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5.xml" ContentType="application/vnd.openxmlformats-officedocument.drawing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3A7338FB-B446-449E-AA30-CB0AAA216B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7" r:id="rId1"/>
    <sheet name="Graphs" sheetId="20" r:id="rId2"/>
    <sheet name="A (old)" sheetId="2" r:id="rId3"/>
    <sheet name="Q_fit" sheetId="3" r:id="rId4"/>
    <sheet name="A (2)" sheetId="4" r:id="rId5"/>
    <sheet name="Q_fit (2)" sheetId="12" r:id="rId6"/>
    <sheet name="A (3)" sheetId="6" r:id="rId7"/>
    <sheet name="A (8)" sheetId="13" r:id="rId8"/>
    <sheet name="A (4)" sheetId="9" r:id="rId9"/>
    <sheet name="A (5)" sheetId="8" r:id="rId10"/>
    <sheet name="A (9)" sheetId="14" r:id="rId11"/>
    <sheet name="A (6)" sheetId="11" r:id="rId12"/>
    <sheet name="A (7)" sheetId="7" r:id="rId13"/>
    <sheet name="A (10)" sheetId="15" r:id="rId14"/>
    <sheet name="Q_fit (3)" sheetId="18" r:id="rId15"/>
    <sheet name="A (11)" sheetId="16" r:id="rId16"/>
    <sheet name="F" sheetId="10" r:id="rId17"/>
    <sheet name="BAV" sheetId="19" r:id="rId18"/>
  </sheets>
  <definedNames>
    <definedName name="solver_adj" localSheetId="13" hidden="1">'A (10)'!$AC$3:$AC$10</definedName>
    <definedName name="solver_adj" localSheetId="15" hidden="1">'A (11)'!$AC$3:$AC$10,'A (11)'!$BC$6:$BC$10</definedName>
    <definedName name="solver_adj" localSheetId="4" hidden="1">'A (2)'!$V$1:$V$5</definedName>
    <definedName name="solver_adj" localSheetId="6" hidden="1">'A (3)'!$E$11:$E$13</definedName>
    <definedName name="solver_adj" localSheetId="8" hidden="1">'A (4)'!$E$11:$E$13</definedName>
    <definedName name="solver_adj" localSheetId="9" hidden="1">'A (5)'!$W$2:$W$10</definedName>
    <definedName name="solver_adj" localSheetId="11" hidden="1">'A (6)'!$W$2:$W$10</definedName>
    <definedName name="solver_adj" localSheetId="12" hidden="1">'A (7)'!$E$11:$E$13</definedName>
    <definedName name="solver_adj" localSheetId="7" hidden="1">'A (8)'!$E$11:$E$13</definedName>
    <definedName name="solver_adj" localSheetId="10" hidden="1">'A (9)'!$W$2:$W$10</definedName>
    <definedName name="solver_adj" localSheetId="2" hidden="1">'A (old)'!$E$11:$E$13</definedName>
    <definedName name="solver_adj" localSheetId="0" hidden="1">Active!$AC$3:$AC$10</definedName>
    <definedName name="solver_cvg" localSheetId="13" hidden="1">0.0001</definedName>
    <definedName name="solver_cvg" localSheetId="15" hidden="1">0.0001</definedName>
    <definedName name="solver_cvg" localSheetId="4" hidden="1">0.0001</definedName>
    <definedName name="solver_cvg" localSheetId="6" hidden="1">0.0001</definedName>
    <definedName name="solver_cvg" localSheetId="8" hidden="1">0.0001</definedName>
    <definedName name="solver_cvg" localSheetId="9" hidden="1">0.0001</definedName>
    <definedName name="solver_cvg" localSheetId="11" hidden="1">0.0001</definedName>
    <definedName name="solver_cvg" localSheetId="12" hidden="1">0.0001</definedName>
    <definedName name="solver_cvg" localSheetId="7" hidden="1">0.0001</definedName>
    <definedName name="solver_cvg" localSheetId="10" hidden="1">0.0001</definedName>
    <definedName name="solver_cvg" localSheetId="2" hidden="1">0.0001</definedName>
    <definedName name="solver_cvg" localSheetId="0" hidden="1">0.0001</definedName>
    <definedName name="solver_drv" localSheetId="13" hidden="1">1</definedName>
    <definedName name="solver_drv" localSheetId="15" hidden="1">1</definedName>
    <definedName name="solver_drv" localSheetId="4" hidden="1">1</definedName>
    <definedName name="solver_drv" localSheetId="6" hidden="1">1</definedName>
    <definedName name="solver_drv" localSheetId="8" hidden="1">1</definedName>
    <definedName name="solver_drv" localSheetId="9" hidden="1">1</definedName>
    <definedName name="solver_drv" localSheetId="11" hidden="1">1</definedName>
    <definedName name="solver_drv" localSheetId="12" hidden="1">1</definedName>
    <definedName name="solver_drv" localSheetId="7" hidden="1">1</definedName>
    <definedName name="solver_drv" localSheetId="10" hidden="1">1</definedName>
    <definedName name="solver_drv" localSheetId="2" hidden="1">1</definedName>
    <definedName name="solver_drv" localSheetId="0" hidden="1">1</definedName>
    <definedName name="solver_est" localSheetId="13" hidden="1">1</definedName>
    <definedName name="solver_est" localSheetId="15" hidden="1">1</definedName>
    <definedName name="solver_est" localSheetId="4" hidden="1">1</definedName>
    <definedName name="solver_est" localSheetId="6" hidden="1">1</definedName>
    <definedName name="solver_est" localSheetId="8" hidden="1">1</definedName>
    <definedName name="solver_est" localSheetId="9" hidden="1">1</definedName>
    <definedName name="solver_est" localSheetId="11" hidden="1">1</definedName>
    <definedName name="solver_est" localSheetId="12" hidden="1">1</definedName>
    <definedName name="solver_est" localSheetId="7" hidden="1">1</definedName>
    <definedName name="solver_est" localSheetId="10" hidden="1">1</definedName>
    <definedName name="solver_est" localSheetId="2" hidden="1">1</definedName>
    <definedName name="solver_est" localSheetId="0" hidden="1">1</definedName>
    <definedName name="solver_itr" localSheetId="13" hidden="1">100</definedName>
    <definedName name="solver_itr" localSheetId="15" hidden="1">100</definedName>
    <definedName name="solver_itr" localSheetId="4" hidden="1">100</definedName>
    <definedName name="solver_itr" localSheetId="6" hidden="1">100</definedName>
    <definedName name="solver_itr" localSheetId="8" hidden="1">100</definedName>
    <definedName name="solver_itr" localSheetId="9" hidden="1">100</definedName>
    <definedName name="solver_itr" localSheetId="11" hidden="1">100</definedName>
    <definedName name="solver_itr" localSheetId="12" hidden="1">100</definedName>
    <definedName name="solver_itr" localSheetId="7" hidden="1">100</definedName>
    <definedName name="solver_itr" localSheetId="10" hidden="1">100</definedName>
    <definedName name="solver_itr" localSheetId="2" hidden="1">100</definedName>
    <definedName name="solver_itr" localSheetId="0" hidden="1">100</definedName>
    <definedName name="solver_lhs1" localSheetId="0" hidden="1">Active!$AC$7</definedName>
    <definedName name="solver_lin" localSheetId="13" hidden="1">2</definedName>
    <definedName name="solver_lin" localSheetId="15" hidden="1">2</definedName>
    <definedName name="solver_lin" localSheetId="4" hidden="1">2</definedName>
    <definedName name="solver_lin" localSheetId="6" hidden="1">2</definedName>
    <definedName name="solver_lin" localSheetId="8" hidden="1">2</definedName>
    <definedName name="solver_lin" localSheetId="9" hidden="1">2</definedName>
    <definedName name="solver_lin" localSheetId="11" hidden="1">2</definedName>
    <definedName name="solver_lin" localSheetId="12" hidden="1">2</definedName>
    <definedName name="solver_lin" localSheetId="7" hidden="1">2</definedName>
    <definedName name="solver_lin" localSheetId="10" hidden="1">2</definedName>
    <definedName name="solver_lin" localSheetId="2" hidden="1">2</definedName>
    <definedName name="solver_lin" localSheetId="0" hidden="1">2</definedName>
    <definedName name="solver_neg" localSheetId="13" hidden="1">2</definedName>
    <definedName name="solver_neg" localSheetId="15" hidden="1">2</definedName>
    <definedName name="solver_neg" localSheetId="4" hidden="1">2</definedName>
    <definedName name="solver_neg" localSheetId="6" hidden="1">2</definedName>
    <definedName name="solver_neg" localSheetId="8" hidden="1">2</definedName>
    <definedName name="solver_neg" localSheetId="9" hidden="1">2</definedName>
    <definedName name="solver_neg" localSheetId="11" hidden="1">2</definedName>
    <definedName name="solver_neg" localSheetId="12" hidden="1">2</definedName>
    <definedName name="solver_neg" localSheetId="7" hidden="1">2</definedName>
    <definedName name="solver_neg" localSheetId="10" hidden="1">2</definedName>
    <definedName name="solver_neg" localSheetId="2" hidden="1">2</definedName>
    <definedName name="solver_neg" localSheetId="0" hidden="1">2</definedName>
    <definedName name="solver_num" localSheetId="13" hidden="1">0</definedName>
    <definedName name="solver_num" localSheetId="15" hidden="1">0</definedName>
    <definedName name="solver_num" localSheetId="4" hidden="1">0</definedName>
    <definedName name="solver_num" localSheetId="6" hidden="1">0</definedName>
    <definedName name="solver_num" localSheetId="8" hidden="1">0</definedName>
    <definedName name="solver_num" localSheetId="9" hidden="1">0</definedName>
    <definedName name="solver_num" localSheetId="11" hidden="1">0</definedName>
    <definedName name="solver_num" localSheetId="12" hidden="1">0</definedName>
    <definedName name="solver_num" localSheetId="7" hidden="1">0</definedName>
    <definedName name="solver_num" localSheetId="10" hidden="1">0</definedName>
    <definedName name="solver_num" localSheetId="2" hidden="1">0</definedName>
    <definedName name="solver_num" localSheetId="0" hidden="1">1</definedName>
    <definedName name="solver_nwt" localSheetId="13" hidden="1">1</definedName>
    <definedName name="solver_nwt" localSheetId="15" hidden="1">1</definedName>
    <definedName name="solver_nwt" localSheetId="4" hidden="1">1</definedName>
    <definedName name="solver_nwt" localSheetId="6" hidden="1">1</definedName>
    <definedName name="solver_nwt" localSheetId="8" hidden="1">1</definedName>
    <definedName name="solver_nwt" localSheetId="9" hidden="1">1</definedName>
    <definedName name="solver_nwt" localSheetId="11" hidden="1">1</definedName>
    <definedName name="solver_nwt" localSheetId="12" hidden="1">1</definedName>
    <definedName name="solver_nwt" localSheetId="7" hidden="1">1</definedName>
    <definedName name="solver_nwt" localSheetId="10" hidden="1">1</definedName>
    <definedName name="solver_nwt" localSheetId="2" hidden="1">1</definedName>
    <definedName name="solver_nwt" localSheetId="0" hidden="1">1</definedName>
    <definedName name="solver_opt" localSheetId="13" hidden="1">'A (10)'!$AC$11</definedName>
    <definedName name="solver_opt" localSheetId="15" hidden="1">'A (11)'!$AC$12</definedName>
    <definedName name="solver_opt" localSheetId="4" hidden="1">'A (2)'!$V$7</definedName>
    <definedName name="solver_opt" localSheetId="6" hidden="1">'A (3)'!$E$14</definedName>
    <definedName name="solver_opt" localSheetId="8" hidden="1">'A (4)'!$E$14</definedName>
    <definedName name="solver_opt" localSheetId="9" hidden="1">'A (5)'!$W$11</definedName>
    <definedName name="solver_opt" localSheetId="11" hidden="1">'A (6)'!$W$11</definedName>
    <definedName name="solver_opt" localSheetId="12" hidden="1">'A (7)'!$E$14</definedName>
    <definedName name="solver_opt" localSheetId="7" hidden="1">'A (8)'!$E$14</definedName>
    <definedName name="solver_opt" localSheetId="10" hidden="1">'A (9)'!$W$11</definedName>
    <definedName name="solver_opt" localSheetId="2" hidden="1">'A (old)'!$E$14</definedName>
    <definedName name="solver_opt" localSheetId="0" hidden="1">Active!$AC$11</definedName>
    <definedName name="solver_pre" localSheetId="13" hidden="1">0.000001</definedName>
    <definedName name="solver_pre" localSheetId="15" hidden="1">0.000001</definedName>
    <definedName name="solver_pre" localSheetId="4" hidden="1">0.000001</definedName>
    <definedName name="solver_pre" localSheetId="6" hidden="1">0.000001</definedName>
    <definedName name="solver_pre" localSheetId="8" hidden="1">0.000001</definedName>
    <definedName name="solver_pre" localSheetId="9" hidden="1">0.000001</definedName>
    <definedName name="solver_pre" localSheetId="11" hidden="1">0.000001</definedName>
    <definedName name="solver_pre" localSheetId="12" hidden="1">0.000001</definedName>
    <definedName name="solver_pre" localSheetId="7" hidden="1">0.000001</definedName>
    <definedName name="solver_pre" localSheetId="10" hidden="1">0.000001</definedName>
    <definedName name="solver_pre" localSheetId="2" hidden="1">0.000001</definedName>
    <definedName name="solver_pre" localSheetId="0" hidden="1">0.000001</definedName>
    <definedName name="solver_rel1" localSheetId="0" hidden="1">1</definedName>
    <definedName name="solver_rhs1" localSheetId="0" hidden="1">0.95</definedName>
    <definedName name="solver_scl" localSheetId="13" hidden="1">2</definedName>
    <definedName name="solver_scl" localSheetId="15" hidden="1">2</definedName>
    <definedName name="solver_scl" localSheetId="4" hidden="1">2</definedName>
    <definedName name="solver_scl" localSheetId="6" hidden="1">2</definedName>
    <definedName name="solver_scl" localSheetId="8" hidden="1">2</definedName>
    <definedName name="solver_scl" localSheetId="9" hidden="1">2</definedName>
    <definedName name="solver_scl" localSheetId="11" hidden="1">2</definedName>
    <definedName name="solver_scl" localSheetId="12" hidden="1">2</definedName>
    <definedName name="solver_scl" localSheetId="7" hidden="1">2</definedName>
    <definedName name="solver_scl" localSheetId="10" hidden="1">2</definedName>
    <definedName name="solver_scl" localSheetId="2" hidden="1">2</definedName>
    <definedName name="solver_scl" localSheetId="0" hidden="1">2</definedName>
    <definedName name="solver_sho" localSheetId="13" hidden="1">2</definedName>
    <definedName name="solver_sho" localSheetId="15" hidden="1">2</definedName>
    <definedName name="solver_sho" localSheetId="4" hidden="1">2</definedName>
    <definedName name="solver_sho" localSheetId="6" hidden="1">2</definedName>
    <definedName name="solver_sho" localSheetId="8" hidden="1">2</definedName>
    <definedName name="solver_sho" localSheetId="9" hidden="1">2</definedName>
    <definedName name="solver_sho" localSheetId="11" hidden="1">2</definedName>
    <definedName name="solver_sho" localSheetId="12" hidden="1">2</definedName>
    <definedName name="solver_sho" localSheetId="7" hidden="1">2</definedName>
    <definedName name="solver_sho" localSheetId="10" hidden="1">2</definedName>
    <definedName name="solver_sho" localSheetId="2" hidden="1">2</definedName>
    <definedName name="solver_sho" localSheetId="0" hidden="1">2</definedName>
    <definedName name="solver_tim" localSheetId="13" hidden="1">100</definedName>
    <definedName name="solver_tim" localSheetId="15" hidden="1">100</definedName>
    <definedName name="solver_tim" localSheetId="4" hidden="1">100</definedName>
    <definedName name="solver_tim" localSheetId="6" hidden="1">100</definedName>
    <definedName name="solver_tim" localSheetId="8" hidden="1">100</definedName>
    <definedName name="solver_tim" localSheetId="9" hidden="1">100</definedName>
    <definedName name="solver_tim" localSheetId="11" hidden="1">100</definedName>
    <definedName name="solver_tim" localSheetId="12" hidden="1">100</definedName>
    <definedName name="solver_tim" localSheetId="7" hidden="1">100</definedName>
    <definedName name="solver_tim" localSheetId="10" hidden="1">100</definedName>
    <definedName name="solver_tim" localSheetId="2" hidden="1">100</definedName>
    <definedName name="solver_tim" localSheetId="0" hidden="1">100</definedName>
    <definedName name="solver_tol" localSheetId="13" hidden="1">0.05</definedName>
    <definedName name="solver_tol" localSheetId="15" hidden="1">0.05</definedName>
    <definedName name="solver_tol" localSheetId="4" hidden="1">0.05</definedName>
    <definedName name="solver_tol" localSheetId="6" hidden="1">0.05</definedName>
    <definedName name="solver_tol" localSheetId="8" hidden="1">0.05</definedName>
    <definedName name="solver_tol" localSheetId="9" hidden="1">0.05</definedName>
    <definedName name="solver_tol" localSheetId="11" hidden="1">0.05</definedName>
    <definedName name="solver_tol" localSheetId="12" hidden="1">0.05</definedName>
    <definedName name="solver_tol" localSheetId="7" hidden="1">0.05</definedName>
    <definedName name="solver_tol" localSheetId="10" hidden="1">0.05</definedName>
    <definedName name="solver_tol" localSheetId="2" hidden="1">0.05</definedName>
    <definedName name="solver_tol" localSheetId="0" hidden="1">0.05</definedName>
    <definedName name="solver_typ" localSheetId="13" hidden="1">2</definedName>
    <definedName name="solver_typ" localSheetId="15" hidden="1">2</definedName>
    <definedName name="solver_typ" localSheetId="4" hidden="1">2</definedName>
    <definedName name="solver_typ" localSheetId="6" hidden="1">2</definedName>
    <definedName name="solver_typ" localSheetId="8" hidden="1">2</definedName>
    <definedName name="solver_typ" localSheetId="9" hidden="1">2</definedName>
    <definedName name="solver_typ" localSheetId="11" hidden="1">2</definedName>
    <definedName name="solver_typ" localSheetId="12" hidden="1">2</definedName>
    <definedName name="solver_typ" localSheetId="7" hidden="1">2</definedName>
    <definedName name="solver_typ" localSheetId="10" hidden="1">2</definedName>
    <definedName name="solver_typ" localSheetId="2" hidden="1">2</definedName>
    <definedName name="solver_typ" localSheetId="0" hidden="1">2</definedName>
    <definedName name="solver_val" localSheetId="13" hidden="1">0</definedName>
    <definedName name="solver_val" localSheetId="15" hidden="1">0</definedName>
    <definedName name="solver_val" localSheetId="4" hidden="1">0</definedName>
    <definedName name="solver_val" localSheetId="6" hidden="1">0</definedName>
    <definedName name="solver_val" localSheetId="8" hidden="1">0</definedName>
    <definedName name="solver_val" localSheetId="9" hidden="1">0</definedName>
    <definedName name="solver_val" localSheetId="11" hidden="1">0</definedName>
    <definedName name="solver_val" localSheetId="12" hidden="1">0</definedName>
    <definedName name="solver_val" localSheetId="7" hidden="1">0</definedName>
    <definedName name="solver_val" localSheetId="10" hidden="1">0</definedName>
    <definedName name="solver_val" localSheetId="2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203" i="17" l="1"/>
  <c r="F203" i="17" s="1"/>
  <c r="Q203" i="17"/>
  <c r="E204" i="17"/>
  <c r="F204" i="17"/>
  <c r="Z204" i="17" s="1"/>
  <c r="Q204" i="17"/>
  <c r="E205" i="17"/>
  <c r="F205" i="17"/>
  <c r="Q205" i="17"/>
  <c r="E206" i="17"/>
  <c r="F206" i="17" s="1"/>
  <c r="G206" i="17" s="1"/>
  <c r="Q206" i="17"/>
  <c r="E194" i="17"/>
  <c r="F194" i="17" s="1"/>
  <c r="Q194" i="17"/>
  <c r="E198" i="17"/>
  <c r="F198" i="17"/>
  <c r="Z198" i="17" s="1"/>
  <c r="Q198" i="17"/>
  <c r="E199" i="17"/>
  <c r="F199" i="17" s="1"/>
  <c r="Q199" i="17"/>
  <c r="E200" i="17"/>
  <c r="F200" i="17" s="1"/>
  <c r="Q200" i="17"/>
  <c r="E201" i="17"/>
  <c r="F201" i="17" s="1"/>
  <c r="Q201" i="17"/>
  <c r="E202" i="17"/>
  <c r="F202" i="17" s="1"/>
  <c r="Q202" i="17"/>
  <c r="E193" i="17"/>
  <c r="F193" i="17" s="1"/>
  <c r="Q193" i="17"/>
  <c r="E197" i="17"/>
  <c r="F197" i="17" s="1"/>
  <c r="Q197" i="17"/>
  <c r="AM4" i="17"/>
  <c r="AN4" i="17"/>
  <c r="AM5" i="17"/>
  <c r="AN5" i="17"/>
  <c r="AM6" i="17"/>
  <c r="AN6" i="17"/>
  <c r="AM7" i="17"/>
  <c r="AN7" i="17"/>
  <c r="AM8" i="17"/>
  <c r="AN8" i="17"/>
  <c r="AM9" i="17"/>
  <c r="AN9" i="17"/>
  <c r="AM10" i="17"/>
  <c r="AN10" i="17"/>
  <c r="AM14" i="17"/>
  <c r="AN14" i="17"/>
  <c r="AN3" i="17"/>
  <c r="AM3" i="17"/>
  <c r="AB5" i="17"/>
  <c r="E192" i="17"/>
  <c r="F192" i="17" s="1"/>
  <c r="Z192" i="17" s="1"/>
  <c r="E191" i="17"/>
  <c r="F191" i="17" s="1"/>
  <c r="E195" i="17"/>
  <c r="F195" i="17" s="1"/>
  <c r="E190" i="17"/>
  <c r="F190" i="17" s="1"/>
  <c r="AB3" i="17"/>
  <c r="AB4" i="17"/>
  <c r="D12" i="17" s="1"/>
  <c r="Q192" i="17"/>
  <c r="AB9" i="17"/>
  <c r="AB8" i="17"/>
  <c r="AB10" i="17"/>
  <c r="AB7" i="17"/>
  <c r="AB11" i="17"/>
  <c r="AB6" i="17"/>
  <c r="Q191" i="17"/>
  <c r="Q195" i="17"/>
  <c r="Q190" i="17"/>
  <c r="E196" i="17"/>
  <c r="F196" i="17" s="1"/>
  <c r="Z196" i="17" s="1"/>
  <c r="Q196" i="17"/>
  <c r="E184" i="17"/>
  <c r="F184" i="17"/>
  <c r="Z184" i="17" s="1"/>
  <c r="Q184" i="17"/>
  <c r="E186" i="17"/>
  <c r="F186" i="17" s="1"/>
  <c r="Q186" i="17"/>
  <c r="E171" i="17"/>
  <c r="F171" i="17" s="1"/>
  <c r="AD2" i="17"/>
  <c r="AB18" i="17"/>
  <c r="AB2" i="17"/>
  <c r="AB15" i="17"/>
  <c r="E174" i="17"/>
  <c r="F174" i="17" s="1"/>
  <c r="E176" i="17"/>
  <c r="F176" i="17" s="1"/>
  <c r="Z176" i="17" s="1"/>
  <c r="E187" i="17"/>
  <c r="F187" i="17" s="1"/>
  <c r="Z187" i="17" s="1"/>
  <c r="E188" i="17"/>
  <c r="F188" i="17" s="1"/>
  <c r="E179" i="17"/>
  <c r="F179" i="17" s="1"/>
  <c r="E172" i="17"/>
  <c r="F172" i="17"/>
  <c r="E175" i="17"/>
  <c r="F175" i="17" s="1"/>
  <c r="E177" i="17"/>
  <c r="F177" i="17" s="1"/>
  <c r="E181" i="17"/>
  <c r="F181" i="17" s="1"/>
  <c r="E182" i="17"/>
  <c r="F182" i="17" s="1"/>
  <c r="E189" i="17"/>
  <c r="F189" i="17" s="1"/>
  <c r="E178" i="17"/>
  <c r="F178" i="17" s="1"/>
  <c r="G178" i="17" s="1"/>
  <c r="K178" i="17" s="1"/>
  <c r="E170" i="17"/>
  <c r="F170" i="17" s="1"/>
  <c r="E173" i="17"/>
  <c r="F173" i="17" s="1"/>
  <c r="D9" i="17"/>
  <c r="C9" i="17"/>
  <c r="E160" i="17"/>
  <c r="F160" i="17" s="1"/>
  <c r="G160" i="17" s="1"/>
  <c r="K160" i="17" s="1"/>
  <c r="E161" i="17"/>
  <c r="F161" i="17" s="1"/>
  <c r="E162" i="17"/>
  <c r="F162" i="17" s="1"/>
  <c r="E163" i="17"/>
  <c r="F163" i="17" s="1"/>
  <c r="E164" i="17"/>
  <c r="F164" i="17" s="1"/>
  <c r="Z164" i="17" s="1"/>
  <c r="E165" i="17"/>
  <c r="F165" i="17" s="1"/>
  <c r="E166" i="17"/>
  <c r="F166" i="17" s="1"/>
  <c r="E167" i="17"/>
  <c r="F167" i="17" s="1"/>
  <c r="E168" i="17"/>
  <c r="F168" i="17" s="1"/>
  <c r="AU168" i="17" s="1"/>
  <c r="E169" i="17"/>
  <c r="F169" i="17" s="1"/>
  <c r="Z169" i="17" s="1"/>
  <c r="E180" i="17"/>
  <c r="F180" i="17" s="1"/>
  <c r="Z180" i="17" s="1"/>
  <c r="E183" i="17"/>
  <c r="F183" i="17" s="1"/>
  <c r="E185" i="17"/>
  <c r="F185" i="17"/>
  <c r="Q171" i="17"/>
  <c r="Q174" i="17"/>
  <c r="Q176" i="17"/>
  <c r="Q187" i="17"/>
  <c r="Q188" i="17"/>
  <c r="Q179" i="17"/>
  <c r="Q172" i="17"/>
  <c r="Q175" i="17"/>
  <c r="Q177" i="17"/>
  <c r="Q181" i="17"/>
  <c r="Q182" i="17"/>
  <c r="Q189" i="17"/>
  <c r="Q178" i="17"/>
  <c r="Q170" i="17"/>
  <c r="Q173" i="17"/>
  <c r="E122" i="17"/>
  <c r="F122" i="17" s="1"/>
  <c r="E123" i="17"/>
  <c r="F123" i="17" s="1"/>
  <c r="E124" i="17"/>
  <c r="F124" i="17" s="1"/>
  <c r="E125" i="17"/>
  <c r="F125" i="17" s="1"/>
  <c r="AU125" i="17" s="1"/>
  <c r="AT125" i="17" s="1"/>
  <c r="AS125" i="17" s="1"/>
  <c r="AR125" i="17" s="1"/>
  <c r="AQ125" i="17" s="1"/>
  <c r="AP125" i="17" s="1"/>
  <c r="AO125" i="17" s="1"/>
  <c r="AN125" i="17" s="1"/>
  <c r="AM125" i="17" s="1"/>
  <c r="AL125" i="17" s="1"/>
  <c r="E127" i="17"/>
  <c r="F127" i="17" s="1"/>
  <c r="E128" i="17"/>
  <c r="F128" i="17" s="1"/>
  <c r="E130" i="17"/>
  <c r="F130" i="17" s="1"/>
  <c r="Q130" i="17"/>
  <c r="E157" i="17"/>
  <c r="F157" i="17" s="1"/>
  <c r="E158" i="17"/>
  <c r="F158" i="17" s="1"/>
  <c r="E159" i="17"/>
  <c r="F159" i="17" s="1"/>
  <c r="Q128" i="17"/>
  <c r="Q127" i="17"/>
  <c r="Q125" i="17"/>
  <c r="Q124" i="17"/>
  <c r="Q123" i="17"/>
  <c r="Q122" i="17"/>
  <c r="Q185" i="17"/>
  <c r="Q25" i="17"/>
  <c r="AB9" i="16"/>
  <c r="AB8" i="16"/>
  <c r="AB10" i="16"/>
  <c r="AB7" i="16"/>
  <c r="AB6" i="16"/>
  <c r="AB3" i="16"/>
  <c r="D11" i="16"/>
  <c r="AB4" i="16"/>
  <c r="D12" i="16"/>
  <c r="AB5" i="16"/>
  <c r="D13" i="16"/>
  <c r="BB9" i="16"/>
  <c r="BB8" i="16"/>
  <c r="BB10" i="16"/>
  <c r="BB7" i="16"/>
  <c r="BB12" i="16"/>
  <c r="BB6" i="16"/>
  <c r="E160" i="16"/>
  <c r="F160" i="16"/>
  <c r="Q160" i="16"/>
  <c r="E159" i="16"/>
  <c r="F159" i="16"/>
  <c r="Z159" i="16"/>
  <c r="Q159" i="16"/>
  <c r="E158" i="16"/>
  <c r="F158" i="16"/>
  <c r="G158" i="16"/>
  <c r="Q158" i="16"/>
  <c r="E25" i="17"/>
  <c r="F25" i="17" s="1"/>
  <c r="Z25" i="17" s="1"/>
  <c r="E149" i="17"/>
  <c r="F149" i="17" s="1"/>
  <c r="E59" i="17"/>
  <c r="F59" i="17" s="1"/>
  <c r="Z59" i="17" s="1"/>
  <c r="E150" i="17"/>
  <c r="F150" i="17" s="1"/>
  <c r="E60" i="17"/>
  <c r="F60" i="17" s="1"/>
  <c r="Z60" i="17" s="1"/>
  <c r="E151" i="17"/>
  <c r="F151" i="17" s="1"/>
  <c r="E140" i="17"/>
  <c r="F140" i="17" s="1"/>
  <c r="Q180" i="17"/>
  <c r="Q183" i="17"/>
  <c r="Q169" i="17"/>
  <c r="F16" i="11"/>
  <c r="F17" i="11" s="1"/>
  <c r="E43" i="11"/>
  <c r="F43" i="11"/>
  <c r="G43" i="11"/>
  <c r="Q43" i="11"/>
  <c r="E55" i="11"/>
  <c r="F55" i="11"/>
  <c r="G55" i="11"/>
  <c r="Q55" i="11"/>
  <c r="E70" i="11"/>
  <c r="F70" i="11"/>
  <c r="G70" i="11"/>
  <c r="Q70" i="11"/>
  <c r="E71" i="11"/>
  <c r="F71" i="11"/>
  <c r="G71" i="11"/>
  <c r="Q71" i="11"/>
  <c r="E73" i="11"/>
  <c r="F73" i="11"/>
  <c r="G73" i="11"/>
  <c r="Q73" i="11"/>
  <c r="E74" i="11"/>
  <c r="F74" i="11"/>
  <c r="G74" i="11"/>
  <c r="Q74" i="11"/>
  <c r="E76" i="11"/>
  <c r="F76" i="11"/>
  <c r="G76" i="11"/>
  <c r="Q76" i="11"/>
  <c r="E77" i="11"/>
  <c r="F77" i="11"/>
  <c r="G77" i="11"/>
  <c r="Q77" i="11"/>
  <c r="E78" i="11"/>
  <c r="F78" i="11"/>
  <c r="G78" i="11"/>
  <c r="Q78" i="11"/>
  <c r="E80" i="11"/>
  <c r="F80" i="11"/>
  <c r="G80" i="11"/>
  <c r="Q80" i="11"/>
  <c r="E81" i="11"/>
  <c r="F81" i="11"/>
  <c r="G81" i="11"/>
  <c r="Q81" i="11"/>
  <c r="E83" i="11"/>
  <c r="F83" i="11"/>
  <c r="G83" i="11"/>
  <c r="Q83" i="11"/>
  <c r="E84" i="11"/>
  <c r="F84" i="11"/>
  <c r="G84" i="11"/>
  <c r="Q84" i="11"/>
  <c r="E86" i="11"/>
  <c r="F86" i="11"/>
  <c r="G86" i="11"/>
  <c r="Q86" i="11"/>
  <c r="E87" i="11"/>
  <c r="F87" i="11"/>
  <c r="G87" i="11"/>
  <c r="Q87" i="11"/>
  <c r="E89" i="11"/>
  <c r="F89" i="11"/>
  <c r="G89" i="11"/>
  <c r="Q89" i="11"/>
  <c r="E152" i="11"/>
  <c r="F152" i="11"/>
  <c r="G152" i="11"/>
  <c r="Q152" i="11"/>
  <c r="E158" i="11"/>
  <c r="F158" i="11"/>
  <c r="G158" i="11"/>
  <c r="Q158" i="11"/>
  <c r="E159" i="11"/>
  <c r="F159" i="11"/>
  <c r="G159" i="11"/>
  <c r="Q159" i="11"/>
  <c r="E160" i="11"/>
  <c r="F160" i="11"/>
  <c r="G160" i="11"/>
  <c r="Q160" i="11"/>
  <c r="E164" i="11"/>
  <c r="F164" i="11"/>
  <c r="G164" i="11"/>
  <c r="Q164" i="11"/>
  <c r="E165" i="11"/>
  <c r="F165" i="11"/>
  <c r="G165" i="11"/>
  <c r="Q165" i="11"/>
  <c r="E166" i="11"/>
  <c r="F166" i="11"/>
  <c r="G166" i="11"/>
  <c r="Q166" i="11"/>
  <c r="E110" i="11"/>
  <c r="E109" i="11"/>
  <c r="E130" i="11"/>
  <c r="E129" i="11"/>
  <c r="E128" i="11"/>
  <c r="E142" i="11"/>
  <c r="E141" i="11"/>
  <c r="E139" i="11"/>
  <c r="E127" i="11"/>
  <c r="E122" i="11"/>
  <c r="E126" i="11"/>
  <c r="E125" i="11"/>
  <c r="E121" i="11"/>
  <c r="E120" i="11"/>
  <c r="E119" i="11"/>
  <c r="E118" i="11"/>
  <c r="E116" i="11"/>
  <c r="E115" i="11"/>
  <c r="E112" i="11"/>
  <c r="E111" i="11"/>
  <c r="E98" i="11"/>
  <c r="E97" i="11"/>
  <c r="E96" i="11"/>
  <c r="E95" i="11"/>
  <c r="E94" i="11"/>
  <c r="E93" i="11"/>
  <c r="E92" i="11"/>
  <c r="E90" i="11"/>
  <c r="E67" i="11"/>
  <c r="E65" i="11"/>
  <c r="E64" i="11"/>
  <c r="E63" i="11"/>
  <c r="E62" i="11"/>
  <c r="E61" i="11"/>
  <c r="E54" i="11"/>
  <c r="E53" i="11"/>
  <c r="E52" i="11"/>
  <c r="E51" i="11"/>
  <c r="E50" i="11"/>
  <c r="E49" i="11"/>
  <c r="E48" i="11"/>
  <c r="E47" i="11"/>
  <c r="E46" i="11"/>
  <c r="E45" i="11"/>
  <c r="E123" i="11"/>
  <c r="E103" i="11"/>
  <c r="E117" i="11"/>
  <c r="E114" i="11"/>
  <c r="E113" i="11"/>
  <c r="E42" i="11"/>
  <c r="E59" i="11"/>
  <c r="E58" i="11"/>
  <c r="E57" i="11"/>
  <c r="E138" i="11"/>
  <c r="E137" i="11"/>
  <c r="E131" i="11"/>
  <c r="E134" i="11"/>
  <c r="E133" i="11"/>
  <c r="E132" i="11"/>
  <c r="E124" i="11"/>
  <c r="E106" i="11"/>
  <c r="E104" i="11"/>
  <c r="E102" i="11"/>
  <c r="E101" i="11"/>
  <c r="E100" i="11"/>
  <c r="E99" i="11"/>
  <c r="E68" i="11"/>
  <c r="E66" i="11"/>
  <c r="E23" i="11"/>
  <c r="E136" i="11"/>
  <c r="E135" i="11"/>
  <c r="E108" i="11"/>
  <c r="E107" i="11"/>
  <c r="E91" i="11"/>
  <c r="E44" i="11"/>
  <c r="E143" i="11"/>
  <c r="E140" i="11"/>
  <c r="E22" i="11"/>
  <c r="E69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1" i="11"/>
  <c r="E24" i="11"/>
  <c r="E105" i="11"/>
  <c r="Q140" i="17"/>
  <c r="Q60" i="17"/>
  <c r="Q59" i="17"/>
  <c r="D11" i="2"/>
  <c r="D12" i="2"/>
  <c r="Q132" i="2"/>
  <c r="G72" i="19"/>
  <c r="C72" i="19"/>
  <c r="G71" i="19"/>
  <c r="C71" i="19"/>
  <c r="G70" i="19"/>
  <c r="C70" i="19"/>
  <c r="G69" i="19"/>
  <c r="C69" i="19"/>
  <c r="G68" i="19"/>
  <c r="C68" i="19"/>
  <c r="G67" i="19"/>
  <c r="C67" i="19"/>
  <c r="G66" i="19"/>
  <c r="C66" i="19"/>
  <c r="G65" i="19"/>
  <c r="C65" i="19"/>
  <c r="G64" i="19"/>
  <c r="C64" i="19"/>
  <c r="G63" i="19"/>
  <c r="C63" i="19"/>
  <c r="G62" i="19"/>
  <c r="C62" i="19"/>
  <c r="G61" i="19"/>
  <c r="C61" i="19"/>
  <c r="G89" i="19"/>
  <c r="C89" i="19"/>
  <c r="E89" i="19"/>
  <c r="G88" i="19"/>
  <c r="C88" i="19"/>
  <c r="E88" i="19"/>
  <c r="G87" i="19"/>
  <c r="C87" i="19"/>
  <c r="E87" i="19"/>
  <c r="G86" i="19"/>
  <c r="C86" i="19"/>
  <c r="E86" i="19"/>
  <c r="G85" i="19"/>
  <c r="C85" i="19"/>
  <c r="E85" i="19"/>
  <c r="G60" i="19"/>
  <c r="C60" i="19"/>
  <c r="G84" i="19"/>
  <c r="C84" i="19"/>
  <c r="E84" i="19"/>
  <c r="G83" i="19"/>
  <c r="C83" i="19"/>
  <c r="E83" i="19"/>
  <c r="G82" i="19"/>
  <c r="C82" i="19"/>
  <c r="E82" i="19"/>
  <c r="G81" i="19"/>
  <c r="C81" i="19"/>
  <c r="E81" i="19"/>
  <c r="G80" i="19"/>
  <c r="C80" i="19"/>
  <c r="G59" i="19"/>
  <c r="C59" i="19"/>
  <c r="G58" i="19"/>
  <c r="C58" i="19"/>
  <c r="G57" i="19"/>
  <c r="C57" i="19"/>
  <c r="G56" i="19"/>
  <c r="C56" i="19"/>
  <c r="G55" i="19"/>
  <c r="C55" i="19"/>
  <c r="G54" i="19"/>
  <c r="C54" i="19"/>
  <c r="G53" i="19"/>
  <c r="C53" i="19"/>
  <c r="G52" i="19"/>
  <c r="C52" i="19"/>
  <c r="G51" i="19"/>
  <c r="C51" i="19"/>
  <c r="G50" i="19"/>
  <c r="C50" i="19"/>
  <c r="G49" i="19"/>
  <c r="C49" i="19"/>
  <c r="G48" i="19"/>
  <c r="C48" i="19"/>
  <c r="G47" i="19"/>
  <c r="C47" i="19"/>
  <c r="G46" i="19"/>
  <c r="C46" i="19"/>
  <c r="G45" i="19"/>
  <c r="C45" i="19"/>
  <c r="G44" i="19"/>
  <c r="C44" i="19"/>
  <c r="G43" i="19"/>
  <c r="C43" i="19"/>
  <c r="G42" i="19"/>
  <c r="C42" i="19"/>
  <c r="G41" i="19"/>
  <c r="C41" i="19"/>
  <c r="G40" i="19"/>
  <c r="C40" i="19"/>
  <c r="G39" i="19"/>
  <c r="C39" i="19"/>
  <c r="G38" i="19"/>
  <c r="C38" i="19"/>
  <c r="G37" i="19"/>
  <c r="C37" i="19"/>
  <c r="G36" i="19"/>
  <c r="C36" i="19"/>
  <c r="G79" i="19"/>
  <c r="C79" i="19"/>
  <c r="E79" i="19"/>
  <c r="G78" i="19"/>
  <c r="C78" i="19"/>
  <c r="E78" i="19"/>
  <c r="G77" i="19"/>
  <c r="C77" i="19"/>
  <c r="E77" i="19"/>
  <c r="G76" i="19"/>
  <c r="C76" i="19"/>
  <c r="E76" i="19"/>
  <c r="G75" i="19"/>
  <c r="C75" i="19"/>
  <c r="E75" i="19"/>
  <c r="G74" i="19"/>
  <c r="C74" i="19"/>
  <c r="E74" i="19"/>
  <c r="G35" i="19"/>
  <c r="C35" i="19"/>
  <c r="G34" i="19"/>
  <c r="C34" i="19"/>
  <c r="G33" i="19"/>
  <c r="C33" i="19"/>
  <c r="G32" i="19"/>
  <c r="C32" i="19"/>
  <c r="G31" i="19"/>
  <c r="C31" i="19"/>
  <c r="G30" i="19"/>
  <c r="C30" i="19"/>
  <c r="G29" i="19"/>
  <c r="C29" i="19"/>
  <c r="G73" i="19"/>
  <c r="C73" i="19"/>
  <c r="E73" i="19"/>
  <c r="G28" i="19"/>
  <c r="C28" i="19"/>
  <c r="G27" i="19"/>
  <c r="C27" i="19"/>
  <c r="G26" i="19"/>
  <c r="C26" i="19"/>
  <c r="G25" i="19"/>
  <c r="C25" i="19"/>
  <c r="G24" i="19"/>
  <c r="C24" i="19"/>
  <c r="G23" i="19"/>
  <c r="C23" i="19"/>
  <c r="G22" i="19"/>
  <c r="C22" i="19"/>
  <c r="G21" i="19"/>
  <c r="C21" i="19"/>
  <c r="G20" i="19"/>
  <c r="C20" i="19"/>
  <c r="G19" i="19"/>
  <c r="C19" i="19"/>
  <c r="G18" i="19"/>
  <c r="C18" i="19"/>
  <c r="G17" i="19"/>
  <c r="C17" i="19"/>
  <c r="G16" i="19"/>
  <c r="C16" i="19"/>
  <c r="G15" i="19"/>
  <c r="C15" i="19"/>
  <c r="G14" i="19"/>
  <c r="C14" i="19"/>
  <c r="G13" i="19"/>
  <c r="C13" i="19"/>
  <c r="G12" i="19"/>
  <c r="C12" i="19"/>
  <c r="G11" i="19"/>
  <c r="C11" i="19"/>
  <c r="H72" i="19"/>
  <c r="B72" i="19"/>
  <c r="D72" i="19"/>
  <c r="A72" i="19"/>
  <c r="H71" i="19"/>
  <c r="B71" i="19"/>
  <c r="D71" i="19"/>
  <c r="A71" i="19"/>
  <c r="H70" i="19"/>
  <c r="B70" i="19"/>
  <c r="D70" i="19"/>
  <c r="A70" i="19"/>
  <c r="H69" i="19"/>
  <c r="B69" i="19"/>
  <c r="D69" i="19"/>
  <c r="A69" i="19"/>
  <c r="H68" i="19"/>
  <c r="B68" i="19"/>
  <c r="D68" i="19"/>
  <c r="A68" i="19"/>
  <c r="H67" i="19"/>
  <c r="B67" i="19"/>
  <c r="D67" i="19"/>
  <c r="A67" i="19"/>
  <c r="H66" i="19"/>
  <c r="B66" i="19"/>
  <c r="D66" i="19"/>
  <c r="A66" i="19"/>
  <c r="H65" i="19"/>
  <c r="B65" i="19"/>
  <c r="F65" i="19"/>
  <c r="D65" i="19"/>
  <c r="A65" i="19"/>
  <c r="H64" i="19"/>
  <c r="F64" i="19"/>
  <c r="D64" i="19"/>
  <c r="B64" i="19"/>
  <c r="A64" i="19"/>
  <c r="H63" i="19"/>
  <c r="B63" i="19"/>
  <c r="F63" i="19"/>
  <c r="D63" i="19"/>
  <c r="A63" i="19"/>
  <c r="H62" i="19"/>
  <c r="F62" i="19"/>
  <c r="D62" i="19"/>
  <c r="B62" i="19"/>
  <c r="A62" i="19"/>
  <c r="H61" i="19"/>
  <c r="B61" i="19"/>
  <c r="F61" i="19"/>
  <c r="D61" i="19"/>
  <c r="A61" i="19"/>
  <c r="H89" i="19"/>
  <c r="B89" i="19"/>
  <c r="D89" i="19"/>
  <c r="A89" i="19"/>
  <c r="H88" i="19"/>
  <c r="B88" i="19"/>
  <c r="D88" i="19"/>
  <c r="A88" i="19"/>
  <c r="H87" i="19"/>
  <c r="B87" i="19"/>
  <c r="D87" i="19"/>
  <c r="A87" i="19"/>
  <c r="H86" i="19"/>
  <c r="B86" i="19"/>
  <c r="D86" i="19"/>
  <c r="A86" i="19"/>
  <c r="H85" i="19"/>
  <c r="B85" i="19"/>
  <c r="D85" i="19"/>
  <c r="A85" i="19"/>
  <c r="H60" i="19"/>
  <c r="B60" i="19"/>
  <c r="D60" i="19"/>
  <c r="A60" i="19"/>
  <c r="H84" i="19"/>
  <c r="B84" i="19"/>
  <c r="D84" i="19"/>
  <c r="A84" i="19"/>
  <c r="H83" i="19"/>
  <c r="B83" i="19"/>
  <c r="D83" i="19"/>
  <c r="A83" i="19"/>
  <c r="H82" i="19"/>
  <c r="B82" i="19"/>
  <c r="D82" i="19"/>
  <c r="A82" i="19"/>
  <c r="H81" i="19"/>
  <c r="B81" i="19"/>
  <c r="D81" i="19"/>
  <c r="A81" i="19"/>
  <c r="H80" i="19"/>
  <c r="B80" i="19"/>
  <c r="D80" i="19"/>
  <c r="A80" i="19"/>
  <c r="H59" i="19"/>
  <c r="B59" i="19"/>
  <c r="D59" i="19"/>
  <c r="A59" i="19"/>
  <c r="H58" i="19"/>
  <c r="B58" i="19"/>
  <c r="D58" i="19"/>
  <c r="A58" i="19"/>
  <c r="H57" i="19"/>
  <c r="B57" i="19"/>
  <c r="D57" i="19"/>
  <c r="A57" i="19"/>
  <c r="H56" i="19"/>
  <c r="B56" i="19"/>
  <c r="D56" i="19"/>
  <c r="A56" i="19"/>
  <c r="H55" i="19"/>
  <c r="B55" i="19"/>
  <c r="D55" i="19"/>
  <c r="A55" i="19"/>
  <c r="H54" i="19"/>
  <c r="B54" i="19"/>
  <c r="D54" i="19"/>
  <c r="A54" i="19"/>
  <c r="H53" i="19"/>
  <c r="B53" i="19"/>
  <c r="D53" i="19"/>
  <c r="A53" i="19"/>
  <c r="H52" i="19"/>
  <c r="B52" i="19"/>
  <c r="D52" i="19"/>
  <c r="A52" i="19"/>
  <c r="H51" i="19"/>
  <c r="B51" i="19"/>
  <c r="D51" i="19"/>
  <c r="A51" i="19"/>
  <c r="H50" i="19"/>
  <c r="B50" i="19"/>
  <c r="D50" i="19"/>
  <c r="A50" i="19"/>
  <c r="H49" i="19"/>
  <c r="B49" i="19"/>
  <c r="D49" i="19"/>
  <c r="A49" i="19"/>
  <c r="H48" i="19"/>
  <c r="B48" i="19"/>
  <c r="D48" i="19"/>
  <c r="A48" i="19"/>
  <c r="H47" i="19"/>
  <c r="B47" i="19"/>
  <c r="D47" i="19"/>
  <c r="A47" i="19"/>
  <c r="H46" i="19"/>
  <c r="B46" i="19"/>
  <c r="D46" i="19"/>
  <c r="A46" i="19"/>
  <c r="H45" i="19"/>
  <c r="B45" i="19"/>
  <c r="D45" i="19"/>
  <c r="A45" i="19"/>
  <c r="H44" i="19"/>
  <c r="B44" i="19"/>
  <c r="D44" i="19"/>
  <c r="A44" i="19"/>
  <c r="H43" i="19"/>
  <c r="B43" i="19"/>
  <c r="D43" i="19"/>
  <c r="A43" i="19"/>
  <c r="H42" i="19"/>
  <c r="B42" i="19"/>
  <c r="D42" i="19"/>
  <c r="A42" i="19"/>
  <c r="H41" i="19"/>
  <c r="B41" i="19"/>
  <c r="D41" i="19"/>
  <c r="A41" i="19"/>
  <c r="H40" i="19"/>
  <c r="B40" i="19"/>
  <c r="D40" i="19"/>
  <c r="A40" i="19"/>
  <c r="H39" i="19"/>
  <c r="B39" i="19"/>
  <c r="D39" i="19"/>
  <c r="A39" i="19"/>
  <c r="H38" i="19"/>
  <c r="B38" i="19"/>
  <c r="D38" i="19"/>
  <c r="A38" i="19"/>
  <c r="H37" i="19"/>
  <c r="B37" i="19"/>
  <c r="D37" i="19"/>
  <c r="A37" i="19"/>
  <c r="H36" i="19"/>
  <c r="B36" i="19"/>
  <c r="D36" i="19"/>
  <c r="A36" i="19"/>
  <c r="H79" i="19"/>
  <c r="B79" i="19"/>
  <c r="D79" i="19"/>
  <c r="A79" i="19"/>
  <c r="H78" i="19"/>
  <c r="B78" i="19"/>
  <c r="D78" i="19"/>
  <c r="A78" i="19"/>
  <c r="H77" i="19"/>
  <c r="B77" i="19"/>
  <c r="D77" i="19"/>
  <c r="A77" i="19"/>
  <c r="H76" i="19"/>
  <c r="B76" i="19"/>
  <c r="D76" i="19"/>
  <c r="A76" i="19"/>
  <c r="H75" i="19"/>
  <c r="B75" i="19"/>
  <c r="D75" i="19"/>
  <c r="A75" i="19"/>
  <c r="H74" i="19"/>
  <c r="B74" i="19"/>
  <c r="D74" i="19"/>
  <c r="A74" i="19"/>
  <c r="H35" i="19"/>
  <c r="B35" i="19"/>
  <c r="D35" i="19"/>
  <c r="A35" i="19"/>
  <c r="H34" i="19"/>
  <c r="B34" i="19"/>
  <c r="D34" i="19"/>
  <c r="A34" i="19"/>
  <c r="H33" i="19"/>
  <c r="B33" i="19"/>
  <c r="D33" i="19"/>
  <c r="A33" i="19"/>
  <c r="H32" i="19"/>
  <c r="B32" i="19"/>
  <c r="D32" i="19"/>
  <c r="A32" i="19"/>
  <c r="H31" i="19"/>
  <c r="B31" i="19"/>
  <c r="D31" i="19"/>
  <c r="A31" i="19"/>
  <c r="H30" i="19"/>
  <c r="B30" i="19"/>
  <c r="D30" i="19"/>
  <c r="A30" i="19"/>
  <c r="H29" i="19"/>
  <c r="B29" i="19"/>
  <c r="D29" i="19"/>
  <c r="A29" i="19"/>
  <c r="H73" i="19"/>
  <c r="B73" i="19"/>
  <c r="D73" i="19"/>
  <c r="A73" i="19"/>
  <c r="H28" i="19"/>
  <c r="B28" i="19"/>
  <c r="D28" i="19"/>
  <c r="A28" i="19"/>
  <c r="H27" i="19"/>
  <c r="B27" i="19"/>
  <c r="D27" i="19"/>
  <c r="A27" i="19"/>
  <c r="H26" i="19"/>
  <c r="B26" i="19"/>
  <c r="D26" i="19"/>
  <c r="A26" i="19"/>
  <c r="H25" i="19"/>
  <c r="B25" i="19"/>
  <c r="D25" i="19"/>
  <c r="A25" i="19"/>
  <c r="H24" i="19"/>
  <c r="B24" i="19"/>
  <c r="D24" i="19"/>
  <c r="A24" i="19"/>
  <c r="H23" i="19"/>
  <c r="B23" i="19"/>
  <c r="D23" i="19"/>
  <c r="A23" i="19"/>
  <c r="H22" i="19"/>
  <c r="B22" i="19"/>
  <c r="D22" i="19"/>
  <c r="A22" i="19"/>
  <c r="H21" i="19"/>
  <c r="B21" i="19"/>
  <c r="D21" i="19"/>
  <c r="A21" i="19"/>
  <c r="H20" i="19"/>
  <c r="B20" i="19"/>
  <c r="D20" i="19"/>
  <c r="A20" i="19"/>
  <c r="H19" i="19"/>
  <c r="B19" i="19"/>
  <c r="D19" i="19"/>
  <c r="A19" i="19"/>
  <c r="H18" i="19"/>
  <c r="B18" i="19"/>
  <c r="D18" i="19"/>
  <c r="A18" i="19"/>
  <c r="H17" i="19"/>
  <c r="B17" i="19"/>
  <c r="D17" i="19"/>
  <c r="A17" i="19"/>
  <c r="H16" i="19"/>
  <c r="B16" i="19"/>
  <c r="D16" i="19"/>
  <c r="A16" i="19"/>
  <c r="H15" i="19"/>
  <c r="B15" i="19"/>
  <c r="D15" i="19"/>
  <c r="A15" i="19"/>
  <c r="H14" i="19"/>
  <c r="B14" i="19"/>
  <c r="D14" i="19"/>
  <c r="A14" i="19"/>
  <c r="H13" i="19"/>
  <c r="B13" i="19"/>
  <c r="D13" i="19"/>
  <c r="A13" i="19"/>
  <c r="H12" i="19"/>
  <c r="B12" i="19"/>
  <c r="D12" i="19"/>
  <c r="A12" i="19"/>
  <c r="H11" i="19"/>
  <c r="B11" i="19"/>
  <c r="D11" i="19"/>
  <c r="A11" i="19"/>
  <c r="E166" i="8"/>
  <c r="F166" i="8"/>
  <c r="G166" i="8"/>
  <c r="Q166" i="8"/>
  <c r="E165" i="8"/>
  <c r="F165" i="8"/>
  <c r="G165" i="8"/>
  <c r="I165" i="8"/>
  <c r="Q165" i="8"/>
  <c r="E164" i="8"/>
  <c r="F164" i="8"/>
  <c r="G164" i="8"/>
  <c r="Q164" i="8"/>
  <c r="E160" i="8"/>
  <c r="F160" i="8"/>
  <c r="G160" i="8"/>
  <c r="Q160" i="8"/>
  <c r="I160" i="8"/>
  <c r="E159" i="8"/>
  <c r="F159" i="8"/>
  <c r="G159" i="8"/>
  <c r="Q159" i="8"/>
  <c r="E158" i="8"/>
  <c r="F158" i="8"/>
  <c r="G158" i="8"/>
  <c r="I158" i="8"/>
  <c r="Q158" i="8"/>
  <c r="E152" i="8"/>
  <c r="F152" i="8"/>
  <c r="G152" i="8"/>
  <c r="Q152" i="8"/>
  <c r="E89" i="8"/>
  <c r="F89" i="8"/>
  <c r="G89" i="8"/>
  <c r="I89" i="8"/>
  <c r="Q89" i="8"/>
  <c r="E87" i="8"/>
  <c r="F87" i="8"/>
  <c r="G87" i="8"/>
  <c r="Q87" i="8"/>
  <c r="E86" i="8"/>
  <c r="F86" i="8"/>
  <c r="G86" i="8"/>
  <c r="I86" i="8"/>
  <c r="Q86" i="8"/>
  <c r="E84" i="8"/>
  <c r="F84" i="8"/>
  <c r="G84" i="8"/>
  <c r="Q84" i="8"/>
  <c r="E83" i="8"/>
  <c r="F83" i="8"/>
  <c r="G83" i="8"/>
  <c r="I83" i="8"/>
  <c r="Q83" i="8"/>
  <c r="E81" i="8"/>
  <c r="F81" i="8"/>
  <c r="G81" i="8"/>
  <c r="Q81" i="8"/>
  <c r="E80" i="8"/>
  <c r="F80" i="8"/>
  <c r="G80" i="8"/>
  <c r="Q80" i="8"/>
  <c r="I80" i="8"/>
  <c r="E78" i="8"/>
  <c r="F78" i="8"/>
  <c r="G78" i="8"/>
  <c r="Q78" i="8"/>
  <c r="E77" i="8"/>
  <c r="F77" i="8"/>
  <c r="G77" i="8"/>
  <c r="I77" i="8"/>
  <c r="Q77" i="8"/>
  <c r="E76" i="8"/>
  <c r="F76" i="8"/>
  <c r="G76" i="8"/>
  <c r="Q76" i="8"/>
  <c r="E74" i="8"/>
  <c r="F74" i="8"/>
  <c r="G74" i="8"/>
  <c r="I74" i="8"/>
  <c r="Q74" i="8"/>
  <c r="E73" i="8"/>
  <c r="F73" i="8"/>
  <c r="G73" i="8"/>
  <c r="Q73" i="8"/>
  <c r="E71" i="8"/>
  <c r="F71" i="8"/>
  <c r="G71" i="8"/>
  <c r="I71" i="8"/>
  <c r="Q71" i="8"/>
  <c r="E70" i="8"/>
  <c r="F70" i="8"/>
  <c r="G70" i="8"/>
  <c r="Q70" i="8"/>
  <c r="E54" i="8"/>
  <c r="F54" i="8"/>
  <c r="G54" i="8"/>
  <c r="I54" i="8"/>
  <c r="Q54" i="8"/>
  <c r="E56" i="8"/>
  <c r="F56" i="8"/>
  <c r="G56" i="8"/>
  <c r="Q56" i="8"/>
  <c r="E43" i="8"/>
  <c r="E91" i="8"/>
  <c r="E107" i="8"/>
  <c r="E108" i="8"/>
  <c r="E135" i="8"/>
  <c r="E136" i="8"/>
  <c r="E23" i="8"/>
  <c r="E66" i="8"/>
  <c r="E68" i="8"/>
  <c r="E99" i="8"/>
  <c r="E100" i="8"/>
  <c r="E101" i="8"/>
  <c r="E102" i="8"/>
  <c r="E104" i="8"/>
  <c r="E106" i="8"/>
  <c r="E124" i="8"/>
  <c r="E132" i="8"/>
  <c r="E133" i="8"/>
  <c r="E134" i="8"/>
  <c r="E131" i="8"/>
  <c r="E137" i="8"/>
  <c r="E138" i="8"/>
  <c r="E57" i="8"/>
  <c r="E58" i="8"/>
  <c r="E59" i="8"/>
  <c r="E42" i="8"/>
  <c r="E113" i="8"/>
  <c r="E114" i="8"/>
  <c r="E117" i="8"/>
  <c r="E103" i="8"/>
  <c r="E123" i="8"/>
  <c r="E44" i="8"/>
  <c r="E45" i="8"/>
  <c r="E46" i="8"/>
  <c r="E47" i="8"/>
  <c r="E48" i="8"/>
  <c r="E49" i="8"/>
  <c r="E50" i="8"/>
  <c r="E51" i="8"/>
  <c r="E52" i="8"/>
  <c r="E53" i="8"/>
  <c r="E61" i="8"/>
  <c r="E62" i="8"/>
  <c r="E63" i="8"/>
  <c r="E64" i="8"/>
  <c r="E65" i="8"/>
  <c r="E67" i="8"/>
  <c r="E90" i="8"/>
  <c r="E92" i="8"/>
  <c r="E93" i="8"/>
  <c r="E94" i="8"/>
  <c r="E95" i="8"/>
  <c r="E96" i="8"/>
  <c r="E97" i="8"/>
  <c r="E98" i="8"/>
  <c r="E111" i="8"/>
  <c r="E112" i="8"/>
  <c r="E115" i="8"/>
  <c r="E116" i="8"/>
  <c r="E118" i="8"/>
  <c r="E119" i="8"/>
  <c r="E120" i="8"/>
  <c r="E121" i="8"/>
  <c r="E125" i="8"/>
  <c r="E126" i="8"/>
  <c r="E122" i="8"/>
  <c r="E127" i="8"/>
  <c r="E139" i="8"/>
  <c r="E141" i="8"/>
  <c r="E142" i="8"/>
  <c r="E128" i="8"/>
  <c r="E129" i="8"/>
  <c r="E130" i="8"/>
  <c r="E109" i="8"/>
  <c r="E110" i="8"/>
  <c r="E24" i="8"/>
  <c r="E21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69" i="8"/>
  <c r="E22" i="8"/>
  <c r="E140" i="8"/>
  <c r="E143" i="8"/>
  <c r="E105" i="8"/>
  <c r="AB13" i="17"/>
  <c r="AB17" i="17" s="1"/>
  <c r="AB16" i="17"/>
  <c r="Q103" i="17"/>
  <c r="Q104" i="17"/>
  <c r="Q126" i="17"/>
  <c r="Q129" i="17"/>
  <c r="Q131" i="17"/>
  <c r="Q150" i="17"/>
  <c r="Q154" i="17"/>
  <c r="Q157" i="17"/>
  <c r="Q158" i="17"/>
  <c r="Q159" i="17"/>
  <c r="Q160" i="17"/>
  <c r="Q161" i="17"/>
  <c r="Q162" i="17"/>
  <c r="Q166" i="17"/>
  <c r="Q167" i="17"/>
  <c r="Q168" i="17"/>
  <c r="Q21" i="17"/>
  <c r="Q22" i="17"/>
  <c r="Q23" i="17"/>
  <c r="Q24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32" i="17"/>
  <c r="Q133" i="17"/>
  <c r="Q134" i="17"/>
  <c r="Q135" i="17"/>
  <c r="Q136" i="17"/>
  <c r="Q137" i="17"/>
  <c r="Q138" i="17"/>
  <c r="Q139" i="17"/>
  <c r="Q141" i="17"/>
  <c r="Q142" i="17"/>
  <c r="Q143" i="17"/>
  <c r="Q144" i="17"/>
  <c r="Q145" i="17"/>
  <c r="Q146" i="17"/>
  <c r="Q147" i="17"/>
  <c r="Q148" i="17"/>
  <c r="Q149" i="17"/>
  <c r="Q151" i="17"/>
  <c r="Q152" i="17"/>
  <c r="Q153" i="17"/>
  <c r="Q155" i="17"/>
  <c r="Q156" i="17"/>
  <c r="Q163" i="17"/>
  <c r="Q164" i="17"/>
  <c r="Q165" i="17"/>
  <c r="A9" i="18"/>
  <c r="C9" i="18" s="1"/>
  <c r="D21" i="18"/>
  <c r="L21" i="18" s="1"/>
  <c r="D22" i="18"/>
  <c r="D23" i="18"/>
  <c r="F23" i="18" s="1"/>
  <c r="D24" i="18"/>
  <c r="K24" i="18" s="1"/>
  <c r="D25" i="18"/>
  <c r="F25" i="18" s="1"/>
  <c r="D26" i="18"/>
  <c r="D27" i="18"/>
  <c r="F27" i="18" s="1"/>
  <c r="D28" i="18"/>
  <c r="D29" i="18"/>
  <c r="F29" i="18" s="1"/>
  <c r="D30" i="18"/>
  <c r="D31" i="18"/>
  <c r="J31" i="18" s="1"/>
  <c r="D32" i="18"/>
  <c r="K32" i="18" s="1"/>
  <c r="D33" i="18"/>
  <c r="D34" i="18"/>
  <c r="D35" i="18"/>
  <c r="J35" i="18" s="1"/>
  <c r="D36" i="18"/>
  <c r="D37" i="18"/>
  <c r="F37" i="18" s="1"/>
  <c r="D38" i="18"/>
  <c r="J38" i="18" s="1"/>
  <c r="D39" i="18"/>
  <c r="F39" i="18" s="1"/>
  <c r="D40" i="18"/>
  <c r="K40" i="18" s="1"/>
  <c r="D41" i="18"/>
  <c r="H41" i="18" s="1"/>
  <c r="D42" i="18"/>
  <c r="D43" i="18"/>
  <c r="H43" i="18" s="1"/>
  <c r="D44" i="18"/>
  <c r="D45" i="18"/>
  <c r="F45" i="18" s="1"/>
  <c r="D46" i="18"/>
  <c r="H46" i="18" s="1"/>
  <c r="D47" i="18"/>
  <c r="F47" i="18" s="1"/>
  <c r="D48" i="18"/>
  <c r="K48" i="18" s="1"/>
  <c r="D49" i="18"/>
  <c r="D50" i="18"/>
  <c r="D51" i="18"/>
  <c r="K51" i="18" s="1"/>
  <c r="D52" i="18"/>
  <c r="D53" i="18"/>
  <c r="J53" i="18" s="1"/>
  <c r="D54" i="18"/>
  <c r="H54" i="18" s="1"/>
  <c r="D55" i="18"/>
  <c r="D56" i="18"/>
  <c r="K56" i="18" s="1"/>
  <c r="D57" i="18"/>
  <c r="D58" i="18"/>
  <c r="D59" i="18"/>
  <c r="F59" i="18" s="1"/>
  <c r="D60" i="18"/>
  <c r="D61" i="18"/>
  <c r="F61" i="18" s="1"/>
  <c r="D62" i="18"/>
  <c r="I62" i="18" s="1"/>
  <c r="D63" i="18"/>
  <c r="D64" i="18"/>
  <c r="K64" i="18" s="1"/>
  <c r="D65" i="18"/>
  <c r="D66" i="18"/>
  <c r="K66" i="18" s="1"/>
  <c r="D67" i="18"/>
  <c r="D68" i="18"/>
  <c r="F68" i="18" s="1"/>
  <c r="D69" i="18"/>
  <c r="H69" i="18" s="1"/>
  <c r="D70" i="18"/>
  <c r="H70" i="18" s="1"/>
  <c r="D71" i="18"/>
  <c r="D72" i="18"/>
  <c r="D73" i="18"/>
  <c r="I73" i="18" s="1"/>
  <c r="D74" i="18"/>
  <c r="F74" i="18" s="1"/>
  <c r="D75" i="18"/>
  <c r="D76" i="18"/>
  <c r="J76" i="18" s="1"/>
  <c r="D77" i="18"/>
  <c r="J77" i="18" s="1"/>
  <c r="D78" i="18"/>
  <c r="I78" i="18" s="1"/>
  <c r="D79" i="18"/>
  <c r="D80" i="18"/>
  <c r="K80" i="18" s="1"/>
  <c r="D81" i="18"/>
  <c r="D82" i="18"/>
  <c r="D83" i="18"/>
  <c r="F83" i="18" s="1"/>
  <c r="D84" i="18"/>
  <c r="K84" i="18" s="1"/>
  <c r="I27" i="18"/>
  <c r="I29" i="18"/>
  <c r="H27" i="18"/>
  <c r="H29" i="18"/>
  <c r="H73" i="18"/>
  <c r="J27" i="18"/>
  <c r="J29" i="18"/>
  <c r="B10" i="18"/>
  <c r="D85" i="18"/>
  <c r="H85" i="18"/>
  <c r="D86" i="18"/>
  <c r="J86" i="18"/>
  <c r="H86" i="18"/>
  <c r="D87" i="18"/>
  <c r="H87" i="18"/>
  <c r="D88" i="18"/>
  <c r="J88" i="18"/>
  <c r="H88" i="18"/>
  <c r="D89" i="18"/>
  <c r="H89" i="18"/>
  <c r="D90" i="18"/>
  <c r="I90" i="18"/>
  <c r="H90" i="18"/>
  <c r="D91" i="18"/>
  <c r="H91" i="18"/>
  <c r="D92" i="18"/>
  <c r="H92" i="18"/>
  <c r="D93" i="18"/>
  <c r="H93" i="18"/>
  <c r="D94" i="18"/>
  <c r="J94" i="18"/>
  <c r="H94" i="18"/>
  <c r="D95" i="18"/>
  <c r="H95" i="18"/>
  <c r="D96" i="18"/>
  <c r="J96" i="18"/>
  <c r="H96" i="18"/>
  <c r="D97" i="18"/>
  <c r="H97" i="18"/>
  <c r="D98" i="18"/>
  <c r="I98" i="18"/>
  <c r="H98" i="18"/>
  <c r="D99" i="18"/>
  <c r="H99" i="18"/>
  <c r="D100" i="18"/>
  <c r="H100" i="18"/>
  <c r="D101" i="18"/>
  <c r="H101" i="18"/>
  <c r="D102" i="18"/>
  <c r="J102" i="18"/>
  <c r="H102" i="18"/>
  <c r="D103" i="18"/>
  <c r="H103" i="18"/>
  <c r="D104" i="18"/>
  <c r="J104" i="18"/>
  <c r="H104" i="18"/>
  <c r="D105" i="18"/>
  <c r="H105" i="18"/>
  <c r="D106" i="18"/>
  <c r="I106" i="18"/>
  <c r="H106" i="18"/>
  <c r="D107" i="18"/>
  <c r="H107" i="18"/>
  <c r="D108" i="18"/>
  <c r="H108" i="18"/>
  <c r="D109" i="18"/>
  <c r="H109" i="18"/>
  <c r="D110" i="18"/>
  <c r="D111" i="18"/>
  <c r="H111" i="18"/>
  <c r="D112" i="18"/>
  <c r="J112" i="18"/>
  <c r="D113" i="18"/>
  <c r="H113" i="18"/>
  <c r="D114" i="18"/>
  <c r="H114" i="18"/>
  <c r="D115" i="18"/>
  <c r="H115" i="18"/>
  <c r="D116" i="18"/>
  <c r="D117" i="18"/>
  <c r="H117" i="18"/>
  <c r="D118" i="18"/>
  <c r="H118" i="18"/>
  <c r="D119" i="18"/>
  <c r="H119" i="18"/>
  <c r="D120" i="18"/>
  <c r="D121" i="18"/>
  <c r="H121" i="18"/>
  <c r="D122" i="18"/>
  <c r="J122" i="18"/>
  <c r="H122" i="18"/>
  <c r="D123" i="18"/>
  <c r="H123" i="18"/>
  <c r="D124" i="18"/>
  <c r="I124" i="18"/>
  <c r="H124" i="18"/>
  <c r="D125" i="18"/>
  <c r="H125" i="18"/>
  <c r="D126" i="18"/>
  <c r="H126" i="18"/>
  <c r="D127" i="18"/>
  <c r="H127" i="18"/>
  <c r="D128" i="18"/>
  <c r="D129" i="18"/>
  <c r="H129" i="18"/>
  <c r="D130" i="18"/>
  <c r="H130" i="18"/>
  <c r="D131" i="18"/>
  <c r="H131" i="18"/>
  <c r="D132" i="18"/>
  <c r="H132" i="18"/>
  <c r="D133" i="18"/>
  <c r="H133" i="18"/>
  <c r="D134" i="18"/>
  <c r="H134" i="18"/>
  <c r="D135" i="18"/>
  <c r="H135" i="18"/>
  <c r="D136" i="18"/>
  <c r="J136" i="18"/>
  <c r="H136" i="18"/>
  <c r="D137" i="18"/>
  <c r="H137" i="18"/>
  <c r="D138" i="18"/>
  <c r="D139" i="18"/>
  <c r="H139" i="18"/>
  <c r="D140" i="18"/>
  <c r="H140" i="18"/>
  <c r="D141" i="18"/>
  <c r="H141" i="18"/>
  <c r="D142" i="18"/>
  <c r="L142" i="18"/>
  <c r="H142" i="18"/>
  <c r="D143" i="18"/>
  <c r="H143" i="18"/>
  <c r="D144" i="18"/>
  <c r="H144" i="18"/>
  <c r="D145" i="18"/>
  <c r="H145" i="18"/>
  <c r="D146" i="18"/>
  <c r="D147" i="18"/>
  <c r="H147" i="18"/>
  <c r="D148" i="18"/>
  <c r="H148" i="18"/>
  <c r="D149" i="18"/>
  <c r="H149" i="18"/>
  <c r="D150" i="18"/>
  <c r="H150" i="18"/>
  <c r="D151" i="18"/>
  <c r="H151" i="18"/>
  <c r="D152" i="18"/>
  <c r="D153" i="18"/>
  <c r="H153" i="18"/>
  <c r="D154" i="18"/>
  <c r="I154" i="18"/>
  <c r="H154" i="18"/>
  <c r="D155" i="18"/>
  <c r="H155" i="18"/>
  <c r="D156" i="18"/>
  <c r="J156" i="18"/>
  <c r="H156" i="18"/>
  <c r="D157" i="18"/>
  <c r="H157" i="18"/>
  <c r="J85" i="18"/>
  <c r="J87" i="18"/>
  <c r="J89" i="18"/>
  <c r="J90" i="18"/>
  <c r="J91" i="18"/>
  <c r="J92" i="18"/>
  <c r="J93" i="18"/>
  <c r="J95" i="18"/>
  <c r="J97" i="18"/>
  <c r="J98" i="18"/>
  <c r="J99" i="18"/>
  <c r="J100" i="18"/>
  <c r="J101" i="18"/>
  <c r="J103" i="18"/>
  <c r="J105" i="18"/>
  <c r="J106" i="18"/>
  <c r="J107" i="18"/>
  <c r="J108" i="18"/>
  <c r="J109" i="18"/>
  <c r="J111" i="18"/>
  <c r="J113" i="18"/>
  <c r="J115" i="18"/>
  <c r="J116" i="18"/>
  <c r="J117" i="18"/>
  <c r="J118" i="18"/>
  <c r="J119" i="18"/>
  <c r="J121" i="18"/>
  <c r="J123" i="18"/>
  <c r="J124" i="18"/>
  <c r="J125" i="18"/>
  <c r="J126" i="18"/>
  <c r="J127" i="18"/>
  <c r="J129" i="18"/>
  <c r="J130" i="18"/>
  <c r="J131" i="18"/>
  <c r="J133" i="18"/>
  <c r="J134" i="18"/>
  <c r="J135" i="18"/>
  <c r="J137" i="18"/>
  <c r="J139" i="18"/>
  <c r="J140" i="18"/>
  <c r="J141" i="18"/>
  <c r="J142" i="18"/>
  <c r="J143" i="18"/>
  <c r="J144" i="18"/>
  <c r="J145" i="18"/>
  <c r="J147" i="18"/>
  <c r="J149" i="18"/>
  <c r="J150" i="18"/>
  <c r="J151" i="18"/>
  <c r="J153" i="18"/>
  <c r="J154" i="18"/>
  <c r="J155" i="18"/>
  <c r="J157" i="18"/>
  <c r="I85" i="18"/>
  <c r="I86" i="18"/>
  <c r="I87" i="18"/>
  <c r="I88" i="18"/>
  <c r="I89" i="18"/>
  <c r="I91" i="18"/>
  <c r="I92" i="18"/>
  <c r="I93" i="18"/>
  <c r="I94" i="18"/>
  <c r="I95" i="18"/>
  <c r="I96" i="18"/>
  <c r="I97" i="18"/>
  <c r="I99" i="18"/>
  <c r="I100" i="18"/>
  <c r="I101" i="18"/>
  <c r="I102" i="18"/>
  <c r="I103" i="18"/>
  <c r="I104" i="18"/>
  <c r="I105" i="18"/>
  <c r="I107" i="18"/>
  <c r="I108" i="18"/>
  <c r="I109" i="18"/>
  <c r="I110" i="18"/>
  <c r="I111" i="18"/>
  <c r="I112" i="18"/>
  <c r="I113" i="18"/>
  <c r="I115" i="18"/>
  <c r="I117" i="18"/>
  <c r="I118" i="18"/>
  <c r="I119" i="18"/>
  <c r="I120" i="18"/>
  <c r="I121" i="18"/>
  <c r="I122" i="18"/>
  <c r="I123" i="18"/>
  <c r="I125" i="18"/>
  <c r="I126" i="18"/>
  <c r="I127" i="18"/>
  <c r="I128" i="18"/>
  <c r="I129" i="18"/>
  <c r="I130" i="18"/>
  <c r="I131" i="18"/>
  <c r="I133" i="18"/>
  <c r="I134" i="18"/>
  <c r="I135" i="18"/>
  <c r="I136" i="18"/>
  <c r="I137" i="18"/>
  <c r="I139" i="18"/>
  <c r="I140" i="18"/>
  <c r="I141" i="18"/>
  <c r="I142" i="18"/>
  <c r="I143" i="18"/>
  <c r="I144" i="18"/>
  <c r="I145" i="18"/>
  <c r="I147" i="18"/>
  <c r="I148" i="18"/>
  <c r="I149" i="18"/>
  <c r="I150" i="18"/>
  <c r="I151" i="18"/>
  <c r="I152" i="18"/>
  <c r="I153" i="18"/>
  <c r="I155" i="18"/>
  <c r="I157" i="18"/>
  <c r="F85" i="18"/>
  <c r="F86" i="18"/>
  <c r="F87" i="18"/>
  <c r="F88" i="18"/>
  <c r="F89" i="18"/>
  <c r="F91" i="18"/>
  <c r="F92" i="18"/>
  <c r="F93" i="18"/>
  <c r="F94" i="18"/>
  <c r="F95" i="18"/>
  <c r="F96" i="18"/>
  <c r="F97" i="18"/>
  <c r="F99" i="18"/>
  <c r="F100" i="18"/>
  <c r="F101" i="18"/>
  <c r="F102" i="18"/>
  <c r="F103" i="18"/>
  <c r="F104" i="18"/>
  <c r="F105" i="18"/>
  <c r="F107" i="18"/>
  <c r="F108" i="18"/>
  <c r="F109" i="18"/>
  <c r="F110" i="18"/>
  <c r="F111" i="18"/>
  <c r="F112" i="18"/>
  <c r="F113" i="18"/>
  <c r="F115" i="18"/>
  <c r="F116" i="18"/>
  <c r="F117" i="18"/>
  <c r="F118" i="18"/>
  <c r="F119" i="18"/>
  <c r="F121" i="18"/>
  <c r="F123" i="18"/>
  <c r="F124" i="18"/>
  <c r="F125" i="18"/>
  <c r="F126" i="18"/>
  <c r="F127" i="18"/>
  <c r="F129" i="18"/>
  <c r="F130" i="18"/>
  <c r="F131" i="18"/>
  <c r="F132" i="18"/>
  <c r="F133" i="18"/>
  <c r="F134" i="18"/>
  <c r="F135" i="18"/>
  <c r="F136" i="18"/>
  <c r="F137" i="18"/>
  <c r="F139" i="18"/>
  <c r="F140" i="18"/>
  <c r="F141" i="18"/>
  <c r="F142" i="18"/>
  <c r="F143" i="18"/>
  <c r="F144" i="18"/>
  <c r="F145" i="18"/>
  <c r="F147" i="18"/>
  <c r="F148" i="18"/>
  <c r="F149" i="18"/>
  <c r="F150" i="18"/>
  <c r="F151" i="18"/>
  <c r="F153" i="18"/>
  <c r="F155" i="18"/>
  <c r="F156" i="18"/>
  <c r="F157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K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L90" i="18"/>
  <c r="E91" i="18"/>
  <c r="E92" i="18"/>
  <c r="L92" i="18"/>
  <c r="E93" i="18"/>
  <c r="E94" i="18"/>
  <c r="L94" i="18"/>
  <c r="E95" i="18"/>
  <c r="E96" i="18"/>
  <c r="L96" i="18"/>
  <c r="E97" i="18"/>
  <c r="E98" i="18"/>
  <c r="L98" i="18"/>
  <c r="E99" i="18"/>
  <c r="E100" i="18"/>
  <c r="L100" i="18"/>
  <c r="E101" i="18"/>
  <c r="E102" i="18"/>
  <c r="E103" i="18"/>
  <c r="K103" i="18"/>
  <c r="E104" i="18"/>
  <c r="E105" i="18"/>
  <c r="E106" i="18"/>
  <c r="E107" i="18"/>
  <c r="E108" i="18"/>
  <c r="L108" i="18"/>
  <c r="E109" i="18"/>
  <c r="E110" i="18"/>
  <c r="E111" i="18"/>
  <c r="K111" i="18"/>
  <c r="E112" i="18"/>
  <c r="E113" i="18"/>
  <c r="E114" i="18"/>
  <c r="E115" i="18"/>
  <c r="E116" i="18"/>
  <c r="L116" i="18"/>
  <c r="E117" i="18"/>
  <c r="E118" i="18"/>
  <c r="L118" i="18"/>
  <c r="E119" i="18"/>
  <c r="E120" i="18"/>
  <c r="E121" i="18"/>
  <c r="E122" i="18"/>
  <c r="E123" i="18"/>
  <c r="K123" i="18"/>
  <c r="E124" i="18"/>
  <c r="L124" i="18"/>
  <c r="E125" i="18"/>
  <c r="E126" i="18"/>
  <c r="E127" i="18"/>
  <c r="E128" i="18"/>
  <c r="E129" i="18"/>
  <c r="E130" i="18"/>
  <c r="L130" i="18"/>
  <c r="E131" i="18"/>
  <c r="E132" i="18"/>
  <c r="L132" i="18"/>
  <c r="E133" i="18"/>
  <c r="E134" i="18"/>
  <c r="E135" i="18"/>
  <c r="E136" i="18"/>
  <c r="L136" i="18"/>
  <c r="E137" i="18"/>
  <c r="E138" i="18"/>
  <c r="L138" i="18"/>
  <c r="E139" i="18"/>
  <c r="K139" i="18"/>
  <c r="E140" i="18"/>
  <c r="L140" i="18"/>
  <c r="E141" i="18"/>
  <c r="E142" i="18"/>
  <c r="E143" i="18"/>
  <c r="K143" i="18"/>
  <c r="E144" i="18"/>
  <c r="L144" i="18"/>
  <c r="E145" i="18"/>
  <c r="E146" i="18"/>
  <c r="E147" i="18"/>
  <c r="K147" i="18"/>
  <c r="E148" i="18"/>
  <c r="L148" i="18"/>
  <c r="E149" i="18"/>
  <c r="E150" i="18"/>
  <c r="E151" i="18"/>
  <c r="E152" i="18"/>
  <c r="L152" i="18"/>
  <c r="E153" i="18"/>
  <c r="E154" i="18"/>
  <c r="L154" i="18"/>
  <c r="E155" i="18"/>
  <c r="E156" i="18"/>
  <c r="L156" i="18"/>
  <c r="E157" i="18"/>
  <c r="K87" i="18"/>
  <c r="K91" i="18"/>
  <c r="K95" i="18"/>
  <c r="K99" i="18"/>
  <c r="K107" i="18"/>
  <c r="K115" i="18"/>
  <c r="K119" i="18"/>
  <c r="K127" i="18"/>
  <c r="K131" i="18"/>
  <c r="K135" i="18"/>
  <c r="K151" i="18"/>
  <c r="K155" i="18"/>
  <c r="L86" i="18"/>
  <c r="L88" i="18"/>
  <c r="L102" i="18"/>
  <c r="L104" i="18"/>
  <c r="L106" i="18"/>
  <c r="L110" i="18"/>
  <c r="L112" i="18"/>
  <c r="L122" i="18"/>
  <c r="L126" i="18"/>
  <c r="L128" i="18"/>
  <c r="L134" i="18"/>
  <c r="L146" i="18"/>
  <c r="L150" i="18"/>
  <c r="G4" i="18"/>
  <c r="G5" i="18"/>
  <c r="G6" i="18"/>
  <c r="G7" i="18"/>
  <c r="C8" i="18"/>
  <c r="G15" i="18"/>
  <c r="C16" i="18"/>
  <c r="C15" i="18"/>
  <c r="D16" i="18"/>
  <c r="D15" i="18"/>
  <c r="E16" i="18"/>
  <c r="E15" i="18"/>
  <c r="F16" i="18"/>
  <c r="F15" i="18"/>
  <c r="G16" i="18"/>
  <c r="H16" i="18"/>
  <c r="H15" i="18"/>
  <c r="I16" i="18"/>
  <c r="I15" i="18"/>
  <c r="J16" i="18"/>
  <c r="J15" i="18"/>
  <c r="K16" i="18"/>
  <c r="K15" i="18"/>
  <c r="L16" i="18"/>
  <c r="L15" i="18"/>
  <c r="M16" i="18"/>
  <c r="M15" i="18"/>
  <c r="N16" i="18"/>
  <c r="N15" i="18"/>
  <c r="O16" i="18"/>
  <c r="O15" i="18"/>
  <c r="P16" i="18"/>
  <c r="P15" i="18"/>
  <c r="Q16" i="18"/>
  <c r="Q15" i="18"/>
  <c r="D158" i="18"/>
  <c r="H158" i="18"/>
  <c r="F158" i="18"/>
  <c r="E158" i="18"/>
  <c r="K158" i="18"/>
  <c r="I158" i="18"/>
  <c r="D159" i="18"/>
  <c r="I159" i="18"/>
  <c r="E159" i="18"/>
  <c r="G159" i="18"/>
  <c r="J159" i="18"/>
  <c r="D160" i="18"/>
  <c r="E160" i="18"/>
  <c r="G160" i="18"/>
  <c r="I160" i="18"/>
  <c r="J160" i="18"/>
  <c r="K160" i="18"/>
  <c r="D161" i="18"/>
  <c r="H161" i="18"/>
  <c r="F161" i="18"/>
  <c r="E161" i="18"/>
  <c r="G161" i="18"/>
  <c r="D162" i="18"/>
  <c r="I162" i="18"/>
  <c r="E162" i="18"/>
  <c r="K162" i="18"/>
  <c r="G162" i="18"/>
  <c r="H162" i="18"/>
  <c r="D163" i="18"/>
  <c r="J163" i="18"/>
  <c r="I163" i="18"/>
  <c r="E163" i="18"/>
  <c r="D164" i="18"/>
  <c r="E164" i="18"/>
  <c r="F164" i="18"/>
  <c r="G164" i="18"/>
  <c r="H164" i="18"/>
  <c r="I164" i="18"/>
  <c r="J164" i="18"/>
  <c r="K164" i="18"/>
  <c r="D165" i="18"/>
  <c r="E165" i="18"/>
  <c r="G165" i="18"/>
  <c r="H165" i="18"/>
  <c r="J165" i="18"/>
  <c r="D166" i="18"/>
  <c r="H166" i="18"/>
  <c r="E166" i="18"/>
  <c r="G166" i="18"/>
  <c r="I166" i="18"/>
  <c r="K166" i="18"/>
  <c r="D167" i="18"/>
  <c r="I167" i="18"/>
  <c r="E167" i="18"/>
  <c r="D168" i="18"/>
  <c r="E168" i="18"/>
  <c r="G168" i="18"/>
  <c r="J168" i="18"/>
  <c r="D169" i="18"/>
  <c r="J169" i="18"/>
  <c r="E169" i="18"/>
  <c r="F169" i="18"/>
  <c r="G169" i="18"/>
  <c r="H169" i="18"/>
  <c r="D170" i="18"/>
  <c r="H170" i="18"/>
  <c r="F170" i="18"/>
  <c r="E170" i="18"/>
  <c r="I170" i="18"/>
  <c r="D171" i="18"/>
  <c r="I171" i="18"/>
  <c r="E171" i="18"/>
  <c r="G171" i="18"/>
  <c r="F171" i="18"/>
  <c r="H171" i="18"/>
  <c r="J171" i="18"/>
  <c r="D172" i="18"/>
  <c r="E172" i="18"/>
  <c r="F172" i="18"/>
  <c r="H172" i="18"/>
  <c r="I172" i="18"/>
  <c r="J172" i="18"/>
  <c r="D173" i="18"/>
  <c r="F173" i="18"/>
  <c r="E173" i="18"/>
  <c r="G173" i="18"/>
  <c r="H173" i="18"/>
  <c r="D174" i="18"/>
  <c r="F174" i="18"/>
  <c r="E174" i="18"/>
  <c r="K174" i="18"/>
  <c r="D175" i="18"/>
  <c r="J175" i="18"/>
  <c r="I175" i="18"/>
  <c r="E175" i="18"/>
  <c r="G175" i="18"/>
  <c r="D176" i="18"/>
  <c r="E176" i="18"/>
  <c r="F176" i="18"/>
  <c r="G176" i="18"/>
  <c r="H176" i="18"/>
  <c r="I176" i="18"/>
  <c r="J176" i="18"/>
  <c r="K176" i="18"/>
  <c r="D177" i="18"/>
  <c r="F177" i="18"/>
  <c r="E177" i="18"/>
  <c r="G177" i="18"/>
  <c r="H177" i="18"/>
  <c r="D178" i="18"/>
  <c r="K178" i="18"/>
  <c r="F178" i="18"/>
  <c r="E178" i="18"/>
  <c r="G178" i="18"/>
  <c r="D179" i="18"/>
  <c r="J179" i="18"/>
  <c r="E179" i="18"/>
  <c r="L179" i="18"/>
  <c r="G179" i="18"/>
  <c r="D180" i="18"/>
  <c r="E180" i="18"/>
  <c r="G180" i="18"/>
  <c r="D181" i="18"/>
  <c r="H181" i="18"/>
  <c r="E181" i="18"/>
  <c r="G181" i="18"/>
  <c r="D182" i="18"/>
  <c r="E182" i="18"/>
  <c r="G182" i="18"/>
  <c r="I182" i="18"/>
  <c r="K182" i="18"/>
  <c r="D183" i="18"/>
  <c r="J183" i="18"/>
  <c r="E183" i="18"/>
  <c r="L183" i="18"/>
  <c r="D184" i="18"/>
  <c r="H184" i="18"/>
  <c r="E184" i="18"/>
  <c r="L184" i="18"/>
  <c r="J184" i="18"/>
  <c r="D185" i="18"/>
  <c r="F185" i="18"/>
  <c r="I185" i="18"/>
  <c r="E185" i="18"/>
  <c r="H185" i="18"/>
  <c r="D186" i="18"/>
  <c r="E186" i="18"/>
  <c r="G186" i="18"/>
  <c r="L186" i="18"/>
  <c r="D187" i="18"/>
  <c r="L187" i="18"/>
  <c r="E187" i="18"/>
  <c r="D188" i="18"/>
  <c r="E188" i="18"/>
  <c r="K188" i="18"/>
  <c r="L188" i="18"/>
  <c r="F188" i="18"/>
  <c r="G188" i="18"/>
  <c r="H188" i="18"/>
  <c r="I188" i="18"/>
  <c r="J188" i="18"/>
  <c r="D189" i="18"/>
  <c r="I189" i="18"/>
  <c r="E189" i="18"/>
  <c r="F189" i="18"/>
  <c r="D190" i="18"/>
  <c r="K190" i="18"/>
  <c r="E190" i="18"/>
  <c r="L190" i="18"/>
  <c r="H190" i="18"/>
  <c r="I190" i="18"/>
  <c r="D191" i="18"/>
  <c r="J191" i="18"/>
  <c r="E191" i="18"/>
  <c r="L191" i="18"/>
  <c r="I191" i="18"/>
  <c r="D192" i="18"/>
  <c r="F192" i="18"/>
  <c r="E192" i="18"/>
  <c r="L192" i="18"/>
  <c r="G192" i="18"/>
  <c r="H192" i="18"/>
  <c r="I192" i="18"/>
  <c r="J192" i="18"/>
  <c r="K192" i="18"/>
  <c r="D193" i="18"/>
  <c r="I193" i="18"/>
  <c r="E193" i="18"/>
  <c r="F193" i="18"/>
  <c r="G193" i="18"/>
  <c r="H193" i="18"/>
  <c r="D194" i="18"/>
  <c r="K194" i="18"/>
  <c r="E194" i="18"/>
  <c r="G194" i="18"/>
  <c r="H194" i="18"/>
  <c r="D195" i="18"/>
  <c r="J195" i="18"/>
  <c r="E195" i="18"/>
  <c r="L195" i="18"/>
  <c r="I195" i="18"/>
  <c r="D196" i="18"/>
  <c r="E196" i="18"/>
  <c r="G196" i="18"/>
  <c r="F196" i="18"/>
  <c r="J196" i="18"/>
  <c r="D197" i="18"/>
  <c r="F197" i="18"/>
  <c r="E197" i="18"/>
  <c r="K197" i="18"/>
  <c r="D198" i="18"/>
  <c r="E198" i="18"/>
  <c r="G198" i="18"/>
  <c r="L198" i="18"/>
  <c r="D199" i="18"/>
  <c r="J199" i="18"/>
  <c r="E199" i="18"/>
  <c r="L199" i="18"/>
  <c r="D200" i="18"/>
  <c r="E200" i="18"/>
  <c r="L200" i="18"/>
  <c r="F200" i="18"/>
  <c r="G200" i="18"/>
  <c r="H200" i="18"/>
  <c r="I200" i="18"/>
  <c r="J200" i="18"/>
  <c r="K200" i="18"/>
  <c r="D201" i="18"/>
  <c r="I201" i="18"/>
  <c r="E201" i="18"/>
  <c r="F201" i="18"/>
  <c r="H201" i="18"/>
  <c r="K201" i="18"/>
  <c r="D202" i="18"/>
  <c r="E202" i="18"/>
  <c r="K202" i="18"/>
  <c r="G202" i="18"/>
  <c r="H202" i="18"/>
  <c r="I202" i="18"/>
  <c r="D203" i="18"/>
  <c r="J203" i="18"/>
  <c r="E203" i="18"/>
  <c r="L203" i="18"/>
  <c r="I203" i="18"/>
  <c r="D204" i="18"/>
  <c r="J204" i="18"/>
  <c r="E204" i="18"/>
  <c r="F204" i="18"/>
  <c r="H204" i="18"/>
  <c r="K204" i="18"/>
  <c r="D205" i="18"/>
  <c r="F205" i="18"/>
  <c r="E205" i="18"/>
  <c r="G205" i="18"/>
  <c r="D206" i="18"/>
  <c r="H206" i="18"/>
  <c r="E206" i="18"/>
  <c r="G206" i="18"/>
  <c r="I206" i="18"/>
  <c r="D207" i="18"/>
  <c r="E207" i="18"/>
  <c r="L207" i="18"/>
  <c r="D208" i="18"/>
  <c r="E208" i="18"/>
  <c r="L208" i="18"/>
  <c r="F208" i="18"/>
  <c r="G208" i="18"/>
  <c r="I208" i="18"/>
  <c r="K208" i="18"/>
  <c r="D209" i="18"/>
  <c r="F209" i="18"/>
  <c r="E209" i="18"/>
  <c r="G209" i="18"/>
  <c r="D210" i="18"/>
  <c r="H210" i="18"/>
  <c r="K210" i="18"/>
  <c r="E210" i="18"/>
  <c r="G210" i="18"/>
  <c r="I210" i="18"/>
  <c r="D211" i="18"/>
  <c r="J211" i="18"/>
  <c r="E211" i="18"/>
  <c r="L211" i="18"/>
  <c r="I211" i="18"/>
  <c r="D212" i="18"/>
  <c r="F212" i="18"/>
  <c r="E212" i="18"/>
  <c r="H212" i="18"/>
  <c r="D213" i="18"/>
  <c r="I213" i="18"/>
  <c r="E213" i="18"/>
  <c r="G213" i="18"/>
  <c r="F213" i="18"/>
  <c r="K213" i="18"/>
  <c r="L213" i="18"/>
  <c r="D214" i="18"/>
  <c r="I214" i="18"/>
  <c r="E214" i="18"/>
  <c r="K214" i="18"/>
  <c r="G214" i="18"/>
  <c r="H214" i="18"/>
  <c r="L214" i="18"/>
  <c r="D215" i="18"/>
  <c r="J215" i="18"/>
  <c r="E215" i="18"/>
  <c r="L215" i="18"/>
  <c r="I215" i="18"/>
  <c r="D216" i="18"/>
  <c r="H216" i="18"/>
  <c r="E216" i="18"/>
  <c r="L216" i="18"/>
  <c r="G216" i="18"/>
  <c r="I216" i="18"/>
  <c r="D217" i="18"/>
  <c r="I217" i="18"/>
  <c r="E217" i="18"/>
  <c r="G217" i="18"/>
  <c r="F217" i="18"/>
  <c r="K217" i="18"/>
  <c r="L217" i="18"/>
  <c r="D218" i="18"/>
  <c r="H218" i="18"/>
  <c r="E218" i="18"/>
  <c r="G218" i="18"/>
  <c r="I218" i="18"/>
  <c r="D219" i="18"/>
  <c r="I219" i="18"/>
  <c r="J219" i="18"/>
  <c r="E219" i="18"/>
  <c r="L219" i="18"/>
  <c r="D220" i="18"/>
  <c r="E220" i="18"/>
  <c r="K220" i="18"/>
  <c r="L220" i="18"/>
  <c r="F220" i="18"/>
  <c r="G220" i="18"/>
  <c r="H220" i="18"/>
  <c r="I220" i="18"/>
  <c r="J220" i="18"/>
  <c r="D221" i="18"/>
  <c r="F221" i="18"/>
  <c r="I221" i="18"/>
  <c r="E221" i="18"/>
  <c r="L221" i="18"/>
  <c r="H221" i="18"/>
  <c r="D222" i="18"/>
  <c r="E222" i="18"/>
  <c r="K222" i="18"/>
  <c r="G222" i="18"/>
  <c r="H222" i="18"/>
  <c r="I222" i="18"/>
  <c r="L222" i="18"/>
  <c r="D223" i="18"/>
  <c r="J223" i="18"/>
  <c r="E223" i="18"/>
  <c r="L223" i="18"/>
  <c r="I223" i="18"/>
  <c r="D224" i="18"/>
  <c r="E224" i="18"/>
  <c r="G224" i="18"/>
  <c r="L224" i="18"/>
  <c r="I224" i="18"/>
  <c r="J224" i="18"/>
  <c r="D225" i="18"/>
  <c r="I225" i="18"/>
  <c r="E225" i="18"/>
  <c r="F225" i="18"/>
  <c r="G225" i="18"/>
  <c r="D226" i="18"/>
  <c r="H226" i="18"/>
  <c r="E226" i="18"/>
  <c r="G226" i="18"/>
  <c r="D227" i="18"/>
  <c r="I227" i="18"/>
  <c r="J227" i="18"/>
  <c r="E227" i="18"/>
  <c r="L227" i="18"/>
  <c r="D228" i="18"/>
  <c r="I228" i="18"/>
  <c r="E228" i="18"/>
  <c r="G228" i="18"/>
  <c r="J228" i="18"/>
  <c r="D229" i="18"/>
  <c r="F229" i="18"/>
  <c r="E229" i="18"/>
  <c r="G229" i="18"/>
  <c r="D230" i="18"/>
  <c r="I230" i="18"/>
  <c r="E230" i="18"/>
  <c r="G230" i="18"/>
  <c r="D231" i="18"/>
  <c r="I231" i="18"/>
  <c r="J231" i="18"/>
  <c r="E231" i="18"/>
  <c r="L231" i="18"/>
  <c r="D232" i="18"/>
  <c r="J232" i="18"/>
  <c r="E232" i="18"/>
  <c r="G232" i="18"/>
  <c r="I232" i="18"/>
  <c r="D233" i="18"/>
  <c r="I233" i="18"/>
  <c r="E233" i="18"/>
  <c r="K233" i="18"/>
  <c r="F233" i="18"/>
  <c r="G233" i="18"/>
  <c r="H233" i="18"/>
  <c r="L233" i="18"/>
  <c r="D234" i="18"/>
  <c r="E234" i="18"/>
  <c r="L234" i="18"/>
  <c r="H234" i="18"/>
  <c r="I234" i="18"/>
  <c r="D235" i="18"/>
  <c r="J235" i="18"/>
  <c r="E235" i="18"/>
  <c r="L235" i="18"/>
  <c r="I235" i="18"/>
  <c r="D236" i="18"/>
  <c r="F236" i="18"/>
  <c r="E236" i="18"/>
  <c r="G236" i="18"/>
  <c r="D237" i="18"/>
  <c r="F237" i="18"/>
  <c r="I237" i="18"/>
  <c r="E237" i="18"/>
  <c r="G237" i="18"/>
  <c r="D238" i="18"/>
  <c r="I238" i="18"/>
  <c r="E238" i="18"/>
  <c r="G238" i="18"/>
  <c r="H238" i="18"/>
  <c r="D239" i="18"/>
  <c r="I239" i="18"/>
  <c r="J239" i="18"/>
  <c r="E239" i="18"/>
  <c r="L239" i="18"/>
  <c r="D240" i="18"/>
  <c r="J240" i="18"/>
  <c r="E240" i="18"/>
  <c r="L240" i="18"/>
  <c r="F240" i="18"/>
  <c r="H240" i="18"/>
  <c r="I240" i="18"/>
  <c r="D241" i="18"/>
  <c r="I241" i="18"/>
  <c r="E241" i="18"/>
  <c r="F241" i="18"/>
  <c r="G241" i="18"/>
  <c r="D242" i="18"/>
  <c r="K242" i="18"/>
  <c r="E242" i="18"/>
  <c r="G242" i="18"/>
  <c r="D243" i="18"/>
  <c r="J243" i="18"/>
  <c r="E243" i="18"/>
  <c r="I243" i="18"/>
  <c r="D244" i="18"/>
  <c r="I244" i="18"/>
  <c r="E244" i="18"/>
  <c r="L244" i="18"/>
  <c r="G244" i="18"/>
  <c r="D245" i="18"/>
  <c r="H245" i="18"/>
  <c r="E245" i="18"/>
  <c r="L245" i="18"/>
  <c r="G245" i="18"/>
  <c r="D246" i="18"/>
  <c r="I246" i="18"/>
  <c r="K246" i="18"/>
  <c r="E246" i="18"/>
  <c r="G246" i="18"/>
  <c r="D247" i="18"/>
  <c r="J247" i="18"/>
  <c r="E247" i="18"/>
  <c r="L247" i="18"/>
  <c r="D248" i="18"/>
  <c r="E248" i="18"/>
  <c r="L248" i="18"/>
  <c r="F248" i="18"/>
  <c r="G248" i="18"/>
  <c r="H248" i="18"/>
  <c r="I248" i="18"/>
  <c r="J248" i="18"/>
  <c r="K248" i="18"/>
  <c r="D249" i="18"/>
  <c r="I249" i="18"/>
  <c r="E249" i="18"/>
  <c r="K249" i="18"/>
  <c r="F249" i="18"/>
  <c r="G249" i="18"/>
  <c r="H249" i="18"/>
  <c r="D250" i="18"/>
  <c r="E250" i="18"/>
  <c r="G250" i="18"/>
  <c r="H250" i="18"/>
  <c r="I250" i="18"/>
  <c r="D251" i="18"/>
  <c r="J251" i="18"/>
  <c r="E251" i="18"/>
  <c r="L251" i="18"/>
  <c r="I251" i="18"/>
  <c r="D252" i="18"/>
  <c r="E252" i="18"/>
  <c r="G252" i="18"/>
  <c r="L252" i="18"/>
  <c r="F252" i="18"/>
  <c r="H252" i="18"/>
  <c r="I252" i="18"/>
  <c r="J252" i="18"/>
  <c r="D253" i="18"/>
  <c r="F253" i="18"/>
  <c r="I253" i="18"/>
  <c r="E253" i="18"/>
  <c r="G253" i="18"/>
  <c r="H253" i="18"/>
  <c r="D254" i="18"/>
  <c r="I254" i="18"/>
  <c r="E254" i="18"/>
  <c r="G254" i="18"/>
  <c r="H254" i="18"/>
  <c r="D255" i="18"/>
  <c r="I255" i="18"/>
  <c r="J255" i="18"/>
  <c r="E255" i="18"/>
  <c r="L255" i="18"/>
  <c r="D256" i="18"/>
  <c r="J256" i="18"/>
  <c r="E256" i="18"/>
  <c r="K256" i="18"/>
  <c r="D257" i="18"/>
  <c r="L257" i="18"/>
  <c r="I257" i="18"/>
  <c r="E257" i="18"/>
  <c r="G257" i="18"/>
  <c r="D258" i="18"/>
  <c r="E258" i="18"/>
  <c r="L258" i="18"/>
  <c r="H258" i="18"/>
  <c r="I258" i="18"/>
  <c r="D259" i="18"/>
  <c r="J259" i="18"/>
  <c r="E259" i="18"/>
  <c r="L259" i="18"/>
  <c r="I259" i="18"/>
  <c r="D260" i="18"/>
  <c r="I260" i="18"/>
  <c r="E260" i="18"/>
  <c r="F260" i="18"/>
  <c r="G260" i="18"/>
  <c r="H260" i="18"/>
  <c r="J260" i="18"/>
  <c r="K260" i="18"/>
  <c r="D261" i="18"/>
  <c r="I261" i="18"/>
  <c r="E261" i="18"/>
  <c r="K261" i="18"/>
  <c r="F261" i="18"/>
  <c r="G261" i="18"/>
  <c r="H261" i="18"/>
  <c r="L261" i="18"/>
  <c r="D262" i="18"/>
  <c r="L262" i="18"/>
  <c r="E262" i="18"/>
  <c r="G262" i="18"/>
  <c r="D263" i="18"/>
  <c r="J263" i="18"/>
  <c r="E263" i="18"/>
  <c r="L263" i="18"/>
  <c r="I263" i="18"/>
  <c r="D264" i="18"/>
  <c r="H264" i="18"/>
  <c r="E264" i="18"/>
  <c r="K264" i="18"/>
  <c r="L264" i="18"/>
  <c r="G264" i="18"/>
  <c r="I264" i="18"/>
  <c r="J264" i="18"/>
  <c r="D265" i="18"/>
  <c r="F265" i="18"/>
  <c r="I265" i="18"/>
  <c r="E265" i="18"/>
  <c r="G265" i="18"/>
  <c r="H265" i="18"/>
  <c r="K265" i="18"/>
  <c r="D266" i="18"/>
  <c r="I266" i="18"/>
  <c r="F266" i="18"/>
  <c r="E266" i="18"/>
  <c r="H266" i="18"/>
  <c r="D267" i="18"/>
  <c r="E267" i="18"/>
  <c r="G267" i="18"/>
  <c r="F267" i="18"/>
  <c r="H267" i="18"/>
  <c r="I267" i="18"/>
  <c r="J267" i="18"/>
  <c r="D268" i="18"/>
  <c r="I268" i="18"/>
  <c r="E268" i="18"/>
  <c r="L268" i="18"/>
  <c r="F268" i="18"/>
  <c r="H268" i="18"/>
  <c r="J268" i="18"/>
  <c r="D269" i="18"/>
  <c r="I269" i="18"/>
  <c r="E269" i="18"/>
  <c r="G269" i="18"/>
  <c r="D270" i="18"/>
  <c r="F270" i="18"/>
  <c r="E270" i="18"/>
  <c r="H270" i="18"/>
  <c r="D271" i="18"/>
  <c r="H271" i="18"/>
  <c r="E271" i="18"/>
  <c r="G271" i="18"/>
  <c r="D272" i="18"/>
  <c r="H272" i="18"/>
  <c r="E272" i="18"/>
  <c r="G272" i="18"/>
  <c r="F272" i="18"/>
  <c r="D273" i="18"/>
  <c r="H273" i="18"/>
  <c r="E273" i="18"/>
  <c r="G273" i="18"/>
  <c r="D274" i="18"/>
  <c r="I274" i="18"/>
  <c r="F274" i="18"/>
  <c r="E274" i="18"/>
  <c r="H274" i="18"/>
  <c r="D275" i="18"/>
  <c r="J275" i="18"/>
  <c r="E275" i="18"/>
  <c r="G275" i="18"/>
  <c r="D276" i="18"/>
  <c r="I276" i="18"/>
  <c r="E276" i="18"/>
  <c r="F276" i="18"/>
  <c r="G276" i="18"/>
  <c r="H276" i="18"/>
  <c r="J276" i="18"/>
  <c r="K276" i="18"/>
  <c r="L276" i="18"/>
  <c r="D277" i="18"/>
  <c r="I277" i="18"/>
  <c r="E277" i="18"/>
  <c r="G277" i="18"/>
  <c r="D278" i="18"/>
  <c r="H278" i="18"/>
  <c r="F278" i="18"/>
  <c r="E278" i="18"/>
  <c r="I278" i="18"/>
  <c r="D279" i="18"/>
  <c r="J279" i="18"/>
  <c r="E279" i="18"/>
  <c r="G279" i="18"/>
  <c r="D280" i="18"/>
  <c r="I280" i="18"/>
  <c r="E280" i="18"/>
  <c r="K280" i="18"/>
  <c r="F280" i="18"/>
  <c r="H280" i="18"/>
  <c r="J280" i="18"/>
  <c r="D281" i="18"/>
  <c r="I281" i="18"/>
  <c r="E281" i="18"/>
  <c r="G281" i="18"/>
  <c r="H281" i="18"/>
  <c r="D282" i="18"/>
  <c r="F282" i="18"/>
  <c r="E282" i="18"/>
  <c r="H282" i="18"/>
  <c r="I282" i="18"/>
  <c r="D283" i="18"/>
  <c r="F283" i="18"/>
  <c r="E283" i="18"/>
  <c r="G283" i="18"/>
  <c r="H283" i="18"/>
  <c r="I283" i="18"/>
  <c r="D284" i="18"/>
  <c r="K284" i="18"/>
  <c r="E284" i="18"/>
  <c r="G284" i="18"/>
  <c r="D285" i="18"/>
  <c r="I285" i="18"/>
  <c r="E285" i="18"/>
  <c r="G285" i="18"/>
  <c r="D286" i="18"/>
  <c r="F286" i="18"/>
  <c r="E286" i="18"/>
  <c r="H286" i="18"/>
  <c r="I286" i="18"/>
  <c r="D287" i="18"/>
  <c r="E287" i="18"/>
  <c r="G287" i="18"/>
  <c r="F287" i="18"/>
  <c r="H287" i="18"/>
  <c r="I287" i="18"/>
  <c r="J287" i="18"/>
  <c r="D288" i="18"/>
  <c r="I288" i="18"/>
  <c r="E288" i="18"/>
  <c r="K288" i="18"/>
  <c r="L288" i="18"/>
  <c r="D289" i="18"/>
  <c r="I289" i="18"/>
  <c r="E289" i="18"/>
  <c r="G289" i="18"/>
  <c r="H289" i="18"/>
  <c r="L289" i="18"/>
  <c r="D290" i="18"/>
  <c r="F290" i="18"/>
  <c r="E290" i="18"/>
  <c r="H290" i="18"/>
  <c r="I290" i="18"/>
  <c r="D291" i="18"/>
  <c r="I291" i="18"/>
  <c r="E291" i="18"/>
  <c r="G291" i="18"/>
  <c r="H291" i="18"/>
  <c r="J291" i="18"/>
  <c r="D292" i="18"/>
  <c r="J292" i="18"/>
  <c r="E292" i="18"/>
  <c r="F292" i="18"/>
  <c r="G292" i="18"/>
  <c r="K292" i="18"/>
  <c r="L292" i="18"/>
  <c r="D293" i="18"/>
  <c r="I293" i="18"/>
  <c r="E293" i="18"/>
  <c r="G293" i="18"/>
  <c r="H293" i="18"/>
  <c r="D294" i="18"/>
  <c r="F294" i="18"/>
  <c r="E294" i="18"/>
  <c r="H294" i="18"/>
  <c r="I294" i="18"/>
  <c r="D295" i="18"/>
  <c r="H295" i="18"/>
  <c r="E295" i="18"/>
  <c r="G295" i="18"/>
  <c r="F295" i="18"/>
  <c r="I295" i="18"/>
  <c r="J295" i="18"/>
  <c r="D296" i="18"/>
  <c r="F296" i="18"/>
  <c r="E296" i="18"/>
  <c r="G296" i="18"/>
  <c r="H296" i="18"/>
  <c r="K296" i="18"/>
  <c r="L296" i="18"/>
  <c r="D297" i="18"/>
  <c r="L297" i="18"/>
  <c r="E297" i="18"/>
  <c r="G297" i="18"/>
  <c r="H297" i="18"/>
  <c r="D298" i="18"/>
  <c r="I298" i="18"/>
  <c r="E298" i="18"/>
  <c r="D299" i="18"/>
  <c r="F299" i="18"/>
  <c r="E299" i="18"/>
  <c r="G299" i="18"/>
  <c r="H299" i="18"/>
  <c r="I299" i="18"/>
  <c r="J299" i="18"/>
  <c r="D300" i="18"/>
  <c r="I300" i="18"/>
  <c r="E300" i="18"/>
  <c r="L300" i="18"/>
  <c r="F300" i="18"/>
  <c r="H300" i="18"/>
  <c r="J300" i="18"/>
  <c r="D301" i="18"/>
  <c r="H301" i="18"/>
  <c r="I301" i="18"/>
  <c r="E301" i="18"/>
  <c r="G301" i="18"/>
  <c r="L301" i="18"/>
  <c r="D302" i="18"/>
  <c r="F302" i="18"/>
  <c r="E302" i="18"/>
  <c r="D303" i="18"/>
  <c r="H303" i="18"/>
  <c r="E303" i="18"/>
  <c r="G303" i="18"/>
  <c r="F303" i="18"/>
  <c r="I303" i="18"/>
  <c r="D304" i="18"/>
  <c r="I304" i="18"/>
  <c r="E304" i="18"/>
  <c r="G304" i="18"/>
  <c r="F304" i="18"/>
  <c r="H304" i="18"/>
  <c r="J304" i="18"/>
  <c r="D305" i="18"/>
  <c r="I305" i="18"/>
  <c r="E305" i="18"/>
  <c r="G305" i="18"/>
  <c r="H305" i="18"/>
  <c r="L305" i="18"/>
  <c r="D306" i="18"/>
  <c r="F306" i="18"/>
  <c r="E306" i="18"/>
  <c r="H306" i="18"/>
  <c r="I306" i="18"/>
  <c r="D307" i="18"/>
  <c r="E307" i="18"/>
  <c r="G307" i="18"/>
  <c r="F307" i="18"/>
  <c r="H307" i="18"/>
  <c r="I307" i="18"/>
  <c r="J307" i="18"/>
  <c r="D308" i="18"/>
  <c r="I308" i="18"/>
  <c r="E308" i="18"/>
  <c r="L308" i="18"/>
  <c r="F308" i="18"/>
  <c r="D309" i="18"/>
  <c r="I309" i="18"/>
  <c r="E309" i="18"/>
  <c r="G309" i="18"/>
  <c r="H309" i="18"/>
  <c r="D310" i="18"/>
  <c r="F310" i="18"/>
  <c r="E310" i="18"/>
  <c r="H310" i="18"/>
  <c r="I310" i="18"/>
  <c r="D311" i="18"/>
  <c r="I311" i="18"/>
  <c r="E311" i="18"/>
  <c r="G311" i="18"/>
  <c r="F311" i="18"/>
  <c r="H311" i="18"/>
  <c r="J311" i="18"/>
  <c r="D312" i="18"/>
  <c r="H312" i="18"/>
  <c r="E312" i="18"/>
  <c r="G312" i="18"/>
  <c r="K312" i="18"/>
  <c r="L312" i="18"/>
  <c r="D313" i="18"/>
  <c r="I313" i="18"/>
  <c r="E313" i="18"/>
  <c r="L313" i="18"/>
  <c r="G313" i="18"/>
  <c r="H313" i="18"/>
  <c r="D314" i="18"/>
  <c r="F314" i="18"/>
  <c r="E314" i="18"/>
  <c r="D315" i="18"/>
  <c r="I315" i="18"/>
  <c r="E315" i="18"/>
  <c r="G315" i="18"/>
  <c r="F315" i="18"/>
  <c r="H315" i="18"/>
  <c r="D316" i="18"/>
  <c r="F316" i="18"/>
  <c r="I316" i="18"/>
  <c r="E316" i="18"/>
  <c r="K316" i="18"/>
  <c r="G316" i="18"/>
  <c r="H316" i="18"/>
  <c r="J316" i="18"/>
  <c r="D317" i="18"/>
  <c r="I317" i="18"/>
  <c r="E317" i="18"/>
  <c r="G317" i="18"/>
  <c r="H317" i="18"/>
  <c r="D318" i="18"/>
  <c r="I318" i="18"/>
  <c r="F318" i="18"/>
  <c r="E318" i="18"/>
  <c r="H318" i="18"/>
  <c r="D319" i="18"/>
  <c r="J319" i="18"/>
  <c r="E319" i="18"/>
  <c r="G319" i="18"/>
  <c r="D320" i="18"/>
  <c r="I320" i="18"/>
  <c r="E320" i="18"/>
  <c r="K320" i="18"/>
  <c r="F320" i="18"/>
  <c r="H320" i="18"/>
  <c r="J320" i="18"/>
  <c r="D321" i="18"/>
  <c r="I321" i="18"/>
  <c r="E321" i="18"/>
  <c r="G321" i="18"/>
  <c r="D322" i="18"/>
  <c r="F322" i="18"/>
  <c r="E322" i="18"/>
  <c r="H322" i="18"/>
  <c r="D323" i="18"/>
  <c r="H323" i="18"/>
  <c r="E323" i="18"/>
  <c r="G323" i="18"/>
  <c r="F323" i="18"/>
  <c r="I323" i="18"/>
  <c r="J323" i="18"/>
  <c r="D324" i="18"/>
  <c r="H324" i="18"/>
  <c r="E324" i="18"/>
  <c r="F324" i="18"/>
  <c r="G324" i="18"/>
  <c r="J324" i="18"/>
  <c r="K324" i="18"/>
  <c r="L324" i="18"/>
  <c r="D325" i="18"/>
  <c r="H325" i="18"/>
  <c r="I325" i="18"/>
  <c r="E325" i="18"/>
  <c r="G325" i="18"/>
  <c r="L325" i="18"/>
  <c r="D326" i="18"/>
  <c r="F326" i="18"/>
  <c r="E326" i="18"/>
  <c r="D327" i="18"/>
  <c r="H327" i="18"/>
  <c r="E327" i="18"/>
  <c r="G327" i="18"/>
  <c r="F327" i="18"/>
  <c r="D328" i="18"/>
  <c r="I328" i="18"/>
  <c r="E328" i="18"/>
  <c r="F328" i="18"/>
  <c r="G328" i="18"/>
  <c r="L328" i="18"/>
  <c r="D329" i="18"/>
  <c r="I329" i="18"/>
  <c r="E329" i="18"/>
  <c r="G329" i="18"/>
  <c r="D330" i="18"/>
  <c r="H330" i="18"/>
  <c r="F330" i="18"/>
  <c r="E330" i="18"/>
  <c r="I330" i="18"/>
  <c r="D331" i="18"/>
  <c r="I331" i="18"/>
  <c r="E331" i="18"/>
  <c r="G331" i="18"/>
  <c r="D332" i="18"/>
  <c r="J332" i="18"/>
  <c r="E332" i="18"/>
  <c r="K332" i="18"/>
  <c r="L332" i="18"/>
  <c r="D333" i="18"/>
  <c r="L333" i="18"/>
  <c r="E333" i="18"/>
  <c r="G333" i="18"/>
  <c r="D334" i="18"/>
  <c r="F334" i="18"/>
  <c r="E334" i="18"/>
  <c r="H334" i="18"/>
  <c r="I334" i="18"/>
  <c r="D335" i="18"/>
  <c r="F335" i="18"/>
  <c r="E335" i="18"/>
  <c r="G335" i="18"/>
  <c r="H335" i="18"/>
  <c r="I335" i="18"/>
  <c r="J335" i="18"/>
  <c r="D336" i="18"/>
  <c r="I336" i="18"/>
  <c r="E336" i="18"/>
  <c r="G336" i="18"/>
  <c r="F336" i="18"/>
  <c r="H336" i="18"/>
  <c r="J336" i="18"/>
  <c r="D337" i="18"/>
  <c r="I337" i="18"/>
  <c r="E337" i="18"/>
  <c r="G337" i="18"/>
  <c r="H337" i="18"/>
  <c r="L337" i="18"/>
  <c r="D338" i="18"/>
  <c r="F338" i="18"/>
  <c r="E338" i="18"/>
  <c r="H338" i="18"/>
  <c r="I338" i="18"/>
  <c r="D339" i="18"/>
  <c r="E339" i="18"/>
  <c r="G339" i="18"/>
  <c r="F339" i="18"/>
  <c r="H339" i="18"/>
  <c r="I339" i="18"/>
  <c r="J339" i="18"/>
  <c r="D340" i="18"/>
  <c r="I340" i="18"/>
  <c r="E340" i="18"/>
  <c r="L340" i="18"/>
  <c r="F340" i="18"/>
  <c r="D341" i="18"/>
  <c r="I341" i="18"/>
  <c r="E341" i="18"/>
  <c r="G341" i="18"/>
  <c r="H341" i="18"/>
  <c r="D342" i="18"/>
  <c r="F342" i="18"/>
  <c r="E342" i="18"/>
  <c r="H342" i="18"/>
  <c r="I342" i="18"/>
  <c r="Z5" i="17"/>
  <c r="E121" i="17"/>
  <c r="F121" i="17" s="1"/>
  <c r="E117" i="17"/>
  <c r="F117" i="17" s="1"/>
  <c r="E97" i="17"/>
  <c r="F97" i="17"/>
  <c r="G97" i="17" s="1"/>
  <c r="E22" i="17"/>
  <c r="F22" i="17" s="1"/>
  <c r="G22" i="17" s="1"/>
  <c r="E43" i="17"/>
  <c r="F43" i="17"/>
  <c r="Z43" i="17" s="1"/>
  <c r="E85" i="17"/>
  <c r="F85" i="17" s="1"/>
  <c r="E145" i="17"/>
  <c r="F145" i="17" s="1"/>
  <c r="E142" i="17"/>
  <c r="F142" i="17" s="1"/>
  <c r="E69" i="17"/>
  <c r="F69" i="17" s="1"/>
  <c r="G69" i="17" s="1"/>
  <c r="E41" i="17"/>
  <c r="F41" i="17" s="1"/>
  <c r="E21" i="17"/>
  <c r="F21" i="17" s="1"/>
  <c r="G21" i="17" s="1"/>
  <c r="J21" i="17" s="1"/>
  <c r="E26" i="17"/>
  <c r="F26" i="17" s="1"/>
  <c r="E27" i="17"/>
  <c r="F27" i="17" s="1"/>
  <c r="G27" i="17" s="1"/>
  <c r="E28" i="17"/>
  <c r="F28" i="17" s="1"/>
  <c r="E29" i="17"/>
  <c r="F29" i="17"/>
  <c r="G29" i="17" s="1"/>
  <c r="J29" i="17" s="1"/>
  <c r="E30" i="17"/>
  <c r="F30" i="17" s="1"/>
  <c r="E31" i="17"/>
  <c r="F31" i="17" s="1"/>
  <c r="E32" i="17"/>
  <c r="F32" i="17" s="1"/>
  <c r="E33" i="17"/>
  <c r="F33" i="17" s="1"/>
  <c r="E34" i="17"/>
  <c r="F34" i="17" s="1"/>
  <c r="E35" i="17"/>
  <c r="F35" i="17" s="1"/>
  <c r="G35" i="17" s="1"/>
  <c r="R35" i="17" s="1"/>
  <c r="E36" i="17"/>
  <c r="F36" i="17"/>
  <c r="G36" i="17" s="1"/>
  <c r="E37" i="17"/>
  <c r="F37" i="17" s="1"/>
  <c r="Z37" i="17" s="1"/>
  <c r="E38" i="17"/>
  <c r="F38" i="17"/>
  <c r="G38" i="17" s="1"/>
  <c r="E39" i="17"/>
  <c r="F39" i="17" s="1"/>
  <c r="E40" i="17"/>
  <c r="F40" i="17" s="1"/>
  <c r="G40" i="17" s="1"/>
  <c r="E24" i="17"/>
  <c r="F24" i="17" s="1"/>
  <c r="E99" i="17"/>
  <c r="F99" i="17" s="1"/>
  <c r="E111" i="17"/>
  <c r="F111" i="17" s="1"/>
  <c r="E107" i="17"/>
  <c r="F107" i="17" s="1"/>
  <c r="G107" i="17" s="1"/>
  <c r="K107" i="17" s="1"/>
  <c r="E108" i="17"/>
  <c r="F108" i="17" s="1"/>
  <c r="E42" i="17"/>
  <c r="F42" i="17" s="1"/>
  <c r="E54" i="17"/>
  <c r="F54" i="17" s="1"/>
  <c r="E70" i="17"/>
  <c r="F70" i="17" s="1"/>
  <c r="E71" i="17"/>
  <c r="F71" i="17" s="1"/>
  <c r="E72" i="17"/>
  <c r="F72" i="17"/>
  <c r="Z72" i="17" s="1"/>
  <c r="E73" i="17"/>
  <c r="F73" i="17" s="1"/>
  <c r="E74" i="17"/>
  <c r="F74" i="17" s="1"/>
  <c r="Z74" i="17" s="1"/>
  <c r="E75" i="17"/>
  <c r="F75" i="17" s="1"/>
  <c r="E76" i="17"/>
  <c r="F76" i="17" s="1"/>
  <c r="E77" i="17"/>
  <c r="F77" i="17"/>
  <c r="G77" i="17" s="1"/>
  <c r="J77" i="17" s="1"/>
  <c r="E78" i="17"/>
  <c r="F78" i="17" s="1"/>
  <c r="E79" i="17"/>
  <c r="F79" i="17" s="1"/>
  <c r="E80" i="17"/>
  <c r="F80" i="17" s="1"/>
  <c r="E81" i="17"/>
  <c r="F81" i="17" s="1"/>
  <c r="E82" i="17"/>
  <c r="F82" i="17" s="1"/>
  <c r="E83" i="17"/>
  <c r="F83" i="17" s="1"/>
  <c r="E55" i="17"/>
  <c r="F55" i="17" s="1"/>
  <c r="E56" i="17"/>
  <c r="F56" i="17" s="1"/>
  <c r="E57" i="17"/>
  <c r="F57" i="17" s="1"/>
  <c r="E58" i="17"/>
  <c r="F58" i="17" s="1"/>
  <c r="E66" i="17"/>
  <c r="F66" i="17" s="1"/>
  <c r="G66" i="17" s="1"/>
  <c r="J66" i="17" s="1"/>
  <c r="E68" i="17"/>
  <c r="F68" i="17" s="1"/>
  <c r="E93" i="17"/>
  <c r="F93" i="17" s="1"/>
  <c r="E94" i="17"/>
  <c r="F94" i="17" s="1"/>
  <c r="E95" i="17"/>
  <c r="F95" i="17" s="1"/>
  <c r="E96" i="17"/>
  <c r="F96" i="17"/>
  <c r="G96" i="17" s="1"/>
  <c r="J96" i="17" s="1"/>
  <c r="E98" i="17"/>
  <c r="F98" i="17" s="1"/>
  <c r="E100" i="17"/>
  <c r="F100" i="17" s="1"/>
  <c r="E118" i="17"/>
  <c r="F118" i="17" s="1"/>
  <c r="Z118" i="17" s="1"/>
  <c r="E133" i="17"/>
  <c r="F133" i="17" s="1"/>
  <c r="E134" i="17"/>
  <c r="F134" i="17" s="1"/>
  <c r="E135" i="17"/>
  <c r="F135" i="17" s="1"/>
  <c r="E132" i="17"/>
  <c r="F132" i="17" s="1"/>
  <c r="E138" i="17"/>
  <c r="F138" i="17" s="1"/>
  <c r="Z138" i="17" s="1"/>
  <c r="E139" i="17"/>
  <c r="F139" i="17" s="1"/>
  <c r="E102" i="17"/>
  <c r="F102" i="17" s="1"/>
  <c r="E136" i="17"/>
  <c r="F136" i="17" s="1"/>
  <c r="E137" i="17"/>
  <c r="F137" i="17" s="1"/>
  <c r="E147" i="17"/>
  <c r="F147" i="17" s="1"/>
  <c r="E155" i="17"/>
  <c r="F155" i="17" s="1"/>
  <c r="E156" i="17"/>
  <c r="F156" i="17" s="1"/>
  <c r="E23" i="17"/>
  <c r="F23" i="17" s="1"/>
  <c r="E101" i="17"/>
  <c r="F101" i="17" s="1"/>
  <c r="E141" i="17"/>
  <c r="F141" i="17" s="1"/>
  <c r="Z141" i="17" s="1"/>
  <c r="E143" i="17"/>
  <c r="F143" i="17" s="1"/>
  <c r="G143" i="17" s="1"/>
  <c r="E144" i="17"/>
  <c r="F144" i="17" s="1"/>
  <c r="E146" i="17"/>
  <c r="F146" i="17" s="1"/>
  <c r="E148" i="17"/>
  <c r="F148" i="17" s="1"/>
  <c r="E152" i="17"/>
  <c r="F152" i="17"/>
  <c r="E153" i="17"/>
  <c r="F153" i="17"/>
  <c r="E154" i="17"/>
  <c r="F154" i="17" s="1"/>
  <c r="Z154" i="17" s="1"/>
  <c r="E126" i="17"/>
  <c r="F126" i="17" s="1"/>
  <c r="E129" i="17"/>
  <c r="F129" i="17" s="1"/>
  <c r="E131" i="17"/>
  <c r="F131" i="17" s="1"/>
  <c r="E104" i="17"/>
  <c r="F104" i="17"/>
  <c r="E103" i="17"/>
  <c r="F103" i="17"/>
  <c r="E45" i="17"/>
  <c r="F45" i="17" s="1"/>
  <c r="E46" i="17"/>
  <c r="F46" i="17" s="1"/>
  <c r="E47" i="17"/>
  <c r="F47" i="17" s="1"/>
  <c r="E48" i="17"/>
  <c r="F48" i="17"/>
  <c r="E49" i="17"/>
  <c r="F49" i="17" s="1"/>
  <c r="G49" i="17" s="1"/>
  <c r="R49" i="17" s="1"/>
  <c r="E50" i="17"/>
  <c r="F50" i="17" s="1"/>
  <c r="E51" i="17"/>
  <c r="F51" i="17" s="1"/>
  <c r="E52" i="17"/>
  <c r="F52" i="17" s="1"/>
  <c r="G52" i="17" s="1"/>
  <c r="E53" i="17"/>
  <c r="F53" i="17" s="1"/>
  <c r="G53" i="17" s="1"/>
  <c r="R53" i="17" s="1"/>
  <c r="E61" i="17"/>
  <c r="F61" i="17" s="1"/>
  <c r="E62" i="17"/>
  <c r="F62" i="17" s="1"/>
  <c r="G62" i="17" s="1"/>
  <c r="R62" i="17" s="1"/>
  <c r="E63" i="17"/>
  <c r="F63" i="17" s="1"/>
  <c r="AU63" i="17" s="1"/>
  <c r="E64" i="17"/>
  <c r="F64" i="17" s="1"/>
  <c r="Z64" i="17" s="1"/>
  <c r="E65" i="17"/>
  <c r="F65" i="17" s="1"/>
  <c r="E67" i="17"/>
  <c r="F67" i="17" s="1"/>
  <c r="Z67" i="17" s="1"/>
  <c r="G67" i="17"/>
  <c r="R67" i="17" s="1"/>
  <c r="E84" i="17"/>
  <c r="F84" i="17" s="1"/>
  <c r="E86" i="17"/>
  <c r="F86" i="17"/>
  <c r="E87" i="17"/>
  <c r="F87" i="17" s="1"/>
  <c r="E88" i="17"/>
  <c r="F88" i="17" s="1"/>
  <c r="E89" i="17"/>
  <c r="F89" i="17" s="1"/>
  <c r="E90" i="17"/>
  <c r="F90" i="17" s="1"/>
  <c r="G90" i="17" s="1"/>
  <c r="J90" i="17" s="1"/>
  <c r="E91" i="17"/>
  <c r="F91" i="17" s="1"/>
  <c r="E92" i="17"/>
  <c r="F92" i="17" s="1"/>
  <c r="E105" i="17"/>
  <c r="F105" i="17" s="1"/>
  <c r="E106" i="17"/>
  <c r="F106" i="17" s="1"/>
  <c r="E109" i="17"/>
  <c r="F109" i="17" s="1"/>
  <c r="E110" i="17"/>
  <c r="F110" i="17" s="1"/>
  <c r="G110" i="17" s="1"/>
  <c r="J110" i="17" s="1"/>
  <c r="E112" i="17"/>
  <c r="F112" i="17" s="1"/>
  <c r="E113" i="17"/>
  <c r="F113" i="17" s="1"/>
  <c r="E114" i="17"/>
  <c r="F114" i="17" s="1"/>
  <c r="E115" i="17"/>
  <c r="F115" i="17" s="1"/>
  <c r="E119" i="17"/>
  <c r="F119" i="17" s="1"/>
  <c r="E120" i="17"/>
  <c r="F120" i="17" s="1"/>
  <c r="E44" i="17"/>
  <c r="F44" i="17" s="1"/>
  <c r="BA2" i="17"/>
  <c r="BA3" i="17"/>
  <c r="BA10" i="17"/>
  <c r="E116" i="17"/>
  <c r="F116" i="17" s="1"/>
  <c r="Z116" i="17" s="1"/>
  <c r="Z160" i="17"/>
  <c r="BA11" i="17"/>
  <c r="BA12" i="17"/>
  <c r="E14" i="17"/>
  <c r="F16" i="17"/>
  <c r="F17" i="17" s="1"/>
  <c r="C17" i="17"/>
  <c r="BA17" i="17"/>
  <c r="R21" i="17"/>
  <c r="BA23" i="17"/>
  <c r="BA24" i="17"/>
  <c r="R29" i="17"/>
  <c r="BA30" i="17"/>
  <c r="BA31" i="17"/>
  <c r="BA38" i="17"/>
  <c r="BA39" i="17"/>
  <c r="BA46" i="17"/>
  <c r="BA47" i="17"/>
  <c r="BA54" i="17"/>
  <c r="BA55" i="17"/>
  <c r="BA62" i="17"/>
  <c r="BA63" i="17"/>
  <c r="BA70" i="17"/>
  <c r="BA71" i="17"/>
  <c r="BA78" i="17"/>
  <c r="BA79" i="17"/>
  <c r="BA86" i="17"/>
  <c r="BA87" i="17"/>
  <c r="BA94" i="17"/>
  <c r="BA95" i="17"/>
  <c r="AC1780" i="17"/>
  <c r="AC1781" i="17"/>
  <c r="AC1782" i="17"/>
  <c r="AC1783" i="17"/>
  <c r="AC1784" i="17"/>
  <c r="AC1785" i="17"/>
  <c r="AC1786" i="17"/>
  <c r="AC1787" i="17"/>
  <c r="AC1788" i="17"/>
  <c r="AC1789" i="17"/>
  <c r="AC1790" i="17"/>
  <c r="AC1791" i="17"/>
  <c r="AC1792" i="17"/>
  <c r="AC1793" i="17"/>
  <c r="AC1794" i="17"/>
  <c r="AC1795" i="17"/>
  <c r="AC1796" i="17"/>
  <c r="AC1797" i="17"/>
  <c r="AC1798" i="17"/>
  <c r="AC1799" i="17"/>
  <c r="AC1800" i="17"/>
  <c r="AC1801" i="17"/>
  <c r="AC1802" i="17"/>
  <c r="AC1803" i="17"/>
  <c r="AC1804" i="17"/>
  <c r="AC1805" i="17"/>
  <c r="AC1806" i="17"/>
  <c r="AC1807" i="17"/>
  <c r="AC1808" i="17"/>
  <c r="AC1809" i="17"/>
  <c r="AC1810" i="17"/>
  <c r="AC1811" i="17"/>
  <c r="AC1812" i="17"/>
  <c r="AC1813" i="17"/>
  <c r="AC1814" i="17"/>
  <c r="AC1815" i="17"/>
  <c r="AC1816" i="17"/>
  <c r="AC1817" i="17"/>
  <c r="AC1818" i="17"/>
  <c r="AC1819" i="17"/>
  <c r="AC1820" i="17"/>
  <c r="AC1821" i="17"/>
  <c r="AC1822" i="17"/>
  <c r="AC1823" i="17"/>
  <c r="AC1824" i="17"/>
  <c r="AC1825" i="17"/>
  <c r="AC1826" i="17"/>
  <c r="AC1827" i="17"/>
  <c r="AC1828" i="17"/>
  <c r="AC1829" i="17"/>
  <c r="AC1830" i="17"/>
  <c r="AC1831" i="17"/>
  <c r="AC1832" i="17"/>
  <c r="AC1833" i="17"/>
  <c r="AC1834" i="17"/>
  <c r="AC1835" i="17"/>
  <c r="AC1836" i="17"/>
  <c r="AC1837" i="17"/>
  <c r="AC1838" i="17"/>
  <c r="AC1839" i="17"/>
  <c r="AC1840" i="17"/>
  <c r="AC1841" i="17"/>
  <c r="AC1842" i="17"/>
  <c r="AC1843" i="17"/>
  <c r="AC1844" i="17"/>
  <c r="AC1845" i="17"/>
  <c r="AC1846" i="17"/>
  <c r="AC1847" i="17"/>
  <c r="AC1848" i="17"/>
  <c r="AC1849" i="17"/>
  <c r="AC1850" i="17"/>
  <c r="AC1851" i="17"/>
  <c r="AC1852" i="17"/>
  <c r="AC1853" i="17"/>
  <c r="AC1854" i="17"/>
  <c r="AC1855" i="17"/>
  <c r="AC1856" i="17"/>
  <c r="AC1857" i="17"/>
  <c r="AC1858" i="17"/>
  <c r="AC1859" i="17"/>
  <c r="AC1860" i="17"/>
  <c r="AC1861" i="17"/>
  <c r="AC1862" i="17"/>
  <c r="AC1863" i="17"/>
  <c r="AC1864" i="17"/>
  <c r="AC1865" i="17"/>
  <c r="AC1866" i="17"/>
  <c r="AC1867" i="17"/>
  <c r="AC1868" i="17"/>
  <c r="AC1869" i="17"/>
  <c r="AC1870" i="17"/>
  <c r="AC1871" i="17"/>
  <c r="AC1872" i="17"/>
  <c r="AC1873" i="17"/>
  <c r="AC1874" i="17"/>
  <c r="AC1875" i="17"/>
  <c r="AC1876" i="17"/>
  <c r="AC1877" i="17"/>
  <c r="AC1878" i="17"/>
  <c r="AC1879" i="17"/>
  <c r="AC1880" i="17"/>
  <c r="AC1881" i="17"/>
  <c r="AC1882" i="17"/>
  <c r="AC1883" i="17"/>
  <c r="AC1884" i="17"/>
  <c r="AC1885" i="17"/>
  <c r="AC1886" i="17"/>
  <c r="AC1887" i="17"/>
  <c r="AC1888" i="17"/>
  <c r="AC1889" i="17"/>
  <c r="AC1890" i="17"/>
  <c r="AC1891" i="17"/>
  <c r="AC1892" i="17"/>
  <c r="AC1893" i="17"/>
  <c r="AC1894" i="17"/>
  <c r="AC1895" i="17"/>
  <c r="AC1896" i="17"/>
  <c r="AC1897" i="17"/>
  <c r="AC1898" i="17"/>
  <c r="AC1899" i="17"/>
  <c r="AC1900" i="17"/>
  <c r="AC1901" i="17"/>
  <c r="AC1902" i="17"/>
  <c r="AC1903" i="17"/>
  <c r="AC1904" i="17"/>
  <c r="AC1905" i="17"/>
  <c r="AC1906" i="17"/>
  <c r="AC1907" i="17"/>
  <c r="AC1908" i="17"/>
  <c r="AC1909" i="17"/>
  <c r="AC1910" i="17"/>
  <c r="AC1911" i="17"/>
  <c r="AC1912" i="17"/>
  <c r="AC1913" i="17"/>
  <c r="AC1914" i="17"/>
  <c r="AC1915" i="17"/>
  <c r="AC1916" i="17"/>
  <c r="AC1917" i="17"/>
  <c r="AC1918" i="17"/>
  <c r="AC1919" i="17"/>
  <c r="AC1920" i="17"/>
  <c r="AC1921" i="17"/>
  <c r="AC1922" i="17"/>
  <c r="AC1923" i="17"/>
  <c r="AC1924" i="17"/>
  <c r="AC1925" i="17"/>
  <c r="AC1926" i="17"/>
  <c r="AC1927" i="17"/>
  <c r="AC1928" i="17"/>
  <c r="AC1929" i="17"/>
  <c r="AC1930" i="17"/>
  <c r="AC1931" i="17"/>
  <c r="AC1932" i="17"/>
  <c r="AC1933" i="17"/>
  <c r="AC1934" i="17"/>
  <c r="AC1935" i="17"/>
  <c r="AC1936" i="17"/>
  <c r="AC1937" i="17"/>
  <c r="AC1938" i="17"/>
  <c r="AC1939" i="17"/>
  <c r="AC1940" i="17"/>
  <c r="AC1941" i="17"/>
  <c r="AC1942" i="17"/>
  <c r="AC1943" i="17"/>
  <c r="AC1944" i="17"/>
  <c r="AC1945" i="17"/>
  <c r="AC1946" i="17"/>
  <c r="AC1947" i="17"/>
  <c r="AC1948" i="17"/>
  <c r="AC1949" i="17"/>
  <c r="AC1950" i="17"/>
  <c r="AC1951" i="17"/>
  <c r="AC1952" i="17"/>
  <c r="AC1953" i="17"/>
  <c r="AC1954" i="17"/>
  <c r="AC1955" i="17"/>
  <c r="AC1956" i="17"/>
  <c r="AC1957" i="17"/>
  <c r="AC1958" i="17"/>
  <c r="AC1959" i="17"/>
  <c r="AC1960" i="17"/>
  <c r="AC1961" i="17"/>
  <c r="AC1962" i="17"/>
  <c r="AC1963" i="17"/>
  <c r="AC1964" i="17"/>
  <c r="AC1965" i="17"/>
  <c r="AC1966" i="17"/>
  <c r="AC1967" i="17"/>
  <c r="AC1968" i="17"/>
  <c r="AC1969" i="17"/>
  <c r="AC1970" i="17"/>
  <c r="AC1971" i="17"/>
  <c r="AC1972" i="17"/>
  <c r="AC1973" i="17"/>
  <c r="AC1974" i="17"/>
  <c r="AC1975" i="17"/>
  <c r="AC1976" i="17"/>
  <c r="AC1977" i="17"/>
  <c r="AC1978" i="17"/>
  <c r="AC1979" i="17"/>
  <c r="AC1980" i="17"/>
  <c r="AC1981" i="17"/>
  <c r="AC1982" i="17"/>
  <c r="AC1983" i="17"/>
  <c r="AC1984" i="17"/>
  <c r="AC1985" i="17"/>
  <c r="AC1986" i="17"/>
  <c r="AC1987" i="17"/>
  <c r="AC1988" i="17"/>
  <c r="AC1989" i="17"/>
  <c r="AC1990" i="17"/>
  <c r="AC1991" i="17"/>
  <c r="AC1992" i="17"/>
  <c r="AC1993" i="17"/>
  <c r="AC1994" i="17"/>
  <c r="AC1995" i="17"/>
  <c r="AC1996" i="17"/>
  <c r="AC1997" i="17"/>
  <c r="AC1998" i="17"/>
  <c r="AC1999" i="17"/>
  <c r="AC2000" i="17"/>
  <c r="AC2001" i="17"/>
  <c r="AC2002" i="17"/>
  <c r="AC2003" i="17"/>
  <c r="AC2004" i="17"/>
  <c r="AC2005" i="17"/>
  <c r="AC2006" i="17"/>
  <c r="AC2007" i="17"/>
  <c r="AC2008" i="17"/>
  <c r="AC2009" i="17"/>
  <c r="AC2010" i="17"/>
  <c r="AC2011" i="17"/>
  <c r="AC2012" i="17"/>
  <c r="AC2013" i="17"/>
  <c r="AC2014" i="17"/>
  <c r="AC2015" i="17"/>
  <c r="AC2016" i="17"/>
  <c r="AC2017" i="17"/>
  <c r="AC2018" i="17"/>
  <c r="AC2019" i="17"/>
  <c r="AC2020" i="17"/>
  <c r="AC2021" i="17"/>
  <c r="AC2022" i="17"/>
  <c r="AC2023" i="17"/>
  <c r="AC2024" i="17"/>
  <c r="AC2025" i="17"/>
  <c r="AC2026" i="17"/>
  <c r="AC2027" i="17"/>
  <c r="AC2028" i="17"/>
  <c r="AC2029" i="17"/>
  <c r="AC2030" i="17"/>
  <c r="AC2031" i="17"/>
  <c r="AC2032" i="17"/>
  <c r="AC2033" i="17"/>
  <c r="AC2034" i="17"/>
  <c r="AC2035" i="17"/>
  <c r="AC2036" i="17"/>
  <c r="AC2037" i="17"/>
  <c r="AC2038" i="17"/>
  <c r="AC2039" i="17"/>
  <c r="AC2040" i="17"/>
  <c r="AC2041" i="17"/>
  <c r="AC2042" i="17"/>
  <c r="AC2043" i="17"/>
  <c r="AC2044" i="17"/>
  <c r="AC2045" i="17"/>
  <c r="AC2046" i="17"/>
  <c r="AC2047" i="17"/>
  <c r="AC2048" i="17"/>
  <c r="AC2049" i="17"/>
  <c r="AC2050" i="17"/>
  <c r="AC2051" i="17"/>
  <c r="AC2052" i="17"/>
  <c r="AC2053" i="17"/>
  <c r="AC2054" i="17"/>
  <c r="AC2055" i="17"/>
  <c r="AC2056" i="17"/>
  <c r="AC2057" i="17"/>
  <c r="AC2058" i="17"/>
  <c r="AC2059" i="17"/>
  <c r="AC2060" i="17"/>
  <c r="AC2061" i="17"/>
  <c r="AC2062" i="17"/>
  <c r="AC2063" i="17"/>
  <c r="AC2064" i="17"/>
  <c r="AC2065" i="17"/>
  <c r="AC2066" i="17"/>
  <c r="AC2067" i="17"/>
  <c r="AC2068" i="17"/>
  <c r="AC2069" i="17"/>
  <c r="AC2070" i="17"/>
  <c r="AC2071" i="17"/>
  <c r="AC2072" i="17"/>
  <c r="AC2073" i="17"/>
  <c r="AC2074" i="17"/>
  <c r="AC2075" i="17"/>
  <c r="AC2076" i="17"/>
  <c r="AC2077" i="17"/>
  <c r="AC2078" i="17"/>
  <c r="AC2079" i="17"/>
  <c r="AC2080" i="17"/>
  <c r="AC2081" i="17"/>
  <c r="AC2082" i="17"/>
  <c r="AC2083" i="17"/>
  <c r="AC2084" i="17"/>
  <c r="AC2085" i="17"/>
  <c r="AC2086" i="17"/>
  <c r="AC2087" i="17"/>
  <c r="AC2088" i="17"/>
  <c r="AC2089" i="17"/>
  <c r="AC2090" i="17"/>
  <c r="AC2091" i="17"/>
  <c r="AC2092" i="17"/>
  <c r="AC2093" i="17"/>
  <c r="AC2094" i="17"/>
  <c r="AC2095" i="17"/>
  <c r="AC2096" i="17"/>
  <c r="AC2097" i="17"/>
  <c r="AC2098" i="17"/>
  <c r="AC2099" i="17"/>
  <c r="AC2100" i="17"/>
  <c r="AC2101" i="17"/>
  <c r="AC2102" i="17"/>
  <c r="AC2103" i="17"/>
  <c r="AC2104" i="17"/>
  <c r="AC2105" i="17"/>
  <c r="AC2106" i="17"/>
  <c r="AC2107" i="17"/>
  <c r="AC2108" i="17"/>
  <c r="AC2109" i="17"/>
  <c r="AC2110" i="17"/>
  <c r="AC2111" i="17"/>
  <c r="AC2112" i="17"/>
  <c r="AC2113" i="17"/>
  <c r="AC2114" i="17"/>
  <c r="AC2115" i="17"/>
  <c r="AC2116" i="17"/>
  <c r="AC2117" i="17"/>
  <c r="AC2118" i="17"/>
  <c r="AC2119" i="17"/>
  <c r="AC2120" i="17"/>
  <c r="AC2121" i="17"/>
  <c r="AC2122" i="17"/>
  <c r="AC2123" i="17"/>
  <c r="AC2124" i="17"/>
  <c r="AC2125" i="17"/>
  <c r="AC2126" i="17"/>
  <c r="AC2127" i="17"/>
  <c r="AC2128" i="17"/>
  <c r="AC2129" i="17"/>
  <c r="AC2130" i="17"/>
  <c r="AC2131" i="17"/>
  <c r="AC2132" i="17"/>
  <c r="AC2133" i="17"/>
  <c r="AC2134" i="17"/>
  <c r="AC2135" i="17"/>
  <c r="AC2136" i="17"/>
  <c r="AC2137" i="17"/>
  <c r="AC2138" i="17"/>
  <c r="AC2139" i="17"/>
  <c r="AC2140" i="17"/>
  <c r="AC2141" i="17"/>
  <c r="AC2142" i="17"/>
  <c r="AC2143" i="17"/>
  <c r="AC2144" i="17"/>
  <c r="AC2145" i="17"/>
  <c r="AC2146" i="17"/>
  <c r="AC2147" i="17"/>
  <c r="AC2148" i="17"/>
  <c r="AC2149" i="17"/>
  <c r="AC2150" i="17"/>
  <c r="AC2151" i="17"/>
  <c r="AC2152" i="17"/>
  <c r="AC2153" i="17"/>
  <c r="AC2154" i="17"/>
  <c r="AC2155" i="17"/>
  <c r="AC2156" i="17"/>
  <c r="AC2157" i="17"/>
  <c r="AC2158" i="17"/>
  <c r="AC2159" i="17"/>
  <c r="AC2160" i="17"/>
  <c r="AC2161" i="17"/>
  <c r="AC2162" i="17"/>
  <c r="AC2163" i="17"/>
  <c r="AC2164" i="17"/>
  <c r="AC2165" i="17"/>
  <c r="AC2166" i="17"/>
  <c r="AC2167" i="17"/>
  <c r="AC2168" i="17"/>
  <c r="AC2169" i="17"/>
  <c r="AC2170" i="17"/>
  <c r="AC2171" i="17"/>
  <c r="AC2172" i="17"/>
  <c r="AC2173" i="17"/>
  <c r="AC2174" i="17"/>
  <c r="AC2175" i="17"/>
  <c r="AC2176" i="17"/>
  <c r="AC2177" i="17"/>
  <c r="AC2178" i="17"/>
  <c r="AC2179" i="17"/>
  <c r="AC2180" i="17"/>
  <c r="AC2181" i="17"/>
  <c r="AC2182" i="17"/>
  <c r="AC2183" i="17"/>
  <c r="AC2184" i="17"/>
  <c r="AC2185" i="17"/>
  <c r="AC2186" i="17"/>
  <c r="AC2187" i="17"/>
  <c r="AC2188" i="17"/>
  <c r="AC2189" i="17"/>
  <c r="AC2190" i="17"/>
  <c r="AC2191" i="17"/>
  <c r="AC2192" i="17"/>
  <c r="AC2193" i="17"/>
  <c r="AC2194" i="17"/>
  <c r="AC2195" i="17"/>
  <c r="AC2196" i="17"/>
  <c r="AC2197" i="17"/>
  <c r="AC2198" i="17"/>
  <c r="AC2199" i="17"/>
  <c r="AC2200" i="17"/>
  <c r="AC2201" i="17"/>
  <c r="AC2202" i="17"/>
  <c r="AC2203" i="17"/>
  <c r="AC2204" i="17"/>
  <c r="AC2205" i="17"/>
  <c r="AC2206" i="17"/>
  <c r="AC2207" i="17"/>
  <c r="AC2208" i="17"/>
  <c r="AC2209" i="17"/>
  <c r="AC2210" i="17"/>
  <c r="AC2211" i="17"/>
  <c r="AC2212" i="17"/>
  <c r="AC2213" i="17"/>
  <c r="AC2214" i="17"/>
  <c r="AC2215" i="17"/>
  <c r="AC2216" i="17"/>
  <c r="AC2217" i="17"/>
  <c r="AC2218" i="17"/>
  <c r="AC2219" i="17"/>
  <c r="AC2220" i="17"/>
  <c r="AC2221" i="17"/>
  <c r="AC2222" i="17"/>
  <c r="AC2223" i="17"/>
  <c r="AC2224" i="17"/>
  <c r="AC2225" i="17"/>
  <c r="AC2226" i="17"/>
  <c r="AC2227" i="17"/>
  <c r="AC2228" i="17"/>
  <c r="AC2229" i="17"/>
  <c r="AC2230" i="17"/>
  <c r="AC2231" i="17"/>
  <c r="AC2232" i="17"/>
  <c r="AC2233" i="17"/>
  <c r="AC2234" i="17"/>
  <c r="AC2235" i="17"/>
  <c r="AC2236" i="17"/>
  <c r="AC2237" i="17"/>
  <c r="AC2238" i="17"/>
  <c r="AC2239" i="17"/>
  <c r="AC2240" i="17"/>
  <c r="AC2241" i="17"/>
  <c r="AC2242" i="17"/>
  <c r="AC2243" i="17"/>
  <c r="AC2244" i="17"/>
  <c r="AC2245" i="17"/>
  <c r="AC2246" i="17"/>
  <c r="AC2247" i="17"/>
  <c r="AC2248" i="17"/>
  <c r="AC2249" i="17"/>
  <c r="AC2250" i="17"/>
  <c r="AC2251" i="17"/>
  <c r="AC2252" i="17"/>
  <c r="AC2253" i="17"/>
  <c r="AC2254" i="17"/>
  <c r="AC2255" i="17"/>
  <c r="AC2256" i="17"/>
  <c r="AC2257" i="17"/>
  <c r="AC2258" i="17"/>
  <c r="AC2259" i="17"/>
  <c r="AC2260" i="17"/>
  <c r="AC2261" i="17"/>
  <c r="AC2262" i="17"/>
  <c r="AC2263" i="17"/>
  <c r="AC2264" i="17"/>
  <c r="AC2265" i="17"/>
  <c r="AC2266" i="17"/>
  <c r="AC2267" i="17"/>
  <c r="AC2268" i="17"/>
  <c r="AC2269" i="17"/>
  <c r="AC2270" i="17"/>
  <c r="AC2271" i="17"/>
  <c r="AC2272" i="17"/>
  <c r="AC2273" i="17"/>
  <c r="AC2274" i="17"/>
  <c r="AC2275" i="17"/>
  <c r="AC2276" i="17"/>
  <c r="AC2277" i="17"/>
  <c r="AC2278" i="17"/>
  <c r="AC2279" i="17"/>
  <c r="AC2280" i="17"/>
  <c r="AC2281" i="17"/>
  <c r="AC2282" i="17"/>
  <c r="AC2283" i="17"/>
  <c r="AC2284" i="17"/>
  <c r="AC2285" i="17"/>
  <c r="AC2286" i="17"/>
  <c r="AC2287" i="17"/>
  <c r="AC2288" i="17"/>
  <c r="AC2289" i="17"/>
  <c r="AC2290" i="17"/>
  <c r="AC2291" i="17"/>
  <c r="AC2292" i="17"/>
  <c r="AC2293" i="17"/>
  <c r="AC2294" i="17"/>
  <c r="AC2295" i="17"/>
  <c r="AC2296" i="17"/>
  <c r="AC2297" i="17"/>
  <c r="AC2298" i="17"/>
  <c r="AC2299" i="17"/>
  <c r="AC2300" i="17"/>
  <c r="AC2301" i="17"/>
  <c r="AC2302" i="17"/>
  <c r="AC2303" i="17"/>
  <c r="AC2304" i="17"/>
  <c r="AC2305" i="17"/>
  <c r="AC2306" i="17"/>
  <c r="AC2307" i="17"/>
  <c r="AC2308" i="17"/>
  <c r="AC2309" i="17"/>
  <c r="AC2310" i="17"/>
  <c r="AC2311" i="17"/>
  <c r="AC2312" i="17"/>
  <c r="AC2313" i="17"/>
  <c r="AC2314" i="17"/>
  <c r="AC2315" i="17"/>
  <c r="AC2316" i="17"/>
  <c r="AC2317" i="17"/>
  <c r="AC2318" i="17"/>
  <c r="AC2319" i="17"/>
  <c r="AC2320" i="17"/>
  <c r="AC2321" i="17"/>
  <c r="AC2322" i="17"/>
  <c r="AC2323" i="17"/>
  <c r="AC2324" i="17"/>
  <c r="AC2325" i="17"/>
  <c r="AC2326" i="17"/>
  <c r="AC2327" i="17"/>
  <c r="AC2328" i="17"/>
  <c r="AC2329" i="17"/>
  <c r="AC2330" i="17"/>
  <c r="AC2331" i="17"/>
  <c r="AC2332" i="17"/>
  <c r="AC2333" i="17"/>
  <c r="AC2334" i="17"/>
  <c r="AC2335" i="17"/>
  <c r="AC2336" i="17"/>
  <c r="AC2337" i="17"/>
  <c r="AC2338" i="17"/>
  <c r="AC2339" i="17"/>
  <c r="AC2340" i="17"/>
  <c r="AC2341" i="17"/>
  <c r="AC2342" i="17"/>
  <c r="AC2343" i="17"/>
  <c r="AC2344" i="17"/>
  <c r="AC2345" i="17"/>
  <c r="AC2346" i="17"/>
  <c r="AC2347" i="17"/>
  <c r="AC2348" i="17"/>
  <c r="AC2349" i="17"/>
  <c r="AC2350" i="17"/>
  <c r="AC2351" i="17"/>
  <c r="AC2352" i="17"/>
  <c r="AC2353" i="17"/>
  <c r="AC2354" i="17"/>
  <c r="AC2355" i="17"/>
  <c r="AC2356" i="17"/>
  <c r="AC2357" i="17"/>
  <c r="AC2358" i="17"/>
  <c r="AC2359" i="17"/>
  <c r="AC2360" i="17"/>
  <c r="AC2361" i="17"/>
  <c r="AC2362" i="17"/>
  <c r="AC2363" i="17"/>
  <c r="AC2364" i="17"/>
  <c r="AC2365" i="17"/>
  <c r="AC2366" i="17"/>
  <c r="AC2367" i="17"/>
  <c r="AC2368" i="17"/>
  <c r="AC2369" i="17"/>
  <c r="AC2370" i="17"/>
  <c r="AC2371" i="17"/>
  <c r="AC2372" i="17"/>
  <c r="AC2373" i="17"/>
  <c r="AC2374" i="17"/>
  <c r="AC2375" i="17"/>
  <c r="AC2376" i="17"/>
  <c r="AC2377" i="17"/>
  <c r="AC2378" i="17"/>
  <c r="AC2379" i="17"/>
  <c r="AC2380" i="17"/>
  <c r="AC2381" i="17"/>
  <c r="AC2382" i="17"/>
  <c r="AC2383" i="17"/>
  <c r="AC2384" i="17"/>
  <c r="AC2385" i="17"/>
  <c r="AC2386" i="17"/>
  <c r="AC2387" i="17"/>
  <c r="AC2388" i="17"/>
  <c r="AC2389" i="17"/>
  <c r="AC2390" i="17"/>
  <c r="AC2391" i="17"/>
  <c r="AC2392" i="17"/>
  <c r="AC2393" i="17"/>
  <c r="AC2394" i="17"/>
  <c r="AC2395" i="17"/>
  <c r="AC2396" i="17"/>
  <c r="AC2397" i="17"/>
  <c r="AC2398" i="17"/>
  <c r="AC2399" i="17"/>
  <c r="AC2400" i="17"/>
  <c r="AC2401" i="17"/>
  <c r="AC2402" i="17"/>
  <c r="AC2403" i="17"/>
  <c r="AC2404" i="17"/>
  <c r="AC2405" i="17"/>
  <c r="AC2406" i="17"/>
  <c r="AC2407" i="17"/>
  <c r="AC2408" i="17"/>
  <c r="AC2409" i="17"/>
  <c r="AC2410" i="17"/>
  <c r="AC2411" i="17"/>
  <c r="AC2412" i="17"/>
  <c r="AC2413" i="17"/>
  <c r="AC2414" i="17"/>
  <c r="AC2415" i="17"/>
  <c r="AC2416" i="17"/>
  <c r="AC2417" i="17"/>
  <c r="AC2418" i="17"/>
  <c r="AC2419" i="17"/>
  <c r="AC2420" i="17"/>
  <c r="AC2421" i="17"/>
  <c r="AC2422" i="17"/>
  <c r="AC2423" i="17"/>
  <c r="AC2424" i="17"/>
  <c r="AC2425" i="17"/>
  <c r="AC2426" i="17"/>
  <c r="AC2427" i="17"/>
  <c r="AC2428" i="17"/>
  <c r="AC2429" i="17"/>
  <c r="AC2430" i="17"/>
  <c r="AC2431" i="17"/>
  <c r="AC2432" i="17"/>
  <c r="AC2433" i="17"/>
  <c r="AC2434" i="17"/>
  <c r="AC2435" i="17"/>
  <c r="AC2436" i="17"/>
  <c r="AC2437" i="17"/>
  <c r="AC2438" i="17"/>
  <c r="AC2439" i="17"/>
  <c r="AC2440" i="17"/>
  <c r="AC2441" i="17"/>
  <c r="AC2442" i="17"/>
  <c r="AC2443" i="17"/>
  <c r="AC2444" i="17"/>
  <c r="AC2445" i="17"/>
  <c r="AC2446" i="17"/>
  <c r="AC2447" i="17"/>
  <c r="AC2448" i="17"/>
  <c r="AC2449" i="17"/>
  <c r="AC2450" i="17"/>
  <c r="AC2451" i="17"/>
  <c r="AC2452" i="17"/>
  <c r="AC2453" i="17"/>
  <c r="AC2454" i="17"/>
  <c r="AC2455" i="17"/>
  <c r="AC2456" i="17"/>
  <c r="AC2457" i="17"/>
  <c r="AC2458" i="17"/>
  <c r="AC2459" i="17"/>
  <c r="AC2460" i="17"/>
  <c r="AC2461" i="17"/>
  <c r="AC2462" i="17"/>
  <c r="AC2463" i="17"/>
  <c r="AC2464" i="17"/>
  <c r="AC2465" i="17"/>
  <c r="AC2466" i="17"/>
  <c r="AC2467" i="17"/>
  <c r="AC2468" i="17"/>
  <c r="AC2469" i="17"/>
  <c r="AC2470" i="17"/>
  <c r="AC2471" i="17"/>
  <c r="AC2472" i="17"/>
  <c r="AC2473" i="17"/>
  <c r="AC2474" i="17"/>
  <c r="AC2475" i="17"/>
  <c r="AC2476" i="17"/>
  <c r="AC2477" i="17"/>
  <c r="AC2478" i="17"/>
  <c r="AC2479" i="17"/>
  <c r="AC2480" i="17"/>
  <c r="AC2481" i="17"/>
  <c r="AC2482" i="17"/>
  <c r="AC2483" i="17"/>
  <c r="AC2484" i="17"/>
  <c r="AC2485" i="17"/>
  <c r="AC2486" i="17"/>
  <c r="AC2487" i="17"/>
  <c r="AC2488" i="17"/>
  <c r="AC2489" i="17"/>
  <c r="AC2490" i="17"/>
  <c r="AC2491" i="17"/>
  <c r="AC2492" i="17"/>
  <c r="AC2493" i="17"/>
  <c r="AC2494" i="17"/>
  <c r="AC2495" i="17"/>
  <c r="AC2496" i="17"/>
  <c r="AC2497" i="17"/>
  <c r="AC2498" i="17"/>
  <c r="AC2499" i="17"/>
  <c r="AC2500" i="17"/>
  <c r="AC2501" i="17"/>
  <c r="AC2502" i="17"/>
  <c r="AC2503" i="17"/>
  <c r="AC2504" i="17"/>
  <c r="AC2505" i="17"/>
  <c r="AC2506" i="17"/>
  <c r="AC2507" i="17"/>
  <c r="AC2508" i="17"/>
  <c r="AC2509" i="17"/>
  <c r="AC2510" i="17"/>
  <c r="AC2511" i="17"/>
  <c r="AC2512" i="17"/>
  <c r="AC2513" i="17"/>
  <c r="AC2514" i="17"/>
  <c r="AC2515" i="17"/>
  <c r="AC2516" i="17"/>
  <c r="AC2517" i="17"/>
  <c r="AC2518" i="17"/>
  <c r="AC2519" i="17"/>
  <c r="AC2520" i="17"/>
  <c r="AC2521" i="17"/>
  <c r="AC2522" i="17"/>
  <c r="AC2523" i="17"/>
  <c r="AC2524" i="17"/>
  <c r="AC2525" i="17"/>
  <c r="AC2526" i="17"/>
  <c r="AC2527" i="17"/>
  <c r="AC2528" i="17"/>
  <c r="AC2529" i="17"/>
  <c r="AC2530" i="17"/>
  <c r="AC2531" i="17"/>
  <c r="AC2532" i="17"/>
  <c r="AC2533" i="17"/>
  <c r="AC2534" i="17"/>
  <c r="AC2535" i="17"/>
  <c r="AC2536" i="17"/>
  <c r="AC2537" i="17"/>
  <c r="AC2538" i="17"/>
  <c r="AC2539" i="17"/>
  <c r="AC2540" i="17"/>
  <c r="AC2541" i="17"/>
  <c r="AC2542" i="17"/>
  <c r="AC2543" i="17"/>
  <c r="AC2544" i="17"/>
  <c r="AC2545" i="17"/>
  <c r="AC2546" i="17"/>
  <c r="AC2547" i="17"/>
  <c r="AC2548" i="17"/>
  <c r="AC2549" i="17"/>
  <c r="AC2550" i="17"/>
  <c r="AC2551" i="17"/>
  <c r="AC2552" i="17"/>
  <c r="AC2553" i="17"/>
  <c r="AC2554" i="17"/>
  <c r="AC2555" i="17"/>
  <c r="AC2556" i="17"/>
  <c r="AC2557" i="17"/>
  <c r="AC2558" i="17"/>
  <c r="AC2559" i="17"/>
  <c r="AC2560" i="17"/>
  <c r="AC2561" i="17"/>
  <c r="AC2562" i="17"/>
  <c r="AC2563" i="17"/>
  <c r="AC2564" i="17"/>
  <c r="AC2565" i="17"/>
  <c r="AC2566" i="17"/>
  <c r="AC2567" i="17"/>
  <c r="AC2568" i="17"/>
  <c r="AC2569" i="17"/>
  <c r="AC2570" i="17"/>
  <c r="AC2571" i="17"/>
  <c r="AC2572" i="17"/>
  <c r="AC2573" i="17"/>
  <c r="AC2574" i="17"/>
  <c r="AC2575" i="17"/>
  <c r="AC2576" i="17"/>
  <c r="AC2577" i="17"/>
  <c r="AC2578" i="17"/>
  <c r="AC2579" i="17"/>
  <c r="AC2580" i="17"/>
  <c r="AC2581" i="17"/>
  <c r="AC2582" i="17"/>
  <c r="AC2583" i="17"/>
  <c r="AC2584" i="17"/>
  <c r="AC2585" i="17"/>
  <c r="AC2586" i="17"/>
  <c r="AC2587" i="17"/>
  <c r="AC2588" i="17"/>
  <c r="AC2589" i="17"/>
  <c r="AC2590" i="17"/>
  <c r="AC2591" i="17"/>
  <c r="AC2592" i="17"/>
  <c r="AC2593" i="17"/>
  <c r="AC2594" i="17"/>
  <c r="AC2595" i="17"/>
  <c r="AC2596" i="17"/>
  <c r="AC2597" i="17"/>
  <c r="AC2598" i="17"/>
  <c r="AC2599" i="17"/>
  <c r="AC2600" i="17"/>
  <c r="AC2601" i="17"/>
  <c r="AC2602" i="17"/>
  <c r="AC2603" i="17"/>
  <c r="AC2604" i="17"/>
  <c r="AC2605" i="17"/>
  <c r="AC2606" i="17"/>
  <c r="AC2607" i="17"/>
  <c r="AC2608" i="17"/>
  <c r="AC2609" i="17"/>
  <c r="AC2610" i="17"/>
  <c r="AC2611" i="17"/>
  <c r="AC2612" i="17"/>
  <c r="AC2613" i="17"/>
  <c r="AC2614" i="17"/>
  <c r="AC2615" i="17"/>
  <c r="AC2616" i="17"/>
  <c r="AC2617" i="17"/>
  <c r="AC2618" i="17"/>
  <c r="AC2619" i="17"/>
  <c r="AC2620" i="17"/>
  <c r="AC2621" i="17"/>
  <c r="AC2622" i="17"/>
  <c r="AC2623" i="17"/>
  <c r="AC2624" i="17"/>
  <c r="AC2625" i="17"/>
  <c r="AC2626" i="17"/>
  <c r="AC2627" i="17"/>
  <c r="AC2628" i="17"/>
  <c r="AC2629" i="17"/>
  <c r="AC2630" i="17"/>
  <c r="AC2631" i="17"/>
  <c r="AC2632" i="17"/>
  <c r="AC2633" i="17"/>
  <c r="AC2634" i="17"/>
  <c r="AC2635" i="17"/>
  <c r="AC2636" i="17"/>
  <c r="AC2637" i="17"/>
  <c r="AC2638" i="17"/>
  <c r="AC2639" i="17"/>
  <c r="AC2640" i="17"/>
  <c r="AC2641" i="17"/>
  <c r="AC2642" i="17"/>
  <c r="AC2643" i="17"/>
  <c r="AC2644" i="17"/>
  <c r="AC2645" i="17"/>
  <c r="AC2646" i="17"/>
  <c r="AC2647" i="17"/>
  <c r="AC2648" i="17"/>
  <c r="AC2649" i="17"/>
  <c r="AC2650" i="17"/>
  <c r="AC2651" i="17"/>
  <c r="AC2652" i="17"/>
  <c r="AC2653" i="17"/>
  <c r="AC2654" i="17"/>
  <c r="AC2655" i="17"/>
  <c r="AC2656" i="17"/>
  <c r="AC2657" i="17"/>
  <c r="AC2658" i="17"/>
  <c r="AC2659" i="17"/>
  <c r="AC2660" i="17"/>
  <c r="AC2661" i="17"/>
  <c r="AC2662" i="17"/>
  <c r="AC2663" i="17"/>
  <c r="AC2664" i="17"/>
  <c r="AC2665" i="17"/>
  <c r="AC2666" i="17"/>
  <c r="AC2667" i="17"/>
  <c r="AC2668" i="17"/>
  <c r="AC2669" i="17"/>
  <c r="AC2670" i="17"/>
  <c r="AC2671" i="17"/>
  <c r="AC2672" i="17"/>
  <c r="AC2673" i="17"/>
  <c r="AC2674" i="17"/>
  <c r="AC2675" i="17"/>
  <c r="AC2676" i="17"/>
  <c r="AC2677" i="17"/>
  <c r="AC2678" i="17"/>
  <c r="AC2679" i="17"/>
  <c r="AC2680" i="17"/>
  <c r="AC2681" i="17"/>
  <c r="AC2682" i="17"/>
  <c r="AC2683" i="17"/>
  <c r="AC2684" i="17"/>
  <c r="AC2685" i="17"/>
  <c r="AC2686" i="17"/>
  <c r="AC2687" i="17"/>
  <c r="AC2688" i="17"/>
  <c r="AC2689" i="17"/>
  <c r="AC2690" i="17"/>
  <c r="AC2691" i="17"/>
  <c r="AC2692" i="17"/>
  <c r="AC2693" i="17"/>
  <c r="AC2694" i="17"/>
  <c r="AC2695" i="17"/>
  <c r="AC2696" i="17"/>
  <c r="AC2697" i="17"/>
  <c r="AC2698" i="17"/>
  <c r="AC2699" i="17"/>
  <c r="AC2700" i="17"/>
  <c r="AC2701" i="17"/>
  <c r="AC2702" i="17"/>
  <c r="AC2703" i="17"/>
  <c r="AC2704" i="17"/>
  <c r="AC2705" i="17"/>
  <c r="AC2706" i="17"/>
  <c r="AC2707" i="17"/>
  <c r="AC2708" i="17"/>
  <c r="AC2709" i="17"/>
  <c r="AC2710" i="17"/>
  <c r="AC2711" i="17"/>
  <c r="AC2712" i="17"/>
  <c r="AC2713" i="17"/>
  <c r="AC2714" i="17"/>
  <c r="AC2715" i="17"/>
  <c r="AC2716" i="17"/>
  <c r="AC2717" i="17"/>
  <c r="AC2718" i="17"/>
  <c r="AC2719" i="17"/>
  <c r="AC2720" i="17"/>
  <c r="AC2721" i="17"/>
  <c r="AC2722" i="17"/>
  <c r="AC2723" i="17"/>
  <c r="AC2724" i="17"/>
  <c r="AC2725" i="17"/>
  <c r="AC2726" i="17"/>
  <c r="AC2727" i="17"/>
  <c r="AC2728" i="17"/>
  <c r="AC2729" i="17"/>
  <c r="AC2730" i="17"/>
  <c r="AC2731" i="17"/>
  <c r="AC2732" i="17"/>
  <c r="AC2733" i="17"/>
  <c r="AC2734" i="17"/>
  <c r="AC2735" i="17"/>
  <c r="AC2736" i="17"/>
  <c r="AC2737" i="17"/>
  <c r="AW1781" i="16"/>
  <c r="AX1781" i="16"/>
  <c r="AW1782" i="16"/>
  <c r="AX1782" i="16"/>
  <c r="AW1783" i="16"/>
  <c r="AX1783" i="16"/>
  <c r="AW1784" i="16"/>
  <c r="AX1784" i="16"/>
  <c r="AW1785" i="16"/>
  <c r="AX1785" i="16"/>
  <c r="AW1786" i="16"/>
  <c r="AX1786" i="16"/>
  <c r="AW1787" i="16"/>
  <c r="AX1787" i="16"/>
  <c r="AW1788" i="16"/>
  <c r="AX1788" i="16"/>
  <c r="AW1789" i="16"/>
  <c r="AX1789" i="16"/>
  <c r="AW1790" i="16"/>
  <c r="AX1790" i="16"/>
  <c r="AW1791" i="16"/>
  <c r="AX1791" i="16"/>
  <c r="AW1792" i="16"/>
  <c r="AX1792" i="16"/>
  <c r="AW1793" i="16"/>
  <c r="AX1793" i="16"/>
  <c r="AW1794" i="16"/>
  <c r="AX1794" i="16"/>
  <c r="AW1795" i="16"/>
  <c r="AX1795" i="16"/>
  <c r="AW1796" i="16"/>
  <c r="AX1796" i="16"/>
  <c r="AW1797" i="16"/>
  <c r="AX1797" i="16"/>
  <c r="AW1798" i="16"/>
  <c r="AX1798" i="16"/>
  <c r="AW1799" i="16"/>
  <c r="AX1799" i="16"/>
  <c r="AW1800" i="16"/>
  <c r="AX1800" i="16"/>
  <c r="AW1801" i="16"/>
  <c r="AX1801" i="16"/>
  <c r="AW1802" i="16"/>
  <c r="AX1802" i="16"/>
  <c r="AW1803" i="16"/>
  <c r="AX1803" i="16"/>
  <c r="AW1804" i="16"/>
  <c r="AX1804" i="16"/>
  <c r="AW1805" i="16"/>
  <c r="AX1805" i="16"/>
  <c r="AW1806" i="16"/>
  <c r="AX1806" i="16"/>
  <c r="AW1807" i="16"/>
  <c r="AX1807" i="16"/>
  <c r="AW1808" i="16"/>
  <c r="AX1808" i="16"/>
  <c r="AW1809" i="16"/>
  <c r="AX1809" i="16"/>
  <c r="AW1810" i="16"/>
  <c r="AX1810" i="16"/>
  <c r="AW1811" i="16"/>
  <c r="AX1811" i="16"/>
  <c r="AW1812" i="16"/>
  <c r="AX1812" i="16"/>
  <c r="AW1813" i="16"/>
  <c r="AX1813" i="16"/>
  <c r="AW1814" i="16"/>
  <c r="AX1814" i="16"/>
  <c r="AW1815" i="16"/>
  <c r="AX1815" i="16"/>
  <c r="AW1816" i="16"/>
  <c r="AX1816" i="16"/>
  <c r="AW1817" i="16"/>
  <c r="AX1817" i="16"/>
  <c r="AW1818" i="16"/>
  <c r="AX1818" i="16"/>
  <c r="AW1819" i="16"/>
  <c r="AX1819" i="16"/>
  <c r="AW1820" i="16"/>
  <c r="AX1820" i="16"/>
  <c r="AW1821" i="16"/>
  <c r="AX1821" i="16"/>
  <c r="AW1822" i="16"/>
  <c r="AX1822" i="16"/>
  <c r="AW1823" i="16"/>
  <c r="AX1823" i="16"/>
  <c r="AW1824" i="16"/>
  <c r="AX1824" i="16"/>
  <c r="AW1825" i="16"/>
  <c r="AX1825" i="16"/>
  <c r="AW1826" i="16"/>
  <c r="AX1826" i="16"/>
  <c r="AW1827" i="16"/>
  <c r="AX1827" i="16"/>
  <c r="AW1828" i="16"/>
  <c r="AX1828" i="16"/>
  <c r="AW1829" i="16"/>
  <c r="AX1829" i="16"/>
  <c r="AW1830" i="16"/>
  <c r="AX1830" i="16"/>
  <c r="AW1831" i="16"/>
  <c r="AX1831" i="16"/>
  <c r="AW1832" i="16"/>
  <c r="AX1832" i="16"/>
  <c r="AW1833" i="16"/>
  <c r="AX1833" i="16"/>
  <c r="AW1834" i="16"/>
  <c r="AX1834" i="16"/>
  <c r="AW1835" i="16"/>
  <c r="AX1835" i="16"/>
  <c r="AW1836" i="16"/>
  <c r="AX1836" i="16"/>
  <c r="AW1837" i="16"/>
  <c r="AX1837" i="16"/>
  <c r="AW1838" i="16"/>
  <c r="AX1838" i="16"/>
  <c r="AW1839" i="16"/>
  <c r="AX1839" i="16"/>
  <c r="AW1840" i="16"/>
  <c r="AX1840" i="16"/>
  <c r="AW1841" i="16"/>
  <c r="AX1841" i="16"/>
  <c r="AW1842" i="16"/>
  <c r="AX1842" i="16"/>
  <c r="AW1843" i="16"/>
  <c r="AX1843" i="16"/>
  <c r="AW1844" i="16"/>
  <c r="AX1844" i="16"/>
  <c r="AW1845" i="16"/>
  <c r="AX1845" i="16"/>
  <c r="AW1846" i="16"/>
  <c r="AX1846" i="16"/>
  <c r="AW1847" i="16"/>
  <c r="AX1847" i="16"/>
  <c r="AW1848" i="16"/>
  <c r="AX1848" i="16"/>
  <c r="AW1849" i="16"/>
  <c r="AX1849" i="16"/>
  <c r="AW1850" i="16"/>
  <c r="AX1850" i="16"/>
  <c r="AW1851" i="16"/>
  <c r="AX1851" i="16"/>
  <c r="AW1852" i="16"/>
  <c r="AX1852" i="16"/>
  <c r="AW1853" i="16"/>
  <c r="AX1853" i="16"/>
  <c r="AW1854" i="16"/>
  <c r="AX1854" i="16"/>
  <c r="AW1855" i="16"/>
  <c r="AX1855" i="16"/>
  <c r="AW1856" i="16"/>
  <c r="AX1856" i="16"/>
  <c r="AW1857" i="16"/>
  <c r="AX1857" i="16"/>
  <c r="AW1858" i="16"/>
  <c r="AX1858" i="16"/>
  <c r="AW1859" i="16"/>
  <c r="AX1859" i="16"/>
  <c r="AW1860" i="16"/>
  <c r="AX1860" i="16"/>
  <c r="AW1861" i="16"/>
  <c r="AX1861" i="16"/>
  <c r="AW1862" i="16"/>
  <c r="AX1862" i="16"/>
  <c r="AW1863" i="16"/>
  <c r="AX1863" i="16"/>
  <c r="AW1864" i="16"/>
  <c r="AX1864" i="16"/>
  <c r="AW1865" i="16"/>
  <c r="AX1865" i="16"/>
  <c r="AW1866" i="16"/>
  <c r="AX1866" i="16"/>
  <c r="AW1867" i="16"/>
  <c r="AX1867" i="16"/>
  <c r="AW1868" i="16"/>
  <c r="AX1868" i="16"/>
  <c r="AW1869" i="16"/>
  <c r="AX1869" i="16"/>
  <c r="AW1870" i="16"/>
  <c r="AX1870" i="16"/>
  <c r="AW1871" i="16"/>
  <c r="AX1871" i="16"/>
  <c r="AW1872" i="16"/>
  <c r="AX1872" i="16"/>
  <c r="AW1873" i="16"/>
  <c r="AX1873" i="16"/>
  <c r="AW1874" i="16"/>
  <c r="AX1874" i="16"/>
  <c r="AW1875" i="16"/>
  <c r="AX1875" i="16"/>
  <c r="AW1876" i="16"/>
  <c r="AX1876" i="16"/>
  <c r="AW1877" i="16"/>
  <c r="AX1877" i="16"/>
  <c r="AW1878" i="16"/>
  <c r="AX1878" i="16"/>
  <c r="AW1879" i="16"/>
  <c r="AX1879" i="16"/>
  <c r="AW1880" i="16"/>
  <c r="AX1880" i="16"/>
  <c r="AW1881" i="16"/>
  <c r="AX1881" i="16"/>
  <c r="AW1882" i="16"/>
  <c r="AX1882" i="16"/>
  <c r="AW1883" i="16"/>
  <c r="AX1883" i="16"/>
  <c r="AW1884" i="16"/>
  <c r="AX1884" i="16"/>
  <c r="AW1885" i="16"/>
  <c r="AX1885" i="16"/>
  <c r="AW1886" i="16"/>
  <c r="AX1886" i="16"/>
  <c r="AW1887" i="16"/>
  <c r="AX1887" i="16"/>
  <c r="AW1888" i="16"/>
  <c r="AX1888" i="16"/>
  <c r="AW1889" i="16"/>
  <c r="AX1889" i="16"/>
  <c r="AW1890" i="16"/>
  <c r="AX1890" i="16"/>
  <c r="AW1891" i="16"/>
  <c r="AX1891" i="16"/>
  <c r="AW1892" i="16"/>
  <c r="AX1892" i="16"/>
  <c r="AW1893" i="16"/>
  <c r="AX1893" i="16"/>
  <c r="AW1894" i="16"/>
  <c r="AX1894" i="16"/>
  <c r="AW1895" i="16"/>
  <c r="AX1895" i="16"/>
  <c r="AW1896" i="16"/>
  <c r="AX1896" i="16"/>
  <c r="AW1897" i="16"/>
  <c r="AX1897" i="16"/>
  <c r="AW1898" i="16"/>
  <c r="AX1898" i="16"/>
  <c r="AW1899" i="16"/>
  <c r="AX1899" i="16"/>
  <c r="AW1900" i="16"/>
  <c r="AX1900" i="16"/>
  <c r="AW1901" i="16"/>
  <c r="AX1901" i="16"/>
  <c r="AW1902" i="16"/>
  <c r="AX1902" i="16"/>
  <c r="AW1903" i="16"/>
  <c r="AX1903" i="16"/>
  <c r="AW1904" i="16"/>
  <c r="AX1904" i="16"/>
  <c r="AW1905" i="16"/>
  <c r="AX1905" i="16"/>
  <c r="AW1906" i="16"/>
  <c r="AX1906" i="16"/>
  <c r="AW1907" i="16"/>
  <c r="AX1907" i="16"/>
  <c r="AW1908" i="16"/>
  <c r="AX1908" i="16"/>
  <c r="AW1909" i="16"/>
  <c r="AX1909" i="16"/>
  <c r="AW1910" i="16"/>
  <c r="AX1910" i="16"/>
  <c r="AW1911" i="16"/>
  <c r="AX1911" i="16"/>
  <c r="AW1912" i="16"/>
  <c r="AX1912" i="16"/>
  <c r="AW1913" i="16"/>
  <c r="AX1913" i="16"/>
  <c r="AW1914" i="16"/>
  <c r="AX1914" i="16"/>
  <c r="AW1915" i="16"/>
  <c r="AX1915" i="16"/>
  <c r="AW1916" i="16"/>
  <c r="AX1916" i="16"/>
  <c r="AW1917" i="16"/>
  <c r="AX1917" i="16"/>
  <c r="AW1918" i="16"/>
  <c r="AX1918" i="16"/>
  <c r="AW1919" i="16"/>
  <c r="AX1919" i="16"/>
  <c r="AW1920" i="16"/>
  <c r="AX1920" i="16"/>
  <c r="AW1921" i="16"/>
  <c r="AX1921" i="16"/>
  <c r="AW1922" i="16"/>
  <c r="AX1922" i="16"/>
  <c r="AW1923" i="16"/>
  <c r="AX1923" i="16"/>
  <c r="AW1924" i="16"/>
  <c r="AX1924" i="16"/>
  <c r="AW1925" i="16"/>
  <c r="AX1925" i="16"/>
  <c r="AW1926" i="16"/>
  <c r="AX1926" i="16"/>
  <c r="AW1927" i="16"/>
  <c r="AX1927" i="16"/>
  <c r="AW1928" i="16"/>
  <c r="AX1928" i="16"/>
  <c r="AW1929" i="16"/>
  <c r="AX1929" i="16"/>
  <c r="AW1930" i="16"/>
  <c r="AX1930" i="16"/>
  <c r="AW1931" i="16"/>
  <c r="AX1931" i="16"/>
  <c r="AW1932" i="16"/>
  <c r="AX1932" i="16"/>
  <c r="AW1933" i="16"/>
  <c r="AX1933" i="16"/>
  <c r="AW1934" i="16"/>
  <c r="AX1934" i="16"/>
  <c r="AW1935" i="16"/>
  <c r="AX1935" i="16"/>
  <c r="AW1936" i="16"/>
  <c r="AX1936" i="16"/>
  <c r="AW1937" i="16"/>
  <c r="AX1937" i="16"/>
  <c r="AW1938" i="16"/>
  <c r="AX1938" i="16"/>
  <c r="AW1939" i="16"/>
  <c r="AX1939" i="16"/>
  <c r="AW1940" i="16"/>
  <c r="AX1940" i="16"/>
  <c r="AW1941" i="16"/>
  <c r="AX1941" i="16"/>
  <c r="AW1942" i="16"/>
  <c r="AX1942" i="16"/>
  <c r="AW1943" i="16"/>
  <c r="AX1943" i="16"/>
  <c r="AW1944" i="16"/>
  <c r="AX1944" i="16"/>
  <c r="AW1945" i="16"/>
  <c r="AX1945" i="16"/>
  <c r="AW1946" i="16"/>
  <c r="AX1946" i="16"/>
  <c r="AW1947" i="16"/>
  <c r="AX1947" i="16"/>
  <c r="AW1948" i="16"/>
  <c r="AX1948" i="16"/>
  <c r="AW1949" i="16"/>
  <c r="AX1949" i="16"/>
  <c r="AW1950" i="16"/>
  <c r="AX1950" i="16"/>
  <c r="AW1951" i="16"/>
  <c r="AX1951" i="16"/>
  <c r="AW1952" i="16"/>
  <c r="AX1952" i="16"/>
  <c r="AW1953" i="16"/>
  <c r="AX1953" i="16"/>
  <c r="AW1954" i="16"/>
  <c r="AX1954" i="16"/>
  <c r="AW1955" i="16"/>
  <c r="AX1955" i="16"/>
  <c r="AW1956" i="16"/>
  <c r="AX1956" i="16"/>
  <c r="AW1957" i="16"/>
  <c r="AX1957" i="16"/>
  <c r="AW1958" i="16"/>
  <c r="AX1958" i="16"/>
  <c r="AW1959" i="16"/>
  <c r="AX1959" i="16"/>
  <c r="AW1960" i="16"/>
  <c r="AX1960" i="16"/>
  <c r="AW1961" i="16"/>
  <c r="AX1961" i="16"/>
  <c r="AW1962" i="16"/>
  <c r="AX1962" i="16"/>
  <c r="AW1963" i="16"/>
  <c r="AX1963" i="16"/>
  <c r="AW1964" i="16"/>
  <c r="AX1964" i="16"/>
  <c r="AW1965" i="16"/>
  <c r="AX1965" i="16"/>
  <c r="AW1966" i="16"/>
  <c r="AX1966" i="16"/>
  <c r="AW1967" i="16"/>
  <c r="AX1967" i="16"/>
  <c r="AW1968" i="16"/>
  <c r="AX1968" i="16"/>
  <c r="AW1969" i="16"/>
  <c r="AX1969" i="16"/>
  <c r="AW1970" i="16"/>
  <c r="AX1970" i="16"/>
  <c r="AW1971" i="16"/>
  <c r="AX1971" i="16"/>
  <c r="AW1972" i="16"/>
  <c r="AX1972" i="16"/>
  <c r="AW1973" i="16"/>
  <c r="AX1973" i="16"/>
  <c r="AW1974" i="16"/>
  <c r="AX1974" i="16"/>
  <c r="AW1975" i="16"/>
  <c r="AX1975" i="16"/>
  <c r="AW1976" i="16"/>
  <c r="AX1976" i="16"/>
  <c r="AW1977" i="16"/>
  <c r="AX1977" i="16"/>
  <c r="AW1978" i="16"/>
  <c r="AX1978" i="16"/>
  <c r="AW1979" i="16"/>
  <c r="AX1979" i="16"/>
  <c r="AW1980" i="16"/>
  <c r="AX1980" i="16"/>
  <c r="AW1981" i="16"/>
  <c r="AX1981" i="16"/>
  <c r="AW1982" i="16"/>
  <c r="AX1982" i="16"/>
  <c r="AW1983" i="16"/>
  <c r="AX1983" i="16"/>
  <c r="AW1984" i="16"/>
  <c r="AX1984" i="16"/>
  <c r="AW1985" i="16"/>
  <c r="AX1985" i="16"/>
  <c r="AW1986" i="16"/>
  <c r="AX1986" i="16"/>
  <c r="AW1987" i="16"/>
  <c r="AX1987" i="16"/>
  <c r="AW1988" i="16"/>
  <c r="AX1988" i="16"/>
  <c r="AW1989" i="16"/>
  <c r="AX1989" i="16"/>
  <c r="AW1990" i="16"/>
  <c r="AX1990" i="16"/>
  <c r="AW1991" i="16"/>
  <c r="AX1991" i="16"/>
  <c r="AW1992" i="16"/>
  <c r="AX1992" i="16"/>
  <c r="AW1993" i="16"/>
  <c r="AX1993" i="16"/>
  <c r="AW1994" i="16"/>
  <c r="AX1994" i="16"/>
  <c r="AW1995" i="16"/>
  <c r="AX1995" i="16"/>
  <c r="AW1996" i="16"/>
  <c r="AX1996" i="16"/>
  <c r="AW1997" i="16"/>
  <c r="AX1997" i="16"/>
  <c r="AW1998" i="16"/>
  <c r="AX1998" i="16"/>
  <c r="AW1999" i="16"/>
  <c r="AX1999" i="16"/>
  <c r="AW2000" i="16"/>
  <c r="AX2000" i="16"/>
  <c r="AW2001" i="16"/>
  <c r="AX2001" i="16"/>
  <c r="AW2002" i="16"/>
  <c r="AX2002" i="16"/>
  <c r="AW2003" i="16"/>
  <c r="AX2003" i="16"/>
  <c r="AW2004" i="16"/>
  <c r="AX2004" i="16"/>
  <c r="AW2005" i="16"/>
  <c r="AX2005" i="16"/>
  <c r="AW2006" i="16"/>
  <c r="AX2006" i="16"/>
  <c r="AW2007" i="16"/>
  <c r="AX2007" i="16"/>
  <c r="AW2008" i="16"/>
  <c r="AX2008" i="16"/>
  <c r="AW2009" i="16"/>
  <c r="AX2009" i="16"/>
  <c r="AW2010" i="16"/>
  <c r="AX2010" i="16"/>
  <c r="AW2011" i="16"/>
  <c r="AX2011" i="16"/>
  <c r="AW2012" i="16"/>
  <c r="AX2012" i="16"/>
  <c r="AW2013" i="16"/>
  <c r="AX2013" i="16"/>
  <c r="AW2014" i="16"/>
  <c r="AX2014" i="16"/>
  <c r="AW2015" i="16"/>
  <c r="AX2015" i="16"/>
  <c r="AW2016" i="16"/>
  <c r="AX2016" i="16"/>
  <c r="AW2017" i="16"/>
  <c r="AX2017" i="16"/>
  <c r="AW2018" i="16"/>
  <c r="AX2018" i="16"/>
  <c r="AW2019" i="16"/>
  <c r="AX2019" i="16"/>
  <c r="AW2020" i="16"/>
  <c r="AX2020" i="16"/>
  <c r="AW2021" i="16"/>
  <c r="AX2021" i="16"/>
  <c r="AW2022" i="16"/>
  <c r="AX2022" i="16"/>
  <c r="AW2023" i="16"/>
  <c r="AX2023" i="16"/>
  <c r="AW2024" i="16"/>
  <c r="AX2024" i="16"/>
  <c r="AW2025" i="16"/>
  <c r="AX2025" i="16"/>
  <c r="AW2026" i="16"/>
  <c r="AX2026" i="16"/>
  <c r="AW2027" i="16"/>
  <c r="AX2027" i="16"/>
  <c r="AW2028" i="16"/>
  <c r="AX2028" i="16"/>
  <c r="AW2029" i="16"/>
  <c r="AX2029" i="16"/>
  <c r="AW2030" i="16"/>
  <c r="AX2030" i="16"/>
  <c r="AW2031" i="16"/>
  <c r="AX2031" i="16"/>
  <c r="AW2032" i="16"/>
  <c r="AX2032" i="16"/>
  <c r="AW2033" i="16"/>
  <c r="AX2033" i="16"/>
  <c r="AW2034" i="16"/>
  <c r="AX2034" i="16"/>
  <c r="AW2035" i="16"/>
  <c r="AX2035" i="16"/>
  <c r="AW2036" i="16"/>
  <c r="AX2036" i="16"/>
  <c r="AW2037" i="16"/>
  <c r="AX2037" i="16"/>
  <c r="AW2038" i="16"/>
  <c r="AX2038" i="16"/>
  <c r="AW2039" i="16"/>
  <c r="AX2039" i="16"/>
  <c r="AW2040" i="16"/>
  <c r="AX2040" i="16"/>
  <c r="AW2041" i="16"/>
  <c r="AX2041" i="16"/>
  <c r="AW2042" i="16"/>
  <c r="AX2042" i="16"/>
  <c r="AW2043" i="16"/>
  <c r="AX2043" i="16"/>
  <c r="AW2044" i="16"/>
  <c r="AX2044" i="16"/>
  <c r="AW2045" i="16"/>
  <c r="AX2045" i="16"/>
  <c r="AW2046" i="16"/>
  <c r="AX2046" i="16"/>
  <c r="AW2047" i="16"/>
  <c r="AX2047" i="16"/>
  <c r="AW2048" i="16"/>
  <c r="AX2048" i="16"/>
  <c r="AW2049" i="16"/>
  <c r="AX2049" i="16"/>
  <c r="AW2050" i="16"/>
  <c r="AX2050" i="16"/>
  <c r="AW2051" i="16"/>
  <c r="AX2051" i="16"/>
  <c r="AW2052" i="16"/>
  <c r="AX2052" i="16"/>
  <c r="AW2053" i="16"/>
  <c r="AX2053" i="16"/>
  <c r="AW2054" i="16"/>
  <c r="AX2054" i="16"/>
  <c r="AW2055" i="16"/>
  <c r="AX2055" i="16"/>
  <c r="AW2056" i="16"/>
  <c r="AX2056" i="16"/>
  <c r="AW2057" i="16"/>
  <c r="AX2057" i="16"/>
  <c r="AW2058" i="16"/>
  <c r="AX2058" i="16"/>
  <c r="AW2059" i="16"/>
  <c r="AX2059" i="16"/>
  <c r="AW2060" i="16"/>
  <c r="AX2060" i="16"/>
  <c r="AW2061" i="16"/>
  <c r="AX2061" i="16"/>
  <c r="AW2062" i="16"/>
  <c r="AX2062" i="16"/>
  <c r="AW2063" i="16"/>
  <c r="AX2063" i="16"/>
  <c r="AW2064" i="16"/>
  <c r="AX2064" i="16"/>
  <c r="AW2065" i="16"/>
  <c r="AX2065" i="16"/>
  <c r="AW2066" i="16"/>
  <c r="AX2066" i="16"/>
  <c r="AW2067" i="16"/>
  <c r="AX2067" i="16"/>
  <c r="AW2068" i="16"/>
  <c r="AX2068" i="16"/>
  <c r="AW2069" i="16"/>
  <c r="AX2069" i="16"/>
  <c r="AW2070" i="16"/>
  <c r="AX2070" i="16"/>
  <c r="AW2071" i="16"/>
  <c r="AX2071" i="16"/>
  <c r="AW2072" i="16"/>
  <c r="AX2072" i="16"/>
  <c r="AW2073" i="16"/>
  <c r="AX2073" i="16"/>
  <c r="AW2074" i="16"/>
  <c r="AX2074" i="16"/>
  <c r="AW2075" i="16"/>
  <c r="AX2075" i="16"/>
  <c r="AW2076" i="16"/>
  <c r="AX2076" i="16"/>
  <c r="AW2077" i="16"/>
  <c r="AX2077" i="16"/>
  <c r="AW2078" i="16"/>
  <c r="AX2078" i="16"/>
  <c r="AW2079" i="16"/>
  <c r="AX2079" i="16"/>
  <c r="AW2080" i="16"/>
  <c r="AX2080" i="16"/>
  <c r="AW2081" i="16"/>
  <c r="AX2081" i="16"/>
  <c r="AW2082" i="16"/>
  <c r="AX2082" i="16"/>
  <c r="AW2083" i="16"/>
  <c r="AX2083" i="16"/>
  <c r="AW2084" i="16"/>
  <c r="AX2084" i="16"/>
  <c r="AW2085" i="16"/>
  <c r="AX2085" i="16"/>
  <c r="AW2086" i="16"/>
  <c r="AX2086" i="16"/>
  <c r="AW2087" i="16"/>
  <c r="AX2087" i="16"/>
  <c r="AW2088" i="16"/>
  <c r="AX2088" i="16"/>
  <c r="AW2089" i="16"/>
  <c r="AX2089" i="16"/>
  <c r="AW2090" i="16"/>
  <c r="AX2090" i="16"/>
  <c r="AW2091" i="16"/>
  <c r="AX2091" i="16"/>
  <c r="AW2092" i="16"/>
  <c r="AX2092" i="16"/>
  <c r="AW2093" i="16"/>
  <c r="AX2093" i="16"/>
  <c r="AW2094" i="16"/>
  <c r="AX2094" i="16"/>
  <c r="AW2095" i="16"/>
  <c r="AX2095" i="16"/>
  <c r="AW2096" i="16"/>
  <c r="AX2096" i="16"/>
  <c r="AW2097" i="16"/>
  <c r="AX2097" i="16"/>
  <c r="AW2098" i="16"/>
  <c r="AX2098" i="16"/>
  <c r="AW2099" i="16"/>
  <c r="AX2099" i="16"/>
  <c r="AW2100" i="16"/>
  <c r="AX2100" i="16"/>
  <c r="AW2101" i="16"/>
  <c r="AX2101" i="16"/>
  <c r="AW2102" i="16"/>
  <c r="AX2102" i="16"/>
  <c r="AW2103" i="16"/>
  <c r="AX2103" i="16"/>
  <c r="AW2104" i="16"/>
  <c r="AX2104" i="16"/>
  <c r="AW2105" i="16"/>
  <c r="AX2105" i="16"/>
  <c r="AW2106" i="16"/>
  <c r="AX2106" i="16"/>
  <c r="AW2107" i="16"/>
  <c r="AX2107" i="16"/>
  <c r="AW2108" i="16"/>
  <c r="AX2108" i="16"/>
  <c r="AW2109" i="16"/>
  <c r="AX2109" i="16"/>
  <c r="AW2110" i="16"/>
  <c r="AX2110" i="16"/>
  <c r="AW2111" i="16"/>
  <c r="AX2111" i="16"/>
  <c r="AW2112" i="16"/>
  <c r="AX2112" i="16"/>
  <c r="AW2113" i="16"/>
  <c r="AX2113" i="16"/>
  <c r="AW2114" i="16"/>
  <c r="AX2114" i="16"/>
  <c r="AW2115" i="16"/>
  <c r="AX2115" i="16"/>
  <c r="AW2116" i="16"/>
  <c r="AX2116" i="16"/>
  <c r="AW2117" i="16"/>
  <c r="AX2117" i="16"/>
  <c r="AW2118" i="16"/>
  <c r="AX2118" i="16"/>
  <c r="AW2119" i="16"/>
  <c r="AX2119" i="16"/>
  <c r="AW2120" i="16"/>
  <c r="AX2120" i="16"/>
  <c r="AW2121" i="16"/>
  <c r="AX2121" i="16"/>
  <c r="AW2122" i="16"/>
  <c r="AX2122" i="16"/>
  <c r="AW2123" i="16"/>
  <c r="AX2123" i="16"/>
  <c r="AW2124" i="16"/>
  <c r="AX2124" i="16"/>
  <c r="AW2125" i="16"/>
  <c r="AX2125" i="16"/>
  <c r="AW2126" i="16"/>
  <c r="AX2126" i="16"/>
  <c r="AW2127" i="16"/>
  <c r="AX2127" i="16"/>
  <c r="AW2128" i="16"/>
  <c r="AX2128" i="16"/>
  <c r="AW2129" i="16"/>
  <c r="AX2129" i="16"/>
  <c r="AW2130" i="16"/>
  <c r="AX2130" i="16"/>
  <c r="AW2131" i="16"/>
  <c r="AX2131" i="16"/>
  <c r="AW2132" i="16"/>
  <c r="AX2132" i="16"/>
  <c r="AW2133" i="16"/>
  <c r="AX2133" i="16"/>
  <c r="AW2134" i="16"/>
  <c r="AX2134" i="16"/>
  <c r="AW2135" i="16"/>
  <c r="AX2135" i="16"/>
  <c r="AW2136" i="16"/>
  <c r="AX2136" i="16"/>
  <c r="AW2137" i="16"/>
  <c r="AX2137" i="16"/>
  <c r="AW2138" i="16"/>
  <c r="AX2138" i="16"/>
  <c r="AW2139" i="16"/>
  <c r="AX2139" i="16"/>
  <c r="AW2140" i="16"/>
  <c r="AX2140" i="16"/>
  <c r="AW2141" i="16"/>
  <c r="AX2141" i="16"/>
  <c r="AW2142" i="16"/>
  <c r="AX2142" i="16"/>
  <c r="AW2143" i="16"/>
  <c r="AX2143" i="16"/>
  <c r="AW2144" i="16"/>
  <c r="AX2144" i="16"/>
  <c r="AW2145" i="16"/>
  <c r="AX2145" i="16"/>
  <c r="AW2146" i="16"/>
  <c r="AX2146" i="16"/>
  <c r="AW2147" i="16"/>
  <c r="AX2147" i="16"/>
  <c r="AW2148" i="16"/>
  <c r="AX2148" i="16"/>
  <c r="AW2149" i="16"/>
  <c r="AX2149" i="16"/>
  <c r="AW2150" i="16"/>
  <c r="AX2150" i="16"/>
  <c r="AW2151" i="16"/>
  <c r="AX2151" i="16"/>
  <c r="AW2152" i="16"/>
  <c r="AX2152" i="16"/>
  <c r="AW2153" i="16"/>
  <c r="AX2153" i="16"/>
  <c r="AW2154" i="16"/>
  <c r="AX2154" i="16"/>
  <c r="AW2155" i="16"/>
  <c r="AX2155" i="16"/>
  <c r="AW2156" i="16"/>
  <c r="AX2156" i="16"/>
  <c r="AW2157" i="16"/>
  <c r="AX2157" i="16"/>
  <c r="AW2158" i="16"/>
  <c r="AX2158" i="16"/>
  <c r="AW2159" i="16"/>
  <c r="AX2159" i="16"/>
  <c r="AW2160" i="16"/>
  <c r="AX2160" i="16"/>
  <c r="AW2161" i="16"/>
  <c r="AX2161" i="16"/>
  <c r="AW2162" i="16"/>
  <c r="AX2162" i="16"/>
  <c r="AW2163" i="16"/>
  <c r="AX2163" i="16"/>
  <c r="AW2164" i="16"/>
  <c r="AX2164" i="16"/>
  <c r="AW2165" i="16"/>
  <c r="AX2165" i="16"/>
  <c r="AW2166" i="16"/>
  <c r="AX2166" i="16"/>
  <c r="AW2167" i="16"/>
  <c r="AX2167" i="16"/>
  <c r="AW2168" i="16"/>
  <c r="AX2168" i="16"/>
  <c r="AW2169" i="16"/>
  <c r="AX2169" i="16"/>
  <c r="AW2170" i="16"/>
  <c r="AX2170" i="16"/>
  <c r="AW2171" i="16"/>
  <c r="AX2171" i="16"/>
  <c r="AW2172" i="16"/>
  <c r="AX2172" i="16"/>
  <c r="AW2173" i="16"/>
  <c r="AX2173" i="16"/>
  <c r="AW2174" i="16"/>
  <c r="AX2174" i="16"/>
  <c r="AW2175" i="16"/>
  <c r="AX2175" i="16"/>
  <c r="AW2176" i="16"/>
  <c r="AX2176" i="16"/>
  <c r="AW2177" i="16"/>
  <c r="AX2177" i="16"/>
  <c r="AW2178" i="16"/>
  <c r="AX2178" i="16"/>
  <c r="AW2179" i="16"/>
  <c r="AX2179" i="16"/>
  <c r="AW2180" i="16"/>
  <c r="AX2180" i="16"/>
  <c r="AW2181" i="16"/>
  <c r="AX2181" i="16"/>
  <c r="AW2182" i="16"/>
  <c r="AX2182" i="16"/>
  <c r="AW2183" i="16"/>
  <c r="AX2183" i="16"/>
  <c r="AW2184" i="16"/>
  <c r="AX2184" i="16"/>
  <c r="AW2185" i="16"/>
  <c r="AX2185" i="16"/>
  <c r="AW2186" i="16"/>
  <c r="AX2186" i="16"/>
  <c r="AW2187" i="16"/>
  <c r="AX2187" i="16"/>
  <c r="AW2188" i="16"/>
  <c r="AX2188" i="16"/>
  <c r="AW2189" i="16"/>
  <c r="AX2189" i="16"/>
  <c r="AW2190" i="16"/>
  <c r="AX2190" i="16"/>
  <c r="AW2191" i="16"/>
  <c r="AX2191" i="16"/>
  <c r="AW2192" i="16"/>
  <c r="AX2192" i="16"/>
  <c r="AW2193" i="16"/>
  <c r="AX2193" i="16"/>
  <c r="AW2194" i="16"/>
  <c r="AX2194" i="16"/>
  <c r="AW2195" i="16"/>
  <c r="AX2195" i="16"/>
  <c r="AW2196" i="16"/>
  <c r="AX2196" i="16"/>
  <c r="AW2197" i="16"/>
  <c r="AX2197" i="16"/>
  <c r="AW2198" i="16"/>
  <c r="AX2198" i="16"/>
  <c r="AW2199" i="16"/>
  <c r="AX2199" i="16"/>
  <c r="AW2200" i="16"/>
  <c r="AX2200" i="16"/>
  <c r="AW2201" i="16"/>
  <c r="AX2201" i="16"/>
  <c r="AW2202" i="16"/>
  <c r="AX2202" i="16"/>
  <c r="AW2203" i="16"/>
  <c r="AX2203" i="16"/>
  <c r="AW2204" i="16"/>
  <c r="AX2204" i="16"/>
  <c r="AW2205" i="16"/>
  <c r="AX2205" i="16"/>
  <c r="AW2206" i="16"/>
  <c r="AX2206" i="16"/>
  <c r="AW2207" i="16"/>
  <c r="AX2207" i="16"/>
  <c r="AW2208" i="16"/>
  <c r="AX2208" i="16"/>
  <c r="AW2209" i="16"/>
  <c r="AX2209" i="16"/>
  <c r="AW2210" i="16"/>
  <c r="AX2210" i="16"/>
  <c r="AW2211" i="16"/>
  <c r="AX2211" i="16"/>
  <c r="AW2212" i="16"/>
  <c r="AX2212" i="16"/>
  <c r="AW2213" i="16"/>
  <c r="AX2213" i="16"/>
  <c r="AW2214" i="16"/>
  <c r="AX2214" i="16"/>
  <c r="AW2215" i="16"/>
  <c r="AX2215" i="16"/>
  <c r="AW2216" i="16"/>
  <c r="AX2216" i="16"/>
  <c r="AW2217" i="16"/>
  <c r="AX2217" i="16"/>
  <c r="AW2218" i="16"/>
  <c r="AX2218" i="16"/>
  <c r="AW2219" i="16"/>
  <c r="AX2219" i="16"/>
  <c r="AW2220" i="16"/>
  <c r="AX2220" i="16"/>
  <c r="AW2221" i="16"/>
  <c r="AX2221" i="16"/>
  <c r="AW2222" i="16"/>
  <c r="AX2222" i="16"/>
  <c r="AW2223" i="16"/>
  <c r="AX2223" i="16"/>
  <c r="AW2224" i="16"/>
  <c r="AX2224" i="16"/>
  <c r="AW2225" i="16"/>
  <c r="AX2225" i="16"/>
  <c r="AW2226" i="16"/>
  <c r="AX2226" i="16"/>
  <c r="AW2227" i="16"/>
  <c r="AX2227" i="16"/>
  <c r="AW2228" i="16"/>
  <c r="AX2228" i="16"/>
  <c r="AW2229" i="16"/>
  <c r="AX2229" i="16"/>
  <c r="AW2230" i="16"/>
  <c r="AX2230" i="16"/>
  <c r="AW2231" i="16"/>
  <c r="AX2231" i="16"/>
  <c r="AW2232" i="16"/>
  <c r="AX2232" i="16"/>
  <c r="AW2233" i="16"/>
  <c r="AX2233" i="16"/>
  <c r="AW2234" i="16"/>
  <c r="AX2234" i="16"/>
  <c r="AW2235" i="16"/>
  <c r="AX2235" i="16"/>
  <c r="AW2236" i="16"/>
  <c r="AX2236" i="16"/>
  <c r="AW2237" i="16"/>
  <c r="AX2237" i="16"/>
  <c r="AW2238" i="16"/>
  <c r="AX2238" i="16"/>
  <c r="AW2239" i="16"/>
  <c r="AX2239" i="16"/>
  <c r="AW2240" i="16"/>
  <c r="AX2240" i="16"/>
  <c r="AW2241" i="16"/>
  <c r="AX2241" i="16"/>
  <c r="AW2242" i="16"/>
  <c r="AX2242" i="16"/>
  <c r="AW2243" i="16"/>
  <c r="AX2243" i="16"/>
  <c r="AW2244" i="16"/>
  <c r="AX2244" i="16"/>
  <c r="AW2245" i="16"/>
  <c r="AX2245" i="16"/>
  <c r="AW2246" i="16"/>
  <c r="AX2246" i="16"/>
  <c r="AW2247" i="16"/>
  <c r="AX2247" i="16"/>
  <c r="AW2248" i="16"/>
  <c r="AX2248" i="16"/>
  <c r="AW2249" i="16"/>
  <c r="AX2249" i="16"/>
  <c r="AW2250" i="16"/>
  <c r="AX2250" i="16"/>
  <c r="AW2251" i="16"/>
  <c r="AX2251" i="16"/>
  <c r="AW2252" i="16"/>
  <c r="AX2252" i="16"/>
  <c r="AW2253" i="16"/>
  <c r="AX2253" i="16"/>
  <c r="AW2254" i="16"/>
  <c r="AX2254" i="16"/>
  <c r="AW2255" i="16"/>
  <c r="AX2255" i="16"/>
  <c r="AW2256" i="16"/>
  <c r="AX2256" i="16"/>
  <c r="AW2257" i="16"/>
  <c r="AX2257" i="16"/>
  <c r="AW2258" i="16"/>
  <c r="AX2258" i="16"/>
  <c r="AW2259" i="16"/>
  <c r="AX2259" i="16"/>
  <c r="AW2260" i="16"/>
  <c r="AX2260" i="16"/>
  <c r="AW2261" i="16"/>
  <c r="AX2261" i="16"/>
  <c r="AW2262" i="16"/>
  <c r="AX2262" i="16"/>
  <c r="AW2263" i="16"/>
  <c r="AX2263" i="16"/>
  <c r="AW2264" i="16"/>
  <c r="AX2264" i="16"/>
  <c r="AW2265" i="16"/>
  <c r="AX2265" i="16"/>
  <c r="AW2266" i="16"/>
  <c r="AX2266" i="16"/>
  <c r="AW2267" i="16"/>
  <c r="AX2267" i="16"/>
  <c r="AW2268" i="16"/>
  <c r="AX2268" i="16"/>
  <c r="AW2269" i="16"/>
  <c r="AX2269" i="16"/>
  <c r="AW2270" i="16"/>
  <c r="AX2270" i="16"/>
  <c r="AW2271" i="16"/>
  <c r="AX2271" i="16"/>
  <c r="AW2272" i="16"/>
  <c r="AX2272" i="16"/>
  <c r="AW2273" i="16"/>
  <c r="AX2273" i="16"/>
  <c r="AW2274" i="16"/>
  <c r="AX2274" i="16"/>
  <c r="AW2275" i="16"/>
  <c r="AX2275" i="16"/>
  <c r="AW2276" i="16"/>
  <c r="AX2276" i="16"/>
  <c r="AW2277" i="16"/>
  <c r="AX2277" i="16"/>
  <c r="AW2278" i="16"/>
  <c r="AX2278" i="16"/>
  <c r="AW2279" i="16"/>
  <c r="AX2279" i="16"/>
  <c r="AW2280" i="16"/>
  <c r="AX2280" i="16"/>
  <c r="AW2281" i="16"/>
  <c r="AX2281" i="16"/>
  <c r="AW2282" i="16"/>
  <c r="AX2282" i="16"/>
  <c r="AW2283" i="16"/>
  <c r="AX2283" i="16"/>
  <c r="AW2284" i="16"/>
  <c r="AX2284" i="16"/>
  <c r="AW2285" i="16"/>
  <c r="AX2285" i="16"/>
  <c r="AW2286" i="16"/>
  <c r="AX2286" i="16"/>
  <c r="AW2287" i="16"/>
  <c r="AX2287" i="16"/>
  <c r="AW2288" i="16"/>
  <c r="AX2288" i="16"/>
  <c r="AW2289" i="16"/>
  <c r="AX2289" i="16"/>
  <c r="AW2290" i="16"/>
  <c r="AX2290" i="16"/>
  <c r="AW2291" i="16"/>
  <c r="AX2291" i="16"/>
  <c r="AW2292" i="16"/>
  <c r="AX2292" i="16"/>
  <c r="AW2293" i="16"/>
  <c r="AX2293" i="16"/>
  <c r="AW2294" i="16"/>
  <c r="AX2294" i="16"/>
  <c r="AW2295" i="16"/>
  <c r="AX2295" i="16"/>
  <c r="AW2296" i="16"/>
  <c r="AX2296" i="16"/>
  <c r="AW2297" i="16"/>
  <c r="AX2297" i="16"/>
  <c r="AW2298" i="16"/>
  <c r="AX2298" i="16"/>
  <c r="AW2299" i="16"/>
  <c r="AX2299" i="16"/>
  <c r="AW2300" i="16"/>
  <c r="AX2300" i="16"/>
  <c r="AW2301" i="16"/>
  <c r="AX2301" i="16"/>
  <c r="AW2302" i="16"/>
  <c r="AX2302" i="16"/>
  <c r="AW2303" i="16"/>
  <c r="AX2303" i="16"/>
  <c r="AW2304" i="16"/>
  <c r="AX2304" i="16"/>
  <c r="AW2305" i="16"/>
  <c r="AX2305" i="16"/>
  <c r="AW2306" i="16"/>
  <c r="AX2306" i="16"/>
  <c r="AW2307" i="16"/>
  <c r="AX2307" i="16"/>
  <c r="AW2308" i="16"/>
  <c r="AX2308" i="16"/>
  <c r="AW2309" i="16"/>
  <c r="AX2309" i="16"/>
  <c r="AW2310" i="16"/>
  <c r="AX2310" i="16"/>
  <c r="AW2311" i="16"/>
  <c r="AX2311" i="16"/>
  <c r="AW2312" i="16"/>
  <c r="AX2312" i="16"/>
  <c r="AW2313" i="16"/>
  <c r="AX2313" i="16"/>
  <c r="AW2314" i="16"/>
  <c r="AX2314" i="16"/>
  <c r="AW2315" i="16"/>
  <c r="AX2315" i="16"/>
  <c r="AW2316" i="16"/>
  <c r="AX2316" i="16"/>
  <c r="AW2317" i="16"/>
  <c r="AX2317" i="16"/>
  <c r="AW2318" i="16"/>
  <c r="AX2318" i="16"/>
  <c r="AW2319" i="16"/>
  <c r="AX2319" i="16"/>
  <c r="AW2320" i="16"/>
  <c r="AX2320" i="16"/>
  <c r="AW2321" i="16"/>
  <c r="AX2321" i="16"/>
  <c r="AW2322" i="16"/>
  <c r="AX2322" i="16"/>
  <c r="AW2323" i="16"/>
  <c r="AX2323" i="16"/>
  <c r="AW2324" i="16"/>
  <c r="AX2324" i="16"/>
  <c r="AW2325" i="16"/>
  <c r="AX2325" i="16"/>
  <c r="AW2326" i="16"/>
  <c r="AX2326" i="16"/>
  <c r="AW2327" i="16"/>
  <c r="AX2327" i="16"/>
  <c r="AW2328" i="16"/>
  <c r="AX2328" i="16"/>
  <c r="AW2329" i="16"/>
  <c r="AX2329" i="16"/>
  <c r="AW2330" i="16"/>
  <c r="AX2330" i="16"/>
  <c r="AW2331" i="16"/>
  <c r="AX2331" i="16"/>
  <c r="AW2332" i="16"/>
  <c r="AX2332" i="16"/>
  <c r="AW2333" i="16"/>
  <c r="AX2333" i="16"/>
  <c r="AW2334" i="16"/>
  <c r="AX2334" i="16"/>
  <c r="AW2335" i="16"/>
  <c r="AX2335" i="16"/>
  <c r="AW2336" i="16"/>
  <c r="AX2336" i="16"/>
  <c r="AW2337" i="16"/>
  <c r="AX2337" i="16"/>
  <c r="AW2338" i="16"/>
  <c r="AX2338" i="16"/>
  <c r="AW2339" i="16"/>
  <c r="AX2339" i="16"/>
  <c r="AW2340" i="16"/>
  <c r="AX2340" i="16"/>
  <c r="AW2341" i="16"/>
  <c r="AX2341" i="16"/>
  <c r="AW2342" i="16"/>
  <c r="AX2342" i="16"/>
  <c r="AW2343" i="16"/>
  <c r="AX2343" i="16"/>
  <c r="AW2344" i="16"/>
  <c r="AX2344" i="16"/>
  <c r="AW2345" i="16"/>
  <c r="AX2345" i="16"/>
  <c r="AW2346" i="16"/>
  <c r="AX2346" i="16"/>
  <c r="AW2347" i="16"/>
  <c r="AX2347" i="16"/>
  <c r="AW2348" i="16"/>
  <c r="AX2348" i="16"/>
  <c r="AW2349" i="16"/>
  <c r="AX2349" i="16"/>
  <c r="AW2350" i="16"/>
  <c r="AX2350" i="16"/>
  <c r="AW2351" i="16"/>
  <c r="AX2351" i="16"/>
  <c r="AW2352" i="16"/>
  <c r="AX2352" i="16"/>
  <c r="AW2353" i="16"/>
  <c r="AX2353" i="16"/>
  <c r="AW2354" i="16"/>
  <c r="AX2354" i="16"/>
  <c r="AW2355" i="16"/>
  <c r="AX2355" i="16"/>
  <c r="AW2356" i="16"/>
  <c r="AX2356" i="16"/>
  <c r="AW2357" i="16"/>
  <c r="AX2357" i="16"/>
  <c r="AW2358" i="16"/>
  <c r="AX2358" i="16"/>
  <c r="AW2359" i="16"/>
  <c r="AX2359" i="16"/>
  <c r="AW2360" i="16"/>
  <c r="AX2360" i="16"/>
  <c r="AW2361" i="16"/>
  <c r="AX2361" i="16"/>
  <c r="AW2362" i="16"/>
  <c r="AX2362" i="16"/>
  <c r="AW2363" i="16"/>
  <c r="AX2363" i="16"/>
  <c r="AW2364" i="16"/>
  <c r="AX2364" i="16"/>
  <c r="AW2365" i="16"/>
  <c r="AX2365" i="16"/>
  <c r="AW2366" i="16"/>
  <c r="AX2366" i="16"/>
  <c r="AW2367" i="16"/>
  <c r="AX2367" i="16"/>
  <c r="AW2368" i="16"/>
  <c r="AX2368" i="16"/>
  <c r="AW2369" i="16"/>
  <c r="AX2369" i="16"/>
  <c r="AW2370" i="16"/>
  <c r="AX2370" i="16"/>
  <c r="AW2371" i="16"/>
  <c r="AX2371" i="16"/>
  <c r="AW2372" i="16"/>
  <c r="AX2372" i="16"/>
  <c r="AW2373" i="16"/>
  <c r="AX2373" i="16"/>
  <c r="AW2374" i="16"/>
  <c r="AX2374" i="16"/>
  <c r="AW2375" i="16"/>
  <c r="AX2375" i="16"/>
  <c r="AW2376" i="16"/>
  <c r="AX2376" i="16"/>
  <c r="AW2377" i="16"/>
  <c r="AX2377" i="16"/>
  <c r="AW2378" i="16"/>
  <c r="AX2378" i="16"/>
  <c r="AW2379" i="16"/>
  <c r="AX2379" i="16"/>
  <c r="AW2380" i="16"/>
  <c r="AX2380" i="16"/>
  <c r="AW2381" i="16"/>
  <c r="AX2381" i="16"/>
  <c r="AW2382" i="16"/>
  <c r="AX2382" i="16"/>
  <c r="AW2383" i="16"/>
  <c r="AX2383" i="16"/>
  <c r="AW2384" i="16"/>
  <c r="AX2384" i="16"/>
  <c r="AW2385" i="16"/>
  <c r="AX2385" i="16"/>
  <c r="AW2386" i="16"/>
  <c r="AX2386" i="16"/>
  <c r="AW2387" i="16"/>
  <c r="AX2387" i="16"/>
  <c r="AW2388" i="16"/>
  <c r="AX2388" i="16"/>
  <c r="AW2389" i="16"/>
  <c r="AX2389" i="16"/>
  <c r="AW2390" i="16"/>
  <c r="AX2390" i="16"/>
  <c r="AW2391" i="16"/>
  <c r="AX2391" i="16"/>
  <c r="AW2392" i="16"/>
  <c r="AX2392" i="16"/>
  <c r="AW2393" i="16"/>
  <c r="AX2393" i="16"/>
  <c r="AW2394" i="16"/>
  <c r="AX2394" i="16"/>
  <c r="AW2395" i="16"/>
  <c r="AX2395" i="16"/>
  <c r="AW2396" i="16"/>
  <c r="AX2396" i="16"/>
  <c r="AW2397" i="16"/>
  <c r="AX2397" i="16"/>
  <c r="AW2398" i="16"/>
  <c r="AX2398" i="16"/>
  <c r="AW2399" i="16"/>
  <c r="AX2399" i="16"/>
  <c r="AW2400" i="16"/>
  <c r="AX2400" i="16"/>
  <c r="AW2401" i="16"/>
  <c r="AX2401" i="16"/>
  <c r="AW2402" i="16"/>
  <c r="AX2402" i="16"/>
  <c r="AW2403" i="16"/>
  <c r="AX2403" i="16"/>
  <c r="AW2404" i="16"/>
  <c r="AX2404" i="16"/>
  <c r="AW2405" i="16"/>
  <c r="AX2405" i="16"/>
  <c r="AW2406" i="16"/>
  <c r="AX2406" i="16"/>
  <c r="AW2407" i="16"/>
  <c r="AX2407" i="16"/>
  <c r="AW2408" i="16"/>
  <c r="AX2408" i="16"/>
  <c r="AW2409" i="16"/>
  <c r="AX2409" i="16"/>
  <c r="AW2410" i="16"/>
  <c r="AX2410" i="16"/>
  <c r="AW2411" i="16"/>
  <c r="AX2411" i="16"/>
  <c r="AW2412" i="16"/>
  <c r="AX2412" i="16"/>
  <c r="AW2413" i="16"/>
  <c r="AX2413" i="16"/>
  <c r="AW2414" i="16"/>
  <c r="AX2414" i="16"/>
  <c r="AW2415" i="16"/>
  <c r="AX2415" i="16"/>
  <c r="AW2416" i="16"/>
  <c r="AX2416" i="16"/>
  <c r="AW2417" i="16"/>
  <c r="AX2417" i="16"/>
  <c r="AW2418" i="16"/>
  <c r="AX2418" i="16"/>
  <c r="AW2419" i="16"/>
  <c r="AX2419" i="16"/>
  <c r="AW2420" i="16"/>
  <c r="AX2420" i="16"/>
  <c r="AW2421" i="16"/>
  <c r="AX2421" i="16"/>
  <c r="AW2422" i="16"/>
  <c r="AX2422" i="16"/>
  <c r="AW2423" i="16"/>
  <c r="AX2423" i="16"/>
  <c r="AW2424" i="16"/>
  <c r="AX2424" i="16"/>
  <c r="AW2425" i="16"/>
  <c r="AX2425" i="16"/>
  <c r="AW2426" i="16"/>
  <c r="AX2426" i="16"/>
  <c r="AW2427" i="16"/>
  <c r="AX2427" i="16"/>
  <c r="AW2428" i="16"/>
  <c r="AX2428" i="16"/>
  <c r="AW2429" i="16"/>
  <c r="AX2429" i="16"/>
  <c r="AW2430" i="16"/>
  <c r="AX2430" i="16"/>
  <c r="AW2431" i="16"/>
  <c r="AX2431" i="16"/>
  <c r="AW2432" i="16"/>
  <c r="AX2432" i="16"/>
  <c r="AW2433" i="16"/>
  <c r="AX2433" i="16"/>
  <c r="AW2434" i="16"/>
  <c r="AX2434" i="16"/>
  <c r="AW2435" i="16"/>
  <c r="AX2435" i="16"/>
  <c r="AW2436" i="16"/>
  <c r="AX2436" i="16"/>
  <c r="AW2437" i="16"/>
  <c r="AX2437" i="16"/>
  <c r="AW2438" i="16"/>
  <c r="AX2438" i="16"/>
  <c r="AW2439" i="16"/>
  <c r="AX2439" i="16"/>
  <c r="AW2440" i="16"/>
  <c r="AX2440" i="16"/>
  <c r="AW2441" i="16"/>
  <c r="AX2441" i="16"/>
  <c r="AW2442" i="16"/>
  <c r="AX2442" i="16"/>
  <c r="AW2443" i="16"/>
  <c r="AX2443" i="16"/>
  <c r="AW2444" i="16"/>
  <c r="AX2444" i="16"/>
  <c r="AW2445" i="16"/>
  <c r="AX2445" i="16"/>
  <c r="AW2446" i="16"/>
  <c r="AX2446" i="16"/>
  <c r="AW2447" i="16"/>
  <c r="AX2447" i="16"/>
  <c r="AW2448" i="16"/>
  <c r="AX2448" i="16"/>
  <c r="AW2449" i="16"/>
  <c r="AX2449" i="16"/>
  <c r="AW2450" i="16"/>
  <c r="AX2450" i="16"/>
  <c r="AW2451" i="16"/>
  <c r="AX2451" i="16"/>
  <c r="AW2452" i="16"/>
  <c r="AX2452" i="16"/>
  <c r="AW2453" i="16"/>
  <c r="AX2453" i="16"/>
  <c r="AW2454" i="16"/>
  <c r="AX2454" i="16"/>
  <c r="AW2455" i="16"/>
  <c r="AX2455" i="16"/>
  <c r="AW2456" i="16"/>
  <c r="AX2456" i="16"/>
  <c r="AW2457" i="16"/>
  <c r="AX2457" i="16"/>
  <c r="AW2458" i="16"/>
  <c r="AX2458" i="16"/>
  <c r="AW2459" i="16"/>
  <c r="AX2459" i="16"/>
  <c r="AW2460" i="16"/>
  <c r="AX2460" i="16"/>
  <c r="AW2461" i="16"/>
  <c r="AX2461" i="16"/>
  <c r="AW2462" i="16"/>
  <c r="AX2462" i="16"/>
  <c r="AW2463" i="16"/>
  <c r="AX2463" i="16"/>
  <c r="AW2464" i="16"/>
  <c r="AX2464" i="16"/>
  <c r="AW2465" i="16"/>
  <c r="AX2465" i="16"/>
  <c r="AW2466" i="16"/>
  <c r="AX2466" i="16"/>
  <c r="AW2467" i="16"/>
  <c r="AX2467" i="16"/>
  <c r="AW2468" i="16"/>
  <c r="AX2468" i="16"/>
  <c r="AW2469" i="16"/>
  <c r="AX2469" i="16"/>
  <c r="AW2470" i="16"/>
  <c r="AX2470" i="16"/>
  <c r="AW2471" i="16"/>
  <c r="AX2471" i="16"/>
  <c r="AW2472" i="16"/>
  <c r="AX2472" i="16"/>
  <c r="AW2473" i="16"/>
  <c r="AX2473" i="16"/>
  <c r="AW2474" i="16"/>
  <c r="AX2474" i="16"/>
  <c r="AW2475" i="16"/>
  <c r="AX2475" i="16"/>
  <c r="AW2476" i="16"/>
  <c r="AX2476" i="16"/>
  <c r="AW2477" i="16"/>
  <c r="AX2477" i="16"/>
  <c r="AW2478" i="16"/>
  <c r="AX2478" i="16"/>
  <c r="AW2479" i="16"/>
  <c r="AX2479" i="16"/>
  <c r="AW2480" i="16"/>
  <c r="AX2480" i="16"/>
  <c r="AW2481" i="16"/>
  <c r="AX2481" i="16"/>
  <c r="AW2482" i="16"/>
  <c r="AX2482" i="16"/>
  <c r="AW2483" i="16"/>
  <c r="AX2483" i="16"/>
  <c r="AW2484" i="16"/>
  <c r="AX2484" i="16"/>
  <c r="AW2485" i="16"/>
  <c r="AX2485" i="16"/>
  <c r="AW2486" i="16"/>
  <c r="AX2486" i="16"/>
  <c r="AW2487" i="16"/>
  <c r="AX2487" i="16"/>
  <c r="AW2488" i="16"/>
  <c r="AX2488" i="16"/>
  <c r="AW2489" i="16"/>
  <c r="AX2489" i="16"/>
  <c r="AW2490" i="16"/>
  <c r="AX2490" i="16"/>
  <c r="AW2491" i="16"/>
  <c r="AX2491" i="16"/>
  <c r="AW2492" i="16"/>
  <c r="AX2492" i="16"/>
  <c r="AW2493" i="16"/>
  <c r="AX2493" i="16"/>
  <c r="AW2494" i="16"/>
  <c r="AX2494" i="16"/>
  <c r="AW2495" i="16"/>
  <c r="AX2495" i="16"/>
  <c r="AW2496" i="16"/>
  <c r="AX2496" i="16"/>
  <c r="AW2497" i="16"/>
  <c r="AX2497" i="16"/>
  <c r="AW2498" i="16"/>
  <c r="AX2498" i="16"/>
  <c r="AW2499" i="16"/>
  <c r="AX2499" i="16"/>
  <c r="AW2500" i="16"/>
  <c r="AX2500" i="16"/>
  <c r="AW2501" i="16"/>
  <c r="AX2501" i="16"/>
  <c r="AW2502" i="16"/>
  <c r="AX2502" i="16"/>
  <c r="AW2503" i="16"/>
  <c r="AX2503" i="16"/>
  <c r="AW2504" i="16"/>
  <c r="AX2504" i="16"/>
  <c r="AW2505" i="16"/>
  <c r="AX2505" i="16"/>
  <c r="AW2506" i="16"/>
  <c r="AX2506" i="16"/>
  <c r="AW2507" i="16"/>
  <c r="AX2507" i="16"/>
  <c r="AW2508" i="16"/>
  <c r="AX2508" i="16"/>
  <c r="AW2509" i="16"/>
  <c r="AX2509" i="16"/>
  <c r="AW2510" i="16"/>
  <c r="AX2510" i="16"/>
  <c r="AW2511" i="16"/>
  <c r="AX2511" i="16"/>
  <c r="AW2512" i="16"/>
  <c r="AX2512" i="16"/>
  <c r="AW2513" i="16"/>
  <c r="AX2513" i="16"/>
  <c r="AW2514" i="16"/>
  <c r="AX2514" i="16"/>
  <c r="AW2515" i="16"/>
  <c r="AX2515" i="16"/>
  <c r="AW2516" i="16"/>
  <c r="AX2516" i="16"/>
  <c r="AW2517" i="16"/>
  <c r="AX2517" i="16"/>
  <c r="AW2518" i="16"/>
  <c r="AX2518" i="16"/>
  <c r="AW2519" i="16"/>
  <c r="AX2519" i="16"/>
  <c r="AW2520" i="16"/>
  <c r="AX2520" i="16"/>
  <c r="AW2521" i="16"/>
  <c r="AX2521" i="16"/>
  <c r="AW2522" i="16"/>
  <c r="AX2522" i="16"/>
  <c r="AW2523" i="16"/>
  <c r="AX2523" i="16"/>
  <c r="AW2524" i="16"/>
  <c r="AX2524" i="16"/>
  <c r="AW2525" i="16"/>
  <c r="AX2525" i="16"/>
  <c r="AW2526" i="16"/>
  <c r="AX2526" i="16"/>
  <c r="AW2527" i="16"/>
  <c r="AX2527" i="16"/>
  <c r="AW2528" i="16"/>
  <c r="AX2528" i="16"/>
  <c r="AW2529" i="16"/>
  <c r="AX2529" i="16"/>
  <c r="AW2530" i="16"/>
  <c r="AX2530" i="16"/>
  <c r="AW2531" i="16"/>
  <c r="AX2531" i="16"/>
  <c r="AW2532" i="16"/>
  <c r="AX2532" i="16"/>
  <c r="AW2533" i="16"/>
  <c r="AX2533" i="16"/>
  <c r="AW2534" i="16"/>
  <c r="AX2534" i="16"/>
  <c r="AW2535" i="16"/>
  <c r="AX2535" i="16"/>
  <c r="AW2536" i="16"/>
  <c r="AX2536" i="16"/>
  <c r="AW2537" i="16"/>
  <c r="AX2537" i="16"/>
  <c r="AW2538" i="16"/>
  <c r="AX2538" i="16"/>
  <c r="AW2539" i="16"/>
  <c r="AX2539" i="16"/>
  <c r="AW2540" i="16"/>
  <c r="AX2540" i="16"/>
  <c r="AW2541" i="16"/>
  <c r="AX2541" i="16"/>
  <c r="AW2542" i="16"/>
  <c r="AX2542" i="16"/>
  <c r="AW2543" i="16"/>
  <c r="AX2543" i="16"/>
  <c r="AW2544" i="16"/>
  <c r="AX2544" i="16"/>
  <c r="AW2545" i="16"/>
  <c r="AX2545" i="16"/>
  <c r="AW2546" i="16"/>
  <c r="AX2546" i="16"/>
  <c r="AW2547" i="16"/>
  <c r="AX2547" i="16"/>
  <c r="AW2548" i="16"/>
  <c r="AX2548" i="16"/>
  <c r="AW2549" i="16"/>
  <c r="AX2549" i="16"/>
  <c r="AW2550" i="16"/>
  <c r="AX2550" i="16"/>
  <c r="AW2551" i="16"/>
  <c r="AX2551" i="16"/>
  <c r="AW2552" i="16"/>
  <c r="AX2552" i="16"/>
  <c r="AW2553" i="16"/>
  <c r="AX2553" i="16"/>
  <c r="AW2554" i="16"/>
  <c r="AX2554" i="16"/>
  <c r="AW2555" i="16"/>
  <c r="AX2555" i="16"/>
  <c r="AW2556" i="16"/>
  <c r="AX2556" i="16"/>
  <c r="AW2557" i="16"/>
  <c r="AX2557" i="16"/>
  <c r="AW2558" i="16"/>
  <c r="AX2558" i="16"/>
  <c r="AW2559" i="16"/>
  <c r="AX2559" i="16"/>
  <c r="AW2560" i="16"/>
  <c r="AX2560" i="16"/>
  <c r="AW2561" i="16"/>
  <c r="AX2561" i="16"/>
  <c r="AW2562" i="16"/>
  <c r="AX2562" i="16"/>
  <c r="AW2563" i="16"/>
  <c r="AX2563" i="16"/>
  <c r="AW2564" i="16"/>
  <c r="AX2564" i="16"/>
  <c r="AW2565" i="16"/>
  <c r="AX2565" i="16"/>
  <c r="AW2566" i="16"/>
  <c r="AX2566" i="16"/>
  <c r="AW2567" i="16"/>
  <c r="AX2567" i="16"/>
  <c r="AW2568" i="16"/>
  <c r="AX2568" i="16"/>
  <c r="AW2569" i="16"/>
  <c r="AX2569" i="16"/>
  <c r="AW2570" i="16"/>
  <c r="AX2570" i="16"/>
  <c r="AW2571" i="16"/>
  <c r="AX2571" i="16"/>
  <c r="AW2572" i="16"/>
  <c r="AX2572" i="16"/>
  <c r="AW2573" i="16"/>
  <c r="AX2573" i="16"/>
  <c r="AW2574" i="16"/>
  <c r="AX2574" i="16"/>
  <c r="AW2575" i="16"/>
  <c r="AX2575" i="16"/>
  <c r="AW2576" i="16"/>
  <c r="AX2576" i="16"/>
  <c r="AW2577" i="16"/>
  <c r="AX2577" i="16"/>
  <c r="AW2578" i="16"/>
  <c r="AX2578" i="16"/>
  <c r="AW2579" i="16"/>
  <c r="AX2579" i="16"/>
  <c r="AW2580" i="16"/>
  <c r="AX2580" i="16"/>
  <c r="AW2581" i="16"/>
  <c r="AX2581" i="16"/>
  <c r="AW2582" i="16"/>
  <c r="AX2582" i="16"/>
  <c r="AW2583" i="16"/>
  <c r="AX2583" i="16"/>
  <c r="AW2584" i="16"/>
  <c r="AX2584" i="16"/>
  <c r="AW2585" i="16"/>
  <c r="AX2585" i="16"/>
  <c r="AW2586" i="16"/>
  <c r="AX2586" i="16"/>
  <c r="AW2587" i="16"/>
  <c r="AX2587" i="16"/>
  <c r="AW2588" i="16"/>
  <c r="AX2588" i="16"/>
  <c r="AW2589" i="16"/>
  <c r="AX2589" i="16"/>
  <c r="AW2590" i="16"/>
  <c r="AX2590" i="16"/>
  <c r="AW2591" i="16"/>
  <c r="AX2591" i="16"/>
  <c r="AW2592" i="16"/>
  <c r="AX2592" i="16"/>
  <c r="AW2593" i="16"/>
  <c r="AX2593" i="16"/>
  <c r="AW2594" i="16"/>
  <c r="AX2594" i="16"/>
  <c r="AW2595" i="16"/>
  <c r="AX2595" i="16"/>
  <c r="AW2596" i="16"/>
  <c r="AX2596" i="16"/>
  <c r="AW2597" i="16"/>
  <c r="AX2597" i="16"/>
  <c r="AW2598" i="16"/>
  <c r="AX2598" i="16"/>
  <c r="AW2599" i="16"/>
  <c r="AX2599" i="16"/>
  <c r="AW2600" i="16"/>
  <c r="AX2600" i="16"/>
  <c r="AW2601" i="16"/>
  <c r="AX2601" i="16"/>
  <c r="AW2602" i="16"/>
  <c r="AX2602" i="16"/>
  <c r="AW2603" i="16"/>
  <c r="AX2603" i="16"/>
  <c r="AW2604" i="16"/>
  <c r="AX2604" i="16"/>
  <c r="AW2605" i="16"/>
  <c r="AX2605" i="16"/>
  <c r="AW2606" i="16"/>
  <c r="AX2606" i="16"/>
  <c r="AW2607" i="16"/>
  <c r="AX2607" i="16"/>
  <c r="AW2608" i="16"/>
  <c r="AX2608" i="16"/>
  <c r="AW2609" i="16"/>
  <c r="AX2609" i="16"/>
  <c r="AW2610" i="16"/>
  <c r="AX2610" i="16"/>
  <c r="AW2611" i="16"/>
  <c r="AX2611" i="16"/>
  <c r="AW2612" i="16"/>
  <c r="AX2612" i="16"/>
  <c r="AW2613" i="16"/>
  <c r="AX2613" i="16"/>
  <c r="AW2614" i="16"/>
  <c r="AX2614" i="16"/>
  <c r="AW2615" i="16"/>
  <c r="AX2615" i="16"/>
  <c r="AW2616" i="16"/>
  <c r="AX2616" i="16"/>
  <c r="AW2617" i="16"/>
  <c r="AX2617" i="16"/>
  <c r="AW2618" i="16"/>
  <c r="AX2618" i="16"/>
  <c r="AW2619" i="16"/>
  <c r="AX2619" i="16"/>
  <c r="AW2620" i="16"/>
  <c r="AX2620" i="16"/>
  <c r="AW2621" i="16"/>
  <c r="AX2621" i="16"/>
  <c r="AW2622" i="16"/>
  <c r="AX2622" i="16"/>
  <c r="AW2623" i="16"/>
  <c r="AX2623" i="16"/>
  <c r="AW2624" i="16"/>
  <c r="AX2624" i="16"/>
  <c r="AW2625" i="16"/>
  <c r="AX2625" i="16"/>
  <c r="AW2626" i="16"/>
  <c r="AX2626" i="16"/>
  <c r="AW2627" i="16"/>
  <c r="AX2627" i="16"/>
  <c r="AW2628" i="16"/>
  <c r="AX2628" i="16"/>
  <c r="AW2629" i="16"/>
  <c r="AX2629" i="16"/>
  <c r="AW2630" i="16"/>
  <c r="AX2630" i="16"/>
  <c r="AW2631" i="16"/>
  <c r="AX2631" i="16"/>
  <c r="AW2632" i="16"/>
  <c r="AX2632" i="16"/>
  <c r="AW2633" i="16"/>
  <c r="AX2633" i="16"/>
  <c r="AW2634" i="16"/>
  <c r="AX2634" i="16"/>
  <c r="AW2635" i="16"/>
  <c r="AX2635" i="16"/>
  <c r="AW2636" i="16"/>
  <c r="AX2636" i="16"/>
  <c r="AW2637" i="16"/>
  <c r="AX2637" i="16"/>
  <c r="AW2638" i="16"/>
  <c r="AX2638" i="16"/>
  <c r="AW2639" i="16"/>
  <c r="AX2639" i="16"/>
  <c r="AW2640" i="16"/>
  <c r="AX2640" i="16"/>
  <c r="AW2641" i="16"/>
  <c r="AX2641" i="16"/>
  <c r="AW2642" i="16"/>
  <c r="AX2642" i="16"/>
  <c r="AW2643" i="16"/>
  <c r="AX2643" i="16"/>
  <c r="AW2644" i="16"/>
  <c r="AX2644" i="16"/>
  <c r="AW2645" i="16"/>
  <c r="AX2645" i="16"/>
  <c r="AW2646" i="16"/>
  <c r="AX2646" i="16"/>
  <c r="AW2647" i="16"/>
  <c r="AX2647" i="16"/>
  <c r="AW2648" i="16"/>
  <c r="AX2648" i="16"/>
  <c r="AW2649" i="16"/>
  <c r="AX2649" i="16"/>
  <c r="AW2650" i="16"/>
  <c r="AX2650" i="16"/>
  <c r="AW2651" i="16"/>
  <c r="AX2651" i="16"/>
  <c r="AW2652" i="16"/>
  <c r="AX2652" i="16"/>
  <c r="AW2653" i="16"/>
  <c r="AX2653" i="16"/>
  <c r="AW2654" i="16"/>
  <c r="AX2654" i="16"/>
  <c r="AW2655" i="16"/>
  <c r="AX2655" i="16"/>
  <c r="AW2656" i="16"/>
  <c r="AX2656" i="16"/>
  <c r="AW2657" i="16"/>
  <c r="AX2657" i="16"/>
  <c r="AW2658" i="16"/>
  <c r="AX2658" i="16"/>
  <c r="AW2659" i="16"/>
  <c r="AX2659" i="16"/>
  <c r="AW2660" i="16"/>
  <c r="AX2660" i="16"/>
  <c r="AW2661" i="16"/>
  <c r="AX2661" i="16"/>
  <c r="AW2662" i="16"/>
  <c r="AX2662" i="16"/>
  <c r="AW2663" i="16"/>
  <c r="AX2663" i="16"/>
  <c r="AW2664" i="16"/>
  <c r="AX2664" i="16"/>
  <c r="AW2665" i="16"/>
  <c r="AX2665" i="16"/>
  <c r="AW2666" i="16"/>
  <c r="AX2666" i="16"/>
  <c r="AW2667" i="16"/>
  <c r="AX2667" i="16"/>
  <c r="AW2668" i="16"/>
  <c r="AX2668" i="16"/>
  <c r="AW2669" i="16"/>
  <c r="AX2669" i="16"/>
  <c r="AW2670" i="16"/>
  <c r="AX2670" i="16"/>
  <c r="AW2671" i="16"/>
  <c r="AX2671" i="16"/>
  <c r="AW2672" i="16"/>
  <c r="AX2672" i="16"/>
  <c r="AW2673" i="16"/>
  <c r="AX2673" i="16"/>
  <c r="AW2674" i="16"/>
  <c r="AX2674" i="16"/>
  <c r="AW2675" i="16"/>
  <c r="AX2675" i="16"/>
  <c r="AW2676" i="16"/>
  <c r="AX2676" i="16"/>
  <c r="AW2677" i="16"/>
  <c r="AX2677" i="16"/>
  <c r="AW2678" i="16"/>
  <c r="AX2678" i="16"/>
  <c r="AW2679" i="16"/>
  <c r="AX2679" i="16"/>
  <c r="AW2680" i="16"/>
  <c r="AX2680" i="16"/>
  <c r="AW2681" i="16"/>
  <c r="AX2681" i="16"/>
  <c r="AW2682" i="16"/>
  <c r="AX2682" i="16"/>
  <c r="AW2683" i="16"/>
  <c r="AX2683" i="16"/>
  <c r="AW2684" i="16"/>
  <c r="AX2684" i="16"/>
  <c r="AW2685" i="16"/>
  <c r="AX2685" i="16"/>
  <c r="AW2686" i="16"/>
  <c r="AX2686" i="16"/>
  <c r="AW2687" i="16"/>
  <c r="AX2687" i="16"/>
  <c r="AW2688" i="16"/>
  <c r="AX2688" i="16"/>
  <c r="AW2689" i="16"/>
  <c r="AX2689" i="16"/>
  <c r="AW2690" i="16"/>
  <c r="AX2690" i="16"/>
  <c r="AW2691" i="16"/>
  <c r="AX2691" i="16"/>
  <c r="AW2692" i="16"/>
  <c r="AX2692" i="16"/>
  <c r="AW2693" i="16"/>
  <c r="AX2693" i="16"/>
  <c r="AW2694" i="16"/>
  <c r="AX2694" i="16"/>
  <c r="AW2695" i="16"/>
  <c r="AX2695" i="16"/>
  <c r="AW2696" i="16"/>
  <c r="AX2696" i="16"/>
  <c r="AW2697" i="16"/>
  <c r="AX2697" i="16"/>
  <c r="AW2698" i="16"/>
  <c r="AX2698" i="16"/>
  <c r="AW2699" i="16"/>
  <c r="AX2699" i="16"/>
  <c r="AW2700" i="16"/>
  <c r="AX2700" i="16"/>
  <c r="AW2701" i="16"/>
  <c r="AX2701" i="16"/>
  <c r="AW2702" i="16"/>
  <c r="AX2702" i="16"/>
  <c r="AW2703" i="16"/>
  <c r="AX2703" i="16"/>
  <c r="AW2704" i="16"/>
  <c r="AX2704" i="16"/>
  <c r="AW2705" i="16"/>
  <c r="AX2705" i="16"/>
  <c r="AW2706" i="16"/>
  <c r="AX2706" i="16"/>
  <c r="AW2707" i="16"/>
  <c r="AX2707" i="16"/>
  <c r="AW2708" i="16"/>
  <c r="AX2708" i="16"/>
  <c r="AW2709" i="16"/>
  <c r="AX2709" i="16"/>
  <c r="AW2710" i="16"/>
  <c r="AX2710" i="16"/>
  <c r="AW2711" i="16"/>
  <c r="AX2711" i="16"/>
  <c r="AW2712" i="16"/>
  <c r="AX2712" i="16"/>
  <c r="AW2713" i="16"/>
  <c r="AX2713" i="16"/>
  <c r="AW2714" i="16"/>
  <c r="AX2714" i="16"/>
  <c r="AW2715" i="16"/>
  <c r="AX2715" i="16"/>
  <c r="AW2716" i="16"/>
  <c r="AX2716" i="16"/>
  <c r="AW2717" i="16"/>
  <c r="AX2717" i="16"/>
  <c r="AW2718" i="16"/>
  <c r="AX2718" i="16"/>
  <c r="AW2719" i="16"/>
  <c r="AX2719" i="16"/>
  <c r="AW2720" i="16"/>
  <c r="AX2720" i="16"/>
  <c r="AW2721" i="16"/>
  <c r="AX2721" i="16"/>
  <c r="AW2722" i="16"/>
  <c r="AX2722" i="16"/>
  <c r="AW2723" i="16"/>
  <c r="AX2723" i="16"/>
  <c r="AW2724" i="16"/>
  <c r="AX2724" i="16"/>
  <c r="AW2725" i="16"/>
  <c r="AX2725" i="16"/>
  <c r="AW2726" i="16"/>
  <c r="AX2726" i="16"/>
  <c r="AW2727" i="16"/>
  <c r="AX2727" i="16"/>
  <c r="AW2728" i="16"/>
  <c r="AX2728" i="16"/>
  <c r="AW2729" i="16"/>
  <c r="AX2729" i="16"/>
  <c r="AW2730" i="16"/>
  <c r="AX2730" i="16"/>
  <c r="AW2731" i="16"/>
  <c r="AX2731" i="16"/>
  <c r="AW2732" i="16"/>
  <c r="AX2732" i="16"/>
  <c r="AW2733" i="16"/>
  <c r="AX2733" i="16"/>
  <c r="AW2734" i="16"/>
  <c r="AX2734" i="16"/>
  <c r="AW2735" i="16"/>
  <c r="AX2735" i="16"/>
  <c r="AW2736" i="16"/>
  <c r="AX2736" i="16"/>
  <c r="AW2737" i="16"/>
  <c r="AX2737" i="16"/>
  <c r="AW2738" i="16"/>
  <c r="AX2738" i="16"/>
  <c r="CK95" i="16"/>
  <c r="CK94" i="16"/>
  <c r="CK93" i="16"/>
  <c r="CK92" i="16"/>
  <c r="CK91" i="16"/>
  <c r="CK90" i="16"/>
  <c r="CK89" i="16"/>
  <c r="CK88" i="16"/>
  <c r="CK87" i="16"/>
  <c r="CK86" i="16"/>
  <c r="CK85" i="16"/>
  <c r="CK84" i="16"/>
  <c r="CK83" i="16"/>
  <c r="CK82" i="16"/>
  <c r="CK81" i="16"/>
  <c r="CK80" i="16"/>
  <c r="CK79" i="16"/>
  <c r="CK78" i="16"/>
  <c r="CK77" i="16"/>
  <c r="CK76" i="16"/>
  <c r="CK75" i="16"/>
  <c r="CK74" i="16"/>
  <c r="CK73" i="16"/>
  <c r="CK72" i="16"/>
  <c r="CK71" i="16"/>
  <c r="CK70" i="16"/>
  <c r="CK69" i="16"/>
  <c r="CK68" i="16"/>
  <c r="CK67" i="16"/>
  <c r="CK66" i="16"/>
  <c r="CK65" i="16"/>
  <c r="CK64" i="16"/>
  <c r="CK63" i="16"/>
  <c r="CK62" i="16"/>
  <c r="CK61" i="16"/>
  <c r="CK60" i="16"/>
  <c r="CK59" i="16"/>
  <c r="CK58" i="16"/>
  <c r="CK57" i="16"/>
  <c r="CK56" i="16"/>
  <c r="CK55" i="16"/>
  <c r="CK54" i="16"/>
  <c r="CK53" i="16"/>
  <c r="CK52" i="16"/>
  <c r="CK51" i="16"/>
  <c r="CK50" i="16"/>
  <c r="CK49" i="16"/>
  <c r="CK48" i="16"/>
  <c r="CK47" i="16"/>
  <c r="CK46" i="16"/>
  <c r="CK45" i="16"/>
  <c r="CK44" i="16"/>
  <c r="CK43" i="16"/>
  <c r="CK42" i="16"/>
  <c r="CK41" i="16"/>
  <c r="CK40" i="16"/>
  <c r="CK39" i="16"/>
  <c r="CK38" i="16"/>
  <c r="CK37" i="16"/>
  <c r="CK36" i="16"/>
  <c r="CK35" i="16"/>
  <c r="CK34" i="16"/>
  <c r="CK33" i="16"/>
  <c r="CK32" i="16"/>
  <c r="CK31" i="16"/>
  <c r="CK30" i="16"/>
  <c r="CK29" i="16"/>
  <c r="CK28" i="16"/>
  <c r="CK27" i="16"/>
  <c r="CK26" i="16"/>
  <c r="CK25" i="16"/>
  <c r="CK24" i="16"/>
  <c r="CK23" i="16"/>
  <c r="CK22" i="16"/>
  <c r="CK21" i="16"/>
  <c r="AB2" i="16"/>
  <c r="AD2" i="16"/>
  <c r="AB18" i="16"/>
  <c r="BB2" i="16"/>
  <c r="BB15" i="16"/>
  <c r="BD2" i="16"/>
  <c r="BB18" i="16"/>
  <c r="BT2" i="16"/>
  <c r="CK2" i="16"/>
  <c r="BT3" i="16"/>
  <c r="CK3" i="16"/>
  <c r="BT4" i="16"/>
  <c r="CK4" i="16"/>
  <c r="BT5" i="16"/>
  <c r="CK5" i="16"/>
  <c r="BT6" i="16"/>
  <c r="CK6" i="16"/>
  <c r="BT7" i="16"/>
  <c r="CK7" i="16"/>
  <c r="BT8" i="16"/>
  <c r="CK8" i="16"/>
  <c r="F9" i="16"/>
  <c r="G9" i="16"/>
  <c r="BT9" i="16"/>
  <c r="CK9" i="16"/>
  <c r="BT10" i="16"/>
  <c r="CK10" i="16"/>
  <c r="E25" i="16"/>
  <c r="F25" i="16"/>
  <c r="E59" i="16"/>
  <c r="F59" i="16"/>
  <c r="E21" i="16"/>
  <c r="F21" i="16"/>
  <c r="G21" i="16"/>
  <c r="E22" i="16"/>
  <c r="F22" i="16"/>
  <c r="E23" i="16"/>
  <c r="F23" i="16"/>
  <c r="E24" i="16"/>
  <c r="F24" i="16"/>
  <c r="E26" i="16"/>
  <c r="F26" i="16"/>
  <c r="E27" i="16"/>
  <c r="F27" i="16"/>
  <c r="Z27" i="16"/>
  <c r="E28" i="16"/>
  <c r="F28" i="16"/>
  <c r="E29" i="16"/>
  <c r="F29" i="16"/>
  <c r="E30" i="16"/>
  <c r="F30" i="16"/>
  <c r="G30" i="16"/>
  <c r="E31" i="16"/>
  <c r="F31" i="16"/>
  <c r="G31" i="16"/>
  <c r="R31" i="16"/>
  <c r="E32" i="16"/>
  <c r="F32" i="16"/>
  <c r="E33" i="16"/>
  <c r="F33" i="16"/>
  <c r="E34" i="16"/>
  <c r="F34" i="16"/>
  <c r="Z34" i="16"/>
  <c r="G34" i="16"/>
  <c r="E35" i="16"/>
  <c r="F35" i="16"/>
  <c r="G35" i="16"/>
  <c r="E36" i="16"/>
  <c r="F36" i="16"/>
  <c r="E37" i="16"/>
  <c r="F37" i="16"/>
  <c r="E38" i="16"/>
  <c r="F38" i="16"/>
  <c r="G38" i="16"/>
  <c r="Z38" i="16"/>
  <c r="E39" i="16"/>
  <c r="F39" i="16"/>
  <c r="E40" i="16"/>
  <c r="F40" i="16"/>
  <c r="E41" i="16"/>
  <c r="F41" i="16"/>
  <c r="E42" i="16"/>
  <c r="F42" i="16"/>
  <c r="Z42" i="16"/>
  <c r="E43" i="16"/>
  <c r="F43" i="16"/>
  <c r="E44" i="16"/>
  <c r="F44" i="16"/>
  <c r="E45" i="16"/>
  <c r="F45" i="16"/>
  <c r="E46" i="16"/>
  <c r="F46" i="16"/>
  <c r="Z46" i="16"/>
  <c r="G46" i="16"/>
  <c r="E47" i="16"/>
  <c r="F47" i="16"/>
  <c r="E48" i="16"/>
  <c r="F48" i="16"/>
  <c r="E49" i="16"/>
  <c r="F49" i="16"/>
  <c r="E50" i="16"/>
  <c r="F50" i="16"/>
  <c r="E51" i="16"/>
  <c r="F51" i="16"/>
  <c r="E52" i="16"/>
  <c r="F52" i="16"/>
  <c r="E53" i="16"/>
  <c r="F53" i="16"/>
  <c r="E54" i="16"/>
  <c r="F54" i="16"/>
  <c r="Z54" i="16"/>
  <c r="G54" i="16"/>
  <c r="E55" i="16"/>
  <c r="F55" i="16"/>
  <c r="E56" i="16"/>
  <c r="F56" i="16"/>
  <c r="E57" i="16"/>
  <c r="F57" i="16"/>
  <c r="E58" i="16"/>
  <c r="F58" i="16"/>
  <c r="Z58" i="16"/>
  <c r="E60" i="16"/>
  <c r="F60" i="16"/>
  <c r="E61" i="16"/>
  <c r="F61" i="16"/>
  <c r="E62" i="16"/>
  <c r="F62" i="16"/>
  <c r="G62" i="16"/>
  <c r="R62" i="16"/>
  <c r="E63" i="16"/>
  <c r="F63" i="16"/>
  <c r="G63" i="16"/>
  <c r="J63" i="16"/>
  <c r="E64" i="16"/>
  <c r="F64" i="16"/>
  <c r="E65" i="16"/>
  <c r="F65" i="16"/>
  <c r="E66" i="16"/>
  <c r="F66" i="16"/>
  <c r="G66" i="16"/>
  <c r="E67" i="16"/>
  <c r="F67" i="16"/>
  <c r="E68" i="16"/>
  <c r="F68" i="16"/>
  <c r="E69" i="16"/>
  <c r="F69" i="16"/>
  <c r="E70" i="16"/>
  <c r="F70" i="16"/>
  <c r="E71" i="16"/>
  <c r="F71" i="16"/>
  <c r="Z71" i="16"/>
  <c r="E72" i="16"/>
  <c r="F72" i="16"/>
  <c r="E73" i="16"/>
  <c r="F73" i="16"/>
  <c r="E74" i="16"/>
  <c r="F74" i="16"/>
  <c r="G74" i="16"/>
  <c r="J74" i="16"/>
  <c r="E75" i="16"/>
  <c r="F75" i="16"/>
  <c r="Z75" i="16"/>
  <c r="E76" i="16"/>
  <c r="F76" i="16"/>
  <c r="E77" i="16"/>
  <c r="F77" i="16"/>
  <c r="E78" i="16"/>
  <c r="F78" i="16"/>
  <c r="E79" i="16"/>
  <c r="F79" i="16"/>
  <c r="Z79" i="16"/>
  <c r="G79" i="16"/>
  <c r="J79" i="16"/>
  <c r="E80" i="16"/>
  <c r="F80" i="16"/>
  <c r="E81" i="16"/>
  <c r="F81" i="16"/>
  <c r="E82" i="16"/>
  <c r="F82" i="16"/>
  <c r="G82" i="16"/>
  <c r="E83" i="16"/>
  <c r="F83" i="16"/>
  <c r="E84" i="16"/>
  <c r="F84" i="16"/>
  <c r="E85" i="16"/>
  <c r="F85" i="16"/>
  <c r="E86" i="16"/>
  <c r="F86" i="16"/>
  <c r="E87" i="16"/>
  <c r="F87" i="16"/>
  <c r="E88" i="16"/>
  <c r="F88" i="16"/>
  <c r="E89" i="16"/>
  <c r="F89" i="16"/>
  <c r="E90" i="16"/>
  <c r="F90" i="16"/>
  <c r="G90" i="16"/>
  <c r="J90" i="16"/>
  <c r="E91" i="16"/>
  <c r="F91" i="16"/>
  <c r="E92" i="16"/>
  <c r="F92" i="16"/>
  <c r="E93" i="16"/>
  <c r="F93" i="16"/>
  <c r="E94" i="16"/>
  <c r="F94" i="16"/>
  <c r="E95" i="16"/>
  <c r="F95" i="16"/>
  <c r="Z95" i="16"/>
  <c r="G95" i="16"/>
  <c r="E96" i="16"/>
  <c r="F96" i="16"/>
  <c r="E97" i="16"/>
  <c r="F97" i="16"/>
  <c r="E98" i="16"/>
  <c r="F98" i="16"/>
  <c r="G98" i="16"/>
  <c r="J98" i="16"/>
  <c r="E99" i="16"/>
  <c r="F99" i="16"/>
  <c r="E100" i="16"/>
  <c r="F100" i="16"/>
  <c r="E101" i="16"/>
  <c r="F101" i="16"/>
  <c r="E102" i="16"/>
  <c r="F102" i="16"/>
  <c r="E103" i="16"/>
  <c r="F103" i="16"/>
  <c r="Z103" i="16"/>
  <c r="E104" i="16"/>
  <c r="F104" i="16"/>
  <c r="E105" i="16"/>
  <c r="F105" i="16"/>
  <c r="E106" i="16"/>
  <c r="F106" i="16"/>
  <c r="G106" i="16"/>
  <c r="E107" i="16"/>
  <c r="F107" i="16"/>
  <c r="Z107" i="16"/>
  <c r="E108" i="16"/>
  <c r="F108" i="16"/>
  <c r="E109" i="16"/>
  <c r="F109" i="16"/>
  <c r="E110" i="16"/>
  <c r="F110" i="16"/>
  <c r="G110" i="16"/>
  <c r="E111" i="16"/>
  <c r="F111" i="16"/>
  <c r="Z111" i="16"/>
  <c r="G111" i="16"/>
  <c r="E112" i="16"/>
  <c r="F112" i="16"/>
  <c r="E113" i="16"/>
  <c r="F113" i="16"/>
  <c r="E114" i="16"/>
  <c r="F114" i="16"/>
  <c r="G114" i="16"/>
  <c r="E115" i="16"/>
  <c r="F115" i="16"/>
  <c r="E116" i="16"/>
  <c r="F116" i="16"/>
  <c r="E117" i="16"/>
  <c r="F117" i="16"/>
  <c r="E118" i="16"/>
  <c r="F118" i="16"/>
  <c r="E119" i="16"/>
  <c r="F119" i="16"/>
  <c r="E120" i="16"/>
  <c r="F120" i="16"/>
  <c r="E121" i="16"/>
  <c r="F121" i="16"/>
  <c r="E122" i="16"/>
  <c r="F122" i="16"/>
  <c r="E123" i="16"/>
  <c r="F123" i="16"/>
  <c r="E124" i="16"/>
  <c r="F124" i="16"/>
  <c r="E125" i="16"/>
  <c r="F125" i="16"/>
  <c r="E126" i="16"/>
  <c r="F126" i="16"/>
  <c r="E127" i="16"/>
  <c r="F127" i="16"/>
  <c r="Z127" i="16"/>
  <c r="G127" i="16"/>
  <c r="E128" i="16"/>
  <c r="F128" i="16"/>
  <c r="E129" i="16"/>
  <c r="F129" i="16"/>
  <c r="E130" i="16"/>
  <c r="F130" i="16"/>
  <c r="G130" i="16"/>
  <c r="N130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Z139" i="16"/>
  <c r="E140" i="16"/>
  <c r="F140" i="16"/>
  <c r="E141" i="16"/>
  <c r="F141" i="16"/>
  <c r="E142" i="16"/>
  <c r="F142" i="16"/>
  <c r="E143" i="16"/>
  <c r="F143" i="16"/>
  <c r="Z143" i="16"/>
  <c r="G143" i="16"/>
  <c r="E144" i="16"/>
  <c r="F144" i="16"/>
  <c r="E145" i="16"/>
  <c r="F145" i="16"/>
  <c r="E146" i="16"/>
  <c r="F146" i="16"/>
  <c r="G146" i="16"/>
  <c r="E147" i="16"/>
  <c r="F147" i="16"/>
  <c r="E148" i="16"/>
  <c r="F148" i="16"/>
  <c r="E149" i="16"/>
  <c r="F149" i="16"/>
  <c r="E150" i="16"/>
  <c r="F150" i="16"/>
  <c r="E151" i="16"/>
  <c r="F151" i="16"/>
  <c r="E152" i="16"/>
  <c r="F152" i="16"/>
  <c r="E153" i="16"/>
  <c r="F153" i="16"/>
  <c r="E154" i="16"/>
  <c r="F154" i="16"/>
  <c r="E155" i="16"/>
  <c r="F155" i="16"/>
  <c r="G155" i="16"/>
  <c r="N155" i="16"/>
  <c r="E156" i="16"/>
  <c r="F156" i="16"/>
  <c r="E157" i="16"/>
  <c r="F157" i="16"/>
  <c r="BT11" i="16"/>
  <c r="CK11" i="16"/>
  <c r="BT12" i="16"/>
  <c r="CK12" i="16"/>
  <c r="AB13" i="16"/>
  <c r="AD13" i="16"/>
  <c r="BB13" i="16"/>
  <c r="BD13" i="16"/>
  <c r="BT13" i="16"/>
  <c r="CK13" i="16"/>
  <c r="E14" i="16"/>
  <c r="AB14" i="16"/>
  <c r="BT14" i="16"/>
  <c r="CK14" i="16"/>
  <c r="BT15" i="16"/>
  <c r="CK15" i="16"/>
  <c r="F16" i="16"/>
  <c r="F17" i="16" s="1"/>
  <c r="AB16" i="16"/>
  <c r="BB16" i="16"/>
  <c r="BT16" i="16"/>
  <c r="CK16" i="16"/>
  <c r="C17" i="16"/>
  <c r="AB17" i="16"/>
  <c r="BB17" i="16"/>
  <c r="BT17" i="16"/>
  <c r="CK17" i="16"/>
  <c r="BT18" i="16"/>
  <c r="CK18" i="16"/>
  <c r="BT19" i="16"/>
  <c r="CK19" i="16"/>
  <c r="BT20" i="16"/>
  <c r="CK20" i="16"/>
  <c r="Q21" i="16"/>
  <c r="BT21" i="16"/>
  <c r="Q22" i="16"/>
  <c r="BT22" i="16"/>
  <c r="Q23" i="16"/>
  <c r="BT23" i="16"/>
  <c r="Q24" i="16"/>
  <c r="BT24" i="16"/>
  <c r="BT25" i="16"/>
  <c r="Q25" i="16"/>
  <c r="BT26" i="16"/>
  <c r="Q26" i="16"/>
  <c r="BT27" i="16"/>
  <c r="Q27" i="16"/>
  <c r="BT28" i="16"/>
  <c r="Q28" i="16"/>
  <c r="BT29" i="16"/>
  <c r="Q29" i="16"/>
  <c r="BT30" i="16"/>
  <c r="Q30" i="16"/>
  <c r="BT31" i="16"/>
  <c r="K31" i="16"/>
  <c r="Q31" i="16"/>
  <c r="BT32" i="16"/>
  <c r="Q32" i="16"/>
  <c r="BT33" i="16"/>
  <c r="Q33" i="16"/>
  <c r="BT34" i="16"/>
  <c r="Q34" i="16"/>
  <c r="BT35" i="16"/>
  <c r="Q35" i="16"/>
  <c r="BT36" i="16"/>
  <c r="Q36" i="16"/>
  <c r="BT37" i="16"/>
  <c r="Q37" i="16"/>
  <c r="BT38" i="16"/>
  <c r="Q38" i="16"/>
  <c r="BT39" i="16"/>
  <c r="Q39" i="16"/>
  <c r="BT40" i="16"/>
  <c r="Q40" i="16"/>
  <c r="BT41" i="16"/>
  <c r="Q41" i="16"/>
  <c r="BT42" i="16"/>
  <c r="Q42" i="16"/>
  <c r="BT43" i="16"/>
  <c r="Q43" i="16"/>
  <c r="BT44" i="16"/>
  <c r="Q44" i="16"/>
  <c r="BT45" i="16"/>
  <c r="Q45" i="16"/>
  <c r="BT46" i="16"/>
  <c r="Q46" i="16"/>
  <c r="R46" i="16"/>
  <c r="BT47" i="16"/>
  <c r="Q47" i="16"/>
  <c r="BT48" i="16"/>
  <c r="Q48" i="16"/>
  <c r="BT49" i="16"/>
  <c r="Q49" i="16"/>
  <c r="BT50" i="16"/>
  <c r="Q50" i="16"/>
  <c r="BT51" i="16"/>
  <c r="Q51" i="16"/>
  <c r="BT52" i="16"/>
  <c r="Q52" i="16"/>
  <c r="BT53" i="16"/>
  <c r="Q53" i="16"/>
  <c r="BT54" i="16"/>
  <c r="J54" i="16"/>
  <c r="Q54" i="16"/>
  <c r="BT55" i="16"/>
  <c r="Q55" i="16"/>
  <c r="BT56" i="16"/>
  <c r="Q56" i="16"/>
  <c r="BT57" i="16"/>
  <c r="Q57" i="16"/>
  <c r="BT58" i="16"/>
  <c r="BT59" i="16"/>
  <c r="Q58" i="16"/>
  <c r="BT60" i="16"/>
  <c r="Q59" i="16"/>
  <c r="BT61" i="16"/>
  <c r="Q60" i="16"/>
  <c r="BT62" i="16"/>
  <c r="Q61" i="16"/>
  <c r="BT63" i="16"/>
  <c r="Q62" i="16"/>
  <c r="BT64" i="16"/>
  <c r="Q63" i="16"/>
  <c r="BT65" i="16"/>
  <c r="Q64" i="16"/>
  <c r="BT66" i="16"/>
  <c r="Q65" i="16"/>
  <c r="BT67" i="16"/>
  <c r="Q66" i="16"/>
  <c r="BT68" i="16"/>
  <c r="Q67" i="16"/>
  <c r="BT69" i="16"/>
  <c r="Q68" i="16"/>
  <c r="BT70" i="16"/>
  <c r="Q69" i="16"/>
  <c r="BT71" i="16"/>
  <c r="Q70" i="16"/>
  <c r="BT72" i="16"/>
  <c r="Q71" i="16"/>
  <c r="BT73" i="16"/>
  <c r="Q72" i="16"/>
  <c r="BT74" i="16"/>
  <c r="Q73" i="16"/>
  <c r="BT75" i="16"/>
  <c r="Q74" i="16"/>
  <c r="BT76" i="16"/>
  <c r="Q75" i="16"/>
  <c r="BT77" i="16"/>
  <c r="Q76" i="16"/>
  <c r="BT78" i="16"/>
  <c r="Q77" i="16"/>
  <c r="BT79" i="16"/>
  <c r="Q78" i="16"/>
  <c r="BT80" i="16"/>
  <c r="Q79" i="16"/>
  <c r="BT81" i="16"/>
  <c r="Q80" i="16"/>
  <c r="BT82" i="16"/>
  <c r="Q81" i="16"/>
  <c r="BT83" i="16"/>
  <c r="Q82" i="16"/>
  <c r="BT84" i="16"/>
  <c r="Q83" i="16"/>
  <c r="BT85" i="16"/>
  <c r="Q84" i="16"/>
  <c r="BT86" i="16"/>
  <c r="Q85" i="16"/>
  <c r="BT87" i="16"/>
  <c r="Q86" i="16"/>
  <c r="BT88" i="16"/>
  <c r="Q87" i="16"/>
  <c r="BT89" i="16"/>
  <c r="Q88" i="16"/>
  <c r="BT90" i="16"/>
  <c r="Q89" i="16"/>
  <c r="BT91" i="16"/>
  <c r="Q90" i="16"/>
  <c r="BT92" i="16"/>
  <c r="Q91" i="16"/>
  <c r="BT93" i="16"/>
  <c r="Q92" i="16"/>
  <c r="BT94" i="16"/>
  <c r="Q93" i="16"/>
  <c r="BT95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N114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AC1781" i="16"/>
  <c r="AY1781" i="16"/>
  <c r="AC1782" i="16"/>
  <c r="AY1782" i="16"/>
  <c r="AC1783" i="16"/>
  <c r="AY1783" i="16"/>
  <c r="AC1784" i="16"/>
  <c r="AY1784" i="16"/>
  <c r="AC1785" i="16"/>
  <c r="BN1785" i="16"/>
  <c r="AY1785" i="16"/>
  <c r="AC1786" i="16"/>
  <c r="AY1786" i="16"/>
  <c r="AC1787" i="16"/>
  <c r="AY1787" i="16"/>
  <c r="AC1788" i="16"/>
  <c r="AY1788" i="16"/>
  <c r="AC1789" i="16"/>
  <c r="AY1789" i="16"/>
  <c r="AC1790" i="16"/>
  <c r="AY1790" i="16"/>
  <c r="AC1791" i="16"/>
  <c r="AY1791" i="16"/>
  <c r="AC1792" i="16"/>
  <c r="AY1792" i="16"/>
  <c r="AC1793" i="16"/>
  <c r="AY1793" i="16"/>
  <c r="AC1794" i="16"/>
  <c r="AY1794" i="16"/>
  <c r="AC1795" i="16"/>
  <c r="AY1795" i="16"/>
  <c r="AC1796" i="16"/>
  <c r="AY1796" i="16"/>
  <c r="AC1797" i="16"/>
  <c r="AY1797" i="16"/>
  <c r="AC1798" i="16"/>
  <c r="AY1798" i="16"/>
  <c r="AC1799" i="16"/>
  <c r="AY1799" i="16"/>
  <c r="AC1800" i="16"/>
  <c r="AY1800" i="16"/>
  <c r="AC1801" i="16"/>
  <c r="BN1801" i="16"/>
  <c r="AY1801" i="16"/>
  <c r="AC1802" i="16"/>
  <c r="AY1802" i="16"/>
  <c r="AC1803" i="16"/>
  <c r="AY1803" i="16"/>
  <c r="AC1804" i="16"/>
  <c r="AY1804" i="16"/>
  <c r="AC1805" i="16"/>
  <c r="AY1805" i="16"/>
  <c r="AC1806" i="16"/>
  <c r="AY1806" i="16"/>
  <c r="AC1807" i="16"/>
  <c r="AY1807" i="16"/>
  <c r="AC1808" i="16"/>
  <c r="AY1808" i="16"/>
  <c r="AC1809" i="16"/>
  <c r="AY1809" i="16"/>
  <c r="AC1810" i="16"/>
  <c r="AY1810" i="16"/>
  <c r="AC1811" i="16"/>
  <c r="AY1811" i="16"/>
  <c r="AC1812" i="16"/>
  <c r="AY1812" i="16"/>
  <c r="AC1813" i="16"/>
  <c r="AY1813" i="16"/>
  <c r="AC1814" i="16"/>
  <c r="AY1814" i="16"/>
  <c r="AC1815" i="16"/>
  <c r="AY1815" i="16"/>
  <c r="AC1816" i="16"/>
  <c r="AY1816" i="16"/>
  <c r="AC1817" i="16"/>
  <c r="BN1817" i="16"/>
  <c r="AY1817" i="16"/>
  <c r="AC1818" i="16"/>
  <c r="AY1818" i="16"/>
  <c r="AC1819" i="16"/>
  <c r="AY1819" i="16"/>
  <c r="AC1820" i="16"/>
  <c r="AY1820" i="16"/>
  <c r="AC1821" i="16"/>
  <c r="AY1821" i="16"/>
  <c r="AC1822" i="16"/>
  <c r="AY1822" i="16"/>
  <c r="AC1823" i="16"/>
  <c r="AY1823" i="16"/>
  <c r="AC1824" i="16"/>
  <c r="AY1824" i="16"/>
  <c r="AC1825" i="16"/>
  <c r="AY1825" i="16"/>
  <c r="AC1826" i="16"/>
  <c r="AY1826" i="16"/>
  <c r="AC1827" i="16"/>
  <c r="AY1827" i="16"/>
  <c r="AC1828" i="16"/>
  <c r="AY1828" i="16"/>
  <c r="AC1829" i="16"/>
  <c r="AY1829" i="16"/>
  <c r="AC1830" i="16"/>
  <c r="AY1830" i="16"/>
  <c r="AC1831" i="16"/>
  <c r="AY1831" i="16"/>
  <c r="AC1832" i="16"/>
  <c r="AY1832" i="16"/>
  <c r="AC1833" i="16"/>
  <c r="BN1833" i="16"/>
  <c r="AY1833" i="16"/>
  <c r="AC1834" i="16"/>
  <c r="AY1834" i="16"/>
  <c r="AC1835" i="16"/>
  <c r="AY1835" i="16"/>
  <c r="AC1836" i="16"/>
  <c r="AY1836" i="16"/>
  <c r="AC1837" i="16"/>
  <c r="AY1837" i="16"/>
  <c r="AC1838" i="16"/>
  <c r="AY1838" i="16"/>
  <c r="AC1839" i="16"/>
  <c r="AY1839" i="16"/>
  <c r="AC1840" i="16"/>
  <c r="AY1840" i="16"/>
  <c r="AC1841" i="16"/>
  <c r="AY1841" i="16"/>
  <c r="AC1842" i="16"/>
  <c r="AY1842" i="16"/>
  <c r="AC1843" i="16"/>
  <c r="AY1843" i="16"/>
  <c r="AC1844" i="16"/>
  <c r="AY1844" i="16"/>
  <c r="AC1845" i="16"/>
  <c r="AY1845" i="16"/>
  <c r="AC1846" i="16"/>
  <c r="AY1846" i="16"/>
  <c r="AC1847" i="16"/>
  <c r="AY1847" i="16"/>
  <c r="AC1848" i="16"/>
  <c r="AY1848" i="16"/>
  <c r="AC1849" i="16"/>
  <c r="BN1849" i="16"/>
  <c r="AY1849" i="16"/>
  <c r="AC1850" i="16"/>
  <c r="AY1850" i="16"/>
  <c r="AC1851" i="16"/>
  <c r="AY1851" i="16"/>
  <c r="AC1852" i="16"/>
  <c r="AY1852" i="16"/>
  <c r="AC1853" i="16"/>
  <c r="AY1853" i="16"/>
  <c r="AC1854" i="16"/>
  <c r="AY1854" i="16"/>
  <c r="AC1855" i="16"/>
  <c r="AY1855" i="16"/>
  <c r="AC1856" i="16"/>
  <c r="AY1856" i="16"/>
  <c r="AC1857" i="16"/>
  <c r="AY1857" i="16"/>
  <c r="AC1858" i="16"/>
  <c r="AY1858" i="16"/>
  <c r="AC1859" i="16"/>
  <c r="AY1859" i="16"/>
  <c r="AC1860" i="16"/>
  <c r="AY1860" i="16"/>
  <c r="AC1861" i="16"/>
  <c r="AY1861" i="16"/>
  <c r="AC1862" i="16"/>
  <c r="AY1862" i="16"/>
  <c r="AC1863" i="16"/>
  <c r="AY1863" i="16"/>
  <c r="AC1864" i="16"/>
  <c r="AY1864" i="16"/>
  <c r="AC1865" i="16"/>
  <c r="BN1865" i="16"/>
  <c r="AY1865" i="16"/>
  <c r="AC1866" i="16"/>
  <c r="AY1866" i="16"/>
  <c r="AC1867" i="16"/>
  <c r="AY1867" i="16"/>
  <c r="AC1868" i="16"/>
  <c r="AY1868" i="16"/>
  <c r="AC1869" i="16"/>
  <c r="AY1869" i="16"/>
  <c r="AC1870" i="16"/>
  <c r="AY1870" i="16"/>
  <c r="AC1871" i="16"/>
  <c r="AY1871" i="16"/>
  <c r="AC1872" i="16"/>
  <c r="AY1872" i="16"/>
  <c r="AC1873" i="16"/>
  <c r="AY1873" i="16"/>
  <c r="AC1874" i="16"/>
  <c r="AY1874" i="16"/>
  <c r="AC1875" i="16"/>
  <c r="AY1875" i="16"/>
  <c r="AC1876" i="16"/>
  <c r="AY1876" i="16"/>
  <c r="AC1877" i="16"/>
  <c r="AY1877" i="16"/>
  <c r="AC1878" i="16"/>
  <c r="AY1878" i="16"/>
  <c r="AC1879" i="16"/>
  <c r="AY1879" i="16"/>
  <c r="AC1880" i="16"/>
  <c r="AY1880" i="16"/>
  <c r="AC1881" i="16"/>
  <c r="BN1881" i="16"/>
  <c r="AY1881" i="16"/>
  <c r="AC1882" i="16"/>
  <c r="AY1882" i="16"/>
  <c r="AC1883" i="16"/>
  <c r="AY1883" i="16"/>
  <c r="AC1884" i="16"/>
  <c r="AY1884" i="16"/>
  <c r="AC1885" i="16"/>
  <c r="AY1885" i="16"/>
  <c r="AC1886" i="16"/>
  <c r="AY1886" i="16"/>
  <c r="AC1887" i="16"/>
  <c r="AY1887" i="16"/>
  <c r="AC1888" i="16"/>
  <c r="AY1888" i="16"/>
  <c r="AC1889" i="16"/>
  <c r="AY1889" i="16"/>
  <c r="AC1890" i="16"/>
  <c r="AY1890" i="16"/>
  <c r="AC1891" i="16"/>
  <c r="AY1891" i="16"/>
  <c r="AC1892" i="16"/>
  <c r="AY1892" i="16"/>
  <c r="AC1893" i="16"/>
  <c r="AY1893" i="16"/>
  <c r="AC1894" i="16"/>
  <c r="AY1894" i="16"/>
  <c r="AC1895" i="16"/>
  <c r="AY1895" i="16"/>
  <c r="AC1896" i="16"/>
  <c r="AY1896" i="16"/>
  <c r="AC1897" i="16"/>
  <c r="BN1897" i="16"/>
  <c r="AY1897" i="16"/>
  <c r="AC1898" i="16"/>
  <c r="AY1898" i="16"/>
  <c r="AC1899" i="16"/>
  <c r="AY1899" i="16"/>
  <c r="AC1900" i="16"/>
  <c r="AY1900" i="16"/>
  <c r="AC1901" i="16"/>
  <c r="AY1901" i="16"/>
  <c r="AC1902" i="16"/>
  <c r="AY1902" i="16"/>
  <c r="AC1903" i="16"/>
  <c r="AY1903" i="16"/>
  <c r="AC1904" i="16"/>
  <c r="AY1904" i="16"/>
  <c r="AC1905" i="16"/>
  <c r="AY1905" i="16"/>
  <c r="AC1906" i="16"/>
  <c r="AY1906" i="16"/>
  <c r="AC1907" i="16"/>
  <c r="AY1907" i="16"/>
  <c r="AC1908" i="16"/>
  <c r="AY1908" i="16"/>
  <c r="AC1909" i="16"/>
  <c r="AY1909" i="16"/>
  <c r="AC1910" i="16"/>
  <c r="AY1910" i="16"/>
  <c r="AC1911" i="16"/>
  <c r="AY1911" i="16"/>
  <c r="AC1912" i="16"/>
  <c r="AY1912" i="16"/>
  <c r="AC1913" i="16"/>
  <c r="BN1913" i="16"/>
  <c r="AY1913" i="16"/>
  <c r="AC1914" i="16"/>
  <c r="AY1914" i="16"/>
  <c r="AC1915" i="16"/>
  <c r="AY1915" i="16"/>
  <c r="AC1916" i="16"/>
  <c r="AY1916" i="16"/>
  <c r="AC1917" i="16"/>
  <c r="AY1917" i="16"/>
  <c r="AC1918" i="16"/>
  <c r="AY1918" i="16"/>
  <c r="AC1919" i="16"/>
  <c r="AY1919" i="16"/>
  <c r="AC1920" i="16"/>
  <c r="AY1920" i="16"/>
  <c r="AC1921" i="16"/>
  <c r="AY1921" i="16"/>
  <c r="AC1922" i="16"/>
  <c r="AY1922" i="16"/>
  <c r="AC1923" i="16"/>
  <c r="AY1923" i="16"/>
  <c r="AC1924" i="16"/>
  <c r="AY1924" i="16"/>
  <c r="AC1925" i="16"/>
  <c r="AY1925" i="16"/>
  <c r="AC1926" i="16"/>
  <c r="AY1926" i="16"/>
  <c r="AC1927" i="16"/>
  <c r="AY1927" i="16"/>
  <c r="AC1928" i="16"/>
  <c r="AY1928" i="16"/>
  <c r="AC1929" i="16"/>
  <c r="BN1929" i="16"/>
  <c r="AY1929" i="16"/>
  <c r="AC1930" i="16"/>
  <c r="AY1930" i="16"/>
  <c r="AC1931" i="16"/>
  <c r="AY1931" i="16"/>
  <c r="AC1932" i="16"/>
  <c r="AY1932" i="16"/>
  <c r="AC1933" i="16"/>
  <c r="AY1933" i="16"/>
  <c r="AC1934" i="16"/>
  <c r="AY1934" i="16"/>
  <c r="AC1935" i="16"/>
  <c r="AY1935" i="16"/>
  <c r="AC1936" i="16"/>
  <c r="AY1936" i="16"/>
  <c r="AC1937" i="16"/>
  <c r="AY1937" i="16"/>
  <c r="AC1938" i="16"/>
  <c r="AY1938" i="16"/>
  <c r="AC1939" i="16"/>
  <c r="AY1939" i="16"/>
  <c r="AC1940" i="16"/>
  <c r="AY1940" i="16"/>
  <c r="AC1941" i="16"/>
  <c r="AY1941" i="16"/>
  <c r="AC1942" i="16"/>
  <c r="AY1942" i="16"/>
  <c r="AC1943" i="16"/>
  <c r="AY1943" i="16"/>
  <c r="AC1944" i="16"/>
  <c r="AY1944" i="16"/>
  <c r="AC1945" i="16"/>
  <c r="BN1945" i="16"/>
  <c r="AY1945" i="16"/>
  <c r="AC1946" i="16"/>
  <c r="AY1946" i="16"/>
  <c r="AC1947" i="16"/>
  <c r="AY1947" i="16"/>
  <c r="AC1948" i="16"/>
  <c r="AY1948" i="16"/>
  <c r="AC1949" i="16"/>
  <c r="AY1949" i="16"/>
  <c r="AC1950" i="16"/>
  <c r="AY1950" i="16"/>
  <c r="AC1951" i="16"/>
  <c r="AY1951" i="16"/>
  <c r="AC1952" i="16"/>
  <c r="AY1952" i="16"/>
  <c r="AC1953" i="16"/>
  <c r="AY1953" i="16"/>
  <c r="AC1954" i="16"/>
  <c r="AY1954" i="16"/>
  <c r="AC1955" i="16"/>
  <c r="AY1955" i="16"/>
  <c r="AC1956" i="16"/>
  <c r="AY1956" i="16"/>
  <c r="AC1957" i="16"/>
  <c r="AY1957" i="16"/>
  <c r="AC1958" i="16"/>
  <c r="AY1958" i="16"/>
  <c r="AC1959" i="16"/>
  <c r="AY1959" i="16"/>
  <c r="AC1960" i="16"/>
  <c r="AY1960" i="16"/>
  <c r="AC1961" i="16"/>
  <c r="BN1961" i="16"/>
  <c r="AY1961" i="16"/>
  <c r="AC1962" i="16"/>
  <c r="AY1962" i="16"/>
  <c r="AC1963" i="16"/>
  <c r="AY1963" i="16"/>
  <c r="AC1964" i="16"/>
  <c r="AY1964" i="16"/>
  <c r="AC1965" i="16"/>
  <c r="AY1965" i="16"/>
  <c r="AC1966" i="16"/>
  <c r="AY1966" i="16"/>
  <c r="AC1967" i="16"/>
  <c r="AY1967" i="16"/>
  <c r="AC1968" i="16"/>
  <c r="AY1968" i="16"/>
  <c r="AC1969" i="16"/>
  <c r="BN1969" i="16"/>
  <c r="AY1969" i="16"/>
  <c r="AC1970" i="16"/>
  <c r="AY1970" i="16"/>
  <c r="AC1971" i="16"/>
  <c r="AY1971" i="16"/>
  <c r="AC1972" i="16"/>
  <c r="AY1972" i="16"/>
  <c r="AC1973" i="16"/>
  <c r="AY1973" i="16"/>
  <c r="AC1974" i="16"/>
  <c r="AY1974" i="16"/>
  <c r="AC1975" i="16"/>
  <c r="AY1975" i="16"/>
  <c r="AC1976" i="16"/>
  <c r="AY1976" i="16"/>
  <c r="AC1977" i="16"/>
  <c r="BN1977" i="16"/>
  <c r="AY1977" i="16"/>
  <c r="AC1978" i="16"/>
  <c r="AY1978" i="16"/>
  <c r="AC1979" i="16"/>
  <c r="AY1979" i="16"/>
  <c r="AC1980" i="16"/>
  <c r="AY1980" i="16"/>
  <c r="AC1981" i="16"/>
  <c r="AY1981" i="16"/>
  <c r="AC1982" i="16"/>
  <c r="AY1982" i="16"/>
  <c r="AC1983" i="16"/>
  <c r="AY1983" i="16"/>
  <c r="AC1984" i="16"/>
  <c r="AY1984" i="16"/>
  <c r="AC1985" i="16"/>
  <c r="AY1985" i="16"/>
  <c r="AC1986" i="16"/>
  <c r="AY1986" i="16"/>
  <c r="AC1987" i="16"/>
  <c r="AY1987" i="16"/>
  <c r="AC1988" i="16"/>
  <c r="AY1988" i="16"/>
  <c r="AC1989" i="16"/>
  <c r="AY1989" i="16"/>
  <c r="AC1990" i="16"/>
  <c r="AY1990" i="16"/>
  <c r="AC1991" i="16"/>
  <c r="AY1991" i="16"/>
  <c r="AC1992" i="16"/>
  <c r="AY1992" i="16"/>
  <c r="AC1993" i="16"/>
  <c r="BN1993" i="16"/>
  <c r="AY1993" i="16"/>
  <c r="AC1994" i="16"/>
  <c r="AY1994" i="16"/>
  <c r="AC1995" i="16"/>
  <c r="AY1995" i="16"/>
  <c r="AC1996" i="16"/>
  <c r="AY1996" i="16"/>
  <c r="AC1997" i="16"/>
  <c r="AY1997" i="16"/>
  <c r="AC1998" i="16"/>
  <c r="AY1998" i="16"/>
  <c r="AC1999" i="16"/>
  <c r="AY1999" i="16"/>
  <c r="AC2000" i="16"/>
  <c r="AY2000" i="16"/>
  <c r="AC2001" i="16"/>
  <c r="BN2001" i="16"/>
  <c r="AY2001" i="16"/>
  <c r="AC2002" i="16"/>
  <c r="AY2002" i="16"/>
  <c r="AC2003" i="16"/>
  <c r="AY2003" i="16"/>
  <c r="AC2004" i="16"/>
  <c r="AY2004" i="16"/>
  <c r="AC2005" i="16"/>
  <c r="AY2005" i="16"/>
  <c r="AC2006" i="16"/>
  <c r="AY2006" i="16"/>
  <c r="AC2007" i="16"/>
  <c r="AY2007" i="16"/>
  <c r="AC2008" i="16"/>
  <c r="AY2008" i="16"/>
  <c r="AC2009" i="16"/>
  <c r="BN2009" i="16"/>
  <c r="AY2009" i="16"/>
  <c r="AC2010" i="16"/>
  <c r="AY2010" i="16"/>
  <c r="AC2011" i="16"/>
  <c r="AY2011" i="16"/>
  <c r="AC2012" i="16"/>
  <c r="AY2012" i="16"/>
  <c r="AC2013" i="16"/>
  <c r="AY2013" i="16"/>
  <c r="AC2014" i="16"/>
  <c r="AY2014" i="16"/>
  <c r="AC2015" i="16"/>
  <c r="AY2015" i="16"/>
  <c r="AC2016" i="16"/>
  <c r="AY2016" i="16"/>
  <c r="AC2017" i="16"/>
  <c r="AY2017" i="16"/>
  <c r="AC2018" i="16"/>
  <c r="AY2018" i="16"/>
  <c r="AC2019" i="16"/>
  <c r="AY2019" i="16"/>
  <c r="AC2020" i="16"/>
  <c r="AY2020" i="16"/>
  <c r="AC2021" i="16"/>
  <c r="AY2021" i="16"/>
  <c r="AC2022" i="16"/>
  <c r="AY2022" i="16"/>
  <c r="AC2023" i="16"/>
  <c r="AY2023" i="16"/>
  <c r="AC2024" i="16"/>
  <c r="AY2024" i="16"/>
  <c r="AC2025" i="16"/>
  <c r="BN2025" i="16"/>
  <c r="AY2025" i="16"/>
  <c r="AC2026" i="16"/>
  <c r="AY2026" i="16"/>
  <c r="AC2027" i="16"/>
  <c r="AY2027" i="16"/>
  <c r="AC2028" i="16"/>
  <c r="AY2028" i="16"/>
  <c r="AC2029" i="16"/>
  <c r="AY2029" i="16"/>
  <c r="AC2030" i="16"/>
  <c r="AY2030" i="16"/>
  <c r="AC2031" i="16"/>
  <c r="AY2031" i="16"/>
  <c r="AC2032" i="16"/>
  <c r="AY2032" i="16"/>
  <c r="AC2033" i="16"/>
  <c r="BN2033" i="16"/>
  <c r="AY2033" i="16"/>
  <c r="AC2034" i="16"/>
  <c r="AY2034" i="16"/>
  <c r="AC2035" i="16"/>
  <c r="AY2035" i="16"/>
  <c r="AC2036" i="16"/>
  <c r="AY2036" i="16"/>
  <c r="AC2037" i="16"/>
  <c r="AY2037" i="16"/>
  <c r="AC2038" i="16"/>
  <c r="AY2038" i="16"/>
  <c r="AC2039" i="16"/>
  <c r="AY2039" i="16"/>
  <c r="AC2040" i="16"/>
  <c r="AY2040" i="16"/>
  <c r="AC2041" i="16"/>
  <c r="BN2041" i="16"/>
  <c r="AY2041" i="16"/>
  <c r="AC2042" i="16"/>
  <c r="AY2042" i="16"/>
  <c r="AC2043" i="16"/>
  <c r="AY2043" i="16"/>
  <c r="AC2044" i="16"/>
  <c r="AY2044" i="16"/>
  <c r="AC2045" i="16"/>
  <c r="AY2045" i="16"/>
  <c r="AC2046" i="16"/>
  <c r="AY2046" i="16"/>
  <c r="AC2047" i="16"/>
  <c r="AY2047" i="16"/>
  <c r="AC2048" i="16"/>
  <c r="AY2048" i="16"/>
  <c r="AC2049" i="16"/>
  <c r="AY2049" i="16"/>
  <c r="AC2050" i="16"/>
  <c r="AY2050" i="16"/>
  <c r="AC2051" i="16"/>
  <c r="AY2051" i="16"/>
  <c r="AC2052" i="16"/>
  <c r="AY2052" i="16"/>
  <c r="AC2053" i="16"/>
  <c r="AY2053" i="16"/>
  <c r="AC2054" i="16"/>
  <c r="AY2054" i="16"/>
  <c r="AC2055" i="16"/>
  <c r="AY2055" i="16"/>
  <c r="AC2056" i="16"/>
  <c r="AY2056" i="16"/>
  <c r="AC2057" i="16"/>
  <c r="BN2057" i="16"/>
  <c r="AY2057" i="16"/>
  <c r="AC2058" i="16"/>
  <c r="AY2058" i="16"/>
  <c r="AC2059" i="16"/>
  <c r="AY2059" i="16"/>
  <c r="AC2060" i="16"/>
  <c r="AY2060" i="16"/>
  <c r="AC2061" i="16"/>
  <c r="AY2061" i="16"/>
  <c r="AC2062" i="16"/>
  <c r="AY2062" i="16"/>
  <c r="AC2063" i="16"/>
  <c r="AY2063" i="16"/>
  <c r="AC2064" i="16"/>
  <c r="AY2064" i="16"/>
  <c r="AC2065" i="16"/>
  <c r="BN2065" i="16"/>
  <c r="AY2065" i="16"/>
  <c r="AC2066" i="16"/>
  <c r="AY2066" i="16"/>
  <c r="AC2067" i="16"/>
  <c r="BN2067" i="16"/>
  <c r="BM2067" i="16"/>
  <c r="AY2067" i="16"/>
  <c r="AC2068" i="16"/>
  <c r="AY2068" i="16"/>
  <c r="AC2069" i="16"/>
  <c r="AY2069" i="16"/>
  <c r="AC2070" i="16"/>
  <c r="BN2070" i="16"/>
  <c r="BM2070" i="16"/>
  <c r="AY2070" i="16"/>
  <c r="AC2071" i="16"/>
  <c r="BN2071" i="16"/>
  <c r="BM2071" i="16"/>
  <c r="AY2071" i="16"/>
  <c r="AC2072" i="16"/>
  <c r="BN2072" i="16"/>
  <c r="AY2072" i="16"/>
  <c r="AC2073" i="16"/>
  <c r="AY2073" i="16"/>
  <c r="AC2074" i="16"/>
  <c r="AY2074" i="16"/>
  <c r="AC2075" i="16"/>
  <c r="BN2075" i="16"/>
  <c r="BM2075" i="16"/>
  <c r="AY2075" i="16"/>
  <c r="AC2076" i="16"/>
  <c r="BN2076" i="16"/>
  <c r="AY2076" i="16"/>
  <c r="AC2077" i="16"/>
  <c r="AY2077" i="16"/>
  <c r="AC2078" i="16"/>
  <c r="AY2078" i="16"/>
  <c r="AC2079" i="16"/>
  <c r="BN2079" i="16"/>
  <c r="BM2079" i="16"/>
  <c r="AY2079" i="16"/>
  <c r="AC2080" i="16"/>
  <c r="BN2080" i="16"/>
  <c r="AY2080" i="16"/>
  <c r="AC2081" i="16"/>
  <c r="AY2081" i="16"/>
  <c r="AC2082" i="16"/>
  <c r="AY2082" i="16"/>
  <c r="AC2083" i="16"/>
  <c r="BN2083" i="16"/>
  <c r="BM2083" i="16"/>
  <c r="AY2083" i="16"/>
  <c r="AC2084" i="16"/>
  <c r="BN2084" i="16"/>
  <c r="AY2084" i="16"/>
  <c r="AC2085" i="16"/>
  <c r="AY2085" i="16"/>
  <c r="AC2086" i="16"/>
  <c r="AY2086" i="16"/>
  <c r="AC2087" i="16"/>
  <c r="BN2087" i="16"/>
  <c r="BM2087" i="16"/>
  <c r="AY2087" i="16"/>
  <c r="AC2088" i="16"/>
  <c r="BN2088" i="16"/>
  <c r="AY2088" i="16"/>
  <c r="AC2089" i="16"/>
  <c r="AY2089" i="16"/>
  <c r="AC2090" i="16"/>
  <c r="AY2090" i="16"/>
  <c r="AC2091" i="16"/>
  <c r="BN2091" i="16"/>
  <c r="BM2091" i="16"/>
  <c r="AY2091" i="16"/>
  <c r="AC2092" i="16"/>
  <c r="BN2092" i="16"/>
  <c r="AY2092" i="16"/>
  <c r="AC2093" i="16"/>
  <c r="AY2093" i="16"/>
  <c r="AC2094" i="16"/>
  <c r="AY2094" i="16"/>
  <c r="AC2095" i="16"/>
  <c r="BN2095" i="16"/>
  <c r="BM2095" i="16"/>
  <c r="AY2095" i="16"/>
  <c r="AC2096" i="16"/>
  <c r="BN2096" i="16"/>
  <c r="AY2096" i="16"/>
  <c r="AC2097" i="16"/>
  <c r="AY2097" i="16"/>
  <c r="AC2098" i="16"/>
  <c r="AY2098" i="16"/>
  <c r="AC2099" i="16"/>
  <c r="BN2099" i="16"/>
  <c r="BM2099" i="16"/>
  <c r="AY2099" i="16"/>
  <c r="AC2100" i="16"/>
  <c r="BN2100" i="16"/>
  <c r="AY2100" i="16"/>
  <c r="AC2101" i="16"/>
  <c r="AY2101" i="16"/>
  <c r="AC2102" i="16"/>
  <c r="AY2102" i="16"/>
  <c r="AC2103" i="16"/>
  <c r="BN2103" i="16"/>
  <c r="BM2103" i="16"/>
  <c r="AY2103" i="16"/>
  <c r="AC2104" i="16"/>
  <c r="BN2104" i="16"/>
  <c r="AY2104" i="16"/>
  <c r="AC2105" i="16"/>
  <c r="AY2105" i="16"/>
  <c r="AC2106" i="16"/>
  <c r="AY2106" i="16"/>
  <c r="AC2107" i="16"/>
  <c r="BN2107" i="16"/>
  <c r="BM2107" i="16"/>
  <c r="AY2107" i="16"/>
  <c r="AC2108" i="16"/>
  <c r="BN2108" i="16"/>
  <c r="AY2108" i="16"/>
  <c r="AC2109" i="16"/>
  <c r="AY2109" i="16"/>
  <c r="AC2110" i="16"/>
  <c r="AY2110" i="16"/>
  <c r="AC2111" i="16"/>
  <c r="BN2111" i="16"/>
  <c r="BM2111" i="16"/>
  <c r="AY2111" i="16"/>
  <c r="AC2112" i="16"/>
  <c r="BN2112" i="16"/>
  <c r="AY2112" i="16"/>
  <c r="AC2113" i="16"/>
  <c r="AY2113" i="16"/>
  <c r="AC2114" i="16"/>
  <c r="AY2114" i="16"/>
  <c r="AC2115" i="16"/>
  <c r="BN2115" i="16"/>
  <c r="BM2115" i="16"/>
  <c r="AY2115" i="16"/>
  <c r="AC2116" i="16"/>
  <c r="BN2116" i="16"/>
  <c r="AY2116" i="16"/>
  <c r="AC2117" i="16"/>
  <c r="AY2117" i="16"/>
  <c r="AC2118" i="16"/>
  <c r="AY2118" i="16"/>
  <c r="AC2119" i="16"/>
  <c r="BN2119" i="16"/>
  <c r="BM2119" i="16"/>
  <c r="AY2119" i="16"/>
  <c r="AC2120" i="16"/>
  <c r="BN2120" i="16"/>
  <c r="AY2120" i="16"/>
  <c r="AC2121" i="16"/>
  <c r="BN2121" i="16"/>
  <c r="BM2121" i="16"/>
  <c r="BL2121" i="16"/>
  <c r="BK2121" i="16"/>
  <c r="AY2121" i="16"/>
  <c r="AC2122" i="16"/>
  <c r="BN2122" i="16"/>
  <c r="BM2122" i="16"/>
  <c r="BL2122" i="16"/>
  <c r="BK2122" i="16"/>
  <c r="BJ2122" i="16"/>
  <c r="AY2122" i="16"/>
  <c r="AC2123" i="16"/>
  <c r="BN2123" i="16"/>
  <c r="BM2123" i="16"/>
  <c r="AY2123" i="16"/>
  <c r="AC2124" i="16"/>
  <c r="BN2124" i="16"/>
  <c r="AY2124" i="16"/>
  <c r="AC2125" i="16"/>
  <c r="BN2125" i="16"/>
  <c r="AY2125" i="16"/>
  <c r="AC2126" i="16"/>
  <c r="BN2126" i="16"/>
  <c r="BM2126" i="16"/>
  <c r="AY2126" i="16"/>
  <c r="AC2127" i="16"/>
  <c r="BN2127" i="16"/>
  <c r="BM2127" i="16"/>
  <c r="AY2127" i="16"/>
  <c r="AC2128" i="16"/>
  <c r="BN2128" i="16"/>
  <c r="AY2128" i="16"/>
  <c r="AC2129" i="16"/>
  <c r="BN2129" i="16"/>
  <c r="BJ2129" i="16"/>
  <c r="BI2129" i="16"/>
  <c r="BH2129" i="16"/>
  <c r="BG2129" i="16"/>
  <c r="BF2129" i="16"/>
  <c r="BE2129" i="16"/>
  <c r="BM2129" i="16"/>
  <c r="BL2129" i="16"/>
  <c r="BK2129" i="16"/>
  <c r="AY2129" i="16"/>
  <c r="AC2130" i="16"/>
  <c r="BN2130" i="16"/>
  <c r="BJ2130" i="16"/>
  <c r="BM2130" i="16"/>
  <c r="BL2130" i="16"/>
  <c r="BK2130" i="16"/>
  <c r="AY2130" i="16"/>
  <c r="AC2131" i="16"/>
  <c r="BN2131" i="16"/>
  <c r="BM2131" i="16"/>
  <c r="AY2131" i="16"/>
  <c r="AC2132" i="16"/>
  <c r="BN2132" i="16"/>
  <c r="AY2132" i="16"/>
  <c r="AC2133" i="16"/>
  <c r="BN2133" i="16"/>
  <c r="AY2133" i="16"/>
  <c r="AC2134" i="16"/>
  <c r="BN2134" i="16"/>
  <c r="AY2134" i="16"/>
  <c r="AC2135" i="16"/>
  <c r="BN2135" i="16"/>
  <c r="BM2135" i="16"/>
  <c r="AY2135" i="16"/>
  <c r="AC2136" i="16"/>
  <c r="BN2136" i="16"/>
  <c r="AY2136" i="16"/>
  <c r="AC2137" i="16"/>
  <c r="BN2137" i="16"/>
  <c r="BJ2137" i="16"/>
  <c r="BI2137" i="16"/>
  <c r="BH2137" i="16"/>
  <c r="BG2137" i="16"/>
  <c r="BF2137" i="16"/>
  <c r="BE2137" i="16"/>
  <c r="BM2137" i="16"/>
  <c r="BL2137" i="16"/>
  <c r="BK2137" i="16"/>
  <c r="AY2137" i="16"/>
  <c r="AC2138" i="16"/>
  <c r="BN2138" i="16"/>
  <c r="BM2138" i="16"/>
  <c r="BL2138" i="16"/>
  <c r="BK2138" i="16"/>
  <c r="BJ2138" i="16"/>
  <c r="AY2138" i="16"/>
  <c r="AC2139" i="16"/>
  <c r="BN2139" i="16"/>
  <c r="BM2139" i="16"/>
  <c r="AY2139" i="16"/>
  <c r="AC2140" i="16"/>
  <c r="BN2140" i="16"/>
  <c r="AY2140" i="16"/>
  <c r="AC2141" i="16"/>
  <c r="BN2141" i="16"/>
  <c r="AY2141" i="16"/>
  <c r="AC2142" i="16"/>
  <c r="BN2142" i="16"/>
  <c r="BM2142" i="16"/>
  <c r="AY2142" i="16"/>
  <c r="AC2143" i="16"/>
  <c r="BN2143" i="16"/>
  <c r="BM2143" i="16"/>
  <c r="AY2143" i="16"/>
  <c r="AC2144" i="16"/>
  <c r="BN2144" i="16"/>
  <c r="AY2144" i="16"/>
  <c r="AC2145" i="16"/>
  <c r="BN2145" i="16"/>
  <c r="BJ2145" i="16"/>
  <c r="BI2145" i="16"/>
  <c r="BH2145" i="16"/>
  <c r="BG2145" i="16"/>
  <c r="BF2145" i="16"/>
  <c r="BE2145" i="16"/>
  <c r="BM2145" i="16"/>
  <c r="BL2145" i="16"/>
  <c r="BK2145" i="16"/>
  <c r="AY2145" i="16"/>
  <c r="AC2146" i="16"/>
  <c r="BN2146" i="16"/>
  <c r="BM2146" i="16"/>
  <c r="BL2146" i="16"/>
  <c r="BK2146" i="16"/>
  <c r="AY2146" i="16"/>
  <c r="AC2147" i="16"/>
  <c r="BN2147" i="16"/>
  <c r="BM2147" i="16"/>
  <c r="AY2147" i="16"/>
  <c r="AC2148" i="16"/>
  <c r="BN2148" i="16"/>
  <c r="AY2148" i="16"/>
  <c r="AC2149" i="16"/>
  <c r="BN2149" i="16"/>
  <c r="AY2149" i="16"/>
  <c r="AC2150" i="16"/>
  <c r="BN2150" i="16"/>
  <c r="AY2150" i="16"/>
  <c r="AC2151" i="16"/>
  <c r="BN2151" i="16"/>
  <c r="BM2151" i="16"/>
  <c r="AY2151" i="16"/>
  <c r="AC2152" i="16"/>
  <c r="BN2152" i="16"/>
  <c r="AY2152" i="16"/>
  <c r="AC2153" i="16"/>
  <c r="BN2153" i="16"/>
  <c r="BM2153" i="16"/>
  <c r="BL2153" i="16"/>
  <c r="BK2153" i="16"/>
  <c r="AY2153" i="16"/>
  <c r="AC2154" i="16"/>
  <c r="BN2154" i="16"/>
  <c r="BM2154" i="16"/>
  <c r="BL2154" i="16"/>
  <c r="BK2154" i="16"/>
  <c r="AY2154" i="16"/>
  <c r="AC2155" i="16"/>
  <c r="BN2155" i="16"/>
  <c r="BM2155" i="16"/>
  <c r="AY2155" i="16"/>
  <c r="AC2156" i="16"/>
  <c r="BN2156" i="16"/>
  <c r="AY2156" i="16"/>
  <c r="AC2157" i="16"/>
  <c r="BN2157" i="16"/>
  <c r="AY2157" i="16"/>
  <c r="AC2158" i="16"/>
  <c r="BN2158" i="16"/>
  <c r="BM2158" i="16"/>
  <c r="AY2158" i="16"/>
  <c r="AC2159" i="16"/>
  <c r="BN2159" i="16"/>
  <c r="BM2159" i="16"/>
  <c r="AY2159" i="16"/>
  <c r="AC2160" i="16"/>
  <c r="BN2160" i="16"/>
  <c r="AY2160" i="16"/>
  <c r="AC2161" i="16"/>
  <c r="BN2161" i="16"/>
  <c r="BM2161" i="16"/>
  <c r="BL2161" i="16"/>
  <c r="BK2161" i="16"/>
  <c r="AY2161" i="16"/>
  <c r="AC2162" i="16"/>
  <c r="BN2162" i="16"/>
  <c r="BM2162" i="16"/>
  <c r="BL2162" i="16"/>
  <c r="BK2162" i="16"/>
  <c r="AY2162" i="16"/>
  <c r="AC2163" i="16"/>
  <c r="BN2163" i="16"/>
  <c r="BM2163" i="16"/>
  <c r="AY2163" i="16"/>
  <c r="AC2164" i="16"/>
  <c r="BN2164" i="16"/>
  <c r="AY2164" i="16"/>
  <c r="AC2165" i="16"/>
  <c r="BN2165" i="16"/>
  <c r="AY2165" i="16"/>
  <c r="AC2166" i="16"/>
  <c r="BN2166" i="16"/>
  <c r="AY2166" i="16"/>
  <c r="AC2167" i="16"/>
  <c r="BN2167" i="16"/>
  <c r="BM2167" i="16"/>
  <c r="AY2167" i="16"/>
  <c r="AC2168" i="16"/>
  <c r="BN2168" i="16"/>
  <c r="AY2168" i="16"/>
  <c r="AC2169" i="16"/>
  <c r="BN2169" i="16"/>
  <c r="BJ2169" i="16"/>
  <c r="BI2169" i="16"/>
  <c r="BH2169" i="16"/>
  <c r="BG2169" i="16"/>
  <c r="BF2169" i="16"/>
  <c r="BE2169" i="16"/>
  <c r="BM2169" i="16"/>
  <c r="BL2169" i="16"/>
  <c r="BK2169" i="16"/>
  <c r="AY2169" i="16"/>
  <c r="AC2170" i="16"/>
  <c r="BN2170" i="16"/>
  <c r="BM2170" i="16"/>
  <c r="BL2170" i="16"/>
  <c r="BK2170" i="16"/>
  <c r="BJ2170" i="16"/>
  <c r="AY2170" i="16"/>
  <c r="AC2171" i="16"/>
  <c r="BN2171" i="16"/>
  <c r="BM2171" i="16"/>
  <c r="AY2171" i="16"/>
  <c r="AC2172" i="16"/>
  <c r="BN2172" i="16"/>
  <c r="AY2172" i="16"/>
  <c r="AC2173" i="16"/>
  <c r="BN2173" i="16"/>
  <c r="AY2173" i="16"/>
  <c r="AC2174" i="16"/>
  <c r="BN2174" i="16"/>
  <c r="BM2174" i="16"/>
  <c r="AY2174" i="16"/>
  <c r="AC2175" i="16"/>
  <c r="BN2175" i="16"/>
  <c r="BM2175" i="16"/>
  <c r="AY2175" i="16"/>
  <c r="AC2176" i="16"/>
  <c r="BN2176" i="16"/>
  <c r="AY2176" i="16"/>
  <c r="AC2177" i="16"/>
  <c r="BN2177" i="16"/>
  <c r="BM2177" i="16"/>
  <c r="BL2177" i="16"/>
  <c r="BK2177" i="16"/>
  <c r="AY2177" i="16"/>
  <c r="AC2178" i="16"/>
  <c r="BN2178" i="16"/>
  <c r="BJ2178" i="16"/>
  <c r="BM2178" i="16"/>
  <c r="BL2178" i="16"/>
  <c r="BK2178" i="16"/>
  <c r="AY2178" i="16"/>
  <c r="AC2179" i="16"/>
  <c r="BN2179" i="16"/>
  <c r="BM2179" i="16"/>
  <c r="AY2179" i="16"/>
  <c r="AC2180" i="16"/>
  <c r="BN2180" i="16"/>
  <c r="AY2180" i="16"/>
  <c r="AC2181" i="16"/>
  <c r="BN2181" i="16"/>
  <c r="AY2181" i="16"/>
  <c r="AC2182" i="16"/>
  <c r="BN2182" i="16"/>
  <c r="AY2182" i="16"/>
  <c r="AC2183" i="16"/>
  <c r="BN2183" i="16"/>
  <c r="BM2183" i="16"/>
  <c r="AY2183" i="16"/>
  <c r="AC2184" i="16"/>
  <c r="BN2184" i="16"/>
  <c r="AY2184" i="16"/>
  <c r="AC2185" i="16"/>
  <c r="BN2185" i="16"/>
  <c r="BM2185" i="16"/>
  <c r="BL2185" i="16"/>
  <c r="BK2185" i="16"/>
  <c r="AY2185" i="16"/>
  <c r="AC2186" i="16"/>
  <c r="BN2186" i="16"/>
  <c r="BJ2186" i="16"/>
  <c r="BM2186" i="16"/>
  <c r="BL2186" i="16"/>
  <c r="BK2186" i="16"/>
  <c r="AY2186" i="16"/>
  <c r="AC2187" i="16"/>
  <c r="BN2187" i="16"/>
  <c r="BM2187" i="16"/>
  <c r="AY2187" i="16"/>
  <c r="AC2188" i="16"/>
  <c r="BN2188" i="16"/>
  <c r="AY2188" i="16"/>
  <c r="AC2189" i="16"/>
  <c r="BN2189" i="16"/>
  <c r="AY2189" i="16"/>
  <c r="AC2190" i="16"/>
  <c r="BN2190" i="16"/>
  <c r="BM2190" i="16"/>
  <c r="AY2190" i="16"/>
  <c r="AC2191" i="16"/>
  <c r="BN2191" i="16"/>
  <c r="BM2191" i="16"/>
  <c r="AY2191" i="16"/>
  <c r="AC2192" i="16"/>
  <c r="BN2192" i="16"/>
  <c r="AY2192" i="16"/>
  <c r="AC2193" i="16"/>
  <c r="BN2193" i="16"/>
  <c r="BJ2193" i="16"/>
  <c r="BI2193" i="16"/>
  <c r="BH2193" i="16"/>
  <c r="BG2193" i="16"/>
  <c r="BF2193" i="16"/>
  <c r="BE2193" i="16"/>
  <c r="BM2193" i="16"/>
  <c r="BL2193" i="16"/>
  <c r="BK2193" i="16"/>
  <c r="AY2193" i="16"/>
  <c r="AC2194" i="16"/>
  <c r="BN2194" i="16"/>
  <c r="BM2194" i="16"/>
  <c r="BL2194" i="16"/>
  <c r="BK2194" i="16"/>
  <c r="BJ2194" i="16"/>
  <c r="AY2194" i="16"/>
  <c r="AC2195" i="16"/>
  <c r="BN2195" i="16"/>
  <c r="BM2195" i="16"/>
  <c r="AY2195" i="16"/>
  <c r="AC2196" i="16"/>
  <c r="BN2196" i="16"/>
  <c r="AY2196" i="16"/>
  <c r="AC2197" i="16"/>
  <c r="BN2197" i="16"/>
  <c r="AY2197" i="16"/>
  <c r="AC2198" i="16"/>
  <c r="BN2198" i="16"/>
  <c r="AY2198" i="16"/>
  <c r="AC2199" i="16"/>
  <c r="BN2199" i="16"/>
  <c r="BM2199" i="16"/>
  <c r="AY2199" i="16"/>
  <c r="AC2200" i="16"/>
  <c r="BN2200" i="16"/>
  <c r="AY2200" i="16"/>
  <c r="AC2201" i="16"/>
  <c r="BN2201" i="16"/>
  <c r="BK2201" i="16"/>
  <c r="BM2201" i="16"/>
  <c r="BL2201" i="16"/>
  <c r="AY2201" i="16"/>
  <c r="AC2202" i="16"/>
  <c r="BN2202" i="16"/>
  <c r="BK2202" i="16"/>
  <c r="BJ2202" i="16"/>
  <c r="BM2202" i="16"/>
  <c r="BL2202" i="16"/>
  <c r="AY2202" i="16"/>
  <c r="AC2203" i="16"/>
  <c r="BN2203" i="16"/>
  <c r="BM2203" i="16"/>
  <c r="AY2203" i="16"/>
  <c r="AC2204" i="16"/>
  <c r="BN2204" i="16"/>
  <c r="AY2204" i="16"/>
  <c r="AC2205" i="16"/>
  <c r="BN2205" i="16"/>
  <c r="AY2205" i="16"/>
  <c r="AC2206" i="16"/>
  <c r="BN2206" i="16"/>
  <c r="BM2206" i="16"/>
  <c r="AY2206" i="16"/>
  <c r="AC2207" i="16"/>
  <c r="BN2207" i="16"/>
  <c r="BM2207" i="16"/>
  <c r="AY2207" i="16"/>
  <c r="AC2208" i="16"/>
  <c r="BN2208" i="16"/>
  <c r="AY2208" i="16"/>
  <c r="AC2209" i="16"/>
  <c r="BN2209" i="16"/>
  <c r="BM2209" i="16"/>
  <c r="BL2209" i="16"/>
  <c r="AY2209" i="16"/>
  <c r="AC2210" i="16"/>
  <c r="BN2210" i="16"/>
  <c r="BM2210" i="16"/>
  <c r="BL2210" i="16"/>
  <c r="AY2210" i="16"/>
  <c r="AC2211" i="16"/>
  <c r="BN2211" i="16"/>
  <c r="BM2211" i="16"/>
  <c r="AY2211" i="16"/>
  <c r="AC2212" i="16"/>
  <c r="BN2212" i="16"/>
  <c r="AY2212" i="16"/>
  <c r="AC2213" i="16"/>
  <c r="BN2213" i="16"/>
  <c r="AY2213" i="16"/>
  <c r="AC2214" i="16"/>
  <c r="BN2214" i="16"/>
  <c r="AY2214" i="16"/>
  <c r="AC2215" i="16"/>
  <c r="BN2215" i="16"/>
  <c r="BM2215" i="16"/>
  <c r="AY2215" i="16"/>
  <c r="AC2216" i="16"/>
  <c r="BN2216" i="16"/>
  <c r="AY2216" i="16"/>
  <c r="AC2217" i="16"/>
  <c r="BN2217" i="16"/>
  <c r="BK2217" i="16"/>
  <c r="BM2217" i="16"/>
  <c r="BL2217" i="16"/>
  <c r="AY2217" i="16"/>
  <c r="AC2218" i="16"/>
  <c r="BN2218" i="16"/>
  <c r="BK2218" i="16"/>
  <c r="BJ2218" i="16"/>
  <c r="BM2218" i="16"/>
  <c r="BL2218" i="16"/>
  <c r="AY2218" i="16"/>
  <c r="AC2219" i="16"/>
  <c r="BN2219" i="16"/>
  <c r="BM2219" i="16"/>
  <c r="AY2219" i="16"/>
  <c r="AC2220" i="16"/>
  <c r="BN2220" i="16"/>
  <c r="AY2220" i="16"/>
  <c r="AC2221" i="16"/>
  <c r="BN2221" i="16"/>
  <c r="AY2221" i="16"/>
  <c r="AC2222" i="16"/>
  <c r="BN2222" i="16"/>
  <c r="BM2222" i="16"/>
  <c r="AY2222" i="16"/>
  <c r="AC2223" i="16"/>
  <c r="BN2223" i="16"/>
  <c r="BM2223" i="16"/>
  <c r="AY2223" i="16"/>
  <c r="AC2224" i="16"/>
  <c r="BN2224" i="16"/>
  <c r="AY2224" i="16"/>
  <c r="AC2225" i="16"/>
  <c r="BN2225" i="16"/>
  <c r="BM2225" i="16"/>
  <c r="BL2225" i="16"/>
  <c r="AY2225" i="16"/>
  <c r="AC2226" i="16"/>
  <c r="BN2226" i="16"/>
  <c r="BM2226" i="16"/>
  <c r="BL2226" i="16"/>
  <c r="AY2226" i="16"/>
  <c r="AC2227" i="16"/>
  <c r="BN2227" i="16"/>
  <c r="BM2227" i="16"/>
  <c r="AY2227" i="16"/>
  <c r="AC2228" i="16"/>
  <c r="BN2228" i="16"/>
  <c r="AY2228" i="16"/>
  <c r="AC2229" i="16"/>
  <c r="BN2229" i="16"/>
  <c r="AY2229" i="16"/>
  <c r="AC2230" i="16"/>
  <c r="BN2230" i="16"/>
  <c r="AY2230" i="16"/>
  <c r="AC2231" i="16"/>
  <c r="BN2231" i="16"/>
  <c r="BM2231" i="16"/>
  <c r="AY2231" i="16"/>
  <c r="AC2232" i="16"/>
  <c r="BN2232" i="16"/>
  <c r="AY2232" i="16"/>
  <c r="AC2233" i="16"/>
  <c r="BN2233" i="16"/>
  <c r="BK2233" i="16"/>
  <c r="BM2233" i="16"/>
  <c r="BL2233" i="16"/>
  <c r="AY2233" i="16"/>
  <c r="AC2234" i="16"/>
  <c r="BN2234" i="16"/>
  <c r="BK2234" i="16"/>
  <c r="BJ2234" i="16"/>
  <c r="BM2234" i="16"/>
  <c r="BL2234" i="16"/>
  <c r="AY2234" i="16"/>
  <c r="AC2235" i="16"/>
  <c r="BN2235" i="16"/>
  <c r="BM2235" i="16"/>
  <c r="AY2235" i="16"/>
  <c r="AC2236" i="16"/>
  <c r="BN2236" i="16"/>
  <c r="AY2236" i="16"/>
  <c r="AC2237" i="16"/>
  <c r="BN2237" i="16"/>
  <c r="AY2237" i="16"/>
  <c r="AC2238" i="16"/>
  <c r="BN2238" i="16"/>
  <c r="BM2238" i="16"/>
  <c r="AY2238" i="16"/>
  <c r="AC2239" i="16"/>
  <c r="BN2239" i="16"/>
  <c r="BM2239" i="16"/>
  <c r="AY2239" i="16"/>
  <c r="AC2240" i="16"/>
  <c r="BN2240" i="16"/>
  <c r="AY2240" i="16"/>
  <c r="AC2241" i="16"/>
  <c r="BN2241" i="16"/>
  <c r="BM2241" i="16"/>
  <c r="BL2241" i="16"/>
  <c r="AY2241" i="16"/>
  <c r="AC2242" i="16"/>
  <c r="BN2242" i="16"/>
  <c r="BM2242" i="16"/>
  <c r="BL2242" i="16"/>
  <c r="AY2242" i="16"/>
  <c r="AC2243" i="16"/>
  <c r="BN2243" i="16"/>
  <c r="BM2243" i="16"/>
  <c r="AY2243" i="16"/>
  <c r="AC2244" i="16"/>
  <c r="BN2244" i="16"/>
  <c r="AY2244" i="16"/>
  <c r="AC2245" i="16"/>
  <c r="BN2245" i="16"/>
  <c r="AY2245" i="16"/>
  <c r="AC2246" i="16"/>
  <c r="BN2246" i="16"/>
  <c r="AY2246" i="16"/>
  <c r="AC2247" i="16"/>
  <c r="BN2247" i="16"/>
  <c r="BM2247" i="16"/>
  <c r="AY2247" i="16"/>
  <c r="AC2248" i="16"/>
  <c r="BN2248" i="16"/>
  <c r="AY2248" i="16"/>
  <c r="AC2249" i="16"/>
  <c r="BN2249" i="16"/>
  <c r="BK2249" i="16"/>
  <c r="BM2249" i="16"/>
  <c r="BL2249" i="16"/>
  <c r="AY2249" i="16"/>
  <c r="AC2250" i="16"/>
  <c r="BN2250" i="16"/>
  <c r="BK2250" i="16"/>
  <c r="BM2250" i="16"/>
  <c r="BL2250" i="16"/>
  <c r="AY2250" i="16"/>
  <c r="AC2251" i="16"/>
  <c r="BN2251" i="16"/>
  <c r="BM2251" i="16"/>
  <c r="AY2251" i="16"/>
  <c r="AC2252" i="16"/>
  <c r="BN2252" i="16"/>
  <c r="AY2252" i="16"/>
  <c r="AC2253" i="16"/>
  <c r="BN2253" i="16"/>
  <c r="AY2253" i="16"/>
  <c r="AC2254" i="16"/>
  <c r="BN2254" i="16"/>
  <c r="BM2254" i="16"/>
  <c r="AY2254" i="16"/>
  <c r="AC2255" i="16"/>
  <c r="BN2255" i="16"/>
  <c r="BM2255" i="16"/>
  <c r="AY2255" i="16"/>
  <c r="AC2256" i="16"/>
  <c r="BN2256" i="16"/>
  <c r="AY2256" i="16"/>
  <c r="AC2257" i="16"/>
  <c r="BN2257" i="16"/>
  <c r="BM2257" i="16"/>
  <c r="BL2257" i="16"/>
  <c r="AY2257" i="16"/>
  <c r="AC2258" i="16"/>
  <c r="BN2258" i="16"/>
  <c r="BM2258" i="16"/>
  <c r="BL2258" i="16"/>
  <c r="AY2258" i="16"/>
  <c r="AC2259" i="16"/>
  <c r="BN2259" i="16"/>
  <c r="BM2259" i="16"/>
  <c r="AY2259" i="16"/>
  <c r="AC2260" i="16"/>
  <c r="BN2260" i="16"/>
  <c r="AY2260" i="16"/>
  <c r="AC2261" i="16"/>
  <c r="BN2261" i="16"/>
  <c r="AY2261" i="16"/>
  <c r="AC2262" i="16"/>
  <c r="BN2262" i="16"/>
  <c r="AY2262" i="16"/>
  <c r="AC2263" i="16"/>
  <c r="BN2263" i="16"/>
  <c r="BM2263" i="16"/>
  <c r="AY2263" i="16"/>
  <c r="AC2264" i="16"/>
  <c r="BN2264" i="16"/>
  <c r="AY2264" i="16"/>
  <c r="AC2265" i="16"/>
  <c r="BN2265" i="16"/>
  <c r="BK2265" i="16"/>
  <c r="BM2265" i="16"/>
  <c r="BL2265" i="16"/>
  <c r="AY2265" i="16"/>
  <c r="AC2266" i="16"/>
  <c r="BN2266" i="16"/>
  <c r="BK2266" i="16"/>
  <c r="BJ2266" i="16"/>
  <c r="BM2266" i="16"/>
  <c r="BL2266" i="16"/>
  <c r="AY2266" i="16"/>
  <c r="AC2267" i="16"/>
  <c r="BN2267" i="16"/>
  <c r="BM2267" i="16"/>
  <c r="AY2267" i="16"/>
  <c r="AC2268" i="16"/>
  <c r="BN2268" i="16"/>
  <c r="AY2268" i="16"/>
  <c r="AC2269" i="16"/>
  <c r="BN2269" i="16"/>
  <c r="AY2269" i="16"/>
  <c r="AC2270" i="16"/>
  <c r="BN2270" i="16"/>
  <c r="BM2270" i="16"/>
  <c r="AY2270" i="16"/>
  <c r="AC2271" i="16"/>
  <c r="BN2271" i="16"/>
  <c r="BM2271" i="16"/>
  <c r="AY2271" i="16"/>
  <c r="AC2272" i="16"/>
  <c r="BN2272" i="16"/>
  <c r="AY2272" i="16"/>
  <c r="AC2273" i="16"/>
  <c r="BN2273" i="16"/>
  <c r="BM2273" i="16"/>
  <c r="BL2273" i="16"/>
  <c r="AY2273" i="16"/>
  <c r="AC2274" i="16"/>
  <c r="BN2274" i="16"/>
  <c r="BM2274" i="16"/>
  <c r="BL2274" i="16"/>
  <c r="AY2274" i="16"/>
  <c r="AC2275" i="16"/>
  <c r="BN2275" i="16"/>
  <c r="BM2275" i="16"/>
  <c r="AY2275" i="16"/>
  <c r="AC2276" i="16"/>
  <c r="BN2276" i="16"/>
  <c r="AY2276" i="16"/>
  <c r="AC2277" i="16"/>
  <c r="BN2277" i="16"/>
  <c r="AY2277" i="16"/>
  <c r="AC2278" i="16"/>
  <c r="BN2278" i="16"/>
  <c r="AY2278" i="16"/>
  <c r="AC2279" i="16"/>
  <c r="BN2279" i="16"/>
  <c r="BM2279" i="16"/>
  <c r="AY2279" i="16"/>
  <c r="AC2280" i="16"/>
  <c r="BN2280" i="16"/>
  <c r="AY2280" i="16"/>
  <c r="AC2281" i="16"/>
  <c r="BN2281" i="16"/>
  <c r="BK2281" i="16"/>
  <c r="BM2281" i="16"/>
  <c r="BL2281" i="16"/>
  <c r="AY2281" i="16"/>
  <c r="AC2282" i="16"/>
  <c r="BN2282" i="16"/>
  <c r="BK2282" i="16"/>
  <c r="BJ2282" i="16"/>
  <c r="BM2282" i="16"/>
  <c r="BL2282" i="16"/>
  <c r="AY2282" i="16"/>
  <c r="AC2283" i="16"/>
  <c r="BN2283" i="16"/>
  <c r="BM2283" i="16"/>
  <c r="AY2283" i="16"/>
  <c r="AC2284" i="16"/>
  <c r="BN2284" i="16"/>
  <c r="AY2284" i="16"/>
  <c r="AC2285" i="16"/>
  <c r="BN2285" i="16"/>
  <c r="AY2285" i="16"/>
  <c r="AC2286" i="16"/>
  <c r="BN2286" i="16"/>
  <c r="AY2286" i="16"/>
  <c r="AC2287" i="16"/>
  <c r="BN2287" i="16"/>
  <c r="BM2287" i="16"/>
  <c r="AY2287" i="16"/>
  <c r="AC2288" i="16"/>
  <c r="BN2288" i="16"/>
  <c r="AY2288" i="16"/>
  <c r="AC2289" i="16"/>
  <c r="BN2289" i="16"/>
  <c r="BM2289" i="16"/>
  <c r="BL2289" i="16"/>
  <c r="AY2289" i="16"/>
  <c r="AC2290" i="16"/>
  <c r="BN2290" i="16"/>
  <c r="BK2290" i="16"/>
  <c r="BJ2290" i="16"/>
  <c r="BM2290" i="16"/>
  <c r="BL2290" i="16"/>
  <c r="AY2290" i="16"/>
  <c r="AC2291" i="16"/>
  <c r="BN2291" i="16"/>
  <c r="BM2291" i="16"/>
  <c r="AY2291" i="16"/>
  <c r="AC2292" i="16"/>
  <c r="BN2292" i="16"/>
  <c r="AY2292" i="16"/>
  <c r="AC2293" i="16"/>
  <c r="BN2293" i="16"/>
  <c r="AY2293" i="16"/>
  <c r="AC2294" i="16"/>
  <c r="BN2294" i="16"/>
  <c r="AY2294" i="16"/>
  <c r="AC2295" i="16"/>
  <c r="BN2295" i="16"/>
  <c r="BM2295" i="16"/>
  <c r="AY2295" i="16"/>
  <c r="AC2296" i="16"/>
  <c r="BN2296" i="16"/>
  <c r="AY2296" i="16"/>
  <c r="AC2297" i="16"/>
  <c r="BN2297" i="16"/>
  <c r="BM2297" i="16"/>
  <c r="BL2297" i="16"/>
  <c r="AY2297" i="16"/>
  <c r="AC2298" i="16"/>
  <c r="BN2298" i="16"/>
  <c r="BM2298" i="16"/>
  <c r="BL2298" i="16"/>
  <c r="AY2298" i="16"/>
  <c r="AC2299" i="16"/>
  <c r="BN2299" i="16"/>
  <c r="BM2299" i="16"/>
  <c r="AY2299" i="16"/>
  <c r="AC2300" i="16"/>
  <c r="BN2300" i="16"/>
  <c r="AY2300" i="16"/>
  <c r="AC2301" i="16"/>
  <c r="BN2301" i="16"/>
  <c r="AY2301" i="16"/>
  <c r="AC2302" i="16"/>
  <c r="BN2302" i="16"/>
  <c r="AY2302" i="16"/>
  <c r="AC2303" i="16"/>
  <c r="BN2303" i="16"/>
  <c r="BM2303" i="16"/>
  <c r="AY2303" i="16"/>
  <c r="AC2304" i="16"/>
  <c r="BN2304" i="16"/>
  <c r="AY2304" i="16"/>
  <c r="AC2305" i="16"/>
  <c r="BN2305" i="16"/>
  <c r="BM2305" i="16"/>
  <c r="BL2305" i="16"/>
  <c r="AY2305" i="16"/>
  <c r="AC2306" i="16"/>
  <c r="BN2306" i="16"/>
  <c r="BM2306" i="16"/>
  <c r="BL2306" i="16"/>
  <c r="AY2306" i="16"/>
  <c r="AC2307" i="16"/>
  <c r="BN2307" i="16"/>
  <c r="BM2307" i="16"/>
  <c r="AY2307" i="16"/>
  <c r="AC2308" i="16"/>
  <c r="BN2308" i="16"/>
  <c r="AY2308" i="16"/>
  <c r="AC2309" i="16"/>
  <c r="BN2309" i="16"/>
  <c r="AY2309" i="16"/>
  <c r="AC2310" i="16"/>
  <c r="BN2310" i="16"/>
  <c r="AY2310" i="16"/>
  <c r="AC2311" i="16"/>
  <c r="BN2311" i="16"/>
  <c r="BM2311" i="16"/>
  <c r="AY2311" i="16"/>
  <c r="AC2312" i="16"/>
  <c r="BN2312" i="16"/>
  <c r="AY2312" i="16"/>
  <c r="AC2313" i="16"/>
  <c r="BN2313" i="16"/>
  <c r="BK2313" i="16"/>
  <c r="BM2313" i="16"/>
  <c r="BL2313" i="16"/>
  <c r="AY2313" i="16"/>
  <c r="AC2314" i="16"/>
  <c r="BN2314" i="16"/>
  <c r="BK2314" i="16"/>
  <c r="BJ2314" i="16"/>
  <c r="BM2314" i="16"/>
  <c r="BL2314" i="16"/>
  <c r="AY2314" i="16"/>
  <c r="AC2315" i="16"/>
  <c r="BN2315" i="16"/>
  <c r="BM2315" i="16"/>
  <c r="AY2315" i="16"/>
  <c r="AC2316" i="16"/>
  <c r="BN2316" i="16"/>
  <c r="AY2316" i="16"/>
  <c r="AC2317" i="16"/>
  <c r="BN2317" i="16"/>
  <c r="AY2317" i="16"/>
  <c r="AC2318" i="16"/>
  <c r="BN2318" i="16"/>
  <c r="AY2318" i="16"/>
  <c r="AC2319" i="16"/>
  <c r="BN2319" i="16"/>
  <c r="BM2319" i="16"/>
  <c r="AY2319" i="16"/>
  <c r="AC2320" i="16"/>
  <c r="BN2320" i="16"/>
  <c r="AY2320" i="16"/>
  <c r="AC2321" i="16"/>
  <c r="BN2321" i="16"/>
  <c r="BM2321" i="16"/>
  <c r="BL2321" i="16"/>
  <c r="AY2321" i="16"/>
  <c r="AC2322" i="16"/>
  <c r="BN2322" i="16"/>
  <c r="BK2322" i="16"/>
  <c r="BJ2322" i="16"/>
  <c r="BM2322" i="16"/>
  <c r="BL2322" i="16"/>
  <c r="AY2322" i="16"/>
  <c r="AC2323" i="16"/>
  <c r="BN2323" i="16"/>
  <c r="BM2323" i="16"/>
  <c r="AY2323" i="16"/>
  <c r="AC2324" i="16"/>
  <c r="BN2324" i="16"/>
  <c r="AY2324" i="16"/>
  <c r="AC2325" i="16"/>
  <c r="BN2325" i="16"/>
  <c r="AY2325" i="16"/>
  <c r="AC2326" i="16"/>
  <c r="BN2326" i="16"/>
  <c r="AY2326" i="16"/>
  <c r="AC2327" i="16"/>
  <c r="BN2327" i="16"/>
  <c r="BM2327" i="16"/>
  <c r="AY2327" i="16"/>
  <c r="AC2328" i="16"/>
  <c r="BN2328" i="16"/>
  <c r="AY2328" i="16"/>
  <c r="AC2329" i="16"/>
  <c r="BN2329" i="16"/>
  <c r="BM2329" i="16"/>
  <c r="BL2329" i="16"/>
  <c r="AY2329" i="16"/>
  <c r="AC2330" i="16"/>
  <c r="BN2330" i="16"/>
  <c r="BM2330" i="16"/>
  <c r="BL2330" i="16"/>
  <c r="AY2330" i="16"/>
  <c r="AC2331" i="16"/>
  <c r="BN2331" i="16"/>
  <c r="BM2331" i="16"/>
  <c r="AY2331" i="16"/>
  <c r="AC2332" i="16"/>
  <c r="BN2332" i="16"/>
  <c r="AY2332" i="16"/>
  <c r="AC2333" i="16"/>
  <c r="BN2333" i="16"/>
  <c r="AY2333" i="16"/>
  <c r="AC2334" i="16"/>
  <c r="BN2334" i="16"/>
  <c r="AY2334" i="16"/>
  <c r="AC2335" i="16"/>
  <c r="BN2335" i="16"/>
  <c r="BM2335" i="16"/>
  <c r="AY2335" i="16"/>
  <c r="AC2336" i="16"/>
  <c r="BN2336" i="16"/>
  <c r="AY2336" i="16"/>
  <c r="AC2337" i="16"/>
  <c r="BN2337" i="16"/>
  <c r="BM2337" i="16"/>
  <c r="BL2337" i="16"/>
  <c r="AY2337" i="16"/>
  <c r="AC2338" i="16"/>
  <c r="BN2338" i="16"/>
  <c r="BM2338" i="16"/>
  <c r="BL2338" i="16"/>
  <c r="AY2338" i="16"/>
  <c r="AC2339" i="16"/>
  <c r="BN2339" i="16"/>
  <c r="BM2339" i="16"/>
  <c r="AY2339" i="16"/>
  <c r="AC2340" i="16"/>
  <c r="BN2340" i="16"/>
  <c r="AY2340" i="16"/>
  <c r="AC2341" i="16"/>
  <c r="BN2341" i="16"/>
  <c r="AY2341" i="16"/>
  <c r="AC2342" i="16"/>
  <c r="BN2342" i="16"/>
  <c r="AY2342" i="16"/>
  <c r="AC2343" i="16"/>
  <c r="BN2343" i="16"/>
  <c r="BM2343" i="16"/>
  <c r="AY2343" i="16"/>
  <c r="AC2344" i="16"/>
  <c r="BN2344" i="16"/>
  <c r="AY2344" i="16"/>
  <c r="AC2345" i="16"/>
  <c r="BN2345" i="16"/>
  <c r="BK2345" i="16"/>
  <c r="BM2345" i="16"/>
  <c r="BL2345" i="16"/>
  <c r="AY2345" i="16"/>
  <c r="AC2346" i="16"/>
  <c r="BN2346" i="16"/>
  <c r="BK2346" i="16"/>
  <c r="BJ2346" i="16"/>
  <c r="BM2346" i="16"/>
  <c r="BL2346" i="16"/>
  <c r="AY2346" i="16"/>
  <c r="AC2347" i="16"/>
  <c r="BN2347" i="16"/>
  <c r="BM2347" i="16"/>
  <c r="AY2347" i="16"/>
  <c r="AC2348" i="16"/>
  <c r="BN2348" i="16"/>
  <c r="AY2348" i="16"/>
  <c r="AC2349" i="16"/>
  <c r="BN2349" i="16"/>
  <c r="AY2349" i="16"/>
  <c r="AC2350" i="16"/>
  <c r="BN2350" i="16"/>
  <c r="AY2350" i="16"/>
  <c r="AC2351" i="16"/>
  <c r="BN2351" i="16"/>
  <c r="BM2351" i="16"/>
  <c r="AY2351" i="16"/>
  <c r="AC2352" i="16"/>
  <c r="BN2352" i="16"/>
  <c r="AY2352" i="16"/>
  <c r="AC2353" i="16"/>
  <c r="BN2353" i="16"/>
  <c r="BM2353" i="16"/>
  <c r="BL2353" i="16"/>
  <c r="AY2353" i="16"/>
  <c r="AC2354" i="16"/>
  <c r="BN2354" i="16"/>
  <c r="BK2354" i="16"/>
  <c r="BJ2354" i="16"/>
  <c r="BM2354" i="16"/>
  <c r="BL2354" i="16"/>
  <c r="AY2354" i="16"/>
  <c r="AC2355" i="16"/>
  <c r="BN2355" i="16"/>
  <c r="BM2355" i="16"/>
  <c r="AY2355" i="16"/>
  <c r="AC2356" i="16"/>
  <c r="BN2356" i="16"/>
  <c r="AY2356" i="16"/>
  <c r="AC2357" i="16"/>
  <c r="BN2357" i="16"/>
  <c r="AY2357" i="16"/>
  <c r="AC2358" i="16"/>
  <c r="BN2358" i="16"/>
  <c r="AY2358" i="16"/>
  <c r="AC2359" i="16"/>
  <c r="BN2359" i="16"/>
  <c r="BM2359" i="16"/>
  <c r="AY2359" i="16"/>
  <c r="AC2360" i="16"/>
  <c r="BN2360" i="16"/>
  <c r="AY2360" i="16"/>
  <c r="AC2361" i="16"/>
  <c r="BN2361" i="16"/>
  <c r="BM2361" i="16"/>
  <c r="BL2361" i="16"/>
  <c r="AY2361" i="16"/>
  <c r="AC2362" i="16"/>
  <c r="BN2362" i="16"/>
  <c r="BM2362" i="16"/>
  <c r="BL2362" i="16"/>
  <c r="AY2362" i="16"/>
  <c r="AC2363" i="16"/>
  <c r="BN2363" i="16"/>
  <c r="BM2363" i="16"/>
  <c r="AY2363" i="16"/>
  <c r="AC2364" i="16"/>
  <c r="BN2364" i="16"/>
  <c r="AY2364" i="16"/>
  <c r="AC2365" i="16"/>
  <c r="BN2365" i="16"/>
  <c r="AY2365" i="16"/>
  <c r="AC2366" i="16"/>
  <c r="BN2366" i="16"/>
  <c r="AY2366" i="16"/>
  <c r="AC2367" i="16"/>
  <c r="BN2367" i="16"/>
  <c r="BM2367" i="16"/>
  <c r="AY2367" i="16"/>
  <c r="AC2368" i="16"/>
  <c r="BN2368" i="16"/>
  <c r="AY2368" i="16"/>
  <c r="AC2369" i="16"/>
  <c r="BN2369" i="16"/>
  <c r="BM2369" i="16"/>
  <c r="BL2369" i="16"/>
  <c r="AY2369" i="16"/>
  <c r="AC2370" i="16"/>
  <c r="BN2370" i="16"/>
  <c r="BM2370" i="16"/>
  <c r="BL2370" i="16"/>
  <c r="AY2370" i="16"/>
  <c r="AC2371" i="16"/>
  <c r="BN2371" i="16"/>
  <c r="BM2371" i="16"/>
  <c r="AY2371" i="16"/>
  <c r="AC2372" i="16"/>
  <c r="BN2372" i="16"/>
  <c r="AY2372" i="16"/>
  <c r="AC2373" i="16"/>
  <c r="BN2373" i="16"/>
  <c r="AY2373" i="16"/>
  <c r="AC2374" i="16"/>
  <c r="BN2374" i="16"/>
  <c r="AY2374" i="16"/>
  <c r="AC2375" i="16"/>
  <c r="BN2375" i="16"/>
  <c r="BM2375" i="16"/>
  <c r="AY2375" i="16"/>
  <c r="AC2376" i="16"/>
  <c r="BN2376" i="16"/>
  <c r="AY2376" i="16"/>
  <c r="AC2377" i="16"/>
  <c r="BN2377" i="16"/>
  <c r="BK2377" i="16"/>
  <c r="BM2377" i="16"/>
  <c r="BL2377" i="16"/>
  <c r="AY2377" i="16"/>
  <c r="AC2378" i="16"/>
  <c r="BN2378" i="16"/>
  <c r="BK2378" i="16"/>
  <c r="BJ2378" i="16"/>
  <c r="BM2378" i="16"/>
  <c r="BL2378" i="16"/>
  <c r="AY2378" i="16"/>
  <c r="AC2379" i="16"/>
  <c r="BN2379" i="16"/>
  <c r="BM2379" i="16"/>
  <c r="AY2379" i="16"/>
  <c r="AC2380" i="16"/>
  <c r="BN2380" i="16"/>
  <c r="AY2380" i="16"/>
  <c r="AC2381" i="16"/>
  <c r="BN2381" i="16"/>
  <c r="AY2381" i="16"/>
  <c r="AC2382" i="16"/>
  <c r="BN2382" i="16"/>
  <c r="AY2382" i="16"/>
  <c r="AC2383" i="16"/>
  <c r="BN2383" i="16"/>
  <c r="BM2383" i="16"/>
  <c r="AY2383" i="16"/>
  <c r="AC2384" i="16"/>
  <c r="BN2384" i="16"/>
  <c r="AY2384" i="16"/>
  <c r="AC2385" i="16"/>
  <c r="BN2385" i="16"/>
  <c r="BM2385" i="16"/>
  <c r="BL2385" i="16"/>
  <c r="AY2385" i="16"/>
  <c r="AC2386" i="16"/>
  <c r="BN2386" i="16"/>
  <c r="BK2386" i="16"/>
  <c r="BM2386" i="16"/>
  <c r="BL2386" i="16"/>
  <c r="AY2386" i="16"/>
  <c r="AC2387" i="16"/>
  <c r="BN2387" i="16"/>
  <c r="BM2387" i="16"/>
  <c r="AY2387" i="16"/>
  <c r="AC2388" i="16"/>
  <c r="BN2388" i="16"/>
  <c r="AY2388" i="16"/>
  <c r="AC2389" i="16"/>
  <c r="BN2389" i="16"/>
  <c r="AY2389" i="16"/>
  <c r="AC2390" i="16"/>
  <c r="BN2390" i="16"/>
  <c r="AY2390" i="16"/>
  <c r="AC2391" i="16"/>
  <c r="BN2391" i="16"/>
  <c r="BM2391" i="16"/>
  <c r="AY2391" i="16"/>
  <c r="AC2392" i="16"/>
  <c r="BN2392" i="16"/>
  <c r="AY2392" i="16"/>
  <c r="AC2393" i="16"/>
  <c r="BN2393" i="16"/>
  <c r="BM2393" i="16"/>
  <c r="BL2393" i="16"/>
  <c r="AY2393" i="16"/>
  <c r="AC2394" i="16"/>
  <c r="BN2394" i="16"/>
  <c r="BM2394" i="16"/>
  <c r="BL2394" i="16"/>
  <c r="AY2394" i="16"/>
  <c r="AC2395" i="16"/>
  <c r="BN2395" i="16"/>
  <c r="BM2395" i="16"/>
  <c r="AY2395" i="16"/>
  <c r="AC2396" i="16"/>
  <c r="BN2396" i="16"/>
  <c r="AY2396" i="16"/>
  <c r="AC2397" i="16"/>
  <c r="BN2397" i="16"/>
  <c r="AY2397" i="16"/>
  <c r="AC2398" i="16"/>
  <c r="BN2398" i="16"/>
  <c r="AY2398" i="16"/>
  <c r="AC2399" i="16"/>
  <c r="BN2399" i="16"/>
  <c r="BM2399" i="16"/>
  <c r="AY2399" i="16"/>
  <c r="AC2400" i="16"/>
  <c r="BN2400" i="16"/>
  <c r="AY2400" i="16"/>
  <c r="AC2401" i="16"/>
  <c r="BN2401" i="16"/>
  <c r="BM2401" i="16"/>
  <c r="BL2401" i="16"/>
  <c r="AY2401" i="16"/>
  <c r="AC2402" i="16"/>
  <c r="BN2402" i="16"/>
  <c r="BM2402" i="16"/>
  <c r="BL2402" i="16"/>
  <c r="AY2402" i="16"/>
  <c r="AC2403" i="16"/>
  <c r="BN2403" i="16"/>
  <c r="BM2403" i="16"/>
  <c r="AY2403" i="16"/>
  <c r="AC2404" i="16"/>
  <c r="BN2404" i="16"/>
  <c r="AY2404" i="16"/>
  <c r="AC2405" i="16"/>
  <c r="BN2405" i="16"/>
  <c r="AY2405" i="16"/>
  <c r="AC2406" i="16"/>
  <c r="BN2406" i="16"/>
  <c r="AY2406" i="16"/>
  <c r="AC2407" i="16"/>
  <c r="BN2407" i="16"/>
  <c r="BM2407" i="16"/>
  <c r="AY2407" i="16"/>
  <c r="AC2408" i="16"/>
  <c r="BN2408" i="16"/>
  <c r="AY2408" i="16"/>
  <c r="AC2409" i="16"/>
  <c r="BN2409" i="16"/>
  <c r="BM2409" i="16"/>
  <c r="BL2409" i="16"/>
  <c r="AY2409" i="16"/>
  <c r="AC2410" i="16"/>
  <c r="BN2410" i="16"/>
  <c r="BM2410" i="16"/>
  <c r="BL2410" i="16"/>
  <c r="AY2410" i="16"/>
  <c r="AC2411" i="16"/>
  <c r="BN2411" i="16"/>
  <c r="BM2411" i="16"/>
  <c r="AY2411" i="16"/>
  <c r="AC2412" i="16"/>
  <c r="BN2412" i="16"/>
  <c r="AY2412" i="16"/>
  <c r="AC2413" i="16"/>
  <c r="BN2413" i="16"/>
  <c r="AY2413" i="16"/>
  <c r="AC2414" i="16"/>
  <c r="BN2414" i="16"/>
  <c r="AY2414" i="16"/>
  <c r="AC2415" i="16"/>
  <c r="BN2415" i="16"/>
  <c r="BM2415" i="16"/>
  <c r="AY2415" i="16"/>
  <c r="AC2416" i="16"/>
  <c r="BN2416" i="16"/>
  <c r="AY2416" i="16"/>
  <c r="AC2417" i="16"/>
  <c r="BN2417" i="16"/>
  <c r="BM2417" i="16"/>
  <c r="BL2417" i="16"/>
  <c r="AY2417" i="16"/>
  <c r="AC2418" i="16"/>
  <c r="BN2418" i="16"/>
  <c r="BM2418" i="16"/>
  <c r="BL2418" i="16"/>
  <c r="AY2418" i="16"/>
  <c r="AC2419" i="16"/>
  <c r="BN2419" i="16"/>
  <c r="BM2419" i="16"/>
  <c r="AY2419" i="16"/>
  <c r="AC2420" i="16"/>
  <c r="BN2420" i="16"/>
  <c r="AY2420" i="16"/>
  <c r="AC2421" i="16"/>
  <c r="BN2421" i="16"/>
  <c r="AY2421" i="16"/>
  <c r="AC2422" i="16"/>
  <c r="BN2422" i="16"/>
  <c r="AY2422" i="16"/>
  <c r="AC2423" i="16"/>
  <c r="BN2423" i="16"/>
  <c r="BM2423" i="16"/>
  <c r="AY2423" i="16"/>
  <c r="AC2424" i="16"/>
  <c r="BN2424" i="16"/>
  <c r="AY2424" i="16"/>
  <c r="AC2425" i="16"/>
  <c r="BN2425" i="16"/>
  <c r="BM2425" i="16"/>
  <c r="BL2425" i="16"/>
  <c r="AY2425" i="16"/>
  <c r="AC2426" i="16"/>
  <c r="BN2426" i="16"/>
  <c r="BM2426" i="16"/>
  <c r="BL2426" i="16"/>
  <c r="AY2426" i="16"/>
  <c r="AC2427" i="16"/>
  <c r="BN2427" i="16"/>
  <c r="BM2427" i="16"/>
  <c r="AY2427" i="16"/>
  <c r="AC2428" i="16"/>
  <c r="BN2428" i="16"/>
  <c r="AY2428" i="16"/>
  <c r="AC2429" i="16"/>
  <c r="BN2429" i="16"/>
  <c r="AY2429" i="16"/>
  <c r="AC2430" i="16"/>
  <c r="BN2430" i="16"/>
  <c r="AY2430" i="16"/>
  <c r="AC2431" i="16"/>
  <c r="BN2431" i="16"/>
  <c r="BM2431" i="16"/>
  <c r="AY2431" i="16"/>
  <c r="AC2432" i="16"/>
  <c r="BN2432" i="16"/>
  <c r="AY2432" i="16"/>
  <c r="AC2433" i="16"/>
  <c r="BN2433" i="16"/>
  <c r="BM2433" i="16"/>
  <c r="BL2433" i="16"/>
  <c r="AY2433" i="16"/>
  <c r="AC2434" i="16"/>
  <c r="BN2434" i="16"/>
  <c r="BK2434" i="16"/>
  <c r="BJ2434" i="16"/>
  <c r="BM2434" i="16"/>
  <c r="BL2434" i="16"/>
  <c r="AY2434" i="16"/>
  <c r="AC2435" i="16"/>
  <c r="BN2435" i="16"/>
  <c r="BM2435" i="16"/>
  <c r="AY2435" i="16"/>
  <c r="AC2436" i="16"/>
  <c r="BN2436" i="16"/>
  <c r="AY2436" i="16"/>
  <c r="AC2437" i="16"/>
  <c r="BN2437" i="16"/>
  <c r="AY2437" i="16"/>
  <c r="AC2438" i="16"/>
  <c r="BN2438" i="16"/>
  <c r="AY2438" i="16"/>
  <c r="AC2439" i="16"/>
  <c r="BN2439" i="16"/>
  <c r="BM2439" i="16"/>
  <c r="AY2439" i="16"/>
  <c r="AC2440" i="16"/>
  <c r="BN2440" i="16"/>
  <c r="AY2440" i="16"/>
  <c r="AC2441" i="16"/>
  <c r="BN2441" i="16"/>
  <c r="BM2441" i="16"/>
  <c r="BL2441" i="16"/>
  <c r="AY2441" i="16"/>
  <c r="AC2442" i="16"/>
  <c r="BN2442" i="16"/>
  <c r="BM2442" i="16"/>
  <c r="BL2442" i="16"/>
  <c r="AY2442" i="16"/>
  <c r="AC2443" i="16"/>
  <c r="BN2443" i="16"/>
  <c r="BM2443" i="16"/>
  <c r="AY2443" i="16"/>
  <c r="AC2444" i="16"/>
  <c r="BN2444" i="16"/>
  <c r="AY2444" i="16"/>
  <c r="AC2445" i="16"/>
  <c r="BN2445" i="16"/>
  <c r="AY2445" i="16"/>
  <c r="AC2446" i="16"/>
  <c r="BN2446" i="16"/>
  <c r="AY2446" i="16"/>
  <c r="AC2447" i="16"/>
  <c r="BN2447" i="16"/>
  <c r="BM2447" i="16"/>
  <c r="AY2447" i="16"/>
  <c r="AC2448" i="16"/>
  <c r="BN2448" i="16"/>
  <c r="AY2448" i="16"/>
  <c r="AC2449" i="16"/>
  <c r="BN2449" i="16"/>
  <c r="BM2449" i="16"/>
  <c r="BL2449" i="16"/>
  <c r="AY2449" i="16"/>
  <c r="AC2450" i="16"/>
  <c r="BN2450" i="16"/>
  <c r="BK2450" i="16"/>
  <c r="BM2450" i="16"/>
  <c r="BL2450" i="16"/>
  <c r="AY2450" i="16"/>
  <c r="AC2451" i="16"/>
  <c r="BN2451" i="16"/>
  <c r="BM2451" i="16"/>
  <c r="AY2451" i="16"/>
  <c r="AC2452" i="16"/>
  <c r="BN2452" i="16"/>
  <c r="AY2452" i="16"/>
  <c r="AC2453" i="16"/>
  <c r="BN2453" i="16"/>
  <c r="AY2453" i="16"/>
  <c r="AC2454" i="16"/>
  <c r="BN2454" i="16"/>
  <c r="AY2454" i="16"/>
  <c r="AC2455" i="16"/>
  <c r="BN2455" i="16"/>
  <c r="BM2455" i="16"/>
  <c r="AY2455" i="16"/>
  <c r="AC2456" i="16"/>
  <c r="BN2456" i="16"/>
  <c r="AY2456" i="16"/>
  <c r="AC2457" i="16"/>
  <c r="BN2457" i="16"/>
  <c r="BM2457" i="16"/>
  <c r="BL2457" i="16"/>
  <c r="AY2457" i="16"/>
  <c r="AC2458" i="16"/>
  <c r="BN2458" i="16"/>
  <c r="BM2458" i="16"/>
  <c r="BL2458" i="16"/>
  <c r="AY2458" i="16"/>
  <c r="AC2459" i="16"/>
  <c r="BN2459" i="16"/>
  <c r="BM2459" i="16"/>
  <c r="AY2459" i="16"/>
  <c r="AC2460" i="16"/>
  <c r="BN2460" i="16"/>
  <c r="AY2460" i="16"/>
  <c r="AC2461" i="16"/>
  <c r="BN2461" i="16"/>
  <c r="AY2461" i="16"/>
  <c r="AC2462" i="16"/>
  <c r="BN2462" i="16"/>
  <c r="BM2462" i="16"/>
  <c r="AY2462" i="16"/>
  <c r="AC2463" i="16"/>
  <c r="BN2463" i="16"/>
  <c r="BM2463" i="16"/>
  <c r="AY2463" i="16"/>
  <c r="AC2464" i="16"/>
  <c r="BN2464" i="16"/>
  <c r="AY2464" i="16"/>
  <c r="AC2465" i="16"/>
  <c r="BN2465" i="16"/>
  <c r="BL2465" i="16"/>
  <c r="BM2465" i="16"/>
  <c r="AY2465" i="16"/>
  <c r="AC2466" i="16"/>
  <c r="BN2466" i="16"/>
  <c r="BM2466" i="16"/>
  <c r="BL2466" i="16"/>
  <c r="AY2466" i="16"/>
  <c r="AC2467" i="16"/>
  <c r="BN2467" i="16"/>
  <c r="BM2467" i="16"/>
  <c r="AY2467" i="16"/>
  <c r="AC2468" i="16"/>
  <c r="BN2468" i="16"/>
  <c r="AY2468" i="16"/>
  <c r="AC2469" i="16"/>
  <c r="BN2469" i="16"/>
  <c r="AY2469" i="16"/>
  <c r="AC2470" i="16"/>
  <c r="BN2470" i="16"/>
  <c r="BM2470" i="16"/>
  <c r="BL2470" i="16"/>
  <c r="AY2470" i="16"/>
  <c r="AC2471" i="16"/>
  <c r="BN2471" i="16"/>
  <c r="BM2471" i="16"/>
  <c r="AY2471" i="16"/>
  <c r="AC2472" i="16"/>
  <c r="BN2472" i="16"/>
  <c r="AY2472" i="16"/>
  <c r="AC2473" i="16"/>
  <c r="BN2473" i="16"/>
  <c r="AY2473" i="16"/>
  <c r="AC2474" i="16"/>
  <c r="BN2474" i="16"/>
  <c r="BM2474" i="16"/>
  <c r="AY2474" i="16"/>
  <c r="AC2475" i="16"/>
  <c r="BN2475" i="16"/>
  <c r="BM2475" i="16"/>
  <c r="AY2475" i="16"/>
  <c r="AC2476" i="16"/>
  <c r="BN2476" i="16"/>
  <c r="AY2476" i="16"/>
  <c r="AC2477" i="16"/>
  <c r="BN2477" i="16"/>
  <c r="AY2477" i="16"/>
  <c r="AC2478" i="16"/>
  <c r="BN2478" i="16"/>
  <c r="AY2478" i="16"/>
  <c r="AC2479" i="16"/>
  <c r="BN2479" i="16"/>
  <c r="BM2479" i="16"/>
  <c r="AY2479" i="16"/>
  <c r="AC2480" i="16"/>
  <c r="BN2480" i="16"/>
  <c r="AY2480" i="16"/>
  <c r="AC2481" i="16"/>
  <c r="BN2481" i="16"/>
  <c r="AY2481" i="16"/>
  <c r="AC2482" i="16"/>
  <c r="BN2482" i="16"/>
  <c r="AY2482" i="16"/>
  <c r="AC2483" i="16"/>
  <c r="BN2483" i="16"/>
  <c r="BM2483" i="16"/>
  <c r="AY2483" i="16"/>
  <c r="AC2484" i="16"/>
  <c r="BN2484" i="16"/>
  <c r="AY2484" i="16"/>
  <c r="AC2485" i="16"/>
  <c r="BN2485" i="16"/>
  <c r="AY2485" i="16"/>
  <c r="AC2486" i="16"/>
  <c r="BN2486" i="16"/>
  <c r="BM2486" i="16"/>
  <c r="BL2486" i="16"/>
  <c r="AY2486" i="16"/>
  <c r="AC2487" i="16"/>
  <c r="BN2487" i="16"/>
  <c r="BM2487" i="16"/>
  <c r="AY2487" i="16"/>
  <c r="AC2488" i="16"/>
  <c r="BN2488" i="16"/>
  <c r="AY2488" i="16"/>
  <c r="AC2489" i="16"/>
  <c r="BN2489" i="16"/>
  <c r="AY2489" i="16"/>
  <c r="AC2490" i="16"/>
  <c r="BN2490" i="16"/>
  <c r="BM2490" i="16"/>
  <c r="AY2490" i="16"/>
  <c r="AC2491" i="16"/>
  <c r="BN2491" i="16"/>
  <c r="BM2491" i="16"/>
  <c r="AY2491" i="16"/>
  <c r="AC2492" i="16"/>
  <c r="BN2492" i="16"/>
  <c r="AY2492" i="16"/>
  <c r="AC2493" i="16"/>
  <c r="BN2493" i="16"/>
  <c r="AY2493" i="16"/>
  <c r="AC2494" i="16"/>
  <c r="BN2494" i="16"/>
  <c r="AY2494" i="16"/>
  <c r="AC2495" i="16"/>
  <c r="BN2495" i="16"/>
  <c r="BM2495" i="16"/>
  <c r="AY2495" i="16"/>
  <c r="AC2496" i="16"/>
  <c r="BN2496" i="16"/>
  <c r="AY2496" i="16"/>
  <c r="AC2497" i="16"/>
  <c r="BN2497" i="16"/>
  <c r="AY2497" i="16"/>
  <c r="AC2498" i="16"/>
  <c r="BN2498" i="16"/>
  <c r="AY2498" i="16"/>
  <c r="AC2499" i="16"/>
  <c r="BN2499" i="16"/>
  <c r="BM2499" i="16"/>
  <c r="AY2499" i="16"/>
  <c r="AC2500" i="16"/>
  <c r="BN2500" i="16"/>
  <c r="AY2500" i="16"/>
  <c r="AC2501" i="16"/>
  <c r="BN2501" i="16"/>
  <c r="AY2501" i="16"/>
  <c r="AC2502" i="16"/>
  <c r="BN2502" i="16"/>
  <c r="BM2502" i="16"/>
  <c r="BL2502" i="16"/>
  <c r="AY2502" i="16"/>
  <c r="AC2503" i="16"/>
  <c r="BN2503" i="16"/>
  <c r="BM2503" i="16"/>
  <c r="AY2503" i="16"/>
  <c r="AC2504" i="16"/>
  <c r="BN2504" i="16"/>
  <c r="AY2504" i="16"/>
  <c r="AC2505" i="16"/>
  <c r="BN2505" i="16"/>
  <c r="AY2505" i="16"/>
  <c r="AC2506" i="16"/>
  <c r="BN2506" i="16"/>
  <c r="BM2506" i="16"/>
  <c r="AY2506" i="16"/>
  <c r="AC2507" i="16"/>
  <c r="BN2507" i="16"/>
  <c r="BM2507" i="16"/>
  <c r="AY2507" i="16"/>
  <c r="AC2508" i="16"/>
  <c r="BN2508" i="16"/>
  <c r="AY2508" i="16"/>
  <c r="AC2509" i="16"/>
  <c r="BN2509" i="16"/>
  <c r="AY2509" i="16"/>
  <c r="AC2510" i="16"/>
  <c r="BN2510" i="16"/>
  <c r="AY2510" i="16"/>
  <c r="AC2511" i="16"/>
  <c r="BN2511" i="16"/>
  <c r="BM2511" i="16"/>
  <c r="AY2511" i="16"/>
  <c r="AC2512" i="16"/>
  <c r="BN2512" i="16"/>
  <c r="AY2512" i="16"/>
  <c r="AC2513" i="16"/>
  <c r="BN2513" i="16"/>
  <c r="AY2513" i="16"/>
  <c r="AC2514" i="16"/>
  <c r="BN2514" i="16"/>
  <c r="AY2514" i="16"/>
  <c r="AC2515" i="16"/>
  <c r="BN2515" i="16"/>
  <c r="BM2515" i="16"/>
  <c r="AY2515" i="16"/>
  <c r="AC2516" i="16"/>
  <c r="BN2516" i="16"/>
  <c r="AY2516" i="16"/>
  <c r="AC2517" i="16"/>
  <c r="BN2517" i="16"/>
  <c r="AY2517" i="16"/>
  <c r="AC2518" i="16"/>
  <c r="BN2518" i="16"/>
  <c r="BM2518" i="16"/>
  <c r="BL2518" i="16"/>
  <c r="AY2518" i="16"/>
  <c r="AC2519" i="16"/>
  <c r="BN2519" i="16"/>
  <c r="BM2519" i="16"/>
  <c r="AY2519" i="16"/>
  <c r="AC2520" i="16"/>
  <c r="BN2520" i="16"/>
  <c r="AY2520" i="16"/>
  <c r="AC2521" i="16"/>
  <c r="BN2521" i="16"/>
  <c r="AY2521" i="16"/>
  <c r="AC2522" i="16"/>
  <c r="BN2522" i="16"/>
  <c r="BM2522" i="16"/>
  <c r="AY2522" i="16"/>
  <c r="AC2523" i="16"/>
  <c r="BN2523" i="16"/>
  <c r="BM2523" i="16"/>
  <c r="AY2523" i="16"/>
  <c r="AC2524" i="16"/>
  <c r="BN2524" i="16"/>
  <c r="AY2524" i="16"/>
  <c r="AC2525" i="16"/>
  <c r="BN2525" i="16"/>
  <c r="AY2525" i="16"/>
  <c r="AC2526" i="16"/>
  <c r="BN2526" i="16"/>
  <c r="AY2526" i="16"/>
  <c r="AC2527" i="16"/>
  <c r="BN2527" i="16"/>
  <c r="BM2527" i="16"/>
  <c r="AY2527" i="16"/>
  <c r="AC2528" i="16"/>
  <c r="BN2528" i="16"/>
  <c r="AY2528" i="16"/>
  <c r="AC2529" i="16"/>
  <c r="BN2529" i="16"/>
  <c r="AY2529" i="16"/>
  <c r="AC2530" i="16"/>
  <c r="BN2530" i="16"/>
  <c r="AY2530" i="16"/>
  <c r="AC2531" i="16"/>
  <c r="BN2531" i="16"/>
  <c r="BM2531" i="16"/>
  <c r="AY2531" i="16"/>
  <c r="AC2532" i="16"/>
  <c r="BN2532" i="16"/>
  <c r="AY2532" i="16"/>
  <c r="AC2533" i="16"/>
  <c r="BN2533" i="16"/>
  <c r="AY2533" i="16"/>
  <c r="AC2534" i="16"/>
  <c r="BN2534" i="16"/>
  <c r="BM2534" i="16"/>
  <c r="BL2534" i="16"/>
  <c r="AY2534" i="16"/>
  <c r="AC2535" i="16"/>
  <c r="BN2535" i="16"/>
  <c r="BM2535" i="16"/>
  <c r="AY2535" i="16"/>
  <c r="AC2536" i="16"/>
  <c r="BN2536" i="16"/>
  <c r="AY2536" i="16"/>
  <c r="AC2537" i="16"/>
  <c r="BN2537" i="16"/>
  <c r="AY2537" i="16"/>
  <c r="AC2538" i="16"/>
  <c r="BN2538" i="16"/>
  <c r="BM2538" i="16"/>
  <c r="AY2538" i="16"/>
  <c r="AC2539" i="16"/>
  <c r="BN2539" i="16"/>
  <c r="BM2539" i="16"/>
  <c r="AY2539" i="16"/>
  <c r="AC2540" i="16"/>
  <c r="BN2540" i="16"/>
  <c r="AY2540" i="16"/>
  <c r="AC2541" i="16"/>
  <c r="BN2541" i="16"/>
  <c r="AY2541" i="16"/>
  <c r="AC2542" i="16"/>
  <c r="BN2542" i="16"/>
  <c r="AY2542" i="16"/>
  <c r="AC2543" i="16"/>
  <c r="BN2543" i="16"/>
  <c r="BM2543" i="16"/>
  <c r="AY2543" i="16"/>
  <c r="AC2544" i="16"/>
  <c r="BN2544" i="16"/>
  <c r="AY2544" i="16"/>
  <c r="AC2545" i="16"/>
  <c r="BN2545" i="16"/>
  <c r="AY2545" i="16"/>
  <c r="AC2546" i="16"/>
  <c r="BN2546" i="16"/>
  <c r="AY2546" i="16"/>
  <c r="AC2547" i="16"/>
  <c r="BN2547" i="16"/>
  <c r="BM2547" i="16"/>
  <c r="AY2547" i="16"/>
  <c r="AC2548" i="16"/>
  <c r="BN2548" i="16"/>
  <c r="AY2548" i="16"/>
  <c r="AC2549" i="16"/>
  <c r="BN2549" i="16"/>
  <c r="AY2549" i="16"/>
  <c r="AC2550" i="16"/>
  <c r="BN2550" i="16"/>
  <c r="BM2550" i="16"/>
  <c r="BL2550" i="16"/>
  <c r="AY2550" i="16"/>
  <c r="AC2551" i="16"/>
  <c r="BN2551" i="16"/>
  <c r="BM2551" i="16"/>
  <c r="AY2551" i="16"/>
  <c r="AC2552" i="16"/>
  <c r="BN2552" i="16"/>
  <c r="AY2552" i="16"/>
  <c r="AC2553" i="16"/>
  <c r="BN2553" i="16"/>
  <c r="AY2553" i="16"/>
  <c r="AC2554" i="16"/>
  <c r="BN2554" i="16"/>
  <c r="AY2554" i="16"/>
  <c r="AC2555" i="16"/>
  <c r="BN2555" i="16"/>
  <c r="BM2555" i="16"/>
  <c r="AY2555" i="16"/>
  <c r="AC2556" i="16"/>
  <c r="BN2556" i="16"/>
  <c r="AY2556" i="16"/>
  <c r="AC2557" i="16"/>
  <c r="BN2557" i="16"/>
  <c r="AY2557" i="16"/>
  <c r="AC2558" i="16"/>
  <c r="BN2558" i="16"/>
  <c r="AY2558" i="16"/>
  <c r="AC2559" i="16"/>
  <c r="BN2559" i="16"/>
  <c r="BM2559" i="16"/>
  <c r="AY2559" i="16"/>
  <c r="AC2560" i="16"/>
  <c r="BN2560" i="16"/>
  <c r="AY2560" i="16"/>
  <c r="AC2561" i="16"/>
  <c r="BN2561" i="16"/>
  <c r="AY2561" i="16"/>
  <c r="AC2562" i="16"/>
  <c r="BN2562" i="16"/>
  <c r="AY2562" i="16"/>
  <c r="AC2563" i="16"/>
  <c r="BN2563" i="16"/>
  <c r="BM2563" i="16"/>
  <c r="AY2563" i="16"/>
  <c r="AC2564" i="16"/>
  <c r="BN2564" i="16"/>
  <c r="AY2564" i="16"/>
  <c r="AC2565" i="16"/>
  <c r="BN2565" i="16"/>
  <c r="AY2565" i="16"/>
  <c r="AC2566" i="16"/>
  <c r="BN2566" i="16"/>
  <c r="BM2566" i="16"/>
  <c r="BL2566" i="16"/>
  <c r="AY2566" i="16"/>
  <c r="AC2567" i="16"/>
  <c r="BN2567" i="16"/>
  <c r="BM2567" i="16"/>
  <c r="AY2567" i="16"/>
  <c r="AC2568" i="16"/>
  <c r="BN2568" i="16"/>
  <c r="AY2568" i="16"/>
  <c r="AC2569" i="16"/>
  <c r="BN2569" i="16"/>
  <c r="AY2569" i="16"/>
  <c r="AC2570" i="16"/>
  <c r="BN2570" i="16"/>
  <c r="AY2570" i="16"/>
  <c r="AC2571" i="16"/>
  <c r="BN2571" i="16"/>
  <c r="BM2571" i="16"/>
  <c r="AY2571" i="16"/>
  <c r="AC2572" i="16"/>
  <c r="BN2572" i="16"/>
  <c r="AY2572" i="16"/>
  <c r="AC2573" i="16"/>
  <c r="BN2573" i="16"/>
  <c r="AY2573" i="16"/>
  <c r="AC2574" i="16"/>
  <c r="BN2574" i="16"/>
  <c r="AY2574" i="16"/>
  <c r="AC2575" i="16"/>
  <c r="BN2575" i="16"/>
  <c r="BM2575" i="16"/>
  <c r="AY2575" i="16"/>
  <c r="AC2576" i="16"/>
  <c r="BN2576" i="16"/>
  <c r="AY2576" i="16"/>
  <c r="AC2577" i="16"/>
  <c r="BN2577" i="16"/>
  <c r="AY2577" i="16"/>
  <c r="AC2578" i="16"/>
  <c r="BN2578" i="16"/>
  <c r="AY2578" i="16"/>
  <c r="AC2579" i="16"/>
  <c r="BN2579" i="16"/>
  <c r="BM2579" i="16"/>
  <c r="AY2579" i="16"/>
  <c r="AC2580" i="16"/>
  <c r="BN2580" i="16"/>
  <c r="AY2580" i="16"/>
  <c r="AC2581" i="16"/>
  <c r="BN2581" i="16"/>
  <c r="AY2581" i="16"/>
  <c r="AC2582" i="16"/>
  <c r="BN2582" i="16"/>
  <c r="BM2582" i="16"/>
  <c r="BL2582" i="16"/>
  <c r="AY2582" i="16"/>
  <c r="AC2583" i="16"/>
  <c r="BN2583" i="16"/>
  <c r="BM2583" i="16"/>
  <c r="AY2583" i="16"/>
  <c r="AC2584" i="16"/>
  <c r="BN2584" i="16"/>
  <c r="AY2584" i="16"/>
  <c r="AC2585" i="16"/>
  <c r="BN2585" i="16"/>
  <c r="AY2585" i="16"/>
  <c r="AC2586" i="16"/>
  <c r="BN2586" i="16"/>
  <c r="AY2586" i="16"/>
  <c r="AC2587" i="16"/>
  <c r="BN2587" i="16"/>
  <c r="BM2587" i="16"/>
  <c r="AY2587" i="16"/>
  <c r="AC2588" i="16"/>
  <c r="BN2588" i="16"/>
  <c r="AY2588" i="16"/>
  <c r="AC2589" i="16"/>
  <c r="BN2589" i="16"/>
  <c r="AY2589" i="16"/>
  <c r="AC2590" i="16"/>
  <c r="BN2590" i="16"/>
  <c r="AY2590" i="16"/>
  <c r="AC2591" i="16"/>
  <c r="BN2591" i="16"/>
  <c r="BM2591" i="16"/>
  <c r="AY2591" i="16"/>
  <c r="AC2592" i="16"/>
  <c r="BN2592" i="16"/>
  <c r="AY2592" i="16"/>
  <c r="AC2593" i="16"/>
  <c r="BN2593" i="16"/>
  <c r="AY2593" i="16"/>
  <c r="AC2594" i="16"/>
  <c r="BN2594" i="16"/>
  <c r="AY2594" i="16"/>
  <c r="AC2595" i="16"/>
  <c r="BN2595" i="16"/>
  <c r="BM2595" i="16"/>
  <c r="AY2595" i="16"/>
  <c r="AC2596" i="16"/>
  <c r="BN2596" i="16"/>
  <c r="AY2596" i="16"/>
  <c r="AC2597" i="16"/>
  <c r="BN2597" i="16"/>
  <c r="AY2597" i="16"/>
  <c r="AC2598" i="16"/>
  <c r="BN2598" i="16"/>
  <c r="BM2598" i="16"/>
  <c r="BL2598" i="16"/>
  <c r="AY2598" i="16"/>
  <c r="AC2599" i="16"/>
  <c r="BN2599" i="16"/>
  <c r="BM2599" i="16"/>
  <c r="AY2599" i="16"/>
  <c r="AC2600" i="16"/>
  <c r="BN2600" i="16"/>
  <c r="AY2600" i="16"/>
  <c r="AC2601" i="16"/>
  <c r="BN2601" i="16"/>
  <c r="AY2601" i="16"/>
  <c r="AC2602" i="16"/>
  <c r="BN2602" i="16"/>
  <c r="AY2602" i="16"/>
  <c r="AC2603" i="16"/>
  <c r="BN2603" i="16"/>
  <c r="BM2603" i="16"/>
  <c r="AY2603" i="16"/>
  <c r="AC2604" i="16"/>
  <c r="BN2604" i="16"/>
  <c r="AY2604" i="16"/>
  <c r="AC2605" i="16"/>
  <c r="BN2605" i="16"/>
  <c r="AY2605" i="16"/>
  <c r="AC2606" i="16"/>
  <c r="BN2606" i="16"/>
  <c r="AY2606" i="16"/>
  <c r="AC2607" i="16"/>
  <c r="BN2607" i="16"/>
  <c r="BM2607" i="16"/>
  <c r="AY2607" i="16"/>
  <c r="AC2608" i="16"/>
  <c r="BN2608" i="16"/>
  <c r="AY2608" i="16"/>
  <c r="AC2609" i="16"/>
  <c r="BN2609" i="16"/>
  <c r="AY2609" i="16"/>
  <c r="AC2610" i="16"/>
  <c r="BN2610" i="16"/>
  <c r="AY2610" i="16"/>
  <c r="AC2611" i="16"/>
  <c r="BN2611" i="16"/>
  <c r="BM2611" i="16"/>
  <c r="AY2611" i="16"/>
  <c r="AC2612" i="16"/>
  <c r="BN2612" i="16"/>
  <c r="AY2612" i="16"/>
  <c r="AC2613" i="16"/>
  <c r="BN2613" i="16"/>
  <c r="AY2613" i="16"/>
  <c r="AC2614" i="16"/>
  <c r="BN2614" i="16"/>
  <c r="AY2614" i="16"/>
  <c r="AC2615" i="16"/>
  <c r="BN2615" i="16"/>
  <c r="BM2615" i="16"/>
  <c r="AY2615" i="16"/>
  <c r="AC2616" i="16"/>
  <c r="BN2616" i="16"/>
  <c r="AY2616" i="16"/>
  <c r="AC2617" i="16"/>
  <c r="BN2617" i="16"/>
  <c r="AY2617" i="16"/>
  <c r="AC2618" i="16"/>
  <c r="BN2618" i="16"/>
  <c r="AY2618" i="16"/>
  <c r="AC2619" i="16"/>
  <c r="BN2619" i="16"/>
  <c r="BM2619" i="16"/>
  <c r="AY2619" i="16"/>
  <c r="AC2620" i="16"/>
  <c r="BN2620" i="16"/>
  <c r="AY2620" i="16"/>
  <c r="AC2621" i="16"/>
  <c r="BN2621" i="16"/>
  <c r="AY2621" i="16"/>
  <c r="AC2622" i="16"/>
  <c r="BN2622" i="16"/>
  <c r="AY2622" i="16"/>
  <c r="AC2623" i="16"/>
  <c r="BN2623" i="16"/>
  <c r="BM2623" i="16"/>
  <c r="AY2623" i="16"/>
  <c r="AC2624" i="16"/>
  <c r="BN2624" i="16"/>
  <c r="AY2624" i="16"/>
  <c r="AC2625" i="16"/>
  <c r="BN2625" i="16"/>
  <c r="AY2625" i="16"/>
  <c r="AC2626" i="16"/>
  <c r="BN2626" i="16"/>
  <c r="AY2626" i="16"/>
  <c r="AC2627" i="16"/>
  <c r="BN2627" i="16"/>
  <c r="BM2627" i="16"/>
  <c r="AY2627" i="16"/>
  <c r="AC2628" i="16"/>
  <c r="BN2628" i="16"/>
  <c r="AY2628" i="16"/>
  <c r="AC2629" i="16"/>
  <c r="BN2629" i="16"/>
  <c r="AY2629" i="16"/>
  <c r="AC2630" i="16"/>
  <c r="BN2630" i="16"/>
  <c r="AY2630" i="16"/>
  <c r="AC2631" i="16"/>
  <c r="BN2631" i="16"/>
  <c r="BM2631" i="16"/>
  <c r="AY2631" i="16"/>
  <c r="AC2632" i="16"/>
  <c r="BN2632" i="16"/>
  <c r="AY2632" i="16"/>
  <c r="AC2633" i="16"/>
  <c r="BN2633" i="16"/>
  <c r="AY2633" i="16"/>
  <c r="AC2634" i="16"/>
  <c r="BN2634" i="16"/>
  <c r="AY2634" i="16"/>
  <c r="AC2635" i="16"/>
  <c r="BN2635" i="16"/>
  <c r="BM2635" i="16"/>
  <c r="AY2635" i="16"/>
  <c r="AC2636" i="16"/>
  <c r="BN2636" i="16"/>
  <c r="AY2636" i="16"/>
  <c r="AC2637" i="16"/>
  <c r="BN2637" i="16"/>
  <c r="AY2637" i="16"/>
  <c r="AC2638" i="16"/>
  <c r="BN2638" i="16"/>
  <c r="AY2638" i="16"/>
  <c r="AC2639" i="16"/>
  <c r="BN2639" i="16"/>
  <c r="BM2639" i="16"/>
  <c r="AY2639" i="16"/>
  <c r="AC2640" i="16"/>
  <c r="BN2640" i="16"/>
  <c r="AY2640" i="16"/>
  <c r="AC2641" i="16"/>
  <c r="BN2641" i="16"/>
  <c r="AY2641" i="16"/>
  <c r="AC2642" i="16"/>
  <c r="BN2642" i="16"/>
  <c r="AY2642" i="16"/>
  <c r="AC2643" i="16"/>
  <c r="BN2643" i="16"/>
  <c r="BM2643" i="16"/>
  <c r="AY2643" i="16"/>
  <c r="AC2644" i="16"/>
  <c r="BN2644" i="16"/>
  <c r="AY2644" i="16"/>
  <c r="AC2645" i="16"/>
  <c r="BN2645" i="16"/>
  <c r="AY2645" i="16"/>
  <c r="AC2646" i="16"/>
  <c r="BN2646" i="16"/>
  <c r="AY2646" i="16"/>
  <c r="AC2647" i="16"/>
  <c r="BN2647" i="16"/>
  <c r="BM2647" i="16"/>
  <c r="AY2647" i="16"/>
  <c r="AC2648" i="16"/>
  <c r="BN2648" i="16"/>
  <c r="AY2648" i="16"/>
  <c r="AC2649" i="16"/>
  <c r="BN2649" i="16"/>
  <c r="AY2649" i="16"/>
  <c r="AC2650" i="16"/>
  <c r="BN2650" i="16"/>
  <c r="AY2650" i="16"/>
  <c r="AC2651" i="16"/>
  <c r="BN2651" i="16"/>
  <c r="BM2651" i="16"/>
  <c r="AY2651" i="16"/>
  <c r="AC2652" i="16"/>
  <c r="BN2652" i="16"/>
  <c r="AY2652" i="16"/>
  <c r="AC2653" i="16"/>
  <c r="BN2653" i="16"/>
  <c r="AY2653" i="16"/>
  <c r="AC2654" i="16"/>
  <c r="BN2654" i="16"/>
  <c r="AY2654" i="16"/>
  <c r="AC2655" i="16"/>
  <c r="BN2655" i="16"/>
  <c r="BM2655" i="16"/>
  <c r="AY2655" i="16"/>
  <c r="AC2656" i="16"/>
  <c r="BN2656" i="16"/>
  <c r="AY2656" i="16"/>
  <c r="AC2657" i="16"/>
  <c r="BN2657" i="16"/>
  <c r="AY2657" i="16"/>
  <c r="AC2658" i="16"/>
  <c r="BN2658" i="16"/>
  <c r="AY2658" i="16"/>
  <c r="AC2659" i="16"/>
  <c r="BN2659" i="16"/>
  <c r="BM2659" i="16"/>
  <c r="AY2659" i="16"/>
  <c r="AC2660" i="16"/>
  <c r="BN2660" i="16"/>
  <c r="AY2660" i="16"/>
  <c r="AC2661" i="16"/>
  <c r="BN2661" i="16"/>
  <c r="AY2661" i="16"/>
  <c r="AC2662" i="16"/>
  <c r="BN2662" i="16"/>
  <c r="AY2662" i="16"/>
  <c r="AC2663" i="16"/>
  <c r="BN2663" i="16"/>
  <c r="BM2663" i="16"/>
  <c r="AY2663" i="16"/>
  <c r="AC2664" i="16"/>
  <c r="BN2664" i="16"/>
  <c r="AY2664" i="16"/>
  <c r="AC2665" i="16"/>
  <c r="BN2665" i="16"/>
  <c r="AY2665" i="16"/>
  <c r="AC2666" i="16"/>
  <c r="BN2666" i="16"/>
  <c r="AY2666" i="16"/>
  <c r="AC2667" i="16"/>
  <c r="BN2667" i="16"/>
  <c r="BM2667" i="16"/>
  <c r="AY2667" i="16"/>
  <c r="AC2668" i="16"/>
  <c r="BN2668" i="16"/>
  <c r="AY2668" i="16"/>
  <c r="AC2669" i="16"/>
  <c r="BN2669" i="16"/>
  <c r="AY2669" i="16"/>
  <c r="AC2670" i="16"/>
  <c r="BN2670" i="16"/>
  <c r="AY2670" i="16"/>
  <c r="AC2671" i="16"/>
  <c r="BN2671" i="16"/>
  <c r="BM2671" i="16"/>
  <c r="AY2671" i="16"/>
  <c r="AC2672" i="16"/>
  <c r="BN2672" i="16"/>
  <c r="AY2672" i="16"/>
  <c r="AC2673" i="16"/>
  <c r="BN2673" i="16"/>
  <c r="AY2673" i="16"/>
  <c r="AC2674" i="16"/>
  <c r="BN2674" i="16"/>
  <c r="AY2674" i="16"/>
  <c r="AC2675" i="16"/>
  <c r="BN2675" i="16"/>
  <c r="BM2675" i="16"/>
  <c r="AY2675" i="16"/>
  <c r="AC2676" i="16"/>
  <c r="BN2676" i="16"/>
  <c r="AY2676" i="16"/>
  <c r="AC2677" i="16"/>
  <c r="BN2677" i="16"/>
  <c r="AY2677" i="16"/>
  <c r="AC2678" i="16"/>
  <c r="BN2678" i="16"/>
  <c r="AY2678" i="16"/>
  <c r="AC2679" i="16"/>
  <c r="BN2679" i="16"/>
  <c r="BM2679" i="16"/>
  <c r="AY2679" i="16"/>
  <c r="AC2680" i="16"/>
  <c r="BN2680" i="16"/>
  <c r="AY2680" i="16"/>
  <c r="AC2681" i="16"/>
  <c r="BN2681" i="16"/>
  <c r="AY2681" i="16"/>
  <c r="AC2682" i="16"/>
  <c r="BN2682" i="16"/>
  <c r="AY2682" i="16"/>
  <c r="AC2683" i="16"/>
  <c r="BN2683" i="16"/>
  <c r="BM2683" i="16"/>
  <c r="AY2683" i="16"/>
  <c r="AC2684" i="16"/>
  <c r="BN2684" i="16"/>
  <c r="AY2684" i="16"/>
  <c r="AC2685" i="16"/>
  <c r="BN2685" i="16"/>
  <c r="AY2685" i="16"/>
  <c r="AC2686" i="16"/>
  <c r="BN2686" i="16"/>
  <c r="BM2686" i="16"/>
  <c r="BL2686" i="16"/>
  <c r="AY2686" i="16"/>
  <c r="AC2687" i="16"/>
  <c r="BN2687" i="16"/>
  <c r="BM2687" i="16"/>
  <c r="AY2687" i="16"/>
  <c r="AC2688" i="16"/>
  <c r="BN2688" i="16"/>
  <c r="AY2688" i="16"/>
  <c r="AC2689" i="16"/>
  <c r="BN2689" i="16"/>
  <c r="AY2689" i="16"/>
  <c r="AC2690" i="16"/>
  <c r="BN2690" i="16"/>
  <c r="BM2690" i="16"/>
  <c r="BL2690" i="16"/>
  <c r="AY2690" i="16"/>
  <c r="AC2691" i="16"/>
  <c r="BN2691" i="16"/>
  <c r="BM2691" i="16"/>
  <c r="AY2691" i="16"/>
  <c r="AC2692" i="16"/>
  <c r="BN2692" i="16"/>
  <c r="AY2692" i="16"/>
  <c r="AC2693" i="16"/>
  <c r="BN2693" i="16"/>
  <c r="AY2693" i="16"/>
  <c r="AC2694" i="16"/>
  <c r="BN2694" i="16"/>
  <c r="AY2694" i="16"/>
  <c r="AC2695" i="16"/>
  <c r="BN2695" i="16"/>
  <c r="BM2695" i="16"/>
  <c r="AY2695" i="16"/>
  <c r="AC2696" i="16"/>
  <c r="BN2696" i="16"/>
  <c r="AY2696" i="16"/>
  <c r="AC2697" i="16"/>
  <c r="BN2697" i="16"/>
  <c r="BM2697" i="16"/>
  <c r="BL2697" i="16"/>
  <c r="AY2697" i="16"/>
  <c r="AC2698" i="16"/>
  <c r="BN2698" i="16"/>
  <c r="BM2698" i="16"/>
  <c r="AY2698" i="16"/>
  <c r="AC2699" i="16"/>
  <c r="BN2699" i="16"/>
  <c r="BM2699" i="16"/>
  <c r="AY2699" i="16"/>
  <c r="AC2700" i="16"/>
  <c r="BN2700" i="16"/>
  <c r="AY2700" i="16"/>
  <c r="AC2701" i="16"/>
  <c r="BN2701" i="16"/>
  <c r="AY2701" i="16"/>
  <c r="AC2702" i="16"/>
  <c r="BN2702" i="16"/>
  <c r="BM2702" i="16"/>
  <c r="AY2702" i="16"/>
  <c r="AC2703" i="16"/>
  <c r="BN2703" i="16"/>
  <c r="BM2703" i="16"/>
  <c r="AY2703" i="16"/>
  <c r="AC2704" i="16"/>
  <c r="BN2704" i="16"/>
  <c r="AY2704" i="16"/>
  <c r="AC2705" i="16"/>
  <c r="BN2705" i="16"/>
  <c r="BM2705" i="16"/>
  <c r="BL2705" i="16"/>
  <c r="AY2705" i="16"/>
  <c r="AC2706" i="16"/>
  <c r="BN2706" i="16"/>
  <c r="BM2706" i="16"/>
  <c r="AY2706" i="16"/>
  <c r="AC2707" i="16"/>
  <c r="BN2707" i="16"/>
  <c r="BM2707" i="16"/>
  <c r="AY2707" i="16"/>
  <c r="AC2708" i="16"/>
  <c r="BN2708" i="16"/>
  <c r="AY2708" i="16"/>
  <c r="AC2709" i="16"/>
  <c r="BN2709" i="16"/>
  <c r="AY2709" i="16"/>
  <c r="AC2710" i="16"/>
  <c r="BN2710" i="16"/>
  <c r="BM2710" i="16"/>
  <c r="BL2710" i="16"/>
  <c r="BK2710" i="16"/>
  <c r="BJ2710" i="16"/>
  <c r="AY2710" i="16"/>
  <c r="AC2711" i="16"/>
  <c r="BN2711" i="16"/>
  <c r="BM2711" i="16"/>
  <c r="AY2711" i="16"/>
  <c r="AC2712" i="16"/>
  <c r="BN2712" i="16"/>
  <c r="AY2712" i="16"/>
  <c r="AC2713" i="16"/>
  <c r="BN2713" i="16"/>
  <c r="BM2713" i="16"/>
  <c r="AY2713" i="16"/>
  <c r="AC2714" i="16"/>
  <c r="BN2714" i="16"/>
  <c r="BM2714" i="16"/>
  <c r="BL2714" i="16"/>
  <c r="AY2714" i="16"/>
  <c r="AC2715" i="16"/>
  <c r="BN2715" i="16"/>
  <c r="BM2715" i="16"/>
  <c r="AY2715" i="16"/>
  <c r="AC2716" i="16"/>
  <c r="BN2716" i="16"/>
  <c r="AY2716" i="16"/>
  <c r="AC2717" i="16"/>
  <c r="BN2717" i="16"/>
  <c r="AY2717" i="16"/>
  <c r="AC2718" i="16"/>
  <c r="BN2718" i="16"/>
  <c r="BM2718" i="16"/>
  <c r="BL2718" i="16"/>
  <c r="AY2718" i="16"/>
  <c r="AC2719" i="16"/>
  <c r="BN2719" i="16"/>
  <c r="BM2719" i="16"/>
  <c r="AY2719" i="16"/>
  <c r="AC2720" i="16"/>
  <c r="BN2720" i="16"/>
  <c r="AY2720" i="16"/>
  <c r="AC2721" i="16"/>
  <c r="BN2721" i="16"/>
  <c r="BM2721" i="16"/>
  <c r="AY2721" i="16"/>
  <c r="AC2722" i="16"/>
  <c r="BN2722" i="16"/>
  <c r="BM2722" i="16"/>
  <c r="BL2722" i="16"/>
  <c r="AY2722" i="16"/>
  <c r="AC2723" i="16"/>
  <c r="BN2723" i="16"/>
  <c r="BM2723" i="16"/>
  <c r="AY2723" i="16"/>
  <c r="AC2724" i="16"/>
  <c r="BN2724" i="16"/>
  <c r="AY2724" i="16"/>
  <c r="AC2725" i="16"/>
  <c r="BN2725" i="16"/>
  <c r="AY2725" i="16"/>
  <c r="AC2726" i="16"/>
  <c r="BN2726" i="16"/>
  <c r="BM2726" i="16"/>
  <c r="AY2726" i="16"/>
  <c r="AC2727" i="16"/>
  <c r="BN2727" i="16"/>
  <c r="BM2727" i="16"/>
  <c r="AY2727" i="16"/>
  <c r="AC2728" i="16"/>
  <c r="BN2728" i="16"/>
  <c r="AY2728" i="16"/>
  <c r="AC2729" i="16"/>
  <c r="BN2729" i="16"/>
  <c r="BM2729" i="16"/>
  <c r="BL2729" i="16"/>
  <c r="AY2729" i="16"/>
  <c r="AC2730" i="16"/>
  <c r="BN2730" i="16"/>
  <c r="BL2730" i="16"/>
  <c r="BM2730" i="16"/>
  <c r="AY2730" i="16"/>
  <c r="AC2731" i="16"/>
  <c r="BN2731" i="16"/>
  <c r="BM2731" i="16"/>
  <c r="AY2731" i="16"/>
  <c r="AC2732" i="16"/>
  <c r="BN2732" i="16"/>
  <c r="AY2732" i="16"/>
  <c r="AC2733" i="16"/>
  <c r="BN2733" i="16"/>
  <c r="AY2733" i="16"/>
  <c r="AC2734" i="16"/>
  <c r="BN2734" i="16"/>
  <c r="BM2734" i="16"/>
  <c r="AY2734" i="16"/>
  <c r="AC2735" i="16"/>
  <c r="BN2735" i="16"/>
  <c r="BM2735" i="16"/>
  <c r="AY2735" i="16"/>
  <c r="AC2736" i="16"/>
  <c r="BN2736" i="16"/>
  <c r="AY2736" i="16"/>
  <c r="AC2737" i="16"/>
  <c r="BN2737" i="16"/>
  <c r="BM2737" i="16"/>
  <c r="BL2737" i="16"/>
  <c r="AY2737" i="16"/>
  <c r="AC2738" i="16"/>
  <c r="BN2738" i="16"/>
  <c r="AY2738" i="16"/>
  <c r="AB2" i="15"/>
  <c r="AD2" i="15"/>
  <c r="AB3" i="15"/>
  <c r="AB4" i="15"/>
  <c r="AB5" i="15"/>
  <c r="AB6" i="15"/>
  <c r="AB7" i="15"/>
  <c r="AB9" i="15"/>
  <c r="AB8" i="15"/>
  <c r="AB18" i="15"/>
  <c r="AB10" i="15"/>
  <c r="AB15" i="15"/>
  <c r="BN11" i="15"/>
  <c r="F9" i="15"/>
  <c r="G9" i="15"/>
  <c r="E25" i="15"/>
  <c r="F25" i="15"/>
  <c r="Z25" i="15"/>
  <c r="E59" i="15"/>
  <c r="F59" i="15"/>
  <c r="E21" i="15"/>
  <c r="F21" i="15"/>
  <c r="E22" i="15"/>
  <c r="F22" i="15"/>
  <c r="Z22" i="15"/>
  <c r="E23" i="15"/>
  <c r="F23" i="15"/>
  <c r="Z23" i="15"/>
  <c r="G23" i="15"/>
  <c r="J23" i="15"/>
  <c r="E24" i="15"/>
  <c r="F24" i="15"/>
  <c r="E26" i="15"/>
  <c r="F26" i="15"/>
  <c r="E27" i="15"/>
  <c r="F27" i="15"/>
  <c r="Z27" i="15"/>
  <c r="E28" i="15"/>
  <c r="F28" i="15"/>
  <c r="E29" i="15"/>
  <c r="F29" i="15"/>
  <c r="E30" i="15"/>
  <c r="F30" i="15"/>
  <c r="Z30" i="15"/>
  <c r="G30" i="15"/>
  <c r="K30" i="15"/>
  <c r="E31" i="15"/>
  <c r="F31" i="15"/>
  <c r="Z31" i="15"/>
  <c r="E32" i="15"/>
  <c r="F32" i="15"/>
  <c r="G32" i="15"/>
  <c r="K32" i="15"/>
  <c r="E33" i="15"/>
  <c r="F33" i="15"/>
  <c r="E34" i="15"/>
  <c r="F34" i="15"/>
  <c r="Z34" i="15"/>
  <c r="G34" i="15"/>
  <c r="E35" i="15"/>
  <c r="F35" i="15"/>
  <c r="Z35" i="15"/>
  <c r="E36" i="15"/>
  <c r="F36" i="15"/>
  <c r="Z36" i="15"/>
  <c r="G36" i="15"/>
  <c r="E37" i="15"/>
  <c r="F37" i="15"/>
  <c r="E38" i="15"/>
  <c r="F38" i="15"/>
  <c r="G38" i="15"/>
  <c r="K38" i="15"/>
  <c r="E39" i="15"/>
  <c r="F39" i="15"/>
  <c r="Z39" i="15"/>
  <c r="E40" i="15"/>
  <c r="F40" i="15"/>
  <c r="G40" i="15"/>
  <c r="Z40" i="15"/>
  <c r="E41" i="15"/>
  <c r="F41" i="15"/>
  <c r="E42" i="15"/>
  <c r="F42" i="15"/>
  <c r="E43" i="15"/>
  <c r="F43" i="15"/>
  <c r="Z43" i="15"/>
  <c r="E44" i="15"/>
  <c r="F44" i="15"/>
  <c r="E45" i="15"/>
  <c r="F45" i="15"/>
  <c r="E46" i="15"/>
  <c r="F46" i="15"/>
  <c r="Z46" i="15"/>
  <c r="G46" i="15"/>
  <c r="E47" i="15"/>
  <c r="F47" i="15"/>
  <c r="Z47" i="15"/>
  <c r="E48" i="15"/>
  <c r="F48" i="15"/>
  <c r="G48" i="15"/>
  <c r="Z48" i="15"/>
  <c r="E49" i="15"/>
  <c r="F49" i="15"/>
  <c r="E50" i="15"/>
  <c r="F50" i="15"/>
  <c r="Z50" i="15"/>
  <c r="E51" i="15"/>
  <c r="F51" i="15"/>
  <c r="E52" i="15"/>
  <c r="F52" i="15"/>
  <c r="G52" i="15"/>
  <c r="R52" i="15"/>
  <c r="E53" i="15"/>
  <c r="F53" i="15"/>
  <c r="E54" i="15"/>
  <c r="F54" i="15"/>
  <c r="Z54" i="15"/>
  <c r="E55" i="15"/>
  <c r="F55" i="15"/>
  <c r="G55" i="15"/>
  <c r="R55" i="15"/>
  <c r="E56" i="15"/>
  <c r="F56" i="15"/>
  <c r="G56" i="15"/>
  <c r="E57" i="15"/>
  <c r="F57" i="15"/>
  <c r="E58" i="15"/>
  <c r="F58" i="15"/>
  <c r="Z58" i="15"/>
  <c r="E60" i="15"/>
  <c r="F60" i="15"/>
  <c r="Z60" i="15"/>
  <c r="G60" i="15"/>
  <c r="R60" i="15"/>
  <c r="E61" i="15"/>
  <c r="F61" i="15"/>
  <c r="G61" i="15"/>
  <c r="R61" i="15"/>
  <c r="E62" i="15"/>
  <c r="F62" i="15"/>
  <c r="E63" i="15"/>
  <c r="F63" i="15"/>
  <c r="Z63" i="15"/>
  <c r="E64" i="15"/>
  <c r="F64" i="15"/>
  <c r="G64" i="15"/>
  <c r="R64" i="15"/>
  <c r="E65" i="15"/>
  <c r="F65" i="15"/>
  <c r="G65" i="15"/>
  <c r="R65" i="15"/>
  <c r="E66" i="15"/>
  <c r="F66" i="15"/>
  <c r="E67" i="15"/>
  <c r="F67" i="15"/>
  <c r="Z67" i="15"/>
  <c r="E68" i="15"/>
  <c r="F68" i="15"/>
  <c r="E69" i="15"/>
  <c r="F69" i="15"/>
  <c r="G69" i="15"/>
  <c r="E70" i="15"/>
  <c r="F70" i="15"/>
  <c r="E71" i="15"/>
  <c r="F71" i="15"/>
  <c r="Z71" i="15"/>
  <c r="E72" i="15"/>
  <c r="F72" i="15"/>
  <c r="E73" i="15"/>
  <c r="F73" i="15"/>
  <c r="G73" i="15"/>
  <c r="E74" i="15"/>
  <c r="F74" i="15"/>
  <c r="E75" i="15"/>
  <c r="F75" i="15"/>
  <c r="Z75" i="15"/>
  <c r="E76" i="15"/>
  <c r="F76" i="15"/>
  <c r="Z76" i="15"/>
  <c r="G76" i="15"/>
  <c r="J76" i="15"/>
  <c r="E77" i="15"/>
  <c r="F77" i="15"/>
  <c r="G77" i="15"/>
  <c r="E78" i="15"/>
  <c r="F78" i="15"/>
  <c r="E79" i="15"/>
  <c r="F79" i="15"/>
  <c r="Z79" i="15"/>
  <c r="E80" i="15"/>
  <c r="F80" i="15"/>
  <c r="E81" i="15"/>
  <c r="F81" i="15"/>
  <c r="G81" i="15"/>
  <c r="E82" i="15"/>
  <c r="F82" i="15"/>
  <c r="E83" i="15"/>
  <c r="F83" i="15"/>
  <c r="Z83" i="15"/>
  <c r="E84" i="15"/>
  <c r="F84" i="15"/>
  <c r="E85" i="15"/>
  <c r="F85" i="15"/>
  <c r="G85" i="15"/>
  <c r="E86" i="15"/>
  <c r="F86" i="15"/>
  <c r="E87" i="15"/>
  <c r="F87" i="15"/>
  <c r="Z87" i="15"/>
  <c r="E88" i="15"/>
  <c r="F88" i="15"/>
  <c r="E89" i="15"/>
  <c r="F89" i="15"/>
  <c r="G89" i="15"/>
  <c r="E90" i="15"/>
  <c r="F90" i="15"/>
  <c r="E91" i="15"/>
  <c r="F91" i="15"/>
  <c r="Z91" i="15"/>
  <c r="E92" i="15"/>
  <c r="F92" i="15"/>
  <c r="E93" i="15"/>
  <c r="F93" i="15"/>
  <c r="G93" i="15"/>
  <c r="J93" i="15"/>
  <c r="E94" i="15"/>
  <c r="F94" i="15"/>
  <c r="E95" i="15"/>
  <c r="F95" i="15"/>
  <c r="Z95" i="15"/>
  <c r="E96" i="15"/>
  <c r="F96" i="15"/>
  <c r="E97" i="15"/>
  <c r="F97" i="15"/>
  <c r="G97" i="15"/>
  <c r="J97" i="15"/>
  <c r="E98" i="15"/>
  <c r="F98" i="15"/>
  <c r="E99" i="15"/>
  <c r="F99" i="15"/>
  <c r="Z99" i="15"/>
  <c r="E100" i="15"/>
  <c r="F100" i="15"/>
  <c r="E101" i="15"/>
  <c r="F101" i="15"/>
  <c r="G101" i="15"/>
  <c r="E102" i="15"/>
  <c r="F102" i="15"/>
  <c r="E103" i="15"/>
  <c r="F103" i="15"/>
  <c r="E104" i="15"/>
  <c r="F104" i="15"/>
  <c r="E105" i="15"/>
  <c r="F105" i="15"/>
  <c r="E106" i="15"/>
  <c r="F106" i="15"/>
  <c r="E107" i="15"/>
  <c r="F107" i="15"/>
  <c r="E108" i="15"/>
  <c r="F108" i="15"/>
  <c r="E109" i="15"/>
  <c r="F109" i="15"/>
  <c r="AU109" i="15"/>
  <c r="E110" i="15"/>
  <c r="F110" i="15"/>
  <c r="E111" i="15"/>
  <c r="F111" i="15"/>
  <c r="E112" i="15"/>
  <c r="F112" i="15"/>
  <c r="E113" i="15"/>
  <c r="F113" i="15"/>
  <c r="E114" i="15"/>
  <c r="F114" i="15"/>
  <c r="E115" i="15"/>
  <c r="F115" i="15"/>
  <c r="E116" i="15"/>
  <c r="F116" i="15"/>
  <c r="E117" i="15"/>
  <c r="F117" i="15"/>
  <c r="E118" i="15"/>
  <c r="F118" i="15"/>
  <c r="E119" i="15"/>
  <c r="F119" i="15"/>
  <c r="E120" i="15"/>
  <c r="F120" i="15"/>
  <c r="E121" i="15"/>
  <c r="F121" i="15"/>
  <c r="E122" i="15"/>
  <c r="F122" i="15"/>
  <c r="E123" i="15"/>
  <c r="F123" i="15"/>
  <c r="E124" i="15"/>
  <c r="F124" i="15"/>
  <c r="E125" i="15"/>
  <c r="F125" i="15"/>
  <c r="AU125" i="15"/>
  <c r="E126" i="15"/>
  <c r="F126" i="15"/>
  <c r="E127" i="15"/>
  <c r="F127" i="15"/>
  <c r="E128" i="15"/>
  <c r="F128" i="15"/>
  <c r="E129" i="15"/>
  <c r="F129" i="15"/>
  <c r="E130" i="15"/>
  <c r="F130" i="15"/>
  <c r="E131" i="15"/>
  <c r="F131" i="15"/>
  <c r="E132" i="15"/>
  <c r="F132" i="15"/>
  <c r="E133" i="15"/>
  <c r="F133" i="15"/>
  <c r="E134" i="15"/>
  <c r="F134" i="15"/>
  <c r="E135" i="15"/>
  <c r="F135" i="15"/>
  <c r="E136" i="15"/>
  <c r="F136" i="15"/>
  <c r="E137" i="15"/>
  <c r="F137" i="15"/>
  <c r="E138" i="15"/>
  <c r="F138" i="15"/>
  <c r="E139" i="15"/>
  <c r="F139" i="15"/>
  <c r="E140" i="15"/>
  <c r="F140" i="15"/>
  <c r="E141" i="15"/>
  <c r="F141" i="15"/>
  <c r="AU141" i="15"/>
  <c r="E142" i="15"/>
  <c r="F142" i="15"/>
  <c r="E143" i="15"/>
  <c r="F143" i="15"/>
  <c r="E144" i="15"/>
  <c r="F144" i="15"/>
  <c r="E145" i="15"/>
  <c r="F145" i="15"/>
  <c r="E146" i="15"/>
  <c r="F146" i="15"/>
  <c r="E147" i="15"/>
  <c r="F147" i="15"/>
  <c r="E148" i="15"/>
  <c r="F148" i="15"/>
  <c r="E149" i="15"/>
  <c r="F149" i="15"/>
  <c r="E150" i="15"/>
  <c r="F150" i="15"/>
  <c r="E151" i="15"/>
  <c r="F151" i="15"/>
  <c r="E152" i="15"/>
  <c r="F152" i="15"/>
  <c r="E153" i="15"/>
  <c r="F153" i="15"/>
  <c r="E154" i="15"/>
  <c r="F154" i="15"/>
  <c r="E155" i="15"/>
  <c r="F155" i="15"/>
  <c r="E156" i="15"/>
  <c r="F156" i="15"/>
  <c r="E157" i="15"/>
  <c r="F157" i="15"/>
  <c r="AU157" i="15"/>
  <c r="D13" i="15"/>
  <c r="AB13" i="15"/>
  <c r="AD13" i="15"/>
  <c r="BA13" i="15"/>
  <c r="E14" i="15"/>
  <c r="AB14" i="15"/>
  <c r="F16" i="15"/>
  <c r="F17" i="15" s="1"/>
  <c r="AB16" i="15"/>
  <c r="C17" i="15"/>
  <c r="AB17" i="15"/>
  <c r="BA20" i="15"/>
  <c r="Q21" i="15"/>
  <c r="Q22" i="15"/>
  <c r="BN22" i="15"/>
  <c r="Q23" i="15"/>
  <c r="R23" i="15"/>
  <c r="BN23" i="15"/>
  <c r="Q24" i="15"/>
  <c r="Q25" i="15"/>
  <c r="BN26" i="15"/>
  <c r="Q26" i="15"/>
  <c r="Q27" i="15"/>
  <c r="BN28" i="15"/>
  <c r="Q28" i="15"/>
  <c r="Q29" i="15"/>
  <c r="BN30" i="15"/>
  <c r="Q30" i="15"/>
  <c r="Q31" i="15"/>
  <c r="BN32" i="15"/>
  <c r="Q32" i="15"/>
  <c r="R32" i="15"/>
  <c r="Q33" i="15"/>
  <c r="BN34" i="15"/>
  <c r="K34" i="15"/>
  <c r="Q34" i="15"/>
  <c r="BN35" i="15"/>
  <c r="Q35" i="15"/>
  <c r="BA36" i="15"/>
  <c r="Q36" i="15"/>
  <c r="BN37" i="15"/>
  <c r="Q37" i="15"/>
  <c r="BA38" i="15"/>
  <c r="Q38" i="15"/>
  <c r="Q39" i="15"/>
  <c r="K40" i="15"/>
  <c r="Q40" i="15"/>
  <c r="R40" i="15"/>
  <c r="Q41" i="15"/>
  <c r="Q42" i="15"/>
  <c r="Q43" i="15"/>
  <c r="Q44" i="15"/>
  <c r="Q45" i="15"/>
  <c r="BN46" i="15"/>
  <c r="Q46" i="15"/>
  <c r="Q47" i="15"/>
  <c r="Q48" i="15"/>
  <c r="R48" i="15"/>
  <c r="BN49" i="15"/>
  <c r="Q49" i="15"/>
  <c r="BN50" i="15"/>
  <c r="Q50" i="15"/>
  <c r="Q51" i="15"/>
  <c r="Q52" i="15"/>
  <c r="BN53" i="15"/>
  <c r="Q53" i="15"/>
  <c r="BA54" i="15"/>
  <c r="Q54" i="15"/>
  <c r="BN55" i="15"/>
  <c r="Q55" i="15"/>
  <c r="Q56" i="15"/>
  <c r="BN57" i="15"/>
  <c r="Q57" i="15"/>
  <c r="Q58" i="15"/>
  <c r="BN60" i="15"/>
  <c r="Q59" i="15"/>
  <c r="BN61" i="15"/>
  <c r="Q60" i="15"/>
  <c r="Q61" i="15"/>
  <c r="Q62" i="15"/>
  <c r="BN64" i="15"/>
  <c r="Q63" i="15"/>
  <c r="BA65" i="15"/>
  <c r="Q64" i="15"/>
  <c r="BN66" i="15"/>
  <c r="J65" i="15"/>
  <c r="Q65" i="15"/>
  <c r="BA67" i="15"/>
  <c r="Q66" i="15"/>
  <c r="BN68" i="15"/>
  <c r="Q67" i="15"/>
  <c r="Q68" i="15"/>
  <c r="BN70" i="15"/>
  <c r="J69" i="15"/>
  <c r="Q69" i="15"/>
  <c r="Q70" i="15"/>
  <c r="BN72" i="15"/>
  <c r="Q71" i="15"/>
  <c r="BN73" i="15"/>
  <c r="Q72" i="15"/>
  <c r="BN74" i="15"/>
  <c r="J73" i="15"/>
  <c r="Q73" i="15"/>
  <c r="BN75" i="15"/>
  <c r="Q74" i="15"/>
  <c r="Q75" i="15"/>
  <c r="BN77" i="15"/>
  <c r="Q76" i="15"/>
  <c r="BN78" i="15"/>
  <c r="J77" i="15"/>
  <c r="Q77" i="15"/>
  <c r="Q78" i="15"/>
  <c r="BN80" i="15"/>
  <c r="Q79" i="15"/>
  <c r="BN81" i="15"/>
  <c r="Q80" i="15"/>
  <c r="BN82" i="15"/>
  <c r="Q81" i="15"/>
  <c r="BN83" i="15"/>
  <c r="BL83" i="15"/>
  <c r="BM83" i="15"/>
  <c r="BA83" i="15"/>
  <c r="Q82" i="15"/>
  <c r="Q83" i="15"/>
  <c r="BN85" i="15"/>
  <c r="BM85" i="15"/>
  <c r="BL85" i="15"/>
  <c r="Q84" i="15"/>
  <c r="BN86" i="15"/>
  <c r="Q85" i="15"/>
  <c r="BA87" i="15"/>
  <c r="Q86" i="15"/>
  <c r="BN88" i="15"/>
  <c r="Q87" i="15"/>
  <c r="BN89" i="15"/>
  <c r="BM89" i="15"/>
  <c r="Q88" i="15"/>
  <c r="BN90" i="15"/>
  <c r="Q89" i="15"/>
  <c r="BN91" i="15"/>
  <c r="BL91" i="15"/>
  <c r="BM91" i="15"/>
  <c r="BA91" i="15"/>
  <c r="Q90" i="15"/>
  <c r="Q91" i="15"/>
  <c r="BN93" i="15"/>
  <c r="Q92" i="15"/>
  <c r="BA94" i="15"/>
  <c r="Q93" i="15"/>
  <c r="BN95" i="15"/>
  <c r="BM95" i="15"/>
  <c r="BL95" i="15"/>
  <c r="BK95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AU1781" i="15"/>
  <c r="AC1781" i="15"/>
  <c r="AU1782" i="15"/>
  <c r="AT1782" i="15"/>
  <c r="AS1782" i="15"/>
  <c r="AR1782" i="15"/>
  <c r="AQ1782" i="15"/>
  <c r="AP1782" i="15"/>
  <c r="AO1782" i="15"/>
  <c r="AC1782" i="15"/>
  <c r="AU1783" i="15"/>
  <c r="AC1783" i="15"/>
  <c r="AU1784" i="15"/>
  <c r="AS1784" i="15"/>
  <c r="AT1784" i="15"/>
  <c r="AC1784" i="15"/>
  <c r="AU1785" i="15"/>
  <c r="AC1785" i="15"/>
  <c r="AU1786" i="15"/>
  <c r="AS1786" i="15"/>
  <c r="AR1786" i="15"/>
  <c r="AT1786" i="15"/>
  <c r="AC1786" i="15"/>
  <c r="AU1787" i="15"/>
  <c r="AC1787" i="15"/>
  <c r="AU1788" i="15"/>
  <c r="AT1788" i="15"/>
  <c r="AS1788" i="15"/>
  <c r="AR1788" i="15"/>
  <c r="AQ1788" i="15"/>
  <c r="AP1788" i="15"/>
  <c r="AO1788" i="15"/>
  <c r="AC1788" i="15"/>
  <c r="AU1789" i="15"/>
  <c r="AC1789" i="15"/>
  <c r="AU1790" i="15"/>
  <c r="AT1790" i="15"/>
  <c r="AC1790" i="15"/>
  <c r="AU1791" i="15"/>
  <c r="AC1791" i="15"/>
  <c r="AU1792" i="15"/>
  <c r="AS1792" i="15"/>
  <c r="AT1792" i="15"/>
  <c r="AC1792" i="15"/>
  <c r="AU1793" i="15"/>
  <c r="AC1793" i="15"/>
  <c r="AU1794" i="15"/>
  <c r="AC1794" i="15"/>
  <c r="AU1795" i="15"/>
  <c r="AC1795" i="15"/>
  <c r="AU1796" i="15"/>
  <c r="AC1796" i="15"/>
  <c r="AU1797" i="15"/>
  <c r="AC1797" i="15"/>
  <c r="AU1798" i="15"/>
  <c r="AC1798" i="15"/>
  <c r="AU1799" i="15"/>
  <c r="AC1799" i="15"/>
  <c r="AU1800" i="15"/>
  <c r="AC1800" i="15"/>
  <c r="AU1801" i="15"/>
  <c r="AC1801" i="15"/>
  <c r="AU1802" i="15"/>
  <c r="AC1802" i="15"/>
  <c r="AU1803" i="15"/>
  <c r="AC1803" i="15"/>
  <c r="AU1804" i="15"/>
  <c r="AC1804" i="15"/>
  <c r="AU1805" i="15"/>
  <c r="AC1805" i="15"/>
  <c r="AU1806" i="15"/>
  <c r="AC1806" i="15"/>
  <c r="AU1807" i="15"/>
  <c r="AC1807" i="15"/>
  <c r="AU1808" i="15"/>
  <c r="AC1808" i="15"/>
  <c r="AU1809" i="15"/>
  <c r="AC1809" i="15"/>
  <c r="AU1810" i="15"/>
  <c r="AC1810" i="15"/>
  <c r="AU1811" i="15"/>
  <c r="AC1811" i="15"/>
  <c r="AU1812" i="15"/>
  <c r="AC1812" i="15"/>
  <c r="AU1813" i="15"/>
  <c r="AC1813" i="15"/>
  <c r="AU1814" i="15"/>
  <c r="AC1814" i="15"/>
  <c r="AU1815" i="15"/>
  <c r="AC1815" i="15"/>
  <c r="AU1816" i="15"/>
  <c r="AC1816" i="15"/>
  <c r="AU1817" i="15"/>
  <c r="AC1817" i="15"/>
  <c r="AU1818" i="15"/>
  <c r="AC1818" i="15"/>
  <c r="AU1819" i="15"/>
  <c r="AC1819" i="15"/>
  <c r="AU1820" i="15"/>
  <c r="AC1820" i="15"/>
  <c r="AU1821" i="15"/>
  <c r="AC1821" i="15"/>
  <c r="AU1822" i="15"/>
  <c r="AC1822" i="15"/>
  <c r="AU1823" i="15"/>
  <c r="AC1823" i="15"/>
  <c r="AU1824" i="15"/>
  <c r="AC1824" i="15"/>
  <c r="AU1825" i="15"/>
  <c r="AC1825" i="15"/>
  <c r="AU1826" i="15"/>
  <c r="AC1826" i="15"/>
  <c r="AU1827" i="15"/>
  <c r="AC1827" i="15"/>
  <c r="AU1828" i="15"/>
  <c r="AC1828" i="15"/>
  <c r="AU1829" i="15"/>
  <c r="AC1829" i="15"/>
  <c r="AU1830" i="15"/>
  <c r="AC1830" i="15"/>
  <c r="AU1831" i="15"/>
  <c r="AC1831" i="15"/>
  <c r="AU1832" i="15"/>
  <c r="AC1832" i="15"/>
  <c r="AU1833" i="15"/>
  <c r="AC1833" i="15"/>
  <c r="AU1834" i="15"/>
  <c r="AC1834" i="15"/>
  <c r="AU1835" i="15"/>
  <c r="AC1835" i="15"/>
  <c r="AU1836" i="15"/>
  <c r="AC1836" i="15"/>
  <c r="AU1837" i="15"/>
  <c r="AC1837" i="15"/>
  <c r="AU1838" i="15"/>
  <c r="AC1838" i="15"/>
  <c r="AU1839" i="15"/>
  <c r="AC1839" i="15"/>
  <c r="AU1840" i="15"/>
  <c r="AC1840" i="15"/>
  <c r="AU1841" i="15"/>
  <c r="AC1841" i="15"/>
  <c r="AU1842" i="15"/>
  <c r="AC1842" i="15"/>
  <c r="AU1843" i="15"/>
  <c r="AC1843" i="15"/>
  <c r="AU1844" i="15"/>
  <c r="AC1844" i="15"/>
  <c r="AU1845" i="15"/>
  <c r="AC1845" i="15"/>
  <c r="AU1846" i="15"/>
  <c r="AC1846" i="15"/>
  <c r="AU1847" i="15"/>
  <c r="AC1847" i="15"/>
  <c r="AU1848" i="15"/>
  <c r="AC1848" i="15"/>
  <c r="AU1849" i="15"/>
  <c r="AT1849" i="15"/>
  <c r="AS1849" i="15"/>
  <c r="AC1849" i="15"/>
  <c r="AU1850" i="15"/>
  <c r="AC1850" i="15"/>
  <c r="AU1851" i="15"/>
  <c r="AC1851" i="15"/>
  <c r="AU1852" i="15"/>
  <c r="AC1852" i="15"/>
  <c r="AU1853" i="15"/>
  <c r="AT1853" i="15"/>
  <c r="AS1853" i="15"/>
  <c r="AC1853" i="15"/>
  <c r="AU1854" i="15"/>
  <c r="AC1854" i="15"/>
  <c r="AU1855" i="15"/>
  <c r="AC1855" i="15"/>
  <c r="AU1856" i="15"/>
  <c r="AC1856" i="15"/>
  <c r="AU1857" i="15"/>
  <c r="AT1857" i="15"/>
  <c r="AS1857" i="15"/>
  <c r="AC1857" i="15"/>
  <c r="AU1858" i="15"/>
  <c r="AC1858" i="15"/>
  <c r="AU1859" i="15"/>
  <c r="AC1859" i="15"/>
  <c r="AU1860" i="15"/>
  <c r="AC1860" i="15"/>
  <c r="AU1861" i="15"/>
  <c r="AT1861" i="15"/>
  <c r="AS1861" i="15"/>
  <c r="AC1861" i="15"/>
  <c r="AU1862" i="15"/>
  <c r="AC1862" i="15"/>
  <c r="AU1863" i="15"/>
  <c r="AC1863" i="15"/>
  <c r="AU1864" i="15"/>
  <c r="AC1864" i="15"/>
  <c r="AU1865" i="15"/>
  <c r="AT1865" i="15"/>
  <c r="AS1865" i="15"/>
  <c r="AC1865" i="15"/>
  <c r="AU1866" i="15"/>
  <c r="AC1866" i="15"/>
  <c r="AU1867" i="15"/>
  <c r="AC1867" i="15"/>
  <c r="AU1868" i="15"/>
  <c r="AC1868" i="15"/>
  <c r="AU1869" i="15"/>
  <c r="AT1869" i="15"/>
  <c r="AS1869" i="15"/>
  <c r="AC1869" i="15"/>
  <c r="AU1870" i="15"/>
  <c r="AC1870" i="15"/>
  <c r="AU1871" i="15"/>
  <c r="AC1871" i="15"/>
  <c r="AU1872" i="15"/>
  <c r="AC1872" i="15"/>
  <c r="AU1873" i="15"/>
  <c r="AT1873" i="15"/>
  <c r="AS1873" i="15"/>
  <c r="AC1873" i="15"/>
  <c r="AU1874" i="15"/>
  <c r="AC1874" i="15"/>
  <c r="AU1875" i="15"/>
  <c r="AC1875" i="15"/>
  <c r="AU1876" i="15"/>
  <c r="AC1876" i="15"/>
  <c r="AU1877" i="15"/>
  <c r="AT1877" i="15"/>
  <c r="AS1877" i="15"/>
  <c r="AC1877" i="15"/>
  <c r="AU1878" i="15"/>
  <c r="AC1878" i="15"/>
  <c r="AU1879" i="15"/>
  <c r="AC1879" i="15"/>
  <c r="AU1880" i="15"/>
  <c r="AC1880" i="15"/>
  <c r="AU1881" i="15"/>
  <c r="AT1881" i="15"/>
  <c r="AS1881" i="15"/>
  <c r="AC1881" i="15"/>
  <c r="AU1882" i="15"/>
  <c r="AC1882" i="15"/>
  <c r="AU1883" i="15"/>
  <c r="AC1883" i="15"/>
  <c r="AU1884" i="15"/>
  <c r="AC1884" i="15"/>
  <c r="AU1885" i="15"/>
  <c r="AT1885" i="15"/>
  <c r="AS1885" i="15"/>
  <c r="AC1885" i="15"/>
  <c r="AU1886" i="15"/>
  <c r="AC1886" i="15"/>
  <c r="AU1887" i="15"/>
  <c r="AC1887" i="15"/>
  <c r="AU1888" i="15"/>
  <c r="AC1888" i="15"/>
  <c r="AU1889" i="15"/>
  <c r="AT1889" i="15"/>
  <c r="AS1889" i="15"/>
  <c r="AC1889" i="15"/>
  <c r="AU1890" i="15"/>
  <c r="AC1890" i="15"/>
  <c r="AU1891" i="15"/>
  <c r="AC1891" i="15"/>
  <c r="AU1892" i="15"/>
  <c r="AC1892" i="15"/>
  <c r="AU1893" i="15"/>
  <c r="AT1893" i="15"/>
  <c r="AS1893" i="15"/>
  <c r="AC1893" i="15"/>
  <c r="AU1894" i="15"/>
  <c r="AC1894" i="15"/>
  <c r="AU1895" i="15"/>
  <c r="AC1895" i="15"/>
  <c r="AU1896" i="15"/>
  <c r="AC1896" i="15"/>
  <c r="AU1897" i="15"/>
  <c r="AT1897" i="15"/>
  <c r="AS1897" i="15"/>
  <c r="AC1897" i="15"/>
  <c r="AU1898" i="15"/>
  <c r="AC1898" i="15"/>
  <c r="AU1899" i="15"/>
  <c r="AC1899" i="15"/>
  <c r="AU1900" i="15"/>
  <c r="AC1900" i="15"/>
  <c r="AU1901" i="15"/>
  <c r="AT1901" i="15"/>
  <c r="AS1901" i="15"/>
  <c r="AC1901" i="15"/>
  <c r="AU1902" i="15"/>
  <c r="AC1902" i="15"/>
  <c r="AU1903" i="15"/>
  <c r="AC1903" i="15"/>
  <c r="AU1904" i="15"/>
  <c r="AC1904" i="15"/>
  <c r="AU1905" i="15"/>
  <c r="AT1905" i="15"/>
  <c r="AS1905" i="15"/>
  <c r="AC1905" i="15"/>
  <c r="AU1906" i="15"/>
  <c r="AC1906" i="15"/>
  <c r="AU1907" i="15"/>
  <c r="AC1907" i="15"/>
  <c r="AU1908" i="15"/>
  <c r="AC1908" i="15"/>
  <c r="AU1909" i="15"/>
  <c r="AT1909" i="15"/>
  <c r="AS1909" i="15"/>
  <c r="AC1909" i="15"/>
  <c r="AU1910" i="15"/>
  <c r="AC1910" i="15"/>
  <c r="AU1911" i="15"/>
  <c r="AC1911" i="15"/>
  <c r="AU1912" i="15"/>
  <c r="AC1912" i="15"/>
  <c r="AU1913" i="15"/>
  <c r="AT1913" i="15"/>
  <c r="AS1913" i="15"/>
  <c r="AC1913" i="15"/>
  <c r="AU1914" i="15"/>
  <c r="AC1914" i="15"/>
  <c r="AU1915" i="15"/>
  <c r="AC1915" i="15"/>
  <c r="AU1916" i="15"/>
  <c r="AC1916" i="15"/>
  <c r="AU1917" i="15"/>
  <c r="AT1917" i="15"/>
  <c r="AS1917" i="15"/>
  <c r="AC1917" i="15"/>
  <c r="AU1918" i="15"/>
  <c r="AC1918" i="15"/>
  <c r="AU1919" i="15"/>
  <c r="AC1919" i="15"/>
  <c r="AU1920" i="15"/>
  <c r="AC1920" i="15"/>
  <c r="AU1921" i="15"/>
  <c r="AT1921" i="15"/>
  <c r="AS1921" i="15"/>
  <c r="AC1921" i="15"/>
  <c r="AU1922" i="15"/>
  <c r="AC1922" i="15"/>
  <c r="AU1923" i="15"/>
  <c r="AC1923" i="15"/>
  <c r="AU1924" i="15"/>
  <c r="AC1924" i="15"/>
  <c r="AU1925" i="15"/>
  <c r="AT1925" i="15"/>
  <c r="AS1925" i="15"/>
  <c r="AC1925" i="15"/>
  <c r="AU1926" i="15"/>
  <c r="AC1926" i="15"/>
  <c r="AU1927" i="15"/>
  <c r="AC1927" i="15"/>
  <c r="AU1928" i="15"/>
  <c r="AC1928" i="15"/>
  <c r="AU1929" i="15"/>
  <c r="AT1929" i="15"/>
  <c r="AS1929" i="15"/>
  <c r="AC1929" i="15"/>
  <c r="AU1930" i="15"/>
  <c r="AC1930" i="15"/>
  <c r="AU1931" i="15"/>
  <c r="AC1931" i="15"/>
  <c r="AU1932" i="15"/>
  <c r="AC1932" i="15"/>
  <c r="AU1933" i="15"/>
  <c r="AT1933" i="15"/>
  <c r="AS1933" i="15"/>
  <c r="AC1933" i="15"/>
  <c r="AU1934" i="15"/>
  <c r="AC1934" i="15"/>
  <c r="AU1935" i="15"/>
  <c r="AC1935" i="15"/>
  <c r="AU1936" i="15"/>
  <c r="AC1936" i="15"/>
  <c r="AU1937" i="15"/>
  <c r="AT1937" i="15"/>
  <c r="AS1937" i="15"/>
  <c r="AC1937" i="15"/>
  <c r="AU1938" i="15"/>
  <c r="AC1938" i="15"/>
  <c r="AU1939" i="15"/>
  <c r="AC1939" i="15"/>
  <c r="AU1940" i="15"/>
  <c r="AC1940" i="15"/>
  <c r="AU1941" i="15"/>
  <c r="AT1941" i="15"/>
  <c r="AS1941" i="15"/>
  <c r="AC1941" i="15"/>
  <c r="AU1942" i="15"/>
  <c r="AC1942" i="15"/>
  <c r="AU1943" i="15"/>
  <c r="AC1943" i="15"/>
  <c r="AU1944" i="15"/>
  <c r="AC1944" i="15"/>
  <c r="AU1945" i="15"/>
  <c r="AT1945" i="15"/>
  <c r="AS1945" i="15"/>
  <c r="AC1945" i="15"/>
  <c r="AU1946" i="15"/>
  <c r="AC1946" i="15"/>
  <c r="AU1947" i="15"/>
  <c r="AC1947" i="15"/>
  <c r="AU1948" i="15"/>
  <c r="AC1948" i="15"/>
  <c r="AU1949" i="15"/>
  <c r="AT1949" i="15"/>
  <c r="AS1949" i="15"/>
  <c r="AC1949" i="15"/>
  <c r="AU1950" i="15"/>
  <c r="AC1950" i="15"/>
  <c r="AU1951" i="15"/>
  <c r="AC1951" i="15"/>
  <c r="AU1952" i="15"/>
  <c r="AC1952" i="15"/>
  <c r="AU1953" i="15"/>
  <c r="AT1953" i="15"/>
  <c r="AC1953" i="15"/>
  <c r="AU1954" i="15"/>
  <c r="AC1954" i="15"/>
  <c r="AU1955" i="15"/>
  <c r="AT1955" i="15"/>
  <c r="AS1955" i="15"/>
  <c r="AC1955" i="15"/>
  <c r="AU1956" i="15"/>
  <c r="AC1956" i="15"/>
  <c r="AU1957" i="15"/>
  <c r="AT1957" i="15"/>
  <c r="AS1957" i="15"/>
  <c r="AC1957" i="15"/>
  <c r="AU1958" i="15"/>
  <c r="AC1958" i="15"/>
  <c r="AU1959" i="15"/>
  <c r="AC1959" i="15"/>
  <c r="AU1960" i="15"/>
  <c r="AC1960" i="15"/>
  <c r="AU1961" i="15"/>
  <c r="AT1961" i="15"/>
  <c r="AS1961" i="15"/>
  <c r="AC1961" i="15"/>
  <c r="AU1962" i="15"/>
  <c r="AC1962" i="15"/>
  <c r="AU1963" i="15"/>
  <c r="AT1963" i="15"/>
  <c r="AC1963" i="15"/>
  <c r="AU1964" i="15"/>
  <c r="AC1964" i="15"/>
  <c r="AU1965" i="15"/>
  <c r="AT1965" i="15"/>
  <c r="AS1965" i="15"/>
  <c r="AC1965" i="15"/>
  <c r="AU1966" i="15"/>
  <c r="AC1966" i="15"/>
  <c r="AU1967" i="15"/>
  <c r="AC1967" i="15"/>
  <c r="AU1968" i="15"/>
  <c r="AC1968" i="15"/>
  <c r="AU1969" i="15"/>
  <c r="AC1969" i="15"/>
  <c r="AU1970" i="15"/>
  <c r="AC1970" i="15"/>
  <c r="AU1971" i="15"/>
  <c r="AT1971" i="15"/>
  <c r="AS1971" i="15"/>
  <c r="AC1971" i="15"/>
  <c r="AU1972" i="15"/>
  <c r="AC1972" i="15"/>
  <c r="AU1973" i="15"/>
  <c r="AT1973" i="15"/>
  <c r="AS1973" i="15"/>
  <c r="AC1973" i="15"/>
  <c r="AU1974" i="15"/>
  <c r="AC1974" i="15"/>
  <c r="AU1975" i="15"/>
  <c r="AC1975" i="15"/>
  <c r="AU1976" i="15"/>
  <c r="AC1976" i="15"/>
  <c r="AU1977" i="15"/>
  <c r="AT1977" i="15"/>
  <c r="AS1977" i="15"/>
  <c r="AC1977" i="15"/>
  <c r="AU1978" i="15"/>
  <c r="AC1978" i="15"/>
  <c r="AU1979" i="15"/>
  <c r="AC1979" i="15"/>
  <c r="AU1980" i="15"/>
  <c r="AC1980" i="15"/>
  <c r="AU1981" i="15"/>
  <c r="AT1981" i="15"/>
  <c r="AS1981" i="15"/>
  <c r="AC1981" i="15"/>
  <c r="AU1982" i="15"/>
  <c r="AC1982" i="15"/>
  <c r="AU1983" i="15"/>
  <c r="AC1983" i="15"/>
  <c r="AU1984" i="15"/>
  <c r="AC1984" i="15"/>
  <c r="AU1985" i="15"/>
  <c r="AT1985" i="15"/>
  <c r="AC1985" i="15"/>
  <c r="AU1986" i="15"/>
  <c r="AC1986" i="15"/>
  <c r="AU1987" i="15"/>
  <c r="AT1987" i="15"/>
  <c r="AS1987" i="15"/>
  <c r="AC1987" i="15"/>
  <c r="AU1988" i="15"/>
  <c r="AC1988" i="15"/>
  <c r="AU1989" i="15"/>
  <c r="AC1989" i="15"/>
  <c r="AU1990" i="15"/>
  <c r="AC1990" i="15"/>
  <c r="AU1991" i="15"/>
  <c r="AT1991" i="15"/>
  <c r="AS1991" i="15"/>
  <c r="AC1991" i="15"/>
  <c r="AU1992" i="15"/>
  <c r="AC1992" i="15"/>
  <c r="AU1993" i="15"/>
  <c r="AT1993" i="15"/>
  <c r="AC1993" i="15"/>
  <c r="AU1994" i="15"/>
  <c r="AC1994" i="15"/>
  <c r="AU1995" i="15"/>
  <c r="AT1995" i="15"/>
  <c r="AS1995" i="15"/>
  <c r="AC1995" i="15"/>
  <c r="AU1996" i="15"/>
  <c r="AC1996" i="15"/>
  <c r="AU1997" i="15"/>
  <c r="AT1997" i="15"/>
  <c r="AC1997" i="15"/>
  <c r="AU1998" i="15"/>
  <c r="AC1998" i="15"/>
  <c r="AU1999" i="15"/>
  <c r="AT1999" i="15"/>
  <c r="AS1999" i="15"/>
  <c r="AC1999" i="15"/>
  <c r="AU2000" i="15"/>
  <c r="AC2000" i="15"/>
  <c r="AU2001" i="15"/>
  <c r="AT2001" i="15"/>
  <c r="AC2001" i="15"/>
  <c r="AU2002" i="15"/>
  <c r="AC2002" i="15"/>
  <c r="AU2003" i="15"/>
  <c r="AT2003" i="15"/>
  <c r="AS2003" i="15"/>
  <c r="AC2003" i="15"/>
  <c r="AU2004" i="15"/>
  <c r="AC2004" i="15"/>
  <c r="AU2005" i="15"/>
  <c r="AC2005" i="15"/>
  <c r="AU2006" i="15"/>
  <c r="AC2006" i="15"/>
  <c r="AU2007" i="15"/>
  <c r="AT2007" i="15"/>
  <c r="AS2007" i="15"/>
  <c r="AC2007" i="15"/>
  <c r="AU2008" i="15"/>
  <c r="AC2008" i="15"/>
  <c r="AU2009" i="15"/>
  <c r="AT2009" i="15"/>
  <c r="AC2009" i="15"/>
  <c r="AU2010" i="15"/>
  <c r="AC2010" i="15"/>
  <c r="AU2011" i="15"/>
  <c r="AT2011" i="15"/>
  <c r="AS2011" i="15"/>
  <c r="AC2011" i="15"/>
  <c r="AU2012" i="15"/>
  <c r="AC2012" i="15"/>
  <c r="AU2013" i="15"/>
  <c r="AT2013" i="15"/>
  <c r="AC2013" i="15"/>
  <c r="AU2014" i="15"/>
  <c r="AC2014" i="15"/>
  <c r="AU2015" i="15"/>
  <c r="AT2015" i="15"/>
  <c r="AS2015" i="15"/>
  <c r="AC2015" i="15"/>
  <c r="AU2016" i="15"/>
  <c r="AC2016" i="15"/>
  <c r="AU2017" i="15"/>
  <c r="AT2017" i="15"/>
  <c r="AC2017" i="15"/>
  <c r="AU2018" i="15"/>
  <c r="AC2018" i="15"/>
  <c r="AU2019" i="15"/>
  <c r="AT2019" i="15"/>
  <c r="AS2019" i="15"/>
  <c r="AC2019" i="15"/>
  <c r="AU2020" i="15"/>
  <c r="AC2020" i="15"/>
  <c r="AU2021" i="15"/>
  <c r="AC2021" i="15"/>
  <c r="AU2022" i="15"/>
  <c r="AC2022" i="15"/>
  <c r="AU2023" i="15"/>
  <c r="AT2023" i="15"/>
  <c r="AS2023" i="15"/>
  <c r="AC2023" i="15"/>
  <c r="AU2024" i="15"/>
  <c r="AC2024" i="15"/>
  <c r="AU2025" i="15"/>
  <c r="AT2025" i="15"/>
  <c r="AC2025" i="15"/>
  <c r="AU2026" i="15"/>
  <c r="AC2026" i="15"/>
  <c r="AU2027" i="15"/>
  <c r="AT2027" i="15"/>
  <c r="AS2027" i="15"/>
  <c r="AC2027" i="15"/>
  <c r="AU2028" i="15"/>
  <c r="AC2028" i="15"/>
  <c r="AU2029" i="15"/>
  <c r="AT2029" i="15"/>
  <c r="AC2029" i="15"/>
  <c r="AU2030" i="15"/>
  <c r="AC2030" i="15"/>
  <c r="AU2031" i="15"/>
  <c r="AT2031" i="15"/>
  <c r="AS2031" i="15"/>
  <c r="AC2031" i="15"/>
  <c r="AU2032" i="15"/>
  <c r="AC2032" i="15"/>
  <c r="AU2033" i="15"/>
  <c r="AT2033" i="15"/>
  <c r="AC2033" i="15"/>
  <c r="AU2034" i="15"/>
  <c r="AC2034" i="15"/>
  <c r="AU2035" i="15"/>
  <c r="AT2035" i="15"/>
  <c r="AS2035" i="15"/>
  <c r="AC2035" i="15"/>
  <c r="AU2036" i="15"/>
  <c r="AC2036" i="15"/>
  <c r="AU2037" i="15"/>
  <c r="AC2037" i="15"/>
  <c r="AU2038" i="15"/>
  <c r="AC2038" i="15"/>
  <c r="AU2039" i="15"/>
  <c r="AT2039" i="15"/>
  <c r="AS2039" i="15"/>
  <c r="AC2039" i="15"/>
  <c r="AU2040" i="15"/>
  <c r="AC2040" i="15"/>
  <c r="AU2041" i="15"/>
  <c r="AT2041" i="15"/>
  <c r="AC2041" i="15"/>
  <c r="AU2042" i="15"/>
  <c r="AC2042" i="15"/>
  <c r="AU2043" i="15"/>
  <c r="AT2043" i="15"/>
  <c r="AS2043" i="15"/>
  <c r="AC2043" i="15"/>
  <c r="AU2044" i="15"/>
  <c r="AC2044" i="15"/>
  <c r="AU2045" i="15"/>
  <c r="AT2045" i="15"/>
  <c r="AC2045" i="15"/>
  <c r="AU2046" i="15"/>
  <c r="AC2046" i="15"/>
  <c r="AU2047" i="15"/>
  <c r="AT2047" i="15"/>
  <c r="AS2047" i="15"/>
  <c r="AC2047" i="15"/>
  <c r="AU2048" i="15"/>
  <c r="AC2048" i="15"/>
  <c r="AU2049" i="15"/>
  <c r="AT2049" i="15"/>
  <c r="AC2049" i="15"/>
  <c r="AU2050" i="15"/>
  <c r="AC2050" i="15"/>
  <c r="AU2051" i="15"/>
  <c r="AT2051" i="15"/>
  <c r="AS2051" i="15"/>
  <c r="AC2051" i="15"/>
  <c r="AU2052" i="15"/>
  <c r="AC2052" i="15"/>
  <c r="AU2053" i="15"/>
  <c r="AC2053" i="15"/>
  <c r="AU2054" i="15"/>
  <c r="AC2054" i="15"/>
  <c r="AU2055" i="15"/>
  <c r="AS2055" i="15"/>
  <c r="AT2055" i="15"/>
  <c r="AC2055" i="15"/>
  <c r="AU2056" i="15"/>
  <c r="AC2056" i="15"/>
  <c r="AU2057" i="15"/>
  <c r="AT2057" i="15"/>
  <c r="AS2057" i="15"/>
  <c r="AC2057" i="15"/>
  <c r="AU2058" i="15"/>
  <c r="AC2058" i="15"/>
  <c r="AU2059" i="15"/>
  <c r="AS2059" i="15"/>
  <c r="AT2059" i="15"/>
  <c r="AC2059" i="15"/>
  <c r="AU2060" i="15"/>
  <c r="AC2060" i="15"/>
  <c r="AU2061" i="15"/>
  <c r="AT2061" i="15"/>
  <c r="AS2061" i="15"/>
  <c r="AC2061" i="15"/>
  <c r="AU2062" i="15"/>
  <c r="AC2062" i="15"/>
  <c r="AU2063" i="15"/>
  <c r="AS2063" i="15"/>
  <c r="AT2063" i="15"/>
  <c r="AC2063" i="15"/>
  <c r="AU2064" i="15"/>
  <c r="AC2064" i="15"/>
  <c r="AU2065" i="15"/>
  <c r="AT2065" i="15"/>
  <c r="AS2065" i="15"/>
  <c r="AC2065" i="15"/>
  <c r="AU2066" i="15"/>
  <c r="AC2066" i="15"/>
  <c r="AU2067" i="15"/>
  <c r="AS2067" i="15"/>
  <c r="AT2067" i="15"/>
  <c r="AC2067" i="15"/>
  <c r="AU2068" i="15"/>
  <c r="AC2068" i="15"/>
  <c r="AU2069" i="15"/>
  <c r="AT2069" i="15"/>
  <c r="AS2069" i="15"/>
  <c r="AC2069" i="15"/>
  <c r="AU2070" i="15"/>
  <c r="AC2070" i="15"/>
  <c r="AU2071" i="15"/>
  <c r="AS2071" i="15"/>
  <c r="AT2071" i="15"/>
  <c r="AC2071" i="15"/>
  <c r="AU2072" i="15"/>
  <c r="AC2072" i="15"/>
  <c r="AU2073" i="15"/>
  <c r="AT2073" i="15"/>
  <c r="AS2073" i="15"/>
  <c r="AC2073" i="15"/>
  <c r="AU2074" i="15"/>
  <c r="AC2074" i="15"/>
  <c r="AU2075" i="15"/>
  <c r="AS2075" i="15"/>
  <c r="AT2075" i="15"/>
  <c r="AC2075" i="15"/>
  <c r="AU2076" i="15"/>
  <c r="AC2076" i="15"/>
  <c r="AU2077" i="15"/>
  <c r="AT2077" i="15"/>
  <c r="AS2077" i="15"/>
  <c r="AC2077" i="15"/>
  <c r="AU2078" i="15"/>
  <c r="AC2078" i="15"/>
  <c r="AU2079" i="15"/>
  <c r="AS2079" i="15"/>
  <c r="AT2079" i="15"/>
  <c r="AC2079" i="15"/>
  <c r="AU2080" i="15"/>
  <c r="AC2080" i="15"/>
  <c r="AU2081" i="15"/>
  <c r="AT2081" i="15"/>
  <c r="AS2081" i="15"/>
  <c r="AC2081" i="15"/>
  <c r="AU2082" i="15"/>
  <c r="AC2082" i="15"/>
  <c r="AU2083" i="15"/>
  <c r="AS2083" i="15"/>
  <c r="AT2083" i="15"/>
  <c r="AC2083" i="15"/>
  <c r="AU2084" i="15"/>
  <c r="AC2084" i="15"/>
  <c r="AU2085" i="15"/>
  <c r="AT2085" i="15"/>
  <c r="AS2085" i="15"/>
  <c r="AC2085" i="15"/>
  <c r="AU2086" i="15"/>
  <c r="AC2086" i="15"/>
  <c r="AU2087" i="15"/>
  <c r="AS2087" i="15"/>
  <c r="AT2087" i="15"/>
  <c r="AC2087" i="15"/>
  <c r="AU2088" i="15"/>
  <c r="AC2088" i="15"/>
  <c r="AU2089" i="15"/>
  <c r="AT2089" i="15"/>
  <c r="AS2089" i="15"/>
  <c r="AC2089" i="15"/>
  <c r="AU2090" i="15"/>
  <c r="AC2090" i="15"/>
  <c r="AU2091" i="15"/>
  <c r="AS2091" i="15"/>
  <c r="AT2091" i="15"/>
  <c r="AC2091" i="15"/>
  <c r="AU2092" i="15"/>
  <c r="AC2092" i="15"/>
  <c r="AU2093" i="15"/>
  <c r="AT2093" i="15"/>
  <c r="AS2093" i="15"/>
  <c r="AC2093" i="15"/>
  <c r="AU2094" i="15"/>
  <c r="AC2094" i="15"/>
  <c r="AU2095" i="15"/>
  <c r="AS2095" i="15"/>
  <c r="AT2095" i="15"/>
  <c r="AC2095" i="15"/>
  <c r="AU2096" i="15"/>
  <c r="AC2096" i="15"/>
  <c r="AU2097" i="15"/>
  <c r="AT2097" i="15"/>
  <c r="AS2097" i="15"/>
  <c r="AC2097" i="15"/>
  <c r="AU2098" i="15"/>
  <c r="AC2098" i="15"/>
  <c r="AU2099" i="15"/>
  <c r="AS2099" i="15"/>
  <c r="AT2099" i="15"/>
  <c r="AC2099" i="15"/>
  <c r="AU2100" i="15"/>
  <c r="AC2100" i="15"/>
  <c r="AU2101" i="15"/>
  <c r="AT2101" i="15"/>
  <c r="AS2101" i="15"/>
  <c r="AC2101" i="15"/>
  <c r="AU2102" i="15"/>
  <c r="AC2102" i="15"/>
  <c r="AU2103" i="15"/>
  <c r="AS2103" i="15"/>
  <c r="AT2103" i="15"/>
  <c r="AC2103" i="15"/>
  <c r="AU2104" i="15"/>
  <c r="AC2104" i="15"/>
  <c r="AU2105" i="15"/>
  <c r="AT2105" i="15"/>
  <c r="AS2105" i="15"/>
  <c r="AC2105" i="15"/>
  <c r="AU2106" i="15"/>
  <c r="AC2106" i="15"/>
  <c r="AU2107" i="15"/>
  <c r="AS2107" i="15"/>
  <c r="AT2107" i="15"/>
  <c r="AC2107" i="15"/>
  <c r="AU2108" i="15"/>
  <c r="AC2108" i="15"/>
  <c r="AU2109" i="15"/>
  <c r="AT2109" i="15"/>
  <c r="AS2109" i="15"/>
  <c r="AC2109" i="15"/>
  <c r="AU2110" i="15"/>
  <c r="AC2110" i="15"/>
  <c r="AU2111" i="15"/>
  <c r="AS2111" i="15"/>
  <c r="AT2111" i="15"/>
  <c r="AC2111" i="15"/>
  <c r="AU2112" i="15"/>
  <c r="AC2112" i="15"/>
  <c r="AU2113" i="15"/>
  <c r="AT2113" i="15"/>
  <c r="AS2113" i="15"/>
  <c r="AC2113" i="15"/>
  <c r="AU2114" i="15"/>
  <c r="AC2114" i="15"/>
  <c r="AU2115" i="15"/>
  <c r="AS2115" i="15"/>
  <c r="AT2115" i="15"/>
  <c r="AC2115" i="15"/>
  <c r="AU2116" i="15"/>
  <c r="AC2116" i="15"/>
  <c r="AU2117" i="15"/>
  <c r="AT2117" i="15"/>
  <c r="AS2117" i="15"/>
  <c r="AC2117" i="15"/>
  <c r="AU2118" i="15"/>
  <c r="AC2118" i="15"/>
  <c r="AU2119" i="15"/>
  <c r="AS2119" i="15"/>
  <c r="AT2119" i="15"/>
  <c r="AC2119" i="15"/>
  <c r="AU2120" i="15"/>
  <c r="AC2120" i="15"/>
  <c r="AU2121" i="15"/>
  <c r="AT2121" i="15"/>
  <c r="AS2121" i="15"/>
  <c r="AC2121" i="15"/>
  <c r="AU2122" i="15"/>
  <c r="AC2122" i="15"/>
  <c r="AU2123" i="15"/>
  <c r="AS2123" i="15"/>
  <c r="AT2123" i="15"/>
  <c r="AC2123" i="15"/>
  <c r="AU2124" i="15"/>
  <c r="AC2124" i="15"/>
  <c r="AU2125" i="15"/>
  <c r="AT2125" i="15"/>
  <c r="AS2125" i="15"/>
  <c r="AC2125" i="15"/>
  <c r="AU2126" i="15"/>
  <c r="AC2126" i="15"/>
  <c r="AU2127" i="15"/>
  <c r="AS2127" i="15"/>
  <c r="AT2127" i="15"/>
  <c r="AC2127" i="15"/>
  <c r="AU2128" i="15"/>
  <c r="AC2128" i="15"/>
  <c r="AU2129" i="15"/>
  <c r="AT2129" i="15"/>
  <c r="AS2129" i="15"/>
  <c r="AC2129" i="15"/>
  <c r="AU2130" i="15"/>
  <c r="AC2130" i="15"/>
  <c r="AU2131" i="15"/>
  <c r="AS2131" i="15"/>
  <c r="AT2131" i="15"/>
  <c r="AC2131" i="15"/>
  <c r="AU2132" i="15"/>
  <c r="AC2132" i="15"/>
  <c r="AU2133" i="15"/>
  <c r="AT2133" i="15"/>
  <c r="AS2133" i="15"/>
  <c r="AC2133" i="15"/>
  <c r="AU2134" i="15"/>
  <c r="AC2134" i="15"/>
  <c r="AU2135" i="15"/>
  <c r="AS2135" i="15"/>
  <c r="AT2135" i="15"/>
  <c r="AC2135" i="15"/>
  <c r="AU2136" i="15"/>
  <c r="AC2136" i="15"/>
  <c r="AU2137" i="15"/>
  <c r="AT2137" i="15"/>
  <c r="AS2137" i="15"/>
  <c r="AC2137" i="15"/>
  <c r="AU2138" i="15"/>
  <c r="AC2138" i="15"/>
  <c r="AU2139" i="15"/>
  <c r="AS2139" i="15"/>
  <c r="AT2139" i="15"/>
  <c r="AC2139" i="15"/>
  <c r="AU2140" i="15"/>
  <c r="AC2140" i="15"/>
  <c r="AU2141" i="15"/>
  <c r="AT2141" i="15"/>
  <c r="AS2141" i="15"/>
  <c r="AC2141" i="15"/>
  <c r="AU2142" i="15"/>
  <c r="AC2142" i="15"/>
  <c r="AU2143" i="15"/>
  <c r="AS2143" i="15"/>
  <c r="AT2143" i="15"/>
  <c r="AC2143" i="15"/>
  <c r="AU2144" i="15"/>
  <c r="AC2144" i="15"/>
  <c r="AU2145" i="15"/>
  <c r="AT2145" i="15"/>
  <c r="AS2145" i="15"/>
  <c r="AC2145" i="15"/>
  <c r="AU2146" i="15"/>
  <c r="AC2146" i="15"/>
  <c r="AU2147" i="15"/>
  <c r="AS2147" i="15"/>
  <c r="AT2147" i="15"/>
  <c r="AC2147" i="15"/>
  <c r="AU2148" i="15"/>
  <c r="AC2148" i="15"/>
  <c r="AU2149" i="15"/>
  <c r="AT2149" i="15"/>
  <c r="AS2149" i="15"/>
  <c r="AC2149" i="15"/>
  <c r="AU2150" i="15"/>
  <c r="AC2150" i="15"/>
  <c r="AU2151" i="15"/>
  <c r="AS2151" i="15"/>
  <c r="AT2151" i="15"/>
  <c r="AC2151" i="15"/>
  <c r="AU2152" i="15"/>
  <c r="AC2152" i="15"/>
  <c r="AU2153" i="15"/>
  <c r="AT2153" i="15"/>
  <c r="AS2153" i="15"/>
  <c r="AC2153" i="15"/>
  <c r="AU2154" i="15"/>
  <c r="AC2154" i="15"/>
  <c r="AU2155" i="15"/>
  <c r="AS2155" i="15"/>
  <c r="AT2155" i="15"/>
  <c r="AC2155" i="15"/>
  <c r="AU2156" i="15"/>
  <c r="AC2156" i="15"/>
  <c r="AU2157" i="15"/>
  <c r="AT2157" i="15"/>
  <c r="AS2157" i="15"/>
  <c r="AC2157" i="15"/>
  <c r="AU2158" i="15"/>
  <c r="AC2158" i="15"/>
  <c r="AU2159" i="15"/>
  <c r="AS2159" i="15"/>
  <c r="AT2159" i="15"/>
  <c r="AC2159" i="15"/>
  <c r="AU2160" i="15"/>
  <c r="AC2160" i="15"/>
  <c r="AU2161" i="15"/>
  <c r="AT2161" i="15"/>
  <c r="AS2161" i="15"/>
  <c r="AC2161" i="15"/>
  <c r="AU2162" i="15"/>
  <c r="AC2162" i="15"/>
  <c r="AU2163" i="15"/>
  <c r="AS2163" i="15"/>
  <c r="AT2163" i="15"/>
  <c r="AC2163" i="15"/>
  <c r="AU2164" i="15"/>
  <c r="AC2164" i="15"/>
  <c r="AU2165" i="15"/>
  <c r="AT2165" i="15"/>
  <c r="AS2165" i="15"/>
  <c r="AC2165" i="15"/>
  <c r="AU2166" i="15"/>
  <c r="AC2166" i="15"/>
  <c r="AU2167" i="15"/>
  <c r="AS2167" i="15"/>
  <c r="AT2167" i="15"/>
  <c r="AC2167" i="15"/>
  <c r="AU2168" i="15"/>
  <c r="AC2168" i="15"/>
  <c r="AU2169" i="15"/>
  <c r="AT2169" i="15"/>
  <c r="AS2169" i="15"/>
  <c r="AC2169" i="15"/>
  <c r="AU2170" i="15"/>
  <c r="AC2170" i="15"/>
  <c r="AU2171" i="15"/>
  <c r="AS2171" i="15"/>
  <c r="AT2171" i="15"/>
  <c r="AC2171" i="15"/>
  <c r="AU2172" i="15"/>
  <c r="AC2172" i="15"/>
  <c r="AU2173" i="15"/>
  <c r="AT2173" i="15"/>
  <c r="AS2173" i="15"/>
  <c r="AC2173" i="15"/>
  <c r="AU2174" i="15"/>
  <c r="AC2174" i="15"/>
  <c r="AU2175" i="15"/>
  <c r="AS2175" i="15"/>
  <c r="AT2175" i="15"/>
  <c r="AC2175" i="15"/>
  <c r="AU2176" i="15"/>
  <c r="AC2176" i="15"/>
  <c r="AU2177" i="15"/>
  <c r="AT2177" i="15"/>
  <c r="AS2177" i="15"/>
  <c r="AC2177" i="15"/>
  <c r="AU2178" i="15"/>
  <c r="AC2178" i="15"/>
  <c r="AU2179" i="15"/>
  <c r="AS2179" i="15"/>
  <c r="AT2179" i="15"/>
  <c r="AC2179" i="15"/>
  <c r="AU2180" i="15"/>
  <c r="AC2180" i="15"/>
  <c r="AU2181" i="15"/>
  <c r="AT2181" i="15"/>
  <c r="AS2181" i="15"/>
  <c r="AC2181" i="15"/>
  <c r="AU2182" i="15"/>
  <c r="AC2182" i="15"/>
  <c r="AU2183" i="15"/>
  <c r="AS2183" i="15"/>
  <c r="AT2183" i="15"/>
  <c r="AC2183" i="15"/>
  <c r="AU2184" i="15"/>
  <c r="AC2184" i="15"/>
  <c r="AU2185" i="15"/>
  <c r="AT2185" i="15"/>
  <c r="AS2185" i="15"/>
  <c r="AC2185" i="15"/>
  <c r="AU2186" i="15"/>
  <c r="AC2186" i="15"/>
  <c r="AU2187" i="15"/>
  <c r="AS2187" i="15"/>
  <c r="AT2187" i="15"/>
  <c r="AC2187" i="15"/>
  <c r="AU2188" i="15"/>
  <c r="AC2188" i="15"/>
  <c r="AU2189" i="15"/>
  <c r="AT2189" i="15"/>
  <c r="AS2189" i="15"/>
  <c r="AC2189" i="15"/>
  <c r="AU2190" i="15"/>
  <c r="AC2190" i="15"/>
  <c r="AU2191" i="15"/>
  <c r="AS2191" i="15"/>
  <c r="AT2191" i="15"/>
  <c r="AC2191" i="15"/>
  <c r="AU2192" i="15"/>
  <c r="AC2192" i="15"/>
  <c r="AU2193" i="15"/>
  <c r="AT2193" i="15"/>
  <c r="AS2193" i="15"/>
  <c r="AC2193" i="15"/>
  <c r="AU2194" i="15"/>
  <c r="AC2194" i="15"/>
  <c r="AU2195" i="15"/>
  <c r="AS2195" i="15"/>
  <c r="AT2195" i="15"/>
  <c r="AC2195" i="15"/>
  <c r="AU2196" i="15"/>
  <c r="AC2196" i="15"/>
  <c r="AU2197" i="15"/>
  <c r="AT2197" i="15"/>
  <c r="AS2197" i="15"/>
  <c r="AC2197" i="15"/>
  <c r="AU2198" i="15"/>
  <c r="AC2198" i="15"/>
  <c r="AU2199" i="15"/>
  <c r="AS2199" i="15"/>
  <c r="AT2199" i="15"/>
  <c r="AC2199" i="15"/>
  <c r="AU2200" i="15"/>
  <c r="AC2200" i="15"/>
  <c r="AU2201" i="15"/>
  <c r="AT2201" i="15"/>
  <c r="AS2201" i="15"/>
  <c r="AC2201" i="15"/>
  <c r="AU2202" i="15"/>
  <c r="AC2202" i="15"/>
  <c r="AU2203" i="15"/>
  <c r="AS2203" i="15"/>
  <c r="AT2203" i="15"/>
  <c r="AC2203" i="15"/>
  <c r="AU2204" i="15"/>
  <c r="AC2204" i="15"/>
  <c r="AU2205" i="15"/>
  <c r="AT2205" i="15"/>
  <c r="AS2205" i="15"/>
  <c r="AC2205" i="15"/>
  <c r="AU2206" i="15"/>
  <c r="AC2206" i="15"/>
  <c r="AU2207" i="15"/>
  <c r="AS2207" i="15"/>
  <c r="AT2207" i="15"/>
  <c r="AC2207" i="15"/>
  <c r="AU2208" i="15"/>
  <c r="AC2208" i="15"/>
  <c r="AU2209" i="15"/>
  <c r="AT2209" i="15"/>
  <c r="AS2209" i="15"/>
  <c r="AC2209" i="15"/>
  <c r="AU2210" i="15"/>
  <c r="AC2210" i="15"/>
  <c r="AU2211" i="15"/>
  <c r="AS2211" i="15"/>
  <c r="AT2211" i="15"/>
  <c r="AC2211" i="15"/>
  <c r="AU2212" i="15"/>
  <c r="AC2212" i="15"/>
  <c r="AU2213" i="15"/>
  <c r="AT2213" i="15"/>
  <c r="AS2213" i="15"/>
  <c r="AC2213" i="15"/>
  <c r="AU2214" i="15"/>
  <c r="AC2214" i="15"/>
  <c r="AU2215" i="15"/>
  <c r="AS2215" i="15"/>
  <c r="AT2215" i="15"/>
  <c r="AC2215" i="15"/>
  <c r="AU2216" i="15"/>
  <c r="AC2216" i="15"/>
  <c r="AU2217" i="15"/>
  <c r="AT2217" i="15"/>
  <c r="AS2217" i="15"/>
  <c r="AC2217" i="15"/>
  <c r="AU2218" i="15"/>
  <c r="AC2218" i="15"/>
  <c r="AU2219" i="15"/>
  <c r="AS2219" i="15"/>
  <c r="AT2219" i="15"/>
  <c r="AC2219" i="15"/>
  <c r="AU2220" i="15"/>
  <c r="AC2220" i="15"/>
  <c r="AU2221" i="15"/>
  <c r="AT2221" i="15"/>
  <c r="AS2221" i="15"/>
  <c r="AC2221" i="15"/>
  <c r="AU2222" i="15"/>
  <c r="AC2222" i="15"/>
  <c r="AU2223" i="15"/>
  <c r="AS2223" i="15"/>
  <c r="AT2223" i="15"/>
  <c r="AC2223" i="15"/>
  <c r="AU2224" i="15"/>
  <c r="AC2224" i="15"/>
  <c r="AU2225" i="15"/>
  <c r="AT2225" i="15"/>
  <c r="AS2225" i="15"/>
  <c r="AC2225" i="15"/>
  <c r="AU2226" i="15"/>
  <c r="AC2226" i="15"/>
  <c r="AU2227" i="15"/>
  <c r="AS2227" i="15"/>
  <c r="AT2227" i="15"/>
  <c r="AC2227" i="15"/>
  <c r="AU2228" i="15"/>
  <c r="AC2228" i="15"/>
  <c r="AU2229" i="15"/>
  <c r="AT2229" i="15"/>
  <c r="AS2229" i="15"/>
  <c r="AC2229" i="15"/>
  <c r="AU2230" i="15"/>
  <c r="AC2230" i="15"/>
  <c r="AU2231" i="15"/>
  <c r="AS2231" i="15"/>
  <c r="AT2231" i="15"/>
  <c r="AC2231" i="15"/>
  <c r="AU2232" i="15"/>
  <c r="AC2232" i="15"/>
  <c r="AU2233" i="15"/>
  <c r="AT2233" i="15"/>
  <c r="AS2233" i="15"/>
  <c r="AC2233" i="15"/>
  <c r="AU2234" i="15"/>
  <c r="AC2234" i="15"/>
  <c r="AU2235" i="15"/>
  <c r="AS2235" i="15"/>
  <c r="AT2235" i="15"/>
  <c r="AC2235" i="15"/>
  <c r="AU2236" i="15"/>
  <c r="AC2236" i="15"/>
  <c r="AU2237" i="15"/>
  <c r="AT2237" i="15"/>
  <c r="AS2237" i="15"/>
  <c r="AC2237" i="15"/>
  <c r="AU2238" i="15"/>
  <c r="AC2238" i="15"/>
  <c r="AU2239" i="15"/>
  <c r="AS2239" i="15"/>
  <c r="AT2239" i="15"/>
  <c r="AC2239" i="15"/>
  <c r="AU2240" i="15"/>
  <c r="AC2240" i="15"/>
  <c r="AU2241" i="15"/>
  <c r="AT2241" i="15"/>
  <c r="AS2241" i="15"/>
  <c r="AC2241" i="15"/>
  <c r="AU2242" i="15"/>
  <c r="AC2242" i="15"/>
  <c r="AU2243" i="15"/>
  <c r="AS2243" i="15"/>
  <c r="AT2243" i="15"/>
  <c r="AC2243" i="15"/>
  <c r="AU2244" i="15"/>
  <c r="AC2244" i="15"/>
  <c r="AU2245" i="15"/>
  <c r="AT2245" i="15"/>
  <c r="AS2245" i="15"/>
  <c r="AC2245" i="15"/>
  <c r="AU2246" i="15"/>
  <c r="AC2246" i="15"/>
  <c r="AU2247" i="15"/>
  <c r="AS2247" i="15"/>
  <c r="AT2247" i="15"/>
  <c r="AC2247" i="15"/>
  <c r="AU2248" i="15"/>
  <c r="AC2248" i="15"/>
  <c r="AU2249" i="15"/>
  <c r="AT2249" i="15"/>
  <c r="AS2249" i="15"/>
  <c r="AC2249" i="15"/>
  <c r="AU2250" i="15"/>
  <c r="AC2250" i="15"/>
  <c r="AU2251" i="15"/>
  <c r="AS2251" i="15"/>
  <c r="AT2251" i="15"/>
  <c r="AC2251" i="15"/>
  <c r="AU2252" i="15"/>
  <c r="AC2252" i="15"/>
  <c r="AU2253" i="15"/>
  <c r="AT2253" i="15"/>
  <c r="AS2253" i="15"/>
  <c r="AC2253" i="15"/>
  <c r="AU2254" i="15"/>
  <c r="AC2254" i="15"/>
  <c r="AU2255" i="15"/>
  <c r="AS2255" i="15"/>
  <c r="AT2255" i="15"/>
  <c r="AC2255" i="15"/>
  <c r="AU2256" i="15"/>
  <c r="AC2256" i="15"/>
  <c r="AU2257" i="15"/>
  <c r="AT2257" i="15"/>
  <c r="AS2257" i="15"/>
  <c r="AC2257" i="15"/>
  <c r="AU2258" i="15"/>
  <c r="AC2258" i="15"/>
  <c r="AU2259" i="15"/>
  <c r="AS2259" i="15"/>
  <c r="AT2259" i="15"/>
  <c r="AC2259" i="15"/>
  <c r="AU2260" i="15"/>
  <c r="AC2260" i="15"/>
  <c r="AU2261" i="15"/>
  <c r="AT2261" i="15"/>
  <c r="AS2261" i="15"/>
  <c r="AC2261" i="15"/>
  <c r="AU2262" i="15"/>
  <c r="AC2262" i="15"/>
  <c r="AU2263" i="15"/>
  <c r="AS2263" i="15"/>
  <c r="AT2263" i="15"/>
  <c r="AC2263" i="15"/>
  <c r="AU2264" i="15"/>
  <c r="AC2264" i="15"/>
  <c r="AU2265" i="15"/>
  <c r="AT2265" i="15"/>
  <c r="AS2265" i="15"/>
  <c r="AC2265" i="15"/>
  <c r="AU2266" i="15"/>
  <c r="AC2266" i="15"/>
  <c r="AU2267" i="15"/>
  <c r="AS2267" i="15"/>
  <c r="AT2267" i="15"/>
  <c r="AC2267" i="15"/>
  <c r="AU2268" i="15"/>
  <c r="AC2268" i="15"/>
  <c r="AU2269" i="15"/>
  <c r="AT2269" i="15"/>
  <c r="AS2269" i="15"/>
  <c r="AC2269" i="15"/>
  <c r="AU2270" i="15"/>
  <c r="AC2270" i="15"/>
  <c r="AU2271" i="15"/>
  <c r="AS2271" i="15"/>
  <c r="AT2271" i="15"/>
  <c r="AC2271" i="15"/>
  <c r="AU2272" i="15"/>
  <c r="AC2272" i="15"/>
  <c r="AU2273" i="15"/>
  <c r="AT2273" i="15"/>
  <c r="AS2273" i="15"/>
  <c r="AC2273" i="15"/>
  <c r="AU2274" i="15"/>
  <c r="AC2274" i="15"/>
  <c r="AU2275" i="15"/>
  <c r="AS2275" i="15"/>
  <c r="AT2275" i="15"/>
  <c r="AC2275" i="15"/>
  <c r="AU2276" i="15"/>
  <c r="AC2276" i="15"/>
  <c r="AU2277" i="15"/>
  <c r="AT2277" i="15"/>
  <c r="AS2277" i="15"/>
  <c r="AC2277" i="15"/>
  <c r="AU2278" i="15"/>
  <c r="AC2278" i="15"/>
  <c r="AU2279" i="15"/>
  <c r="AS2279" i="15"/>
  <c r="AT2279" i="15"/>
  <c r="AC2279" i="15"/>
  <c r="AU2280" i="15"/>
  <c r="AC2280" i="15"/>
  <c r="AU2281" i="15"/>
  <c r="AT2281" i="15"/>
  <c r="AS2281" i="15"/>
  <c r="AC2281" i="15"/>
  <c r="AU2282" i="15"/>
  <c r="AC2282" i="15"/>
  <c r="AU2283" i="15"/>
  <c r="AS2283" i="15"/>
  <c r="AT2283" i="15"/>
  <c r="AC2283" i="15"/>
  <c r="AU2284" i="15"/>
  <c r="AC2284" i="15"/>
  <c r="AU2285" i="15"/>
  <c r="AT2285" i="15"/>
  <c r="AS2285" i="15"/>
  <c r="AC2285" i="15"/>
  <c r="AU2286" i="15"/>
  <c r="AC2286" i="15"/>
  <c r="AU2287" i="15"/>
  <c r="AS2287" i="15"/>
  <c r="AT2287" i="15"/>
  <c r="AC2287" i="15"/>
  <c r="AU2288" i="15"/>
  <c r="AC2288" i="15"/>
  <c r="AU2289" i="15"/>
  <c r="AT2289" i="15"/>
  <c r="AS2289" i="15"/>
  <c r="AC2289" i="15"/>
  <c r="AU2290" i="15"/>
  <c r="AC2290" i="15"/>
  <c r="AU2291" i="15"/>
  <c r="AS2291" i="15"/>
  <c r="AT2291" i="15"/>
  <c r="AC2291" i="15"/>
  <c r="AU2292" i="15"/>
  <c r="AC2292" i="15"/>
  <c r="AU2293" i="15"/>
  <c r="AT2293" i="15"/>
  <c r="AS2293" i="15"/>
  <c r="AC2293" i="15"/>
  <c r="AU2294" i="15"/>
  <c r="AC2294" i="15"/>
  <c r="AU2295" i="15"/>
  <c r="AS2295" i="15"/>
  <c r="AT2295" i="15"/>
  <c r="AC2295" i="15"/>
  <c r="AU2296" i="15"/>
  <c r="AC2296" i="15"/>
  <c r="AU2297" i="15"/>
  <c r="AT2297" i="15"/>
  <c r="AS2297" i="15"/>
  <c r="AC2297" i="15"/>
  <c r="AU2298" i="15"/>
  <c r="AC2298" i="15"/>
  <c r="AU2299" i="15"/>
  <c r="AS2299" i="15"/>
  <c r="AT2299" i="15"/>
  <c r="AC2299" i="15"/>
  <c r="AU2300" i="15"/>
  <c r="AC2300" i="15"/>
  <c r="AU2301" i="15"/>
  <c r="AT2301" i="15"/>
  <c r="AS2301" i="15"/>
  <c r="AC2301" i="15"/>
  <c r="AU2302" i="15"/>
  <c r="AC2302" i="15"/>
  <c r="AU2303" i="15"/>
  <c r="AS2303" i="15"/>
  <c r="AT2303" i="15"/>
  <c r="AC2303" i="15"/>
  <c r="AU2304" i="15"/>
  <c r="AC2304" i="15"/>
  <c r="AU2305" i="15"/>
  <c r="AT2305" i="15"/>
  <c r="AS2305" i="15"/>
  <c r="AC2305" i="15"/>
  <c r="AU2306" i="15"/>
  <c r="AC2306" i="15"/>
  <c r="AU2307" i="15"/>
  <c r="AS2307" i="15"/>
  <c r="AT2307" i="15"/>
  <c r="AC2307" i="15"/>
  <c r="AU2308" i="15"/>
  <c r="AC2308" i="15"/>
  <c r="AU2309" i="15"/>
  <c r="AT2309" i="15"/>
  <c r="AS2309" i="15"/>
  <c r="AC2309" i="15"/>
  <c r="AU2310" i="15"/>
  <c r="AC2310" i="15"/>
  <c r="AU2311" i="15"/>
  <c r="AS2311" i="15"/>
  <c r="AT2311" i="15"/>
  <c r="AC2311" i="15"/>
  <c r="AU2312" i="15"/>
  <c r="AC2312" i="15"/>
  <c r="AU2313" i="15"/>
  <c r="AT2313" i="15"/>
  <c r="AS2313" i="15"/>
  <c r="AC2313" i="15"/>
  <c r="AU2314" i="15"/>
  <c r="AC2314" i="15"/>
  <c r="AU2315" i="15"/>
  <c r="AT2315" i="15"/>
  <c r="AC2315" i="15"/>
  <c r="AU2316" i="15"/>
  <c r="AC2316" i="15"/>
  <c r="AU2317" i="15"/>
  <c r="AT2317" i="15"/>
  <c r="AS2317" i="15"/>
  <c r="AC2317" i="15"/>
  <c r="AU2318" i="15"/>
  <c r="AC2318" i="15"/>
  <c r="AU2319" i="15"/>
  <c r="AT2319" i="15"/>
  <c r="AC2319" i="15"/>
  <c r="AU2320" i="15"/>
  <c r="AC2320" i="15"/>
  <c r="AU2321" i="15"/>
  <c r="AT2321" i="15"/>
  <c r="AS2321" i="15"/>
  <c r="AC2321" i="15"/>
  <c r="AU2322" i="15"/>
  <c r="AC2322" i="15"/>
  <c r="AU2323" i="15"/>
  <c r="AT2323" i="15"/>
  <c r="AC2323" i="15"/>
  <c r="AU2324" i="15"/>
  <c r="AC2324" i="15"/>
  <c r="AU2325" i="15"/>
  <c r="AT2325" i="15"/>
  <c r="AS2325" i="15"/>
  <c r="AC2325" i="15"/>
  <c r="AU2326" i="15"/>
  <c r="AC2326" i="15"/>
  <c r="AU2327" i="15"/>
  <c r="AT2327" i="15"/>
  <c r="AC2327" i="15"/>
  <c r="AU2328" i="15"/>
  <c r="AC2328" i="15"/>
  <c r="AU2329" i="15"/>
  <c r="AT2329" i="15"/>
  <c r="AS2329" i="15"/>
  <c r="AC2329" i="15"/>
  <c r="AU2330" i="15"/>
  <c r="AC2330" i="15"/>
  <c r="AU2331" i="15"/>
  <c r="AT2331" i="15"/>
  <c r="AC2331" i="15"/>
  <c r="AU2332" i="15"/>
  <c r="AC2332" i="15"/>
  <c r="AU2333" i="15"/>
  <c r="AT2333" i="15"/>
  <c r="AS2333" i="15"/>
  <c r="AC2333" i="15"/>
  <c r="AU2334" i="15"/>
  <c r="AC2334" i="15"/>
  <c r="AU2335" i="15"/>
  <c r="AT2335" i="15"/>
  <c r="AC2335" i="15"/>
  <c r="AU2336" i="15"/>
  <c r="AC2336" i="15"/>
  <c r="AU2337" i="15"/>
  <c r="AT2337" i="15"/>
  <c r="AS2337" i="15"/>
  <c r="AC2337" i="15"/>
  <c r="AU2338" i="15"/>
  <c r="AC2338" i="15"/>
  <c r="AU2339" i="15"/>
  <c r="AT2339" i="15"/>
  <c r="AC2339" i="15"/>
  <c r="AU2340" i="15"/>
  <c r="AC2340" i="15"/>
  <c r="AU2341" i="15"/>
  <c r="AT2341" i="15"/>
  <c r="AS2341" i="15"/>
  <c r="AC2341" i="15"/>
  <c r="AU2342" i="15"/>
  <c r="AC2342" i="15"/>
  <c r="AU2343" i="15"/>
  <c r="AT2343" i="15"/>
  <c r="AC2343" i="15"/>
  <c r="AU2344" i="15"/>
  <c r="AC2344" i="15"/>
  <c r="AU2345" i="15"/>
  <c r="AT2345" i="15"/>
  <c r="AS2345" i="15"/>
  <c r="AC2345" i="15"/>
  <c r="AU2346" i="15"/>
  <c r="AC2346" i="15"/>
  <c r="AU2347" i="15"/>
  <c r="AT2347" i="15"/>
  <c r="AC2347" i="15"/>
  <c r="AU2348" i="15"/>
  <c r="AC2348" i="15"/>
  <c r="AU2349" i="15"/>
  <c r="AT2349" i="15"/>
  <c r="AS2349" i="15"/>
  <c r="AC2349" i="15"/>
  <c r="AU2350" i="15"/>
  <c r="AC2350" i="15"/>
  <c r="AU2351" i="15"/>
  <c r="AT2351" i="15"/>
  <c r="AC2351" i="15"/>
  <c r="AU2352" i="15"/>
  <c r="AC2352" i="15"/>
  <c r="AU2353" i="15"/>
  <c r="AT2353" i="15"/>
  <c r="AS2353" i="15"/>
  <c r="AC2353" i="15"/>
  <c r="AU2354" i="15"/>
  <c r="AC2354" i="15"/>
  <c r="AU2355" i="15"/>
  <c r="AT2355" i="15"/>
  <c r="AC2355" i="15"/>
  <c r="AU2356" i="15"/>
  <c r="AC2356" i="15"/>
  <c r="AU2357" i="15"/>
  <c r="AT2357" i="15"/>
  <c r="AS2357" i="15"/>
  <c r="AC2357" i="15"/>
  <c r="AU2358" i="15"/>
  <c r="AC2358" i="15"/>
  <c r="AU2359" i="15"/>
  <c r="AT2359" i="15"/>
  <c r="AC2359" i="15"/>
  <c r="AU2360" i="15"/>
  <c r="AC2360" i="15"/>
  <c r="AU2361" i="15"/>
  <c r="AT2361" i="15"/>
  <c r="AS2361" i="15"/>
  <c r="AC2361" i="15"/>
  <c r="AU2362" i="15"/>
  <c r="AC2362" i="15"/>
  <c r="AU2363" i="15"/>
  <c r="AT2363" i="15"/>
  <c r="AC2363" i="15"/>
  <c r="AU2364" i="15"/>
  <c r="AC2364" i="15"/>
  <c r="AU2365" i="15"/>
  <c r="AT2365" i="15"/>
  <c r="AS2365" i="15"/>
  <c r="AC2365" i="15"/>
  <c r="AU2366" i="15"/>
  <c r="AC2366" i="15"/>
  <c r="AU2367" i="15"/>
  <c r="AT2367" i="15"/>
  <c r="AC2367" i="15"/>
  <c r="AU2368" i="15"/>
  <c r="AC2368" i="15"/>
  <c r="AU2369" i="15"/>
  <c r="AT2369" i="15"/>
  <c r="AS2369" i="15"/>
  <c r="AC2369" i="15"/>
  <c r="AU2370" i="15"/>
  <c r="AC2370" i="15"/>
  <c r="AU2371" i="15"/>
  <c r="AT2371" i="15"/>
  <c r="AC2371" i="15"/>
  <c r="AU2372" i="15"/>
  <c r="AC2372" i="15"/>
  <c r="AU2373" i="15"/>
  <c r="AT2373" i="15"/>
  <c r="AS2373" i="15"/>
  <c r="AC2373" i="15"/>
  <c r="AU2374" i="15"/>
  <c r="AC2374" i="15"/>
  <c r="AU2375" i="15"/>
  <c r="AT2375" i="15"/>
  <c r="AC2375" i="15"/>
  <c r="AU2376" i="15"/>
  <c r="AC2376" i="15"/>
  <c r="AU2377" i="15"/>
  <c r="AT2377" i="15"/>
  <c r="AS2377" i="15"/>
  <c r="AC2377" i="15"/>
  <c r="AU2378" i="15"/>
  <c r="AC2378" i="15"/>
  <c r="AU2379" i="15"/>
  <c r="AT2379" i="15"/>
  <c r="AC2379" i="15"/>
  <c r="AU2380" i="15"/>
  <c r="AC2380" i="15"/>
  <c r="AU2381" i="15"/>
  <c r="AT2381" i="15"/>
  <c r="AS2381" i="15"/>
  <c r="AC2381" i="15"/>
  <c r="AU2382" i="15"/>
  <c r="AC2382" i="15"/>
  <c r="AU2383" i="15"/>
  <c r="AT2383" i="15"/>
  <c r="AC2383" i="15"/>
  <c r="AU2384" i="15"/>
  <c r="AC2384" i="15"/>
  <c r="AU2385" i="15"/>
  <c r="AT2385" i="15"/>
  <c r="AS2385" i="15"/>
  <c r="AC2385" i="15"/>
  <c r="AU2386" i="15"/>
  <c r="AC2386" i="15"/>
  <c r="AU2387" i="15"/>
  <c r="AT2387" i="15"/>
  <c r="AC2387" i="15"/>
  <c r="AU2388" i="15"/>
  <c r="AC2388" i="15"/>
  <c r="AU2389" i="15"/>
  <c r="AT2389" i="15"/>
  <c r="AS2389" i="15"/>
  <c r="AC2389" i="15"/>
  <c r="AU2390" i="15"/>
  <c r="AC2390" i="15"/>
  <c r="AU2391" i="15"/>
  <c r="AT2391" i="15"/>
  <c r="AC2391" i="15"/>
  <c r="AU2392" i="15"/>
  <c r="AC2392" i="15"/>
  <c r="AU2393" i="15"/>
  <c r="AT2393" i="15"/>
  <c r="AS2393" i="15"/>
  <c r="AC2393" i="15"/>
  <c r="AU2394" i="15"/>
  <c r="AC2394" i="15"/>
  <c r="AU2395" i="15"/>
  <c r="AT2395" i="15"/>
  <c r="AC2395" i="15"/>
  <c r="AU2396" i="15"/>
  <c r="AC2396" i="15"/>
  <c r="AU2397" i="15"/>
  <c r="AT2397" i="15"/>
  <c r="AS2397" i="15"/>
  <c r="AC2397" i="15"/>
  <c r="AU2398" i="15"/>
  <c r="AC2398" i="15"/>
  <c r="AU2399" i="15"/>
  <c r="AT2399" i="15"/>
  <c r="AC2399" i="15"/>
  <c r="AU2400" i="15"/>
  <c r="AC2400" i="15"/>
  <c r="AU2401" i="15"/>
  <c r="AT2401" i="15"/>
  <c r="AS2401" i="15"/>
  <c r="AC2401" i="15"/>
  <c r="AU2402" i="15"/>
  <c r="AC2402" i="15"/>
  <c r="AU2403" i="15"/>
  <c r="AT2403" i="15"/>
  <c r="AC2403" i="15"/>
  <c r="AU2404" i="15"/>
  <c r="AC2404" i="15"/>
  <c r="AU2405" i="15"/>
  <c r="AT2405" i="15"/>
  <c r="AS2405" i="15"/>
  <c r="AC2405" i="15"/>
  <c r="AU2406" i="15"/>
  <c r="AC2406" i="15"/>
  <c r="AU2407" i="15"/>
  <c r="AT2407" i="15"/>
  <c r="AC2407" i="15"/>
  <c r="AU2408" i="15"/>
  <c r="AC2408" i="15"/>
  <c r="AU2409" i="15"/>
  <c r="AT2409" i="15"/>
  <c r="AS2409" i="15"/>
  <c r="AC2409" i="15"/>
  <c r="AU2410" i="15"/>
  <c r="AC2410" i="15"/>
  <c r="AU2411" i="15"/>
  <c r="AT2411" i="15"/>
  <c r="AC2411" i="15"/>
  <c r="AU2412" i="15"/>
  <c r="AC2412" i="15"/>
  <c r="AU2413" i="15"/>
  <c r="AT2413" i="15"/>
  <c r="AS2413" i="15"/>
  <c r="AC2413" i="15"/>
  <c r="AU2414" i="15"/>
  <c r="AC2414" i="15"/>
  <c r="AU2415" i="15"/>
  <c r="AT2415" i="15"/>
  <c r="AC2415" i="15"/>
  <c r="AU2416" i="15"/>
  <c r="AC2416" i="15"/>
  <c r="AU2417" i="15"/>
  <c r="AT2417" i="15"/>
  <c r="AS2417" i="15"/>
  <c r="AC2417" i="15"/>
  <c r="AU2418" i="15"/>
  <c r="AC2418" i="15"/>
  <c r="AU2419" i="15"/>
  <c r="AT2419" i="15"/>
  <c r="AC2419" i="15"/>
  <c r="AU2420" i="15"/>
  <c r="AC2420" i="15"/>
  <c r="AU2421" i="15"/>
  <c r="AT2421" i="15"/>
  <c r="AS2421" i="15"/>
  <c r="AC2421" i="15"/>
  <c r="AU2422" i="15"/>
  <c r="AC2422" i="15"/>
  <c r="AU2423" i="15"/>
  <c r="AT2423" i="15"/>
  <c r="AC2423" i="15"/>
  <c r="AU2424" i="15"/>
  <c r="AC2424" i="15"/>
  <c r="AU2425" i="15"/>
  <c r="AT2425" i="15"/>
  <c r="AS2425" i="15"/>
  <c r="AC2425" i="15"/>
  <c r="AU2426" i="15"/>
  <c r="AC2426" i="15"/>
  <c r="AU2427" i="15"/>
  <c r="AT2427" i="15"/>
  <c r="AC2427" i="15"/>
  <c r="AU2428" i="15"/>
  <c r="AC2428" i="15"/>
  <c r="AU2429" i="15"/>
  <c r="AT2429" i="15"/>
  <c r="AS2429" i="15"/>
  <c r="AC2429" i="15"/>
  <c r="AU2430" i="15"/>
  <c r="AC2430" i="15"/>
  <c r="AU2431" i="15"/>
  <c r="AT2431" i="15"/>
  <c r="AC2431" i="15"/>
  <c r="AU2432" i="15"/>
  <c r="AC2432" i="15"/>
  <c r="AU2433" i="15"/>
  <c r="AT2433" i="15"/>
  <c r="AS2433" i="15"/>
  <c r="AC2433" i="15"/>
  <c r="AU2434" i="15"/>
  <c r="AC2434" i="15"/>
  <c r="AU2435" i="15"/>
  <c r="AT2435" i="15"/>
  <c r="AC2435" i="15"/>
  <c r="AU2436" i="15"/>
  <c r="AC2436" i="15"/>
  <c r="AU2437" i="15"/>
  <c r="AT2437" i="15"/>
  <c r="AS2437" i="15"/>
  <c r="AC2437" i="15"/>
  <c r="AU2438" i="15"/>
  <c r="AC2438" i="15"/>
  <c r="AU2439" i="15"/>
  <c r="AT2439" i="15"/>
  <c r="AC2439" i="15"/>
  <c r="AU2440" i="15"/>
  <c r="AC2440" i="15"/>
  <c r="AU2441" i="15"/>
  <c r="AT2441" i="15"/>
  <c r="AS2441" i="15"/>
  <c r="AC2441" i="15"/>
  <c r="AU2442" i="15"/>
  <c r="AC2442" i="15"/>
  <c r="AU2443" i="15"/>
  <c r="AT2443" i="15"/>
  <c r="AC2443" i="15"/>
  <c r="AU2444" i="15"/>
  <c r="AC2444" i="15"/>
  <c r="AU2445" i="15"/>
  <c r="AT2445" i="15"/>
  <c r="AS2445" i="15"/>
  <c r="AC2445" i="15"/>
  <c r="AU2446" i="15"/>
  <c r="AC2446" i="15"/>
  <c r="AU2447" i="15"/>
  <c r="AT2447" i="15"/>
  <c r="AC2447" i="15"/>
  <c r="AU2448" i="15"/>
  <c r="AC2448" i="15"/>
  <c r="AU2449" i="15"/>
  <c r="AT2449" i="15"/>
  <c r="AS2449" i="15"/>
  <c r="AC2449" i="15"/>
  <c r="AU2450" i="15"/>
  <c r="AC2450" i="15"/>
  <c r="AU2451" i="15"/>
  <c r="AT2451" i="15"/>
  <c r="AC2451" i="15"/>
  <c r="AU2452" i="15"/>
  <c r="AC2452" i="15"/>
  <c r="AU2453" i="15"/>
  <c r="AT2453" i="15"/>
  <c r="AS2453" i="15"/>
  <c r="AC2453" i="15"/>
  <c r="AU2454" i="15"/>
  <c r="AC2454" i="15"/>
  <c r="AU2455" i="15"/>
  <c r="AT2455" i="15"/>
  <c r="AC2455" i="15"/>
  <c r="AU2456" i="15"/>
  <c r="AC2456" i="15"/>
  <c r="AU2457" i="15"/>
  <c r="AT2457" i="15"/>
  <c r="AS2457" i="15"/>
  <c r="AC2457" i="15"/>
  <c r="AU2458" i="15"/>
  <c r="AC2458" i="15"/>
  <c r="AU2459" i="15"/>
  <c r="AT2459" i="15"/>
  <c r="AC2459" i="15"/>
  <c r="AU2460" i="15"/>
  <c r="AC2460" i="15"/>
  <c r="AU2461" i="15"/>
  <c r="AT2461" i="15"/>
  <c r="AS2461" i="15"/>
  <c r="AC2461" i="15"/>
  <c r="AU2462" i="15"/>
  <c r="AC2462" i="15"/>
  <c r="AU2463" i="15"/>
  <c r="AT2463" i="15"/>
  <c r="AC2463" i="15"/>
  <c r="AU2464" i="15"/>
  <c r="AC2464" i="15"/>
  <c r="AU2465" i="15"/>
  <c r="AT2465" i="15"/>
  <c r="AS2465" i="15"/>
  <c r="AC2465" i="15"/>
  <c r="AU2466" i="15"/>
  <c r="AC2466" i="15"/>
  <c r="AU2467" i="15"/>
  <c r="AT2467" i="15"/>
  <c r="AC2467" i="15"/>
  <c r="AU2468" i="15"/>
  <c r="AC2468" i="15"/>
  <c r="AU2469" i="15"/>
  <c r="AT2469" i="15"/>
  <c r="AS2469" i="15"/>
  <c r="AC2469" i="15"/>
  <c r="AU2470" i="15"/>
  <c r="AC2470" i="15"/>
  <c r="AU2471" i="15"/>
  <c r="AT2471" i="15"/>
  <c r="AC2471" i="15"/>
  <c r="AU2472" i="15"/>
  <c r="AC2472" i="15"/>
  <c r="AU2473" i="15"/>
  <c r="AT2473" i="15"/>
  <c r="AS2473" i="15"/>
  <c r="AC2473" i="15"/>
  <c r="AU2474" i="15"/>
  <c r="AC2474" i="15"/>
  <c r="AU2475" i="15"/>
  <c r="AT2475" i="15"/>
  <c r="AC2475" i="15"/>
  <c r="AU2476" i="15"/>
  <c r="AC2476" i="15"/>
  <c r="AU2477" i="15"/>
  <c r="AT2477" i="15"/>
  <c r="AS2477" i="15"/>
  <c r="AC2477" i="15"/>
  <c r="AU2478" i="15"/>
  <c r="AC2478" i="15"/>
  <c r="AU2479" i="15"/>
  <c r="AT2479" i="15"/>
  <c r="AC2479" i="15"/>
  <c r="AU2480" i="15"/>
  <c r="AC2480" i="15"/>
  <c r="AU2481" i="15"/>
  <c r="AT2481" i="15"/>
  <c r="AS2481" i="15"/>
  <c r="AC2481" i="15"/>
  <c r="AU2482" i="15"/>
  <c r="AC2482" i="15"/>
  <c r="AU2483" i="15"/>
  <c r="AT2483" i="15"/>
  <c r="AC2483" i="15"/>
  <c r="AU2484" i="15"/>
  <c r="AC2484" i="15"/>
  <c r="AU2485" i="15"/>
  <c r="AT2485" i="15"/>
  <c r="AS2485" i="15"/>
  <c r="AC2485" i="15"/>
  <c r="AU2486" i="15"/>
  <c r="AC2486" i="15"/>
  <c r="AU2487" i="15"/>
  <c r="AT2487" i="15"/>
  <c r="AC2487" i="15"/>
  <c r="AU2488" i="15"/>
  <c r="AC2488" i="15"/>
  <c r="AU2489" i="15"/>
  <c r="AT2489" i="15"/>
  <c r="AS2489" i="15"/>
  <c r="AC2489" i="15"/>
  <c r="AU2490" i="15"/>
  <c r="AC2490" i="15"/>
  <c r="AU2491" i="15"/>
  <c r="AT2491" i="15"/>
  <c r="AC2491" i="15"/>
  <c r="AU2492" i="15"/>
  <c r="AC2492" i="15"/>
  <c r="AU2493" i="15"/>
  <c r="AT2493" i="15"/>
  <c r="AS2493" i="15"/>
  <c r="AC2493" i="15"/>
  <c r="AU2494" i="15"/>
  <c r="AC2494" i="15"/>
  <c r="AU2495" i="15"/>
  <c r="AT2495" i="15"/>
  <c r="AC2495" i="15"/>
  <c r="AU2496" i="15"/>
  <c r="AC2496" i="15"/>
  <c r="AU2497" i="15"/>
  <c r="AT2497" i="15"/>
  <c r="AS2497" i="15"/>
  <c r="AC2497" i="15"/>
  <c r="AU2498" i="15"/>
  <c r="AC2498" i="15"/>
  <c r="AU2499" i="15"/>
  <c r="AT2499" i="15"/>
  <c r="AC2499" i="15"/>
  <c r="AU2500" i="15"/>
  <c r="AC2500" i="15"/>
  <c r="AU2501" i="15"/>
  <c r="AT2501" i="15"/>
  <c r="AS2501" i="15"/>
  <c r="AC2501" i="15"/>
  <c r="AU2502" i="15"/>
  <c r="AC2502" i="15"/>
  <c r="AU2503" i="15"/>
  <c r="AT2503" i="15"/>
  <c r="AC2503" i="15"/>
  <c r="AU2504" i="15"/>
  <c r="AC2504" i="15"/>
  <c r="AU2505" i="15"/>
  <c r="AT2505" i="15"/>
  <c r="AS2505" i="15"/>
  <c r="AC2505" i="15"/>
  <c r="AU2506" i="15"/>
  <c r="AC2506" i="15"/>
  <c r="AU2507" i="15"/>
  <c r="AT2507" i="15"/>
  <c r="AC2507" i="15"/>
  <c r="AU2508" i="15"/>
  <c r="AC2508" i="15"/>
  <c r="AU2509" i="15"/>
  <c r="AT2509" i="15"/>
  <c r="AS2509" i="15"/>
  <c r="AC2509" i="15"/>
  <c r="AU2510" i="15"/>
  <c r="AC2510" i="15"/>
  <c r="AU2511" i="15"/>
  <c r="AT2511" i="15"/>
  <c r="AC2511" i="15"/>
  <c r="AU2512" i="15"/>
  <c r="AC2512" i="15"/>
  <c r="AU2513" i="15"/>
  <c r="AT2513" i="15"/>
  <c r="AS2513" i="15"/>
  <c r="AC2513" i="15"/>
  <c r="AU2514" i="15"/>
  <c r="AC2514" i="15"/>
  <c r="AU2515" i="15"/>
  <c r="AT2515" i="15"/>
  <c r="AC2515" i="15"/>
  <c r="AU2516" i="15"/>
  <c r="AC2516" i="15"/>
  <c r="AU2517" i="15"/>
  <c r="AT2517" i="15"/>
  <c r="AS2517" i="15"/>
  <c r="AC2517" i="15"/>
  <c r="AU2518" i="15"/>
  <c r="AC2518" i="15"/>
  <c r="AU2519" i="15"/>
  <c r="AT2519" i="15"/>
  <c r="AC2519" i="15"/>
  <c r="AU2520" i="15"/>
  <c r="AC2520" i="15"/>
  <c r="AU2521" i="15"/>
  <c r="AT2521" i="15"/>
  <c r="AS2521" i="15"/>
  <c r="AC2521" i="15"/>
  <c r="AU2522" i="15"/>
  <c r="AC2522" i="15"/>
  <c r="AU2523" i="15"/>
  <c r="AT2523" i="15"/>
  <c r="AC2523" i="15"/>
  <c r="AU2524" i="15"/>
  <c r="AC2524" i="15"/>
  <c r="AU2525" i="15"/>
  <c r="AT2525" i="15"/>
  <c r="AS2525" i="15"/>
  <c r="AC2525" i="15"/>
  <c r="AU2526" i="15"/>
  <c r="AC2526" i="15"/>
  <c r="AU2527" i="15"/>
  <c r="AT2527" i="15"/>
  <c r="AC2527" i="15"/>
  <c r="AU2528" i="15"/>
  <c r="AC2528" i="15"/>
  <c r="AU2529" i="15"/>
  <c r="AT2529" i="15"/>
  <c r="AS2529" i="15"/>
  <c r="AC2529" i="15"/>
  <c r="AU2530" i="15"/>
  <c r="AC2530" i="15"/>
  <c r="AU2531" i="15"/>
  <c r="AT2531" i="15"/>
  <c r="AC2531" i="15"/>
  <c r="AU2532" i="15"/>
  <c r="AC2532" i="15"/>
  <c r="AU2533" i="15"/>
  <c r="AT2533" i="15"/>
  <c r="AS2533" i="15"/>
  <c r="AC2533" i="15"/>
  <c r="AU2534" i="15"/>
  <c r="AC2534" i="15"/>
  <c r="AU2535" i="15"/>
  <c r="AT2535" i="15"/>
  <c r="AC2535" i="15"/>
  <c r="AU2536" i="15"/>
  <c r="AC2536" i="15"/>
  <c r="AU2537" i="15"/>
  <c r="AT2537" i="15"/>
  <c r="AS2537" i="15"/>
  <c r="AC2537" i="15"/>
  <c r="AU2538" i="15"/>
  <c r="AC2538" i="15"/>
  <c r="AU2539" i="15"/>
  <c r="AT2539" i="15"/>
  <c r="AC2539" i="15"/>
  <c r="AU2540" i="15"/>
  <c r="AC2540" i="15"/>
  <c r="AU2541" i="15"/>
  <c r="AT2541" i="15"/>
  <c r="AS2541" i="15"/>
  <c r="AC2541" i="15"/>
  <c r="AU2542" i="15"/>
  <c r="AC2542" i="15"/>
  <c r="AU2543" i="15"/>
  <c r="AT2543" i="15"/>
  <c r="AC2543" i="15"/>
  <c r="AU2544" i="15"/>
  <c r="AC2544" i="15"/>
  <c r="AU2545" i="15"/>
  <c r="AT2545" i="15"/>
  <c r="AS2545" i="15"/>
  <c r="AC2545" i="15"/>
  <c r="AU2546" i="15"/>
  <c r="AC2546" i="15"/>
  <c r="AU2547" i="15"/>
  <c r="AT2547" i="15"/>
  <c r="AC2547" i="15"/>
  <c r="AU2548" i="15"/>
  <c r="AC2548" i="15"/>
  <c r="AU2549" i="15"/>
  <c r="AT2549" i="15"/>
  <c r="AS2549" i="15"/>
  <c r="AC2549" i="15"/>
  <c r="AU2550" i="15"/>
  <c r="AC2550" i="15"/>
  <c r="AU2551" i="15"/>
  <c r="AT2551" i="15"/>
  <c r="AC2551" i="15"/>
  <c r="AU2552" i="15"/>
  <c r="AC2552" i="15"/>
  <c r="AU2553" i="15"/>
  <c r="AT2553" i="15"/>
  <c r="AS2553" i="15"/>
  <c r="AC2553" i="15"/>
  <c r="AU2554" i="15"/>
  <c r="AC2554" i="15"/>
  <c r="AU2555" i="15"/>
  <c r="AT2555" i="15"/>
  <c r="AC2555" i="15"/>
  <c r="AU2556" i="15"/>
  <c r="AC2556" i="15"/>
  <c r="AU2557" i="15"/>
  <c r="AT2557" i="15"/>
  <c r="AS2557" i="15"/>
  <c r="AC2557" i="15"/>
  <c r="AU2558" i="15"/>
  <c r="AC2558" i="15"/>
  <c r="AU2559" i="15"/>
  <c r="AT2559" i="15"/>
  <c r="AC2559" i="15"/>
  <c r="AU2560" i="15"/>
  <c r="AC2560" i="15"/>
  <c r="AU2561" i="15"/>
  <c r="AT2561" i="15"/>
  <c r="AS2561" i="15"/>
  <c r="AC2561" i="15"/>
  <c r="AU2562" i="15"/>
  <c r="AC2562" i="15"/>
  <c r="AU2563" i="15"/>
  <c r="AT2563" i="15"/>
  <c r="AC2563" i="15"/>
  <c r="AU2564" i="15"/>
  <c r="AC2564" i="15"/>
  <c r="AU2565" i="15"/>
  <c r="AT2565" i="15"/>
  <c r="AS2565" i="15"/>
  <c r="AC2565" i="15"/>
  <c r="AU2566" i="15"/>
  <c r="AC2566" i="15"/>
  <c r="AU2567" i="15"/>
  <c r="AT2567" i="15"/>
  <c r="AC2567" i="15"/>
  <c r="AU2568" i="15"/>
  <c r="AC2568" i="15"/>
  <c r="AU2569" i="15"/>
  <c r="AT2569" i="15"/>
  <c r="AS2569" i="15"/>
  <c r="AC2569" i="15"/>
  <c r="AU2570" i="15"/>
  <c r="AC2570" i="15"/>
  <c r="AU2571" i="15"/>
  <c r="AT2571" i="15"/>
  <c r="AC2571" i="15"/>
  <c r="AU2572" i="15"/>
  <c r="AC2572" i="15"/>
  <c r="AU2573" i="15"/>
  <c r="AT2573" i="15"/>
  <c r="AS2573" i="15"/>
  <c r="AC2573" i="15"/>
  <c r="AU2574" i="15"/>
  <c r="AC2574" i="15"/>
  <c r="AU2575" i="15"/>
  <c r="AT2575" i="15"/>
  <c r="AC2575" i="15"/>
  <c r="AU2576" i="15"/>
  <c r="AC2576" i="15"/>
  <c r="AU2577" i="15"/>
  <c r="AT2577" i="15"/>
  <c r="AS2577" i="15"/>
  <c r="AC2577" i="15"/>
  <c r="AU2578" i="15"/>
  <c r="AC2578" i="15"/>
  <c r="AU2579" i="15"/>
  <c r="AT2579" i="15"/>
  <c r="AC2579" i="15"/>
  <c r="AU2580" i="15"/>
  <c r="AC2580" i="15"/>
  <c r="AU2581" i="15"/>
  <c r="AT2581" i="15"/>
  <c r="AS2581" i="15"/>
  <c r="AC2581" i="15"/>
  <c r="AU2582" i="15"/>
  <c r="AC2582" i="15"/>
  <c r="AU2583" i="15"/>
  <c r="AT2583" i="15"/>
  <c r="AC2583" i="15"/>
  <c r="AU2584" i="15"/>
  <c r="AC2584" i="15"/>
  <c r="AU2585" i="15"/>
  <c r="AT2585" i="15"/>
  <c r="AS2585" i="15"/>
  <c r="AC2585" i="15"/>
  <c r="AU2586" i="15"/>
  <c r="AC2586" i="15"/>
  <c r="AU2587" i="15"/>
  <c r="AT2587" i="15"/>
  <c r="AC2587" i="15"/>
  <c r="AU2588" i="15"/>
  <c r="AC2588" i="15"/>
  <c r="AU2589" i="15"/>
  <c r="AT2589" i="15"/>
  <c r="AS2589" i="15"/>
  <c r="AC2589" i="15"/>
  <c r="AU2590" i="15"/>
  <c r="AC2590" i="15"/>
  <c r="AU2591" i="15"/>
  <c r="AT2591" i="15"/>
  <c r="AC2591" i="15"/>
  <c r="AU2592" i="15"/>
  <c r="AC2592" i="15"/>
  <c r="AU2593" i="15"/>
  <c r="AT2593" i="15"/>
  <c r="AS2593" i="15"/>
  <c r="AC2593" i="15"/>
  <c r="AU2594" i="15"/>
  <c r="AC2594" i="15"/>
  <c r="AU2595" i="15"/>
  <c r="AT2595" i="15"/>
  <c r="AC2595" i="15"/>
  <c r="AU2596" i="15"/>
  <c r="AC2596" i="15"/>
  <c r="AU2597" i="15"/>
  <c r="AT2597" i="15"/>
  <c r="AS2597" i="15"/>
  <c r="AC2597" i="15"/>
  <c r="AU2598" i="15"/>
  <c r="AC2598" i="15"/>
  <c r="AU2599" i="15"/>
  <c r="AT2599" i="15"/>
  <c r="AC2599" i="15"/>
  <c r="AU2600" i="15"/>
  <c r="AC2600" i="15"/>
  <c r="AU2601" i="15"/>
  <c r="AT2601" i="15"/>
  <c r="AS2601" i="15"/>
  <c r="AC2601" i="15"/>
  <c r="AU2602" i="15"/>
  <c r="AC2602" i="15"/>
  <c r="AU2603" i="15"/>
  <c r="AT2603" i="15"/>
  <c r="AC2603" i="15"/>
  <c r="AU2604" i="15"/>
  <c r="AC2604" i="15"/>
  <c r="AU2605" i="15"/>
  <c r="AT2605" i="15"/>
  <c r="AS2605" i="15"/>
  <c r="AC2605" i="15"/>
  <c r="AU2606" i="15"/>
  <c r="AC2606" i="15"/>
  <c r="AU2607" i="15"/>
  <c r="AT2607" i="15"/>
  <c r="AC2607" i="15"/>
  <c r="AU2608" i="15"/>
  <c r="AC2608" i="15"/>
  <c r="AU2609" i="15"/>
  <c r="AT2609" i="15"/>
  <c r="AS2609" i="15"/>
  <c r="AC2609" i="15"/>
  <c r="AU2610" i="15"/>
  <c r="AC2610" i="15"/>
  <c r="AU2611" i="15"/>
  <c r="AT2611" i="15"/>
  <c r="AC2611" i="15"/>
  <c r="AU2612" i="15"/>
  <c r="AC2612" i="15"/>
  <c r="AU2613" i="15"/>
  <c r="AT2613" i="15"/>
  <c r="AS2613" i="15"/>
  <c r="AC2613" i="15"/>
  <c r="AU2614" i="15"/>
  <c r="AC2614" i="15"/>
  <c r="AU2615" i="15"/>
  <c r="AT2615" i="15"/>
  <c r="AC2615" i="15"/>
  <c r="AU2616" i="15"/>
  <c r="AC2616" i="15"/>
  <c r="AU2617" i="15"/>
  <c r="AT2617" i="15"/>
  <c r="AS2617" i="15"/>
  <c r="AC2617" i="15"/>
  <c r="AU2618" i="15"/>
  <c r="AC2618" i="15"/>
  <c r="AU2619" i="15"/>
  <c r="AT2619" i="15"/>
  <c r="AC2619" i="15"/>
  <c r="AU2620" i="15"/>
  <c r="AC2620" i="15"/>
  <c r="AU2621" i="15"/>
  <c r="AT2621" i="15"/>
  <c r="AS2621" i="15"/>
  <c r="AC2621" i="15"/>
  <c r="AU2622" i="15"/>
  <c r="AC2622" i="15"/>
  <c r="AU2623" i="15"/>
  <c r="AT2623" i="15"/>
  <c r="AC2623" i="15"/>
  <c r="AU2624" i="15"/>
  <c r="AC2624" i="15"/>
  <c r="AU2625" i="15"/>
  <c r="AT2625" i="15"/>
  <c r="AS2625" i="15"/>
  <c r="AC2625" i="15"/>
  <c r="AU2626" i="15"/>
  <c r="AC2626" i="15"/>
  <c r="AU2627" i="15"/>
  <c r="AT2627" i="15"/>
  <c r="AC2627" i="15"/>
  <c r="AU2628" i="15"/>
  <c r="AC2628" i="15"/>
  <c r="AU2629" i="15"/>
  <c r="AT2629" i="15"/>
  <c r="AS2629" i="15"/>
  <c r="AC2629" i="15"/>
  <c r="AU2630" i="15"/>
  <c r="AC2630" i="15"/>
  <c r="AU2631" i="15"/>
  <c r="AT2631" i="15"/>
  <c r="AC2631" i="15"/>
  <c r="AU2632" i="15"/>
  <c r="AC2632" i="15"/>
  <c r="AU2633" i="15"/>
  <c r="AT2633" i="15"/>
  <c r="AS2633" i="15"/>
  <c r="AC2633" i="15"/>
  <c r="AU2634" i="15"/>
  <c r="AC2634" i="15"/>
  <c r="AU2635" i="15"/>
  <c r="AT2635" i="15"/>
  <c r="AC2635" i="15"/>
  <c r="AU2636" i="15"/>
  <c r="AC2636" i="15"/>
  <c r="AU2637" i="15"/>
  <c r="AT2637" i="15"/>
  <c r="AS2637" i="15"/>
  <c r="AC2637" i="15"/>
  <c r="AU2638" i="15"/>
  <c r="AC2638" i="15"/>
  <c r="AU2639" i="15"/>
  <c r="AT2639" i="15"/>
  <c r="AC2639" i="15"/>
  <c r="AU2640" i="15"/>
  <c r="AC2640" i="15"/>
  <c r="AU2641" i="15"/>
  <c r="AT2641" i="15"/>
  <c r="AS2641" i="15"/>
  <c r="AC2641" i="15"/>
  <c r="AU2642" i="15"/>
  <c r="AC2642" i="15"/>
  <c r="AU2643" i="15"/>
  <c r="AT2643" i="15"/>
  <c r="AC2643" i="15"/>
  <c r="AU2644" i="15"/>
  <c r="AC2644" i="15"/>
  <c r="AU2645" i="15"/>
  <c r="AT2645" i="15"/>
  <c r="AS2645" i="15"/>
  <c r="AC2645" i="15"/>
  <c r="AU2646" i="15"/>
  <c r="AC2646" i="15"/>
  <c r="AU2647" i="15"/>
  <c r="AT2647" i="15"/>
  <c r="AC2647" i="15"/>
  <c r="AU2648" i="15"/>
  <c r="AC2648" i="15"/>
  <c r="AU2649" i="15"/>
  <c r="AT2649" i="15"/>
  <c r="AS2649" i="15"/>
  <c r="AC2649" i="15"/>
  <c r="AU2650" i="15"/>
  <c r="AC2650" i="15"/>
  <c r="AU2651" i="15"/>
  <c r="AT2651" i="15"/>
  <c r="AC2651" i="15"/>
  <c r="AU2652" i="15"/>
  <c r="AC2652" i="15"/>
  <c r="AU2653" i="15"/>
  <c r="AT2653" i="15"/>
  <c r="AS2653" i="15"/>
  <c r="AC2653" i="15"/>
  <c r="AU2654" i="15"/>
  <c r="AC2654" i="15"/>
  <c r="AU2655" i="15"/>
  <c r="AT2655" i="15"/>
  <c r="AC2655" i="15"/>
  <c r="AU2656" i="15"/>
  <c r="AC2656" i="15"/>
  <c r="AU2657" i="15"/>
  <c r="AT2657" i="15"/>
  <c r="AS2657" i="15"/>
  <c r="AC2657" i="15"/>
  <c r="AU2658" i="15"/>
  <c r="AC2658" i="15"/>
  <c r="AU2659" i="15"/>
  <c r="AT2659" i="15"/>
  <c r="AC2659" i="15"/>
  <c r="AU2660" i="15"/>
  <c r="AC2660" i="15"/>
  <c r="AU2661" i="15"/>
  <c r="AT2661" i="15"/>
  <c r="AS2661" i="15"/>
  <c r="AC2661" i="15"/>
  <c r="AU2662" i="15"/>
  <c r="AC2662" i="15"/>
  <c r="AU2663" i="15"/>
  <c r="AT2663" i="15"/>
  <c r="AC2663" i="15"/>
  <c r="AU2664" i="15"/>
  <c r="AC2664" i="15"/>
  <c r="AU2665" i="15"/>
  <c r="AT2665" i="15"/>
  <c r="AS2665" i="15"/>
  <c r="AC2665" i="15"/>
  <c r="AU2666" i="15"/>
  <c r="AC2666" i="15"/>
  <c r="AU2667" i="15"/>
  <c r="AT2667" i="15"/>
  <c r="AC2667" i="15"/>
  <c r="AU2668" i="15"/>
  <c r="AC2668" i="15"/>
  <c r="AU2669" i="15"/>
  <c r="AT2669" i="15"/>
  <c r="AS2669" i="15"/>
  <c r="AC2669" i="15"/>
  <c r="AU2670" i="15"/>
  <c r="AC2670" i="15"/>
  <c r="AU2671" i="15"/>
  <c r="AT2671" i="15"/>
  <c r="AC2671" i="15"/>
  <c r="AU2672" i="15"/>
  <c r="AC2672" i="15"/>
  <c r="AU2673" i="15"/>
  <c r="AT2673" i="15"/>
  <c r="AS2673" i="15"/>
  <c r="AC2673" i="15"/>
  <c r="AU2674" i="15"/>
  <c r="AC2674" i="15"/>
  <c r="AU2675" i="15"/>
  <c r="AT2675" i="15"/>
  <c r="AC2675" i="15"/>
  <c r="AU2676" i="15"/>
  <c r="AC2676" i="15"/>
  <c r="AU2677" i="15"/>
  <c r="AT2677" i="15"/>
  <c r="AS2677" i="15"/>
  <c r="AC2677" i="15"/>
  <c r="AU2678" i="15"/>
  <c r="AC2678" i="15"/>
  <c r="AU2679" i="15"/>
  <c r="AT2679" i="15"/>
  <c r="AC2679" i="15"/>
  <c r="AU2680" i="15"/>
  <c r="AC2680" i="15"/>
  <c r="AU2681" i="15"/>
  <c r="AT2681" i="15"/>
  <c r="AS2681" i="15"/>
  <c r="AC2681" i="15"/>
  <c r="AU2682" i="15"/>
  <c r="AC2682" i="15"/>
  <c r="AU2683" i="15"/>
  <c r="AT2683" i="15"/>
  <c r="AC2683" i="15"/>
  <c r="AU2684" i="15"/>
  <c r="AC2684" i="15"/>
  <c r="AU2685" i="15"/>
  <c r="AT2685" i="15"/>
  <c r="AS2685" i="15"/>
  <c r="AC2685" i="15"/>
  <c r="AU2686" i="15"/>
  <c r="AC2686" i="15"/>
  <c r="AU2687" i="15"/>
  <c r="AT2687" i="15"/>
  <c r="AC2687" i="15"/>
  <c r="AU2688" i="15"/>
  <c r="AC2688" i="15"/>
  <c r="AU2689" i="15"/>
  <c r="AT2689" i="15"/>
  <c r="AS2689" i="15"/>
  <c r="AC2689" i="15"/>
  <c r="AU2690" i="15"/>
  <c r="AC2690" i="15"/>
  <c r="AU2691" i="15"/>
  <c r="AT2691" i="15"/>
  <c r="AC2691" i="15"/>
  <c r="AU2692" i="15"/>
  <c r="AC2692" i="15"/>
  <c r="AU2693" i="15"/>
  <c r="AT2693" i="15"/>
  <c r="AS2693" i="15"/>
  <c r="AC2693" i="15"/>
  <c r="AU2694" i="15"/>
  <c r="AC2694" i="15"/>
  <c r="AU2695" i="15"/>
  <c r="AT2695" i="15"/>
  <c r="AC2695" i="15"/>
  <c r="AU2696" i="15"/>
  <c r="AC2696" i="15"/>
  <c r="AU2697" i="15"/>
  <c r="AT2697" i="15"/>
  <c r="AS2697" i="15"/>
  <c r="AC2697" i="15"/>
  <c r="AU2698" i="15"/>
  <c r="AC2698" i="15"/>
  <c r="AU2699" i="15"/>
  <c r="AT2699" i="15"/>
  <c r="AC2699" i="15"/>
  <c r="AU2700" i="15"/>
  <c r="AC2700" i="15"/>
  <c r="AU2701" i="15"/>
  <c r="AT2701" i="15"/>
  <c r="AS2701" i="15"/>
  <c r="AC2701" i="15"/>
  <c r="AU2702" i="15"/>
  <c r="AC2702" i="15"/>
  <c r="AU2703" i="15"/>
  <c r="AT2703" i="15"/>
  <c r="AC2703" i="15"/>
  <c r="AU2704" i="15"/>
  <c r="AC2704" i="15"/>
  <c r="AU2705" i="15"/>
  <c r="AT2705" i="15"/>
  <c r="AS2705" i="15"/>
  <c r="AC2705" i="15"/>
  <c r="AU2706" i="15"/>
  <c r="AC2706" i="15"/>
  <c r="AU2707" i="15"/>
  <c r="AT2707" i="15"/>
  <c r="AC2707" i="15"/>
  <c r="AU2708" i="15"/>
  <c r="AC2708" i="15"/>
  <c r="AU2709" i="15"/>
  <c r="AT2709" i="15"/>
  <c r="AS2709" i="15"/>
  <c r="AC2709" i="15"/>
  <c r="AU2710" i="15"/>
  <c r="AC2710" i="15"/>
  <c r="AU2711" i="15"/>
  <c r="AT2711" i="15"/>
  <c r="AC2711" i="15"/>
  <c r="AU2712" i="15"/>
  <c r="AC2712" i="15"/>
  <c r="AU2713" i="15"/>
  <c r="AT2713" i="15"/>
  <c r="AS2713" i="15"/>
  <c r="AC2713" i="15"/>
  <c r="AU2714" i="15"/>
  <c r="AC2714" i="15"/>
  <c r="AU2715" i="15"/>
  <c r="AT2715" i="15"/>
  <c r="AC2715" i="15"/>
  <c r="AU2716" i="15"/>
  <c r="AC2716" i="15"/>
  <c r="AU2717" i="15"/>
  <c r="AT2717" i="15"/>
  <c r="AS2717" i="15"/>
  <c r="AC2717" i="15"/>
  <c r="AU2718" i="15"/>
  <c r="AC2718" i="15"/>
  <c r="AU2719" i="15"/>
  <c r="AT2719" i="15"/>
  <c r="AC2719" i="15"/>
  <c r="AU2720" i="15"/>
  <c r="AC2720" i="15"/>
  <c r="AU2721" i="15"/>
  <c r="AT2721" i="15"/>
  <c r="AS2721" i="15"/>
  <c r="AC2721" i="15"/>
  <c r="AU2722" i="15"/>
  <c r="AC2722" i="15"/>
  <c r="AU2723" i="15"/>
  <c r="AT2723" i="15"/>
  <c r="AC2723" i="15"/>
  <c r="AU2724" i="15"/>
  <c r="AC2724" i="15"/>
  <c r="AU2725" i="15"/>
  <c r="AT2725" i="15"/>
  <c r="AS2725" i="15"/>
  <c r="AC2725" i="15"/>
  <c r="AU2726" i="15"/>
  <c r="AC2726" i="15"/>
  <c r="AU2727" i="15"/>
  <c r="AT2727" i="15"/>
  <c r="AC2727" i="15"/>
  <c r="AU2728" i="15"/>
  <c r="AC2728" i="15"/>
  <c r="AU2729" i="15"/>
  <c r="AT2729" i="15"/>
  <c r="AS2729" i="15"/>
  <c r="AC2729" i="15"/>
  <c r="AU2730" i="15"/>
  <c r="AC2730" i="15"/>
  <c r="AU2731" i="15"/>
  <c r="AT2731" i="15"/>
  <c r="AC2731" i="15"/>
  <c r="AU2732" i="15"/>
  <c r="AC2732" i="15"/>
  <c r="AU2733" i="15"/>
  <c r="AT2733" i="15"/>
  <c r="AS2733" i="15"/>
  <c r="AC2733" i="15"/>
  <c r="AU2734" i="15"/>
  <c r="AC2734" i="15"/>
  <c r="AU2735" i="15"/>
  <c r="AT2735" i="15"/>
  <c r="AC2735" i="15"/>
  <c r="AU2736" i="15"/>
  <c r="AC2736" i="15"/>
  <c r="AU2737" i="15"/>
  <c r="AT2737" i="15"/>
  <c r="AS2737" i="15"/>
  <c r="AC2737" i="15"/>
  <c r="AU2738" i="15"/>
  <c r="AC2738" i="15"/>
  <c r="C8" i="7"/>
  <c r="E25" i="7"/>
  <c r="F25" i="7"/>
  <c r="G25" i="7"/>
  <c r="F9" i="7"/>
  <c r="G9" i="7"/>
  <c r="D11" i="7"/>
  <c r="P63" i="7" s="1"/>
  <c r="D12" i="7"/>
  <c r="D13" i="7"/>
  <c r="C17" i="7"/>
  <c r="E21" i="7"/>
  <c r="F21" i="7"/>
  <c r="Q21" i="7"/>
  <c r="E22" i="7"/>
  <c r="F22" i="7"/>
  <c r="G22" i="7"/>
  <c r="Q22" i="7"/>
  <c r="E23" i="7"/>
  <c r="F23" i="7"/>
  <c r="G23" i="7"/>
  <c r="Q23" i="7"/>
  <c r="E24" i="7"/>
  <c r="F24" i="7"/>
  <c r="G24" i="7"/>
  <c r="Q24" i="7"/>
  <c r="Q25" i="7"/>
  <c r="Q26" i="7"/>
  <c r="Q27" i="7"/>
  <c r="Q28" i="7"/>
  <c r="E29" i="7"/>
  <c r="F29" i="7"/>
  <c r="G29" i="7"/>
  <c r="Q29" i="7"/>
  <c r="E30" i="7"/>
  <c r="F30" i="7"/>
  <c r="G30" i="7"/>
  <c r="Q30" i="7"/>
  <c r="E31" i="7"/>
  <c r="F31" i="7"/>
  <c r="G31" i="7"/>
  <c r="Q31" i="7"/>
  <c r="E32" i="7"/>
  <c r="F32" i="7"/>
  <c r="G32" i="7"/>
  <c r="Q32" i="7"/>
  <c r="Q33" i="7"/>
  <c r="Q34" i="7"/>
  <c r="Q35" i="7"/>
  <c r="Q36" i="7"/>
  <c r="E37" i="7"/>
  <c r="F37" i="7"/>
  <c r="G37" i="7"/>
  <c r="Q37" i="7"/>
  <c r="E38" i="7"/>
  <c r="F38" i="7"/>
  <c r="G38" i="7"/>
  <c r="Q38" i="7"/>
  <c r="E39" i="7"/>
  <c r="F39" i="7"/>
  <c r="G39" i="7"/>
  <c r="Q39" i="7"/>
  <c r="E40" i="7"/>
  <c r="F40" i="7"/>
  <c r="G40" i="7"/>
  <c r="Q40" i="7"/>
  <c r="Q41" i="7"/>
  <c r="Q42" i="7"/>
  <c r="Q43" i="7"/>
  <c r="Q44" i="7"/>
  <c r="E45" i="7"/>
  <c r="F45" i="7"/>
  <c r="G45" i="7"/>
  <c r="Q45" i="7"/>
  <c r="E46" i="7"/>
  <c r="F46" i="7"/>
  <c r="G46" i="7"/>
  <c r="Q46" i="7"/>
  <c r="E47" i="7"/>
  <c r="F47" i="7"/>
  <c r="G47" i="7"/>
  <c r="Q47" i="7"/>
  <c r="E48" i="7"/>
  <c r="F48" i="7"/>
  <c r="G48" i="7"/>
  <c r="Q48" i="7"/>
  <c r="Q49" i="7"/>
  <c r="Q50" i="7"/>
  <c r="Q51" i="7"/>
  <c r="Q52" i="7"/>
  <c r="E53" i="7"/>
  <c r="F53" i="7"/>
  <c r="G53" i="7"/>
  <c r="Q53" i="7"/>
  <c r="E54" i="7"/>
  <c r="F54" i="7"/>
  <c r="Q54" i="7"/>
  <c r="E55" i="7"/>
  <c r="F55" i="7"/>
  <c r="G55" i="7"/>
  <c r="J55" i="7"/>
  <c r="Q55" i="7"/>
  <c r="E56" i="7"/>
  <c r="F56" i="7"/>
  <c r="G56" i="7"/>
  <c r="J56" i="7"/>
  <c r="Q56" i="7"/>
  <c r="Q57" i="7"/>
  <c r="Q58" i="7"/>
  <c r="Q59" i="7"/>
  <c r="Q60" i="7"/>
  <c r="E61" i="7"/>
  <c r="F61" i="7"/>
  <c r="G61" i="7"/>
  <c r="Q61" i="7"/>
  <c r="E62" i="7"/>
  <c r="F62" i="7"/>
  <c r="Q62" i="7"/>
  <c r="E63" i="7"/>
  <c r="F63" i="7"/>
  <c r="G63" i="7"/>
  <c r="J63" i="7"/>
  <c r="Q63" i="7"/>
  <c r="E64" i="7"/>
  <c r="F64" i="7"/>
  <c r="G64" i="7"/>
  <c r="J64" i="7"/>
  <c r="Q64" i="7"/>
  <c r="Q65" i="7"/>
  <c r="Q66" i="7"/>
  <c r="Q67" i="7"/>
  <c r="Q68" i="7"/>
  <c r="E69" i="7"/>
  <c r="F69" i="7"/>
  <c r="G69" i="7"/>
  <c r="Q69" i="7"/>
  <c r="E70" i="7"/>
  <c r="F70" i="7"/>
  <c r="Q70" i="7"/>
  <c r="E71" i="7"/>
  <c r="F71" i="7"/>
  <c r="G71" i="7"/>
  <c r="J71" i="7"/>
  <c r="Q71" i="7"/>
  <c r="E72" i="7"/>
  <c r="F72" i="7"/>
  <c r="G72" i="7"/>
  <c r="J72" i="7"/>
  <c r="Q72" i="7"/>
  <c r="Q73" i="7"/>
  <c r="Q74" i="7"/>
  <c r="Q75" i="7"/>
  <c r="Q76" i="7"/>
  <c r="E77" i="7"/>
  <c r="F77" i="7"/>
  <c r="G77" i="7"/>
  <c r="Q77" i="7"/>
  <c r="E78" i="7"/>
  <c r="F78" i="7"/>
  <c r="Q78" i="7"/>
  <c r="E79" i="7"/>
  <c r="F79" i="7"/>
  <c r="G79" i="7"/>
  <c r="N79" i="7"/>
  <c r="Q79" i="7"/>
  <c r="Q80" i="7"/>
  <c r="Q81" i="7"/>
  <c r="Q82" i="7"/>
  <c r="Q83" i="7"/>
  <c r="E84" i="7"/>
  <c r="F84" i="7"/>
  <c r="Q84" i="7"/>
  <c r="E85" i="7"/>
  <c r="F85" i="7"/>
  <c r="G85" i="7"/>
  <c r="N85" i="7"/>
  <c r="Q85" i="7"/>
  <c r="E86" i="7"/>
  <c r="F86" i="7"/>
  <c r="Q86" i="7"/>
  <c r="E87" i="7"/>
  <c r="F87" i="7"/>
  <c r="G87" i="7"/>
  <c r="N87" i="7"/>
  <c r="Q87" i="7"/>
  <c r="Q88" i="7"/>
  <c r="V2" i="11"/>
  <c r="V3" i="11"/>
  <c r="AB2" i="11"/>
  <c r="V4" i="11"/>
  <c r="V5" i="11"/>
  <c r="V6" i="11"/>
  <c r="AB3" i="11"/>
  <c r="V7" i="11"/>
  <c r="V8" i="11"/>
  <c r="AB5" i="11"/>
  <c r="D9" i="11"/>
  <c r="E9" i="11"/>
  <c r="V9" i="11"/>
  <c r="V10" i="11"/>
  <c r="F33" i="11"/>
  <c r="G33" i="11"/>
  <c r="F34" i="11"/>
  <c r="G34" i="11"/>
  <c r="F35" i="11"/>
  <c r="G35" i="11"/>
  <c r="F36" i="11"/>
  <c r="G36" i="11"/>
  <c r="F37" i="11"/>
  <c r="G37" i="11"/>
  <c r="F38" i="11"/>
  <c r="G38" i="11"/>
  <c r="F39" i="11"/>
  <c r="G39" i="11"/>
  <c r="F40" i="11"/>
  <c r="G40" i="11"/>
  <c r="F41" i="11"/>
  <c r="G41" i="11"/>
  <c r="F42" i="11"/>
  <c r="G42" i="11"/>
  <c r="F44" i="11"/>
  <c r="G44" i="11"/>
  <c r="F45" i="11"/>
  <c r="G45" i="11"/>
  <c r="F46" i="11"/>
  <c r="G46" i="11"/>
  <c r="F47" i="11"/>
  <c r="G47" i="11"/>
  <c r="F48" i="11"/>
  <c r="G48" i="11"/>
  <c r="F49" i="11"/>
  <c r="G49" i="11"/>
  <c r="F50" i="11"/>
  <c r="G50" i="11"/>
  <c r="F51" i="11"/>
  <c r="G51" i="11"/>
  <c r="F52" i="11"/>
  <c r="G52" i="11"/>
  <c r="F53" i="11"/>
  <c r="P53" i="11"/>
  <c r="F54" i="11"/>
  <c r="G54" i="11"/>
  <c r="E56" i="11"/>
  <c r="F56" i="11"/>
  <c r="F57" i="11"/>
  <c r="G57" i="11"/>
  <c r="F58" i="11"/>
  <c r="P58" i="11"/>
  <c r="F59" i="11"/>
  <c r="G59" i="11"/>
  <c r="F61" i="11"/>
  <c r="P61" i="11"/>
  <c r="F62" i="11"/>
  <c r="G62" i="11"/>
  <c r="F63" i="11"/>
  <c r="F64" i="11"/>
  <c r="G64" i="11"/>
  <c r="F65" i="11"/>
  <c r="P65" i="11"/>
  <c r="F66" i="11"/>
  <c r="G66" i="11"/>
  <c r="F67" i="11"/>
  <c r="P67" i="11"/>
  <c r="F68" i="11"/>
  <c r="G68" i="11"/>
  <c r="F69" i="11"/>
  <c r="P69" i="11"/>
  <c r="E72" i="11"/>
  <c r="F72" i="11"/>
  <c r="G72" i="11"/>
  <c r="E75" i="11"/>
  <c r="F75" i="11"/>
  <c r="G75" i="11"/>
  <c r="E79" i="11"/>
  <c r="F79" i="11"/>
  <c r="E82" i="11"/>
  <c r="F82" i="11"/>
  <c r="P82" i="11"/>
  <c r="E85" i="11"/>
  <c r="F85" i="11"/>
  <c r="G85" i="11"/>
  <c r="E88" i="11"/>
  <c r="F88" i="11"/>
  <c r="G88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G99" i="11"/>
  <c r="F100" i="11"/>
  <c r="G100" i="11"/>
  <c r="F101" i="11"/>
  <c r="G101" i="11"/>
  <c r="F102" i="11"/>
  <c r="G102" i="11"/>
  <c r="F103" i="11"/>
  <c r="G103" i="11"/>
  <c r="F104" i="11"/>
  <c r="G104" i="11"/>
  <c r="F105" i="11"/>
  <c r="G105" i="11"/>
  <c r="F106" i="11"/>
  <c r="G106" i="11"/>
  <c r="F107" i="11"/>
  <c r="G107" i="11"/>
  <c r="F108" i="11"/>
  <c r="G108" i="11"/>
  <c r="F109" i="11"/>
  <c r="G109" i="11"/>
  <c r="F110" i="11"/>
  <c r="G110" i="11"/>
  <c r="F111" i="11"/>
  <c r="G111" i="11"/>
  <c r="F112" i="11"/>
  <c r="G112" i="11"/>
  <c r="F113" i="11"/>
  <c r="G113" i="11"/>
  <c r="F114" i="11"/>
  <c r="G114" i="11"/>
  <c r="F115" i="11"/>
  <c r="G115" i="11"/>
  <c r="F116" i="11"/>
  <c r="G116" i="11"/>
  <c r="F117" i="11"/>
  <c r="G117" i="11"/>
  <c r="F118" i="11"/>
  <c r="G118" i="11"/>
  <c r="F119" i="11"/>
  <c r="G119" i="11"/>
  <c r="F120" i="11"/>
  <c r="G120" i="11"/>
  <c r="F121" i="11"/>
  <c r="G121" i="11"/>
  <c r="F122" i="11"/>
  <c r="G122" i="11"/>
  <c r="F123" i="11"/>
  <c r="G123" i="11"/>
  <c r="F124" i="11"/>
  <c r="G124" i="11"/>
  <c r="F125" i="11"/>
  <c r="G125" i="11"/>
  <c r="F126" i="11"/>
  <c r="G126" i="11"/>
  <c r="F127" i="11"/>
  <c r="G127" i="11"/>
  <c r="F128" i="11"/>
  <c r="G128" i="11"/>
  <c r="F129" i="11"/>
  <c r="G129" i="11"/>
  <c r="F130" i="11"/>
  <c r="G130" i="11"/>
  <c r="F131" i="11"/>
  <c r="G131" i="11"/>
  <c r="F132" i="11"/>
  <c r="G132" i="11"/>
  <c r="F133" i="11"/>
  <c r="G133" i="11"/>
  <c r="F134" i="11"/>
  <c r="G134" i="11"/>
  <c r="J134" i="11"/>
  <c r="F135" i="11"/>
  <c r="G135" i="11"/>
  <c r="F136" i="11"/>
  <c r="G136" i="11"/>
  <c r="F137" i="11"/>
  <c r="G137" i="11"/>
  <c r="F138" i="11"/>
  <c r="G138" i="11"/>
  <c r="F139" i="11"/>
  <c r="G139" i="11"/>
  <c r="F140" i="11"/>
  <c r="G140" i="11"/>
  <c r="F141" i="11"/>
  <c r="G141" i="11"/>
  <c r="F142" i="11"/>
  <c r="G142" i="11"/>
  <c r="F143" i="11"/>
  <c r="G143" i="11"/>
  <c r="E144" i="11"/>
  <c r="F144" i="11"/>
  <c r="E145" i="11"/>
  <c r="F145" i="11"/>
  <c r="G145" i="11"/>
  <c r="J145" i="11"/>
  <c r="E146" i="11"/>
  <c r="F146" i="11"/>
  <c r="G146" i="11"/>
  <c r="E147" i="11"/>
  <c r="F147" i="11"/>
  <c r="G147" i="11"/>
  <c r="E148" i="11"/>
  <c r="F148" i="11"/>
  <c r="E149" i="11"/>
  <c r="F149" i="11"/>
  <c r="G149" i="11"/>
  <c r="E150" i="11"/>
  <c r="F150" i="11"/>
  <c r="G150" i="11"/>
  <c r="E151" i="11"/>
  <c r="F151" i="11"/>
  <c r="G151" i="11"/>
  <c r="E153" i="11"/>
  <c r="F153" i="11"/>
  <c r="E154" i="11"/>
  <c r="F154" i="11"/>
  <c r="G154" i="11"/>
  <c r="E155" i="11"/>
  <c r="F155" i="11"/>
  <c r="E156" i="11"/>
  <c r="F156" i="11"/>
  <c r="G156" i="11"/>
  <c r="E157" i="11"/>
  <c r="F157" i="11"/>
  <c r="G157" i="11"/>
  <c r="E161" i="11"/>
  <c r="F161" i="11"/>
  <c r="G161" i="11"/>
  <c r="R161" i="11"/>
  <c r="E162" i="11"/>
  <c r="F162" i="11"/>
  <c r="G162" i="11"/>
  <c r="E163" i="11"/>
  <c r="F163" i="11"/>
  <c r="G163" i="11"/>
  <c r="E60" i="11"/>
  <c r="F60" i="11"/>
  <c r="D11" i="11"/>
  <c r="F21" i="11"/>
  <c r="G21" i="11"/>
  <c r="P21" i="11"/>
  <c r="F22" i="11"/>
  <c r="F24" i="11"/>
  <c r="P24" i="11"/>
  <c r="G24" i="11"/>
  <c r="F26" i="11"/>
  <c r="G26" i="11"/>
  <c r="P26" i="11"/>
  <c r="F27" i="11"/>
  <c r="G27" i="11"/>
  <c r="P27" i="11"/>
  <c r="F28" i="11"/>
  <c r="F29" i="11"/>
  <c r="P29" i="11"/>
  <c r="G29" i="11"/>
  <c r="F30" i="11"/>
  <c r="G30" i="11"/>
  <c r="P30" i="11"/>
  <c r="F31" i="11"/>
  <c r="G31" i="11"/>
  <c r="P31" i="11"/>
  <c r="F32" i="11"/>
  <c r="P33" i="11"/>
  <c r="R33" i="11"/>
  <c r="P36" i="11"/>
  <c r="R36" i="11"/>
  <c r="P37" i="11"/>
  <c r="P38" i="11"/>
  <c r="R38" i="11"/>
  <c r="P39" i="11"/>
  <c r="R39" i="11"/>
  <c r="P41" i="11"/>
  <c r="R41" i="11"/>
  <c r="P44" i="11"/>
  <c r="R44" i="11"/>
  <c r="P46" i="11"/>
  <c r="R46" i="11"/>
  <c r="P48" i="11"/>
  <c r="R48" i="11"/>
  <c r="P50" i="11"/>
  <c r="R50" i="11"/>
  <c r="P51" i="11"/>
  <c r="R51" i="11"/>
  <c r="P52" i="11"/>
  <c r="R52" i="11"/>
  <c r="P54" i="11"/>
  <c r="R54" i="11"/>
  <c r="P57" i="11"/>
  <c r="R57" i="11"/>
  <c r="P59" i="11"/>
  <c r="R59" i="11"/>
  <c r="P62" i="11"/>
  <c r="R62" i="11"/>
  <c r="P64" i="11"/>
  <c r="P66" i="11"/>
  <c r="R66" i="11"/>
  <c r="P68" i="11"/>
  <c r="R68" i="11"/>
  <c r="P72" i="11"/>
  <c r="R72" i="11"/>
  <c r="P75" i="11"/>
  <c r="R75" i="11"/>
  <c r="P85" i="11"/>
  <c r="R85" i="11"/>
  <c r="P88" i="11"/>
  <c r="R88" i="11"/>
  <c r="P91" i="11"/>
  <c r="R91" i="11"/>
  <c r="P93" i="11"/>
  <c r="R93" i="11"/>
  <c r="P95" i="11"/>
  <c r="R95" i="11"/>
  <c r="P97" i="11"/>
  <c r="R97" i="11"/>
  <c r="P99" i="11"/>
  <c r="R99" i="11"/>
  <c r="P101" i="11"/>
  <c r="R101" i="11"/>
  <c r="P104" i="11"/>
  <c r="P105" i="11"/>
  <c r="R105" i="11"/>
  <c r="P106" i="11"/>
  <c r="P107" i="11"/>
  <c r="R107" i="11"/>
  <c r="P108" i="11"/>
  <c r="P109" i="11"/>
  <c r="R109" i="11"/>
  <c r="P110" i="11"/>
  <c r="P111" i="11"/>
  <c r="R111" i="11"/>
  <c r="P112" i="11"/>
  <c r="P113" i="11"/>
  <c r="R113" i="11"/>
  <c r="P114" i="11"/>
  <c r="P115" i="11"/>
  <c r="R115" i="11"/>
  <c r="P116" i="11"/>
  <c r="P117" i="11"/>
  <c r="R117" i="11"/>
  <c r="P118" i="11"/>
  <c r="P119" i="11"/>
  <c r="R119" i="11"/>
  <c r="P120" i="11"/>
  <c r="P121" i="11"/>
  <c r="R121" i="11"/>
  <c r="P122" i="11"/>
  <c r="P125" i="11"/>
  <c r="R125" i="11"/>
  <c r="P127" i="11"/>
  <c r="R127" i="11"/>
  <c r="P129" i="11"/>
  <c r="R129" i="11"/>
  <c r="P131" i="11"/>
  <c r="R131" i="11"/>
  <c r="P133" i="11"/>
  <c r="R133" i="11"/>
  <c r="P135" i="11"/>
  <c r="R135" i="11"/>
  <c r="P137" i="11"/>
  <c r="R137" i="11"/>
  <c r="P140" i="11"/>
  <c r="P143" i="11"/>
  <c r="R143" i="11"/>
  <c r="P156" i="11"/>
  <c r="R156" i="11"/>
  <c r="AB11" i="11"/>
  <c r="D12" i="11"/>
  <c r="D16" i="11" s="1"/>
  <c r="D19" i="11" s="1"/>
  <c r="AB12" i="11"/>
  <c r="D13" i="11"/>
  <c r="V13" i="11"/>
  <c r="V14" i="11"/>
  <c r="AB13" i="11"/>
  <c r="AB14" i="11"/>
  <c r="F23" i="11"/>
  <c r="P23" i="11"/>
  <c r="S23" i="11"/>
  <c r="E25" i="11"/>
  <c r="F25" i="11"/>
  <c r="V15" i="11"/>
  <c r="V16" i="11"/>
  <c r="AB15" i="11"/>
  <c r="AB16" i="11"/>
  <c r="C17" i="11"/>
  <c r="AB17" i="11"/>
  <c r="AB18" i="11"/>
  <c r="AB19" i="11"/>
  <c r="AB20" i="11"/>
  <c r="Q21" i="11"/>
  <c r="T21" i="11"/>
  <c r="AB21" i="11"/>
  <c r="Q22" i="11"/>
  <c r="T22" i="11"/>
  <c r="AB22" i="11"/>
  <c r="G23" i="11"/>
  <c r="N23" i="11"/>
  <c r="Q23" i="11"/>
  <c r="T23" i="11"/>
  <c r="AB23" i="11"/>
  <c r="Q24" i="11"/>
  <c r="T24" i="11"/>
  <c r="AB24" i="11"/>
  <c r="Q25" i="11"/>
  <c r="AB25" i="11"/>
  <c r="Q26" i="11"/>
  <c r="T26" i="11"/>
  <c r="AB26" i="11"/>
  <c r="Q27" i="11"/>
  <c r="T27" i="11"/>
  <c r="AB27" i="11"/>
  <c r="Q28" i="11"/>
  <c r="T28" i="11"/>
  <c r="AB28" i="11"/>
  <c r="Q29" i="11"/>
  <c r="T29" i="11"/>
  <c r="AB29" i="11"/>
  <c r="Q30" i="11"/>
  <c r="T30" i="11"/>
  <c r="AB30" i="11"/>
  <c r="Q31" i="11"/>
  <c r="T31" i="11"/>
  <c r="AB31" i="11"/>
  <c r="Q32" i="11"/>
  <c r="T32" i="11"/>
  <c r="AB32" i="11"/>
  <c r="K33" i="11"/>
  <c r="Q33" i="11"/>
  <c r="S33" i="11"/>
  <c r="T33" i="11"/>
  <c r="U33" i="11"/>
  <c r="AB33" i="11"/>
  <c r="Q34" i="11"/>
  <c r="T34" i="11"/>
  <c r="AB34" i="11"/>
  <c r="K35" i="11"/>
  <c r="Q35" i="11"/>
  <c r="T35" i="11"/>
  <c r="AB35" i="11"/>
  <c r="K36" i="11"/>
  <c r="Q36" i="11"/>
  <c r="S36" i="11"/>
  <c r="U36" i="11"/>
  <c r="T36" i="11"/>
  <c r="AB36" i="11"/>
  <c r="Q37" i="11"/>
  <c r="T37" i="11"/>
  <c r="AB37" i="11"/>
  <c r="K38" i="11"/>
  <c r="Q38" i="11"/>
  <c r="S38" i="11"/>
  <c r="U38" i="11"/>
  <c r="T38" i="11"/>
  <c r="AB38" i="11"/>
  <c r="K39" i="11"/>
  <c r="Q39" i="11"/>
  <c r="S39" i="11"/>
  <c r="U39" i="11"/>
  <c r="T39" i="11"/>
  <c r="AB39" i="11"/>
  <c r="K40" i="11"/>
  <c r="Q40" i="11"/>
  <c r="T40" i="11"/>
  <c r="AB40" i="11"/>
  <c r="K41" i="11"/>
  <c r="Q41" i="11"/>
  <c r="T41" i="11"/>
  <c r="AB41" i="11"/>
  <c r="P42" i="11"/>
  <c r="Q42" i="11"/>
  <c r="T42" i="11"/>
  <c r="AB42" i="11"/>
  <c r="Q44" i="11"/>
  <c r="S44" i="11"/>
  <c r="U44" i="11"/>
  <c r="T44" i="11"/>
  <c r="AB43" i="11"/>
  <c r="Q45" i="11"/>
  <c r="T45" i="11"/>
  <c r="AB44" i="11"/>
  <c r="J46" i="11"/>
  <c r="Q46" i="11"/>
  <c r="S46" i="11"/>
  <c r="U46" i="11"/>
  <c r="T46" i="11"/>
  <c r="AB45" i="11"/>
  <c r="Q47" i="11"/>
  <c r="T47" i="11"/>
  <c r="AB46" i="11"/>
  <c r="J48" i="11"/>
  <c r="Q48" i="11"/>
  <c r="S48" i="11"/>
  <c r="U48" i="11"/>
  <c r="T48" i="11"/>
  <c r="AB47" i="11"/>
  <c r="Q49" i="11"/>
  <c r="T49" i="11"/>
  <c r="AB48" i="11"/>
  <c r="J50" i="11"/>
  <c r="Q50" i="11"/>
  <c r="S50" i="11"/>
  <c r="U50" i="11"/>
  <c r="T50" i="11"/>
  <c r="AB49" i="11"/>
  <c r="Q51" i="11"/>
  <c r="T51" i="11"/>
  <c r="AB50" i="11"/>
  <c r="I52" i="11"/>
  <c r="Q52" i="11"/>
  <c r="S52" i="11"/>
  <c r="U52" i="11"/>
  <c r="T52" i="11"/>
  <c r="AB51" i="11"/>
  <c r="Q53" i="11"/>
  <c r="T53" i="11"/>
  <c r="AB52" i="11"/>
  <c r="J54" i="11"/>
  <c r="Q54" i="11"/>
  <c r="S54" i="11"/>
  <c r="U54" i="11"/>
  <c r="T54" i="11"/>
  <c r="Q56" i="11"/>
  <c r="J57" i="11"/>
  <c r="Q57" i="11"/>
  <c r="S57" i="11"/>
  <c r="U57" i="11"/>
  <c r="T57" i="11"/>
  <c r="Q58" i="11"/>
  <c r="T58" i="11"/>
  <c r="J59" i="11"/>
  <c r="Q59" i="11"/>
  <c r="T59" i="11"/>
  <c r="Q60" i="11"/>
  <c r="Q61" i="11"/>
  <c r="T61" i="11"/>
  <c r="J62" i="11"/>
  <c r="Q62" i="11"/>
  <c r="S62" i="11"/>
  <c r="T62" i="11"/>
  <c r="U62" i="11"/>
  <c r="Q63" i="11"/>
  <c r="T63" i="11"/>
  <c r="J64" i="11"/>
  <c r="Q64" i="11"/>
  <c r="S64" i="11"/>
  <c r="U64" i="11"/>
  <c r="T64" i="11"/>
  <c r="Q65" i="11"/>
  <c r="T65" i="11"/>
  <c r="J66" i="11"/>
  <c r="Q66" i="11"/>
  <c r="S66" i="11"/>
  <c r="U66" i="11"/>
  <c r="T66" i="11"/>
  <c r="Q67" i="11"/>
  <c r="T67" i="11"/>
  <c r="J68" i="11"/>
  <c r="Q68" i="11"/>
  <c r="S68" i="11"/>
  <c r="U68" i="11"/>
  <c r="T68" i="11"/>
  <c r="Q69" i="11"/>
  <c r="T69" i="11"/>
  <c r="Q72" i="11"/>
  <c r="T72" i="11"/>
  <c r="J75" i="11"/>
  <c r="Q75" i="11"/>
  <c r="S75" i="11"/>
  <c r="U75" i="11"/>
  <c r="T75" i="11"/>
  <c r="Q79" i="11"/>
  <c r="Q82" i="11"/>
  <c r="T82" i="11"/>
  <c r="J85" i="11"/>
  <c r="Q85" i="11"/>
  <c r="S85" i="11"/>
  <c r="U85" i="11"/>
  <c r="T85" i="11"/>
  <c r="J88" i="11"/>
  <c r="Q88" i="11"/>
  <c r="S88" i="11"/>
  <c r="U88" i="11"/>
  <c r="T88" i="11"/>
  <c r="Q90" i="11"/>
  <c r="T90" i="11"/>
  <c r="J91" i="11"/>
  <c r="Q91" i="11"/>
  <c r="S91" i="11"/>
  <c r="U91" i="11"/>
  <c r="T91" i="11"/>
  <c r="Q92" i="11"/>
  <c r="T92" i="11"/>
  <c r="J93" i="11"/>
  <c r="Q93" i="11"/>
  <c r="S93" i="11"/>
  <c r="T93" i="11"/>
  <c r="U93" i="11"/>
  <c r="Q94" i="11"/>
  <c r="T94" i="11"/>
  <c r="J95" i="11"/>
  <c r="Q95" i="11"/>
  <c r="S95" i="11"/>
  <c r="T95" i="11"/>
  <c r="U95" i="11"/>
  <c r="Q96" i="11"/>
  <c r="T96" i="11"/>
  <c r="J97" i="11"/>
  <c r="Q97" i="11"/>
  <c r="S97" i="11"/>
  <c r="U97" i="11"/>
  <c r="T97" i="11"/>
  <c r="Q98" i="11"/>
  <c r="T98" i="11"/>
  <c r="J99" i="11"/>
  <c r="Q99" i="11"/>
  <c r="S99" i="11"/>
  <c r="U99" i="11"/>
  <c r="T99" i="11"/>
  <c r="Q100" i="11"/>
  <c r="T100" i="11"/>
  <c r="J101" i="11"/>
  <c r="Q101" i="11"/>
  <c r="S101" i="11"/>
  <c r="T101" i="11"/>
  <c r="U101" i="11"/>
  <c r="Q102" i="11"/>
  <c r="T102" i="11"/>
  <c r="N103" i="11"/>
  <c r="P103" i="11"/>
  <c r="S103" i="11"/>
  <c r="Q103" i="11"/>
  <c r="T103" i="11"/>
  <c r="Q104" i="11"/>
  <c r="T104" i="11"/>
  <c r="J105" i="11"/>
  <c r="Q105" i="11"/>
  <c r="S105" i="11"/>
  <c r="U105" i="11"/>
  <c r="T105" i="11"/>
  <c r="Q106" i="11"/>
  <c r="T106" i="11"/>
  <c r="J107" i="11"/>
  <c r="Q107" i="11"/>
  <c r="S107" i="11"/>
  <c r="U107" i="11"/>
  <c r="T107" i="11"/>
  <c r="Q108" i="11"/>
  <c r="T108" i="11"/>
  <c r="J109" i="11"/>
  <c r="Q109" i="11"/>
  <c r="S109" i="11"/>
  <c r="T109" i="11"/>
  <c r="U109" i="11"/>
  <c r="Q110" i="11"/>
  <c r="T110" i="11"/>
  <c r="J111" i="11"/>
  <c r="Q111" i="11"/>
  <c r="S111" i="11"/>
  <c r="T111" i="11"/>
  <c r="U111" i="11"/>
  <c r="Q112" i="11"/>
  <c r="T112" i="11"/>
  <c r="J113" i="11"/>
  <c r="Q113" i="11"/>
  <c r="S113" i="11"/>
  <c r="U113" i="11"/>
  <c r="T113" i="11"/>
  <c r="Q114" i="11"/>
  <c r="T114" i="11"/>
  <c r="J115" i="11"/>
  <c r="Q115" i="11"/>
  <c r="S115" i="11"/>
  <c r="U115" i="11"/>
  <c r="T115" i="11"/>
  <c r="Q116" i="11"/>
  <c r="T116" i="11"/>
  <c r="J117" i="11"/>
  <c r="Q117" i="11"/>
  <c r="S117" i="11"/>
  <c r="T117" i="11"/>
  <c r="U117" i="11"/>
  <c r="Q118" i="11"/>
  <c r="T118" i="11"/>
  <c r="J119" i="11"/>
  <c r="Q119" i="11"/>
  <c r="S119" i="11"/>
  <c r="T119" i="11"/>
  <c r="U119" i="11"/>
  <c r="Q120" i="11"/>
  <c r="T120" i="11"/>
  <c r="J121" i="11"/>
  <c r="Q121" i="11"/>
  <c r="S121" i="11"/>
  <c r="U121" i="11"/>
  <c r="T121" i="11"/>
  <c r="Q122" i="11"/>
  <c r="T122" i="11"/>
  <c r="N123" i="11"/>
  <c r="P123" i="11"/>
  <c r="Q123" i="11"/>
  <c r="S123" i="11"/>
  <c r="T123" i="11"/>
  <c r="Q124" i="11"/>
  <c r="T124" i="11"/>
  <c r="J125" i="11"/>
  <c r="Q125" i="11"/>
  <c r="S125" i="11"/>
  <c r="T125" i="11"/>
  <c r="U125" i="11"/>
  <c r="Q126" i="11"/>
  <c r="T126" i="11"/>
  <c r="J127" i="11"/>
  <c r="Q127" i="11"/>
  <c r="S127" i="11"/>
  <c r="T127" i="11"/>
  <c r="U127" i="11"/>
  <c r="Q128" i="11"/>
  <c r="T128" i="11"/>
  <c r="J129" i="11"/>
  <c r="Q129" i="11"/>
  <c r="S129" i="11"/>
  <c r="U129" i="11"/>
  <c r="T129" i="11"/>
  <c r="Q130" i="11"/>
  <c r="T130" i="11"/>
  <c r="J131" i="11"/>
  <c r="Q131" i="11"/>
  <c r="S131" i="11"/>
  <c r="U131" i="11"/>
  <c r="T131" i="11"/>
  <c r="Q132" i="11"/>
  <c r="T132" i="11"/>
  <c r="J133" i="11"/>
  <c r="Q133" i="11"/>
  <c r="S133" i="11"/>
  <c r="T133" i="11"/>
  <c r="U133" i="11"/>
  <c r="Q134" i="11"/>
  <c r="T134" i="11"/>
  <c r="J135" i="11"/>
  <c r="Q135" i="11"/>
  <c r="S135" i="11"/>
  <c r="T135" i="11"/>
  <c r="U135" i="11"/>
  <c r="Q136" i="11"/>
  <c r="T136" i="11"/>
  <c r="J137" i="11"/>
  <c r="Q137" i="11"/>
  <c r="S137" i="11"/>
  <c r="T137" i="11"/>
  <c r="U137" i="11"/>
  <c r="J138" i="11"/>
  <c r="Q138" i="11"/>
  <c r="T138" i="11"/>
  <c r="N139" i="11"/>
  <c r="P139" i="11"/>
  <c r="S139" i="11"/>
  <c r="U139" i="11"/>
  <c r="Q139" i="11"/>
  <c r="T139" i="11"/>
  <c r="Q140" i="11"/>
  <c r="T140" i="11"/>
  <c r="P141" i="11"/>
  <c r="Q141" i="11"/>
  <c r="T141" i="11"/>
  <c r="N142" i="11"/>
  <c r="P142" i="11"/>
  <c r="S142" i="11"/>
  <c r="U142" i="11"/>
  <c r="Q142" i="11"/>
  <c r="T142" i="11"/>
  <c r="J143" i="11"/>
  <c r="Q143" i="11"/>
  <c r="S143" i="11"/>
  <c r="U143" i="11"/>
  <c r="T143" i="11"/>
  <c r="Q144" i="11"/>
  <c r="T144" i="11"/>
  <c r="Q145" i="11"/>
  <c r="T145" i="11"/>
  <c r="N146" i="11"/>
  <c r="P146" i="11"/>
  <c r="S146" i="11"/>
  <c r="U146" i="11"/>
  <c r="Q146" i="11"/>
  <c r="T146" i="11"/>
  <c r="N147" i="11"/>
  <c r="P147" i="11"/>
  <c r="Q147" i="11"/>
  <c r="S147" i="11"/>
  <c r="U147" i="11"/>
  <c r="T147" i="11"/>
  <c r="Q148" i="11"/>
  <c r="T148" i="11"/>
  <c r="P149" i="11"/>
  <c r="Q149" i="11"/>
  <c r="T149" i="11"/>
  <c r="N150" i="11"/>
  <c r="P150" i="11"/>
  <c r="S150" i="11"/>
  <c r="Q150" i="11"/>
  <c r="T150" i="11"/>
  <c r="N151" i="11"/>
  <c r="P151" i="11"/>
  <c r="S151" i="11"/>
  <c r="U151" i="11"/>
  <c r="Q151" i="11"/>
  <c r="T151" i="11"/>
  <c r="Q153" i="11"/>
  <c r="J154" i="11"/>
  <c r="Q154" i="11"/>
  <c r="T154" i="11"/>
  <c r="Q155" i="11"/>
  <c r="J156" i="11"/>
  <c r="Q156" i="11"/>
  <c r="S156" i="11"/>
  <c r="U156" i="11"/>
  <c r="T156" i="11"/>
  <c r="P157" i="11"/>
  <c r="Q157" i="11"/>
  <c r="T157" i="11"/>
  <c r="P161" i="11"/>
  <c r="Q161" i="11"/>
  <c r="T161" i="11"/>
  <c r="H162" i="11"/>
  <c r="P162" i="11"/>
  <c r="R162" i="11"/>
  <c r="Q162" i="11"/>
  <c r="T162" i="11"/>
  <c r="H163" i="11"/>
  <c r="P163" i="11"/>
  <c r="R163" i="11"/>
  <c r="Q163" i="11"/>
  <c r="T163" i="11"/>
  <c r="V2" i="14"/>
  <c r="V3" i="14"/>
  <c r="AB29" i="14"/>
  <c r="V4" i="14"/>
  <c r="V5" i="14"/>
  <c r="V6" i="14"/>
  <c r="V13" i="14"/>
  <c r="V14" i="14"/>
  <c r="V7" i="14"/>
  <c r="V8" i="14"/>
  <c r="AB8" i="14"/>
  <c r="F9" i="14"/>
  <c r="G9" i="14"/>
  <c r="V9" i="14"/>
  <c r="V15" i="14"/>
  <c r="V16" i="14"/>
  <c r="V10" i="14"/>
  <c r="D11" i="14"/>
  <c r="D12" i="14"/>
  <c r="D13" i="14"/>
  <c r="C17" i="14"/>
  <c r="E21" i="14"/>
  <c r="F21" i="14"/>
  <c r="G21" i="14"/>
  <c r="Q21" i="14"/>
  <c r="E22" i="14"/>
  <c r="F22" i="14"/>
  <c r="G22" i="14"/>
  <c r="H22" i="14"/>
  <c r="Q22" i="14"/>
  <c r="E23" i="14"/>
  <c r="F23" i="14"/>
  <c r="Q23" i="14"/>
  <c r="E24" i="14"/>
  <c r="F24" i="14"/>
  <c r="G24" i="14"/>
  <c r="P24" i="14"/>
  <c r="Q24" i="14"/>
  <c r="E25" i="14"/>
  <c r="F25" i="14"/>
  <c r="G25" i="14"/>
  <c r="Q25" i="14"/>
  <c r="E26" i="14"/>
  <c r="F26" i="14"/>
  <c r="G26" i="14"/>
  <c r="H26" i="14"/>
  <c r="Q26" i="14"/>
  <c r="E27" i="14"/>
  <c r="F27" i="14"/>
  <c r="G27" i="14"/>
  <c r="H27" i="14"/>
  <c r="Q27" i="14"/>
  <c r="E28" i="14"/>
  <c r="F28" i="14"/>
  <c r="G28" i="14"/>
  <c r="Q28" i="14"/>
  <c r="E29" i="14"/>
  <c r="F29" i="14"/>
  <c r="G29" i="14"/>
  <c r="Q29" i="14"/>
  <c r="E30" i="14"/>
  <c r="F30" i="14"/>
  <c r="G30" i="14"/>
  <c r="Q30" i="14"/>
  <c r="E31" i="14"/>
  <c r="F31" i="14"/>
  <c r="G31" i="14"/>
  <c r="Q31" i="14"/>
  <c r="E32" i="14"/>
  <c r="F32" i="14"/>
  <c r="G32" i="14"/>
  <c r="H32" i="14"/>
  <c r="Q32" i="14"/>
  <c r="E33" i="14"/>
  <c r="F33" i="14"/>
  <c r="G33" i="14"/>
  <c r="Q33" i="14"/>
  <c r="E34" i="14"/>
  <c r="F34" i="14"/>
  <c r="G34" i="14"/>
  <c r="H34" i="14"/>
  <c r="Q34" i="14"/>
  <c r="AB34" i="14"/>
  <c r="E35" i="14"/>
  <c r="F35" i="14"/>
  <c r="Q35" i="14"/>
  <c r="E36" i="14"/>
  <c r="F36" i="14"/>
  <c r="Q36" i="14"/>
  <c r="E37" i="14"/>
  <c r="F37" i="14"/>
  <c r="Q37" i="14"/>
  <c r="E38" i="14"/>
  <c r="F38" i="14"/>
  <c r="G38" i="14"/>
  <c r="Q38" i="14"/>
  <c r="E39" i="14"/>
  <c r="F39" i="14"/>
  <c r="G39" i="14"/>
  <c r="Q39" i="14"/>
  <c r="AB39" i="14"/>
  <c r="E40" i="14"/>
  <c r="F40" i="14"/>
  <c r="Q40" i="14"/>
  <c r="E41" i="14"/>
  <c r="F41" i="14"/>
  <c r="G41" i="14"/>
  <c r="Q41" i="14"/>
  <c r="E42" i="14"/>
  <c r="F42" i="14"/>
  <c r="G42" i="14"/>
  <c r="Q42" i="14"/>
  <c r="E43" i="14"/>
  <c r="F43" i="14"/>
  <c r="G43" i="14"/>
  <c r="H43" i="14"/>
  <c r="Q43" i="14"/>
  <c r="E44" i="14"/>
  <c r="F44" i="14"/>
  <c r="G44" i="14"/>
  <c r="H44" i="14"/>
  <c r="Q44" i="14"/>
  <c r="E45" i="14"/>
  <c r="F45" i="14"/>
  <c r="G45" i="14"/>
  <c r="Q45" i="14"/>
  <c r="E46" i="14"/>
  <c r="F46" i="14"/>
  <c r="G46" i="14"/>
  <c r="Q46" i="14"/>
  <c r="AB46" i="14"/>
  <c r="E47" i="14"/>
  <c r="F47" i="14"/>
  <c r="G47" i="14"/>
  <c r="Q47" i="14"/>
  <c r="E48" i="14"/>
  <c r="F48" i="14"/>
  <c r="G48" i="14"/>
  <c r="Q48" i="14"/>
  <c r="E49" i="14"/>
  <c r="F49" i="14"/>
  <c r="G49" i="14"/>
  <c r="H49" i="14"/>
  <c r="Q49" i="14"/>
  <c r="E50" i="14"/>
  <c r="F50" i="14"/>
  <c r="G50" i="14"/>
  <c r="Q50" i="14"/>
  <c r="E51" i="14"/>
  <c r="F51" i="14"/>
  <c r="Q51" i="14"/>
  <c r="E52" i="14"/>
  <c r="F52" i="14"/>
  <c r="G52" i="14"/>
  <c r="Q52" i="14"/>
  <c r="E53" i="14"/>
  <c r="F53" i="14"/>
  <c r="G53" i="14"/>
  <c r="Q53" i="14"/>
  <c r="E54" i="14"/>
  <c r="F54" i="14"/>
  <c r="Q54" i="14"/>
  <c r="E55" i="14"/>
  <c r="F55" i="14"/>
  <c r="G55" i="14"/>
  <c r="Q55" i="14"/>
  <c r="E56" i="14"/>
  <c r="F56" i="14"/>
  <c r="Q56" i="14"/>
  <c r="E57" i="14"/>
  <c r="F57" i="14"/>
  <c r="G57" i="14"/>
  <c r="Q57" i="14"/>
  <c r="E58" i="14"/>
  <c r="F58" i="14"/>
  <c r="Q58" i="14"/>
  <c r="E59" i="14"/>
  <c r="F59" i="14"/>
  <c r="G59" i="14"/>
  <c r="Q59" i="14"/>
  <c r="E60" i="14"/>
  <c r="F60" i="14"/>
  <c r="Q60" i="14"/>
  <c r="E61" i="14"/>
  <c r="F61" i="14"/>
  <c r="G61" i="14"/>
  <c r="Q61" i="14"/>
  <c r="E62" i="14"/>
  <c r="F62" i="14"/>
  <c r="Q62" i="14"/>
  <c r="E63" i="14"/>
  <c r="F63" i="14"/>
  <c r="G63" i="14"/>
  <c r="Q63" i="14"/>
  <c r="E64" i="14"/>
  <c r="F64" i="14"/>
  <c r="Q64" i="14"/>
  <c r="E65" i="14"/>
  <c r="F65" i="14"/>
  <c r="G65" i="14"/>
  <c r="Q65" i="14"/>
  <c r="E66" i="14"/>
  <c r="F66" i="14"/>
  <c r="Q66" i="14"/>
  <c r="E67" i="14"/>
  <c r="F67" i="14"/>
  <c r="G67" i="14"/>
  <c r="Q67" i="14"/>
  <c r="E68" i="14"/>
  <c r="F68" i="14"/>
  <c r="Q68" i="14"/>
  <c r="E69" i="14"/>
  <c r="F69" i="14"/>
  <c r="G69" i="14"/>
  <c r="Q69" i="14"/>
  <c r="E70" i="14"/>
  <c r="F70" i="14"/>
  <c r="Q70" i="14"/>
  <c r="E71" i="14"/>
  <c r="F71" i="14"/>
  <c r="G71" i="14"/>
  <c r="Q71" i="14"/>
  <c r="E72" i="14"/>
  <c r="F72" i="14"/>
  <c r="Q72" i="14"/>
  <c r="E73" i="14"/>
  <c r="F73" i="14"/>
  <c r="G73" i="14"/>
  <c r="Q73" i="14"/>
  <c r="E74" i="14"/>
  <c r="F74" i="14"/>
  <c r="Q74" i="14"/>
  <c r="E75" i="14"/>
  <c r="F75" i="14"/>
  <c r="G75" i="14"/>
  <c r="Q75" i="14"/>
  <c r="E76" i="14"/>
  <c r="F76" i="14"/>
  <c r="Q76" i="14"/>
  <c r="E77" i="14"/>
  <c r="F77" i="14"/>
  <c r="G77" i="14"/>
  <c r="Q77" i="14"/>
  <c r="E78" i="14"/>
  <c r="F78" i="14"/>
  <c r="Q78" i="14"/>
  <c r="E79" i="14"/>
  <c r="F79" i="14"/>
  <c r="G79" i="14"/>
  <c r="Q79" i="14"/>
  <c r="E80" i="14"/>
  <c r="F80" i="14"/>
  <c r="Q80" i="14"/>
  <c r="E81" i="14"/>
  <c r="F81" i="14"/>
  <c r="G81" i="14"/>
  <c r="Q81" i="14"/>
  <c r="E82" i="14"/>
  <c r="F82" i="14"/>
  <c r="Q82" i="14"/>
  <c r="E83" i="14"/>
  <c r="F83" i="14"/>
  <c r="G83" i="14"/>
  <c r="Q83" i="14"/>
  <c r="E84" i="14"/>
  <c r="F84" i="14"/>
  <c r="Q84" i="14"/>
  <c r="E85" i="14"/>
  <c r="F85" i="14"/>
  <c r="G85" i="14"/>
  <c r="Q85" i="14"/>
  <c r="E86" i="14"/>
  <c r="F86" i="14"/>
  <c r="Q86" i="14"/>
  <c r="E87" i="14"/>
  <c r="F87" i="14"/>
  <c r="Q87" i="14"/>
  <c r="E88" i="14"/>
  <c r="F88" i="14"/>
  <c r="G88" i="14"/>
  <c r="Q88" i="14"/>
  <c r="E89" i="14"/>
  <c r="F89" i="14"/>
  <c r="Q89" i="14"/>
  <c r="E90" i="14"/>
  <c r="F90" i="14"/>
  <c r="G90" i="14"/>
  <c r="Q90" i="14"/>
  <c r="E91" i="14"/>
  <c r="F91" i="14"/>
  <c r="G91" i="14"/>
  <c r="Q91" i="14"/>
  <c r="E92" i="14"/>
  <c r="F92" i="14"/>
  <c r="G92" i="14"/>
  <c r="Q92" i="14"/>
  <c r="E93" i="14"/>
  <c r="F93" i="14"/>
  <c r="G93" i="14"/>
  <c r="Q93" i="14"/>
  <c r="E94" i="14"/>
  <c r="F94" i="14"/>
  <c r="G94" i="14"/>
  <c r="Q94" i="14"/>
  <c r="E95" i="14"/>
  <c r="F95" i="14"/>
  <c r="G95" i="14"/>
  <c r="Q95" i="14"/>
  <c r="E96" i="14"/>
  <c r="F96" i="14"/>
  <c r="G96" i="14"/>
  <c r="Q96" i="14"/>
  <c r="E97" i="14"/>
  <c r="F97" i="14"/>
  <c r="G97" i="14"/>
  <c r="Q97" i="14"/>
  <c r="E98" i="14"/>
  <c r="F98" i="14"/>
  <c r="G98" i="14"/>
  <c r="Q98" i="14"/>
  <c r="E99" i="14"/>
  <c r="F99" i="14"/>
  <c r="G99" i="14"/>
  <c r="Q99" i="14"/>
  <c r="E100" i="14"/>
  <c r="F100" i="14"/>
  <c r="G100" i="14"/>
  <c r="Q100" i="14"/>
  <c r="E101" i="14"/>
  <c r="F101" i="14"/>
  <c r="G101" i="14"/>
  <c r="Q101" i="14"/>
  <c r="E102" i="14"/>
  <c r="F102" i="14"/>
  <c r="G102" i="14"/>
  <c r="Q102" i="14"/>
  <c r="E103" i="14"/>
  <c r="F103" i="14"/>
  <c r="G103" i="14"/>
  <c r="Q103" i="14"/>
  <c r="E104" i="14"/>
  <c r="F104" i="14"/>
  <c r="G104" i="14"/>
  <c r="Q104" i="14"/>
  <c r="E105" i="14"/>
  <c r="F105" i="14"/>
  <c r="G105" i="14"/>
  <c r="Q105" i="14"/>
  <c r="E106" i="14"/>
  <c r="F106" i="14"/>
  <c r="G106" i="14"/>
  <c r="Q106" i="14"/>
  <c r="E107" i="14"/>
  <c r="F107" i="14"/>
  <c r="G107" i="14"/>
  <c r="Q107" i="14"/>
  <c r="E108" i="14"/>
  <c r="F108" i="14"/>
  <c r="G108" i="14"/>
  <c r="Q108" i="14"/>
  <c r="E109" i="14"/>
  <c r="F109" i="14"/>
  <c r="Q109" i="14"/>
  <c r="E110" i="14"/>
  <c r="F110" i="14"/>
  <c r="G110" i="14"/>
  <c r="Q110" i="14"/>
  <c r="E111" i="14"/>
  <c r="F111" i="14"/>
  <c r="Q111" i="14"/>
  <c r="E112" i="14"/>
  <c r="F112" i="14"/>
  <c r="G112" i="14"/>
  <c r="Q112" i="14"/>
  <c r="E113" i="14"/>
  <c r="F113" i="14"/>
  <c r="Q113" i="14"/>
  <c r="E114" i="14"/>
  <c r="F114" i="14"/>
  <c r="G114" i="14"/>
  <c r="Q114" i="14"/>
  <c r="E115" i="14"/>
  <c r="F115" i="14"/>
  <c r="Q115" i="14"/>
  <c r="E116" i="14"/>
  <c r="F116" i="14"/>
  <c r="G116" i="14"/>
  <c r="Q116" i="14"/>
  <c r="E117" i="14"/>
  <c r="F117" i="14"/>
  <c r="Q117" i="14"/>
  <c r="E118" i="14"/>
  <c r="F118" i="14"/>
  <c r="G118" i="14"/>
  <c r="Q118" i="14"/>
  <c r="E119" i="14"/>
  <c r="F119" i="14"/>
  <c r="Q119" i="14"/>
  <c r="E120" i="14"/>
  <c r="F120" i="14"/>
  <c r="G120" i="14"/>
  <c r="Q120" i="14"/>
  <c r="E121" i="14"/>
  <c r="F121" i="14"/>
  <c r="Q121" i="14"/>
  <c r="E122" i="14"/>
  <c r="F122" i="14"/>
  <c r="G122" i="14"/>
  <c r="Q122" i="14"/>
  <c r="E123" i="14"/>
  <c r="F123" i="14"/>
  <c r="G123" i="14"/>
  <c r="Q123" i="14"/>
  <c r="E124" i="14"/>
  <c r="F124" i="14"/>
  <c r="Q124" i="14"/>
  <c r="E125" i="14"/>
  <c r="F125" i="14"/>
  <c r="Q125" i="14"/>
  <c r="E126" i="14"/>
  <c r="F126" i="14"/>
  <c r="Q126" i="14"/>
  <c r="E127" i="14"/>
  <c r="F127" i="14"/>
  <c r="G127" i="14"/>
  <c r="Q127" i="14"/>
  <c r="E128" i="14"/>
  <c r="F128" i="14"/>
  <c r="G128" i="14"/>
  <c r="Q128" i="14"/>
  <c r="E129" i="14"/>
  <c r="F129" i="14"/>
  <c r="Q129" i="14"/>
  <c r="E130" i="14"/>
  <c r="F130" i="14"/>
  <c r="Q130" i="14"/>
  <c r="E131" i="14"/>
  <c r="F131" i="14"/>
  <c r="Q131" i="14"/>
  <c r="E132" i="14"/>
  <c r="F132" i="14"/>
  <c r="G132" i="14"/>
  <c r="Q132" i="14"/>
  <c r="E133" i="14"/>
  <c r="F133" i="14"/>
  <c r="G133" i="14"/>
  <c r="Q133" i="14"/>
  <c r="E134" i="14"/>
  <c r="F134" i="14"/>
  <c r="G134" i="14"/>
  <c r="Q134" i="14"/>
  <c r="E135" i="14"/>
  <c r="F135" i="14"/>
  <c r="G135" i="14"/>
  <c r="Q135" i="14"/>
  <c r="E136" i="14"/>
  <c r="F136" i="14"/>
  <c r="Q136" i="14"/>
  <c r="E137" i="14"/>
  <c r="F137" i="14"/>
  <c r="G137" i="14"/>
  <c r="Q137" i="14"/>
  <c r="E138" i="14"/>
  <c r="F138" i="14"/>
  <c r="Q138" i="14"/>
  <c r="E139" i="14"/>
  <c r="F139" i="14"/>
  <c r="G139" i="14"/>
  <c r="Q139" i="14"/>
  <c r="E140" i="14"/>
  <c r="F140" i="14"/>
  <c r="Q140" i="14"/>
  <c r="E141" i="14"/>
  <c r="F141" i="14"/>
  <c r="G141" i="14"/>
  <c r="Q141" i="14"/>
  <c r="E142" i="14"/>
  <c r="F142" i="14"/>
  <c r="Q142" i="14"/>
  <c r="E143" i="14"/>
  <c r="F143" i="14"/>
  <c r="G143" i="14"/>
  <c r="Q143" i="14"/>
  <c r="V2" i="8"/>
  <c r="AB3" i="8"/>
  <c r="V3" i="8"/>
  <c r="V4" i="8"/>
  <c r="V5" i="8"/>
  <c r="V6" i="8"/>
  <c r="P29" i="8"/>
  <c r="R29" i="8"/>
  <c r="V7" i="8"/>
  <c r="V8" i="8"/>
  <c r="D9" i="8"/>
  <c r="E9" i="8"/>
  <c r="V9" i="8"/>
  <c r="V15" i="8"/>
  <c r="V16" i="8"/>
  <c r="V10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F44" i="8"/>
  <c r="G44" i="8"/>
  <c r="F45" i="8"/>
  <c r="F46" i="8"/>
  <c r="G46" i="8"/>
  <c r="F47" i="8"/>
  <c r="F48" i="8"/>
  <c r="G48" i="8"/>
  <c r="F49" i="8"/>
  <c r="F50" i="8"/>
  <c r="G50" i="8"/>
  <c r="F51" i="8"/>
  <c r="F52" i="8"/>
  <c r="G52" i="8"/>
  <c r="F53" i="8"/>
  <c r="E55" i="8"/>
  <c r="F55" i="8"/>
  <c r="G55" i="8"/>
  <c r="F57" i="8"/>
  <c r="G57" i="8"/>
  <c r="F58" i="8"/>
  <c r="G58" i="8"/>
  <c r="H58" i="8"/>
  <c r="F59" i="8"/>
  <c r="G59" i="8"/>
  <c r="H59" i="8"/>
  <c r="F61" i="8"/>
  <c r="G61" i="8"/>
  <c r="H61" i="8"/>
  <c r="F62" i="8"/>
  <c r="G62" i="8"/>
  <c r="H62" i="8"/>
  <c r="F63" i="8"/>
  <c r="G63" i="8"/>
  <c r="H63" i="8"/>
  <c r="F64" i="8"/>
  <c r="G64" i="8"/>
  <c r="H64" i="8"/>
  <c r="F65" i="8"/>
  <c r="G65" i="8"/>
  <c r="H65" i="8"/>
  <c r="F66" i="8"/>
  <c r="G66" i="8"/>
  <c r="F67" i="8"/>
  <c r="G67" i="8"/>
  <c r="H67" i="8"/>
  <c r="F68" i="8"/>
  <c r="G68" i="8"/>
  <c r="H68" i="8"/>
  <c r="F69" i="8"/>
  <c r="G69" i="8"/>
  <c r="H69" i="8"/>
  <c r="E72" i="8"/>
  <c r="F72" i="8"/>
  <c r="G72" i="8"/>
  <c r="E75" i="8"/>
  <c r="F75" i="8"/>
  <c r="G75" i="8"/>
  <c r="E79" i="8"/>
  <c r="F79" i="8"/>
  <c r="E82" i="8"/>
  <c r="F82" i="8"/>
  <c r="G82" i="8"/>
  <c r="E85" i="8"/>
  <c r="F85" i="8"/>
  <c r="G85" i="8"/>
  <c r="E88" i="8"/>
  <c r="F88" i="8"/>
  <c r="G88" i="8"/>
  <c r="F90" i="8"/>
  <c r="G90" i="8"/>
  <c r="F91" i="8"/>
  <c r="G91" i="8"/>
  <c r="F92" i="8"/>
  <c r="G92" i="8"/>
  <c r="H92" i="8"/>
  <c r="F93" i="8"/>
  <c r="G93" i="8"/>
  <c r="H93" i="8"/>
  <c r="F94" i="8"/>
  <c r="G94" i="8"/>
  <c r="F95" i="8"/>
  <c r="G95" i="8"/>
  <c r="H95" i="8"/>
  <c r="F96" i="8"/>
  <c r="G96" i="8"/>
  <c r="H96" i="8"/>
  <c r="F97" i="8"/>
  <c r="G97" i="8"/>
  <c r="F98" i="8"/>
  <c r="T98" i="8"/>
  <c r="G98" i="8"/>
  <c r="F99" i="8"/>
  <c r="G99" i="8"/>
  <c r="H99" i="8"/>
  <c r="F100" i="8"/>
  <c r="G100" i="8"/>
  <c r="H100" i="8"/>
  <c r="F101" i="8"/>
  <c r="G101" i="8"/>
  <c r="H101" i="8"/>
  <c r="F102" i="8"/>
  <c r="G102" i="8"/>
  <c r="F103" i="8"/>
  <c r="G103" i="8"/>
  <c r="F104" i="8"/>
  <c r="G104" i="8"/>
  <c r="H104" i="8"/>
  <c r="F105" i="8"/>
  <c r="G105" i="8"/>
  <c r="H105" i="8"/>
  <c r="F106" i="8"/>
  <c r="G106" i="8"/>
  <c r="H106" i="8"/>
  <c r="F107" i="8"/>
  <c r="G107" i="8"/>
  <c r="H107" i="8"/>
  <c r="F108" i="8"/>
  <c r="G108" i="8"/>
  <c r="H108" i="8"/>
  <c r="F109" i="8"/>
  <c r="G109" i="8"/>
  <c r="H109" i="8"/>
  <c r="F110" i="8"/>
  <c r="G110" i="8"/>
  <c r="F111" i="8"/>
  <c r="G111" i="8"/>
  <c r="H111" i="8"/>
  <c r="F112" i="8"/>
  <c r="G112" i="8"/>
  <c r="H112" i="8"/>
  <c r="F113" i="8"/>
  <c r="G113" i="8"/>
  <c r="H113" i="8"/>
  <c r="F114" i="8"/>
  <c r="G114" i="8"/>
  <c r="F115" i="8"/>
  <c r="T115" i="8"/>
  <c r="G115" i="8"/>
  <c r="H115" i="8"/>
  <c r="F116" i="8"/>
  <c r="G116" i="8"/>
  <c r="H116" i="8"/>
  <c r="F117" i="8"/>
  <c r="G117" i="8"/>
  <c r="F118" i="8"/>
  <c r="G118" i="8"/>
  <c r="H118" i="8"/>
  <c r="F119" i="8"/>
  <c r="G119" i="8"/>
  <c r="H119" i="8"/>
  <c r="F120" i="8"/>
  <c r="G120" i="8"/>
  <c r="H120" i="8"/>
  <c r="F121" i="8"/>
  <c r="G121" i="8"/>
  <c r="H121" i="8"/>
  <c r="F122" i="8"/>
  <c r="G122" i="8"/>
  <c r="H122" i="8"/>
  <c r="F123" i="8"/>
  <c r="G123" i="8"/>
  <c r="F124" i="8"/>
  <c r="G124" i="8"/>
  <c r="F125" i="8"/>
  <c r="G125" i="8"/>
  <c r="H125" i="8"/>
  <c r="F126" i="8"/>
  <c r="G126" i="8"/>
  <c r="H126" i="8"/>
  <c r="F127" i="8"/>
  <c r="G127" i="8"/>
  <c r="H127" i="8"/>
  <c r="F128" i="8"/>
  <c r="G128" i="8"/>
  <c r="F129" i="8"/>
  <c r="G129" i="8"/>
  <c r="H129" i="8"/>
  <c r="F130" i="8"/>
  <c r="G130" i="8"/>
  <c r="H130" i="8"/>
  <c r="F131" i="8"/>
  <c r="G131" i="8"/>
  <c r="H131" i="8"/>
  <c r="F132" i="8"/>
  <c r="G132" i="8"/>
  <c r="F133" i="8"/>
  <c r="G133" i="8"/>
  <c r="H133" i="8"/>
  <c r="F134" i="8"/>
  <c r="G134" i="8"/>
  <c r="H134" i="8"/>
  <c r="F135" i="8"/>
  <c r="G135" i="8"/>
  <c r="F136" i="8"/>
  <c r="G136" i="8"/>
  <c r="F137" i="8"/>
  <c r="G137" i="8"/>
  <c r="F138" i="8"/>
  <c r="G138" i="8"/>
  <c r="H138" i="8"/>
  <c r="F139" i="8"/>
  <c r="G139" i="8"/>
  <c r="F140" i="8"/>
  <c r="G140" i="8"/>
  <c r="F141" i="8"/>
  <c r="G141" i="8"/>
  <c r="F142" i="8"/>
  <c r="G142" i="8"/>
  <c r="F143" i="8"/>
  <c r="G143" i="8"/>
  <c r="H143" i="8"/>
  <c r="E144" i="8"/>
  <c r="F144" i="8"/>
  <c r="E145" i="8"/>
  <c r="F145" i="8"/>
  <c r="G145" i="8"/>
  <c r="E146" i="8"/>
  <c r="F146" i="8"/>
  <c r="G146" i="8"/>
  <c r="E147" i="8"/>
  <c r="F147" i="8"/>
  <c r="E148" i="8"/>
  <c r="F148" i="8"/>
  <c r="E149" i="8"/>
  <c r="F149" i="8"/>
  <c r="G149" i="8"/>
  <c r="E150" i="8"/>
  <c r="F150" i="8"/>
  <c r="G150" i="8"/>
  <c r="E151" i="8"/>
  <c r="F151" i="8"/>
  <c r="E153" i="8"/>
  <c r="F153" i="8"/>
  <c r="G153" i="8"/>
  <c r="E154" i="8"/>
  <c r="F154" i="8"/>
  <c r="G154" i="8"/>
  <c r="E155" i="8"/>
  <c r="F155" i="8"/>
  <c r="G155" i="8"/>
  <c r="E156" i="8"/>
  <c r="F156" i="8"/>
  <c r="G156" i="8"/>
  <c r="E157" i="8"/>
  <c r="F157" i="8"/>
  <c r="G157" i="8"/>
  <c r="E161" i="8"/>
  <c r="F161" i="8"/>
  <c r="G161" i="8"/>
  <c r="E162" i="8"/>
  <c r="F162" i="8"/>
  <c r="E163" i="8"/>
  <c r="F163" i="8"/>
  <c r="G163" i="8"/>
  <c r="E60" i="8"/>
  <c r="F60" i="8"/>
  <c r="D11" i="8"/>
  <c r="F21" i="8"/>
  <c r="G21" i="8"/>
  <c r="P21" i="8"/>
  <c r="R21" i="8"/>
  <c r="F22" i="8"/>
  <c r="G22" i="8"/>
  <c r="P22" i="8"/>
  <c r="R22" i="8"/>
  <c r="F24" i="8"/>
  <c r="G24" i="8"/>
  <c r="F26" i="8"/>
  <c r="G26" i="8"/>
  <c r="P26" i="8"/>
  <c r="R26" i="8"/>
  <c r="F27" i="8"/>
  <c r="G27" i="8"/>
  <c r="P27" i="8"/>
  <c r="R27" i="8"/>
  <c r="F28" i="8"/>
  <c r="G28" i="8"/>
  <c r="P28" i="8"/>
  <c r="R28" i="8"/>
  <c r="F29" i="8"/>
  <c r="G29" i="8"/>
  <c r="F30" i="8"/>
  <c r="G30" i="8"/>
  <c r="P30" i="8"/>
  <c r="R30" i="8"/>
  <c r="F31" i="8"/>
  <c r="G31" i="8"/>
  <c r="P31" i="8"/>
  <c r="R31" i="8"/>
  <c r="F32" i="8"/>
  <c r="G32" i="8"/>
  <c r="P32" i="8"/>
  <c r="R32" i="8"/>
  <c r="D12" i="8"/>
  <c r="D13" i="8"/>
  <c r="F23" i="8"/>
  <c r="E25" i="8"/>
  <c r="F25" i="8"/>
  <c r="G25" i="8"/>
  <c r="C17" i="8"/>
  <c r="AB19" i="8"/>
  <c r="Q21" i="8"/>
  <c r="Q22" i="8"/>
  <c r="G23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5" i="8"/>
  <c r="H57" i="8"/>
  <c r="Q57" i="8"/>
  <c r="Q58" i="8"/>
  <c r="Q59" i="8"/>
  <c r="Q60" i="8"/>
  <c r="Q61" i="8"/>
  <c r="Q62" i="8"/>
  <c r="Q63" i="8"/>
  <c r="Q64" i="8"/>
  <c r="Q65" i="8"/>
  <c r="H66" i="8"/>
  <c r="Q66" i="8"/>
  <c r="Q67" i="8"/>
  <c r="Q68" i="8"/>
  <c r="Q69" i="8"/>
  <c r="Q72" i="8"/>
  <c r="Q75" i="8"/>
  <c r="Q79" i="8"/>
  <c r="Q82" i="8"/>
  <c r="Q85" i="8"/>
  <c r="Q88" i="8"/>
  <c r="Q90" i="8"/>
  <c r="H91" i="8"/>
  <c r="Q91" i="8"/>
  <c r="Q92" i="8"/>
  <c r="Q93" i="8"/>
  <c r="Q94" i="8"/>
  <c r="Q95" i="8"/>
  <c r="Q96" i="8"/>
  <c r="H97" i="8"/>
  <c r="Q97" i="8"/>
  <c r="Q98" i="8"/>
  <c r="Q99" i="8"/>
  <c r="Q100" i="8"/>
  <c r="Q101" i="8"/>
  <c r="Q102" i="8"/>
  <c r="T102" i="8"/>
  <c r="Q103" i="8"/>
  <c r="Q104" i="8"/>
  <c r="Q105" i="8"/>
  <c r="Q106" i="8"/>
  <c r="Q107" i="8"/>
  <c r="Q108" i="8"/>
  <c r="Q109" i="8"/>
  <c r="H110" i="8"/>
  <c r="Q110" i="8"/>
  <c r="Q111" i="8"/>
  <c r="Q112" i="8"/>
  <c r="Q113" i="8"/>
  <c r="H114" i="8"/>
  <c r="Q114" i="8"/>
  <c r="Q115" i="8"/>
  <c r="Q116" i="8"/>
  <c r="H117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T132" i="8"/>
  <c r="Q133" i="8"/>
  <c r="Q134" i="8"/>
  <c r="H135" i="8"/>
  <c r="Q135" i="8"/>
  <c r="Q136" i="8"/>
  <c r="H137" i="8"/>
  <c r="Q137" i="8"/>
  <c r="Q138" i="8"/>
  <c r="Q139" i="8"/>
  <c r="Q140" i="8"/>
  <c r="T140" i="8"/>
  <c r="Q141" i="8"/>
  <c r="Q142" i="8"/>
  <c r="Q143" i="8"/>
  <c r="Q144" i="8"/>
  <c r="Q145" i="8"/>
  <c r="Q146" i="8"/>
  <c r="Q147" i="8"/>
  <c r="Q148" i="8"/>
  <c r="Q149" i="8"/>
  <c r="Q150" i="8"/>
  <c r="Q151" i="8"/>
  <c r="Q153" i="8"/>
  <c r="Q154" i="8"/>
  <c r="Q155" i="8"/>
  <c r="Q156" i="8"/>
  <c r="Q157" i="8"/>
  <c r="Q161" i="8"/>
  <c r="Q162" i="8"/>
  <c r="T162" i="8"/>
  <c r="Q163" i="8"/>
  <c r="V2" i="9"/>
  <c r="D11" i="9"/>
  <c r="D12" i="9"/>
  <c r="P33" i="9" s="1"/>
  <c r="D13" i="9"/>
  <c r="V3" i="9"/>
  <c r="V4" i="9"/>
  <c r="V5" i="9"/>
  <c r="V6" i="9"/>
  <c r="V13" i="9"/>
  <c r="V14" i="9"/>
  <c r="V7" i="9"/>
  <c r="V8" i="9"/>
  <c r="F9" i="9"/>
  <c r="G9" i="9"/>
  <c r="V9" i="9"/>
  <c r="V15" i="9"/>
  <c r="V16" i="9"/>
  <c r="V10" i="9"/>
  <c r="C17" i="9"/>
  <c r="W19" i="9"/>
  <c r="E21" i="9"/>
  <c r="F21" i="9"/>
  <c r="G21" i="9"/>
  <c r="Q21" i="9"/>
  <c r="E22" i="9"/>
  <c r="F22" i="9"/>
  <c r="G22" i="9"/>
  <c r="Q22" i="9"/>
  <c r="E23" i="9"/>
  <c r="F23" i="9"/>
  <c r="G23" i="9"/>
  <c r="Q23" i="9"/>
  <c r="E24" i="9"/>
  <c r="F24" i="9"/>
  <c r="G24" i="9"/>
  <c r="Q24" i="9"/>
  <c r="E25" i="9"/>
  <c r="F25" i="9"/>
  <c r="G25" i="9"/>
  <c r="Q25" i="9"/>
  <c r="E26" i="9"/>
  <c r="F26" i="9"/>
  <c r="G26" i="9"/>
  <c r="Q26" i="9"/>
  <c r="E27" i="9"/>
  <c r="F27" i="9"/>
  <c r="G27" i="9"/>
  <c r="Q27" i="9"/>
  <c r="E28" i="9"/>
  <c r="F28" i="9"/>
  <c r="G28" i="9"/>
  <c r="Q28" i="9"/>
  <c r="E29" i="9"/>
  <c r="F29" i="9"/>
  <c r="G29" i="9"/>
  <c r="Q29" i="9"/>
  <c r="E30" i="9"/>
  <c r="F30" i="9"/>
  <c r="G30" i="9"/>
  <c r="Q30" i="9"/>
  <c r="E31" i="9"/>
  <c r="F31" i="9"/>
  <c r="G31" i="9"/>
  <c r="Q31" i="9"/>
  <c r="E32" i="9"/>
  <c r="F32" i="9"/>
  <c r="G32" i="9"/>
  <c r="Q32" i="9"/>
  <c r="E33" i="9"/>
  <c r="F33" i="9"/>
  <c r="G33" i="9"/>
  <c r="Q33" i="9"/>
  <c r="E34" i="9"/>
  <c r="F34" i="9"/>
  <c r="G34" i="9"/>
  <c r="Q34" i="9"/>
  <c r="E35" i="9"/>
  <c r="F35" i="9"/>
  <c r="G35" i="9"/>
  <c r="Q35" i="9"/>
  <c r="E36" i="9"/>
  <c r="F36" i="9"/>
  <c r="G36" i="9"/>
  <c r="Q36" i="9"/>
  <c r="E37" i="9"/>
  <c r="F37" i="9"/>
  <c r="G37" i="9"/>
  <c r="Q37" i="9"/>
  <c r="E38" i="9"/>
  <c r="F38" i="9"/>
  <c r="G38" i="9"/>
  <c r="Q38" i="9"/>
  <c r="E39" i="9"/>
  <c r="F39" i="9"/>
  <c r="G39" i="9"/>
  <c r="Q39" i="9"/>
  <c r="E40" i="9"/>
  <c r="F40" i="9"/>
  <c r="G40" i="9"/>
  <c r="Q40" i="9"/>
  <c r="E41" i="9"/>
  <c r="F41" i="9"/>
  <c r="G41" i="9"/>
  <c r="Q41" i="9"/>
  <c r="E42" i="9"/>
  <c r="F42" i="9"/>
  <c r="G42" i="9"/>
  <c r="Q42" i="9"/>
  <c r="E43" i="9"/>
  <c r="F43" i="9"/>
  <c r="G43" i="9"/>
  <c r="Q43" i="9"/>
  <c r="E44" i="9"/>
  <c r="F44" i="9"/>
  <c r="G44" i="9"/>
  <c r="Q44" i="9"/>
  <c r="E45" i="9"/>
  <c r="F45" i="9"/>
  <c r="G45" i="9"/>
  <c r="Q45" i="9"/>
  <c r="E46" i="9"/>
  <c r="F46" i="9"/>
  <c r="G46" i="9"/>
  <c r="Q46" i="9"/>
  <c r="E47" i="9"/>
  <c r="F47" i="9"/>
  <c r="G47" i="9"/>
  <c r="Q47" i="9"/>
  <c r="E48" i="9"/>
  <c r="F48" i="9"/>
  <c r="G48" i="9"/>
  <c r="Q48" i="9"/>
  <c r="E49" i="9"/>
  <c r="F49" i="9"/>
  <c r="G49" i="9"/>
  <c r="Q49" i="9"/>
  <c r="E50" i="9"/>
  <c r="F50" i="9"/>
  <c r="G50" i="9"/>
  <c r="Q50" i="9"/>
  <c r="E51" i="9"/>
  <c r="F51" i="9"/>
  <c r="G51" i="9"/>
  <c r="Q51" i="9"/>
  <c r="E52" i="9"/>
  <c r="F52" i="9"/>
  <c r="G52" i="9"/>
  <c r="Q52" i="9"/>
  <c r="E53" i="9"/>
  <c r="F53" i="9"/>
  <c r="G53" i="9"/>
  <c r="Q53" i="9"/>
  <c r="E54" i="9"/>
  <c r="F54" i="9"/>
  <c r="G54" i="9"/>
  <c r="Q54" i="9"/>
  <c r="E55" i="9"/>
  <c r="F55" i="9"/>
  <c r="G55" i="9"/>
  <c r="Q55" i="9"/>
  <c r="E56" i="9"/>
  <c r="F56" i="9"/>
  <c r="G56" i="9"/>
  <c r="Q56" i="9"/>
  <c r="E57" i="9"/>
  <c r="F57" i="9"/>
  <c r="G57" i="9"/>
  <c r="Q57" i="9"/>
  <c r="E58" i="9"/>
  <c r="F58" i="9"/>
  <c r="Q58" i="9"/>
  <c r="E59" i="9"/>
  <c r="F59" i="9"/>
  <c r="G59" i="9"/>
  <c r="Q59" i="9"/>
  <c r="E60" i="9"/>
  <c r="F60" i="9"/>
  <c r="G60" i="9"/>
  <c r="Q60" i="9"/>
  <c r="E61" i="9"/>
  <c r="F61" i="9"/>
  <c r="G61" i="9"/>
  <c r="Q61" i="9"/>
  <c r="E62" i="9"/>
  <c r="F62" i="9"/>
  <c r="G62" i="9"/>
  <c r="Q62" i="9"/>
  <c r="E63" i="9"/>
  <c r="F63" i="9"/>
  <c r="G63" i="9"/>
  <c r="Q63" i="9"/>
  <c r="E64" i="9"/>
  <c r="F64" i="9"/>
  <c r="G64" i="9"/>
  <c r="Q64" i="9"/>
  <c r="E65" i="9"/>
  <c r="F65" i="9"/>
  <c r="G65" i="9"/>
  <c r="Q65" i="9"/>
  <c r="E66" i="9"/>
  <c r="F66" i="9"/>
  <c r="G66" i="9"/>
  <c r="Q66" i="9"/>
  <c r="E67" i="9"/>
  <c r="F67" i="9"/>
  <c r="G67" i="9"/>
  <c r="Q67" i="9"/>
  <c r="E68" i="9"/>
  <c r="F68" i="9"/>
  <c r="G68" i="9"/>
  <c r="Q68" i="9"/>
  <c r="E69" i="9"/>
  <c r="F69" i="9"/>
  <c r="G69" i="9"/>
  <c r="Q69" i="9"/>
  <c r="E70" i="9"/>
  <c r="F70" i="9"/>
  <c r="G70" i="9"/>
  <c r="Q70" i="9"/>
  <c r="E71" i="9"/>
  <c r="F71" i="9"/>
  <c r="G71" i="9"/>
  <c r="Q71" i="9"/>
  <c r="E72" i="9"/>
  <c r="F72" i="9"/>
  <c r="G72" i="9"/>
  <c r="Q72" i="9"/>
  <c r="E73" i="9"/>
  <c r="F73" i="9"/>
  <c r="G73" i="9"/>
  <c r="Q73" i="9"/>
  <c r="E74" i="9"/>
  <c r="F74" i="9"/>
  <c r="G74" i="9"/>
  <c r="Q74" i="9"/>
  <c r="E75" i="9"/>
  <c r="F75" i="9"/>
  <c r="G75" i="9"/>
  <c r="Q75" i="9"/>
  <c r="E76" i="9"/>
  <c r="F76" i="9"/>
  <c r="G76" i="9"/>
  <c r="Q76" i="9"/>
  <c r="E77" i="9"/>
  <c r="F77" i="9"/>
  <c r="G77" i="9"/>
  <c r="Q77" i="9"/>
  <c r="E78" i="9"/>
  <c r="F78" i="9"/>
  <c r="G78" i="9"/>
  <c r="Q78" i="9"/>
  <c r="E79" i="9"/>
  <c r="F79" i="9"/>
  <c r="G79" i="9"/>
  <c r="Q79" i="9"/>
  <c r="E80" i="9"/>
  <c r="F80" i="9"/>
  <c r="G80" i="9"/>
  <c r="Q80" i="9"/>
  <c r="E81" i="9"/>
  <c r="F81" i="9"/>
  <c r="G81" i="9"/>
  <c r="Q81" i="9"/>
  <c r="E82" i="9"/>
  <c r="F82" i="9"/>
  <c r="G82" i="9"/>
  <c r="Q82" i="9"/>
  <c r="E83" i="9"/>
  <c r="F83" i="9"/>
  <c r="G83" i="9"/>
  <c r="Q83" i="9"/>
  <c r="E84" i="9"/>
  <c r="F84" i="9"/>
  <c r="G84" i="9"/>
  <c r="Q84" i="9"/>
  <c r="E85" i="9"/>
  <c r="F85" i="9"/>
  <c r="G85" i="9"/>
  <c r="Q85" i="9"/>
  <c r="E86" i="9"/>
  <c r="F86" i="9"/>
  <c r="G86" i="9"/>
  <c r="Q86" i="9"/>
  <c r="E87" i="9"/>
  <c r="F87" i="9"/>
  <c r="G87" i="9"/>
  <c r="Q87" i="9"/>
  <c r="E88" i="9"/>
  <c r="F88" i="9"/>
  <c r="G88" i="9"/>
  <c r="Q88" i="9"/>
  <c r="E89" i="9"/>
  <c r="F89" i="9"/>
  <c r="G89" i="9"/>
  <c r="Q89" i="9"/>
  <c r="E90" i="9"/>
  <c r="F90" i="9"/>
  <c r="G90" i="9"/>
  <c r="Q90" i="9"/>
  <c r="E91" i="9"/>
  <c r="F91" i="9"/>
  <c r="G91" i="9"/>
  <c r="Q91" i="9"/>
  <c r="E92" i="9"/>
  <c r="F92" i="9"/>
  <c r="G92" i="9"/>
  <c r="Q92" i="9"/>
  <c r="E93" i="9"/>
  <c r="F93" i="9"/>
  <c r="G93" i="9"/>
  <c r="Q93" i="9"/>
  <c r="E94" i="9"/>
  <c r="F94" i="9"/>
  <c r="G94" i="9"/>
  <c r="Q94" i="9"/>
  <c r="E95" i="9"/>
  <c r="F95" i="9"/>
  <c r="G95" i="9"/>
  <c r="Q95" i="9"/>
  <c r="E96" i="9"/>
  <c r="F96" i="9"/>
  <c r="G96" i="9"/>
  <c r="Q96" i="9"/>
  <c r="E97" i="9"/>
  <c r="F97" i="9"/>
  <c r="G97" i="9"/>
  <c r="Q97" i="9"/>
  <c r="E98" i="9"/>
  <c r="F98" i="9"/>
  <c r="G98" i="9"/>
  <c r="Q98" i="9"/>
  <c r="E99" i="9"/>
  <c r="F99" i="9"/>
  <c r="G99" i="9"/>
  <c r="Q99" i="9"/>
  <c r="E100" i="9"/>
  <c r="F100" i="9"/>
  <c r="G100" i="9"/>
  <c r="Q100" i="9"/>
  <c r="E101" i="9"/>
  <c r="F101" i="9"/>
  <c r="G101" i="9"/>
  <c r="Q101" i="9"/>
  <c r="E102" i="9"/>
  <c r="F102" i="9"/>
  <c r="G102" i="9"/>
  <c r="Q102" i="9"/>
  <c r="E103" i="9"/>
  <c r="F103" i="9"/>
  <c r="G103" i="9"/>
  <c r="Q103" i="9"/>
  <c r="E104" i="9"/>
  <c r="F104" i="9"/>
  <c r="G104" i="9"/>
  <c r="Q104" i="9"/>
  <c r="E105" i="9"/>
  <c r="F105" i="9"/>
  <c r="G105" i="9"/>
  <c r="Q105" i="9"/>
  <c r="E106" i="9"/>
  <c r="F106" i="9"/>
  <c r="G106" i="9"/>
  <c r="Q106" i="9"/>
  <c r="E107" i="9"/>
  <c r="F107" i="9"/>
  <c r="G107" i="9"/>
  <c r="Q107" i="9"/>
  <c r="E108" i="9"/>
  <c r="F108" i="9"/>
  <c r="G108" i="9"/>
  <c r="Q108" i="9"/>
  <c r="E109" i="9"/>
  <c r="F109" i="9"/>
  <c r="G109" i="9"/>
  <c r="Q109" i="9"/>
  <c r="E110" i="9"/>
  <c r="F110" i="9"/>
  <c r="G110" i="9"/>
  <c r="Q110" i="9"/>
  <c r="E111" i="9"/>
  <c r="F111" i="9"/>
  <c r="G111" i="9"/>
  <c r="Q111" i="9"/>
  <c r="E112" i="9"/>
  <c r="F112" i="9"/>
  <c r="G112" i="9"/>
  <c r="Q112" i="9"/>
  <c r="E113" i="9"/>
  <c r="F113" i="9"/>
  <c r="G113" i="9"/>
  <c r="Q113" i="9"/>
  <c r="E114" i="9"/>
  <c r="F114" i="9"/>
  <c r="G114" i="9"/>
  <c r="Q114" i="9"/>
  <c r="E115" i="9"/>
  <c r="F115" i="9"/>
  <c r="G115" i="9"/>
  <c r="Q115" i="9"/>
  <c r="E116" i="9"/>
  <c r="F116" i="9"/>
  <c r="G116" i="9"/>
  <c r="Q116" i="9"/>
  <c r="E117" i="9"/>
  <c r="F117" i="9"/>
  <c r="G117" i="9"/>
  <c r="Q117" i="9"/>
  <c r="E118" i="9"/>
  <c r="F118" i="9"/>
  <c r="G118" i="9"/>
  <c r="Q118" i="9"/>
  <c r="E119" i="9"/>
  <c r="F119" i="9"/>
  <c r="G119" i="9"/>
  <c r="Q119" i="9"/>
  <c r="E120" i="9"/>
  <c r="F120" i="9"/>
  <c r="G120" i="9"/>
  <c r="Q120" i="9"/>
  <c r="E121" i="9"/>
  <c r="F121" i="9"/>
  <c r="G121" i="9"/>
  <c r="Q121" i="9"/>
  <c r="E122" i="9"/>
  <c r="F122" i="9"/>
  <c r="G122" i="9"/>
  <c r="Q122" i="9"/>
  <c r="E123" i="9"/>
  <c r="F123" i="9"/>
  <c r="G123" i="9"/>
  <c r="Q123" i="9"/>
  <c r="E124" i="9"/>
  <c r="F124" i="9"/>
  <c r="G124" i="9"/>
  <c r="Q124" i="9"/>
  <c r="E125" i="9"/>
  <c r="F125" i="9"/>
  <c r="G125" i="9"/>
  <c r="Q125" i="9"/>
  <c r="E126" i="9"/>
  <c r="F126" i="9"/>
  <c r="G126" i="9"/>
  <c r="Q126" i="9"/>
  <c r="E127" i="9"/>
  <c r="F127" i="9"/>
  <c r="G127" i="9"/>
  <c r="Q127" i="9"/>
  <c r="E128" i="9"/>
  <c r="F128" i="9"/>
  <c r="G128" i="9"/>
  <c r="Q128" i="9"/>
  <c r="E129" i="9"/>
  <c r="F129" i="9"/>
  <c r="G129" i="9"/>
  <c r="Q129" i="9"/>
  <c r="E130" i="9"/>
  <c r="F130" i="9"/>
  <c r="G130" i="9"/>
  <c r="Q130" i="9"/>
  <c r="E131" i="9"/>
  <c r="F131" i="9"/>
  <c r="G131" i="9"/>
  <c r="Q131" i="9"/>
  <c r="E132" i="9"/>
  <c r="F132" i="9"/>
  <c r="G132" i="9"/>
  <c r="Q132" i="9"/>
  <c r="E133" i="9"/>
  <c r="F133" i="9"/>
  <c r="G133" i="9"/>
  <c r="Q133" i="9"/>
  <c r="E134" i="9"/>
  <c r="F134" i="9"/>
  <c r="G134" i="9"/>
  <c r="Q134" i="9"/>
  <c r="E135" i="9"/>
  <c r="F135" i="9"/>
  <c r="G135" i="9"/>
  <c r="Q135" i="9"/>
  <c r="E136" i="9"/>
  <c r="F136" i="9"/>
  <c r="G136" i="9"/>
  <c r="Q136" i="9"/>
  <c r="E137" i="9"/>
  <c r="F137" i="9"/>
  <c r="G137" i="9"/>
  <c r="Q137" i="9"/>
  <c r="E138" i="9"/>
  <c r="F138" i="9"/>
  <c r="G138" i="9"/>
  <c r="Q138" i="9"/>
  <c r="E139" i="9"/>
  <c r="F139" i="9"/>
  <c r="G139" i="9"/>
  <c r="Q139" i="9"/>
  <c r="E140" i="9"/>
  <c r="F140" i="9"/>
  <c r="G140" i="9"/>
  <c r="Q140" i="9"/>
  <c r="E141" i="9"/>
  <c r="F141" i="9"/>
  <c r="Q141" i="9"/>
  <c r="E142" i="9"/>
  <c r="F142" i="9"/>
  <c r="Q142" i="9"/>
  <c r="E143" i="9"/>
  <c r="F143" i="9"/>
  <c r="G143" i="9"/>
  <c r="N143" i="9"/>
  <c r="Q143" i="9"/>
  <c r="Y2" i="13"/>
  <c r="Y3" i="13"/>
  <c r="Y4" i="13"/>
  <c r="Y5" i="13"/>
  <c r="Y6" i="13"/>
  <c r="D11" i="13"/>
  <c r="D12" i="13"/>
  <c r="D13" i="13"/>
  <c r="Y7" i="13"/>
  <c r="Y8" i="13"/>
  <c r="F9" i="13"/>
  <c r="G9" i="13"/>
  <c r="V9" i="13"/>
  <c r="V10" i="13"/>
  <c r="Y9" i="13"/>
  <c r="Y10" i="13"/>
  <c r="Y11" i="13"/>
  <c r="Y12" i="13"/>
  <c r="Y13" i="13"/>
  <c r="Y14" i="13"/>
  <c r="Y15" i="13"/>
  <c r="Y16" i="13"/>
  <c r="C17" i="13"/>
  <c r="Y17" i="13"/>
  <c r="Y18" i="13"/>
  <c r="Y19" i="13"/>
  <c r="Y20" i="13"/>
  <c r="E21" i="13"/>
  <c r="F21" i="13"/>
  <c r="G21" i="13"/>
  <c r="Q21" i="13"/>
  <c r="Y21" i="13"/>
  <c r="E22" i="13"/>
  <c r="F22" i="13"/>
  <c r="Q22" i="13"/>
  <c r="Y22" i="13"/>
  <c r="E23" i="13"/>
  <c r="F23" i="13"/>
  <c r="T23" i="13"/>
  <c r="G23" i="13"/>
  <c r="Q23" i="13"/>
  <c r="Y23" i="13"/>
  <c r="E24" i="13"/>
  <c r="F24" i="13"/>
  <c r="Q24" i="13"/>
  <c r="Y24" i="13"/>
  <c r="E25" i="13"/>
  <c r="F25" i="13"/>
  <c r="G25" i="13"/>
  <c r="Q25" i="13"/>
  <c r="Y25" i="13"/>
  <c r="E26" i="13"/>
  <c r="F26" i="13"/>
  <c r="Q26" i="13"/>
  <c r="Y26" i="13"/>
  <c r="E27" i="13"/>
  <c r="F27" i="13"/>
  <c r="T27" i="13"/>
  <c r="G27" i="13"/>
  <c r="Q27" i="13"/>
  <c r="Y27" i="13"/>
  <c r="E28" i="13"/>
  <c r="F28" i="13"/>
  <c r="Q28" i="13"/>
  <c r="Y28" i="13"/>
  <c r="E29" i="13"/>
  <c r="F29" i="13"/>
  <c r="G29" i="13"/>
  <c r="Q29" i="13"/>
  <c r="Y29" i="13"/>
  <c r="E30" i="13"/>
  <c r="F30" i="13"/>
  <c r="Q30" i="13"/>
  <c r="Y30" i="13"/>
  <c r="E31" i="13"/>
  <c r="F31" i="13"/>
  <c r="T31" i="13"/>
  <c r="G31" i="13"/>
  <c r="Q31" i="13"/>
  <c r="Y31" i="13"/>
  <c r="E32" i="13"/>
  <c r="F32" i="13"/>
  <c r="Q32" i="13"/>
  <c r="Y32" i="13"/>
  <c r="E33" i="13"/>
  <c r="F33" i="13"/>
  <c r="G33" i="13"/>
  <c r="Q33" i="13"/>
  <c r="Y33" i="13"/>
  <c r="E34" i="13"/>
  <c r="F34" i="13"/>
  <c r="Q34" i="13"/>
  <c r="Y34" i="13"/>
  <c r="E35" i="13"/>
  <c r="F35" i="13"/>
  <c r="T35" i="13"/>
  <c r="G35" i="13"/>
  <c r="Q35" i="13"/>
  <c r="Y35" i="13"/>
  <c r="E36" i="13"/>
  <c r="F36" i="13"/>
  <c r="Q36" i="13"/>
  <c r="Y36" i="13"/>
  <c r="E37" i="13"/>
  <c r="F37" i="13"/>
  <c r="G37" i="13"/>
  <c r="Q37" i="13"/>
  <c r="Y37" i="13"/>
  <c r="E38" i="13"/>
  <c r="F38" i="13"/>
  <c r="Q38" i="13"/>
  <c r="E39" i="13"/>
  <c r="F39" i="13"/>
  <c r="Q39" i="13"/>
  <c r="E40" i="13"/>
  <c r="F40" i="13"/>
  <c r="Q40" i="13"/>
  <c r="E41" i="13"/>
  <c r="F41" i="13"/>
  <c r="Q41" i="13"/>
  <c r="E42" i="13"/>
  <c r="F42" i="13"/>
  <c r="Q42" i="13"/>
  <c r="E43" i="13"/>
  <c r="F43" i="13"/>
  <c r="Q43" i="13"/>
  <c r="E44" i="13"/>
  <c r="F44" i="13"/>
  <c r="Q44" i="13"/>
  <c r="E45" i="13"/>
  <c r="F45" i="13"/>
  <c r="Q45" i="13"/>
  <c r="E46" i="13"/>
  <c r="F46" i="13"/>
  <c r="Q46" i="13"/>
  <c r="E47" i="13"/>
  <c r="F47" i="13"/>
  <c r="Q47" i="13"/>
  <c r="E48" i="13"/>
  <c r="F48" i="13"/>
  <c r="Q48" i="13"/>
  <c r="E49" i="13"/>
  <c r="F49" i="13"/>
  <c r="Q49" i="13"/>
  <c r="E50" i="13"/>
  <c r="F50" i="13"/>
  <c r="Q50" i="13"/>
  <c r="E51" i="13"/>
  <c r="F51" i="13"/>
  <c r="Q51" i="13"/>
  <c r="E52" i="13"/>
  <c r="F52" i="13"/>
  <c r="Q52" i="13"/>
  <c r="E53" i="13"/>
  <c r="F53" i="13"/>
  <c r="Q53" i="13"/>
  <c r="E54" i="13"/>
  <c r="F54" i="13"/>
  <c r="Q54" i="13"/>
  <c r="E55" i="13"/>
  <c r="F55" i="13"/>
  <c r="Q55" i="13"/>
  <c r="E56" i="13"/>
  <c r="F56" i="13"/>
  <c r="Q56" i="13"/>
  <c r="E57" i="13"/>
  <c r="F57" i="13"/>
  <c r="T57" i="13"/>
  <c r="G57" i="13"/>
  <c r="Q57" i="13"/>
  <c r="E58" i="13"/>
  <c r="F58" i="13"/>
  <c r="Q58" i="13"/>
  <c r="E59" i="13"/>
  <c r="F59" i="13"/>
  <c r="Q59" i="13"/>
  <c r="E60" i="13"/>
  <c r="F60" i="13"/>
  <c r="Q60" i="13"/>
  <c r="E61" i="13"/>
  <c r="F61" i="13"/>
  <c r="Q61" i="13"/>
  <c r="E62" i="13"/>
  <c r="F62" i="13"/>
  <c r="Q62" i="13"/>
  <c r="E63" i="13"/>
  <c r="F63" i="13"/>
  <c r="Q63" i="13"/>
  <c r="E64" i="13"/>
  <c r="F64" i="13"/>
  <c r="Q64" i="13"/>
  <c r="E65" i="13"/>
  <c r="F65" i="13"/>
  <c r="Q65" i="13"/>
  <c r="E66" i="13"/>
  <c r="F66" i="13"/>
  <c r="Q66" i="13"/>
  <c r="E67" i="13"/>
  <c r="F67" i="13"/>
  <c r="Q67" i="13"/>
  <c r="E68" i="13"/>
  <c r="F68" i="13"/>
  <c r="Q68" i="13"/>
  <c r="E69" i="13"/>
  <c r="F69" i="13"/>
  <c r="Q69" i="13"/>
  <c r="E70" i="13"/>
  <c r="F70" i="13"/>
  <c r="Q70" i="13"/>
  <c r="E71" i="13"/>
  <c r="F71" i="13"/>
  <c r="Q71" i="13"/>
  <c r="E72" i="13"/>
  <c r="F72" i="13"/>
  <c r="Q72" i="13"/>
  <c r="E73" i="13"/>
  <c r="F73" i="13"/>
  <c r="G73" i="13"/>
  <c r="Q73" i="13"/>
  <c r="E74" i="13"/>
  <c r="F74" i="13"/>
  <c r="Q74" i="13"/>
  <c r="E75" i="13"/>
  <c r="F75" i="13"/>
  <c r="Q75" i="13"/>
  <c r="E76" i="13"/>
  <c r="F76" i="13"/>
  <c r="Q76" i="13"/>
  <c r="E77" i="13"/>
  <c r="F77" i="13"/>
  <c r="Q77" i="13"/>
  <c r="E78" i="13"/>
  <c r="F78" i="13"/>
  <c r="Q78" i="13"/>
  <c r="E79" i="13"/>
  <c r="F79" i="13"/>
  <c r="Q79" i="13"/>
  <c r="E80" i="13"/>
  <c r="F80" i="13"/>
  <c r="Q80" i="13"/>
  <c r="E81" i="13"/>
  <c r="F81" i="13"/>
  <c r="T81" i="13"/>
  <c r="Q81" i="13"/>
  <c r="E82" i="13"/>
  <c r="F82" i="13"/>
  <c r="Q82" i="13"/>
  <c r="E83" i="13"/>
  <c r="F83" i="13"/>
  <c r="Q83" i="13"/>
  <c r="E84" i="13"/>
  <c r="F84" i="13"/>
  <c r="Q84" i="13"/>
  <c r="E85" i="13"/>
  <c r="F85" i="13"/>
  <c r="Q85" i="13"/>
  <c r="E86" i="13"/>
  <c r="F86" i="13"/>
  <c r="Q86" i="13"/>
  <c r="E87" i="13"/>
  <c r="F87" i="13"/>
  <c r="Q87" i="13"/>
  <c r="E88" i="13"/>
  <c r="F88" i="13"/>
  <c r="Q88" i="13"/>
  <c r="Y2" i="6"/>
  <c r="Y3" i="6"/>
  <c r="Y4" i="6"/>
  <c r="Y5" i="6"/>
  <c r="Y6" i="6"/>
  <c r="D11" i="6"/>
  <c r="P66" i="6" s="1"/>
  <c r="V66" i="6" s="1"/>
  <c r="D12" i="6"/>
  <c r="D13" i="6"/>
  <c r="Y7" i="6"/>
  <c r="C8" i="6"/>
  <c r="E41" i="6"/>
  <c r="F41" i="6"/>
  <c r="Y8" i="6"/>
  <c r="F9" i="6"/>
  <c r="G9" i="6"/>
  <c r="Y9" i="6"/>
  <c r="Y10" i="6"/>
  <c r="Y11" i="6"/>
  <c r="Y12" i="6"/>
  <c r="Y13" i="6"/>
  <c r="Y14" i="6"/>
  <c r="Y15" i="6"/>
  <c r="Y16" i="6"/>
  <c r="C17" i="6"/>
  <c r="Y17" i="6"/>
  <c r="Y18" i="6"/>
  <c r="Y19" i="6"/>
  <c r="Y20" i="6"/>
  <c r="Q21" i="6"/>
  <c r="Y21" i="6"/>
  <c r="Q22" i="6"/>
  <c r="Y22" i="6"/>
  <c r="Q23" i="6"/>
  <c r="Y23" i="6"/>
  <c r="Q24" i="6"/>
  <c r="Y24" i="6"/>
  <c r="Q25" i="6"/>
  <c r="Y25" i="6"/>
  <c r="Q26" i="6"/>
  <c r="Y26" i="6"/>
  <c r="Q27" i="6"/>
  <c r="Y27" i="6"/>
  <c r="Q28" i="6"/>
  <c r="Y28" i="6"/>
  <c r="Q29" i="6"/>
  <c r="Y29" i="6"/>
  <c r="Q30" i="6"/>
  <c r="Y30" i="6"/>
  <c r="Q31" i="6"/>
  <c r="Y31" i="6"/>
  <c r="Q32" i="6"/>
  <c r="Y32" i="6"/>
  <c r="Q33" i="6"/>
  <c r="Y33" i="6"/>
  <c r="Q34" i="6"/>
  <c r="Y34" i="6"/>
  <c r="Q35" i="6"/>
  <c r="Y35" i="6"/>
  <c r="Q36" i="6"/>
  <c r="Y36" i="6"/>
  <c r="Q37" i="6"/>
  <c r="Y37" i="6"/>
  <c r="Q38" i="6"/>
  <c r="Q39" i="6"/>
  <c r="Q40" i="6"/>
  <c r="Q41" i="6"/>
  <c r="Q42" i="6"/>
  <c r="Q43" i="6"/>
  <c r="Q44" i="6"/>
  <c r="Q45" i="6"/>
  <c r="Q46" i="6"/>
  <c r="Q47" i="6"/>
  <c r="Q48" i="6"/>
  <c r="Q49" i="6"/>
  <c r="E50" i="6"/>
  <c r="F50" i="6"/>
  <c r="Q50" i="6"/>
  <c r="E51" i="6"/>
  <c r="F51" i="6"/>
  <c r="Q51" i="6"/>
  <c r="Q52" i="6"/>
  <c r="Q53" i="6"/>
  <c r="E54" i="6"/>
  <c r="F54" i="6"/>
  <c r="Q54" i="6"/>
  <c r="Q55" i="6"/>
  <c r="E56" i="6"/>
  <c r="F56" i="6"/>
  <c r="Q56" i="6"/>
  <c r="Q57" i="6"/>
  <c r="E58" i="6"/>
  <c r="F58" i="6"/>
  <c r="Q58" i="6"/>
  <c r="Q59" i="6"/>
  <c r="E60" i="6"/>
  <c r="F60" i="6"/>
  <c r="Q60" i="6"/>
  <c r="Q61" i="6"/>
  <c r="E62" i="6"/>
  <c r="F62" i="6"/>
  <c r="Q62" i="6"/>
  <c r="Q63" i="6"/>
  <c r="E64" i="6"/>
  <c r="F64" i="6"/>
  <c r="Q64" i="6"/>
  <c r="Q65" i="6"/>
  <c r="E66" i="6"/>
  <c r="F66" i="6"/>
  <c r="Q66" i="6"/>
  <c r="Q67" i="6"/>
  <c r="E68" i="6"/>
  <c r="F68" i="6"/>
  <c r="Q68" i="6"/>
  <c r="Q69" i="6"/>
  <c r="E70" i="6"/>
  <c r="F70" i="6"/>
  <c r="Q70" i="6"/>
  <c r="Q71" i="6"/>
  <c r="E72" i="6"/>
  <c r="F72" i="6"/>
  <c r="Q72" i="6"/>
  <c r="Q73" i="6"/>
  <c r="E74" i="6"/>
  <c r="F74" i="6"/>
  <c r="Q74" i="6"/>
  <c r="Q75" i="6"/>
  <c r="E76" i="6"/>
  <c r="F76" i="6"/>
  <c r="Q76" i="6"/>
  <c r="Q77" i="6"/>
  <c r="E78" i="6"/>
  <c r="F78" i="6"/>
  <c r="Q78" i="6"/>
  <c r="Q79" i="6"/>
  <c r="E80" i="6"/>
  <c r="F80" i="6"/>
  <c r="Q80" i="6"/>
  <c r="Q81" i="6"/>
  <c r="E82" i="6"/>
  <c r="F82" i="6"/>
  <c r="Q82" i="6"/>
  <c r="Q83" i="6"/>
  <c r="E84" i="6"/>
  <c r="F84" i="6"/>
  <c r="Q84" i="6"/>
  <c r="Q85" i="6"/>
  <c r="E86" i="6"/>
  <c r="F86" i="6"/>
  <c r="Q86" i="6"/>
  <c r="Q87" i="6"/>
  <c r="E88" i="6"/>
  <c r="F88" i="6"/>
  <c r="Q88" i="6"/>
  <c r="A9" i="12"/>
  <c r="C9" i="12" s="1"/>
  <c r="K13" i="12" s="1"/>
  <c r="D21" i="12"/>
  <c r="D22" i="12"/>
  <c r="D23" i="12"/>
  <c r="D24" i="12"/>
  <c r="D25" i="12"/>
  <c r="I25" i="12" s="1"/>
  <c r="D26" i="12"/>
  <c r="K26" i="12" s="1"/>
  <c r="D27" i="12"/>
  <c r="I27" i="12" s="1"/>
  <c r="D28" i="12"/>
  <c r="L28" i="12" s="1"/>
  <c r="D29" i="12"/>
  <c r="D30" i="12"/>
  <c r="D31" i="12"/>
  <c r="D32" i="12"/>
  <c r="L32" i="12" s="1"/>
  <c r="D33" i="12"/>
  <c r="K33" i="12" s="1"/>
  <c r="D34" i="12"/>
  <c r="D35" i="12"/>
  <c r="H35" i="12" s="1"/>
  <c r="D36" i="12"/>
  <c r="I36" i="12" s="1"/>
  <c r="D37" i="12"/>
  <c r="H37" i="12" s="1"/>
  <c r="D38" i="12"/>
  <c r="D39" i="12"/>
  <c r="H39" i="12" s="1"/>
  <c r="D40" i="12"/>
  <c r="I40" i="12" s="1"/>
  <c r="D41" i="12"/>
  <c r="D42" i="12"/>
  <c r="K42" i="12" s="1"/>
  <c r="D43" i="12"/>
  <c r="H43" i="12" s="1"/>
  <c r="D44" i="12"/>
  <c r="D45" i="12"/>
  <c r="D46" i="12"/>
  <c r="D47" i="12"/>
  <c r="H47" i="12" s="1"/>
  <c r="D48" i="12"/>
  <c r="F48" i="12" s="1"/>
  <c r="D49" i="12"/>
  <c r="F49" i="12" s="1"/>
  <c r="D50" i="12"/>
  <c r="K50" i="12" s="1"/>
  <c r="D51" i="12"/>
  <c r="I51" i="12" s="1"/>
  <c r="D52" i="12"/>
  <c r="D53" i="12"/>
  <c r="I53" i="12" s="1"/>
  <c r="F33" i="12"/>
  <c r="F37" i="12"/>
  <c r="E21" i="12"/>
  <c r="G21" i="12"/>
  <c r="E22" i="12"/>
  <c r="E23" i="12"/>
  <c r="G23" i="12"/>
  <c r="E24" i="12"/>
  <c r="E25" i="12"/>
  <c r="G25" i="12"/>
  <c r="E26" i="12"/>
  <c r="E27" i="12"/>
  <c r="G27" i="12"/>
  <c r="E28" i="12"/>
  <c r="E29" i="12"/>
  <c r="G29" i="12"/>
  <c r="E30" i="12"/>
  <c r="E31" i="12"/>
  <c r="G31" i="12"/>
  <c r="E32" i="12"/>
  <c r="E33" i="12"/>
  <c r="G33" i="12"/>
  <c r="E34" i="12"/>
  <c r="E35" i="12"/>
  <c r="G35" i="12"/>
  <c r="E36" i="12"/>
  <c r="E37" i="12"/>
  <c r="G37" i="12"/>
  <c r="E38" i="12"/>
  <c r="E39" i="12"/>
  <c r="G39" i="12"/>
  <c r="E40" i="12"/>
  <c r="E41" i="12"/>
  <c r="E42" i="12"/>
  <c r="E43" i="12"/>
  <c r="E44" i="12"/>
  <c r="E45" i="12"/>
  <c r="G45" i="12"/>
  <c r="E46" i="12"/>
  <c r="E47" i="12"/>
  <c r="G47" i="12"/>
  <c r="E48" i="12"/>
  <c r="E49" i="12"/>
  <c r="G49" i="12"/>
  <c r="E50" i="12"/>
  <c r="E51" i="12"/>
  <c r="G51" i="12"/>
  <c r="E52" i="12"/>
  <c r="E53" i="12"/>
  <c r="G53" i="12"/>
  <c r="K37" i="12"/>
  <c r="L37" i="12"/>
  <c r="G4" i="12"/>
  <c r="G5" i="12"/>
  <c r="G6" i="12"/>
  <c r="G7" i="12"/>
  <c r="C8" i="12"/>
  <c r="C16" i="12"/>
  <c r="C15" i="12"/>
  <c r="D16" i="12"/>
  <c r="D15" i="12"/>
  <c r="E16" i="12"/>
  <c r="E15" i="12"/>
  <c r="F16" i="12"/>
  <c r="F15" i="12"/>
  <c r="G16" i="12"/>
  <c r="G15" i="12"/>
  <c r="H16" i="12"/>
  <c r="H15" i="12"/>
  <c r="I16" i="12"/>
  <c r="I15" i="12"/>
  <c r="J16" i="12"/>
  <c r="J15" i="12"/>
  <c r="K16" i="12"/>
  <c r="K15" i="12"/>
  <c r="L16" i="12"/>
  <c r="L15" i="12"/>
  <c r="M16" i="12"/>
  <c r="M15" i="12"/>
  <c r="N16" i="12"/>
  <c r="N15" i="12"/>
  <c r="O16" i="12"/>
  <c r="O15" i="12"/>
  <c r="P16" i="12"/>
  <c r="P15" i="12"/>
  <c r="Q16" i="12"/>
  <c r="Q15" i="12"/>
  <c r="D54" i="12"/>
  <c r="E54" i="12"/>
  <c r="G54" i="12"/>
  <c r="D55" i="12"/>
  <c r="H55" i="12" s="1"/>
  <c r="E55" i="12"/>
  <c r="G55" i="12"/>
  <c r="D56" i="12"/>
  <c r="L56" i="12" s="1"/>
  <c r="E56" i="12"/>
  <c r="D57" i="12"/>
  <c r="L57" i="12" s="1"/>
  <c r="E57" i="12"/>
  <c r="G57" i="12"/>
  <c r="D58" i="12"/>
  <c r="F58" i="12" s="1"/>
  <c r="E58" i="12"/>
  <c r="D59" i="12"/>
  <c r="K59" i="12" s="1"/>
  <c r="E59" i="12"/>
  <c r="G59" i="12"/>
  <c r="D60" i="12"/>
  <c r="I60" i="12" s="1"/>
  <c r="E60" i="12"/>
  <c r="D61" i="12"/>
  <c r="F61" i="12" s="1"/>
  <c r="E61" i="12"/>
  <c r="G61" i="12"/>
  <c r="D62" i="12"/>
  <c r="E62" i="12"/>
  <c r="G62" i="12"/>
  <c r="D63" i="12"/>
  <c r="K63" i="12" s="1"/>
  <c r="E63" i="12"/>
  <c r="G63" i="12"/>
  <c r="D64" i="12"/>
  <c r="E64" i="12"/>
  <c r="D65" i="12"/>
  <c r="K65" i="12" s="1"/>
  <c r="E65" i="12"/>
  <c r="G65" i="12"/>
  <c r="D66" i="12"/>
  <c r="I66" i="12" s="1"/>
  <c r="E66" i="12"/>
  <c r="G66" i="12"/>
  <c r="D67" i="12"/>
  <c r="F67" i="12" s="1"/>
  <c r="E67" i="12"/>
  <c r="G67" i="12"/>
  <c r="D68" i="12"/>
  <c r="H68" i="12" s="1"/>
  <c r="E68" i="12"/>
  <c r="D69" i="12"/>
  <c r="H69" i="12" s="1"/>
  <c r="E69" i="12"/>
  <c r="G69" i="12"/>
  <c r="D70" i="12"/>
  <c r="E70" i="12"/>
  <c r="G70" i="12"/>
  <c r="D71" i="12"/>
  <c r="E71" i="12"/>
  <c r="G71" i="12"/>
  <c r="D72" i="12"/>
  <c r="E72" i="12"/>
  <c r="D73" i="12"/>
  <c r="F73" i="12" s="1"/>
  <c r="E73" i="12"/>
  <c r="G73" i="12"/>
  <c r="D74" i="12"/>
  <c r="H74" i="12" s="1"/>
  <c r="E74" i="12"/>
  <c r="G74" i="12"/>
  <c r="D75" i="12"/>
  <c r="L75" i="12" s="1"/>
  <c r="E75" i="12"/>
  <c r="G75" i="12"/>
  <c r="D76" i="12"/>
  <c r="I76" i="12" s="1"/>
  <c r="E76" i="12"/>
  <c r="D77" i="12"/>
  <c r="I77" i="12" s="1"/>
  <c r="E77" i="12"/>
  <c r="G77" i="12"/>
  <c r="D78" i="12"/>
  <c r="E78" i="12"/>
  <c r="G78" i="12"/>
  <c r="D79" i="12"/>
  <c r="H79" i="12" s="1"/>
  <c r="E79" i="12"/>
  <c r="G79" i="12"/>
  <c r="D80" i="12"/>
  <c r="F80" i="12" s="1"/>
  <c r="E80" i="12"/>
  <c r="D81" i="12"/>
  <c r="E81" i="12"/>
  <c r="G81" i="12"/>
  <c r="D82" i="12"/>
  <c r="H82" i="12" s="1"/>
  <c r="E82" i="12"/>
  <c r="D83" i="12"/>
  <c r="E83" i="12"/>
  <c r="G83" i="12"/>
  <c r="D84" i="12"/>
  <c r="E84" i="12"/>
  <c r="D85" i="12"/>
  <c r="E85" i="12"/>
  <c r="G85" i="12"/>
  <c r="F85" i="12"/>
  <c r="D86" i="12"/>
  <c r="E86" i="12"/>
  <c r="G86" i="12"/>
  <c r="I86" i="12"/>
  <c r="D87" i="12"/>
  <c r="H87" i="12"/>
  <c r="K87" i="12"/>
  <c r="E87" i="12"/>
  <c r="G87" i="12"/>
  <c r="L87" i="12"/>
  <c r="D88" i="12"/>
  <c r="F88" i="12"/>
  <c r="E88" i="12"/>
  <c r="L88" i="12"/>
  <c r="H88" i="12"/>
  <c r="I88" i="12"/>
  <c r="D89" i="12"/>
  <c r="J89" i="12"/>
  <c r="I89" i="12"/>
  <c r="E89" i="12"/>
  <c r="G89" i="12"/>
  <c r="F89" i="12"/>
  <c r="H89" i="12"/>
  <c r="L89" i="12"/>
  <c r="D90" i="12"/>
  <c r="H90" i="12"/>
  <c r="E90" i="12"/>
  <c r="G90" i="12"/>
  <c r="D91" i="12"/>
  <c r="H91" i="12"/>
  <c r="K91" i="12"/>
  <c r="E91" i="12"/>
  <c r="G91" i="12"/>
  <c r="L91" i="12"/>
  <c r="D92" i="12"/>
  <c r="F92" i="12"/>
  <c r="E92" i="12"/>
  <c r="L92" i="12"/>
  <c r="H92" i="12"/>
  <c r="I92" i="12"/>
  <c r="D93" i="12"/>
  <c r="J93" i="12"/>
  <c r="I93" i="12"/>
  <c r="E93" i="12"/>
  <c r="G93" i="12"/>
  <c r="F93" i="12"/>
  <c r="H93" i="12"/>
  <c r="L93" i="12"/>
  <c r="D94" i="12"/>
  <c r="I94" i="12"/>
  <c r="E94" i="12"/>
  <c r="G94" i="12"/>
  <c r="H94" i="12"/>
  <c r="K94" i="12"/>
  <c r="D95" i="12"/>
  <c r="L95" i="12"/>
  <c r="E95" i="12"/>
  <c r="G95" i="12"/>
  <c r="H95" i="12"/>
  <c r="D96" i="12"/>
  <c r="H96" i="12"/>
  <c r="F96" i="12"/>
  <c r="E96" i="12"/>
  <c r="L96" i="12"/>
  <c r="I96" i="12"/>
  <c r="D97" i="12"/>
  <c r="J97" i="12"/>
  <c r="I97" i="12"/>
  <c r="E97" i="12"/>
  <c r="G97" i="12"/>
  <c r="F97" i="12"/>
  <c r="H97" i="12"/>
  <c r="L97" i="12"/>
  <c r="D98" i="12"/>
  <c r="E98" i="12"/>
  <c r="K98" i="12"/>
  <c r="G98" i="12"/>
  <c r="H98" i="12"/>
  <c r="I98" i="12"/>
  <c r="D99" i="12"/>
  <c r="L99" i="12"/>
  <c r="E99" i="12"/>
  <c r="G99" i="12"/>
  <c r="H99" i="12"/>
  <c r="D100" i="12"/>
  <c r="F100" i="12"/>
  <c r="E100" i="12"/>
  <c r="L100" i="12"/>
  <c r="H100" i="12"/>
  <c r="I100" i="12"/>
  <c r="D101" i="12"/>
  <c r="I101" i="12"/>
  <c r="E101" i="12"/>
  <c r="G101" i="12"/>
  <c r="D102" i="12"/>
  <c r="E102" i="12"/>
  <c r="K102" i="12"/>
  <c r="G102" i="12"/>
  <c r="I102" i="12"/>
  <c r="D103" i="12"/>
  <c r="H103" i="12"/>
  <c r="E103" i="12"/>
  <c r="G103" i="12"/>
  <c r="D104" i="12"/>
  <c r="F104" i="12"/>
  <c r="E104" i="12"/>
  <c r="L104" i="12"/>
  <c r="H104" i="12"/>
  <c r="I104" i="12"/>
  <c r="D105" i="12"/>
  <c r="E105" i="12"/>
  <c r="G105" i="12"/>
  <c r="L105" i="12"/>
  <c r="D106" i="12"/>
  <c r="K106" i="12"/>
  <c r="E106" i="12"/>
  <c r="G106" i="12"/>
  <c r="H106" i="12"/>
  <c r="I106" i="12"/>
  <c r="D107" i="12"/>
  <c r="H107" i="12"/>
  <c r="K107" i="12"/>
  <c r="E107" i="12"/>
  <c r="G107" i="12"/>
  <c r="L107" i="12"/>
  <c r="D108" i="12"/>
  <c r="F108" i="12"/>
  <c r="E108" i="12"/>
  <c r="L108" i="12"/>
  <c r="H108" i="12"/>
  <c r="I108" i="12"/>
  <c r="D109" i="12"/>
  <c r="J109" i="12"/>
  <c r="I109" i="12"/>
  <c r="E109" i="12"/>
  <c r="G109" i="12"/>
  <c r="F109" i="12"/>
  <c r="H109" i="12"/>
  <c r="L109" i="12"/>
  <c r="D110" i="12"/>
  <c r="H110" i="12"/>
  <c r="E110" i="12"/>
  <c r="G110" i="12"/>
  <c r="D111" i="12"/>
  <c r="L111" i="12"/>
  <c r="E111" i="12"/>
  <c r="G111" i="12"/>
  <c r="H111" i="12"/>
  <c r="D112" i="12"/>
  <c r="H112" i="12"/>
  <c r="F112" i="12"/>
  <c r="E112" i="12"/>
  <c r="L112" i="12"/>
  <c r="I112" i="12"/>
  <c r="D113" i="12"/>
  <c r="J113" i="12"/>
  <c r="I113" i="12"/>
  <c r="E113" i="12"/>
  <c r="G113" i="12"/>
  <c r="H113" i="12"/>
  <c r="L113" i="12"/>
  <c r="D114" i="12"/>
  <c r="E114" i="12"/>
  <c r="K114" i="12"/>
  <c r="G114" i="12"/>
  <c r="H114" i="12"/>
  <c r="D115" i="12"/>
  <c r="K115" i="12"/>
  <c r="E115" i="12"/>
  <c r="G115" i="12"/>
  <c r="H115" i="12"/>
  <c r="L115" i="12"/>
  <c r="D116" i="12"/>
  <c r="F116" i="12"/>
  <c r="E116" i="12"/>
  <c r="L116" i="12"/>
  <c r="H116" i="12"/>
  <c r="I116" i="12"/>
  <c r="D117" i="12"/>
  <c r="J117" i="12"/>
  <c r="I117" i="12"/>
  <c r="E117" i="12"/>
  <c r="G117" i="12"/>
  <c r="H117" i="12"/>
  <c r="D118" i="12"/>
  <c r="E118" i="12"/>
  <c r="K118" i="12"/>
  <c r="G118" i="12"/>
  <c r="H118" i="12"/>
  <c r="D119" i="12"/>
  <c r="K119" i="12"/>
  <c r="E119" i="12"/>
  <c r="G119" i="12"/>
  <c r="H119" i="12"/>
  <c r="L119" i="12"/>
  <c r="D120" i="12"/>
  <c r="F120" i="12"/>
  <c r="E120" i="12"/>
  <c r="L120" i="12"/>
  <c r="H120" i="12"/>
  <c r="I120" i="12"/>
  <c r="D121" i="12"/>
  <c r="F121" i="12"/>
  <c r="I121" i="12"/>
  <c r="E121" i="12"/>
  <c r="G121" i="12"/>
  <c r="H121" i="12"/>
  <c r="D122" i="12"/>
  <c r="E122" i="12"/>
  <c r="G122" i="12"/>
  <c r="I122" i="12"/>
  <c r="K122" i="12"/>
  <c r="D123" i="12"/>
  <c r="E123" i="12"/>
  <c r="G123" i="12"/>
  <c r="H123" i="12"/>
  <c r="D124" i="12"/>
  <c r="I124" i="12"/>
  <c r="F124" i="12"/>
  <c r="E124" i="12"/>
  <c r="L124" i="12"/>
  <c r="H124" i="12"/>
  <c r="D125" i="12"/>
  <c r="F125" i="12"/>
  <c r="E125" i="12"/>
  <c r="G125" i="12"/>
  <c r="J125" i="12"/>
  <c r="L125" i="12"/>
  <c r="D126" i="12"/>
  <c r="I126" i="12"/>
  <c r="E126" i="12"/>
  <c r="F126" i="12"/>
  <c r="G126" i="12"/>
  <c r="K126" i="12"/>
  <c r="D127" i="12"/>
  <c r="H127" i="12"/>
  <c r="E127" i="12"/>
  <c r="G127" i="12"/>
  <c r="D128" i="12"/>
  <c r="H128" i="12"/>
  <c r="E128" i="12"/>
  <c r="I128" i="12"/>
  <c r="D129" i="12"/>
  <c r="J129" i="12"/>
  <c r="E129" i="12"/>
  <c r="G129" i="12"/>
  <c r="F129" i="12"/>
  <c r="D130" i="12"/>
  <c r="I130" i="12"/>
  <c r="E130" i="12"/>
  <c r="G130" i="12"/>
  <c r="J130" i="12"/>
  <c r="D131" i="12"/>
  <c r="E131" i="12"/>
  <c r="G131" i="12"/>
  <c r="H131" i="12"/>
  <c r="D132" i="12"/>
  <c r="F132" i="12"/>
  <c r="E132" i="12"/>
  <c r="L132" i="12"/>
  <c r="H132" i="12"/>
  <c r="I132" i="12"/>
  <c r="D133" i="12"/>
  <c r="F133" i="12"/>
  <c r="E133" i="12"/>
  <c r="G133" i="12"/>
  <c r="L133" i="12"/>
  <c r="D134" i="12"/>
  <c r="I134" i="12"/>
  <c r="E134" i="12"/>
  <c r="F134" i="12"/>
  <c r="G134" i="12"/>
  <c r="H134" i="12"/>
  <c r="K134" i="12"/>
  <c r="D135" i="12"/>
  <c r="H135" i="12"/>
  <c r="E135" i="12"/>
  <c r="G135" i="12"/>
  <c r="D136" i="12"/>
  <c r="F136" i="12"/>
  <c r="E136" i="12"/>
  <c r="I136" i="12"/>
  <c r="D137" i="12"/>
  <c r="E137" i="12"/>
  <c r="L137" i="12"/>
  <c r="G137" i="12"/>
  <c r="F137" i="12"/>
  <c r="J137" i="12"/>
  <c r="D138" i="12"/>
  <c r="I138" i="12"/>
  <c r="E138" i="12"/>
  <c r="G138" i="12"/>
  <c r="H138" i="12"/>
  <c r="J138" i="12"/>
  <c r="D139" i="12"/>
  <c r="E139" i="12"/>
  <c r="G139" i="12"/>
  <c r="H139" i="12"/>
  <c r="D140" i="12"/>
  <c r="I140" i="12"/>
  <c r="F140" i="12"/>
  <c r="E140" i="12"/>
  <c r="L140" i="12"/>
  <c r="H140" i="12"/>
  <c r="D141" i="12"/>
  <c r="F141" i="12"/>
  <c r="E141" i="12"/>
  <c r="G141" i="12"/>
  <c r="J141" i="12"/>
  <c r="L141" i="12"/>
  <c r="D142" i="12"/>
  <c r="I142" i="12"/>
  <c r="E142" i="12"/>
  <c r="F142" i="12"/>
  <c r="G142" i="12"/>
  <c r="K142" i="12"/>
  <c r="D143" i="12"/>
  <c r="H143" i="12"/>
  <c r="E143" i="12"/>
  <c r="G143" i="12"/>
  <c r="D144" i="12"/>
  <c r="H144" i="12"/>
  <c r="E144" i="12"/>
  <c r="I144" i="12"/>
  <c r="D145" i="12"/>
  <c r="J145" i="12"/>
  <c r="E145" i="12"/>
  <c r="G145" i="12"/>
  <c r="F145" i="12"/>
  <c r="D146" i="12"/>
  <c r="I146" i="12"/>
  <c r="E146" i="12"/>
  <c r="G146" i="12"/>
  <c r="J146" i="12"/>
  <c r="D147" i="12"/>
  <c r="E147" i="12"/>
  <c r="G147" i="12"/>
  <c r="H147" i="12"/>
  <c r="D148" i="12"/>
  <c r="F148" i="12"/>
  <c r="E148" i="12"/>
  <c r="L148" i="12"/>
  <c r="H148" i="12"/>
  <c r="I148" i="12"/>
  <c r="D149" i="12"/>
  <c r="F149" i="12"/>
  <c r="E149" i="12"/>
  <c r="G149" i="12"/>
  <c r="L149" i="12"/>
  <c r="D150" i="12"/>
  <c r="I150" i="12"/>
  <c r="E150" i="12"/>
  <c r="F150" i="12"/>
  <c r="G150" i="12"/>
  <c r="H150" i="12"/>
  <c r="K150" i="12"/>
  <c r="D151" i="12"/>
  <c r="H151" i="12"/>
  <c r="E151" i="12"/>
  <c r="G151" i="12"/>
  <c r="D152" i="12"/>
  <c r="F152" i="12"/>
  <c r="E152" i="12"/>
  <c r="I152" i="12"/>
  <c r="D153" i="12"/>
  <c r="E153" i="12"/>
  <c r="L153" i="12"/>
  <c r="G153" i="12"/>
  <c r="F153" i="12"/>
  <c r="J153" i="12"/>
  <c r="D154" i="12"/>
  <c r="I154" i="12"/>
  <c r="E154" i="12"/>
  <c r="G154" i="12"/>
  <c r="H154" i="12"/>
  <c r="J154" i="12"/>
  <c r="D155" i="12"/>
  <c r="E155" i="12"/>
  <c r="G155" i="12"/>
  <c r="H155" i="12"/>
  <c r="D156" i="12"/>
  <c r="I156" i="12"/>
  <c r="F156" i="12"/>
  <c r="E156" i="12"/>
  <c r="L156" i="12"/>
  <c r="H156" i="12"/>
  <c r="D157" i="12"/>
  <c r="F157" i="12"/>
  <c r="E157" i="12"/>
  <c r="G157" i="12"/>
  <c r="J157" i="12"/>
  <c r="L157" i="12"/>
  <c r="D158" i="12"/>
  <c r="I158" i="12"/>
  <c r="E158" i="12"/>
  <c r="F158" i="12"/>
  <c r="G158" i="12"/>
  <c r="K158" i="12"/>
  <c r="D159" i="12"/>
  <c r="H159" i="12"/>
  <c r="E159" i="12"/>
  <c r="G159" i="12"/>
  <c r="D160" i="12"/>
  <c r="F160" i="12"/>
  <c r="E160" i="12"/>
  <c r="H160" i="12"/>
  <c r="I160" i="12"/>
  <c r="D161" i="12"/>
  <c r="J161" i="12"/>
  <c r="E161" i="12"/>
  <c r="G161" i="12"/>
  <c r="F161" i="12"/>
  <c r="D162" i="12"/>
  <c r="I162" i="12"/>
  <c r="E162" i="12"/>
  <c r="G162" i="12"/>
  <c r="D163" i="12"/>
  <c r="E163" i="12"/>
  <c r="G163" i="12"/>
  <c r="H163" i="12"/>
  <c r="D164" i="12"/>
  <c r="F164" i="12"/>
  <c r="E164" i="12"/>
  <c r="L164" i="12"/>
  <c r="H164" i="12"/>
  <c r="I164" i="12"/>
  <c r="D165" i="12"/>
  <c r="F165" i="12"/>
  <c r="E165" i="12"/>
  <c r="G165" i="12"/>
  <c r="D166" i="12"/>
  <c r="I166" i="12"/>
  <c r="E166" i="12"/>
  <c r="F166" i="12"/>
  <c r="G166" i="12"/>
  <c r="H166" i="12"/>
  <c r="K166" i="12"/>
  <c r="D167" i="12"/>
  <c r="E167" i="12"/>
  <c r="G167" i="12"/>
  <c r="H167" i="12"/>
  <c r="D168" i="12"/>
  <c r="F168" i="12"/>
  <c r="E168" i="12"/>
  <c r="D169" i="12"/>
  <c r="E169" i="12"/>
  <c r="L169" i="12"/>
  <c r="G169" i="12"/>
  <c r="F169" i="12"/>
  <c r="J169" i="12"/>
  <c r="D170" i="12"/>
  <c r="I170" i="12"/>
  <c r="E170" i="12"/>
  <c r="G170" i="12"/>
  <c r="H170" i="12"/>
  <c r="J170" i="12"/>
  <c r="D171" i="12"/>
  <c r="E171" i="12"/>
  <c r="G171" i="12"/>
  <c r="H171" i="12"/>
  <c r="D172" i="12"/>
  <c r="I172" i="12"/>
  <c r="F172" i="12"/>
  <c r="E172" i="12"/>
  <c r="L172" i="12"/>
  <c r="H172" i="12"/>
  <c r="D173" i="12"/>
  <c r="F173" i="12"/>
  <c r="E173" i="12"/>
  <c r="G173" i="12"/>
  <c r="J173" i="12"/>
  <c r="L173" i="12"/>
  <c r="D174" i="12"/>
  <c r="I174" i="12"/>
  <c r="E174" i="12"/>
  <c r="F174" i="12"/>
  <c r="G174" i="12"/>
  <c r="K174" i="12"/>
  <c r="D175" i="12"/>
  <c r="H175" i="12"/>
  <c r="E175" i="12"/>
  <c r="G175" i="12"/>
  <c r="D176" i="12"/>
  <c r="F176" i="12"/>
  <c r="E176" i="12"/>
  <c r="H176" i="12"/>
  <c r="I176" i="12"/>
  <c r="D177" i="12"/>
  <c r="J177" i="12"/>
  <c r="E177" i="12"/>
  <c r="G177" i="12"/>
  <c r="F177" i="12"/>
  <c r="D178" i="12"/>
  <c r="I178" i="12"/>
  <c r="E178" i="12"/>
  <c r="G178" i="12"/>
  <c r="D179" i="12"/>
  <c r="E179" i="12"/>
  <c r="G179" i="12"/>
  <c r="H179" i="12"/>
  <c r="D180" i="12"/>
  <c r="F180" i="12"/>
  <c r="E180" i="12"/>
  <c r="L180" i="12"/>
  <c r="H180" i="12"/>
  <c r="I180" i="12"/>
  <c r="D181" i="12"/>
  <c r="F181" i="12"/>
  <c r="E181" i="12"/>
  <c r="G181" i="12"/>
  <c r="D182" i="12"/>
  <c r="I182" i="12"/>
  <c r="E182" i="12"/>
  <c r="F182" i="12"/>
  <c r="G182" i="12"/>
  <c r="H182" i="12"/>
  <c r="K182" i="12"/>
  <c r="D183" i="12"/>
  <c r="E183" i="12"/>
  <c r="G183" i="12"/>
  <c r="H183" i="12"/>
  <c r="D184" i="12"/>
  <c r="F184" i="12"/>
  <c r="E184" i="12"/>
  <c r="D185" i="12"/>
  <c r="E185" i="12"/>
  <c r="L185" i="12"/>
  <c r="G185" i="12"/>
  <c r="F185" i="12"/>
  <c r="J185" i="12"/>
  <c r="D186" i="12"/>
  <c r="I186" i="12"/>
  <c r="E186" i="12"/>
  <c r="G186" i="12"/>
  <c r="H186" i="12"/>
  <c r="J186" i="12"/>
  <c r="D187" i="12"/>
  <c r="E187" i="12"/>
  <c r="G187" i="12"/>
  <c r="H187" i="12"/>
  <c r="D188" i="12"/>
  <c r="I188" i="12"/>
  <c r="F188" i="12"/>
  <c r="E188" i="12"/>
  <c r="L188" i="12"/>
  <c r="H188" i="12"/>
  <c r="D189" i="12"/>
  <c r="F189" i="12"/>
  <c r="E189" i="12"/>
  <c r="G189" i="12"/>
  <c r="J189" i="12"/>
  <c r="L189" i="12"/>
  <c r="D190" i="12"/>
  <c r="I190" i="12"/>
  <c r="E190" i="12"/>
  <c r="F190" i="12"/>
  <c r="G190" i="12"/>
  <c r="K190" i="12"/>
  <c r="D191" i="12"/>
  <c r="H191" i="12"/>
  <c r="E191" i="12"/>
  <c r="G191" i="12"/>
  <c r="D192" i="12"/>
  <c r="F192" i="12"/>
  <c r="E192" i="12"/>
  <c r="H192" i="12"/>
  <c r="I192" i="12"/>
  <c r="D193" i="12"/>
  <c r="J193" i="12"/>
  <c r="E193" i="12"/>
  <c r="G193" i="12"/>
  <c r="F193" i="12"/>
  <c r="D194" i="12"/>
  <c r="I194" i="12"/>
  <c r="E194" i="12"/>
  <c r="G194" i="12"/>
  <c r="D195" i="12"/>
  <c r="E195" i="12"/>
  <c r="G195" i="12"/>
  <c r="H195" i="12"/>
  <c r="D196" i="12"/>
  <c r="F196" i="12"/>
  <c r="E196" i="12"/>
  <c r="L196" i="12"/>
  <c r="H196" i="12"/>
  <c r="I196" i="12"/>
  <c r="D197" i="12"/>
  <c r="F197" i="12"/>
  <c r="E197" i="12"/>
  <c r="G197" i="12"/>
  <c r="D198" i="12"/>
  <c r="I198" i="12"/>
  <c r="E198" i="12"/>
  <c r="F198" i="12"/>
  <c r="G198" i="12"/>
  <c r="H198" i="12"/>
  <c r="K198" i="12"/>
  <c r="D199" i="12"/>
  <c r="E199" i="12"/>
  <c r="G199" i="12"/>
  <c r="H199" i="12"/>
  <c r="D200" i="12"/>
  <c r="F200" i="12"/>
  <c r="E200" i="12"/>
  <c r="D201" i="12"/>
  <c r="E201" i="12"/>
  <c r="L201" i="12"/>
  <c r="G201" i="12"/>
  <c r="F201" i="12"/>
  <c r="J201" i="12"/>
  <c r="D202" i="12"/>
  <c r="I202" i="12"/>
  <c r="E202" i="12"/>
  <c r="G202" i="12"/>
  <c r="H202" i="12"/>
  <c r="J202" i="12"/>
  <c r="D203" i="12"/>
  <c r="E203" i="12"/>
  <c r="G203" i="12"/>
  <c r="H203" i="12"/>
  <c r="D204" i="12"/>
  <c r="I204" i="12"/>
  <c r="F204" i="12"/>
  <c r="E204" i="12"/>
  <c r="L204" i="12"/>
  <c r="H204" i="12"/>
  <c r="D205" i="12"/>
  <c r="F205" i="12"/>
  <c r="E205" i="12"/>
  <c r="G205" i="12"/>
  <c r="J205" i="12"/>
  <c r="L205" i="12"/>
  <c r="D206" i="12"/>
  <c r="I206" i="12"/>
  <c r="E206" i="12"/>
  <c r="F206" i="12"/>
  <c r="G206" i="12"/>
  <c r="K206" i="12"/>
  <c r="D207" i="12"/>
  <c r="H207" i="12"/>
  <c r="E207" i="12"/>
  <c r="G207" i="12"/>
  <c r="D208" i="12"/>
  <c r="F208" i="12"/>
  <c r="E208" i="12"/>
  <c r="H208" i="12"/>
  <c r="I208" i="12"/>
  <c r="D209" i="12"/>
  <c r="J209" i="12"/>
  <c r="E209" i="12"/>
  <c r="G209" i="12"/>
  <c r="F209" i="12"/>
  <c r="D210" i="12"/>
  <c r="I210" i="12"/>
  <c r="E210" i="12"/>
  <c r="G210" i="12"/>
  <c r="D211" i="12"/>
  <c r="E211" i="12"/>
  <c r="G211" i="12"/>
  <c r="H211" i="12"/>
  <c r="D212" i="12"/>
  <c r="F212" i="12"/>
  <c r="E212" i="12"/>
  <c r="L212" i="12"/>
  <c r="H212" i="12"/>
  <c r="I212" i="12"/>
  <c r="D213" i="12"/>
  <c r="F213" i="12"/>
  <c r="E213" i="12"/>
  <c r="G213" i="12"/>
  <c r="D214" i="12"/>
  <c r="I214" i="12"/>
  <c r="E214" i="12"/>
  <c r="F214" i="12"/>
  <c r="G214" i="12"/>
  <c r="H214" i="12"/>
  <c r="K214" i="12"/>
  <c r="D215" i="12"/>
  <c r="E215" i="12"/>
  <c r="G215" i="12"/>
  <c r="H215" i="12"/>
  <c r="D216" i="12"/>
  <c r="F216" i="12"/>
  <c r="E216" i="12"/>
  <c r="D217" i="12"/>
  <c r="E217" i="12"/>
  <c r="L217" i="12"/>
  <c r="G217" i="12"/>
  <c r="F217" i="12"/>
  <c r="J217" i="12"/>
  <c r="D218" i="12"/>
  <c r="I218" i="12"/>
  <c r="E218" i="12"/>
  <c r="G218" i="12"/>
  <c r="H218" i="12"/>
  <c r="J218" i="12"/>
  <c r="D219" i="12"/>
  <c r="E219" i="12"/>
  <c r="G219" i="12"/>
  <c r="H219" i="12"/>
  <c r="D220" i="12"/>
  <c r="I220" i="12"/>
  <c r="F220" i="12"/>
  <c r="E220" i="12"/>
  <c r="L220" i="12"/>
  <c r="H220" i="12"/>
  <c r="D221" i="12"/>
  <c r="F221" i="12"/>
  <c r="E221" i="12"/>
  <c r="G221" i="12"/>
  <c r="J221" i="12"/>
  <c r="L221" i="12"/>
  <c r="D222" i="12"/>
  <c r="I222" i="12"/>
  <c r="E222" i="12"/>
  <c r="F222" i="12"/>
  <c r="G222" i="12"/>
  <c r="K222" i="12"/>
  <c r="D223" i="12"/>
  <c r="H223" i="12"/>
  <c r="E223" i="12"/>
  <c r="G223" i="12"/>
  <c r="D224" i="12"/>
  <c r="F224" i="12"/>
  <c r="E224" i="12"/>
  <c r="H224" i="12"/>
  <c r="I224" i="12"/>
  <c r="D225" i="12"/>
  <c r="J225" i="12"/>
  <c r="E225" i="12"/>
  <c r="G225" i="12"/>
  <c r="F225" i="12"/>
  <c r="D226" i="12"/>
  <c r="I226" i="12"/>
  <c r="E226" i="12"/>
  <c r="G226" i="12"/>
  <c r="D227" i="12"/>
  <c r="E227" i="12"/>
  <c r="G227" i="12"/>
  <c r="H227" i="12"/>
  <c r="D228" i="12"/>
  <c r="F228" i="12"/>
  <c r="E228" i="12"/>
  <c r="L228" i="12"/>
  <c r="H228" i="12"/>
  <c r="I228" i="12"/>
  <c r="D229" i="12"/>
  <c r="F229" i="12"/>
  <c r="E229" i="12"/>
  <c r="G229" i="12"/>
  <c r="D230" i="12"/>
  <c r="I230" i="12"/>
  <c r="E230" i="12"/>
  <c r="F230" i="12"/>
  <c r="G230" i="12"/>
  <c r="H230" i="12"/>
  <c r="K230" i="12"/>
  <c r="D231" i="12"/>
  <c r="E231" i="12"/>
  <c r="G231" i="12"/>
  <c r="H231" i="12"/>
  <c r="D232" i="12"/>
  <c r="F232" i="12"/>
  <c r="E232" i="12"/>
  <c r="D233" i="12"/>
  <c r="E233" i="12"/>
  <c r="L233" i="12"/>
  <c r="G233" i="12"/>
  <c r="F233" i="12"/>
  <c r="J233" i="12"/>
  <c r="D234" i="12"/>
  <c r="I234" i="12"/>
  <c r="E234" i="12"/>
  <c r="G234" i="12"/>
  <c r="H234" i="12"/>
  <c r="J234" i="12"/>
  <c r="D235" i="12"/>
  <c r="E235" i="12"/>
  <c r="G235" i="12"/>
  <c r="H235" i="12"/>
  <c r="D236" i="12"/>
  <c r="I236" i="12"/>
  <c r="F236" i="12"/>
  <c r="E236" i="12"/>
  <c r="L236" i="12"/>
  <c r="H236" i="12"/>
  <c r="D237" i="12"/>
  <c r="F237" i="12"/>
  <c r="E237" i="12"/>
  <c r="G237" i="12"/>
  <c r="J237" i="12"/>
  <c r="L237" i="12"/>
  <c r="D238" i="12"/>
  <c r="I238" i="12"/>
  <c r="E238" i="12"/>
  <c r="F238" i="12"/>
  <c r="G238" i="12"/>
  <c r="K238" i="12"/>
  <c r="D239" i="12"/>
  <c r="H239" i="12"/>
  <c r="E239" i="12"/>
  <c r="G239" i="12"/>
  <c r="D240" i="12"/>
  <c r="F240" i="12"/>
  <c r="E240" i="12"/>
  <c r="H240" i="12"/>
  <c r="I240" i="12"/>
  <c r="D241" i="12"/>
  <c r="J241" i="12"/>
  <c r="E241" i="12"/>
  <c r="G241" i="12"/>
  <c r="F241" i="12"/>
  <c r="D242" i="12"/>
  <c r="I242" i="12"/>
  <c r="E242" i="12"/>
  <c r="G242" i="12"/>
  <c r="D243" i="12"/>
  <c r="E243" i="12"/>
  <c r="G243" i="12"/>
  <c r="H243" i="12"/>
  <c r="D244" i="12"/>
  <c r="F244" i="12"/>
  <c r="E244" i="12"/>
  <c r="L244" i="12"/>
  <c r="H244" i="12"/>
  <c r="I244" i="12"/>
  <c r="D245" i="12"/>
  <c r="F245" i="12"/>
  <c r="E245" i="12"/>
  <c r="G245" i="12"/>
  <c r="D246" i="12"/>
  <c r="I246" i="12"/>
  <c r="E246" i="12"/>
  <c r="F246" i="12"/>
  <c r="G246" i="12"/>
  <c r="H246" i="12"/>
  <c r="K246" i="12"/>
  <c r="D247" i="12"/>
  <c r="E247" i="12"/>
  <c r="G247" i="12"/>
  <c r="H247" i="12"/>
  <c r="D248" i="12"/>
  <c r="F248" i="12"/>
  <c r="E248" i="12"/>
  <c r="D249" i="12"/>
  <c r="E249" i="12"/>
  <c r="L249" i="12"/>
  <c r="G249" i="12"/>
  <c r="F249" i="12"/>
  <c r="J249" i="12"/>
  <c r="D250" i="12"/>
  <c r="I250" i="12"/>
  <c r="E250" i="12"/>
  <c r="G250" i="12"/>
  <c r="H250" i="12"/>
  <c r="J250" i="12"/>
  <c r="D251" i="12"/>
  <c r="E251" i="12"/>
  <c r="G251" i="12"/>
  <c r="H251" i="12"/>
  <c r="D252" i="12"/>
  <c r="I252" i="12"/>
  <c r="F252" i="12"/>
  <c r="E252" i="12"/>
  <c r="L252" i="12"/>
  <c r="H252" i="12"/>
  <c r="D253" i="12"/>
  <c r="F253" i="12"/>
  <c r="E253" i="12"/>
  <c r="G253" i="12"/>
  <c r="J253" i="12"/>
  <c r="L253" i="12"/>
  <c r="D254" i="12"/>
  <c r="I254" i="12"/>
  <c r="E254" i="12"/>
  <c r="F254" i="12"/>
  <c r="G254" i="12"/>
  <c r="K254" i="12"/>
  <c r="D255" i="12"/>
  <c r="H255" i="12"/>
  <c r="E255" i="12"/>
  <c r="G255" i="12"/>
  <c r="D256" i="12"/>
  <c r="F256" i="12"/>
  <c r="E256" i="12"/>
  <c r="H256" i="12"/>
  <c r="I256" i="12"/>
  <c r="D257" i="12"/>
  <c r="J257" i="12"/>
  <c r="E257" i="12"/>
  <c r="G257" i="12"/>
  <c r="F257" i="12"/>
  <c r="D258" i="12"/>
  <c r="I258" i="12"/>
  <c r="E258" i="12"/>
  <c r="G258" i="12"/>
  <c r="D259" i="12"/>
  <c r="E259" i="12"/>
  <c r="G259" i="12"/>
  <c r="H259" i="12"/>
  <c r="D260" i="12"/>
  <c r="F260" i="12"/>
  <c r="E260" i="12"/>
  <c r="L260" i="12"/>
  <c r="H260" i="12"/>
  <c r="I260" i="12"/>
  <c r="D261" i="12"/>
  <c r="F261" i="12"/>
  <c r="E261" i="12"/>
  <c r="G261" i="12"/>
  <c r="D262" i="12"/>
  <c r="I262" i="12"/>
  <c r="E262" i="12"/>
  <c r="F262" i="12"/>
  <c r="G262" i="12"/>
  <c r="H262" i="12"/>
  <c r="K262" i="12"/>
  <c r="D263" i="12"/>
  <c r="E263" i="12"/>
  <c r="G263" i="12"/>
  <c r="H263" i="12"/>
  <c r="D264" i="12"/>
  <c r="F264" i="12"/>
  <c r="E264" i="12"/>
  <c r="D265" i="12"/>
  <c r="E265" i="12"/>
  <c r="L265" i="12"/>
  <c r="G265" i="12"/>
  <c r="F265" i="12"/>
  <c r="J265" i="12"/>
  <c r="D266" i="12"/>
  <c r="I266" i="12"/>
  <c r="E266" i="12"/>
  <c r="G266" i="12"/>
  <c r="H266" i="12"/>
  <c r="J266" i="12"/>
  <c r="D267" i="12"/>
  <c r="E267" i="12"/>
  <c r="G267" i="12"/>
  <c r="H267" i="12"/>
  <c r="D268" i="12"/>
  <c r="I268" i="12"/>
  <c r="F268" i="12"/>
  <c r="E268" i="12"/>
  <c r="L268" i="12"/>
  <c r="H268" i="12"/>
  <c r="D269" i="12"/>
  <c r="F269" i="12"/>
  <c r="E269" i="12"/>
  <c r="G269" i="12"/>
  <c r="J269" i="12"/>
  <c r="L269" i="12"/>
  <c r="D270" i="12"/>
  <c r="I270" i="12"/>
  <c r="E270" i="12"/>
  <c r="F270" i="12"/>
  <c r="G270" i="12"/>
  <c r="K270" i="12"/>
  <c r="D271" i="12"/>
  <c r="H271" i="12"/>
  <c r="E271" i="12"/>
  <c r="G271" i="12"/>
  <c r="D272" i="12"/>
  <c r="F272" i="12"/>
  <c r="E272" i="12"/>
  <c r="H272" i="12"/>
  <c r="I272" i="12"/>
  <c r="D273" i="12"/>
  <c r="J273" i="12"/>
  <c r="E273" i="12"/>
  <c r="G273" i="12"/>
  <c r="F273" i="12"/>
  <c r="D274" i="12"/>
  <c r="I274" i="12"/>
  <c r="E274" i="12"/>
  <c r="G274" i="12"/>
  <c r="D275" i="12"/>
  <c r="E275" i="12"/>
  <c r="G275" i="12"/>
  <c r="H275" i="12"/>
  <c r="D276" i="12"/>
  <c r="F276" i="12"/>
  <c r="E276" i="12"/>
  <c r="L276" i="12"/>
  <c r="H276" i="12"/>
  <c r="I276" i="12"/>
  <c r="D277" i="12"/>
  <c r="F277" i="12"/>
  <c r="E277" i="12"/>
  <c r="G277" i="12"/>
  <c r="D278" i="12"/>
  <c r="I278" i="12"/>
  <c r="E278" i="12"/>
  <c r="F278" i="12"/>
  <c r="G278" i="12"/>
  <c r="H278" i="12"/>
  <c r="K278" i="12"/>
  <c r="D279" i="12"/>
  <c r="E279" i="12"/>
  <c r="G279" i="12"/>
  <c r="H279" i="12"/>
  <c r="D280" i="12"/>
  <c r="F280" i="12"/>
  <c r="E280" i="12"/>
  <c r="D281" i="12"/>
  <c r="E281" i="12"/>
  <c r="L281" i="12"/>
  <c r="G281" i="12"/>
  <c r="F281" i="12"/>
  <c r="J281" i="12"/>
  <c r="D282" i="12"/>
  <c r="I282" i="12"/>
  <c r="E282" i="12"/>
  <c r="G282" i="12"/>
  <c r="H282" i="12"/>
  <c r="J282" i="12"/>
  <c r="D283" i="12"/>
  <c r="E283" i="12"/>
  <c r="G283" i="12"/>
  <c r="H283" i="12"/>
  <c r="D284" i="12"/>
  <c r="I284" i="12"/>
  <c r="F284" i="12"/>
  <c r="E284" i="12"/>
  <c r="L284" i="12"/>
  <c r="H284" i="12"/>
  <c r="D285" i="12"/>
  <c r="F285" i="12"/>
  <c r="E285" i="12"/>
  <c r="G285" i="12"/>
  <c r="J285" i="12"/>
  <c r="L285" i="12"/>
  <c r="D286" i="12"/>
  <c r="I286" i="12"/>
  <c r="E286" i="12"/>
  <c r="F286" i="12"/>
  <c r="G286" i="12"/>
  <c r="K286" i="12"/>
  <c r="D287" i="12"/>
  <c r="H287" i="12"/>
  <c r="E287" i="12"/>
  <c r="G287" i="12"/>
  <c r="D288" i="12"/>
  <c r="F288" i="12"/>
  <c r="E288" i="12"/>
  <c r="H288" i="12"/>
  <c r="I288" i="12"/>
  <c r="D289" i="12"/>
  <c r="J289" i="12"/>
  <c r="E289" i="12"/>
  <c r="G289" i="12"/>
  <c r="F289" i="12"/>
  <c r="D290" i="12"/>
  <c r="I290" i="12"/>
  <c r="E290" i="12"/>
  <c r="G290" i="12"/>
  <c r="D291" i="12"/>
  <c r="E291" i="12"/>
  <c r="G291" i="12"/>
  <c r="H291" i="12"/>
  <c r="D292" i="12"/>
  <c r="F292" i="12"/>
  <c r="E292" i="12"/>
  <c r="L292" i="12"/>
  <c r="H292" i="12"/>
  <c r="I292" i="12"/>
  <c r="D293" i="12"/>
  <c r="F293" i="12"/>
  <c r="E293" i="12"/>
  <c r="G293" i="12"/>
  <c r="D294" i="12"/>
  <c r="I294" i="12"/>
  <c r="E294" i="12"/>
  <c r="F294" i="12"/>
  <c r="G294" i="12"/>
  <c r="H294" i="12"/>
  <c r="K294" i="12"/>
  <c r="D295" i="12"/>
  <c r="E295" i="12"/>
  <c r="G295" i="12"/>
  <c r="H295" i="12"/>
  <c r="D296" i="12"/>
  <c r="F296" i="12"/>
  <c r="E296" i="12"/>
  <c r="D297" i="12"/>
  <c r="E297" i="12"/>
  <c r="L297" i="12"/>
  <c r="G297" i="12"/>
  <c r="F297" i="12"/>
  <c r="J297" i="12"/>
  <c r="D298" i="12"/>
  <c r="I298" i="12"/>
  <c r="E298" i="12"/>
  <c r="G298" i="12"/>
  <c r="H298" i="12"/>
  <c r="J298" i="12"/>
  <c r="D299" i="12"/>
  <c r="E299" i="12"/>
  <c r="G299" i="12"/>
  <c r="H299" i="12"/>
  <c r="D300" i="12"/>
  <c r="I300" i="12"/>
  <c r="F300" i="12"/>
  <c r="E300" i="12"/>
  <c r="L300" i="12"/>
  <c r="H300" i="12"/>
  <c r="D301" i="12"/>
  <c r="F301" i="12"/>
  <c r="E301" i="12"/>
  <c r="G301" i="12"/>
  <c r="J301" i="12"/>
  <c r="L301" i="12"/>
  <c r="D302" i="12"/>
  <c r="I302" i="12"/>
  <c r="E302" i="12"/>
  <c r="F302" i="12"/>
  <c r="G302" i="12"/>
  <c r="K302" i="12"/>
  <c r="D303" i="12"/>
  <c r="H303" i="12"/>
  <c r="E303" i="12"/>
  <c r="G303" i="12"/>
  <c r="D304" i="12"/>
  <c r="I304" i="12"/>
  <c r="E304" i="12"/>
  <c r="L304" i="12"/>
  <c r="H304" i="12"/>
  <c r="D305" i="12"/>
  <c r="I305" i="12"/>
  <c r="E305" i="12"/>
  <c r="L305" i="12"/>
  <c r="F305" i="12"/>
  <c r="H305" i="12"/>
  <c r="J305" i="12"/>
  <c r="D306" i="12"/>
  <c r="E306" i="12"/>
  <c r="K306" i="12"/>
  <c r="F306" i="12"/>
  <c r="H306" i="12"/>
  <c r="I306" i="12"/>
  <c r="J306" i="12"/>
  <c r="D307" i="12"/>
  <c r="E307" i="12"/>
  <c r="K307" i="12"/>
  <c r="H307" i="12"/>
  <c r="L307" i="12"/>
  <c r="D308" i="12"/>
  <c r="F308" i="12"/>
  <c r="E308" i="12"/>
  <c r="D309" i="12"/>
  <c r="F309" i="12"/>
  <c r="I309" i="12"/>
  <c r="E309" i="12"/>
  <c r="G309" i="12"/>
  <c r="H309" i="12"/>
  <c r="J309" i="12"/>
  <c r="D310" i="12"/>
  <c r="H310" i="12"/>
  <c r="E310" i="12"/>
  <c r="F310" i="12"/>
  <c r="I310" i="12"/>
  <c r="J310" i="12"/>
  <c r="D311" i="12"/>
  <c r="H311" i="12"/>
  <c r="K311" i="12"/>
  <c r="E311" i="12"/>
  <c r="G311" i="12"/>
  <c r="D312" i="12"/>
  <c r="I312" i="12"/>
  <c r="E312" i="12"/>
  <c r="L312" i="12"/>
  <c r="H312" i="12"/>
  <c r="D313" i="12"/>
  <c r="I313" i="12"/>
  <c r="E313" i="12"/>
  <c r="L313" i="12"/>
  <c r="F313" i="12"/>
  <c r="H313" i="12"/>
  <c r="J313" i="12"/>
  <c r="D314" i="12"/>
  <c r="E314" i="12"/>
  <c r="K314" i="12"/>
  <c r="F314" i="12"/>
  <c r="H314" i="12"/>
  <c r="I314" i="12"/>
  <c r="J314" i="12"/>
  <c r="D315" i="12"/>
  <c r="E315" i="12"/>
  <c r="K315" i="12"/>
  <c r="H315" i="12"/>
  <c r="L315" i="12"/>
  <c r="D316" i="12"/>
  <c r="F316" i="12"/>
  <c r="E316" i="12"/>
  <c r="D317" i="12"/>
  <c r="F317" i="12"/>
  <c r="I317" i="12"/>
  <c r="E317" i="12"/>
  <c r="G317" i="12"/>
  <c r="H317" i="12"/>
  <c r="J317" i="12"/>
  <c r="D318" i="12"/>
  <c r="H318" i="12"/>
  <c r="E318" i="12"/>
  <c r="F318" i="12"/>
  <c r="I318" i="12"/>
  <c r="J318" i="12"/>
  <c r="D319" i="12"/>
  <c r="H319" i="12"/>
  <c r="K319" i="12"/>
  <c r="E319" i="12"/>
  <c r="G319" i="12"/>
  <c r="D320" i="12"/>
  <c r="I320" i="12"/>
  <c r="E320" i="12"/>
  <c r="L320" i="12"/>
  <c r="H320" i="12"/>
  <c r="D321" i="12"/>
  <c r="I321" i="12"/>
  <c r="E321" i="12"/>
  <c r="L321" i="12"/>
  <c r="F321" i="12"/>
  <c r="H321" i="12"/>
  <c r="J321" i="12"/>
  <c r="D322" i="12"/>
  <c r="E322" i="12"/>
  <c r="K322" i="12"/>
  <c r="F322" i="12"/>
  <c r="H322" i="12"/>
  <c r="I322" i="12"/>
  <c r="J322" i="12"/>
  <c r="D323" i="12"/>
  <c r="E323" i="12"/>
  <c r="K323" i="12"/>
  <c r="H323" i="12"/>
  <c r="L323" i="12"/>
  <c r="D324" i="12"/>
  <c r="F324" i="12"/>
  <c r="E324" i="12"/>
  <c r="D325" i="12"/>
  <c r="F325" i="12"/>
  <c r="I325" i="12"/>
  <c r="E325" i="12"/>
  <c r="H325" i="12"/>
  <c r="J325" i="12"/>
  <c r="D326" i="12"/>
  <c r="H326" i="12"/>
  <c r="E326" i="12"/>
  <c r="F326" i="12"/>
  <c r="I326" i="12"/>
  <c r="J326" i="12"/>
  <c r="D327" i="12"/>
  <c r="H327" i="12"/>
  <c r="K327" i="12"/>
  <c r="E327" i="12"/>
  <c r="D328" i="12"/>
  <c r="I328" i="12"/>
  <c r="E328" i="12"/>
  <c r="L328" i="12"/>
  <c r="H328" i="12"/>
  <c r="D329" i="12"/>
  <c r="I329" i="12"/>
  <c r="E329" i="12"/>
  <c r="L329" i="12"/>
  <c r="F329" i="12"/>
  <c r="H329" i="12"/>
  <c r="J329" i="12"/>
  <c r="D330" i="12"/>
  <c r="E330" i="12"/>
  <c r="K330" i="12"/>
  <c r="F330" i="12"/>
  <c r="H330" i="12"/>
  <c r="I330" i="12"/>
  <c r="J330" i="12"/>
  <c r="D331" i="12"/>
  <c r="E331" i="12"/>
  <c r="K331" i="12"/>
  <c r="H331" i="12"/>
  <c r="L331" i="12"/>
  <c r="D332" i="12"/>
  <c r="E332" i="12"/>
  <c r="D333" i="12"/>
  <c r="F333" i="12"/>
  <c r="I333" i="12"/>
  <c r="E333" i="12"/>
  <c r="H333" i="12"/>
  <c r="J333" i="12"/>
  <c r="D334" i="12"/>
  <c r="H334" i="12"/>
  <c r="E334" i="12"/>
  <c r="F334" i="12"/>
  <c r="I334" i="12"/>
  <c r="J334" i="12"/>
  <c r="D335" i="12"/>
  <c r="H335" i="12"/>
  <c r="E335" i="12"/>
  <c r="K335" i="12"/>
  <c r="D336" i="12"/>
  <c r="L336" i="12"/>
  <c r="E336" i="12"/>
  <c r="D337" i="12"/>
  <c r="I337" i="12"/>
  <c r="E337" i="12"/>
  <c r="F337" i="12"/>
  <c r="H337" i="12"/>
  <c r="J337" i="12"/>
  <c r="D338" i="12"/>
  <c r="E338" i="12"/>
  <c r="K338" i="12"/>
  <c r="F338" i="12"/>
  <c r="H338" i="12"/>
  <c r="I338" i="12"/>
  <c r="J338" i="12"/>
  <c r="D339" i="12"/>
  <c r="E339" i="12"/>
  <c r="H339" i="12"/>
  <c r="L339" i="12"/>
  <c r="D340" i="12"/>
  <c r="H340" i="12"/>
  <c r="E340" i="12"/>
  <c r="D341" i="12"/>
  <c r="F341" i="12"/>
  <c r="I341" i="12"/>
  <c r="E341" i="12"/>
  <c r="H341" i="12"/>
  <c r="J341" i="12"/>
  <c r="D342" i="12"/>
  <c r="H342" i="12"/>
  <c r="E342" i="12"/>
  <c r="F342" i="12"/>
  <c r="I342" i="12"/>
  <c r="J342" i="12"/>
  <c r="Y2" i="4"/>
  <c r="Y3" i="4"/>
  <c r="Y4" i="4"/>
  <c r="Y5" i="4"/>
  <c r="Y6" i="4"/>
  <c r="D11" i="4"/>
  <c r="D12" i="4"/>
  <c r="P46" i="4" s="1"/>
  <c r="D13" i="4"/>
  <c r="Y7" i="4"/>
  <c r="C8" i="4"/>
  <c r="Y8" i="4"/>
  <c r="F9" i="4"/>
  <c r="G9" i="4"/>
  <c r="Y9" i="4"/>
  <c r="Y10" i="4"/>
  <c r="Y11" i="4"/>
  <c r="Y12" i="4"/>
  <c r="Y13" i="4"/>
  <c r="Y14" i="4"/>
  <c r="Y15" i="4"/>
  <c r="Y16" i="4"/>
  <c r="C17" i="4"/>
  <c r="Y17" i="4"/>
  <c r="Y18" i="4"/>
  <c r="Y19" i="4"/>
  <c r="Y20" i="4"/>
  <c r="Q21" i="4"/>
  <c r="Y21" i="4"/>
  <c r="E22" i="4"/>
  <c r="F22" i="4"/>
  <c r="G22" i="4"/>
  <c r="Q22" i="4"/>
  <c r="T22" i="4"/>
  <c r="Y22" i="4"/>
  <c r="Q23" i="4"/>
  <c r="Y23" i="4"/>
  <c r="E24" i="4"/>
  <c r="F24" i="4"/>
  <c r="G24" i="4"/>
  <c r="Q24" i="4"/>
  <c r="Y24" i="4"/>
  <c r="Q25" i="4"/>
  <c r="Y25" i="4"/>
  <c r="E26" i="4"/>
  <c r="F26" i="4"/>
  <c r="G26" i="4"/>
  <c r="Q26" i="4"/>
  <c r="Y26" i="4"/>
  <c r="Q27" i="4"/>
  <c r="Y27" i="4"/>
  <c r="E28" i="4"/>
  <c r="F28" i="4"/>
  <c r="G28" i="4"/>
  <c r="Q28" i="4"/>
  <c r="Q29" i="4"/>
  <c r="E30" i="4"/>
  <c r="F30" i="4"/>
  <c r="G30" i="4"/>
  <c r="Q30" i="4"/>
  <c r="T30" i="4"/>
  <c r="Q31" i="4"/>
  <c r="E32" i="4"/>
  <c r="F32" i="4"/>
  <c r="G32" i="4"/>
  <c r="Q32" i="4"/>
  <c r="Q33" i="4"/>
  <c r="E34" i="4"/>
  <c r="F34" i="4"/>
  <c r="G34" i="4"/>
  <c r="Q34" i="4"/>
  <c r="T34" i="4"/>
  <c r="Q35" i="4"/>
  <c r="E36" i="4"/>
  <c r="F36" i="4"/>
  <c r="G36" i="4"/>
  <c r="Q36" i="4"/>
  <c r="Q37" i="4"/>
  <c r="E38" i="4"/>
  <c r="F38" i="4"/>
  <c r="G38" i="4"/>
  <c r="Q38" i="4"/>
  <c r="Q39" i="4"/>
  <c r="E40" i="4"/>
  <c r="F40" i="4"/>
  <c r="G40" i="4"/>
  <c r="Q40" i="4"/>
  <c r="Q41" i="4"/>
  <c r="E42" i="4"/>
  <c r="F42" i="4"/>
  <c r="G42" i="4"/>
  <c r="Q42" i="4"/>
  <c r="Q43" i="4"/>
  <c r="E44" i="4"/>
  <c r="F44" i="4"/>
  <c r="G44" i="4"/>
  <c r="Q44" i="4"/>
  <c r="Q45" i="4"/>
  <c r="E46" i="4"/>
  <c r="F46" i="4"/>
  <c r="G46" i="4"/>
  <c r="Q46" i="4"/>
  <c r="Q47" i="4"/>
  <c r="E48" i="4"/>
  <c r="F48" i="4"/>
  <c r="G48" i="4"/>
  <c r="Q48" i="4"/>
  <c r="Q49" i="4"/>
  <c r="E50" i="4"/>
  <c r="F50" i="4"/>
  <c r="Q50" i="4"/>
  <c r="E51" i="4"/>
  <c r="F51" i="4"/>
  <c r="Q51" i="4"/>
  <c r="Q52" i="4"/>
  <c r="Q53" i="4"/>
  <c r="A9" i="3"/>
  <c r="C9" i="3" s="1"/>
  <c r="D21" i="3"/>
  <c r="D22" i="3"/>
  <c r="H22" i="3"/>
  <c r="D23" i="3"/>
  <c r="H23" i="3"/>
  <c r="D24" i="3"/>
  <c r="H24" i="3"/>
  <c r="D25" i="3"/>
  <c r="H25" i="3"/>
  <c r="D26" i="3"/>
  <c r="J26" i="3"/>
  <c r="D27" i="3"/>
  <c r="I27" i="3"/>
  <c r="D28" i="3"/>
  <c r="H28" i="3"/>
  <c r="D29" i="3"/>
  <c r="H29" i="3"/>
  <c r="D30" i="3"/>
  <c r="H30" i="3"/>
  <c r="D31" i="3"/>
  <c r="J31" i="3"/>
  <c r="D32" i="3"/>
  <c r="H32" i="3"/>
  <c r="D33" i="3"/>
  <c r="H33" i="3"/>
  <c r="D34" i="3"/>
  <c r="J34" i="3"/>
  <c r="D35" i="3"/>
  <c r="H35" i="3"/>
  <c r="D36" i="3"/>
  <c r="H36" i="3"/>
  <c r="D37" i="3"/>
  <c r="H37" i="3"/>
  <c r="D38" i="3"/>
  <c r="H38" i="3"/>
  <c r="D39" i="3"/>
  <c r="H39" i="3"/>
  <c r="D40" i="3"/>
  <c r="H40" i="3"/>
  <c r="D41" i="3"/>
  <c r="H41" i="3"/>
  <c r="D42" i="3"/>
  <c r="J42" i="3"/>
  <c r="D43" i="3"/>
  <c r="H43" i="3"/>
  <c r="D44" i="3"/>
  <c r="H44" i="3"/>
  <c r="D45" i="3"/>
  <c r="H45" i="3"/>
  <c r="D46" i="3"/>
  <c r="H46" i="3"/>
  <c r="D47" i="3"/>
  <c r="I47" i="3"/>
  <c r="D48" i="3"/>
  <c r="H48" i="3"/>
  <c r="D49" i="3"/>
  <c r="H49" i="3"/>
  <c r="D50" i="3"/>
  <c r="J50" i="3"/>
  <c r="D51" i="3"/>
  <c r="H51" i="3"/>
  <c r="D52" i="3"/>
  <c r="H52" i="3"/>
  <c r="D53" i="3"/>
  <c r="F53" i="3"/>
  <c r="H53" i="3"/>
  <c r="D54" i="3"/>
  <c r="H54" i="3"/>
  <c r="D55" i="3"/>
  <c r="H55" i="3"/>
  <c r="D56" i="3"/>
  <c r="H56" i="3"/>
  <c r="D57" i="3"/>
  <c r="H57" i="3"/>
  <c r="D58" i="3"/>
  <c r="J58" i="3"/>
  <c r="D59" i="3"/>
  <c r="I59" i="3"/>
  <c r="D60" i="3"/>
  <c r="H60" i="3"/>
  <c r="D61" i="3"/>
  <c r="H61" i="3"/>
  <c r="D62" i="3"/>
  <c r="H62" i="3"/>
  <c r="D63" i="3"/>
  <c r="J63" i="3"/>
  <c r="D64" i="3"/>
  <c r="H64" i="3"/>
  <c r="D65" i="3"/>
  <c r="H65" i="3"/>
  <c r="D66" i="3"/>
  <c r="J66" i="3"/>
  <c r="D67" i="3"/>
  <c r="H67" i="3"/>
  <c r="D68" i="3"/>
  <c r="H68" i="3"/>
  <c r="D69" i="3"/>
  <c r="H69" i="3"/>
  <c r="D70" i="3"/>
  <c r="H70" i="3"/>
  <c r="D71" i="3"/>
  <c r="H71" i="3"/>
  <c r="D72" i="3"/>
  <c r="H72" i="3"/>
  <c r="D73" i="3"/>
  <c r="H73" i="3"/>
  <c r="D74" i="3"/>
  <c r="J74" i="3"/>
  <c r="D75" i="3"/>
  <c r="H75" i="3"/>
  <c r="D76" i="3"/>
  <c r="H76" i="3"/>
  <c r="D77" i="3"/>
  <c r="H77" i="3"/>
  <c r="D78" i="3"/>
  <c r="H78" i="3"/>
  <c r="D79" i="3"/>
  <c r="I79" i="3"/>
  <c r="D80" i="3"/>
  <c r="H80" i="3"/>
  <c r="D81" i="3"/>
  <c r="H81" i="3"/>
  <c r="D82" i="3"/>
  <c r="J82" i="3"/>
  <c r="D83" i="3"/>
  <c r="H83" i="3"/>
  <c r="D84" i="3"/>
  <c r="H84" i="3"/>
  <c r="D85" i="3"/>
  <c r="F85" i="3"/>
  <c r="H85" i="3"/>
  <c r="J24" i="3"/>
  <c r="J27" i="3"/>
  <c r="J28" i="3"/>
  <c r="J32" i="3"/>
  <c r="J35" i="3"/>
  <c r="J36" i="3"/>
  <c r="J40" i="3"/>
  <c r="J43" i="3"/>
  <c r="J44" i="3"/>
  <c r="J48" i="3"/>
  <c r="J51" i="3"/>
  <c r="J52" i="3"/>
  <c r="J56" i="3"/>
  <c r="J59" i="3"/>
  <c r="J60" i="3"/>
  <c r="J64" i="3"/>
  <c r="J67" i="3"/>
  <c r="J68" i="3"/>
  <c r="J72" i="3"/>
  <c r="J75" i="3"/>
  <c r="J76" i="3"/>
  <c r="J80" i="3"/>
  <c r="J83" i="3"/>
  <c r="J84" i="3"/>
  <c r="I22" i="3"/>
  <c r="I23" i="3"/>
  <c r="I24" i="3"/>
  <c r="I26" i="3"/>
  <c r="I28" i="3"/>
  <c r="I30" i="3"/>
  <c r="I32" i="3"/>
  <c r="I34" i="3"/>
  <c r="I35" i="3"/>
  <c r="I36" i="3"/>
  <c r="I38" i="3"/>
  <c r="I39" i="3"/>
  <c r="I40" i="3"/>
  <c r="I42" i="3"/>
  <c r="I44" i="3"/>
  <c r="I46" i="3"/>
  <c r="I48" i="3"/>
  <c r="I50" i="3"/>
  <c r="I51" i="3"/>
  <c r="I52" i="3"/>
  <c r="I54" i="3"/>
  <c r="I55" i="3"/>
  <c r="I56" i="3"/>
  <c r="I58" i="3"/>
  <c r="I60" i="3"/>
  <c r="I62" i="3"/>
  <c r="I64" i="3"/>
  <c r="I66" i="3"/>
  <c r="I67" i="3"/>
  <c r="I68" i="3"/>
  <c r="I70" i="3"/>
  <c r="I71" i="3"/>
  <c r="I72" i="3"/>
  <c r="I74" i="3"/>
  <c r="I76" i="3"/>
  <c r="I78" i="3"/>
  <c r="I80" i="3"/>
  <c r="I82" i="3"/>
  <c r="I83" i="3"/>
  <c r="I84" i="3"/>
  <c r="F22" i="3"/>
  <c r="F23" i="3"/>
  <c r="F25" i="3"/>
  <c r="F26" i="3"/>
  <c r="F27" i="3"/>
  <c r="F29" i="3"/>
  <c r="F30" i="3"/>
  <c r="F33" i="3"/>
  <c r="F34" i="3"/>
  <c r="F35" i="3"/>
  <c r="F38" i="3"/>
  <c r="F39" i="3"/>
  <c r="F41" i="3"/>
  <c r="F42" i="3"/>
  <c r="F43" i="3"/>
  <c r="F45" i="3"/>
  <c r="F46" i="3"/>
  <c r="F49" i="3"/>
  <c r="F50" i="3"/>
  <c r="F51" i="3"/>
  <c r="F54" i="3"/>
  <c r="F57" i="3"/>
  <c r="F58" i="3"/>
  <c r="F59" i="3"/>
  <c r="F61" i="3"/>
  <c r="F62" i="3"/>
  <c r="F65" i="3"/>
  <c r="F66" i="3"/>
  <c r="F67" i="3"/>
  <c r="F70" i="3"/>
  <c r="F73" i="3"/>
  <c r="F74" i="3"/>
  <c r="F75" i="3"/>
  <c r="F77" i="3"/>
  <c r="F78" i="3"/>
  <c r="F81" i="3"/>
  <c r="F82" i="3"/>
  <c r="F83" i="3"/>
  <c r="E21" i="3"/>
  <c r="E22" i="3"/>
  <c r="G22" i="3"/>
  <c r="E23" i="3"/>
  <c r="K23" i="3"/>
  <c r="E24" i="3"/>
  <c r="G24" i="3"/>
  <c r="E25" i="3"/>
  <c r="K25" i="3"/>
  <c r="E26" i="3"/>
  <c r="G26" i="3"/>
  <c r="E27" i="3"/>
  <c r="G27" i="3"/>
  <c r="E28" i="3"/>
  <c r="G28" i="3"/>
  <c r="E29" i="3"/>
  <c r="K29" i="3"/>
  <c r="E30" i="3"/>
  <c r="G30" i="3"/>
  <c r="E31" i="3"/>
  <c r="K31" i="3"/>
  <c r="E32" i="3"/>
  <c r="G32" i="3"/>
  <c r="E33" i="3"/>
  <c r="K33" i="3"/>
  <c r="E34" i="3"/>
  <c r="G34" i="3"/>
  <c r="E35" i="3"/>
  <c r="G35" i="3"/>
  <c r="E36" i="3"/>
  <c r="G36" i="3"/>
  <c r="E37" i="3"/>
  <c r="K37" i="3"/>
  <c r="E38" i="3"/>
  <c r="G38" i="3"/>
  <c r="E39" i="3"/>
  <c r="G39" i="3"/>
  <c r="E40" i="3"/>
  <c r="G40" i="3"/>
  <c r="E41" i="3"/>
  <c r="K41" i="3"/>
  <c r="E42" i="3"/>
  <c r="G42" i="3"/>
  <c r="E43" i="3"/>
  <c r="K43" i="3"/>
  <c r="E44" i="3"/>
  <c r="G44" i="3"/>
  <c r="E45" i="3"/>
  <c r="K45" i="3"/>
  <c r="E46" i="3"/>
  <c r="G46" i="3"/>
  <c r="E47" i="3"/>
  <c r="G47" i="3"/>
  <c r="E48" i="3"/>
  <c r="G48" i="3"/>
  <c r="E49" i="3"/>
  <c r="K49" i="3"/>
  <c r="E50" i="3"/>
  <c r="G50" i="3"/>
  <c r="E51" i="3"/>
  <c r="L51" i="3"/>
  <c r="E52" i="3"/>
  <c r="G52" i="3"/>
  <c r="E53" i="3"/>
  <c r="K53" i="3"/>
  <c r="E54" i="3"/>
  <c r="G54" i="3"/>
  <c r="E55" i="3"/>
  <c r="K55" i="3"/>
  <c r="E56" i="3"/>
  <c r="G56" i="3"/>
  <c r="E57" i="3"/>
  <c r="K57" i="3"/>
  <c r="E58" i="3"/>
  <c r="G58" i="3"/>
  <c r="E59" i="3"/>
  <c r="G59" i="3"/>
  <c r="E60" i="3"/>
  <c r="G60" i="3"/>
  <c r="E61" i="3"/>
  <c r="K61" i="3"/>
  <c r="E62" i="3"/>
  <c r="G62" i="3"/>
  <c r="E63" i="3"/>
  <c r="K63" i="3"/>
  <c r="E64" i="3"/>
  <c r="G64" i="3"/>
  <c r="E65" i="3"/>
  <c r="K65" i="3"/>
  <c r="E66" i="3"/>
  <c r="G66" i="3"/>
  <c r="E67" i="3"/>
  <c r="G67" i="3"/>
  <c r="E68" i="3"/>
  <c r="G68" i="3"/>
  <c r="E69" i="3"/>
  <c r="K69" i="3"/>
  <c r="E70" i="3"/>
  <c r="G70" i="3"/>
  <c r="E71" i="3"/>
  <c r="G71" i="3"/>
  <c r="E72" i="3"/>
  <c r="G72" i="3"/>
  <c r="E73" i="3"/>
  <c r="K73" i="3"/>
  <c r="E74" i="3"/>
  <c r="G74" i="3"/>
  <c r="E75" i="3"/>
  <c r="K75" i="3"/>
  <c r="E76" i="3"/>
  <c r="G76" i="3"/>
  <c r="E77" i="3"/>
  <c r="K77" i="3"/>
  <c r="E78" i="3"/>
  <c r="G78" i="3"/>
  <c r="E79" i="3"/>
  <c r="G79" i="3"/>
  <c r="E80" i="3"/>
  <c r="G80" i="3"/>
  <c r="E81" i="3"/>
  <c r="K81" i="3"/>
  <c r="E82" i="3"/>
  <c r="G82" i="3"/>
  <c r="E83" i="3"/>
  <c r="L83" i="3"/>
  <c r="E84" i="3"/>
  <c r="G84" i="3"/>
  <c r="E85" i="3"/>
  <c r="K85" i="3"/>
  <c r="K22" i="3"/>
  <c r="K24" i="3"/>
  <c r="K26" i="3"/>
  <c r="K28" i="3"/>
  <c r="K30" i="3"/>
  <c r="K32" i="3"/>
  <c r="K34" i="3"/>
  <c r="K35" i="3"/>
  <c r="K36" i="3"/>
  <c r="K38" i="3"/>
  <c r="K40" i="3"/>
  <c r="K42" i="3"/>
  <c r="K44" i="3"/>
  <c r="K46" i="3"/>
  <c r="K48" i="3"/>
  <c r="K50" i="3"/>
  <c r="K51" i="3"/>
  <c r="K52" i="3"/>
  <c r="K54" i="3"/>
  <c r="K56" i="3"/>
  <c r="K58" i="3"/>
  <c r="K60" i="3"/>
  <c r="K62" i="3"/>
  <c r="K64" i="3"/>
  <c r="K66" i="3"/>
  <c r="K67" i="3"/>
  <c r="K68" i="3"/>
  <c r="K70" i="3"/>
  <c r="K72" i="3"/>
  <c r="K74" i="3"/>
  <c r="K76" i="3"/>
  <c r="K78" i="3"/>
  <c r="K80" i="3"/>
  <c r="K82" i="3"/>
  <c r="K83" i="3"/>
  <c r="K84" i="3"/>
  <c r="L22" i="3"/>
  <c r="L23" i="3"/>
  <c r="L26" i="3"/>
  <c r="L29" i="3"/>
  <c r="L30" i="3"/>
  <c r="L34" i="3"/>
  <c r="L38" i="3"/>
  <c r="L39" i="3"/>
  <c r="L42" i="3"/>
  <c r="L45" i="3"/>
  <c r="L46" i="3"/>
  <c r="L50" i="3"/>
  <c r="L54" i="3"/>
  <c r="L55" i="3"/>
  <c r="L58" i="3"/>
  <c r="L61" i="3"/>
  <c r="L62" i="3"/>
  <c r="L66" i="3"/>
  <c r="L70" i="3"/>
  <c r="L71" i="3"/>
  <c r="L74" i="3"/>
  <c r="L77" i="3"/>
  <c r="L78" i="3"/>
  <c r="L82" i="3"/>
  <c r="G4" i="3"/>
  <c r="G5" i="3"/>
  <c r="G6" i="3"/>
  <c r="G7" i="3"/>
  <c r="C8" i="3"/>
  <c r="C16" i="3"/>
  <c r="C15" i="3"/>
  <c r="D16" i="3"/>
  <c r="D15" i="3"/>
  <c r="E16" i="3"/>
  <c r="E15" i="3"/>
  <c r="F16" i="3"/>
  <c r="F15" i="3"/>
  <c r="G16" i="3"/>
  <c r="G15" i="3"/>
  <c r="H16" i="3"/>
  <c r="H15" i="3"/>
  <c r="I16" i="3"/>
  <c r="I15" i="3"/>
  <c r="J16" i="3"/>
  <c r="J15" i="3"/>
  <c r="K16" i="3"/>
  <c r="K15" i="3"/>
  <c r="L16" i="3"/>
  <c r="L15" i="3"/>
  <c r="M16" i="3"/>
  <c r="M15" i="3"/>
  <c r="N16" i="3"/>
  <c r="N15" i="3"/>
  <c r="O16" i="3"/>
  <c r="O15" i="3"/>
  <c r="P16" i="3"/>
  <c r="P15" i="3"/>
  <c r="Q16" i="3"/>
  <c r="Q15" i="3"/>
  <c r="D86" i="3"/>
  <c r="E86" i="3"/>
  <c r="L86" i="3"/>
  <c r="G86" i="3"/>
  <c r="K86" i="3"/>
  <c r="D87" i="3"/>
  <c r="I87" i="3"/>
  <c r="E87" i="3"/>
  <c r="L87" i="3"/>
  <c r="H87" i="3"/>
  <c r="D88" i="3"/>
  <c r="E88" i="3"/>
  <c r="L88" i="3"/>
  <c r="F88" i="3"/>
  <c r="H88" i="3"/>
  <c r="I88" i="3"/>
  <c r="J88" i="3"/>
  <c r="D89" i="3"/>
  <c r="F89" i="3"/>
  <c r="E89" i="3"/>
  <c r="L89" i="3"/>
  <c r="H89" i="3"/>
  <c r="I89" i="3"/>
  <c r="D90" i="3"/>
  <c r="H90" i="3"/>
  <c r="E90" i="3"/>
  <c r="L90" i="3"/>
  <c r="F90" i="3"/>
  <c r="G90" i="3"/>
  <c r="I90" i="3"/>
  <c r="J90" i="3"/>
  <c r="K90" i="3"/>
  <c r="D91" i="3"/>
  <c r="F91" i="3"/>
  <c r="E91" i="3"/>
  <c r="L91" i="3"/>
  <c r="H91" i="3"/>
  <c r="I91" i="3"/>
  <c r="D92" i="3"/>
  <c r="I92" i="3"/>
  <c r="E92" i="3"/>
  <c r="G92" i="3"/>
  <c r="H92" i="3"/>
  <c r="D93" i="3"/>
  <c r="H93" i="3"/>
  <c r="E93" i="3"/>
  <c r="L93" i="3"/>
  <c r="D94" i="3"/>
  <c r="H94" i="3"/>
  <c r="E94" i="3"/>
  <c r="L94" i="3"/>
  <c r="D95" i="3"/>
  <c r="H95" i="3"/>
  <c r="F95" i="3"/>
  <c r="E95" i="3"/>
  <c r="L95" i="3"/>
  <c r="I95" i="3"/>
  <c r="D96" i="3"/>
  <c r="E96" i="3"/>
  <c r="L96" i="3"/>
  <c r="F96" i="3"/>
  <c r="H96" i="3"/>
  <c r="I96" i="3"/>
  <c r="J96" i="3"/>
  <c r="D97" i="3"/>
  <c r="I97" i="3"/>
  <c r="E97" i="3"/>
  <c r="D98" i="3"/>
  <c r="H98" i="3"/>
  <c r="E98" i="3"/>
  <c r="F98" i="3"/>
  <c r="G98" i="3"/>
  <c r="K98" i="3"/>
  <c r="D99" i="3"/>
  <c r="H99" i="3"/>
  <c r="F99" i="3"/>
  <c r="E99" i="3"/>
  <c r="L99" i="3"/>
  <c r="I99" i="3"/>
  <c r="D100" i="3"/>
  <c r="I100" i="3"/>
  <c r="E100" i="3"/>
  <c r="F100" i="3"/>
  <c r="G100" i="3"/>
  <c r="K100" i="3"/>
  <c r="D101" i="3"/>
  <c r="E101" i="3"/>
  <c r="L101" i="3"/>
  <c r="H101" i="3"/>
  <c r="D102" i="3"/>
  <c r="H102" i="3"/>
  <c r="E102" i="3"/>
  <c r="L102" i="3"/>
  <c r="G102" i="3"/>
  <c r="D103" i="3"/>
  <c r="F103" i="3"/>
  <c r="E103" i="3"/>
  <c r="H103" i="3"/>
  <c r="D104" i="3"/>
  <c r="E104" i="3"/>
  <c r="L104" i="3"/>
  <c r="F104" i="3"/>
  <c r="H104" i="3"/>
  <c r="I104" i="3"/>
  <c r="J104" i="3"/>
  <c r="D105" i="3"/>
  <c r="F105" i="3"/>
  <c r="E105" i="3"/>
  <c r="H105" i="3"/>
  <c r="I105" i="3"/>
  <c r="D106" i="3"/>
  <c r="I106" i="3"/>
  <c r="E106" i="3"/>
  <c r="F106" i="3"/>
  <c r="G106" i="3"/>
  <c r="H106" i="3"/>
  <c r="K106" i="3"/>
  <c r="D107" i="3"/>
  <c r="E107" i="3"/>
  <c r="G107" i="3"/>
  <c r="H107" i="3"/>
  <c r="D108" i="3"/>
  <c r="F108" i="3"/>
  <c r="E108" i="3"/>
  <c r="H108" i="3"/>
  <c r="I108" i="3"/>
  <c r="D109" i="3"/>
  <c r="L109" i="3"/>
  <c r="E109" i="3"/>
  <c r="G109" i="3"/>
  <c r="F109" i="3"/>
  <c r="J109" i="3"/>
  <c r="D110" i="3"/>
  <c r="I110" i="3"/>
  <c r="E110" i="3"/>
  <c r="G110" i="3"/>
  <c r="H110" i="3"/>
  <c r="D111" i="3"/>
  <c r="E111" i="3"/>
  <c r="G111" i="3"/>
  <c r="H111" i="3"/>
  <c r="D112" i="3"/>
  <c r="F112" i="3"/>
  <c r="E112" i="3"/>
  <c r="L112" i="3"/>
  <c r="H112" i="3"/>
  <c r="I112" i="3"/>
  <c r="D113" i="3"/>
  <c r="F113" i="3"/>
  <c r="E113" i="3"/>
  <c r="G113" i="3"/>
  <c r="D114" i="3"/>
  <c r="I114" i="3"/>
  <c r="E114" i="3"/>
  <c r="F114" i="3"/>
  <c r="G114" i="3"/>
  <c r="K114" i="3"/>
  <c r="D115" i="3"/>
  <c r="E115" i="3"/>
  <c r="G115" i="3"/>
  <c r="H115" i="3"/>
  <c r="D116" i="3"/>
  <c r="F116" i="3"/>
  <c r="E116" i="3"/>
  <c r="H116" i="3"/>
  <c r="I116" i="3"/>
  <c r="D117" i="3"/>
  <c r="E117" i="3"/>
  <c r="L117" i="3"/>
  <c r="G117" i="3"/>
  <c r="F117" i="3"/>
  <c r="D118" i="3"/>
  <c r="I118" i="3"/>
  <c r="E118" i="3"/>
  <c r="G118" i="3"/>
  <c r="H118" i="3"/>
  <c r="D119" i="3"/>
  <c r="E119" i="3"/>
  <c r="G119" i="3"/>
  <c r="H119" i="3"/>
  <c r="D120" i="3"/>
  <c r="I120" i="3"/>
  <c r="F120" i="3"/>
  <c r="E120" i="3"/>
  <c r="L120" i="3"/>
  <c r="H120" i="3"/>
  <c r="D121" i="3"/>
  <c r="F121" i="3"/>
  <c r="E121" i="3"/>
  <c r="G121" i="3"/>
  <c r="D122" i="3"/>
  <c r="I122" i="3"/>
  <c r="E122" i="3"/>
  <c r="F122" i="3"/>
  <c r="G122" i="3"/>
  <c r="H122" i="3"/>
  <c r="K122" i="3"/>
  <c r="D123" i="3"/>
  <c r="E123" i="3"/>
  <c r="G123" i="3"/>
  <c r="H123" i="3"/>
  <c r="D124" i="3"/>
  <c r="F124" i="3"/>
  <c r="E124" i="3"/>
  <c r="H124" i="3"/>
  <c r="I124" i="3"/>
  <c r="D125" i="3"/>
  <c r="L125" i="3"/>
  <c r="E125" i="3"/>
  <c r="G125" i="3"/>
  <c r="F125" i="3"/>
  <c r="J125" i="3"/>
  <c r="D126" i="3"/>
  <c r="I126" i="3"/>
  <c r="E126" i="3"/>
  <c r="G126" i="3"/>
  <c r="H126" i="3"/>
  <c r="D127" i="3"/>
  <c r="E127" i="3"/>
  <c r="G127" i="3"/>
  <c r="H127" i="3"/>
  <c r="D128" i="3"/>
  <c r="F128" i="3"/>
  <c r="E128" i="3"/>
  <c r="L128" i="3"/>
  <c r="H128" i="3"/>
  <c r="I128" i="3"/>
  <c r="D129" i="3"/>
  <c r="F129" i="3"/>
  <c r="E129" i="3"/>
  <c r="G129" i="3"/>
  <c r="D130" i="3"/>
  <c r="H130" i="3"/>
  <c r="E130" i="3"/>
  <c r="F130" i="3"/>
  <c r="G130" i="3"/>
  <c r="J130" i="3"/>
  <c r="K130" i="3"/>
  <c r="D131" i="3"/>
  <c r="H131" i="3"/>
  <c r="E131" i="3"/>
  <c r="G131" i="3"/>
  <c r="D132" i="3"/>
  <c r="H132" i="3"/>
  <c r="E132" i="3"/>
  <c r="L132" i="3"/>
  <c r="D133" i="3"/>
  <c r="I133" i="3"/>
  <c r="E133" i="3"/>
  <c r="L133" i="3"/>
  <c r="F133" i="3"/>
  <c r="J133" i="3"/>
  <c r="D134" i="3"/>
  <c r="I134" i="3"/>
  <c r="E134" i="3"/>
  <c r="F134" i="3"/>
  <c r="G134" i="3"/>
  <c r="H134" i="3"/>
  <c r="J134" i="3"/>
  <c r="K134" i="3"/>
  <c r="D135" i="3"/>
  <c r="E135" i="3"/>
  <c r="K135" i="3"/>
  <c r="H135" i="3"/>
  <c r="D136" i="3"/>
  <c r="F136" i="3"/>
  <c r="E136" i="3"/>
  <c r="L136" i="3"/>
  <c r="D137" i="3"/>
  <c r="F137" i="3"/>
  <c r="E137" i="3"/>
  <c r="G137" i="3"/>
  <c r="J137" i="3"/>
  <c r="D138" i="3"/>
  <c r="H138" i="3"/>
  <c r="E138" i="3"/>
  <c r="F138" i="3"/>
  <c r="G138" i="3"/>
  <c r="J138" i="3"/>
  <c r="K138" i="3"/>
  <c r="D139" i="3"/>
  <c r="H139" i="3"/>
  <c r="E139" i="3"/>
  <c r="G139" i="3"/>
  <c r="D140" i="3"/>
  <c r="H140" i="3"/>
  <c r="E140" i="3"/>
  <c r="L140" i="3"/>
  <c r="D141" i="3"/>
  <c r="I141" i="3"/>
  <c r="E141" i="3"/>
  <c r="L141" i="3"/>
  <c r="F141" i="3"/>
  <c r="J141" i="3"/>
  <c r="D142" i="3"/>
  <c r="I142" i="3"/>
  <c r="E142" i="3"/>
  <c r="F142" i="3"/>
  <c r="G142" i="3"/>
  <c r="H142" i="3"/>
  <c r="J142" i="3"/>
  <c r="K142" i="3"/>
  <c r="D143" i="3"/>
  <c r="E143" i="3"/>
  <c r="K143" i="3"/>
  <c r="H143" i="3"/>
  <c r="D144" i="3"/>
  <c r="F144" i="3"/>
  <c r="E144" i="3"/>
  <c r="L144" i="3"/>
  <c r="H144" i="3"/>
  <c r="D145" i="3"/>
  <c r="F145" i="3"/>
  <c r="E145" i="3"/>
  <c r="G145" i="3"/>
  <c r="J145" i="3"/>
  <c r="D146" i="3"/>
  <c r="H146" i="3"/>
  <c r="E146" i="3"/>
  <c r="F146" i="3"/>
  <c r="G146" i="3"/>
  <c r="J146" i="3"/>
  <c r="K146" i="3"/>
  <c r="D147" i="3"/>
  <c r="H147" i="3"/>
  <c r="E147" i="3"/>
  <c r="G147" i="3"/>
  <c r="D148" i="3"/>
  <c r="H148" i="3"/>
  <c r="E148" i="3"/>
  <c r="L148" i="3"/>
  <c r="D149" i="3"/>
  <c r="I149" i="3"/>
  <c r="E149" i="3"/>
  <c r="L149" i="3"/>
  <c r="F149" i="3"/>
  <c r="J149" i="3"/>
  <c r="D150" i="3"/>
  <c r="I150" i="3"/>
  <c r="E150" i="3"/>
  <c r="F150" i="3"/>
  <c r="G150" i="3"/>
  <c r="H150" i="3"/>
  <c r="J150" i="3"/>
  <c r="K150" i="3"/>
  <c r="D151" i="3"/>
  <c r="E151" i="3"/>
  <c r="K151" i="3"/>
  <c r="H151" i="3"/>
  <c r="D152" i="3"/>
  <c r="F152" i="3"/>
  <c r="E152" i="3"/>
  <c r="L152" i="3"/>
  <c r="H152" i="3"/>
  <c r="D153" i="3"/>
  <c r="F153" i="3"/>
  <c r="E153" i="3"/>
  <c r="G153" i="3"/>
  <c r="J153" i="3"/>
  <c r="D154" i="3"/>
  <c r="H154" i="3"/>
  <c r="E154" i="3"/>
  <c r="F154" i="3"/>
  <c r="G154" i="3"/>
  <c r="J154" i="3"/>
  <c r="K154" i="3"/>
  <c r="D155" i="3"/>
  <c r="H155" i="3"/>
  <c r="E155" i="3"/>
  <c r="G155" i="3"/>
  <c r="D156" i="3"/>
  <c r="H156" i="3"/>
  <c r="E156" i="3"/>
  <c r="L156" i="3"/>
  <c r="D157" i="3"/>
  <c r="I157" i="3"/>
  <c r="E157" i="3"/>
  <c r="L157" i="3"/>
  <c r="F157" i="3"/>
  <c r="J157" i="3"/>
  <c r="D158" i="3"/>
  <c r="I158" i="3"/>
  <c r="E158" i="3"/>
  <c r="F158" i="3"/>
  <c r="G158" i="3"/>
  <c r="H158" i="3"/>
  <c r="J158" i="3"/>
  <c r="K158" i="3"/>
  <c r="D159" i="3"/>
  <c r="E159" i="3"/>
  <c r="K159" i="3"/>
  <c r="H159" i="3"/>
  <c r="D160" i="3"/>
  <c r="F160" i="3"/>
  <c r="E160" i="3"/>
  <c r="L160" i="3"/>
  <c r="H160" i="3"/>
  <c r="D161" i="3"/>
  <c r="I161" i="3"/>
  <c r="E161" i="3"/>
  <c r="G161" i="3"/>
  <c r="F161" i="3"/>
  <c r="H161" i="3"/>
  <c r="J161" i="3"/>
  <c r="D162" i="3"/>
  <c r="H162" i="3"/>
  <c r="F162" i="3"/>
  <c r="E162" i="3"/>
  <c r="G162" i="3"/>
  <c r="I162" i="3"/>
  <c r="J162" i="3"/>
  <c r="D163" i="3"/>
  <c r="H163" i="3"/>
  <c r="K163" i="3"/>
  <c r="E163" i="3"/>
  <c r="G163" i="3"/>
  <c r="L163" i="3"/>
  <c r="D164" i="3"/>
  <c r="H164" i="3"/>
  <c r="E164" i="3"/>
  <c r="L164" i="3"/>
  <c r="D165" i="3"/>
  <c r="H165" i="3"/>
  <c r="E165" i="3"/>
  <c r="L165" i="3"/>
  <c r="G165" i="3"/>
  <c r="D166" i="3"/>
  <c r="H166" i="3"/>
  <c r="E166" i="3"/>
  <c r="K166" i="3"/>
  <c r="D167" i="3"/>
  <c r="F167" i="3"/>
  <c r="E167" i="3"/>
  <c r="G167" i="3"/>
  <c r="H167" i="3"/>
  <c r="L167" i="3"/>
  <c r="D168" i="3"/>
  <c r="I168" i="3"/>
  <c r="E168" i="3"/>
  <c r="L168" i="3"/>
  <c r="F168" i="3"/>
  <c r="H168" i="3"/>
  <c r="D169" i="3"/>
  <c r="I169" i="3"/>
  <c r="E169" i="3"/>
  <c r="L169" i="3"/>
  <c r="G169" i="3"/>
  <c r="D170" i="3"/>
  <c r="F170" i="3"/>
  <c r="E170" i="3"/>
  <c r="G170" i="3"/>
  <c r="H170" i="3"/>
  <c r="D171" i="3"/>
  <c r="H171" i="3"/>
  <c r="K171" i="3"/>
  <c r="E171" i="3"/>
  <c r="G171" i="3"/>
  <c r="L171" i="3"/>
  <c r="D172" i="3"/>
  <c r="H172" i="3"/>
  <c r="E172" i="3"/>
  <c r="L172" i="3"/>
  <c r="D173" i="3"/>
  <c r="F173" i="3"/>
  <c r="E173" i="3"/>
  <c r="L173" i="3"/>
  <c r="D174" i="3"/>
  <c r="H174" i="3"/>
  <c r="E174" i="3"/>
  <c r="K174" i="3"/>
  <c r="D175" i="3"/>
  <c r="H175" i="3"/>
  <c r="E175" i="3"/>
  <c r="G175" i="3"/>
  <c r="D176" i="3"/>
  <c r="F176" i="3"/>
  <c r="E176" i="3"/>
  <c r="L176" i="3"/>
  <c r="H176" i="3"/>
  <c r="J176" i="3"/>
  <c r="D177" i="3"/>
  <c r="I177" i="3"/>
  <c r="E177" i="3"/>
  <c r="F177" i="3"/>
  <c r="G177" i="3"/>
  <c r="L177" i="3"/>
  <c r="D178" i="3"/>
  <c r="F178" i="3"/>
  <c r="E178" i="3"/>
  <c r="K178" i="3"/>
  <c r="G178" i="3"/>
  <c r="D179" i="3"/>
  <c r="F179" i="3"/>
  <c r="E179" i="3"/>
  <c r="G179" i="3"/>
  <c r="D180" i="3"/>
  <c r="H180" i="3"/>
  <c r="E180" i="3"/>
  <c r="L180" i="3"/>
  <c r="F180" i="3"/>
  <c r="J180" i="3"/>
  <c r="D181" i="3"/>
  <c r="H181" i="3"/>
  <c r="E181" i="3"/>
  <c r="F181" i="3"/>
  <c r="G181" i="3"/>
  <c r="L181" i="3"/>
  <c r="D182" i="3"/>
  <c r="I182" i="3"/>
  <c r="E182" i="3"/>
  <c r="G182" i="3"/>
  <c r="H182" i="3"/>
  <c r="D183" i="3"/>
  <c r="L183" i="3"/>
  <c r="E183" i="3"/>
  <c r="G183" i="3"/>
  <c r="H183" i="3"/>
  <c r="D184" i="3"/>
  <c r="I184" i="3"/>
  <c r="E184" i="3"/>
  <c r="L184" i="3"/>
  <c r="F184" i="3"/>
  <c r="H184" i="3"/>
  <c r="J184" i="3"/>
  <c r="D185" i="3"/>
  <c r="I185" i="3"/>
  <c r="E185" i="3"/>
  <c r="F185" i="3"/>
  <c r="G185" i="3"/>
  <c r="L185" i="3"/>
  <c r="D186" i="3"/>
  <c r="F186" i="3"/>
  <c r="E186" i="3"/>
  <c r="K186" i="3"/>
  <c r="G186" i="3"/>
  <c r="D187" i="3"/>
  <c r="F187" i="3"/>
  <c r="E187" i="3"/>
  <c r="G187" i="3"/>
  <c r="D188" i="3"/>
  <c r="H188" i="3"/>
  <c r="E188" i="3"/>
  <c r="L188" i="3"/>
  <c r="F188" i="3"/>
  <c r="J188" i="3"/>
  <c r="D189" i="3"/>
  <c r="H189" i="3"/>
  <c r="E189" i="3"/>
  <c r="F189" i="3"/>
  <c r="G189" i="3"/>
  <c r="L189" i="3"/>
  <c r="D190" i="3"/>
  <c r="I190" i="3"/>
  <c r="E190" i="3"/>
  <c r="K190" i="3"/>
  <c r="G190" i="3"/>
  <c r="H190" i="3"/>
  <c r="D191" i="3"/>
  <c r="L191" i="3"/>
  <c r="E191" i="3"/>
  <c r="G191" i="3"/>
  <c r="H191" i="3"/>
  <c r="D192" i="3"/>
  <c r="I192" i="3"/>
  <c r="E192" i="3"/>
  <c r="L192" i="3"/>
  <c r="F192" i="3"/>
  <c r="H192" i="3"/>
  <c r="J192" i="3"/>
  <c r="D193" i="3"/>
  <c r="I193" i="3"/>
  <c r="E193" i="3"/>
  <c r="F193" i="3"/>
  <c r="G193" i="3"/>
  <c r="L193" i="3"/>
  <c r="D194" i="3"/>
  <c r="F194" i="3"/>
  <c r="E194" i="3"/>
  <c r="K194" i="3"/>
  <c r="G194" i="3"/>
  <c r="D195" i="3"/>
  <c r="F195" i="3"/>
  <c r="E195" i="3"/>
  <c r="G195" i="3"/>
  <c r="D196" i="3"/>
  <c r="H196" i="3"/>
  <c r="E196" i="3"/>
  <c r="L196" i="3"/>
  <c r="F196" i="3"/>
  <c r="J196" i="3"/>
  <c r="D197" i="3"/>
  <c r="H197" i="3"/>
  <c r="E197" i="3"/>
  <c r="F197" i="3"/>
  <c r="G197" i="3"/>
  <c r="L197" i="3"/>
  <c r="D198" i="3"/>
  <c r="I198" i="3"/>
  <c r="E198" i="3"/>
  <c r="K198" i="3"/>
  <c r="G198" i="3"/>
  <c r="H198" i="3"/>
  <c r="D199" i="3"/>
  <c r="L199" i="3"/>
  <c r="E199" i="3"/>
  <c r="G199" i="3"/>
  <c r="H199" i="3"/>
  <c r="D200" i="3"/>
  <c r="I200" i="3"/>
  <c r="E200" i="3"/>
  <c r="L200" i="3"/>
  <c r="F200" i="3"/>
  <c r="H200" i="3"/>
  <c r="J200" i="3"/>
  <c r="D201" i="3"/>
  <c r="I201" i="3"/>
  <c r="E201" i="3"/>
  <c r="F201" i="3"/>
  <c r="G201" i="3"/>
  <c r="L201" i="3"/>
  <c r="D202" i="3"/>
  <c r="F202" i="3"/>
  <c r="E202" i="3"/>
  <c r="K202" i="3"/>
  <c r="G202" i="3"/>
  <c r="D203" i="3"/>
  <c r="F203" i="3"/>
  <c r="E203" i="3"/>
  <c r="G203" i="3"/>
  <c r="D204" i="3"/>
  <c r="H204" i="3"/>
  <c r="E204" i="3"/>
  <c r="L204" i="3"/>
  <c r="F204" i="3"/>
  <c r="J204" i="3"/>
  <c r="D205" i="3"/>
  <c r="H205" i="3"/>
  <c r="E205" i="3"/>
  <c r="F205" i="3"/>
  <c r="G205" i="3"/>
  <c r="L205" i="3"/>
  <c r="D206" i="3"/>
  <c r="I206" i="3"/>
  <c r="E206" i="3"/>
  <c r="K206" i="3"/>
  <c r="G206" i="3"/>
  <c r="H206" i="3"/>
  <c r="D207" i="3"/>
  <c r="L207" i="3"/>
  <c r="E207" i="3"/>
  <c r="G207" i="3"/>
  <c r="H207" i="3"/>
  <c r="D208" i="3"/>
  <c r="I208" i="3"/>
  <c r="E208" i="3"/>
  <c r="L208" i="3"/>
  <c r="F208" i="3"/>
  <c r="H208" i="3"/>
  <c r="J208" i="3"/>
  <c r="D209" i="3"/>
  <c r="I209" i="3"/>
  <c r="E209" i="3"/>
  <c r="F209" i="3"/>
  <c r="G209" i="3"/>
  <c r="L209" i="3"/>
  <c r="D210" i="3"/>
  <c r="F210" i="3"/>
  <c r="E210" i="3"/>
  <c r="K210" i="3"/>
  <c r="G210" i="3"/>
  <c r="D211" i="3"/>
  <c r="F211" i="3"/>
  <c r="E211" i="3"/>
  <c r="G211" i="3"/>
  <c r="D212" i="3"/>
  <c r="H212" i="3"/>
  <c r="E212" i="3"/>
  <c r="L212" i="3"/>
  <c r="F212" i="3"/>
  <c r="J212" i="3"/>
  <c r="D213" i="3"/>
  <c r="H213" i="3"/>
  <c r="E213" i="3"/>
  <c r="F213" i="3"/>
  <c r="G213" i="3"/>
  <c r="L213" i="3"/>
  <c r="D214" i="3"/>
  <c r="H214" i="3"/>
  <c r="E214" i="3"/>
  <c r="K214" i="3"/>
  <c r="G214" i="3"/>
  <c r="D215" i="3"/>
  <c r="H215" i="3"/>
  <c r="E215" i="3"/>
  <c r="G215" i="3"/>
  <c r="D216" i="3"/>
  <c r="I216" i="3"/>
  <c r="E216" i="3"/>
  <c r="L216" i="3"/>
  <c r="F216" i="3"/>
  <c r="H216" i="3"/>
  <c r="J216" i="3"/>
  <c r="D217" i="3"/>
  <c r="I217" i="3"/>
  <c r="E217" i="3"/>
  <c r="F217" i="3"/>
  <c r="G217" i="3"/>
  <c r="L217" i="3"/>
  <c r="D218" i="3"/>
  <c r="F218" i="3"/>
  <c r="E218" i="3"/>
  <c r="K218" i="3"/>
  <c r="G218" i="3"/>
  <c r="H218" i="3"/>
  <c r="D219" i="3"/>
  <c r="F219" i="3"/>
  <c r="E219" i="3"/>
  <c r="G219" i="3"/>
  <c r="D220" i="3"/>
  <c r="H220" i="3"/>
  <c r="E220" i="3"/>
  <c r="L220" i="3"/>
  <c r="F220" i="3"/>
  <c r="J220" i="3"/>
  <c r="D221" i="3"/>
  <c r="H221" i="3"/>
  <c r="E221" i="3"/>
  <c r="F221" i="3"/>
  <c r="G221" i="3"/>
  <c r="L221" i="3"/>
  <c r="D222" i="3"/>
  <c r="H222" i="3"/>
  <c r="E222" i="3"/>
  <c r="K222" i="3"/>
  <c r="G222" i="3"/>
  <c r="D223" i="3"/>
  <c r="H223" i="3"/>
  <c r="E223" i="3"/>
  <c r="G223" i="3"/>
  <c r="D224" i="3"/>
  <c r="I224" i="3"/>
  <c r="E224" i="3"/>
  <c r="L224" i="3"/>
  <c r="F224" i="3"/>
  <c r="H224" i="3"/>
  <c r="J224" i="3"/>
  <c r="D225" i="3"/>
  <c r="I225" i="3"/>
  <c r="E225" i="3"/>
  <c r="F225" i="3"/>
  <c r="G225" i="3"/>
  <c r="L225" i="3"/>
  <c r="D226" i="3"/>
  <c r="F226" i="3"/>
  <c r="E226" i="3"/>
  <c r="K226" i="3"/>
  <c r="G226" i="3"/>
  <c r="H226" i="3"/>
  <c r="D227" i="3"/>
  <c r="F227" i="3"/>
  <c r="E227" i="3"/>
  <c r="G227" i="3"/>
  <c r="H227" i="3"/>
  <c r="D228" i="3"/>
  <c r="H228" i="3"/>
  <c r="E228" i="3"/>
  <c r="L228" i="3"/>
  <c r="F228" i="3"/>
  <c r="J228" i="3"/>
  <c r="D229" i="3"/>
  <c r="H229" i="3"/>
  <c r="E229" i="3"/>
  <c r="F229" i="3"/>
  <c r="G229" i="3"/>
  <c r="L229" i="3"/>
  <c r="D230" i="3"/>
  <c r="H230" i="3"/>
  <c r="E230" i="3"/>
  <c r="K230" i="3"/>
  <c r="G230" i="3"/>
  <c r="D231" i="3"/>
  <c r="H231" i="3"/>
  <c r="E231" i="3"/>
  <c r="G231" i="3"/>
  <c r="D232" i="3"/>
  <c r="I232" i="3"/>
  <c r="E232" i="3"/>
  <c r="L232" i="3"/>
  <c r="F232" i="3"/>
  <c r="H232" i="3"/>
  <c r="J232" i="3"/>
  <c r="D233" i="3"/>
  <c r="I233" i="3"/>
  <c r="E233" i="3"/>
  <c r="F233" i="3"/>
  <c r="G233" i="3"/>
  <c r="L233" i="3"/>
  <c r="D234" i="3"/>
  <c r="F234" i="3"/>
  <c r="E234" i="3"/>
  <c r="K234" i="3"/>
  <c r="G234" i="3"/>
  <c r="H234" i="3"/>
  <c r="D235" i="3"/>
  <c r="F235" i="3"/>
  <c r="E235" i="3"/>
  <c r="G235" i="3"/>
  <c r="H235" i="3"/>
  <c r="D236" i="3"/>
  <c r="H236" i="3"/>
  <c r="E236" i="3"/>
  <c r="L236" i="3"/>
  <c r="F236" i="3"/>
  <c r="J236" i="3"/>
  <c r="D237" i="3"/>
  <c r="H237" i="3"/>
  <c r="E237" i="3"/>
  <c r="F237" i="3"/>
  <c r="G237" i="3"/>
  <c r="L237" i="3"/>
  <c r="D238" i="3"/>
  <c r="H238" i="3"/>
  <c r="E238" i="3"/>
  <c r="K238" i="3"/>
  <c r="G238" i="3"/>
  <c r="D239" i="3"/>
  <c r="H239" i="3"/>
  <c r="E239" i="3"/>
  <c r="G239" i="3"/>
  <c r="D240" i="3"/>
  <c r="I240" i="3"/>
  <c r="E240" i="3"/>
  <c r="L240" i="3"/>
  <c r="F240" i="3"/>
  <c r="H240" i="3"/>
  <c r="J240" i="3"/>
  <c r="D241" i="3"/>
  <c r="I241" i="3"/>
  <c r="E241" i="3"/>
  <c r="F241" i="3"/>
  <c r="G241" i="3"/>
  <c r="L241" i="3"/>
  <c r="D242" i="3"/>
  <c r="F242" i="3"/>
  <c r="E242" i="3"/>
  <c r="K242" i="3"/>
  <c r="G242" i="3"/>
  <c r="H242" i="3"/>
  <c r="D243" i="3"/>
  <c r="F243" i="3"/>
  <c r="E243" i="3"/>
  <c r="G243" i="3"/>
  <c r="H243" i="3"/>
  <c r="D244" i="3"/>
  <c r="H244" i="3"/>
  <c r="E244" i="3"/>
  <c r="L244" i="3"/>
  <c r="F244" i="3"/>
  <c r="J244" i="3"/>
  <c r="D245" i="3"/>
  <c r="H245" i="3"/>
  <c r="E245" i="3"/>
  <c r="F245" i="3"/>
  <c r="G245" i="3"/>
  <c r="L245" i="3"/>
  <c r="D246" i="3"/>
  <c r="H246" i="3"/>
  <c r="E246" i="3"/>
  <c r="K246" i="3"/>
  <c r="G246" i="3"/>
  <c r="D247" i="3"/>
  <c r="H247" i="3"/>
  <c r="E247" i="3"/>
  <c r="G247" i="3"/>
  <c r="D248" i="3"/>
  <c r="I248" i="3"/>
  <c r="E248" i="3"/>
  <c r="L248" i="3"/>
  <c r="F248" i="3"/>
  <c r="H248" i="3"/>
  <c r="J248" i="3"/>
  <c r="D249" i="3"/>
  <c r="I249" i="3"/>
  <c r="E249" i="3"/>
  <c r="F249" i="3"/>
  <c r="G249" i="3"/>
  <c r="L249" i="3"/>
  <c r="D250" i="3"/>
  <c r="F250" i="3"/>
  <c r="E250" i="3"/>
  <c r="K250" i="3"/>
  <c r="G250" i="3"/>
  <c r="H250" i="3"/>
  <c r="D251" i="3"/>
  <c r="F251" i="3"/>
  <c r="E251" i="3"/>
  <c r="G251" i="3"/>
  <c r="H251" i="3"/>
  <c r="D252" i="3"/>
  <c r="H252" i="3"/>
  <c r="E252" i="3"/>
  <c r="L252" i="3"/>
  <c r="F252" i="3"/>
  <c r="J252" i="3"/>
  <c r="D253" i="3"/>
  <c r="H253" i="3"/>
  <c r="E253" i="3"/>
  <c r="F253" i="3"/>
  <c r="G253" i="3"/>
  <c r="L253" i="3"/>
  <c r="D254" i="3"/>
  <c r="H254" i="3"/>
  <c r="E254" i="3"/>
  <c r="K254" i="3"/>
  <c r="G254" i="3"/>
  <c r="D255" i="3"/>
  <c r="H255" i="3"/>
  <c r="E255" i="3"/>
  <c r="G255" i="3"/>
  <c r="D256" i="3"/>
  <c r="I256" i="3"/>
  <c r="E256" i="3"/>
  <c r="L256" i="3"/>
  <c r="F256" i="3"/>
  <c r="H256" i="3"/>
  <c r="J256" i="3"/>
  <c r="D257" i="3"/>
  <c r="I257" i="3"/>
  <c r="E257" i="3"/>
  <c r="F257" i="3"/>
  <c r="G257" i="3"/>
  <c r="L257" i="3"/>
  <c r="D258" i="3"/>
  <c r="F258" i="3"/>
  <c r="E258" i="3"/>
  <c r="K258" i="3"/>
  <c r="G258" i="3"/>
  <c r="H258" i="3"/>
  <c r="D259" i="3"/>
  <c r="F259" i="3"/>
  <c r="E259" i="3"/>
  <c r="G259" i="3"/>
  <c r="H259" i="3"/>
  <c r="D260" i="3"/>
  <c r="H260" i="3"/>
  <c r="E260" i="3"/>
  <c r="L260" i="3"/>
  <c r="F260" i="3"/>
  <c r="J260" i="3"/>
  <c r="D261" i="3"/>
  <c r="H261" i="3"/>
  <c r="E261" i="3"/>
  <c r="F261" i="3"/>
  <c r="G261" i="3"/>
  <c r="L261" i="3"/>
  <c r="D262" i="3"/>
  <c r="H262" i="3"/>
  <c r="E262" i="3"/>
  <c r="K262" i="3"/>
  <c r="G262" i="3"/>
  <c r="D263" i="3"/>
  <c r="H263" i="3"/>
  <c r="E263" i="3"/>
  <c r="G263" i="3"/>
  <c r="D264" i="3"/>
  <c r="I264" i="3"/>
  <c r="E264" i="3"/>
  <c r="L264" i="3"/>
  <c r="F264" i="3"/>
  <c r="H264" i="3"/>
  <c r="J264" i="3"/>
  <c r="D265" i="3"/>
  <c r="I265" i="3"/>
  <c r="E265" i="3"/>
  <c r="F265" i="3"/>
  <c r="G265" i="3"/>
  <c r="L265" i="3"/>
  <c r="D266" i="3"/>
  <c r="F266" i="3"/>
  <c r="E266" i="3"/>
  <c r="K266" i="3"/>
  <c r="G266" i="3"/>
  <c r="H266" i="3"/>
  <c r="D267" i="3"/>
  <c r="F267" i="3"/>
  <c r="E267" i="3"/>
  <c r="G267" i="3"/>
  <c r="H267" i="3"/>
  <c r="D268" i="3"/>
  <c r="H268" i="3"/>
  <c r="E268" i="3"/>
  <c r="L268" i="3"/>
  <c r="F268" i="3"/>
  <c r="J268" i="3"/>
  <c r="D269" i="3"/>
  <c r="H269" i="3"/>
  <c r="E269" i="3"/>
  <c r="F269" i="3"/>
  <c r="G269" i="3"/>
  <c r="L269" i="3"/>
  <c r="D270" i="3"/>
  <c r="H270" i="3"/>
  <c r="E270" i="3"/>
  <c r="G270" i="3"/>
  <c r="D271" i="3"/>
  <c r="H271" i="3"/>
  <c r="E271" i="3"/>
  <c r="G271" i="3"/>
  <c r="D272" i="3"/>
  <c r="I272" i="3"/>
  <c r="E272" i="3"/>
  <c r="L272" i="3"/>
  <c r="F272" i="3"/>
  <c r="H272" i="3"/>
  <c r="J272" i="3"/>
  <c r="D273" i="3"/>
  <c r="I273" i="3"/>
  <c r="E273" i="3"/>
  <c r="F273" i="3"/>
  <c r="G273" i="3"/>
  <c r="L273" i="3"/>
  <c r="D274" i="3"/>
  <c r="F274" i="3"/>
  <c r="E274" i="3"/>
  <c r="K274" i="3"/>
  <c r="G274" i="3"/>
  <c r="H274" i="3"/>
  <c r="D275" i="3"/>
  <c r="F275" i="3"/>
  <c r="E275" i="3"/>
  <c r="G275" i="3"/>
  <c r="H275" i="3"/>
  <c r="D276" i="3"/>
  <c r="H276" i="3"/>
  <c r="E276" i="3"/>
  <c r="L276" i="3"/>
  <c r="F276" i="3"/>
  <c r="J276" i="3"/>
  <c r="D277" i="3"/>
  <c r="H277" i="3"/>
  <c r="E277" i="3"/>
  <c r="F277" i="3"/>
  <c r="G277" i="3"/>
  <c r="L277" i="3"/>
  <c r="D278" i="3"/>
  <c r="H278" i="3"/>
  <c r="E278" i="3"/>
  <c r="G278" i="3"/>
  <c r="D279" i="3"/>
  <c r="H279" i="3"/>
  <c r="E279" i="3"/>
  <c r="G279" i="3"/>
  <c r="D280" i="3"/>
  <c r="I280" i="3"/>
  <c r="E280" i="3"/>
  <c r="L280" i="3"/>
  <c r="F280" i="3"/>
  <c r="H280" i="3"/>
  <c r="J280" i="3"/>
  <c r="D281" i="3"/>
  <c r="I281" i="3"/>
  <c r="E281" i="3"/>
  <c r="F281" i="3"/>
  <c r="G281" i="3"/>
  <c r="L281" i="3"/>
  <c r="D282" i="3"/>
  <c r="F282" i="3"/>
  <c r="E282" i="3"/>
  <c r="K282" i="3"/>
  <c r="G282" i="3"/>
  <c r="H282" i="3"/>
  <c r="D283" i="3"/>
  <c r="F283" i="3"/>
  <c r="E283" i="3"/>
  <c r="G283" i="3"/>
  <c r="H283" i="3"/>
  <c r="D284" i="3"/>
  <c r="H284" i="3"/>
  <c r="E284" i="3"/>
  <c r="L284" i="3"/>
  <c r="F284" i="3"/>
  <c r="J284" i="3"/>
  <c r="D285" i="3"/>
  <c r="H285" i="3"/>
  <c r="E285" i="3"/>
  <c r="F285" i="3"/>
  <c r="G285" i="3"/>
  <c r="L285" i="3"/>
  <c r="D286" i="3"/>
  <c r="H286" i="3"/>
  <c r="E286" i="3"/>
  <c r="K286" i="3"/>
  <c r="G286" i="3"/>
  <c r="D287" i="3"/>
  <c r="H287" i="3"/>
  <c r="E287" i="3"/>
  <c r="G287" i="3"/>
  <c r="D288" i="3"/>
  <c r="I288" i="3"/>
  <c r="E288" i="3"/>
  <c r="L288" i="3"/>
  <c r="F288" i="3"/>
  <c r="H288" i="3"/>
  <c r="J288" i="3"/>
  <c r="D289" i="3"/>
  <c r="I289" i="3"/>
  <c r="E289" i="3"/>
  <c r="F289" i="3"/>
  <c r="G289" i="3"/>
  <c r="L289" i="3"/>
  <c r="D290" i="3"/>
  <c r="F290" i="3"/>
  <c r="E290" i="3"/>
  <c r="K290" i="3"/>
  <c r="G290" i="3"/>
  <c r="H290" i="3"/>
  <c r="D291" i="3"/>
  <c r="F291" i="3"/>
  <c r="E291" i="3"/>
  <c r="G291" i="3"/>
  <c r="H291" i="3"/>
  <c r="D292" i="3"/>
  <c r="H292" i="3"/>
  <c r="E292" i="3"/>
  <c r="L292" i="3"/>
  <c r="F292" i="3"/>
  <c r="J292" i="3"/>
  <c r="D293" i="3"/>
  <c r="H293" i="3"/>
  <c r="E293" i="3"/>
  <c r="F293" i="3"/>
  <c r="G293" i="3"/>
  <c r="L293" i="3"/>
  <c r="D294" i="3"/>
  <c r="H294" i="3"/>
  <c r="E294" i="3"/>
  <c r="K294" i="3"/>
  <c r="G294" i="3"/>
  <c r="D295" i="3"/>
  <c r="H295" i="3"/>
  <c r="E295" i="3"/>
  <c r="G295" i="3"/>
  <c r="D296" i="3"/>
  <c r="I296" i="3"/>
  <c r="E296" i="3"/>
  <c r="L296" i="3"/>
  <c r="F296" i="3"/>
  <c r="H296" i="3"/>
  <c r="J296" i="3"/>
  <c r="D297" i="3"/>
  <c r="I297" i="3"/>
  <c r="E297" i="3"/>
  <c r="F297" i="3"/>
  <c r="G297" i="3"/>
  <c r="L297" i="3"/>
  <c r="D298" i="3"/>
  <c r="F298" i="3"/>
  <c r="E298" i="3"/>
  <c r="K298" i="3"/>
  <c r="G298" i="3"/>
  <c r="H298" i="3"/>
  <c r="D299" i="3"/>
  <c r="F299" i="3"/>
  <c r="E299" i="3"/>
  <c r="G299" i="3"/>
  <c r="H299" i="3"/>
  <c r="D300" i="3"/>
  <c r="H300" i="3"/>
  <c r="E300" i="3"/>
  <c r="L300" i="3"/>
  <c r="F300" i="3"/>
  <c r="J300" i="3"/>
  <c r="D301" i="3"/>
  <c r="H301" i="3"/>
  <c r="E301" i="3"/>
  <c r="F301" i="3"/>
  <c r="G301" i="3"/>
  <c r="L301" i="3"/>
  <c r="D302" i="3"/>
  <c r="H302" i="3"/>
  <c r="E302" i="3"/>
  <c r="K302" i="3"/>
  <c r="G302" i="3"/>
  <c r="D303" i="3"/>
  <c r="H303" i="3"/>
  <c r="E303" i="3"/>
  <c r="G303" i="3"/>
  <c r="D304" i="3"/>
  <c r="I304" i="3"/>
  <c r="E304" i="3"/>
  <c r="L304" i="3"/>
  <c r="F304" i="3"/>
  <c r="H304" i="3"/>
  <c r="J304" i="3"/>
  <c r="D305" i="3"/>
  <c r="I305" i="3"/>
  <c r="E305" i="3"/>
  <c r="F305" i="3"/>
  <c r="G305" i="3"/>
  <c r="L305" i="3"/>
  <c r="D306" i="3"/>
  <c r="F306" i="3"/>
  <c r="E306" i="3"/>
  <c r="K306" i="3"/>
  <c r="G306" i="3"/>
  <c r="H306" i="3"/>
  <c r="D307" i="3"/>
  <c r="F307" i="3"/>
  <c r="E307" i="3"/>
  <c r="G307" i="3"/>
  <c r="H307" i="3"/>
  <c r="D308" i="3"/>
  <c r="H308" i="3"/>
  <c r="E308" i="3"/>
  <c r="L308" i="3"/>
  <c r="F308" i="3"/>
  <c r="J308" i="3"/>
  <c r="D309" i="3"/>
  <c r="H309" i="3"/>
  <c r="E309" i="3"/>
  <c r="F309" i="3"/>
  <c r="G309" i="3"/>
  <c r="L309" i="3"/>
  <c r="D310" i="3"/>
  <c r="H310" i="3"/>
  <c r="E310" i="3"/>
  <c r="K310" i="3"/>
  <c r="G310" i="3"/>
  <c r="D311" i="3"/>
  <c r="H311" i="3"/>
  <c r="E311" i="3"/>
  <c r="G311" i="3"/>
  <c r="D312" i="3"/>
  <c r="I312" i="3"/>
  <c r="E312" i="3"/>
  <c r="L312" i="3"/>
  <c r="F312" i="3"/>
  <c r="H312" i="3"/>
  <c r="J312" i="3"/>
  <c r="D313" i="3"/>
  <c r="I313" i="3"/>
  <c r="E313" i="3"/>
  <c r="F313" i="3"/>
  <c r="G313" i="3"/>
  <c r="L313" i="3"/>
  <c r="D314" i="3"/>
  <c r="F314" i="3"/>
  <c r="E314" i="3"/>
  <c r="K314" i="3"/>
  <c r="G314" i="3"/>
  <c r="H314" i="3"/>
  <c r="D315" i="3"/>
  <c r="F315" i="3"/>
  <c r="E315" i="3"/>
  <c r="G315" i="3"/>
  <c r="H315" i="3"/>
  <c r="D316" i="3"/>
  <c r="H316" i="3"/>
  <c r="E316" i="3"/>
  <c r="L316" i="3"/>
  <c r="F316" i="3"/>
  <c r="J316" i="3"/>
  <c r="D317" i="3"/>
  <c r="H317" i="3"/>
  <c r="E317" i="3"/>
  <c r="F317" i="3"/>
  <c r="G317" i="3"/>
  <c r="L317" i="3"/>
  <c r="D318" i="3"/>
  <c r="H318" i="3"/>
  <c r="E318" i="3"/>
  <c r="K318" i="3"/>
  <c r="G318" i="3"/>
  <c r="D319" i="3"/>
  <c r="H319" i="3"/>
  <c r="E319" i="3"/>
  <c r="G319" i="3"/>
  <c r="D320" i="3"/>
  <c r="I320" i="3"/>
  <c r="E320" i="3"/>
  <c r="L320" i="3"/>
  <c r="F320" i="3"/>
  <c r="H320" i="3"/>
  <c r="J320" i="3"/>
  <c r="D321" i="3"/>
  <c r="I321" i="3"/>
  <c r="E321" i="3"/>
  <c r="F321" i="3"/>
  <c r="G321" i="3"/>
  <c r="L321" i="3"/>
  <c r="D322" i="3"/>
  <c r="F322" i="3"/>
  <c r="E322" i="3"/>
  <c r="K322" i="3"/>
  <c r="G322" i="3"/>
  <c r="H322" i="3"/>
  <c r="D323" i="3"/>
  <c r="F323" i="3"/>
  <c r="E323" i="3"/>
  <c r="G323" i="3"/>
  <c r="H323" i="3"/>
  <c r="D324" i="3"/>
  <c r="H324" i="3"/>
  <c r="E324" i="3"/>
  <c r="L324" i="3"/>
  <c r="F324" i="3"/>
  <c r="J324" i="3"/>
  <c r="D325" i="3"/>
  <c r="H325" i="3"/>
  <c r="E325" i="3"/>
  <c r="F325" i="3"/>
  <c r="G325" i="3"/>
  <c r="L325" i="3"/>
  <c r="D326" i="3"/>
  <c r="H326" i="3"/>
  <c r="E326" i="3"/>
  <c r="G326" i="3"/>
  <c r="D327" i="3"/>
  <c r="H327" i="3"/>
  <c r="E327" i="3"/>
  <c r="G327" i="3"/>
  <c r="D328" i="3"/>
  <c r="I328" i="3"/>
  <c r="E328" i="3"/>
  <c r="L328" i="3"/>
  <c r="F328" i="3"/>
  <c r="H328" i="3"/>
  <c r="J328" i="3"/>
  <c r="D329" i="3"/>
  <c r="I329" i="3"/>
  <c r="E329" i="3"/>
  <c r="F329" i="3"/>
  <c r="G329" i="3"/>
  <c r="L329" i="3"/>
  <c r="D330" i="3"/>
  <c r="F330" i="3"/>
  <c r="E330" i="3"/>
  <c r="K330" i="3"/>
  <c r="G330" i="3"/>
  <c r="H330" i="3"/>
  <c r="D331" i="3"/>
  <c r="F331" i="3"/>
  <c r="E331" i="3"/>
  <c r="G331" i="3"/>
  <c r="H331" i="3"/>
  <c r="D332" i="3"/>
  <c r="H332" i="3"/>
  <c r="E332" i="3"/>
  <c r="L332" i="3"/>
  <c r="F332" i="3"/>
  <c r="J332" i="3"/>
  <c r="D333" i="3"/>
  <c r="H333" i="3"/>
  <c r="E333" i="3"/>
  <c r="F333" i="3"/>
  <c r="G333" i="3"/>
  <c r="L333" i="3"/>
  <c r="D334" i="3"/>
  <c r="H334" i="3"/>
  <c r="E334" i="3"/>
  <c r="K334" i="3"/>
  <c r="G334" i="3"/>
  <c r="D335" i="3"/>
  <c r="H335" i="3"/>
  <c r="E335" i="3"/>
  <c r="G335" i="3"/>
  <c r="D336" i="3"/>
  <c r="I336" i="3"/>
  <c r="E336" i="3"/>
  <c r="L336" i="3"/>
  <c r="F336" i="3"/>
  <c r="H336" i="3"/>
  <c r="J336" i="3"/>
  <c r="D337" i="3"/>
  <c r="I337" i="3"/>
  <c r="E337" i="3"/>
  <c r="F337" i="3"/>
  <c r="G337" i="3"/>
  <c r="L337" i="3"/>
  <c r="D338" i="3"/>
  <c r="F338" i="3"/>
  <c r="E338" i="3"/>
  <c r="G338" i="3"/>
  <c r="D339" i="3"/>
  <c r="F339" i="3"/>
  <c r="E339" i="3"/>
  <c r="G339" i="3"/>
  <c r="H339" i="3"/>
  <c r="D340" i="3"/>
  <c r="H340" i="3"/>
  <c r="E340" i="3"/>
  <c r="L340" i="3"/>
  <c r="F340" i="3"/>
  <c r="J340" i="3"/>
  <c r="D341" i="3"/>
  <c r="H341" i="3"/>
  <c r="E341" i="3"/>
  <c r="F341" i="3"/>
  <c r="G341" i="3"/>
  <c r="L341" i="3"/>
  <c r="D342" i="3"/>
  <c r="I342" i="3"/>
  <c r="E342" i="3"/>
  <c r="K342" i="3"/>
  <c r="G342" i="3"/>
  <c r="H342" i="3"/>
  <c r="C8" i="2"/>
  <c r="B10" i="3"/>
  <c r="F9" i="2"/>
  <c r="G9" i="2"/>
  <c r="D13" i="2"/>
  <c r="F16" i="2"/>
  <c r="F17" i="2" s="1"/>
  <c r="C17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L12" i="3"/>
  <c r="F12" i="12"/>
  <c r="T78" i="6"/>
  <c r="G78" i="6"/>
  <c r="P62" i="6"/>
  <c r="S62" i="6" s="1"/>
  <c r="T62" i="6"/>
  <c r="G62" i="6"/>
  <c r="G50" i="6"/>
  <c r="T50" i="6"/>
  <c r="I131" i="9"/>
  <c r="I127" i="9"/>
  <c r="I119" i="9"/>
  <c r="H100" i="9"/>
  <c r="I87" i="9"/>
  <c r="H76" i="9"/>
  <c r="H71" i="9"/>
  <c r="H63" i="9"/>
  <c r="H52" i="9"/>
  <c r="H48" i="9"/>
  <c r="H38" i="9"/>
  <c r="H32" i="9"/>
  <c r="H145" i="8"/>
  <c r="H50" i="8"/>
  <c r="H38" i="8"/>
  <c r="G130" i="14"/>
  <c r="T130" i="14"/>
  <c r="H122" i="14"/>
  <c r="H116" i="14"/>
  <c r="H110" i="14"/>
  <c r="H101" i="14"/>
  <c r="P86" i="14"/>
  <c r="R86" i="14"/>
  <c r="T86" i="14"/>
  <c r="G86" i="14"/>
  <c r="P80" i="14"/>
  <c r="R80" i="14"/>
  <c r="T80" i="14"/>
  <c r="G80" i="14"/>
  <c r="P74" i="14"/>
  <c r="T74" i="14"/>
  <c r="G74" i="14"/>
  <c r="P66" i="14"/>
  <c r="T66" i="14"/>
  <c r="G66" i="14"/>
  <c r="P62" i="14"/>
  <c r="R62" i="14"/>
  <c r="T62" i="14"/>
  <c r="G62" i="14"/>
  <c r="P56" i="14"/>
  <c r="R56" i="14"/>
  <c r="T56" i="14"/>
  <c r="G56" i="14"/>
  <c r="H28" i="14"/>
  <c r="P12" i="12"/>
  <c r="L12" i="12"/>
  <c r="H12" i="12"/>
  <c r="D12" i="12"/>
  <c r="T82" i="6"/>
  <c r="G82" i="6"/>
  <c r="T74" i="6"/>
  <c r="G74" i="6"/>
  <c r="T66" i="6"/>
  <c r="G66" i="6"/>
  <c r="T58" i="6"/>
  <c r="G58" i="6"/>
  <c r="G51" i="6"/>
  <c r="T51" i="6"/>
  <c r="G41" i="6"/>
  <c r="T41" i="6"/>
  <c r="T88" i="13"/>
  <c r="G88" i="13"/>
  <c r="G82" i="13"/>
  <c r="T82" i="13"/>
  <c r="T72" i="13"/>
  <c r="G72" i="13"/>
  <c r="G66" i="13"/>
  <c r="T66" i="13"/>
  <c r="T56" i="13"/>
  <c r="G56" i="13"/>
  <c r="I137" i="9"/>
  <c r="I133" i="9"/>
  <c r="I129" i="9"/>
  <c r="I123" i="9"/>
  <c r="I120" i="9"/>
  <c r="I115" i="9"/>
  <c r="I112" i="9"/>
  <c r="I107" i="9"/>
  <c r="H104" i="9"/>
  <c r="H99" i="9"/>
  <c r="H96" i="9"/>
  <c r="H91" i="9"/>
  <c r="H88" i="9"/>
  <c r="H83" i="9"/>
  <c r="H80" i="9"/>
  <c r="I75" i="9"/>
  <c r="H72" i="9"/>
  <c r="H67" i="9"/>
  <c r="H64" i="9"/>
  <c r="H59" i="9"/>
  <c r="H56" i="9"/>
  <c r="H51" i="9"/>
  <c r="H49" i="9"/>
  <c r="H43" i="9"/>
  <c r="H40" i="9"/>
  <c r="H39" i="9"/>
  <c r="H33" i="9"/>
  <c r="H30" i="9"/>
  <c r="H161" i="8"/>
  <c r="H155" i="8"/>
  <c r="H82" i="8"/>
  <c r="H72" i="8"/>
  <c r="H52" i="8"/>
  <c r="H48" i="8"/>
  <c r="H44" i="8"/>
  <c r="H40" i="8"/>
  <c r="H36" i="8"/>
  <c r="H143" i="14"/>
  <c r="H141" i="14"/>
  <c r="H139" i="14"/>
  <c r="H137" i="14"/>
  <c r="G131" i="14"/>
  <c r="T131" i="14"/>
  <c r="P129" i="14"/>
  <c r="T129" i="14"/>
  <c r="G129" i="14"/>
  <c r="H127" i="14"/>
  <c r="G125" i="14"/>
  <c r="T125" i="14"/>
  <c r="P121" i="14"/>
  <c r="R121" i="14"/>
  <c r="T121" i="14"/>
  <c r="G121" i="14"/>
  <c r="P119" i="14"/>
  <c r="R119" i="14"/>
  <c r="T119" i="14"/>
  <c r="G119" i="14"/>
  <c r="P117" i="14"/>
  <c r="T117" i="14"/>
  <c r="G117" i="14"/>
  <c r="P115" i="14"/>
  <c r="T115" i="14"/>
  <c r="G115" i="14"/>
  <c r="P113" i="14"/>
  <c r="R113" i="14"/>
  <c r="T113" i="14"/>
  <c r="G113" i="14"/>
  <c r="P111" i="14"/>
  <c r="R111" i="14"/>
  <c r="T111" i="14"/>
  <c r="G111" i="14"/>
  <c r="P109" i="14"/>
  <c r="T109" i="14"/>
  <c r="G109" i="14"/>
  <c r="H103" i="14"/>
  <c r="H99" i="14"/>
  <c r="H95" i="14"/>
  <c r="H91" i="14"/>
  <c r="G87" i="14"/>
  <c r="T87" i="14"/>
  <c r="H85" i="14"/>
  <c r="H83" i="14"/>
  <c r="H81" i="14"/>
  <c r="H79" i="14"/>
  <c r="H77" i="14"/>
  <c r="H75" i="14"/>
  <c r="H73" i="14"/>
  <c r="H71" i="14"/>
  <c r="H69" i="14"/>
  <c r="H67" i="14"/>
  <c r="H65" i="14"/>
  <c r="H63" i="14"/>
  <c r="H61" i="14"/>
  <c r="H59" i="14"/>
  <c r="H57" i="14"/>
  <c r="H55" i="14"/>
  <c r="H53" i="14"/>
  <c r="H47" i="14"/>
  <c r="H46" i="14"/>
  <c r="G36" i="14"/>
  <c r="T36" i="14"/>
  <c r="H33" i="14"/>
  <c r="H30" i="14"/>
  <c r="H29" i="14"/>
  <c r="R24" i="14"/>
  <c r="H12" i="3"/>
  <c r="G50" i="4"/>
  <c r="T50" i="4"/>
  <c r="J12" i="12"/>
  <c r="T86" i="6"/>
  <c r="G86" i="6"/>
  <c r="T54" i="6"/>
  <c r="G54" i="6"/>
  <c r="G74" i="13"/>
  <c r="T74" i="13"/>
  <c r="I139" i="9"/>
  <c r="I116" i="9"/>
  <c r="I108" i="9"/>
  <c r="H95" i="9"/>
  <c r="H84" i="9"/>
  <c r="H68" i="9"/>
  <c r="H55" i="9"/>
  <c r="H50" i="9"/>
  <c r="H41" i="9"/>
  <c r="H31" i="9"/>
  <c r="I25" i="9"/>
  <c r="H55" i="8"/>
  <c r="P142" i="14"/>
  <c r="R142" i="14"/>
  <c r="T142" i="14"/>
  <c r="G142" i="14"/>
  <c r="P136" i="14"/>
  <c r="T136" i="14"/>
  <c r="G136" i="14"/>
  <c r="P124" i="14"/>
  <c r="T124" i="14"/>
  <c r="G124" i="14"/>
  <c r="H118" i="14"/>
  <c r="H112" i="14"/>
  <c r="H105" i="14"/>
  <c r="H97" i="14"/>
  <c r="P84" i="14"/>
  <c r="R84" i="14"/>
  <c r="T84" i="14"/>
  <c r="G84" i="14"/>
  <c r="P78" i="14"/>
  <c r="R78" i="14"/>
  <c r="T78" i="14"/>
  <c r="G78" i="14"/>
  <c r="P72" i="14"/>
  <c r="T72" i="14"/>
  <c r="G72" i="14"/>
  <c r="P68" i="14"/>
  <c r="T68" i="14"/>
  <c r="G68" i="14"/>
  <c r="P60" i="14"/>
  <c r="R60" i="14"/>
  <c r="T60" i="14"/>
  <c r="G60" i="14"/>
  <c r="P54" i="14"/>
  <c r="R54" i="14"/>
  <c r="T54" i="14"/>
  <c r="G54" i="14"/>
  <c r="H45" i="14"/>
  <c r="G37" i="14"/>
  <c r="T37" i="14"/>
  <c r="H31" i="14"/>
  <c r="O12" i="3"/>
  <c r="K12" i="3"/>
  <c r="G12" i="3"/>
  <c r="C12" i="3"/>
  <c r="I48" i="4"/>
  <c r="J44" i="4"/>
  <c r="K36" i="4"/>
  <c r="K32" i="4"/>
  <c r="K28" i="4"/>
  <c r="K24" i="4"/>
  <c r="Q12" i="12"/>
  <c r="M12" i="12"/>
  <c r="I12" i="12"/>
  <c r="E12" i="12"/>
  <c r="G88" i="6"/>
  <c r="T88" i="6"/>
  <c r="G80" i="6"/>
  <c r="T80" i="6"/>
  <c r="G72" i="6"/>
  <c r="T72" i="6"/>
  <c r="G64" i="6"/>
  <c r="T64" i="6"/>
  <c r="G56" i="6"/>
  <c r="T56" i="6"/>
  <c r="T84" i="13"/>
  <c r="G84" i="13"/>
  <c r="G78" i="13"/>
  <c r="T78" i="13"/>
  <c r="T68" i="13"/>
  <c r="G68" i="13"/>
  <c r="G62" i="13"/>
  <c r="T62" i="13"/>
  <c r="G53" i="13"/>
  <c r="T53" i="13"/>
  <c r="G51" i="13"/>
  <c r="T51" i="13"/>
  <c r="G49" i="13"/>
  <c r="T49" i="13"/>
  <c r="G45" i="13"/>
  <c r="T45" i="13"/>
  <c r="G41" i="13"/>
  <c r="T41" i="13"/>
  <c r="K35" i="13"/>
  <c r="K31" i="13"/>
  <c r="K27" i="13"/>
  <c r="H23" i="13"/>
  <c r="I140" i="9"/>
  <c r="I136" i="9"/>
  <c r="I132" i="9"/>
  <c r="I128" i="9"/>
  <c r="I125" i="9"/>
  <c r="I122" i="9"/>
  <c r="I117" i="9"/>
  <c r="I114" i="9"/>
  <c r="H109" i="9"/>
  <c r="I106" i="9"/>
  <c r="H101" i="9"/>
  <c r="H98" i="9"/>
  <c r="H93" i="9"/>
  <c r="H90" i="9"/>
  <c r="H85" i="9"/>
  <c r="H82" i="9"/>
  <c r="H77" i="9"/>
  <c r="H74" i="9"/>
  <c r="H69" i="9"/>
  <c r="H66" i="9"/>
  <c r="H61" i="9"/>
  <c r="H53" i="9"/>
  <c r="H46" i="9"/>
  <c r="H45" i="9"/>
  <c r="I42" i="9"/>
  <c r="H36" i="9"/>
  <c r="H35" i="9"/>
  <c r="H29" i="9"/>
  <c r="H26" i="9"/>
  <c r="I23" i="9"/>
  <c r="H32" i="8"/>
  <c r="S32" i="8"/>
  <c r="H30" i="8"/>
  <c r="S30" i="8"/>
  <c r="H28" i="8"/>
  <c r="S28" i="8"/>
  <c r="H26" i="8"/>
  <c r="S26" i="8"/>
  <c r="H22" i="8"/>
  <c r="S22" i="8"/>
  <c r="H156" i="8"/>
  <c r="H153" i="8"/>
  <c r="P147" i="8"/>
  <c r="G147" i="8"/>
  <c r="H75" i="8"/>
  <c r="H41" i="8"/>
  <c r="H37" i="8"/>
  <c r="H33" i="8"/>
  <c r="H106" i="14"/>
  <c r="H102" i="14"/>
  <c r="H98" i="14"/>
  <c r="H94" i="14"/>
  <c r="H90" i="14"/>
  <c r="H50" i="14"/>
  <c r="H38" i="14"/>
  <c r="H21" i="14"/>
  <c r="P12" i="3"/>
  <c r="N12" i="12"/>
  <c r="T70" i="6"/>
  <c r="G70" i="6"/>
  <c r="T80" i="13"/>
  <c r="G80" i="13"/>
  <c r="T64" i="13"/>
  <c r="G64" i="13"/>
  <c r="G58" i="13"/>
  <c r="T58" i="13"/>
  <c r="G142" i="9"/>
  <c r="N142" i="9"/>
  <c r="I135" i="9"/>
  <c r="I124" i="9"/>
  <c r="I111" i="9"/>
  <c r="H103" i="9"/>
  <c r="H92" i="9"/>
  <c r="H79" i="9"/>
  <c r="H60" i="9"/>
  <c r="H154" i="8"/>
  <c r="H85" i="8"/>
  <c r="H46" i="8"/>
  <c r="H34" i="8"/>
  <c r="P140" i="14"/>
  <c r="R140" i="14"/>
  <c r="T140" i="14"/>
  <c r="G140" i="14"/>
  <c r="P138" i="14"/>
  <c r="R138" i="14"/>
  <c r="T138" i="14"/>
  <c r="G138" i="14"/>
  <c r="H132" i="14"/>
  <c r="G126" i="14"/>
  <c r="T126" i="14"/>
  <c r="H120" i="14"/>
  <c r="H114" i="14"/>
  <c r="H108" i="14"/>
  <c r="H93" i="14"/>
  <c r="P82" i="14"/>
  <c r="R82" i="14"/>
  <c r="T82" i="14"/>
  <c r="G82" i="14"/>
  <c r="P76" i="14"/>
  <c r="R76" i="14"/>
  <c r="T76" i="14"/>
  <c r="G76" i="14"/>
  <c r="P70" i="14"/>
  <c r="T70" i="14"/>
  <c r="G70" i="14"/>
  <c r="P64" i="14"/>
  <c r="T64" i="14"/>
  <c r="G64" i="14"/>
  <c r="H52" i="14"/>
  <c r="H48" i="14"/>
  <c r="Q12" i="3"/>
  <c r="M12" i="3"/>
  <c r="I12" i="3"/>
  <c r="E12" i="3"/>
  <c r="J46" i="4"/>
  <c r="J42" i="4"/>
  <c r="K38" i="4"/>
  <c r="K34" i="4"/>
  <c r="K30" i="4"/>
  <c r="K26" i="4"/>
  <c r="J22" i="4"/>
  <c r="O12" i="12"/>
  <c r="K12" i="12"/>
  <c r="G12" i="12"/>
  <c r="C12" i="12"/>
  <c r="G84" i="6"/>
  <c r="T84" i="6"/>
  <c r="G76" i="6"/>
  <c r="T76" i="6"/>
  <c r="G68" i="6"/>
  <c r="T68" i="6"/>
  <c r="G60" i="6"/>
  <c r="T60" i="6"/>
  <c r="G86" i="13"/>
  <c r="T86" i="13"/>
  <c r="T76" i="13"/>
  <c r="G76" i="13"/>
  <c r="J73" i="13"/>
  <c r="G70" i="13"/>
  <c r="T70" i="13"/>
  <c r="T60" i="13"/>
  <c r="G60" i="13"/>
  <c r="J57" i="13"/>
  <c r="G54" i="13"/>
  <c r="T54" i="13"/>
  <c r="G52" i="13"/>
  <c r="T52" i="13"/>
  <c r="G50" i="13"/>
  <c r="T50" i="13"/>
  <c r="G47" i="13"/>
  <c r="T47" i="13"/>
  <c r="G43" i="13"/>
  <c r="T43" i="13"/>
  <c r="G39" i="13"/>
  <c r="T39" i="13"/>
  <c r="K37" i="13"/>
  <c r="K33" i="13"/>
  <c r="K29" i="13"/>
  <c r="K25" i="13"/>
  <c r="K21" i="13"/>
  <c r="I138" i="9"/>
  <c r="I134" i="9"/>
  <c r="I130" i="9"/>
  <c r="I126" i="9"/>
  <c r="I121" i="9"/>
  <c r="I118" i="9"/>
  <c r="I113" i="9"/>
  <c r="H110" i="9"/>
  <c r="H105" i="9"/>
  <c r="H102" i="9"/>
  <c r="H97" i="9"/>
  <c r="H94" i="9"/>
  <c r="H89" i="9"/>
  <c r="H86" i="9"/>
  <c r="H81" i="9"/>
  <c r="H78" i="9"/>
  <c r="H73" i="9"/>
  <c r="H70" i="9"/>
  <c r="H65" i="9"/>
  <c r="H62" i="9"/>
  <c r="H57" i="9"/>
  <c r="H54" i="9"/>
  <c r="H47" i="9"/>
  <c r="H44" i="9"/>
  <c r="H37" i="9"/>
  <c r="H34" i="9"/>
  <c r="H28" i="9"/>
  <c r="H27" i="9"/>
  <c r="I24" i="9"/>
  <c r="H22" i="9"/>
  <c r="H21" i="9"/>
  <c r="S31" i="8"/>
  <c r="H31" i="8"/>
  <c r="S29" i="8"/>
  <c r="H29" i="8"/>
  <c r="S27" i="8"/>
  <c r="H27" i="8"/>
  <c r="H24" i="8"/>
  <c r="S21" i="8"/>
  <c r="H21" i="8"/>
  <c r="H163" i="8"/>
  <c r="H157" i="8"/>
  <c r="P151" i="8"/>
  <c r="G151" i="8"/>
  <c r="S151" i="8"/>
  <c r="H88" i="8"/>
  <c r="H39" i="8"/>
  <c r="H35" i="8"/>
  <c r="H104" i="14"/>
  <c r="H100" i="14"/>
  <c r="H96" i="14"/>
  <c r="H92" i="14"/>
  <c r="H88" i="14"/>
  <c r="P51" i="14"/>
  <c r="T51" i="14"/>
  <c r="G51" i="14"/>
  <c r="H41" i="14"/>
  <c r="H39" i="14"/>
  <c r="H24" i="14"/>
  <c r="S24" i="14"/>
  <c r="J130" i="11"/>
  <c r="R122" i="11"/>
  <c r="S122" i="11"/>
  <c r="U122" i="11"/>
  <c r="J122" i="11"/>
  <c r="R114" i="11"/>
  <c r="S114" i="11"/>
  <c r="U114" i="11"/>
  <c r="J114" i="11"/>
  <c r="R106" i="11"/>
  <c r="S106" i="11"/>
  <c r="U106" i="11"/>
  <c r="J106" i="11"/>
  <c r="J98" i="11"/>
  <c r="J90" i="11"/>
  <c r="J69" i="7"/>
  <c r="J61" i="7"/>
  <c r="J53" i="7"/>
  <c r="J47" i="7"/>
  <c r="K39" i="7"/>
  <c r="K31" i="7"/>
  <c r="H23" i="7"/>
  <c r="L342" i="3"/>
  <c r="K341" i="3"/>
  <c r="L338" i="3"/>
  <c r="K337" i="3"/>
  <c r="I335" i="3"/>
  <c r="L334" i="3"/>
  <c r="K333" i="3"/>
  <c r="I331" i="3"/>
  <c r="L330" i="3"/>
  <c r="K329" i="3"/>
  <c r="I327" i="3"/>
  <c r="L326" i="3"/>
  <c r="K325" i="3"/>
  <c r="I323" i="3"/>
  <c r="L322" i="3"/>
  <c r="K321" i="3"/>
  <c r="I319" i="3"/>
  <c r="L318" i="3"/>
  <c r="K317" i="3"/>
  <c r="I315" i="3"/>
  <c r="L314" i="3"/>
  <c r="K313" i="3"/>
  <c r="I311" i="3"/>
  <c r="L310" i="3"/>
  <c r="K309" i="3"/>
  <c r="I307" i="3"/>
  <c r="L306" i="3"/>
  <c r="K305" i="3"/>
  <c r="I303" i="3"/>
  <c r="L302" i="3"/>
  <c r="K301" i="3"/>
  <c r="I299" i="3"/>
  <c r="L298" i="3"/>
  <c r="K297" i="3"/>
  <c r="I295" i="3"/>
  <c r="L294" i="3"/>
  <c r="K293" i="3"/>
  <c r="I291" i="3"/>
  <c r="L290" i="3"/>
  <c r="K289" i="3"/>
  <c r="I287" i="3"/>
  <c r="L286" i="3"/>
  <c r="K285" i="3"/>
  <c r="I283" i="3"/>
  <c r="L282" i="3"/>
  <c r="K281" i="3"/>
  <c r="I279" i="3"/>
  <c r="L278" i="3"/>
  <c r="K277" i="3"/>
  <c r="I275" i="3"/>
  <c r="L274" i="3"/>
  <c r="K273" i="3"/>
  <c r="I271" i="3"/>
  <c r="L270" i="3"/>
  <c r="K269" i="3"/>
  <c r="I267" i="3"/>
  <c r="L266" i="3"/>
  <c r="K265" i="3"/>
  <c r="I263" i="3"/>
  <c r="L262" i="3"/>
  <c r="K261" i="3"/>
  <c r="I259" i="3"/>
  <c r="L258" i="3"/>
  <c r="K257" i="3"/>
  <c r="I255" i="3"/>
  <c r="L254" i="3"/>
  <c r="K253" i="3"/>
  <c r="I251" i="3"/>
  <c r="L250" i="3"/>
  <c r="K249" i="3"/>
  <c r="I247" i="3"/>
  <c r="L246" i="3"/>
  <c r="K245" i="3"/>
  <c r="I243" i="3"/>
  <c r="L242" i="3"/>
  <c r="K241" i="3"/>
  <c r="I239" i="3"/>
  <c r="L238" i="3"/>
  <c r="K237" i="3"/>
  <c r="I235" i="3"/>
  <c r="L234" i="3"/>
  <c r="K233" i="3"/>
  <c r="I231" i="3"/>
  <c r="L230" i="3"/>
  <c r="K229" i="3"/>
  <c r="I227" i="3"/>
  <c r="L226" i="3"/>
  <c r="K225" i="3"/>
  <c r="I223" i="3"/>
  <c r="L222" i="3"/>
  <c r="K221" i="3"/>
  <c r="I219" i="3"/>
  <c r="L218" i="3"/>
  <c r="K217" i="3"/>
  <c r="I215" i="3"/>
  <c r="L214" i="3"/>
  <c r="K213" i="3"/>
  <c r="I211" i="3"/>
  <c r="L210" i="3"/>
  <c r="K209" i="3"/>
  <c r="I207" i="3"/>
  <c r="L206" i="3"/>
  <c r="K205" i="3"/>
  <c r="I203" i="3"/>
  <c r="L202" i="3"/>
  <c r="K201" i="3"/>
  <c r="I199" i="3"/>
  <c r="L198" i="3"/>
  <c r="K197" i="3"/>
  <c r="I195" i="3"/>
  <c r="L194" i="3"/>
  <c r="K193" i="3"/>
  <c r="I191" i="3"/>
  <c r="L190" i="3"/>
  <c r="K189" i="3"/>
  <c r="I187" i="3"/>
  <c r="L186" i="3"/>
  <c r="K185" i="3"/>
  <c r="I183" i="3"/>
  <c r="L182" i="3"/>
  <c r="K181" i="3"/>
  <c r="I179" i="3"/>
  <c r="L178" i="3"/>
  <c r="K177" i="3"/>
  <c r="I175" i="3"/>
  <c r="L174" i="3"/>
  <c r="K173" i="3"/>
  <c r="I171" i="3"/>
  <c r="L170" i="3"/>
  <c r="K169" i="3"/>
  <c r="I167" i="3"/>
  <c r="L166" i="3"/>
  <c r="K165" i="3"/>
  <c r="I163" i="3"/>
  <c r="L162" i="3"/>
  <c r="K161" i="3"/>
  <c r="I159" i="3"/>
  <c r="L158" i="3"/>
  <c r="K157" i="3"/>
  <c r="J156" i="3"/>
  <c r="I155" i="3"/>
  <c r="L154" i="3"/>
  <c r="K153" i="3"/>
  <c r="J152" i="3"/>
  <c r="I151" i="3"/>
  <c r="L150" i="3"/>
  <c r="K149" i="3"/>
  <c r="J148" i="3"/>
  <c r="I147" i="3"/>
  <c r="L146" i="3"/>
  <c r="K145" i="3"/>
  <c r="J144" i="3"/>
  <c r="I143" i="3"/>
  <c r="L142" i="3"/>
  <c r="K141" i="3"/>
  <c r="J140" i="3"/>
  <c r="I139" i="3"/>
  <c r="L138" i="3"/>
  <c r="K137" i="3"/>
  <c r="J136" i="3"/>
  <c r="I135" i="3"/>
  <c r="L134" i="3"/>
  <c r="K133" i="3"/>
  <c r="J132" i="3"/>
  <c r="I131" i="3"/>
  <c r="L130" i="3"/>
  <c r="K129" i="3"/>
  <c r="J128" i="3"/>
  <c r="I127" i="3"/>
  <c r="L126" i="3"/>
  <c r="K125" i="3"/>
  <c r="J124" i="3"/>
  <c r="I123" i="3"/>
  <c r="L122" i="3"/>
  <c r="K121" i="3"/>
  <c r="J120" i="3"/>
  <c r="I119" i="3"/>
  <c r="L118" i="3"/>
  <c r="K117" i="3"/>
  <c r="J116" i="3"/>
  <c r="I115" i="3"/>
  <c r="L114" i="3"/>
  <c r="K113" i="3"/>
  <c r="J112" i="3"/>
  <c r="I111" i="3"/>
  <c r="L110" i="3"/>
  <c r="K109" i="3"/>
  <c r="J108" i="3"/>
  <c r="I107" i="3"/>
  <c r="L106" i="3"/>
  <c r="J105" i="3"/>
  <c r="J103" i="3"/>
  <c r="J101" i="3"/>
  <c r="J99" i="3"/>
  <c r="J97" i="3"/>
  <c r="J95" i="3"/>
  <c r="J93" i="3"/>
  <c r="J91" i="3"/>
  <c r="J89" i="3"/>
  <c r="J87" i="3"/>
  <c r="L342" i="12"/>
  <c r="K341" i="12"/>
  <c r="J340" i="12"/>
  <c r="I339" i="12"/>
  <c r="L338" i="12"/>
  <c r="K337" i="12"/>
  <c r="J336" i="12"/>
  <c r="I335" i="12"/>
  <c r="L334" i="12"/>
  <c r="K333" i="12"/>
  <c r="J332" i="12"/>
  <c r="I331" i="12"/>
  <c r="L330" i="12"/>
  <c r="K329" i="12"/>
  <c r="J328" i="12"/>
  <c r="I327" i="12"/>
  <c r="L326" i="12"/>
  <c r="K325" i="12"/>
  <c r="J324" i="12"/>
  <c r="I323" i="12"/>
  <c r="L322" i="12"/>
  <c r="K321" i="12"/>
  <c r="J320" i="12"/>
  <c r="I319" i="12"/>
  <c r="L318" i="12"/>
  <c r="K317" i="12"/>
  <c r="J316" i="12"/>
  <c r="I315" i="12"/>
  <c r="L314" i="12"/>
  <c r="K313" i="12"/>
  <c r="J312" i="12"/>
  <c r="I311" i="12"/>
  <c r="L310" i="12"/>
  <c r="K309" i="12"/>
  <c r="J308" i="12"/>
  <c r="I307" i="12"/>
  <c r="L306" i="12"/>
  <c r="K305" i="12"/>
  <c r="J304" i="12"/>
  <c r="I303" i="12"/>
  <c r="L302" i="12"/>
  <c r="K301" i="12"/>
  <c r="J300" i="12"/>
  <c r="I299" i="12"/>
  <c r="L298" i="12"/>
  <c r="K297" i="12"/>
  <c r="J296" i="12"/>
  <c r="I295" i="12"/>
  <c r="L294" i="12"/>
  <c r="K293" i="12"/>
  <c r="J292" i="12"/>
  <c r="I291" i="12"/>
  <c r="L290" i="12"/>
  <c r="K289" i="12"/>
  <c r="J288" i="12"/>
  <c r="I287" i="12"/>
  <c r="L286" i="12"/>
  <c r="K285" i="12"/>
  <c r="J284" i="12"/>
  <c r="I283" i="12"/>
  <c r="L282" i="12"/>
  <c r="K281" i="12"/>
  <c r="J280" i="12"/>
  <c r="I279" i="12"/>
  <c r="L278" i="12"/>
  <c r="K277" i="12"/>
  <c r="J276" i="12"/>
  <c r="I275" i="12"/>
  <c r="L274" i="12"/>
  <c r="K273" i="12"/>
  <c r="J272" i="12"/>
  <c r="I271" i="12"/>
  <c r="L270" i="12"/>
  <c r="K269" i="12"/>
  <c r="J268" i="12"/>
  <c r="I267" i="12"/>
  <c r="L266" i="12"/>
  <c r="K265" i="12"/>
  <c r="J264" i="12"/>
  <c r="I263" i="12"/>
  <c r="L262" i="12"/>
  <c r="K261" i="12"/>
  <c r="J260" i="12"/>
  <c r="I259" i="12"/>
  <c r="L258" i="12"/>
  <c r="K257" i="12"/>
  <c r="J256" i="12"/>
  <c r="I255" i="12"/>
  <c r="L254" i="12"/>
  <c r="K253" i="12"/>
  <c r="J252" i="12"/>
  <c r="I251" i="12"/>
  <c r="L250" i="12"/>
  <c r="K249" i="12"/>
  <c r="J248" i="12"/>
  <c r="I247" i="12"/>
  <c r="L246" i="12"/>
  <c r="K245" i="12"/>
  <c r="J244" i="12"/>
  <c r="I243" i="12"/>
  <c r="L242" i="12"/>
  <c r="K241" i="12"/>
  <c r="J240" i="12"/>
  <c r="I239" i="12"/>
  <c r="L238" i="12"/>
  <c r="K237" i="12"/>
  <c r="J236" i="12"/>
  <c r="I235" i="12"/>
  <c r="L234" i="12"/>
  <c r="K233" i="12"/>
  <c r="J232" i="12"/>
  <c r="I231" i="12"/>
  <c r="L230" i="12"/>
  <c r="K229" i="12"/>
  <c r="J228" i="12"/>
  <c r="I227" i="12"/>
  <c r="L226" i="12"/>
  <c r="K225" i="12"/>
  <c r="J224" i="12"/>
  <c r="I223" i="12"/>
  <c r="L222" i="12"/>
  <c r="K221" i="12"/>
  <c r="J220" i="12"/>
  <c r="I219" i="12"/>
  <c r="L218" i="12"/>
  <c r="K217" i="12"/>
  <c r="J216" i="12"/>
  <c r="I215" i="12"/>
  <c r="L214" i="12"/>
  <c r="K213" i="12"/>
  <c r="J212" i="12"/>
  <c r="I211" i="12"/>
  <c r="L210" i="12"/>
  <c r="K209" i="12"/>
  <c r="J208" i="12"/>
  <c r="I207" i="12"/>
  <c r="L206" i="12"/>
  <c r="K205" i="12"/>
  <c r="J204" i="12"/>
  <c r="I203" i="12"/>
  <c r="L202" i="12"/>
  <c r="K201" i="12"/>
  <c r="J200" i="12"/>
  <c r="I199" i="12"/>
  <c r="L198" i="12"/>
  <c r="K197" i="12"/>
  <c r="J196" i="12"/>
  <c r="I195" i="12"/>
  <c r="L194" i="12"/>
  <c r="K193" i="12"/>
  <c r="J192" i="12"/>
  <c r="I191" i="12"/>
  <c r="L190" i="12"/>
  <c r="K189" i="12"/>
  <c r="J188" i="12"/>
  <c r="I187" i="12"/>
  <c r="L186" i="12"/>
  <c r="K185" i="12"/>
  <c r="J184" i="12"/>
  <c r="I183" i="12"/>
  <c r="L182" i="12"/>
  <c r="K181" i="12"/>
  <c r="J180" i="12"/>
  <c r="I179" i="12"/>
  <c r="L178" i="12"/>
  <c r="K177" i="12"/>
  <c r="J176" i="12"/>
  <c r="I175" i="12"/>
  <c r="L174" i="12"/>
  <c r="K173" i="12"/>
  <c r="J172" i="12"/>
  <c r="I171" i="12"/>
  <c r="L170" i="12"/>
  <c r="K169" i="12"/>
  <c r="J168" i="12"/>
  <c r="I167" i="12"/>
  <c r="L166" i="12"/>
  <c r="K165" i="12"/>
  <c r="J164" i="12"/>
  <c r="I163" i="12"/>
  <c r="L162" i="12"/>
  <c r="K161" i="12"/>
  <c r="J160" i="12"/>
  <c r="I159" i="12"/>
  <c r="L158" i="12"/>
  <c r="K157" i="12"/>
  <c r="J156" i="12"/>
  <c r="I155" i="12"/>
  <c r="L154" i="12"/>
  <c r="K153" i="12"/>
  <c r="J152" i="12"/>
  <c r="I151" i="12"/>
  <c r="L150" i="12"/>
  <c r="K149" i="12"/>
  <c r="J148" i="12"/>
  <c r="I147" i="12"/>
  <c r="L146" i="12"/>
  <c r="K145" i="12"/>
  <c r="J144" i="12"/>
  <c r="I143" i="12"/>
  <c r="L142" i="12"/>
  <c r="K141" i="12"/>
  <c r="J140" i="12"/>
  <c r="I139" i="12"/>
  <c r="L138" i="12"/>
  <c r="K137" i="12"/>
  <c r="J136" i="12"/>
  <c r="I135" i="12"/>
  <c r="L134" i="12"/>
  <c r="K133" i="12"/>
  <c r="J132" i="12"/>
  <c r="I131" i="12"/>
  <c r="L130" i="12"/>
  <c r="K129" i="12"/>
  <c r="J128" i="12"/>
  <c r="I127" i="12"/>
  <c r="L126" i="12"/>
  <c r="K125" i="12"/>
  <c r="J124" i="12"/>
  <c r="I123" i="12"/>
  <c r="L122" i="12"/>
  <c r="K121" i="12"/>
  <c r="J120" i="12"/>
  <c r="I119" i="12"/>
  <c r="L118" i="12"/>
  <c r="K117" i="12"/>
  <c r="J116" i="12"/>
  <c r="I115" i="12"/>
  <c r="L114" i="12"/>
  <c r="K113" i="12"/>
  <c r="J112" i="12"/>
  <c r="I111" i="12"/>
  <c r="L110" i="12"/>
  <c r="K109" i="12"/>
  <c r="J108" i="12"/>
  <c r="I107" i="12"/>
  <c r="L106" i="12"/>
  <c r="K105" i="12"/>
  <c r="J104" i="12"/>
  <c r="I103" i="12"/>
  <c r="L102" i="12"/>
  <c r="K101" i="12"/>
  <c r="J100" i="12"/>
  <c r="I99" i="12"/>
  <c r="L98" i="12"/>
  <c r="K97" i="12"/>
  <c r="J96" i="12"/>
  <c r="I95" i="12"/>
  <c r="L94" i="12"/>
  <c r="K93" i="12"/>
  <c r="J92" i="12"/>
  <c r="I91" i="12"/>
  <c r="L90" i="12"/>
  <c r="K89" i="12"/>
  <c r="J88" i="12"/>
  <c r="I87" i="12"/>
  <c r="L86" i="12"/>
  <c r="K85" i="12"/>
  <c r="L82" i="12"/>
  <c r="J80" i="12"/>
  <c r="L74" i="12"/>
  <c r="J64" i="12"/>
  <c r="I63" i="12"/>
  <c r="K61" i="12"/>
  <c r="J56" i="12"/>
  <c r="I55" i="12"/>
  <c r="L48" i="12"/>
  <c r="L36" i="12"/>
  <c r="K48" i="12"/>
  <c r="G52" i="12"/>
  <c r="G50" i="12"/>
  <c r="G48" i="12"/>
  <c r="G46" i="12"/>
  <c r="G44" i="12"/>
  <c r="G42" i="12"/>
  <c r="G40" i="12"/>
  <c r="G38" i="12"/>
  <c r="G36" i="12"/>
  <c r="G34" i="12"/>
  <c r="G32" i="12"/>
  <c r="G30" i="12"/>
  <c r="G28" i="12"/>
  <c r="G26" i="12"/>
  <c r="G24" i="12"/>
  <c r="G22" i="12"/>
  <c r="F26" i="12"/>
  <c r="I35" i="12"/>
  <c r="H48" i="12"/>
  <c r="E87" i="6"/>
  <c r="F87" i="6"/>
  <c r="E83" i="6"/>
  <c r="F83" i="6"/>
  <c r="E79" i="6"/>
  <c r="F79" i="6"/>
  <c r="E75" i="6"/>
  <c r="F75" i="6"/>
  <c r="E71" i="6"/>
  <c r="F71" i="6"/>
  <c r="E67" i="6"/>
  <c r="F67" i="6"/>
  <c r="E63" i="6"/>
  <c r="F63" i="6"/>
  <c r="E59" i="6"/>
  <c r="F59" i="6"/>
  <c r="E55" i="6"/>
  <c r="F55" i="6"/>
  <c r="E48" i="6"/>
  <c r="F48" i="6"/>
  <c r="E44" i="6"/>
  <c r="F44" i="6"/>
  <c r="E40" i="6"/>
  <c r="F40" i="6"/>
  <c r="G87" i="13"/>
  <c r="G83" i="13"/>
  <c r="G79" i="13"/>
  <c r="G75" i="13"/>
  <c r="G71" i="13"/>
  <c r="G67" i="13"/>
  <c r="G63" i="13"/>
  <c r="G59" i="13"/>
  <c r="G55" i="13"/>
  <c r="G141" i="9"/>
  <c r="P49" i="9"/>
  <c r="R49" i="9" s="1"/>
  <c r="T49" i="9" s="1"/>
  <c r="T161" i="8"/>
  <c r="P161" i="8"/>
  <c r="R161" i="8"/>
  <c r="T154" i="8"/>
  <c r="T149" i="8"/>
  <c r="T145" i="8"/>
  <c r="P144" i="8"/>
  <c r="T141" i="8"/>
  <c r="H140" i="8"/>
  <c r="T137" i="8"/>
  <c r="H136" i="8"/>
  <c r="T133" i="8"/>
  <c r="H132" i="8"/>
  <c r="T129" i="8"/>
  <c r="H128" i="8"/>
  <c r="T125" i="8"/>
  <c r="H124" i="8"/>
  <c r="P123" i="8"/>
  <c r="S123" i="8"/>
  <c r="T120" i="8"/>
  <c r="T116" i="8"/>
  <c r="T112" i="8"/>
  <c r="T108" i="8"/>
  <c r="T104" i="8"/>
  <c r="T103" i="8"/>
  <c r="H102" i="8"/>
  <c r="T99" i="8"/>
  <c r="H98" i="8"/>
  <c r="T95" i="8"/>
  <c r="H94" i="8"/>
  <c r="T91" i="8"/>
  <c r="H90" i="8"/>
  <c r="T82" i="8"/>
  <c r="T69" i="8"/>
  <c r="T65" i="8"/>
  <c r="T61" i="8"/>
  <c r="T60" i="8"/>
  <c r="T55" i="8"/>
  <c r="T41" i="8"/>
  <c r="AB40" i="8"/>
  <c r="T39" i="8"/>
  <c r="AB38" i="8"/>
  <c r="T37" i="8"/>
  <c r="AB36" i="8"/>
  <c r="T35" i="8"/>
  <c r="AB34" i="8"/>
  <c r="T33" i="8"/>
  <c r="AB32" i="8"/>
  <c r="T31" i="8"/>
  <c r="AB30" i="8"/>
  <c r="T29" i="8"/>
  <c r="AB28" i="8"/>
  <c r="T27" i="8"/>
  <c r="AB26" i="8"/>
  <c r="AB24" i="8"/>
  <c r="AB22" i="8"/>
  <c r="T21" i="8"/>
  <c r="AB20" i="8"/>
  <c r="AB18" i="8"/>
  <c r="AB14" i="8"/>
  <c r="P156" i="8"/>
  <c r="R156" i="8"/>
  <c r="P154" i="8"/>
  <c r="R154" i="8"/>
  <c r="P148" i="8"/>
  <c r="P143" i="8"/>
  <c r="P138" i="8"/>
  <c r="R138" i="8"/>
  <c r="P136" i="8"/>
  <c r="R136" i="8"/>
  <c r="P134" i="8"/>
  <c r="R134" i="8"/>
  <c r="P132" i="8"/>
  <c r="R132" i="8"/>
  <c r="P130" i="8"/>
  <c r="R130" i="8"/>
  <c r="P128" i="8"/>
  <c r="R128" i="8"/>
  <c r="P126" i="8"/>
  <c r="R126" i="8"/>
  <c r="P124" i="8"/>
  <c r="R124" i="8"/>
  <c r="P121" i="8"/>
  <c r="R121" i="8"/>
  <c r="P119" i="8"/>
  <c r="P117" i="8"/>
  <c r="R117" i="8"/>
  <c r="P115" i="8"/>
  <c r="P113" i="8"/>
  <c r="R113" i="8"/>
  <c r="P111" i="8"/>
  <c r="P109" i="8"/>
  <c r="R109" i="8"/>
  <c r="P107" i="8"/>
  <c r="P105" i="8"/>
  <c r="R105" i="8"/>
  <c r="P102" i="8"/>
  <c r="R102" i="8"/>
  <c r="P100" i="8"/>
  <c r="R100" i="8"/>
  <c r="P98" i="8"/>
  <c r="R98" i="8"/>
  <c r="P96" i="8"/>
  <c r="R96" i="8"/>
  <c r="P94" i="8"/>
  <c r="R94" i="8"/>
  <c r="P92" i="8"/>
  <c r="R92" i="8"/>
  <c r="P90" i="8"/>
  <c r="R90" i="8"/>
  <c r="P85" i="8"/>
  <c r="R85" i="8"/>
  <c r="P79" i="8"/>
  <c r="P72" i="8"/>
  <c r="R72" i="8"/>
  <c r="P68" i="8"/>
  <c r="P66" i="8"/>
  <c r="R66" i="8"/>
  <c r="P64" i="8"/>
  <c r="P62" i="8"/>
  <c r="R62" i="8"/>
  <c r="P59" i="8"/>
  <c r="P57" i="8"/>
  <c r="R57" i="8"/>
  <c r="P53" i="8"/>
  <c r="P51" i="8"/>
  <c r="P49" i="8"/>
  <c r="P47" i="8"/>
  <c r="P45" i="8"/>
  <c r="P43" i="8"/>
  <c r="P40" i="8"/>
  <c r="R40" i="8"/>
  <c r="P38" i="8"/>
  <c r="R38" i="8"/>
  <c r="P36" i="8"/>
  <c r="R36" i="8"/>
  <c r="P34" i="8"/>
  <c r="R34" i="8"/>
  <c r="AB9" i="8"/>
  <c r="AB8" i="8"/>
  <c r="AB6" i="8"/>
  <c r="AB4" i="8"/>
  <c r="AB2" i="8"/>
  <c r="P131" i="14"/>
  <c r="P130" i="14"/>
  <c r="P126" i="14"/>
  <c r="P125" i="14"/>
  <c r="T107" i="14"/>
  <c r="T106" i="14"/>
  <c r="P106" i="14"/>
  <c r="R106" i="14"/>
  <c r="T104" i="14"/>
  <c r="P104" i="14"/>
  <c r="R104" i="14"/>
  <c r="T102" i="14"/>
  <c r="P102" i="14"/>
  <c r="R102" i="14"/>
  <c r="T100" i="14"/>
  <c r="P100" i="14"/>
  <c r="R100" i="14"/>
  <c r="T98" i="14"/>
  <c r="P98" i="14"/>
  <c r="R98" i="14"/>
  <c r="T96" i="14"/>
  <c r="P96" i="14"/>
  <c r="R96" i="14"/>
  <c r="T94" i="14"/>
  <c r="P94" i="14"/>
  <c r="R94" i="14"/>
  <c r="T92" i="14"/>
  <c r="P92" i="14"/>
  <c r="R92" i="14"/>
  <c r="T90" i="14"/>
  <c r="P90" i="14"/>
  <c r="R90" i="14"/>
  <c r="T88" i="14"/>
  <c r="P88" i="14"/>
  <c r="R88" i="14"/>
  <c r="P87" i="14"/>
  <c r="T58" i="14"/>
  <c r="AB52" i="14"/>
  <c r="T50" i="14"/>
  <c r="P50" i="14"/>
  <c r="R50" i="14"/>
  <c r="T48" i="14"/>
  <c r="P48" i="14"/>
  <c r="R48" i="14"/>
  <c r="AB47" i="14"/>
  <c r="AB42" i="14"/>
  <c r="P42" i="14"/>
  <c r="S42" i="14"/>
  <c r="AB41" i="14"/>
  <c r="P37" i="14"/>
  <c r="R37" i="14"/>
  <c r="P36" i="14"/>
  <c r="R36" i="14"/>
  <c r="AB35" i="14"/>
  <c r="T33" i="14"/>
  <c r="T32" i="14"/>
  <c r="T31" i="14"/>
  <c r="P31" i="14"/>
  <c r="R31" i="14"/>
  <c r="AB30" i="14"/>
  <c r="AB25" i="14"/>
  <c r="P25" i="14"/>
  <c r="S25" i="14"/>
  <c r="AB24" i="14"/>
  <c r="T22" i="14"/>
  <c r="T21" i="14"/>
  <c r="P21" i="14"/>
  <c r="R21" i="14"/>
  <c r="AB20" i="14"/>
  <c r="S157" i="11"/>
  <c r="U157" i="11"/>
  <c r="R31" i="11"/>
  <c r="R29" i="11"/>
  <c r="R27" i="11"/>
  <c r="R24" i="11"/>
  <c r="R21" i="11"/>
  <c r="AB3" i="14"/>
  <c r="AB5" i="14"/>
  <c r="AB7" i="14"/>
  <c r="AB10" i="14"/>
  <c r="AB11" i="14"/>
  <c r="AB22" i="14"/>
  <c r="P23" i="14"/>
  <c r="AB23" i="14"/>
  <c r="P26" i="14"/>
  <c r="T26" i="14"/>
  <c r="AB28" i="14"/>
  <c r="P30" i="14"/>
  <c r="R30" i="14"/>
  <c r="T30" i="14"/>
  <c r="AB32" i="14"/>
  <c r="P34" i="14"/>
  <c r="T34" i="14"/>
  <c r="AB36" i="14"/>
  <c r="P38" i="14"/>
  <c r="R38" i="14"/>
  <c r="T38" i="14"/>
  <c r="AB40" i="14"/>
  <c r="P43" i="14"/>
  <c r="T43" i="14"/>
  <c r="AB45" i="14"/>
  <c r="P47" i="14"/>
  <c r="R47" i="14"/>
  <c r="T47" i="14"/>
  <c r="K30" i="11"/>
  <c r="S30" i="11"/>
  <c r="U30" i="11"/>
  <c r="K26" i="11"/>
  <c r="S26" i="11"/>
  <c r="U26" i="11"/>
  <c r="P60" i="11"/>
  <c r="S60" i="11"/>
  <c r="T60" i="11"/>
  <c r="G144" i="11"/>
  <c r="P144" i="11"/>
  <c r="J128" i="11"/>
  <c r="R120" i="11"/>
  <c r="S120" i="11"/>
  <c r="U120" i="11"/>
  <c r="J120" i="11"/>
  <c r="R112" i="11"/>
  <c r="S112" i="11"/>
  <c r="U112" i="11"/>
  <c r="J112" i="11"/>
  <c r="R104" i="11"/>
  <c r="S104" i="11"/>
  <c r="U104" i="11"/>
  <c r="J104" i="11"/>
  <c r="J96" i="11"/>
  <c r="K340" i="3"/>
  <c r="G340" i="3"/>
  <c r="J339" i="3"/>
  <c r="K336" i="3"/>
  <c r="G336" i="3"/>
  <c r="J335" i="3"/>
  <c r="K332" i="3"/>
  <c r="G332" i="3"/>
  <c r="J331" i="3"/>
  <c r="K328" i="3"/>
  <c r="G328" i="3"/>
  <c r="J327" i="3"/>
  <c r="K324" i="3"/>
  <c r="G324" i="3"/>
  <c r="J323" i="3"/>
  <c r="K320" i="3"/>
  <c r="G320" i="3"/>
  <c r="J319" i="3"/>
  <c r="K316" i="3"/>
  <c r="G316" i="3"/>
  <c r="J315" i="3"/>
  <c r="K312" i="3"/>
  <c r="G312" i="3"/>
  <c r="J311" i="3"/>
  <c r="K308" i="3"/>
  <c r="G308" i="3"/>
  <c r="J307" i="3"/>
  <c r="K304" i="3"/>
  <c r="G304" i="3"/>
  <c r="J303" i="3"/>
  <c r="K300" i="3"/>
  <c r="G300" i="3"/>
  <c r="J299" i="3"/>
  <c r="K296" i="3"/>
  <c r="G296" i="3"/>
  <c r="J295" i="3"/>
  <c r="K292" i="3"/>
  <c r="G292" i="3"/>
  <c r="J291" i="3"/>
  <c r="K288" i="3"/>
  <c r="G288" i="3"/>
  <c r="J287" i="3"/>
  <c r="K284" i="3"/>
  <c r="G284" i="3"/>
  <c r="J283" i="3"/>
  <c r="K280" i="3"/>
  <c r="G280" i="3"/>
  <c r="J279" i="3"/>
  <c r="K276" i="3"/>
  <c r="G276" i="3"/>
  <c r="J275" i="3"/>
  <c r="K272" i="3"/>
  <c r="G272" i="3"/>
  <c r="J271" i="3"/>
  <c r="K268" i="3"/>
  <c r="G268" i="3"/>
  <c r="J267" i="3"/>
  <c r="K264" i="3"/>
  <c r="G264" i="3"/>
  <c r="J263" i="3"/>
  <c r="K260" i="3"/>
  <c r="G260" i="3"/>
  <c r="J259" i="3"/>
  <c r="K256" i="3"/>
  <c r="G256" i="3"/>
  <c r="J255" i="3"/>
  <c r="K252" i="3"/>
  <c r="G252" i="3"/>
  <c r="J251" i="3"/>
  <c r="K248" i="3"/>
  <c r="G248" i="3"/>
  <c r="J247" i="3"/>
  <c r="K244" i="3"/>
  <c r="G244" i="3"/>
  <c r="J243" i="3"/>
  <c r="K240" i="3"/>
  <c r="G240" i="3"/>
  <c r="J239" i="3"/>
  <c r="K236" i="3"/>
  <c r="G236" i="3"/>
  <c r="J235" i="3"/>
  <c r="K232" i="3"/>
  <c r="G232" i="3"/>
  <c r="J231" i="3"/>
  <c r="K228" i="3"/>
  <c r="G228" i="3"/>
  <c r="J227" i="3"/>
  <c r="K224" i="3"/>
  <c r="G224" i="3"/>
  <c r="J223" i="3"/>
  <c r="K220" i="3"/>
  <c r="G220" i="3"/>
  <c r="J219" i="3"/>
  <c r="K216" i="3"/>
  <c r="G216" i="3"/>
  <c r="J215" i="3"/>
  <c r="K212" i="3"/>
  <c r="G212" i="3"/>
  <c r="J211" i="3"/>
  <c r="K208" i="3"/>
  <c r="G208" i="3"/>
  <c r="J207" i="3"/>
  <c r="K204" i="3"/>
  <c r="G204" i="3"/>
  <c r="J203" i="3"/>
  <c r="K200" i="3"/>
  <c r="G200" i="3"/>
  <c r="J199" i="3"/>
  <c r="K196" i="3"/>
  <c r="G196" i="3"/>
  <c r="J195" i="3"/>
  <c r="K192" i="3"/>
  <c r="G192" i="3"/>
  <c r="J191" i="3"/>
  <c r="K188" i="3"/>
  <c r="G188" i="3"/>
  <c r="J187" i="3"/>
  <c r="K184" i="3"/>
  <c r="G184" i="3"/>
  <c r="J183" i="3"/>
  <c r="K180" i="3"/>
  <c r="G180" i="3"/>
  <c r="J179" i="3"/>
  <c r="K176" i="3"/>
  <c r="G176" i="3"/>
  <c r="J175" i="3"/>
  <c r="F175" i="3"/>
  <c r="K172" i="3"/>
  <c r="G172" i="3"/>
  <c r="J171" i="3"/>
  <c r="F171" i="3"/>
  <c r="K168" i="3"/>
  <c r="G168" i="3"/>
  <c r="J167" i="3"/>
  <c r="K164" i="3"/>
  <c r="G164" i="3"/>
  <c r="J163" i="3"/>
  <c r="F163" i="3"/>
  <c r="K160" i="3"/>
  <c r="G160" i="3"/>
  <c r="J159" i="3"/>
  <c r="F159" i="3"/>
  <c r="K156" i="3"/>
  <c r="G156" i="3"/>
  <c r="J155" i="3"/>
  <c r="F155" i="3"/>
  <c r="K152" i="3"/>
  <c r="G152" i="3"/>
  <c r="J151" i="3"/>
  <c r="F151" i="3"/>
  <c r="K148" i="3"/>
  <c r="G148" i="3"/>
  <c r="J147" i="3"/>
  <c r="F147" i="3"/>
  <c r="K144" i="3"/>
  <c r="G144" i="3"/>
  <c r="J143" i="3"/>
  <c r="F143" i="3"/>
  <c r="K140" i="3"/>
  <c r="G140" i="3"/>
  <c r="J139" i="3"/>
  <c r="F139" i="3"/>
  <c r="K136" i="3"/>
  <c r="G136" i="3"/>
  <c r="J135" i="3"/>
  <c r="F135" i="3"/>
  <c r="K132" i="3"/>
  <c r="G132" i="3"/>
  <c r="J131" i="3"/>
  <c r="F131" i="3"/>
  <c r="K128" i="3"/>
  <c r="G128" i="3"/>
  <c r="J127" i="3"/>
  <c r="F127" i="3"/>
  <c r="K124" i="3"/>
  <c r="G124" i="3"/>
  <c r="J123" i="3"/>
  <c r="F123" i="3"/>
  <c r="K120" i="3"/>
  <c r="G120" i="3"/>
  <c r="J119" i="3"/>
  <c r="F119" i="3"/>
  <c r="K116" i="3"/>
  <c r="G116" i="3"/>
  <c r="J115" i="3"/>
  <c r="F115" i="3"/>
  <c r="K112" i="3"/>
  <c r="G112" i="3"/>
  <c r="J111" i="3"/>
  <c r="F111" i="3"/>
  <c r="K108" i="3"/>
  <c r="G108" i="3"/>
  <c r="J107" i="3"/>
  <c r="F107" i="3"/>
  <c r="K105" i="3"/>
  <c r="G105" i="3"/>
  <c r="K103" i="3"/>
  <c r="G103" i="3"/>
  <c r="K101" i="3"/>
  <c r="G101" i="3"/>
  <c r="K99" i="3"/>
  <c r="G99" i="3"/>
  <c r="K97" i="3"/>
  <c r="G97" i="3"/>
  <c r="K95" i="3"/>
  <c r="G95" i="3"/>
  <c r="K93" i="3"/>
  <c r="G93" i="3"/>
  <c r="K91" i="3"/>
  <c r="G91" i="3"/>
  <c r="K89" i="3"/>
  <c r="G89" i="3"/>
  <c r="K87" i="3"/>
  <c r="G87" i="3"/>
  <c r="K340" i="12"/>
  <c r="G340" i="12"/>
  <c r="J339" i="12"/>
  <c r="F339" i="12"/>
  <c r="K336" i="12"/>
  <c r="G336" i="12"/>
  <c r="J335" i="12"/>
  <c r="F335" i="12"/>
  <c r="K332" i="12"/>
  <c r="G332" i="12"/>
  <c r="J331" i="12"/>
  <c r="F331" i="12"/>
  <c r="K328" i="12"/>
  <c r="G328" i="12"/>
  <c r="J327" i="12"/>
  <c r="F327" i="12"/>
  <c r="K324" i="12"/>
  <c r="G324" i="12"/>
  <c r="J323" i="12"/>
  <c r="F323" i="12"/>
  <c r="K320" i="12"/>
  <c r="G320" i="12"/>
  <c r="J319" i="12"/>
  <c r="F319" i="12"/>
  <c r="K316" i="12"/>
  <c r="G316" i="12"/>
  <c r="J315" i="12"/>
  <c r="F315" i="12"/>
  <c r="K312" i="12"/>
  <c r="G312" i="12"/>
  <c r="J311" i="12"/>
  <c r="F311" i="12"/>
  <c r="K308" i="12"/>
  <c r="G308" i="12"/>
  <c r="J307" i="12"/>
  <c r="F307" i="12"/>
  <c r="K304" i="12"/>
  <c r="G304" i="12"/>
  <c r="J303" i="12"/>
  <c r="F303" i="12"/>
  <c r="K300" i="12"/>
  <c r="G300" i="12"/>
  <c r="J299" i="12"/>
  <c r="F299" i="12"/>
  <c r="K296" i="12"/>
  <c r="G296" i="12"/>
  <c r="J295" i="12"/>
  <c r="F295" i="12"/>
  <c r="K292" i="12"/>
  <c r="G292" i="12"/>
  <c r="J291" i="12"/>
  <c r="F291" i="12"/>
  <c r="K288" i="12"/>
  <c r="G288" i="12"/>
  <c r="J287" i="12"/>
  <c r="F287" i="12"/>
  <c r="K284" i="12"/>
  <c r="G284" i="12"/>
  <c r="J283" i="12"/>
  <c r="F283" i="12"/>
  <c r="K280" i="12"/>
  <c r="G280" i="12"/>
  <c r="J279" i="12"/>
  <c r="F279" i="12"/>
  <c r="K276" i="12"/>
  <c r="G276" i="12"/>
  <c r="J275" i="12"/>
  <c r="F275" i="12"/>
  <c r="K272" i="12"/>
  <c r="G272" i="12"/>
  <c r="J271" i="12"/>
  <c r="F271" i="12"/>
  <c r="K268" i="12"/>
  <c r="G268" i="12"/>
  <c r="J267" i="12"/>
  <c r="F267" i="12"/>
  <c r="K264" i="12"/>
  <c r="G264" i="12"/>
  <c r="J263" i="12"/>
  <c r="F263" i="12"/>
  <c r="K260" i="12"/>
  <c r="G260" i="12"/>
  <c r="J259" i="12"/>
  <c r="F259" i="12"/>
  <c r="K256" i="12"/>
  <c r="G256" i="12"/>
  <c r="J255" i="12"/>
  <c r="F255" i="12"/>
  <c r="K252" i="12"/>
  <c r="G252" i="12"/>
  <c r="J251" i="12"/>
  <c r="F251" i="12"/>
  <c r="K248" i="12"/>
  <c r="G248" i="12"/>
  <c r="J247" i="12"/>
  <c r="F247" i="12"/>
  <c r="K244" i="12"/>
  <c r="G244" i="12"/>
  <c r="J243" i="12"/>
  <c r="F243" i="12"/>
  <c r="K240" i="12"/>
  <c r="G240" i="12"/>
  <c r="J239" i="12"/>
  <c r="F239" i="12"/>
  <c r="K236" i="12"/>
  <c r="G236" i="12"/>
  <c r="J235" i="12"/>
  <c r="F235" i="12"/>
  <c r="K232" i="12"/>
  <c r="G232" i="12"/>
  <c r="J231" i="12"/>
  <c r="F231" i="12"/>
  <c r="K228" i="12"/>
  <c r="G228" i="12"/>
  <c r="J227" i="12"/>
  <c r="F227" i="12"/>
  <c r="K224" i="12"/>
  <c r="G224" i="12"/>
  <c r="J223" i="12"/>
  <c r="F223" i="12"/>
  <c r="K220" i="12"/>
  <c r="G220" i="12"/>
  <c r="J219" i="12"/>
  <c r="F219" i="12"/>
  <c r="K216" i="12"/>
  <c r="G216" i="12"/>
  <c r="J215" i="12"/>
  <c r="F215" i="12"/>
  <c r="K212" i="12"/>
  <c r="G212" i="12"/>
  <c r="J211" i="12"/>
  <c r="F211" i="12"/>
  <c r="K208" i="12"/>
  <c r="G208" i="12"/>
  <c r="J207" i="12"/>
  <c r="F207" i="12"/>
  <c r="K204" i="12"/>
  <c r="G204" i="12"/>
  <c r="J203" i="12"/>
  <c r="F203" i="12"/>
  <c r="K200" i="12"/>
  <c r="G200" i="12"/>
  <c r="J199" i="12"/>
  <c r="F199" i="12"/>
  <c r="K196" i="12"/>
  <c r="G196" i="12"/>
  <c r="J195" i="12"/>
  <c r="F195" i="12"/>
  <c r="K192" i="12"/>
  <c r="G192" i="12"/>
  <c r="J191" i="12"/>
  <c r="F191" i="12"/>
  <c r="K188" i="12"/>
  <c r="G188" i="12"/>
  <c r="J187" i="12"/>
  <c r="F187" i="12"/>
  <c r="K184" i="12"/>
  <c r="G184" i="12"/>
  <c r="J183" i="12"/>
  <c r="F183" i="12"/>
  <c r="K180" i="12"/>
  <c r="G180" i="12"/>
  <c r="J179" i="12"/>
  <c r="F179" i="12"/>
  <c r="K176" i="12"/>
  <c r="G176" i="12"/>
  <c r="J175" i="12"/>
  <c r="F175" i="12"/>
  <c r="K172" i="12"/>
  <c r="G172" i="12"/>
  <c r="J171" i="12"/>
  <c r="F171" i="12"/>
  <c r="K168" i="12"/>
  <c r="G168" i="12"/>
  <c r="J167" i="12"/>
  <c r="F167" i="12"/>
  <c r="K164" i="12"/>
  <c r="G164" i="12"/>
  <c r="J163" i="12"/>
  <c r="F163" i="12"/>
  <c r="K160" i="12"/>
  <c r="G160" i="12"/>
  <c r="J159" i="12"/>
  <c r="F159" i="12"/>
  <c r="K156" i="12"/>
  <c r="G156" i="12"/>
  <c r="J155" i="12"/>
  <c r="F155" i="12"/>
  <c r="K152" i="12"/>
  <c r="G152" i="12"/>
  <c r="J151" i="12"/>
  <c r="F151" i="12"/>
  <c r="K148" i="12"/>
  <c r="G148" i="12"/>
  <c r="J147" i="12"/>
  <c r="F147" i="12"/>
  <c r="K144" i="12"/>
  <c r="G144" i="12"/>
  <c r="J143" i="12"/>
  <c r="F143" i="12"/>
  <c r="K140" i="12"/>
  <c r="G140" i="12"/>
  <c r="J139" i="12"/>
  <c r="F139" i="12"/>
  <c r="K136" i="12"/>
  <c r="G136" i="12"/>
  <c r="J135" i="12"/>
  <c r="F135" i="12"/>
  <c r="K132" i="12"/>
  <c r="G132" i="12"/>
  <c r="J131" i="12"/>
  <c r="F131" i="12"/>
  <c r="K128" i="12"/>
  <c r="G128" i="12"/>
  <c r="J127" i="12"/>
  <c r="F127" i="12"/>
  <c r="K124" i="12"/>
  <c r="G124" i="12"/>
  <c r="J123" i="12"/>
  <c r="F123" i="12"/>
  <c r="K120" i="12"/>
  <c r="G120" i="12"/>
  <c r="J119" i="12"/>
  <c r="F119" i="12"/>
  <c r="K116" i="12"/>
  <c r="G116" i="12"/>
  <c r="J115" i="12"/>
  <c r="F115" i="12"/>
  <c r="K112" i="12"/>
  <c r="G112" i="12"/>
  <c r="J111" i="12"/>
  <c r="F111" i="12"/>
  <c r="K108" i="12"/>
  <c r="G108" i="12"/>
  <c r="J107" i="12"/>
  <c r="F107" i="12"/>
  <c r="K104" i="12"/>
  <c r="G104" i="12"/>
  <c r="J103" i="12"/>
  <c r="F103" i="12"/>
  <c r="K100" i="12"/>
  <c r="G100" i="12"/>
  <c r="J99" i="12"/>
  <c r="F99" i="12"/>
  <c r="K96" i="12"/>
  <c r="G96" i="12"/>
  <c r="J95" i="12"/>
  <c r="F95" i="12"/>
  <c r="K92" i="12"/>
  <c r="G92" i="12"/>
  <c r="J91" i="12"/>
  <c r="F91" i="12"/>
  <c r="K88" i="12"/>
  <c r="G88" i="12"/>
  <c r="J87" i="12"/>
  <c r="F87" i="12"/>
  <c r="K84" i="12"/>
  <c r="G84" i="12"/>
  <c r="F83" i="12"/>
  <c r="K80" i="12"/>
  <c r="G80" i="12"/>
  <c r="G76" i="12"/>
  <c r="G72" i="12"/>
  <c r="K68" i="12"/>
  <c r="G68" i="12"/>
  <c r="G64" i="12"/>
  <c r="G60" i="12"/>
  <c r="K56" i="12"/>
  <c r="G56" i="12"/>
  <c r="J55" i="12"/>
  <c r="F55" i="12"/>
  <c r="I48" i="12"/>
  <c r="J48" i="12"/>
  <c r="T87" i="13"/>
  <c r="T83" i="13"/>
  <c r="T79" i="13"/>
  <c r="T75" i="13"/>
  <c r="T71" i="13"/>
  <c r="T67" i="13"/>
  <c r="T63" i="13"/>
  <c r="T59" i="13"/>
  <c r="T55" i="13"/>
  <c r="T157" i="8"/>
  <c r="P157" i="8"/>
  <c r="R157" i="8"/>
  <c r="T155" i="8"/>
  <c r="T150" i="8"/>
  <c r="P149" i="8"/>
  <c r="S149" i="8"/>
  <c r="U149" i="8"/>
  <c r="T146" i="8"/>
  <c r="T142" i="8"/>
  <c r="P141" i="8"/>
  <c r="S141" i="8"/>
  <c r="U141" i="8"/>
  <c r="T138" i="8"/>
  <c r="T134" i="8"/>
  <c r="T130" i="8"/>
  <c r="T126" i="8"/>
  <c r="T121" i="8"/>
  <c r="T117" i="8"/>
  <c r="T113" i="8"/>
  <c r="T109" i="8"/>
  <c r="T105" i="8"/>
  <c r="P103" i="8"/>
  <c r="S103" i="8"/>
  <c r="T100" i="8"/>
  <c r="T96" i="8"/>
  <c r="T92" i="8"/>
  <c r="T85" i="8"/>
  <c r="T72" i="8"/>
  <c r="T66" i="8"/>
  <c r="T62" i="8"/>
  <c r="P60" i="8"/>
  <c r="S60" i="8"/>
  <c r="T57" i="8"/>
  <c r="T52" i="8"/>
  <c r="AB51" i="8"/>
  <c r="T50" i="8"/>
  <c r="AB49" i="8"/>
  <c r="T48" i="8"/>
  <c r="AB47" i="8"/>
  <c r="T46" i="8"/>
  <c r="AB45" i="8"/>
  <c r="T44" i="8"/>
  <c r="AB43" i="8"/>
  <c r="T25" i="8"/>
  <c r="T23" i="8"/>
  <c r="AB17" i="8"/>
  <c r="AB13" i="8"/>
  <c r="T143" i="14"/>
  <c r="P143" i="14"/>
  <c r="R143" i="14"/>
  <c r="T141" i="14"/>
  <c r="P141" i="14"/>
  <c r="R141" i="14"/>
  <c r="T139" i="14"/>
  <c r="P139" i="14"/>
  <c r="R139" i="14"/>
  <c r="T137" i="14"/>
  <c r="P137" i="14"/>
  <c r="R137" i="14"/>
  <c r="T135" i="14"/>
  <c r="T134" i="14"/>
  <c r="T133" i="14"/>
  <c r="T132" i="14"/>
  <c r="P132" i="14"/>
  <c r="R132" i="14"/>
  <c r="T128" i="14"/>
  <c r="T127" i="14"/>
  <c r="P127" i="14"/>
  <c r="R127" i="14"/>
  <c r="T123" i="14"/>
  <c r="T122" i="14"/>
  <c r="P122" i="14"/>
  <c r="R122" i="14"/>
  <c r="T120" i="14"/>
  <c r="P120" i="14"/>
  <c r="R120" i="14"/>
  <c r="T118" i="14"/>
  <c r="P118" i="14"/>
  <c r="R118" i="14"/>
  <c r="T116" i="14"/>
  <c r="P116" i="14"/>
  <c r="R116" i="14"/>
  <c r="T114" i="14"/>
  <c r="P114" i="14"/>
  <c r="R114" i="14"/>
  <c r="T112" i="14"/>
  <c r="P112" i="14"/>
  <c r="R112" i="14"/>
  <c r="T110" i="14"/>
  <c r="P110" i="14"/>
  <c r="R110" i="14"/>
  <c r="T108" i="14"/>
  <c r="P108" i="14"/>
  <c r="R108" i="14"/>
  <c r="P107" i="14"/>
  <c r="S107" i="14"/>
  <c r="T85" i="14"/>
  <c r="P85" i="14"/>
  <c r="R85" i="14"/>
  <c r="T83" i="14"/>
  <c r="P83" i="14"/>
  <c r="R83" i="14"/>
  <c r="T81" i="14"/>
  <c r="P81" i="14"/>
  <c r="R81" i="14"/>
  <c r="T79" i="14"/>
  <c r="P79" i="14"/>
  <c r="R79" i="14"/>
  <c r="T77" i="14"/>
  <c r="P77" i="14"/>
  <c r="R77" i="14"/>
  <c r="T75" i="14"/>
  <c r="P75" i="14"/>
  <c r="R75" i="14"/>
  <c r="T73" i="14"/>
  <c r="P73" i="14"/>
  <c r="R73" i="14"/>
  <c r="T71" i="14"/>
  <c r="P71" i="14"/>
  <c r="R71" i="14"/>
  <c r="T69" i="14"/>
  <c r="P69" i="14"/>
  <c r="R69" i="14"/>
  <c r="T67" i="14"/>
  <c r="P67" i="14"/>
  <c r="R67" i="14"/>
  <c r="T65" i="14"/>
  <c r="P65" i="14"/>
  <c r="R65" i="14"/>
  <c r="T63" i="14"/>
  <c r="P63" i="14"/>
  <c r="R63" i="14"/>
  <c r="T61" i="14"/>
  <c r="P61" i="14"/>
  <c r="R61" i="14"/>
  <c r="T59" i="14"/>
  <c r="P59" i="14"/>
  <c r="R59" i="14"/>
  <c r="P58" i="14"/>
  <c r="S58" i="14"/>
  <c r="T57" i="14"/>
  <c r="P57" i="14"/>
  <c r="R57" i="14"/>
  <c r="T55" i="14"/>
  <c r="P55" i="14"/>
  <c r="R55" i="14"/>
  <c r="T53" i="14"/>
  <c r="P53" i="14"/>
  <c r="R53" i="14"/>
  <c r="AB51" i="14"/>
  <c r="T49" i="14"/>
  <c r="P49" i="14"/>
  <c r="R49" i="14"/>
  <c r="AB48" i="14"/>
  <c r="T46" i="14"/>
  <c r="T45" i="14"/>
  <c r="T44" i="14"/>
  <c r="P44" i="14"/>
  <c r="R44" i="14"/>
  <c r="AB43" i="14"/>
  <c r="AB37" i="14"/>
  <c r="P33" i="14"/>
  <c r="R33" i="14"/>
  <c r="P32" i="14"/>
  <c r="AB31" i="14"/>
  <c r="T29" i="14"/>
  <c r="T28" i="14"/>
  <c r="T27" i="14"/>
  <c r="P27" i="14"/>
  <c r="R27" i="14"/>
  <c r="AB26" i="14"/>
  <c r="P22" i="14"/>
  <c r="AB21" i="14"/>
  <c r="AB18" i="14"/>
  <c r="AB16" i="14"/>
  <c r="AB13" i="14"/>
  <c r="AB4" i="14"/>
  <c r="H161" i="11"/>
  <c r="S161" i="11"/>
  <c r="U161" i="11"/>
  <c r="G148" i="11"/>
  <c r="P148" i="11"/>
  <c r="R148" i="11"/>
  <c r="J126" i="11"/>
  <c r="R118" i="11"/>
  <c r="S118" i="11"/>
  <c r="U118" i="11"/>
  <c r="J118" i="11"/>
  <c r="R110" i="11"/>
  <c r="S110" i="11"/>
  <c r="U110" i="11"/>
  <c r="J110" i="11"/>
  <c r="J102" i="11"/>
  <c r="J94" i="11"/>
  <c r="I45" i="7"/>
  <c r="K37" i="7"/>
  <c r="K29" i="7"/>
  <c r="K25" i="7"/>
  <c r="G21" i="7"/>
  <c r="J342" i="3"/>
  <c r="K339" i="3"/>
  <c r="J338" i="3"/>
  <c r="K335" i="3"/>
  <c r="J334" i="3"/>
  <c r="K331" i="3"/>
  <c r="J330" i="3"/>
  <c r="K327" i="3"/>
  <c r="J326" i="3"/>
  <c r="K323" i="3"/>
  <c r="J322" i="3"/>
  <c r="K319" i="3"/>
  <c r="J318" i="3"/>
  <c r="K315" i="3"/>
  <c r="J314" i="3"/>
  <c r="K311" i="3"/>
  <c r="J310" i="3"/>
  <c r="K307" i="3"/>
  <c r="J306" i="3"/>
  <c r="K303" i="3"/>
  <c r="J302" i="3"/>
  <c r="K299" i="3"/>
  <c r="J298" i="3"/>
  <c r="K295" i="3"/>
  <c r="J294" i="3"/>
  <c r="K291" i="3"/>
  <c r="J290" i="3"/>
  <c r="K287" i="3"/>
  <c r="J286" i="3"/>
  <c r="K283" i="3"/>
  <c r="J282" i="3"/>
  <c r="K279" i="3"/>
  <c r="J278" i="3"/>
  <c r="K275" i="3"/>
  <c r="J274" i="3"/>
  <c r="K271" i="3"/>
  <c r="J270" i="3"/>
  <c r="K267" i="3"/>
  <c r="J266" i="3"/>
  <c r="K263" i="3"/>
  <c r="J262" i="3"/>
  <c r="K259" i="3"/>
  <c r="J258" i="3"/>
  <c r="K255" i="3"/>
  <c r="J254" i="3"/>
  <c r="K251" i="3"/>
  <c r="J250" i="3"/>
  <c r="K247" i="3"/>
  <c r="J246" i="3"/>
  <c r="K243" i="3"/>
  <c r="J242" i="3"/>
  <c r="K239" i="3"/>
  <c r="J238" i="3"/>
  <c r="K235" i="3"/>
  <c r="J234" i="3"/>
  <c r="K231" i="3"/>
  <c r="J230" i="3"/>
  <c r="K227" i="3"/>
  <c r="J226" i="3"/>
  <c r="K223" i="3"/>
  <c r="J222" i="3"/>
  <c r="K219" i="3"/>
  <c r="J218" i="3"/>
  <c r="K215" i="3"/>
  <c r="J214" i="3"/>
  <c r="K211" i="3"/>
  <c r="J210" i="3"/>
  <c r="K207" i="3"/>
  <c r="J206" i="3"/>
  <c r="K203" i="3"/>
  <c r="J202" i="3"/>
  <c r="K199" i="3"/>
  <c r="J198" i="3"/>
  <c r="K195" i="3"/>
  <c r="J194" i="3"/>
  <c r="K191" i="3"/>
  <c r="J190" i="3"/>
  <c r="K187" i="3"/>
  <c r="J186" i="3"/>
  <c r="K183" i="3"/>
  <c r="J182" i="3"/>
  <c r="K179" i="3"/>
  <c r="J178" i="3"/>
  <c r="J170" i="3"/>
  <c r="K167" i="3"/>
  <c r="J166" i="3"/>
  <c r="L26" i="12"/>
  <c r="I49" i="12"/>
  <c r="I37" i="12"/>
  <c r="I33" i="12"/>
  <c r="I29" i="12"/>
  <c r="I21" i="12"/>
  <c r="J53" i="12"/>
  <c r="J37" i="12"/>
  <c r="J33" i="12"/>
  <c r="J29" i="12"/>
  <c r="E85" i="6"/>
  <c r="F85" i="6"/>
  <c r="E81" i="6"/>
  <c r="F81" i="6"/>
  <c r="E77" i="6"/>
  <c r="F77" i="6"/>
  <c r="E73" i="6"/>
  <c r="F73" i="6"/>
  <c r="E69" i="6"/>
  <c r="F69" i="6"/>
  <c r="E65" i="6"/>
  <c r="F65" i="6"/>
  <c r="E61" i="6"/>
  <c r="F61" i="6"/>
  <c r="E57" i="6"/>
  <c r="F57" i="6"/>
  <c r="E46" i="6"/>
  <c r="F46" i="6"/>
  <c r="E42" i="6"/>
  <c r="F42" i="6"/>
  <c r="E38" i="6"/>
  <c r="F38" i="6"/>
  <c r="E37" i="6"/>
  <c r="F37" i="6"/>
  <c r="E36" i="6"/>
  <c r="F36" i="6"/>
  <c r="E35" i="6"/>
  <c r="F35" i="6"/>
  <c r="E34" i="6"/>
  <c r="F34" i="6"/>
  <c r="E33" i="6"/>
  <c r="F33" i="6"/>
  <c r="E32" i="6"/>
  <c r="F32" i="6"/>
  <c r="E31" i="6"/>
  <c r="F31" i="6"/>
  <c r="E30" i="6"/>
  <c r="F30" i="6"/>
  <c r="E29" i="6"/>
  <c r="F29" i="6"/>
  <c r="E28" i="6"/>
  <c r="F28" i="6"/>
  <c r="E27" i="6"/>
  <c r="F27" i="6"/>
  <c r="E26" i="6"/>
  <c r="F26" i="6"/>
  <c r="E25" i="6"/>
  <c r="F25" i="6"/>
  <c r="E24" i="6"/>
  <c r="F24" i="6"/>
  <c r="E23" i="6"/>
  <c r="F23" i="6"/>
  <c r="E22" i="6"/>
  <c r="F22" i="6"/>
  <c r="E21" i="6"/>
  <c r="F21" i="6"/>
  <c r="Z15" i="9"/>
  <c r="P44" i="9"/>
  <c r="T163" i="8"/>
  <c r="P163" i="8"/>
  <c r="R163" i="8"/>
  <c r="T156" i="8"/>
  <c r="T151" i="8"/>
  <c r="P150" i="8"/>
  <c r="S150" i="8"/>
  <c r="U150" i="8"/>
  <c r="T147" i="8"/>
  <c r="P146" i="8"/>
  <c r="S146" i="8"/>
  <c r="U146" i="8"/>
  <c r="T143" i="8"/>
  <c r="P142" i="8"/>
  <c r="S142" i="8"/>
  <c r="U142" i="8"/>
  <c r="T139" i="8"/>
  <c r="T135" i="8"/>
  <c r="T131" i="8"/>
  <c r="T127" i="8"/>
  <c r="T122" i="8"/>
  <c r="T118" i="8"/>
  <c r="T114" i="8"/>
  <c r="T110" i="8"/>
  <c r="T106" i="8"/>
  <c r="T101" i="8"/>
  <c r="T97" i="8"/>
  <c r="T93" i="8"/>
  <c r="T88" i="8"/>
  <c r="T75" i="8"/>
  <c r="T67" i="8"/>
  <c r="T63" i="8"/>
  <c r="T58" i="8"/>
  <c r="T42" i="8"/>
  <c r="AB41" i="8"/>
  <c r="T40" i="8"/>
  <c r="AB39" i="8"/>
  <c r="T38" i="8"/>
  <c r="AB37" i="8"/>
  <c r="T36" i="8"/>
  <c r="AB35" i="8"/>
  <c r="T34" i="8"/>
  <c r="AB33" i="8"/>
  <c r="T32" i="8"/>
  <c r="AB31" i="8"/>
  <c r="T30" i="8"/>
  <c r="AB29" i="8"/>
  <c r="T28" i="8"/>
  <c r="AB27" i="8"/>
  <c r="T26" i="8"/>
  <c r="AB25" i="8"/>
  <c r="P25" i="8"/>
  <c r="S25" i="8"/>
  <c r="T24" i="8"/>
  <c r="AB23" i="8"/>
  <c r="P23" i="8"/>
  <c r="S23" i="8"/>
  <c r="T22" i="8"/>
  <c r="AB21" i="8"/>
  <c r="AB12" i="8"/>
  <c r="P155" i="8"/>
  <c r="R155" i="8"/>
  <c r="P153" i="8"/>
  <c r="R153" i="8"/>
  <c r="P145" i="8"/>
  <c r="R145" i="8"/>
  <c r="P140" i="8"/>
  <c r="R140" i="8"/>
  <c r="P137" i="8"/>
  <c r="P135" i="8"/>
  <c r="P133" i="8"/>
  <c r="P131" i="8"/>
  <c r="P129" i="8"/>
  <c r="P127" i="8"/>
  <c r="P125" i="8"/>
  <c r="P122" i="8"/>
  <c r="R122" i="8"/>
  <c r="P120" i="8"/>
  <c r="P118" i="8"/>
  <c r="R118" i="8"/>
  <c r="P116" i="8"/>
  <c r="P114" i="8"/>
  <c r="R114" i="8"/>
  <c r="P112" i="8"/>
  <c r="P110" i="8"/>
  <c r="R110" i="8"/>
  <c r="P108" i="8"/>
  <c r="P106" i="8"/>
  <c r="R106" i="8"/>
  <c r="P104" i="8"/>
  <c r="P101" i="8"/>
  <c r="P99" i="8"/>
  <c r="P97" i="8"/>
  <c r="P95" i="8"/>
  <c r="P93" i="8"/>
  <c r="P91" i="8"/>
  <c r="P88" i="8"/>
  <c r="R88" i="8"/>
  <c r="P82" i="8"/>
  <c r="R82" i="8"/>
  <c r="P75" i="8"/>
  <c r="R75" i="8"/>
  <c r="P69" i="8"/>
  <c r="P67" i="8"/>
  <c r="R67" i="8"/>
  <c r="P65" i="8"/>
  <c r="P63" i="8"/>
  <c r="R63" i="8"/>
  <c r="P61" i="8"/>
  <c r="P58" i="8"/>
  <c r="R58" i="8"/>
  <c r="P55" i="8"/>
  <c r="R55" i="8"/>
  <c r="P52" i="8"/>
  <c r="R52" i="8"/>
  <c r="P50" i="8"/>
  <c r="R50" i="8"/>
  <c r="P48" i="8"/>
  <c r="R48" i="8"/>
  <c r="P46" i="8"/>
  <c r="R46" i="8"/>
  <c r="P44" i="8"/>
  <c r="R44" i="8"/>
  <c r="P41" i="8"/>
  <c r="R41" i="8"/>
  <c r="P39" i="8"/>
  <c r="R39" i="8"/>
  <c r="P37" i="8"/>
  <c r="R37" i="8"/>
  <c r="P35" i="8"/>
  <c r="R35" i="8"/>
  <c r="P33" i="8"/>
  <c r="R33" i="8"/>
  <c r="AB10" i="8"/>
  <c r="AB7" i="8"/>
  <c r="AB5" i="8"/>
  <c r="P135" i="14"/>
  <c r="S135" i="14"/>
  <c r="U135" i="14"/>
  <c r="P134" i="14"/>
  <c r="S134" i="14"/>
  <c r="U134" i="14"/>
  <c r="P133" i="14"/>
  <c r="S133" i="14"/>
  <c r="U133" i="14"/>
  <c r="P128" i="14"/>
  <c r="S128" i="14"/>
  <c r="U128" i="14"/>
  <c r="P123" i="14"/>
  <c r="S123" i="14"/>
  <c r="U123" i="14"/>
  <c r="T105" i="14"/>
  <c r="P105" i="14"/>
  <c r="R105" i="14"/>
  <c r="T103" i="14"/>
  <c r="P103" i="14"/>
  <c r="R103" i="14"/>
  <c r="T101" i="14"/>
  <c r="P101" i="14"/>
  <c r="R101" i="14"/>
  <c r="T99" i="14"/>
  <c r="P99" i="14"/>
  <c r="R99" i="14"/>
  <c r="T97" i="14"/>
  <c r="P97" i="14"/>
  <c r="R97" i="14"/>
  <c r="T95" i="14"/>
  <c r="P95" i="14"/>
  <c r="R95" i="14"/>
  <c r="T93" i="14"/>
  <c r="P93" i="14"/>
  <c r="R93" i="14"/>
  <c r="T91" i="14"/>
  <c r="P91" i="14"/>
  <c r="R91" i="14"/>
  <c r="T89" i="14"/>
  <c r="T52" i="14"/>
  <c r="P52" i="14"/>
  <c r="R52" i="14"/>
  <c r="AB50" i="14"/>
  <c r="P46" i="14"/>
  <c r="R46" i="14"/>
  <c r="P45" i="14"/>
  <c r="R45" i="14"/>
  <c r="AB44" i="14"/>
  <c r="T41" i="14"/>
  <c r="T40" i="14"/>
  <c r="T39" i="14"/>
  <c r="P39" i="14"/>
  <c r="R39" i="14"/>
  <c r="AB38" i="14"/>
  <c r="AB33" i="14"/>
  <c r="P29" i="14"/>
  <c r="R29" i="14"/>
  <c r="P28" i="14"/>
  <c r="R28" i="14"/>
  <c r="AB27" i="14"/>
  <c r="T24" i="14"/>
  <c r="AB15" i="14"/>
  <c r="AB12" i="14"/>
  <c r="AB2" i="14"/>
  <c r="U150" i="11"/>
  <c r="J136" i="11"/>
  <c r="R30" i="11"/>
  <c r="R26" i="11"/>
  <c r="E134" i="2"/>
  <c r="F134" i="2"/>
  <c r="E135" i="2"/>
  <c r="F135" i="2"/>
  <c r="E136" i="2"/>
  <c r="F136" i="2"/>
  <c r="E137" i="2"/>
  <c r="F137" i="2"/>
  <c r="E138" i="2"/>
  <c r="F138" i="2"/>
  <c r="E139" i="2"/>
  <c r="F139" i="2"/>
  <c r="E140" i="2"/>
  <c r="F140" i="2"/>
  <c r="E141" i="2"/>
  <c r="F141" i="2"/>
  <c r="E142" i="2"/>
  <c r="F142" i="2"/>
  <c r="E143" i="2"/>
  <c r="F143" i="2"/>
  <c r="E144" i="2"/>
  <c r="F144" i="2"/>
  <c r="E145" i="2"/>
  <c r="F145" i="2"/>
  <c r="E146" i="2"/>
  <c r="F146" i="2"/>
  <c r="E147" i="2"/>
  <c r="F147" i="2"/>
  <c r="E148" i="2"/>
  <c r="F148" i="2"/>
  <c r="E149" i="2"/>
  <c r="F149" i="2"/>
  <c r="E150" i="2"/>
  <c r="F150" i="2"/>
  <c r="E151" i="2"/>
  <c r="F151" i="2"/>
  <c r="E152" i="2"/>
  <c r="F152" i="2"/>
  <c r="E153" i="2"/>
  <c r="F153" i="2"/>
  <c r="E154" i="2"/>
  <c r="F154" i="2"/>
  <c r="E155" i="2"/>
  <c r="F155" i="2"/>
  <c r="E156" i="2"/>
  <c r="F156" i="2"/>
  <c r="E157" i="2"/>
  <c r="F157" i="2"/>
  <c r="E158" i="2"/>
  <c r="F158" i="2"/>
  <c r="E159" i="2"/>
  <c r="E160" i="2"/>
  <c r="F160" i="2"/>
  <c r="E133" i="2"/>
  <c r="F133" i="2"/>
  <c r="E100" i="2"/>
  <c r="F100" i="2"/>
  <c r="E101" i="2"/>
  <c r="F101" i="2"/>
  <c r="E106" i="2"/>
  <c r="E107" i="2"/>
  <c r="F107" i="2"/>
  <c r="E110" i="2"/>
  <c r="F110" i="2"/>
  <c r="E115" i="2"/>
  <c r="F115" i="2"/>
  <c r="E116" i="2"/>
  <c r="F116" i="2"/>
  <c r="E120" i="2"/>
  <c r="F120" i="2"/>
  <c r="E121" i="2"/>
  <c r="F121" i="2"/>
  <c r="E122" i="2"/>
  <c r="F122" i="2"/>
  <c r="E123" i="2"/>
  <c r="F123" i="2"/>
  <c r="E128" i="2"/>
  <c r="F128" i="2"/>
  <c r="E129" i="2"/>
  <c r="F129" i="2"/>
  <c r="E96" i="2"/>
  <c r="F96" i="2"/>
  <c r="E39" i="2"/>
  <c r="F39" i="2"/>
  <c r="G39" i="2"/>
  <c r="E41" i="2"/>
  <c r="F41" i="2"/>
  <c r="G41" i="2"/>
  <c r="E90" i="2"/>
  <c r="F90" i="2"/>
  <c r="E89" i="2"/>
  <c r="F89" i="2"/>
  <c r="E91" i="2"/>
  <c r="F91" i="2"/>
  <c r="E36" i="2"/>
  <c r="F36" i="2"/>
  <c r="G36" i="2"/>
  <c r="E33" i="2"/>
  <c r="F33" i="2"/>
  <c r="G33" i="2"/>
  <c r="E92" i="2"/>
  <c r="F92" i="2"/>
  <c r="E34" i="2"/>
  <c r="E31" i="2"/>
  <c r="F31" i="2"/>
  <c r="G31" i="2"/>
  <c r="E28" i="2"/>
  <c r="F28" i="2"/>
  <c r="G28" i="2"/>
  <c r="E29" i="2"/>
  <c r="F29" i="2"/>
  <c r="G29" i="2"/>
  <c r="E32" i="2"/>
  <c r="F32" i="2"/>
  <c r="G32" i="2"/>
  <c r="E30" i="2"/>
  <c r="F30" i="2"/>
  <c r="G30" i="2"/>
  <c r="E93" i="2"/>
  <c r="E26" i="2"/>
  <c r="E27" i="2"/>
  <c r="F27" i="2"/>
  <c r="G27" i="2"/>
  <c r="E94" i="2"/>
  <c r="F94" i="2"/>
  <c r="E95" i="2"/>
  <c r="F95" i="2"/>
  <c r="E97" i="2"/>
  <c r="F97" i="2"/>
  <c r="E98" i="2"/>
  <c r="F98" i="2"/>
  <c r="E99" i="2"/>
  <c r="F99" i="2"/>
  <c r="E102" i="2"/>
  <c r="F102" i="2"/>
  <c r="E103" i="2"/>
  <c r="F103" i="2"/>
  <c r="E104" i="2"/>
  <c r="F104" i="2"/>
  <c r="E131" i="2"/>
  <c r="F131" i="2"/>
  <c r="E112" i="2"/>
  <c r="F112" i="2"/>
  <c r="E130" i="2"/>
  <c r="F130" i="2"/>
  <c r="E105" i="2"/>
  <c r="F105" i="2"/>
  <c r="E114" i="2"/>
  <c r="F114" i="2"/>
  <c r="E108" i="2"/>
  <c r="F108" i="2"/>
  <c r="E109" i="2"/>
  <c r="F109" i="2"/>
  <c r="E124" i="2"/>
  <c r="F124" i="2"/>
  <c r="E111" i="2"/>
  <c r="F111" i="2"/>
  <c r="E125" i="2"/>
  <c r="E117" i="2"/>
  <c r="F117" i="2"/>
  <c r="E113" i="2"/>
  <c r="F113" i="2"/>
  <c r="E118" i="2"/>
  <c r="F118" i="2"/>
  <c r="E126" i="2"/>
  <c r="F126" i="2"/>
  <c r="E119" i="2"/>
  <c r="F119" i="2"/>
  <c r="E127" i="2"/>
  <c r="F127" i="2"/>
  <c r="E37" i="2"/>
  <c r="F37" i="2"/>
  <c r="G37" i="2"/>
  <c r="E64" i="2"/>
  <c r="F64" i="2"/>
  <c r="G64" i="2"/>
  <c r="E63" i="2"/>
  <c r="F63" i="2"/>
  <c r="G63" i="2"/>
  <c r="E60" i="2"/>
  <c r="F60" i="2"/>
  <c r="G60" i="2"/>
  <c r="E67" i="2"/>
  <c r="F67" i="2"/>
  <c r="G67" i="2"/>
  <c r="E65" i="2"/>
  <c r="F65" i="2"/>
  <c r="G65" i="2"/>
  <c r="E53" i="2"/>
  <c r="F53" i="2"/>
  <c r="G53" i="2"/>
  <c r="E56" i="2"/>
  <c r="F56" i="2"/>
  <c r="G56" i="2"/>
  <c r="E62" i="2"/>
  <c r="F62" i="2"/>
  <c r="G62" i="2"/>
  <c r="E54" i="2"/>
  <c r="F54" i="2"/>
  <c r="G54" i="2"/>
  <c r="E66" i="2"/>
  <c r="F66" i="2"/>
  <c r="G66" i="2"/>
  <c r="E55" i="2"/>
  <c r="F55" i="2"/>
  <c r="G55" i="2"/>
  <c r="E69" i="2"/>
  <c r="F69" i="2"/>
  <c r="E70" i="2"/>
  <c r="F70" i="2"/>
  <c r="E58" i="2"/>
  <c r="F58" i="2"/>
  <c r="G58" i="2"/>
  <c r="E52" i="2"/>
  <c r="F52" i="2"/>
  <c r="G52" i="2"/>
  <c r="E71" i="2"/>
  <c r="F71" i="2"/>
  <c r="E57" i="2"/>
  <c r="F57" i="2"/>
  <c r="G57" i="2"/>
  <c r="E77" i="2"/>
  <c r="F77" i="2"/>
  <c r="E81" i="2"/>
  <c r="F81" i="2"/>
  <c r="E78" i="2"/>
  <c r="F78" i="2"/>
  <c r="E74" i="2"/>
  <c r="F74" i="2"/>
  <c r="E79" i="2"/>
  <c r="F79" i="2"/>
  <c r="E80" i="2"/>
  <c r="F80" i="2"/>
  <c r="E75" i="2"/>
  <c r="F75" i="2"/>
  <c r="E83" i="2"/>
  <c r="F83" i="2"/>
  <c r="E72" i="2"/>
  <c r="F72" i="2"/>
  <c r="E84" i="2"/>
  <c r="F84" i="2"/>
  <c r="E88" i="2"/>
  <c r="F88" i="2"/>
  <c r="E82" i="2"/>
  <c r="F82" i="2"/>
  <c r="E73" i="2"/>
  <c r="F73" i="2"/>
  <c r="E76" i="2"/>
  <c r="F76" i="2"/>
  <c r="E42" i="2"/>
  <c r="E43" i="2"/>
  <c r="F43" i="2"/>
  <c r="G43" i="2"/>
  <c r="E86" i="2"/>
  <c r="F86" i="2"/>
  <c r="E50" i="2"/>
  <c r="F50" i="2"/>
  <c r="G50" i="2"/>
  <c r="E48" i="2"/>
  <c r="F48" i="2"/>
  <c r="G48" i="2"/>
  <c r="E49" i="2"/>
  <c r="F49" i="2"/>
  <c r="G49" i="2"/>
  <c r="E46" i="2"/>
  <c r="F46" i="2"/>
  <c r="G46" i="2"/>
  <c r="E45" i="2"/>
  <c r="F45" i="2"/>
  <c r="G45" i="2"/>
  <c r="E85" i="2"/>
  <c r="F85" i="2"/>
  <c r="E44" i="2"/>
  <c r="F44" i="2"/>
  <c r="G44" i="2"/>
  <c r="E51" i="2"/>
  <c r="F51" i="2"/>
  <c r="G51" i="2"/>
  <c r="E47" i="2"/>
  <c r="F47" i="2"/>
  <c r="G47" i="2"/>
  <c r="E87" i="2"/>
  <c r="F87" i="2"/>
  <c r="E40" i="2"/>
  <c r="F40" i="2"/>
  <c r="G40" i="2"/>
  <c r="E38" i="2"/>
  <c r="F38" i="2"/>
  <c r="G38" i="2"/>
  <c r="E35" i="2"/>
  <c r="F35" i="2"/>
  <c r="G35" i="2"/>
  <c r="E61" i="2"/>
  <c r="F61" i="2"/>
  <c r="G61" i="2"/>
  <c r="E68" i="2"/>
  <c r="E132" i="2"/>
  <c r="F132" i="2"/>
  <c r="G132" i="2"/>
  <c r="E59" i="2"/>
  <c r="F59" i="2"/>
  <c r="G59" i="2"/>
  <c r="E25" i="2"/>
  <c r="F25" i="2"/>
  <c r="E23" i="2"/>
  <c r="F23" i="2"/>
  <c r="G23" i="2"/>
  <c r="E22" i="2"/>
  <c r="F22" i="2"/>
  <c r="G22" i="2"/>
  <c r="E21" i="2"/>
  <c r="F21" i="2"/>
  <c r="G21" i="2"/>
  <c r="E24" i="2"/>
  <c r="F24" i="2"/>
  <c r="G24" i="2"/>
  <c r="T166" i="8"/>
  <c r="P165" i="8"/>
  <c r="R165" i="8"/>
  <c r="T164" i="8"/>
  <c r="P160" i="8"/>
  <c r="R160" i="8"/>
  <c r="T159" i="8"/>
  <c r="P158" i="8"/>
  <c r="R158" i="8"/>
  <c r="T152" i="8"/>
  <c r="P89" i="8"/>
  <c r="R89" i="8"/>
  <c r="T87" i="8"/>
  <c r="P86" i="8"/>
  <c r="R86" i="8"/>
  <c r="T84" i="8"/>
  <c r="P83" i="8"/>
  <c r="R83" i="8"/>
  <c r="T81" i="8"/>
  <c r="P80" i="8"/>
  <c r="R80" i="8"/>
  <c r="T78" i="8"/>
  <c r="P77" i="8"/>
  <c r="R77" i="8"/>
  <c r="T76" i="8"/>
  <c r="P74" i="8"/>
  <c r="R74" i="8"/>
  <c r="T73" i="8"/>
  <c r="P71" i="8"/>
  <c r="R71" i="8"/>
  <c r="T70" i="8"/>
  <c r="P54" i="8"/>
  <c r="R54" i="8"/>
  <c r="T56" i="8"/>
  <c r="P164" i="8"/>
  <c r="R164" i="8"/>
  <c r="P152" i="8"/>
  <c r="R152" i="8"/>
  <c r="P84" i="8"/>
  <c r="R84" i="8"/>
  <c r="P78" i="8"/>
  <c r="R78" i="8"/>
  <c r="P73" i="8"/>
  <c r="R73" i="8"/>
  <c r="P56" i="8"/>
  <c r="R56" i="8"/>
  <c r="T165" i="8"/>
  <c r="T158" i="8"/>
  <c r="T86" i="8"/>
  <c r="T80" i="8"/>
  <c r="T74" i="8"/>
  <c r="T54" i="8"/>
  <c r="P166" i="8"/>
  <c r="R166" i="8"/>
  <c r="P159" i="8"/>
  <c r="R159" i="8"/>
  <c r="P87" i="8"/>
  <c r="R87" i="8"/>
  <c r="P81" i="8"/>
  <c r="R81" i="8"/>
  <c r="P76" i="8"/>
  <c r="R76" i="8"/>
  <c r="P70" i="8"/>
  <c r="R70" i="8"/>
  <c r="T160" i="8"/>
  <c r="T89" i="8"/>
  <c r="T83" i="8"/>
  <c r="T77" i="8"/>
  <c r="T71" i="8"/>
  <c r="S31" i="11"/>
  <c r="U31" i="11"/>
  <c r="K31" i="11"/>
  <c r="S29" i="11"/>
  <c r="U29" i="11"/>
  <c r="K29" i="11"/>
  <c r="S27" i="11"/>
  <c r="U27" i="11"/>
  <c r="K27" i="11"/>
  <c r="H24" i="11"/>
  <c r="S24" i="11"/>
  <c r="U24" i="11"/>
  <c r="K21" i="11"/>
  <c r="S21" i="11"/>
  <c r="U21" i="11"/>
  <c r="P153" i="11"/>
  <c r="G153" i="11"/>
  <c r="T153" i="11"/>
  <c r="R140" i="11"/>
  <c r="J140" i="11"/>
  <c r="J132" i="11"/>
  <c r="J124" i="11"/>
  <c r="R116" i="11"/>
  <c r="S116" i="11"/>
  <c r="U116" i="11"/>
  <c r="J116" i="11"/>
  <c r="R108" i="11"/>
  <c r="S108" i="11"/>
  <c r="U108" i="11"/>
  <c r="J108" i="11"/>
  <c r="J100" i="11"/>
  <c r="J92" i="11"/>
  <c r="G79" i="11"/>
  <c r="P79" i="11"/>
  <c r="R79" i="11"/>
  <c r="T79" i="11"/>
  <c r="T55" i="11"/>
  <c r="P70" i="11"/>
  <c r="R70" i="11"/>
  <c r="T74" i="11"/>
  <c r="P76" i="11"/>
  <c r="R76" i="11"/>
  <c r="T80" i="11"/>
  <c r="P81" i="11"/>
  <c r="R81" i="11"/>
  <c r="T86" i="11"/>
  <c r="P87" i="11"/>
  <c r="R87" i="11"/>
  <c r="T158" i="11"/>
  <c r="P159" i="11"/>
  <c r="R159" i="11"/>
  <c r="T165" i="11"/>
  <c r="P166" i="11"/>
  <c r="R166" i="11"/>
  <c r="T43" i="11"/>
  <c r="P55" i="11"/>
  <c r="R55" i="11"/>
  <c r="T73" i="11"/>
  <c r="P74" i="11"/>
  <c r="R74" i="11"/>
  <c r="T78" i="11"/>
  <c r="P80" i="11"/>
  <c r="R80" i="11"/>
  <c r="T84" i="11"/>
  <c r="P86" i="11"/>
  <c r="R86" i="11"/>
  <c r="T152" i="11"/>
  <c r="P158" i="11"/>
  <c r="R158" i="11"/>
  <c r="T164" i="11"/>
  <c r="P165" i="11"/>
  <c r="R165" i="11"/>
  <c r="P43" i="11"/>
  <c r="R43" i="11"/>
  <c r="T71" i="11"/>
  <c r="P73" i="11"/>
  <c r="R73" i="11"/>
  <c r="T77" i="11"/>
  <c r="P78" i="11"/>
  <c r="R78" i="11"/>
  <c r="T83" i="11"/>
  <c r="P84" i="11"/>
  <c r="R84" i="11"/>
  <c r="T89" i="11"/>
  <c r="P152" i="11"/>
  <c r="R152" i="11"/>
  <c r="T160" i="11"/>
  <c r="P164" i="11"/>
  <c r="R164" i="11"/>
  <c r="T70" i="11"/>
  <c r="P71" i="11"/>
  <c r="R71" i="11"/>
  <c r="T76" i="11"/>
  <c r="P77" i="11"/>
  <c r="R77" i="11"/>
  <c r="T81" i="11"/>
  <c r="P83" i="11"/>
  <c r="R83" i="11"/>
  <c r="T87" i="11"/>
  <c r="P89" i="11"/>
  <c r="R89" i="11"/>
  <c r="T159" i="11"/>
  <c r="P160" i="11"/>
  <c r="R160" i="11"/>
  <c r="T166" i="11"/>
  <c r="AR1849" i="15"/>
  <c r="AQ1849" i="15"/>
  <c r="AP1849" i="15"/>
  <c r="AO1849" i="15"/>
  <c r="AN1849" i="15"/>
  <c r="AM1849" i="15"/>
  <c r="AL1849" i="15"/>
  <c r="AT1787" i="15"/>
  <c r="AS1787" i="15"/>
  <c r="AR1787" i="15"/>
  <c r="AQ1787" i="15"/>
  <c r="AP1787" i="15"/>
  <c r="AO1787" i="15"/>
  <c r="AN1787" i="15"/>
  <c r="AM1787" i="15"/>
  <c r="AL1787" i="15"/>
  <c r="BM75" i="15"/>
  <c r="BL75" i="15"/>
  <c r="BK75" i="15"/>
  <c r="BJ75" i="15"/>
  <c r="BI75" i="15"/>
  <c r="BH75" i="15"/>
  <c r="BG75" i="15"/>
  <c r="BF75" i="15"/>
  <c r="BE75" i="15"/>
  <c r="BM61" i="15"/>
  <c r="BL61" i="15"/>
  <c r="BK61" i="15"/>
  <c r="BJ61" i="15"/>
  <c r="BI61" i="15"/>
  <c r="BH61" i="15"/>
  <c r="BG61" i="15"/>
  <c r="BF61" i="15"/>
  <c r="BE61" i="15"/>
  <c r="BM35" i="15"/>
  <c r="BL35" i="15"/>
  <c r="BK35" i="15"/>
  <c r="BJ35" i="15"/>
  <c r="BI35" i="15"/>
  <c r="BH35" i="15"/>
  <c r="BG35" i="15"/>
  <c r="BF35" i="15"/>
  <c r="BE35" i="15"/>
  <c r="BM30" i="15"/>
  <c r="BL30" i="15"/>
  <c r="BK30" i="15"/>
  <c r="BJ30" i="15"/>
  <c r="BI30" i="15"/>
  <c r="BH30" i="15"/>
  <c r="BG30" i="15"/>
  <c r="BF30" i="15"/>
  <c r="BE30" i="15"/>
  <c r="BM23" i="15"/>
  <c r="BL23" i="15"/>
  <c r="BK23" i="15"/>
  <c r="BJ23" i="15"/>
  <c r="BI23" i="15"/>
  <c r="BH23" i="15"/>
  <c r="BG23" i="15"/>
  <c r="BF23" i="15"/>
  <c r="BE23" i="15"/>
  <c r="BM22" i="15"/>
  <c r="BL22" i="15"/>
  <c r="BK22" i="15"/>
  <c r="BJ22" i="15"/>
  <c r="BI22" i="15"/>
  <c r="BH22" i="15"/>
  <c r="BG22" i="15"/>
  <c r="BF22" i="15"/>
  <c r="BE22" i="15"/>
  <c r="Z155" i="15"/>
  <c r="G155" i="15"/>
  <c r="AU155" i="15"/>
  <c r="AU152" i="15"/>
  <c r="Z152" i="15"/>
  <c r="G152" i="15"/>
  <c r="G142" i="15"/>
  <c r="AU142" i="15"/>
  <c r="Z142" i="15"/>
  <c r="Z139" i="15"/>
  <c r="G139" i="15"/>
  <c r="AU139" i="15"/>
  <c r="AU136" i="15"/>
  <c r="Z136" i="15"/>
  <c r="G136" i="15"/>
  <c r="G126" i="15"/>
  <c r="AU126" i="15"/>
  <c r="Z126" i="15"/>
  <c r="Z123" i="15"/>
  <c r="G123" i="15"/>
  <c r="AU123" i="15"/>
  <c r="AU120" i="15"/>
  <c r="Z120" i="15"/>
  <c r="G120" i="15"/>
  <c r="G110" i="15"/>
  <c r="AU110" i="15"/>
  <c r="Z110" i="15"/>
  <c r="Z107" i="15"/>
  <c r="G107" i="15"/>
  <c r="AU107" i="15"/>
  <c r="AU104" i="15"/>
  <c r="Z104" i="15"/>
  <c r="G104" i="15"/>
  <c r="G94" i="15"/>
  <c r="Z94" i="15"/>
  <c r="AU94" i="15"/>
  <c r="G78" i="15"/>
  <c r="Z78" i="15"/>
  <c r="AU78" i="15"/>
  <c r="G62" i="15"/>
  <c r="Z62" i="15"/>
  <c r="AU62" i="15"/>
  <c r="G49" i="15"/>
  <c r="Z49" i="15"/>
  <c r="AU49" i="15"/>
  <c r="G33" i="15"/>
  <c r="Z33" i="15"/>
  <c r="AU33" i="15"/>
  <c r="G25" i="11"/>
  <c r="P154" i="11"/>
  <c r="R154" i="11"/>
  <c r="P138" i="11"/>
  <c r="R138" i="11"/>
  <c r="P136" i="11"/>
  <c r="R136" i="11"/>
  <c r="P134" i="11"/>
  <c r="R134" i="11"/>
  <c r="P132" i="11"/>
  <c r="R132" i="11"/>
  <c r="P130" i="11"/>
  <c r="R130" i="11"/>
  <c r="P128" i="11"/>
  <c r="R128" i="11"/>
  <c r="P126" i="11"/>
  <c r="R126" i="11"/>
  <c r="P124" i="11"/>
  <c r="R124" i="11"/>
  <c r="P102" i="11"/>
  <c r="R102" i="11"/>
  <c r="P100" i="11"/>
  <c r="R100" i="11"/>
  <c r="P98" i="11"/>
  <c r="R98" i="11"/>
  <c r="P96" i="11"/>
  <c r="R96" i="11"/>
  <c r="P94" i="11"/>
  <c r="R94" i="11"/>
  <c r="P92" i="11"/>
  <c r="R92" i="11"/>
  <c r="P90" i="11"/>
  <c r="R90" i="11"/>
  <c r="G82" i="11"/>
  <c r="G69" i="11"/>
  <c r="R69" i="11"/>
  <c r="G67" i="11"/>
  <c r="G65" i="11"/>
  <c r="G63" i="11"/>
  <c r="G61" i="11"/>
  <c r="R61" i="11"/>
  <c r="G58" i="11"/>
  <c r="G56" i="11"/>
  <c r="G86" i="7"/>
  <c r="G84" i="7"/>
  <c r="G78" i="7"/>
  <c r="G70" i="7"/>
  <c r="G62" i="7"/>
  <c r="G54" i="7"/>
  <c r="I48" i="7"/>
  <c r="J46" i="7"/>
  <c r="K38" i="7"/>
  <c r="K32" i="7"/>
  <c r="K30" i="7"/>
  <c r="K24" i="7"/>
  <c r="J22" i="7"/>
  <c r="AT2738" i="15"/>
  <c r="AR2737" i="15"/>
  <c r="AQ2737" i="15"/>
  <c r="AT2736" i="15"/>
  <c r="AT2734" i="15"/>
  <c r="AR2733" i="15"/>
  <c r="AQ2733" i="15"/>
  <c r="AT2732" i="15"/>
  <c r="AT2730" i="15"/>
  <c r="AR2729" i="15"/>
  <c r="AQ2729" i="15"/>
  <c r="AT2728" i="15"/>
  <c r="AT2726" i="15"/>
  <c r="AR2725" i="15"/>
  <c r="AQ2725" i="15"/>
  <c r="AT2724" i="15"/>
  <c r="AT2722" i="15"/>
  <c r="AR2721" i="15"/>
  <c r="AQ2721" i="15"/>
  <c r="AT2720" i="15"/>
  <c r="AT2718" i="15"/>
  <c r="AR2717" i="15"/>
  <c r="AQ2717" i="15"/>
  <c r="AT2716" i="15"/>
  <c r="AT2714" i="15"/>
  <c r="AR2713" i="15"/>
  <c r="AQ2713" i="15"/>
  <c r="AT2712" i="15"/>
  <c r="AT2710" i="15"/>
  <c r="AR2709" i="15"/>
  <c r="AQ2709" i="15"/>
  <c r="AT2708" i="15"/>
  <c r="AT2706" i="15"/>
  <c r="AR2705" i="15"/>
  <c r="AQ2705" i="15"/>
  <c r="AT2704" i="15"/>
  <c r="AT2702" i="15"/>
  <c r="AR2701" i="15"/>
  <c r="AQ2701" i="15"/>
  <c r="AT2700" i="15"/>
  <c r="AT2698" i="15"/>
  <c r="AR2697" i="15"/>
  <c r="AQ2697" i="15"/>
  <c r="AT2696" i="15"/>
  <c r="AT2694" i="15"/>
  <c r="AR2693" i="15"/>
  <c r="AQ2693" i="15"/>
  <c r="AT2692" i="15"/>
  <c r="AT2690" i="15"/>
  <c r="AR2689" i="15"/>
  <c r="AQ2689" i="15"/>
  <c r="AT2688" i="15"/>
  <c r="AT2686" i="15"/>
  <c r="AR2685" i="15"/>
  <c r="AQ2685" i="15"/>
  <c r="AT2684" i="15"/>
  <c r="AT2682" i="15"/>
  <c r="AR2681" i="15"/>
  <c r="AQ2681" i="15"/>
  <c r="AT2680" i="15"/>
  <c r="AT2678" i="15"/>
  <c r="AR2677" i="15"/>
  <c r="AQ2677" i="15"/>
  <c r="AT2676" i="15"/>
  <c r="AT2674" i="15"/>
  <c r="AR2673" i="15"/>
  <c r="AQ2673" i="15"/>
  <c r="AT2672" i="15"/>
  <c r="AT2670" i="15"/>
  <c r="AR2669" i="15"/>
  <c r="AQ2669" i="15"/>
  <c r="AT2668" i="15"/>
  <c r="AT2666" i="15"/>
  <c r="AR2665" i="15"/>
  <c r="AQ2665" i="15"/>
  <c r="AT2664" i="15"/>
  <c r="AT2662" i="15"/>
  <c r="AR2661" i="15"/>
  <c r="AQ2661" i="15"/>
  <c r="AT2660" i="15"/>
  <c r="AT2658" i="15"/>
  <c r="AR2657" i="15"/>
  <c r="AQ2657" i="15"/>
  <c r="AT2656" i="15"/>
  <c r="AT2654" i="15"/>
  <c r="AR2653" i="15"/>
  <c r="AQ2653" i="15"/>
  <c r="AT2652" i="15"/>
  <c r="AT2650" i="15"/>
  <c r="AR2649" i="15"/>
  <c r="AQ2649" i="15"/>
  <c r="AT2648" i="15"/>
  <c r="AT2646" i="15"/>
  <c r="AR2645" i="15"/>
  <c r="AQ2645" i="15"/>
  <c r="AT2644" i="15"/>
  <c r="AT2642" i="15"/>
  <c r="AR2641" i="15"/>
  <c r="AQ2641" i="15"/>
  <c r="AT2640" i="15"/>
  <c r="AT2638" i="15"/>
  <c r="AR2637" i="15"/>
  <c r="AQ2637" i="15"/>
  <c r="AT2636" i="15"/>
  <c r="AT2634" i="15"/>
  <c r="AR2633" i="15"/>
  <c r="AQ2633" i="15"/>
  <c r="AT2632" i="15"/>
  <c r="AT2630" i="15"/>
  <c r="AR2629" i="15"/>
  <c r="AQ2629" i="15"/>
  <c r="AT2628" i="15"/>
  <c r="AT2626" i="15"/>
  <c r="AR2625" i="15"/>
  <c r="AQ2625" i="15"/>
  <c r="AT2624" i="15"/>
  <c r="AT2622" i="15"/>
  <c r="AR2621" i="15"/>
  <c r="AQ2621" i="15"/>
  <c r="AT2620" i="15"/>
  <c r="AT2618" i="15"/>
  <c r="AR2617" i="15"/>
  <c r="AQ2617" i="15"/>
  <c r="AT2616" i="15"/>
  <c r="AT2614" i="15"/>
  <c r="AR2613" i="15"/>
  <c r="AQ2613" i="15"/>
  <c r="AT2612" i="15"/>
  <c r="AT2610" i="15"/>
  <c r="AR2609" i="15"/>
  <c r="AQ2609" i="15"/>
  <c r="AT2608" i="15"/>
  <c r="AT2606" i="15"/>
  <c r="AR2605" i="15"/>
  <c r="AQ2605" i="15"/>
  <c r="AT2604" i="15"/>
  <c r="AT2602" i="15"/>
  <c r="AR2601" i="15"/>
  <c r="AQ2601" i="15"/>
  <c r="AT2600" i="15"/>
  <c r="AT2598" i="15"/>
  <c r="AR2597" i="15"/>
  <c r="AQ2597" i="15"/>
  <c r="AT2596" i="15"/>
  <c r="AT2594" i="15"/>
  <c r="AR2593" i="15"/>
  <c r="AQ2593" i="15"/>
  <c r="AT2592" i="15"/>
  <c r="AT2590" i="15"/>
  <c r="AR2589" i="15"/>
  <c r="AQ2589" i="15"/>
  <c r="AT2588" i="15"/>
  <c r="AT2586" i="15"/>
  <c r="AR2585" i="15"/>
  <c r="AQ2585" i="15"/>
  <c r="AT2584" i="15"/>
  <c r="AT2582" i="15"/>
  <c r="AR2581" i="15"/>
  <c r="AQ2581" i="15"/>
  <c r="AT2580" i="15"/>
  <c r="AT2578" i="15"/>
  <c r="AR2577" i="15"/>
  <c r="AQ2577" i="15"/>
  <c r="AT2576" i="15"/>
  <c r="AT2574" i="15"/>
  <c r="AR2573" i="15"/>
  <c r="AQ2573" i="15"/>
  <c r="AT2572" i="15"/>
  <c r="AT2570" i="15"/>
  <c r="AR2569" i="15"/>
  <c r="AQ2569" i="15"/>
  <c r="AT2568" i="15"/>
  <c r="AT2566" i="15"/>
  <c r="AR2565" i="15"/>
  <c r="AQ2565" i="15"/>
  <c r="AT2564" i="15"/>
  <c r="AT2562" i="15"/>
  <c r="AR2561" i="15"/>
  <c r="AQ2561" i="15"/>
  <c r="AT2560" i="15"/>
  <c r="AT2558" i="15"/>
  <c r="AR2557" i="15"/>
  <c r="AQ2557" i="15"/>
  <c r="AT2556" i="15"/>
  <c r="AT2554" i="15"/>
  <c r="AR2553" i="15"/>
  <c r="AQ2553" i="15"/>
  <c r="AT2552" i="15"/>
  <c r="AT2550" i="15"/>
  <c r="AR2549" i="15"/>
  <c r="AQ2549" i="15"/>
  <c r="AT2548" i="15"/>
  <c r="AT2546" i="15"/>
  <c r="AR2545" i="15"/>
  <c r="AQ2545" i="15"/>
  <c r="AT2544" i="15"/>
  <c r="AT2542" i="15"/>
  <c r="AR2541" i="15"/>
  <c r="AQ2541" i="15"/>
  <c r="AT2540" i="15"/>
  <c r="AT2538" i="15"/>
  <c r="AR2537" i="15"/>
  <c r="AQ2537" i="15"/>
  <c r="AT2536" i="15"/>
  <c r="AT2534" i="15"/>
  <c r="AR2533" i="15"/>
  <c r="AQ2533" i="15"/>
  <c r="AT2532" i="15"/>
  <c r="AT2530" i="15"/>
  <c r="AR2529" i="15"/>
  <c r="AQ2529" i="15"/>
  <c r="AT2528" i="15"/>
  <c r="AT2526" i="15"/>
  <c r="AR2525" i="15"/>
  <c r="AQ2525" i="15"/>
  <c r="AT2524" i="15"/>
  <c r="AT2522" i="15"/>
  <c r="AR2521" i="15"/>
  <c r="AQ2521" i="15"/>
  <c r="AT2520" i="15"/>
  <c r="AT2518" i="15"/>
  <c r="AR2517" i="15"/>
  <c r="AQ2517" i="15"/>
  <c r="AT2516" i="15"/>
  <c r="AT2514" i="15"/>
  <c r="AR2513" i="15"/>
  <c r="AQ2513" i="15"/>
  <c r="AT2512" i="15"/>
  <c r="AT2510" i="15"/>
  <c r="AR2509" i="15"/>
  <c r="AQ2509" i="15"/>
  <c r="AT2508" i="15"/>
  <c r="AT2506" i="15"/>
  <c r="AR2505" i="15"/>
  <c r="AQ2505" i="15"/>
  <c r="AT2504" i="15"/>
  <c r="AT2502" i="15"/>
  <c r="AR2501" i="15"/>
  <c r="AQ2501" i="15"/>
  <c r="AT2500" i="15"/>
  <c r="AT2498" i="15"/>
  <c r="AR2497" i="15"/>
  <c r="AQ2497" i="15"/>
  <c r="AT2496" i="15"/>
  <c r="AT2494" i="15"/>
  <c r="AR2493" i="15"/>
  <c r="AQ2493" i="15"/>
  <c r="AT2492" i="15"/>
  <c r="AT2490" i="15"/>
  <c r="AR2489" i="15"/>
  <c r="AQ2489" i="15"/>
  <c r="AT2488" i="15"/>
  <c r="AT2486" i="15"/>
  <c r="AR2485" i="15"/>
  <c r="AQ2485" i="15"/>
  <c r="AT2484" i="15"/>
  <c r="AT2482" i="15"/>
  <c r="AR2481" i="15"/>
  <c r="AQ2481" i="15"/>
  <c r="AT2480" i="15"/>
  <c r="AT2478" i="15"/>
  <c r="AR2477" i="15"/>
  <c r="AQ2477" i="15"/>
  <c r="AT2476" i="15"/>
  <c r="AT2474" i="15"/>
  <c r="AR2473" i="15"/>
  <c r="AQ2473" i="15"/>
  <c r="AT2472" i="15"/>
  <c r="AT2470" i="15"/>
  <c r="AR2469" i="15"/>
  <c r="AQ2469" i="15"/>
  <c r="AT2468" i="15"/>
  <c r="AT2466" i="15"/>
  <c r="AR2465" i="15"/>
  <c r="AQ2465" i="15"/>
  <c r="AT2464" i="15"/>
  <c r="AT2462" i="15"/>
  <c r="AR2461" i="15"/>
  <c r="AQ2461" i="15"/>
  <c r="AT2460" i="15"/>
  <c r="AT2458" i="15"/>
  <c r="AR2457" i="15"/>
  <c r="AQ2457" i="15"/>
  <c r="AT2456" i="15"/>
  <c r="AT2454" i="15"/>
  <c r="AR2453" i="15"/>
  <c r="AQ2453" i="15"/>
  <c r="AT2452" i="15"/>
  <c r="AT2450" i="15"/>
  <c r="AR2449" i="15"/>
  <c r="AQ2449" i="15"/>
  <c r="AT2448" i="15"/>
  <c r="AT2446" i="15"/>
  <c r="AR2445" i="15"/>
  <c r="AQ2445" i="15"/>
  <c r="AT2444" i="15"/>
  <c r="AT2442" i="15"/>
  <c r="AR2441" i="15"/>
  <c r="AQ2441" i="15"/>
  <c r="AT2440" i="15"/>
  <c r="AT2438" i="15"/>
  <c r="AR2437" i="15"/>
  <c r="AQ2437" i="15"/>
  <c r="AT2436" i="15"/>
  <c r="AT2434" i="15"/>
  <c r="AR2433" i="15"/>
  <c r="AQ2433" i="15"/>
  <c r="AT2432" i="15"/>
  <c r="AT2430" i="15"/>
  <c r="AR2429" i="15"/>
  <c r="AQ2429" i="15"/>
  <c r="AT2428" i="15"/>
  <c r="AT2426" i="15"/>
  <c r="AR2425" i="15"/>
  <c r="AQ2425" i="15"/>
  <c r="AT2424" i="15"/>
  <c r="AT2422" i="15"/>
  <c r="AR2421" i="15"/>
  <c r="AQ2421" i="15"/>
  <c r="AT2420" i="15"/>
  <c r="AT2418" i="15"/>
  <c r="AR2417" i="15"/>
  <c r="AQ2417" i="15"/>
  <c r="AT2416" i="15"/>
  <c r="AT2414" i="15"/>
  <c r="AR2413" i="15"/>
  <c r="AQ2413" i="15"/>
  <c r="AT2412" i="15"/>
  <c r="AT2410" i="15"/>
  <c r="AR2409" i="15"/>
  <c r="AQ2409" i="15"/>
  <c r="AT2408" i="15"/>
  <c r="AT2406" i="15"/>
  <c r="AR2405" i="15"/>
  <c r="AQ2405" i="15"/>
  <c r="AT2404" i="15"/>
  <c r="AT2402" i="15"/>
  <c r="AR2401" i="15"/>
  <c r="AQ2401" i="15"/>
  <c r="AT2400" i="15"/>
  <c r="AT2398" i="15"/>
  <c r="AR2397" i="15"/>
  <c r="AQ2397" i="15"/>
  <c r="AT2396" i="15"/>
  <c r="AT2394" i="15"/>
  <c r="AR2393" i="15"/>
  <c r="AQ2393" i="15"/>
  <c r="AT2392" i="15"/>
  <c r="AT2390" i="15"/>
  <c r="AR2389" i="15"/>
  <c r="AQ2389" i="15"/>
  <c r="AT2388" i="15"/>
  <c r="AT2386" i="15"/>
  <c r="AR2385" i="15"/>
  <c r="AQ2385" i="15"/>
  <c r="AT2384" i="15"/>
  <c r="AT2382" i="15"/>
  <c r="AR2381" i="15"/>
  <c r="AQ2381" i="15"/>
  <c r="AT2380" i="15"/>
  <c r="AT2378" i="15"/>
  <c r="AR2377" i="15"/>
  <c r="AQ2377" i="15"/>
  <c r="AT2376" i="15"/>
  <c r="AT2374" i="15"/>
  <c r="AR2373" i="15"/>
  <c r="AQ2373" i="15"/>
  <c r="AT2372" i="15"/>
  <c r="AT2370" i="15"/>
  <c r="AR2369" i="15"/>
  <c r="AQ2369" i="15"/>
  <c r="AT2368" i="15"/>
  <c r="AT2366" i="15"/>
  <c r="AR2365" i="15"/>
  <c r="AQ2365" i="15"/>
  <c r="AT2364" i="15"/>
  <c r="AT2362" i="15"/>
  <c r="AR2361" i="15"/>
  <c r="AQ2361" i="15"/>
  <c r="AT2360" i="15"/>
  <c r="AT2358" i="15"/>
  <c r="AR2357" i="15"/>
  <c r="AQ2357" i="15"/>
  <c r="AT2356" i="15"/>
  <c r="AT2354" i="15"/>
  <c r="AR2353" i="15"/>
  <c r="AQ2353" i="15"/>
  <c r="AT2352" i="15"/>
  <c r="AT2350" i="15"/>
  <c r="AR2349" i="15"/>
  <c r="AQ2349" i="15"/>
  <c r="AT2348" i="15"/>
  <c r="AT2346" i="15"/>
  <c r="AR2345" i="15"/>
  <c r="AQ2345" i="15"/>
  <c r="AT2344" i="15"/>
  <c r="AT2342" i="15"/>
  <c r="AR2341" i="15"/>
  <c r="AQ2341" i="15"/>
  <c r="AT2340" i="15"/>
  <c r="AT2338" i="15"/>
  <c r="AR2337" i="15"/>
  <c r="AQ2337" i="15"/>
  <c r="AT2336" i="15"/>
  <c r="AT2334" i="15"/>
  <c r="AR2333" i="15"/>
  <c r="AQ2333" i="15"/>
  <c r="AT2332" i="15"/>
  <c r="AT2330" i="15"/>
  <c r="AR2329" i="15"/>
  <c r="AQ2329" i="15"/>
  <c r="AT2328" i="15"/>
  <c r="AT2326" i="15"/>
  <c r="AR2325" i="15"/>
  <c r="AQ2325" i="15"/>
  <c r="AT2324" i="15"/>
  <c r="AT2322" i="15"/>
  <c r="AR2321" i="15"/>
  <c r="AQ2321" i="15"/>
  <c r="AT2320" i="15"/>
  <c r="AT2318" i="15"/>
  <c r="AR2317" i="15"/>
  <c r="AQ2317" i="15"/>
  <c r="AT2316" i="15"/>
  <c r="AT2314" i="15"/>
  <c r="AR2313" i="15"/>
  <c r="AQ2313" i="15"/>
  <c r="AT2312" i="15"/>
  <c r="AR2311" i="15"/>
  <c r="AQ2311" i="15"/>
  <c r="AT2310" i="15"/>
  <c r="AR2309" i="15"/>
  <c r="AQ2309" i="15"/>
  <c r="AT2308" i="15"/>
  <c r="AR2307" i="15"/>
  <c r="AQ2307" i="15"/>
  <c r="AT2306" i="15"/>
  <c r="AR2305" i="15"/>
  <c r="AQ2305" i="15"/>
  <c r="AT2304" i="15"/>
  <c r="AR2303" i="15"/>
  <c r="AQ2303" i="15"/>
  <c r="AT2302" i="15"/>
  <c r="AR2301" i="15"/>
  <c r="AQ2301" i="15"/>
  <c r="AT2300" i="15"/>
  <c r="AR2299" i="15"/>
  <c r="AQ2299" i="15"/>
  <c r="AT2298" i="15"/>
  <c r="AR2297" i="15"/>
  <c r="AQ2297" i="15"/>
  <c r="AT2296" i="15"/>
  <c r="AR2295" i="15"/>
  <c r="AQ2295" i="15"/>
  <c r="AT2294" i="15"/>
  <c r="AR2293" i="15"/>
  <c r="AQ2293" i="15"/>
  <c r="AT2292" i="15"/>
  <c r="AR2291" i="15"/>
  <c r="AQ2291" i="15"/>
  <c r="AT2290" i="15"/>
  <c r="AR2289" i="15"/>
  <c r="AQ2289" i="15"/>
  <c r="AT2288" i="15"/>
  <c r="AR2287" i="15"/>
  <c r="AQ2287" i="15"/>
  <c r="AT2286" i="15"/>
  <c r="AR2285" i="15"/>
  <c r="AQ2285" i="15"/>
  <c r="AT2284" i="15"/>
  <c r="AR2283" i="15"/>
  <c r="AQ2283" i="15"/>
  <c r="AT2282" i="15"/>
  <c r="AR2281" i="15"/>
  <c r="AQ2281" i="15"/>
  <c r="AT2280" i="15"/>
  <c r="AR2279" i="15"/>
  <c r="AQ2279" i="15"/>
  <c r="AT2278" i="15"/>
  <c r="AR2277" i="15"/>
  <c r="AQ2277" i="15"/>
  <c r="AT2276" i="15"/>
  <c r="AR2275" i="15"/>
  <c r="AQ2275" i="15"/>
  <c r="AT2274" i="15"/>
  <c r="AR2273" i="15"/>
  <c r="AQ2273" i="15"/>
  <c r="AT2272" i="15"/>
  <c r="AR2271" i="15"/>
  <c r="AQ2271" i="15"/>
  <c r="AT2270" i="15"/>
  <c r="AR2269" i="15"/>
  <c r="AQ2269" i="15"/>
  <c r="AT2268" i="15"/>
  <c r="AR2267" i="15"/>
  <c r="AQ2267" i="15"/>
  <c r="AT2266" i="15"/>
  <c r="AR2265" i="15"/>
  <c r="AQ2265" i="15"/>
  <c r="AT2264" i="15"/>
  <c r="AR2263" i="15"/>
  <c r="AQ2263" i="15"/>
  <c r="AT2262" i="15"/>
  <c r="AR2261" i="15"/>
  <c r="AQ2261" i="15"/>
  <c r="AT2260" i="15"/>
  <c r="AR2259" i="15"/>
  <c r="AQ2259" i="15"/>
  <c r="AT2258" i="15"/>
  <c r="AR2257" i="15"/>
  <c r="AQ2257" i="15"/>
  <c r="AT2256" i="15"/>
  <c r="AR2255" i="15"/>
  <c r="AQ2255" i="15"/>
  <c r="AT2254" i="15"/>
  <c r="AR2253" i="15"/>
  <c r="AQ2253" i="15"/>
  <c r="AT2252" i="15"/>
  <c r="AR2251" i="15"/>
  <c r="AQ2251" i="15"/>
  <c r="AT2250" i="15"/>
  <c r="AR2249" i="15"/>
  <c r="AQ2249" i="15"/>
  <c r="AT2248" i="15"/>
  <c r="AR2247" i="15"/>
  <c r="AQ2247" i="15"/>
  <c r="AT2246" i="15"/>
  <c r="AR2245" i="15"/>
  <c r="AQ2245" i="15"/>
  <c r="AT2244" i="15"/>
  <c r="AR2243" i="15"/>
  <c r="AQ2243" i="15"/>
  <c r="AT2242" i="15"/>
  <c r="AR2241" i="15"/>
  <c r="AQ2241" i="15"/>
  <c r="AT2240" i="15"/>
  <c r="AR2239" i="15"/>
  <c r="AQ2239" i="15"/>
  <c r="AT2238" i="15"/>
  <c r="AR2237" i="15"/>
  <c r="AQ2237" i="15"/>
  <c r="AT2236" i="15"/>
  <c r="AR2235" i="15"/>
  <c r="AQ2235" i="15"/>
  <c r="AT2234" i="15"/>
  <c r="AR2233" i="15"/>
  <c r="AQ2233" i="15"/>
  <c r="AT2232" i="15"/>
  <c r="AR2231" i="15"/>
  <c r="AQ2231" i="15"/>
  <c r="AT2230" i="15"/>
  <c r="AR2229" i="15"/>
  <c r="AQ2229" i="15"/>
  <c r="AT2228" i="15"/>
  <c r="AR2227" i="15"/>
  <c r="AQ2227" i="15"/>
  <c r="AT2226" i="15"/>
  <c r="AR2225" i="15"/>
  <c r="AQ2225" i="15"/>
  <c r="AT2224" i="15"/>
  <c r="AR2223" i="15"/>
  <c r="AQ2223" i="15"/>
  <c r="AT2222" i="15"/>
  <c r="AR2221" i="15"/>
  <c r="AQ2221" i="15"/>
  <c r="AT2220" i="15"/>
  <c r="AR2219" i="15"/>
  <c r="AQ2219" i="15"/>
  <c r="AT2218" i="15"/>
  <c r="AR2217" i="15"/>
  <c r="AQ2217" i="15"/>
  <c r="AT2216" i="15"/>
  <c r="AR2215" i="15"/>
  <c r="AQ2215" i="15"/>
  <c r="AT2214" i="15"/>
  <c r="AR2213" i="15"/>
  <c r="AQ2213" i="15"/>
  <c r="AT2212" i="15"/>
  <c r="AR2211" i="15"/>
  <c r="AQ2211" i="15"/>
  <c r="AT2210" i="15"/>
  <c r="AR2209" i="15"/>
  <c r="AQ2209" i="15"/>
  <c r="AT2208" i="15"/>
  <c r="AR2207" i="15"/>
  <c r="AQ2207" i="15"/>
  <c r="AT2206" i="15"/>
  <c r="AR2205" i="15"/>
  <c r="AQ2205" i="15"/>
  <c r="AT2204" i="15"/>
  <c r="AR2203" i="15"/>
  <c r="AQ2203" i="15"/>
  <c r="AT2202" i="15"/>
  <c r="AR2201" i="15"/>
  <c r="AQ2201" i="15"/>
  <c r="AT2200" i="15"/>
  <c r="AR2199" i="15"/>
  <c r="AQ2199" i="15"/>
  <c r="AT2198" i="15"/>
  <c r="AR2197" i="15"/>
  <c r="AQ2197" i="15"/>
  <c r="AT2196" i="15"/>
  <c r="AR2195" i="15"/>
  <c r="AQ2195" i="15"/>
  <c r="AT2194" i="15"/>
  <c r="AR2193" i="15"/>
  <c r="AQ2193" i="15"/>
  <c r="AT2192" i="15"/>
  <c r="AR2191" i="15"/>
  <c r="AQ2191" i="15"/>
  <c r="AT2190" i="15"/>
  <c r="AR2189" i="15"/>
  <c r="AQ2189" i="15"/>
  <c r="AT2188" i="15"/>
  <c r="AR2187" i="15"/>
  <c r="AQ2187" i="15"/>
  <c r="AT2186" i="15"/>
  <c r="AR2185" i="15"/>
  <c r="AQ2185" i="15"/>
  <c r="AT2184" i="15"/>
  <c r="AR2183" i="15"/>
  <c r="AQ2183" i="15"/>
  <c r="AT2182" i="15"/>
  <c r="AR2181" i="15"/>
  <c r="AQ2181" i="15"/>
  <c r="AT2180" i="15"/>
  <c r="AR2179" i="15"/>
  <c r="AQ2179" i="15"/>
  <c r="AT2178" i="15"/>
  <c r="AR2177" i="15"/>
  <c r="AQ2177" i="15"/>
  <c r="AT2176" i="15"/>
  <c r="AR2175" i="15"/>
  <c r="AQ2175" i="15"/>
  <c r="AT2174" i="15"/>
  <c r="AR2173" i="15"/>
  <c r="AQ2173" i="15"/>
  <c r="AT2172" i="15"/>
  <c r="AR2171" i="15"/>
  <c r="AQ2171" i="15"/>
  <c r="AT2170" i="15"/>
  <c r="AR2169" i="15"/>
  <c r="AQ2169" i="15"/>
  <c r="AT2168" i="15"/>
  <c r="AR2167" i="15"/>
  <c r="AQ2167" i="15"/>
  <c r="AT2166" i="15"/>
  <c r="AR2165" i="15"/>
  <c r="AQ2165" i="15"/>
  <c r="AT2164" i="15"/>
  <c r="AR2163" i="15"/>
  <c r="AQ2163" i="15"/>
  <c r="AT2162" i="15"/>
  <c r="AR2161" i="15"/>
  <c r="AQ2161" i="15"/>
  <c r="AT2160" i="15"/>
  <c r="AR2159" i="15"/>
  <c r="AQ2159" i="15"/>
  <c r="AT2158" i="15"/>
  <c r="AR2157" i="15"/>
  <c r="AQ2157" i="15"/>
  <c r="AT2156" i="15"/>
  <c r="AR2155" i="15"/>
  <c r="AQ2155" i="15"/>
  <c r="AT2154" i="15"/>
  <c r="AR2153" i="15"/>
  <c r="AQ2153" i="15"/>
  <c r="AT2152" i="15"/>
  <c r="AR2151" i="15"/>
  <c r="AQ2151" i="15"/>
  <c r="AT2150" i="15"/>
  <c r="AR2149" i="15"/>
  <c r="AQ2149" i="15"/>
  <c r="AT2148" i="15"/>
  <c r="AR2147" i="15"/>
  <c r="AQ2147" i="15"/>
  <c r="AT2146" i="15"/>
  <c r="AR2145" i="15"/>
  <c r="AQ2145" i="15"/>
  <c r="AT2144" i="15"/>
  <c r="AR2143" i="15"/>
  <c r="AQ2143" i="15"/>
  <c r="AT2142" i="15"/>
  <c r="AR2141" i="15"/>
  <c r="AQ2141" i="15"/>
  <c r="AT2140" i="15"/>
  <c r="AR2139" i="15"/>
  <c r="AQ2139" i="15"/>
  <c r="AT2138" i="15"/>
  <c r="AR2137" i="15"/>
  <c r="AQ2137" i="15"/>
  <c r="AT2136" i="15"/>
  <c r="AR2135" i="15"/>
  <c r="AQ2135" i="15"/>
  <c r="AT2134" i="15"/>
  <c r="AR2133" i="15"/>
  <c r="AQ2133" i="15"/>
  <c r="AT2132" i="15"/>
  <c r="AR2131" i="15"/>
  <c r="AQ2131" i="15"/>
  <c r="AT2130" i="15"/>
  <c r="AR2129" i="15"/>
  <c r="AQ2129" i="15"/>
  <c r="AT2128" i="15"/>
  <c r="AR2127" i="15"/>
  <c r="AQ2127" i="15"/>
  <c r="AT2126" i="15"/>
  <c r="AR2125" i="15"/>
  <c r="AQ2125" i="15"/>
  <c r="AT2124" i="15"/>
  <c r="AR2123" i="15"/>
  <c r="AQ2123" i="15"/>
  <c r="AT2122" i="15"/>
  <c r="AR2121" i="15"/>
  <c r="AQ2121" i="15"/>
  <c r="AT2120" i="15"/>
  <c r="AR2119" i="15"/>
  <c r="AQ2119" i="15"/>
  <c r="AT2118" i="15"/>
  <c r="AR2117" i="15"/>
  <c r="AQ2117" i="15"/>
  <c r="AT2116" i="15"/>
  <c r="AR2115" i="15"/>
  <c r="AQ2115" i="15"/>
  <c r="AT2114" i="15"/>
  <c r="AR2113" i="15"/>
  <c r="AQ2113" i="15"/>
  <c r="AT2112" i="15"/>
  <c r="AR2111" i="15"/>
  <c r="AQ2111" i="15"/>
  <c r="AT2110" i="15"/>
  <c r="AR2109" i="15"/>
  <c r="AQ2109" i="15"/>
  <c r="AT2108" i="15"/>
  <c r="AR2107" i="15"/>
  <c r="AQ2107" i="15"/>
  <c r="AT2106" i="15"/>
  <c r="AR2105" i="15"/>
  <c r="AQ2105" i="15"/>
  <c r="AT2104" i="15"/>
  <c r="AR2103" i="15"/>
  <c r="AQ2103" i="15"/>
  <c r="AT2102" i="15"/>
  <c r="AR2101" i="15"/>
  <c r="AQ2101" i="15"/>
  <c r="AT2100" i="15"/>
  <c r="AR2099" i="15"/>
  <c r="AQ2099" i="15"/>
  <c r="AT2098" i="15"/>
  <c r="AR2097" i="15"/>
  <c r="AQ2097" i="15"/>
  <c r="AT2096" i="15"/>
  <c r="AR2095" i="15"/>
  <c r="AQ2095" i="15"/>
  <c r="AT2094" i="15"/>
  <c r="AR2093" i="15"/>
  <c r="AQ2093" i="15"/>
  <c r="AT2092" i="15"/>
  <c r="AR2091" i="15"/>
  <c r="AQ2091" i="15"/>
  <c r="AT2090" i="15"/>
  <c r="AR2089" i="15"/>
  <c r="AQ2089" i="15"/>
  <c r="AT2088" i="15"/>
  <c r="AR2087" i="15"/>
  <c r="AQ2087" i="15"/>
  <c r="AT2086" i="15"/>
  <c r="AR2085" i="15"/>
  <c r="AQ2085" i="15"/>
  <c r="AT2084" i="15"/>
  <c r="AR2083" i="15"/>
  <c r="AQ2083" i="15"/>
  <c r="AT2082" i="15"/>
  <c r="AR2081" i="15"/>
  <c r="AQ2081" i="15"/>
  <c r="AT2080" i="15"/>
  <c r="AR2079" i="15"/>
  <c r="AQ2079" i="15"/>
  <c r="AT2078" i="15"/>
  <c r="AR2077" i="15"/>
  <c r="AQ2077" i="15"/>
  <c r="AT2076" i="15"/>
  <c r="AR2075" i="15"/>
  <c r="AQ2075" i="15"/>
  <c r="AT2074" i="15"/>
  <c r="AR2073" i="15"/>
  <c r="AQ2073" i="15"/>
  <c r="AT2072" i="15"/>
  <c r="AR2071" i="15"/>
  <c r="AQ2071" i="15"/>
  <c r="AT2070" i="15"/>
  <c r="AR2069" i="15"/>
  <c r="AQ2069" i="15"/>
  <c r="AT2068" i="15"/>
  <c r="AR2067" i="15"/>
  <c r="AQ2067" i="15"/>
  <c r="AT2066" i="15"/>
  <c r="AR2065" i="15"/>
  <c r="AQ2065" i="15"/>
  <c r="AT2064" i="15"/>
  <c r="AR2063" i="15"/>
  <c r="AQ2063" i="15"/>
  <c r="AT2062" i="15"/>
  <c r="AR2061" i="15"/>
  <c r="AQ2061" i="15"/>
  <c r="AT2060" i="15"/>
  <c r="AR2059" i="15"/>
  <c r="AQ2059" i="15"/>
  <c r="AT2058" i="15"/>
  <c r="AR2057" i="15"/>
  <c r="AQ2057" i="15"/>
  <c r="AT2056" i="15"/>
  <c r="AR2055" i="15"/>
  <c r="AQ2055" i="15"/>
  <c r="AT2054" i="15"/>
  <c r="AT2052" i="15"/>
  <c r="AR2051" i="15"/>
  <c r="AQ2051" i="15"/>
  <c r="AT2050" i="15"/>
  <c r="AT2048" i="15"/>
  <c r="AR2047" i="15"/>
  <c r="AQ2047" i="15"/>
  <c r="AT2046" i="15"/>
  <c r="AT2044" i="15"/>
  <c r="AR2043" i="15"/>
  <c r="AQ2043" i="15"/>
  <c r="AT2042" i="15"/>
  <c r="AT2040" i="15"/>
  <c r="AR2039" i="15"/>
  <c r="AQ2039" i="15"/>
  <c r="AT2038" i="15"/>
  <c r="AT2036" i="15"/>
  <c r="AR2035" i="15"/>
  <c r="AQ2035" i="15"/>
  <c r="AT2034" i="15"/>
  <c r="AT2032" i="15"/>
  <c r="AR2031" i="15"/>
  <c r="AQ2031" i="15"/>
  <c r="AT2030" i="15"/>
  <c r="AT2028" i="15"/>
  <c r="AR2027" i="15"/>
  <c r="AQ2027" i="15"/>
  <c r="AT2026" i="15"/>
  <c r="AT2024" i="15"/>
  <c r="AR2023" i="15"/>
  <c r="AQ2023" i="15"/>
  <c r="AT2022" i="15"/>
  <c r="AT2020" i="15"/>
  <c r="AR2019" i="15"/>
  <c r="AQ2019" i="15"/>
  <c r="AT2018" i="15"/>
  <c r="AT2016" i="15"/>
  <c r="AR2015" i="15"/>
  <c r="AQ2015" i="15"/>
  <c r="AT2014" i="15"/>
  <c r="AT2012" i="15"/>
  <c r="AR2011" i="15"/>
  <c r="AQ2011" i="15"/>
  <c r="AT2010" i="15"/>
  <c r="AT2008" i="15"/>
  <c r="AR2007" i="15"/>
  <c r="AQ2007" i="15"/>
  <c r="AT2006" i="15"/>
  <c r="AT2004" i="15"/>
  <c r="AR2003" i="15"/>
  <c r="AQ2003" i="15"/>
  <c r="AT2002" i="15"/>
  <c r="AT2000" i="15"/>
  <c r="AR1999" i="15"/>
  <c r="AQ1999" i="15"/>
  <c r="AT1998" i="15"/>
  <c r="AT1996" i="15"/>
  <c r="AR1995" i="15"/>
  <c r="AQ1995" i="15"/>
  <c r="AT1994" i="15"/>
  <c r="AT1992" i="15"/>
  <c r="AR1991" i="15"/>
  <c r="AQ1991" i="15"/>
  <c r="AT1990" i="15"/>
  <c r="AT1988" i="15"/>
  <c r="AR1987" i="15"/>
  <c r="AQ1987" i="15"/>
  <c r="AT1986" i="15"/>
  <c r="AT1984" i="15"/>
  <c r="AT1982" i="15"/>
  <c r="AR1981" i="15"/>
  <c r="AQ1981" i="15"/>
  <c r="AT1980" i="15"/>
  <c r="AT1978" i="15"/>
  <c r="AR1977" i="15"/>
  <c r="AQ1977" i="15"/>
  <c r="AT1976" i="15"/>
  <c r="AT1974" i="15"/>
  <c r="AR1973" i="15"/>
  <c r="AQ1973" i="15"/>
  <c r="AT1972" i="15"/>
  <c r="AR1971" i="15"/>
  <c r="AQ1971" i="15"/>
  <c r="AT1970" i="15"/>
  <c r="AT1968" i="15"/>
  <c r="AT1966" i="15"/>
  <c r="AR1965" i="15"/>
  <c r="AQ1965" i="15"/>
  <c r="AT1964" i="15"/>
  <c r="AT1962" i="15"/>
  <c r="AR1961" i="15"/>
  <c r="AQ1961" i="15"/>
  <c r="AT1960" i="15"/>
  <c r="AT1958" i="15"/>
  <c r="AR1957" i="15"/>
  <c r="AQ1957" i="15"/>
  <c r="AT1956" i="15"/>
  <c r="AR1955" i="15"/>
  <c r="AQ1955" i="15"/>
  <c r="AT1954" i="15"/>
  <c r="AT1952" i="15"/>
  <c r="AT1950" i="15"/>
  <c r="AR1949" i="15"/>
  <c r="AQ1949" i="15"/>
  <c r="AT1948" i="15"/>
  <c r="AT1946" i="15"/>
  <c r="AR1945" i="15"/>
  <c r="AQ1945" i="15"/>
  <c r="AT1944" i="15"/>
  <c r="AT1942" i="15"/>
  <c r="AR1941" i="15"/>
  <c r="AQ1941" i="15"/>
  <c r="AT1940" i="15"/>
  <c r="AT1938" i="15"/>
  <c r="AR1937" i="15"/>
  <c r="AQ1937" i="15"/>
  <c r="AT1936" i="15"/>
  <c r="AT1934" i="15"/>
  <c r="AR1933" i="15"/>
  <c r="AQ1933" i="15"/>
  <c r="AT1932" i="15"/>
  <c r="AT1930" i="15"/>
  <c r="AR1929" i="15"/>
  <c r="AQ1929" i="15"/>
  <c r="AT1928" i="15"/>
  <c r="AT1926" i="15"/>
  <c r="AR1925" i="15"/>
  <c r="AQ1925" i="15"/>
  <c r="AT1924" i="15"/>
  <c r="AT1922" i="15"/>
  <c r="AR1921" i="15"/>
  <c r="AQ1921" i="15"/>
  <c r="AT1920" i="15"/>
  <c r="AT1918" i="15"/>
  <c r="AR1917" i="15"/>
  <c r="AQ1917" i="15"/>
  <c r="AT1916" i="15"/>
  <c r="AT1914" i="15"/>
  <c r="AR1913" i="15"/>
  <c r="AQ1913" i="15"/>
  <c r="AT1912" i="15"/>
  <c r="AT1910" i="15"/>
  <c r="AR1909" i="15"/>
  <c r="AQ1909" i="15"/>
  <c r="AT1908" i="15"/>
  <c r="AT1906" i="15"/>
  <c r="AR1905" i="15"/>
  <c r="AQ1905" i="15"/>
  <c r="AT1904" i="15"/>
  <c r="AT1902" i="15"/>
  <c r="AR1901" i="15"/>
  <c r="AQ1901" i="15"/>
  <c r="AT1900" i="15"/>
  <c r="AT1898" i="15"/>
  <c r="AR1897" i="15"/>
  <c r="AQ1897" i="15"/>
  <c r="AT1896" i="15"/>
  <c r="AT1894" i="15"/>
  <c r="AR1893" i="15"/>
  <c r="AQ1893" i="15"/>
  <c r="AT1892" i="15"/>
  <c r="AT1890" i="15"/>
  <c r="AR1889" i="15"/>
  <c r="AQ1889" i="15"/>
  <c r="AT1888" i="15"/>
  <c r="AT1886" i="15"/>
  <c r="AR1885" i="15"/>
  <c r="AQ1885" i="15"/>
  <c r="AT1884" i="15"/>
  <c r="AT1882" i="15"/>
  <c r="AR1881" i="15"/>
  <c r="AQ1881" i="15"/>
  <c r="AT1880" i="15"/>
  <c r="AT1878" i="15"/>
  <c r="AR1877" i="15"/>
  <c r="AQ1877" i="15"/>
  <c r="AT1876" i="15"/>
  <c r="AT1874" i="15"/>
  <c r="AR1873" i="15"/>
  <c r="AQ1873" i="15"/>
  <c r="AT1872" i="15"/>
  <c r="AT1870" i="15"/>
  <c r="AR1869" i="15"/>
  <c r="AQ1869" i="15"/>
  <c r="AT1868" i="15"/>
  <c r="AT1866" i="15"/>
  <c r="AR1865" i="15"/>
  <c r="AQ1865" i="15"/>
  <c r="AT1864" i="15"/>
  <c r="AT1862" i="15"/>
  <c r="AR1861" i="15"/>
  <c r="AQ1861" i="15"/>
  <c r="AT1860" i="15"/>
  <c r="AT1858" i="15"/>
  <c r="AR1857" i="15"/>
  <c r="AQ1857" i="15"/>
  <c r="AT1856" i="15"/>
  <c r="AT1854" i="15"/>
  <c r="AR1853" i="15"/>
  <c r="AQ1853" i="15"/>
  <c r="AT1852" i="15"/>
  <c r="AT1850" i="15"/>
  <c r="BK85" i="15"/>
  <c r="BJ85" i="15"/>
  <c r="BI85" i="15"/>
  <c r="BH85" i="15"/>
  <c r="AT1827" i="15"/>
  <c r="AS1827" i="15"/>
  <c r="AR1827" i="15"/>
  <c r="AQ1827" i="15"/>
  <c r="AP1827" i="15"/>
  <c r="AO1827" i="15"/>
  <c r="AN1827" i="15"/>
  <c r="AM1827" i="15"/>
  <c r="AL1827" i="15"/>
  <c r="AT1825" i="15"/>
  <c r="AS1825" i="15"/>
  <c r="AR1825" i="15"/>
  <c r="AQ1825" i="15"/>
  <c r="AP1825" i="15"/>
  <c r="AO1825" i="15"/>
  <c r="AN1825" i="15"/>
  <c r="AM1825" i="15"/>
  <c r="AL1825" i="15"/>
  <c r="AT1823" i="15"/>
  <c r="AS1823" i="15"/>
  <c r="AR1823" i="15"/>
  <c r="AQ1823" i="15"/>
  <c r="AP1823" i="15"/>
  <c r="AO1823" i="15"/>
  <c r="AN1823" i="15"/>
  <c r="AM1823" i="15"/>
  <c r="AL1823" i="15"/>
  <c r="AT1821" i="15"/>
  <c r="AS1821" i="15"/>
  <c r="AR1821" i="15"/>
  <c r="AQ1821" i="15"/>
  <c r="AP1821" i="15"/>
  <c r="AO1821" i="15"/>
  <c r="AN1821" i="15"/>
  <c r="AM1821" i="15"/>
  <c r="AL1821" i="15"/>
  <c r="AT1819" i="15"/>
  <c r="AS1819" i="15"/>
  <c r="AR1819" i="15"/>
  <c r="AQ1819" i="15"/>
  <c r="AP1819" i="15"/>
  <c r="AO1819" i="15"/>
  <c r="AN1819" i="15"/>
  <c r="AM1819" i="15"/>
  <c r="AL1819" i="15"/>
  <c r="AT1817" i="15"/>
  <c r="AS1817" i="15"/>
  <c r="AR1817" i="15"/>
  <c r="AQ1817" i="15"/>
  <c r="AP1817" i="15"/>
  <c r="AO1817" i="15"/>
  <c r="AN1817" i="15"/>
  <c r="AM1817" i="15"/>
  <c r="AL1817" i="15"/>
  <c r="AT1815" i="15"/>
  <c r="AS1815" i="15"/>
  <c r="AR1815" i="15"/>
  <c r="AQ1815" i="15"/>
  <c r="AP1815" i="15"/>
  <c r="AO1815" i="15"/>
  <c r="AN1815" i="15"/>
  <c r="AM1815" i="15"/>
  <c r="AL1815" i="15"/>
  <c r="AT1813" i="15"/>
  <c r="AS1813" i="15"/>
  <c r="AR1813" i="15"/>
  <c r="AQ1813" i="15"/>
  <c r="AP1813" i="15"/>
  <c r="AO1813" i="15"/>
  <c r="AN1813" i="15"/>
  <c r="AM1813" i="15"/>
  <c r="AL1813" i="15"/>
  <c r="AT1811" i="15"/>
  <c r="AS1811" i="15"/>
  <c r="AR1811" i="15"/>
  <c r="AQ1811" i="15"/>
  <c r="AP1811" i="15"/>
  <c r="AO1811" i="15"/>
  <c r="AN1811" i="15"/>
  <c r="AM1811" i="15"/>
  <c r="AL1811" i="15"/>
  <c r="AT1809" i="15"/>
  <c r="AS1809" i="15"/>
  <c r="AR1809" i="15"/>
  <c r="AQ1809" i="15"/>
  <c r="AP1809" i="15"/>
  <c r="AO1809" i="15"/>
  <c r="AN1809" i="15"/>
  <c r="AM1809" i="15"/>
  <c r="AL1809" i="15"/>
  <c r="AT1807" i="15"/>
  <c r="AS1807" i="15"/>
  <c r="AR1807" i="15"/>
  <c r="AQ1807" i="15"/>
  <c r="AP1807" i="15"/>
  <c r="AO1807" i="15"/>
  <c r="AN1807" i="15"/>
  <c r="AM1807" i="15"/>
  <c r="AL1807" i="15"/>
  <c r="AT1805" i="15"/>
  <c r="AS1805" i="15"/>
  <c r="AR1805" i="15"/>
  <c r="AQ1805" i="15"/>
  <c r="AP1805" i="15"/>
  <c r="AO1805" i="15"/>
  <c r="AN1805" i="15"/>
  <c r="AM1805" i="15"/>
  <c r="AL1805" i="15"/>
  <c r="AT1803" i="15"/>
  <c r="AS1803" i="15"/>
  <c r="AR1803" i="15"/>
  <c r="AQ1803" i="15"/>
  <c r="AP1803" i="15"/>
  <c r="AO1803" i="15"/>
  <c r="AN1803" i="15"/>
  <c r="AM1803" i="15"/>
  <c r="AL1803" i="15"/>
  <c r="AT1801" i="15"/>
  <c r="AS1801" i="15"/>
  <c r="AR1801" i="15"/>
  <c r="AQ1801" i="15"/>
  <c r="AP1801" i="15"/>
  <c r="AO1801" i="15"/>
  <c r="AN1801" i="15"/>
  <c r="AM1801" i="15"/>
  <c r="AL1801" i="15"/>
  <c r="AT1799" i="15"/>
  <c r="AS1799" i="15"/>
  <c r="AR1799" i="15"/>
  <c r="AQ1799" i="15"/>
  <c r="AP1799" i="15"/>
  <c r="AO1799" i="15"/>
  <c r="AN1799" i="15"/>
  <c r="AM1799" i="15"/>
  <c r="AL1799" i="15"/>
  <c r="AT1797" i="15"/>
  <c r="AS1797" i="15"/>
  <c r="AR1797" i="15"/>
  <c r="AQ1797" i="15"/>
  <c r="AP1797" i="15"/>
  <c r="AO1797" i="15"/>
  <c r="AN1797" i="15"/>
  <c r="AM1797" i="15"/>
  <c r="AL1797" i="15"/>
  <c r="AT1795" i="15"/>
  <c r="AS1795" i="15"/>
  <c r="AR1795" i="15"/>
  <c r="AQ1795" i="15"/>
  <c r="AP1795" i="15"/>
  <c r="AO1795" i="15"/>
  <c r="AN1795" i="15"/>
  <c r="AM1795" i="15"/>
  <c r="AL1795" i="15"/>
  <c r="AT1793" i="15"/>
  <c r="AS1793" i="15"/>
  <c r="AR1793" i="15"/>
  <c r="AQ1793" i="15"/>
  <c r="AP1793" i="15"/>
  <c r="AO1793" i="15"/>
  <c r="AN1793" i="15"/>
  <c r="AM1793" i="15"/>
  <c r="AL1793" i="15"/>
  <c r="AT1791" i="15"/>
  <c r="AS1791" i="15"/>
  <c r="AR1791" i="15"/>
  <c r="AQ1791" i="15"/>
  <c r="AP1791" i="15"/>
  <c r="AO1791" i="15"/>
  <c r="AN1791" i="15"/>
  <c r="AM1791" i="15"/>
  <c r="AL1791" i="15"/>
  <c r="AT1789" i="15"/>
  <c r="AS1789" i="15"/>
  <c r="AR1789" i="15"/>
  <c r="AQ1789" i="15"/>
  <c r="AP1789" i="15"/>
  <c r="AO1789" i="15"/>
  <c r="AN1789" i="15"/>
  <c r="AM1789" i="15"/>
  <c r="AL1789" i="15"/>
  <c r="AT1781" i="15"/>
  <c r="AS1781" i="15"/>
  <c r="AR1781" i="15"/>
  <c r="AQ1781" i="15"/>
  <c r="AP1781" i="15"/>
  <c r="AO1781" i="15"/>
  <c r="AN1781" i="15"/>
  <c r="AM1781" i="15"/>
  <c r="AL1781" i="15"/>
  <c r="BM66" i="15"/>
  <c r="BL66" i="15"/>
  <c r="BK66" i="15"/>
  <c r="BJ66" i="15"/>
  <c r="BI66" i="15"/>
  <c r="BH66" i="15"/>
  <c r="BG66" i="15"/>
  <c r="BF66" i="15"/>
  <c r="BE66" i="15"/>
  <c r="BM50" i="15"/>
  <c r="BL50" i="15"/>
  <c r="BK50" i="15"/>
  <c r="BJ50" i="15"/>
  <c r="BI50" i="15"/>
  <c r="BH50" i="15"/>
  <c r="BG50" i="15"/>
  <c r="BF50" i="15"/>
  <c r="BE50" i="15"/>
  <c r="BM34" i="15"/>
  <c r="BL34" i="15"/>
  <c r="BK34" i="15"/>
  <c r="BJ34" i="15"/>
  <c r="BI34" i="15"/>
  <c r="BH34" i="15"/>
  <c r="BG34" i="15"/>
  <c r="BF34" i="15"/>
  <c r="BE34" i="15"/>
  <c r="BM28" i="15"/>
  <c r="BL28" i="15"/>
  <c r="BK28" i="15"/>
  <c r="BJ28" i="15"/>
  <c r="BI28" i="15"/>
  <c r="BH28" i="15"/>
  <c r="BG28" i="15"/>
  <c r="BF28" i="15"/>
  <c r="BE28" i="15"/>
  <c r="AU156" i="15"/>
  <c r="Z156" i="15"/>
  <c r="G156" i="15"/>
  <c r="G146" i="15"/>
  <c r="AU146" i="15"/>
  <c r="Z146" i="15"/>
  <c r="Z143" i="15"/>
  <c r="G143" i="15"/>
  <c r="AU143" i="15"/>
  <c r="AU140" i="15"/>
  <c r="Z140" i="15"/>
  <c r="G140" i="15"/>
  <c r="G130" i="15"/>
  <c r="AU130" i="15"/>
  <c r="Z130" i="15"/>
  <c r="Z127" i="15"/>
  <c r="G127" i="15"/>
  <c r="AU127" i="15"/>
  <c r="AU124" i="15"/>
  <c r="Z124" i="15"/>
  <c r="G124" i="15"/>
  <c r="G114" i="15"/>
  <c r="AU114" i="15"/>
  <c r="Z114" i="15"/>
  <c r="Z111" i="15"/>
  <c r="G111" i="15"/>
  <c r="AU111" i="15"/>
  <c r="AU108" i="15"/>
  <c r="Z108" i="15"/>
  <c r="G108" i="15"/>
  <c r="G90" i="15"/>
  <c r="Z90" i="15"/>
  <c r="AU90" i="15"/>
  <c r="G74" i="15"/>
  <c r="Z74" i="15"/>
  <c r="AU74" i="15"/>
  <c r="G57" i="15"/>
  <c r="Z57" i="15"/>
  <c r="AU57" i="15"/>
  <c r="G53" i="15"/>
  <c r="Z53" i="15"/>
  <c r="AU53" i="15"/>
  <c r="G45" i="15"/>
  <c r="Z45" i="15"/>
  <c r="AU45" i="15"/>
  <c r="G29" i="15"/>
  <c r="Z29" i="15"/>
  <c r="AU29" i="15"/>
  <c r="BM11" i="15"/>
  <c r="BL11" i="15"/>
  <c r="BK11" i="15"/>
  <c r="BJ11" i="15"/>
  <c r="BI11" i="15"/>
  <c r="BH11" i="15"/>
  <c r="BG11" i="15"/>
  <c r="BF11" i="15"/>
  <c r="BE11" i="15"/>
  <c r="BC2169" i="16"/>
  <c r="BD2169" i="16"/>
  <c r="BB2169" i="16"/>
  <c r="BC2137" i="16"/>
  <c r="BD2137" i="16"/>
  <c r="BB2137" i="16"/>
  <c r="AB9" i="11"/>
  <c r="AB8" i="11"/>
  <c r="AB6" i="11"/>
  <c r="AB4" i="11"/>
  <c r="AS2738" i="15"/>
  <c r="AR2738" i="15"/>
  <c r="AQ2738" i="15"/>
  <c r="AP2738" i="15"/>
  <c r="AO2738" i="15"/>
  <c r="AN2738" i="15"/>
  <c r="AM2738" i="15"/>
  <c r="AL2738" i="15"/>
  <c r="AS2736" i="15"/>
  <c r="AR2736" i="15"/>
  <c r="AQ2736" i="15"/>
  <c r="AP2736" i="15"/>
  <c r="AO2736" i="15"/>
  <c r="AN2736" i="15"/>
  <c r="AM2736" i="15"/>
  <c r="AL2736" i="15"/>
  <c r="AS2734" i="15"/>
  <c r="AR2734" i="15"/>
  <c r="AQ2734" i="15"/>
  <c r="AP2734" i="15"/>
  <c r="AO2734" i="15"/>
  <c r="AN2734" i="15"/>
  <c r="AM2734" i="15"/>
  <c r="AL2734" i="15"/>
  <c r="AS2732" i="15"/>
  <c r="AR2732" i="15"/>
  <c r="AQ2732" i="15"/>
  <c r="AP2732" i="15"/>
  <c r="AO2732" i="15"/>
  <c r="AN2732" i="15"/>
  <c r="AM2732" i="15"/>
  <c r="AL2732" i="15"/>
  <c r="AS2730" i="15"/>
  <c r="AR2730" i="15"/>
  <c r="AQ2730" i="15"/>
  <c r="AP2730" i="15"/>
  <c r="AO2730" i="15"/>
  <c r="AN2730" i="15"/>
  <c r="AM2730" i="15"/>
  <c r="AL2730" i="15"/>
  <c r="AS2728" i="15"/>
  <c r="AR2728" i="15"/>
  <c r="AQ2728" i="15"/>
  <c r="AP2728" i="15"/>
  <c r="AO2728" i="15"/>
  <c r="AN2728" i="15"/>
  <c r="AM2728" i="15"/>
  <c r="AL2728" i="15"/>
  <c r="AS2726" i="15"/>
  <c r="AR2726" i="15"/>
  <c r="AQ2726" i="15"/>
  <c r="AP2726" i="15"/>
  <c r="AO2726" i="15"/>
  <c r="AN2726" i="15"/>
  <c r="AM2726" i="15"/>
  <c r="AL2726" i="15"/>
  <c r="AS2724" i="15"/>
  <c r="AR2724" i="15"/>
  <c r="AQ2724" i="15"/>
  <c r="AP2724" i="15"/>
  <c r="AO2724" i="15"/>
  <c r="AN2724" i="15"/>
  <c r="AM2724" i="15"/>
  <c r="AL2724" i="15"/>
  <c r="AS2722" i="15"/>
  <c r="AR2722" i="15"/>
  <c r="AQ2722" i="15"/>
  <c r="AP2722" i="15"/>
  <c r="AO2722" i="15"/>
  <c r="AN2722" i="15"/>
  <c r="AM2722" i="15"/>
  <c r="AL2722" i="15"/>
  <c r="AS2720" i="15"/>
  <c r="AR2720" i="15"/>
  <c r="AQ2720" i="15"/>
  <c r="AP2720" i="15"/>
  <c r="AO2720" i="15"/>
  <c r="AN2720" i="15"/>
  <c r="AM2720" i="15"/>
  <c r="AL2720" i="15"/>
  <c r="AS2718" i="15"/>
  <c r="AR2718" i="15"/>
  <c r="AQ2718" i="15"/>
  <c r="AP2718" i="15"/>
  <c r="AO2718" i="15"/>
  <c r="AN2718" i="15"/>
  <c r="AM2718" i="15"/>
  <c r="AL2718" i="15"/>
  <c r="AS2716" i="15"/>
  <c r="AR2716" i="15"/>
  <c r="AQ2716" i="15"/>
  <c r="AP2716" i="15"/>
  <c r="AO2716" i="15"/>
  <c r="AN2716" i="15"/>
  <c r="AM2716" i="15"/>
  <c r="AL2716" i="15"/>
  <c r="AS2714" i="15"/>
  <c r="AR2714" i="15"/>
  <c r="AQ2714" i="15"/>
  <c r="AP2714" i="15"/>
  <c r="AO2714" i="15"/>
  <c r="AN2714" i="15"/>
  <c r="AM2714" i="15"/>
  <c r="AL2714" i="15"/>
  <c r="AS2712" i="15"/>
  <c r="AR2712" i="15"/>
  <c r="AQ2712" i="15"/>
  <c r="AP2712" i="15"/>
  <c r="AO2712" i="15"/>
  <c r="AN2712" i="15"/>
  <c r="AM2712" i="15"/>
  <c r="AL2712" i="15"/>
  <c r="AS2710" i="15"/>
  <c r="AR2710" i="15"/>
  <c r="AQ2710" i="15"/>
  <c r="AP2710" i="15"/>
  <c r="AO2710" i="15"/>
  <c r="AN2710" i="15"/>
  <c r="AM2710" i="15"/>
  <c r="AL2710" i="15"/>
  <c r="AS2708" i="15"/>
  <c r="AR2708" i="15"/>
  <c r="AQ2708" i="15"/>
  <c r="AP2708" i="15"/>
  <c r="AO2708" i="15"/>
  <c r="AN2708" i="15"/>
  <c r="AM2708" i="15"/>
  <c r="AL2708" i="15"/>
  <c r="AS2706" i="15"/>
  <c r="AR2706" i="15"/>
  <c r="AQ2706" i="15"/>
  <c r="AP2706" i="15"/>
  <c r="AO2706" i="15"/>
  <c r="AN2706" i="15"/>
  <c r="AM2706" i="15"/>
  <c r="AL2706" i="15"/>
  <c r="AS2704" i="15"/>
  <c r="AR2704" i="15"/>
  <c r="AQ2704" i="15"/>
  <c r="AP2704" i="15"/>
  <c r="AO2704" i="15"/>
  <c r="AN2704" i="15"/>
  <c r="AM2704" i="15"/>
  <c r="AL2704" i="15"/>
  <c r="AS2702" i="15"/>
  <c r="AR2702" i="15"/>
  <c r="AQ2702" i="15"/>
  <c r="AP2702" i="15"/>
  <c r="AO2702" i="15"/>
  <c r="AN2702" i="15"/>
  <c r="AM2702" i="15"/>
  <c r="AL2702" i="15"/>
  <c r="AS2700" i="15"/>
  <c r="AR2700" i="15"/>
  <c r="AQ2700" i="15"/>
  <c r="AP2700" i="15"/>
  <c r="AO2700" i="15"/>
  <c r="AN2700" i="15"/>
  <c r="AM2700" i="15"/>
  <c r="AL2700" i="15"/>
  <c r="AS2698" i="15"/>
  <c r="AR2698" i="15"/>
  <c r="AQ2698" i="15"/>
  <c r="AP2698" i="15"/>
  <c r="AO2698" i="15"/>
  <c r="AN2698" i="15"/>
  <c r="AM2698" i="15"/>
  <c r="AL2698" i="15"/>
  <c r="AS2696" i="15"/>
  <c r="AR2696" i="15"/>
  <c r="AQ2696" i="15"/>
  <c r="AP2696" i="15"/>
  <c r="AO2696" i="15"/>
  <c r="AN2696" i="15"/>
  <c r="AM2696" i="15"/>
  <c r="AL2696" i="15"/>
  <c r="AS2694" i="15"/>
  <c r="AR2694" i="15"/>
  <c r="AQ2694" i="15"/>
  <c r="AP2694" i="15"/>
  <c r="AO2694" i="15"/>
  <c r="AN2694" i="15"/>
  <c r="AM2694" i="15"/>
  <c r="AL2694" i="15"/>
  <c r="AS2692" i="15"/>
  <c r="AR2692" i="15"/>
  <c r="AQ2692" i="15"/>
  <c r="AP2692" i="15"/>
  <c r="AO2692" i="15"/>
  <c r="AN2692" i="15"/>
  <c r="AM2692" i="15"/>
  <c r="AL2692" i="15"/>
  <c r="AS2690" i="15"/>
  <c r="AR2690" i="15"/>
  <c r="AQ2690" i="15"/>
  <c r="AP2690" i="15"/>
  <c r="AO2690" i="15"/>
  <c r="AN2690" i="15"/>
  <c r="AM2690" i="15"/>
  <c r="AL2690" i="15"/>
  <c r="AS2688" i="15"/>
  <c r="AR2688" i="15"/>
  <c r="AQ2688" i="15"/>
  <c r="AP2688" i="15"/>
  <c r="AO2688" i="15"/>
  <c r="AN2688" i="15"/>
  <c r="AM2688" i="15"/>
  <c r="AL2688" i="15"/>
  <c r="AS2686" i="15"/>
  <c r="AR2686" i="15"/>
  <c r="AQ2686" i="15"/>
  <c r="AP2686" i="15"/>
  <c r="AO2686" i="15"/>
  <c r="AN2686" i="15"/>
  <c r="AM2686" i="15"/>
  <c r="AL2686" i="15"/>
  <c r="AS2684" i="15"/>
  <c r="AR2684" i="15"/>
  <c r="AQ2684" i="15"/>
  <c r="AP2684" i="15"/>
  <c r="AO2684" i="15"/>
  <c r="AN2684" i="15"/>
  <c r="AM2684" i="15"/>
  <c r="AL2684" i="15"/>
  <c r="AS2682" i="15"/>
  <c r="AR2682" i="15"/>
  <c r="AQ2682" i="15"/>
  <c r="AP2682" i="15"/>
  <c r="AO2682" i="15"/>
  <c r="AN2682" i="15"/>
  <c r="AM2682" i="15"/>
  <c r="AL2682" i="15"/>
  <c r="AS2680" i="15"/>
  <c r="AR2680" i="15"/>
  <c r="AQ2680" i="15"/>
  <c r="AP2680" i="15"/>
  <c r="AO2680" i="15"/>
  <c r="AN2680" i="15"/>
  <c r="AM2680" i="15"/>
  <c r="AL2680" i="15"/>
  <c r="AS2678" i="15"/>
  <c r="AR2678" i="15"/>
  <c r="AQ2678" i="15"/>
  <c r="AP2678" i="15"/>
  <c r="AO2678" i="15"/>
  <c r="AN2678" i="15"/>
  <c r="AM2678" i="15"/>
  <c r="AL2678" i="15"/>
  <c r="AS2676" i="15"/>
  <c r="AR2676" i="15"/>
  <c r="AQ2676" i="15"/>
  <c r="AP2676" i="15"/>
  <c r="AO2676" i="15"/>
  <c r="AN2676" i="15"/>
  <c r="AM2676" i="15"/>
  <c r="AL2676" i="15"/>
  <c r="AS2674" i="15"/>
  <c r="AR2674" i="15"/>
  <c r="AQ2674" i="15"/>
  <c r="AP2674" i="15"/>
  <c r="AO2674" i="15"/>
  <c r="AN2674" i="15"/>
  <c r="AM2674" i="15"/>
  <c r="AL2674" i="15"/>
  <c r="AS2672" i="15"/>
  <c r="AR2672" i="15"/>
  <c r="AQ2672" i="15"/>
  <c r="AP2672" i="15"/>
  <c r="AO2672" i="15"/>
  <c r="AN2672" i="15"/>
  <c r="AM2672" i="15"/>
  <c r="AL2672" i="15"/>
  <c r="AS2670" i="15"/>
  <c r="AR2670" i="15"/>
  <c r="AQ2670" i="15"/>
  <c r="AP2670" i="15"/>
  <c r="AO2670" i="15"/>
  <c r="AN2670" i="15"/>
  <c r="AM2670" i="15"/>
  <c r="AL2670" i="15"/>
  <c r="AS2668" i="15"/>
  <c r="AR2668" i="15"/>
  <c r="AQ2668" i="15"/>
  <c r="AP2668" i="15"/>
  <c r="AO2668" i="15"/>
  <c r="AN2668" i="15"/>
  <c r="AM2668" i="15"/>
  <c r="AL2668" i="15"/>
  <c r="AS2666" i="15"/>
  <c r="AR2666" i="15"/>
  <c r="AQ2666" i="15"/>
  <c r="AP2666" i="15"/>
  <c r="AO2666" i="15"/>
  <c r="AN2666" i="15"/>
  <c r="AM2666" i="15"/>
  <c r="AL2666" i="15"/>
  <c r="AS2664" i="15"/>
  <c r="AR2664" i="15"/>
  <c r="AQ2664" i="15"/>
  <c r="AP2664" i="15"/>
  <c r="AO2664" i="15"/>
  <c r="AN2664" i="15"/>
  <c r="AM2664" i="15"/>
  <c r="AL2664" i="15"/>
  <c r="AS2662" i="15"/>
  <c r="AR2662" i="15"/>
  <c r="AQ2662" i="15"/>
  <c r="AP2662" i="15"/>
  <c r="AO2662" i="15"/>
  <c r="AN2662" i="15"/>
  <c r="AM2662" i="15"/>
  <c r="AL2662" i="15"/>
  <c r="AS2660" i="15"/>
  <c r="AR2660" i="15"/>
  <c r="AQ2660" i="15"/>
  <c r="AP2660" i="15"/>
  <c r="AO2660" i="15"/>
  <c r="AN2660" i="15"/>
  <c r="AM2660" i="15"/>
  <c r="AL2660" i="15"/>
  <c r="AS2658" i="15"/>
  <c r="AR2658" i="15"/>
  <c r="AQ2658" i="15"/>
  <c r="AP2658" i="15"/>
  <c r="AO2658" i="15"/>
  <c r="AN2658" i="15"/>
  <c r="AM2658" i="15"/>
  <c r="AL2658" i="15"/>
  <c r="AS2656" i="15"/>
  <c r="AR2656" i="15"/>
  <c r="AQ2656" i="15"/>
  <c r="AP2656" i="15"/>
  <c r="AO2656" i="15"/>
  <c r="AN2656" i="15"/>
  <c r="AM2656" i="15"/>
  <c r="AL2656" i="15"/>
  <c r="AS2654" i="15"/>
  <c r="AR2654" i="15"/>
  <c r="AQ2654" i="15"/>
  <c r="AP2654" i="15"/>
  <c r="AO2654" i="15"/>
  <c r="AN2654" i="15"/>
  <c r="AM2654" i="15"/>
  <c r="AL2654" i="15"/>
  <c r="AS2652" i="15"/>
  <c r="AR2652" i="15"/>
  <c r="AQ2652" i="15"/>
  <c r="AP2652" i="15"/>
  <c r="AO2652" i="15"/>
  <c r="AN2652" i="15"/>
  <c r="AM2652" i="15"/>
  <c r="AL2652" i="15"/>
  <c r="AS2650" i="15"/>
  <c r="AR2650" i="15"/>
  <c r="AQ2650" i="15"/>
  <c r="AP2650" i="15"/>
  <c r="AO2650" i="15"/>
  <c r="AN2650" i="15"/>
  <c r="AM2650" i="15"/>
  <c r="AL2650" i="15"/>
  <c r="AS2648" i="15"/>
  <c r="AR2648" i="15"/>
  <c r="AQ2648" i="15"/>
  <c r="AP2648" i="15"/>
  <c r="AO2648" i="15"/>
  <c r="AN2648" i="15"/>
  <c r="AM2648" i="15"/>
  <c r="AL2648" i="15"/>
  <c r="AS2646" i="15"/>
  <c r="AR2646" i="15"/>
  <c r="AQ2646" i="15"/>
  <c r="AP2646" i="15"/>
  <c r="AO2646" i="15"/>
  <c r="AN2646" i="15"/>
  <c r="AM2646" i="15"/>
  <c r="AL2646" i="15"/>
  <c r="AS2644" i="15"/>
  <c r="AR2644" i="15"/>
  <c r="AQ2644" i="15"/>
  <c r="AP2644" i="15"/>
  <c r="AO2644" i="15"/>
  <c r="AN2644" i="15"/>
  <c r="AM2644" i="15"/>
  <c r="AL2644" i="15"/>
  <c r="AS2642" i="15"/>
  <c r="AR2642" i="15"/>
  <c r="AQ2642" i="15"/>
  <c r="AP2642" i="15"/>
  <c r="AO2642" i="15"/>
  <c r="AN2642" i="15"/>
  <c r="AM2642" i="15"/>
  <c r="AL2642" i="15"/>
  <c r="AS2640" i="15"/>
  <c r="AR2640" i="15"/>
  <c r="AQ2640" i="15"/>
  <c r="AP2640" i="15"/>
  <c r="AO2640" i="15"/>
  <c r="AN2640" i="15"/>
  <c r="AM2640" i="15"/>
  <c r="AL2640" i="15"/>
  <c r="AS2638" i="15"/>
  <c r="AR2638" i="15"/>
  <c r="AQ2638" i="15"/>
  <c r="AP2638" i="15"/>
  <c r="AO2638" i="15"/>
  <c r="AN2638" i="15"/>
  <c r="AM2638" i="15"/>
  <c r="AL2638" i="15"/>
  <c r="AS2636" i="15"/>
  <c r="AR2636" i="15"/>
  <c r="AQ2636" i="15"/>
  <c r="AP2636" i="15"/>
  <c r="AO2636" i="15"/>
  <c r="AN2636" i="15"/>
  <c r="AM2636" i="15"/>
  <c r="AL2636" i="15"/>
  <c r="AS2634" i="15"/>
  <c r="AR2634" i="15"/>
  <c r="AQ2634" i="15"/>
  <c r="AP2634" i="15"/>
  <c r="AO2634" i="15"/>
  <c r="AN2634" i="15"/>
  <c r="AM2634" i="15"/>
  <c r="AL2634" i="15"/>
  <c r="AS2632" i="15"/>
  <c r="AR2632" i="15"/>
  <c r="AQ2632" i="15"/>
  <c r="AP2632" i="15"/>
  <c r="AO2632" i="15"/>
  <c r="AN2632" i="15"/>
  <c r="AM2632" i="15"/>
  <c r="AL2632" i="15"/>
  <c r="AS2630" i="15"/>
  <c r="AR2630" i="15"/>
  <c r="AQ2630" i="15"/>
  <c r="AP2630" i="15"/>
  <c r="AO2630" i="15"/>
  <c r="AN2630" i="15"/>
  <c r="AM2630" i="15"/>
  <c r="AL2630" i="15"/>
  <c r="AS2628" i="15"/>
  <c r="AR2628" i="15"/>
  <c r="AQ2628" i="15"/>
  <c r="AP2628" i="15"/>
  <c r="AO2628" i="15"/>
  <c r="AN2628" i="15"/>
  <c r="AM2628" i="15"/>
  <c r="AL2628" i="15"/>
  <c r="AS2626" i="15"/>
  <c r="AR2626" i="15"/>
  <c r="AQ2626" i="15"/>
  <c r="AP2626" i="15"/>
  <c r="AO2626" i="15"/>
  <c r="AN2626" i="15"/>
  <c r="AM2626" i="15"/>
  <c r="AL2626" i="15"/>
  <c r="AS2624" i="15"/>
  <c r="AR2624" i="15"/>
  <c r="AQ2624" i="15"/>
  <c r="AP2624" i="15"/>
  <c r="AO2624" i="15"/>
  <c r="AN2624" i="15"/>
  <c r="AM2624" i="15"/>
  <c r="AL2624" i="15"/>
  <c r="AS2622" i="15"/>
  <c r="AR2622" i="15"/>
  <c r="AQ2622" i="15"/>
  <c r="AP2622" i="15"/>
  <c r="AO2622" i="15"/>
  <c r="AN2622" i="15"/>
  <c r="AM2622" i="15"/>
  <c r="AL2622" i="15"/>
  <c r="AS2620" i="15"/>
  <c r="AR2620" i="15"/>
  <c r="AQ2620" i="15"/>
  <c r="AP2620" i="15"/>
  <c r="AO2620" i="15"/>
  <c r="AN2620" i="15"/>
  <c r="AM2620" i="15"/>
  <c r="AL2620" i="15"/>
  <c r="AS2618" i="15"/>
  <c r="AR2618" i="15"/>
  <c r="AQ2618" i="15"/>
  <c r="AP2618" i="15"/>
  <c r="AO2618" i="15"/>
  <c r="AN2618" i="15"/>
  <c r="AM2618" i="15"/>
  <c r="AL2618" i="15"/>
  <c r="AS2616" i="15"/>
  <c r="AR2616" i="15"/>
  <c r="AQ2616" i="15"/>
  <c r="AP2616" i="15"/>
  <c r="AO2616" i="15"/>
  <c r="AN2616" i="15"/>
  <c r="AM2616" i="15"/>
  <c r="AL2616" i="15"/>
  <c r="AS2614" i="15"/>
  <c r="AR2614" i="15"/>
  <c r="AQ2614" i="15"/>
  <c r="AP2614" i="15"/>
  <c r="AO2614" i="15"/>
  <c r="AN2614" i="15"/>
  <c r="AM2614" i="15"/>
  <c r="AL2614" i="15"/>
  <c r="AS2612" i="15"/>
  <c r="AR2612" i="15"/>
  <c r="AQ2612" i="15"/>
  <c r="AP2612" i="15"/>
  <c r="AO2612" i="15"/>
  <c r="AN2612" i="15"/>
  <c r="AM2612" i="15"/>
  <c r="AL2612" i="15"/>
  <c r="AS2610" i="15"/>
  <c r="AR2610" i="15"/>
  <c r="AQ2610" i="15"/>
  <c r="AP2610" i="15"/>
  <c r="AO2610" i="15"/>
  <c r="AN2610" i="15"/>
  <c r="AM2610" i="15"/>
  <c r="AL2610" i="15"/>
  <c r="AS2608" i="15"/>
  <c r="AR2608" i="15"/>
  <c r="AQ2608" i="15"/>
  <c r="AP2608" i="15"/>
  <c r="AO2608" i="15"/>
  <c r="AN2608" i="15"/>
  <c r="AM2608" i="15"/>
  <c r="AL2608" i="15"/>
  <c r="AS2606" i="15"/>
  <c r="AR2606" i="15"/>
  <c r="AQ2606" i="15"/>
  <c r="AP2606" i="15"/>
  <c r="AO2606" i="15"/>
  <c r="AN2606" i="15"/>
  <c r="AM2606" i="15"/>
  <c r="AL2606" i="15"/>
  <c r="AS2604" i="15"/>
  <c r="AR2604" i="15"/>
  <c r="AQ2604" i="15"/>
  <c r="AP2604" i="15"/>
  <c r="AO2604" i="15"/>
  <c r="AN2604" i="15"/>
  <c r="AM2604" i="15"/>
  <c r="AL2604" i="15"/>
  <c r="AS2602" i="15"/>
  <c r="AR2602" i="15"/>
  <c r="AQ2602" i="15"/>
  <c r="AP2602" i="15"/>
  <c r="AO2602" i="15"/>
  <c r="AN2602" i="15"/>
  <c r="AM2602" i="15"/>
  <c r="AL2602" i="15"/>
  <c r="AS2600" i="15"/>
  <c r="AR2600" i="15"/>
  <c r="AQ2600" i="15"/>
  <c r="AP2600" i="15"/>
  <c r="AO2600" i="15"/>
  <c r="AN2600" i="15"/>
  <c r="AM2600" i="15"/>
  <c r="AL2600" i="15"/>
  <c r="AS2598" i="15"/>
  <c r="AR2598" i="15"/>
  <c r="AQ2598" i="15"/>
  <c r="AP2598" i="15"/>
  <c r="AO2598" i="15"/>
  <c r="AN2598" i="15"/>
  <c r="AM2598" i="15"/>
  <c r="AL2598" i="15"/>
  <c r="AS2596" i="15"/>
  <c r="AR2596" i="15"/>
  <c r="AQ2596" i="15"/>
  <c r="AP2596" i="15"/>
  <c r="AO2596" i="15"/>
  <c r="AN2596" i="15"/>
  <c r="AM2596" i="15"/>
  <c r="AL2596" i="15"/>
  <c r="AS2594" i="15"/>
  <c r="AR2594" i="15"/>
  <c r="AQ2594" i="15"/>
  <c r="AP2594" i="15"/>
  <c r="AO2594" i="15"/>
  <c r="AN2594" i="15"/>
  <c r="AM2594" i="15"/>
  <c r="AL2594" i="15"/>
  <c r="AS2592" i="15"/>
  <c r="AR2592" i="15"/>
  <c r="AQ2592" i="15"/>
  <c r="AP2592" i="15"/>
  <c r="AO2592" i="15"/>
  <c r="AN2592" i="15"/>
  <c r="AM2592" i="15"/>
  <c r="AL2592" i="15"/>
  <c r="AS2590" i="15"/>
  <c r="AR2590" i="15"/>
  <c r="AQ2590" i="15"/>
  <c r="AP2590" i="15"/>
  <c r="AO2590" i="15"/>
  <c r="AN2590" i="15"/>
  <c r="AM2590" i="15"/>
  <c r="AL2590" i="15"/>
  <c r="AS2588" i="15"/>
  <c r="AR2588" i="15"/>
  <c r="AQ2588" i="15"/>
  <c r="AP2588" i="15"/>
  <c r="AO2588" i="15"/>
  <c r="AN2588" i="15"/>
  <c r="AM2588" i="15"/>
  <c r="AL2588" i="15"/>
  <c r="AS2586" i="15"/>
  <c r="AR2586" i="15"/>
  <c r="AQ2586" i="15"/>
  <c r="AP2586" i="15"/>
  <c r="AO2586" i="15"/>
  <c r="AN2586" i="15"/>
  <c r="AM2586" i="15"/>
  <c r="AL2586" i="15"/>
  <c r="AS2584" i="15"/>
  <c r="AR2584" i="15"/>
  <c r="AQ2584" i="15"/>
  <c r="AP2584" i="15"/>
  <c r="AO2584" i="15"/>
  <c r="AN2584" i="15"/>
  <c r="AM2584" i="15"/>
  <c r="AL2584" i="15"/>
  <c r="AS2582" i="15"/>
  <c r="AR2582" i="15"/>
  <c r="AQ2582" i="15"/>
  <c r="AP2582" i="15"/>
  <c r="AO2582" i="15"/>
  <c r="AN2582" i="15"/>
  <c r="AM2582" i="15"/>
  <c r="AL2582" i="15"/>
  <c r="AS2580" i="15"/>
  <c r="AR2580" i="15"/>
  <c r="AQ2580" i="15"/>
  <c r="AP2580" i="15"/>
  <c r="AO2580" i="15"/>
  <c r="AN2580" i="15"/>
  <c r="AM2580" i="15"/>
  <c r="AL2580" i="15"/>
  <c r="AS2578" i="15"/>
  <c r="AR2578" i="15"/>
  <c r="AQ2578" i="15"/>
  <c r="AP2578" i="15"/>
  <c r="AO2578" i="15"/>
  <c r="AN2578" i="15"/>
  <c r="AM2578" i="15"/>
  <c r="AL2578" i="15"/>
  <c r="AS2576" i="15"/>
  <c r="AR2576" i="15"/>
  <c r="AQ2576" i="15"/>
  <c r="AP2576" i="15"/>
  <c r="AO2576" i="15"/>
  <c r="AN2576" i="15"/>
  <c r="AM2576" i="15"/>
  <c r="AL2576" i="15"/>
  <c r="AS2574" i="15"/>
  <c r="AR2574" i="15"/>
  <c r="AQ2574" i="15"/>
  <c r="AP2574" i="15"/>
  <c r="AO2574" i="15"/>
  <c r="AN2574" i="15"/>
  <c r="AM2574" i="15"/>
  <c r="AL2574" i="15"/>
  <c r="AS2572" i="15"/>
  <c r="AR2572" i="15"/>
  <c r="AQ2572" i="15"/>
  <c r="AP2572" i="15"/>
  <c r="AO2572" i="15"/>
  <c r="AN2572" i="15"/>
  <c r="AM2572" i="15"/>
  <c r="AL2572" i="15"/>
  <c r="AS2570" i="15"/>
  <c r="AR2570" i="15"/>
  <c r="AQ2570" i="15"/>
  <c r="AP2570" i="15"/>
  <c r="AO2570" i="15"/>
  <c r="AN2570" i="15"/>
  <c r="AM2570" i="15"/>
  <c r="AL2570" i="15"/>
  <c r="AS2568" i="15"/>
  <c r="AR2568" i="15"/>
  <c r="AQ2568" i="15"/>
  <c r="AP2568" i="15"/>
  <c r="AO2568" i="15"/>
  <c r="AN2568" i="15"/>
  <c r="AM2568" i="15"/>
  <c r="AL2568" i="15"/>
  <c r="AS2566" i="15"/>
  <c r="AR2566" i="15"/>
  <c r="AQ2566" i="15"/>
  <c r="AP2566" i="15"/>
  <c r="AO2566" i="15"/>
  <c r="AN2566" i="15"/>
  <c r="AM2566" i="15"/>
  <c r="AL2566" i="15"/>
  <c r="AS2564" i="15"/>
  <c r="AR2564" i="15"/>
  <c r="AQ2564" i="15"/>
  <c r="AP2564" i="15"/>
  <c r="AO2564" i="15"/>
  <c r="AN2564" i="15"/>
  <c r="AM2564" i="15"/>
  <c r="AL2564" i="15"/>
  <c r="AS2562" i="15"/>
  <c r="AR2562" i="15"/>
  <c r="AQ2562" i="15"/>
  <c r="AP2562" i="15"/>
  <c r="AO2562" i="15"/>
  <c r="AN2562" i="15"/>
  <c r="AM2562" i="15"/>
  <c r="AL2562" i="15"/>
  <c r="AS2560" i="15"/>
  <c r="AR2560" i="15"/>
  <c r="AQ2560" i="15"/>
  <c r="AP2560" i="15"/>
  <c r="AO2560" i="15"/>
  <c r="AN2560" i="15"/>
  <c r="AM2560" i="15"/>
  <c r="AL2560" i="15"/>
  <c r="AS2558" i="15"/>
  <c r="AR2558" i="15"/>
  <c r="AQ2558" i="15"/>
  <c r="AP2558" i="15"/>
  <c r="AO2558" i="15"/>
  <c r="AN2558" i="15"/>
  <c r="AM2558" i="15"/>
  <c r="AL2558" i="15"/>
  <c r="AS2556" i="15"/>
  <c r="AR2556" i="15"/>
  <c r="AQ2556" i="15"/>
  <c r="AP2556" i="15"/>
  <c r="AO2556" i="15"/>
  <c r="AN2556" i="15"/>
  <c r="AM2556" i="15"/>
  <c r="AL2556" i="15"/>
  <c r="AS2554" i="15"/>
  <c r="AR2554" i="15"/>
  <c r="AQ2554" i="15"/>
  <c r="AP2554" i="15"/>
  <c r="AO2554" i="15"/>
  <c r="AN2554" i="15"/>
  <c r="AM2554" i="15"/>
  <c r="AL2554" i="15"/>
  <c r="AS2552" i="15"/>
  <c r="AR2552" i="15"/>
  <c r="AQ2552" i="15"/>
  <c r="AP2552" i="15"/>
  <c r="AO2552" i="15"/>
  <c r="AN2552" i="15"/>
  <c r="AM2552" i="15"/>
  <c r="AL2552" i="15"/>
  <c r="AS2550" i="15"/>
  <c r="AR2550" i="15"/>
  <c r="AQ2550" i="15"/>
  <c r="AP2550" i="15"/>
  <c r="AO2550" i="15"/>
  <c r="AN2550" i="15"/>
  <c r="AM2550" i="15"/>
  <c r="AL2550" i="15"/>
  <c r="AS2548" i="15"/>
  <c r="AR2548" i="15"/>
  <c r="AQ2548" i="15"/>
  <c r="AP2548" i="15"/>
  <c r="AO2548" i="15"/>
  <c r="AN2548" i="15"/>
  <c r="AM2548" i="15"/>
  <c r="AL2548" i="15"/>
  <c r="AS2546" i="15"/>
  <c r="AR2546" i="15"/>
  <c r="AQ2546" i="15"/>
  <c r="AP2546" i="15"/>
  <c r="AO2546" i="15"/>
  <c r="AN2546" i="15"/>
  <c r="AM2546" i="15"/>
  <c r="AL2546" i="15"/>
  <c r="AS2544" i="15"/>
  <c r="AR2544" i="15"/>
  <c r="AQ2544" i="15"/>
  <c r="AP2544" i="15"/>
  <c r="AO2544" i="15"/>
  <c r="AN2544" i="15"/>
  <c r="AM2544" i="15"/>
  <c r="AL2544" i="15"/>
  <c r="AS2542" i="15"/>
  <c r="AR2542" i="15"/>
  <c r="AQ2542" i="15"/>
  <c r="AP2542" i="15"/>
  <c r="AO2542" i="15"/>
  <c r="AN2542" i="15"/>
  <c r="AM2542" i="15"/>
  <c r="AL2542" i="15"/>
  <c r="AS2540" i="15"/>
  <c r="AR2540" i="15"/>
  <c r="AQ2540" i="15"/>
  <c r="AP2540" i="15"/>
  <c r="AO2540" i="15"/>
  <c r="AN2540" i="15"/>
  <c r="AM2540" i="15"/>
  <c r="AL2540" i="15"/>
  <c r="AS2538" i="15"/>
  <c r="AR2538" i="15"/>
  <c r="AQ2538" i="15"/>
  <c r="AP2538" i="15"/>
  <c r="AO2538" i="15"/>
  <c r="AN2538" i="15"/>
  <c r="AM2538" i="15"/>
  <c r="AL2538" i="15"/>
  <c r="AS2536" i="15"/>
  <c r="AR2536" i="15"/>
  <c r="AQ2536" i="15"/>
  <c r="AP2536" i="15"/>
  <c r="AO2536" i="15"/>
  <c r="AN2536" i="15"/>
  <c r="AM2536" i="15"/>
  <c r="AL2536" i="15"/>
  <c r="AS2534" i="15"/>
  <c r="AR2534" i="15"/>
  <c r="AQ2534" i="15"/>
  <c r="AP2534" i="15"/>
  <c r="AO2534" i="15"/>
  <c r="AN2534" i="15"/>
  <c r="AM2534" i="15"/>
  <c r="AL2534" i="15"/>
  <c r="AS2532" i="15"/>
  <c r="AR2532" i="15"/>
  <c r="AQ2532" i="15"/>
  <c r="AP2532" i="15"/>
  <c r="AO2532" i="15"/>
  <c r="AN2532" i="15"/>
  <c r="AM2532" i="15"/>
  <c r="AL2532" i="15"/>
  <c r="AS2530" i="15"/>
  <c r="AR2530" i="15"/>
  <c r="AQ2530" i="15"/>
  <c r="AP2530" i="15"/>
  <c r="AO2530" i="15"/>
  <c r="AN2530" i="15"/>
  <c r="AM2530" i="15"/>
  <c r="AL2530" i="15"/>
  <c r="AS2528" i="15"/>
  <c r="AR2528" i="15"/>
  <c r="AQ2528" i="15"/>
  <c r="AP2528" i="15"/>
  <c r="AO2528" i="15"/>
  <c r="AN2528" i="15"/>
  <c r="AM2528" i="15"/>
  <c r="AL2528" i="15"/>
  <c r="AS2526" i="15"/>
  <c r="AR2526" i="15"/>
  <c r="AQ2526" i="15"/>
  <c r="AP2526" i="15"/>
  <c r="AO2526" i="15"/>
  <c r="AN2526" i="15"/>
  <c r="AM2526" i="15"/>
  <c r="AL2526" i="15"/>
  <c r="AS2524" i="15"/>
  <c r="AR2524" i="15"/>
  <c r="AQ2524" i="15"/>
  <c r="AP2524" i="15"/>
  <c r="AO2524" i="15"/>
  <c r="AN2524" i="15"/>
  <c r="AM2524" i="15"/>
  <c r="AL2524" i="15"/>
  <c r="AS2522" i="15"/>
  <c r="AR2522" i="15"/>
  <c r="AQ2522" i="15"/>
  <c r="AP2522" i="15"/>
  <c r="AO2522" i="15"/>
  <c r="AN2522" i="15"/>
  <c r="AM2522" i="15"/>
  <c r="AL2522" i="15"/>
  <c r="AS2520" i="15"/>
  <c r="AR2520" i="15"/>
  <c r="AQ2520" i="15"/>
  <c r="AP2520" i="15"/>
  <c r="AO2520" i="15"/>
  <c r="AN2520" i="15"/>
  <c r="AM2520" i="15"/>
  <c r="AL2520" i="15"/>
  <c r="AS2518" i="15"/>
  <c r="AR2518" i="15"/>
  <c r="AQ2518" i="15"/>
  <c r="AP2518" i="15"/>
  <c r="AO2518" i="15"/>
  <c r="AN2518" i="15"/>
  <c r="AM2518" i="15"/>
  <c r="AL2518" i="15"/>
  <c r="AS2516" i="15"/>
  <c r="AR2516" i="15"/>
  <c r="AQ2516" i="15"/>
  <c r="AP2516" i="15"/>
  <c r="AO2516" i="15"/>
  <c r="AN2516" i="15"/>
  <c r="AM2516" i="15"/>
  <c r="AL2516" i="15"/>
  <c r="AS2514" i="15"/>
  <c r="AR2514" i="15"/>
  <c r="AQ2514" i="15"/>
  <c r="AP2514" i="15"/>
  <c r="AO2514" i="15"/>
  <c r="AN2514" i="15"/>
  <c r="AM2514" i="15"/>
  <c r="AL2514" i="15"/>
  <c r="AS2512" i="15"/>
  <c r="AR2512" i="15"/>
  <c r="AQ2512" i="15"/>
  <c r="AP2512" i="15"/>
  <c r="AO2512" i="15"/>
  <c r="AN2512" i="15"/>
  <c r="AM2512" i="15"/>
  <c r="AL2512" i="15"/>
  <c r="AS2510" i="15"/>
  <c r="AR2510" i="15"/>
  <c r="AQ2510" i="15"/>
  <c r="AP2510" i="15"/>
  <c r="AO2510" i="15"/>
  <c r="AN2510" i="15"/>
  <c r="AM2510" i="15"/>
  <c r="AL2510" i="15"/>
  <c r="AS2508" i="15"/>
  <c r="AR2508" i="15"/>
  <c r="AQ2508" i="15"/>
  <c r="AP2508" i="15"/>
  <c r="AO2508" i="15"/>
  <c r="AN2508" i="15"/>
  <c r="AM2508" i="15"/>
  <c r="AL2508" i="15"/>
  <c r="AS2506" i="15"/>
  <c r="AR2506" i="15"/>
  <c r="AQ2506" i="15"/>
  <c r="AP2506" i="15"/>
  <c r="AO2506" i="15"/>
  <c r="AN2506" i="15"/>
  <c r="AM2506" i="15"/>
  <c r="AL2506" i="15"/>
  <c r="AS2504" i="15"/>
  <c r="AR2504" i="15"/>
  <c r="AQ2504" i="15"/>
  <c r="AP2504" i="15"/>
  <c r="AO2504" i="15"/>
  <c r="AN2504" i="15"/>
  <c r="AM2504" i="15"/>
  <c r="AL2504" i="15"/>
  <c r="AS2502" i="15"/>
  <c r="AR2502" i="15"/>
  <c r="AQ2502" i="15"/>
  <c r="AP2502" i="15"/>
  <c r="AO2502" i="15"/>
  <c r="AN2502" i="15"/>
  <c r="AM2502" i="15"/>
  <c r="AL2502" i="15"/>
  <c r="AS2500" i="15"/>
  <c r="AR2500" i="15"/>
  <c r="AQ2500" i="15"/>
  <c r="AP2500" i="15"/>
  <c r="AO2500" i="15"/>
  <c r="AN2500" i="15"/>
  <c r="AM2500" i="15"/>
  <c r="AL2500" i="15"/>
  <c r="AS2498" i="15"/>
  <c r="AR2498" i="15"/>
  <c r="AQ2498" i="15"/>
  <c r="AP2498" i="15"/>
  <c r="AO2498" i="15"/>
  <c r="AN2498" i="15"/>
  <c r="AM2498" i="15"/>
  <c r="AL2498" i="15"/>
  <c r="AS2496" i="15"/>
  <c r="AR2496" i="15"/>
  <c r="AQ2496" i="15"/>
  <c r="AP2496" i="15"/>
  <c r="AO2496" i="15"/>
  <c r="AN2496" i="15"/>
  <c r="AM2496" i="15"/>
  <c r="AL2496" i="15"/>
  <c r="AS2494" i="15"/>
  <c r="AR2494" i="15"/>
  <c r="AQ2494" i="15"/>
  <c r="AP2494" i="15"/>
  <c r="AO2494" i="15"/>
  <c r="AN2494" i="15"/>
  <c r="AM2494" i="15"/>
  <c r="AL2494" i="15"/>
  <c r="AS2492" i="15"/>
  <c r="AR2492" i="15"/>
  <c r="AQ2492" i="15"/>
  <c r="AP2492" i="15"/>
  <c r="AO2492" i="15"/>
  <c r="AN2492" i="15"/>
  <c r="AM2492" i="15"/>
  <c r="AL2492" i="15"/>
  <c r="AS2490" i="15"/>
  <c r="AR2490" i="15"/>
  <c r="AQ2490" i="15"/>
  <c r="AP2490" i="15"/>
  <c r="AO2490" i="15"/>
  <c r="AN2490" i="15"/>
  <c r="AM2490" i="15"/>
  <c r="AL2490" i="15"/>
  <c r="AS2488" i="15"/>
  <c r="AR2488" i="15"/>
  <c r="AQ2488" i="15"/>
  <c r="AP2488" i="15"/>
  <c r="AO2488" i="15"/>
  <c r="AN2488" i="15"/>
  <c r="AM2488" i="15"/>
  <c r="AL2488" i="15"/>
  <c r="AS2486" i="15"/>
  <c r="AR2486" i="15"/>
  <c r="AQ2486" i="15"/>
  <c r="AP2486" i="15"/>
  <c r="AO2486" i="15"/>
  <c r="AN2486" i="15"/>
  <c r="AM2486" i="15"/>
  <c r="AL2486" i="15"/>
  <c r="AS2484" i="15"/>
  <c r="AR2484" i="15"/>
  <c r="AQ2484" i="15"/>
  <c r="AP2484" i="15"/>
  <c r="AO2484" i="15"/>
  <c r="AN2484" i="15"/>
  <c r="AM2484" i="15"/>
  <c r="AL2484" i="15"/>
  <c r="AS2482" i="15"/>
  <c r="AR2482" i="15"/>
  <c r="AQ2482" i="15"/>
  <c r="AP2482" i="15"/>
  <c r="AO2482" i="15"/>
  <c r="AN2482" i="15"/>
  <c r="AM2482" i="15"/>
  <c r="AL2482" i="15"/>
  <c r="AS2480" i="15"/>
  <c r="AR2480" i="15"/>
  <c r="AQ2480" i="15"/>
  <c r="AP2480" i="15"/>
  <c r="AO2480" i="15"/>
  <c r="AN2480" i="15"/>
  <c r="AM2480" i="15"/>
  <c r="AL2480" i="15"/>
  <c r="AS2478" i="15"/>
  <c r="AR2478" i="15"/>
  <c r="AQ2478" i="15"/>
  <c r="AP2478" i="15"/>
  <c r="AO2478" i="15"/>
  <c r="AN2478" i="15"/>
  <c r="AM2478" i="15"/>
  <c r="AL2478" i="15"/>
  <c r="AS2476" i="15"/>
  <c r="AR2476" i="15"/>
  <c r="AQ2476" i="15"/>
  <c r="AP2476" i="15"/>
  <c r="AO2476" i="15"/>
  <c r="AN2476" i="15"/>
  <c r="AM2476" i="15"/>
  <c r="AL2476" i="15"/>
  <c r="AS2474" i="15"/>
  <c r="AR2474" i="15"/>
  <c r="AQ2474" i="15"/>
  <c r="AP2474" i="15"/>
  <c r="AO2474" i="15"/>
  <c r="AN2474" i="15"/>
  <c r="AM2474" i="15"/>
  <c r="AL2474" i="15"/>
  <c r="AS2472" i="15"/>
  <c r="AR2472" i="15"/>
  <c r="AQ2472" i="15"/>
  <c r="AP2472" i="15"/>
  <c r="AO2472" i="15"/>
  <c r="AN2472" i="15"/>
  <c r="AM2472" i="15"/>
  <c r="AL2472" i="15"/>
  <c r="AS2470" i="15"/>
  <c r="AR2470" i="15"/>
  <c r="AQ2470" i="15"/>
  <c r="AP2470" i="15"/>
  <c r="AO2470" i="15"/>
  <c r="AN2470" i="15"/>
  <c r="AM2470" i="15"/>
  <c r="AL2470" i="15"/>
  <c r="AS2468" i="15"/>
  <c r="AR2468" i="15"/>
  <c r="AQ2468" i="15"/>
  <c r="AP2468" i="15"/>
  <c r="AO2468" i="15"/>
  <c r="AN2468" i="15"/>
  <c r="AM2468" i="15"/>
  <c r="AL2468" i="15"/>
  <c r="AS2466" i="15"/>
  <c r="AR2466" i="15"/>
  <c r="AQ2466" i="15"/>
  <c r="AP2466" i="15"/>
  <c r="AO2466" i="15"/>
  <c r="AN2466" i="15"/>
  <c r="AM2466" i="15"/>
  <c r="AL2466" i="15"/>
  <c r="AS2464" i="15"/>
  <c r="AR2464" i="15"/>
  <c r="AQ2464" i="15"/>
  <c r="AP2464" i="15"/>
  <c r="AO2464" i="15"/>
  <c r="AN2464" i="15"/>
  <c r="AM2464" i="15"/>
  <c r="AL2464" i="15"/>
  <c r="AS2462" i="15"/>
  <c r="AR2462" i="15"/>
  <c r="AQ2462" i="15"/>
  <c r="AP2462" i="15"/>
  <c r="AO2462" i="15"/>
  <c r="AN2462" i="15"/>
  <c r="AM2462" i="15"/>
  <c r="AL2462" i="15"/>
  <c r="AS2460" i="15"/>
  <c r="AR2460" i="15"/>
  <c r="AQ2460" i="15"/>
  <c r="AP2460" i="15"/>
  <c r="AO2460" i="15"/>
  <c r="AN2460" i="15"/>
  <c r="AM2460" i="15"/>
  <c r="AL2460" i="15"/>
  <c r="AS2458" i="15"/>
  <c r="AR2458" i="15"/>
  <c r="AQ2458" i="15"/>
  <c r="AP2458" i="15"/>
  <c r="AO2458" i="15"/>
  <c r="AN2458" i="15"/>
  <c r="AM2458" i="15"/>
  <c r="AL2458" i="15"/>
  <c r="AS2456" i="15"/>
  <c r="AR2456" i="15"/>
  <c r="AQ2456" i="15"/>
  <c r="AP2456" i="15"/>
  <c r="AO2456" i="15"/>
  <c r="AN2456" i="15"/>
  <c r="AM2456" i="15"/>
  <c r="AL2456" i="15"/>
  <c r="AS2454" i="15"/>
  <c r="AR2454" i="15"/>
  <c r="AQ2454" i="15"/>
  <c r="AP2454" i="15"/>
  <c r="AO2454" i="15"/>
  <c r="AN2454" i="15"/>
  <c r="AM2454" i="15"/>
  <c r="AL2454" i="15"/>
  <c r="AS2452" i="15"/>
  <c r="AR2452" i="15"/>
  <c r="AQ2452" i="15"/>
  <c r="AP2452" i="15"/>
  <c r="AO2452" i="15"/>
  <c r="AN2452" i="15"/>
  <c r="AM2452" i="15"/>
  <c r="AL2452" i="15"/>
  <c r="AS2450" i="15"/>
  <c r="AR2450" i="15"/>
  <c r="AQ2450" i="15"/>
  <c r="AP2450" i="15"/>
  <c r="AO2450" i="15"/>
  <c r="AN2450" i="15"/>
  <c r="AM2450" i="15"/>
  <c r="AL2450" i="15"/>
  <c r="AS2448" i="15"/>
  <c r="AR2448" i="15"/>
  <c r="AQ2448" i="15"/>
  <c r="AP2448" i="15"/>
  <c r="AO2448" i="15"/>
  <c r="AN2448" i="15"/>
  <c r="AM2448" i="15"/>
  <c r="AL2448" i="15"/>
  <c r="AS2446" i="15"/>
  <c r="AR2446" i="15"/>
  <c r="AQ2446" i="15"/>
  <c r="AP2446" i="15"/>
  <c r="AO2446" i="15"/>
  <c r="AN2446" i="15"/>
  <c r="AM2446" i="15"/>
  <c r="AL2446" i="15"/>
  <c r="AS2444" i="15"/>
  <c r="AR2444" i="15"/>
  <c r="AQ2444" i="15"/>
  <c r="AP2444" i="15"/>
  <c r="AO2444" i="15"/>
  <c r="AN2444" i="15"/>
  <c r="AM2444" i="15"/>
  <c r="AL2444" i="15"/>
  <c r="AS2442" i="15"/>
  <c r="AR2442" i="15"/>
  <c r="AQ2442" i="15"/>
  <c r="AP2442" i="15"/>
  <c r="AO2442" i="15"/>
  <c r="AN2442" i="15"/>
  <c r="AM2442" i="15"/>
  <c r="AL2442" i="15"/>
  <c r="AS2440" i="15"/>
  <c r="AR2440" i="15"/>
  <c r="AQ2440" i="15"/>
  <c r="AP2440" i="15"/>
  <c r="AO2440" i="15"/>
  <c r="AN2440" i="15"/>
  <c r="AM2440" i="15"/>
  <c r="AL2440" i="15"/>
  <c r="AS2438" i="15"/>
  <c r="AR2438" i="15"/>
  <c r="AQ2438" i="15"/>
  <c r="AP2438" i="15"/>
  <c r="AO2438" i="15"/>
  <c r="AN2438" i="15"/>
  <c r="AM2438" i="15"/>
  <c r="AL2438" i="15"/>
  <c r="AS2436" i="15"/>
  <c r="AR2436" i="15"/>
  <c r="AQ2436" i="15"/>
  <c r="AP2436" i="15"/>
  <c r="AO2436" i="15"/>
  <c r="AN2436" i="15"/>
  <c r="AM2436" i="15"/>
  <c r="AL2436" i="15"/>
  <c r="AS2434" i="15"/>
  <c r="AR2434" i="15"/>
  <c r="AQ2434" i="15"/>
  <c r="AP2434" i="15"/>
  <c r="AO2434" i="15"/>
  <c r="AN2434" i="15"/>
  <c r="AM2434" i="15"/>
  <c r="AL2434" i="15"/>
  <c r="AS2432" i="15"/>
  <c r="AR2432" i="15"/>
  <c r="AQ2432" i="15"/>
  <c r="AP2432" i="15"/>
  <c r="AO2432" i="15"/>
  <c r="AN2432" i="15"/>
  <c r="AM2432" i="15"/>
  <c r="AL2432" i="15"/>
  <c r="AS2430" i="15"/>
  <c r="AR2430" i="15"/>
  <c r="AQ2430" i="15"/>
  <c r="AP2430" i="15"/>
  <c r="AO2430" i="15"/>
  <c r="AN2430" i="15"/>
  <c r="AM2430" i="15"/>
  <c r="AL2430" i="15"/>
  <c r="AS2428" i="15"/>
  <c r="AR2428" i="15"/>
  <c r="AQ2428" i="15"/>
  <c r="AP2428" i="15"/>
  <c r="AO2428" i="15"/>
  <c r="AN2428" i="15"/>
  <c r="AM2428" i="15"/>
  <c r="AL2428" i="15"/>
  <c r="AS2426" i="15"/>
  <c r="AR2426" i="15"/>
  <c r="AQ2426" i="15"/>
  <c r="AP2426" i="15"/>
  <c r="AO2426" i="15"/>
  <c r="AN2426" i="15"/>
  <c r="AM2426" i="15"/>
  <c r="AL2426" i="15"/>
  <c r="AS2424" i="15"/>
  <c r="AR2424" i="15"/>
  <c r="AQ2424" i="15"/>
  <c r="AP2424" i="15"/>
  <c r="AO2424" i="15"/>
  <c r="AN2424" i="15"/>
  <c r="AM2424" i="15"/>
  <c r="AL2424" i="15"/>
  <c r="AS2422" i="15"/>
  <c r="AR2422" i="15"/>
  <c r="AQ2422" i="15"/>
  <c r="AP2422" i="15"/>
  <c r="AO2422" i="15"/>
  <c r="AN2422" i="15"/>
  <c r="AM2422" i="15"/>
  <c r="AL2422" i="15"/>
  <c r="AS2420" i="15"/>
  <c r="AR2420" i="15"/>
  <c r="AQ2420" i="15"/>
  <c r="AP2420" i="15"/>
  <c r="AO2420" i="15"/>
  <c r="AN2420" i="15"/>
  <c r="AM2420" i="15"/>
  <c r="AL2420" i="15"/>
  <c r="AS2418" i="15"/>
  <c r="AR2418" i="15"/>
  <c r="AQ2418" i="15"/>
  <c r="AP2418" i="15"/>
  <c r="AO2418" i="15"/>
  <c r="AN2418" i="15"/>
  <c r="AM2418" i="15"/>
  <c r="AL2418" i="15"/>
  <c r="AS2416" i="15"/>
  <c r="AR2416" i="15"/>
  <c r="AQ2416" i="15"/>
  <c r="AP2416" i="15"/>
  <c r="AO2416" i="15"/>
  <c r="AN2416" i="15"/>
  <c r="AM2416" i="15"/>
  <c r="AL2416" i="15"/>
  <c r="AS2414" i="15"/>
  <c r="AR2414" i="15"/>
  <c r="AQ2414" i="15"/>
  <c r="AP2414" i="15"/>
  <c r="AO2414" i="15"/>
  <c r="AN2414" i="15"/>
  <c r="AM2414" i="15"/>
  <c r="AL2414" i="15"/>
  <c r="AS2412" i="15"/>
  <c r="AR2412" i="15"/>
  <c r="AQ2412" i="15"/>
  <c r="AP2412" i="15"/>
  <c r="AO2412" i="15"/>
  <c r="AN2412" i="15"/>
  <c r="AM2412" i="15"/>
  <c r="AL2412" i="15"/>
  <c r="AS2410" i="15"/>
  <c r="AR2410" i="15"/>
  <c r="AQ2410" i="15"/>
  <c r="AP2410" i="15"/>
  <c r="AO2410" i="15"/>
  <c r="AN2410" i="15"/>
  <c r="AM2410" i="15"/>
  <c r="AL2410" i="15"/>
  <c r="AS2408" i="15"/>
  <c r="AR2408" i="15"/>
  <c r="AQ2408" i="15"/>
  <c r="AP2408" i="15"/>
  <c r="AO2408" i="15"/>
  <c r="AN2408" i="15"/>
  <c r="AM2408" i="15"/>
  <c r="AL2408" i="15"/>
  <c r="AS2406" i="15"/>
  <c r="AR2406" i="15"/>
  <c r="AQ2406" i="15"/>
  <c r="AP2406" i="15"/>
  <c r="AO2406" i="15"/>
  <c r="AN2406" i="15"/>
  <c r="AM2406" i="15"/>
  <c r="AL2406" i="15"/>
  <c r="AS2404" i="15"/>
  <c r="AR2404" i="15"/>
  <c r="AQ2404" i="15"/>
  <c r="AP2404" i="15"/>
  <c r="AO2404" i="15"/>
  <c r="AN2404" i="15"/>
  <c r="AM2404" i="15"/>
  <c r="AL2404" i="15"/>
  <c r="AS2402" i="15"/>
  <c r="AR2402" i="15"/>
  <c r="AQ2402" i="15"/>
  <c r="AP2402" i="15"/>
  <c r="AO2402" i="15"/>
  <c r="AN2402" i="15"/>
  <c r="AM2402" i="15"/>
  <c r="AL2402" i="15"/>
  <c r="AS2400" i="15"/>
  <c r="AR2400" i="15"/>
  <c r="AQ2400" i="15"/>
  <c r="AP2400" i="15"/>
  <c r="AO2400" i="15"/>
  <c r="AN2400" i="15"/>
  <c r="AM2400" i="15"/>
  <c r="AL2400" i="15"/>
  <c r="AS2398" i="15"/>
  <c r="AR2398" i="15"/>
  <c r="AQ2398" i="15"/>
  <c r="AP2398" i="15"/>
  <c r="AO2398" i="15"/>
  <c r="AN2398" i="15"/>
  <c r="AM2398" i="15"/>
  <c r="AL2398" i="15"/>
  <c r="AS2396" i="15"/>
  <c r="AR2396" i="15"/>
  <c r="AQ2396" i="15"/>
  <c r="AP2396" i="15"/>
  <c r="AO2396" i="15"/>
  <c r="AN2396" i="15"/>
  <c r="AM2396" i="15"/>
  <c r="AL2396" i="15"/>
  <c r="AS2394" i="15"/>
  <c r="AR2394" i="15"/>
  <c r="AQ2394" i="15"/>
  <c r="AP2394" i="15"/>
  <c r="AO2394" i="15"/>
  <c r="AN2394" i="15"/>
  <c r="AM2394" i="15"/>
  <c r="AL2394" i="15"/>
  <c r="AS2392" i="15"/>
  <c r="AR2392" i="15"/>
  <c r="AQ2392" i="15"/>
  <c r="AP2392" i="15"/>
  <c r="AO2392" i="15"/>
  <c r="AN2392" i="15"/>
  <c r="AM2392" i="15"/>
  <c r="AL2392" i="15"/>
  <c r="AS2390" i="15"/>
  <c r="AR2390" i="15"/>
  <c r="AQ2390" i="15"/>
  <c r="AP2390" i="15"/>
  <c r="AO2390" i="15"/>
  <c r="AN2390" i="15"/>
  <c r="AM2390" i="15"/>
  <c r="AL2390" i="15"/>
  <c r="AS2388" i="15"/>
  <c r="AR2388" i="15"/>
  <c r="AQ2388" i="15"/>
  <c r="AP2388" i="15"/>
  <c r="AO2388" i="15"/>
  <c r="AN2388" i="15"/>
  <c r="AM2388" i="15"/>
  <c r="AL2388" i="15"/>
  <c r="AS2386" i="15"/>
  <c r="AR2386" i="15"/>
  <c r="AQ2386" i="15"/>
  <c r="AP2386" i="15"/>
  <c r="AO2386" i="15"/>
  <c r="AN2386" i="15"/>
  <c r="AM2386" i="15"/>
  <c r="AL2386" i="15"/>
  <c r="AS2384" i="15"/>
  <c r="AR2384" i="15"/>
  <c r="AQ2384" i="15"/>
  <c r="AP2384" i="15"/>
  <c r="AO2384" i="15"/>
  <c r="AN2384" i="15"/>
  <c r="AM2384" i="15"/>
  <c r="AL2384" i="15"/>
  <c r="AS2382" i="15"/>
  <c r="AR2382" i="15"/>
  <c r="AQ2382" i="15"/>
  <c r="AP2382" i="15"/>
  <c r="AO2382" i="15"/>
  <c r="AN2382" i="15"/>
  <c r="AM2382" i="15"/>
  <c r="AL2382" i="15"/>
  <c r="AS2380" i="15"/>
  <c r="AR2380" i="15"/>
  <c r="AQ2380" i="15"/>
  <c r="AP2380" i="15"/>
  <c r="AO2380" i="15"/>
  <c r="AN2380" i="15"/>
  <c r="AM2380" i="15"/>
  <c r="AL2380" i="15"/>
  <c r="AS2378" i="15"/>
  <c r="AR2378" i="15"/>
  <c r="AQ2378" i="15"/>
  <c r="AP2378" i="15"/>
  <c r="AO2378" i="15"/>
  <c r="AN2378" i="15"/>
  <c r="AM2378" i="15"/>
  <c r="AL2378" i="15"/>
  <c r="AS2376" i="15"/>
  <c r="AR2376" i="15"/>
  <c r="AQ2376" i="15"/>
  <c r="AP2376" i="15"/>
  <c r="AO2376" i="15"/>
  <c r="AN2376" i="15"/>
  <c r="AM2376" i="15"/>
  <c r="AL2376" i="15"/>
  <c r="AS2374" i="15"/>
  <c r="AR2374" i="15"/>
  <c r="AQ2374" i="15"/>
  <c r="AP2374" i="15"/>
  <c r="AO2374" i="15"/>
  <c r="AN2374" i="15"/>
  <c r="AM2374" i="15"/>
  <c r="AL2374" i="15"/>
  <c r="AS2372" i="15"/>
  <c r="AR2372" i="15"/>
  <c r="AQ2372" i="15"/>
  <c r="AP2372" i="15"/>
  <c r="AO2372" i="15"/>
  <c r="AN2372" i="15"/>
  <c r="AM2372" i="15"/>
  <c r="AL2372" i="15"/>
  <c r="AS2370" i="15"/>
  <c r="AR2370" i="15"/>
  <c r="AQ2370" i="15"/>
  <c r="AP2370" i="15"/>
  <c r="AO2370" i="15"/>
  <c r="AN2370" i="15"/>
  <c r="AM2370" i="15"/>
  <c r="AL2370" i="15"/>
  <c r="AS2368" i="15"/>
  <c r="AR2368" i="15"/>
  <c r="AQ2368" i="15"/>
  <c r="AP2368" i="15"/>
  <c r="AO2368" i="15"/>
  <c r="AN2368" i="15"/>
  <c r="AM2368" i="15"/>
  <c r="AL2368" i="15"/>
  <c r="AS2366" i="15"/>
  <c r="AR2366" i="15"/>
  <c r="AQ2366" i="15"/>
  <c r="AP2366" i="15"/>
  <c r="AO2366" i="15"/>
  <c r="AN2366" i="15"/>
  <c r="AM2366" i="15"/>
  <c r="AL2366" i="15"/>
  <c r="AS2364" i="15"/>
  <c r="AR2364" i="15"/>
  <c r="AQ2364" i="15"/>
  <c r="AP2364" i="15"/>
  <c r="AO2364" i="15"/>
  <c r="AN2364" i="15"/>
  <c r="AM2364" i="15"/>
  <c r="AL2364" i="15"/>
  <c r="AS2362" i="15"/>
  <c r="AR2362" i="15"/>
  <c r="AQ2362" i="15"/>
  <c r="AP2362" i="15"/>
  <c r="AO2362" i="15"/>
  <c r="AN2362" i="15"/>
  <c r="AM2362" i="15"/>
  <c r="AL2362" i="15"/>
  <c r="AS2360" i="15"/>
  <c r="AR2360" i="15"/>
  <c r="AQ2360" i="15"/>
  <c r="AP2360" i="15"/>
  <c r="AO2360" i="15"/>
  <c r="AN2360" i="15"/>
  <c r="AM2360" i="15"/>
  <c r="AL2360" i="15"/>
  <c r="AS2358" i="15"/>
  <c r="AR2358" i="15"/>
  <c r="AQ2358" i="15"/>
  <c r="AP2358" i="15"/>
  <c r="AO2358" i="15"/>
  <c r="AN2358" i="15"/>
  <c r="AM2358" i="15"/>
  <c r="AL2358" i="15"/>
  <c r="AS2356" i="15"/>
  <c r="AR2356" i="15"/>
  <c r="AQ2356" i="15"/>
  <c r="AP2356" i="15"/>
  <c r="AO2356" i="15"/>
  <c r="AN2356" i="15"/>
  <c r="AM2356" i="15"/>
  <c r="AL2356" i="15"/>
  <c r="AS2354" i="15"/>
  <c r="AR2354" i="15"/>
  <c r="AQ2354" i="15"/>
  <c r="AP2354" i="15"/>
  <c r="AO2354" i="15"/>
  <c r="AN2354" i="15"/>
  <c r="AM2354" i="15"/>
  <c r="AL2354" i="15"/>
  <c r="AS2352" i="15"/>
  <c r="AR2352" i="15"/>
  <c r="AQ2352" i="15"/>
  <c r="AP2352" i="15"/>
  <c r="AO2352" i="15"/>
  <c r="AN2352" i="15"/>
  <c r="AM2352" i="15"/>
  <c r="AL2352" i="15"/>
  <c r="AS2350" i="15"/>
  <c r="AR2350" i="15"/>
  <c r="AQ2350" i="15"/>
  <c r="AP2350" i="15"/>
  <c r="AO2350" i="15"/>
  <c r="AN2350" i="15"/>
  <c r="AM2350" i="15"/>
  <c r="AL2350" i="15"/>
  <c r="AS2348" i="15"/>
  <c r="AR2348" i="15"/>
  <c r="AQ2348" i="15"/>
  <c r="AP2348" i="15"/>
  <c r="AO2348" i="15"/>
  <c r="AN2348" i="15"/>
  <c r="AM2348" i="15"/>
  <c r="AL2348" i="15"/>
  <c r="AS2346" i="15"/>
  <c r="AR2346" i="15"/>
  <c r="AQ2346" i="15"/>
  <c r="AP2346" i="15"/>
  <c r="AO2346" i="15"/>
  <c r="AN2346" i="15"/>
  <c r="AM2346" i="15"/>
  <c r="AL2346" i="15"/>
  <c r="AS2344" i="15"/>
  <c r="AR2344" i="15"/>
  <c r="AQ2344" i="15"/>
  <c r="AP2344" i="15"/>
  <c r="AO2344" i="15"/>
  <c r="AN2344" i="15"/>
  <c r="AM2344" i="15"/>
  <c r="AL2344" i="15"/>
  <c r="AS2342" i="15"/>
  <c r="AR2342" i="15"/>
  <c r="AQ2342" i="15"/>
  <c r="AP2342" i="15"/>
  <c r="AO2342" i="15"/>
  <c r="AN2342" i="15"/>
  <c r="AM2342" i="15"/>
  <c r="AL2342" i="15"/>
  <c r="AS2340" i="15"/>
  <c r="AR2340" i="15"/>
  <c r="AQ2340" i="15"/>
  <c r="AP2340" i="15"/>
  <c r="AO2340" i="15"/>
  <c r="AN2340" i="15"/>
  <c r="AM2340" i="15"/>
  <c r="AL2340" i="15"/>
  <c r="AS2338" i="15"/>
  <c r="AR2338" i="15"/>
  <c r="AQ2338" i="15"/>
  <c r="AP2338" i="15"/>
  <c r="AO2338" i="15"/>
  <c r="AN2338" i="15"/>
  <c r="AM2338" i="15"/>
  <c r="AL2338" i="15"/>
  <c r="AS2336" i="15"/>
  <c r="AR2336" i="15"/>
  <c r="AQ2336" i="15"/>
  <c r="AP2336" i="15"/>
  <c r="AO2336" i="15"/>
  <c r="AN2336" i="15"/>
  <c r="AM2336" i="15"/>
  <c r="AL2336" i="15"/>
  <c r="AS2334" i="15"/>
  <c r="AR2334" i="15"/>
  <c r="AQ2334" i="15"/>
  <c r="AP2334" i="15"/>
  <c r="AO2334" i="15"/>
  <c r="AN2334" i="15"/>
  <c r="AM2334" i="15"/>
  <c r="AL2334" i="15"/>
  <c r="AS2332" i="15"/>
  <c r="AR2332" i="15"/>
  <c r="AQ2332" i="15"/>
  <c r="AP2332" i="15"/>
  <c r="AO2332" i="15"/>
  <c r="AN2332" i="15"/>
  <c r="AM2332" i="15"/>
  <c r="AL2332" i="15"/>
  <c r="AS2330" i="15"/>
  <c r="AR2330" i="15"/>
  <c r="AQ2330" i="15"/>
  <c r="AP2330" i="15"/>
  <c r="AO2330" i="15"/>
  <c r="AN2330" i="15"/>
  <c r="AM2330" i="15"/>
  <c r="AL2330" i="15"/>
  <c r="AS2328" i="15"/>
  <c r="AR2328" i="15"/>
  <c r="AQ2328" i="15"/>
  <c r="AP2328" i="15"/>
  <c r="AO2328" i="15"/>
  <c r="AN2328" i="15"/>
  <c r="AM2328" i="15"/>
  <c r="AL2328" i="15"/>
  <c r="AS2326" i="15"/>
  <c r="AR2326" i="15"/>
  <c r="AQ2326" i="15"/>
  <c r="AP2326" i="15"/>
  <c r="AO2326" i="15"/>
  <c r="AN2326" i="15"/>
  <c r="AM2326" i="15"/>
  <c r="AL2326" i="15"/>
  <c r="AS2324" i="15"/>
  <c r="AR2324" i="15"/>
  <c r="AQ2324" i="15"/>
  <c r="AP2324" i="15"/>
  <c r="AO2324" i="15"/>
  <c r="AN2324" i="15"/>
  <c r="AM2324" i="15"/>
  <c r="AL2324" i="15"/>
  <c r="AS2322" i="15"/>
  <c r="AR2322" i="15"/>
  <c r="AQ2322" i="15"/>
  <c r="AP2322" i="15"/>
  <c r="AO2322" i="15"/>
  <c r="AN2322" i="15"/>
  <c r="AM2322" i="15"/>
  <c r="AL2322" i="15"/>
  <c r="AS2320" i="15"/>
  <c r="AR2320" i="15"/>
  <c r="AQ2320" i="15"/>
  <c r="AP2320" i="15"/>
  <c r="AO2320" i="15"/>
  <c r="AN2320" i="15"/>
  <c r="AM2320" i="15"/>
  <c r="AL2320" i="15"/>
  <c r="AS2318" i="15"/>
  <c r="AR2318" i="15"/>
  <c r="AQ2318" i="15"/>
  <c r="AP2318" i="15"/>
  <c r="AO2318" i="15"/>
  <c r="AN2318" i="15"/>
  <c r="AM2318" i="15"/>
  <c r="AL2318" i="15"/>
  <c r="AS2316" i="15"/>
  <c r="AR2316" i="15"/>
  <c r="AQ2316" i="15"/>
  <c r="AP2316" i="15"/>
  <c r="AO2316" i="15"/>
  <c r="AN2316" i="15"/>
  <c r="AM2316" i="15"/>
  <c r="AL2316" i="15"/>
  <c r="AS2314" i="15"/>
  <c r="AR2314" i="15"/>
  <c r="AQ2314" i="15"/>
  <c r="AP2314" i="15"/>
  <c r="AO2314" i="15"/>
  <c r="AN2314" i="15"/>
  <c r="AM2314" i="15"/>
  <c r="AL2314" i="15"/>
  <c r="AS2312" i="15"/>
  <c r="AR2312" i="15"/>
  <c r="AQ2312" i="15"/>
  <c r="AP2312" i="15"/>
  <c r="AO2312" i="15"/>
  <c r="AN2312" i="15"/>
  <c r="AM2312" i="15"/>
  <c r="AL2312" i="15"/>
  <c r="AS2310" i="15"/>
  <c r="AR2310" i="15"/>
  <c r="AQ2310" i="15"/>
  <c r="AP2310" i="15"/>
  <c r="AO2310" i="15"/>
  <c r="AN2310" i="15"/>
  <c r="AM2310" i="15"/>
  <c r="AL2310" i="15"/>
  <c r="AS2308" i="15"/>
  <c r="AR2308" i="15"/>
  <c r="AQ2308" i="15"/>
  <c r="AP2308" i="15"/>
  <c r="AO2308" i="15"/>
  <c r="AN2308" i="15"/>
  <c r="AM2308" i="15"/>
  <c r="AL2308" i="15"/>
  <c r="AS2306" i="15"/>
  <c r="AR2306" i="15"/>
  <c r="AQ2306" i="15"/>
  <c r="AP2306" i="15"/>
  <c r="AO2306" i="15"/>
  <c r="AN2306" i="15"/>
  <c r="AM2306" i="15"/>
  <c r="AL2306" i="15"/>
  <c r="AS2304" i="15"/>
  <c r="AR2304" i="15"/>
  <c r="AQ2304" i="15"/>
  <c r="AP2304" i="15"/>
  <c r="AO2304" i="15"/>
  <c r="AN2304" i="15"/>
  <c r="AM2304" i="15"/>
  <c r="AL2304" i="15"/>
  <c r="AS2302" i="15"/>
  <c r="AR2302" i="15"/>
  <c r="AQ2302" i="15"/>
  <c r="AP2302" i="15"/>
  <c r="AO2302" i="15"/>
  <c r="AN2302" i="15"/>
  <c r="AM2302" i="15"/>
  <c r="AL2302" i="15"/>
  <c r="AS2300" i="15"/>
  <c r="AR2300" i="15"/>
  <c r="AQ2300" i="15"/>
  <c r="AP2300" i="15"/>
  <c r="AO2300" i="15"/>
  <c r="AN2300" i="15"/>
  <c r="AM2300" i="15"/>
  <c r="AL2300" i="15"/>
  <c r="AS2298" i="15"/>
  <c r="AR2298" i="15"/>
  <c r="AQ2298" i="15"/>
  <c r="AP2298" i="15"/>
  <c r="AO2298" i="15"/>
  <c r="AN2298" i="15"/>
  <c r="AM2298" i="15"/>
  <c r="AL2298" i="15"/>
  <c r="AS2296" i="15"/>
  <c r="AR2296" i="15"/>
  <c r="AQ2296" i="15"/>
  <c r="AP2296" i="15"/>
  <c r="AO2296" i="15"/>
  <c r="AN2296" i="15"/>
  <c r="AM2296" i="15"/>
  <c r="AL2296" i="15"/>
  <c r="AS2294" i="15"/>
  <c r="AR2294" i="15"/>
  <c r="AQ2294" i="15"/>
  <c r="AP2294" i="15"/>
  <c r="AO2294" i="15"/>
  <c r="AN2294" i="15"/>
  <c r="AM2294" i="15"/>
  <c r="AL2294" i="15"/>
  <c r="AS2292" i="15"/>
  <c r="AR2292" i="15"/>
  <c r="AQ2292" i="15"/>
  <c r="AP2292" i="15"/>
  <c r="AO2292" i="15"/>
  <c r="AN2292" i="15"/>
  <c r="AM2292" i="15"/>
  <c r="AL2292" i="15"/>
  <c r="AS2290" i="15"/>
  <c r="AR2290" i="15"/>
  <c r="AQ2290" i="15"/>
  <c r="AP2290" i="15"/>
  <c r="AO2290" i="15"/>
  <c r="AN2290" i="15"/>
  <c r="AM2290" i="15"/>
  <c r="AL2290" i="15"/>
  <c r="AS2288" i="15"/>
  <c r="AR2288" i="15"/>
  <c r="AQ2288" i="15"/>
  <c r="AP2288" i="15"/>
  <c r="AO2288" i="15"/>
  <c r="AN2288" i="15"/>
  <c r="AM2288" i="15"/>
  <c r="AL2288" i="15"/>
  <c r="AS2286" i="15"/>
  <c r="AR2286" i="15"/>
  <c r="AQ2286" i="15"/>
  <c r="AP2286" i="15"/>
  <c r="AO2286" i="15"/>
  <c r="AN2286" i="15"/>
  <c r="AM2286" i="15"/>
  <c r="AL2286" i="15"/>
  <c r="AS2284" i="15"/>
  <c r="AR2284" i="15"/>
  <c r="AQ2284" i="15"/>
  <c r="AP2284" i="15"/>
  <c r="AO2284" i="15"/>
  <c r="AN2284" i="15"/>
  <c r="AM2284" i="15"/>
  <c r="AL2284" i="15"/>
  <c r="AS2282" i="15"/>
  <c r="AR2282" i="15"/>
  <c r="AQ2282" i="15"/>
  <c r="AP2282" i="15"/>
  <c r="AO2282" i="15"/>
  <c r="AN2282" i="15"/>
  <c r="AM2282" i="15"/>
  <c r="AL2282" i="15"/>
  <c r="AS2280" i="15"/>
  <c r="AR2280" i="15"/>
  <c r="AQ2280" i="15"/>
  <c r="AP2280" i="15"/>
  <c r="AO2280" i="15"/>
  <c r="AN2280" i="15"/>
  <c r="AM2280" i="15"/>
  <c r="AL2280" i="15"/>
  <c r="AS2278" i="15"/>
  <c r="AR2278" i="15"/>
  <c r="AQ2278" i="15"/>
  <c r="AP2278" i="15"/>
  <c r="AO2278" i="15"/>
  <c r="AN2278" i="15"/>
  <c r="AM2278" i="15"/>
  <c r="AL2278" i="15"/>
  <c r="AS2276" i="15"/>
  <c r="AR2276" i="15"/>
  <c r="AQ2276" i="15"/>
  <c r="AP2276" i="15"/>
  <c r="AO2276" i="15"/>
  <c r="AN2276" i="15"/>
  <c r="AM2276" i="15"/>
  <c r="AL2276" i="15"/>
  <c r="AS2274" i="15"/>
  <c r="AR2274" i="15"/>
  <c r="AQ2274" i="15"/>
  <c r="AP2274" i="15"/>
  <c r="AO2274" i="15"/>
  <c r="AN2274" i="15"/>
  <c r="AM2274" i="15"/>
  <c r="AL2274" i="15"/>
  <c r="AS2272" i="15"/>
  <c r="AR2272" i="15"/>
  <c r="AQ2272" i="15"/>
  <c r="AP2272" i="15"/>
  <c r="AO2272" i="15"/>
  <c r="AN2272" i="15"/>
  <c r="AM2272" i="15"/>
  <c r="AL2272" i="15"/>
  <c r="AS2270" i="15"/>
  <c r="AR2270" i="15"/>
  <c r="AQ2270" i="15"/>
  <c r="AP2270" i="15"/>
  <c r="AO2270" i="15"/>
  <c r="AN2270" i="15"/>
  <c r="AM2270" i="15"/>
  <c r="AL2270" i="15"/>
  <c r="AS2268" i="15"/>
  <c r="AR2268" i="15"/>
  <c r="AQ2268" i="15"/>
  <c r="AP2268" i="15"/>
  <c r="AO2268" i="15"/>
  <c r="AN2268" i="15"/>
  <c r="AM2268" i="15"/>
  <c r="AL2268" i="15"/>
  <c r="AS2266" i="15"/>
  <c r="AR2266" i="15"/>
  <c r="AQ2266" i="15"/>
  <c r="AP2266" i="15"/>
  <c r="AO2266" i="15"/>
  <c r="AN2266" i="15"/>
  <c r="AM2266" i="15"/>
  <c r="AL2266" i="15"/>
  <c r="AS2264" i="15"/>
  <c r="AR2264" i="15"/>
  <c r="AQ2264" i="15"/>
  <c r="AP2264" i="15"/>
  <c r="AO2264" i="15"/>
  <c r="AN2264" i="15"/>
  <c r="AM2264" i="15"/>
  <c r="AL2264" i="15"/>
  <c r="AS2262" i="15"/>
  <c r="AR2262" i="15"/>
  <c r="AQ2262" i="15"/>
  <c r="AP2262" i="15"/>
  <c r="AO2262" i="15"/>
  <c r="AN2262" i="15"/>
  <c r="AM2262" i="15"/>
  <c r="AL2262" i="15"/>
  <c r="AS2260" i="15"/>
  <c r="AR2260" i="15"/>
  <c r="AQ2260" i="15"/>
  <c r="AP2260" i="15"/>
  <c r="AO2260" i="15"/>
  <c r="AN2260" i="15"/>
  <c r="AM2260" i="15"/>
  <c r="AL2260" i="15"/>
  <c r="AS2258" i="15"/>
  <c r="AR2258" i="15"/>
  <c r="AQ2258" i="15"/>
  <c r="AP2258" i="15"/>
  <c r="AO2258" i="15"/>
  <c r="AN2258" i="15"/>
  <c r="AM2258" i="15"/>
  <c r="AL2258" i="15"/>
  <c r="AS2256" i="15"/>
  <c r="AR2256" i="15"/>
  <c r="AQ2256" i="15"/>
  <c r="AP2256" i="15"/>
  <c r="AO2256" i="15"/>
  <c r="AN2256" i="15"/>
  <c r="AM2256" i="15"/>
  <c r="AL2256" i="15"/>
  <c r="AS2254" i="15"/>
  <c r="AR2254" i="15"/>
  <c r="AQ2254" i="15"/>
  <c r="AP2254" i="15"/>
  <c r="AO2254" i="15"/>
  <c r="AN2254" i="15"/>
  <c r="AM2254" i="15"/>
  <c r="AL2254" i="15"/>
  <c r="AS2252" i="15"/>
  <c r="AR2252" i="15"/>
  <c r="AQ2252" i="15"/>
  <c r="AP2252" i="15"/>
  <c r="AO2252" i="15"/>
  <c r="AN2252" i="15"/>
  <c r="AM2252" i="15"/>
  <c r="AL2252" i="15"/>
  <c r="AS2250" i="15"/>
  <c r="AR2250" i="15"/>
  <c r="AQ2250" i="15"/>
  <c r="AP2250" i="15"/>
  <c r="AO2250" i="15"/>
  <c r="AN2250" i="15"/>
  <c r="AM2250" i="15"/>
  <c r="AL2250" i="15"/>
  <c r="AS2248" i="15"/>
  <c r="AR2248" i="15"/>
  <c r="AQ2248" i="15"/>
  <c r="AP2248" i="15"/>
  <c r="AO2248" i="15"/>
  <c r="AN2248" i="15"/>
  <c r="AM2248" i="15"/>
  <c r="AL2248" i="15"/>
  <c r="AS2246" i="15"/>
  <c r="AR2246" i="15"/>
  <c r="AQ2246" i="15"/>
  <c r="AP2246" i="15"/>
  <c r="AO2246" i="15"/>
  <c r="AN2246" i="15"/>
  <c r="AM2246" i="15"/>
  <c r="AL2246" i="15"/>
  <c r="AS2244" i="15"/>
  <c r="AR2244" i="15"/>
  <c r="AQ2244" i="15"/>
  <c r="AP2244" i="15"/>
  <c r="AO2244" i="15"/>
  <c r="AN2244" i="15"/>
  <c r="AM2244" i="15"/>
  <c r="AL2244" i="15"/>
  <c r="AS2242" i="15"/>
  <c r="AR2242" i="15"/>
  <c r="AQ2242" i="15"/>
  <c r="AP2242" i="15"/>
  <c r="AO2242" i="15"/>
  <c r="AN2242" i="15"/>
  <c r="AM2242" i="15"/>
  <c r="AL2242" i="15"/>
  <c r="AS2240" i="15"/>
  <c r="AR2240" i="15"/>
  <c r="AQ2240" i="15"/>
  <c r="AP2240" i="15"/>
  <c r="AO2240" i="15"/>
  <c r="AN2240" i="15"/>
  <c r="AM2240" i="15"/>
  <c r="AL2240" i="15"/>
  <c r="AS2238" i="15"/>
  <c r="AR2238" i="15"/>
  <c r="AQ2238" i="15"/>
  <c r="AP2238" i="15"/>
  <c r="AO2238" i="15"/>
  <c r="AN2238" i="15"/>
  <c r="AM2238" i="15"/>
  <c r="AL2238" i="15"/>
  <c r="AS2236" i="15"/>
  <c r="AR2236" i="15"/>
  <c r="AQ2236" i="15"/>
  <c r="AP2236" i="15"/>
  <c r="AO2236" i="15"/>
  <c r="AN2236" i="15"/>
  <c r="AM2236" i="15"/>
  <c r="AL2236" i="15"/>
  <c r="AS2234" i="15"/>
  <c r="AR2234" i="15"/>
  <c r="AQ2234" i="15"/>
  <c r="AP2234" i="15"/>
  <c r="AO2234" i="15"/>
  <c r="AN2234" i="15"/>
  <c r="AM2234" i="15"/>
  <c r="AL2234" i="15"/>
  <c r="AS2232" i="15"/>
  <c r="AR2232" i="15"/>
  <c r="AQ2232" i="15"/>
  <c r="AP2232" i="15"/>
  <c r="AO2232" i="15"/>
  <c r="AN2232" i="15"/>
  <c r="AM2232" i="15"/>
  <c r="AL2232" i="15"/>
  <c r="AS2230" i="15"/>
  <c r="AR2230" i="15"/>
  <c r="AQ2230" i="15"/>
  <c r="AP2230" i="15"/>
  <c r="AO2230" i="15"/>
  <c r="AN2230" i="15"/>
  <c r="AM2230" i="15"/>
  <c r="AL2230" i="15"/>
  <c r="AS2228" i="15"/>
  <c r="AR2228" i="15"/>
  <c r="AQ2228" i="15"/>
  <c r="AP2228" i="15"/>
  <c r="AO2228" i="15"/>
  <c r="AN2228" i="15"/>
  <c r="AM2228" i="15"/>
  <c r="AL2228" i="15"/>
  <c r="AS2226" i="15"/>
  <c r="AR2226" i="15"/>
  <c r="AQ2226" i="15"/>
  <c r="AP2226" i="15"/>
  <c r="AO2226" i="15"/>
  <c r="AN2226" i="15"/>
  <c r="AM2226" i="15"/>
  <c r="AL2226" i="15"/>
  <c r="AS2224" i="15"/>
  <c r="AR2224" i="15"/>
  <c r="AQ2224" i="15"/>
  <c r="AP2224" i="15"/>
  <c r="AO2224" i="15"/>
  <c r="AN2224" i="15"/>
  <c r="AM2224" i="15"/>
  <c r="AL2224" i="15"/>
  <c r="AS2222" i="15"/>
  <c r="AR2222" i="15"/>
  <c r="AQ2222" i="15"/>
  <c r="AP2222" i="15"/>
  <c r="AO2222" i="15"/>
  <c r="AN2222" i="15"/>
  <c r="AM2222" i="15"/>
  <c r="AL2222" i="15"/>
  <c r="AS2220" i="15"/>
  <c r="AR2220" i="15"/>
  <c r="AQ2220" i="15"/>
  <c r="AP2220" i="15"/>
  <c r="AO2220" i="15"/>
  <c r="AN2220" i="15"/>
  <c r="AM2220" i="15"/>
  <c r="AL2220" i="15"/>
  <c r="AS2218" i="15"/>
  <c r="AR2218" i="15"/>
  <c r="AQ2218" i="15"/>
  <c r="AP2218" i="15"/>
  <c r="AO2218" i="15"/>
  <c r="AN2218" i="15"/>
  <c r="AM2218" i="15"/>
  <c r="AL2218" i="15"/>
  <c r="AS2216" i="15"/>
  <c r="AR2216" i="15"/>
  <c r="AQ2216" i="15"/>
  <c r="AP2216" i="15"/>
  <c r="AO2216" i="15"/>
  <c r="AN2216" i="15"/>
  <c r="AM2216" i="15"/>
  <c r="AL2216" i="15"/>
  <c r="AS2214" i="15"/>
  <c r="AR2214" i="15"/>
  <c r="AQ2214" i="15"/>
  <c r="AP2214" i="15"/>
  <c r="AO2214" i="15"/>
  <c r="AN2214" i="15"/>
  <c r="AM2214" i="15"/>
  <c r="AL2214" i="15"/>
  <c r="AS2212" i="15"/>
  <c r="AR2212" i="15"/>
  <c r="AQ2212" i="15"/>
  <c r="AP2212" i="15"/>
  <c r="AO2212" i="15"/>
  <c r="AN2212" i="15"/>
  <c r="AM2212" i="15"/>
  <c r="AL2212" i="15"/>
  <c r="AS2210" i="15"/>
  <c r="AR2210" i="15"/>
  <c r="AQ2210" i="15"/>
  <c r="AP2210" i="15"/>
  <c r="AO2210" i="15"/>
  <c r="AN2210" i="15"/>
  <c r="AM2210" i="15"/>
  <c r="AL2210" i="15"/>
  <c r="AS2208" i="15"/>
  <c r="AR2208" i="15"/>
  <c r="AQ2208" i="15"/>
  <c r="AP2208" i="15"/>
  <c r="AO2208" i="15"/>
  <c r="AN2208" i="15"/>
  <c r="AM2208" i="15"/>
  <c r="AL2208" i="15"/>
  <c r="AS2206" i="15"/>
  <c r="AR2206" i="15"/>
  <c r="AQ2206" i="15"/>
  <c r="AP2206" i="15"/>
  <c r="AO2206" i="15"/>
  <c r="AN2206" i="15"/>
  <c r="AM2206" i="15"/>
  <c r="AL2206" i="15"/>
  <c r="AS2204" i="15"/>
  <c r="AR2204" i="15"/>
  <c r="AQ2204" i="15"/>
  <c r="AP2204" i="15"/>
  <c r="AO2204" i="15"/>
  <c r="AN2204" i="15"/>
  <c r="AM2204" i="15"/>
  <c r="AL2204" i="15"/>
  <c r="AS2202" i="15"/>
  <c r="AR2202" i="15"/>
  <c r="AQ2202" i="15"/>
  <c r="AP2202" i="15"/>
  <c r="AO2202" i="15"/>
  <c r="AN2202" i="15"/>
  <c r="AM2202" i="15"/>
  <c r="AL2202" i="15"/>
  <c r="AS2200" i="15"/>
  <c r="AR2200" i="15"/>
  <c r="AQ2200" i="15"/>
  <c r="AP2200" i="15"/>
  <c r="AO2200" i="15"/>
  <c r="AN2200" i="15"/>
  <c r="AM2200" i="15"/>
  <c r="AL2200" i="15"/>
  <c r="AS2198" i="15"/>
  <c r="AR2198" i="15"/>
  <c r="AQ2198" i="15"/>
  <c r="AP2198" i="15"/>
  <c r="AO2198" i="15"/>
  <c r="AN2198" i="15"/>
  <c r="AM2198" i="15"/>
  <c r="AL2198" i="15"/>
  <c r="AS2196" i="15"/>
  <c r="AR2196" i="15"/>
  <c r="AQ2196" i="15"/>
  <c r="AP2196" i="15"/>
  <c r="AO2196" i="15"/>
  <c r="AN2196" i="15"/>
  <c r="AM2196" i="15"/>
  <c r="AL2196" i="15"/>
  <c r="AS2194" i="15"/>
  <c r="AR2194" i="15"/>
  <c r="AQ2194" i="15"/>
  <c r="AP2194" i="15"/>
  <c r="AO2194" i="15"/>
  <c r="AN2194" i="15"/>
  <c r="AM2194" i="15"/>
  <c r="AL2194" i="15"/>
  <c r="AS2192" i="15"/>
  <c r="AR2192" i="15"/>
  <c r="AQ2192" i="15"/>
  <c r="AP2192" i="15"/>
  <c r="AO2192" i="15"/>
  <c r="AN2192" i="15"/>
  <c r="AM2192" i="15"/>
  <c r="AL2192" i="15"/>
  <c r="AS2190" i="15"/>
  <c r="AR2190" i="15"/>
  <c r="AQ2190" i="15"/>
  <c r="AP2190" i="15"/>
  <c r="AO2190" i="15"/>
  <c r="AN2190" i="15"/>
  <c r="AM2190" i="15"/>
  <c r="AL2190" i="15"/>
  <c r="AS2188" i="15"/>
  <c r="AR2188" i="15"/>
  <c r="AQ2188" i="15"/>
  <c r="AP2188" i="15"/>
  <c r="AO2188" i="15"/>
  <c r="AN2188" i="15"/>
  <c r="AM2188" i="15"/>
  <c r="AL2188" i="15"/>
  <c r="AS2186" i="15"/>
  <c r="AR2186" i="15"/>
  <c r="AQ2186" i="15"/>
  <c r="AP2186" i="15"/>
  <c r="AO2186" i="15"/>
  <c r="AN2186" i="15"/>
  <c r="AM2186" i="15"/>
  <c r="AL2186" i="15"/>
  <c r="AS2184" i="15"/>
  <c r="AR2184" i="15"/>
  <c r="AQ2184" i="15"/>
  <c r="AP2184" i="15"/>
  <c r="AO2184" i="15"/>
  <c r="AN2184" i="15"/>
  <c r="AM2184" i="15"/>
  <c r="AL2184" i="15"/>
  <c r="AS2182" i="15"/>
  <c r="AR2182" i="15"/>
  <c r="AQ2182" i="15"/>
  <c r="AP2182" i="15"/>
  <c r="AO2182" i="15"/>
  <c r="AN2182" i="15"/>
  <c r="AM2182" i="15"/>
  <c r="AL2182" i="15"/>
  <c r="AS2180" i="15"/>
  <c r="AR2180" i="15"/>
  <c r="AQ2180" i="15"/>
  <c r="AP2180" i="15"/>
  <c r="AO2180" i="15"/>
  <c r="AN2180" i="15"/>
  <c r="AM2180" i="15"/>
  <c r="AL2180" i="15"/>
  <c r="AS2178" i="15"/>
  <c r="AR2178" i="15"/>
  <c r="AQ2178" i="15"/>
  <c r="AP2178" i="15"/>
  <c r="AO2178" i="15"/>
  <c r="AN2178" i="15"/>
  <c r="AM2178" i="15"/>
  <c r="AL2178" i="15"/>
  <c r="AS2176" i="15"/>
  <c r="AR2176" i="15"/>
  <c r="AQ2176" i="15"/>
  <c r="AP2176" i="15"/>
  <c r="AO2176" i="15"/>
  <c r="AN2176" i="15"/>
  <c r="AM2176" i="15"/>
  <c r="AL2176" i="15"/>
  <c r="AS2174" i="15"/>
  <c r="AR2174" i="15"/>
  <c r="AQ2174" i="15"/>
  <c r="AP2174" i="15"/>
  <c r="AO2174" i="15"/>
  <c r="AN2174" i="15"/>
  <c r="AM2174" i="15"/>
  <c r="AL2174" i="15"/>
  <c r="AS2172" i="15"/>
  <c r="AR2172" i="15"/>
  <c r="AQ2172" i="15"/>
  <c r="AP2172" i="15"/>
  <c r="AO2172" i="15"/>
  <c r="AN2172" i="15"/>
  <c r="AM2172" i="15"/>
  <c r="AL2172" i="15"/>
  <c r="AS2170" i="15"/>
  <c r="AR2170" i="15"/>
  <c r="AQ2170" i="15"/>
  <c r="AP2170" i="15"/>
  <c r="AO2170" i="15"/>
  <c r="AN2170" i="15"/>
  <c r="AM2170" i="15"/>
  <c r="AL2170" i="15"/>
  <c r="AS2168" i="15"/>
  <c r="AR2168" i="15"/>
  <c r="AQ2168" i="15"/>
  <c r="AP2168" i="15"/>
  <c r="AO2168" i="15"/>
  <c r="AN2168" i="15"/>
  <c r="AM2168" i="15"/>
  <c r="AL2168" i="15"/>
  <c r="AS2166" i="15"/>
  <c r="AR2166" i="15"/>
  <c r="AQ2166" i="15"/>
  <c r="AP2166" i="15"/>
  <c r="AO2166" i="15"/>
  <c r="AN2166" i="15"/>
  <c r="AM2166" i="15"/>
  <c r="AL2166" i="15"/>
  <c r="AS2164" i="15"/>
  <c r="AR2164" i="15"/>
  <c r="AQ2164" i="15"/>
  <c r="AP2164" i="15"/>
  <c r="AO2164" i="15"/>
  <c r="AN2164" i="15"/>
  <c r="AM2164" i="15"/>
  <c r="AL2164" i="15"/>
  <c r="AS2162" i="15"/>
  <c r="AR2162" i="15"/>
  <c r="AQ2162" i="15"/>
  <c r="AP2162" i="15"/>
  <c r="AO2162" i="15"/>
  <c r="AN2162" i="15"/>
  <c r="AM2162" i="15"/>
  <c r="AL2162" i="15"/>
  <c r="AS2160" i="15"/>
  <c r="AR2160" i="15"/>
  <c r="AQ2160" i="15"/>
  <c r="AP2160" i="15"/>
  <c r="AO2160" i="15"/>
  <c r="AN2160" i="15"/>
  <c r="AM2160" i="15"/>
  <c r="AL2160" i="15"/>
  <c r="AS2158" i="15"/>
  <c r="AR2158" i="15"/>
  <c r="AQ2158" i="15"/>
  <c r="AP2158" i="15"/>
  <c r="AO2158" i="15"/>
  <c r="AN2158" i="15"/>
  <c r="AM2158" i="15"/>
  <c r="AL2158" i="15"/>
  <c r="AS2156" i="15"/>
  <c r="AR2156" i="15"/>
  <c r="AQ2156" i="15"/>
  <c r="AP2156" i="15"/>
  <c r="AO2156" i="15"/>
  <c r="AN2156" i="15"/>
  <c r="AM2156" i="15"/>
  <c r="AL2156" i="15"/>
  <c r="AS2154" i="15"/>
  <c r="AR2154" i="15"/>
  <c r="AQ2154" i="15"/>
  <c r="AP2154" i="15"/>
  <c r="AO2154" i="15"/>
  <c r="AN2154" i="15"/>
  <c r="AM2154" i="15"/>
  <c r="AL2154" i="15"/>
  <c r="AS2152" i="15"/>
  <c r="AR2152" i="15"/>
  <c r="AQ2152" i="15"/>
  <c r="AP2152" i="15"/>
  <c r="AO2152" i="15"/>
  <c r="AN2152" i="15"/>
  <c r="AM2152" i="15"/>
  <c r="AL2152" i="15"/>
  <c r="AS2150" i="15"/>
  <c r="AR2150" i="15"/>
  <c r="AQ2150" i="15"/>
  <c r="AP2150" i="15"/>
  <c r="AO2150" i="15"/>
  <c r="AN2150" i="15"/>
  <c r="AM2150" i="15"/>
  <c r="AL2150" i="15"/>
  <c r="AS2148" i="15"/>
  <c r="AR2148" i="15"/>
  <c r="AQ2148" i="15"/>
  <c r="AP2148" i="15"/>
  <c r="AO2148" i="15"/>
  <c r="AN2148" i="15"/>
  <c r="AM2148" i="15"/>
  <c r="AL2148" i="15"/>
  <c r="AS2146" i="15"/>
  <c r="AR2146" i="15"/>
  <c r="AQ2146" i="15"/>
  <c r="AP2146" i="15"/>
  <c r="AO2146" i="15"/>
  <c r="AN2146" i="15"/>
  <c r="AM2146" i="15"/>
  <c r="AL2146" i="15"/>
  <c r="AS2144" i="15"/>
  <c r="AR2144" i="15"/>
  <c r="AQ2144" i="15"/>
  <c r="AP2144" i="15"/>
  <c r="AO2144" i="15"/>
  <c r="AN2144" i="15"/>
  <c r="AM2144" i="15"/>
  <c r="AL2144" i="15"/>
  <c r="AS2142" i="15"/>
  <c r="AR2142" i="15"/>
  <c r="AQ2142" i="15"/>
  <c r="AP2142" i="15"/>
  <c r="AO2142" i="15"/>
  <c r="AN2142" i="15"/>
  <c r="AM2142" i="15"/>
  <c r="AL2142" i="15"/>
  <c r="AS2140" i="15"/>
  <c r="AR2140" i="15"/>
  <c r="AQ2140" i="15"/>
  <c r="AP2140" i="15"/>
  <c r="AO2140" i="15"/>
  <c r="AN2140" i="15"/>
  <c r="AM2140" i="15"/>
  <c r="AL2140" i="15"/>
  <c r="AS2138" i="15"/>
  <c r="AR2138" i="15"/>
  <c r="AQ2138" i="15"/>
  <c r="AP2138" i="15"/>
  <c r="AO2138" i="15"/>
  <c r="AN2138" i="15"/>
  <c r="AM2138" i="15"/>
  <c r="AL2138" i="15"/>
  <c r="AS2136" i="15"/>
  <c r="AR2136" i="15"/>
  <c r="AQ2136" i="15"/>
  <c r="AP2136" i="15"/>
  <c r="AO2136" i="15"/>
  <c r="AN2136" i="15"/>
  <c r="AM2136" i="15"/>
  <c r="AL2136" i="15"/>
  <c r="AS2134" i="15"/>
  <c r="AR2134" i="15"/>
  <c r="AQ2134" i="15"/>
  <c r="AP2134" i="15"/>
  <c r="AO2134" i="15"/>
  <c r="AN2134" i="15"/>
  <c r="AM2134" i="15"/>
  <c r="AL2134" i="15"/>
  <c r="AS2132" i="15"/>
  <c r="AR2132" i="15"/>
  <c r="AQ2132" i="15"/>
  <c r="AP2132" i="15"/>
  <c r="AO2132" i="15"/>
  <c r="AN2132" i="15"/>
  <c r="AM2132" i="15"/>
  <c r="AL2132" i="15"/>
  <c r="AS2130" i="15"/>
  <c r="AR2130" i="15"/>
  <c r="AQ2130" i="15"/>
  <c r="AP2130" i="15"/>
  <c r="AO2130" i="15"/>
  <c r="AN2130" i="15"/>
  <c r="AM2130" i="15"/>
  <c r="AL2130" i="15"/>
  <c r="AS2128" i="15"/>
  <c r="AR2128" i="15"/>
  <c r="AQ2128" i="15"/>
  <c r="AP2128" i="15"/>
  <c r="AO2128" i="15"/>
  <c r="AN2128" i="15"/>
  <c r="AM2128" i="15"/>
  <c r="AL2128" i="15"/>
  <c r="AS2126" i="15"/>
  <c r="AR2126" i="15"/>
  <c r="AQ2126" i="15"/>
  <c r="AP2126" i="15"/>
  <c r="AO2126" i="15"/>
  <c r="AN2126" i="15"/>
  <c r="AM2126" i="15"/>
  <c r="AL2126" i="15"/>
  <c r="AS2124" i="15"/>
  <c r="AR2124" i="15"/>
  <c r="AQ2124" i="15"/>
  <c r="AP2124" i="15"/>
  <c r="AO2124" i="15"/>
  <c r="AN2124" i="15"/>
  <c r="AM2124" i="15"/>
  <c r="AL2124" i="15"/>
  <c r="AS2122" i="15"/>
  <c r="AR2122" i="15"/>
  <c r="AQ2122" i="15"/>
  <c r="AP2122" i="15"/>
  <c r="AO2122" i="15"/>
  <c r="AN2122" i="15"/>
  <c r="AM2122" i="15"/>
  <c r="AL2122" i="15"/>
  <c r="AS2120" i="15"/>
  <c r="AR2120" i="15"/>
  <c r="AQ2120" i="15"/>
  <c r="AP2120" i="15"/>
  <c r="AO2120" i="15"/>
  <c r="AN2120" i="15"/>
  <c r="AM2120" i="15"/>
  <c r="AL2120" i="15"/>
  <c r="AS2118" i="15"/>
  <c r="AR2118" i="15"/>
  <c r="AQ2118" i="15"/>
  <c r="AP2118" i="15"/>
  <c r="AO2118" i="15"/>
  <c r="AN2118" i="15"/>
  <c r="AM2118" i="15"/>
  <c r="AL2118" i="15"/>
  <c r="AS2116" i="15"/>
  <c r="AR2116" i="15"/>
  <c r="AQ2116" i="15"/>
  <c r="AP2116" i="15"/>
  <c r="AO2116" i="15"/>
  <c r="AN2116" i="15"/>
  <c r="AM2116" i="15"/>
  <c r="AL2116" i="15"/>
  <c r="AS2114" i="15"/>
  <c r="AR2114" i="15"/>
  <c r="AQ2114" i="15"/>
  <c r="AP2114" i="15"/>
  <c r="AO2114" i="15"/>
  <c r="AN2114" i="15"/>
  <c r="AM2114" i="15"/>
  <c r="AL2114" i="15"/>
  <c r="AS2112" i="15"/>
  <c r="AR2112" i="15"/>
  <c r="AQ2112" i="15"/>
  <c r="AP2112" i="15"/>
  <c r="AO2112" i="15"/>
  <c r="AN2112" i="15"/>
  <c r="AM2112" i="15"/>
  <c r="AL2112" i="15"/>
  <c r="AS2110" i="15"/>
  <c r="AR2110" i="15"/>
  <c r="AQ2110" i="15"/>
  <c r="AP2110" i="15"/>
  <c r="AO2110" i="15"/>
  <c r="AN2110" i="15"/>
  <c r="AM2110" i="15"/>
  <c r="AL2110" i="15"/>
  <c r="AS2108" i="15"/>
  <c r="AR2108" i="15"/>
  <c r="AQ2108" i="15"/>
  <c r="AP2108" i="15"/>
  <c r="AO2108" i="15"/>
  <c r="AN2108" i="15"/>
  <c r="AM2108" i="15"/>
  <c r="AL2108" i="15"/>
  <c r="AS2106" i="15"/>
  <c r="AR2106" i="15"/>
  <c r="AQ2106" i="15"/>
  <c r="AP2106" i="15"/>
  <c r="AO2106" i="15"/>
  <c r="AN2106" i="15"/>
  <c r="AM2106" i="15"/>
  <c r="AL2106" i="15"/>
  <c r="AS2104" i="15"/>
  <c r="AR2104" i="15"/>
  <c r="AQ2104" i="15"/>
  <c r="AP2104" i="15"/>
  <c r="AO2104" i="15"/>
  <c r="AN2104" i="15"/>
  <c r="AM2104" i="15"/>
  <c r="AL2104" i="15"/>
  <c r="AS2102" i="15"/>
  <c r="AR2102" i="15"/>
  <c r="AQ2102" i="15"/>
  <c r="AP2102" i="15"/>
  <c r="AO2102" i="15"/>
  <c r="AN2102" i="15"/>
  <c r="AM2102" i="15"/>
  <c r="AL2102" i="15"/>
  <c r="AS2100" i="15"/>
  <c r="AR2100" i="15"/>
  <c r="AQ2100" i="15"/>
  <c r="AP2100" i="15"/>
  <c r="AO2100" i="15"/>
  <c r="AN2100" i="15"/>
  <c r="AM2100" i="15"/>
  <c r="AL2100" i="15"/>
  <c r="AS2098" i="15"/>
  <c r="AR2098" i="15"/>
  <c r="AQ2098" i="15"/>
  <c r="AP2098" i="15"/>
  <c r="AO2098" i="15"/>
  <c r="AN2098" i="15"/>
  <c r="AM2098" i="15"/>
  <c r="AL2098" i="15"/>
  <c r="AS2096" i="15"/>
  <c r="AR2096" i="15"/>
  <c r="AQ2096" i="15"/>
  <c r="AP2096" i="15"/>
  <c r="AO2096" i="15"/>
  <c r="AN2096" i="15"/>
  <c r="AM2096" i="15"/>
  <c r="AL2096" i="15"/>
  <c r="AS2094" i="15"/>
  <c r="AR2094" i="15"/>
  <c r="AQ2094" i="15"/>
  <c r="AP2094" i="15"/>
  <c r="AO2094" i="15"/>
  <c r="AN2094" i="15"/>
  <c r="AM2094" i="15"/>
  <c r="AL2094" i="15"/>
  <c r="AS2092" i="15"/>
  <c r="AR2092" i="15"/>
  <c r="AQ2092" i="15"/>
  <c r="AP2092" i="15"/>
  <c r="AO2092" i="15"/>
  <c r="AN2092" i="15"/>
  <c r="AM2092" i="15"/>
  <c r="AL2092" i="15"/>
  <c r="AS2090" i="15"/>
  <c r="AR2090" i="15"/>
  <c r="AQ2090" i="15"/>
  <c r="AP2090" i="15"/>
  <c r="AO2090" i="15"/>
  <c r="AN2090" i="15"/>
  <c r="AM2090" i="15"/>
  <c r="AL2090" i="15"/>
  <c r="AS2088" i="15"/>
  <c r="AR2088" i="15"/>
  <c r="AQ2088" i="15"/>
  <c r="AP2088" i="15"/>
  <c r="AO2088" i="15"/>
  <c r="AN2088" i="15"/>
  <c r="AM2088" i="15"/>
  <c r="AL2088" i="15"/>
  <c r="AS2086" i="15"/>
  <c r="AR2086" i="15"/>
  <c r="AQ2086" i="15"/>
  <c r="AP2086" i="15"/>
  <c r="AO2086" i="15"/>
  <c r="AN2086" i="15"/>
  <c r="AM2086" i="15"/>
  <c r="AL2086" i="15"/>
  <c r="AS2084" i="15"/>
  <c r="AR2084" i="15"/>
  <c r="AQ2084" i="15"/>
  <c r="AP2084" i="15"/>
  <c r="AO2084" i="15"/>
  <c r="AN2084" i="15"/>
  <c r="AM2084" i="15"/>
  <c r="AL2084" i="15"/>
  <c r="AS2082" i="15"/>
  <c r="AR2082" i="15"/>
  <c r="AQ2082" i="15"/>
  <c r="AP2082" i="15"/>
  <c r="AO2082" i="15"/>
  <c r="AN2082" i="15"/>
  <c r="AM2082" i="15"/>
  <c r="AL2082" i="15"/>
  <c r="AS2080" i="15"/>
  <c r="AR2080" i="15"/>
  <c r="AQ2080" i="15"/>
  <c r="AP2080" i="15"/>
  <c r="AO2080" i="15"/>
  <c r="AN2080" i="15"/>
  <c r="AM2080" i="15"/>
  <c r="AL2080" i="15"/>
  <c r="AS2078" i="15"/>
  <c r="AR2078" i="15"/>
  <c r="AQ2078" i="15"/>
  <c r="AP2078" i="15"/>
  <c r="AO2078" i="15"/>
  <c r="AN2078" i="15"/>
  <c r="AM2078" i="15"/>
  <c r="AL2078" i="15"/>
  <c r="AS2076" i="15"/>
  <c r="AR2076" i="15"/>
  <c r="AQ2076" i="15"/>
  <c r="AP2076" i="15"/>
  <c r="AO2076" i="15"/>
  <c r="AN2076" i="15"/>
  <c r="AM2076" i="15"/>
  <c r="AL2076" i="15"/>
  <c r="AS2074" i="15"/>
  <c r="AR2074" i="15"/>
  <c r="AQ2074" i="15"/>
  <c r="AP2074" i="15"/>
  <c r="AO2074" i="15"/>
  <c r="AN2074" i="15"/>
  <c r="AM2074" i="15"/>
  <c r="AL2074" i="15"/>
  <c r="AS2072" i="15"/>
  <c r="AR2072" i="15"/>
  <c r="AQ2072" i="15"/>
  <c r="AP2072" i="15"/>
  <c r="AO2072" i="15"/>
  <c r="AN2072" i="15"/>
  <c r="AM2072" i="15"/>
  <c r="AL2072" i="15"/>
  <c r="AS2070" i="15"/>
  <c r="AR2070" i="15"/>
  <c r="AQ2070" i="15"/>
  <c r="AP2070" i="15"/>
  <c r="AO2070" i="15"/>
  <c r="AN2070" i="15"/>
  <c r="AM2070" i="15"/>
  <c r="AL2070" i="15"/>
  <c r="AS2068" i="15"/>
  <c r="AR2068" i="15"/>
  <c r="AQ2068" i="15"/>
  <c r="AP2068" i="15"/>
  <c r="AO2068" i="15"/>
  <c r="AN2068" i="15"/>
  <c r="AM2068" i="15"/>
  <c r="AL2068" i="15"/>
  <c r="AS2066" i="15"/>
  <c r="AR2066" i="15"/>
  <c r="AQ2066" i="15"/>
  <c r="AP2066" i="15"/>
  <c r="AO2066" i="15"/>
  <c r="AN2066" i="15"/>
  <c r="AM2066" i="15"/>
  <c r="AL2066" i="15"/>
  <c r="AS2064" i="15"/>
  <c r="AR2064" i="15"/>
  <c r="AQ2064" i="15"/>
  <c r="AP2064" i="15"/>
  <c r="AO2064" i="15"/>
  <c r="AN2064" i="15"/>
  <c r="AM2064" i="15"/>
  <c r="AL2064" i="15"/>
  <c r="AS2062" i="15"/>
  <c r="AR2062" i="15"/>
  <c r="AQ2062" i="15"/>
  <c r="AP2062" i="15"/>
  <c r="AO2062" i="15"/>
  <c r="AN2062" i="15"/>
  <c r="AM2062" i="15"/>
  <c r="AL2062" i="15"/>
  <c r="AS2060" i="15"/>
  <c r="AR2060" i="15"/>
  <c r="AQ2060" i="15"/>
  <c r="AP2060" i="15"/>
  <c r="AO2060" i="15"/>
  <c r="AN2060" i="15"/>
  <c r="AM2060" i="15"/>
  <c r="AL2060" i="15"/>
  <c r="AS2058" i="15"/>
  <c r="AR2058" i="15"/>
  <c r="AQ2058" i="15"/>
  <c r="AP2058" i="15"/>
  <c r="AO2058" i="15"/>
  <c r="AN2058" i="15"/>
  <c r="AM2058" i="15"/>
  <c r="AL2058" i="15"/>
  <c r="AS2056" i="15"/>
  <c r="AR2056" i="15"/>
  <c r="AQ2056" i="15"/>
  <c r="AP2056" i="15"/>
  <c r="AO2056" i="15"/>
  <c r="AN2056" i="15"/>
  <c r="AM2056" i="15"/>
  <c r="AL2056" i="15"/>
  <c r="AS2054" i="15"/>
  <c r="AR2054" i="15"/>
  <c r="AQ2054" i="15"/>
  <c r="AP2054" i="15"/>
  <c r="AO2054" i="15"/>
  <c r="AN2054" i="15"/>
  <c r="AM2054" i="15"/>
  <c r="AL2054" i="15"/>
  <c r="AS2052" i="15"/>
  <c r="AR2052" i="15"/>
  <c r="AQ2052" i="15"/>
  <c r="AP2052" i="15"/>
  <c r="AO2052" i="15"/>
  <c r="AN2052" i="15"/>
  <c r="AM2052" i="15"/>
  <c r="AL2052" i="15"/>
  <c r="AS2050" i="15"/>
  <c r="AR2050" i="15"/>
  <c r="AQ2050" i="15"/>
  <c r="AP2050" i="15"/>
  <c r="AO2050" i="15"/>
  <c r="AN2050" i="15"/>
  <c r="AM2050" i="15"/>
  <c r="AL2050" i="15"/>
  <c r="AS2048" i="15"/>
  <c r="AR2048" i="15"/>
  <c r="AQ2048" i="15"/>
  <c r="AP2048" i="15"/>
  <c r="AO2048" i="15"/>
  <c r="AN2048" i="15"/>
  <c r="AM2048" i="15"/>
  <c r="AL2048" i="15"/>
  <c r="AS2046" i="15"/>
  <c r="AR2046" i="15"/>
  <c r="AQ2046" i="15"/>
  <c r="AP2046" i="15"/>
  <c r="AO2046" i="15"/>
  <c r="AN2046" i="15"/>
  <c r="AM2046" i="15"/>
  <c r="AL2046" i="15"/>
  <c r="AS2044" i="15"/>
  <c r="AR2044" i="15"/>
  <c r="AQ2044" i="15"/>
  <c r="AP2044" i="15"/>
  <c r="AO2044" i="15"/>
  <c r="AN2044" i="15"/>
  <c r="AM2044" i="15"/>
  <c r="AL2044" i="15"/>
  <c r="AS2042" i="15"/>
  <c r="AR2042" i="15"/>
  <c r="AQ2042" i="15"/>
  <c r="AP2042" i="15"/>
  <c r="AO2042" i="15"/>
  <c r="AN2042" i="15"/>
  <c r="AM2042" i="15"/>
  <c r="AL2042" i="15"/>
  <c r="AS2040" i="15"/>
  <c r="AR2040" i="15"/>
  <c r="AQ2040" i="15"/>
  <c r="AP2040" i="15"/>
  <c r="AO2040" i="15"/>
  <c r="AN2040" i="15"/>
  <c r="AM2040" i="15"/>
  <c r="AL2040" i="15"/>
  <c r="AS2038" i="15"/>
  <c r="AR2038" i="15"/>
  <c r="AQ2038" i="15"/>
  <c r="AP2038" i="15"/>
  <c r="AO2038" i="15"/>
  <c r="AN2038" i="15"/>
  <c r="AM2038" i="15"/>
  <c r="AL2038" i="15"/>
  <c r="AS2036" i="15"/>
  <c r="AR2036" i="15"/>
  <c r="AQ2036" i="15"/>
  <c r="AP2036" i="15"/>
  <c r="AO2036" i="15"/>
  <c r="AN2036" i="15"/>
  <c r="AM2036" i="15"/>
  <c r="AL2036" i="15"/>
  <c r="AS2034" i="15"/>
  <c r="AR2034" i="15"/>
  <c r="AQ2034" i="15"/>
  <c r="AP2034" i="15"/>
  <c r="AO2034" i="15"/>
  <c r="AN2034" i="15"/>
  <c r="AM2034" i="15"/>
  <c r="AL2034" i="15"/>
  <c r="AS2032" i="15"/>
  <c r="AR2032" i="15"/>
  <c r="AQ2032" i="15"/>
  <c r="AP2032" i="15"/>
  <c r="AO2032" i="15"/>
  <c r="AN2032" i="15"/>
  <c r="AM2032" i="15"/>
  <c r="AL2032" i="15"/>
  <c r="AS2030" i="15"/>
  <c r="AR2030" i="15"/>
  <c r="AQ2030" i="15"/>
  <c r="AP2030" i="15"/>
  <c r="AO2030" i="15"/>
  <c r="AN2030" i="15"/>
  <c r="AM2030" i="15"/>
  <c r="AL2030" i="15"/>
  <c r="AS2028" i="15"/>
  <c r="AR2028" i="15"/>
  <c r="AQ2028" i="15"/>
  <c r="AP2028" i="15"/>
  <c r="AO2028" i="15"/>
  <c r="AN2028" i="15"/>
  <c r="AM2028" i="15"/>
  <c r="AL2028" i="15"/>
  <c r="AS2026" i="15"/>
  <c r="AR2026" i="15"/>
  <c r="AQ2026" i="15"/>
  <c r="AP2026" i="15"/>
  <c r="AO2026" i="15"/>
  <c r="AN2026" i="15"/>
  <c r="AM2026" i="15"/>
  <c r="AL2026" i="15"/>
  <c r="AS2024" i="15"/>
  <c r="AR2024" i="15"/>
  <c r="AQ2024" i="15"/>
  <c r="AP2024" i="15"/>
  <c r="AO2024" i="15"/>
  <c r="AN2024" i="15"/>
  <c r="AM2024" i="15"/>
  <c r="AL2024" i="15"/>
  <c r="AS2022" i="15"/>
  <c r="AR2022" i="15"/>
  <c r="AQ2022" i="15"/>
  <c r="AP2022" i="15"/>
  <c r="AO2022" i="15"/>
  <c r="AN2022" i="15"/>
  <c r="AM2022" i="15"/>
  <c r="AL2022" i="15"/>
  <c r="AS2020" i="15"/>
  <c r="AR2020" i="15"/>
  <c r="AQ2020" i="15"/>
  <c r="AP2020" i="15"/>
  <c r="AO2020" i="15"/>
  <c r="AN2020" i="15"/>
  <c r="AM2020" i="15"/>
  <c r="AL2020" i="15"/>
  <c r="AS2018" i="15"/>
  <c r="AR2018" i="15"/>
  <c r="AQ2018" i="15"/>
  <c r="AP2018" i="15"/>
  <c r="AO2018" i="15"/>
  <c r="AN2018" i="15"/>
  <c r="AM2018" i="15"/>
  <c r="AL2018" i="15"/>
  <c r="AS2016" i="15"/>
  <c r="AR2016" i="15"/>
  <c r="AQ2016" i="15"/>
  <c r="AP2016" i="15"/>
  <c r="AO2016" i="15"/>
  <c r="AN2016" i="15"/>
  <c r="AM2016" i="15"/>
  <c r="AL2016" i="15"/>
  <c r="AS2014" i="15"/>
  <c r="AR2014" i="15"/>
  <c r="AQ2014" i="15"/>
  <c r="AP2014" i="15"/>
  <c r="AO2014" i="15"/>
  <c r="AN2014" i="15"/>
  <c r="AM2014" i="15"/>
  <c r="AL2014" i="15"/>
  <c r="AS2012" i="15"/>
  <c r="AR2012" i="15"/>
  <c r="AQ2012" i="15"/>
  <c r="AP2012" i="15"/>
  <c r="AO2012" i="15"/>
  <c r="AN2012" i="15"/>
  <c r="AM2012" i="15"/>
  <c r="AL2012" i="15"/>
  <c r="AS2010" i="15"/>
  <c r="AR2010" i="15"/>
  <c r="AQ2010" i="15"/>
  <c r="AP2010" i="15"/>
  <c r="AO2010" i="15"/>
  <c r="AN2010" i="15"/>
  <c r="AM2010" i="15"/>
  <c r="AL2010" i="15"/>
  <c r="AS2008" i="15"/>
  <c r="AR2008" i="15"/>
  <c r="AQ2008" i="15"/>
  <c r="AP2008" i="15"/>
  <c r="AO2008" i="15"/>
  <c r="AN2008" i="15"/>
  <c r="AM2008" i="15"/>
  <c r="AL2008" i="15"/>
  <c r="AS2006" i="15"/>
  <c r="AR2006" i="15"/>
  <c r="AQ2006" i="15"/>
  <c r="AP2006" i="15"/>
  <c r="AO2006" i="15"/>
  <c r="AN2006" i="15"/>
  <c r="AM2006" i="15"/>
  <c r="AL2006" i="15"/>
  <c r="AS2004" i="15"/>
  <c r="AR2004" i="15"/>
  <c r="AQ2004" i="15"/>
  <c r="AP2004" i="15"/>
  <c r="AO2004" i="15"/>
  <c r="AN2004" i="15"/>
  <c r="AM2004" i="15"/>
  <c r="AL2004" i="15"/>
  <c r="AS2002" i="15"/>
  <c r="AR2002" i="15"/>
  <c r="AQ2002" i="15"/>
  <c r="AP2002" i="15"/>
  <c r="AO2002" i="15"/>
  <c r="AN2002" i="15"/>
  <c r="AM2002" i="15"/>
  <c r="AL2002" i="15"/>
  <c r="AS2000" i="15"/>
  <c r="AR2000" i="15"/>
  <c r="AQ2000" i="15"/>
  <c r="AP2000" i="15"/>
  <c r="AO2000" i="15"/>
  <c r="AN2000" i="15"/>
  <c r="AM2000" i="15"/>
  <c r="AL2000" i="15"/>
  <c r="AS1998" i="15"/>
  <c r="AR1998" i="15"/>
  <c r="AQ1998" i="15"/>
  <c r="AP1998" i="15"/>
  <c r="AO1998" i="15"/>
  <c r="AN1998" i="15"/>
  <c r="AM1998" i="15"/>
  <c r="AL1998" i="15"/>
  <c r="AS1996" i="15"/>
  <c r="AR1996" i="15"/>
  <c r="AQ1996" i="15"/>
  <c r="AP1996" i="15"/>
  <c r="AO1996" i="15"/>
  <c r="AN1996" i="15"/>
  <c r="AM1996" i="15"/>
  <c r="AL1996" i="15"/>
  <c r="AS1994" i="15"/>
  <c r="AR1994" i="15"/>
  <c r="AQ1994" i="15"/>
  <c r="AP1994" i="15"/>
  <c r="AO1994" i="15"/>
  <c r="AN1994" i="15"/>
  <c r="AM1994" i="15"/>
  <c r="AL1994" i="15"/>
  <c r="AS1992" i="15"/>
  <c r="AR1992" i="15"/>
  <c r="AQ1992" i="15"/>
  <c r="AP1992" i="15"/>
  <c r="AO1992" i="15"/>
  <c r="AN1992" i="15"/>
  <c r="AM1992" i="15"/>
  <c r="AL1992" i="15"/>
  <c r="AS1990" i="15"/>
  <c r="AR1990" i="15"/>
  <c r="AQ1990" i="15"/>
  <c r="AP1990" i="15"/>
  <c r="AO1990" i="15"/>
  <c r="AN1990" i="15"/>
  <c r="AM1990" i="15"/>
  <c r="AL1990" i="15"/>
  <c r="AS1988" i="15"/>
  <c r="AR1988" i="15"/>
  <c r="AQ1988" i="15"/>
  <c r="AP1988" i="15"/>
  <c r="AO1988" i="15"/>
  <c r="AN1988" i="15"/>
  <c r="AM1988" i="15"/>
  <c r="AL1988" i="15"/>
  <c r="AS1986" i="15"/>
  <c r="AR1986" i="15"/>
  <c r="AQ1986" i="15"/>
  <c r="AP1986" i="15"/>
  <c r="AO1986" i="15"/>
  <c r="AN1986" i="15"/>
  <c r="AM1986" i="15"/>
  <c r="AL1986" i="15"/>
  <c r="AS1984" i="15"/>
  <c r="AR1984" i="15"/>
  <c r="AQ1984" i="15"/>
  <c r="AP1984" i="15"/>
  <c r="AO1984" i="15"/>
  <c r="AN1984" i="15"/>
  <c r="AM1984" i="15"/>
  <c r="AL1984" i="15"/>
  <c r="AS1982" i="15"/>
  <c r="AR1982" i="15"/>
  <c r="AQ1982" i="15"/>
  <c r="AP1982" i="15"/>
  <c r="AO1982" i="15"/>
  <c r="AN1982" i="15"/>
  <c r="AM1982" i="15"/>
  <c r="AL1982" i="15"/>
  <c r="AS1980" i="15"/>
  <c r="AR1980" i="15"/>
  <c r="AQ1980" i="15"/>
  <c r="AP1980" i="15"/>
  <c r="AO1980" i="15"/>
  <c r="AN1980" i="15"/>
  <c r="AM1980" i="15"/>
  <c r="AL1980" i="15"/>
  <c r="AS1978" i="15"/>
  <c r="AR1978" i="15"/>
  <c r="AQ1978" i="15"/>
  <c r="AP1978" i="15"/>
  <c r="AO1978" i="15"/>
  <c r="AN1978" i="15"/>
  <c r="AM1978" i="15"/>
  <c r="AL1978" i="15"/>
  <c r="AS1976" i="15"/>
  <c r="AR1976" i="15"/>
  <c r="AQ1976" i="15"/>
  <c r="AP1976" i="15"/>
  <c r="AO1976" i="15"/>
  <c r="AN1976" i="15"/>
  <c r="AM1976" i="15"/>
  <c r="AL1976" i="15"/>
  <c r="AS1974" i="15"/>
  <c r="AR1974" i="15"/>
  <c r="AQ1974" i="15"/>
  <c r="AP1974" i="15"/>
  <c r="AO1974" i="15"/>
  <c r="AN1974" i="15"/>
  <c r="AM1974" i="15"/>
  <c r="AL1974" i="15"/>
  <c r="AS1972" i="15"/>
  <c r="AR1972" i="15"/>
  <c r="AQ1972" i="15"/>
  <c r="AP1972" i="15"/>
  <c r="AO1972" i="15"/>
  <c r="AN1972" i="15"/>
  <c r="AM1972" i="15"/>
  <c r="AL1972" i="15"/>
  <c r="AS1970" i="15"/>
  <c r="AR1970" i="15"/>
  <c r="AQ1970" i="15"/>
  <c r="AP1970" i="15"/>
  <c r="AO1970" i="15"/>
  <c r="AN1970" i="15"/>
  <c r="AM1970" i="15"/>
  <c r="AL1970" i="15"/>
  <c r="AS1968" i="15"/>
  <c r="AR1968" i="15"/>
  <c r="AQ1968" i="15"/>
  <c r="AP1968" i="15"/>
  <c r="AO1968" i="15"/>
  <c r="AN1968" i="15"/>
  <c r="AM1968" i="15"/>
  <c r="AL1968" i="15"/>
  <c r="AS1966" i="15"/>
  <c r="AR1966" i="15"/>
  <c r="AQ1966" i="15"/>
  <c r="AP1966" i="15"/>
  <c r="AO1966" i="15"/>
  <c r="AN1966" i="15"/>
  <c r="AM1966" i="15"/>
  <c r="AL1966" i="15"/>
  <c r="AS1964" i="15"/>
  <c r="AR1964" i="15"/>
  <c r="AQ1964" i="15"/>
  <c r="AP1964" i="15"/>
  <c r="AO1964" i="15"/>
  <c r="AN1964" i="15"/>
  <c r="AM1964" i="15"/>
  <c r="AL1964" i="15"/>
  <c r="AS1962" i="15"/>
  <c r="AR1962" i="15"/>
  <c r="AQ1962" i="15"/>
  <c r="AP1962" i="15"/>
  <c r="AO1962" i="15"/>
  <c r="AN1962" i="15"/>
  <c r="AM1962" i="15"/>
  <c r="AL1962" i="15"/>
  <c r="AS1960" i="15"/>
  <c r="AR1960" i="15"/>
  <c r="AQ1960" i="15"/>
  <c r="AP1960" i="15"/>
  <c r="AO1960" i="15"/>
  <c r="AN1960" i="15"/>
  <c r="AM1960" i="15"/>
  <c r="AL1960" i="15"/>
  <c r="AS1958" i="15"/>
  <c r="AR1958" i="15"/>
  <c r="AQ1958" i="15"/>
  <c r="AP1958" i="15"/>
  <c r="AO1958" i="15"/>
  <c r="AN1958" i="15"/>
  <c r="AM1958" i="15"/>
  <c r="AL1958" i="15"/>
  <c r="AS1956" i="15"/>
  <c r="AR1956" i="15"/>
  <c r="AQ1956" i="15"/>
  <c r="AP1956" i="15"/>
  <c r="AO1956" i="15"/>
  <c r="AN1956" i="15"/>
  <c r="AM1956" i="15"/>
  <c r="AL1956" i="15"/>
  <c r="AS1954" i="15"/>
  <c r="AR1954" i="15"/>
  <c r="AQ1954" i="15"/>
  <c r="AP1954" i="15"/>
  <c r="AO1954" i="15"/>
  <c r="AN1954" i="15"/>
  <c r="AM1954" i="15"/>
  <c r="AL1954" i="15"/>
  <c r="AS1952" i="15"/>
  <c r="AR1952" i="15"/>
  <c r="AQ1952" i="15"/>
  <c r="AP1952" i="15"/>
  <c r="AO1952" i="15"/>
  <c r="AN1952" i="15"/>
  <c r="AM1952" i="15"/>
  <c r="AL1952" i="15"/>
  <c r="AS1950" i="15"/>
  <c r="AR1950" i="15"/>
  <c r="AQ1950" i="15"/>
  <c r="AP1950" i="15"/>
  <c r="AO1950" i="15"/>
  <c r="AN1950" i="15"/>
  <c r="AM1950" i="15"/>
  <c r="AL1950" i="15"/>
  <c r="AS1948" i="15"/>
  <c r="AR1948" i="15"/>
  <c r="AQ1948" i="15"/>
  <c r="AP1948" i="15"/>
  <c r="AO1948" i="15"/>
  <c r="AN1948" i="15"/>
  <c r="AM1948" i="15"/>
  <c r="AL1948" i="15"/>
  <c r="AS1946" i="15"/>
  <c r="AR1946" i="15"/>
  <c r="AQ1946" i="15"/>
  <c r="AP1946" i="15"/>
  <c r="AO1946" i="15"/>
  <c r="AN1946" i="15"/>
  <c r="AM1946" i="15"/>
  <c r="AL1946" i="15"/>
  <c r="AS1944" i="15"/>
  <c r="AR1944" i="15"/>
  <c r="AQ1944" i="15"/>
  <c r="AP1944" i="15"/>
  <c r="AO1944" i="15"/>
  <c r="AN1944" i="15"/>
  <c r="AM1944" i="15"/>
  <c r="AL1944" i="15"/>
  <c r="AS1942" i="15"/>
  <c r="AR1942" i="15"/>
  <c r="AQ1942" i="15"/>
  <c r="AP1942" i="15"/>
  <c r="AO1942" i="15"/>
  <c r="AN1942" i="15"/>
  <c r="AM1942" i="15"/>
  <c r="AL1942" i="15"/>
  <c r="AS1940" i="15"/>
  <c r="AR1940" i="15"/>
  <c r="AQ1940" i="15"/>
  <c r="AP1940" i="15"/>
  <c r="AO1940" i="15"/>
  <c r="AN1940" i="15"/>
  <c r="AM1940" i="15"/>
  <c r="AL1940" i="15"/>
  <c r="AS1938" i="15"/>
  <c r="AR1938" i="15"/>
  <c r="AQ1938" i="15"/>
  <c r="AP1938" i="15"/>
  <c r="AO1938" i="15"/>
  <c r="AN1938" i="15"/>
  <c r="AM1938" i="15"/>
  <c r="AL1938" i="15"/>
  <c r="AS1936" i="15"/>
  <c r="AR1936" i="15"/>
  <c r="AQ1936" i="15"/>
  <c r="AP1936" i="15"/>
  <c r="AO1936" i="15"/>
  <c r="AN1936" i="15"/>
  <c r="AM1936" i="15"/>
  <c r="AL1936" i="15"/>
  <c r="AS1934" i="15"/>
  <c r="AR1934" i="15"/>
  <c r="AQ1934" i="15"/>
  <c r="AP1934" i="15"/>
  <c r="AO1934" i="15"/>
  <c r="AN1934" i="15"/>
  <c r="AM1934" i="15"/>
  <c r="AL1934" i="15"/>
  <c r="AS1932" i="15"/>
  <c r="AR1932" i="15"/>
  <c r="AQ1932" i="15"/>
  <c r="AP1932" i="15"/>
  <c r="AO1932" i="15"/>
  <c r="AN1932" i="15"/>
  <c r="AM1932" i="15"/>
  <c r="AL1932" i="15"/>
  <c r="AS1930" i="15"/>
  <c r="AR1930" i="15"/>
  <c r="AQ1930" i="15"/>
  <c r="AP1930" i="15"/>
  <c r="AO1930" i="15"/>
  <c r="AN1930" i="15"/>
  <c r="AM1930" i="15"/>
  <c r="AL1930" i="15"/>
  <c r="AS1928" i="15"/>
  <c r="AR1928" i="15"/>
  <c r="AQ1928" i="15"/>
  <c r="AP1928" i="15"/>
  <c r="AO1928" i="15"/>
  <c r="AN1928" i="15"/>
  <c r="AM1928" i="15"/>
  <c r="AL1928" i="15"/>
  <c r="AS1926" i="15"/>
  <c r="AR1926" i="15"/>
  <c r="AQ1926" i="15"/>
  <c r="AP1926" i="15"/>
  <c r="AO1926" i="15"/>
  <c r="AN1926" i="15"/>
  <c r="AM1926" i="15"/>
  <c r="AL1926" i="15"/>
  <c r="AS1924" i="15"/>
  <c r="AR1924" i="15"/>
  <c r="AQ1924" i="15"/>
  <c r="AP1924" i="15"/>
  <c r="AO1924" i="15"/>
  <c r="AN1924" i="15"/>
  <c r="AM1924" i="15"/>
  <c r="AL1924" i="15"/>
  <c r="AS1922" i="15"/>
  <c r="AR1922" i="15"/>
  <c r="AQ1922" i="15"/>
  <c r="AP1922" i="15"/>
  <c r="AO1922" i="15"/>
  <c r="AN1922" i="15"/>
  <c r="AM1922" i="15"/>
  <c r="AL1922" i="15"/>
  <c r="AS1920" i="15"/>
  <c r="AR1920" i="15"/>
  <c r="AQ1920" i="15"/>
  <c r="AP1920" i="15"/>
  <c r="AO1920" i="15"/>
  <c r="AN1920" i="15"/>
  <c r="AM1920" i="15"/>
  <c r="AL1920" i="15"/>
  <c r="AS1918" i="15"/>
  <c r="AR1918" i="15"/>
  <c r="AQ1918" i="15"/>
  <c r="AP1918" i="15"/>
  <c r="AO1918" i="15"/>
  <c r="AN1918" i="15"/>
  <c r="AM1918" i="15"/>
  <c r="AL1918" i="15"/>
  <c r="AS1916" i="15"/>
  <c r="AR1916" i="15"/>
  <c r="AQ1916" i="15"/>
  <c r="AP1916" i="15"/>
  <c r="AO1916" i="15"/>
  <c r="AN1916" i="15"/>
  <c r="AM1916" i="15"/>
  <c r="AL1916" i="15"/>
  <c r="AS1914" i="15"/>
  <c r="AR1914" i="15"/>
  <c r="AQ1914" i="15"/>
  <c r="AP1914" i="15"/>
  <c r="AO1914" i="15"/>
  <c r="AN1914" i="15"/>
  <c r="AM1914" i="15"/>
  <c r="AL1914" i="15"/>
  <c r="AS1912" i="15"/>
  <c r="AR1912" i="15"/>
  <c r="AQ1912" i="15"/>
  <c r="AP1912" i="15"/>
  <c r="AO1912" i="15"/>
  <c r="AN1912" i="15"/>
  <c r="AM1912" i="15"/>
  <c r="AL1912" i="15"/>
  <c r="AS1910" i="15"/>
  <c r="AR1910" i="15"/>
  <c r="AQ1910" i="15"/>
  <c r="AP1910" i="15"/>
  <c r="AO1910" i="15"/>
  <c r="AN1910" i="15"/>
  <c r="AM1910" i="15"/>
  <c r="AL1910" i="15"/>
  <c r="AS1908" i="15"/>
  <c r="AR1908" i="15"/>
  <c r="AQ1908" i="15"/>
  <c r="AP1908" i="15"/>
  <c r="AO1908" i="15"/>
  <c r="AN1908" i="15"/>
  <c r="AM1908" i="15"/>
  <c r="AL1908" i="15"/>
  <c r="AS1906" i="15"/>
  <c r="AR1906" i="15"/>
  <c r="AQ1906" i="15"/>
  <c r="AP1906" i="15"/>
  <c r="AO1906" i="15"/>
  <c r="AN1906" i="15"/>
  <c r="AM1906" i="15"/>
  <c r="AL1906" i="15"/>
  <c r="AS1904" i="15"/>
  <c r="AR1904" i="15"/>
  <c r="AQ1904" i="15"/>
  <c r="AP1904" i="15"/>
  <c r="AO1904" i="15"/>
  <c r="AN1904" i="15"/>
  <c r="AM1904" i="15"/>
  <c r="AL1904" i="15"/>
  <c r="AS1902" i="15"/>
  <c r="AR1902" i="15"/>
  <c r="AQ1902" i="15"/>
  <c r="AP1902" i="15"/>
  <c r="AO1902" i="15"/>
  <c r="AN1902" i="15"/>
  <c r="AM1902" i="15"/>
  <c r="AL1902" i="15"/>
  <c r="AS1900" i="15"/>
  <c r="AR1900" i="15"/>
  <c r="AQ1900" i="15"/>
  <c r="AP1900" i="15"/>
  <c r="AO1900" i="15"/>
  <c r="AN1900" i="15"/>
  <c r="AM1900" i="15"/>
  <c r="AL1900" i="15"/>
  <c r="AS1898" i="15"/>
  <c r="AR1898" i="15"/>
  <c r="AQ1898" i="15"/>
  <c r="AP1898" i="15"/>
  <c r="AO1898" i="15"/>
  <c r="AN1898" i="15"/>
  <c r="AM1898" i="15"/>
  <c r="AL1898" i="15"/>
  <c r="AS1896" i="15"/>
  <c r="AR1896" i="15"/>
  <c r="AQ1896" i="15"/>
  <c r="AP1896" i="15"/>
  <c r="AO1896" i="15"/>
  <c r="AN1896" i="15"/>
  <c r="AM1896" i="15"/>
  <c r="AL1896" i="15"/>
  <c r="AS1894" i="15"/>
  <c r="AR1894" i="15"/>
  <c r="AQ1894" i="15"/>
  <c r="AP1894" i="15"/>
  <c r="AO1894" i="15"/>
  <c r="AN1894" i="15"/>
  <c r="AM1894" i="15"/>
  <c r="AL1894" i="15"/>
  <c r="AS1892" i="15"/>
  <c r="AR1892" i="15"/>
  <c r="AQ1892" i="15"/>
  <c r="AP1892" i="15"/>
  <c r="AO1892" i="15"/>
  <c r="AN1892" i="15"/>
  <c r="AM1892" i="15"/>
  <c r="AL1892" i="15"/>
  <c r="AS1890" i="15"/>
  <c r="AR1890" i="15"/>
  <c r="AQ1890" i="15"/>
  <c r="AP1890" i="15"/>
  <c r="AO1890" i="15"/>
  <c r="AN1890" i="15"/>
  <c r="AM1890" i="15"/>
  <c r="AL1890" i="15"/>
  <c r="AS1888" i="15"/>
  <c r="AR1888" i="15"/>
  <c r="AQ1888" i="15"/>
  <c r="AP1888" i="15"/>
  <c r="AO1888" i="15"/>
  <c r="AN1888" i="15"/>
  <c r="AM1888" i="15"/>
  <c r="AL1888" i="15"/>
  <c r="AS1886" i="15"/>
  <c r="AR1886" i="15"/>
  <c r="AQ1886" i="15"/>
  <c r="AP1886" i="15"/>
  <c r="AO1886" i="15"/>
  <c r="AN1886" i="15"/>
  <c r="AM1886" i="15"/>
  <c r="AL1886" i="15"/>
  <c r="AS1884" i="15"/>
  <c r="AR1884" i="15"/>
  <c r="AQ1884" i="15"/>
  <c r="AP1884" i="15"/>
  <c r="AO1884" i="15"/>
  <c r="AN1884" i="15"/>
  <c r="AM1884" i="15"/>
  <c r="AL1884" i="15"/>
  <c r="AS1882" i="15"/>
  <c r="AR1882" i="15"/>
  <c r="AQ1882" i="15"/>
  <c r="AP1882" i="15"/>
  <c r="AO1882" i="15"/>
  <c r="AN1882" i="15"/>
  <c r="AM1882" i="15"/>
  <c r="AL1882" i="15"/>
  <c r="AS1880" i="15"/>
  <c r="AR1880" i="15"/>
  <c r="AQ1880" i="15"/>
  <c r="AP1880" i="15"/>
  <c r="AO1880" i="15"/>
  <c r="AN1880" i="15"/>
  <c r="AM1880" i="15"/>
  <c r="AL1880" i="15"/>
  <c r="AS1878" i="15"/>
  <c r="AR1878" i="15"/>
  <c r="AQ1878" i="15"/>
  <c r="AP1878" i="15"/>
  <c r="AO1878" i="15"/>
  <c r="AN1878" i="15"/>
  <c r="AM1878" i="15"/>
  <c r="AL1878" i="15"/>
  <c r="AS1876" i="15"/>
  <c r="AR1876" i="15"/>
  <c r="AQ1876" i="15"/>
  <c r="AP1876" i="15"/>
  <c r="AO1876" i="15"/>
  <c r="AN1876" i="15"/>
  <c r="AM1876" i="15"/>
  <c r="AL1876" i="15"/>
  <c r="AS1874" i="15"/>
  <c r="AR1874" i="15"/>
  <c r="AQ1874" i="15"/>
  <c r="AP1874" i="15"/>
  <c r="AO1874" i="15"/>
  <c r="AN1874" i="15"/>
  <c r="AM1874" i="15"/>
  <c r="AL1874" i="15"/>
  <c r="AS1872" i="15"/>
  <c r="AR1872" i="15"/>
  <c r="AQ1872" i="15"/>
  <c r="AP1872" i="15"/>
  <c r="AO1872" i="15"/>
  <c r="AN1872" i="15"/>
  <c r="AM1872" i="15"/>
  <c r="AL1872" i="15"/>
  <c r="AS1870" i="15"/>
  <c r="AR1870" i="15"/>
  <c r="AQ1870" i="15"/>
  <c r="AP1870" i="15"/>
  <c r="AO1870" i="15"/>
  <c r="AN1870" i="15"/>
  <c r="AM1870" i="15"/>
  <c r="AL1870" i="15"/>
  <c r="AS1868" i="15"/>
  <c r="AR1868" i="15"/>
  <c r="AQ1868" i="15"/>
  <c r="AP1868" i="15"/>
  <c r="AO1868" i="15"/>
  <c r="AN1868" i="15"/>
  <c r="AM1868" i="15"/>
  <c r="AL1868" i="15"/>
  <c r="AS1866" i="15"/>
  <c r="AR1866" i="15"/>
  <c r="AQ1866" i="15"/>
  <c r="AP1866" i="15"/>
  <c r="AO1866" i="15"/>
  <c r="AN1866" i="15"/>
  <c r="AM1866" i="15"/>
  <c r="AL1866" i="15"/>
  <c r="AS1864" i="15"/>
  <c r="AR1864" i="15"/>
  <c r="AQ1864" i="15"/>
  <c r="AP1864" i="15"/>
  <c r="AO1864" i="15"/>
  <c r="AN1864" i="15"/>
  <c r="AM1864" i="15"/>
  <c r="AL1864" i="15"/>
  <c r="AS1862" i="15"/>
  <c r="AR1862" i="15"/>
  <c r="AQ1862" i="15"/>
  <c r="AP1862" i="15"/>
  <c r="AO1862" i="15"/>
  <c r="AN1862" i="15"/>
  <c r="AM1862" i="15"/>
  <c r="AL1862" i="15"/>
  <c r="AS1860" i="15"/>
  <c r="AR1860" i="15"/>
  <c r="AQ1860" i="15"/>
  <c r="AP1860" i="15"/>
  <c r="AO1860" i="15"/>
  <c r="AN1860" i="15"/>
  <c r="AM1860" i="15"/>
  <c r="AL1860" i="15"/>
  <c r="AS1858" i="15"/>
  <c r="AR1858" i="15"/>
  <c r="AQ1858" i="15"/>
  <c r="AP1858" i="15"/>
  <c r="AO1858" i="15"/>
  <c r="AN1858" i="15"/>
  <c r="AM1858" i="15"/>
  <c r="AL1858" i="15"/>
  <c r="AS1856" i="15"/>
  <c r="AR1856" i="15"/>
  <c r="AQ1856" i="15"/>
  <c r="AP1856" i="15"/>
  <c r="AO1856" i="15"/>
  <c r="AN1856" i="15"/>
  <c r="AM1856" i="15"/>
  <c r="AL1856" i="15"/>
  <c r="AS1854" i="15"/>
  <c r="AR1854" i="15"/>
  <c r="AQ1854" i="15"/>
  <c r="AP1854" i="15"/>
  <c r="AO1854" i="15"/>
  <c r="AN1854" i="15"/>
  <c r="AM1854" i="15"/>
  <c r="AL1854" i="15"/>
  <c r="AS1852" i="15"/>
  <c r="AR1852" i="15"/>
  <c r="AQ1852" i="15"/>
  <c r="AP1852" i="15"/>
  <c r="AO1852" i="15"/>
  <c r="AN1852" i="15"/>
  <c r="AM1852" i="15"/>
  <c r="AL1852" i="15"/>
  <c r="AS1850" i="15"/>
  <c r="AR1850" i="15"/>
  <c r="AQ1850" i="15"/>
  <c r="AP1850" i="15"/>
  <c r="AO1850" i="15"/>
  <c r="AN1850" i="15"/>
  <c r="AM1850" i="15"/>
  <c r="AL1850" i="15"/>
  <c r="AT1783" i="15"/>
  <c r="AS1783" i="15"/>
  <c r="AR1783" i="15"/>
  <c r="AQ1783" i="15"/>
  <c r="AP1783" i="15"/>
  <c r="AO1783" i="15"/>
  <c r="AN1783" i="15"/>
  <c r="AM1783" i="15"/>
  <c r="AL1783" i="15"/>
  <c r="BM46" i="15"/>
  <c r="BL46" i="15"/>
  <c r="BK46" i="15"/>
  <c r="BJ46" i="15"/>
  <c r="BI46" i="15"/>
  <c r="BH46" i="15"/>
  <c r="BG46" i="15"/>
  <c r="BF46" i="15"/>
  <c r="BE46" i="15"/>
  <c r="BJ32" i="15"/>
  <c r="BI32" i="15"/>
  <c r="BH32" i="15"/>
  <c r="BG32" i="15"/>
  <c r="BF32" i="15"/>
  <c r="BE32" i="15"/>
  <c r="BM32" i="15"/>
  <c r="BL32" i="15"/>
  <c r="BK32" i="15"/>
  <c r="G150" i="15"/>
  <c r="AU150" i="15"/>
  <c r="Z150" i="15"/>
  <c r="Z147" i="15"/>
  <c r="G147" i="15"/>
  <c r="AU147" i="15"/>
  <c r="AU144" i="15"/>
  <c r="Z144" i="15"/>
  <c r="G144" i="15"/>
  <c r="G134" i="15"/>
  <c r="AU134" i="15"/>
  <c r="Z134" i="15"/>
  <c r="Z131" i="15"/>
  <c r="G131" i="15"/>
  <c r="AU131" i="15"/>
  <c r="AU128" i="15"/>
  <c r="Z128" i="15"/>
  <c r="G128" i="15"/>
  <c r="G118" i="15"/>
  <c r="AU118" i="15"/>
  <c r="Z118" i="15"/>
  <c r="Z115" i="15"/>
  <c r="G115" i="15"/>
  <c r="AU115" i="15"/>
  <c r="AU112" i="15"/>
  <c r="Z112" i="15"/>
  <c r="G112" i="15"/>
  <c r="G102" i="15"/>
  <c r="AU102" i="15"/>
  <c r="Z102" i="15"/>
  <c r="G86" i="15"/>
  <c r="Z86" i="15"/>
  <c r="AU86" i="15"/>
  <c r="G70" i="15"/>
  <c r="Z70" i="15"/>
  <c r="AU70" i="15"/>
  <c r="G41" i="15"/>
  <c r="Z41" i="15"/>
  <c r="AU41" i="15"/>
  <c r="G24" i="15"/>
  <c r="Z24" i="15"/>
  <c r="AU24" i="15"/>
  <c r="AP2737" i="15"/>
  <c r="AO2737" i="15"/>
  <c r="AN2737" i="15"/>
  <c r="AM2737" i="15"/>
  <c r="AL2737" i="15"/>
  <c r="AP2733" i="15"/>
  <c r="AO2733" i="15"/>
  <c r="AN2733" i="15"/>
  <c r="AM2733" i="15"/>
  <c r="AL2733" i="15"/>
  <c r="AP2729" i="15"/>
  <c r="AO2729" i="15"/>
  <c r="AN2729" i="15"/>
  <c r="AM2729" i="15"/>
  <c r="AL2729" i="15"/>
  <c r="AP2725" i="15"/>
  <c r="AO2725" i="15"/>
  <c r="AN2725" i="15"/>
  <c r="AM2725" i="15"/>
  <c r="AL2725" i="15"/>
  <c r="AP2721" i="15"/>
  <c r="AO2721" i="15"/>
  <c r="AN2721" i="15"/>
  <c r="AM2721" i="15"/>
  <c r="AL2721" i="15"/>
  <c r="AP2717" i="15"/>
  <c r="AO2717" i="15"/>
  <c r="AN2717" i="15"/>
  <c r="AM2717" i="15"/>
  <c r="AL2717" i="15"/>
  <c r="AP2713" i="15"/>
  <c r="AO2713" i="15"/>
  <c r="AN2713" i="15"/>
  <c r="AM2713" i="15"/>
  <c r="AL2713" i="15"/>
  <c r="AP2709" i="15"/>
  <c r="AO2709" i="15"/>
  <c r="AN2709" i="15"/>
  <c r="AM2709" i="15"/>
  <c r="AL2709" i="15"/>
  <c r="AP2705" i="15"/>
  <c r="AO2705" i="15"/>
  <c r="AN2705" i="15"/>
  <c r="AM2705" i="15"/>
  <c r="AL2705" i="15"/>
  <c r="AP2701" i="15"/>
  <c r="AO2701" i="15"/>
  <c r="AN2701" i="15"/>
  <c r="AM2701" i="15"/>
  <c r="AL2701" i="15"/>
  <c r="AP2697" i="15"/>
  <c r="AO2697" i="15"/>
  <c r="AN2697" i="15"/>
  <c r="AM2697" i="15"/>
  <c r="AL2697" i="15"/>
  <c r="AP2693" i="15"/>
  <c r="AO2693" i="15"/>
  <c r="AN2693" i="15"/>
  <c r="AM2693" i="15"/>
  <c r="AL2693" i="15"/>
  <c r="AP2689" i="15"/>
  <c r="AO2689" i="15"/>
  <c r="AN2689" i="15"/>
  <c r="AM2689" i="15"/>
  <c r="AL2689" i="15"/>
  <c r="AP2685" i="15"/>
  <c r="AO2685" i="15"/>
  <c r="AN2685" i="15"/>
  <c r="AM2685" i="15"/>
  <c r="AL2685" i="15"/>
  <c r="AP2681" i="15"/>
  <c r="AO2681" i="15"/>
  <c r="AN2681" i="15"/>
  <c r="AM2681" i="15"/>
  <c r="AL2681" i="15"/>
  <c r="AP2677" i="15"/>
  <c r="AO2677" i="15"/>
  <c r="AN2677" i="15"/>
  <c r="AM2677" i="15"/>
  <c r="AL2677" i="15"/>
  <c r="AP2673" i="15"/>
  <c r="AO2673" i="15"/>
  <c r="AN2673" i="15"/>
  <c r="AM2673" i="15"/>
  <c r="AL2673" i="15"/>
  <c r="AP2669" i="15"/>
  <c r="AO2669" i="15"/>
  <c r="AN2669" i="15"/>
  <c r="AM2669" i="15"/>
  <c r="AL2669" i="15"/>
  <c r="AP2665" i="15"/>
  <c r="AO2665" i="15"/>
  <c r="AN2665" i="15"/>
  <c r="AM2665" i="15"/>
  <c r="AL2665" i="15"/>
  <c r="AP2661" i="15"/>
  <c r="AO2661" i="15"/>
  <c r="AN2661" i="15"/>
  <c r="AM2661" i="15"/>
  <c r="AL2661" i="15"/>
  <c r="AP2657" i="15"/>
  <c r="AO2657" i="15"/>
  <c r="AN2657" i="15"/>
  <c r="AM2657" i="15"/>
  <c r="AL2657" i="15"/>
  <c r="AP2653" i="15"/>
  <c r="AO2653" i="15"/>
  <c r="AN2653" i="15"/>
  <c r="AM2653" i="15"/>
  <c r="AL2653" i="15"/>
  <c r="AP2649" i="15"/>
  <c r="AO2649" i="15"/>
  <c r="AN2649" i="15"/>
  <c r="AM2649" i="15"/>
  <c r="AL2649" i="15"/>
  <c r="AP2645" i="15"/>
  <c r="AO2645" i="15"/>
  <c r="AN2645" i="15"/>
  <c r="AM2645" i="15"/>
  <c r="AL2645" i="15"/>
  <c r="AP2641" i="15"/>
  <c r="AO2641" i="15"/>
  <c r="AN2641" i="15"/>
  <c r="AM2641" i="15"/>
  <c r="AL2641" i="15"/>
  <c r="AP2637" i="15"/>
  <c r="AO2637" i="15"/>
  <c r="AN2637" i="15"/>
  <c r="AM2637" i="15"/>
  <c r="AL2637" i="15"/>
  <c r="AP2633" i="15"/>
  <c r="AO2633" i="15"/>
  <c r="AN2633" i="15"/>
  <c r="AM2633" i="15"/>
  <c r="AL2633" i="15"/>
  <c r="AP2629" i="15"/>
  <c r="AO2629" i="15"/>
  <c r="AN2629" i="15"/>
  <c r="AM2629" i="15"/>
  <c r="AL2629" i="15"/>
  <c r="AP2625" i="15"/>
  <c r="AO2625" i="15"/>
  <c r="AN2625" i="15"/>
  <c r="AM2625" i="15"/>
  <c r="AL2625" i="15"/>
  <c r="AP2621" i="15"/>
  <c r="AO2621" i="15"/>
  <c r="AN2621" i="15"/>
  <c r="AM2621" i="15"/>
  <c r="AL2621" i="15"/>
  <c r="AP2617" i="15"/>
  <c r="AO2617" i="15"/>
  <c r="AN2617" i="15"/>
  <c r="AM2617" i="15"/>
  <c r="AL2617" i="15"/>
  <c r="AP2613" i="15"/>
  <c r="AO2613" i="15"/>
  <c r="AN2613" i="15"/>
  <c r="AM2613" i="15"/>
  <c r="AL2613" i="15"/>
  <c r="AP2609" i="15"/>
  <c r="AO2609" i="15"/>
  <c r="AN2609" i="15"/>
  <c r="AM2609" i="15"/>
  <c r="AL2609" i="15"/>
  <c r="AP2605" i="15"/>
  <c r="AO2605" i="15"/>
  <c r="AN2605" i="15"/>
  <c r="AM2605" i="15"/>
  <c r="AL2605" i="15"/>
  <c r="AP2601" i="15"/>
  <c r="AO2601" i="15"/>
  <c r="AN2601" i="15"/>
  <c r="AM2601" i="15"/>
  <c r="AL2601" i="15"/>
  <c r="AP2597" i="15"/>
  <c r="AO2597" i="15"/>
  <c r="AN2597" i="15"/>
  <c r="AM2597" i="15"/>
  <c r="AL2597" i="15"/>
  <c r="AP2593" i="15"/>
  <c r="AO2593" i="15"/>
  <c r="AN2593" i="15"/>
  <c r="AM2593" i="15"/>
  <c r="AL2593" i="15"/>
  <c r="AP2589" i="15"/>
  <c r="AO2589" i="15"/>
  <c r="AN2589" i="15"/>
  <c r="AM2589" i="15"/>
  <c r="AL2589" i="15"/>
  <c r="AP2585" i="15"/>
  <c r="AO2585" i="15"/>
  <c r="AN2585" i="15"/>
  <c r="AM2585" i="15"/>
  <c r="AL2585" i="15"/>
  <c r="AP2581" i="15"/>
  <c r="AO2581" i="15"/>
  <c r="AN2581" i="15"/>
  <c r="AM2581" i="15"/>
  <c r="AL2581" i="15"/>
  <c r="AP2577" i="15"/>
  <c r="AO2577" i="15"/>
  <c r="AN2577" i="15"/>
  <c r="AM2577" i="15"/>
  <c r="AL2577" i="15"/>
  <c r="AP2573" i="15"/>
  <c r="AO2573" i="15"/>
  <c r="AN2573" i="15"/>
  <c r="AM2573" i="15"/>
  <c r="AL2573" i="15"/>
  <c r="AP2569" i="15"/>
  <c r="AO2569" i="15"/>
  <c r="AN2569" i="15"/>
  <c r="AM2569" i="15"/>
  <c r="AL2569" i="15"/>
  <c r="AP2565" i="15"/>
  <c r="AO2565" i="15"/>
  <c r="AN2565" i="15"/>
  <c r="AM2565" i="15"/>
  <c r="AL2565" i="15"/>
  <c r="AP2561" i="15"/>
  <c r="AO2561" i="15"/>
  <c r="AN2561" i="15"/>
  <c r="AM2561" i="15"/>
  <c r="AL2561" i="15"/>
  <c r="AP2557" i="15"/>
  <c r="AO2557" i="15"/>
  <c r="AN2557" i="15"/>
  <c r="AM2557" i="15"/>
  <c r="AL2557" i="15"/>
  <c r="AP2553" i="15"/>
  <c r="AO2553" i="15"/>
  <c r="AN2553" i="15"/>
  <c r="AM2553" i="15"/>
  <c r="AL2553" i="15"/>
  <c r="AP2549" i="15"/>
  <c r="AO2549" i="15"/>
  <c r="AN2549" i="15"/>
  <c r="AM2549" i="15"/>
  <c r="AL2549" i="15"/>
  <c r="AP2545" i="15"/>
  <c r="AO2545" i="15"/>
  <c r="AN2545" i="15"/>
  <c r="AM2545" i="15"/>
  <c r="AL2545" i="15"/>
  <c r="AP2541" i="15"/>
  <c r="AO2541" i="15"/>
  <c r="AN2541" i="15"/>
  <c r="AM2541" i="15"/>
  <c r="AL2541" i="15"/>
  <c r="AP2537" i="15"/>
  <c r="AO2537" i="15"/>
  <c r="AN2537" i="15"/>
  <c r="AM2537" i="15"/>
  <c r="AL2537" i="15"/>
  <c r="AP2533" i="15"/>
  <c r="AO2533" i="15"/>
  <c r="AN2533" i="15"/>
  <c r="AM2533" i="15"/>
  <c r="AL2533" i="15"/>
  <c r="AP2529" i="15"/>
  <c r="AO2529" i="15"/>
  <c r="AN2529" i="15"/>
  <c r="AM2529" i="15"/>
  <c r="AL2529" i="15"/>
  <c r="AP2525" i="15"/>
  <c r="AO2525" i="15"/>
  <c r="AN2525" i="15"/>
  <c r="AM2525" i="15"/>
  <c r="AL2525" i="15"/>
  <c r="AP2521" i="15"/>
  <c r="AO2521" i="15"/>
  <c r="AN2521" i="15"/>
  <c r="AM2521" i="15"/>
  <c r="AL2521" i="15"/>
  <c r="AP2517" i="15"/>
  <c r="AO2517" i="15"/>
  <c r="AN2517" i="15"/>
  <c r="AM2517" i="15"/>
  <c r="AL2517" i="15"/>
  <c r="AP2513" i="15"/>
  <c r="AO2513" i="15"/>
  <c r="AN2513" i="15"/>
  <c r="AM2513" i="15"/>
  <c r="AL2513" i="15"/>
  <c r="AP2509" i="15"/>
  <c r="AO2509" i="15"/>
  <c r="AN2509" i="15"/>
  <c r="AM2509" i="15"/>
  <c r="AL2509" i="15"/>
  <c r="AP2505" i="15"/>
  <c r="AO2505" i="15"/>
  <c r="AN2505" i="15"/>
  <c r="AM2505" i="15"/>
  <c r="AL2505" i="15"/>
  <c r="AP2501" i="15"/>
  <c r="AO2501" i="15"/>
  <c r="AN2501" i="15"/>
  <c r="AM2501" i="15"/>
  <c r="AL2501" i="15"/>
  <c r="AP2497" i="15"/>
  <c r="AO2497" i="15"/>
  <c r="AN2497" i="15"/>
  <c r="AM2497" i="15"/>
  <c r="AL2497" i="15"/>
  <c r="AP2493" i="15"/>
  <c r="AO2493" i="15"/>
  <c r="AN2493" i="15"/>
  <c r="AM2493" i="15"/>
  <c r="AL2493" i="15"/>
  <c r="AP2489" i="15"/>
  <c r="AO2489" i="15"/>
  <c r="AN2489" i="15"/>
  <c r="AM2489" i="15"/>
  <c r="AL2489" i="15"/>
  <c r="AP2485" i="15"/>
  <c r="AO2485" i="15"/>
  <c r="AN2485" i="15"/>
  <c r="AM2485" i="15"/>
  <c r="AL2485" i="15"/>
  <c r="AP2481" i="15"/>
  <c r="AO2481" i="15"/>
  <c r="AN2481" i="15"/>
  <c r="AM2481" i="15"/>
  <c r="AL2481" i="15"/>
  <c r="AP2477" i="15"/>
  <c r="AO2477" i="15"/>
  <c r="AN2477" i="15"/>
  <c r="AM2477" i="15"/>
  <c r="AL2477" i="15"/>
  <c r="AP2473" i="15"/>
  <c r="AO2473" i="15"/>
  <c r="AN2473" i="15"/>
  <c r="AM2473" i="15"/>
  <c r="AL2473" i="15"/>
  <c r="AP2469" i="15"/>
  <c r="AO2469" i="15"/>
  <c r="AN2469" i="15"/>
  <c r="AM2469" i="15"/>
  <c r="AL2469" i="15"/>
  <c r="AP2465" i="15"/>
  <c r="AO2465" i="15"/>
  <c r="AN2465" i="15"/>
  <c r="AM2465" i="15"/>
  <c r="AL2465" i="15"/>
  <c r="AP2461" i="15"/>
  <c r="AO2461" i="15"/>
  <c r="AN2461" i="15"/>
  <c r="AM2461" i="15"/>
  <c r="AL2461" i="15"/>
  <c r="AP2457" i="15"/>
  <c r="AO2457" i="15"/>
  <c r="AN2457" i="15"/>
  <c r="AM2457" i="15"/>
  <c r="AL2457" i="15"/>
  <c r="AP2453" i="15"/>
  <c r="AO2453" i="15"/>
  <c r="AN2453" i="15"/>
  <c r="AM2453" i="15"/>
  <c r="AL2453" i="15"/>
  <c r="AP2449" i="15"/>
  <c r="AO2449" i="15"/>
  <c r="AN2449" i="15"/>
  <c r="AM2449" i="15"/>
  <c r="AL2449" i="15"/>
  <c r="AP2445" i="15"/>
  <c r="AO2445" i="15"/>
  <c r="AN2445" i="15"/>
  <c r="AM2445" i="15"/>
  <c r="AL2445" i="15"/>
  <c r="AP2441" i="15"/>
  <c r="AO2441" i="15"/>
  <c r="AN2441" i="15"/>
  <c r="AM2441" i="15"/>
  <c r="AL2441" i="15"/>
  <c r="AP2437" i="15"/>
  <c r="AO2437" i="15"/>
  <c r="AN2437" i="15"/>
  <c r="AM2437" i="15"/>
  <c r="AL2437" i="15"/>
  <c r="AP2433" i="15"/>
  <c r="AO2433" i="15"/>
  <c r="AN2433" i="15"/>
  <c r="AM2433" i="15"/>
  <c r="AL2433" i="15"/>
  <c r="AP2429" i="15"/>
  <c r="AO2429" i="15"/>
  <c r="AN2429" i="15"/>
  <c r="AM2429" i="15"/>
  <c r="AL2429" i="15"/>
  <c r="AP2425" i="15"/>
  <c r="AO2425" i="15"/>
  <c r="AN2425" i="15"/>
  <c r="AM2425" i="15"/>
  <c r="AL2425" i="15"/>
  <c r="AP2421" i="15"/>
  <c r="AO2421" i="15"/>
  <c r="AN2421" i="15"/>
  <c r="AM2421" i="15"/>
  <c r="AL2421" i="15"/>
  <c r="AP2417" i="15"/>
  <c r="AO2417" i="15"/>
  <c r="AN2417" i="15"/>
  <c r="AM2417" i="15"/>
  <c r="AL2417" i="15"/>
  <c r="AP2413" i="15"/>
  <c r="AO2413" i="15"/>
  <c r="AN2413" i="15"/>
  <c r="AM2413" i="15"/>
  <c r="AL2413" i="15"/>
  <c r="AP2409" i="15"/>
  <c r="AO2409" i="15"/>
  <c r="AN2409" i="15"/>
  <c r="AM2409" i="15"/>
  <c r="AL2409" i="15"/>
  <c r="AP2405" i="15"/>
  <c r="AO2405" i="15"/>
  <c r="AN2405" i="15"/>
  <c r="AM2405" i="15"/>
  <c r="AL2405" i="15"/>
  <c r="AP2401" i="15"/>
  <c r="AO2401" i="15"/>
  <c r="AN2401" i="15"/>
  <c r="AM2401" i="15"/>
  <c r="AL2401" i="15"/>
  <c r="AP2397" i="15"/>
  <c r="AO2397" i="15"/>
  <c r="AN2397" i="15"/>
  <c r="AM2397" i="15"/>
  <c r="AL2397" i="15"/>
  <c r="AP2393" i="15"/>
  <c r="AO2393" i="15"/>
  <c r="AN2393" i="15"/>
  <c r="AM2393" i="15"/>
  <c r="AL2393" i="15"/>
  <c r="AP2389" i="15"/>
  <c r="AO2389" i="15"/>
  <c r="AN2389" i="15"/>
  <c r="AM2389" i="15"/>
  <c r="AL2389" i="15"/>
  <c r="AP2385" i="15"/>
  <c r="AO2385" i="15"/>
  <c r="AN2385" i="15"/>
  <c r="AM2385" i="15"/>
  <c r="AL2385" i="15"/>
  <c r="AP2381" i="15"/>
  <c r="AO2381" i="15"/>
  <c r="AN2381" i="15"/>
  <c r="AM2381" i="15"/>
  <c r="AL2381" i="15"/>
  <c r="AP2377" i="15"/>
  <c r="AO2377" i="15"/>
  <c r="AN2377" i="15"/>
  <c r="AM2377" i="15"/>
  <c r="AL2377" i="15"/>
  <c r="AP2373" i="15"/>
  <c r="AO2373" i="15"/>
  <c r="AN2373" i="15"/>
  <c r="AM2373" i="15"/>
  <c r="AL2373" i="15"/>
  <c r="AP2369" i="15"/>
  <c r="AO2369" i="15"/>
  <c r="AN2369" i="15"/>
  <c r="AM2369" i="15"/>
  <c r="AL2369" i="15"/>
  <c r="AP2365" i="15"/>
  <c r="AO2365" i="15"/>
  <c r="AN2365" i="15"/>
  <c r="AM2365" i="15"/>
  <c r="AL2365" i="15"/>
  <c r="AP2361" i="15"/>
  <c r="AO2361" i="15"/>
  <c r="AN2361" i="15"/>
  <c r="AM2361" i="15"/>
  <c r="AL2361" i="15"/>
  <c r="AP2357" i="15"/>
  <c r="AO2357" i="15"/>
  <c r="AN2357" i="15"/>
  <c r="AM2357" i="15"/>
  <c r="AL2357" i="15"/>
  <c r="AP2353" i="15"/>
  <c r="AO2353" i="15"/>
  <c r="AN2353" i="15"/>
  <c r="AM2353" i="15"/>
  <c r="AL2353" i="15"/>
  <c r="AP2349" i="15"/>
  <c r="AO2349" i="15"/>
  <c r="AN2349" i="15"/>
  <c r="AM2349" i="15"/>
  <c r="AL2349" i="15"/>
  <c r="AP2345" i="15"/>
  <c r="AO2345" i="15"/>
  <c r="AN2345" i="15"/>
  <c r="AM2345" i="15"/>
  <c r="AL2345" i="15"/>
  <c r="AP2341" i="15"/>
  <c r="AO2341" i="15"/>
  <c r="AN2341" i="15"/>
  <c r="AM2341" i="15"/>
  <c r="AL2341" i="15"/>
  <c r="AP2337" i="15"/>
  <c r="AO2337" i="15"/>
  <c r="AN2337" i="15"/>
  <c r="AM2337" i="15"/>
  <c r="AL2337" i="15"/>
  <c r="AP2333" i="15"/>
  <c r="AO2333" i="15"/>
  <c r="AN2333" i="15"/>
  <c r="AM2333" i="15"/>
  <c r="AL2333" i="15"/>
  <c r="AP2329" i="15"/>
  <c r="AO2329" i="15"/>
  <c r="AN2329" i="15"/>
  <c r="AM2329" i="15"/>
  <c r="AL2329" i="15"/>
  <c r="AP2325" i="15"/>
  <c r="AO2325" i="15"/>
  <c r="AN2325" i="15"/>
  <c r="AM2325" i="15"/>
  <c r="AL2325" i="15"/>
  <c r="AP2321" i="15"/>
  <c r="AO2321" i="15"/>
  <c r="AN2321" i="15"/>
  <c r="AM2321" i="15"/>
  <c r="AL2321" i="15"/>
  <c r="AP2317" i="15"/>
  <c r="AO2317" i="15"/>
  <c r="AN2317" i="15"/>
  <c r="AM2317" i="15"/>
  <c r="AL2317" i="15"/>
  <c r="AP2313" i="15"/>
  <c r="AO2313" i="15"/>
  <c r="AN2313" i="15"/>
  <c r="AM2313" i="15"/>
  <c r="AL2313" i="15"/>
  <c r="AP2311" i="15"/>
  <c r="AO2311" i="15"/>
  <c r="AN2311" i="15"/>
  <c r="AM2311" i="15"/>
  <c r="AL2311" i="15"/>
  <c r="AP2309" i="15"/>
  <c r="AO2309" i="15"/>
  <c r="AN2309" i="15"/>
  <c r="AM2309" i="15"/>
  <c r="AL2309" i="15"/>
  <c r="AP2307" i="15"/>
  <c r="AO2307" i="15"/>
  <c r="AN2307" i="15"/>
  <c r="AM2307" i="15"/>
  <c r="AL2307" i="15"/>
  <c r="AP2305" i="15"/>
  <c r="AO2305" i="15"/>
  <c r="AN2305" i="15"/>
  <c r="AM2305" i="15"/>
  <c r="AL2305" i="15"/>
  <c r="AP2303" i="15"/>
  <c r="AO2303" i="15"/>
  <c r="AN2303" i="15"/>
  <c r="AM2303" i="15"/>
  <c r="AL2303" i="15"/>
  <c r="AP2301" i="15"/>
  <c r="AO2301" i="15"/>
  <c r="AN2301" i="15"/>
  <c r="AM2301" i="15"/>
  <c r="AL2301" i="15"/>
  <c r="AP2299" i="15"/>
  <c r="AO2299" i="15"/>
  <c r="AN2299" i="15"/>
  <c r="AM2299" i="15"/>
  <c r="AL2299" i="15"/>
  <c r="AP2297" i="15"/>
  <c r="AO2297" i="15"/>
  <c r="AN2297" i="15"/>
  <c r="AM2297" i="15"/>
  <c r="AL2297" i="15"/>
  <c r="AP2295" i="15"/>
  <c r="AO2295" i="15"/>
  <c r="AN2295" i="15"/>
  <c r="AM2295" i="15"/>
  <c r="AL2295" i="15"/>
  <c r="AP2293" i="15"/>
  <c r="AO2293" i="15"/>
  <c r="AN2293" i="15"/>
  <c r="AM2293" i="15"/>
  <c r="AL2293" i="15"/>
  <c r="AP2291" i="15"/>
  <c r="AO2291" i="15"/>
  <c r="AN2291" i="15"/>
  <c r="AM2291" i="15"/>
  <c r="AL2291" i="15"/>
  <c r="AP2289" i="15"/>
  <c r="AO2289" i="15"/>
  <c r="AN2289" i="15"/>
  <c r="AM2289" i="15"/>
  <c r="AL2289" i="15"/>
  <c r="AP2287" i="15"/>
  <c r="AO2287" i="15"/>
  <c r="AN2287" i="15"/>
  <c r="AM2287" i="15"/>
  <c r="AL2287" i="15"/>
  <c r="AP2285" i="15"/>
  <c r="AO2285" i="15"/>
  <c r="AN2285" i="15"/>
  <c r="AM2285" i="15"/>
  <c r="AL2285" i="15"/>
  <c r="AP2283" i="15"/>
  <c r="AO2283" i="15"/>
  <c r="AN2283" i="15"/>
  <c r="AM2283" i="15"/>
  <c r="AL2283" i="15"/>
  <c r="AP2281" i="15"/>
  <c r="AO2281" i="15"/>
  <c r="AN2281" i="15"/>
  <c r="AM2281" i="15"/>
  <c r="AL2281" i="15"/>
  <c r="AP2279" i="15"/>
  <c r="AO2279" i="15"/>
  <c r="AN2279" i="15"/>
  <c r="AM2279" i="15"/>
  <c r="AL2279" i="15"/>
  <c r="AP2277" i="15"/>
  <c r="AO2277" i="15"/>
  <c r="AN2277" i="15"/>
  <c r="AM2277" i="15"/>
  <c r="AL2277" i="15"/>
  <c r="AP2275" i="15"/>
  <c r="AO2275" i="15"/>
  <c r="AN2275" i="15"/>
  <c r="AM2275" i="15"/>
  <c r="AL2275" i="15"/>
  <c r="AP2273" i="15"/>
  <c r="AO2273" i="15"/>
  <c r="AN2273" i="15"/>
  <c r="AM2273" i="15"/>
  <c r="AL2273" i="15"/>
  <c r="AP2271" i="15"/>
  <c r="AO2271" i="15"/>
  <c r="AN2271" i="15"/>
  <c r="AM2271" i="15"/>
  <c r="AL2271" i="15"/>
  <c r="AP2269" i="15"/>
  <c r="AO2269" i="15"/>
  <c r="AN2269" i="15"/>
  <c r="AM2269" i="15"/>
  <c r="AL2269" i="15"/>
  <c r="AP2267" i="15"/>
  <c r="AO2267" i="15"/>
  <c r="AN2267" i="15"/>
  <c r="AM2267" i="15"/>
  <c r="AL2267" i="15"/>
  <c r="AP2265" i="15"/>
  <c r="AO2265" i="15"/>
  <c r="AN2265" i="15"/>
  <c r="AM2265" i="15"/>
  <c r="AL2265" i="15"/>
  <c r="AP2263" i="15"/>
  <c r="AO2263" i="15"/>
  <c r="AN2263" i="15"/>
  <c r="AM2263" i="15"/>
  <c r="AL2263" i="15"/>
  <c r="AP2261" i="15"/>
  <c r="AO2261" i="15"/>
  <c r="AN2261" i="15"/>
  <c r="AM2261" i="15"/>
  <c r="AL2261" i="15"/>
  <c r="AP2259" i="15"/>
  <c r="AO2259" i="15"/>
  <c r="AN2259" i="15"/>
  <c r="AM2259" i="15"/>
  <c r="AL2259" i="15"/>
  <c r="AP2257" i="15"/>
  <c r="AO2257" i="15"/>
  <c r="AN2257" i="15"/>
  <c r="AM2257" i="15"/>
  <c r="AL2257" i="15"/>
  <c r="AP2255" i="15"/>
  <c r="AO2255" i="15"/>
  <c r="AN2255" i="15"/>
  <c r="AM2255" i="15"/>
  <c r="AL2255" i="15"/>
  <c r="AP2253" i="15"/>
  <c r="AO2253" i="15"/>
  <c r="AN2253" i="15"/>
  <c r="AM2253" i="15"/>
  <c r="AL2253" i="15"/>
  <c r="AP2251" i="15"/>
  <c r="AO2251" i="15"/>
  <c r="AN2251" i="15"/>
  <c r="AM2251" i="15"/>
  <c r="AL2251" i="15"/>
  <c r="AP2249" i="15"/>
  <c r="AO2249" i="15"/>
  <c r="AN2249" i="15"/>
  <c r="AM2249" i="15"/>
  <c r="AL2249" i="15"/>
  <c r="AP2247" i="15"/>
  <c r="AO2247" i="15"/>
  <c r="AN2247" i="15"/>
  <c r="AM2247" i="15"/>
  <c r="AL2247" i="15"/>
  <c r="AP2245" i="15"/>
  <c r="AO2245" i="15"/>
  <c r="AN2245" i="15"/>
  <c r="AM2245" i="15"/>
  <c r="AL2245" i="15"/>
  <c r="AP2243" i="15"/>
  <c r="AO2243" i="15"/>
  <c r="AN2243" i="15"/>
  <c r="AM2243" i="15"/>
  <c r="AL2243" i="15"/>
  <c r="AP2241" i="15"/>
  <c r="AO2241" i="15"/>
  <c r="AN2241" i="15"/>
  <c r="AM2241" i="15"/>
  <c r="AL2241" i="15"/>
  <c r="AP2239" i="15"/>
  <c r="AO2239" i="15"/>
  <c r="AN2239" i="15"/>
  <c r="AM2239" i="15"/>
  <c r="AL2239" i="15"/>
  <c r="AP2237" i="15"/>
  <c r="AO2237" i="15"/>
  <c r="AN2237" i="15"/>
  <c r="AM2237" i="15"/>
  <c r="AL2237" i="15"/>
  <c r="AP2235" i="15"/>
  <c r="AO2235" i="15"/>
  <c r="AN2235" i="15"/>
  <c r="AM2235" i="15"/>
  <c r="AL2235" i="15"/>
  <c r="AP2233" i="15"/>
  <c r="AO2233" i="15"/>
  <c r="AN2233" i="15"/>
  <c r="AM2233" i="15"/>
  <c r="AL2233" i="15"/>
  <c r="AP2231" i="15"/>
  <c r="AO2231" i="15"/>
  <c r="AN2231" i="15"/>
  <c r="AM2231" i="15"/>
  <c r="AL2231" i="15"/>
  <c r="AP2229" i="15"/>
  <c r="AO2229" i="15"/>
  <c r="AN2229" i="15"/>
  <c r="AM2229" i="15"/>
  <c r="AL2229" i="15"/>
  <c r="AP2227" i="15"/>
  <c r="AO2227" i="15"/>
  <c r="AN2227" i="15"/>
  <c r="AM2227" i="15"/>
  <c r="AL2227" i="15"/>
  <c r="AP2225" i="15"/>
  <c r="AO2225" i="15"/>
  <c r="AN2225" i="15"/>
  <c r="AM2225" i="15"/>
  <c r="AL2225" i="15"/>
  <c r="AP2223" i="15"/>
  <c r="AO2223" i="15"/>
  <c r="AN2223" i="15"/>
  <c r="AM2223" i="15"/>
  <c r="AL2223" i="15"/>
  <c r="AP2221" i="15"/>
  <c r="AO2221" i="15"/>
  <c r="AN2221" i="15"/>
  <c r="AM2221" i="15"/>
  <c r="AL2221" i="15"/>
  <c r="AP2219" i="15"/>
  <c r="AO2219" i="15"/>
  <c r="AN2219" i="15"/>
  <c r="AM2219" i="15"/>
  <c r="AL2219" i="15"/>
  <c r="AP2217" i="15"/>
  <c r="AO2217" i="15"/>
  <c r="AN2217" i="15"/>
  <c r="AM2217" i="15"/>
  <c r="AL2217" i="15"/>
  <c r="AP2215" i="15"/>
  <c r="AO2215" i="15"/>
  <c r="AN2215" i="15"/>
  <c r="AM2215" i="15"/>
  <c r="AL2215" i="15"/>
  <c r="AP2213" i="15"/>
  <c r="AO2213" i="15"/>
  <c r="AN2213" i="15"/>
  <c r="AM2213" i="15"/>
  <c r="AL2213" i="15"/>
  <c r="AP2211" i="15"/>
  <c r="AO2211" i="15"/>
  <c r="AN2211" i="15"/>
  <c r="AM2211" i="15"/>
  <c r="AL2211" i="15"/>
  <c r="AP2209" i="15"/>
  <c r="AO2209" i="15"/>
  <c r="AN2209" i="15"/>
  <c r="AM2209" i="15"/>
  <c r="AL2209" i="15"/>
  <c r="AP2207" i="15"/>
  <c r="AO2207" i="15"/>
  <c r="AN2207" i="15"/>
  <c r="AM2207" i="15"/>
  <c r="AL2207" i="15"/>
  <c r="AP2205" i="15"/>
  <c r="AO2205" i="15"/>
  <c r="AN2205" i="15"/>
  <c r="AM2205" i="15"/>
  <c r="AL2205" i="15"/>
  <c r="AP2203" i="15"/>
  <c r="AO2203" i="15"/>
  <c r="AN2203" i="15"/>
  <c r="AM2203" i="15"/>
  <c r="AL2203" i="15"/>
  <c r="AP2201" i="15"/>
  <c r="AO2201" i="15"/>
  <c r="AN2201" i="15"/>
  <c r="AM2201" i="15"/>
  <c r="AL2201" i="15"/>
  <c r="AP2199" i="15"/>
  <c r="AO2199" i="15"/>
  <c r="AN2199" i="15"/>
  <c r="AM2199" i="15"/>
  <c r="AL2199" i="15"/>
  <c r="AP2197" i="15"/>
  <c r="AO2197" i="15"/>
  <c r="AN2197" i="15"/>
  <c r="AM2197" i="15"/>
  <c r="AL2197" i="15"/>
  <c r="AP2195" i="15"/>
  <c r="AO2195" i="15"/>
  <c r="AN2195" i="15"/>
  <c r="AM2195" i="15"/>
  <c r="AL2195" i="15"/>
  <c r="AP2193" i="15"/>
  <c r="AO2193" i="15"/>
  <c r="AN2193" i="15"/>
  <c r="AM2193" i="15"/>
  <c r="AL2193" i="15"/>
  <c r="AP2191" i="15"/>
  <c r="AO2191" i="15"/>
  <c r="AN2191" i="15"/>
  <c r="AM2191" i="15"/>
  <c r="AL2191" i="15"/>
  <c r="AP2189" i="15"/>
  <c r="AO2189" i="15"/>
  <c r="AN2189" i="15"/>
  <c r="AM2189" i="15"/>
  <c r="AL2189" i="15"/>
  <c r="AP2187" i="15"/>
  <c r="AO2187" i="15"/>
  <c r="AN2187" i="15"/>
  <c r="AM2187" i="15"/>
  <c r="AL2187" i="15"/>
  <c r="AP2185" i="15"/>
  <c r="AO2185" i="15"/>
  <c r="AN2185" i="15"/>
  <c r="AM2185" i="15"/>
  <c r="AL2185" i="15"/>
  <c r="AP2183" i="15"/>
  <c r="AO2183" i="15"/>
  <c r="AN2183" i="15"/>
  <c r="AM2183" i="15"/>
  <c r="AL2183" i="15"/>
  <c r="AP2181" i="15"/>
  <c r="AO2181" i="15"/>
  <c r="AN2181" i="15"/>
  <c r="AM2181" i="15"/>
  <c r="AL2181" i="15"/>
  <c r="AP2179" i="15"/>
  <c r="AO2179" i="15"/>
  <c r="AN2179" i="15"/>
  <c r="AM2179" i="15"/>
  <c r="AL2179" i="15"/>
  <c r="AP2177" i="15"/>
  <c r="AO2177" i="15"/>
  <c r="AN2177" i="15"/>
  <c r="AM2177" i="15"/>
  <c r="AL2177" i="15"/>
  <c r="AP2175" i="15"/>
  <c r="AO2175" i="15"/>
  <c r="AN2175" i="15"/>
  <c r="AM2175" i="15"/>
  <c r="AL2175" i="15"/>
  <c r="AP2173" i="15"/>
  <c r="AO2173" i="15"/>
  <c r="AN2173" i="15"/>
  <c r="AM2173" i="15"/>
  <c r="AL2173" i="15"/>
  <c r="AP2171" i="15"/>
  <c r="AO2171" i="15"/>
  <c r="AN2171" i="15"/>
  <c r="AM2171" i="15"/>
  <c r="AL2171" i="15"/>
  <c r="AP2169" i="15"/>
  <c r="AO2169" i="15"/>
  <c r="AN2169" i="15"/>
  <c r="AM2169" i="15"/>
  <c r="AL2169" i="15"/>
  <c r="AP2167" i="15"/>
  <c r="AO2167" i="15"/>
  <c r="AN2167" i="15"/>
  <c r="AM2167" i="15"/>
  <c r="AL2167" i="15"/>
  <c r="AP2165" i="15"/>
  <c r="AO2165" i="15"/>
  <c r="AN2165" i="15"/>
  <c r="AM2165" i="15"/>
  <c r="AL2165" i="15"/>
  <c r="AP2163" i="15"/>
  <c r="AO2163" i="15"/>
  <c r="AN2163" i="15"/>
  <c r="AM2163" i="15"/>
  <c r="AL2163" i="15"/>
  <c r="AP2161" i="15"/>
  <c r="AO2161" i="15"/>
  <c r="AN2161" i="15"/>
  <c r="AM2161" i="15"/>
  <c r="AL2161" i="15"/>
  <c r="AP2159" i="15"/>
  <c r="AO2159" i="15"/>
  <c r="AN2159" i="15"/>
  <c r="AM2159" i="15"/>
  <c r="AL2159" i="15"/>
  <c r="AP2157" i="15"/>
  <c r="AO2157" i="15"/>
  <c r="AN2157" i="15"/>
  <c r="AM2157" i="15"/>
  <c r="AL2157" i="15"/>
  <c r="AP2155" i="15"/>
  <c r="AO2155" i="15"/>
  <c r="AN2155" i="15"/>
  <c r="AM2155" i="15"/>
  <c r="AL2155" i="15"/>
  <c r="AP2153" i="15"/>
  <c r="AO2153" i="15"/>
  <c r="AN2153" i="15"/>
  <c r="AM2153" i="15"/>
  <c r="AL2153" i="15"/>
  <c r="AP2151" i="15"/>
  <c r="AO2151" i="15"/>
  <c r="AN2151" i="15"/>
  <c r="AM2151" i="15"/>
  <c r="AL2151" i="15"/>
  <c r="AP2149" i="15"/>
  <c r="AO2149" i="15"/>
  <c r="AN2149" i="15"/>
  <c r="AM2149" i="15"/>
  <c r="AL2149" i="15"/>
  <c r="AP2147" i="15"/>
  <c r="AO2147" i="15"/>
  <c r="AN2147" i="15"/>
  <c r="AM2147" i="15"/>
  <c r="AL2147" i="15"/>
  <c r="AP2145" i="15"/>
  <c r="AO2145" i="15"/>
  <c r="AN2145" i="15"/>
  <c r="AM2145" i="15"/>
  <c r="AL2145" i="15"/>
  <c r="AP2143" i="15"/>
  <c r="AO2143" i="15"/>
  <c r="AN2143" i="15"/>
  <c r="AM2143" i="15"/>
  <c r="AL2143" i="15"/>
  <c r="AP2141" i="15"/>
  <c r="AO2141" i="15"/>
  <c r="AN2141" i="15"/>
  <c r="AM2141" i="15"/>
  <c r="AL2141" i="15"/>
  <c r="AP2139" i="15"/>
  <c r="AO2139" i="15"/>
  <c r="AN2139" i="15"/>
  <c r="AM2139" i="15"/>
  <c r="AL2139" i="15"/>
  <c r="AP2137" i="15"/>
  <c r="AO2137" i="15"/>
  <c r="AN2137" i="15"/>
  <c r="AM2137" i="15"/>
  <c r="AL2137" i="15"/>
  <c r="AP2135" i="15"/>
  <c r="AO2135" i="15"/>
  <c r="AN2135" i="15"/>
  <c r="AM2135" i="15"/>
  <c r="AL2135" i="15"/>
  <c r="AP2133" i="15"/>
  <c r="AO2133" i="15"/>
  <c r="AN2133" i="15"/>
  <c r="AM2133" i="15"/>
  <c r="AL2133" i="15"/>
  <c r="AP2131" i="15"/>
  <c r="AO2131" i="15"/>
  <c r="AN2131" i="15"/>
  <c r="AM2131" i="15"/>
  <c r="AL2131" i="15"/>
  <c r="AP2129" i="15"/>
  <c r="AO2129" i="15"/>
  <c r="AN2129" i="15"/>
  <c r="AM2129" i="15"/>
  <c r="AL2129" i="15"/>
  <c r="AP2127" i="15"/>
  <c r="AO2127" i="15"/>
  <c r="AN2127" i="15"/>
  <c r="AM2127" i="15"/>
  <c r="AL2127" i="15"/>
  <c r="AP2125" i="15"/>
  <c r="AO2125" i="15"/>
  <c r="AN2125" i="15"/>
  <c r="AM2125" i="15"/>
  <c r="AL2125" i="15"/>
  <c r="AP2123" i="15"/>
  <c r="AO2123" i="15"/>
  <c r="AN2123" i="15"/>
  <c r="AM2123" i="15"/>
  <c r="AL2123" i="15"/>
  <c r="AP2121" i="15"/>
  <c r="AO2121" i="15"/>
  <c r="AN2121" i="15"/>
  <c r="AM2121" i="15"/>
  <c r="AL2121" i="15"/>
  <c r="AP2119" i="15"/>
  <c r="AO2119" i="15"/>
  <c r="AN2119" i="15"/>
  <c r="AM2119" i="15"/>
  <c r="AL2119" i="15"/>
  <c r="AP2117" i="15"/>
  <c r="AO2117" i="15"/>
  <c r="AN2117" i="15"/>
  <c r="AM2117" i="15"/>
  <c r="AL2117" i="15"/>
  <c r="AK2117" i="15"/>
  <c r="AP2115" i="15"/>
  <c r="AO2115" i="15"/>
  <c r="AN2115" i="15"/>
  <c r="AM2115" i="15"/>
  <c r="AL2115" i="15"/>
  <c r="AP2113" i="15"/>
  <c r="AO2113" i="15"/>
  <c r="AN2113" i="15"/>
  <c r="AM2113" i="15"/>
  <c r="AL2113" i="15"/>
  <c r="AP2111" i="15"/>
  <c r="AO2111" i="15"/>
  <c r="AN2111" i="15"/>
  <c r="AM2111" i="15"/>
  <c r="AL2111" i="15"/>
  <c r="AP2109" i="15"/>
  <c r="AO2109" i="15"/>
  <c r="AN2109" i="15"/>
  <c r="AM2109" i="15"/>
  <c r="AL2109" i="15"/>
  <c r="AP2107" i="15"/>
  <c r="AO2107" i="15"/>
  <c r="AN2107" i="15"/>
  <c r="AM2107" i="15"/>
  <c r="AL2107" i="15"/>
  <c r="AP2105" i="15"/>
  <c r="AO2105" i="15"/>
  <c r="AN2105" i="15"/>
  <c r="AM2105" i="15"/>
  <c r="AL2105" i="15"/>
  <c r="AP2103" i="15"/>
  <c r="AO2103" i="15"/>
  <c r="AN2103" i="15"/>
  <c r="AM2103" i="15"/>
  <c r="AL2103" i="15"/>
  <c r="AP2101" i="15"/>
  <c r="AO2101" i="15"/>
  <c r="AN2101" i="15"/>
  <c r="AM2101" i="15"/>
  <c r="AL2101" i="15"/>
  <c r="AP2099" i="15"/>
  <c r="AO2099" i="15"/>
  <c r="AN2099" i="15"/>
  <c r="AM2099" i="15"/>
  <c r="AL2099" i="15"/>
  <c r="AP2097" i="15"/>
  <c r="AO2097" i="15"/>
  <c r="AN2097" i="15"/>
  <c r="AM2097" i="15"/>
  <c r="AL2097" i="15"/>
  <c r="AP2095" i="15"/>
  <c r="AO2095" i="15"/>
  <c r="AN2095" i="15"/>
  <c r="AM2095" i="15"/>
  <c r="AL2095" i="15"/>
  <c r="AP2093" i="15"/>
  <c r="AO2093" i="15"/>
  <c r="AN2093" i="15"/>
  <c r="AM2093" i="15"/>
  <c r="AL2093" i="15"/>
  <c r="AP2091" i="15"/>
  <c r="AO2091" i="15"/>
  <c r="AN2091" i="15"/>
  <c r="AM2091" i="15"/>
  <c r="AL2091" i="15"/>
  <c r="AP2089" i="15"/>
  <c r="AO2089" i="15"/>
  <c r="AN2089" i="15"/>
  <c r="AM2089" i="15"/>
  <c r="AL2089" i="15"/>
  <c r="AP2087" i="15"/>
  <c r="AO2087" i="15"/>
  <c r="AN2087" i="15"/>
  <c r="AM2087" i="15"/>
  <c r="AL2087" i="15"/>
  <c r="AP2085" i="15"/>
  <c r="AO2085" i="15"/>
  <c r="AN2085" i="15"/>
  <c r="AM2085" i="15"/>
  <c r="AL2085" i="15"/>
  <c r="AP2083" i="15"/>
  <c r="AO2083" i="15"/>
  <c r="AN2083" i="15"/>
  <c r="AM2083" i="15"/>
  <c r="AL2083" i="15"/>
  <c r="AP2081" i="15"/>
  <c r="AO2081" i="15"/>
  <c r="AN2081" i="15"/>
  <c r="AM2081" i="15"/>
  <c r="AL2081" i="15"/>
  <c r="AP2079" i="15"/>
  <c r="AO2079" i="15"/>
  <c r="AN2079" i="15"/>
  <c r="AM2079" i="15"/>
  <c r="AL2079" i="15"/>
  <c r="AP2077" i="15"/>
  <c r="AO2077" i="15"/>
  <c r="AN2077" i="15"/>
  <c r="AM2077" i="15"/>
  <c r="AL2077" i="15"/>
  <c r="AP2075" i="15"/>
  <c r="AO2075" i="15"/>
  <c r="AN2075" i="15"/>
  <c r="AM2075" i="15"/>
  <c r="AL2075" i="15"/>
  <c r="AP2073" i="15"/>
  <c r="AO2073" i="15"/>
  <c r="AN2073" i="15"/>
  <c r="AM2073" i="15"/>
  <c r="AL2073" i="15"/>
  <c r="AP2071" i="15"/>
  <c r="AO2071" i="15"/>
  <c r="AN2071" i="15"/>
  <c r="AM2071" i="15"/>
  <c r="AL2071" i="15"/>
  <c r="AP2069" i="15"/>
  <c r="AO2069" i="15"/>
  <c r="AN2069" i="15"/>
  <c r="AM2069" i="15"/>
  <c r="AL2069" i="15"/>
  <c r="AP2067" i="15"/>
  <c r="AO2067" i="15"/>
  <c r="AN2067" i="15"/>
  <c r="AM2067" i="15"/>
  <c r="AL2067" i="15"/>
  <c r="AP2065" i="15"/>
  <c r="AO2065" i="15"/>
  <c r="AN2065" i="15"/>
  <c r="AM2065" i="15"/>
  <c r="AL2065" i="15"/>
  <c r="AP2063" i="15"/>
  <c r="AO2063" i="15"/>
  <c r="AN2063" i="15"/>
  <c r="AM2063" i="15"/>
  <c r="AL2063" i="15"/>
  <c r="AP2061" i="15"/>
  <c r="AO2061" i="15"/>
  <c r="AN2061" i="15"/>
  <c r="AM2061" i="15"/>
  <c r="AL2061" i="15"/>
  <c r="AP2059" i="15"/>
  <c r="AO2059" i="15"/>
  <c r="AN2059" i="15"/>
  <c r="AM2059" i="15"/>
  <c r="AL2059" i="15"/>
  <c r="AP2057" i="15"/>
  <c r="AO2057" i="15"/>
  <c r="AN2057" i="15"/>
  <c r="AM2057" i="15"/>
  <c r="AL2057" i="15"/>
  <c r="AP2055" i="15"/>
  <c r="AO2055" i="15"/>
  <c r="AN2055" i="15"/>
  <c r="AM2055" i="15"/>
  <c r="AL2055" i="15"/>
  <c r="AP2051" i="15"/>
  <c r="AO2051" i="15"/>
  <c r="AN2051" i="15"/>
  <c r="AM2051" i="15"/>
  <c r="AL2051" i="15"/>
  <c r="AP2047" i="15"/>
  <c r="AO2047" i="15"/>
  <c r="AN2047" i="15"/>
  <c r="AM2047" i="15"/>
  <c r="AL2047" i="15"/>
  <c r="AP2043" i="15"/>
  <c r="AO2043" i="15"/>
  <c r="AN2043" i="15"/>
  <c r="AM2043" i="15"/>
  <c r="AL2043" i="15"/>
  <c r="AP2039" i="15"/>
  <c r="AO2039" i="15"/>
  <c r="AN2039" i="15"/>
  <c r="AM2039" i="15"/>
  <c r="AL2039" i="15"/>
  <c r="AP2035" i="15"/>
  <c r="AO2035" i="15"/>
  <c r="AN2035" i="15"/>
  <c r="AM2035" i="15"/>
  <c r="AL2035" i="15"/>
  <c r="AP2031" i="15"/>
  <c r="AO2031" i="15"/>
  <c r="AN2031" i="15"/>
  <c r="AM2031" i="15"/>
  <c r="AL2031" i="15"/>
  <c r="AP2027" i="15"/>
  <c r="AO2027" i="15"/>
  <c r="AN2027" i="15"/>
  <c r="AM2027" i="15"/>
  <c r="AL2027" i="15"/>
  <c r="AP2023" i="15"/>
  <c r="AO2023" i="15"/>
  <c r="AN2023" i="15"/>
  <c r="AM2023" i="15"/>
  <c r="AL2023" i="15"/>
  <c r="AP2019" i="15"/>
  <c r="AO2019" i="15"/>
  <c r="AN2019" i="15"/>
  <c r="AM2019" i="15"/>
  <c r="AL2019" i="15"/>
  <c r="AP2015" i="15"/>
  <c r="AO2015" i="15"/>
  <c r="AN2015" i="15"/>
  <c r="AM2015" i="15"/>
  <c r="AL2015" i="15"/>
  <c r="AP2011" i="15"/>
  <c r="AO2011" i="15"/>
  <c r="AN2011" i="15"/>
  <c r="AM2011" i="15"/>
  <c r="AL2011" i="15"/>
  <c r="AP2007" i="15"/>
  <c r="AO2007" i="15"/>
  <c r="AN2007" i="15"/>
  <c r="AM2007" i="15"/>
  <c r="AL2007" i="15"/>
  <c r="AP2003" i="15"/>
  <c r="AO2003" i="15"/>
  <c r="AN2003" i="15"/>
  <c r="AM2003" i="15"/>
  <c r="AL2003" i="15"/>
  <c r="AP1999" i="15"/>
  <c r="AO1999" i="15"/>
  <c r="AN1999" i="15"/>
  <c r="AM1999" i="15"/>
  <c r="AL1999" i="15"/>
  <c r="AP1995" i="15"/>
  <c r="AO1995" i="15"/>
  <c r="AN1995" i="15"/>
  <c r="AM1995" i="15"/>
  <c r="AL1995" i="15"/>
  <c r="AP1991" i="15"/>
  <c r="AO1991" i="15"/>
  <c r="AN1991" i="15"/>
  <c r="AM1991" i="15"/>
  <c r="AL1991" i="15"/>
  <c r="AP1987" i="15"/>
  <c r="AO1987" i="15"/>
  <c r="AN1987" i="15"/>
  <c r="AM1987" i="15"/>
  <c r="AL1987" i="15"/>
  <c r="AP1981" i="15"/>
  <c r="AO1981" i="15"/>
  <c r="AN1981" i="15"/>
  <c r="AM1981" i="15"/>
  <c r="AL1981" i="15"/>
  <c r="AP1977" i="15"/>
  <c r="AO1977" i="15"/>
  <c r="AN1977" i="15"/>
  <c r="AM1977" i="15"/>
  <c r="AL1977" i="15"/>
  <c r="AP1973" i="15"/>
  <c r="AO1973" i="15"/>
  <c r="AN1973" i="15"/>
  <c r="AM1973" i="15"/>
  <c r="AL1973" i="15"/>
  <c r="AP1971" i="15"/>
  <c r="AO1971" i="15"/>
  <c r="AN1971" i="15"/>
  <c r="AM1971" i="15"/>
  <c r="AL1971" i="15"/>
  <c r="AP1965" i="15"/>
  <c r="AO1965" i="15"/>
  <c r="AN1965" i="15"/>
  <c r="AM1965" i="15"/>
  <c r="AL1965" i="15"/>
  <c r="AP1961" i="15"/>
  <c r="AO1961" i="15"/>
  <c r="AN1961" i="15"/>
  <c r="AM1961" i="15"/>
  <c r="AL1961" i="15"/>
  <c r="AP1957" i="15"/>
  <c r="AO1957" i="15"/>
  <c r="AN1957" i="15"/>
  <c r="AM1957" i="15"/>
  <c r="AL1957" i="15"/>
  <c r="AP1955" i="15"/>
  <c r="AO1955" i="15"/>
  <c r="AN1955" i="15"/>
  <c r="AM1955" i="15"/>
  <c r="AL1955" i="15"/>
  <c r="AP1949" i="15"/>
  <c r="AO1949" i="15"/>
  <c r="AN1949" i="15"/>
  <c r="AM1949" i="15"/>
  <c r="AL1949" i="15"/>
  <c r="AP1945" i="15"/>
  <c r="AO1945" i="15"/>
  <c r="AN1945" i="15"/>
  <c r="AM1945" i="15"/>
  <c r="AL1945" i="15"/>
  <c r="AP1941" i="15"/>
  <c r="AO1941" i="15"/>
  <c r="AN1941" i="15"/>
  <c r="AM1941" i="15"/>
  <c r="AL1941" i="15"/>
  <c r="AP1937" i="15"/>
  <c r="AO1937" i="15"/>
  <c r="AN1937" i="15"/>
  <c r="AM1937" i="15"/>
  <c r="AL1937" i="15"/>
  <c r="AP1933" i="15"/>
  <c r="AO1933" i="15"/>
  <c r="AN1933" i="15"/>
  <c r="AM1933" i="15"/>
  <c r="AL1933" i="15"/>
  <c r="AP1929" i="15"/>
  <c r="AO1929" i="15"/>
  <c r="AN1929" i="15"/>
  <c r="AM1929" i="15"/>
  <c r="AL1929" i="15"/>
  <c r="AP1925" i="15"/>
  <c r="AO1925" i="15"/>
  <c r="AN1925" i="15"/>
  <c r="AM1925" i="15"/>
  <c r="AL1925" i="15"/>
  <c r="AP1921" i="15"/>
  <c r="AO1921" i="15"/>
  <c r="AN1921" i="15"/>
  <c r="AM1921" i="15"/>
  <c r="AL1921" i="15"/>
  <c r="AP1917" i="15"/>
  <c r="AO1917" i="15"/>
  <c r="AN1917" i="15"/>
  <c r="AM1917" i="15"/>
  <c r="AL1917" i="15"/>
  <c r="AP1913" i="15"/>
  <c r="AO1913" i="15"/>
  <c r="AN1913" i="15"/>
  <c r="AM1913" i="15"/>
  <c r="AL1913" i="15"/>
  <c r="AP1909" i="15"/>
  <c r="AO1909" i="15"/>
  <c r="AN1909" i="15"/>
  <c r="AM1909" i="15"/>
  <c r="AL1909" i="15"/>
  <c r="AP1905" i="15"/>
  <c r="AO1905" i="15"/>
  <c r="AN1905" i="15"/>
  <c r="AM1905" i="15"/>
  <c r="AL1905" i="15"/>
  <c r="AP1901" i="15"/>
  <c r="AO1901" i="15"/>
  <c r="AN1901" i="15"/>
  <c r="AM1901" i="15"/>
  <c r="AL1901" i="15"/>
  <c r="AP1897" i="15"/>
  <c r="AO1897" i="15"/>
  <c r="AN1897" i="15"/>
  <c r="AM1897" i="15"/>
  <c r="AL1897" i="15"/>
  <c r="AP1893" i="15"/>
  <c r="AO1893" i="15"/>
  <c r="AN1893" i="15"/>
  <c r="AM1893" i="15"/>
  <c r="AL1893" i="15"/>
  <c r="AP1889" i="15"/>
  <c r="AO1889" i="15"/>
  <c r="AN1889" i="15"/>
  <c r="AM1889" i="15"/>
  <c r="AL1889" i="15"/>
  <c r="AP1885" i="15"/>
  <c r="AO1885" i="15"/>
  <c r="AN1885" i="15"/>
  <c r="AM1885" i="15"/>
  <c r="AL1885" i="15"/>
  <c r="AP1881" i="15"/>
  <c r="AO1881" i="15"/>
  <c r="AN1881" i="15"/>
  <c r="AM1881" i="15"/>
  <c r="AL1881" i="15"/>
  <c r="AP1877" i="15"/>
  <c r="AO1877" i="15"/>
  <c r="AN1877" i="15"/>
  <c r="AM1877" i="15"/>
  <c r="AL1877" i="15"/>
  <c r="AP1873" i="15"/>
  <c r="AO1873" i="15"/>
  <c r="AN1873" i="15"/>
  <c r="AM1873" i="15"/>
  <c r="AL1873" i="15"/>
  <c r="AP1869" i="15"/>
  <c r="AO1869" i="15"/>
  <c r="AN1869" i="15"/>
  <c r="AM1869" i="15"/>
  <c r="AL1869" i="15"/>
  <c r="AP1865" i="15"/>
  <c r="AO1865" i="15"/>
  <c r="AN1865" i="15"/>
  <c r="AM1865" i="15"/>
  <c r="AL1865" i="15"/>
  <c r="AP1861" i="15"/>
  <c r="AO1861" i="15"/>
  <c r="AN1861" i="15"/>
  <c r="AM1861" i="15"/>
  <c r="AL1861" i="15"/>
  <c r="AP1857" i="15"/>
  <c r="AO1857" i="15"/>
  <c r="AN1857" i="15"/>
  <c r="AM1857" i="15"/>
  <c r="AL1857" i="15"/>
  <c r="AP1853" i="15"/>
  <c r="AO1853" i="15"/>
  <c r="AN1853" i="15"/>
  <c r="AM1853" i="15"/>
  <c r="AL1853" i="15"/>
  <c r="AT1847" i="15"/>
  <c r="AS1847" i="15"/>
  <c r="AR1847" i="15"/>
  <c r="AQ1847" i="15"/>
  <c r="AP1847" i="15"/>
  <c r="AO1847" i="15"/>
  <c r="AN1847" i="15"/>
  <c r="AM1847" i="15"/>
  <c r="AL1847" i="15"/>
  <c r="AT1845" i="15"/>
  <c r="AS1845" i="15"/>
  <c r="AR1845" i="15"/>
  <c r="AQ1845" i="15"/>
  <c r="AP1845" i="15"/>
  <c r="AO1845" i="15"/>
  <c r="AN1845" i="15"/>
  <c r="AM1845" i="15"/>
  <c r="AL1845" i="15"/>
  <c r="AT1843" i="15"/>
  <c r="AS1843" i="15"/>
  <c r="AR1843" i="15"/>
  <c r="AQ1843" i="15"/>
  <c r="AP1843" i="15"/>
  <c r="AO1843" i="15"/>
  <c r="AN1843" i="15"/>
  <c r="AM1843" i="15"/>
  <c r="AL1843" i="15"/>
  <c r="AT1841" i="15"/>
  <c r="AS1841" i="15"/>
  <c r="AR1841" i="15"/>
  <c r="AQ1841" i="15"/>
  <c r="AP1841" i="15"/>
  <c r="AO1841" i="15"/>
  <c r="AN1841" i="15"/>
  <c r="AM1841" i="15"/>
  <c r="AL1841" i="15"/>
  <c r="AT1839" i="15"/>
  <c r="AS1839" i="15"/>
  <c r="AR1839" i="15"/>
  <c r="AQ1839" i="15"/>
  <c r="AP1839" i="15"/>
  <c r="AO1839" i="15"/>
  <c r="AN1839" i="15"/>
  <c r="AM1839" i="15"/>
  <c r="AL1839" i="15"/>
  <c r="AT1837" i="15"/>
  <c r="AS1837" i="15"/>
  <c r="AR1837" i="15"/>
  <c r="AQ1837" i="15"/>
  <c r="AP1837" i="15"/>
  <c r="AO1837" i="15"/>
  <c r="AN1837" i="15"/>
  <c r="AM1837" i="15"/>
  <c r="AL1837" i="15"/>
  <c r="AT1835" i="15"/>
  <c r="AS1835" i="15"/>
  <c r="AR1835" i="15"/>
  <c r="AQ1835" i="15"/>
  <c r="AP1835" i="15"/>
  <c r="AO1835" i="15"/>
  <c r="AN1835" i="15"/>
  <c r="AM1835" i="15"/>
  <c r="AL1835" i="15"/>
  <c r="AT1833" i="15"/>
  <c r="AS1833" i="15"/>
  <c r="AR1833" i="15"/>
  <c r="AQ1833" i="15"/>
  <c r="AP1833" i="15"/>
  <c r="AO1833" i="15"/>
  <c r="AN1833" i="15"/>
  <c r="AM1833" i="15"/>
  <c r="AL1833" i="15"/>
  <c r="AT1831" i="15"/>
  <c r="AS1831" i="15"/>
  <c r="AR1831" i="15"/>
  <c r="AQ1831" i="15"/>
  <c r="AP1831" i="15"/>
  <c r="AO1831" i="15"/>
  <c r="AN1831" i="15"/>
  <c r="AM1831" i="15"/>
  <c r="AL1831" i="15"/>
  <c r="AT1829" i="15"/>
  <c r="AS1829" i="15"/>
  <c r="AR1829" i="15"/>
  <c r="AQ1829" i="15"/>
  <c r="AP1829" i="15"/>
  <c r="AO1829" i="15"/>
  <c r="AN1829" i="15"/>
  <c r="AM1829" i="15"/>
  <c r="AL1829" i="15"/>
  <c r="BK91" i="15"/>
  <c r="BJ91" i="15"/>
  <c r="BI91" i="15"/>
  <c r="BH91" i="15"/>
  <c r="BG91" i="15"/>
  <c r="BF91" i="15"/>
  <c r="BE91" i="15"/>
  <c r="BK83" i="15"/>
  <c r="BJ83" i="15"/>
  <c r="BI83" i="15"/>
  <c r="BH83" i="15"/>
  <c r="AT1848" i="15"/>
  <c r="AS1848" i="15"/>
  <c r="AR1848" i="15"/>
  <c r="AQ1848" i="15"/>
  <c r="AP1848" i="15"/>
  <c r="AO1848" i="15"/>
  <c r="AN1848" i="15"/>
  <c r="AM1848" i="15"/>
  <c r="AL1848" i="15"/>
  <c r="AO1785" i="15"/>
  <c r="AN1785" i="15"/>
  <c r="AM1785" i="15"/>
  <c r="AL1785" i="15"/>
  <c r="AT1785" i="15"/>
  <c r="AS1785" i="15"/>
  <c r="AR1785" i="15"/>
  <c r="AQ1785" i="15"/>
  <c r="AP1785" i="15"/>
  <c r="BM37" i="15"/>
  <c r="BL37" i="15"/>
  <c r="BK37" i="15"/>
  <c r="BJ37" i="15"/>
  <c r="BI37" i="15"/>
  <c r="BH37" i="15"/>
  <c r="BG37" i="15"/>
  <c r="BF37" i="15"/>
  <c r="BE37" i="15"/>
  <c r="BL26" i="15"/>
  <c r="BK26" i="15"/>
  <c r="BJ26" i="15"/>
  <c r="BI26" i="15"/>
  <c r="BH26" i="15"/>
  <c r="BG26" i="15"/>
  <c r="BF26" i="15"/>
  <c r="BE26" i="15"/>
  <c r="BM26" i="15"/>
  <c r="AT157" i="15"/>
  <c r="AS157" i="15"/>
  <c r="AR157" i="15"/>
  <c r="AQ157" i="15"/>
  <c r="AP157" i="15"/>
  <c r="AO157" i="15"/>
  <c r="AN157" i="15"/>
  <c r="AM157" i="15"/>
  <c r="AL157" i="15"/>
  <c r="G154" i="15"/>
  <c r="AU154" i="15"/>
  <c r="Z154" i="15"/>
  <c r="Z151" i="15"/>
  <c r="G151" i="15"/>
  <c r="AU151" i="15"/>
  <c r="AU148" i="15"/>
  <c r="Z148" i="15"/>
  <c r="G148" i="15"/>
  <c r="AT141" i="15"/>
  <c r="AS141" i="15"/>
  <c r="AR141" i="15"/>
  <c r="AQ141" i="15"/>
  <c r="AP141" i="15"/>
  <c r="AO141" i="15"/>
  <c r="AN141" i="15"/>
  <c r="AM141" i="15"/>
  <c r="AL141" i="15"/>
  <c r="G138" i="15"/>
  <c r="AU138" i="15"/>
  <c r="Z138" i="15"/>
  <c r="Z135" i="15"/>
  <c r="G135" i="15"/>
  <c r="AU135" i="15"/>
  <c r="AU132" i="15"/>
  <c r="Z132" i="15"/>
  <c r="G132" i="15"/>
  <c r="AT125" i="15"/>
  <c r="AS125" i="15"/>
  <c r="AR125" i="15"/>
  <c r="AQ125" i="15"/>
  <c r="AP125" i="15"/>
  <c r="AO125" i="15"/>
  <c r="AN125" i="15"/>
  <c r="AM125" i="15"/>
  <c r="AL125" i="15"/>
  <c r="G122" i="15"/>
  <c r="AU122" i="15"/>
  <c r="Z122" i="15"/>
  <c r="Z119" i="15"/>
  <c r="G119" i="15"/>
  <c r="AU119" i="15"/>
  <c r="AU116" i="15"/>
  <c r="Z116" i="15"/>
  <c r="G116" i="15"/>
  <c r="AT109" i="15"/>
  <c r="AS109" i="15"/>
  <c r="AR109" i="15"/>
  <c r="AQ109" i="15"/>
  <c r="AP109" i="15"/>
  <c r="AO109" i="15"/>
  <c r="AN109" i="15"/>
  <c r="AM109" i="15"/>
  <c r="AL109" i="15"/>
  <c r="G106" i="15"/>
  <c r="AU106" i="15"/>
  <c r="Z106" i="15"/>
  <c r="Z103" i="15"/>
  <c r="G103" i="15"/>
  <c r="AU103" i="15"/>
  <c r="G98" i="15"/>
  <c r="Z98" i="15"/>
  <c r="AU98" i="15"/>
  <c r="G82" i="15"/>
  <c r="Z82" i="15"/>
  <c r="AU82" i="15"/>
  <c r="G66" i="15"/>
  <c r="Z66" i="15"/>
  <c r="AU66" i="15"/>
  <c r="G37" i="15"/>
  <c r="Z37" i="15"/>
  <c r="AU37" i="15"/>
  <c r="Z59" i="15"/>
  <c r="G59" i="15"/>
  <c r="BC2193" i="16"/>
  <c r="BD2193" i="16"/>
  <c r="BB2193" i="16"/>
  <c r="BC2145" i="16"/>
  <c r="BD2145" i="16"/>
  <c r="BB2145" i="16"/>
  <c r="BC2129" i="16"/>
  <c r="BD2129" i="16"/>
  <c r="BB2129" i="16"/>
  <c r="AB11" i="15"/>
  <c r="AB12" i="15"/>
  <c r="BA2" i="15"/>
  <c r="BA9" i="15"/>
  <c r="BA10" i="15"/>
  <c r="J55" i="15"/>
  <c r="R46" i="15"/>
  <c r="BN21" i="15"/>
  <c r="BN20" i="15"/>
  <c r="BN19" i="15"/>
  <c r="BN12" i="15"/>
  <c r="G157" i="15"/>
  <c r="G153" i="15"/>
  <c r="G149" i="15"/>
  <c r="G145" i="15"/>
  <c r="G141" i="15"/>
  <c r="G137" i="15"/>
  <c r="G133" i="15"/>
  <c r="G129" i="15"/>
  <c r="G125" i="15"/>
  <c r="G121" i="15"/>
  <c r="G117" i="15"/>
  <c r="G113" i="15"/>
  <c r="G109" i="15"/>
  <c r="G105" i="15"/>
  <c r="G54" i="15"/>
  <c r="Z52" i="15"/>
  <c r="AU48" i="15"/>
  <c r="AU44" i="15"/>
  <c r="AU40" i="15"/>
  <c r="AU36" i="15"/>
  <c r="AU32" i="15"/>
  <c r="AU28" i="15"/>
  <c r="AU23" i="15"/>
  <c r="BL2057" i="16"/>
  <c r="BM2057" i="16"/>
  <c r="BK2057" i="16"/>
  <c r="BJ2057" i="16"/>
  <c r="BI2057" i="16"/>
  <c r="BH2057" i="16"/>
  <c r="BG2057" i="16"/>
  <c r="BF2057" i="16"/>
  <c r="BE2057" i="16"/>
  <c r="BM2041" i="16"/>
  <c r="BL2041" i="16"/>
  <c r="BK2041" i="16"/>
  <c r="BJ2041" i="16"/>
  <c r="BI2041" i="16"/>
  <c r="BH2041" i="16"/>
  <c r="BG2041" i="16"/>
  <c r="BF2041" i="16"/>
  <c r="BE2041" i="16"/>
  <c r="BM2025" i="16"/>
  <c r="BL2025" i="16"/>
  <c r="BK2025" i="16"/>
  <c r="BJ2025" i="16"/>
  <c r="BI2025" i="16"/>
  <c r="BH2025" i="16"/>
  <c r="BG2025" i="16"/>
  <c r="BF2025" i="16"/>
  <c r="BE2025" i="16"/>
  <c r="BL2009" i="16"/>
  <c r="BK2009" i="16"/>
  <c r="BJ2009" i="16"/>
  <c r="BI2009" i="16"/>
  <c r="BM2009" i="16"/>
  <c r="BH2009" i="16"/>
  <c r="BG2009" i="16"/>
  <c r="BF2009" i="16"/>
  <c r="BE2009" i="16"/>
  <c r="BL1993" i="16"/>
  <c r="BK1993" i="16"/>
  <c r="BJ1993" i="16"/>
  <c r="BI1993" i="16"/>
  <c r="BH1993" i="16"/>
  <c r="BG1993" i="16"/>
  <c r="BF1993" i="16"/>
  <c r="BE1993" i="16"/>
  <c r="BM1993" i="16"/>
  <c r="BM1977" i="16"/>
  <c r="BL1977" i="16"/>
  <c r="BK1977" i="16"/>
  <c r="BJ1977" i="16"/>
  <c r="BI1977" i="16"/>
  <c r="BH1977" i="16"/>
  <c r="BG1977" i="16"/>
  <c r="BF1977" i="16"/>
  <c r="BE1977" i="16"/>
  <c r="BM1961" i="16"/>
  <c r="BL1961" i="16"/>
  <c r="BK1961" i="16"/>
  <c r="BJ1961" i="16"/>
  <c r="BI1961" i="16"/>
  <c r="BH1961" i="16"/>
  <c r="BG1961" i="16"/>
  <c r="BF1961" i="16"/>
  <c r="BE1961" i="16"/>
  <c r="BL1945" i="16"/>
  <c r="BK1945" i="16"/>
  <c r="BM1945" i="16"/>
  <c r="BJ1945" i="16"/>
  <c r="BI1945" i="16"/>
  <c r="BH1945" i="16"/>
  <c r="BG1945" i="16"/>
  <c r="BF1945" i="16"/>
  <c r="BE1945" i="16"/>
  <c r="BL1929" i="16"/>
  <c r="BK1929" i="16"/>
  <c r="BJ1929" i="16"/>
  <c r="BI1929" i="16"/>
  <c r="BH1929" i="16"/>
  <c r="BG1929" i="16"/>
  <c r="BF1929" i="16"/>
  <c r="BE1929" i="16"/>
  <c r="BM1929" i="16"/>
  <c r="BM1913" i="16"/>
  <c r="BL1913" i="16"/>
  <c r="BK1913" i="16"/>
  <c r="BJ1913" i="16"/>
  <c r="BI1913" i="16"/>
  <c r="BH1913" i="16"/>
  <c r="BG1913" i="16"/>
  <c r="BF1913" i="16"/>
  <c r="BE1913" i="16"/>
  <c r="BM1897" i="16"/>
  <c r="BL1897" i="16"/>
  <c r="BK1897" i="16"/>
  <c r="BJ1897" i="16"/>
  <c r="BI1897" i="16"/>
  <c r="BH1897" i="16"/>
  <c r="BG1897" i="16"/>
  <c r="BF1897" i="16"/>
  <c r="BE1897" i="16"/>
  <c r="BL1881" i="16"/>
  <c r="BK1881" i="16"/>
  <c r="BM1881" i="16"/>
  <c r="BJ1881" i="16"/>
  <c r="BI1881" i="16"/>
  <c r="BH1881" i="16"/>
  <c r="BG1881" i="16"/>
  <c r="BF1881" i="16"/>
  <c r="BE1881" i="16"/>
  <c r="BL1865" i="16"/>
  <c r="BK1865" i="16"/>
  <c r="BM1865" i="16"/>
  <c r="BJ1865" i="16"/>
  <c r="BI1865" i="16"/>
  <c r="BH1865" i="16"/>
  <c r="BG1865" i="16"/>
  <c r="BF1865" i="16"/>
  <c r="BE1865" i="16"/>
  <c r="BM1849" i="16"/>
  <c r="BL1849" i="16"/>
  <c r="BK1849" i="16"/>
  <c r="BJ1849" i="16"/>
  <c r="BI1849" i="16"/>
  <c r="BH1849" i="16"/>
  <c r="BG1849" i="16"/>
  <c r="BF1849" i="16"/>
  <c r="BE1849" i="16"/>
  <c r="BM1833" i="16"/>
  <c r="BL1833" i="16"/>
  <c r="BK1833" i="16"/>
  <c r="BJ1833" i="16"/>
  <c r="BI1833" i="16"/>
  <c r="BH1833" i="16"/>
  <c r="BG1833" i="16"/>
  <c r="BF1833" i="16"/>
  <c r="BE1833" i="16"/>
  <c r="BL1817" i="16"/>
  <c r="BK1817" i="16"/>
  <c r="BJ1817" i="16"/>
  <c r="BI1817" i="16"/>
  <c r="BH1817" i="16"/>
  <c r="BG1817" i="16"/>
  <c r="BF1817" i="16"/>
  <c r="BE1817" i="16"/>
  <c r="BM1817" i="16"/>
  <c r="BL1801" i="16"/>
  <c r="BM1801" i="16"/>
  <c r="BK1801" i="16"/>
  <c r="BJ1801" i="16"/>
  <c r="BI1801" i="16"/>
  <c r="BH1801" i="16"/>
  <c r="BG1801" i="16"/>
  <c r="BF1801" i="16"/>
  <c r="BE1801" i="16"/>
  <c r="BM1785" i="16"/>
  <c r="BL1785" i="16"/>
  <c r="BK1785" i="16"/>
  <c r="BJ1785" i="16"/>
  <c r="BI1785" i="16"/>
  <c r="BH1785" i="16"/>
  <c r="BG1785" i="16"/>
  <c r="BF1785" i="16"/>
  <c r="BE1785" i="16"/>
  <c r="G148" i="16"/>
  <c r="Z148" i="16"/>
  <c r="BM93" i="15"/>
  <c r="BL93" i="15"/>
  <c r="BK93" i="15"/>
  <c r="BJ93" i="15"/>
  <c r="BI93" i="15"/>
  <c r="BH93" i="15"/>
  <c r="BG93" i="15"/>
  <c r="BF93" i="15"/>
  <c r="BE93" i="15"/>
  <c r="BG85" i="15"/>
  <c r="BF85" i="15"/>
  <c r="BE85" i="15"/>
  <c r="BG83" i="15"/>
  <c r="BF83" i="15"/>
  <c r="BE83" i="15"/>
  <c r="BM80" i="15"/>
  <c r="BL80" i="15"/>
  <c r="BK80" i="15"/>
  <c r="BJ80" i="15"/>
  <c r="BI80" i="15"/>
  <c r="BH80" i="15"/>
  <c r="BG80" i="15"/>
  <c r="BF80" i="15"/>
  <c r="BE80" i="15"/>
  <c r="BM72" i="15"/>
  <c r="BL72" i="15"/>
  <c r="BK72" i="15"/>
  <c r="BJ72" i="15"/>
  <c r="BI72" i="15"/>
  <c r="BH72" i="15"/>
  <c r="BG72" i="15"/>
  <c r="BF72" i="15"/>
  <c r="BE72" i="15"/>
  <c r="BM68" i="15"/>
  <c r="BL68" i="15"/>
  <c r="BK68" i="15"/>
  <c r="BJ68" i="15"/>
  <c r="BI68" i="15"/>
  <c r="BH68" i="15"/>
  <c r="BG68" i="15"/>
  <c r="BF68" i="15"/>
  <c r="BE68" i="15"/>
  <c r="BM64" i="15"/>
  <c r="BL64" i="15"/>
  <c r="BK64" i="15"/>
  <c r="BJ64" i="15"/>
  <c r="BI64" i="15"/>
  <c r="BH64" i="15"/>
  <c r="BG64" i="15"/>
  <c r="BF64" i="15"/>
  <c r="BE64" i="15"/>
  <c r="BN63" i="15"/>
  <c r="BM60" i="15"/>
  <c r="BL60" i="15"/>
  <c r="BK60" i="15"/>
  <c r="BJ60" i="15"/>
  <c r="BI60" i="15"/>
  <c r="BH60" i="15"/>
  <c r="BG60" i="15"/>
  <c r="BF60" i="15"/>
  <c r="BE60" i="15"/>
  <c r="BN59" i="15"/>
  <c r="BM57" i="15"/>
  <c r="BL57" i="15"/>
  <c r="BK57" i="15"/>
  <c r="BJ57" i="15"/>
  <c r="BI57" i="15"/>
  <c r="BH57" i="15"/>
  <c r="BG57" i="15"/>
  <c r="BF57" i="15"/>
  <c r="BE57" i="15"/>
  <c r="BM55" i="15"/>
  <c r="BL55" i="15"/>
  <c r="BK55" i="15"/>
  <c r="BJ55" i="15"/>
  <c r="BI55" i="15"/>
  <c r="BH55" i="15"/>
  <c r="BG55" i="15"/>
  <c r="BF55" i="15"/>
  <c r="BE55" i="15"/>
  <c r="BM53" i="15"/>
  <c r="BL53" i="15"/>
  <c r="BK53" i="15"/>
  <c r="BJ53" i="15"/>
  <c r="BI53" i="15"/>
  <c r="BH53" i="15"/>
  <c r="BG53" i="15"/>
  <c r="BF53" i="15"/>
  <c r="BE53" i="15"/>
  <c r="BN52" i="15"/>
  <c r="BM49" i="15"/>
  <c r="BL49" i="15"/>
  <c r="BK49" i="15"/>
  <c r="BJ49" i="15"/>
  <c r="BI49" i="15"/>
  <c r="BH49" i="15"/>
  <c r="BG49" i="15"/>
  <c r="BF49" i="15"/>
  <c r="BE49" i="15"/>
  <c r="BN48" i="15"/>
  <c r="BN44" i="15"/>
  <c r="R38" i="15"/>
  <c r="R34" i="15"/>
  <c r="R30" i="15"/>
  <c r="BN17" i="15"/>
  <c r="BN14" i="15"/>
  <c r="Z157" i="15"/>
  <c r="Z153" i="15"/>
  <c r="Z149" i="15"/>
  <c r="Z145" i="15"/>
  <c r="Z141" i="15"/>
  <c r="Z137" i="15"/>
  <c r="Z133" i="15"/>
  <c r="Z129" i="15"/>
  <c r="Z125" i="15"/>
  <c r="Z121" i="15"/>
  <c r="Z117" i="15"/>
  <c r="Z113" i="15"/>
  <c r="Z109" i="15"/>
  <c r="Z105" i="15"/>
  <c r="Z101" i="15"/>
  <c r="G99" i="15"/>
  <c r="Z97" i="15"/>
  <c r="G95" i="15"/>
  <c r="Z93" i="15"/>
  <c r="G91" i="15"/>
  <c r="Z89" i="15"/>
  <c r="G87" i="15"/>
  <c r="Z85" i="15"/>
  <c r="G83" i="15"/>
  <c r="Z81" i="15"/>
  <c r="G79" i="15"/>
  <c r="Z77" i="15"/>
  <c r="G75" i="15"/>
  <c r="Z73" i="15"/>
  <c r="G71" i="15"/>
  <c r="Z69" i="15"/>
  <c r="G67" i="15"/>
  <c r="Z65" i="15"/>
  <c r="G63" i="15"/>
  <c r="Z61" i="15"/>
  <c r="G58" i="15"/>
  <c r="Z56" i="15"/>
  <c r="AU52" i="15"/>
  <c r="G47" i="15"/>
  <c r="G43" i="15"/>
  <c r="G39" i="15"/>
  <c r="G35" i="15"/>
  <c r="G31" i="15"/>
  <c r="G27" i="15"/>
  <c r="G22" i="15"/>
  <c r="D11" i="15"/>
  <c r="BN10" i="15"/>
  <c r="BN9" i="15"/>
  <c r="BN2" i="15"/>
  <c r="BN62" i="15"/>
  <c r="BN51" i="15"/>
  <c r="BN47" i="15"/>
  <c r="BN43" i="15"/>
  <c r="BN24" i="15"/>
  <c r="BN18" i="15"/>
  <c r="BN16" i="15"/>
  <c r="BN15" i="15"/>
  <c r="AU101" i="15"/>
  <c r="AU97" i="15"/>
  <c r="AU93" i="15"/>
  <c r="AU89" i="15"/>
  <c r="AU85" i="15"/>
  <c r="AU81" i="15"/>
  <c r="AU77" i="15"/>
  <c r="AU73" i="15"/>
  <c r="AU69" i="15"/>
  <c r="AU65" i="15"/>
  <c r="AU61" i="15"/>
  <c r="AU56" i="15"/>
  <c r="BA8" i="15"/>
  <c r="BA7" i="15"/>
  <c r="BA6" i="15"/>
  <c r="BA5" i="15"/>
  <c r="BA4" i="15"/>
  <c r="BA3" i="15"/>
  <c r="BM2736" i="16"/>
  <c r="BL2736" i="16"/>
  <c r="BK2736" i="16"/>
  <c r="BJ2736" i="16"/>
  <c r="BI2736" i="16"/>
  <c r="BH2736" i="16"/>
  <c r="BG2736" i="16"/>
  <c r="BF2736" i="16"/>
  <c r="BE2736" i="16"/>
  <c r="BM2732" i="16"/>
  <c r="BL2732" i="16"/>
  <c r="BK2732" i="16"/>
  <c r="BJ2732" i="16"/>
  <c r="BI2732" i="16"/>
  <c r="BH2732" i="16"/>
  <c r="BG2732" i="16"/>
  <c r="BF2732" i="16"/>
  <c r="BE2732" i="16"/>
  <c r="BM2728" i="16"/>
  <c r="BL2728" i="16"/>
  <c r="BK2728" i="16"/>
  <c r="BJ2728" i="16"/>
  <c r="BI2728" i="16"/>
  <c r="BH2728" i="16"/>
  <c r="BG2728" i="16"/>
  <c r="BF2728" i="16"/>
  <c r="BE2728" i="16"/>
  <c r="BM2724" i="16"/>
  <c r="BL2724" i="16"/>
  <c r="BK2724" i="16"/>
  <c r="BJ2724" i="16"/>
  <c r="BI2724" i="16"/>
  <c r="BH2724" i="16"/>
  <c r="BG2724" i="16"/>
  <c r="BF2724" i="16"/>
  <c r="BE2724" i="16"/>
  <c r="BM2720" i="16"/>
  <c r="BL2720" i="16"/>
  <c r="BK2720" i="16"/>
  <c r="BJ2720" i="16"/>
  <c r="BI2720" i="16"/>
  <c r="BH2720" i="16"/>
  <c r="BG2720" i="16"/>
  <c r="BF2720" i="16"/>
  <c r="BE2720" i="16"/>
  <c r="BM2716" i="16"/>
  <c r="BL2716" i="16"/>
  <c r="BK2716" i="16"/>
  <c r="BJ2716" i="16"/>
  <c r="BI2716" i="16"/>
  <c r="BH2716" i="16"/>
  <c r="BG2716" i="16"/>
  <c r="BF2716" i="16"/>
  <c r="BE2716" i="16"/>
  <c r="BM2712" i="16"/>
  <c r="BL2712" i="16"/>
  <c r="BK2712" i="16"/>
  <c r="BJ2712" i="16"/>
  <c r="BI2712" i="16"/>
  <c r="BH2712" i="16"/>
  <c r="BG2712" i="16"/>
  <c r="BF2712" i="16"/>
  <c r="BE2712" i="16"/>
  <c r="BM2708" i="16"/>
  <c r="BL2708" i="16"/>
  <c r="BK2708" i="16"/>
  <c r="BJ2708" i="16"/>
  <c r="BI2708" i="16"/>
  <c r="BH2708" i="16"/>
  <c r="BG2708" i="16"/>
  <c r="BF2708" i="16"/>
  <c r="BE2708" i="16"/>
  <c r="BD2708" i="16"/>
  <c r="BM2704" i="16"/>
  <c r="BL2704" i="16"/>
  <c r="BK2704" i="16"/>
  <c r="BJ2704" i="16"/>
  <c r="BI2704" i="16"/>
  <c r="BH2704" i="16"/>
  <c r="BG2704" i="16"/>
  <c r="BF2704" i="16"/>
  <c r="BE2704" i="16"/>
  <c r="BM2700" i="16"/>
  <c r="BL2700" i="16"/>
  <c r="BK2700" i="16"/>
  <c r="BJ2700" i="16"/>
  <c r="BI2700" i="16"/>
  <c r="BH2700" i="16"/>
  <c r="BG2700" i="16"/>
  <c r="BF2700" i="16"/>
  <c r="BE2700" i="16"/>
  <c r="BB2700" i="16"/>
  <c r="BM2696" i="16"/>
  <c r="BL2696" i="16"/>
  <c r="BK2696" i="16"/>
  <c r="BJ2696" i="16"/>
  <c r="BI2696" i="16"/>
  <c r="BH2696" i="16"/>
  <c r="BG2696" i="16"/>
  <c r="BF2696" i="16"/>
  <c r="BE2696" i="16"/>
  <c r="BM2692" i="16"/>
  <c r="BL2692" i="16"/>
  <c r="BK2692" i="16"/>
  <c r="BJ2692" i="16"/>
  <c r="BI2692" i="16"/>
  <c r="BH2692" i="16"/>
  <c r="BG2692" i="16"/>
  <c r="BF2692" i="16"/>
  <c r="BE2692" i="16"/>
  <c r="BM2688" i="16"/>
  <c r="BL2688" i="16"/>
  <c r="BK2688" i="16"/>
  <c r="BJ2688" i="16"/>
  <c r="BI2688" i="16"/>
  <c r="BH2688" i="16"/>
  <c r="BG2688" i="16"/>
  <c r="BF2688" i="16"/>
  <c r="BE2688" i="16"/>
  <c r="BM2684" i="16"/>
  <c r="BL2684" i="16"/>
  <c r="BK2684" i="16"/>
  <c r="BJ2684" i="16"/>
  <c r="BI2684" i="16"/>
  <c r="BH2684" i="16"/>
  <c r="BG2684" i="16"/>
  <c r="BF2684" i="16"/>
  <c r="BE2684" i="16"/>
  <c r="BM2680" i="16"/>
  <c r="BL2680" i="16"/>
  <c r="BK2680" i="16"/>
  <c r="BJ2680" i="16"/>
  <c r="BI2680" i="16"/>
  <c r="BH2680" i="16"/>
  <c r="BG2680" i="16"/>
  <c r="BF2680" i="16"/>
  <c r="BE2680" i="16"/>
  <c r="BM2676" i="16"/>
  <c r="BL2676" i="16"/>
  <c r="BK2676" i="16"/>
  <c r="BJ2676" i="16"/>
  <c r="BI2676" i="16"/>
  <c r="BH2676" i="16"/>
  <c r="BG2676" i="16"/>
  <c r="BF2676" i="16"/>
  <c r="BE2676" i="16"/>
  <c r="BM2672" i="16"/>
  <c r="BL2672" i="16"/>
  <c r="BK2672" i="16"/>
  <c r="BJ2672" i="16"/>
  <c r="BI2672" i="16"/>
  <c r="BH2672" i="16"/>
  <c r="BG2672" i="16"/>
  <c r="BF2672" i="16"/>
  <c r="BE2672" i="16"/>
  <c r="BM2668" i="16"/>
  <c r="BL2668" i="16"/>
  <c r="BK2668" i="16"/>
  <c r="BJ2668" i="16"/>
  <c r="BI2668" i="16"/>
  <c r="BH2668" i="16"/>
  <c r="BG2668" i="16"/>
  <c r="BF2668" i="16"/>
  <c r="BE2668" i="16"/>
  <c r="BM2664" i="16"/>
  <c r="BL2664" i="16"/>
  <c r="BK2664" i="16"/>
  <c r="BJ2664" i="16"/>
  <c r="BI2664" i="16"/>
  <c r="BH2664" i="16"/>
  <c r="BG2664" i="16"/>
  <c r="BF2664" i="16"/>
  <c r="BE2664" i="16"/>
  <c r="BM2660" i="16"/>
  <c r="BL2660" i="16"/>
  <c r="BK2660" i="16"/>
  <c r="BJ2660" i="16"/>
  <c r="BI2660" i="16"/>
  <c r="BH2660" i="16"/>
  <c r="BG2660" i="16"/>
  <c r="BF2660" i="16"/>
  <c r="BE2660" i="16"/>
  <c r="BM2656" i="16"/>
  <c r="BL2656" i="16"/>
  <c r="BK2656" i="16"/>
  <c r="BJ2656" i="16"/>
  <c r="BI2656" i="16"/>
  <c r="BH2656" i="16"/>
  <c r="BG2656" i="16"/>
  <c r="BF2656" i="16"/>
  <c r="BE2656" i="16"/>
  <c r="BM2652" i="16"/>
  <c r="BL2652" i="16"/>
  <c r="BK2652" i="16"/>
  <c r="BJ2652" i="16"/>
  <c r="BI2652" i="16"/>
  <c r="BH2652" i="16"/>
  <c r="BG2652" i="16"/>
  <c r="BF2652" i="16"/>
  <c r="BE2652" i="16"/>
  <c r="BM2648" i="16"/>
  <c r="BL2648" i="16"/>
  <c r="BK2648" i="16"/>
  <c r="BJ2648" i="16"/>
  <c r="BI2648" i="16"/>
  <c r="BH2648" i="16"/>
  <c r="BG2648" i="16"/>
  <c r="BF2648" i="16"/>
  <c r="BE2648" i="16"/>
  <c r="BM2644" i="16"/>
  <c r="BL2644" i="16"/>
  <c r="BK2644" i="16"/>
  <c r="BJ2644" i="16"/>
  <c r="BI2644" i="16"/>
  <c r="BH2644" i="16"/>
  <c r="BG2644" i="16"/>
  <c r="BF2644" i="16"/>
  <c r="BE2644" i="16"/>
  <c r="BM2640" i="16"/>
  <c r="BL2640" i="16"/>
  <c r="BK2640" i="16"/>
  <c r="BJ2640" i="16"/>
  <c r="BI2640" i="16"/>
  <c r="BH2640" i="16"/>
  <c r="BG2640" i="16"/>
  <c r="BF2640" i="16"/>
  <c r="BE2640" i="16"/>
  <c r="BM2636" i="16"/>
  <c r="BL2636" i="16"/>
  <c r="BK2636" i="16"/>
  <c r="BJ2636" i="16"/>
  <c r="BI2636" i="16"/>
  <c r="BH2636" i="16"/>
  <c r="BG2636" i="16"/>
  <c r="BF2636" i="16"/>
  <c r="BE2636" i="16"/>
  <c r="BM2632" i="16"/>
  <c r="BL2632" i="16"/>
  <c r="BK2632" i="16"/>
  <c r="BJ2632" i="16"/>
  <c r="BI2632" i="16"/>
  <c r="BH2632" i="16"/>
  <c r="BG2632" i="16"/>
  <c r="BF2632" i="16"/>
  <c r="BE2632" i="16"/>
  <c r="BM2628" i="16"/>
  <c r="BL2628" i="16"/>
  <c r="BK2628" i="16"/>
  <c r="BJ2628" i="16"/>
  <c r="BI2628" i="16"/>
  <c r="BH2628" i="16"/>
  <c r="BG2628" i="16"/>
  <c r="BF2628" i="16"/>
  <c r="BE2628" i="16"/>
  <c r="BM2624" i="16"/>
  <c r="BL2624" i="16"/>
  <c r="BK2624" i="16"/>
  <c r="BJ2624" i="16"/>
  <c r="BI2624" i="16"/>
  <c r="BH2624" i="16"/>
  <c r="BG2624" i="16"/>
  <c r="BF2624" i="16"/>
  <c r="BE2624" i="16"/>
  <c r="BM2620" i="16"/>
  <c r="BL2620" i="16"/>
  <c r="BK2620" i="16"/>
  <c r="BJ2620" i="16"/>
  <c r="BI2620" i="16"/>
  <c r="BH2620" i="16"/>
  <c r="BG2620" i="16"/>
  <c r="BF2620" i="16"/>
  <c r="BE2620" i="16"/>
  <c r="BM2616" i="16"/>
  <c r="BL2616" i="16"/>
  <c r="BK2616" i="16"/>
  <c r="BJ2616" i="16"/>
  <c r="BI2616" i="16"/>
  <c r="BH2616" i="16"/>
  <c r="BG2616" i="16"/>
  <c r="BF2616" i="16"/>
  <c r="BE2616" i="16"/>
  <c r="BM2612" i="16"/>
  <c r="BL2612" i="16"/>
  <c r="BK2612" i="16"/>
  <c r="BJ2612" i="16"/>
  <c r="BI2612" i="16"/>
  <c r="BH2612" i="16"/>
  <c r="BG2612" i="16"/>
  <c r="BF2612" i="16"/>
  <c r="BE2612" i="16"/>
  <c r="BM2608" i="16"/>
  <c r="BL2608" i="16"/>
  <c r="BK2608" i="16"/>
  <c r="BJ2608" i="16"/>
  <c r="BI2608" i="16"/>
  <c r="BH2608" i="16"/>
  <c r="BG2608" i="16"/>
  <c r="BF2608" i="16"/>
  <c r="BE2608" i="16"/>
  <c r="BM2604" i="16"/>
  <c r="BL2604" i="16"/>
  <c r="BK2604" i="16"/>
  <c r="BJ2604" i="16"/>
  <c r="BI2604" i="16"/>
  <c r="BH2604" i="16"/>
  <c r="BG2604" i="16"/>
  <c r="BF2604" i="16"/>
  <c r="BE2604" i="16"/>
  <c r="BM2600" i="16"/>
  <c r="BL2600" i="16"/>
  <c r="BK2600" i="16"/>
  <c r="BJ2600" i="16"/>
  <c r="BI2600" i="16"/>
  <c r="BH2600" i="16"/>
  <c r="BG2600" i="16"/>
  <c r="BF2600" i="16"/>
  <c r="BE2600" i="16"/>
  <c r="BM2596" i="16"/>
  <c r="BL2596" i="16"/>
  <c r="BK2596" i="16"/>
  <c r="BJ2596" i="16"/>
  <c r="BI2596" i="16"/>
  <c r="BH2596" i="16"/>
  <c r="BG2596" i="16"/>
  <c r="BF2596" i="16"/>
  <c r="BE2596" i="16"/>
  <c r="BM2592" i="16"/>
  <c r="BL2592" i="16"/>
  <c r="BK2592" i="16"/>
  <c r="BJ2592" i="16"/>
  <c r="BI2592" i="16"/>
  <c r="BH2592" i="16"/>
  <c r="BG2592" i="16"/>
  <c r="BF2592" i="16"/>
  <c r="BE2592" i="16"/>
  <c r="BM2588" i="16"/>
  <c r="BL2588" i="16"/>
  <c r="BK2588" i="16"/>
  <c r="BJ2588" i="16"/>
  <c r="BI2588" i="16"/>
  <c r="BH2588" i="16"/>
  <c r="BG2588" i="16"/>
  <c r="BF2588" i="16"/>
  <c r="BE2588" i="16"/>
  <c r="BB2588" i="16"/>
  <c r="BM2584" i="16"/>
  <c r="BL2584" i="16"/>
  <c r="BK2584" i="16"/>
  <c r="BJ2584" i="16"/>
  <c r="BI2584" i="16"/>
  <c r="BH2584" i="16"/>
  <c r="BG2584" i="16"/>
  <c r="BF2584" i="16"/>
  <c r="BE2584" i="16"/>
  <c r="BM2580" i="16"/>
  <c r="BL2580" i="16"/>
  <c r="BK2580" i="16"/>
  <c r="BJ2580" i="16"/>
  <c r="BI2580" i="16"/>
  <c r="BH2580" i="16"/>
  <c r="BG2580" i="16"/>
  <c r="BF2580" i="16"/>
  <c r="BE2580" i="16"/>
  <c r="BM2576" i="16"/>
  <c r="BL2576" i="16"/>
  <c r="BK2576" i="16"/>
  <c r="BJ2576" i="16"/>
  <c r="BI2576" i="16"/>
  <c r="BH2576" i="16"/>
  <c r="BG2576" i="16"/>
  <c r="BF2576" i="16"/>
  <c r="BE2576" i="16"/>
  <c r="BM2572" i="16"/>
  <c r="BL2572" i="16"/>
  <c r="BK2572" i="16"/>
  <c r="BJ2572" i="16"/>
  <c r="BI2572" i="16"/>
  <c r="BH2572" i="16"/>
  <c r="BG2572" i="16"/>
  <c r="BF2572" i="16"/>
  <c r="BE2572" i="16"/>
  <c r="BB2572" i="16"/>
  <c r="BM2568" i="16"/>
  <c r="BL2568" i="16"/>
  <c r="BK2568" i="16"/>
  <c r="BJ2568" i="16"/>
  <c r="BI2568" i="16"/>
  <c r="BH2568" i="16"/>
  <c r="BG2568" i="16"/>
  <c r="BF2568" i="16"/>
  <c r="BE2568" i="16"/>
  <c r="BM2564" i="16"/>
  <c r="BL2564" i="16"/>
  <c r="BK2564" i="16"/>
  <c r="BJ2564" i="16"/>
  <c r="BI2564" i="16"/>
  <c r="BH2564" i="16"/>
  <c r="BG2564" i="16"/>
  <c r="BF2564" i="16"/>
  <c r="BE2564" i="16"/>
  <c r="BM2560" i="16"/>
  <c r="BL2560" i="16"/>
  <c r="BK2560" i="16"/>
  <c r="BJ2560" i="16"/>
  <c r="BI2560" i="16"/>
  <c r="BH2560" i="16"/>
  <c r="BG2560" i="16"/>
  <c r="BF2560" i="16"/>
  <c r="BE2560" i="16"/>
  <c r="BM2556" i="16"/>
  <c r="BL2556" i="16"/>
  <c r="BK2556" i="16"/>
  <c r="BJ2556" i="16"/>
  <c r="BI2556" i="16"/>
  <c r="BH2556" i="16"/>
  <c r="BG2556" i="16"/>
  <c r="BF2556" i="16"/>
  <c r="BE2556" i="16"/>
  <c r="BM2552" i="16"/>
  <c r="BL2552" i="16"/>
  <c r="BK2552" i="16"/>
  <c r="BJ2552" i="16"/>
  <c r="BI2552" i="16"/>
  <c r="BH2552" i="16"/>
  <c r="BG2552" i="16"/>
  <c r="BF2552" i="16"/>
  <c r="BE2552" i="16"/>
  <c r="BM2548" i="16"/>
  <c r="BL2548" i="16"/>
  <c r="BK2548" i="16"/>
  <c r="BJ2548" i="16"/>
  <c r="BI2548" i="16"/>
  <c r="BH2548" i="16"/>
  <c r="BG2548" i="16"/>
  <c r="BF2548" i="16"/>
  <c r="BE2548" i="16"/>
  <c r="BM2544" i="16"/>
  <c r="BL2544" i="16"/>
  <c r="BK2544" i="16"/>
  <c r="BJ2544" i="16"/>
  <c r="BI2544" i="16"/>
  <c r="BH2544" i="16"/>
  <c r="BG2544" i="16"/>
  <c r="BF2544" i="16"/>
  <c r="BE2544" i="16"/>
  <c r="BM2540" i="16"/>
  <c r="BL2540" i="16"/>
  <c r="BK2540" i="16"/>
  <c r="BJ2540" i="16"/>
  <c r="BI2540" i="16"/>
  <c r="BH2540" i="16"/>
  <c r="BG2540" i="16"/>
  <c r="BF2540" i="16"/>
  <c r="BE2540" i="16"/>
  <c r="BM2536" i="16"/>
  <c r="BL2536" i="16"/>
  <c r="BK2536" i="16"/>
  <c r="BJ2536" i="16"/>
  <c r="BI2536" i="16"/>
  <c r="BH2536" i="16"/>
  <c r="BG2536" i="16"/>
  <c r="BF2536" i="16"/>
  <c r="BE2536" i="16"/>
  <c r="BM2532" i="16"/>
  <c r="BL2532" i="16"/>
  <c r="BK2532" i="16"/>
  <c r="BJ2532" i="16"/>
  <c r="BI2532" i="16"/>
  <c r="BH2532" i="16"/>
  <c r="BG2532" i="16"/>
  <c r="BF2532" i="16"/>
  <c r="BE2532" i="16"/>
  <c r="BC2532" i="16"/>
  <c r="BM2528" i="16"/>
  <c r="BL2528" i="16"/>
  <c r="BK2528" i="16"/>
  <c r="BJ2528" i="16"/>
  <c r="BI2528" i="16"/>
  <c r="BH2528" i="16"/>
  <c r="BG2528" i="16"/>
  <c r="BF2528" i="16"/>
  <c r="BE2528" i="16"/>
  <c r="BM2524" i="16"/>
  <c r="BL2524" i="16"/>
  <c r="BK2524" i="16"/>
  <c r="BJ2524" i="16"/>
  <c r="BI2524" i="16"/>
  <c r="BH2524" i="16"/>
  <c r="BG2524" i="16"/>
  <c r="BF2524" i="16"/>
  <c r="BE2524" i="16"/>
  <c r="BM2520" i="16"/>
  <c r="BL2520" i="16"/>
  <c r="BK2520" i="16"/>
  <c r="BJ2520" i="16"/>
  <c r="BI2520" i="16"/>
  <c r="BH2520" i="16"/>
  <c r="BG2520" i="16"/>
  <c r="BF2520" i="16"/>
  <c r="BE2520" i="16"/>
  <c r="BM2516" i="16"/>
  <c r="BL2516" i="16"/>
  <c r="BK2516" i="16"/>
  <c r="BJ2516" i="16"/>
  <c r="BI2516" i="16"/>
  <c r="BH2516" i="16"/>
  <c r="BG2516" i="16"/>
  <c r="BF2516" i="16"/>
  <c r="BE2516" i="16"/>
  <c r="BM2512" i="16"/>
  <c r="BL2512" i="16"/>
  <c r="BK2512" i="16"/>
  <c r="BJ2512" i="16"/>
  <c r="BI2512" i="16"/>
  <c r="BH2512" i="16"/>
  <c r="BG2512" i="16"/>
  <c r="BF2512" i="16"/>
  <c r="BE2512" i="16"/>
  <c r="BM2508" i="16"/>
  <c r="BL2508" i="16"/>
  <c r="BK2508" i="16"/>
  <c r="BJ2508" i="16"/>
  <c r="BI2508" i="16"/>
  <c r="BH2508" i="16"/>
  <c r="BG2508" i="16"/>
  <c r="BF2508" i="16"/>
  <c r="BE2508" i="16"/>
  <c r="BC2508" i="16"/>
  <c r="BM2504" i="16"/>
  <c r="BL2504" i="16"/>
  <c r="BK2504" i="16"/>
  <c r="BJ2504" i="16"/>
  <c r="BI2504" i="16"/>
  <c r="BH2504" i="16"/>
  <c r="BG2504" i="16"/>
  <c r="BF2504" i="16"/>
  <c r="BE2504" i="16"/>
  <c r="BM2500" i="16"/>
  <c r="BL2500" i="16"/>
  <c r="BK2500" i="16"/>
  <c r="BJ2500" i="16"/>
  <c r="BI2500" i="16"/>
  <c r="BH2500" i="16"/>
  <c r="BG2500" i="16"/>
  <c r="BF2500" i="16"/>
  <c r="BE2500" i="16"/>
  <c r="BM2496" i="16"/>
  <c r="BL2496" i="16"/>
  <c r="BK2496" i="16"/>
  <c r="BJ2496" i="16"/>
  <c r="BI2496" i="16"/>
  <c r="BH2496" i="16"/>
  <c r="BG2496" i="16"/>
  <c r="BF2496" i="16"/>
  <c r="BE2496" i="16"/>
  <c r="BM2492" i="16"/>
  <c r="BL2492" i="16"/>
  <c r="BK2492" i="16"/>
  <c r="BJ2492" i="16"/>
  <c r="BI2492" i="16"/>
  <c r="BH2492" i="16"/>
  <c r="BG2492" i="16"/>
  <c r="BF2492" i="16"/>
  <c r="BE2492" i="16"/>
  <c r="BM2488" i="16"/>
  <c r="BL2488" i="16"/>
  <c r="BK2488" i="16"/>
  <c r="BJ2488" i="16"/>
  <c r="BI2488" i="16"/>
  <c r="BH2488" i="16"/>
  <c r="BG2488" i="16"/>
  <c r="BF2488" i="16"/>
  <c r="BE2488" i="16"/>
  <c r="BM2484" i="16"/>
  <c r="BL2484" i="16"/>
  <c r="BK2484" i="16"/>
  <c r="BJ2484" i="16"/>
  <c r="BI2484" i="16"/>
  <c r="BH2484" i="16"/>
  <c r="BG2484" i="16"/>
  <c r="BF2484" i="16"/>
  <c r="BE2484" i="16"/>
  <c r="BM2480" i="16"/>
  <c r="BL2480" i="16"/>
  <c r="BK2480" i="16"/>
  <c r="BJ2480" i="16"/>
  <c r="BI2480" i="16"/>
  <c r="BH2480" i="16"/>
  <c r="BG2480" i="16"/>
  <c r="BF2480" i="16"/>
  <c r="BE2480" i="16"/>
  <c r="BM2476" i="16"/>
  <c r="BL2476" i="16"/>
  <c r="BK2476" i="16"/>
  <c r="BJ2476" i="16"/>
  <c r="BI2476" i="16"/>
  <c r="BH2476" i="16"/>
  <c r="BG2476" i="16"/>
  <c r="BF2476" i="16"/>
  <c r="BE2476" i="16"/>
  <c r="BM2472" i="16"/>
  <c r="BL2472" i="16"/>
  <c r="BK2472" i="16"/>
  <c r="BJ2472" i="16"/>
  <c r="BI2472" i="16"/>
  <c r="BH2472" i="16"/>
  <c r="BG2472" i="16"/>
  <c r="BF2472" i="16"/>
  <c r="BE2472" i="16"/>
  <c r="BM2468" i="16"/>
  <c r="BL2468" i="16"/>
  <c r="BK2468" i="16"/>
  <c r="BJ2468" i="16"/>
  <c r="BI2468" i="16"/>
  <c r="BH2468" i="16"/>
  <c r="BG2468" i="16"/>
  <c r="BF2468" i="16"/>
  <c r="BE2468" i="16"/>
  <c r="BM2464" i="16"/>
  <c r="BL2464" i="16"/>
  <c r="BK2464" i="16"/>
  <c r="BJ2464" i="16"/>
  <c r="BI2464" i="16"/>
  <c r="BH2464" i="16"/>
  <c r="BG2464" i="16"/>
  <c r="BF2464" i="16"/>
  <c r="BE2464" i="16"/>
  <c r="BM2460" i="16"/>
  <c r="BL2460" i="16"/>
  <c r="BK2460" i="16"/>
  <c r="BJ2460" i="16"/>
  <c r="BI2460" i="16"/>
  <c r="BH2460" i="16"/>
  <c r="BG2460" i="16"/>
  <c r="BF2460" i="16"/>
  <c r="BE2460" i="16"/>
  <c r="BM2456" i="16"/>
  <c r="BL2456" i="16"/>
  <c r="BK2456" i="16"/>
  <c r="BJ2456" i="16"/>
  <c r="BI2456" i="16"/>
  <c r="BH2456" i="16"/>
  <c r="BG2456" i="16"/>
  <c r="BF2456" i="16"/>
  <c r="BE2456" i="16"/>
  <c r="BB2456" i="16"/>
  <c r="BM2452" i="16"/>
  <c r="BL2452" i="16"/>
  <c r="BK2452" i="16"/>
  <c r="BJ2452" i="16"/>
  <c r="BI2452" i="16"/>
  <c r="BH2452" i="16"/>
  <c r="BG2452" i="16"/>
  <c r="BF2452" i="16"/>
  <c r="BE2452" i="16"/>
  <c r="BD2452" i="16"/>
  <c r="BM2448" i="16"/>
  <c r="BL2448" i="16"/>
  <c r="BK2448" i="16"/>
  <c r="BJ2448" i="16"/>
  <c r="BI2448" i="16"/>
  <c r="BH2448" i="16"/>
  <c r="BG2448" i="16"/>
  <c r="BF2448" i="16"/>
  <c r="BE2448" i="16"/>
  <c r="BM2444" i="16"/>
  <c r="BL2444" i="16"/>
  <c r="BK2444" i="16"/>
  <c r="BJ2444" i="16"/>
  <c r="BI2444" i="16"/>
  <c r="BH2444" i="16"/>
  <c r="BG2444" i="16"/>
  <c r="BF2444" i="16"/>
  <c r="BE2444" i="16"/>
  <c r="BB2444" i="16"/>
  <c r="BM2440" i="16"/>
  <c r="BL2440" i="16"/>
  <c r="BK2440" i="16"/>
  <c r="BJ2440" i="16"/>
  <c r="BI2440" i="16"/>
  <c r="BH2440" i="16"/>
  <c r="BG2440" i="16"/>
  <c r="BF2440" i="16"/>
  <c r="BE2440" i="16"/>
  <c r="BM2436" i="16"/>
  <c r="BL2436" i="16"/>
  <c r="BK2436" i="16"/>
  <c r="BJ2436" i="16"/>
  <c r="BI2436" i="16"/>
  <c r="BH2436" i="16"/>
  <c r="BG2436" i="16"/>
  <c r="BF2436" i="16"/>
  <c r="BE2436" i="16"/>
  <c r="BM2432" i="16"/>
  <c r="BL2432" i="16"/>
  <c r="BK2432" i="16"/>
  <c r="BJ2432" i="16"/>
  <c r="BI2432" i="16"/>
  <c r="BH2432" i="16"/>
  <c r="BG2432" i="16"/>
  <c r="BF2432" i="16"/>
  <c r="BE2432" i="16"/>
  <c r="BM2428" i="16"/>
  <c r="BL2428" i="16"/>
  <c r="BK2428" i="16"/>
  <c r="BJ2428" i="16"/>
  <c r="BI2428" i="16"/>
  <c r="BH2428" i="16"/>
  <c r="BG2428" i="16"/>
  <c r="BF2428" i="16"/>
  <c r="BE2428" i="16"/>
  <c r="BM2424" i="16"/>
  <c r="BL2424" i="16"/>
  <c r="BK2424" i="16"/>
  <c r="BJ2424" i="16"/>
  <c r="BI2424" i="16"/>
  <c r="BH2424" i="16"/>
  <c r="BG2424" i="16"/>
  <c r="BF2424" i="16"/>
  <c r="BE2424" i="16"/>
  <c r="BM2420" i="16"/>
  <c r="BL2420" i="16"/>
  <c r="BK2420" i="16"/>
  <c r="BJ2420" i="16"/>
  <c r="BI2420" i="16"/>
  <c r="BH2420" i="16"/>
  <c r="BG2420" i="16"/>
  <c r="BF2420" i="16"/>
  <c r="BE2420" i="16"/>
  <c r="BM2416" i="16"/>
  <c r="BL2416" i="16"/>
  <c r="BK2416" i="16"/>
  <c r="BJ2416" i="16"/>
  <c r="BI2416" i="16"/>
  <c r="BH2416" i="16"/>
  <c r="BG2416" i="16"/>
  <c r="BF2416" i="16"/>
  <c r="BE2416" i="16"/>
  <c r="BM2412" i="16"/>
  <c r="BL2412" i="16"/>
  <c r="BK2412" i="16"/>
  <c r="BJ2412" i="16"/>
  <c r="BI2412" i="16"/>
  <c r="BH2412" i="16"/>
  <c r="BG2412" i="16"/>
  <c r="BF2412" i="16"/>
  <c r="BE2412" i="16"/>
  <c r="BM2408" i="16"/>
  <c r="BL2408" i="16"/>
  <c r="BK2408" i="16"/>
  <c r="BJ2408" i="16"/>
  <c r="BI2408" i="16"/>
  <c r="BH2408" i="16"/>
  <c r="BG2408" i="16"/>
  <c r="BF2408" i="16"/>
  <c r="BE2408" i="16"/>
  <c r="BM2404" i="16"/>
  <c r="BL2404" i="16"/>
  <c r="BK2404" i="16"/>
  <c r="BJ2404" i="16"/>
  <c r="BI2404" i="16"/>
  <c r="BH2404" i="16"/>
  <c r="BG2404" i="16"/>
  <c r="BF2404" i="16"/>
  <c r="BE2404" i="16"/>
  <c r="BM2400" i="16"/>
  <c r="BL2400" i="16"/>
  <c r="BK2400" i="16"/>
  <c r="BJ2400" i="16"/>
  <c r="BI2400" i="16"/>
  <c r="BH2400" i="16"/>
  <c r="BG2400" i="16"/>
  <c r="BF2400" i="16"/>
  <c r="BE2400" i="16"/>
  <c r="BM2396" i="16"/>
  <c r="BL2396" i="16"/>
  <c r="BK2396" i="16"/>
  <c r="BJ2396" i="16"/>
  <c r="BI2396" i="16"/>
  <c r="BH2396" i="16"/>
  <c r="BG2396" i="16"/>
  <c r="BF2396" i="16"/>
  <c r="BE2396" i="16"/>
  <c r="BM2392" i="16"/>
  <c r="BL2392" i="16"/>
  <c r="BK2392" i="16"/>
  <c r="BJ2392" i="16"/>
  <c r="BI2392" i="16"/>
  <c r="BH2392" i="16"/>
  <c r="BG2392" i="16"/>
  <c r="BF2392" i="16"/>
  <c r="BE2392" i="16"/>
  <c r="BM2388" i="16"/>
  <c r="BL2388" i="16"/>
  <c r="BK2388" i="16"/>
  <c r="BJ2388" i="16"/>
  <c r="BI2388" i="16"/>
  <c r="BH2388" i="16"/>
  <c r="BG2388" i="16"/>
  <c r="BF2388" i="16"/>
  <c r="BE2388" i="16"/>
  <c r="BM2384" i="16"/>
  <c r="BL2384" i="16"/>
  <c r="BK2384" i="16"/>
  <c r="BJ2384" i="16"/>
  <c r="BI2384" i="16"/>
  <c r="BH2384" i="16"/>
  <c r="BG2384" i="16"/>
  <c r="BF2384" i="16"/>
  <c r="BE2384" i="16"/>
  <c r="BM2380" i="16"/>
  <c r="BL2380" i="16"/>
  <c r="BK2380" i="16"/>
  <c r="BJ2380" i="16"/>
  <c r="BI2380" i="16"/>
  <c r="BH2380" i="16"/>
  <c r="BG2380" i="16"/>
  <c r="BF2380" i="16"/>
  <c r="BE2380" i="16"/>
  <c r="BM2376" i="16"/>
  <c r="BL2376" i="16"/>
  <c r="BK2376" i="16"/>
  <c r="BJ2376" i="16"/>
  <c r="BI2376" i="16"/>
  <c r="BH2376" i="16"/>
  <c r="BG2376" i="16"/>
  <c r="BF2376" i="16"/>
  <c r="BE2376" i="16"/>
  <c r="BM2372" i="16"/>
  <c r="BL2372" i="16"/>
  <c r="BK2372" i="16"/>
  <c r="BJ2372" i="16"/>
  <c r="BI2372" i="16"/>
  <c r="BH2372" i="16"/>
  <c r="BG2372" i="16"/>
  <c r="BF2372" i="16"/>
  <c r="BE2372" i="16"/>
  <c r="BM2368" i="16"/>
  <c r="BL2368" i="16"/>
  <c r="BK2368" i="16"/>
  <c r="BJ2368" i="16"/>
  <c r="BI2368" i="16"/>
  <c r="BH2368" i="16"/>
  <c r="BG2368" i="16"/>
  <c r="BF2368" i="16"/>
  <c r="BE2368" i="16"/>
  <c r="BM2364" i="16"/>
  <c r="BL2364" i="16"/>
  <c r="BK2364" i="16"/>
  <c r="BJ2364" i="16"/>
  <c r="BI2364" i="16"/>
  <c r="BH2364" i="16"/>
  <c r="BG2364" i="16"/>
  <c r="BF2364" i="16"/>
  <c r="BE2364" i="16"/>
  <c r="BM2360" i="16"/>
  <c r="BL2360" i="16"/>
  <c r="BK2360" i="16"/>
  <c r="BJ2360" i="16"/>
  <c r="BI2360" i="16"/>
  <c r="BH2360" i="16"/>
  <c r="BG2360" i="16"/>
  <c r="BF2360" i="16"/>
  <c r="BE2360" i="16"/>
  <c r="BM2356" i="16"/>
  <c r="BL2356" i="16"/>
  <c r="BK2356" i="16"/>
  <c r="BJ2356" i="16"/>
  <c r="BI2356" i="16"/>
  <c r="BH2356" i="16"/>
  <c r="BG2356" i="16"/>
  <c r="BF2356" i="16"/>
  <c r="BE2356" i="16"/>
  <c r="BM2352" i="16"/>
  <c r="BL2352" i="16"/>
  <c r="BK2352" i="16"/>
  <c r="BJ2352" i="16"/>
  <c r="BI2352" i="16"/>
  <c r="BH2352" i="16"/>
  <c r="BG2352" i="16"/>
  <c r="BF2352" i="16"/>
  <c r="BE2352" i="16"/>
  <c r="BM2348" i="16"/>
  <c r="BL2348" i="16"/>
  <c r="BK2348" i="16"/>
  <c r="BJ2348" i="16"/>
  <c r="BI2348" i="16"/>
  <c r="BH2348" i="16"/>
  <c r="BG2348" i="16"/>
  <c r="BF2348" i="16"/>
  <c r="BE2348" i="16"/>
  <c r="BM2344" i="16"/>
  <c r="BL2344" i="16"/>
  <c r="BK2344" i="16"/>
  <c r="BJ2344" i="16"/>
  <c r="BI2344" i="16"/>
  <c r="BH2344" i="16"/>
  <c r="BG2344" i="16"/>
  <c r="BF2344" i="16"/>
  <c r="BE2344" i="16"/>
  <c r="BM2340" i="16"/>
  <c r="BL2340" i="16"/>
  <c r="BK2340" i="16"/>
  <c r="BJ2340" i="16"/>
  <c r="BI2340" i="16"/>
  <c r="BH2340" i="16"/>
  <c r="BG2340" i="16"/>
  <c r="BF2340" i="16"/>
  <c r="BE2340" i="16"/>
  <c r="BM2336" i="16"/>
  <c r="BL2336" i="16"/>
  <c r="BK2336" i="16"/>
  <c r="BJ2336" i="16"/>
  <c r="BI2336" i="16"/>
  <c r="BH2336" i="16"/>
  <c r="BG2336" i="16"/>
  <c r="BF2336" i="16"/>
  <c r="BE2336" i="16"/>
  <c r="BM2332" i="16"/>
  <c r="BL2332" i="16"/>
  <c r="BK2332" i="16"/>
  <c r="BJ2332" i="16"/>
  <c r="BI2332" i="16"/>
  <c r="BH2332" i="16"/>
  <c r="BG2332" i="16"/>
  <c r="BF2332" i="16"/>
  <c r="BE2332" i="16"/>
  <c r="BM2328" i="16"/>
  <c r="BL2328" i="16"/>
  <c r="BK2328" i="16"/>
  <c r="BJ2328" i="16"/>
  <c r="BI2328" i="16"/>
  <c r="BH2328" i="16"/>
  <c r="BG2328" i="16"/>
  <c r="BF2328" i="16"/>
  <c r="BE2328" i="16"/>
  <c r="BB2328" i="16"/>
  <c r="BL2324" i="16"/>
  <c r="BM2324" i="16"/>
  <c r="BK2324" i="16"/>
  <c r="BJ2324" i="16"/>
  <c r="BI2324" i="16"/>
  <c r="BH2324" i="16"/>
  <c r="BG2324" i="16"/>
  <c r="BF2324" i="16"/>
  <c r="BE2324" i="16"/>
  <c r="BM2320" i="16"/>
  <c r="BL2320" i="16"/>
  <c r="BK2320" i="16"/>
  <c r="BJ2320" i="16"/>
  <c r="BI2320" i="16"/>
  <c r="BH2320" i="16"/>
  <c r="BG2320" i="16"/>
  <c r="BF2320" i="16"/>
  <c r="BE2320" i="16"/>
  <c r="BB2320" i="16"/>
  <c r="BL2316" i="16"/>
  <c r="BK2316" i="16"/>
  <c r="BJ2316" i="16"/>
  <c r="BI2316" i="16"/>
  <c r="BH2316" i="16"/>
  <c r="BG2316" i="16"/>
  <c r="BF2316" i="16"/>
  <c r="BE2316" i="16"/>
  <c r="BB2316" i="16"/>
  <c r="BM2316" i="16"/>
  <c r="BM2312" i="16"/>
  <c r="BL2312" i="16"/>
  <c r="BK2312" i="16"/>
  <c r="BJ2312" i="16"/>
  <c r="BI2312" i="16"/>
  <c r="BH2312" i="16"/>
  <c r="BG2312" i="16"/>
  <c r="BF2312" i="16"/>
  <c r="BE2312" i="16"/>
  <c r="BC2312" i="16"/>
  <c r="BL2308" i="16"/>
  <c r="BM2308" i="16"/>
  <c r="BK2308" i="16"/>
  <c r="BJ2308" i="16"/>
  <c r="BI2308" i="16"/>
  <c r="BH2308" i="16"/>
  <c r="BG2308" i="16"/>
  <c r="BF2308" i="16"/>
  <c r="BE2308" i="16"/>
  <c r="BM2304" i="16"/>
  <c r="BL2304" i="16"/>
  <c r="BK2304" i="16"/>
  <c r="BJ2304" i="16"/>
  <c r="BI2304" i="16"/>
  <c r="BH2304" i="16"/>
  <c r="BG2304" i="16"/>
  <c r="BF2304" i="16"/>
  <c r="BE2304" i="16"/>
  <c r="BL2300" i="16"/>
  <c r="BK2300" i="16"/>
  <c r="BJ2300" i="16"/>
  <c r="BI2300" i="16"/>
  <c r="BH2300" i="16"/>
  <c r="BG2300" i="16"/>
  <c r="BF2300" i="16"/>
  <c r="BE2300" i="16"/>
  <c r="BM2300" i="16"/>
  <c r="BM2296" i="16"/>
  <c r="BL2296" i="16"/>
  <c r="BK2296" i="16"/>
  <c r="BJ2296" i="16"/>
  <c r="BI2296" i="16"/>
  <c r="BH2296" i="16"/>
  <c r="BG2296" i="16"/>
  <c r="BF2296" i="16"/>
  <c r="BE2296" i="16"/>
  <c r="BL2292" i="16"/>
  <c r="BM2292" i="16"/>
  <c r="BK2292" i="16"/>
  <c r="BJ2292" i="16"/>
  <c r="BI2292" i="16"/>
  <c r="BH2292" i="16"/>
  <c r="BG2292" i="16"/>
  <c r="BF2292" i="16"/>
  <c r="BE2292" i="16"/>
  <c r="BM2288" i="16"/>
  <c r="BL2288" i="16"/>
  <c r="BK2288" i="16"/>
  <c r="BJ2288" i="16"/>
  <c r="BI2288" i="16"/>
  <c r="BH2288" i="16"/>
  <c r="BG2288" i="16"/>
  <c r="BF2288" i="16"/>
  <c r="BE2288" i="16"/>
  <c r="BC2288" i="16"/>
  <c r="BL2284" i="16"/>
  <c r="BK2284" i="16"/>
  <c r="BJ2284" i="16"/>
  <c r="BI2284" i="16"/>
  <c r="BH2284" i="16"/>
  <c r="BG2284" i="16"/>
  <c r="BF2284" i="16"/>
  <c r="BE2284" i="16"/>
  <c r="BM2284" i="16"/>
  <c r="BM2280" i="16"/>
  <c r="BL2280" i="16"/>
  <c r="BK2280" i="16"/>
  <c r="BJ2280" i="16"/>
  <c r="BI2280" i="16"/>
  <c r="BH2280" i="16"/>
  <c r="BG2280" i="16"/>
  <c r="BF2280" i="16"/>
  <c r="BE2280" i="16"/>
  <c r="BC2280" i="16"/>
  <c r="BL2276" i="16"/>
  <c r="BM2276" i="16"/>
  <c r="BK2276" i="16"/>
  <c r="BJ2276" i="16"/>
  <c r="BI2276" i="16"/>
  <c r="BH2276" i="16"/>
  <c r="BG2276" i="16"/>
  <c r="BF2276" i="16"/>
  <c r="BE2276" i="16"/>
  <c r="BM2272" i="16"/>
  <c r="BL2272" i="16"/>
  <c r="BK2272" i="16"/>
  <c r="BJ2272" i="16"/>
  <c r="BI2272" i="16"/>
  <c r="BH2272" i="16"/>
  <c r="BG2272" i="16"/>
  <c r="BF2272" i="16"/>
  <c r="BE2272" i="16"/>
  <c r="BM2268" i="16"/>
  <c r="BL2268" i="16"/>
  <c r="BK2268" i="16"/>
  <c r="BJ2268" i="16"/>
  <c r="BI2268" i="16"/>
  <c r="BH2268" i="16"/>
  <c r="BG2268" i="16"/>
  <c r="BF2268" i="16"/>
  <c r="BE2268" i="16"/>
  <c r="BM2264" i="16"/>
  <c r="BL2264" i="16"/>
  <c r="BK2264" i="16"/>
  <c r="BJ2264" i="16"/>
  <c r="BI2264" i="16"/>
  <c r="BH2264" i="16"/>
  <c r="BG2264" i="16"/>
  <c r="BF2264" i="16"/>
  <c r="BE2264" i="16"/>
  <c r="BL2260" i="16"/>
  <c r="BM2260" i="16"/>
  <c r="BK2260" i="16"/>
  <c r="BJ2260" i="16"/>
  <c r="BI2260" i="16"/>
  <c r="BH2260" i="16"/>
  <c r="BG2260" i="16"/>
  <c r="BF2260" i="16"/>
  <c r="BE2260" i="16"/>
  <c r="BM2256" i="16"/>
  <c r="BL2256" i="16"/>
  <c r="BK2256" i="16"/>
  <c r="BJ2256" i="16"/>
  <c r="BI2256" i="16"/>
  <c r="BH2256" i="16"/>
  <c r="BG2256" i="16"/>
  <c r="BF2256" i="16"/>
  <c r="BE2256" i="16"/>
  <c r="BL2252" i="16"/>
  <c r="BK2252" i="16"/>
  <c r="BJ2252" i="16"/>
  <c r="BI2252" i="16"/>
  <c r="BH2252" i="16"/>
  <c r="BG2252" i="16"/>
  <c r="BF2252" i="16"/>
  <c r="BE2252" i="16"/>
  <c r="BM2252" i="16"/>
  <c r="BM2248" i="16"/>
  <c r="BL2248" i="16"/>
  <c r="BK2248" i="16"/>
  <c r="BJ2248" i="16"/>
  <c r="BI2248" i="16"/>
  <c r="BH2248" i="16"/>
  <c r="BG2248" i="16"/>
  <c r="BF2248" i="16"/>
  <c r="BE2248" i="16"/>
  <c r="BL2244" i="16"/>
  <c r="BM2244" i="16"/>
  <c r="BK2244" i="16"/>
  <c r="BJ2244" i="16"/>
  <c r="BI2244" i="16"/>
  <c r="BH2244" i="16"/>
  <c r="BG2244" i="16"/>
  <c r="BF2244" i="16"/>
  <c r="BE2244" i="16"/>
  <c r="BM2240" i="16"/>
  <c r="BL2240" i="16"/>
  <c r="BK2240" i="16"/>
  <c r="BJ2240" i="16"/>
  <c r="BI2240" i="16"/>
  <c r="BH2240" i="16"/>
  <c r="BG2240" i="16"/>
  <c r="BF2240" i="16"/>
  <c r="BE2240" i="16"/>
  <c r="BL2236" i="16"/>
  <c r="BK2236" i="16"/>
  <c r="BJ2236" i="16"/>
  <c r="BI2236" i="16"/>
  <c r="BH2236" i="16"/>
  <c r="BG2236" i="16"/>
  <c r="BF2236" i="16"/>
  <c r="BE2236" i="16"/>
  <c r="BM2236" i="16"/>
  <c r="BM2232" i="16"/>
  <c r="BL2232" i="16"/>
  <c r="BK2232" i="16"/>
  <c r="BJ2232" i="16"/>
  <c r="BI2232" i="16"/>
  <c r="BH2232" i="16"/>
  <c r="BG2232" i="16"/>
  <c r="BF2232" i="16"/>
  <c r="BE2232" i="16"/>
  <c r="BD2232" i="16"/>
  <c r="BL2228" i="16"/>
  <c r="BM2228" i="16"/>
  <c r="BK2228" i="16"/>
  <c r="BJ2228" i="16"/>
  <c r="BI2228" i="16"/>
  <c r="BH2228" i="16"/>
  <c r="BG2228" i="16"/>
  <c r="BF2228" i="16"/>
  <c r="BE2228" i="16"/>
  <c r="BM2224" i="16"/>
  <c r="BL2224" i="16"/>
  <c r="BK2224" i="16"/>
  <c r="BJ2224" i="16"/>
  <c r="BI2224" i="16"/>
  <c r="BH2224" i="16"/>
  <c r="BG2224" i="16"/>
  <c r="BF2224" i="16"/>
  <c r="BE2224" i="16"/>
  <c r="BB2224" i="16"/>
  <c r="BL2220" i="16"/>
  <c r="BK2220" i="16"/>
  <c r="BJ2220" i="16"/>
  <c r="BI2220" i="16"/>
  <c r="BH2220" i="16"/>
  <c r="BG2220" i="16"/>
  <c r="BF2220" i="16"/>
  <c r="BE2220" i="16"/>
  <c r="BM2220" i="16"/>
  <c r="BM2216" i="16"/>
  <c r="BL2216" i="16"/>
  <c r="BK2216" i="16"/>
  <c r="BJ2216" i="16"/>
  <c r="BI2216" i="16"/>
  <c r="BH2216" i="16"/>
  <c r="BG2216" i="16"/>
  <c r="BF2216" i="16"/>
  <c r="BE2216" i="16"/>
  <c r="BD2216" i="16"/>
  <c r="BL2212" i="16"/>
  <c r="BM2212" i="16"/>
  <c r="BK2212" i="16"/>
  <c r="BJ2212" i="16"/>
  <c r="BI2212" i="16"/>
  <c r="BH2212" i="16"/>
  <c r="BG2212" i="16"/>
  <c r="BF2212" i="16"/>
  <c r="BE2212" i="16"/>
  <c r="BM2208" i="16"/>
  <c r="BL2208" i="16"/>
  <c r="BK2208" i="16"/>
  <c r="BJ2208" i="16"/>
  <c r="BI2208" i="16"/>
  <c r="BH2208" i="16"/>
  <c r="BG2208" i="16"/>
  <c r="BF2208" i="16"/>
  <c r="BE2208" i="16"/>
  <c r="BM2204" i="16"/>
  <c r="BL2204" i="16"/>
  <c r="BK2204" i="16"/>
  <c r="BJ2204" i="16"/>
  <c r="BI2204" i="16"/>
  <c r="BH2204" i="16"/>
  <c r="BG2204" i="16"/>
  <c r="BF2204" i="16"/>
  <c r="BE2204" i="16"/>
  <c r="BM2200" i="16"/>
  <c r="BL2200" i="16"/>
  <c r="BK2200" i="16"/>
  <c r="BJ2200" i="16"/>
  <c r="BI2200" i="16"/>
  <c r="BH2200" i="16"/>
  <c r="BG2200" i="16"/>
  <c r="BF2200" i="16"/>
  <c r="BE2200" i="16"/>
  <c r="BL2196" i="16"/>
  <c r="BM2196" i="16"/>
  <c r="BK2196" i="16"/>
  <c r="BJ2196" i="16"/>
  <c r="BI2196" i="16"/>
  <c r="BH2196" i="16"/>
  <c r="BG2196" i="16"/>
  <c r="BF2196" i="16"/>
  <c r="BE2196" i="16"/>
  <c r="BM2192" i="16"/>
  <c r="BL2192" i="16"/>
  <c r="BK2192" i="16"/>
  <c r="BJ2192" i="16"/>
  <c r="BI2192" i="16"/>
  <c r="BH2192" i="16"/>
  <c r="BG2192" i="16"/>
  <c r="BF2192" i="16"/>
  <c r="BE2192" i="16"/>
  <c r="BL2188" i="16"/>
  <c r="BK2188" i="16"/>
  <c r="BJ2188" i="16"/>
  <c r="BI2188" i="16"/>
  <c r="BH2188" i="16"/>
  <c r="BG2188" i="16"/>
  <c r="BF2188" i="16"/>
  <c r="BE2188" i="16"/>
  <c r="BB2188" i="16"/>
  <c r="BM2188" i="16"/>
  <c r="BM2184" i="16"/>
  <c r="BL2184" i="16"/>
  <c r="BK2184" i="16"/>
  <c r="BJ2184" i="16"/>
  <c r="BI2184" i="16"/>
  <c r="BH2184" i="16"/>
  <c r="BG2184" i="16"/>
  <c r="BF2184" i="16"/>
  <c r="BE2184" i="16"/>
  <c r="BB2184" i="16"/>
  <c r="BL2180" i="16"/>
  <c r="BM2180" i="16"/>
  <c r="BK2180" i="16"/>
  <c r="BJ2180" i="16"/>
  <c r="BI2180" i="16"/>
  <c r="BH2180" i="16"/>
  <c r="BG2180" i="16"/>
  <c r="BF2180" i="16"/>
  <c r="BE2180" i="16"/>
  <c r="BM2176" i="16"/>
  <c r="BL2176" i="16"/>
  <c r="BK2176" i="16"/>
  <c r="BJ2176" i="16"/>
  <c r="BI2176" i="16"/>
  <c r="BH2176" i="16"/>
  <c r="BG2176" i="16"/>
  <c r="BF2176" i="16"/>
  <c r="BE2176" i="16"/>
  <c r="BL2172" i="16"/>
  <c r="BK2172" i="16"/>
  <c r="BJ2172" i="16"/>
  <c r="BI2172" i="16"/>
  <c r="BH2172" i="16"/>
  <c r="BG2172" i="16"/>
  <c r="BF2172" i="16"/>
  <c r="BE2172" i="16"/>
  <c r="BM2172" i="16"/>
  <c r="BM2168" i="16"/>
  <c r="BL2168" i="16"/>
  <c r="BK2168" i="16"/>
  <c r="BJ2168" i="16"/>
  <c r="BI2168" i="16"/>
  <c r="BH2168" i="16"/>
  <c r="BG2168" i="16"/>
  <c r="BF2168" i="16"/>
  <c r="BE2168" i="16"/>
  <c r="BL2164" i="16"/>
  <c r="BM2164" i="16"/>
  <c r="BK2164" i="16"/>
  <c r="BJ2164" i="16"/>
  <c r="BI2164" i="16"/>
  <c r="BH2164" i="16"/>
  <c r="BG2164" i="16"/>
  <c r="BF2164" i="16"/>
  <c r="BE2164" i="16"/>
  <c r="BM2160" i="16"/>
  <c r="BL2160" i="16"/>
  <c r="BK2160" i="16"/>
  <c r="BJ2160" i="16"/>
  <c r="BI2160" i="16"/>
  <c r="BH2160" i="16"/>
  <c r="BG2160" i="16"/>
  <c r="BF2160" i="16"/>
  <c r="BE2160" i="16"/>
  <c r="BB2160" i="16"/>
  <c r="BL2156" i="16"/>
  <c r="BK2156" i="16"/>
  <c r="BJ2156" i="16"/>
  <c r="BI2156" i="16"/>
  <c r="BH2156" i="16"/>
  <c r="BG2156" i="16"/>
  <c r="BF2156" i="16"/>
  <c r="BE2156" i="16"/>
  <c r="BC2156" i="16"/>
  <c r="BM2156" i="16"/>
  <c r="BM2152" i="16"/>
  <c r="BL2152" i="16"/>
  <c r="BK2152" i="16"/>
  <c r="BJ2152" i="16"/>
  <c r="BI2152" i="16"/>
  <c r="BH2152" i="16"/>
  <c r="BG2152" i="16"/>
  <c r="BF2152" i="16"/>
  <c r="BE2152" i="16"/>
  <c r="BL2148" i="16"/>
  <c r="BM2148" i="16"/>
  <c r="BK2148" i="16"/>
  <c r="BJ2148" i="16"/>
  <c r="BI2148" i="16"/>
  <c r="BH2148" i="16"/>
  <c r="BG2148" i="16"/>
  <c r="BF2148" i="16"/>
  <c r="BE2148" i="16"/>
  <c r="BC2148" i="16"/>
  <c r="BM2144" i="16"/>
  <c r="BL2144" i="16"/>
  <c r="BK2144" i="16"/>
  <c r="BJ2144" i="16"/>
  <c r="BI2144" i="16"/>
  <c r="BH2144" i="16"/>
  <c r="BG2144" i="16"/>
  <c r="BF2144" i="16"/>
  <c r="BE2144" i="16"/>
  <c r="BM2140" i="16"/>
  <c r="BL2140" i="16"/>
  <c r="BK2140" i="16"/>
  <c r="BJ2140" i="16"/>
  <c r="BI2140" i="16"/>
  <c r="BH2140" i="16"/>
  <c r="BG2140" i="16"/>
  <c r="BF2140" i="16"/>
  <c r="BE2140" i="16"/>
  <c r="BM2136" i="16"/>
  <c r="BL2136" i="16"/>
  <c r="BK2136" i="16"/>
  <c r="BJ2136" i="16"/>
  <c r="BI2136" i="16"/>
  <c r="BH2136" i="16"/>
  <c r="BG2136" i="16"/>
  <c r="BF2136" i="16"/>
  <c r="BE2136" i="16"/>
  <c r="BL2132" i="16"/>
  <c r="BM2132" i="16"/>
  <c r="BK2132" i="16"/>
  <c r="BJ2132" i="16"/>
  <c r="BI2132" i="16"/>
  <c r="BH2132" i="16"/>
  <c r="BG2132" i="16"/>
  <c r="BF2132" i="16"/>
  <c r="BE2132" i="16"/>
  <c r="BB2132" i="16"/>
  <c r="BM2128" i="16"/>
  <c r="BL2128" i="16"/>
  <c r="BK2128" i="16"/>
  <c r="BJ2128" i="16"/>
  <c r="BI2128" i="16"/>
  <c r="BH2128" i="16"/>
  <c r="BG2128" i="16"/>
  <c r="BF2128" i="16"/>
  <c r="BE2128" i="16"/>
  <c r="BL2124" i="16"/>
  <c r="BK2124" i="16"/>
  <c r="BJ2124" i="16"/>
  <c r="BI2124" i="16"/>
  <c r="BH2124" i="16"/>
  <c r="BG2124" i="16"/>
  <c r="BF2124" i="16"/>
  <c r="BE2124" i="16"/>
  <c r="BM2124" i="16"/>
  <c r="BM2120" i="16"/>
  <c r="BL2120" i="16"/>
  <c r="BK2120" i="16"/>
  <c r="BJ2120" i="16"/>
  <c r="BI2120" i="16"/>
  <c r="BH2120" i="16"/>
  <c r="BG2120" i="16"/>
  <c r="BF2120" i="16"/>
  <c r="BE2120" i="16"/>
  <c r="BM2116" i="16"/>
  <c r="BL2116" i="16"/>
  <c r="BK2116" i="16"/>
  <c r="BJ2116" i="16"/>
  <c r="BI2116" i="16"/>
  <c r="BH2116" i="16"/>
  <c r="BG2116" i="16"/>
  <c r="BF2116" i="16"/>
  <c r="BE2116" i="16"/>
  <c r="BB2116" i="16"/>
  <c r="BM2112" i="16"/>
  <c r="BL2112" i="16"/>
  <c r="BK2112" i="16"/>
  <c r="BJ2112" i="16"/>
  <c r="BI2112" i="16"/>
  <c r="BH2112" i="16"/>
  <c r="BG2112" i="16"/>
  <c r="BF2112" i="16"/>
  <c r="BE2112" i="16"/>
  <c r="BM2108" i="16"/>
  <c r="BL2108" i="16"/>
  <c r="BK2108" i="16"/>
  <c r="BJ2108" i="16"/>
  <c r="BI2108" i="16"/>
  <c r="BH2108" i="16"/>
  <c r="BG2108" i="16"/>
  <c r="BF2108" i="16"/>
  <c r="BE2108" i="16"/>
  <c r="BM2104" i="16"/>
  <c r="BL2104" i="16"/>
  <c r="BK2104" i="16"/>
  <c r="BJ2104" i="16"/>
  <c r="BI2104" i="16"/>
  <c r="BH2104" i="16"/>
  <c r="BG2104" i="16"/>
  <c r="BF2104" i="16"/>
  <c r="BE2104" i="16"/>
  <c r="BC2104" i="16"/>
  <c r="BL2100" i="16"/>
  <c r="BK2100" i="16"/>
  <c r="BJ2100" i="16"/>
  <c r="BI2100" i="16"/>
  <c r="BH2100" i="16"/>
  <c r="BG2100" i="16"/>
  <c r="BF2100" i="16"/>
  <c r="BE2100" i="16"/>
  <c r="BD2100" i="16"/>
  <c r="BM2100" i="16"/>
  <c r="BM2096" i="16"/>
  <c r="BL2096" i="16"/>
  <c r="BK2096" i="16"/>
  <c r="BJ2096" i="16"/>
  <c r="BI2096" i="16"/>
  <c r="BH2096" i="16"/>
  <c r="BG2096" i="16"/>
  <c r="BF2096" i="16"/>
  <c r="BE2096" i="16"/>
  <c r="BL2092" i="16"/>
  <c r="BK2092" i="16"/>
  <c r="BJ2092" i="16"/>
  <c r="BI2092" i="16"/>
  <c r="BH2092" i="16"/>
  <c r="BG2092" i="16"/>
  <c r="BF2092" i="16"/>
  <c r="BE2092" i="16"/>
  <c r="BC2092" i="16"/>
  <c r="BM2092" i="16"/>
  <c r="BM2088" i="16"/>
  <c r="BL2088" i="16"/>
  <c r="BK2088" i="16"/>
  <c r="BJ2088" i="16"/>
  <c r="BI2088" i="16"/>
  <c r="BH2088" i="16"/>
  <c r="BG2088" i="16"/>
  <c r="BF2088" i="16"/>
  <c r="BE2088" i="16"/>
  <c r="BC2088" i="16"/>
  <c r="BM2084" i="16"/>
  <c r="BL2084" i="16"/>
  <c r="BK2084" i="16"/>
  <c r="BJ2084" i="16"/>
  <c r="BI2084" i="16"/>
  <c r="BH2084" i="16"/>
  <c r="BG2084" i="16"/>
  <c r="BF2084" i="16"/>
  <c r="BE2084" i="16"/>
  <c r="BC2084" i="16"/>
  <c r="BM2080" i="16"/>
  <c r="BL2080" i="16"/>
  <c r="BK2080" i="16"/>
  <c r="BJ2080" i="16"/>
  <c r="BI2080" i="16"/>
  <c r="BH2080" i="16"/>
  <c r="BG2080" i="16"/>
  <c r="BF2080" i="16"/>
  <c r="BE2080" i="16"/>
  <c r="BC2080" i="16"/>
  <c r="BM2076" i="16"/>
  <c r="BL2076" i="16"/>
  <c r="BK2076" i="16"/>
  <c r="BJ2076" i="16"/>
  <c r="BI2076" i="16"/>
  <c r="BH2076" i="16"/>
  <c r="BG2076" i="16"/>
  <c r="BF2076" i="16"/>
  <c r="BE2076" i="16"/>
  <c r="BC2076" i="16"/>
  <c r="BM2072" i="16"/>
  <c r="BL2072" i="16"/>
  <c r="BK2072" i="16"/>
  <c r="BJ2072" i="16"/>
  <c r="BI2072" i="16"/>
  <c r="BH2072" i="16"/>
  <c r="BG2072" i="16"/>
  <c r="BF2072" i="16"/>
  <c r="BE2072" i="16"/>
  <c r="R54" i="16"/>
  <c r="G36" i="16"/>
  <c r="Z36" i="16"/>
  <c r="G32" i="16"/>
  <c r="Z32" i="16"/>
  <c r="G28" i="16"/>
  <c r="Z28" i="16"/>
  <c r="G23" i="16"/>
  <c r="Z23" i="16"/>
  <c r="Z25" i="16"/>
  <c r="G25" i="16"/>
  <c r="BN25" i="16"/>
  <c r="AU99" i="15"/>
  <c r="AU95" i="15"/>
  <c r="AU91" i="15"/>
  <c r="AU87" i="15"/>
  <c r="AU83" i="15"/>
  <c r="AU79" i="15"/>
  <c r="AU75" i="15"/>
  <c r="AU71" i="15"/>
  <c r="AU67" i="15"/>
  <c r="AU63" i="15"/>
  <c r="AU58" i="15"/>
  <c r="AU54" i="15"/>
  <c r="AU50" i="15"/>
  <c r="AU46" i="15"/>
  <c r="AU42" i="15"/>
  <c r="AU38" i="15"/>
  <c r="AU34" i="15"/>
  <c r="AU30" i="15"/>
  <c r="AU26" i="15"/>
  <c r="AU21" i="15"/>
  <c r="AU59" i="15"/>
  <c r="BL2735" i="16"/>
  <c r="BK2735" i="16"/>
  <c r="BJ2735" i="16"/>
  <c r="BL2731" i="16"/>
  <c r="BK2731" i="16"/>
  <c r="BJ2731" i="16"/>
  <c r="BL2727" i="16"/>
  <c r="BK2727" i="16"/>
  <c r="BJ2727" i="16"/>
  <c r="BL2723" i="16"/>
  <c r="BK2723" i="16"/>
  <c r="BJ2723" i="16"/>
  <c r="BL2719" i="16"/>
  <c r="BK2719" i="16"/>
  <c r="BJ2719" i="16"/>
  <c r="BL2715" i="16"/>
  <c r="BK2715" i="16"/>
  <c r="BJ2715" i="16"/>
  <c r="BL2711" i="16"/>
  <c r="BK2711" i="16"/>
  <c r="BJ2711" i="16"/>
  <c r="BI2710" i="16"/>
  <c r="BH2710" i="16"/>
  <c r="BG2710" i="16"/>
  <c r="BF2710" i="16"/>
  <c r="BE2710" i="16"/>
  <c r="BL2707" i="16"/>
  <c r="BK2707" i="16"/>
  <c r="BJ2707" i="16"/>
  <c r="BL2703" i="16"/>
  <c r="BK2703" i="16"/>
  <c r="BJ2703" i="16"/>
  <c r="BI2703" i="16"/>
  <c r="BH2703" i="16"/>
  <c r="BG2703" i="16"/>
  <c r="BF2703" i="16"/>
  <c r="BL2699" i="16"/>
  <c r="BK2699" i="16"/>
  <c r="BJ2699" i="16"/>
  <c r="BL2695" i="16"/>
  <c r="BK2695" i="16"/>
  <c r="BJ2695" i="16"/>
  <c r="BI2695" i="16"/>
  <c r="BH2695" i="16"/>
  <c r="BG2695" i="16"/>
  <c r="BF2695" i="16"/>
  <c r="BE2695" i="16"/>
  <c r="BL2691" i="16"/>
  <c r="BK2691" i="16"/>
  <c r="BJ2691" i="16"/>
  <c r="BL2687" i="16"/>
  <c r="BK2687" i="16"/>
  <c r="BJ2687" i="16"/>
  <c r="BL2683" i="16"/>
  <c r="BK2683" i="16"/>
  <c r="BJ2683" i="16"/>
  <c r="BL2679" i="16"/>
  <c r="BK2679" i="16"/>
  <c r="BJ2679" i="16"/>
  <c r="BI2679" i="16"/>
  <c r="BH2679" i="16"/>
  <c r="BG2679" i="16"/>
  <c r="BF2679" i="16"/>
  <c r="BE2679" i="16"/>
  <c r="BL2675" i="16"/>
  <c r="BK2675" i="16"/>
  <c r="BJ2675" i="16"/>
  <c r="BL2671" i="16"/>
  <c r="BK2671" i="16"/>
  <c r="BJ2671" i="16"/>
  <c r="BI2671" i="16"/>
  <c r="BH2671" i="16"/>
  <c r="BG2671" i="16"/>
  <c r="BF2671" i="16"/>
  <c r="BL2667" i="16"/>
  <c r="BK2667" i="16"/>
  <c r="BJ2667" i="16"/>
  <c r="BL2663" i="16"/>
  <c r="BK2663" i="16"/>
  <c r="BJ2663" i="16"/>
  <c r="BI2663" i="16"/>
  <c r="BH2663" i="16"/>
  <c r="BG2663" i="16"/>
  <c r="BF2663" i="16"/>
  <c r="BE2663" i="16"/>
  <c r="BL2659" i="16"/>
  <c r="BK2659" i="16"/>
  <c r="BJ2659" i="16"/>
  <c r="BL2655" i="16"/>
  <c r="BK2655" i="16"/>
  <c r="BJ2655" i="16"/>
  <c r="BL2651" i="16"/>
  <c r="BK2651" i="16"/>
  <c r="BJ2651" i="16"/>
  <c r="BL2647" i="16"/>
  <c r="BK2647" i="16"/>
  <c r="BJ2647" i="16"/>
  <c r="BI2647" i="16"/>
  <c r="BH2647" i="16"/>
  <c r="BG2647" i="16"/>
  <c r="BF2647" i="16"/>
  <c r="BE2647" i="16"/>
  <c r="BL2643" i="16"/>
  <c r="BK2643" i="16"/>
  <c r="BJ2643" i="16"/>
  <c r="BL2639" i="16"/>
  <c r="BK2639" i="16"/>
  <c r="BJ2639" i="16"/>
  <c r="BI2639" i="16"/>
  <c r="BH2639" i="16"/>
  <c r="BG2639" i="16"/>
  <c r="BF2639" i="16"/>
  <c r="BL2635" i="16"/>
  <c r="BK2635" i="16"/>
  <c r="BJ2635" i="16"/>
  <c r="BL2631" i="16"/>
  <c r="BK2631" i="16"/>
  <c r="BJ2631" i="16"/>
  <c r="BI2631" i="16"/>
  <c r="BH2631" i="16"/>
  <c r="BG2631" i="16"/>
  <c r="BF2631" i="16"/>
  <c r="BE2631" i="16"/>
  <c r="BL2627" i="16"/>
  <c r="BK2627" i="16"/>
  <c r="BJ2627" i="16"/>
  <c r="BL2623" i="16"/>
  <c r="BK2623" i="16"/>
  <c r="BJ2623" i="16"/>
  <c r="BL2619" i="16"/>
  <c r="BK2619" i="16"/>
  <c r="BJ2619" i="16"/>
  <c r="BL2615" i="16"/>
  <c r="BK2615" i="16"/>
  <c r="BJ2615" i="16"/>
  <c r="BI2615" i="16"/>
  <c r="BH2615" i="16"/>
  <c r="BG2615" i="16"/>
  <c r="BF2615" i="16"/>
  <c r="BE2615" i="16"/>
  <c r="BL2611" i="16"/>
  <c r="BK2611" i="16"/>
  <c r="BJ2611" i="16"/>
  <c r="BL2607" i="16"/>
  <c r="BK2607" i="16"/>
  <c r="BJ2607" i="16"/>
  <c r="BI2607" i="16"/>
  <c r="BH2607" i="16"/>
  <c r="BG2607" i="16"/>
  <c r="BF2607" i="16"/>
  <c r="BL2603" i="16"/>
  <c r="BK2603" i="16"/>
  <c r="BJ2603" i="16"/>
  <c r="BL2599" i="16"/>
  <c r="BK2599" i="16"/>
  <c r="BJ2599" i="16"/>
  <c r="BI2599" i="16"/>
  <c r="BH2599" i="16"/>
  <c r="BG2599" i="16"/>
  <c r="BF2599" i="16"/>
  <c r="BE2599" i="16"/>
  <c r="BC2599" i="16"/>
  <c r="BL2595" i="16"/>
  <c r="BK2595" i="16"/>
  <c r="BJ2595" i="16"/>
  <c r="BL2591" i="16"/>
  <c r="BK2591" i="16"/>
  <c r="BJ2591" i="16"/>
  <c r="BL2587" i="16"/>
  <c r="BK2587" i="16"/>
  <c r="BJ2587" i="16"/>
  <c r="BL2583" i="16"/>
  <c r="BK2583" i="16"/>
  <c r="BJ2583" i="16"/>
  <c r="BI2583" i="16"/>
  <c r="BH2583" i="16"/>
  <c r="BG2583" i="16"/>
  <c r="BF2583" i="16"/>
  <c r="BE2583" i="16"/>
  <c r="BL2579" i="16"/>
  <c r="BK2579" i="16"/>
  <c r="BJ2579" i="16"/>
  <c r="BL2575" i="16"/>
  <c r="BK2575" i="16"/>
  <c r="BJ2575" i="16"/>
  <c r="BI2575" i="16"/>
  <c r="BH2575" i="16"/>
  <c r="BG2575" i="16"/>
  <c r="BF2575" i="16"/>
  <c r="BL2571" i="16"/>
  <c r="BK2571" i="16"/>
  <c r="BJ2571" i="16"/>
  <c r="BL2567" i="16"/>
  <c r="BK2567" i="16"/>
  <c r="BJ2567" i="16"/>
  <c r="BI2567" i="16"/>
  <c r="BH2567" i="16"/>
  <c r="BG2567" i="16"/>
  <c r="BF2567" i="16"/>
  <c r="BE2567" i="16"/>
  <c r="BL2563" i="16"/>
  <c r="BK2563" i="16"/>
  <c r="BJ2563" i="16"/>
  <c r="BL2559" i="16"/>
  <c r="BK2559" i="16"/>
  <c r="BJ2559" i="16"/>
  <c r="BL2555" i="16"/>
  <c r="BK2555" i="16"/>
  <c r="BJ2555" i="16"/>
  <c r="BI2555" i="16"/>
  <c r="BH2555" i="16"/>
  <c r="BG2555" i="16"/>
  <c r="BF2555" i="16"/>
  <c r="BE2555" i="16"/>
  <c r="BL2551" i="16"/>
  <c r="BK2551" i="16"/>
  <c r="BJ2551" i="16"/>
  <c r="BI2551" i="16"/>
  <c r="BL2547" i="16"/>
  <c r="BK2547" i="16"/>
  <c r="BJ2547" i="16"/>
  <c r="BL2543" i="16"/>
  <c r="BK2543" i="16"/>
  <c r="BJ2543" i="16"/>
  <c r="BI2543" i="16"/>
  <c r="BH2543" i="16"/>
  <c r="BG2543" i="16"/>
  <c r="BF2543" i="16"/>
  <c r="BL2539" i="16"/>
  <c r="BK2539" i="16"/>
  <c r="BJ2539" i="16"/>
  <c r="BI2539" i="16"/>
  <c r="BH2539" i="16"/>
  <c r="BG2539" i="16"/>
  <c r="BF2539" i="16"/>
  <c r="BE2539" i="16"/>
  <c r="BB2539" i="16"/>
  <c r="BL2535" i="16"/>
  <c r="BK2535" i="16"/>
  <c r="BJ2535" i="16"/>
  <c r="BI2535" i="16"/>
  <c r="BH2535" i="16"/>
  <c r="BL2531" i="16"/>
  <c r="BK2531" i="16"/>
  <c r="BJ2531" i="16"/>
  <c r="BL2527" i="16"/>
  <c r="BK2527" i="16"/>
  <c r="BJ2527" i="16"/>
  <c r="BL2523" i="16"/>
  <c r="BK2523" i="16"/>
  <c r="BJ2523" i="16"/>
  <c r="BI2523" i="16"/>
  <c r="BH2523" i="16"/>
  <c r="BG2523" i="16"/>
  <c r="BL2519" i="16"/>
  <c r="BK2519" i="16"/>
  <c r="BJ2519" i="16"/>
  <c r="BI2519" i="16"/>
  <c r="BH2519" i="16"/>
  <c r="BG2519" i="16"/>
  <c r="BF2519" i="16"/>
  <c r="BE2519" i="16"/>
  <c r="BL2515" i="16"/>
  <c r="BK2515" i="16"/>
  <c r="BJ2515" i="16"/>
  <c r="BL2511" i="16"/>
  <c r="BK2511" i="16"/>
  <c r="BJ2511" i="16"/>
  <c r="BI2511" i="16"/>
  <c r="BH2511" i="16"/>
  <c r="BG2511" i="16"/>
  <c r="BF2511" i="16"/>
  <c r="BL2507" i="16"/>
  <c r="BK2507" i="16"/>
  <c r="BJ2507" i="16"/>
  <c r="BI2507" i="16"/>
  <c r="BH2507" i="16"/>
  <c r="BL2503" i="16"/>
  <c r="BK2503" i="16"/>
  <c r="BJ2503" i="16"/>
  <c r="BI2503" i="16"/>
  <c r="BH2503" i="16"/>
  <c r="BG2503" i="16"/>
  <c r="BF2503" i="16"/>
  <c r="BE2503" i="16"/>
  <c r="BL2499" i="16"/>
  <c r="BK2499" i="16"/>
  <c r="BJ2499" i="16"/>
  <c r="BL2495" i="16"/>
  <c r="BK2495" i="16"/>
  <c r="BJ2495" i="16"/>
  <c r="BL2491" i="16"/>
  <c r="BK2491" i="16"/>
  <c r="BJ2491" i="16"/>
  <c r="BI2491" i="16"/>
  <c r="BH2491" i="16"/>
  <c r="BG2491" i="16"/>
  <c r="BF2491" i="16"/>
  <c r="BE2491" i="16"/>
  <c r="BL2487" i="16"/>
  <c r="BK2487" i="16"/>
  <c r="BJ2487" i="16"/>
  <c r="BI2487" i="16"/>
  <c r="BL2483" i="16"/>
  <c r="BK2483" i="16"/>
  <c r="BJ2483" i="16"/>
  <c r="BL2479" i="16"/>
  <c r="BK2479" i="16"/>
  <c r="BJ2479" i="16"/>
  <c r="BI2479" i="16"/>
  <c r="BH2479" i="16"/>
  <c r="BG2479" i="16"/>
  <c r="BF2479" i="16"/>
  <c r="BL2475" i="16"/>
  <c r="BK2475" i="16"/>
  <c r="BJ2475" i="16"/>
  <c r="BI2475" i="16"/>
  <c r="BH2475" i="16"/>
  <c r="BG2475" i="16"/>
  <c r="BF2475" i="16"/>
  <c r="BE2475" i="16"/>
  <c r="BC2475" i="16"/>
  <c r="BL2471" i="16"/>
  <c r="BK2471" i="16"/>
  <c r="BJ2471" i="16"/>
  <c r="BI2471" i="16"/>
  <c r="BH2471" i="16"/>
  <c r="BG2471" i="16"/>
  <c r="BF2471" i="16"/>
  <c r="BE2471" i="16"/>
  <c r="BD2471" i="16"/>
  <c r="BL2467" i="16"/>
  <c r="BK2467" i="16"/>
  <c r="BJ2467" i="16"/>
  <c r="BL2463" i="16"/>
  <c r="BK2463" i="16"/>
  <c r="BJ2463" i="16"/>
  <c r="BL2459" i="16"/>
  <c r="BK2459" i="16"/>
  <c r="BJ2459" i="16"/>
  <c r="BI2459" i="16"/>
  <c r="BH2459" i="16"/>
  <c r="BG2459" i="16"/>
  <c r="BL2455" i="16"/>
  <c r="BK2455" i="16"/>
  <c r="BJ2455" i="16"/>
  <c r="BI2455" i="16"/>
  <c r="BH2455" i="16"/>
  <c r="BG2455" i="16"/>
  <c r="BF2455" i="16"/>
  <c r="BE2455" i="16"/>
  <c r="BL2451" i="16"/>
  <c r="BK2451" i="16"/>
  <c r="BJ2451" i="16"/>
  <c r="BL2447" i="16"/>
  <c r="BK2447" i="16"/>
  <c r="BJ2447" i="16"/>
  <c r="BI2447" i="16"/>
  <c r="BH2447" i="16"/>
  <c r="BG2447" i="16"/>
  <c r="BF2447" i="16"/>
  <c r="BL2443" i="16"/>
  <c r="BK2443" i="16"/>
  <c r="BJ2443" i="16"/>
  <c r="BI2443" i="16"/>
  <c r="BH2443" i="16"/>
  <c r="BL2439" i="16"/>
  <c r="BK2439" i="16"/>
  <c r="BJ2439" i="16"/>
  <c r="BI2439" i="16"/>
  <c r="BH2439" i="16"/>
  <c r="BG2439" i="16"/>
  <c r="BF2439" i="16"/>
  <c r="BE2439" i="16"/>
  <c r="BL2435" i="16"/>
  <c r="BK2435" i="16"/>
  <c r="BJ2435" i="16"/>
  <c r="BI2434" i="16"/>
  <c r="BH2434" i="16"/>
  <c r="BG2434" i="16"/>
  <c r="BF2434" i="16"/>
  <c r="BE2434" i="16"/>
  <c r="BL2431" i="16"/>
  <c r="BK2431" i="16"/>
  <c r="BJ2431" i="16"/>
  <c r="BL2427" i="16"/>
  <c r="BK2427" i="16"/>
  <c r="BJ2427" i="16"/>
  <c r="BI2427" i="16"/>
  <c r="BH2427" i="16"/>
  <c r="BG2427" i="16"/>
  <c r="BL2423" i="16"/>
  <c r="BK2423" i="16"/>
  <c r="BJ2423" i="16"/>
  <c r="BI2423" i="16"/>
  <c r="BL2419" i="16"/>
  <c r="BK2419" i="16"/>
  <c r="BJ2419" i="16"/>
  <c r="BI2419" i="16"/>
  <c r="BL2415" i="16"/>
  <c r="BK2415" i="16"/>
  <c r="BJ2415" i="16"/>
  <c r="BL2411" i="16"/>
  <c r="BK2411" i="16"/>
  <c r="BJ2411" i="16"/>
  <c r="BI2411" i="16"/>
  <c r="BH2411" i="16"/>
  <c r="BL2407" i="16"/>
  <c r="BK2407" i="16"/>
  <c r="BJ2407" i="16"/>
  <c r="BI2407" i="16"/>
  <c r="BH2407" i="16"/>
  <c r="BG2407" i="16"/>
  <c r="BF2407" i="16"/>
  <c r="BE2407" i="16"/>
  <c r="BL2403" i="16"/>
  <c r="BK2403" i="16"/>
  <c r="BJ2403" i="16"/>
  <c r="BL2399" i="16"/>
  <c r="BK2399" i="16"/>
  <c r="BJ2399" i="16"/>
  <c r="BL2395" i="16"/>
  <c r="BK2395" i="16"/>
  <c r="BJ2395" i="16"/>
  <c r="BI2395" i="16"/>
  <c r="BH2395" i="16"/>
  <c r="BG2395" i="16"/>
  <c r="BL2391" i="16"/>
  <c r="BK2391" i="16"/>
  <c r="BJ2391" i="16"/>
  <c r="BI2391" i="16"/>
  <c r="BH2391" i="16"/>
  <c r="BG2391" i="16"/>
  <c r="BF2391" i="16"/>
  <c r="BE2391" i="16"/>
  <c r="BL2387" i="16"/>
  <c r="BK2387" i="16"/>
  <c r="BJ2387" i="16"/>
  <c r="BI2387" i="16"/>
  <c r="BL2383" i="16"/>
  <c r="BK2383" i="16"/>
  <c r="BJ2383" i="16"/>
  <c r="BL2379" i="16"/>
  <c r="BK2379" i="16"/>
  <c r="BJ2379" i="16"/>
  <c r="BI2379" i="16"/>
  <c r="BH2379" i="16"/>
  <c r="BI2378" i="16"/>
  <c r="BH2378" i="16"/>
  <c r="BG2378" i="16"/>
  <c r="BF2378" i="16"/>
  <c r="BE2378" i="16"/>
  <c r="BL2375" i="16"/>
  <c r="BK2375" i="16"/>
  <c r="BJ2375" i="16"/>
  <c r="BL2371" i="16"/>
  <c r="BK2371" i="16"/>
  <c r="BJ2371" i="16"/>
  <c r="BL2367" i="16"/>
  <c r="BK2367" i="16"/>
  <c r="BJ2367" i="16"/>
  <c r="BL2363" i="16"/>
  <c r="BK2363" i="16"/>
  <c r="BJ2363" i="16"/>
  <c r="BL2359" i="16"/>
  <c r="BK2359" i="16"/>
  <c r="BJ2359" i="16"/>
  <c r="BL2355" i="16"/>
  <c r="BK2355" i="16"/>
  <c r="BJ2355" i="16"/>
  <c r="BI2354" i="16"/>
  <c r="BH2354" i="16"/>
  <c r="BG2354" i="16"/>
  <c r="BF2354" i="16"/>
  <c r="BE2354" i="16"/>
  <c r="BL2351" i="16"/>
  <c r="BK2351" i="16"/>
  <c r="BJ2351" i="16"/>
  <c r="BL2347" i="16"/>
  <c r="BK2347" i="16"/>
  <c r="BJ2347" i="16"/>
  <c r="BI2346" i="16"/>
  <c r="BH2346" i="16"/>
  <c r="BG2346" i="16"/>
  <c r="BF2346" i="16"/>
  <c r="BE2346" i="16"/>
  <c r="BL2343" i="16"/>
  <c r="BK2343" i="16"/>
  <c r="BJ2343" i="16"/>
  <c r="BL2339" i="16"/>
  <c r="BK2339" i="16"/>
  <c r="BJ2339" i="16"/>
  <c r="BL2335" i="16"/>
  <c r="BK2335" i="16"/>
  <c r="BJ2335" i="16"/>
  <c r="BL2331" i="16"/>
  <c r="BK2331" i="16"/>
  <c r="BJ2331" i="16"/>
  <c r="BI2331" i="16"/>
  <c r="BH2331" i="16"/>
  <c r="BG2331" i="16"/>
  <c r="BF2331" i="16"/>
  <c r="BE2331" i="16"/>
  <c r="BC2331" i="16"/>
  <c r="BL2327" i="16"/>
  <c r="BK2327" i="16"/>
  <c r="BJ2327" i="16"/>
  <c r="BL2323" i="16"/>
  <c r="BK2323" i="16"/>
  <c r="BJ2323" i="16"/>
  <c r="BI2323" i="16"/>
  <c r="BI2322" i="16"/>
  <c r="BH2322" i="16"/>
  <c r="BG2322" i="16"/>
  <c r="BF2322" i="16"/>
  <c r="BE2322" i="16"/>
  <c r="BL2319" i="16"/>
  <c r="BK2319" i="16"/>
  <c r="BJ2319" i="16"/>
  <c r="BI2319" i="16"/>
  <c r="BH2319" i="16"/>
  <c r="BG2319" i="16"/>
  <c r="BF2319" i="16"/>
  <c r="BE2319" i="16"/>
  <c r="BD2319" i="16"/>
  <c r="BL2315" i="16"/>
  <c r="BK2315" i="16"/>
  <c r="BJ2315" i="16"/>
  <c r="BI2315" i="16"/>
  <c r="BH2315" i="16"/>
  <c r="BI2314" i="16"/>
  <c r="BH2314" i="16"/>
  <c r="BG2314" i="16"/>
  <c r="BF2314" i="16"/>
  <c r="BE2314" i="16"/>
  <c r="BL2311" i="16"/>
  <c r="BK2311" i="16"/>
  <c r="BJ2311" i="16"/>
  <c r="BL2307" i="16"/>
  <c r="BK2307" i="16"/>
  <c r="BJ2307" i="16"/>
  <c r="BL2303" i="16"/>
  <c r="BK2303" i="16"/>
  <c r="BJ2303" i="16"/>
  <c r="BL2299" i="16"/>
  <c r="BK2299" i="16"/>
  <c r="BJ2299" i="16"/>
  <c r="BL2295" i="16"/>
  <c r="BK2295" i="16"/>
  <c r="BJ2295" i="16"/>
  <c r="BL2291" i="16"/>
  <c r="BK2291" i="16"/>
  <c r="BJ2291" i="16"/>
  <c r="BI2290" i="16"/>
  <c r="BH2290" i="16"/>
  <c r="BG2290" i="16"/>
  <c r="BF2290" i="16"/>
  <c r="BE2290" i="16"/>
  <c r="BL2287" i="16"/>
  <c r="BK2287" i="16"/>
  <c r="BJ2287" i="16"/>
  <c r="BI2287" i="16"/>
  <c r="BH2287" i="16"/>
  <c r="BG2287" i="16"/>
  <c r="BF2287" i="16"/>
  <c r="BL2283" i="16"/>
  <c r="BK2283" i="16"/>
  <c r="BJ2283" i="16"/>
  <c r="BI2283" i="16"/>
  <c r="BH2283" i="16"/>
  <c r="BI2282" i="16"/>
  <c r="BH2282" i="16"/>
  <c r="BG2282" i="16"/>
  <c r="BF2282" i="16"/>
  <c r="BE2282" i="16"/>
  <c r="BL2279" i="16"/>
  <c r="BK2279" i="16"/>
  <c r="BJ2279" i="16"/>
  <c r="BL2275" i="16"/>
  <c r="BK2275" i="16"/>
  <c r="BJ2275" i="16"/>
  <c r="BI2275" i="16"/>
  <c r="BH2275" i="16"/>
  <c r="BG2275" i="16"/>
  <c r="BF2275" i="16"/>
  <c r="BE2275" i="16"/>
  <c r="BD2275" i="16"/>
  <c r="BL2271" i="16"/>
  <c r="BK2271" i="16"/>
  <c r="BJ2271" i="16"/>
  <c r="BL2267" i="16"/>
  <c r="BK2267" i="16"/>
  <c r="BJ2267" i="16"/>
  <c r="BI2266" i="16"/>
  <c r="BH2266" i="16"/>
  <c r="BG2266" i="16"/>
  <c r="BF2266" i="16"/>
  <c r="BE2266" i="16"/>
  <c r="BL2263" i="16"/>
  <c r="BK2263" i="16"/>
  <c r="BJ2263" i="16"/>
  <c r="BI2263" i="16"/>
  <c r="BH2263" i="16"/>
  <c r="BG2263" i="16"/>
  <c r="BF2263" i="16"/>
  <c r="BE2263" i="16"/>
  <c r="BL2259" i="16"/>
  <c r="BK2259" i="16"/>
  <c r="BJ2259" i="16"/>
  <c r="BI2259" i="16"/>
  <c r="BL2255" i="16"/>
  <c r="BK2255" i="16"/>
  <c r="BJ2255" i="16"/>
  <c r="BL2251" i="16"/>
  <c r="BK2251" i="16"/>
  <c r="BJ2251" i="16"/>
  <c r="BI2251" i="16"/>
  <c r="BH2251" i="16"/>
  <c r="BL2247" i="16"/>
  <c r="BK2247" i="16"/>
  <c r="BJ2247" i="16"/>
  <c r="BI2247" i="16"/>
  <c r="BH2247" i="16"/>
  <c r="BG2247" i="16"/>
  <c r="BF2247" i="16"/>
  <c r="BE2247" i="16"/>
  <c r="BL2243" i="16"/>
  <c r="BK2243" i="16"/>
  <c r="BJ2243" i="16"/>
  <c r="BL2239" i="16"/>
  <c r="BK2239" i="16"/>
  <c r="BJ2239" i="16"/>
  <c r="BL2235" i="16"/>
  <c r="BK2235" i="16"/>
  <c r="BJ2235" i="16"/>
  <c r="BI2235" i="16"/>
  <c r="BH2235" i="16"/>
  <c r="BG2235" i="16"/>
  <c r="BF2235" i="16"/>
  <c r="BE2235" i="16"/>
  <c r="BI2234" i="16"/>
  <c r="BH2234" i="16"/>
  <c r="BG2234" i="16"/>
  <c r="BF2234" i="16"/>
  <c r="BE2234" i="16"/>
  <c r="BL2231" i="16"/>
  <c r="BK2231" i="16"/>
  <c r="BJ2231" i="16"/>
  <c r="BI2231" i="16"/>
  <c r="BL2227" i="16"/>
  <c r="BK2227" i="16"/>
  <c r="BJ2227" i="16"/>
  <c r="BL2223" i="16"/>
  <c r="BK2223" i="16"/>
  <c r="BJ2223" i="16"/>
  <c r="BL2219" i="16"/>
  <c r="BK2219" i="16"/>
  <c r="BJ2219" i="16"/>
  <c r="BI2219" i="16"/>
  <c r="BH2219" i="16"/>
  <c r="BG2219" i="16"/>
  <c r="BF2219" i="16"/>
  <c r="BE2219" i="16"/>
  <c r="BC2219" i="16"/>
  <c r="BI2218" i="16"/>
  <c r="BH2218" i="16"/>
  <c r="BG2218" i="16"/>
  <c r="BF2218" i="16"/>
  <c r="BE2218" i="16"/>
  <c r="BL2215" i="16"/>
  <c r="BK2215" i="16"/>
  <c r="BJ2215" i="16"/>
  <c r="BL2211" i="16"/>
  <c r="BK2211" i="16"/>
  <c r="BJ2211" i="16"/>
  <c r="BL2207" i="16"/>
  <c r="BK2207" i="16"/>
  <c r="BJ2207" i="16"/>
  <c r="BI2207" i="16"/>
  <c r="BH2207" i="16"/>
  <c r="BG2207" i="16"/>
  <c r="BF2207" i="16"/>
  <c r="BE2207" i="16"/>
  <c r="BL2203" i="16"/>
  <c r="BK2203" i="16"/>
  <c r="BJ2203" i="16"/>
  <c r="BI2203" i="16"/>
  <c r="BH2203" i="16"/>
  <c r="BG2203" i="16"/>
  <c r="BI2202" i="16"/>
  <c r="BH2202" i="16"/>
  <c r="BG2202" i="16"/>
  <c r="BF2202" i="16"/>
  <c r="BE2202" i="16"/>
  <c r="BL2199" i="16"/>
  <c r="BK2199" i="16"/>
  <c r="BJ2199" i="16"/>
  <c r="BL2195" i="16"/>
  <c r="BK2195" i="16"/>
  <c r="BJ2195" i="16"/>
  <c r="BI2195" i="16"/>
  <c r="BI2194" i="16"/>
  <c r="BH2194" i="16"/>
  <c r="BG2194" i="16"/>
  <c r="BF2194" i="16"/>
  <c r="BE2194" i="16"/>
  <c r="BL2191" i="16"/>
  <c r="BK2191" i="16"/>
  <c r="BJ2191" i="16"/>
  <c r="BL2187" i="16"/>
  <c r="BK2187" i="16"/>
  <c r="BJ2187" i="16"/>
  <c r="BI2187" i="16"/>
  <c r="BH2187" i="16"/>
  <c r="BI2186" i="16"/>
  <c r="BH2186" i="16"/>
  <c r="BG2186" i="16"/>
  <c r="BF2186" i="16"/>
  <c r="BE2186" i="16"/>
  <c r="BL2183" i="16"/>
  <c r="BK2183" i="16"/>
  <c r="BJ2183" i="16"/>
  <c r="BI2183" i="16"/>
  <c r="BH2183" i="16"/>
  <c r="BG2183" i="16"/>
  <c r="BF2183" i="16"/>
  <c r="BE2183" i="16"/>
  <c r="BL2179" i="16"/>
  <c r="BK2179" i="16"/>
  <c r="BJ2179" i="16"/>
  <c r="BI2178" i="16"/>
  <c r="BH2178" i="16"/>
  <c r="BG2178" i="16"/>
  <c r="BF2178" i="16"/>
  <c r="BE2178" i="16"/>
  <c r="BL2175" i="16"/>
  <c r="BK2175" i="16"/>
  <c r="BJ2175" i="16"/>
  <c r="BL2171" i="16"/>
  <c r="BK2171" i="16"/>
  <c r="BJ2171" i="16"/>
  <c r="BI2171" i="16"/>
  <c r="BH2171" i="16"/>
  <c r="BG2171" i="16"/>
  <c r="BF2171" i="16"/>
  <c r="BE2171" i="16"/>
  <c r="BB2171" i="16"/>
  <c r="BI2170" i="16"/>
  <c r="BH2170" i="16"/>
  <c r="BG2170" i="16"/>
  <c r="BF2170" i="16"/>
  <c r="BE2170" i="16"/>
  <c r="BL2167" i="16"/>
  <c r="BK2167" i="16"/>
  <c r="BJ2167" i="16"/>
  <c r="BI2167" i="16"/>
  <c r="BL2163" i="16"/>
  <c r="BK2163" i="16"/>
  <c r="BJ2163" i="16"/>
  <c r="BI2163" i="16"/>
  <c r="BL2159" i="16"/>
  <c r="BK2159" i="16"/>
  <c r="BJ2159" i="16"/>
  <c r="BI2159" i="16"/>
  <c r="BH2159" i="16"/>
  <c r="BG2159" i="16"/>
  <c r="BF2159" i="16"/>
  <c r="BE2159" i="16"/>
  <c r="BC2159" i="16"/>
  <c r="BL2155" i="16"/>
  <c r="BK2155" i="16"/>
  <c r="BJ2155" i="16"/>
  <c r="BI2155" i="16"/>
  <c r="BH2155" i="16"/>
  <c r="BG2155" i="16"/>
  <c r="BF2155" i="16"/>
  <c r="BE2155" i="16"/>
  <c r="BC2155" i="16"/>
  <c r="BL2151" i="16"/>
  <c r="BK2151" i="16"/>
  <c r="BJ2151" i="16"/>
  <c r="BI2151" i="16"/>
  <c r="BH2151" i="16"/>
  <c r="BL2147" i="16"/>
  <c r="BK2147" i="16"/>
  <c r="BJ2147" i="16"/>
  <c r="BL2143" i="16"/>
  <c r="BK2143" i="16"/>
  <c r="BJ2143" i="16"/>
  <c r="BI2143" i="16"/>
  <c r="BH2143" i="16"/>
  <c r="BG2143" i="16"/>
  <c r="BL2139" i="16"/>
  <c r="BK2139" i="16"/>
  <c r="BJ2139" i="16"/>
  <c r="BI2139" i="16"/>
  <c r="BH2139" i="16"/>
  <c r="BG2139" i="16"/>
  <c r="BF2139" i="16"/>
  <c r="BE2139" i="16"/>
  <c r="BB2139" i="16"/>
  <c r="BI2138" i="16"/>
  <c r="BH2138" i="16"/>
  <c r="BG2138" i="16"/>
  <c r="BF2138" i="16"/>
  <c r="BE2138" i="16"/>
  <c r="BL2135" i="16"/>
  <c r="BK2135" i="16"/>
  <c r="BJ2135" i="16"/>
  <c r="BI2135" i="16"/>
  <c r="BL2131" i="16"/>
  <c r="BK2131" i="16"/>
  <c r="BJ2131" i="16"/>
  <c r="BI2130" i="16"/>
  <c r="BH2130" i="16"/>
  <c r="BG2130" i="16"/>
  <c r="BF2130" i="16"/>
  <c r="BE2130" i="16"/>
  <c r="BL2127" i="16"/>
  <c r="BK2127" i="16"/>
  <c r="BJ2127" i="16"/>
  <c r="BI2127" i="16"/>
  <c r="BH2127" i="16"/>
  <c r="BG2127" i="16"/>
  <c r="BF2127" i="16"/>
  <c r="BL2123" i="16"/>
  <c r="BK2123" i="16"/>
  <c r="BJ2123" i="16"/>
  <c r="BI2123" i="16"/>
  <c r="BH2123" i="16"/>
  <c r="BG2123" i="16"/>
  <c r="BF2123" i="16"/>
  <c r="BE2123" i="16"/>
  <c r="BD2123" i="16"/>
  <c r="BI2122" i="16"/>
  <c r="BH2122" i="16"/>
  <c r="BG2122" i="16"/>
  <c r="BF2122" i="16"/>
  <c r="BE2122" i="16"/>
  <c r="BL2119" i="16"/>
  <c r="BK2119" i="16"/>
  <c r="BJ2119" i="16"/>
  <c r="BI2119" i="16"/>
  <c r="BH2119" i="16"/>
  <c r="BL2115" i="16"/>
  <c r="BK2115" i="16"/>
  <c r="BJ2115" i="16"/>
  <c r="BL2111" i="16"/>
  <c r="BK2111" i="16"/>
  <c r="BJ2111" i="16"/>
  <c r="BI2111" i="16"/>
  <c r="BH2111" i="16"/>
  <c r="BG2111" i="16"/>
  <c r="BF2111" i="16"/>
  <c r="BE2111" i="16"/>
  <c r="BL2107" i="16"/>
  <c r="BK2107" i="16"/>
  <c r="BJ2107" i="16"/>
  <c r="BI2107" i="16"/>
  <c r="BH2107" i="16"/>
  <c r="BG2107" i="16"/>
  <c r="BF2107" i="16"/>
  <c r="BE2107" i="16"/>
  <c r="BD2107" i="16"/>
  <c r="BL2103" i="16"/>
  <c r="BK2103" i="16"/>
  <c r="BJ2103" i="16"/>
  <c r="BI2103" i="16"/>
  <c r="BL2099" i="16"/>
  <c r="BK2099" i="16"/>
  <c r="BJ2099" i="16"/>
  <c r="BL2095" i="16"/>
  <c r="BK2095" i="16"/>
  <c r="BJ2095" i="16"/>
  <c r="BL2091" i="16"/>
  <c r="BK2091" i="16"/>
  <c r="BJ2091" i="16"/>
  <c r="BI2091" i="16"/>
  <c r="BH2091" i="16"/>
  <c r="BG2091" i="16"/>
  <c r="BF2091" i="16"/>
  <c r="BE2091" i="16"/>
  <c r="BC2091" i="16"/>
  <c r="BL2087" i="16"/>
  <c r="BK2087" i="16"/>
  <c r="BJ2087" i="16"/>
  <c r="BL2083" i="16"/>
  <c r="BK2083" i="16"/>
  <c r="BJ2083" i="16"/>
  <c r="BL2079" i="16"/>
  <c r="BK2079" i="16"/>
  <c r="BJ2079" i="16"/>
  <c r="BL2075" i="16"/>
  <c r="BK2075" i="16"/>
  <c r="BJ2075" i="16"/>
  <c r="BI2075" i="16"/>
  <c r="BH2075" i="16"/>
  <c r="BG2075" i="16"/>
  <c r="BF2075" i="16"/>
  <c r="BE2075" i="16"/>
  <c r="BC2075" i="16"/>
  <c r="BL2071" i="16"/>
  <c r="BK2071" i="16"/>
  <c r="BJ2071" i="16"/>
  <c r="BL2070" i="16"/>
  <c r="BK2070" i="16"/>
  <c r="BJ2070" i="16"/>
  <c r="BI2070" i="16"/>
  <c r="BH2070" i="16"/>
  <c r="BG2070" i="16"/>
  <c r="BF2070" i="16"/>
  <c r="BE2070" i="16"/>
  <c r="BM2065" i="16"/>
  <c r="BL2065" i="16"/>
  <c r="BK2065" i="16"/>
  <c r="BJ2065" i="16"/>
  <c r="BI2065" i="16"/>
  <c r="BH2065" i="16"/>
  <c r="BG2065" i="16"/>
  <c r="BF2065" i="16"/>
  <c r="BE2065" i="16"/>
  <c r="N143" i="16"/>
  <c r="J127" i="16"/>
  <c r="J95" i="16"/>
  <c r="R63" i="16"/>
  <c r="CX5" i="16"/>
  <c r="CX4" i="16"/>
  <c r="CX8" i="16"/>
  <c r="CX10" i="16"/>
  <c r="CX2" i="16"/>
  <c r="CX3" i="16"/>
  <c r="CX6" i="16"/>
  <c r="CX7" i="16"/>
  <c r="CX9" i="16"/>
  <c r="BN1783" i="16"/>
  <c r="BN1787" i="16"/>
  <c r="BN1791" i="16"/>
  <c r="BN1795" i="16"/>
  <c r="BN1799" i="16"/>
  <c r="BN1803" i="16"/>
  <c r="BN1807" i="16"/>
  <c r="BN1811" i="16"/>
  <c r="BN1815" i="16"/>
  <c r="BN1819" i="16"/>
  <c r="BN1823" i="16"/>
  <c r="BN1827" i="16"/>
  <c r="BN1831" i="16"/>
  <c r="BN1835" i="16"/>
  <c r="BN1839" i="16"/>
  <c r="BN1843" i="16"/>
  <c r="BN1847" i="16"/>
  <c r="BN1851" i="16"/>
  <c r="BN1855" i="16"/>
  <c r="BN1859" i="16"/>
  <c r="BN1863" i="16"/>
  <c r="BN1867" i="16"/>
  <c r="BN1871" i="16"/>
  <c r="BN1875" i="16"/>
  <c r="BN1879" i="16"/>
  <c r="BN1883" i="16"/>
  <c r="BN1887" i="16"/>
  <c r="BN1891" i="16"/>
  <c r="BN1895" i="16"/>
  <c r="BN1899" i="16"/>
  <c r="BN1903" i="16"/>
  <c r="BN1907" i="16"/>
  <c r="BN1911" i="16"/>
  <c r="BN1915" i="16"/>
  <c r="BN1919" i="16"/>
  <c r="BN1923" i="16"/>
  <c r="BN1927" i="16"/>
  <c r="BN1931" i="16"/>
  <c r="BN1935" i="16"/>
  <c r="BN1939" i="16"/>
  <c r="BN1943" i="16"/>
  <c r="BN1947" i="16"/>
  <c r="BN1951" i="16"/>
  <c r="BN1955" i="16"/>
  <c r="BN1959" i="16"/>
  <c r="BN1963" i="16"/>
  <c r="BN1967" i="16"/>
  <c r="BN1971" i="16"/>
  <c r="BN1975" i="16"/>
  <c r="BN1979" i="16"/>
  <c r="BN1983" i="16"/>
  <c r="BN1987" i="16"/>
  <c r="BN1991" i="16"/>
  <c r="BN1995" i="16"/>
  <c r="BN1999" i="16"/>
  <c r="BN2003" i="16"/>
  <c r="BN2007" i="16"/>
  <c r="BN2011" i="16"/>
  <c r="BN2015" i="16"/>
  <c r="BN2019" i="16"/>
  <c r="BN2023" i="16"/>
  <c r="BN2027" i="16"/>
  <c r="BN2031" i="16"/>
  <c r="BN2035" i="16"/>
  <c r="BN2039" i="16"/>
  <c r="BN2043" i="16"/>
  <c r="BN2047" i="16"/>
  <c r="BN2051" i="16"/>
  <c r="BN2055" i="16"/>
  <c r="BN2059" i="16"/>
  <c r="BN2063" i="16"/>
  <c r="BN27" i="16"/>
  <c r="BN1784" i="16"/>
  <c r="BN1788" i="16"/>
  <c r="BN1792" i="16"/>
  <c r="BN1796" i="16"/>
  <c r="BN1800" i="16"/>
  <c r="BN1804" i="16"/>
  <c r="BN1808" i="16"/>
  <c r="BN1812" i="16"/>
  <c r="BN1816" i="16"/>
  <c r="BN1820" i="16"/>
  <c r="BN1824" i="16"/>
  <c r="BN1828" i="16"/>
  <c r="BN1832" i="16"/>
  <c r="BN1836" i="16"/>
  <c r="BN1840" i="16"/>
  <c r="BN1844" i="16"/>
  <c r="BN1848" i="16"/>
  <c r="BN1852" i="16"/>
  <c r="BN1856" i="16"/>
  <c r="BN1860" i="16"/>
  <c r="BN1864" i="16"/>
  <c r="BN1868" i="16"/>
  <c r="BN1872" i="16"/>
  <c r="BN1876" i="16"/>
  <c r="BN1880" i="16"/>
  <c r="BN1884" i="16"/>
  <c r="BN1888" i="16"/>
  <c r="BN1892" i="16"/>
  <c r="BN1896" i="16"/>
  <c r="BN1900" i="16"/>
  <c r="BN1904" i="16"/>
  <c r="BN1908" i="16"/>
  <c r="BN1912" i="16"/>
  <c r="BN1916" i="16"/>
  <c r="BN1920" i="16"/>
  <c r="BN1924" i="16"/>
  <c r="BN1928" i="16"/>
  <c r="BN1932" i="16"/>
  <c r="BN1936" i="16"/>
  <c r="BN1940" i="16"/>
  <c r="BN1944" i="16"/>
  <c r="BN1948" i="16"/>
  <c r="BN1952" i="16"/>
  <c r="BN1956" i="16"/>
  <c r="BN1960" i="16"/>
  <c r="BN1964" i="16"/>
  <c r="BN1968" i="16"/>
  <c r="BN1972" i="16"/>
  <c r="BN1976" i="16"/>
  <c r="BN1980" i="16"/>
  <c r="BN1984" i="16"/>
  <c r="BN1988" i="16"/>
  <c r="BN1992" i="16"/>
  <c r="BN1996" i="16"/>
  <c r="BN2000" i="16"/>
  <c r="BN2004" i="16"/>
  <c r="BN2008" i="16"/>
  <c r="BN2012" i="16"/>
  <c r="BN2016" i="16"/>
  <c r="BN2020" i="16"/>
  <c r="BN2024" i="16"/>
  <c r="BN2028" i="16"/>
  <c r="BN2032" i="16"/>
  <c r="BN2036" i="16"/>
  <c r="BN2040" i="16"/>
  <c r="BN2044" i="16"/>
  <c r="BN2048" i="16"/>
  <c r="BN2052" i="16"/>
  <c r="BN2056" i="16"/>
  <c r="BN2060" i="16"/>
  <c r="BN2064" i="16"/>
  <c r="BN2068" i="16"/>
  <c r="CX13" i="16"/>
  <c r="CX17" i="16"/>
  <c r="CX18" i="16"/>
  <c r="CX20" i="16"/>
  <c r="BN1782" i="16"/>
  <c r="BN1786" i="16"/>
  <c r="BN1790" i="16"/>
  <c r="BN1794" i="16"/>
  <c r="BN1798" i="16"/>
  <c r="BN1802" i="16"/>
  <c r="BN1806" i="16"/>
  <c r="BN1810" i="16"/>
  <c r="BN1814" i="16"/>
  <c r="BN1818" i="16"/>
  <c r="BN1822" i="16"/>
  <c r="BN1826" i="16"/>
  <c r="BN1830" i="16"/>
  <c r="BN1834" i="16"/>
  <c r="BN1838" i="16"/>
  <c r="BN1842" i="16"/>
  <c r="BN1846" i="16"/>
  <c r="BN1850" i="16"/>
  <c r="BN1854" i="16"/>
  <c r="BN1858" i="16"/>
  <c r="BN1862" i="16"/>
  <c r="BN1866" i="16"/>
  <c r="BN1870" i="16"/>
  <c r="BN1874" i="16"/>
  <c r="BN1878" i="16"/>
  <c r="BN1882" i="16"/>
  <c r="BN1886" i="16"/>
  <c r="BN1890" i="16"/>
  <c r="BN1894" i="16"/>
  <c r="BN1898" i="16"/>
  <c r="BN1902" i="16"/>
  <c r="BN1906" i="16"/>
  <c r="BN1910" i="16"/>
  <c r="BN1914" i="16"/>
  <c r="BN1918" i="16"/>
  <c r="BN1922" i="16"/>
  <c r="BN1926" i="16"/>
  <c r="BN1930" i="16"/>
  <c r="BN1934" i="16"/>
  <c r="BN1938" i="16"/>
  <c r="BN1942" i="16"/>
  <c r="BN1946" i="16"/>
  <c r="BN1950" i="16"/>
  <c r="BN1954" i="16"/>
  <c r="BN1958" i="16"/>
  <c r="BN1962" i="16"/>
  <c r="BN1966" i="16"/>
  <c r="BN1970" i="16"/>
  <c r="BN1974" i="16"/>
  <c r="BN1978" i="16"/>
  <c r="BN1982" i="16"/>
  <c r="BN1986" i="16"/>
  <c r="BN1990" i="16"/>
  <c r="BN1994" i="16"/>
  <c r="BN1998" i="16"/>
  <c r="BN2002" i="16"/>
  <c r="BN2006" i="16"/>
  <c r="BN2010" i="16"/>
  <c r="BN2014" i="16"/>
  <c r="BN2018" i="16"/>
  <c r="BN2022" i="16"/>
  <c r="BN2026" i="16"/>
  <c r="BN2030" i="16"/>
  <c r="BN2034" i="16"/>
  <c r="BN2038" i="16"/>
  <c r="BN2042" i="16"/>
  <c r="BN2046" i="16"/>
  <c r="BN2050" i="16"/>
  <c r="BN2054" i="16"/>
  <c r="BN2058" i="16"/>
  <c r="BN2062" i="16"/>
  <c r="BN23" i="16"/>
  <c r="BM2033" i="16"/>
  <c r="BL2033" i="16"/>
  <c r="BK2033" i="16"/>
  <c r="BJ2033" i="16"/>
  <c r="BI2033" i="16"/>
  <c r="BH2033" i="16"/>
  <c r="BG2033" i="16"/>
  <c r="BF2033" i="16"/>
  <c r="BE2033" i="16"/>
  <c r="BH2001" i="16"/>
  <c r="BG2001" i="16"/>
  <c r="BF2001" i="16"/>
  <c r="BE2001" i="16"/>
  <c r="BM2001" i="16"/>
  <c r="BL2001" i="16"/>
  <c r="BK2001" i="16"/>
  <c r="BJ2001" i="16"/>
  <c r="BI2001" i="16"/>
  <c r="BM1969" i="16"/>
  <c r="BL1969" i="16"/>
  <c r="BK1969" i="16"/>
  <c r="BJ1969" i="16"/>
  <c r="BI1969" i="16"/>
  <c r="BH1969" i="16"/>
  <c r="BG1969" i="16"/>
  <c r="BF1969" i="16"/>
  <c r="BE1969" i="16"/>
  <c r="G156" i="16"/>
  <c r="Z156" i="16"/>
  <c r="AU100" i="15"/>
  <c r="AU96" i="15"/>
  <c r="AU92" i="15"/>
  <c r="AU88" i="15"/>
  <c r="AU84" i="15"/>
  <c r="AU80" i="15"/>
  <c r="AU76" i="15"/>
  <c r="AU72" i="15"/>
  <c r="AU68" i="15"/>
  <c r="AU64" i="15"/>
  <c r="AU60" i="15"/>
  <c r="AU55" i="15"/>
  <c r="AU51" i="15"/>
  <c r="AU47" i="15"/>
  <c r="AU43" i="15"/>
  <c r="AU39" i="15"/>
  <c r="AU35" i="15"/>
  <c r="AU31" i="15"/>
  <c r="AU27" i="15"/>
  <c r="AU22" i="15"/>
  <c r="BN8" i="15"/>
  <c r="BN7" i="15"/>
  <c r="BN6" i="15"/>
  <c r="BN5" i="15"/>
  <c r="BN4" i="15"/>
  <c r="BN3" i="15"/>
  <c r="BI2735" i="16"/>
  <c r="BH2735" i="16"/>
  <c r="BG2735" i="16"/>
  <c r="BF2735" i="16"/>
  <c r="BE2735" i="16"/>
  <c r="BI2731" i="16"/>
  <c r="BH2731" i="16"/>
  <c r="BG2731" i="16"/>
  <c r="BF2731" i="16"/>
  <c r="BE2731" i="16"/>
  <c r="BI2727" i="16"/>
  <c r="BH2727" i="16"/>
  <c r="BG2727" i="16"/>
  <c r="BF2727" i="16"/>
  <c r="BE2727" i="16"/>
  <c r="BI2723" i="16"/>
  <c r="BH2723" i="16"/>
  <c r="BG2723" i="16"/>
  <c r="BF2723" i="16"/>
  <c r="BE2723" i="16"/>
  <c r="BI2719" i="16"/>
  <c r="BH2719" i="16"/>
  <c r="BG2719" i="16"/>
  <c r="BF2719" i="16"/>
  <c r="BE2719" i="16"/>
  <c r="BC2719" i="16"/>
  <c r="BI2715" i="16"/>
  <c r="BH2715" i="16"/>
  <c r="BG2715" i="16"/>
  <c r="BF2715" i="16"/>
  <c r="BE2715" i="16"/>
  <c r="BI2711" i="16"/>
  <c r="BH2711" i="16"/>
  <c r="BG2711" i="16"/>
  <c r="BF2711" i="16"/>
  <c r="BE2711" i="16"/>
  <c r="BI2707" i="16"/>
  <c r="BH2707" i="16"/>
  <c r="BG2707" i="16"/>
  <c r="BF2707" i="16"/>
  <c r="BE2707" i="16"/>
  <c r="BE2703" i="16"/>
  <c r="BI2699" i="16"/>
  <c r="BH2699" i="16"/>
  <c r="BG2699" i="16"/>
  <c r="BF2699" i="16"/>
  <c r="BE2699" i="16"/>
  <c r="BI2691" i="16"/>
  <c r="BH2691" i="16"/>
  <c r="BG2691" i="16"/>
  <c r="BF2691" i="16"/>
  <c r="BE2691" i="16"/>
  <c r="BI2687" i="16"/>
  <c r="BH2687" i="16"/>
  <c r="BG2687" i="16"/>
  <c r="BF2687" i="16"/>
  <c r="BE2687" i="16"/>
  <c r="BC2687" i="16"/>
  <c r="BI2683" i="16"/>
  <c r="BH2683" i="16"/>
  <c r="BG2683" i="16"/>
  <c r="BF2683" i="16"/>
  <c r="BE2683" i="16"/>
  <c r="BI2675" i="16"/>
  <c r="BH2675" i="16"/>
  <c r="BG2675" i="16"/>
  <c r="BF2675" i="16"/>
  <c r="BE2675" i="16"/>
  <c r="BC2675" i="16"/>
  <c r="BE2671" i="16"/>
  <c r="BI2667" i="16"/>
  <c r="BH2667" i="16"/>
  <c r="BG2667" i="16"/>
  <c r="BF2667" i="16"/>
  <c r="BE2667" i="16"/>
  <c r="BI2659" i="16"/>
  <c r="BH2659" i="16"/>
  <c r="BG2659" i="16"/>
  <c r="BF2659" i="16"/>
  <c r="BE2659" i="16"/>
  <c r="BI2655" i="16"/>
  <c r="BH2655" i="16"/>
  <c r="BG2655" i="16"/>
  <c r="BF2655" i="16"/>
  <c r="BE2655" i="16"/>
  <c r="BI2651" i="16"/>
  <c r="BH2651" i="16"/>
  <c r="BG2651" i="16"/>
  <c r="BF2651" i="16"/>
  <c r="BE2651" i="16"/>
  <c r="BI2643" i="16"/>
  <c r="BH2643" i="16"/>
  <c r="BG2643" i="16"/>
  <c r="BF2643" i="16"/>
  <c r="BE2643" i="16"/>
  <c r="BE2639" i="16"/>
  <c r="BI2635" i="16"/>
  <c r="BH2635" i="16"/>
  <c r="BG2635" i="16"/>
  <c r="BF2635" i="16"/>
  <c r="BE2635" i="16"/>
  <c r="BI2627" i="16"/>
  <c r="BH2627" i="16"/>
  <c r="BG2627" i="16"/>
  <c r="BF2627" i="16"/>
  <c r="BE2627" i="16"/>
  <c r="BI2623" i="16"/>
  <c r="BH2623" i="16"/>
  <c r="BG2623" i="16"/>
  <c r="BF2623" i="16"/>
  <c r="BE2623" i="16"/>
  <c r="BB2623" i="16"/>
  <c r="BI2619" i="16"/>
  <c r="BH2619" i="16"/>
  <c r="BG2619" i="16"/>
  <c r="BF2619" i="16"/>
  <c r="BE2619" i="16"/>
  <c r="BI2611" i="16"/>
  <c r="BH2611" i="16"/>
  <c r="BG2611" i="16"/>
  <c r="BF2611" i="16"/>
  <c r="BE2611" i="16"/>
  <c r="BB2611" i="16"/>
  <c r="BE2607" i="16"/>
  <c r="BI2603" i="16"/>
  <c r="BH2603" i="16"/>
  <c r="BG2603" i="16"/>
  <c r="BF2603" i="16"/>
  <c r="BE2603" i="16"/>
  <c r="BI2595" i="16"/>
  <c r="BH2595" i="16"/>
  <c r="BG2595" i="16"/>
  <c r="BF2595" i="16"/>
  <c r="BE2595" i="16"/>
  <c r="BI2591" i="16"/>
  <c r="BH2591" i="16"/>
  <c r="BG2591" i="16"/>
  <c r="BF2591" i="16"/>
  <c r="BE2591" i="16"/>
  <c r="BD2591" i="16"/>
  <c r="BI2587" i="16"/>
  <c r="BH2587" i="16"/>
  <c r="BG2587" i="16"/>
  <c r="BF2587" i="16"/>
  <c r="BE2587" i="16"/>
  <c r="BI2579" i="16"/>
  <c r="BH2579" i="16"/>
  <c r="BG2579" i="16"/>
  <c r="BF2579" i="16"/>
  <c r="BE2579" i="16"/>
  <c r="BE2575" i="16"/>
  <c r="BI2571" i="16"/>
  <c r="BH2571" i="16"/>
  <c r="BG2571" i="16"/>
  <c r="BF2571" i="16"/>
  <c r="BE2571" i="16"/>
  <c r="BI2563" i="16"/>
  <c r="BH2563" i="16"/>
  <c r="BG2563" i="16"/>
  <c r="BF2563" i="16"/>
  <c r="BE2563" i="16"/>
  <c r="BI2559" i="16"/>
  <c r="BH2559" i="16"/>
  <c r="BG2559" i="16"/>
  <c r="BF2559" i="16"/>
  <c r="BE2559" i="16"/>
  <c r="BD2559" i="16"/>
  <c r="BH2551" i="16"/>
  <c r="BG2551" i="16"/>
  <c r="BF2551" i="16"/>
  <c r="BE2551" i="16"/>
  <c r="BC2551" i="16"/>
  <c r="BI2547" i="16"/>
  <c r="BH2547" i="16"/>
  <c r="BG2547" i="16"/>
  <c r="BF2547" i="16"/>
  <c r="BE2547" i="16"/>
  <c r="BD2547" i="16"/>
  <c r="BE2543" i="16"/>
  <c r="BG2535" i="16"/>
  <c r="BF2535" i="16"/>
  <c r="BE2535" i="16"/>
  <c r="BD2535" i="16"/>
  <c r="BI2531" i="16"/>
  <c r="BH2531" i="16"/>
  <c r="BG2531" i="16"/>
  <c r="BF2531" i="16"/>
  <c r="BE2531" i="16"/>
  <c r="BI2527" i="16"/>
  <c r="BH2527" i="16"/>
  <c r="BG2527" i="16"/>
  <c r="BF2527" i="16"/>
  <c r="BE2527" i="16"/>
  <c r="BF2523" i="16"/>
  <c r="BE2523" i="16"/>
  <c r="BI2515" i="16"/>
  <c r="BH2515" i="16"/>
  <c r="BG2515" i="16"/>
  <c r="BF2515" i="16"/>
  <c r="BE2515" i="16"/>
  <c r="BC2515" i="16"/>
  <c r="BE2511" i="16"/>
  <c r="BG2507" i="16"/>
  <c r="BF2507" i="16"/>
  <c r="BE2507" i="16"/>
  <c r="BI2499" i="16"/>
  <c r="BH2499" i="16"/>
  <c r="BG2499" i="16"/>
  <c r="BF2499" i="16"/>
  <c r="BE2499" i="16"/>
  <c r="BI2495" i="16"/>
  <c r="BH2495" i="16"/>
  <c r="BG2495" i="16"/>
  <c r="BF2495" i="16"/>
  <c r="BE2495" i="16"/>
  <c r="BH2487" i="16"/>
  <c r="BG2487" i="16"/>
  <c r="BF2487" i="16"/>
  <c r="BE2487" i="16"/>
  <c r="BI2483" i="16"/>
  <c r="BH2483" i="16"/>
  <c r="BG2483" i="16"/>
  <c r="BF2483" i="16"/>
  <c r="BE2483" i="16"/>
  <c r="BE2479" i="16"/>
  <c r="BI2467" i="16"/>
  <c r="BH2467" i="16"/>
  <c r="BG2467" i="16"/>
  <c r="BF2467" i="16"/>
  <c r="BE2467" i="16"/>
  <c r="BI2463" i="16"/>
  <c r="BH2463" i="16"/>
  <c r="BG2463" i="16"/>
  <c r="BF2463" i="16"/>
  <c r="BE2463" i="16"/>
  <c r="BF2459" i="16"/>
  <c r="BE2459" i="16"/>
  <c r="BC2459" i="16"/>
  <c r="BI2451" i="16"/>
  <c r="BH2451" i="16"/>
  <c r="BG2451" i="16"/>
  <c r="BF2451" i="16"/>
  <c r="BE2451" i="16"/>
  <c r="BE2447" i="16"/>
  <c r="BG2443" i="16"/>
  <c r="BF2443" i="16"/>
  <c r="BE2443" i="16"/>
  <c r="BC2443" i="16"/>
  <c r="BI2435" i="16"/>
  <c r="BH2435" i="16"/>
  <c r="BG2435" i="16"/>
  <c r="BF2435" i="16"/>
  <c r="BE2435" i="16"/>
  <c r="BI2431" i="16"/>
  <c r="BH2431" i="16"/>
  <c r="BG2431" i="16"/>
  <c r="BF2431" i="16"/>
  <c r="BE2431" i="16"/>
  <c r="BF2427" i="16"/>
  <c r="BE2427" i="16"/>
  <c r="BH2423" i="16"/>
  <c r="BG2423" i="16"/>
  <c r="BF2423" i="16"/>
  <c r="BE2423" i="16"/>
  <c r="BH2419" i="16"/>
  <c r="BG2419" i="16"/>
  <c r="BF2419" i="16"/>
  <c r="BE2419" i="16"/>
  <c r="BI2415" i="16"/>
  <c r="BH2415" i="16"/>
  <c r="BG2415" i="16"/>
  <c r="BF2415" i="16"/>
  <c r="BE2415" i="16"/>
  <c r="BG2411" i="16"/>
  <c r="BF2411" i="16"/>
  <c r="BE2411" i="16"/>
  <c r="BI2403" i="16"/>
  <c r="BH2403" i="16"/>
  <c r="BG2403" i="16"/>
  <c r="BF2403" i="16"/>
  <c r="BE2403" i="16"/>
  <c r="BI2399" i="16"/>
  <c r="BH2399" i="16"/>
  <c r="BG2399" i="16"/>
  <c r="BF2399" i="16"/>
  <c r="BE2399" i="16"/>
  <c r="BF2395" i="16"/>
  <c r="BE2395" i="16"/>
  <c r="BB2395" i="16"/>
  <c r="BH2387" i="16"/>
  <c r="BG2387" i="16"/>
  <c r="BF2387" i="16"/>
  <c r="BE2387" i="16"/>
  <c r="BI2383" i="16"/>
  <c r="BH2383" i="16"/>
  <c r="BG2383" i="16"/>
  <c r="BF2383" i="16"/>
  <c r="BE2383" i="16"/>
  <c r="BG2379" i="16"/>
  <c r="BF2379" i="16"/>
  <c r="BE2379" i="16"/>
  <c r="BI2375" i="16"/>
  <c r="BH2375" i="16"/>
  <c r="BG2375" i="16"/>
  <c r="BF2375" i="16"/>
  <c r="BE2375" i="16"/>
  <c r="BI2371" i="16"/>
  <c r="BH2371" i="16"/>
  <c r="BG2371" i="16"/>
  <c r="BF2371" i="16"/>
  <c r="BE2371" i="16"/>
  <c r="BI2367" i="16"/>
  <c r="BH2367" i="16"/>
  <c r="BG2367" i="16"/>
  <c r="BF2367" i="16"/>
  <c r="BE2367" i="16"/>
  <c r="BI2363" i="16"/>
  <c r="BH2363" i="16"/>
  <c r="BG2363" i="16"/>
  <c r="BF2363" i="16"/>
  <c r="BE2363" i="16"/>
  <c r="BI2359" i="16"/>
  <c r="BH2359" i="16"/>
  <c r="BG2359" i="16"/>
  <c r="BF2359" i="16"/>
  <c r="BE2359" i="16"/>
  <c r="BC2359" i="16"/>
  <c r="BI2355" i="16"/>
  <c r="BH2355" i="16"/>
  <c r="BG2355" i="16"/>
  <c r="BF2355" i="16"/>
  <c r="BE2355" i="16"/>
  <c r="BB2355" i="16"/>
  <c r="BI2351" i="16"/>
  <c r="BH2351" i="16"/>
  <c r="BG2351" i="16"/>
  <c r="BF2351" i="16"/>
  <c r="BE2351" i="16"/>
  <c r="BI2347" i="16"/>
  <c r="BH2347" i="16"/>
  <c r="BG2347" i="16"/>
  <c r="BF2347" i="16"/>
  <c r="BE2347" i="16"/>
  <c r="BC2347" i="16"/>
  <c r="BI2343" i="16"/>
  <c r="BH2343" i="16"/>
  <c r="BG2343" i="16"/>
  <c r="BF2343" i="16"/>
  <c r="BE2343" i="16"/>
  <c r="BI2339" i="16"/>
  <c r="BH2339" i="16"/>
  <c r="BG2339" i="16"/>
  <c r="BF2339" i="16"/>
  <c r="BE2339" i="16"/>
  <c r="BI2335" i="16"/>
  <c r="BH2335" i="16"/>
  <c r="BG2335" i="16"/>
  <c r="BF2335" i="16"/>
  <c r="BE2335" i="16"/>
  <c r="BD2335" i="16"/>
  <c r="BI2327" i="16"/>
  <c r="BH2327" i="16"/>
  <c r="BG2327" i="16"/>
  <c r="BF2327" i="16"/>
  <c r="BE2327" i="16"/>
  <c r="BH2323" i="16"/>
  <c r="BG2323" i="16"/>
  <c r="BF2323" i="16"/>
  <c r="BE2323" i="16"/>
  <c r="BB2323" i="16"/>
  <c r="BG2315" i="16"/>
  <c r="BF2315" i="16"/>
  <c r="BE2315" i="16"/>
  <c r="BI2311" i="16"/>
  <c r="BH2311" i="16"/>
  <c r="BG2311" i="16"/>
  <c r="BF2311" i="16"/>
  <c r="BE2311" i="16"/>
  <c r="BB2311" i="16"/>
  <c r="BI2307" i="16"/>
  <c r="BH2307" i="16"/>
  <c r="BG2307" i="16"/>
  <c r="BF2307" i="16"/>
  <c r="BE2307" i="16"/>
  <c r="BI2303" i="16"/>
  <c r="BH2303" i="16"/>
  <c r="BG2303" i="16"/>
  <c r="BF2303" i="16"/>
  <c r="BE2303" i="16"/>
  <c r="BD2303" i="16"/>
  <c r="BI2299" i="16"/>
  <c r="BH2299" i="16"/>
  <c r="BG2299" i="16"/>
  <c r="BF2299" i="16"/>
  <c r="BE2299" i="16"/>
  <c r="BI2295" i="16"/>
  <c r="BH2295" i="16"/>
  <c r="BG2295" i="16"/>
  <c r="BF2295" i="16"/>
  <c r="BE2295" i="16"/>
  <c r="BI2291" i="16"/>
  <c r="BH2291" i="16"/>
  <c r="BG2291" i="16"/>
  <c r="BF2291" i="16"/>
  <c r="BE2291" i="16"/>
  <c r="BE2287" i="16"/>
  <c r="BG2283" i="16"/>
  <c r="BF2283" i="16"/>
  <c r="BE2283" i="16"/>
  <c r="BB2283" i="16"/>
  <c r="BI2279" i="16"/>
  <c r="BH2279" i="16"/>
  <c r="BG2279" i="16"/>
  <c r="BF2279" i="16"/>
  <c r="BE2279" i="16"/>
  <c r="BI2271" i="16"/>
  <c r="BH2271" i="16"/>
  <c r="BG2271" i="16"/>
  <c r="BF2271" i="16"/>
  <c r="BE2271" i="16"/>
  <c r="BI2267" i="16"/>
  <c r="BH2267" i="16"/>
  <c r="BG2267" i="16"/>
  <c r="BF2267" i="16"/>
  <c r="BE2267" i="16"/>
  <c r="BB2267" i="16"/>
  <c r="BH2259" i="16"/>
  <c r="BG2259" i="16"/>
  <c r="BF2259" i="16"/>
  <c r="BE2259" i="16"/>
  <c r="BD2259" i="16"/>
  <c r="BI2255" i="16"/>
  <c r="BH2255" i="16"/>
  <c r="BG2255" i="16"/>
  <c r="BF2255" i="16"/>
  <c r="BE2255" i="16"/>
  <c r="BG2251" i="16"/>
  <c r="BF2251" i="16"/>
  <c r="BE2251" i="16"/>
  <c r="BI2243" i="16"/>
  <c r="BH2243" i="16"/>
  <c r="BG2243" i="16"/>
  <c r="BF2243" i="16"/>
  <c r="BE2243" i="16"/>
  <c r="BI2239" i="16"/>
  <c r="BH2239" i="16"/>
  <c r="BG2239" i="16"/>
  <c r="BF2239" i="16"/>
  <c r="BE2239" i="16"/>
  <c r="BH2231" i="16"/>
  <c r="BG2231" i="16"/>
  <c r="BF2231" i="16"/>
  <c r="BE2231" i="16"/>
  <c r="BB2231" i="16"/>
  <c r="BI2227" i="16"/>
  <c r="BH2227" i="16"/>
  <c r="BG2227" i="16"/>
  <c r="BF2227" i="16"/>
  <c r="BE2227" i="16"/>
  <c r="BC2227" i="16"/>
  <c r="BI2223" i="16"/>
  <c r="BH2223" i="16"/>
  <c r="BG2223" i="16"/>
  <c r="BF2223" i="16"/>
  <c r="BE2223" i="16"/>
  <c r="BI2215" i="16"/>
  <c r="BH2215" i="16"/>
  <c r="BG2215" i="16"/>
  <c r="BF2215" i="16"/>
  <c r="BE2215" i="16"/>
  <c r="BI2211" i="16"/>
  <c r="BH2211" i="16"/>
  <c r="BG2211" i="16"/>
  <c r="BF2211" i="16"/>
  <c r="BE2211" i="16"/>
  <c r="BF2203" i="16"/>
  <c r="BE2203" i="16"/>
  <c r="BI2199" i="16"/>
  <c r="BH2199" i="16"/>
  <c r="BG2199" i="16"/>
  <c r="BF2199" i="16"/>
  <c r="BE2199" i="16"/>
  <c r="BH2195" i="16"/>
  <c r="BG2195" i="16"/>
  <c r="BF2195" i="16"/>
  <c r="BE2195" i="16"/>
  <c r="BB2195" i="16"/>
  <c r="BI2191" i="16"/>
  <c r="BH2191" i="16"/>
  <c r="BG2191" i="16"/>
  <c r="BF2191" i="16"/>
  <c r="BE2191" i="16"/>
  <c r="BD2191" i="16"/>
  <c r="BG2187" i="16"/>
  <c r="BF2187" i="16"/>
  <c r="BE2187" i="16"/>
  <c r="BC2187" i="16"/>
  <c r="BI2179" i="16"/>
  <c r="BH2179" i="16"/>
  <c r="BG2179" i="16"/>
  <c r="BF2179" i="16"/>
  <c r="BE2179" i="16"/>
  <c r="BI2175" i="16"/>
  <c r="BH2175" i="16"/>
  <c r="BG2175" i="16"/>
  <c r="BF2175" i="16"/>
  <c r="BE2175" i="16"/>
  <c r="BH2167" i="16"/>
  <c r="BG2167" i="16"/>
  <c r="BF2167" i="16"/>
  <c r="BE2167" i="16"/>
  <c r="BC2167" i="16"/>
  <c r="BH2163" i="16"/>
  <c r="BG2163" i="16"/>
  <c r="BF2163" i="16"/>
  <c r="BE2163" i="16"/>
  <c r="BG2151" i="16"/>
  <c r="BF2151" i="16"/>
  <c r="BE2151" i="16"/>
  <c r="BI2147" i="16"/>
  <c r="BH2147" i="16"/>
  <c r="BG2147" i="16"/>
  <c r="BF2147" i="16"/>
  <c r="BE2147" i="16"/>
  <c r="BF2143" i="16"/>
  <c r="BE2143" i="16"/>
  <c r="BH2135" i="16"/>
  <c r="BG2135" i="16"/>
  <c r="BF2135" i="16"/>
  <c r="BE2135" i="16"/>
  <c r="BD2135" i="16"/>
  <c r="BI2131" i="16"/>
  <c r="BH2131" i="16"/>
  <c r="BG2131" i="16"/>
  <c r="BF2131" i="16"/>
  <c r="BE2131" i="16"/>
  <c r="BD2131" i="16"/>
  <c r="BE2127" i="16"/>
  <c r="BG2119" i="16"/>
  <c r="BF2119" i="16"/>
  <c r="BE2119" i="16"/>
  <c r="BI2115" i="16"/>
  <c r="BH2115" i="16"/>
  <c r="BG2115" i="16"/>
  <c r="BF2115" i="16"/>
  <c r="BE2115" i="16"/>
  <c r="BH2103" i="16"/>
  <c r="BG2103" i="16"/>
  <c r="BF2103" i="16"/>
  <c r="BE2103" i="16"/>
  <c r="BI2099" i="16"/>
  <c r="BH2099" i="16"/>
  <c r="BG2099" i="16"/>
  <c r="BF2099" i="16"/>
  <c r="BE2099" i="16"/>
  <c r="BI2095" i="16"/>
  <c r="BH2095" i="16"/>
  <c r="BG2095" i="16"/>
  <c r="BF2095" i="16"/>
  <c r="BE2095" i="16"/>
  <c r="BI2087" i="16"/>
  <c r="BH2087" i="16"/>
  <c r="BG2087" i="16"/>
  <c r="BF2087" i="16"/>
  <c r="BE2087" i="16"/>
  <c r="BB2087" i="16"/>
  <c r="BI2083" i="16"/>
  <c r="BH2083" i="16"/>
  <c r="BG2083" i="16"/>
  <c r="BF2083" i="16"/>
  <c r="BE2083" i="16"/>
  <c r="BI2079" i="16"/>
  <c r="BH2079" i="16"/>
  <c r="BG2079" i="16"/>
  <c r="BF2079" i="16"/>
  <c r="BE2079" i="16"/>
  <c r="BD2079" i="16"/>
  <c r="BI2071" i="16"/>
  <c r="BH2071" i="16"/>
  <c r="BG2071" i="16"/>
  <c r="BF2071" i="16"/>
  <c r="BE2071" i="16"/>
  <c r="Z153" i="16"/>
  <c r="G153" i="16"/>
  <c r="Z145" i="16"/>
  <c r="G145" i="16"/>
  <c r="Z141" i="16"/>
  <c r="G141" i="16"/>
  <c r="Z137" i="16"/>
  <c r="G137" i="16"/>
  <c r="Z133" i="16"/>
  <c r="G133" i="16"/>
  <c r="Z129" i="16"/>
  <c r="G129" i="16"/>
  <c r="Z125" i="16"/>
  <c r="G125" i="16"/>
  <c r="Z121" i="16"/>
  <c r="G121" i="16"/>
  <c r="Z117" i="16"/>
  <c r="G117" i="16"/>
  <c r="Z113" i="16"/>
  <c r="G113" i="16"/>
  <c r="Z109" i="16"/>
  <c r="G109" i="16"/>
  <c r="Z105" i="16"/>
  <c r="G105" i="16"/>
  <c r="Z101" i="16"/>
  <c r="G101" i="16"/>
  <c r="Z97" i="16"/>
  <c r="G97" i="16"/>
  <c r="Z93" i="16"/>
  <c r="G93" i="16"/>
  <c r="Z89" i="16"/>
  <c r="G89" i="16"/>
  <c r="Z85" i="16"/>
  <c r="G85" i="16"/>
  <c r="Z81" i="16"/>
  <c r="G81" i="16"/>
  <c r="Z77" i="16"/>
  <c r="G77" i="16"/>
  <c r="Z73" i="16"/>
  <c r="G73" i="16"/>
  <c r="Z69" i="16"/>
  <c r="G69" i="16"/>
  <c r="Z65" i="16"/>
  <c r="G65" i="16"/>
  <c r="BN63" i="16"/>
  <c r="Z63" i="16"/>
  <c r="BN61" i="16"/>
  <c r="Z61" i="16"/>
  <c r="G61" i="16"/>
  <c r="Z56" i="16"/>
  <c r="G56" i="16"/>
  <c r="Z52" i="16"/>
  <c r="G52" i="16"/>
  <c r="Z48" i="16"/>
  <c r="G48" i="16"/>
  <c r="Z44" i="16"/>
  <c r="G44" i="16"/>
  <c r="Z40" i="16"/>
  <c r="G40" i="16"/>
  <c r="Z157" i="16"/>
  <c r="G157" i="16"/>
  <c r="Z149" i="16"/>
  <c r="G149" i="16"/>
  <c r="BN57" i="16"/>
  <c r="G57" i="16"/>
  <c r="BN53" i="16"/>
  <c r="G53" i="16"/>
  <c r="BN49" i="16"/>
  <c r="G49" i="16"/>
  <c r="BN45" i="16"/>
  <c r="G45" i="16"/>
  <c r="BN41" i="16"/>
  <c r="G41" i="16"/>
  <c r="BN37" i="16"/>
  <c r="G37" i="16"/>
  <c r="Z37" i="16"/>
  <c r="BN33" i="16"/>
  <c r="G33" i="16"/>
  <c r="Z33" i="16"/>
  <c r="BN29" i="16"/>
  <c r="G29" i="16"/>
  <c r="Z29" i="16"/>
  <c r="G24" i="16"/>
  <c r="Z24" i="16"/>
  <c r="BN59" i="16"/>
  <c r="Z59" i="16"/>
  <c r="G59" i="16"/>
  <c r="G152" i="16"/>
  <c r="Z152" i="16"/>
  <c r="G144" i="16"/>
  <c r="Z144" i="16"/>
  <c r="G140" i="16"/>
  <c r="Z140" i="16"/>
  <c r="G136" i="16"/>
  <c r="Z136" i="16"/>
  <c r="G132" i="16"/>
  <c r="Z132" i="16"/>
  <c r="G128" i="16"/>
  <c r="Z128" i="16"/>
  <c r="G124" i="16"/>
  <c r="Z124" i="16"/>
  <c r="G120" i="16"/>
  <c r="Z120" i="16"/>
  <c r="G116" i="16"/>
  <c r="Z116" i="16"/>
  <c r="G112" i="16"/>
  <c r="Z112" i="16"/>
  <c r="G108" i="16"/>
  <c r="Z108" i="16"/>
  <c r="G104" i="16"/>
  <c r="Z104" i="16"/>
  <c r="G100" i="16"/>
  <c r="Z100" i="16"/>
  <c r="G96" i="16"/>
  <c r="Z96" i="16"/>
  <c r="G92" i="16"/>
  <c r="Z92" i="16"/>
  <c r="G88" i="16"/>
  <c r="Z88" i="16"/>
  <c r="G84" i="16"/>
  <c r="Z84" i="16"/>
  <c r="G80" i="16"/>
  <c r="Z80" i="16"/>
  <c r="G76" i="16"/>
  <c r="Z76" i="16"/>
  <c r="G72" i="16"/>
  <c r="Z72" i="16"/>
  <c r="G68" i="16"/>
  <c r="Z68" i="16"/>
  <c r="G64" i="16"/>
  <c r="Z64" i="16"/>
  <c r="G60" i="16"/>
  <c r="Z60" i="16"/>
  <c r="BN55" i="16"/>
  <c r="G55" i="16"/>
  <c r="Z55" i="16"/>
  <c r="BN51" i="16"/>
  <c r="G51" i="16"/>
  <c r="Z51" i="16"/>
  <c r="BN47" i="16"/>
  <c r="G47" i="16"/>
  <c r="Z47" i="16"/>
  <c r="BN43" i="16"/>
  <c r="G43" i="16"/>
  <c r="Z43" i="16"/>
  <c r="BN39" i="16"/>
  <c r="G39" i="16"/>
  <c r="Z39" i="16"/>
  <c r="Z154" i="16"/>
  <c r="Z146" i="16"/>
  <c r="Z142" i="16"/>
  <c r="Z138" i="16"/>
  <c r="Z134" i="16"/>
  <c r="Z130" i="16"/>
  <c r="Z126" i="16"/>
  <c r="Z122" i="16"/>
  <c r="Z118" i="16"/>
  <c r="Z114" i="16"/>
  <c r="Z110" i="16"/>
  <c r="Z106" i="16"/>
  <c r="Z102" i="16"/>
  <c r="Z98" i="16"/>
  <c r="Z94" i="16"/>
  <c r="Z90" i="16"/>
  <c r="Z86" i="16"/>
  <c r="Z82" i="16"/>
  <c r="Z78" i="16"/>
  <c r="Z74" i="16"/>
  <c r="Z70" i="16"/>
  <c r="Z66" i="16"/>
  <c r="Z62" i="16"/>
  <c r="Z57" i="16"/>
  <c r="Z53" i="16"/>
  <c r="Z49" i="16"/>
  <c r="Z45" i="16"/>
  <c r="Z41" i="16"/>
  <c r="BN21" i="16"/>
  <c r="Z35" i="16"/>
  <c r="BN35" i="16"/>
  <c r="Z31" i="16"/>
  <c r="BN31" i="16"/>
  <c r="AU36" i="16"/>
  <c r="AU44" i="16"/>
  <c r="AU68" i="16"/>
  <c r="AU76" i="16"/>
  <c r="AU105" i="16"/>
  <c r="AU121" i="16"/>
  <c r="AU108" i="16"/>
  <c r="AU124" i="16"/>
  <c r="AU110" i="16"/>
  <c r="AU126" i="16"/>
  <c r="AU57" i="16"/>
  <c r="AU89" i="16"/>
  <c r="AT89" i="16"/>
  <c r="AS89" i="16"/>
  <c r="AU59" i="16"/>
  <c r="AU91" i="16"/>
  <c r="AU123" i="16"/>
  <c r="AU23" i="16"/>
  <c r="AU135" i="16"/>
  <c r="AU127" i="16"/>
  <c r="BN157" i="16"/>
  <c r="AB15" i="16"/>
  <c r="AU52" i="16"/>
  <c r="G64" i="17"/>
  <c r="BN65" i="16"/>
  <c r="BN67" i="16"/>
  <c r="BN69" i="16"/>
  <c r="BN71" i="16"/>
  <c r="BN73" i="16"/>
  <c r="BN75" i="16"/>
  <c r="BN77" i="16"/>
  <c r="BN79" i="16"/>
  <c r="BN81" i="16"/>
  <c r="BN83" i="16"/>
  <c r="BN85" i="16"/>
  <c r="BN87" i="16"/>
  <c r="BN89" i="16"/>
  <c r="BN91" i="16"/>
  <c r="BN93" i="16"/>
  <c r="BN95" i="16"/>
  <c r="BN97" i="16"/>
  <c r="BN99" i="16"/>
  <c r="BN101" i="16"/>
  <c r="BN103" i="16"/>
  <c r="BN105" i="16"/>
  <c r="BN107" i="16"/>
  <c r="BN109" i="16"/>
  <c r="BN111" i="16"/>
  <c r="BN113" i="16"/>
  <c r="BN115" i="16"/>
  <c r="BN117" i="16"/>
  <c r="BN119" i="16"/>
  <c r="BN121" i="16"/>
  <c r="BN123" i="16"/>
  <c r="BN125" i="16"/>
  <c r="BN127" i="16"/>
  <c r="BN129" i="16"/>
  <c r="BN131" i="16"/>
  <c r="BN133" i="16"/>
  <c r="BN135" i="16"/>
  <c r="BN137" i="16"/>
  <c r="BN139" i="16"/>
  <c r="BN141" i="16"/>
  <c r="BN143" i="16"/>
  <c r="BN145" i="16"/>
  <c r="BN147" i="16"/>
  <c r="BN149" i="16"/>
  <c r="BN151" i="16"/>
  <c r="BN153" i="16"/>
  <c r="BN155" i="16"/>
  <c r="CX22" i="16"/>
  <c r="CX24" i="16"/>
  <c r="CX26" i="16"/>
  <c r="CX28" i="16"/>
  <c r="CX30" i="16"/>
  <c r="CX32" i="16"/>
  <c r="CX34" i="16"/>
  <c r="CX36" i="16"/>
  <c r="CX38" i="16"/>
  <c r="CX40" i="16"/>
  <c r="CX42" i="16"/>
  <c r="CX44" i="16"/>
  <c r="CX46" i="16"/>
  <c r="CX48" i="16"/>
  <c r="CX50" i="16"/>
  <c r="CX52" i="16"/>
  <c r="CX54" i="16"/>
  <c r="CX56" i="16"/>
  <c r="CX58" i="16"/>
  <c r="CX60" i="16"/>
  <c r="CX62" i="16"/>
  <c r="CX64" i="16"/>
  <c r="CX66" i="16"/>
  <c r="CX68" i="16"/>
  <c r="CX70" i="16"/>
  <c r="CX72" i="16"/>
  <c r="CX74" i="16"/>
  <c r="CX76" i="16"/>
  <c r="CX78" i="16"/>
  <c r="CX80" i="16"/>
  <c r="CX82" i="16"/>
  <c r="CX84" i="16"/>
  <c r="CX86" i="16"/>
  <c r="CX88" i="16"/>
  <c r="CX90" i="16"/>
  <c r="CX92" i="16"/>
  <c r="CX94" i="16"/>
  <c r="CX21" i="16"/>
  <c r="CX23" i="16"/>
  <c r="CX25" i="16"/>
  <c r="CX27" i="16"/>
  <c r="CX29" i="16"/>
  <c r="CX31" i="16"/>
  <c r="CX33" i="16"/>
  <c r="CX35" i="16"/>
  <c r="CX37" i="16"/>
  <c r="CX39" i="16"/>
  <c r="CX41" i="16"/>
  <c r="CX43" i="16"/>
  <c r="CX45" i="16"/>
  <c r="CX47" i="16"/>
  <c r="CX49" i="16"/>
  <c r="CX51" i="16"/>
  <c r="CX53" i="16"/>
  <c r="CX55" i="16"/>
  <c r="CX57" i="16"/>
  <c r="CX59" i="16"/>
  <c r="CX61" i="16"/>
  <c r="CX63" i="16"/>
  <c r="CX65" i="16"/>
  <c r="CX67" i="16"/>
  <c r="CX69" i="16"/>
  <c r="CX71" i="16"/>
  <c r="CX73" i="16"/>
  <c r="CX75" i="16"/>
  <c r="CX77" i="16"/>
  <c r="CX79" i="16"/>
  <c r="CX81" i="16"/>
  <c r="CX83" i="16"/>
  <c r="CX85" i="16"/>
  <c r="CX87" i="16"/>
  <c r="CX89" i="16"/>
  <c r="CX91" i="16"/>
  <c r="CX93" i="16"/>
  <c r="CX95" i="16"/>
  <c r="BN22" i="16"/>
  <c r="BN24" i="16"/>
  <c r="BN26" i="16"/>
  <c r="BN28" i="16"/>
  <c r="BN30" i="16"/>
  <c r="BN32" i="16"/>
  <c r="BN34" i="16"/>
  <c r="BN36" i="16"/>
  <c r="BN38" i="16"/>
  <c r="BN40" i="16"/>
  <c r="BN42" i="16"/>
  <c r="BN44" i="16"/>
  <c r="BN46" i="16"/>
  <c r="BN48" i="16"/>
  <c r="BN50" i="16"/>
  <c r="BN52" i="16"/>
  <c r="BN54" i="16"/>
  <c r="BN56" i="16"/>
  <c r="BN58" i="16"/>
  <c r="BN60" i="16"/>
  <c r="BN62" i="16"/>
  <c r="BN64" i="16"/>
  <c r="BN66" i="16"/>
  <c r="BN68" i="16"/>
  <c r="BN70" i="16"/>
  <c r="BN72" i="16"/>
  <c r="BN74" i="16"/>
  <c r="BN76" i="16"/>
  <c r="BN78" i="16"/>
  <c r="BN80" i="16"/>
  <c r="BN82" i="16"/>
  <c r="BN84" i="16"/>
  <c r="BN86" i="16"/>
  <c r="BN88" i="16"/>
  <c r="BN90" i="16"/>
  <c r="BN92" i="16"/>
  <c r="BN94" i="16"/>
  <c r="BN96" i="16"/>
  <c r="BN98" i="16"/>
  <c r="BN100" i="16"/>
  <c r="BN102" i="16"/>
  <c r="BN104" i="16"/>
  <c r="BN106" i="16"/>
  <c r="BN108" i="16"/>
  <c r="BN110" i="16"/>
  <c r="BN112" i="16"/>
  <c r="BN114" i="16"/>
  <c r="BN116" i="16"/>
  <c r="BN118" i="16"/>
  <c r="BN120" i="16"/>
  <c r="BN122" i="16"/>
  <c r="BN124" i="16"/>
  <c r="BN126" i="16"/>
  <c r="BN128" i="16"/>
  <c r="BN130" i="16"/>
  <c r="BN132" i="16"/>
  <c r="BN134" i="16"/>
  <c r="BN136" i="16"/>
  <c r="BN138" i="16"/>
  <c r="BN140" i="16"/>
  <c r="BN142" i="16"/>
  <c r="BN144" i="16"/>
  <c r="BN146" i="16"/>
  <c r="BN148" i="16"/>
  <c r="BN150" i="16"/>
  <c r="BN152" i="16"/>
  <c r="BN154" i="16"/>
  <c r="BN156" i="16"/>
  <c r="Z143" i="17"/>
  <c r="G118" i="17"/>
  <c r="J118" i="17" s="1"/>
  <c r="Z53" i="17"/>
  <c r="G131" i="17"/>
  <c r="K131" i="17" s="1"/>
  <c r="G153" i="17"/>
  <c r="Z153" i="17"/>
  <c r="G134" i="17"/>
  <c r="Z49" i="17"/>
  <c r="G74" i="17"/>
  <c r="Z134" i="17"/>
  <c r="G37" i="17"/>
  <c r="J37" i="17" s="1"/>
  <c r="J35" i="17"/>
  <c r="I69" i="17"/>
  <c r="K97" i="17"/>
  <c r="K12" i="18"/>
  <c r="C12" i="18"/>
  <c r="G141" i="17"/>
  <c r="G155" i="17"/>
  <c r="K155" i="17" s="1"/>
  <c r="J62" i="17"/>
  <c r="Z40" i="17"/>
  <c r="Q13" i="18"/>
  <c r="Q12" i="18"/>
  <c r="M12" i="18"/>
  <c r="M13" i="18"/>
  <c r="I12" i="18"/>
  <c r="E12" i="18"/>
  <c r="L176" i="18"/>
  <c r="K169" i="18"/>
  <c r="I169" i="18"/>
  <c r="L166" i="18"/>
  <c r="L160" i="18"/>
  <c r="Z97" i="17"/>
  <c r="Z69" i="17"/>
  <c r="Z29" i="17"/>
  <c r="Z21" i="17"/>
  <c r="K342" i="18"/>
  <c r="G342" i="18"/>
  <c r="J341" i="18"/>
  <c r="F341" i="18"/>
  <c r="L339" i="18"/>
  <c r="K338" i="18"/>
  <c r="G338" i="18"/>
  <c r="J337" i="18"/>
  <c r="F337" i="18"/>
  <c r="L335" i="18"/>
  <c r="K334" i="18"/>
  <c r="G334" i="18"/>
  <c r="J333" i="18"/>
  <c r="F333" i="18"/>
  <c r="L331" i="18"/>
  <c r="K330" i="18"/>
  <c r="G330" i="18"/>
  <c r="J329" i="18"/>
  <c r="F329" i="18"/>
  <c r="L327" i="18"/>
  <c r="K326" i="18"/>
  <c r="G326" i="18"/>
  <c r="J325" i="18"/>
  <c r="F325" i="18"/>
  <c r="L323" i="18"/>
  <c r="K322" i="18"/>
  <c r="G322" i="18"/>
  <c r="J321" i="18"/>
  <c r="F321" i="18"/>
  <c r="L319" i="18"/>
  <c r="K318" i="18"/>
  <c r="G318" i="18"/>
  <c r="J317" i="18"/>
  <c r="F317" i="18"/>
  <c r="L315" i="18"/>
  <c r="K314" i="18"/>
  <c r="G314" i="18"/>
  <c r="J313" i="18"/>
  <c r="F313" i="18"/>
  <c r="L311" i="18"/>
  <c r="K310" i="18"/>
  <c r="G310" i="18"/>
  <c r="J309" i="18"/>
  <c r="F309" i="18"/>
  <c r="L307" i="18"/>
  <c r="K306" i="18"/>
  <c r="G306" i="18"/>
  <c r="J305" i="18"/>
  <c r="F305" i="18"/>
  <c r="L303" i="18"/>
  <c r="K302" i="18"/>
  <c r="G302" i="18"/>
  <c r="J301" i="18"/>
  <c r="F301" i="18"/>
  <c r="L299" i="18"/>
  <c r="K298" i="18"/>
  <c r="G298" i="18"/>
  <c r="J297" i="18"/>
  <c r="F297" i="18"/>
  <c r="L295" i="18"/>
  <c r="K294" i="18"/>
  <c r="G294" i="18"/>
  <c r="J293" i="18"/>
  <c r="F293" i="18"/>
  <c r="L291" i="18"/>
  <c r="K290" i="18"/>
  <c r="G290" i="18"/>
  <c r="J289" i="18"/>
  <c r="F289" i="18"/>
  <c r="L287" i="18"/>
  <c r="K286" i="18"/>
  <c r="G286" i="18"/>
  <c r="J285" i="18"/>
  <c r="F285" i="18"/>
  <c r="L283" i="18"/>
  <c r="K282" i="18"/>
  <c r="G282" i="18"/>
  <c r="J281" i="18"/>
  <c r="F281" i="18"/>
  <c r="L279" i="18"/>
  <c r="K278" i="18"/>
  <c r="G278" i="18"/>
  <c r="J277" i="18"/>
  <c r="F277" i="18"/>
  <c r="L275" i="18"/>
  <c r="K274" i="18"/>
  <c r="G274" i="18"/>
  <c r="J273" i="18"/>
  <c r="F273" i="18"/>
  <c r="L271" i="18"/>
  <c r="K270" i="18"/>
  <c r="G270" i="18"/>
  <c r="J269" i="18"/>
  <c r="F269" i="18"/>
  <c r="L267" i="18"/>
  <c r="K266" i="18"/>
  <c r="G266" i="18"/>
  <c r="J265" i="18"/>
  <c r="F263" i="18"/>
  <c r="J261" i="18"/>
  <c r="F259" i="18"/>
  <c r="J257" i="18"/>
  <c r="F255" i="18"/>
  <c r="J253" i="18"/>
  <c r="F251" i="18"/>
  <c r="J249" i="18"/>
  <c r="F247" i="18"/>
  <c r="J245" i="18"/>
  <c r="F243" i="18"/>
  <c r="J241" i="18"/>
  <c r="F239" i="18"/>
  <c r="J237" i="18"/>
  <c r="F235" i="18"/>
  <c r="J233" i="18"/>
  <c r="F231" i="18"/>
  <c r="J229" i="18"/>
  <c r="F227" i="18"/>
  <c r="J225" i="18"/>
  <c r="F223" i="18"/>
  <c r="J221" i="18"/>
  <c r="F219" i="18"/>
  <c r="J217" i="18"/>
  <c r="F215" i="18"/>
  <c r="J213" i="18"/>
  <c r="F211" i="18"/>
  <c r="J209" i="18"/>
  <c r="F207" i="18"/>
  <c r="J205" i="18"/>
  <c r="F203" i="18"/>
  <c r="J201" i="18"/>
  <c r="F199" i="18"/>
  <c r="J197" i="18"/>
  <c r="F195" i="18"/>
  <c r="J193" i="18"/>
  <c r="F191" i="18"/>
  <c r="J189" i="18"/>
  <c r="F187" i="18"/>
  <c r="J185" i="18"/>
  <c r="F183" i="18"/>
  <c r="H179" i="18"/>
  <c r="L177" i="18"/>
  <c r="F175" i="18"/>
  <c r="L171" i="18"/>
  <c r="K168" i="18"/>
  <c r="H163" i="18"/>
  <c r="L161" i="18"/>
  <c r="F159" i="18"/>
  <c r="N12" i="18"/>
  <c r="F12" i="18"/>
  <c r="E60" i="19"/>
  <c r="K181" i="18"/>
  <c r="I181" i="18"/>
  <c r="L178" i="18"/>
  <c r="L172" i="18"/>
  <c r="K165" i="18"/>
  <c r="I165" i="18"/>
  <c r="L162" i="18"/>
  <c r="L342" i="18"/>
  <c r="K341" i="18"/>
  <c r="L338" i="18"/>
  <c r="K337" i="18"/>
  <c r="L334" i="18"/>
  <c r="K333" i="18"/>
  <c r="L330" i="18"/>
  <c r="K329" i="18"/>
  <c r="L326" i="18"/>
  <c r="K325" i="18"/>
  <c r="L322" i="18"/>
  <c r="K321" i="18"/>
  <c r="L318" i="18"/>
  <c r="K317" i="18"/>
  <c r="L314" i="18"/>
  <c r="K313" i="18"/>
  <c r="L310" i="18"/>
  <c r="K309" i="18"/>
  <c r="L306" i="18"/>
  <c r="K305" i="18"/>
  <c r="L302" i="18"/>
  <c r="K301" i="18"/>
  <c r="L298" i="18"/>
  <c r="K297" i="18"/>
  <c r="L294" i="18"/>
  <c r="K293" i="18"/>
  <c r="L290" i="18"/>
  <c r="K289" i="18"/>
  <c r="L286" i="18"/>
  <c r="K285" i="18"/>
  <c r="L282" i="18"/>
  <c r="K281" i="18"/>
  <c r="L278" i="18"/>
  <c r="K277" i="18"/>
  <c r="L274" i="18"/>
  <c r="K273" i="18"/>
  <c r="L270" i="18"/>
  <c r="K269" i="18"/>
  <c r="L266" i="18"/>
  <c r="H263" i="18"/>
  <c r="H259" i="18"/>
  <c r="H255" i="18"/>
  <c r="H251" i="18"/>
  <c r="H247" i="18"/>
  <c r="H243" i="18"/>
  <c r="H239" i="18"/>
  <c r="H235" i="18"/>
  <c r="H231" i="18"/>
  <c r="H227" i="18"/>
  <c r="H223" i="18"/>
  <c r="H219" i="18"/>
  <c r="H215" i="18"/>
  <c r="H211" i="18"/>
  <c r="H207" i="18"/>
  <c r="H203" i="18"/>
  <c r="H199" i="18"/>
  <c r="H195" i="18"/>
  <c r="H191" i="18"/>
  <c r="H187" i="18"/>
  <c r="H183" i="18"/>
  <c r="H175" i="18"/>
  <c r="H159" i="18"/>
  <c r="P12" i="18"/>
  <c r="H12" i="18"/>
  <c r="E16" i="19"/>
  <c r="E24" i="19"/>
  <c r="E31" i="19"/>
  <c r="E41" i="19"/>
  <c r="E49" i="19"/>
  <c r="E57" i="19"/>
  <c r="E67" i="19"/>
  <c r="K177" i="18"/>
  <c r="I177" i="18"/>
  <c r="L174" i="18"/>
  <c r="L168" i="18"/>
  <c r="K161" i="18"/>
  <c r="I161" i="18"/>
  <c r="L158" i="18"/>
  <c r="O13" i="18"/>
  <c r="O12" i="18"/>
  <c r="G12" i="18"/>
  <c r="G263" i="18"/>
  <c r="K263" i="18"/>
  <c r="F262" i="18"/>
  <c r="J262" i="18"/>
  <c r="G259" i="18"/>
  <c r="K259" i="18"/>
  <c r="F258" i="18"/>
  <c r="J258" i="18"/>
  <c r="G255" i="18"/>
  <c r="K255" i="18"/>
  <c r="F254" i="18"/>
  <c r="J254" i="18"/>
  <c r="G251" i="18"/>
  <c r="K251" i="18"/>
  <c r="F250" i="18"/>
  <c r="J250" i="18"/>
  <c r="G247" i="18"/>
  <c r="K247" i="18"/>
  <c r="F246" i="18"/>
  <c r="J246" i="18"/>
  <c r="G243" i="18"/>
  <c r="K243" i="18"/>
  <c r="F242" i="18"/>
  <c r="J242" i="18"/>
  <c r="G239" i="18"/>
  <c r="K239" i="18"/>
  <c r="F238" i="18"/>
  <c r="J238" i="18"/>
  <c r="G235" i="18"/>
  <c r="K235" i="18"/>
  <c r="F234" i="18"/>
  <c r="J234" i="18"/>
  <c r="G231" i="18"/>
  <c r="K231" i="18"/>
  <c r="F230" i="18"/>
  <c r="J230" i="18"/>
  <c r="G227" i="18"/>
  <c r="K227" i="18"/>
  <c r="F226" i="18"/>
  <c r="J226" i="18"/>
  <c r="G223" i="18"/>
  <c r="K223" i="18"/>
  <c r="F222" i="18"/>
  <c r="J222" i="18"/>
  <c r="G219" i="18"/>
  <c r="K219" i="18"/>
  <c r="F218" i="18"/>
  <c r="J218" i="18"/>
  <c r="G215" i="18"/>
  <c r="K215" i="18"/>
  <c r="F214" i="18"/>
  <c r="J214" i="18"/>
  <c r="G211" i="18"/>
  <c r="K211" i="18"/>
  <c r="F210" i="18"/>
  <c r="J210" i="18"/>
  <c r="G207" i="18"/>
  <c r="K207" i="18"/>
  <c r="F206" i="18"/>
  <c r="J206" i="18"/>
  <c r="G203" i="18"/>
  <c r="K203" i="18"/>
  <c r="F202" i="18"/>
  <c r="J202" i="18"/>
  <c r="G199" i="18"/>
  <c r="K199" i="18"/>
  <c r="F198" i="18"/>
  <c r="J198" i="18"/>
  <c r="G195" i="18"/>
  <c r="K195" i="18"/>
  <c r="F194" i="18"/>
  <c r="J194" i="18"/>
  <c r="G191" i="18"/>
  <c r="K191" i="18"/>
  <c r="F190" i="18"/>
  <c r="J190" i="18"/>
  <c r="G187" i="18"/>
  <c r="K187" i="18"/>
  <c r="F186" i="18"/>
  <c r="J186" i="18"/>
  <c r="G183" i="18"/>
  <c r="K183" i="18"/>
  <c r="L180" i="18"/>
  <c r="K173" i="18"/>
  <c r="I173" i="18"/>
  <c r="L170" i="18"/>
  <c r="L164" i="18"/>
  <c r="G157" i="18"/>
  <c r="L157" i="18"/>
  <c r="K157" i="18"/>
  <c r="G153" i="18"/>
  <c r="L153" i="18"/>
  <c r="K153" i="18"/>
  <c r="G149" i="18"/>
  <c r="L149" i="18"/>
  <c r="K149" i="18"/>
  <c r="G145" i="18"/>
  <c r="L145" i="18"/>
  <c r="K145" i="18"/>
  <c r="G141" i="18"/>
  <c r="L141" i="18"/>
  <c r="K141" i="18"/>
  <c r="G137" i="18"/>
  <c r="L137" i="18"/>
  <c r="K137" i="18"/>
  <c r="G133" i="18"/>
  <c r="L133" i="18"/>
  <c r="K133" i="18"/>
  <c r="G129" i="18"/>
  <c r="L129" i="18"/>
  <c r="K129" i="18"/>
  <c r="G125" i="18"/>
  <c r="L125" i="18"/>
  <c r="K125" i="18"/>
  <c r="G121" i="18"/>
  <c r="L121" i="18"/>
  <c r="K121" i="18"/>
  <c r="G117" i="18"/>
  <c r="L117" i="18"/>
  <c r="K117" i="18"/>
  <c r="G113" i="18"/>
  <c r="L113" i="18"/>
  <c r="K113" i="18"/>
  <c r="G109" i="18"/>
  <c r="L109" i="18"/>
  <c r="K109" i="18"/>
  <c r="G105" i="18"/>
  <c r="L105" i="18"/>
  <c r="K105" i="18"/>
  <c r="G101" i="18"/>
  <c r="L101" i="18"/>
  <c r="K101" i="18"/>
  <c r="G97" i="18"/>
  <c r="L97" i="18"/>
  <c r="K97" i="18"/>
  <c r="G93" i="18"/>
  <c r="L93" i="18"/>
  <c r="K93" i="18"/>
  <c r="G89" i="18"/>
  <c r="L89" i="18"/>
  <c r="K89" i="18"/>
  <c r="G85" i="18"/>
  <c r="L85" i="18"/>
  <c r="K85" i="18"/>
  <c r="K81" i="18"/>
  <c r="G81" i="18"/>
  <c r="L81" i="18"/>
  <c r="G77" i="18"/>
  <c r="K73" i="18"/>
  <c r="G73" i="18"/>
  <c r="L73" i="18"/>
  <c r="G69" i="18"/>
  <c r="K65" i="18"/>
  <c r="G65" i="18"/>
  <c r="L65" i="18"/>
  <c r="K61" i="18"/>
  <c r="G61" i="18"/>
  <c r="G57" i="18"/>
  <c r="G53" i="18"/>
  <c r="G49" i="18"/>
  <c r="K45" i="18"/>
  <c r="G45" i="18"/>
  <c r="K41" i="18"/>
  <c r="G41" i="18"/>
  <c r="L41" i="18"/>
  <c r="G37" i="18"/>
  <c r="L37" i="18"/>
  <c r="K33" i="18"/>
  <c r="G33" i="18"/>
  <c r="L33" i="18"/>
  <c r="K29" i="18"/>
  <c r="G29" i="18"/>
  <c r="L29" i="18"/>
  <c r="G25" i="18"/>
  <c r="G21" i="18"/>
  <c r="Z36" i="17"/>
  <c r="J342" i="18"/>
  <c r="K339" i="18"/>
  <c r="J338" i="18"/>
  <c r="K335" i="18"/>
  <c r="J334" i="18"/>
  <c r="K331" i="18"/>
  <c r="J330" i="18"/>
  <c r="K327" i="18"/>
  <c r="J326" i="18"/>
  <c r="K323" i="18"/>
  <c r="J322" i="18"/>
  <c r="K319" i="18"/>
  <c r="J318" i="18"/>
  <c r="K315" i="18"/>
  <c r="J314" i="18"/>
  <c r="K311" i="18"/>
  <c r="J310" i="18"/>
  <c r="K307" i="18"/>
  <c r="J306" i="18"/>
  <c r="K303" i="18"/>
  <c r="J302" i="18"/>
  <c r="K299" i="18"/>
  <c r="J298" i="18"/>
  <c r="K295" i="18"/>
  <c r="J294" i="18"/>
  <c r="K291" i="18"/>
  <c r="J290" i="18"/>
  <c r="K287" i="18"/>
  <c r="J286" i="18"/>
  <c r="K283" i="18"/>
  <c r="J282" i="18"/>
  <c r="K279" i="18"/>
  <c r="J278" i="18"/>
  <c r="K275" i="18"/>
  <c r="J274" i="18"/>
  <c r="K271" i="18"/>
  <c r="J270" i="18"/>
  <c r="K267" i="18"/>
  <c r="J266" i="18"/>
  <c r="L181" i="18"/>
  <c r="F181" i="18"/>
  <c r="F179" i="18"/>
  <c r="J177" i="18"/>
  <c r="L175" i="18"/>
  <c r="G174" i="18"/>
  <c r="K172" i="18"/>
  <c r="G172" i="18"/>
  <c r="L165" i="18"/>
  <c r="F165" i="18"/>
  <c r="F163" i="18"/>
  <c r="J161" i="18"/>
  <c r="L159" i="18"/>
  <c r="G158" i="18"/>
  <c r="L12" i="18"/>
  <c r="D12" i="18"/>
  <c r="E63" i="19"/>
  <c r="J70" i="18"/>
  <c r="F58" i="18"/>
  <c r="I58" i="18"/>
  <c r="H58" i="18"/>
  <c r="J58" i="18"/>
  <c r="F50" i="18"/>
  <c r="I50" i="18"/>
  <c r="H50" i="18"/>
  <c r="J50" i="18"/>
  <c r="F38" i="18"/>
  <c r="I38" i="18"/>
  <c r="I34" i="18"/>
  <c r="F30" i="18"/>
  <c r="I30" i="18"/>
  <c r="H30" i="18"/>
  <c r="J30" i="18"/>
  <c r="F26" i="18"/>
  <c r="I26" i="18"/>
  <c r="H26" i="18"/>
  <c r="J26" i="18"/>
  <c r="F22" i="18"/>
  <c r="I22" i="18"/>
  <c r="H22" i="18"/>
  <c r="J22" i="18"/>
  <c r="I70" i="8"/>
  <c r="S70" i="8"/>
  <c r="U70" i="8"/>
  <c r="I76" i="8"/>
  <c r="S76" i="8"/>
  <c r="U76" i="8"/>
  <c r="I81" i="8"/>
  <c r="S81" i="8"/>
  <c r="U81" i="8"/>
  <c r="I87" i="8"/>
  <c r="S87" i="8"/>
  <c r="U87" i="8"/>
  <c r="I159" i="8"/>
  <c r="S159" i="8"/>
  <c r="U159" i="8"/>
  <c r="I166" i="8"/>
  <c r="S166" i="8"/>
  <c r="U166" i="8"/>
  <c r="E11" i="19"/>
  <c r="E13" i="19"/>
  <c r="E22" i="19"/>
  <c r="E27" i="19"/>
  <c r="E36" i="19"/>
  <c r="E38" i="19"/>
  <c r="E47" i="19"/>
  <c r="E52" i="19"/>
  <c r="E54" i="19"/>
  <c r="E69" i="19"/>
  <c r="G154" i="18"/>
  <c r="K154" i="18"/>
  <c r="G150" i="18"/>
  <c r="K150" i="18"/>
  <c r="G146" i="18"/>
  <c r="K146" i="18"/>
  <c r="G142" i="18"/>
  <c r="K142" i="18"/>
  <c r="G138" i="18"/>
  <c r="K138" i="18"/>
  <c r="G134" i="18"/>
  <c r="K134" i="18"/>
  <c r="G130" i="18"/>
  <c r="K130" i="18"/>
  <c r="G126" i="18"/>
  <c r="K126" i="18"/>
  <c r="G122" i="18"/>
  <c r="K122" i="18"/>
  <c r="G118" i="18"/>
  <c r="K118" i="18"/>
  <c r="G114" i="18"/>
  <c r="K114" i="18"/>
  <c r="G110" i="18"/>
  <c r="K110" i="18"/>
  <c r="G106" i="18"/>
  <c r="K106" i="18"/>
  <c r="G102" i="18"/>
  <c r="K102" i="18"/>
  <c r="G98" i="18"/>
  <c r="K98" i="18"/>
  <c r="G94" i="18"/>
  <c r="K94" i="18"/>
  <c r="G90" i="18"/>
  <c r="K90" i="18"/>
  <c r="G86" i="18"/>
  <c r="K86" i="18"/>
  <c r="G82" i="18"/>
  <c r="G78" i="18"/>
  <c r="G74" i="18"/>
  <c r="G70" i="18"/>
  <c r="G66" i="18"/>
  <c r="G62" i="18"/>
  <c r="K58" i="18"/>
  <c r="L58" i="18"/>
  <c r="G58" i="18"/>
  <c r="G54" i="18"/>
  <c r="K50" i="18"/>
  <c r="L50" i="18"/>
  <c r="G50" i="18"/>
  <c r="G46" i="18"/>
  <c r="G42" i="18"/>
  <c r="L38" i="18"/>
  <c r="G38" i="18"/>
  <c r="K34" i="18"/>
  <c r="G34" i="18"/>
  <c r="K30" i="18"/>
  <c r="L30" i="18"/>
  <c r="G30" i="18"/>
  <c r="K26" i="18"/>
  <c r="L26" i="18"/>
  <c r="G26" i="18"/>
  <c r="K22" i="18"/>
  <c r="L22" i="18"/>
  <c r="G22" i="18"/>
  <c r="M165" i="11"/>
  <c r="S165" i="11"/>
  <c r="U165" i="11"/>
  <c r="M160" i="11"/>
  <c r="S160" i="11"/>
  <c r="U160" i="11"/>
  <c r="S87" i="11"/>
  <c r="U87" i="11"/>
  <c r="M87" i="11"/>
  <c r="S80" i="11"/>
  <c r="U80" i="11"/>
  <c r="M80" i="11"/>
  <c r="S76" i="11"/>
  <c r="U76" i="11"/>
  <c r="M76" i="11"/>
  <c r="S55" i="11"/>
  <c r="U55" i="11"/>
  <c r="M55" i="11"/>
  <c r="G60" i="17"/>
  <c r="I60" i="17" s="1"/>
  <c r="K158" i="16"/>
  <c r="G187" i="17"/>
  <c r="J182" i="18"/>
  <c r="K179" i="18"/>
  <c r="J178" i="18"/>
  <c r="K175" i="18"/>
  <c r="J174" i="18"/>
  <c r="K171" i="18"/>
  <c r="J170" i="18"/>
  <c r="K167" i="18"/>
  <c r="J166" i="18"/>
  <c r="K163" i="18"/>
  <c r="J162" i="18"/>
  <c r="K159" i="18"/>
  <c r="J158" i="18"/>
  <c r="S54" i="8"/>
  <c r="U54" i="8"/>
  <c r="S74" i="8"/>
  <c r="U74" i="8"/>
  <c r="S80" i="8"/>
  <c r="U80" i="8"/>
  <c r="S86" i="8"/>
  <c r="U86" i="8"/>
  <c r="S158" i="8"/>
  <c r="U158" i="8"/>
  <c r="S165" i="8"/>
  <c r="U165" i="8"/>
  <c r="E15" i="19"/>
  <c r="E17" i="19"/>
  <c r="E26" i="19"/>
  <c r="E30" i="19"/>
  <c r="E32" i="19"/>
  <c r="E40" i="19"/>
  <c r="E42" i="19"/>
  <c r="E51" i="19"/>
  <c r="E56" i="19"/>
  <c r="E58" i="19"/>
  <c r="E62" i="19"/>
  <c r="E64" i="19"/>
  <c r="G155" i="18"/>
  <c r="L155" i="18"/>
  <c r="G151" i="18"/>
  <c r="L151" i="18"/>
  <c r="G147" i="18"/>
  <c r="L147" i="18"/>
  <c r="G143" i="18"/>
  <c r="L143" i="18"/>
  <c r="G139" i="18"/>
  <c r="L139" i="18"/>
  <c r="G135" i="18"/>
  <c r="L135" i="18"/>
  <c r="G131" i="18"/>
  <c r="L131" i="18"/>
  <c r="G127" i="18"/>
  <c r="L127" i="18"/>
  <c r="G123" i="18"/>
  <c r="L123" i="18"/>
  <c r="G119" i="18"/>
  <c r="L119" i="18"/>
  <c r="G115" i="18"/>
  <c r="L115" i="18"/>
  <c r="G111" i="18"/>
  <c r="L111" i="18"/>
  <c r="G107" i="18"/>
  <c r="L107" i="18"/>
  <c r="G103" i="18"/>
  <c r="L103" i="18"/>
  <c r="G99" i="18"/>
  <c r="L99" i="18"/>
  <c r="G95" i="18"/>
  <c r="L95" i="18"/>
  <c r="G91" i="18"/>
  <c r="L91" i="18"/>
  <c r="G87" i="18"/>
  <c r="L87" i="18"/>
  <c r="G83" i="18"/>
  <c r="K83" i="18"/>
  <c r="G79" i="18"/>
  <c r="K79" i="18"/>
  <c r="G75" i="18"/>
  <c r="G71" i="18"/>
  <c r="G67" i="18"/>
  <c r="L63" i="18"/>
  <c r="G63" i="18"/>
  <c r="G59" i="18"/>
  <c r="G55" i="18"/>
  <c r="G51" i="18"/>
  <c r="L47" i="18"/>
  <c r="G47" i="18"/>
  <c r="K47" i="18"/>
  <c r="G43" i="18"/>
  <c r="G39" i="18"/>
  <c r="L35" i="18"/>
  <c r="G35" i="18"/>
  <c r="K35" i="18"/>
  <c r="G31" i="18"/>
  <c r="L27" i="18"/>
  <c r="G27" i="18"/>
  <c r="K27" i="18"/>
  <c r="L23" i="18"/>
  <c r="G23" i="18"/>
  <c r="K23" i="18"/>
  <c r="F84" i="18"/>
  <c r="H84" i="18"/>
  <c r="J84" i="18"/>
  <c r="I84" i="18"/>
  <c r="F80" i="18"/>
  <c r="H80" i="18"/>
  <c r="J80" i="18"/>
  <c r="I80" i="18"/>
  <c r="H76" i="18"/>
  <c r="J68" i="18"/>
  <c r="F64" i="18"/>
  <c r="H64" i="18"/>
  <c r="J64" i="18"/>
  <c r="I64" i="18"/>
  <c r="F56" i="18"/>
  <c r="H56" i="18"/>
  <c r="J56" i="18"/>
  <c r="I56" i="18"/>
  <c r="F52" i="18"/>
  <c r="H52" i="18"/>
  <c r="F48" i="18"/>
  <c r="H48" i="18"/>
  <c r="J48" i="18"/>
  <c r="I48" i="18"/>
  <c r="F44" i="18"/>
  <c r="H44" i="18"/>
  <c r="J40" i="18"/>
  <c r="F36" i="18"/>
  <c r="H36" i="18"/>
  <c r="J36" i="18"/>
  <c r="I36" i="18"/>
  <c r="J32" i="18"/>
  <c r="I56" i="8"/>
  <c r="S56" i="8"/>
  <c r="U56" i="8"/>
  <c r="I73" i="8"/>
  <c r="S73" i="8"/>
  <c r="U73" i="8"/>
  <c r="I78" i="8"/>
  <c r="S78" i="8"/>
  <c r="U78" i="8"/>
  <c r="I84" i="8"/>
  <c r="S84" i="8"/>
  <c r="U84" i="8"/>
  <c r="I152" i="8"/>
  <c r="S152" i="8"/>
  <c r="U152" i="8"/>
  <c r="I164" i="8"/>
  <c r="S164" i="8"/>
  <c r="U164" i="8"/>
  <c r="E14" i="19"/>
  <c r="E19" i="19"/>
  <c r="E21" i="19"/>
  <c r="E29" i="19"/>
  <c r="E34" i="19"/>
  <c r="E39" i="19"/>
  <c r="E44" i="19"/>
  <c r="E46" i="19"/>
  <c r="E55" i="19"/>
  <c r="E80" i="19"/>
  <c r="E61" i="19"/>
  <c r="E66" i="19"/>
  <c r="E68" i="19"/>
  <c r="P132" i="2"/>
  <c r="R132" i="2" s="1"/>
  <c r="T132" i="2" s="1"/>
  <c r="K156" i="18"/>
  <c r="G156" i="18"/>
  <c r="K152" i="18"/>
  <c r="G152" i="18"/>
  <c r="K148" i="18"/>
  <c r="G148" i="18"/>
  <c r="K144" i="18"/>
  <c r="G144" i="18"/>
  <c r="K140" i="18"/>
  <c r="G140" i="18"/>
  <c r="K136" i="18"/>
  <c r="G136" i="18"/>
  <c r="K132" i="18"/>
  <c r="G132" i="18"/>
  <c r="K128" i="18"/>
  <c r="G128" i="18"/>
  <c r="K124" i="18"/>
  <c r="G124" i="18"/>
  <c r="K120" i="18"/>
  <c r="G120" i="18"/>
  <c r="K116" i="18"/>
  <c r="G116" i="18"/>
  <c r="K112" i="18"/>
  <c r="G112" i="18"/>
  <c r="K108" i="18"/>
  <c r="G108" i="18"/>
  <c r="K104" i="18"/>
  <c r="G104" i="18"/>
  <c r="K100" i="18"/>
  <c r="G100" i="18"/>
  <c r="K96" i="18"/>
  <c r="G96" i="18"/>
  <c r="K92" i="18"/>
  <c r="G92" i="18"/>
  <c r="K88" i="18"/>
  <c r="G88" i="18"/>
  <c r="L84" i="18"/>
  <c r="G84" i="18"/>
  <c r="L80" i="18"/>
  <c r="G80" i="18"/>
  <c r="G76" i="18"/>
  <c r="G72" i="18"/>
  <c r="G68" i="18"/>
  <c r="L64" i="18"/>
  <c r="G64" i="18"/>
  <c r="G60" i="18"/>
  <c r="L56" i="18"/>
  <c r="G56" i="18"/>
  <c r="L52" i="18"/>
  <c r="G52" i="18"/>
  <c r="L48" i="18"/>
  <c r="G48" i="18"/>
  <c r="G44" i="18"/>
  <c r="G40" i="18"/>
  <c r="L36" i="18"/>
  <c r="G36" i="18"/>
  <c r="G32" i="18"/>
  <c r="G28" i="18"/>
  <c r="G24" i="18"/>
  <c r="S71" i="8"/>
  <c r="U71" i="8"/>
  <c r="S77" i="8"/>
  <c r="U77" i="8"/>
  <c r="S83" i="8"/>
  <c r="U83" i="8"/>
  <c r="S89" i="8"/>
  <c r="U89" i="8"/>
  <c r="S160" i="8"/>
  <c r="U160" i="8"/>
  <c r="E18" i="19"/>
  <c r="E23" i="19"/>
  <c r="E25" i="19"/>
  <c r="E33" i="19"/>
  <c r="E43" i="19"/>
  <c r="E48" i="19"/>
  <c r="E50" i="19"/>
  <c r="E59" i="19"/>
  <c r="E65" i="19"/>
  <c r="E70" i="19"/>
  <c r="E72" i="19"/>
  <c r="M158" i="11"/>
  <c r="S158" i="11"/>
  <c r="U158" i="11"/>
  <c r="M89" i="11"/>
  <c r="S89" i="11"/>
  <c r="U89" i="11"/>
  <c r="S84" i="11"/>
  <c r="U84" i="11"/>
  <c r="M84" i="11"/>
  <c r="M77" i="11"/>
  <c r="S77" i="11"/>
  <c r="U77" i="11"/>
  <c r="S73" i="11"/>
  <c r="U73" i="11"/>
  <c r="M73" i="11"/>
  <c r="G160" i="16"/>
  <c r="I160" i="16"/>
  <c r="Z160" i="16"/>
  <c r="G180" i="17"/>
  <c r="I180" i="17" s="1"/>
  <c r="G179" i="17"/>
  <c r="S159" i="11"/>
  <c r="U159" i="11"/>
  <c r="M159" i="11"/>
  <c r="M152" i="11"/>
  <c r="S152" i="11"/>
  <c r="U152" i="11"/>
  <c r="M83" i="11"/>
  <c r="S83" i="11"/>
  <c r="U83" i="11"/>
  <c r="S78" i="11"/>
  <c r="U78" i="11"/>
  <c r="M78" i="11"/>
  <c r="M71" i="11"/>
  <c r="S71" i="11"/>
  <c r="U71" i="11"/>
  <c r="S43" i="11"/>
  <c r="U43" i="11"/>
  <c r="M43" i="11"/>
  <c r="BN158" i="16"/>
  <c r="AU158" i="16"/>
  <c r="S166" i="11"/>
  <c r="U166" i="11"/>
  <c r="M166" i="11"/>
  <c r="M164" i="11"/>
  <c r="S164" i="11"/>
  <c r="U164" i="11"/>
  <c r="S86" i="11"/>
  <c r="U86" i="11"/>
  <c r="M86" i="11"/>
  <c r="S81" i="11"/>
  <c r="U81" i="11"/>
  <c r="M81" i="11"/>
  <c r="S74" i="11"/>
  <c r="U74" i="11"/>
  <c r="M74" i="11"/>
  <c r="S70" i="11"/>
  <c r="U70" i="11"/>
  <c r="M70" i="11"/>
  <c r="G185" i="17"/>
  <c r="K185" i="17" s="1"/>
  <c r="Z185" i="17"/>
  <c r="BN160" i="16"/>
  <c r="BN159" i="16"/>
  <c r="AB11" i="16"/>
  <c r="Z158" i="16"/>
  <c r="Z178" i="17"/>
  <c r="G159" i="16"/>
  <c r="I159" i="16"/>
  <c r="AB12" i="16"/>
  <c r="AU40" i="17"/>
  <c r="AT40" i="17" s="1"/>
  <c r="AS40" i="17" s="1"/>
  <c r="AR40" i="17" s="1"/>
  <c r="AQ40" i="17" s="1"/>
  <c r="AP40" i="17" s="1"/>
  <c r="AO40" i="17" s="1"/>
  <c r="AN40" i="17" s="1"/>
  <c r="AM40" i="17" s="1"/>
  <c r="AL40" i="17" s="1"/>
  <c r="AU48" i="17"/>
  <c r="AU88" i="17"/>
  <c r="AT88" i="17" s="1"/>
  <c r="AS88" i="17" s="1"/>
  <c r="AR88" i="17" s="1"/>
  <c r="AQ88" i="17" s="1"/>
  <c r="AP88" i="17" s="1"/>
  <c r="AO88" i="17" s="1"/>
  <c r="AN88" i="17" s="1"/>
  <c r="AM88" i="17" s="1"/>
  <c r="AL88" i="17" s="1"/>
  <c r="AU128" i="17"/>
  <c r="AT128" i="17" s="1"/>
  <c r="AS128" i="17" s="1"/>
  <c r="AU132" i="17"/>
  <c r="AT132" i="17" s="1"/>
  <c r="AU183" i="17"/>
  <c r="AT183" i="17" s="1"/>
  <c r="AU180" i="17"/>
  <c r="AU157" i="17"/>
  <c r="AU154" i="17"/>
  <c r="AT154" i="17" s="1"/>
  <c r="AU141" i="17"/>
  <c r="BD2001" i="16"/>
  <c r="J49" i="17"/>
  <c r="AR89" i="16"/>
  <c r="AQ89" i="16"/>
  <c r="BM39" i="16"/>
  <c r="BL39" i="16"/>
  <c r="BK39" i="16"/>
  <c r="BJ39" i="16"/>
  <c r="BI39" i="16"/>
  <c r="BH39" i="16"/>
  <c r="BG39" i="16"/>
  <c r="BF39" i="16"/>
  <c r="BE39" i="16"/>
  <c r="BM55" i="16"/>
  <c r="BL55" i="16"/>
  <c r="BK55" i="16"/>
  <c r="BJ55" i="16"/>
  <c r="BI55" i="16"/>
  <c r="BH55" i="16"/>
  <c r="BG55" i="16"/>
  <c r="BF55" i="16"/>
  <c r="BE55" i="16"/>
  <c r="J72" i="16"/>
  <c r="J80" i="16"/>
  <c r="J104" i="16"/>
  <c r="J128" i="16"/>
  <c r="J144" i="16"/>
  <c r="BM2062" i="16"/>
  <c r="BL2062" i="16"/>
  <c r="BK2062" i="16"/>
  <c r="BJ2062" i="16"/>
  <c r="BI2062" i="16"/>
  <c r="BH2062" i="16"/>
  <c r="BG2062" i="16"/>
  <c r="BF2062" i="16"/>
  <c r="BE2062" i="16"/>
  <c r="BH2014" i="16"/>
  <c r="BG2014" i="16"/>
  <c r="BF2014" i="16"/>
  <c r="BE2014" i="16"/>
  <c r="BM2014" i="16"/>
  <c r="BL2014" i="16"/>
  <c r="BK2014" i="16"/>
  <c r="BJ2014" i="16"/>
  <c r="BI2014" i="16"/>
  <c r="BE1966" i="16"/>
  <c r="BM1966" i="16"/>
  <c r="BL1966" i="16"/>
  <c r="BK1966" i="16"/>
  <c r="BJ1966" i="16"/>
  <c r="BI1966" i="16"/>
  <c r="BH1966" i="16"/>
  <c r="BG1966" i="16"/>
  <c r="BF1966" i="16"/>
  <c r="BM1934" i="16"/>
  <c r="BL1934" i="16"/>
  <c r="BK1934" i="16"/>
  <c r="BJ1934" i="16"/>
  <c r="BI1934" i="16"/>
  <c r="BH1934" i="16"/>
  <c r="BG1934" i="16"/>
  <c r="BF1934" i="16"/>
  <c r="BE1934" i="16"/>
  <c r="BE1886" i="16"/>
  <c r="BM1886" i="16"/>
  <c r="BL1886" i="16"/>
  <c r="BK1886" i="16"/>
  <c r="BJ1886" i="16"/>
  <c r="BI1886" i="16"/>
  <c r="BH1886" i="16"/>
  <c r="BG1886" i="16"/>
  <c r="BF1886" i="16"/>
  <c r="BM1838" i="16"/>
  <c r="BL1838" i="16"/>
  <c r="BK1838" i="16"/>
  <c r="BJ1838" i="16"/>
  <c r="BI1838" i="16"/>
  <c r="BH1838" i="16"/>
  <c r="BG1838" i="16"/>
  <c r="BF1838" i="16"/>
  <c r="BE1838" i="16"/>
  <c r="BM1806" i="16"/>
  <c r="BL1806" i="16"/>
  <c r="BK1806" i="16"/>
  <c r="BJ1806" i="16"/>
  <c r="BI1806" i="16"/>
  <c r="BH1806" i="16"/>
  <c r="BG1806" i="16"/>
  <c r="BF1806" i="16"/>
  <c r="BE1806" i="16"/>
  <c r="BK2064" i="16"/>
  <c r="BJ2064" i="16"/>
  <c r="BI2064" i="16"/>
  <c r="BH2064" i="16"/>
  <c r="BG2064" i="16"/>
  <c r="BF2064" i="16"/>
  <c r="BE2064" i="16"/>
  <c r="BM2064" i="16"/>
  <c r="BL2064" i="16"/>
  <c r="BM2016" i="16"/>
  <c r="BL2016" i="16"/>
  <c r="BK2016" i="16"/>
  <c r="BJ2016" i="16"/>
  <c r="BI2016" i="16"/>
  <c r="BH2016" i="16"/>
  <c r="BG2016" i="16"/>
  <c r="BF2016" i="16"/>
  <c r="BE2016" i="16"/>
  <c r="BM1952" i="16"/>
  <c r="BL1952" i="16"/>
  <c r="BK1952" i="16"/>
  <c r="BJ1952" i="16"/>
  <c r="BI1952" i="16"/>
  <c r="BH1952" i="16"/>
  <c r="BG1952" i="16"/>
  <c r="BF1952" i="16"/>
  <c r="BE1952" i="16"/>
  <c r="BM1904" i="16"/>
  <c r="BL1904" i="16"/>
  <c r="BK1904" i="16"/>
  <c r="BJ1904" i="16"/>
  <c r="BI1904" i="16"/>
  <c r="BH1904" i="16"/>
  <c r="BG1904" i="16"/>
  <c r="BF1904" i="16"/>
  <c r="BE1904" i="16"/>
  <c r="BM1872" i="16"/>
  <c r="BL1872" i="16"/>
  <c r="BK1872" i="16"/>
  <c r="BJ1872" i="16"/>
  <c r="BI1872" i="16"/>
  <c r="BH1872" i="16"/>
  <c r="BG1872" i="16"/>
  <c r="BF1872" i="16"/>
  <c r="BE1872" i="16"/>
  <c r="BB2080" i="16"/>
  <c r="BD2080" i="16"/>
  <c r="BB2104" i="16"/>
  <c r="BD2104" i="16"/>
  <c r="BB2120" i="16"/>
  <c r="BB2168" i="16"/>
  <c r="BB2192" i="16"/>
  <c r="BC2240" i="16"/>
  <c r="BC2296" i="16"/>
  <c r="BB2360" i="16"/>
  <c r="BC2360" i="16"/>
  <c r="BD2360" i="16"/>
  <c r="BB2408" i="16"/>
  <c r="BC2408" i="16"/>
  <c r="BD2408" i="16"/>
  <c r="BC2456" i="16"/>
  <c r="BD2456" i="16"/>
  <c r="BB2504" i="16"/>
  <c r="BC2504" i="16"/>
  <c r="BD2504" i="16"/>
  <c r="BB2552" i="16"/>
  <c r="BC2552" i="16"/>
  <c r="BD2552" i="16"/>
  <c r="BM159" i="16"/>
  <c r="BL159" i="16"/>
  <c r="BK159" i="16"/>
  <c r="BJ159" i="16"/>
  <c r="BI159" i="16"/>
  <c r="BH159" i="16"/>
  <c r="BG159" i="16"/>
  <c r="BF159" i="16"/>
  <c r="BE159" i="16"/>
  <c r="BM160" i="16"/>
  <c r="BM150" i="16"/>
  <c r="BL150" i="16"/>
  <c r="BK150" i="16"/>
  <c r="BJ150" i="16"/>
  <c r="BI150" i="16"/>
  <c r="BH150" i="16"/>
  <c r="BG150" i="16"/>
  <c r="BF150" i="16"/>
  <c r="BE150" i="16"/>
  <c r="BM142" i="16"/>
  <c r="BL142" i="16"/>
  <c r="BK142" i="16"/>
  <c r="BJ142" i="16"/>
  <c r="BI142" i="16"/>
  <c r="BH142" i="16"/>
  <c r="BG142" i="16"/>
  <c r="BF142" i="16"/>
  <c r="BE142" i="16"/>
  <c r="BM134" i="16"/>
  <c r="BL134" i="16"/>
  <c r="BK134" i="16"/>
  <c r="BJ134" i="16"/>
  <c r="BI134" i="16"/>
  <c r="BH134" i="16"/>
  <c r="BG134" i="16"/>
  <c r="BF134" i="16"/>
  <c r="BE134" i="16"/>
  <c r="BM126" i="16"/>
  <c r="BL126" i="16"/>
  <c r="BK126" i="16"/>
  <c r="BJ126" i="16"/>
  <c r="BI126" i="16"/>
  <c r="BH126" i="16"/>
  <c r="BG126" i="16"/>
  <c r="BF126" i="16"/>
  <c r="BE126" i="16"/>
  <c r="BM118" i="16"/>
  <c r="BL118" i="16"/>
  <c r="BK118" i="16"/>
  <c r="BJ118" i="16"/>
  <c r="BI118" i="16"/>
  <c r="BH118" i="16"/>
  <c r="BG118" i="16"/>
  <c r="BF118" i="16"/>
  <c r="BE118" i="16"/>
  <c r="BM110" i="16"/>
  <c r="BL110" i="16"/>
  <c r="BK110" i="16"/>
  <c r="BJ110" i="16"/>
  <c r="BI110" i="16"/>
  <c r="BH110" i="16"/>
  <c r="BG110" i="16"/>
  <c r="BF110" i="16"/>
  <c r="BE110" i="16"/>
  <c r="BM102" i="16"/>
  <c r="BL102" i="16"/>
  <c r="BK102" i="16"/>
  <c r="BJ102" i="16"/>
  <c r="BI102" i="16"/>
  <c r="BH102" i="16"/>
  <c r="BG102" i="16"/>
  <c r="BF102" i="16"/>
  <c r="BE102" i="16"/>
  <c r="BM94" i="16"/>
  <c r="BL94" i="16"/>
  <c r="BK94" i="16"/>
  <c r="BJ94" i="16"/>
  <c r="BI94" i="16"/>
  <c r="BH94" i="16"/>
  <c r="BG94" i="16"/>
  <c r="BF94" i="16"/>
  <c r="BE94" i="16"/>
  <c r="BM86" i="16"/>
  <c r="BL86" i="16"/>
  <c r="BK86" i="16"/>
  <c r="BJ86" i="16"/>
  <c r="BI86" i="16"/>
  <c r="BH86" i="16"/>
  <c r="BG86" i="16"/>
  <c r="BF86" i="16"/>
  <c r="BE86" i="16"/>
  <c r="BM78" i="16"/>
  <c r="BL78" i="16"/>
  <c r="BK78" i="16"/>
  <c r="BJ78" i="16"/>
  <c r="BI78" i="16"/>
  <c r="BH78" i="16"/>
  <c r="BG78" i="16"/>
  <c r="BF78" i="16"/>
  <c r="BE78" i="16"/>
  <c r="BM70" i="16"/>
  <c r="BL70" i="16"/>
  <c r="BK70" i="16"/>
  <c r="BJ70" i="16"/>
  <c r="BI70" i="16"/>
  <c r="BH70" i="16"/>
  <c r="BG70" i="16"/>
  <c r="BF70" i="16"/>
  <c r="BE70" i="16"/>
  <c r="BM62" i="16"/>
  <c r="BL62" i="16"/>
  <c r="BK62" i="16"/>
  <c r="BJ62" i="16"/>
  <c r="BI62" i="16"/>
  <c r="BH62" i="16"/>
  <c r="BG62" i="16"/>
  <c r="BF62" i="16"/>
  <c r="BE62" i="16"/>
  <c r="BM54" i="16"/>
  <c r="BL54" i="16"/>
  <c r="BK54" i="16"/>
  <c r="BJ54" i="16"/>
  <c r="BI54" i="16"/>
  <c r="BH54" i="16"/>
  <c r="BG54" i="16"/>
  <c r="BF54" i="16"/>
  <c r="BE54" i="16"/>
  <c r="BM46" i="16"/>
  <c r="BL46" i="16"/>
  <c r="BK46" i="16"/>
  <c r="BJ46" i="16"/>
  <c r="BI46" i="16"/>
  <c r="BH46" i="16"/>
  <c r="BG46" i="16"/>
  <c r="BF46" i="16"/>
  <c r="BE46" i="16"/>
  <c r="BM38" i="16"/>
  <c r="BL38" i="16"/>
  <c r="BK38" i="16"/>
  <c r="BJ38" i="16"/>
  <c r="BI38" i="16"/>
  <c r="BH38" i="16"/>
  <c r="BG38" i="16"/>
  <c r="BF38" i="16"/>
  <c r="BE38" i="16"/>
  <c r="BM30" i="16"/>
  <c r="BL30" i="16"/>
  <c r="BK30" i="16"/>
  <c r="BJ30" i="16"/>
  <c r="BI30" i="16"/>
  <c r="BH30" i="16"/>
  <c r="BG30" i="16"/>
  <c r="BF30" i="16"/>
  <c r="BE30" i="16"/>
  <c r="BM22" i="16"/>
  <c r="BL22" i="16"/>
  <c r="BK22" i="16"/>
  <c r="BJ22" i="16"/>
  <c r="BI22" i="16"/>
  <c r="BH22" i="16"/>
  <c r="BG22" i="16"/>
  <c r="BF22" i="16"/>
  <c r="BE22" i="16"/>
  <c r="CO89" i="16"/>
  <c r="CW89" i="16"/>
  <c r="CV89" i="16"/>
  <c r="CU89" i="16"/>
  <c r="CT89" i="16"/>
  <c r="CS89" i="16"/>
  <c r="CR89" i="16"/>
  <c r="CQ89" i="16"/>
  <c r="CP89" i="16"/>
  <c r="CW81" i="16"/>
  <c r="CV81" i="16"/>
  <c r="CU81" i="16"/>
  <c r="CT81" i="16"/>
  <c r="CS81" i="16"/>
  <c r="CR81" i="16"/>
  <c r="CQ81" i="16"/>
  <c r="CP81" i="16"/>
  <c r="CO81" i="16"/>
  <c r="CW73" i="16"/>
  <c r="CV73" i="16"/>
  <c r="CU73" i="16"/>
  <c r="CT73" i="16"/>
  <c r="CS73" i="16"/>
  <c r="CR73" i="16"/>
  <c r="CQ73" i="16"/>
  <c r="CP73" i="16"/>
  <c r="CO73" i="16"/>
  <c r="CV65" i="16"/>
  <c r="CU65" i="16"/>
  <c r="CT65" i="16"/>
  <c r="CS65" i="16"/>
  <c r="CR65" i="16"/>
  <c r="CQ65" i="16"/>
  <c r="CP65" i="16"/>
  <c r="CO65" i="16"/>
  <c r="CW65" i="16"/>
  <c r="CW57" i="16"/>
  <c r="CV57" i="16"/>
  <c r="CU57" i="16"/>
  <c r="CT57" i="16"/>
  <c r="CS57" i="16"/>
  <c r="CR57" i="16"/>
  <c r="CQ57" i="16"/>
  <c r="CP57" i="16"/>
  <c r="CO57" i="16"/>
  <c r="CS49" i="16"/>
  <c r="CR49" i="16"/>
  <c r="CQ49" i="16"/>
  <c r="CP49" i="16"/>
  <c r="CO49" i="16"/>
  <c r="CW49" i="16"/>
  <c r="CV49" i="16"/>
  <c r="CU49" i="16"/>
  <c r="CT49" i="16"/>
  <c r="CW41" i="16"/>
  <c r="CV41" i="16"/>
  <c r="CU41" i="16"/>
  <c r="CT41" i="16"/>
  <c r="CS41" i="16"/>
  <c r="CR41" i="16"/>
  <c r="CQ41" i="16"/>
  <c r="CP41" i="16"/>
  <c r="CO41" i="16"/>
  <c r="CV33" i="16"/>
  <c r="CU33" i="16"/>
  <c r="CT33" i="16"/>
  <c r="CS33" i="16"/>
  <c r="CR33" i="16"/>
  <c r="CQ33" i="16"/>
  <c r="CP33" i="16"/>
  <c r="CO33" i="16"/>
  <c r="CW33" i="16"/>
  <c r="CO25" i="16"/>
  <c r="CW25" i="16"/>
  <c r="CV25" i="16"/>
  <c r="CU25" i="16"/>
  <c r="CT25" i="16"/>
  <c r="CS25" i="16"/>
  <c r="CR25" i="16"/>
  <c r="CQ25" i="16"/>
  <c r="CP25" i="16"/>
  <c r="CW92" i="16"/>
  <c r="CV92" i="16"/>
  <c r="CU92" i="16"/>
  <c r="CT92" i="16"/>
  <c r="CS92" i="16"/>
  <c r="CR92" i="16"/>
  <c r="CQ92" i="16"/>
  <c r="CP92" i="16"/>
  <c r="CO92" i="16"/>
  <c r="CW84" i="16"/>
  <c r="CV84" i="16"/>
  <c r="CU84" i="16"/>
  <c r="CT84" i="16"/>
  <c r="CS84" i="16"/>
  <c r="CR84" i="16"/>
  <c r="CQ84" i="16"/>
  <c r="CP84" i="16"/>
  <c r="CO84" i="16"/>
  <c r="CW76" i="16"/>
  <c r="CV76" i="16"/>
  <c r="CU76" i="16"/>
  <c r="CT76" i="16"/>
  <c r="CS76" i="16"/>
  <c r="CR76" i="16"/>
  <c r="CQ76" i="16"/>
  <c r="CP76" i="16"/>
  <c r="CO76" i="16"/>
  <c r="CW68" i="16"/>
  <c r="CV68" i="16"/>
  <c r="CU68" i="16"/>
  <c r="CT68" i="16"/>
  <c r="CS68" i="16"/>
  <c r="CR68" i="16"/>
  <c r="CQ68" i="16"/>
  <c r="CP68" i="16"/>
  <c r="CO68" i="16"/>
  <c r="CW60" i="16"/>
  <c r="CV60" i="16"/>
  <c r="CU60" i="16"/>
  <c r="CT60" i="16"/>
  <c r="CS60" i="16"/>
  <c r="CR60" i="16"/>
  <c r="CQ60" i="16"/>
  <c r="CP60" i="16"/>
  <c r="CO60" i="16"/>
  <c r="CW52" i="16"/>
  <c r="CS52" i="16"/>
  <c r="CR52" i="16"/>
  <c r="CQ52" i="16"/>
  <c r="CP52" i="16"/>
  <c r="CO52" i="16"/>
  <c r="CV52" i="16"/>
  <c r="CU52" i="16"/>
  <c r="CT52" i="16"/>
  <c r="CW44" i="16"/>
  <c r="CV44" i="16"/>
  <c r="CU44" i="16"/>
  <c r="CT44" i="16"/>
  <c r="CS44" i="16"/>
  <c r="CR44" i="16"/>
  <c r="CQ44" i="16"/>
  <c r="CP44" i="16"/>
  <c r="CO44" i="16"/>
  <c r="CW36" i="16"/>
  <c r="CV36" i="16"/>
  <c r="CU36" i="16"/>
  <c r="CT36" i="16"/>
  <c r="CS36" i="16"/>
  <c r="CR36" i="16"/>
  <c r="CQ36" i="16"/>
  <c r="CP36" i="16"/>
  <c r="CO36" i="16"/>
  <c r="CW28" i="16"/>
  <c r="CV28" i="16"/>
  <c r="CU28" i="16"/>
  <c r="CT28" i="16"/>
  <c r="CS28" i="16"/>
  <c r="CR28" i="16"/>
  <c r="CQ28" i="16"/>
  <c r="CP28" i="16"/>
  <c r="CO28" i="16"/>
  <c r="BM149" i="16"/>
  <c r="BL149" i="16"/>
  <c r="BK149" i="16"/>
  <c r="BJ149" i="16"/>
  <c r="BI149" i="16"/>
  <c r="BH149" i="16"/>
  <c r="BG149" i="16"/>
  <c r="BF149" i="16"/>
  <c r="BE149" i="16"/>
  <c r="BM141" i="16"/>
  <c r="BL141" i="16"/>
  <c r="BK141" i="16"/>
  <c r="BJ141" i="16"/>
  <c r="BI141" i="16"/>
  <c r="BH141" i="16"/>
  <c r="BG141" i="16"/>
  <c r="BF141" i="16"/>
  <c r="BE141" i="16"/>
  <c r="BE133" i="16"/>
  <c r="BM133" i="16"/>
  <c r="BL133" i="16"/>
  <c r="BK133" i="16"/>
  <c r="BJ133" i="16"/>
  <c r="BI133" i="16"/>
  <c r="BH133" i="16"/>
  <c r="BG133" i="16"/>
  <c r="BF133" i="16"/>
  <c r="BJ125" i="16"/>
  <c r="BI125" i="16"/>
  <c r="BH125" i="16"/>
  <c r="BG125" i="16"/>
  <c r="BF125" i="16"/>
  <c r="BE125" i="16"/>
  <c r="BM125" i="16"/>
  <c r="BL125" i="16"/>
  <c r="BK125" i="16"/>
  <c r="BG117" i="16"/>
  <c r="BF117" i="16"/>
  <c r="BE117" i="16"/>
  <c r="BM117" i="16"/>
  <c r="BL117" i="16"/>
  <c r="BK117" i="16"/>
  <c r="BJ117" i="16"/>
  <c r="BI117" i="16"/>
  <c r="BH117" i="16"/>
  <c r="BM109" i="16"/>
  <c r="BL109" i="16"/>
  <c r="BK109" i="16"/>
  <c r="BJ109" i="16"/>
  <c r="BI109" i="16"/>
  <c r="BH109" i="16"/>
  <c r="BG109" i="16"/>
  <c r="BF109" i="16"/>
  <c r="BE109" i="16"/>
  <c r="BL101" i="16"/>
  <c r="BK101" i="16"/>
  <c r="BJ101" i="16"/>
  <c r="BI101" i="16"/>
  <c r="BH101" i="16"/>
  <c r="BG101" i="16"/>
  <c r="BF101" i="16"/>
  <c r="BE101" i="16"/>
  <c r="BM101" i="16"/>
  <c r="BJ93" i="16"/>
  <c r="BI93" i="16"/>
  <c r="BH93" i="16"/>
  <c r="BG93" i="16"/>
  <c r="BF93" i="16"/>
  <c r="BE93" i="16"/>
  <c r="BM93" i="16"/>
  <c r="BL93" i="16"/>
  <c r="BK93" i="16"/>
  <c r="BM85" i="16"/>
  <c r="BL85" i="16"/>
  <c r="BK85" i="16"/>
  <c r="BJ85" i="16"/>
  <c r="BI85" i="16"/>
  <c r="BH85" i="16"/>
  <c r="BG85" i="16"/>
  <c r="BF85" i="16"/>
  <c r="BE85" i="16"/>
  <c r="BJ77" i="16"/>
  <c r="BI77" i="16"/>
  <c r="BH77" i="16"/>
  <c r="BG77" i="16"/>
  <c r="BF77" i="16"/>
  <c r="BE77" i="16"/>
  <c r="BM77" i="16"/>
  <c r="BL77" i="16"/>
  <c r="BK77" i="16"/>
  <c r="BL69" i="16"/>
  <c r="BK69" i="16"/>
  <c r="BJ69" i="16"/>
  <c r="BI69" i="16"/>
  <c r="BH69" i="16"/>
  <c r="BG69" i="16"/>
  <c r="BF69" i="16"/>
  <c r="BE69" i="16"/>
  <c r="BM69" i="16"/>
  <c r="AS135" i="16"/>
  <c r="AR135" i="16"/>
  <c r="AQ135" i="16"/>
  <c r="AP135" i="16"/>
  <c r="AO135" i="16"/>
  <c r="AN135" i="16"/>
  <c r="AM135" i="16"/>
  <c r="AL135" i="16"/>
  <c r="AT135" i="16"/>
  <c r="AT59" i="16"/>
  <c r="AS59" i="16"/>
  <c r="AR59" i="16"/>
  <c r="AQ59" i="16"/>
  <c r="AP59" i="16"/>
  <c r="AO59" i="16"/>
  <c r="AN59" i="16"/>
  <c r="AM59" i="16"/>
  <c r="AL59" i="16"/>
  <c r="AT110" i="16"/>
  <c r="AS110" i="16"/>
  <c r="AR110" i="16"/>
  <c r="AQ110" i="16"/>
  <c r="AP110" i="16"/>
  <c r="AO110" i="16"/>
  <c r="AN110" i="16"/>
  <c r="AM110" i="16"/>
  <c r="AL110" i="16"/>
  <c r="AT105" i="16"/>
  <c r="AS105" i="16"/>
  <c r="AR105" i="16"/>
  <c r="AQ105" i="16"/>
  <c r="AP105" i="16"/>
  <c r="AO105" i="16"/>
  <c r="AN105" i="16"/>
  <c r="AM105" i="16"/>
  <c r="AL105" i="16"/>
  <c r="AT36" i="16"/>
  <c r="AS36" i="16"/>
  <c r="AR36" i="16"/>
  <c r="AQ36" i="16"/>
  <c r="AP36" i="16"/>
  <c r="AO36" i="16"/>
  <c r="AN36" i="16"/>
  <c r="AM36" i="16"/>
  <c r="AL36" i="16"/>
  <c r="R59" i="16"/>
  <c r="R24" i="16"/>
  <c r="K37" i="16"/>
  <c r="R37" i="16"/>
  <c r="R45" i="16"/>
  <c r="J53" i="16"/>
  <c r="R53" i="16"/>
  <c r="N149" i="16"/>
  <c r="R44" i="16"/>
  <c r="R52" i="16"/>
  <c r="R61" i="16"/>
  <c r="BB2065" i="16"/>
  <c r="AU95" i="17"/>
  <c r="AU87" i="17"/>
  <c r="AU35" i="17"/>
  <c r="AT35" i="17" s="1"/>
  <c r="AS35" i="17" s="1"/>
  <c r="AR35" i="17" s="1"/>
  <c r="AQ35" i="17" s="1"/>
  <c r="AP35" i="17" s="1"/>
  <c r="AO35" i="17" s="1"/>
  <c r="AN35" i="17" s="1"/>
  <c r="AM35" i="17" s="1"/>
  <c r="AL35" i="17" s="1"/>
  <c r="AI35" i="17" s="1"/>
  <c r="AS132" i="17"/>
  <c r="AR132" i="17" s="1"/>
  <c r="AQ132" i="17" s="1"/>
  <c r="AP132" i="17" s="1"/>
  <c r="AO132" i="17" s="1"/>
  <c r="AN132" i="17" s="1"/>
  <c r="AM132" i="17" s="1"/>
  <c r="AL132" i="17" s="1"/>
  <c r="AT124" i="16"/>
  <c r="AS124" i="16"/>
  <c r="AR124" i="16"/>
  <c r="AQ124" i="16"/>
  <c r="AP124" i="16"/>
  <c r="AO124" i="16"/>
  <c r="AN124" i="16"/>
  <c r="AM124" i="16"/>
  <c r="AL124" i="16"/>
  <c r="BL31" i="16"/>
  <c r="BK31" i="16"/>
  <c r="BJ31" i="16"/>
  <c r="BI31" i="16"/>
  <c r="BH31" i="16"/>
  <c r="BG31" i="16"/>
  <c r="BF31" i="16"/>
  <c r="BE31" i="16"/>
  <c r="BM31" i="16"/>
  <c r="R64" i="16"/>
  <c r="J136" i="16"/>
  <c r="BM2046" i="16"/>
  <c r="BL2046" i="16"/>
  <c r="BK2046" i="16"/>
  <c r="BJ2046" i="16"/>
  <c r="BI2046" i="16"/>
  <c r="BH2046" i="16"/>
  <c r="BG2046" i="16"/>
  <c r="BF2046" i="16"/>
  <c r="BE2046" i="16"/>
  <c r="BH1982" i="16"/>
  <c r="BG1982" i="16"/>
  <c r="BF1982" i="16"/>
  <c r="BE1982" i="16"/>
  <c r="BM1982" i="16"/>
  <c r="BL1982" i="16"/>
  <c r="BK1982" i="16"/>
  <c r="BJ1982" i="16"/>
  <c r="BI1982" i="16"/>
  <c r="BM1918" i="16"/>
  <c r="BL1918" i="16"/>
  <c r="BK1918" i="16"/>
  <c r="BJ1918" i="16"/>
  <c r="BI1918" i="16"/>
  <c r="BH1918" i="16"/>
  <c r="BG1918" i="16"/>
  <c r="BF1918" i="16"/>
  <c r="BE1918" i="16"/>
  <c r="BM1870" i="16"/>
  <c r="BL1870" i="16"/>
  <c r="BK1870" i="16"/>
  <c r="BJ1870" i="16"/>
  <c r="BI1870" i="16"/>
  <c r="BH1870" i="16"/>
  <c r="BG1870" i="16"/>
  <c r="BF1870" i="16"/>
  <c r="BE1870" i="16"/>
  <c r="BM1822" i="16"/>
  <c r="BL1822" i="16"/>
  <c r="BK1822" i="16"/>
  <c r="BJ1822" i="16"/>
  <c r="BI1822" i="16"/>
  <c r="BH1822" i="16"/>
  <c r="BG1822" i="16"/>
  <c r="BF1822" i="16"/>
  <c r="BE1822" i="16"/>
  <c r="CW18" i="16"/>
  <c r="CV18" i="16"/>
  <c r="CU18" i="16"/>
  <c r="CT18" i="16"/>
  <c r="CS18" i="16"/>
  <c r="CR18" i="16"/>
  <c r="CQ18" i="16"/>
  <c r="CP18" i="16"/>
  <c r="CO18" i="16"/>
  <c r="BM2032" i="16"/>
  <c r="BL2032" i="16"/>
  <c r="BK2032" i="16"/>
  <c r="BJ2032" i="16"/>
  <c r="BI2032" i="16"/>
  <c r="BH2032" i="16"/>
  <c r="BG2032" i="16"/>
  <c r="BF2032" i="16"/>
  <c r="BE2032" i="16"/>
  <c r="BM1984" i="16"/>
  <c r="BL1984" i="16"/>
  <c r="BK1984" i="16"/>
  <c r="BJ1984" i="16"/>
  <c r="BI1984" i="16"/>
  <c r="BH1984" i="16"/>
  <c r="BG1984" i="16"/>
  <c r="BF1984" i="16"/>
  <c r="BE1984" i="16"/>
  <c r="BM1936" i="16"/>
  <c r="BL1936" i="16"/>
  <c r="BK1936" i="16"/>
  <c r="BJ1936" i="16"/>
  <c r="BI1936" i="16"/>
  <c r="BH1936" i="16"/>
  <c r="BG1936" i="16"/>
  <c r="BF1936" i="16"/>
  <c r="BE1936" i="16"/>
  <c r="BM1888" i="16"/>
  <c r="BL1888" i="16"/>
  <c r="BK1888" i="16"/>
  <c r="BJ1888" i="16"/>
  <c r="BI1888" i="16"/>
  <c r="BH1888" i="16"/>
  <c r="BG1888" i="16"/>
  <c r="BF1888" i="16"/>
  <c r="BE1888" i="16"/>
  <c r="BM1840" i="16"/>
  <c r="BL1840" i="16"/>
  <c r="BK1840" i="16"/>
  <c r="BJ1840" i="16"/>
  <c r="BI1840" i="16"/>
  <c r="BH1840" i="16"/>
  <c r="BG1840" i="16"/>
  <c r="BF1840" i="16"/>
  <c r="BE1840" i="16"/>
  <c r="BC2096" i="16"/>
  <c r="BC2160" i="16"/>
  <c r="BD2160" i="16"/>
  <c r="BC2184" i="16"/>
  <c r="BD2184" i="16"/>
  <c r="BC2200" i="16"/>
  <c r="BC2224" i="16"/>
  <c r="BD2224" i="16"/>
  <c r="BD2248" i="16"/>
  <c r="BD2264" i="16"/>
  <c r="BB2288" i="16"/>
  <c r="BD2288" i="16"/>
  <c r="BB2312" i="16"/>
  <c r="BD2312" i="16"/>
  <c r="BB2344" i="16"/>
  <c r="BC2344" i="16"/>
  <c r="BD2344" i="16"/>
  <c r="BB2392" i="16"/>
  <c r="BB2440" i="16"/>
  <c r="BC2440" i="16"/>
  <c r="BD2440" i="16"/>
  <c r="BB2488" i="16"/>
  <c r="BC2488" i="16"/>
  <c r="BD2488" i="16"/>
  <c r="BB2536" i="16"/>
  <c r="BC2536" i="16"/>
  <c r="BD2536" i="16"/>
  <c r="AT141" i="17"/>
  <c r="AS141" i="17" s="1"/>
  <c r="AR141" i="17" s="1"/>
  <c r="AQ141" i="17" s="1"/>
  <c r="AP141" i="17" s="1"/>
  <c r="AO141" i="17" s="1"/>
  <c r="AN141" i="17" s="1"/>
  <c r="AM141" i="17" s="1"/>
  <c r="AL141" i="17" s="1"/>
  <c r="K187" i="17"/>
  <c r="AT127" i="16"/>
  <c r="AT52" i="16"/>
  <c r="N156" i="16"/>
  <c r="AU165" i="17"/>
  <c r="AU169" i="17"/>
  <c r="AU121" i="17"/>
  <c r="AU89" i="17"/>
  <c r="AU85" i="17"/>
  <c r="AU53" i="17"/>
  <c r="BN99" i="17"/>
  <c r="AS23" i="16"/>
  <c r="AR23" i="16"/>
  <c r="AQ23" i="16"/>
  <c r="AP23" i="16"/>
  <c r="AO23" i="16"/>
  <c r="AN23" i="16"/>
  <c r="AT23" i="16"/>
  <c r="AM23" i="16"/>
  <c r="AL23" i="16"/>
  <c r="AT76" i="16"/>
  <c r="AS76" i="16"/>
  <c r="AR76" i="16"/>
  <c r="AQ76" i="16"/>
  <c r="AP76" i="16"/>
  <c r="AO76" i="16"/>
  <c r="AN76" i="16"/>
  <c r="AM76" i="16"/>
  <c r="AL76" i="16"/>
  <c r="R51" i="16"/>
  <c r="BM2030" i="16"/>
  <c r="BL2030" i="16"/>
  <c r="BK2030" i="16"/>
  <c r="BJ2030" i="16"/>
  <c r="BI2030" i="16"/>
  <c r="BH2030" i="16"/>
  <c r="BG2030" i="16"/>
  <c r="BF2030" i="16"/>
  <c r="BE2030" i="16"/>
  <c r="BM1998" i="16"/>
  <c r="BL1998" i="16"/>
  <c r="BK1998" i="16"/>
  <c r="BJ1998" i="16"/>
  <c r="BI1998" i="16"/>
  <c r="BH1998" i="16"/>
  <c r="BG1998" i="16"/>
  <c r="BF1998" i="16"/>
  <c r="BE1998" i="16"/>
  <c r="BL1950" i="16"/>
  <c r="BK1950" i="16"/>
  <c r="BJ1950" i="16"/>
  <c r="BI1950" i="16"/>
  <c r="BH1950" i="16"/>
  <c r="BG1950" i="16"/>
  <c r="BF1950" i="16"/>
  <c r="BE1950" i="16"/>
  <c r="BM1950" i="16"/>
  <c r="BM1902" i="16"/>
  <c r="BL1902" i="16"/>
  <c r="BK1902" i="16"/>
  <c r="BJ1902" i="16"/>
  <c r="BI1902" i="16"/>
  <c r="BH1902" i="16"/>
  <c r="BG1902" i="16"/>
  <c r="BF1902" i="16"/>
  <c r="BE1902" i="16"/>
  <c r="BM1854" i="16"/>
  <c r="BL1854" i="16"/>
  <c r="BK1854" i="16"/>
  <c r="BJ1854" i="16"/>
  <c r="BI1854" i="16"/>
  <c r="BH1854" i="16"/>
  <c r="BG1854" i="16"/>
  <c r="BF1854" i="16"/>
  <c r="BE1854" i="16"/>
  <c r="BG1790" i="16"/>
  <c r="BF1790" i="16"/>
  <c r="BE1790" i="16"/>
  <c r="BM1790" i="16"/>
  <c r="BL1790" i="16"/>
  <c r="BK1790" i="16"/>
  <c r="BJ1790" i="16"/>
  <c r="BI1790" i="16"/>
  <c r="BH1790" i="16"/>
  <c r="BM2048" i="16"/>
  <c r="BL2048" i="16"/>
  <c r="BK2048" i="16"/>
  <c r="BJ2048" i="16"/>
  <c r="BI2048" i="16"/>
  <c r="BH2048" i="16"/>
  <c r="BG2048" i="16"/>
  <c r="BF2048" i="16"/>
  <c r="BE2048" i="16"/>
  <c r="BM2000" i="16"/>
  <c r="BL2000" i="16"/>
  <c r="BK2000" i="16"/>
  <c r="BJ2000" i="16"/>
  <c r="BI2000" i="16"/>
  <c r="BH2000" i="16"/>
  <c r="BG2000" i="16"/>
  <c r="BF2000" i="16"/>
  <c r="BE2000" i="16"/>
  <c r="BM1968" i="16"/>
  <c r="BL1968" i="16"/>
  <c r="BK1968" i="16"/>
  <c r="BJ1968" i="16"/>
  <c r="BI1968" i="16"/>
  <c r="BH1968" i="16"/>
  <c r="BG1968" i="16"/>
  <c r="BF1968" i="16"/>
  <c r="BE1968" i="16"/>
  <c r="BM1920" i="16"/>
  <c r="BL1920" i="16"/>
  <c r="BK1920" i="16"/>
  <c r="BJ1920" i="16"/>
  <c r="BI1920" i="16"/>
  <c r="BH1920" i="16"/>
  <c r="BG1920" i="16"/>
  <c r="BF1920" i="16"/>
  <c r="BE1920" i="16"/>
  <c r="BM1856" i="16"/>
  <c r="BL1856" i="16"/>
  <c r="BK1856" i="16"/>
  <c r="BJ1856" i="16"/>
  <c r="BI1856" i="16"/>
  <c r="BH1856" i="16"/>
  <c r="BG1856" i="16"/>
  <c r="BF1856" i="16"/>
  <c r="BE1856" i="16"/>
  <c r="BB2088" i="16"/>
  <c r="BD2088" i="16"/>
  <c r="BD2112" i="16"/>
  <c r="BB2152" i="16"/>
  <c r="BB2176" i="16"/>
  <c r="BB2208" i="16"/>
  <c r="BB2232" i="16"/>
  <c r="BC2232" i="16"/>
  <c r="BC2304" i="16"/>
  <c r="BC2328" i="16"/>
  <c r="BB2376" i="16"/>
  <c r="BC2376" i="16"/>
  <c r="BD2376" i="16"/>
  <c r="BB2424" i="16"/>
  <c r="BC2424" i="16"/>
  <c r="BD2424" i="16"/>
  <c r="BB2472" i="16"/>
  <c r="BC2472" i="16"/>
  <c r="BD2472" i="16"/>
  <c r="BD2520" i="16"/>
  <c r="BB2568" i="16"/>
  <c r="BC2568" i="16"/>
  <c r="BD2568" i="16"/>
  <c r="BN5" i="17"/>
  <c r="BN6" i="17"/>
  <c r="BN13" i="17"/>
  <c r="BN16" i="17"/>
  <c r="BN40" i="17"/>
  <c r="BN44" i="17"/>
  <c r="BN25" i="17"/>
  <c r="BN29" i="17"/>
  <c r="BN57" i="17"/>
  <c r="BN61" i="17"/>
  <c r="BN71" i="17"/>
  <c r="BN72" i="17"/>
  <c r="BN79" i="17"/>
  <c r="BN80" i="17"/>
  <c r="BN87" i="17"/>
  <c r="BN88" i="17"/>
  <c r="BN95" i="17"/>
  <c r="AU1780" i="17"/>
  <c r="AU1794" i="17"/>
  <c r="AU1796" i="17"/>
  <c r="AU1810" i="17"/>
  <c r="AU1812" i="17"/>
  <c r="AU1816" i="17"/>
  <c r="AU1826" i="17"/>
  <c r="AU1828" i="17"/>
  <c r="AU1832" i="17"/>
  <c r="AU1842" i="17"/>
  <c r="AU1844" i="17"/>
  <c r="AU1848" i="17"/>
  <c r="AU1858" i="17"/>
  <c r="AU1860" i="17"/>
  <c r="AU1864" i="17"/>
  <c r="AU1874" i="17"/>
  <c r="AU1876" i="17"/>
  <c r="AU1880" i="17"/>
  <c r="AU1890" i="17"/>
  <c r="AU1892" i="17"/>
  <c r="AU1896" i="17"/>
  <c r="AU1906" i="17"/>
  <c r="AU1908" i="17"/>
  <c r="BN17" i="17"/>
  <c r="BN34" i="17"/>
  <c r="BN38" i="17"/>
  <c r="BN46" i="17"/>
  <c r="BN35" i="17"/>
  <c r="BN39" i="17"/>
  <c r="AU1783" i="17"/>
  <c r="AU1823" i="17"/>
  <c r="AU1831" i="17"/>
  <c r="AU1847" i="17"/>
  <c r="AU1885" i="17"/>
  <c r="AU1893" i="17"/>
  <c r="AU1911" i="17"/>
  <c r="AU1921" i="17"/>
  <c r="AU1923" i="17"/>
  <c r="AU1927" i="17"/>
  <c r="AU1937" i="17"/>
  <c r="AU1939" i="17"/>
  <c r="AU1943" i="17"/>
  <c r="AU1953" i="17"/>
  <c r="AU1955" i="17"/>
  <c r="AU1959" i="17"/>
  <c r="AU1969" i="17"/>
  <c r="AU1971" i="17"/>
  <c r="AU1975" i="17"/>
  <c r="AU1985" i="17"/>
  <c r="AU1987" i="17"/>
  <c r="AU1991" i="17"/>
  <c r="AU1997" i="17"/>
  <c r="AU1999" i="17"/>
  <c r="AU2001" i="17"/>
  <c r="AU2003" i="17"/>
  <c r="AU2005" i="17"/>
  <c r="AU2007" i="17"/>
  <c r="AU2009" i="17"/>
  <c r="AU2011" i="17"/>
  <c r="AU2013" i="17"/>
  <c r="AU2015" i="17"/>
  <c r="AU2017" i="17"/>
  <c r="AU2019" i="17"/>
  <c r="AU2021" i="17"/>
  <c r="AU2023" i="17"/>
  <c r="AU2025" i="17"/>
  <c r="AU2027" i="17"/>
  <c r="AU2029" i="17"/>
  <c r="AU2031" i="17"/>
  <c r="AU2033" i="17"/>
  <c r="AU2035" i="17"/>
  <c r="AU2037" i="17"/>
  <c r="AU2039" i="17"/>
  <c r="AU2041" i="17"/>
  <c r="AU2043" i="17"/>
  <c r="AU2045" i="17"/>
  <c r="AU2047" i="17"/>
  <c r="AU2049" i="17"/>
  <c r="AU2051" i="17"/>
  <c r="AU2053" i="17"/>
  <c r="AU2055" i="17"/>
  <c r="AU2057" i="17"/>
  <c r="AU2059" i="17"/>
  <c r="AU2061" i="17"/>
  <c r="AU2063" i="17"/>
  <c r="AU2065" i="17"/>
  <c r="BN14" i="17"/>
  <c r="BN31" i="17"/>
  <c r="BN43" i="17"/>
  <c r="BN47" i="17"/>
  <c r="BN51" i="17"/>
  <c r="AU1785" i="17"/>
  <c r="AU1793" i="17"/>
  <c r="AU1801" i="17"/>
  <c r="AU1809" i="17"/>
  <c r="AU1817" i="17"/>
  <c r="AU1825" i="17"/>
  <c r="AU1833" i="17"/>
  <c r="AU1841" i="17"/>
  <c r="AU1849" i="17"/>
  <c r="AU1857" i="17"/>
  <c r="AU1863" i="17"/>
  <c r="AU1871" i="17"/>
  <c r="AU1879" i="17"/>
  <c r="AU1887" i="17"/>
  <c r="AU1895" i="17"/>
  <c r="AU1903" i="17"/>
  <c r="BN23" i="17"/>
  <c r="AU1781" i="17"/>
  <c r="AU1789" i="17"/>
  <c r="AU1797" i="17"/>
  <c r="AU1805" i="17"/>
  <c r="AU1813" i="17"/>
  <c r="AU1821" i="17"/>
  <c r="AU1829" i="17"/>
  <c r="AU1837" i="17"/>
  <c r="AU1845" i="17"/>
  <c r="AU1853" i="17"/>
  <c r="AU1859" i="17"/>
  <c r="AU1867" i="17"/>
  <c r="AU1875" i="17"/>
  <c r="AU1883" i="17"/>
  <c r="AU1891" i="17"/>
  <c r="AU1899" i="17"/>
  <c r="AU1907" i="17"/>
  <c r="AU1909" i="17"/>
  <c r="AU1803" i="17"/>
  <c r="AU1835" i="17"/>
  <c r="AU1881" i="17"/>
  <c r="AU1912" i="17"/>
  <c r="AU1920" i="17"/>
  <c r="AU1928" i="17"/>
  <c r="AU1936" i="17"/>
  <c r="AU1944" i="17"/>
  <c r="AU1952" i="17"/>
  <c r="AU1960" i="17"/>
  <c r="AU1968" i="17"/>
  <c r="AU1976" i="17"/>
  <c r="AU1984" i="17"/>
  <c r="AU1992" i="17"/>
  <c r="AU2000" i="17"/>
  <c r="AU2008" i="17"/>
  <c r="AU2016" i="17"/>
  <c r="AU2024" i="17"/>
  <c r="AU2032" i="17"/>
  <c r="AU2040" i="17"/>
  <c r="AU2048" i="17"/>
  <c r="AU2056" i="17"/>
  <c r="AU2064" i="17"/>
  <c r="AU1795" i="17"/>
  <c r="AU1827" i="17"/>
  <c r="AU1873" i="17"/>
  <c r="AU1905" i="17"/>
  <c r="AU1914" i="17"/>
  <c r="AU1922" i="17"/>
  <c r="AU1930" i="17"/>
  <c r="AU1938" i="17"/>
  <c r="AU1946" i="17"/>
  <c r="AU1954" i="17"/>
  <c r="AU1962" i="17"/>
  <c r="AU1970" i="17"/>
  <c r="AU1978" i="17"/>
  <c r="AU1986" i="17"/>
  <c r="AU1994" i="17"/>
  <c r="AU2002" i="17"/>
  <c r="AU2010" i="17"/>
  <c r="AU2018" i="17"/>
  <c r="AU2026" i="17"/>
  <c r="AU2034" i="17"/>
  <c r="AU2042" i="17"/>
  <c r="AU2050" i="17"/>
  <c r="AU2058" i="17"/>
  <c r="AU2066" i="17"/>
  <c r="AU2068" i="17"/>
  <c r="AU2070" i="17"/>
  <c r="AU2072" i="17"/>
  <c r="AU2074" i="17"/>
  <c r="AU2076" i="17"/>
  <c r="AU2078" i="17"/>
  <c r="AU2080" i="17"/>
  <c r="AU2082" i="17"/>
  <c r="AU2084" i="17"/>
  <c r="AU2086" i="17"/>
  <c r="AU2088" i="17"/>
  <c r="AU2090" i="17"/>
  <c r="AU2092" i="17"/>
  <c r="AU2094" i="17"/>
  <c r="AU2096" i="17"/>
  <c r="AU2098" i="17"/>
  <c r="AU2100" i="17"/>
  <c r="AU2102" i="17"/>
  <c r="AU2104" i="17"/>
  <c r="AU2106" i="17"/>
  <c r="AU2108" i="17"/>
  <c r="AU2110" i="17"/>
  <c r="AU2112" i="17"/>
  <c r="AU2114" i="17"/>
  <c r="AU2116" i="17"/>
  <c r="AU2118" i="17"/>
  <c r="AU2120" i="17"/>
  <c r="AU2122" i="17"/>
  <c r="AU2124" i="17"/>
  <c r="AU2126" i="17"/>
  <c r="AU2128" i="17"/>
  <c r="AU2130" i="17"/>
  <c r="AU2132" i="17"/>
  <c r="AU2134" i="17"/>
  <c r="AU2136" i="17"/>
  <c r="AU2138" i="17"/>
  <c r="AU2140" i="17"/>
  <c r="AU2142" i="17"/>
  <c r="AU2144" i="17"/>
  <c r="AU2146" i="17"/>
  <c r="AU2148" i="17"/>
  <c r="AU2150" i="17"/>
  <c r="AU2152" i="17"/>
  <c r="AU2154" i="17"/>
  <c r="AU2156" i="17"/>
  <c r="AU2158" i="17"/>
  <c r="BN59" i="17"/>
  <c r="AU1811" i="17"/>
  <c r="AU1843" i="17"/>
  <c r="AU1889" i="17"/>
  <c r="AU1910" i="17"/>
  <c r="AU1918" i="17"/>
  <c r="AU1926" i="17"/>
  <c r="AU1934" i="17"/>
  <c r="AU1942" i="17"/>
  <c r="AU1950" i="17"/>
  <c r="AU1958" i="17"/>
  <c r="AU1966" i="17"/>
  <c r="AU1974" i="17"/>
  <c r="AU1982" i="17"/>
  <c r="AU1990" i="17"/>
  <c r="AU1998" i="17"/>
  <c r="AU2006" i="17"/>
  <c r="AU2014" i="17"/>
  <c r="AU2022" i="17"/>
  <c r="AU2030" i="17"/>
  <c r="AU2038" i="17"/>
  <c r="AU2046" i="17"/>
  <c r="AU2054" i="17"/>
  <c r="AU2060" i="17"/>
  <c r="AU2062" i="17"/>
  <c r="AU2067" i="17"/>
  <c r="AU2069" i="17"/>
  <c r="AU2071" i="17"/>
  <c r="AU2073" i="17"/>
  <c r="AU2075" i="17"/>
  <c r="AU2077" i="17"/>
  <c r="AU2079" i="17"/>
  <c r="AU2081" i="17"/>
  <c r="AU2083" i="17"/>
  <c r="AU2085" i="17"/>
  <c r="AU2087" i="17"/>
  <c r="AU2089" i="17"/>
  <c r="AU2091" i="17"/>
  <c r="AU2093" i="17"/>
  <c r="AU2095" i="17"/>
  <c r="AU2097" i="17"/>
  <c r="AU2099" i="17"/>
  <c r="AU2101" i="17"/>
  <c r="AU2103" i="17"/>
  <c r="AU2105" i="17"/>
  <c r="AU2107" i="17"/>
  <c r="AU2109" i="17"/>
  <c r="AU2111" i="17"/>
  <c r="AU2113" i="17"/>
  <c r="AU2115" i="17"/>
  <c r="AU2117" i="17"/>
  <c r="AU2119" i="17"/>
  <c r="AU2121" i="17"/>
  <c r="AU2123" i="17"/>
  <c r="AU2125" i="17"/>
  <c r="AU2127" i="17"/>
  <c r="AU2129" i="17"/>
  <c r="AU2131" i="17"/>
  <c r="AU2133" i="17"/>
  <c r="AU2135" i="17"/>
  <c r="AU2137" i="17"/>
  <c r="AU2139" i="17"/>
  <c r="AU2141" i="17"/>
  <c r="AU2143" i="17"/>
  <c r="AU2145" i="17"/>
  <c r="AU2147" i="17"/>
  <c r="AU2149" i="17"/>
  <c r="AU2151" i="17"/>
  <c r="AU2153" i="17"/>
  <c r="AU2155" i="17"/>
  <c r="AU2157" i="17"/>
  <c r="AU2159" i="17"/>
  <c r="AU2161" i="17"/>
  <c r="AU2163" i="17"/>
  <c r="AU2165" i="17"/>
  <c r="AU2167" i="17"/>
  <c r="AU2169" i="17"/>
  <c r="AU2171" i="17"/>
  <c r="AU2173" i="17"/>
  <c r="AU2175" i="17"/>
  <c r="AU2177" i="17"/>
  <c r="AU2179" i="17"/>
  <c r="AU2181" i="17"/>
  <c r="AU2183" i="17"/>
  <c r="AU2185" i="17"/>
  <c r="AU2187" i="17"/>
  <c r="AU2189" i="17"/>
  <c r="AU2191" i="17"/>
  <c r="AU2193" i="17"/>
  <c r="AU2195" i="17"/>
  <c r="AU2197" i="17"/>
  <c r="AU2199" i="17"/>
  <c r="AU2201" i="17"/>
  <c r="AU2203" i="17"/>
  <c r="AU2205" i="17"/>
  <c r="AU2207" i="17"/>
  <c r="AU2209" i="17"/>
  <c r="AU2211" i="17"/>
  <c r="AU2213" i="17"/>
  <c r="AU2215" i="17"/>
  <c r="AU2217" i="17"/>
  <c r="AU2219" i="17"/>
  <c r="AU2221" i="17"/>
  <c r="AU2223" i="17"/>
  <c r="AU2225" i="17"/>
  <c r="AU2227" i="17"/>
  <c r="AU2229" i="17"/>
  <c r="AU2231" i="17"/>
  <c r="AU2233" i="17"/>
  <c r="AU1819" i="17"/>
  <c r="AU1865" i="17"/>
  <c r="AU1916" i="17"/>
  <c r="AU1948" i="17"/>
  <c r="AU1980" i="17"/>
  <c r="AU2012" i="17"/>
  <c r="AU2044" i="17"/>
  <c r="AU2164" i="17"/>
  <c r="AU2172" i="17"/>
  <c r="AU2180" i="17"/>
  <c r="AU2188" i="17"/>
  <c r="AU2196" i="17"/>
  <c r="AU2204" i="17"/>
  <c r="AU2212" i="17"/>
  <c r="AU2220" i="17"/>
  <c r="AU2228" i="17"/>
  <c r="AU1787" i="17"/>
  <c r="AU1940" i="17"/>
  <c r="AU1972" i="17"/>
  <c r="AU2004" i="17"/>
  <c r="AU2036" i="17"/>
  <c r="AU2166" i="17"/>
  <c r="AU2174" i="17"/>
  <c r="AU2182" i="17"/>
  <c r="AU2190" i="17"/>
  <c r="AU2198" i="17"/>
  <c r="AU2206" i="17"/>
  <c r="AU2214" i="17"/>
  <c r="AU2222" i="17"/>
  <c r="AU2230" i="17"/>
  <c r="AU2235" i="17"/>
  <c r="AU2237" i="17"/>
  <c r="AU2239" i="17"/>
  <c r="AU2241" i="17"/>
  <c r="AU2243" i="17"/>
  <c r="AU2245" i="17"/>
  <c r="AU2247" i="17"/>
  <c r="AU2249" i="17"/>
  <c r="AU2251" i="17"/>
  <c r="AU2253" i="17"/>
  <c r="AU2255" i="17"/>
  <c r="AU2257" i="17"/>
  <c r="AU2259" i="17"/>
  <c r="AU2261" i="17"/>
  <c r="AU2263" i="17"/>
  <c r="AU2265" i="17"/>
  <c r="AU2267" i="17"/>
  <c r="AU2269" i="17"/>
  <c r="AU2271" i="17"/>
  <c r="AU2273" i="17"/>
  <c r="AU2275" i="17"/>
  <c r="AU2277" i="17"/>
  <c r="AU2279" i="17"/>
  <c r="AU2281" i="17"/>
  <c r="AU2283" i="17"/>
  <c r="AU2285" i="17"/>
  <c r="AU2287" i="17"/>
  <c r="AU2289" i="17"/>
  <c r="AU2291" i="17"/>
  <c r="AU2293" i="17"/>
  <c r="AU2295" i="17"/>
  <c r="AU2297" i="17"/>
  <c r="AU2299" i="17"/>
  <c r="AU2301" i="17"/>
  <c r="AU2303" i="17"/>
  <c r="AU2305" i="17"/>
  <c r="AU2307" i="17"/>
  <c r="AU2309" i="17"/>
  <c r="AU2311" i="17"/>
  <c r="AU2313" i="17"/>
  <c r="AU2315" i="17"/>
  <c r="AU2317" i="17"/>
  <c r="AU2319" i="17"/>
  <c r="AU2321" i="17"/>
  <c r="AU2323" i="17"/>
  <c r="AU2325" i="17"/>
  <c r="AU2327" i="17"/>
  <c r="AU2329" i="17"/>
  <c r="AU2331" i="17"/>
  <c r="AU2333" i="17"/>
  <c r="AU2335" i="17"/>
  <c r="AU2337" i="17"/>
  <c r="AU2339" i="17"/>
  <c r="AU2341" i="17"/>
  <c r="AU2343" i="17"/>
  <c r="AU2345" i="17"/>
  <c r="AU2347" i="17"/>
  <c r="AU2349" i="17"/>
  <c r="AU2351" i="17"/>
  <c r="AU2353" i="17"/>
  <c r="AU2355" i="17"/>
  <c r="AU2357" i="17"/>
  <c r="AU2359" i="17"/>
  <c r="AU2361" i="17"/>
  <c r="AU2363" i="17"/>
  <c r="AU2365" i="17"/>
  <c r="AU2367" i="17"/>
  <c r="AU2369" i="17"/>
  <c r="AU2371" i="17"/>
  <c r="AU2373" i="17"/>
  <c r="AU2375" i="17"/>
  <c r="AU2377" i="17"/>
  <c r="AU2379" i="17"/>
  <c r="AU2381" i="17"/>
  <c r="AU2383" i="17"/>
  <c r="AU2385" i="17"/>
  <c r="AU2387" i="17"/>
  <c r="AU2389" i="17"/>
  <c r="AU2391" i="17"/>
  <c r="AU2393" i="17"/>
  <c r="AU2395" i="17"/>
  <c r="AU2397" i="17"/>
  <c r="AU2399" i="17"/>
  <c r="AU2401" i="17"/>
  <c r="AU2403" i="17"/>
  <c r="AU2405" i="17"/>
  <c r="AU2407" i="17"/>
  <c r="AU2409" i="17"/>
  <c r="AU2411" i="17"/>
  <c r="AU2413" i="17"/>
  <c r="AU2415" i="17"/>
  <c r="AU2417" i="17"/>
  <c r="AU2419" i="17"/>
  <c r="AU2421" i="17"/>
  <c r="AU2423" i="17"/>
  <c r="AU2425" i="17"/>
  <c r="AU2427" i="17"/>
  <c r="AU2429" i="17"/>
  <c r="AU2431" i="17"/>
  <c r="AU2433" i="17"/>
  <c r="AU2435" i="17"/>
  <c r="AU2437" i="17"/>
  <c r="AU2439" i="17"/>
  <c r="AU2441" i="17"/>
  <c r="AU2443" i="17"/>
  <c r="AU2445" i="17"/>
  <c r="AU2447" i="17"/>
  <c r="AU2449" i="17"/>
  <c r="AU2451" i="17"/>
  <c r="AU2453" i="17"/>
  <c r="AU2455" i="17"/>
  <c r="AU2457" i="17"/>
  <c r="AU2459" i="17"/>
  <c r="AU2461" i="17"/>
  <c r="AU2463" i="17"/>
  <c r="AU2465" i="17"/>
  <c r="AU2467" i="17"/>
  <c r="AU2469" i="17"/>
  <c r="AU2471" i="17"/>
  <c r="AU2473" i="17"/>
  <c r="AU2475" i="17"/>
  <c r="AU2477" i="17"/>
  <c r="AU2479" i="17"/>
  <c r="AU2481" i="17"/>
  <c r="AU2483" i="17"/>
  <c r="AU2485" i="17"/>
  <c r="AU2487" i="17"/>
  <c r="AU2489" i="17"/>
  <c r="AU2491" i="17"/>
  <c r="AU2493" i="17"/>
  <c r="AU2495" i="17"/>
  <c r="AU2497" i="17"/>
  <c r="AU2499" i="17"/>
  <c r="AU2501" i="17"/>
  <c r="AU2503" i="17"/>
  <c r="AU2505" i="17"/>
  <c r="AU2507" i="17"/>
  <c r="AU2509" i="17"/>
  <c r="AU2511" i="17"/>
  <c r="AU2513" i="17"/>
  <c r="AU2515" i="17"/>
  <c r="AU2517" i="17"/>
  <c r="AU2519" i="17"/>
  <c r="AU2521" i="17"/>
  <c r="AU2523" i="17"/>
  <c r="AU2525" i="17"/>
  <c r="AU2527" i="17"/>
  <c r="AU2529" i="17"/>
  <c r="AU2531" i="17"/>
  <c r="AU2533" i="17"/>
  <c r="AU2535" i="17"/>
  <c r="AU2537" i="17"/>
  <c r="AU2539" i="17"/>
  <c r="AU2541" i="17"/>
  <c r="AU2543" i="17"/>
  <c r="AU2545" i="17"/>
  <c r="AU2547" i="17"/>
  <c r="AU2549" i="17"/>
  <c r="AU2551" i="17"/>
  <c r="AU2553" i="17"/>
  <c r="AU2555" i="17"/>
  <c r="AU2557" i="17"/>
  <c r="AU2559" i="17"/>
  <c r="AU2561" i="17"/>
  <c r="AU2563" i="17"/>
  <c r="AU2565" i="17"/>
  <c r="AU2567" i="17"/>
  <c r="AU2569" i="17"/>
  <c r="AU2571" i="17"/>
  <c r="AU2573" i="17"/>
  <c r="AU2575" i="17"/>
  <c r="AU2577" i="17"/>
  <c r="AU2579" i="17"/>
  <c r="AU2581" i="17"/>
  <c r="AU2583" i="17"/>
  <c r="AU2585" i="17"/>
  <c r="AU2587" i="17"/>
  <c r="AU2589" i="17"/>
  <c r="AU2591" i="17"/>
  <c r="AU2593" i="17"/>
  <c r="AU2595" i="17"/>
  <c r="AU2597" i="17"/>
  <c r="AU2599" i="17"/>
  <c r="AU2601" i="17"/>
  <c r="BN27" i="17"/>
  <c r="BN55" i="17"/>
  <c r="AU1851" i="17"/>
  <c r="AU1897" i="17"/>
  <c r="AU1924" i="17"/>
  <c r="AU1956" i="17"/>
  <c r="AU1988" i="17"/>
  <c r="AU2020" i="17"/>
  <c r="AU2052" i="17"/>
  <c r="AU2162" i="17"/>
  <c r="AU2170" i="17"/>
  <c r="AU2178" i="17"/>
  <c r="AU2186" i="17"/>
  <c r="AU2194" i="17"/>
  <c r="AU2202" i="17"/>
  <c r="AU2210" i="17"/>
  <c r="AU2218" i="17"/>
  <c r="AU2226" i="17"/>
  <c r="AU2234" i="17"/>
  <c r="AU2236" i="17"/>
  <c r="AU2238" i="17"/>
  <c r="AU2240" i="17"/>
  <c r="AU2242" i="17"/>
  <c r="AU2244" i="17"/>
  <c r="AU2246" i="17"/>
  <c r="AU2248" i="17"/>
  <c r="AU2250" i="17"/>
  <c r="AU2252" i="17"/>
  <c r="AU2254" i="17"/>
  <c r="AU2256" i="17"/>
  <c r="AU2258" i="17"/>
  <c r="AU2260" i="17"/>
  <c r="AU2262" i="17"/>
  <c r="AU2264" i="17"/>
  <c r="AU2266" i="17"/>
  <c r="AU2268" i="17"/>
  <c r="AU2270" i="17"/>
  <c r="AU2272" i="17"/>
  <c r="AU2274" i="17"/>
  <c r="AU2276" i="17"/>
  <c r="AU2278" i="17"/>
  <c r="AU2280" i="17"/>
  <c r="AU2282" i="17"/>
  <c r="AU2284" i="17"/>
  <c r="AU2286" i="17"/>
  <c r="AU2288" i="17"/>
  <c r="AU2290" i="17"/>
  <c r="AU2292" i="17"/>
  <c r="AU2294" i="17"/>
  <c r="AU2296" i="17"/>
  <c r="AU2298" i="17"/>
  <c r="AU2300" i="17"/>
  <c r="AU2302" i="17"/>
  <c r="AU2304" i="17"/>
  <c r="AU2306" i="17"/>
  <c r="AU2308" i="17"/>
  <c r="AU2310" i="17"/>
  <c r="AU2312" i="17"/>
  <c r="AU2314" i="17"/>
  <c r="AU2316" i="17"/>
  <c r="AU2318" i="17"/>
  <c r="AU2320" i="17"/>
  <c r="AU2322" i="17"/>
  <c r="AU2324" i="17"/>
  <c r="AU2326" i="17"/>
  <c r="AU2328" i="17"/>
  <c r="AU2330" i="17"/>
  <c r="AU2332" i="17"/>
  <c r="AU2334" i="17"/>
  <c r="AU2336" i="17"/>
  <c r="AU2338" i="17"/>
  <c r="AU2340" i="17"/>
  <c r="AU2342" i="17"/>
  <c r="AU2344" i="17"/>
  <c r="AU2346" i="17"/>
  <c r="AU2348" i="17"/>
  <c r="AU2350" i="17"/>
  <c r="AU2352" i="17"/>
  <c r="AU2354" i="17"/>
  <c r="AU2356" i="17"/>
  <c r="AU2358" i="17"/>
  <c r="AU2360" i="17"/>
  <c r="AU2362" i="17"/>
  <c r="AU2364" i="17"/>
  <c r="AU2366" i="17"/>
  <c r="AU2368" i="17"/>
  <c r="AU2370" i="17"/>
  <c r="AU2372" i="17"/>
  <c r="AU2374" i="17"/>
  <c r="AU2376" i="17"/>
  <c r="AU2378" i="17"/>
  <c r="AU2380" i="17"/>
  <c r="AU2382" i="17"/>
  <c r="AU2384" i="17"/>
  <c r="AU2386" i="17"/>
  <c r="AU2388" i="17"/>
  <c r="AU2390" i="17"/>
  <c r="AU2392" i="17"/>
  <c r="AU2394" i="17"/>
  <c r="AU2396" i="17"/>
  <c r="AU2398" i="17"/>
  <c r="AU2400" i="17"/>
  <c r="AU2402" i="17"/>
  <c r="AU2404" i="17"/>
  <c r="AU2406" i="17"/>
  <c r="AU2408" i="17"/>
  <c r="AU2410" i="17"/>
  <c r="AU2412" i="17"/>
  <c r="AU2414" i="17"/>
  <c r="AU2416" i="17"/>
  <c r="AU2418" i="17"/>
  <c r="AU2420" i="17"/>
  <c r="AU2422" i="17"/>
  <c r="AU2424" i="17"/>
  <c r="AU2426" i="17"/>
  <c r="AU2428" i="17"/>
  <c r="AU2430" i="17"/>
  <c r="AU2432" i="17"/>
  <c r="AU2434" i="17"/>
  <c r="AU2436" i="17"/>
  <c r="AU2438" i="17"/>
  <c r="AU2440" i="17"/>
  <c r="AU2442" i="17"/>
  <c r="AU2444" i="17"/>
  <c r="AU2446" i="17"/>
  <c r="AU2448" i="17"/>
  <c r="AU2450" i="17"/>
  <c r="AU2452" i="17"/>
  <c r="AU2454" i="17"/>
  <c r="AU2456" i="17"/>
  <c r="AU2458" i="17"/>
  <c r="AU2460" i="17"/>
  <c r="AU2462" i="17"/>
  <c r="AU2464" i="17"/>
  <c r="AU2466" i="17"/>
  <c r="AU2468" i="17"/>
  <c r="AU2470" i="17"/>
  <c r="AU2472" i="17"/>
  <c r="AU2474" i="17"/>
  <c r="AU2476" i="17"/>
  <c r="AU2478" i="17"/>
  <c r="AU2480" i="17"/>
  <c r="AU2482" i="17"/>
  <c r="AU2484" i="17"/>
  <c r="AU2486" i="17"/>
  <c r="AU2488" i="17"/>
  <c r="AU2490" i="17"/>
  <c r="AU2492" i="17"/>
  <c r="AU2494" i="17"/>
  <c r="AU2496" i="17"/>
  <c r="AU2498" i="17"/>
  <c r="AU2500" i="17"/>
  <c r="AU2502" i="17"/>
  <c r="AU2504" i="17"/>
  <c r="AU2506" i="17"/>
  <c r="AU2508" i="17"/>
  <c r="AU2510" i="17"/>
  <c r="AU2512" i="17"/>
  <c r="AU2514" i="17"/>
  <c r="AU2516" i="17"/>
  <c r="AU2518" i="17"/>
  <c r="AU2520" i="17"/>
  <c r="AU2522" i="17"/>
  <c r="AU2524" i="17"/>
  <c r="AU2526" i="17"/>
  <c r="AU2528" i="17"/>
  <c r="AU2530" i="17"/>
  <c r="AU2532" i="17"/>
  <c r="AU2534" i="17"/>
  <c r="AU2536" i="17"/>
  <c r="AU2538" i="17"/>
  <c r="AU2540" i="17"/>
  <c r="AU2542" i="17"/>
  <c r="AU2544" i="17"/>
  <c r="AU1932" i="17"/>
  <c r="AU2192" i="17"/>
  <c r="AU2224" i="17"/>
  <c r="AU2548" i="17"/>
  <c r="AU2556" i="17"/>
  <c r="AU2564" i="17"/>
  <c r="AU2572" i="17"/>
  <c r="AU2580" i="17"/>
  <c r="AU2588" i="17"/>
  <c r="AU2596" i="17"/>
  <c r="AU2603" i="17"/>
  <c r="AU2028" i="17"/>
  <c r="AU2160" i="17"/>
  <c r="AU2184" i="17"/>
  <c r="AU2216" i="17"/>
  <c r="AU2550" i="17"/>
  <c r="AU2558" i="17"/>
  <c r="AU2566" i="17"/>
  <c r="AU2574" i="17"/>
  <c r="AU2582" i="17"/>
  <c r="AU2590" i="17"/>
  <c r="AU2598" i="17"/>
  <c r="AU2605" i="17"/>
  <c r="AU2607" i="17"/>
  <c r="AU2609" i="17"/>
  <c r="AU2611" i="17"/>
  <c r="AU2613" i="17"/>
  <c r="AU2615" i="17"/>
  <c r="AU2617" i="17"/>
  <c r="AU2619" i="17"/>
  <c r="AU2621" i="17"/>
  <c r="AU2623" i="17"/>
  <c r="AU2625" i="17"/>
  <c r="AU2627" i="17"/>
  <c r="AU2629" i="17"/>
  <c r="AU2631" i="17"/>
  <c r="AU2633" i="17"/>
  <c r="AU2635" i="17"/>
  <c r="AU2637" i="17"/>
  <c r="AU2639" i="17"/>
  <c r="AU2641" i="17"/>
  <c r="AU2643" i="17"/>
  <c r="AU2645" i="17"/>
  <c r="AU2647" i="17"/>
  <c r="AU2649" i="17"/>
  <c r="AU2651" i="17"/>
  <c r="AU2653" i="17"/>
  <c r="AU2655" i="17"/>
  <c r="AU2657" i="17"/>
  <c r="AU2659" i="17"/>
  <c r="AU2661" i="17"/>
  <c r="AU2663" i="17"/>
  <c r="AU2665" i="17"/>
  <c r="AU2667" i="17"/>
  <c r="AU2669" i="17"/>
  <c r="AU2671" i="17"/>
  <c r="AU2673" i="17"/>
  <c r="AU2675" i="17"/>
  <c r="AU2677" i="17"/>
  <c r="AU2679" i="17"/>
  <c r="AU2681" i="17"/>
  <c r="AU2683" i="17"/>
  <c r="AU2685" i="17"/>
  <c r="AU2687" i="17"/>
  <c r="AU2689" i="17"/>
  <c r="AU2691" i="17"/>
  <c r="AU2693" i="17"/>
  <c r="AU2695" i="17"/>
  <c r="AU2697" i="17"/>
  <c r="AU2699" i="17"/>
  <c r="AU2701" i="17"/>
  <c r="AU2703" i="17"/>
  <c r="AU2705" i="17"/>
  <c r="AU2707" i="17"/>
  <c r="AU2709" i="17"/>
  <c r="AU2711" i="17"/>
  <c r="AU2713" i="17"/>
  <c r="AU2715" i="17"/>
  <c r="AU2717" i="17"/>
  <c r="AU2719" i="17"/>
  <c r="AU2721" i="17"/>
  <c r="AU2723" i="17"/>
  <c r="AU2725" i="17"/>
  <c r="AU2727" i="17"/>
  <c r="AU2729" i="17"/>
  <c r="AU2731" i="17"/>
  <c r="AU2733" i="17"/>
  <c r="AU2735" i="17"/>
  <c r="AU2737" i="17"/>
  <c r="AU1964" i="17"/>
  <c r="AU2168" i="17"/>
  <c r="AU2200" i="17"/>
  <c r="AU2232" i="17"/>
  <c r="AU2546" i="17"/>
  <c r="AU2554" i="17"/>
  <c r="AU2562" i="17"/>
  <c r="AU2570" i="17"/>
  <c r="AU2578" i="17"/>
  <c r="AU2586" i="17"/>
  <c r="AU2594" i="17"/>
  <c r="AU2602" i="17"/>
  <c r="AU2604" i="17"/>
  <c r="AU2606" i="17"/>
  <c r="AU2608" i="17"/>
  <c r="AU2610" i="17"/>
  <c r="AU2612" i="17"/>
  <c r="AU2614" i="17"/>
  <c r="AU2616" i="17"/>
  <c r="AU2618" i="17"/>
  <c r="AU2620" i="17"/>
  <c r="AU2622" i="17"/>
  <c r="AU2624" i="17"/>
  <c r="AU2626" i="17"/>
  <c r="AU2628" i="17"/>
  <c r="AU2630" i="17"/>
  <c r="AU2632" i="17"/>
  <c r="AU2634" i="17"/>
  <c r="AU2636" i="17"/>
  <c r="AU2638" i="17"/>
  <c r="AU2640" i="17"/>
  <c r="AU2642" i="17"/>
  <c r="AU2644" i="17"/>
  <c r="AU2646" i="17"/>
  <c r="AU2648" i="17"/>
  <c r="AU2650" i="17"/>
  <c r="AU2652" i="17"/>
  <c r="AU2654" i="17"/>
  <c r="AU2656" i="17"/>
  <c r="AU2658" i="17"/>
  <c r="AU2660" i="17"/>
  <c r="AU2662" i="17"/>
  <c r="AU2664" i="17"/>
  <c r="AU2666" i="17"/>
  <c r="AU2668" i="17"/>
  <c r="AU2670" i="17"/>
  <c r="AU2672" i="17"/>
  <c r="AU2674" i="17"/>
  <c r="AU2676" i="17"/>
  <c r="AU2678" i="17"/>
  <c r="AU2680" i="17"/>
  <c r="AU2682" i="17"/>
  <c r="AU2684" i="17"/>
  <c r="AU2686" i="17"/>
  <c r="AU2688" i="17"/>
  <c r="AU2690" i="17"/>
  <c r="AU2692" i="17"/>
  <c r="AU2694" i="17"/>
  <c r="AU2696" i="17"/>
  <c r="AU2698" i="17"/>
  <c r="AU2700" i="17"/>
  <c r="AU2702" i="17"/>
  <c r="AU2704" i="17"/>
  <c r="AU2706" i="17"/>
  <c r="AU2708" i="17"/>
  <c r="AU2710" i="17"/>
  <c r="AU2712" i="17"/>
  <c r="AU2714" i="17"/>
  <c r="AU2716" i="17"/>
  <c r="AU2718" i="17"/>
  <c r="AU2720" i="17"/>
  <c r="AU2722" i="17"/>
  <c r="AU2724" i="17"/>
  <c r="AU2726" i="17"/>
  <c r="AU2728" i="17"/>
  <c r="AU2730" i="17"/>
  <c r="AU2732" i="17"/>
  <c r="AU2734" i="17"/>
  <c r="AU2736" i="17"/>
  <c r="AU2552" i="17"/>
  <c r="AU2584" i="17"/>
  <c r="AU2208" i="17"/>
  <c r="AU2576" i="17"/>
  <c r="AU1996" i="17"/>
  <c r="AU2176" i="17"/>
  <c r="AU2568" i="17"/>
  <c r="AU2600" i="17"/>
  <c r="AU2560" i="17"/>
  <c r="AU2592" i="17"/>
  <c r="K179" i="17"/>
  <c r="BB2071" i="16"/>
  <c r="BC2071" i="16"/>
  <c r="BD2071" i="16"/>
  <c r="BC2087" i="16"/>
  <c r="BD2087" i="16"/>
  <c r="BB2103" i="16"/>
  <c r="BC2103" i="16"/>
  <c r="BD2103" i="16"/>
  <c r="BD2119" i="16"/>
  <c r="BB2135" i="16"/>
  <c r="BC2135" i="16"/>
  <c r="BB2151" i="16"/>
  <c r="BC2151" i="16"/>
  <c r="BD2151" i="16"/>
  <c r="BB2167" i="16"/>
  <c r="BD2167" i="16"/>
  <c r="BB2199" i="16"/>
  <c r="BC2199" i="16"/>
  <c r="BD2199" i="16"/>
  <c r="BB2215" i="16"/>
  <c r="BC2215" i="16"/>
  <c r="BD2215" i="16"/>
  <c r="BD2231" i="16"/>
  <c r="BD2247" i="16"/>
  <c r="BB2279" i="16"/>
  <c r="BC2279" i="16"/>
  <c r="BD2279" i="16"/>
  <c r="BB2295" i="16"/>
  <c r="BC2295" i="16"/>
  <c r="BD2295" i="16"/>
  <c r="BC2311" i="16"/>
  <c r="BD2311" i="16"/>
  <c r="BB2327" i="16"/>
  <c r="BC2327" i="16"/>
  <c r="BD2327" i="16"/>
  <c r="BB2343" i="16"/>
  <c r="BC2343" i="16"/>
  <c r="BD2343" i="16"/>
  <c r="BB2359" i="16"/>
  <c r="BD2359" i="16"/>
  <c r="BB2375" i="16"/>
  <c r="BC2375" i="16"/>
  <c r="BD2375" i="16"/>
  <c r="BC2391" i="16"/>
  <c r="BB2407" i="16"/>
  <c r="BB2423" i="16"/>
  <c r="BC2423" i="16"/>
  <c r="BD2423" i="16"/>
  <c r="BC2455" i="16"/>
  <c r="BB2471" i="16"/>
  <c r="BC2471" i="16"/>
  <c r="BD2487" i="16"/>
  <c r="BD2503" i="16"/>
  <c r="BB2535" i="16"/>
  <c r="BC2535" i="16"/>
  <c r="BB2551" i="16"/>
  <c r="BD2567" i="16"/>
  <c r="BD2631" i="16"/>
  <c r="BB2711" i="16"/>
  <c r="BC2711" i="16"/>
  <c r="BD2711" i="16"/>
  <c r="BB2727" i="16"/>
  <c r="BC2727" i="16"/>
  <c r="BD2727" i="16"/>
  <c r="BM4" i="15"/>
  <c r="BL4" i="15"/>
  <c r="BK4" i="15"/>
  <c r="BJ4" i="15"/>
  <c r="BI4" i="15"/>
  <c r="BH4" i="15"/>
  <c r="BG4" i="15"/>
  <c r="BF4" i="15"/>
  <c r="BE4" i="15"/>
  <c r="BM8" i="15"/>
  <c r="BL8" i="15"/>
  <c r="BK8" i="15"/>
  <c r="BJ8" i="15"/>
  <c r="BI8" i="15"/>
  <c r="BH8" i="15"/>
  <c r="BG8" i="15"/>
  <c r="BF8" i="15"/>
  <c r="BE8" i="15"/>
  <c r="AT35" i="15"/>
  <c r="AS35" i="15"/>
  <c r="AR35" i="15"/>
  <c r="AQ35" i="15"/>
  <c r="AP35" i="15"/>
  <c r="AO35" i="15"/>
  <c r="AN35" i="15"/>
  <c r="AM35" i="15"/>
  <c r="AL35" i="15"/>
  <c r="AP51" i="15"/>
  <c r="AO51" i="15"/>
  <c r="AN51" i="15"/>
  <c r="AM51" i="15"/>
  <c r="AL51" i="15"/>
  <c r="AT51" i="15"/>
  <c r="AS51" i="15"/>
  <c r="AR51" i="15"/>
  <c r="AQ51" i="15"/>
  <c r="AT68" i="15"/>
  <c r="AS68" i="15"/>
  <c r="AR68" i="15"/>
  <c r="AQ68" i="15"/>
  <c r="AP68" i="15"/>
  <c r="AO68" i="15"/>
  <c r="AN68" i="15"/>
  <c r="AM68" i="15"/>
  <c r="AL68" i="15"/>
  <c r="AT84" i="15"/>
  <c r="AR84" i="15"/>
  <c r="AQ84" i="15"/>
  <c r="AP84" i="15"/>
  <c r="AO84" i="15"/>
  <c r="AN84" i="15"/>
  <c r="AM84" i="15"/>
  <c r="AL84" i="15"/>
  <c r="AJ84" i="15"/>
  <c r="AS84" i="15"/>
  <c r="AT100" i="15"/>
  <c r="AS100" i="15"/>
  <c r="AR100" i="15"/>
  <c r="AQ100" i="15"/>
  <c r="AP100" i="15"/>
  <c r="AO100" i="15"/>
  <c r="AN100" i="15"/>
  <c r="AM100" i="15"/>
  <c r="AL100" i="15"/>
  <c r="AU140" i="17"/>
  <c r="AU144" i="17"/>
  <c r="AU148" i="17"/>
  <c r="AU152" i="17"/>
  <c r="AU160" i="17"/>
  <c r="AT160" i="17" s="1"/>
  <c r="AS160" i="17" s="1"/>
  <c r="AR160" i="17" s="1"/>
  <c r="AQ160" i="17" s="1"/>
  <c r="AP160" i="17" s="1"/>
  <c r="AO160" i="17" s="1"/>
  <c r="AN160" i="17" s="1"/>
  <c r="AM160" i="17" s="1"/>
  <c r="AL160" i="17" s="1"/>
  <c r="AU164" i="17"/>
  <c r="AU185" i="17"/>
  <c r="AU187" i="17"/>
  <c r="AU126" i="17"/>
  <c r="AU122" i="17"/>
  <c r="AU118" i="17"/>
  <c r="AU114" i="17"/>
  <c r="AU110" i="17"/>
  <c r="AU106" i="17"/>
  <c r="AU98" i="17"/>
  <c r="AU94" i="17"/>
  <c r="AU86" i="17"/>
  <c r="AU82" i="17"/>
  <c r="AU78" i="17"/>
  <c r="AU74" i="17"/>
  <c r="AU70" i="17"/>
  <c r="AU62" i="17"/>
  <c r="AU58" i="17"/>
  <c r="AU54" i="17"/>
  <c r="AU50" i="17"/>
  <c r="AU46" i="17"/>
  <c r="AU42" i="17"/>
  <c r="AU22" i="17"/>
  <c r="BN98" i="17"/>
  <c r="BN102" i="17"/>
  <c r="J74" i="17"/>
  <c r="J134" i="17"/>
  <c r="BL156" i="16"/>
  <c r="BK156" i="16"/>
  <c r="BJ156" i="16"/>
  <c r="BI156" i="16"/>
  <c r="BH156" i="16"/>
  <c r="BG156" i="16"/>
  <c r="BF156" i="16"/>
  <c r="BE156" i="16"/>
  <c r="BM156" i="16"/>
  <c r="BM148" i="16"/>
  <c r="BL148" i="16"/>
  <c r="BK148" i="16"/>
  <c r="BJ148" i="16"/>
  <c r="BI148" i="16"/>
  <c r="BH148" i="16"/>
  <c r="BG148" i="16"/>
  <c r="BF148" i="16"/>
  <c r="BE148" i="16"/>
  <c r="BM140" i="16"/>
  <c r="BL140" i="16"/>
  <c r="BK140" i="16"/>
  <c r="BJ140" i="16"/>
  <c r="BI140" i="16"/>
  <c r="BH140" i="16"/>
  <c r="BG140" i="16"/>
  <c r="BF140" i="16"/>
  <c r="BE140" i="16"/>
  <c r="BL132" i="16"/>
  <c r="BK132" i="16"/>
  <c r="BJ132" i="16"/>
  <c r="BI132" i="16"/>
  <c r="BH132" i="16"/>
  <c r="BG132" i="16"/>
  <c r="BF132" i="16"/>
  <c r="BE132" i="16"/>
  <c r="BM132" i="16"/>
  <c r="BL124" i="16"/>
  <c r="BK124" i="16"/>
  <c r="BJ124" i="16"/>
  <c r="BI124" i="16"/>
  <c r="BH124" i="16"/>
  <c r="BG124" i="16"/>
  <c r="BF124" i="16"/>
  <c r="BE124" i="16"/>
  <c r="BM124" i="16"/>
  <c r="BM116" i="16"/>
  <c r="BL116" i="16"/>
  <c r="BK116" i="16"/>
  <c r="BJ116" i="16"/>
  <c r="BI116" i="16"/>
  <c r="BH116" i="16"/>
  <c r="BG116" i="16"/>
  <c r="BF116" i="16"/>
  <c r="BE116" i="16"/>
  <c r="BM108" i="16"/>
  <c r="BL108" i="16"/>
  <c r="BK108" i="16"/>
  <c r="BJ108" i="16"/>
  <c r="BI108" i="16"/>
  <c r="BH108" i="16"/>
  <c r="BG108" i="16"/>
  <c r="BF108" i="16"/>
  <c r="BE108" i="16"/>
  <c r="BL100" i="16"/>
  <c r="BK100" i="16"/>
  <c r="BJ100" i="16"/>
  <c r="BM100" i="16"/>
  <c r="BI100" i="16"/>
  <c r="BH100" i="16"/>
  <c r="BG100" i="16"/>
  <c r="BF100" i="16"/>
  <c r="BE100" i="16"/>
  <c r="BL92" i="16"/>
  <c r="BK92" i="16"/>
  <c r="BJ92" i="16"/>
  <c r="BI92" i="16"/>
  <c r="BH92" i="16"/>
  <c r="BG92" i="16"/>
  <c r="BF92" i="16"/>
  <c r="BE92" i="16"/>
  <c r="BM92" i="16"/>
  <c r="BM84" i="16"/>
  <c r="BL84" i="16"/>
  <c r="BK84" i="16"/>
  <c r="BJ84" i="16"/>
  <c r="BI84" i="16"/>
  <c r="BH84" i="16"/>
  <c r="BG84" i="16"/>
  <c r="BF84" i="16"/>
  <c r="BE84" i="16"/>
  <c r="BM76" i="16"/>
  <c r="BL76" i="16"/>
  <c r="BK76" i="16"/>
  <c r="BJ76" i="16"/>
  <c r="BI76" i="16"/>
  <c r="BH76" i="16"/>
  <c r="BG76" i="16"/>
  <c r="BF76" i="16"/>
  <c r="BE76" i="16"/>
  <c r="BL68" i="16"/>
  <c r="BK68" i="16"/>
  <c r="BJ68" i="16"/>
  <c r="BI68" i="16"/>
  <c r="BH68" i="16"/>
  <c r="BM68" i="16"/>
  <c r="BG68" i="16"/>
  <c r="BF68" i="16"/>
  <c r="BE68" i="16"/>
  <c r="BL60" i="16"/>
  <c r="BK60" i="16"/>
  <c r="BJ60" i="16"/>
  <c r="BI60" i="16"/>
  <c r="BH60" i="16"/>
  <c r="BG60" i="16"/>
  <c r="BF60" i="16"/>
  <c r="BE60" i="16"/>
  <c r="BM60" i="16"/>
  <c r="BM52" i="16"/>
  <c r="BL52" i="16"/>
  <c r="BK52" i="16"/>
  <c r="BJ52" i="16"/>
  <c r="BI52" i="16"/>
  <c r="BH52" i="16"/>
  <c r="BG52" i="16"/>
  <c r="BF52" i="16"/>
  <c r="BE52" i="16"/>
  <c r="BM44" i="16"/>
  <c r="BL44" i="16"/>
  <c r="BK44" i="16"/>
  <c r="BJ44" i="16"/>
  <c r="BI44" i="16"/>
  <c r="BH44" i="16"/>
  <c r="BG44" i="16"/>
  <c r="BF44" i="16"/>
  <c r="BE44" i="16"/>
  <c r="BL36" i="16"/>
  <c r="BK36" i="16"/>
  <c r="BJ36" i="16"/>
  <c r="BI36" i="16"/>
  <c r="BH36" i="16"/>
  <c r="BG36" i="16"/>
  <c r="BF36" i="16"/>
  <c r="BE36" i="16"/>
  <c r="BM36" i="16"/>
  <c r="BM28" i="16"/>
  <c r="BL28" i="16"/>
  <c r="BK28" i="16"/>
  <c r="BJ28" i="16"/>
  <c r="BI28" i="16"/>
  <c r="BH28" i="16"/>
  <c r="BG28" i="16"/>
  <c r="BF28" i="16"/>
  <c r="BE28" i="16"/>
  <c r="CW95" i="16"/>
  <c r="CV95" i="16"/>
  <c r="CU95" i="16"/>
  <c r="CT95" i="16"/>
  <c r="CS95" i="16"/>
  <c r="CR95" i="16"/>
  <c r="CQ95" i="16"/>
  <c r="CP95" i="16"/>
  <c r="CO95" i="16"/>
  <c r="CW87" i="16"/>
  <c r="CV87" i="16"/>
  <c r="CU87" i="16"/>
  <c r="CT87" i="16"/>
  <c r="CS87" i="16"/>
  <c r="CR87" i="16"/>
  <c r="CQ87" i="16"/>
  <c r="CP87" i="16"/>
  <c r="CO87" i="16"/>
  <c r="CT79" i="16"/>
  <c r="CS79" i="16"/>
  <c r="CR79" i="16"/>
  <c r="CQ79" i="16"/>
  <c r="CP79" i="16"/>
  <c r="CO79" i="16"/>
  <c r="CW79" i="16"/>
  <c r="CV79" i="16"/>
  <c r="CU79" i="16"/>
  <c r="CW71" i="16"/>
  <c r="CV71" i="16"/>
  <c r="CU71" i="16"/>
  <c r="CT71" i="16"/>
  <c r="CS71" i="16"/>
  <c r="CR71" i="16"/>
  <c r="CQ71" i="16"/>
  <c r="CP71" i="16"/>
  <c r="CO71" i="16"/>
  <c r="CW63" i="16"/>
  <c r="CV63" i="16"/>
  <c r="CU63" i="16"/>
  <c r="CT63" i="16"/>
  <c r="CS63" i="16"/>
  <c r="CR63" i="16"/>
  <c r="CQ63" i="16"/>
  <c r="CP63" i="16"/>
  <c r="CO63" i="16"/>
  <c r="CW55" i="16"/>
  <c r="CV55" i="16"/>
  <c r="CU55" i="16"/>
  <c r="CT55" i="16"/>
  <c r="CS55" i="16"/>
  <c r="CR55" i="16"/>
  <c r="CQ55" i="16"/>
  <c r="CP55" i="16"/>
  <c r="CO55" i="16"/>
  <c r="CW47" i="16"/>
  <c r="CV47" i="16"/>
  <c r="CU47" i="16"/>
  <c r="CT47" i="16"/>
  <c r="CS47" i="16"/>
  <c r="CR47" i="16"/>
  <c r="CQ47" i="16"/>
  <c r="CP47" i="16"/>
  <c r="CO47" i="16"/>
  <c r="CW39" i="16"/>
  <c r="CV39" i="16"/>
  <c r="CU39" i="16"/>
  <c r="CT39" i="16"/>
  <c r="CS39" i="16"/>
  <c r="CR39" i="16"/>
  <c r="CQ39" i="16"/>
  <c r="CP39" i="16"/>
  <c r="CO39" i="16"/>
  <c r="CW31" i="16"/>
  <c r="CV31" i="16"/>
  <c r="CU31" i="16"/>
  <c r="CT31" i="16"/>
  <c r="CS31" i="16"/>
  <c r="CR31" i="16"/>
  <c r="CQ31" i="16"/>
  <c r="CP31" i="16"/>
  <c r="CO31" i="16"/>
  <c r="CW23" i="16"/>
  <c r="CV23" i="16"/>
  <c r="CU23" i="16"/>
  <c r="CT23" i="16"/>
  <c r="CS23" i="16"/>
  <c r="CR23" i="16"/>
  <c r="CQ23" i="16"/>
  <c r="CP23" i="16"/>
  <c r="CO23" i="16"/>
  <c r="CW90" i="16"/>
  <c r="CV90" i="16"/>
  <c r="CU90" i="16"/>
  <c r="CT90" i="16"/>
  <c r="CS90" i="16"/>
  <c r="CR90" i="16"/>
  <c r="CQ90" i="16"/>
  <c r="CP90" i="16"/>
  <c r="CO90" i="16"/>
  <c r="CW82" i="16"/>
  <c r="CV82" i="16"/>
  <c r="CU82" i="16"/>
  <c r="CT82" i="16"/>
  <c r="CS82" i="16"/>
  <c r="CR82" i="16"/>
  <c r="CQ82" i="16"/>
  <c r="CP82" i="16"/>
  <c r="CO82" i="16"/>
  <c r="CW74" i="16"/>
  <c r="CV74" i="16"/>
  <c r="CU74" i="16"/>
  <c r="CT74" i="16"/>
  <c r="CS74" i="16"/>
  <c r="CR74" i="16"/>
  <c r="CQ74" i="16"/>
  <c r="CP74" i="16"/>
  <c r="CO74" i="16"/>
  <c r="CW66" i="16"/>
  <c r="CV66" i="16"/>
  <c r="CU66" i="16"/>
  <c r="CT66" i="16"/>
  <c r="CS66" i="16"/>
  <c r="CR66" i="16"/>
  <c r="CQ66" i="16"/>
  <c r="CP66" i="16"/>
  <c r="CO66" i="16"/>
  <c r="CW58" i="16"/>
  <c r="CV58" i="16"/>
  <c r="CU58" i="16"/>
  <c r="CT58" i="16"/>
  <c r="CS58" i="16"/>
  <c r="CR58" i="16"/>
  <c r="CQ58" i="16"/>
  <c r="CP58" i="16"/>
  <c r="CO58" i="16"/>
  <c r="CW50" i="16"/>
  <c r="CV50" i="16"/>
  <c r="CU50" i="16"/>
  <c r="CT50" i="16"/>
  <c r="CS50" i="16"/>
  <c r="CR50" i="16"/>
  <c r="CQ50" i="16"/>
  <c r="CP50" i="16"/>
  <c r="CO50" i="16"/>
  <c r="CW42" i="16"/>
  <c r="CV42" i="16"/>
  <c r="CU42" i="16"/>
  <c r="CT42" i="16"/>
  <c r="CS42" i="16"/>
  <c r="CR42" i="16"/>
  <c r="CQ42" i="16"/>
  <c r="CP42" i="16"/>
  <c r="CO42" i="16"/>
  <c r="CW34" i="16"/>
  <c r="CV34" i="16"/>
  <c r="CU34" i="16"/>
  <c r="CT34" i="16"/>
  <c r="CS34" i="16"/>
  <c r="CR34" i="16"/>
  <c r="CQ34" i="16"/>
  <c r="CP34" i="16"/>
  <c r="CO34" i="16"/>
  <c r="CW26" i="16"/>
  <c r="CV26" i="16"/>
  <c r="CU26" i="16"/>
  <c r="CT26" i="16"/>
  <c r="CS26" i="16"/>
  <c r="CR26" i="16"/>
  <c r="CQ26" i="16"/>
  <c r="CP26" i="16"/>
  <c r="CO26" i="16"/>
  <c r="BM155" i="16"/>
  <c r="BL155" i="16"/>
  <c r="BK155" i="16"/>
  <c r="BJ155" i="16"/>
  <c r="BI155" i="16"/>
  <c r="BH155" i="16"/>
  <c r="BG155" i="16"/>
  <c r="BF155" i="16"/>
  <c r="BE155" i="16"/>
  <c r="BI147" i="16"/>
  <c r="BH147" i="16"/>
  <c r="BG147" i="16"/>
  <c r="BF147" i="16"/>
  <c r="BE147" i="16"/>
  <c r="BM147" i="16"/>
  <c r="BL147" i="16"/>
  <c r="BK147" i="16"/>
  <c r="BJ147" i="16"/>
  <c r="BM139" i="16"/>
  <c r="BL139" i="16"/>
  <c r="BK139" i="16"/>
  <c r="BJ139" i="16"/>
  <c r="BI139" i="16"/>
  <c r="BH139" i="16"/>
  <c r="BG139" i="16"/>
  <c r="BF139" i="16"/>
  <c r="BE139" i="16"/>
  <c r="BK131" i="16"/>
  <c r="BJ131" i="16"/>
  <c r="BI131" i="16"/>
  <c r="BH131" i="16"/>
  <c r="BG131" i="16"/>
  <c r="BF131" i="16"/>
  <c r="BE131" i="16"/>
  <c r="BM131" i="16"/>
  <c r="BL131" i="16"/>
  <c r="BM123" i="16"/>
  <c r="BL123" i="16"/>
  <c r="BK123" i="16"/>
  <c r="BJ123" i="16"/>
  <c r="BI123" i="16"/>
  <c r="BH123" i="16"/>
  <c r="BG123" i="16"/>
  <c r="BF123" i="16"/>
  <c r="BE123" i="16"/>
  <c r="BM115" i="16"/>
  <c r="BL115" i="16"/>
  <c r="BK115" i="16"/>
  <c r="BJ115" i="16"/>
  <c r="BI115" i="16"/>
  <c r="BH115" i="16"/>
  <c r="BG115" i="16"/>
  <c r="BF115" i="16"/>
  <c r="BE115" i="16"/>
  <c r="BM107" i="16"/>
  <c r="BL107" i="16"/>
  <c r="BK107" i="16"/>
  <c r="BJ107" i="16"/>
  <c r="BI107" i="16"/>
  <c r="BH107" i="16"/>
  <c r="BG107" i="16"/>
  <c r="BF107" i="16"/>
  <c r="BE107" i="16"/>
  <c r="BM99" i="16"/>
  <c r="BL99" i="16"/>
  <c r="BK99" i="16"/>
  <c r="BJ99" i="16"/>
  <c r="BI99" i="16"/>
  <c r="BH99" i="16"/>
  <c r="BG99" i="16"/>
  <c r="BF99" i="16"/>
  <c r="BE99" i="16"/>
  <c r="BM91" i="16"/>
  <c r="BL91" i="16"/>
  <c r="BK91" i="16"/>
  <c r="BJ91" i="16"/>
  <c r="BI91" i="16"/>
  <c r="BH91" i="16"/>
  <c r="BG91" i="16"/>
  <c r="BF91" i="16"/>
  <c r="BE91" i="16"/>
  <c r="BM83" i="16"/>
  <c r="BL83" i="16"/>
  <c r="BK83" i="16"/>
  <c r="BJ83" i="16"/>
  <c r="BI83" i="16"/>
  <c r="BH83" i="16"/>
  <c r="BG83" i="16"/>
  <c r="BF83" i="16"/>
  <c r="BE83" i="16"/>
  <c r="BM75" i="16"/>
  <c r="BL75" i="16"/>
  <c r="BK75" i="16"/>
  <c r="BJ75" i="16"/>
  <c r="BI75" i="16"/>
  <c r="BH75" i="16"/>
  <c r="BG75" i="16"/>
  <c r="BF75" i="16"/>
  <c r="BE75" i="16"/>
  <c r="BK67" i="16"/>
  <c r="BJ67" i="16"/>
  <c r="BI67" i="16"/>
  <c r="BH67" i="16"/>
  <c r="BG67" i="16"/>
  <c r="BF67" i="16"/>
  <c r="BE67" i="16"/>
  <c r="BM67" i="16"/>
  <c r="BL67" i="16"/>
  <c r="CG10" i="16"/>
  <c r="AU1782" i="16"/>
  <c r="AU1786" i="16"/>
  <c r="AU1790" i="16"/>
  <c r="AU1794" i="16"/>
  <c r="AU1798" i="16"/>
  <c r="AU1802" i="16"/>
  <c r="AU1806" i="16"/>
  <c r="AU1810" i="16"/>
  <c r="AU1814" i="16"/>
  <c r="AU1818" i="16"/>
  <c r="AU1822" i="16"/>
  <c r="AU1826" i="16"/>
  <c r="AU1830" i="16"/>
  <c r="AU1834" i="16"/>
  <c r="AU1838" i="16"/>
  <c r="AU1842" i="16"/>
  <c r="AU1846" i="16"/>
  <c r="AU1850" i="16"/>
  <c r="AU1854" i="16"/>
  <c r="AU1858" i="16"/>
  <c r="AU1862" i="16"/>
  <c r="AU1866" i="16"/>
  <c r="AU1870" i="16"/>
  <c r="AU1874" i="16"/>
  <c r="AU1878" i="16"/>
  <c r="AU1882" i="16"/>
  <c r="AU1886" i="16"/>
  <c r="AU1890" i="16"/>
  <c r="AU1894" i="16"/>
  <c r="AU1898" i="16"/>
  <c r="AU1902" i="16"/>
  <c r="AU1906" i="16"/>
  <c r="AU1910" i="16"/>
  <c r="AU1914" i="16"/>
  <c r="AU1918" i="16"/>
  <c r="AU1922" i="16"/>
  <c r="AU1926" i="16"/>
  <c r="AU1930" i="16"/>
  <c r="AU1934" i="16"/>
  <c r="AU1938" i="16"/>
  <c r="AU1942" i="16"/>
  <c r="AU1946" i="16"/>
  <c r="AU1950" i="16"/>
  <c r="AU1954" i="16"/>
  <c r="AU1958" i="16"/>
  <c r="AU1962" i="16"/>
  <c r="AU1966" i="16"/>
  <c r="AU1970" i="16"/>
  <c r="AU1974" i="16"/>
  <c r="AU1978" i="16"/>
  <c r="AU1982" i="16"/>
  <c r="AU1986" i="16"/>
  <c r="AU1990" i="16"/>
  <c r="AU1994" i="16"/>
  <c r="AU1998" i="16"/>
  <c r="AU2002" i="16"/>
  <c r="AU2006" i="16"/>
  <c r="AU2010" i="16"/>
  <c r="AU2014" i="16"/>
  <c r="AU2018" i="16"/>
  <c r="AU2022" i="16"/>
  <c r="AU2026" i="16"/>
  <c r="AU2030" i="16"/>
  <c r="AU2034" i="16"/>
  <c r="AU2038" i="16"/>
  <c r="AU2042" i="16"/>
  <c r="AU2046" i="16"/>
  <c r="AU2050" i="16"/>
  <c r="AU2054" i="16"/>
  <c r="AU2058" i="16"/>
  <c r="AU2062" i="16"/>
  <c r="AU2066" i="16"/>
  <c r="AU2070" i="16"/>
  <c r="AU2074" i="16"/>
  <c r="AU2078" i="16"/>
  <c r="AU2082" i="16"/>
  <c r="AU2086" i="16"/>
  <c r="AU2090" i="16"/>
  <c r="AU2094" i="16"/>
  <c r="AU2098" i="16"/>
  <c r="AU2102" i="16"/>
  <c r="AU2106" i="16"/>
  <c r="AU2110" i="16"/>
  <c r="AU2114" i="16"/>
  <c r="AU2118" i="16"/>
  <c r="AU2122" i="16"/>
  <c r="AU2126" i="16"/>
  <c r="AU2130" i="16"/>
  <c r="AU2134" i="16"/>
  <c r="AU2138" i="16"/>
  <c r="AU2142" i="16"/>
  <c r="AU2146" i="16"/>
  <c r="AU2150" i="16"/>
  <c r="AU2154" i="16"/>
  <c r="AU2158" i="16"/>
  <c r="AU2162" i="16"/>
  <c r="AU2166" i="16"/>
  <c r="AU2170" i="16"/>
  <c r="AU2174" i="16"/>
  <c r="AU2178" i="16"/>
  <c r="AU2182" i="16"/>
  <c r="AU2186" i="16"/>
  <c r="AU2190" i="16"/>
  <c r="AU2194" i="16"/>
  <c r="AU2198" i="16"/>
  <c r="AU2202" i="16"/>
  <c r="AU2206" i="16"/>
  <c r="AU2210" i="16"/>
  <c r="AU2214" i="16"/>
  <c r="AU2218" i="16"/>
  <c r="AU2222" i="16"/>
  <c r="AU2226" i="16"/>
  <c r="AU2230" i="16"/>
  <c r="AU2234" i="16"/>
  <c r="AU2238" i="16"/>
  <c r="AU2242" i="16"/>
  <c r="AU1784" i="16"/>
  <c r="AU1788" i="16"/>
  <c r="AU1792" i="16"/>
  <c r="AU1796" i="16"/>
  <c r="AU1800" i="16"/>
  <c r="AU1804" i="16"/>
  <c r="AU1808" i="16"/>
  <c r="AU1812" i="16"/>
  <c r="AU1816" i="16"/>
  <c r="AU1820" i="16"/>
  <c r="AU1824" i="16"/>
  <c r="AU1828" i="16"/>
  <c r="AU1832" i="16"/>
  <c r="AU1836" i="16"/>
  <c r="AU1840" i="16"/>
  <c r="AU1844" i="16"/>
  <c r="AU1848" i="16"/>
  <c r="AU1852" i="16"/>
  <c r="AU1856" i="16"/>
  <c r="AU1860" i="16"/>
  <c r="AU1864" i="16"/>
  <c r="AU1868" i="16"/>
  <c r="AU1872" i="16"/>
  <c r="AU1876" i="16"/>
  <c r="AU1880" i="16"/>
  <c r="AU1884" i="16"/>
  <c r="AU1888" i="16"/>
  <c r="AU1892" i="16"/>
  <c r="AU1896" i="16"/>
  <c r="AU1900" i="16"/>
  <c r="AU1904" i="16"/>
  <c r="AU1908" i="16"/>
  <c r="AU1912" i="16"/>
  <c r="AU1916" i="16"/>
  <c r="AU1920" i="16"/>
  <c r="AU1924" i="16"/>
  <c r="AU1928" i="16"/>
  <c r="AU1932" i="16"/>
  <c r="AU1936" i="16"/>
  <c r="AU1940" i="16"/>
  <c r="AU1944" i="16"/>
  <c r="AU1948" i="16"/>
  <c r="AU1952" i="16"/>
  <c r="AU1956" i="16"/>
  <c r="AU1960" i="16"/>
  <c r="AU1964" i="16"/>
  <c r="AU1968" i="16"/>
  <c r="AU1972" i="16"/>
  <c r="AU1976" i="16"/>
  <c r="AU1980" i="16"/>
  <c r="AU1984" i="16"/>
  <c r="AU1988" i="16"/>
  <c r="AU1992" i="16"/>
  <c r="AU1996" i="16"/>
  <c r="AU2000" i="16"/>
  <c r="AU2004" i="16"/>
  <c r="AU2008" i="16"/>
  <c r="AU2012" i="16"/>
  <c r="AU2016" i="16"/>
  <c r="AU2020" i="16"/>
  <c r="AU2024" i="16"/>
  <c r="AU2028" i="16"/>
  <c r="AU2032" i="16"/>
  <c r="AU2036" i="16"/>
  <c r="AU2040" i="16"/>
  <c r="AU2044" i="16"/>
  <c r="AU2048" i="16"/>
  <c r="AU2052" i="16"/>
  <c r="AU2056" i="16"/>
  <c r="AU2060" i="16"/>
  <c r="AU2064" i="16"/>
  <c r="AU2068" i="16"/>
  <c r="AU2072" i="16"/>
  <c r="AU2076" i="16"/>
  <c r="AU2080" i="16"/>
  <c r="AU2084" i="16"/>
  <c r="AU2088" i="16"/>
  <c r="AU2092" i="16"/>
  <c r="AU2096" i="16"/>
  <c r="AU2100" i="16"/>
  <c r="AU2104" i="16"/>
  <c r="AU2108" i="16"/>
  <c r="AU2112" i="16"/>
  <c r="AU2116" i="16"/>
  <c r="AU2120" i="16"/>
  <c r="AU2124" i="16"/>
  <c r="AU2128" i="16"/>
  <c r="AU2132" i="16"/>
  <c r="AU2136" i="16"/>
  <c r="AU2140" i="16"/>
  <c r="AU2144" i="16"/>
  <c r="AU2148" i="16"/>
  <c r="AU2152" i="16"/>
  <c r="AU2156" i="16"/>
  <c r="AU2160" i="16"/>
  <c r="AU2164" i="16"/>
  <c r="AU2168" i="16"/>
  <c r="AU2172" i="16"/>
  <c r="AU2176" i="16"/>
  <c r="AU2180" i="16"/>
  <c r="AU2184" i="16"/>
  <c r="AU2188" i="16"/>
  <c r="AU2192" i="16"/>
  <c r="AU2196" i="16"/>
  <c r="AU2200" i="16"/>
  <c r="AU2204" i="16"/>
  <c r="AU2208" i="16"/>
  <c r="AU2212" i="16"/>
  <c r="AU2216" i="16"/>
  <c r="AU2220" i="16"/>
  <c r="AU2224" i="16"/>
  <c r="AU2228" i="16"/>
  <c r="AU2232" i="16"/>
  <c r="AU2236" i="16"/>
  <c r="AU2240" i="16"/>
  <c r="CG8" i="16"/>
  <c r="AU1781" i="16"/>
  <c r="AU1785" i="16"/>
  <c r="AU1789" i="16"/>
  <c r="AU1793" i="16"/>
  <c r="AU1797" i="16"/>
  <c r="AU1801" i="16"/>
  <c r="AU1805" i="16"/>
  <c r="AU1809" i="16"/>
  <c r="AU1813" i="16"/>
  <c r="AU1817" i="16"/>
  <c r="AU1821" i="16"/>
  <c r="AU1825" i="16"/>
  <c r="AU1829" i="16"/>
  <c r="AU1833" i="16"/>
  <c r="AU1837" i="16"/>
  <c r="AU1841" i="16"/>
  <c r="AU1845" i="16"/>
  <c r="AU1849" i="16"/>
  <c r="AU1853" i="16"/>
  <c r="AU1857" i="16"/>
  <c r="AU1861" i="16"/>
  <c r="AU1865" i="16"/>
  <c r="AU1869" i="16"/>
  <c r="AU1873" i="16"/>
  <c r="AU1877" i="16"/>
  <c r="AU1881" i="16"/>
  <c r="AU1885" i="16"/>
  <c r="AU1889" i="16"/>
  <c r="AU1893" i="16"/>
  <c r="AU1897" i="16"/>
  <c r="AU1901" i="16"/>
  <c r="AU1905" i="16"/>
  <c r="AU1909" i="16"/>
  <c r="AU1913" i="16"/>
  <c r="AU1917" i="16"/>
  <c r="AU1921" i="16"/>
  <c r="AU1925" i="16"/>
  <c r="AU1929" i="16"/>
  <c r="AU1933" i="16"/>
  <c r="AU1937" i="16"/>
  <c r="AU1941" i="16"/>
  <c r="AU1945" i="16"/>
  <c r="AU1949" i="16"/>
  <c r="AU1953" i="16"/>
  <c r="AU1957" i="16"/>
  <c r="AU1961" i="16"/>
  <c r="AU1965" i="16"/>
  <c r="AU1969" i="16"/>
  <c r="AU1973" i="16"/>
  <c r="AU1977" i="16"/>
  <c r="AU1981" i="16"/>
  <c r="AU1985" i="16"/>
  <c r="AU1989" i="16"/>
  <c r="AU1993" i="16"/>
  <c r="AU1997" i="16"/>
  <c r="AU2001" i="16"/>
  <c r="AU2005" i="16"/>
  <c r="AU2009" i="16"/>
  <c r="AU2013" i="16"/>
  <c r="AU2017" i="16"/>
  <c r="AU2021" i="16"/>
  <c r="AU2025" i="16"/>
  <c r="AU2029" i="16"/>
  <c r="AU2033" i="16"/>
  <c r="AU2037" i="16"/>
  <c r="AU2041" i="16"/>
  <c r="AU2045" i="16"/>
  <c r="AU2049" i="16"/>
  <c r="AU2053" i="16"/>
  <c r="AU2057" i="16"/>
  <c r="AU2061" i="16"/>
  <c r="AU2065" i="16"/>
  <c r="AU2069" i="16"/>
  <c r="AU2073" i="16"/>
  <c r="AU2077" i="16"/>
  <c r="AU2081" i="16"/>
  <c r="AU2085" i="16"/>
  <c r="AU2089" i="16"/>
  <c r="AU2093" i="16"/>
  <c r="AU2097" i="16"/>
  <c r="AU2101" i="16"/>
  <c r="AU2105" i="16"/>
  <c r="AU2109" i="16"/>
  <c r="AU2113" i="16"/>
  <c r="AU2117" i="16"/>
  <c r="AU2121" i="16"/>
  <c r="AU2125" i="16"/>
  <c r="AU2129" i="16"/>
  <c r="AU2133" i="16"/>
  <c r="AU2137" i="16"/>
  <c r="AU2141" i="16"/>
  <c r="AU2145" i="16"/>
  <c r="AU2149" i="16"/>
  <c r="AU2153" i="16"/>
  <c r="AU2157" i="16"/>
  <c r="AU2161" i="16"/>
  <c r="AU2165" i="16"/>
  <c r="AU2169" i="16"/>
  <c r="AU2173" i="16"/>
  <c r="AU2177" i="16"/>
  <c r="AU2181" i="16"/>
  <c r="AU2185" i="16"/>
  <c r="AU2189" i="16"/>
  <c r="AU2193" i="16"/>
  <c r="AU2197" i="16"/>
  <c r="AU2201" i="16"/>
  <c r="AU2205" i="16"/>
  <c r="AU2209" i="16"/>
  <c r="AU2213" i="16"/>
  <c r="AU2217" i="16"/>
  <c r="AU2221" i="16"/>
  <c r="AU2225" i="16"/>
  <c r="AU2229" i="16"/>
  <c r="AU2233" i="16"/>
  <c r="AU2237" i="16"/>
  <c r="AU2241" i="16"/>
  <c r="AU1783" i="16"/>
  <c r="AU1799" i="16"/>
  <c r="AU1815" i="16"/>
  <c r="AU1831" i="16"/>
  <c r="AU1847" i="16"/>
  <c r="AU1863" i="16"/>
  <c r="AU1879" i="16"/>
  <c r="AU1895" i="16"/>
  <c r="AU1911" i="16"/>
  <c r="AU1927" i="16"/>
  <c r="AU1943" i="16"/>
  <c r="AU1959" i="16"/>
  <c r="AU1975" i="16"/>
  <c r="AU1991" i="16"/>
  <c r="AU2007" i="16"/>
  <c r="AU2023" i="16"/>
  <c r="AU2039" i="16"/>
  <c r="AU2055" i="16"/>
  <c r="AU2071" i="16"/>
  <c r="AU2087" i="16"/>
  <c r="AU2103" i="16"/>
  <c r="AU2119" i="16"/>
  <c r="AU2135" i="16"/>
  <c r="AU2151" i="16"/>
  <c r="AU2167" i="16"/>
  <c r="AU2183" i="16"/>
  <c r="AU2199" i="16"/>
  <c r="AU2215" i="16"/>
  <c r="AU2231" i="16"/>
  <c r="AU2243" i="16"/>
  <c r="AU2247" i="16"/>
  <c r="AU2251" i="16"/>
  <c r="AU2255" i="16"/>
  <c r="AU2259" i="16"/>
  <c r="AU2263" i="16"/>
  <c r="AU2267" i="16"/>
  <c r="AU2271" i="16"/>
  <c r="AU2275" i="16"/>
  <c r="AU2279" i="16"/>
  <c r="AU2283" i="16"/>
  <c r="AU2287" i="16"/>
  <c r="AU2291" i="16"/>
  <c r="AU2295" i="16"/>
  <c r="AU2299" i="16"/>
  <c r="AU2303" i="16"/>
  <c r="AU2307" i="16"/>
  <c r="AU2311" i="16"/>
  <c r="AU2315" i="16"/>
  <c r="AU2319" i="16"/>
  <c r="AU2323" i="16"/>
  <c r="AU2327" i="16"/>
  <c r="AU2331" i="16"/>
  <c r="AU2335" i="16"/>
  <c r="AU2339" i="16"/>
  <c r="AU2343" i="16"/>
  <c r="AU2347" i="16"/>
  <c r="AU2351" i="16"/>
  <c r="AU2355" i="16"/>
  <c r="AU2359" i="16"/>
  <c r="AU2363" i="16"/>
  <c r="AU2367" i="16"/>
  <c r="AU2371" i="16"/>
  <c r="AU2375" i="16"/>
  <c r="AU2379" i="16"/>
  <c r="AU2383" i="16"/>
  <c r="AU2387" i="16"/>
  <c r="AU2391" i="16"/>
  <c r="AU2395" i="16"/>
  <c r="AU2399" i="16"/>
  <c r="AU2403" i="16"/>
  <c r="AU2407" i="16"/>
  <c r="AU2411" i="16"/>
  <c r="AU2415" i="16"/>
  <c r="AU2419" i="16"/>
  <c r="AU2423" i="16"/>
  <c r="AU2427" i="16"/>
  <c r="AU2431" i="16"/>
  <c r="AU2435" i="16"/>
  <c r="AU2439" i="16"/>
  <c r="AU2443" i="16"/>
  <c r="AU2447" i="16"/>
  <c r="AU2451" i="16"/>
  <c r="AU2455" i="16"/>
  <c r="AU2459" i="16"/>
  <c r="AU2463" i="16"/>
  <c r="AU2467" i="16"/>
  <c r="AU2471" i="16"/>
  <c r="AU2475" i="16"/>
  <c r="AU2479" i="16"/>
  <c r="AU2483" i="16"/>
  <c r="AU2487" i="16"/>
  <c r="AU2491" i="16"/>
  <c r="AU2495" i="16"/>
  <c r="AU2499" i="16"/>
  <c r="AU2503" i="16"/>
  <c r="AU2507" i="16"/>
  <c r="AU2511" i="16"/>
  <c r="AU2515" i="16"/>
  <c r="AU2519" i="16"/>
  <c r="AU2523" i="16"/>
  <c r="AU2527" i="16"/>
  <c r="AU2531" i="16"/>
  <c r="AU2535" i="16"/>
  <c r="AU2539" i="16"/>
  <c r="AU2543" i="16"/>
  <c r="AU2547" i="16"/>
  <c r="AU2551" i="16"/>
  <c r="AU2555" i="16"/>
  <c r="AU2559" i="16"/>
  <c r="AU2563" i="16"/>
  <c r="AU2567" i="16"/>
  <c r="AU2571" i="16"/>
  <c r="AU2575" i="16"/>
  <c r="AU2579" i="16"/>
  <c r="AU2583" i="16"/>
  <c r="AU2587" i="16"/>
  <c r="AU2591" i="16"/>
  <c r="AU2595" i="16"/>
  <c r="AU2599" i="16"/>
  <c r="AU2603" i="16"/>
  <c r="AU2607" i="16"/>
  <c r="AU2611" i="16"/>
  <c r="AU2615" i="16"/>
  <c r="AU2619" i="16"/>
  <c r="AU2623" i="16"/>
  <c r="AU2627" i="16"/>
  <c r="AU2631" i="16"/>
  <c r="AU2635" i="16"/>
  <c r="AU2639" i="16"/>
  <c r="AU2643" i="16"/>
  <c r="AU2647" i="16"/>
  <c r="AU2651" i="16"/>
  <c r="AU2655" i="16"/>
  <c r="AU2659" i="16"/>
  <c r="AU2663" i="16"/>
  <c r="AU2667" i="16"/>
  <c r="AU2671" i="16"/>
  <c r="AU2675" i="16"/>
  <c r="AU2679" i="16"/>
  <c r="AU2683" i="16"/>
  <c r="AU2687" i="16"/>
  <c r="AU2691" i="16"/>
  <c r="AU2695" i="16"/>
  <c r="AU2699" i="16"/>
  <c r="AU2703" i="16"/>
  <c r="AU2707" i="16"/>
  <c r="AU2711" i="16"/>
  <c r="AU2715" i="16"/>
  <c r="AU2719" i="16"/>
  <c r="AU2723" i="16"/>
  <c r="AU2727" i="16"/>
  <c r="AU2731" i="16"/>
  <c r="AU2735" i="16"/>
  <c r="CG11" i="16"/>
  <c r="CG12" i="16"/>
  <c r="CG14" i="16"/>
  <c r="CG15" i="16"/>
  <c r="CG16" i="16"/>
  <c r="CG19" i="16"/>
  <c r="CG21" i="16"/>
  <c r="CG24" i="16"/>
  <c r="CG45" i="16"/>
  <c r="CG49" i="16"/>
  <c r="CG53" i="16"/>
  <c r="CG55" i="16"/>
  <c r="CG57" i="16"/>
  <c r="CG62" i="16"/>
  <c r="CG65" i="16"/>
  <c r="CG70" i="16"/>
  <c r="CG74" i="16"/>
  <c r="CG78" i="16"/>
  <c r="CG82" i="16"/>
  <c r="CG84" i="16"/>
  <c r="CG86" i="16"/>
  <c r="CG88" i="16"/>
  <c r="CG90" i="16"/>
  <c r="CG93" i="16"/>
  <c r="CG4" i="16"/>
  <c r="AU1787" i="16"/>
  <c r="AU1803" i="16"/>
  <c r="AU1819" i="16"/>
  <c r="AU1835" i="16"/>
  <c r="AU1851" i="16"/>
  <c r="AU1867" i="16"/>
  <c r="AU1883" i="16"/>
  <c r="AU1899" i="16"/>
  <c r="AU1915" i="16"/>
  <c r="AU1931" i="16"/>
  <c r="AU1947" i="16"/>
  <c r="AU1963" i="16"/>
  <c r="AU1979" i="16"/>
  <c r="AU1995" i="16"/>
  <c r="AU2011" i="16"/>
  <c r="AU2027" i="16"/>
  <c r="AU2043" i="16"/>
  <c r="AU2059" i="16"/>
  <c r="AU2075" i="16"/>
  <c r="AU2091" i="16"/>
  <c r="AU2107" i="16"/>
  <c r="AU2123" i="16"/>
  <c r="AU2139" i="16"/>
  <c r="AU2155" i="16"/>
  <c r="AU2171" i="16"/>
  <c r="AU2187" i="16"/>
  <c r="AU2203" i="16"/>
  <c r="AU2219" i="16"/>
  <c r="AU2235" i="16"/>
  <c r="AU2244" i="16"/>
  <c r="AU2248" i="16"/>
  <c r="AU2252" i="16"/>
  <c r="AU2256" i="16"/>
  <c r="AU2260" i="16"/>
  <c r="AU2264" i="16"/>
  <c r="AU2268" i="16"/>
  <c r="AU2272" i="16"/>
  <c r="AU2276" i="16"/>
  <c r="AU2280" i="16"/>
  <c r="AU2284" i="16"/>
  <c r="AU2288" i="16"/>
  <c r="AU2292" i="16"/>
  <c r="AU2296" i="16"/>
  <c r="AU2300" i="16"/>
  <c r="AU2304" i="16"/>
  <c r="AU2308" i="16"/>
  <c r="AU2312" i="16"/>
  <c r="AU2316" i="16"/>
  <c r="AU2320" i="16"/>
  <c r="AU2324" i="16"/>
  <c r="AU2328" i="16"/>
  <c r="AU2332" i="16"/>
  <c r="AU2336" i="16"/>
  <c r="AU2340" i="16"/>
  <c r="AU2344" i="16"/>
  <c r="AU2348" i="16"/>
  <c r="AU2352" i="16"/>
  <c r="AU2356" i="16"/>
  <c r="AU2360" i="16"/>
  <c r="AU2364" i="16"/>
  <c r="AU2368" i="16"/>
  <c r="AU2372" i="16"/>
  <c r="AU2376" i="16"/>
  <c r="AU2380" i="16"/>
  <c r="AU2384" i="16"/>
  <c r="AU2388" i="16"/>
  <c r="AU2392" i="16"/>
  <c r="AU2396" i="16"/>
  <c r="AU2400" i="16"/>
  <c r="AU2404" i="16"/>
  <c r="AU2408" i="16"/>
  <c r="AU2412" i="16"/>
  <c r="AU2416" i="16"/>
  <c r="AU2420" i="16"/>
  <c r="AU2424" i="16"/>
  <c r="AU2428" i="16"/>
  <c r="AU2432" i="16"/>
  <c r="AU2436" i="16"/>
  <c r="AU2440" i="16"/>
  <c r="AU2444" i="16"/>
  <c r="AU2448" i="16"/>
  <c r="AU2452" i="16"/>
  <c r="AU2456" i="16"/>
  <c r="AU2460" i="16"/>
  <c r="AU2464" i="16"/>
  <c r="AU2468" i="16"/>
  <c r="AU2472" i="16"/>
  <c r="AU2476" i="16"/>
  <c r="AU2480" i="16"/>
  <c r="AU2484" i="16"/>
  <c r="AU2488" i="16"/>
  <c r="AU2492" i="16"/>
  <c r="AU2496" i="16"/>
  <c r="AU2500" i="16"/>
  <c r="AU2504" i="16"/>
  <c r="AU2508" i="16"/>
  <c r="AU2512" i="16"/>
  <c r="AU2516" i="16"/>
  <c r="AU2520" i="16"/>
  <c r="AU2524" i="16"/>
  <c r="AU2528" i="16"/>
  <c r="AU2532" i="16"/>
  <c r="AU2536" i="16"/>
  <c r="AU2540" i="16"/>
  <c r="AU2544" i="16"/>
  <c r="AU2548" i="16"/>
  <c r="AU2552" i="16"/>
  <c r="AU2556" i="16"/>
  <c r="AU2560" i="16"/>
  <c r="AU2564" i="16"/>
  <c r="AU2568" i="16"/>
  <c r="AU2572" i="16"/>
  <c r="AU2576" i="16"/>
  <c r="AU2580" i="16"/>
  <c r="AU2584" i="16"/>
  <c r="AU2588" i="16"/>
  <c r="AU2592" i="16"/>
  <c r="AU2596" i="16"/>
  <c r="AU2600" i="16"/>
  <c r="AU2604" i="16"/>
  <c r="AU2608" i="16"/>
  <c r="AU2612" i="16"/>
  <c r="AU2616" i="16"/>
  <c r="AU2620" i="16"/>
  <c r="AU2624" i="16"/>
  <c r="AU2628" i="16"/>
  <c r="AU2632" i="16"/>
  <c r="AU2636" i="16"/>
  <c r="AU2640" i="16"/>
  <c r="AU2644" i="16"/>
  <c r="AU2648" i="16"/>
  <c r="AU2652" i="16"/>
  <c r="AU2656" i="16"/>
  <c r="AU2660" i="16"/>
  <c r="AU2664" i="16"/>
  <c r="AU2668" i="16"/>
  <c r="AU2672" i="16"/>
  <c r="AU2676" i="16"/>
  <c r="AU2680" i="16"/>
  <c r="AU2684" i="16"/>
  <c r="AU2688" i="16"/>
  <c r="AU2692" i="16"/>
  <c r="AU2696" i="16"/>
  <c r="AU2700" i="16"/>
  <c r="AU2704" i="16"/>
  <c r="AU2708" i="16"/>
  <c r="AU2712" i="16"/>
  <c r="AU2716" i="16"/>
  <c r="AU2720" i="16"/>
  <c r="AU2724" i="16"/>
  <c r="AU2728" i="16"/>
  <c r="AU2732" i="16"/>
  <c r="AU2736" i="16"/>
  <c r="CG13" i="16"/>
  <c r="CG17" i="16"/>
  <c r="CG18" i="16"/>
  <c r="CG20" i="16"/>
  <c r="CG23" i="16"/>
  <c r="CG25" i="16"/>
  <c r="CG27" i="16"/>
  <c r="CG29" i="16"/>
  <c r="CG31" i="16"/>
  <c r="CG33" i="16"/>
  <c r="CG35" i="16"/>
  <c r="CG37" i="16"/>
  <c r="CG39" i="16"/>
  <c r="CG41" i="16"/>
  <c r="CG44" i="16"/>
  <c r="CG48" i="16"/>
  <c r="CG52" i="16"/>
  <c r="CG61" i="16"/>
  <c r="CG67" i="16"/>
  <c r="CG71" i="16"/>
  <c r="CG75" i="16"/>
  <c r="CG79" i="16"/>
  <c r="CG94" i="16"/>
  <c r="CG5" i="16"/>
  <c r="AU1795" i="16"/>
  <c r="AU1811" i="16"/>
  <c r="AU1827" i="16"/>
  <c r="AU1843" i="16"/>
  <c r="AU1859" i="16"/>
  <c r="AU1875" i="16"/>
  <c r="AU1891" i="16"/>
  <c r="AU1907" i="16"/>
  <c r="AU1923" i="16"/>
  <c r="AU1939" i="16"/>
  <c r="AU1955" i="16"/>
  <c r="AU1971" i="16"/>
  <c r="AU1987" i="16"/>
  <c r="AU2003" i="16"/>
  <c r="AU2019" i="16"/>
  <c r="AU2035" i="16"/>
  <c r="AU2051" i="16"/>
  <c r="AU2067" i="16"/>
  <c r="AU2083" i="16"/>
  <c r="AU2099" i="16"/>
  <c r="AU2115" i="16"/>
  <c r="AU2131" i="16"/>
  <c r="AU2147" i="16"/>
  <c r="AU2163" i="16"/>
  <c r="AU2179" i="16"/>
  <c r="AU2195" i="16"/>
  <c r="AU2211" i="16"/>
  <c r="AU2227" i="16"/>
  <c r="AU2246" i="16"/>
  <c r="AU2250" i="16"/>
  <c r="AU2254" i="16"/>
  <c r="AU2258" i="16"/>
  <c r="AU2262" i="16"/>
  <c r="AU2266" i="16"/>
  <c r="AU2270" i="16"/>
  <c r="AU2274" i="16"/>
  <c r="AU2278" i="16"/>
  <c r="AU2282" i="16"/>
  <c r="AU2286" i="16"/>
  <c r="AU2290" i="16"/>
  <c r="AU2294" i="16"/>
  <c r="AU2298" i="16"/>
  <c r="AU2302" i="16"/>
  <c r="AU2306" i="16"/>
  <c r="AU2310" i="16"/>
  <c r="AU2314" i="16"/>
  <c r="AU2318" i="16"/>
  <c r="AU2322" i="16"/>
  <c r="AU2326" i="16"/>
  <c r="AU2330" i="16"/>
  <c r="AU2334" i="16"/>
  <c r="AU2338" i="16"/>
  <c r="AU2342" i="16"/>
  <c r="AU2346" i="16"/>
  <c r="AU2350" i="16"/>
  <c r="AU2354" i="16"/>
  <c r="AU2358" i="16"/>
  <c r="AU2362" i="16"/>
  <c r="AU2366" i="16"/>
  <c r="AU2370" i="16"/>
  <c r="AU2374" i="16"/>
  <c r="AU2378" i="16"/>
  <c r="AU2382" i="16"/>
  <c r="AU2386" i="16"/>
  <c r="AU2390" i="16"/>
  <c r="AU2394" i="16"/>
  <c r="AU2398" i="16"/>
  <c r="AU2402" i="16"/>
  <c r="AU2406" i="16"/>
  <c r="AU2410" i="16"/>
  <c r="AU2414" i="16"/>
  <c r="AU2418" i="16"/>
  <c r="AU2422" i="16"/>
  <c r="AU2426" i="16"/>
  <c r="AU2430" i="16"/>
  <c r="AU2434" i="16"/>
  <c r="AU2438" i="16"/>
  <c r="AU2442" i="16"/>
  <c r="AU2446" i="16"/>
  <c r="AU2450" i="16"/>
  <c r="AU2454" i="16"/>
  <c r="AU2458" i="16"/>
  <c r="AU2462" i="16"/>
  <c r="AU2466" i="16"/>
  <c r="AU2470" i="16"/>
  <c r="AU2474" i="16"/>
  <c r="AU2478" i="16"/>
  <c r="AU2482" i="16"/>
  <c r="AU2486" i="16"/>
  <c r="AU2490" i="16"/>
  <c r="AU2494" i="16"/>
  <c r="AU2498" i="16"/>
  <c r="AU2502" i="16"/>
  <c r="AU2506" i="16"/>
  <c r="AU2510" i="16"/>
  <c r="AU2514" i="16"/>
  <c r="AU2518" i="16"/>
  <c r="AU2522" i="16"/>
  <c r="AU2526" i="16"/>
  <c r="AU2530" i="16"/>
  <c r="AU2534" i="16"/>
  <c r="AU2538" i="16"/>
  <c r="AU2542" i="16"/>
  <c r="AU2546" i="16"/>
  <c r="AU2550" i="16"/>
  <c r="AU2554" i="16"/>
  <c r="AU2558" i="16"/>
  <c r="AU2562" i="16"/>
  <c r="AU2566" i="16"/>
  <c r="AU2570" i="16"/>
  <c r="AU2574" i="16"/>
  <c r="AU2578" i="16"/>
  <c r="AU2582" i="16"/>
  <c r="AU2586" i="16"/>
  <c r="AU2590" i="16"/>
  <c r="AU2594" i="16"/>
  <c r="AU2598" i="16"/>
  <c r="AU2602" i="16"/>
  <c r="AU2606" i="16"/>
  <c r="AU2610" i="16"/>
  <c r="AU2614" i="16"/>
  <c r="AU2618" i="16"/>
  <c r="AU2622" i="16"/>
  <c r="AU2626" i="16"/>
  <c r="AU2630" i="16"/>
  <c r="AU2634" i="16"/>
  <c r="AU2638" i="16"/>
  <c r="AU2642" i="16"/>
  <c r="AU2646" i="16"/>
  <c r="AU2650" i="16"/>
  <c r="AU2654" i="16"/>
  <c r="AU2658" i="16"/>
  <c r="AU2662" i="16"/>
  <c r="AU2666" i="16"/>
  <c r="AU2670" i="16"/>
  <c r="AU2674" i="16"/>
  <c r="AU2678" i="16"/>
  <c r="AU2682" i="16"/>
  <c r="AU2686" i="16"/>
  <c r="AU2690" i="16"/>
  <c r="AU2694" i="16"/>
  <c r="AU2698" i="16"/>
  <c r="AU2702" i="16"/>
  <c r="AU2706" i="16"/>
  <c r="AU2710" i="16"/>
  <c r="AU2714" i="16"/>
  <c r="AU2718" i="16"/>
  <c r="AU2722" i="16"/>
  <c r="AU2726" i="16"/>
  <c r="AU2730" i="16"/>
  <c r="AU2734" i="16"/>
  <c r="AU2738" i="16"/>
  <c r="CG22" i="16"/>
  <c r="CG26" i="16"/>
  <c r="CG28" i="16"/>
  <c r="CG30" i="16"/>
  <c r="CG32" i="16"/>
  <c r="CG34" i="16"/>
  <c r="CG36" i="16"/>
  <c r="CG38" i="16"/>
  <c r="CG40" i="16"/>
  <c r="CG42" i="16"/>
  <c r="CG46" i="16"/>
  <c r="CG50" i="16"/>
  <c r="CG59" i="16"/>
  <c r="CG63" i="16"/>
  <c r="CG66" i="16"/>
  <c r="CG69" i="16"/>
  <c r="CG73" i="16"/>
  <c r="CG77" i="16"/>
  <c r="CG81" i="16"/>
  <c r="CG92" i="16"/>
  <c r="AU1839" i="16"/>
  <c r="AU1903" i="16"/>
  <c r="AU1967" i="16"/>
  <c r="AU2031" i="16"/>
  <c r="AU2095" i="16"/>
  <c r="AU2159" i="16"/>
  <c r="AU2223" i="16"/>
  <c r="AU2245" i="16"/>
  <c r="AU2261" i="16"/>
  <c r="AU2277" i="16"/>
  <c r="AU2293" i="16"/>
  <c r="AU2309" i="16"/>
  <c r="AU2325" i="16"/>
  <c r="AU2341" i="16"/>
  <c r="AU2357" i="16"/>
  <c r="AU2373" i="16"/>
  <c r="AU2389" i="16"/>
  <c r="AU2405" i="16"/>
  <c r="AU2421" i="16"/>
  <c r="AU2437" i="16"/>
  <c r="AU2453" i="16"/>
  <c r="AU2469" i="16"/>
  <c r="AU2485" i="16"/>
  <c r="AU2501" i="16"/>
  <c r="AU2517" i="16"/>
  <c r="AU2533" i="16"/>
  <c r="AU2549" i="16"/>
  <c r="AU2565" i="16"/>
  <c r="AU2581" i="16"/>
  <c r="AU2597" i="16"/>
  <c r="AU2613" i="16"/>
  <c r="AU2629" i="16"/>
  <c r="AU2645" i="16"/>
  <c r="AU2661" i="16"/>
  <c r="AU2677" i="16"/>
  <c r="AU2693" i="16"/>
  <c r="AU2709" i="16"/>
  <c r="AU2725" i="16"/>
  <c r="CG51" i="16"/>
  <c r="CG54" i="16"/>
  <c r="CG68" i="16"/>
  <c r="CG83" i="16"/>
  <c r="CG85" i="16"/>
  <c r="CG87" i="16"/>
  <c r="CG89" i="16"/>
  <c r="CG91" i="16"/>
  <c r="CG95" i="16"/>
  <c r="AU1791" i="16"/>
  <c r="AU1855" i="16"/>
  <c r="AU1919" i="16"/>
  <c r="AU1983" i="16"/>
  <c r="AU2047" i="16"/>
  <c r="AU2111" i="16"/>
  <c r="AU2175" i="16"/>
  <c r="AU2239" i="16"/>
  <c r="AU2249" i="16"/>
  <c r="AU2265" i="16"/>
  <c r="AU2281" i="16"/>
  <c r="AU2297" i="16"/>
  <c r="AU2313" i="16"/>
  <c r="AU2329" i="16"/>
  <c r="AU2345" i="16"/>
  <c r="AU2361" i="16"/>
  <c r="AU2377" i="16"/>
  <c r="AU2393" i="16"/>
  <c r="AU2409" i="16"/>
  <c r="AU2425" i="16"/>
  <c r="AU2441" i="16"/>
  <c r="AU2457" i="16"/>
  <c r="AU2473" i="16"/>
  <c r="AU2489" i="16"/>
  <c r="AU2505" i="16"/>
  <c r="AU2521" i="16"/>
  <c r="AU2537" i="16"/>
  <c r="AU2553" i="16"/>
  <c r="AU2569" i="16"/>
  <c r="AU2585" i="16"/>
  <c r="AU2601" i="16"/>
  <c r="AU2617" i="16"/>
  <c r="AU2633" i="16"/>
  <c r="AU2649" i="16"/>
  <c r="AU2665" i="16"/>
  <c r="AU2681" i="16"/>
  <c r="AU2697" i="16"/>
  <c r="AU2713" i="16"/>
  <c r="AU2729" i="16"/>
  <c r="CG56" i="16"/>
  <c r="CG60" i="16"/>
  <c r="CG80" i="16"/>
  <c r="AU143" i="16"/>
  <c r="AU1823" i="16"/>
  <c r="AU1887" i="16"/>
  <c r="AU1951" i="16"/>
  <c r="AU2015" i="16"/>
  <c r="AU2079" i="16"/>
  <c r="AU2143" i="16"/>
  <c r="AU2207" i="16"/>
  <c r="AU2257" i="16"/>
  <c r="AU2273" i="16"/>
  <c r="AU2289" i="16"/>
  <c r="AU2305" i="16"/>
  <c r="AU2321" i="16"/>
  <c r="AU2337" i="16"/>
  <c r="AU2353" i="16"/>
  <c r="AU2369" i="16"/>
  <c r="AU2385" i="16"/>
  <c r="AU2401" i="16"/>
  <c r="AU2417" i="16"/>
  <c r="AU2433" i="16"/>
  <c r="AU2449" i="16"/>
  <c r="AU2465" i="16"/>
  <c r="AU2481" i="16"/>
  <c r="AU2497" i="16"/>
  <c r="AU2513" i="16"/>
  <c r="AU2529" i="16"/>
  <c r="AU2545" i="16"/>
  <c r="AU2561" i="16"/>
  <c r="AU2577" i="16"/>
  <c r="AU2593" i="16"/>
  <c r="AU2609" i="16"/>
  <c r="AU2625" i="16"/>
  <c r="AU2641" i="16"/>
  <c r="AU2657" i="16"/>
  <c r="AU2673" i="16"/>
  <c r="AU2689" i="16"/>
  <c r="AU2705" i="16"/>
  <c r="AU2721" i="16"/>
  <c r="AU2737" i="16"/>
  <c r="CG47" i="16"/>
  <c r="CG72" i="16"/>
  <c r="AU1999" i="16"/>
  <c r="AU2301" i="16"/>
  <c r="AU2365" i="16"/>
  <c r="AU2429" i="16"/>
  <c r="AU2493" i="16"/>
  <c r="AU2557" i="16"/>
  <c r="AU2621" i="16"/>
  <c r="AU2685" i="16"/>
  <c r="CG58" i="16"/>
  <c r="CG64" i="16"/>
  <c r="AU1807" i="16"/>
  <c r="AU2063" i="16"/>
  <c r="AU2253" i="16"/>
  <c r="AU2317" i="16"/>
  <c r="AU2381" i="16"/>
  <c r="AU2445" i="16"/>
  <c r="AU2509" i="16"/>
  <c r="AU2573" i="16"/>
  <c r="AU2637" i="16"/>
  <c r="AU2701" i="16"/>
  <c r="AU1871" i="16"/>
  <c r="AU2127" i="16"/>
  <c r="AU2269" i="16"/>
  <c r="AU2333" i="16"/>
  <c r="AU2397" i="16"/>
  <c r="AU2461" i="16"/>
  <c r="AU2525" i="16"/>
  <c r="AU2589" i="16"/>
  <c r="AU2653" i="16"/>
  <c r="AU2717" i="16"/>
  <c r="CG43" i="16"/>
  <c r="AU1935" i="16"/>
  <c r="AU2191" i="16"/>
  <c r="AU2285" i="16"/>
  <c r="AU2349" i="16"/>
  <c r="AU2413" i="16"/>
  <c r="AU2477" i="16"/>
  <c r="AU2541" i="16"/>
  <c r="AU2605" i="16"/>
  <c r="AU2669" i="16"/>
  <c r="AU2733" i="16"/>
  <c r="CG76" i="16"/>
  <c r="BM21" i="16"/>
  <c r="BL21" i="16"/>
  <c r="BK21" i="16"/>
  <c r="BJ21" i="16"/>
  <c r="BI21" i="16"/>
  <c r="BH21" i="16"/>
  <c r="BG21" i="16"/>
  <c r="BF21" i="16"/>
  <c r="BE21" i="16"/>
  <c r="R47" i="16"/>
  <c r="BK51" i="16"/>
  <c r="BJ51" i="16"/>
  <c r="BI51" i="16"/>
  <c r="BH51" i="16"/>
  <c r="BG51" i="16"/>
  <c r="BF51" i="16"/>
  <c r="BE51" i="16"/>
  <c r="BM51" i="16"/>
  <c r="BL51" i="16"/>
  <c r="K33" i="16"/>
  <c r="R33" i="16"/>
  <c r="BJ37" i="16"/>
  <c r="BI37" i="16"/>
  <c r="BH37" i="16"/>
  <c r="BG37" i="16"/>
  <c r="BF37" i="16"/>
  <c r="BE37" i="16"/>
  <c r="BM37" i="16"/>
  <c r="BL37" i="16"/>
  <c r="BK37" i="16"/>
  <c r="BM45" i="16"/>
  <c r="BL45" i="16"/>
  <c r="BK45" i="16"/>
  <c r="BJ45" i="16"/>
  <c r="BI45" i="16"/>
  <c r="BH45" i="16"/>
  <c r="BG45" i="16"/>
  <c r="BF45" i="16"/>
  <c r="BE45" i="16"/>
  <c r="BM53" i="16"/>
  <c r="BL53" i="16"/>
  <c r="BK53" i="16"/>
  <c r="BJ53" i="16"/>
  <c r="BI53" i="16"/>
  <c r="BH53" i="16"/>
  <c r="BG53" i="16"/>
  <c r="BF53" i="16"/>
  <c r="BE53" i="16"/>
  <c r="R65" i="16"/>
  <c r="J65" i="16"/>
  <c r="J73" i="16"/>
  <c r="J97" i="16"/>
  <c r="J105" i="16"/>
  <c r="J129" i="16"/>
  <c r="N137" i="16"/>
  <c r="J145" i="16"/>
  <c r="BB2075" i="16"/>
  <c r="BD2075" i="16"/>
  <c r="BB2091" i="16"/>
  <c r="BD2091" i="16"/>
  <c r="BB2107" i="16"/>
  <c r="BC2107" i="16"/>
  <c r="BB2123" i="16"/>
  <c r="BC2123" i="16"/>
  <c r="BC2139" i="16"/>
  <c r="BC2171" i="16"/>
  <c r="BD2171" i="16"/>
  <c r="BB2187" i="16"/>
  <c r="BD2187" i="16"/>
  <c r="BB2203" i="16"/>
  <c r="BC2203" i="16"/>
  <c r="BD2203" i="16"/>
  <c r="BB2219" i="16"/>
  <c r="BD2219" i="16"/>
  <c r="BB2235" i="16"/>
  <c r="BB2251" i="16"/>
  <c r="BC2251" i="16"/>
  <c r="BD2251" i="16"/>
  <c r="BC2267" i="16"/>
  <c r="BC2283" i="16"/>
  <c r="BD2283" i="16"/>
  <c r="BB2299" i="16"/>
  <c r="BC2299" i="16"/>
  <c r="BD2299" i="16"/>
  <c r="BB2315" i="16"/>
  <c r="BC2315" i="16"/>
  <c r="BD2315" i="16"/>
  <c r="BB2331" i="16"/>
  <c r="BD2331" i="16"/>
  <c r="BB2347" i="16"/>
  <c r="BD2347" i="16"/>
  <c r="BB2379" i="16"/>
  <c r="BC2379" i="16"/>
  <c r="BD2379" i="16"/>
  <c r="BC2395" i="16"/>
  <c r="BD2395" i="16"/>
  <c r="BB2411" i="16"/>
  <c r="BC2411" i="16"/>
  <c r="BD2411" i="16"/>
  <c r="BB2427" i="16"/>
  <c r="BC2427" i="16"/>
  <c r="BD2427" i="16"/>
  <c r="BB2443" i="16"/>
  <c r="BD2443" i="16"/>
  <c r="BB2459" i="16"/>
  <c r="BD2459" i="16"/>
  <c r="BB2475" i="16"/>
  <c r="BD2475" i="16"/>
  <c r="BB2491" i="16"/>
  <c r="BB2507" i="16"/>
  <c r="BC2507" i="16"/>
  <c r="BD2507" i="16"/>
  <c r="BB2523" i="16"/>
  <c r="BC2523" i="16"/>
  <c r="BD2523" i="16"/>
  <c r="BD2555" i="16"/>
  <c r="BB2571" i="16"/>
  <c r="BC2571" i="16"/>
  <c r="BD2571" i="16"/>
  <c r="BB2587" i="16"/>
  <c r="BC2587" i="16"/>
  <c r="BD2587" i="16"/>
  <c r="BB2603" i="16"/>
  <c r="BC2603" i="16"/>
  <c r="BD2603" i="16"/>
  <c r="BB2619" i="16"/>
  <c r="BC2619" i="16"/>
  <c r="BD2619" i="16"/>
  <c r="BB2635" i="16"/>
  <c r="BC2635" i="16"/>
  <c r="BD2635" i="16"/>
  <c r="BB2651" i="16"/>
  <c r="BC2651" i="16"/>
  <c r="BD2651" i="16"/>
  <c r="BB2667" i="16"/>
  <c r="BC2667" i="16"/>
  <c r="BD2667" i="16"/>
  <c r="BB2683" i="16"/>
  <c r="BC2683" i="16"/>
  <c r="BD2683" i="16"/>
  <c r="BB2699" i="16"/>
  <c r="BC2699" i="16"/>
  <c r="BD2699" i="16"/>
  <c r="BB2715" i="16"/>
  <c r="BC2715" i="16"/>
  <c r="BD2715" i="16"/>
  <c r="BB2731" i="16"/>
  <c r="BC2731" i="16"/>
  <c r="BD2731" i="16"/>
  <c r="BM5" i="15"/>
  <c r="BL5" i="15"/>
  <c r="BK5" i="15"/>
  <c r="BJ5" i="15"/>
  <c r="BI5" i="15"/>
  <c r="BH5" i="15"/>
  <c r="BG5" i="15"/>
  <c r="BF5" i="15"/>
  <c r="BE5" i="15"/>
  <c r="AT22" i="15"/>
  <c r="AS22" i="15"/>
  <c r="AR22" i="15"/>
  <c r="AQ22" i="15"/>
  <c r="AP22" i="15"/>
  <c r="AO22" i="15"/>
  <c r="AN22" i="15"/>
  <c r="AM22" i="15"/>
  <c r="AL22" i="15"/>
  <c r="AJ22" i="15"/>
  <c r="AT39" i="15"/>
  <c r="AS39" i="15"/>
  <c r="AR39" i="15"/>
  <c r="AQ39" i="15"/>
  <c r="AP39" i="15"/>
  <c r="AO39" i="15"/>
  <c r="AN39" i="15"/>
  <c r="AM39" i="15"/>
  <c r="AL39" i="15"/>
  <c r="AT55" i="15"/>
  <c r="AS55" i="15"/>
  <c r="AR55" i="15"/>
  <c r="AQ55" i="15"/>
  <c r="AP55" i="15"/>
  <c r="AO55" i="15"/>
  <c r="AN55" i="15"/>
  <c r="AM55" i="15"/>
  <c r="AL55" i="15"/>
  <c r="AT72" i="15"/>
  <c r="AS72" i="15"/>
  <c r="AR72" i="15"/>
  <c r="AQ72" i="15"/>
  <c r="AP72" i="15"/>
  <c r="AO72" i="15"/>
  <c r="AN72" i="15"/>
  <c r="AM72" i="15"/>
  <c r="AL72" i="15"/>
  <c r="AT88" i="15"/>
  <c r="AS88" i="15"/>
  <c r="AR88" i="15"/>
  <c r="AQ88" i="15"/>
  <c r="AP88" i="15"/>
  <c r="AO88" i="15"/>
  <c r="AN88" i="15"/>
  <c r="AM88" i="15"/>
  <c r="AL88" i="15"/>
  <c r="BL2058" i="16"/>
  <c r="BK2058" i="16"/>
  <c r="BJ2058" i="16"/>
  <c r="BI2058" i="16"/>
  <c r="BH2058" i="16"/>
  <c r="BG2058" i="16"/>
  <c r="BF2058" i="16"/>
  <c r="BE2058" i="16"/>
  <c r="BM2058" i="16"/>
  <c r="BM2042" i="16"/>
  <c r="BL2042" i="16"/>
  <c r="BK2042" i="16"/>
  <c r="BJ2042" i="16"/>
  <c r="BI2042" i="16"/>
  <c r="BH2042" i="16"/>
  <c r="BG2042" i="16"/>
  <c r="BF2042" i="16"/>
  <c r="BE2042" i="16"/>
  <c r="BM2026" i="16"/>
  <c r="BL2026" i="16"/>
  <c r="BK2026" i="16"/>
  <c r="BJ2026" i="16"/>
  <c r="BI2026" i="16"/>
  <c r="BH2026" i="16"/>
  <c r="BG2026" i="16"/>
  <c r="BF2026" i="16"/>
  <c r="BE2026" i="16"/>
  <c r="BM2010" i="16"/>
  <c r="BL2010" i="16"/>
  <c r="BK2010" i="16"/>
  <c r="BJ2010" i="16"/>
  <c r="BI2010" i="16"/>
  <c r="BH2010" i="16"/>
  <c r="BG2010" i="16"/>
  <c r="BF2010" i="16"/>
  <c r="BE2010" i="16"/>
  <c r="BC2010" i="16"/>
  <c r="BJ1994" i="16"/>
  <c r="BI1994" i="16"/>
  <c r="BH1994" i="16"/>
  <c r="BG1994" i="16"/>
  <c r="BF1994" i="16"/>
  <c r="BE1994" i="16"/>
  <c r="BL1994" i="16"/>
  <c r="BK1994" i="16"/>
  <c r="BM1994" i="16"/>
  <c r="BM1978" i="16"/>
  <c r="BL1978" i="16"/>
  <c r="BK1978" i="16"/>
  <c r="BJ1978" i="16"/>
  <c r="BI1978" i="16"/>
  <c r="BH1978" i="16"/>
  <c r="BG1978" i="16"/>
  <c r="BF1978" i="16"/>
  <c r="BE1978" i="16"/>
  <c r="BM1962" i="16"/>
  <c r="BL1962" i="16"/>
  <c r="BK1962" i="16"/>
  <c r="BJ1962" i="16"/>
  <c r="BI1962" i="16"/>
  <c r="BH1962" i="16"/>
  <c r="BG1962" i="16"/>
  <c r="BF1962" i="16"/>
  <c r="BE1962" i="16"/>
  <c r="BM1946" i="16"/>
  <c r="BL1946" i="16"/>
  <c r="BK1946" i="16"/>
  <c r="BJ1946" i="16"/>
  <c r="BI1946" i="16"/>
  <c r="BH1946" i="16"/>
  <c r="BG1946" i="16"/>
  <c r="BF1946" i="16"/>
  <c r="BE1946" i="16"/>
  <c r="BJ1930" i="16"/>
  <c r="BI1930" i="16"/>
  <c r="BH1930" i="16"/>
  <c r="BG1930" i="16"/>
  <c r="BF1930" i="16"/>
  <c r="BE1930" i="16"/>
  <c r="BL1930" i="16"/>
  <c r="BK1930" i="16"/>
  <c r="BM1930" i="16"/>
  <c r="BM1914" i="16"/>
  <c r="BL1914" i="16"/>
  <c r="BK1914" i="16"/>
  <c r="BJ1914" i="16"/>
  <c r="BI1914" i="16"/>
  <c r="BH1914" i="16"/>
  <c r="BG1914" i="16"/>
  <c r="BF1914" i="16"/>
  <c r="BE1914" i="16"/>
  <c r="BM1898" i="16"/>
  <c r="BL1898" i="16"/>
  <c r="BK1898" i="16"/>
  <c r="BJ1898" i="16"/>
  <c r="BI1898" i="16"/>
  <c r="BH1898" i="16"/>
  <c r="BG1898" i="16"/>
  <c r="BF1898" i="16"/>
  <c r="BE1898" i="16"/>
  <c r="BF1882" i="16"/>
  <c r="BE1882" i="16"/>
  <c r="BM1882" i="16"/>
  <c r="BL1882" i="16"/>
  <c r="BK1882" i="16"/>
  <c r="BJ1882" i="16"/>
  <c r="BI1882" i="16"/>
  <c r="BH1882" i="16"/>
  <c r="BG1882" i="16"/>
  <c r="BL1866" i="16"/>
  <c r="BK1866" i="16"/>
  <c r="BJ1866" i="16"/>
  <c r="BI1866" i="16"/>
  <c r="BH1866" i="16"/>
  <c r="BG1866" i="16"/>
  <c r="BF1866" i="16"/>
  <c r="BE1866" i="16"/>
  <c r="BM1866" i="16"/>
  <c r="BM1850" i="16"/>
  <c r="BL1850" i="16"/>
  <c r="BK1850" i="16"/>
  <c r="BJ1850" i="16"/>
  <c r="BI1850" i="16"/>
  <c r="BH1850" i="16"/>
  <c r="BG1850" i="16"/>
  <c r="BF1850" i="16"/>
  <c r="BE1850" i="16"/>
  <c r="BM1834" i="16"/>
  <c r="BL1834" i="16"/>
  <c r="BK1834" i="16"/>
  <c r="BJ1834" i="16"/>
  <c r="BI1834" i="16"/>
  <c r="BH1834" i="16"/>
  <c r="BG1834" i="16"/>
  <c r="BF1834" i="16"/>
  <c r="BE1834" i="16"/>
  <c r="BF1818" i="16"/>
  <c r="BE1818" i="16"/>
  <c r="BM1818" i="16"/>
  <c r="BL1818" i="16"/>
  <c r="BK1818" i="16"/>
  <c r="BJ1818" i="16"/>
  <c r="BI1818" i="16"/>
  <c r="BH1818" i="16"/>
  <c r="BG1818" i="16"/>
  <c r="BJ1802" i="16"/>
  <c r="BI1802" i="16"/>
  <c r="BH1802" i="16"/>
  <c r="BG1802" i="16"/>
  <c r="BF1802" i="16"/>
  <c r="BE1802" i="16"/>
  <c r="BL1802" i="16"/>
  <c r="BK1802" i="16"/>
  <c r="BM1802" i="16"/>
  <c r="BM1786" i="16"/>
  <c r="BL1786" i="16"/>
  <c r="BK1786" i="16"/>
  <c r="BJ1786" i="16"/>
  <c r="BI1786" i="16"/>
  <c r="BH1786" i="16"/>
  <c r="BG1786" i="16"/>
  <c r="BF1786" i="16"/>
  <c r="BE1786" i="16"/>
  <c r="CW17" i="16"/>
  <c r="CV17" i="16"/>
  <c r="CU17" i="16"/>
  <c r="CT17" i="16"/>
  <c r="CS17" i="16"/>
  <c r="CR17" i="16"/>
  <c r="CQ17" i="16"/>
  <c r="CP17" i="16"/>
  <c r="CO17" i="16"/>
  <c r="BM2060" i="16"/>
  <c r="BL2060" i="16"/>
  <c r="BK2060" i="16"/>
  <c r="BJ2060" i="16"/>
  <c r="BI2060" i="16"/>
  <c r="BH2060" i="16"/>
  <c r="BG2060" i="16"/>
  <c r="BF2060" i="16"/>
  <c r="BE2060" i="16"/>
  <c r="BM2044" i="16"/>
  <c r="BL2044" i="16"/>
  <c r="BK2044" i="16"/>
  <c r="BJ2044" i="16"/>
  <c r="BI2044" i="16"/>
  <c r="BH2044" i="16"/>
  <c r="BG2044" i="16"/>
  <c r="BF2044" i="16"/>
  <c r="BE2044" i="16"/>
  <c r="BM2028" i="16"/>
  <c r="BL2028" i="16"/>
  <c r="BK2028" i="16"/>
  <c r="BJ2028" i="16"/>
  <c r="BI2028" i="16"/>
  <c r="BH2028" i="16"/>
  <c r="BG2028" i="16"/>
  <c r="BF2028" i="16"/>
  <c r="BE2028" i="16"/>
  <c r="BM2012" i="16"/>
  <c r="BL2012" i="16"/>
  <c r="BK2012" i="16"/>
  <c r="BJ2012" i="16"/>
  <c r="BI2012" i="16"/>
  <c r="BH2012" i="16"/>
  <c r="BG2012" i="16"/>
  <c r="BF2012" i="16"/>
  <c r="BE2012" i="16"/>
  <c r="BM1996" i="16"/>
  <c r="BL1996" i="16"/>
  <c r="BK1996" i="16"/>
  <c r="BJ1996" i="16"/>
  <c r="BI1996" i="16"/>
  <c r="BH1996" i="16"/>
  <c r="BG1996" i="16"/>
  <c r="BF1996" i="16"/>
  <c r="BE1996" i="16"/>
  <c r="BM1980" i="16"/>
  <c r="BL1980" i="16"/>
  <c r="BK1980" i="16"/>
  <c r="BJ1980" i="16"/>
  <c r="BI1980" i="16"/>
  <c r="BH1980" i="16"/>
  <c r="BG1980" i="16"/>
  <c r="BF1980" i="16"/>
  <c r="BE1980" i="16"/>
  <c r="BM1964" i="16"/>
  <c r="BL1964" i="16"/>
  <c r="BK1964" i="16"/>
  <c r="BJ1964" i="16"/>
  <c r="BI1964" i="16"/>
  <c r="BH1964" i="16"/>
  <c r="BG1964" i="16"/>
  <c r="BF1964" i="16"/>
  <c r="BE1964" i="16"/>
  <c r="BM1948" i="16"/>
  <c r="BL1948" i="16"/>
  <c r="BK1948" i="16"/>
  <c r="BJ1948" i="16"/>
  <c r="BI1948" i="16"/>
  <c r="BH1948" i="16"/>
  <c r="BG1948" i="16"/>
  <c r="BF1948" i="16"/>
  <c r="BE1948" i="16"/>
  <c r="BM1932" i="16"/>
  <c r="BL1932" i="16"/>
  <c r="BK1932" i="16"/>
  <c r="BJ1932" i="16"/>
  <c r="BI1932" i="16"/>
  <c r="BH1932" i="16"/>
  <c r="BG1932" i="16"/>
  <c r="BF1932" i="16"/>
  <c r="BE1932" i="16"/>
  <c r="BM1916" i="16"/>
  <c r="BL1916" i="16"/>
  <c r="BK1916" i="16"/>
  <c r="BJ1916" i="16"/>
  <c r="BI1916" i="16"/>
  <c r="BH1916" i="16"/>
  <c r="BG1916" i="16"/>
  <c r="BF1916" i="16"/>
  <c r="BE1916" i="16"/>
  <c r="BC1916" i="16"/>
  <c r="BM1900" i="16"/>
  <c r="BL1900" i="16"/>
  <c r="BK1900" i="16"/>
  <c r="BJ1900" i="16"/>
  <c r="BI1900" i="16"/>
  <c r="BH1900" i="16"/>
  <c r="BG1900" i="16"/>
  <c r="BF1900" i="16"/>
  <c r="BE1900" i="16"/>
  <c r="BM1884" i="16"/>
  <c r="BL1884" i="16"/>
  <c r="BK1884" i="16"/>
  <c r="BJ1884" i="16"/>
  <c r="BI1884" i="16"/>
  <c r="BH1884" i="16"/>
  <c r="BG1884" i="16"/>
  <c r="BF1884" i="16"/>
  <c r="BE1884" i="16"/>
  <c r="BM1868" i="16"/>
  <c r="BL1868" i="16"/>
  <c r="BK1868" i="16"/>
  <c r="BJ1868" i="16"/>
  <c r="BI1868" i="16"/>
  <c r="BH1868" i="16"/>
  <c r="BG1868" i="16"/>
  <c r="BF1868" i="16"/>
  <c r="BE1868" i="16"/>
  <c r="BM1852" i="16"/>
  <c r="BL1852" i="16"/>
  <c r="BK1852" i="16"/>
  <c r="BJ1852" i="16"/>
  <c r="BI1852" i="16"/>
  <c r="BH1852" i="16"/>
  <c r="BG1852" i="16"/>
  <c r="BF1852" i="16"/>
  <c r="BE1852" i="16"/>
  <c r="BM1836" i="16"/>
  <c r="BL1836" i="16"/>
  <c r="BK1836" i="16"/>
  <c r="BJ1836" i="16"/>
  <c r="BI1836" i="16"/>
  <c r="BH1836" i="16"/>
  <c r="BG1836" i="16"/>
  <c r="BF1836" i="16"/>
  <c r="BE1836" i="16"/>
  <c r="BM1820" i="16"/>
  <c r="BL1820" i="16"/>
  <c r="BK1820" i="16"/>
  <c r="BJ1820" i="16"/>
  <c r="BI1820" i="16"/>
  <c r="BH1820" i="16"/>
  <c r="BG1820" i="16"/>
  <c r="BF1820" i="16"/>
  <c r="BE1820" i="16"/>
  <c r="BB1820" i="16"/>
  <c r="BB2076" i="16"/>
  <c r="BD2076" i="16"/>
  <c r="BB2084" i="16"/>
  <c r="BD2084" i="16"/>
  <c r="BB2092" i="16"/>
  <c r="BD2092" i="16"/>
  <c r="BB2100" i="16"/>
  <c r="BC2100" i="16"/>
  <c r="BB2108" i="16"/>
  <c r="BC2108" i="16"/>
  <c r="BD2108" i="16"/>
  <c r="BC2116" i="16"/>
  <c r="BD2116" i="16"/>
  <c r="BC2124" i="16"/>
  <c r="BC2132" i="16"/>
  <c r="BD2132" i="16"/>
  <c r="BB2140" i="16"/>
  <c r="BC2140" i="16"/>
  <c r="BD2140" i="16"/>
  <c r="BB2148" i="16"/>
  <c r="BD2148" i="16"/>
  <c r="BB2156" i="16"/>
  <c r="BD2156" i="16"/>
  <c r="BB2164" i="16"/>
  <c r="BC2164" i="16"/>
  <c r="BD2164" i="16"/>
  <c r="BB2172" i="16"/>
  <c r="BC2172" i="16"/>
  <c r="BD2172" i="16"/>
  <c r="BB2180" i="16"/>
  <c r="BC2180" i="16"/>
  <c r="BD2180" i="16"/>
  <c r="BC2188" i="16"/>
  <c r="BD2188" i="16"/>
  <c r="BB2196" i="16"/>
  <c r="BC2196" i="16"/>
  <c r="BD2196" i="16"/>
  <c r="BB2204" i="16"/>
  <c r="BC2204" i="16"/>
  <c r="BD2204" i="16"/>
  <c r="BB2212" i="16"/>
  <c r="BC2212" i="16"/>
  <c r="BD2212" i="16"/>
  <c r="BB2220" i="16"/>
  <c r="BC2220" i="16"/>
  <c r="BD2220" i="16"/>
  <c r="BB2228" i="16"/>
  <c r="BC2228" i="16"/>
  <c r="BD2228" i="16"/>
  <c r="BB2236" i="16"/>
  <c r="BC2236" i="16"/>
  <c r="BD2236" i="16"/>
  <c r="BB2244" i="16"/>
  <c r="BC2244" i="16"/>
  <c r="BD2244" i="16"/>
  <c r="BC2252" i="16"/>
  <c r="BB2260" i="16"/>
  <c r="BC2260" i="16"/>
  <c r="BD2260" i="16"/>
  <c r="BB2268" i="16"/>
  <c r="BC2268" i="16"/>
  <c r="BD2268" i="16"/>
  <c r="BB2276" i="16"/>
  <c r="BC2276" i="16"/>
  <c r="BD2276" i="16"/>
  <c r="BB2284" i="16"/>
  <c r="BC2284" i="16"/>
  <c r="BD2284" i="16"/>
  <c r="BB2292" i="16"/>
  <c r="BC2292" i="16"/>
  <c r="BD2292" i="16"/>
  <c r="BB2300" i="16"/>
  <c r="BC2300" i="16"/>
  <c r="BD2300" i="16"/>
  <c r="BB2308" i="16"/>
  <c r="BC2308" i="16"/>
  <c r="BD2308" i="16"/>
  <c r="BC2316" i="16"/>
  <c r="BD2316" i="16"/>
  <c r="BB2324" i="16"/>
  <c r="BC2324" i="16"/>
  <c r="BD2324" i="16"/>
  <c r="BB2332" i="16"/>
  <c r="BC2332" i="16"/>
  <c r="BD2332" i="16"/>
  <c r="BB2348" i="16"/>
  <c r="BC2348" i="16"/>
  <c r="BD2348" i="16"/>
  <c r="BB2364" i="16"/>
  <c r="BC2364" i="16"/>
  <c r="BD2364" i="16"/>
  <c r="BB2380" i="16"/>
  <c r="BC2380" i="16"/>
  <c r="BD2380" i="16"/>
  <c r="BB2396" i="16"/>
  <c r="BC2396" i="16"/>
  <c r="BD2396" i="16"/>
  <c r="BB2412" i="16"/>
  <c r="BC2412" i="16"/>
  <c r="BD2412" i="16"/>
  <c r="BB2428" i="16"/>
  <c r="BC2428" i="16"/>
  <c r="BD2428" i="16"/>
  <c r="BC2444" i="16"/>
  <c r="BD2444" i="16"/>
  <c r="BB2460" i="16"/>
  <c r="BC2460" i="16"/>
  <c r="BD2460" i="16"/>
  <c r="BB2476" i="16"/>
  <c r="BC2476" i="16"/>
  <c r="BD2476" i="16"/>
  <c r="BB2492" i="16"/>
  <c r="BC2492" i="16"/>
  <c r="BD2492" i="16"/>
  <c r="BB2508" i="16"/>
  <c r="BB2524" i="16"/>
  <c r="BC2524" i="16"/>
  <c r="BD2524" i="16"/>
  <c r="BB2540" i="16"/>
  <c r="BC2540" i="16"/>
  <c r="BD2540" i="16"/>
  <c r="BB2556" i="16"/>
  <c r="BC2556" i="16"/>
  <c r="BD2556" i="16"/>
  <c r="BC2572" i="16"/>
  <c r="BD2572" i="16"/>
  <c r="BD2588" i="16"/>
  <c r="BB2604" i="16"/>
  <c r="BC2604" i="16"/>
  <c r="BD2604" i="16"/>
  <c r="BB2620" i="16"/>
  <c r="BC2620" i="16"/>
  <c r="BD2620" i="16"/>
  <c r="BB2636" i="16"/>
  <c r="BC2636" i="16"/>
  <c r="BD2636" i="16"/>
  <c r="BB2652" i="16"/>
  <c r="BC2652" i="16"/>
  <c r="BD2652" i="16"/>
  <c r="BB2668" i="16"/>
  <c r="BC2668" i="16"/>
  <c r="BD2668" i="16"/>
  <c r="BB2684" i="16"/>
  <c r="BC2684" i="16"/>
  <c r="BD2684" i="16"/>
  <c r="BC2700" i="16"/>
  <c r="BD2700" i="16"/>
  <c r="BB2716" i="16"/>
  <c r="BC2716" i="16"/>
  <c r="BD2716" i="16"/>
  <c r="BB2732" i="16"/>
  <c r="BC2732" i="16"/>
  <c r="BD2732" i="16"/>
  <c r="CG6" i="16"/>
  <c r="AU119" i="16"/>
  <c r="AU79" i="16"/>
  <c r="AU47" i="16"/>
  <c r="AU157" i="16"/>
  <c r="AU107" i="16"/>
  <c r="AU69" i="16"/>
  <c r="AU37" i="16"/>
  <c r="AU83" i="16"/>
  <c r="AU51" i="16"/>
  <c r="CG9" i="16"/>
  <c r="AU131" i="16"/>
  <c r="AU81" i="16"/>
  <c r="AU49" i="16"/>
  <c r="AU154" i="16"/>
  <c r="AU138" i="16"/>
  <c r="AU122" i="16"/>
  <c r="AU106" i="16"/>
  <c r="AU152" i="16"/>
  <c r="AU136" i="16"/>
  <c r="AU120" i="16"/>
  <c r="AU104" i="16"/>
  <c r="AU149" i="16"/>
  <c r="AU133" i="16"/>
  <c r="AU117" i="16"/>
  <c r="AU101" i="16"/>
  <c r="AU90" i="16"/>
  <c r="AU82" i="16"/>
  <c r="AU74" i="16"/>
  <c r="AU66" i="16"/>
  <c r="AU58" i="16"/>
  <c r="AU50" i="16"/>
  <c r="AU42" i="16"/>
  <c r="AU34" i="16"/>
  <c r="AU26" i="16"/>
  <c r="AU159" i="16"/>
  <c r="BB2584" i="16"/>
  <c r="BC2584" i="16"/>
  <c r="BD2584" i="16"/>
  <c r="BB2600" i="16"/>
  <c r="BC2600" i="16"/>
  <c r="BD2600" i="16"/>
  <c r="BB2616" i="16"/>
  <c r="BC2616" i="16"/>
  <c r="BD2616" i="16"/>
  <c r="BB2632" i="16"/>
  <c r="BC2632" i="16"/>
  <c r="BD2632" i="16"/>
  <c r="BB2648" i="16"/>
  <c r="BC2648" i="16"/>
  <c r="BD2648" i="16"/>
  <c r="BB2664" i="16"/>
  <c r="BC2664" i="16"/>
  <c r="BD2664" i="16"/>
  <c r="BB2680" i="16"/>
  <c r="BC2680" i="16"/>
  <c r="BD2680" i="16"/>
  <c r="BB2696" i="16"/>
  <c r="BC2696" i="16"/>
  <c r="BD2696" i="16"/>
  <c r="BB2712" i="16"/>
  <c r="BC2712" i="16"/>
  <c r="BD2712" i="16"/>
  <c r="BB2728" i="16"/>
  <c r="BC2728" i="16"/>
  <c r="BD2728" i="16"/>
  <c r="BC53" i="15"/>
  <c r="BD53" i="15"/>
  <c r="BC57" i="15"/>
  <c r="BB57" i="15"/>
  <c r="AZ57" i="15"/>
  <c r="AX57" i="15"/>
  <c r="BD57" i="15"/>
  <c r="BC93" i="15"/>
  <c r="BD93" i="15"/>
  <c r="BD26" i="15"/>
  <c r="BC26" i="15"/>
  <c r="BB26" i="15"/>
  <c r="AZ26" i="15"/>
  <c r="AX26" i="15"/>
  <c r="BD37" i="15"/>
  <c r="BC37" i="15"/>
  <c r="AJ1835" i="15"/>
  <c r="AI1835" i="15"/>
  <c r="AH1835" i="15"/>
  <c r="AA1835" i="15"/>
  <c r="AK1835" i="15"/>
  <c r="AJ1843" i="15"/>
  <c r="AI1843" i="15"/>
  <c r="AH1843" i="15"/>
  <c r="AA1843" i="15"/>
  <c r="AK1843" i="15"/>
  <c r="AI1853" i="15"/>
  <c r="AK1853" i="15"/>
  <c r="AJ1853" i="15"/>
  <c r="AH1853" i="15"/>
  <c r="AA1853" i="15"/>
  <c r="AI1861" i="15"/>
  <c r="AH1861" i="15"/>
  <c r="AA1861" i="15"/>
  <c r="AK1861" i="15"/>
  <c r="AJ1861" i="15"/>
  <c r="AI1869" i="15"/>
  <c r="AH1869" i="15"/>
  <c r="AA1869" i="15"/>
  <c r="AK1869" i="15"/>
  <c r="AJ1869" i="15"/>
  <c r="AI1877" i="15"/>
  <c r="AK1877" i="15"/>
  <c r="AJ1877" i="15"/>
  <c r="AH1877" i="15"/>
  <c r="AA1877" i="15"/>
  <c r="AI1885" i="15"/>
  <c r="AK1885" i="15"/>
  <c r="AJ1885" i="15"/>
  <c r="AH1885" i="15"/>
  <c r="AA1885" i="15"/>
  <c r="AI1893" i="15"/>
  <c r="AH1893" i="15"/>
  <c r="AA1893" i="15"/>
  <c r="AK1893" i="15"/>
  <c r="AJ1893" i="15"/>
  <c r="AI1901" i="15"/>
  <c r="AH1901" i="15"/>
  <c r="AA1901" i="15"/>
  <c r="AK1901" i="15"/>
  <c r="AJ1901" i="15"/>
  <c r="AI1909" i="15"/>
  <c r="AK1909" i="15"/>
  <c r="AJ1909" i="15"/>
  <c r="AH1909" i="15"/>
  <c r="AA1909" i="15"/>
  <c r="AI1917" i="15"/>
  <c r="AK1917" i="15"/>
  <c r="AJ1917" i="15"/>
  <c r="AH1917" i="15"/>
  <c r="AA1917" i="15"/>
  <c r="AI1925" i="15"/>
  <c r="AH1925" i="15"/>
  <c r="AA1925" i="15"/>
  <c r="AK1925" i="15"/>
  <c r="AJ1925" i="15"/>
  <c r="AI1933" i="15"/>
  <c r="AH1933" i="15"/>
  <c r="AA1933" i="15"/>
  <c r="AK1933" i="15"/>
  <c r="AJ1933" i="15"/>
  <c r="AI1941" i="15"/>
  <c r="AK1941" i="15"/>
  <c r="AJ1941" i="15"/>
  <c r="AH1941" i="15"/>
  <c r="AA1941" i="15"/>
  <c r="AI1949" i="15"/>
  <c r="AK1949" i="15"/>
  <c r="AJ1949" i="15"/>
  <c r="AH1949" i="15"/>
  <c r="AA1949" i="15"/>
  <c r="AI1957" i="15"/>
  <c r="AH1957" i="15"/>
  <c r="AA1957" i="15"/>
  <c r="AK1957" i="15"/>
  <c r="AJ1957" i="15"/>
  <c r="AI1965" i="15"/>
  <c r="AH1965" i="15"/>
  <c r="AA1965" i="15"/>
  <c r="AK1965" i="15"/>
  <c r="AJ1965" i="15"/>
  <c r="AI1973" i="15"/>
  <c r="AK1973" i="15"/>
  <c r="AJ1973" i="15"/>
  <c r="AH1973" i="15"/>
  <c r="AA1973" i="15"/>
  <c r="AI1981" i="15"/>
  <c r="AK1981" i="15"/>
  <c r="AJ1981" i="15"/>
  <c r="AH1981" i="15"/>
  <c r="AA1981" i="15"/>
  <c r="AI2061" i="15"/>
  <c r="AH2061" i="15"/>
  <c r="AA2061" i="15"/>
  <c r="AK2061" i="15"/>
  <c r="AJ2061" i="15"/>
  <c r="AI2069" i="15"/>
  <c r="AK2069" i="15"/>
  <c r="AJ2069" i="15"/>
  <c r="AH2069" i="15"/>
  <c r="AA2069" i="15"/>
  <c r="AI2077" i="15"/>
  <c r="AK2077" i="15"/>
  <c r="AJ2077" i="15"/>
  <c r="AH2077" i="15"/>
  <c r="AA2077" i="15"/>
  <c r="AI2085" i="15"/>
  <c r="AH2085" i="15"/>
  <c r="AA2085" i="15"/>
  <c r="AK2085" i="15"/>
  <c r="AJ2085" i="15"/>
  <c r="AI2093" i="15"/>
  <c r="AH2093" i="15"/>
  <c r="AA2093" i="15"/>
  <c r="AK2093" i="15"/>
  <c r="AJ2093" i="15"/>
  <c r="AI2101" i="15"/>
  <c r="AK2101" i="15"/>
  <c r="AJ2101" i="15"/>
  <c r="AH2101" i="15"/>
  <c r="AA2101" i="15"/>
  <c r="AI2109" i="15"/>
  <c r="AK2109" i="15"/>
  <c r="AJ2109" i="15"/>
  <c r="AH2109" i="15"/>
  <c r="AA2109" i="15"/>
  <c r="AI2117" i="15"/>
  <c r="AH2117" i="15"/>
  <c r="AA2117" i="15"/>
  <c r="AJ2117" i="15"/>
  <c r="AI2125" i="15"/>
  <c r="AH2125" i="15"/>
  <c r="AA2125" i="15"/>
  <c r="AK2125" i="15"/>
  <c r="AJ2125" i="15"/>
  <c r="AI2133" i="15"/>
  <c r="AK2133" i="15"/>
  <c r="AJ2133" i="15"/>
  <c r="AH2133" i="15"/>
  <c r="AA2133" i="15"/>
  <c r="AI2141" i="15"/>
  <c r="AK2141" i="15"/>
  <c r="AJ2141" i="15"/>
  <c r="AH2141" i="15"/>
  <c r="AA2141" i="15"/>
  <c r="AI2149" i="15"/>
  <c r="AH2149" i="15"/>
  <c r="AA2149" i="15"/>
  <c r="AK2149" i="15"/>
  <c r="AJ2149" i="15"/>
  <c r="AI2157" i="15"/>
  <c r="AH2157" i="15"/>
  <c r="AA2157" i="15"/>
  <c r="AK2157" i="15"/>
  <c r="AJ2157" i="15"/>
  <c r="AI2165" i="15"/>
  <c r="AK2165" i="15"/>
  <c r="AJ2165" i="15"/>
  <c r="AH2165" i="15"/>
  <c r="AA2165" i="15"/>
  <c r="AI2173" i="15"/>
  <c r="AK2173" i="15"/>
  <c r="AJ2173" i="15"/>
  <c r="AH2173" i="15"/>
  <c r="AA2173" i="15"/>
  <c r="AI2181" i="15"/>
  <c r="AH2181" i="15"/>
  <c r="AA2181" i="15"/>
  <c r="AK2181" i="15"/>
  <c r="AJ2181" i="15"/>
  <c r="AI2189" i="15"/>
  <c r="AH2189" i="15"/>
  <c r="AA2189" i="15"/>
  <c r="AK2189" i="15"/>
  <c r="AJ2189" i="15"/>
  <c r="AI2197" i="15"/>
  <c r="AK2197" i="15"/>
  <c r="AJ2197" i="15"/>
  <c r="AH2197" i="15"/>
  <c r="AA2197" i="15"/>
  <c r="AI2205" i="15"/>
  <c r="AK2205" i="15"/>
  <c r="AJ2205" i="15"/>
  <c r="AH2205" i="15"/>
  <c r="AA2205" i="15"/>
  <c r="AI2213" i="15"/>
  <c r="AH2213" i="15"/>
  <c r="AA2213" i="15"/>
  <c r="AK2213" i="15"/>
  <c r="AJ2213" i="15"/>
  <c r="AI2221" i="15"/>
  <c r="AH2221" i="15"/>
  <c r="AA2221" i="15"/>
  <c r="AK2221" i="15"/>
  <c r="AJ2221" i="15"/>
  <c r="AI2229" i="15"/>
  <c r="AK2229" i="15"/>
  <c r="AJ2229" i="15"/>
  <c r="AH2229" i="15"/>
  <c r="AA2229" i="15"/>
  <c r="AI2237" i="15"/>
  <c r="AK2237" i="15"/>
  <c r="AJ2237" i="15"/>
  <c r="AH2237" i="15"/>
  <c r="AA2237" i="15"/>
  <c r="AI2245" i="15"/>
  <c r="AH2245" i="15"/>
  <c r="AA2245" i="15"/>
  <c r="AK2245" i="15"/>
  <c r="AJ2245" i="15"/>
  <c r="AI2253" i="15"/>
  <c r="AH2253" i="15"/>
  <c r="AA2253" i="15"/>
  <c r="AK2253" i="15"/>
  <c r="AJ2253" i="15"/>
  <c r="AI2261" i="15"/>
  <c r="AK2261" i="15"/>
  <c r="AJ2261" i="15"/>
  <c r="AH2261" i="15"/>
  <c r="AA2261" i="15"/>
  <c r="AI2269" i="15"/>
  <c r="AK2269" i="15"/>
  <c r="AJ2269" i="15"/>
  <c r="AH2269" i="15"/>
  <c r="AA2269" i="15"/>
  <c r="AI2277" i="15"/>
  <c r="AH2277" i="15"/>
  <c r="AA2277" i="15"/>
  <c r="AK2277" i="15"/>
  <c r="AJ2277" i="15"/>
  <c r="AI2285" i="15"/>
  <c r="AH2285" i="15"/>
  <c r="AA2285" i="15"/>
  <c r="AK2285" i="15"/>
  <c r="AJ2285" i="15"/>
  <c r="AI2293" i="15"/>
  <c r="AK2293" i="15"/>
  <c r="AJ2293" i="15"/>
  <c r="AH2293" i="15"/>
  <c r="AA2293" i="15"/>
  <c r="AI2301" i="15"/>
  <c r="AK2301" i="15"/>
  <c r="AJ2301" i="15"/>
  <c r="AH2301" i="15"/>
  <c r="AA2301" i="15"/>
  <c r="AI2309" i="15"/>
  <c r="AH2309" i="15"/>
  <c r="AA2309" i="15"/>
  <c r="AK2309" i="15"/>
  <c r="AJ2309" i="15"/>
  <c r="AI2317" i="15"/>
  <c r="AH2317" i="15"/>
  <c r="AA2317" i="15"/>
  <c r="AK2317" i="15"/>
  <c r="AJ2317" i="15"/>
  <c r="AI2325" i="15"/>
  <c r="AK2325" i="15"/>
  <c r="AJ2325" i="15"/>
  <c r="AH2325" i="15"/>
  <c r="AA2325" i="15"/>
  <c r="AI2333" i="15"/>
  <c r="AK2333" i="15"/>
  <c r="AJ2333" i="15"/>
  <c r="AH2333" i="15"/>
  <c r="AA2333" i="15"/>
  <c r="AI2341" i="15"/>
  <c r="AH2341" i="15"/>
  <c r="AA2341" i="15"/>
  <c r="AK2341" i="15"/>
  <c r="AJ2341" i="15"/>
  <c r="AI2349" i="15"/>
  <c r="AH2349" i="15"/>
  <c r="AA2349" i="15"/>
  <c r="AK2349" i="15"/>
  <c r="AJ2349" i="15"/>
  <c r="AI2357" i="15"/>
  <c r="AK2357" i="15"/>
  <c r="AJ2357" i="15"/>
  <c r="AH2357" i="15"/>
  <c r="AA2357" i="15"/>
  <c r="AI2365" i="15"/>
  <c r="AK2365" i="15"/>
  <c r="AJ2365" i="15"/>
  <c r="AH2365" i="15"/>
  <c r="AA2365" i="15"/>
  <c r="AI2373" i="15"/>
  <c r="AH2373" i="15"/>
  <c r="AA2373" i="15"/>
  <c r="AK2373" i="15"/>
  <c r="AJ2373" i="15"/>
  <c r="AI2381" i="15"/>
  <c r="AH2381" i="15"/>
  <c r="AA2381" i="15"/>
  <c r="AK2381" i="15"/>
  <c r="AJ2381" i="15"/>
  <c r="AI2389" i="15"/>
  <c r="AK2389" i="15"/>
  <c r="AJ2389" i="15"/>
  <c r="AH2389" i="15"/>
  <c r="AA2389" i="15"/>
  <c r="AI2397" i="15"/>
  <c r="AK2397" i="15"/>
  <c r="AJ2397" i="15"/>
  <c r="AH2397" i="15"/>
  <c r="AA2397" i="15"/>
  <c r="AB2397" i="15"/>
  <c r="AI2405" i="15"/>
  <c r="AH2405" i="15"/>
  <c r="AA2405" i="15"/>
  <c r="AK2405" i="15"/>
  <c r="AJ2405" i="15"/>
  <c r="AI2413" i="15"/>
  <c r="AH2413" i="15"/>
  <c r="AA2413" i="15"/>
  <c r="AK2413" i="15"/>
  <c r="AJ2413" i="15"/>
  <c r="AI2421" i="15"/>
  <c r="AK2421" i="15"/>
  <c r="AJ2421" i="15"/>
  <c r="AH2421" i="15"/>
  <c r="AA2421" i="15"/>
  <c r="AI2429" i="15"/>
  <c r="AK2429" i="15"/>
  <c r="AJ2429" i="15"/>
  <c r="AH2429" i="15"/>
  <c r="AA2429" i="15"/>
  <c r="AI2437" i="15"/>
  <c r="AH2437" i="15"/>
  <c r="AA2437" i="15"/>
  <c r="AK2437" i="15"/>
  <c r="AJ2437" i="15"/>
  <c r="AI2445" i="15"/>
  <c r="AH2445" i="15"/>
  <c r="AA2445" i="15"/>
  <c r="AK2445" i="15"/>
  <c r="AJ2445" i="15"/>
  <c r="AI2453" i="15"/>
  <c r="AK2453" i="15"/>
  <c r="AJ2453" i="15"/>
  <c r="AH2453" i="15"/>
  <c r="AA2453" i="15"/>
  <c r="AI2461" i="15"/>
  <c r="AK2461" i="15"/>
  <c r="AJ2461" i="15"/>
  <c r="AH2461" i="15"/>
  <c r="AA2461" i="15"/>
  <c r="AI2469" i="15"/>
  <c r="AH2469" i="15"/>
  <c r="AA2469" i="15"/>
  <c r="AK2469" i="15"/>
  <c r="AJ2469" i="15"/>
  <c r="AI2477" i="15"/>
  <c r="AH2477" i="15"/>
  <c r="AA2477" i="15"/>
  <c r="AK2477" i="15"/>
  <c r="AJ2477" i="15"/>
  <c r="AI2485" i="15"/>
  <c r="AK2485" i="15"/>
  <c r="AJ2485" i="15"/>
  <c r="AH2485" i="15"/>
  <c r="AA2485" i="15"/>
  <c r="AI2493" i="15"/>
  <c r="AK2493" i="15"/>
  <c r="AJ2493" i="15"/>
  <c r="AH2493" i="15"/>
  <c r="AA2493" i="15"/>
  <c r="AI2501" i="15"/>
  <c r="AH2501" i="15"/>
  <c r="AA2501" i="15"/>
  <c r="AK2501" i="15"/>
  <c r="AJ2501" i="15"/>
  <c r="AI2509" i="15"/>
  <c r="AH2509" i="15"/>
  <c r="AA2509" i="15"/>
  <c r="AK2509" i="15"/>
  <c r="AJ2509" i="15"/>
  <c r="AI2517" i="15"/>
  <c r="AK2517" i="15"/>
  <c r="AJ2517" i="15"/>
  <c r="AH2517" i="15"/>
  <c r="AA2517" i="15"/>
  <c r="AI2525" i="15"/>
  <c r="AK2525" i="15"/>
  <c r="AJ2525" i="15"/>
  <c r="AH2525" i="15"/>
  <c r="AA2525" i="15"/>
  <c r="AI2533" i="15"/>
  <c r="AH2533" i="15"/>
  <c r="AA2533" i="15"/>
  <c r="AK2533" i="15"/>
  <c r="AJ2533" i="15"/>
  <c r="AI2541" i="15"/>
  <c r="AH2541" i="15"/>
  <c r="AA2541" i="15"/>
  <c r="AK2541" i="15"/>
  <c r="AJ2541" i="15"/>
  <c r="AI2549" i="15"/>
  <c r="AK2549" i="15"/>
  <c r="AJ2549" i="15"/>
  <c r="AH2549" i="15"/>
  <c r="AA2549" i="15"/>
  <c r="AI2557" i="15"/>
  <c r="AK2557" i="15"/>
  <c r="AJ2557" i="15"/>
  <c r="AH2557" i="15"/>
  <c r="AA2557" i="15"/>
  <c r="AI2565" i="15"/>
  <c r="AH2565" i="15"/>
  <c r="AA2565" i="15"/>
  <c r="AK2565" i="15"/>
  <c r="AJ2565" i="15"/>
  <c r="AI2573" i="15"/>
  <c r="AH2573" i="15"/>
  <c r="AA2573" i="15"/>
  <c r="AK2573" i="15"/>
  <c r="AJ2573" i="15"/>
  <c r="AI2581" i="15"/>
  <c r="AK2581" i="15"/>
  <c r="AJ2581" i="15"/>
  <c r="AH2581" i="15"/>
  <c r="AA2581" i="15"/>
  <c r="AI2589" i="15"/>
  <c r="AK2589" i="15"/>
  <c r="AJ2589" i="15"/>
  <c r="AH2589" i="15"/>
  <c r="AA2589" i="15"/>
  <c r="AI2597" i="15"/>
  <c r="AH2597" i="15"/>
  <c r="AA2597" i="15"/>
  <c r="AK2597" i="15"/>
  <c r="AJ2597" i="15"/>
  <c r="AI2605" i="15"/>
  <c r="AH2605" i="15"/>
  <c r="AA2605" i="15"/>
  <c r="AK2605" i="15"/>
  <c r="AJ2605" i="15"/>
  <c r="AI2613" i="15"/>
  <c r="AK2613" i="15"/>
  <c r="AJ2613" i="15"/>
  <c r="AH2613" i="15"/>
  <c r="AA2613" i="15"/>
  <c r="AI2621" i="15"/>
  <c r="AK2621" i="15"/>
  <c r="AJ2621" i="15"/>
  <c r="AH2621" i="15"/>
  <c r="AA2621" i="15"/>
  <c r="AI2629" i="15"/>
  <c r="AH2629" i="15"/>
  <c r="AA2629" i="15"/>
  <c r="AK2629" i="15"/>
  <c r="AJ2629" i="15"/>
  <c r="AI2637" i="15"/>
  <c r="AH2637" i="15"/>
  <c r="AA2637" i="15"/>
  <c r="AK2637" i="15"/>
  <c r="AJ2637" i="15"/>
  <c r="AI2645" i="15"/>
  <c r="AK2645" i="15"/>
  <c r="AJ2645" i="15"/>
  <c r="AH2645" i="15"/>
  <c r="AA2645" i="15"/>
  <c r="AI2653" i="15"/>
  <c r="AK2653" i="15"/>
  <c r="AJ2653" i="15"/>
  <c r="AH2653" i="15"/>
  <c r="AA2653" i="15"/>
  <c r="AI2661" i="15"/>
  <c r="AH2661" i="15"/>
  <c r="AA2661" i="15"/>
  <c r="AK2661" i="15"/>
  <c r="AJ2661" i="15"/>
  <c r="AI2669" i="15"/>
  <c r="AH2669" i="15"/>
  <c r="AA2669" i="15"/>
  <c r="AK2669" i="15"/>
  <c r="AJ2669" i="15"/>
  <c r="AI2677" i="15"/>
  <c r="AK2677" i="15"/>
  <c r="AJ2677" i="15"/>
  <c r="AH2677" i="15"/>
  <c r="AA2677" i="15"/>
  <c r="AI2685" i="15"/>
  <c r="AK2685" i="15"/>
  <c r="AJ2685" i="15"/>
  <c r="AH2685" i="15"/>
  <c r="AA2685" i="15"/>
  <c r="AI2693" i="15"/>
  <c r="AH2693" i="15"/>
  <c r="AA2693" i="15"/>
  <c r="AK2693" i="15"/>
  <c r="AJ2693" i="15"/>
  <c r="AI2701" i="15"/>
  <c r="AH2701" i="15"/>
  <c r="AA2701" i="15"/>
  <c r="AK2701" i="15"/>
  <c r="AJ2701" i="15"/>
  <c r="AI2709" i="15"/>
  <c r="AK2709" i="15"/>
  <c r="AJ2709" i="15"/>
  <c r="AH2709" i="15"/>
  <c r="AA2709" i="15"/>
  <c r="AI2717" i="15"/>
  <c r="AK2717" i="15"/>
  <c r="AJ2717" i="15"/>
  <c r="AH2717" i="15"/>
  <c r="AA2717" i="15"/>
  <c r="AI2725" i="15"/>
  <c r="AH2725" i="15"/>
  <c r="AA2725" i="15"/>
  <c r="AK2725" i="15"/>
  <c r="AJ2725" i="15"/>
  <c r="AI2733" i="15"/>
  <c r="AH2733" i="15"/>
  <c r="AA2733" i="15"/>
  <c r="AK2733" i="15"/>
  <c r="AJ2733" i="15"/>
  <c r="AJ1783" i="15"/>
  <c r="AH1783" i="15"/>
  <c r="AA1783" i="15"/>
  <c r="AB1783" i="15"/>
  <c r="AI1783" i="15"/>
  <c r="AK1783" i="15"/>
  <c r="AJ1856" i="15"/>
  <c r="AI1856" i="15"/>
  <c r="AK1856" i="15"/>
  <c r="AJ1864" i="15"/>
  <c r="AI1864" i="15"/>
  <c r="AK1864" i="15"/>
  <c r="AJ1872" i="15"/>
  <c r="AI1872" i="15"/>
  <c r="AH1872" i="15"/>
  <c r="AA1872" i="15"/>
  <c r="AK1872" i="15"/>
  <c r="AJ1880" i="15"/>
  <c r="AI1880" i="15"/>
  <c r="AK1880" i="15"/>
  <c r="AJ1888" i="15"/>
  <c r="AI1888" i="15"/>
  <c r="AK1888" i="15"/>
  <c r="AJ1896" i="15"/>
  <c r="AH1896" i="15"/>
  <c r="AA1896" i="15"/>
  <c r="AI1896" i="15"/>
  <c r="AK1896" i="15"/>
  <c r="AJ1904" i="15"/>
  <c r="AI1904" i="15"/>
  <c r="AK1904" i="15"/>
  <c r="AJ1912" i="15"/>
  <c r="AI1912" i="15"/>
  <c r="AH1912" i="15"/>
  <c r="AA1912" i="15"/>
  <c r="AD1912" i="15"/>
  <c r="AK1912" i="15"/>
  <c r="AJ1920" i="15"/>
  <c r="AI1920" i="15"/>
  <c r="AK1920" i="15"/>
  <c r="AJ1928" i="15"/>
  <c r="AI1928" i="15"/>
  <c r="AH1928" i="15"/>
  <c r="AA1928" i="15"/>
  <c r="AK1928" i="15"/>
  <c r="AJ1936" i="15"/>
  <c r="AI1936" i="15"/>
  <c r="AH1936" i="15"/>
  <c r="AA1936" i="15"/>
  <c r="AK1936" i="15"/>
  <c r="AJ1944" i="15"/>
  <c r="AH1944" i="15"/>
  <c r="AA1944" i="15"/>
  <c r="AI1944" i="15"/>
  <c r="AK1944" i="15"/>
  <c r="AJ1952" i="15"/>
  <c r="AI1952" i="15"/>
  <c r="AK1952" i="15"/>
  <c r="AJ1960" i="15"/>
  <c r="AH1960" i="15"/>
  <c r="AA1960" i="15"/>
  <c r="AI1960" i="15"/>
  <c r="AK1960" i="15"/>
  <c r="AJ1968" i="15"/>
  <c r="AI1968" i="15"/>
  <c r="AK1968" i="15"/>
  <c r="AJ1976" i="15"/>
  <c r="AH1976" i="15"/>
  <c r="AA1976" i="15"/>
  <c r="AD1976" i="15"/>
  <c r="AI1976" i="15"/>
  <c r="AK1976" i="15"/>
  <c r="AJ1984" i="15"/>
  <c r="AI1984" i="15"/>
  <c r="AK1984" i="15"/>
  <c r="AJ1992" i="15"/>
  <c r="AI1992" i="15"/>
  <c r="AK1992" i="15"/>
  <c r="AJ2000" i="15"/>
  <c r="AI2000" i="15"/>
  <c r="AH2000" i="15"/>
  <c r="AA2000" i="15"/>
  <c r="AK2000" i="15"/>
  <c r="AJ2008" i="15"/>
  <c r="AI2008" i="15"/>
  <c r="AH2008" i="15"/>
  <c r="AA2008" i="15"/>
  <c r="AK2008" i="15"/>
  <c r="AJ2016" i="15"/>
  <c r="AI2016" i="15"/>
  <c r="AK2016" i="15"/>
  <c r="AJ2024" i="15"/>
  <c r="AH2024" i="15"/>
  <c r="AA2024" i="15"/>
  <c r="AI2024" i="15"/>
  <c r="AK2024" i="15"/>
  <c r="AJ2032" i="15"/>
  <c r="AI2032" i="15"/>
  <c r="AH2032" i="15"/>
  <c r="AA2032" i="15"/>
  <c r="AK2032" i="15"/>
  <c r="AJ2040" i="15"/>
  <c r="AI2040" i="15"/>
  <c r="AH2040" i="15"/>
  <c r="AA2040" i="15"/>
  <c r="AK2040" i="15"/>
  <c r="AJ2048" i="15"/>
  <c r="AI2048" i="15"/>
  <c r="AK2048" i="15"/>
  <c r="AJ2056" i="15"/>
  <c r="AA2056" i="15"/>
  <c r="AI2056" i="15"/>
  <c r="AH2056" i="15"/>
  <c r="AK2056" i="15"/>
  <c r="AJ2064" i="15"/>
  <c r="AI2064" i="15"/>
  <c r="AH2064" i="15"/>
  <c r="AA2064" i="15"/>
  <c r="AK2064" i="15"/>
  <c r="AJ2072" i="15"/>
  <c r="AI2072" i="15"/>
  <c r="AH2072" i="15"/>
  <c r="AA2072" i="15"/>
  <c r="AK2072" i="15"/>
  <c r="AJ2080" i="15"/>
  <c r="AI2080" i="15"/>
  <c r="AK2080" i="15"/>
  <c r="AJ2088" i="15"/>
  <c r="AH2088" i="15"/>
  <c r="AA2088" i="15"/>
  <c r="AI2088" i="15"/>
  <c r="AK2088" i="15"/>
  <c r="AJ2096" i="15"/>
  <c r="AI2096" i="15"/>
  <c r="AH2096" i="15"/>
  <c r="AA2096" i="15"/>
  <c r="AK2096" i="15"/>
  <c r="AJ2104" i="15"/>
  <c r="AH2104" i="15"/>
  <c r="AA2104" i="15"/>
  <c r="AI2104" i="15"/>
  <c r="AK2104" i="15"/>
  <c r="AJ2112" i="15"/>
  <c r="AI2112" i="15"/>
  <c r="AK2112" i="15"/>
  <c r="AJ2120" i="15"/>
  <c r="AI2120" i="15"/>
  <c r="AK2120" i="15"/>
  <c r="AJ2128" i="15"/>
  <c r="AI2128" i="15"/>
  <c r="AH2128" i="15"/>
  <c r="AA2128" i="15"/>
  <c r="AK2128" i="15"/>
  <c r="AJ2136" i="15"/>
  <c r="AI2136" i="15"/>
  <c r="AK2136" i="15"/>
  <c r="AJ2144" i="15"/>
  <c r="AI2144" i="15"/>
  <c r="AK2144" i="15"/>
  <c r="AJ2152" i="15"/>
  <c r="AH2152" i="15"/>
  <c r="AA2152" i="15"/>
  <c r="AI2152" i="15"/>
  <c r="AK2152" i="15"/>
  <c r="AJ2160" i="15"/>
  <c r="AI2160" i="15"/>
  <c r="AK2160" i="15"/>
  <c r="AJ2168" i="15"/>
  <c r="AI2168" i="15"/>
  <c r="AH2168" i="15"/>
  <c r="AA2168" i="15"/>
  <c r="AK2168" i="15"/>
  <c r="AJ2176" i="15"/>
  <c r="AI2176" i="15"/>
  <c r="AK2176" i="15"/>
  <c r="AJ2184" i="15"/>
  <c r="AI2184" i="15"/>
  <c r="AH2184" i="15"/>
  <c r="AA2184" i="15"/>
  <c r="AK2184" i="15"/>
  <c r="AJ2192" i="15"/>
  <c r="AI2192" i="15"/>
  <c r="AH2192" i="15"/>
  <c r="AA2192" i="15"/>
  <c r="AK2192" i="15"/>
  <c r="AJ2200" i="15"/>
  <c r="AI2200" i="15"/>
  <c r="AH2200" i="15"/>
  <c r="AA2200" i="15"/>
  <c r="AK2200" i="15"/>
  <c r="AJ2208" i="15"/>
  <c r="AI2208" i="15"/>
  <c r="AK2208" i="15"/>
  <c r="AJ2216" i="15"/>
  <c r="AH2216" i="15"/>
  <c r="AA2216" i="15"/>
  <c r="AI2216" i="15"/>
  <c r="AK2216" i="15"/>
  <c r="AJ2224" i="15"/>
  <c r="AI2224" i="15"/>
  <c r="AK2224" i="15"/>
  <c r="AJ2232" i="15"/>
  <c r="AI2232" i="15"/>
  <c r="AH2232" i="15"/>
  <c r="AA2232" i="15"/>
  <c r="AK2232" i="15"/>
  <c r="AJ2240" i="15"/>
  <c r="AI2240" i="15"/>
  <c r="AK2240" i="15"/>
  <c r="AJ2248" i="15"/>
  <c r="AI2248" i="15"/>
  <c r="AH2248" i="15"/>
  <c r="AA2248" i="15"/>
  <c r="AK2248" i="15"/>
  <c r="AJ2256" i="15"/>
  <c r="AI2256" i="15"/>
  <c r="AH2256" i="15"/>
  <c r="AA2256" i="15"/>
  <c r="AK2256" i="15"/>
  <c r="AJ2264" i="15"/>
  <c r="AI2264" i="15"/>
  <c r="AH2264" i="15"/>
  <c r="AA2264" i="15"/>
  <c r="AK2264" i="15"/>
  <c r="AJ2272" i="15"/>
  <c r="AI2272" i="15"/>
  <c r="AK2272" i="15"/>
  <c r="AJ2280" i="15"/>
  <c r="AH2280" i="15"/>
  <c r="AA2280" i="15"/>
  <c r="AI2280" i="15"/>
  <c r="AK2280" i="15"/>
  <c r="AJ2288" i="15"/>
  <c r="AI2288" i="15"/>
  <c r="AH2288" i="15"/>
  <c r="AA2288" i="15"/>
  <c r="AK2288" i="15"/>
  <c r="AJ2296" i="15"/>
  <c r="AI2296" i="15"/>
  <c r="AH2296" i="15"/>
  <c r="AA2296" i="15"/>
  <c r="AK2296" i="15"/>
  <c r="AJ2304" i="15"/>
  <c r="AI2304" i="15"/>
  <c r="AK2304" i="15"/>
  <c r="AJ2312" i="15"/>
  <c r="AI2312" i="15"/>
  <c r="AH2312" i="15"/>
  <c r="AA2312" i="15"/>
  <c r="AK2312" i="15"/>
  <c r="AJ2320" i="15"/>
  <c r="AI2320" i="15"/>
  <c r="AH2320" i="15"/>
  <c r="AA2320" i="15"/>
  <c r="AK2320" i="15"/>
  <c r="AJ2328" i="15"/>
  <c r="AH2328" i="15"/>
  <c r="AA2328" i="15"/>
  <c r="AI2328" i="15"/>
  <c r="AK2328" i="15"/>
  <c r="AJ2336" i="15"/>
  <c r="AI2336" i="15"/>
  <c r="AK2336" i="15"/>
  <c r="AJ2344" i="15"/>
  <c r="AH2344" i="15"/>
  <c r="AA2344" i="15"/>
  <c r="AI2344" i="15"/>
  <c r="AK2344" i="15"/>
  <c r="AJ2352" i="15"/>
  <c r="AI2352" i="15"/>
  <c r="AH2352" i="15"/>
  <c r="AA2352" i="15"/>
  <c r="AK2352" i="15"/>
  <c r="AJ2360" i="15"/>
  <c r="AH2360" i="15"/>
  <c r="AA2360" i="15"/>
  <c r="AI2360" i="15"/>
  <c r="AK2360" i="15"/>
  <c r="AJ2368" i="15"/>
  <c r="AI2368" i="15"/>
  <c r="AK2368" i="15"/>
  <c r="AJ2376" i="15"/>
  <c r="AI2376" i="15"/>
  <c r="AK2376" i="15"/>
  <c r="AJ2384" i="15"/>
  <c r="AI2384" i="15"/>
  <c r="AH2384" i="15"/>
  <c r="AA2384" i="15"/>
  <c r="AK2384" i="15"/>
  <c r="AJ2392" i="15"/>
  <c r="AI2392" i="15"/>
  <c r="AH2392" i="15"/>
  <c r="AA2392" i="15"/>
  <c r="AK2392" i="15"/>
  <c r="AJ2400" i="15"/>
  <c r="AI2400" i="15"/>
  <c r="AK2400" i="15"/>
  <c r="AJ2408" i="15"/>
  <c r="AH2408" i="15"/>
  <c r="AA2408" i="15"/>
  <c r="AI2408" i="15"/>
  <c r="AK2408" i="15"/>
  <c r="AJ2416" i="15"/>
  <c r="AI2416" i="15"/>
  <c r="AK2416" i="15"/>
  <c r="AJ2424" i="15"/>
  <c r="AI2424" i="15"/>
  <c r="AH2424" i="15"/>
  <c r="AA2424" i="15"/>
  <c r="AK2424" i="15"/>
  <c r="AJ2432" i="15"/>
  <c r="AI2432" i="15"/>
  <c r="AK2432" i="15"/>
  <c r="AJ2440" i="15"/>
  <c r="AA2440" i="15"/>
  <c r="AI2440" i="15"/>
  <c r="AH2440" i="15"/>
  <c r="AK2440" i="15"/>
  <c r="AJ2448" i="15"/>
  <c r="AI2448" i="15"/>
  <c r="AH2448" i="15"/>
  <c r="AA2448" i="15"/>
  <c r="AK2448" i="15"/>
  <c r="AJ2456" i="15"/>
  <c r="AI2456" i="15"/>
  <c r="AH2456" i="15"/>
  <c r="AA2456" i="15"/>
  <c r="AK2456" i="15"/>
  <c r="AJ2464" i="15"/>
  <c r="AI2464" i="15"/>
  <c r="AK2464" i="15"/>
  <c r="AJ2472" i="15"/>
  <c r="AH2472" i="15"/>
  <c r="AA2472" i="15"/>
  <c r="AI2472" i="15"/>
  <c r="AK2472" i="15"/>
  <c r="AJ2480" i="15"/>
  <c r="AI2480" i="15"/>
  <c r="AK2480" i="15"/>
  <c r="AJ2488" i="15"/>
  <c r="AH2488" i="15"/>
  <c r="AA2488" i="15"/>
  <c r="AI2488" i="15"/>
  <c r="AK2488" i="15"/>
  <c r="AJ2496" i="15"/>
  <c r="AI2496" i="15"/>
  <c r="AK2496" i="15"/>
  <c r="AJ2504" i="15"/>
  <c r="AI2504" i="15"/>
  <c r="AK2504" i="15"/>
  <c r="AJ2512" i="15"/>
  <c r="AI2512" i="15"/>
  <c r="AH2512" i="15"/>
  <c r="AA2512" i="15"/>
  <c r="AK2512" i="15"/>
  <c r="AJ2520" i="15"/>
  <c r="AI2520" i="15"/>
  <c r="AK2520" i="15"/>
  <c r="AJ2528" i="15"/>
  <c r="AI2528" i="15"/>
  <c r="AK2528" i="15"/>
  <c r="AJ2536" i="15"/>
  <c r="AH2536" i="15"/>
  <c r="AA2536" i="15"/>
  <c r="AI2536" i="15"/>
  <c r="AK2536" i="15"/>
  <c r="AJ2544" i="15"/>
  <c r="AI2544" i="15"/>
  <c r="AH2544" i="15"/>
  <c r="AA2544" i="15"/>
  <c r="AK2544" i="15"/>
  <c r="AJ2552" i="15"/>
  <c r="AI2552" i="15"/>
  <c r="AH2552" i="15"/>
  <c r="AA2552" i="15"/>
  <c r="AK2552" i="15"/>
  <c r="AJ2560" i="15"/>
  <c r="AI2560" i="15"/>
  <c r="AK2560" i="15"/>
  <c r="AJ2568" i="15"/>
  <c r="AA2568" i="15"/>
  <c r="AI2568" i="15"/>
  <c r="AH2568" i="15"/>
  <c r="AK2568" i="15"/>
  <c r="AJ2576" i="15"/>
  <c r="AI2576" i="15"/>
  <c r="AH2576" i="15"/>
  <c r="AA2576" i="15"/>
  <c r="AK2576" i="15"/>
  <c r="AJ2584" i="15"/>
  <c r="AI2584" i="15"/>
  <c r="AH2584" i="15"/>
  <c r="AA2584" i="15"/>
  <c r="AK2584" i="15"/>
  <c r="AJ2592" i="15"/>
  <c r="AI2592" i="15"/>
  <c r="AK2592" i="15"/>
  <c r="AJ2600" i="15"/>
  <c r="AH2600" i="15"/>
  <c r="AA2600" i="15"/>
  <c r="AI2600" i="15"/>
  <c r="AK2600" i="15"/>
  <c r="AJ2608" i="15"/>
  <c r="AI2608" i="15"/>
  <c r="AH2608" i="15"/>
  <c r="AA2608" i="15"/>
  <c r="AK2608" i="15"/>
  <c r="AJ2616" i="15"/>
  <c r="AI2616" i="15"/>
  <c r="AH2616" i="15"/>
  <c r="AA2616" i="15"/>
  <c r="AK2616" i="15"/>
  <c r="AJ2624" i="15"/>
  <c r="AI2624" i="15"/>
  <c r="AK2624" i="15"/>
  <c r="AJ2632" i="15"/>
  <c r="AA2632" i="15"/>
  <c r="AI2632" i="15"/>
  <c r="AH2632" i="15"/>
  <c r="AK2632" i="15"/>
  <c r="AJ2640" i="15"/>
  <c r="AI2640" i="15"/>
  <c r="AH2640" i="15"/>
  <c r="AA2640" i="15"/>
  <c r="AK2640" i="15"/>
  <c r="AJ2648" i="15"/>
  <c r="AI2648" i="15"/>
  <c r="AK2648" i="15"/>
  <c r="AJ2656" i="15"/>
  <c r="AI2656" i="15"/>
  <c r="AK2656" i="15"/>
  <c r="AJ2664" i="15"/>
  <c r="AH2664" i="15"/>
  <c r="AA2664" i="15"/>
  <c r="AI2664" i="15"/>
  <c r="AK2664" i="15"/>
  <c r="AJ2672" i="15"/>
  <c r="AI2672" i="15"/>
  <c r="AH2672" i="15"/>
  <c r="AA2672" i="15"/>
  <c r="AK2672" i="15"/>
  <c r="AJ2680" i="15"/>
  <c r="AI2680" i="15"/>
  <c r="AH2680" i="15"/>
  <c r="AA2680" i="15"/>
  <c r="AK2680" i="15"/>
  <c r="AJ2688" i="15"/>
  <c r="AI2688" i="15"/>
  <c r="AK2688" i="15"/>
  <c r="AJ2696" i="15"/>
  <c r="AI2696" i="15"/>
  <c r="AH2696" i="15"/>
  <c r="AA2696" i="15"/>
  <c r="AK2696" i="15"/>
  <c r="AJ2704" i="15"/>
  <c r="AI2704" i="15"/>
  <c r="AH2704" i="15"/>
  <c r="AA2704" i="15"/>
  <c r="AK2704" i="15"/>
  <c r="AJ2712" i="15"/>
  <c r="AI2712" i="15"/>
  <c r="AH2712" i="15"/>
  <c r="AA2712" i="15"/>
  <c r="AK2712" i="15"/>
  <c r="AJ2720" i="15"/>
  <c r="AI2720" i="15"/>
  <c r="AK2720" i="15"/>
  <c r="AJ2728" i="15"/>
  <c r="AH2728" i="15"/>
  <c r="AA2728" i="15"/>
  <c r="AI2728" i="15"/>
  <c r="AK2728" i="15"/>
  <c r="AJ2736" i="15"/>
  <c r="AI2736" i="15"/>
  <c r="AH2736" i="15"/>
  <c r="AA2736" i="15"/>
  <c r="AK2736" i="15"/>
  <c r="BD34" i="15"/>
  <c r="BC34" i="15"/>
  <c r="AJ1789" i="15"/>
  <c r="AI1789" i="15"/>
  <c r="AK1789" i="15"/>
  <c r="AJ1797" i="15"/>
  <c r="AI1797" i="15"/>
  <c r="AK1797" i="15"/>
  <c r="AJ1805" i="15"/>
  <c r="AH1805" i="15"/>
  <c r="AA1805" i="15"/>
  <c r="AI1805" i="15"/>
  <c r="AK1805" i="15"/>
  <c r="AJ1813" i="15"/>
  <c r="AI1813" i="15"/>
  <c r="AK1813" i="15"/>
  <c r="AJ1821" i="15"/>
  <c r="AI1821" i="15"/>
  <c r="AK1821" i="15"/>
  <c r="BD30" i="15"/>
  <c r="BC30" i="15"/>
  <c r="BB30" i="15"/>
  <c r="AZ30" i="15"/>
  <c r="AX30" i="15"/>
  <c r="BD61" i="15"/>
  <c r="BC61" i="15"/>
  <c r="K141" i="17"/>
  <c r="K153" i="17"/>
  <c r="J53" i="17"/>
  <c r="BM152" i="16"/>
  <c r="BL152" i="16"/>
  <c r="BK152" i="16"/>
  <c r="BJ152" i="16"/>
  <c r="BI152" i="16"/>
  <c r="BH152" i="16"/>
  <c r="BG152" i="16"/>
  <c r="BF152" i="16"/>
  <c r="BE152" i="16"/>
  <c r="BG144" i="16"/>
  <c r="BF144" i="16"/>
  <c r="BE144" i="16"/>
  <c r="BC144" i="16"/>
  <c r="BM144" i="16"/>
  <c r="BL144" i="16"/>
  <c r="BK144" i="16"/>
  <c r="BJ144" i="16"/>
  <c r="BI144" i="16"/>
  <c r="BH144" i="16"/>
  <c r="BM136" i="16"/>
  <c r="BL136" i="16"/>
  <c r="BK136" i="16"/>
  <c r="BJ136" i="16"/>
  <c r="BI136" i="16"/>
  <c r="BH136" i="16"/>
  <c r="BG136" i="16"/>
  <c r="BF136" i="16"/>
  <c r="BE136" i="16"/>
  <c r="BM128" i="16"/>
  <c r="BL128" i="16"/>
  <c r="BK128" i="16"/>
  <c r="BJ128" i="16"/>
  <c r="BI128" i="16"/>
  <c r="BH128" i="16"/>
  <c r="BG128" i="16"/>
  <c r="BF128" i="16"/>
  <c r="BE128" i="16"/>
  <c r="BD128" i="16"/>
  <c r="BM120" i="16"/>
  <c r="BL120" i="16"/>
  <c r="BK120" i="16"/>
  <c r="BJ120" i="16"/>
  <c r="BI120" i="16"/>
  <c r="BH120" i="16"/>
  <c r="BG120" i="16"/>
  <c r="BF120" i="16"/>
  <c r="BE120" i="16"/>
  <c r="BF112" i="16"/>
  <c r="BE112" i="16"/>
  <c r="BM112" i="16"/>
  <c r="BL112" i="16"/>
  <c r="BK112" i="16"/>
  <c r="BJ112" i="16"/>
  <c r="BI112" i="16"/>
  <c r="BH112" i="16"/>
  <c r="BG112" i="16"/>
  <c r="BM104" i="16"/>
  <c r="BL104" i="16"/>
  <c r="BK104" i="16"/>
  <c r="BJ104" i="16"/>
  <c r="BI104" i="16"/>
  <c r="BH104" i="16"/>
  <c r="BG104" i="16"/>
  <c r="BF104" i="16"/>
  <c r="BE104" i="16"/>
  <c r="BM96" i="16"/>
  <c r="BL96" i="16"/>
  <c r="BK96" i="16"/>
  <c r="BJ96" i="16"/>
  <c r="BI96" i="16"/>
  <c r="BH96" i="16"/>
  <c r="BG96" i="16"/>
  <c r="BF96" i="16"/>
  <c r="BE96" i="16"/>
  <c r="BM88" i="16"/>
  <c r="BL88" i="16"/>
  <c r="BK88" i="16"/>
  <c r="BJ88" i="16"/>
  <c r="BI88" i="16"/>
  <c r="BH88" i="16"/>
  <c r="BG88" i="16"/>
  <c r="BF88" i="16"/>
  <c r="BE88" i="16"/>
  <c r="BG80" i="16"/>
  <c r="BF80" i="16"/>
  <c r="BE80" i="16"/>
  <c r="BM80" i="16"/>
  <c r="BL80" i="16"/>
  <c r="BK80" i="16"/>
  <c r="BJ80" i="16"/>
  <c r="BI80" i="16"/>
  <c r="BH80" i="16"/>
  <c r="BM72" i="16"/>
  <c r="BL72" i="16"/>
  <c r="BK72" i="16"/>
  <c r="BJ72" i="16"/>
  <c r="BI72" i="16"/>
  <c r="BH72" i="16"/>
  <c r="BG72" i="16"/>
  <c r="BF72" i="16"/>
  <c r="BE72" i="16"/>
  <c r="BM64" i="16"/>
  <c r="BL64" i="16"/>
  <c r="BK64" i="16"/>
  <c r="BJ64" i="16"/>
  <c r="BI64" i="16"/>
  <c r="BH64" i="16"/>
  <c r="BG64" i="16"/>
  <c r="BF64" i="16"/>
  <c r="BE64" i="16"/>
  <c r="BB64" i="16"/>
  <c r="BM56" i="16"/>
  <c r="BL56" i="16"/>
  <c r="BK56" i="16"/>
  <c r="BJ56" i="16"/>
  <c r="BI56" i="16"/>
  <c r="BH56" i="16"/>
  <c r="BG56" i="16"/>
  <c r="BF56" i="16"/>
  <c r="BE56" i="16"/>
  <c r="BF48" i="16"/>
  <c r="BE48" i="16"/>
  <c r="BM48" i="16"/>
  <c r="BL48" i="16"/>
  <c r="BK48" i="16"/>
  <c r="BJ48" i="16"/>
  <c r="BI48" i="16"/>
  <c r="BH48" i="16"/>
  <c r="BG48" i="16"/>
  <c r="BM40" i="16"/>
  <c r="BL40" i="16"/>
  <c r="BK40" i="16"/>
  <c r="BJ40" i="16"/>
  <c r="BI40" i="16"/>
  <c r="BH40" i="16"/>
  <c r="BG40" i="16"/>
  <c r="BF40" i="16"/>
  <c r="BE40" i="16"/>
  <c r="BM32" i="16"/>
  <c r="BL32" i="16"/>
  <c r="BK32" i="16"/>
  <c r="BJ32" i="16"/>
  <c r="BI32" i="16"/>
  <c r="BH32" i="16"/>
  <c r="BG32" i="16"/>
  <c r="BF32" i="16"/>
  <c r="BE32" i="16"/>
  <c r="BM24" i="16"/>
  <c r="BJ24" i="16"/>
  <c r="BI24" i="16"/>
  <c r="BH24" i="16"/>
  <c r="BG24" i="16"/>
  <c r="BF24" i="16"/>
  <c r="BE24" i="16"/>
  <c r="BL24" i="16"/>
  <c r="BK24" i="16"/>
  <c r="CW91" i="16"/>
  <c r="CV91" i="16"/>
  <c r="CU91" i="16"/>
  <c r="CT91" i="16"/>
  <c r="CS91" i="16"/>
  <c r="CR91" i="16"/>
  <c r="CQ91" i="16"/>
  <c r="CP91" i="16"/>
  <c r="CO91" i="16"/>
  <c r="CW83" i="16"/>
  <c r="CV83" i="16"/>
  <c r="CU83" i="16"/>
  <c r="CT83" i="16"/>
  <c r="CS83" i="16"/>
  <c r="CR83" i="16"/>
  <c r="CQ83" i="16"/>
  <c r="CP83" i="16"/>
  <c r="CO83" i="16"/>
  <c r="CV75" i="16"/>
  <c r="CU75" i="16"/>
  <c r="CT75" i="16"/>
  <c r="CS75" i="16"/>
  <c r="CR75" i="16"/>
  <c r="CQ75" i="16"/>
  <c r="CP75" i="16"/>
  <c r="CO75" i="16"/>
  <c r="CW75" i="16"/>
  <c r="CW67" i="16"/>
  <c r="CV67" i="16"/>
  <c r="CU67" i="16"/>
  <c r="CT67" i="16"/>
  <c r="CS67" i="16"/>
  <c r="CR67" i="16"/>
  <c r="CQ67" i="16"/>
  <c r="CP67" i="16"/>
  <c r="CO67" i="16"/>
  <c r="CW59" i="16"/>
  <c r="CV59" i="16"/>
  <c r="CU59" i="16"/>
  <c r="CT59" i="16"/>
  <c r="CS59" i="16"/>
  <c r="CR59" i="16"/>
  <c r="CQ59" i="16"/>
  <c r="CP59" i="16"/>
  <c r="CO59" i="16"/>
  <c r="CW51" i="16"/>
  <c r="CV51" i="16"/>
  <c r="CU51" i="16"/>
  <c r="CT51" i="16"/>
  <c r="CS51" i="16"/>
  <c r="CR51" i="16"/>
  <c r="CQ51" i="16"/>
  <c r="CP51" i="16"/>
  <c r="CO51" i="16"/>
  <c r="CV43" i="16"/>
  <c r="CU43" i="16"/>
  <c r="CT43" i="16"/>
  <c r="CS43" i="16"/>
  <c r="CR43" i="16"/>
  <c r="CQ43" i="16"/>
  <c r="CP43" i="16"/>
  <c r="CO43" i="16"/>
  <c r="CW43" i="16"/>
  <c r="CW35" i="16"/>
  <c r="CV35" i="16"/>
  <c r="CU35" i="16"/>
  <c r="CT35" i="16"/>
  <c r="CS35" i="16"/>
  <c r="CR35" i="16"/>
  <c r="CQ35" i="16"/>
  <c r="CP35" i="16"/>
  <c r="CO35" i="16"/>
  <c r="CW27" i="16"/>
  <c r="CV27" i="16"/>
  <c r="CU27" i="16"/>
  <c r="CT27" i="16"/>
  <c r="CS27" i="16"/>
  <c r="CR27" i="16"/>
  <c r="CQ27" i="16"/>
  <c r="CP27" i="16"/>
  <c r="CO27" i="16"/>
  <c r="CW94" i="16"/>
  <c r="CV94" i="16"/>
  <c r="CU94" i="16"/>
  <c r="CT94" i="16"/>
  <c r="CS94" i="16"/>
  <c r="CR94" i="16"/>
  <c r="CQ94" i="16"/>
  <c r="CP94" i="16"/>
  <c r="CO94" i="16"/>
  <c r="CM94" i="16"/>
  <c r="CW86" i="16"/>
  <c r="CV86" i="16"/>
  <c r="CU86" i="16"/>
  <c r="CT86" i="16"/>
  <c r="CS86" i="16"/>
  <c r="CR86" i="16"/>
  <c r="CQ86" i="16"/>
  <c r="CP86" i="16"/>
  <c r="CO86" i="16"/>
  <c r="CW78" i="16"/>
  <c r="CV78" i="16"/>
  <c r="CU78" i="16"/>
  <c r="CT78" i="16"/>
  <c r="CS78" i="16"/>
  <c r="CR78" i="16"/>
  <c r="CQ78" i="16"/>
  <c r="CP78" i="16"/>
  <c r="CO78" i="16"/>
  <c r="CW70" i="16"/>
  <c r="CV70" i="16"/>
  <c r="CU70" i="16"/>
  <c r="CT70" i="16"/>
  <c r="CS70" i="16"/>
  <c r="CR70" i="16"/>
  <c r="CQ70" i="16"/>
  <c r="CP70" i="16"/>
  <c r="CO70" i="16"/>
  <c r="CW62" i="16"/>
  <c r="CV62" i="16"/>
  <c r="CU62" i="16"/>
  <c r="CT62" i="16"/>
  <c r="CS62" i="16"/>
  <c r="CR62" i="16"/>
  <c r="CQ62" i="16"/>
  <c r="CP62" i="16"/>
  <c r="CO62" i="16"/>
  <c r="CW54" i="16"/>
  <c r="CV54" i="16"/>
  <c r="CU54" i="16"/>
  <c r="CT54" i="16"/>
  <c r="CS54" i="16"/>
  <c r="CR54" i="16"/>
  <c r="CQ54" i="16"/>
  <c r="CP54" i="16"/>
  <c r="CO54" i="16"/>
  <c r="CW46" i="16"/>
  <c r="CV46" i="16"/>
  <c r="CU46" i="16"/>
  <c r="CT46" i="16"/>
  <c r="CS46" i="16"/>
  <c r="CR46" i="16"/>
  <c r="CQ46" i="16"/>
  <c r="CP46" i="16"/>
  <c r="CO46" i="16"/>
  <c r="CW38" i="16"/>
  <c r="CV38" i="16"/>
  <c r="CU38" i="16"/>
  <c r="CT38" i="16"/>
  <c r="CS38" i="16"/>
  <c r="CR38" i="16"/>
  <c r="CQ38" i="16"/>
  <c r="CP38" i="16"/>
  <c r="CO38" i="16"/>
  <c r="CW30" i="16"/>
  <c r="CV30" i="16"/>
  <c r="CU30" i="16"/>
  <c r="CT30" i="16"/>
  <c r="CS30" i="16"/>
  <c r="CR30" i="16"/>
  <c r="CQ30" i="16"/>
  <c r="CP30" i="16"/>
  <c r="CO30" i="16"/>
  <c r="CM30" i="16"/>
  <c r="CW22" i="16"/>
  <c r="CV22" i="16"/>
  <c r="CU22" i="16"/>
  <c r="CT22" i="16"/>
  <c r="CS22" i="16"/>
  <c r="CR22" i="16"/>
  <c r="CQ22" i="16"/>
  <c r="CP22" i="16"/>
  <c r="CO22" i="16"/>
  <c r="BL151" i="16"/>
  <c r="BM151" i="16"/>
  <c r="BG143" i="16"/>
  <c r="BF143" i="16"/>
  <c r="BE143" i="16"/>
  <c r="BM143" i="16"/>
  <c r="BL143" i="16"/>
  <c r="BK143" i="16"/>
  <c r="BJ143" i="16"/>
  <c r="BI143" i="16"/>
  <c r="BH143" i="16"/>
  <c r="BM135" i="16"/>
  <c r="BL135" i="16"/>
  <c r="BK135" i="16"/>
  <c r="BM127" i="16"/>
  <c r="BL127" i="16"/>
  <c r="BK127" i="16"/>
  <c r="BJ127" i="16"/>
  <c r="BI127" i="16"/>
  <c r="BH127" i="16"/>
  <c r="BG127" i="16"/>
  <c r="BF127" i="16"/>
  <c r="BE127" i="16"/>
  <c r="BM119" i="16"/>
  <c r="BL119" i="16"/>
  <c r="BI111" i="16"/>
  <c r="BH111" i="16"/>
  <c r="BG111" i="16"/>
  <c r="BF111" i="16"/>
  <c r="BE111" i="16"/>
  <c r="BM111" i="16"/>
  <c r="BL111" i="16"/>
  <c r="BK111" i="16"/>
  <c r="BJ111" i="16"/>
  <c r="BM103" i="16"/>
  <c r="BL103" i="16"/>
  <c r="BK103" i="16"/>
  <c r="BM95" i="16"/>
  <c r="BL95" i="16"/>
  <c r="BK95" i="16"/>
  <c r="BJ95" i="16"/>
  <c r="BI95" i="16"/>
  <c r="BH95" i="16"/>
  <c r="BG95" i="16"/>
  <c r="BF95" i="16"/>
  <c r="BE95" i="16"/>
  <c r="BL87" i="16"/>
  <c r="BM87" i="16"/>
  <c r="BG79" i="16"/>
  <c r="BF79" i="16"/>
  <c r="BE79" i="16"/>
  <c r="BC79" i="16"/>
  <c r="BM79" i="16"/>
  <c r="BL79" i="16"/>
  <c r="BK79" i="16"/>
  <c r="BJ79" i="16"/>
  <c r="BI79" i="16"/>
  <c r="BH79" i="16"/>
  <c r="BM71" i="16"/>
  <c r="BL71" i="16"/>
  <c r="BK71" i="16"/>
  <c r="K39" i="16"/>
  <c r="R39" i="16"/>
  <c r="BM43" i="16"/>
  <c r="BL43" i="16"/>
  <c r="BK43" i="16"/>
  <c r="BJ43" i="16"/>
  <c r="BI43" i="16"/>
  <c r="BH43" i="16"/>
  <c r="BG43" i="16"/>
  <c r="BF43" i="16"/>
  <c r="BE43" i="16"/>
  <c r="BD43" i="16"/>
  <c r="J55" i="16"/>
  <c r="R55" i="16"/>
  <c r="BM29" i="16"/>
  <c r="BL29" i="16"/>
  <c r="BK29" i="16"/>
  <c r="BJ29" i="16"/>
  <c r="BI29" i="16"/>
  <c r="BH29" i="16"/>
  <c r="BG29" i="16"/>
  <c r="BF29" i="16"/>
  <c r="BE29" i="16"/>
  <c r="BB29" i="16"/>
  <c r="BM41" i="16"/>
  <c r="BL41" i="16"/>
  <c r="BK41" i="16"/>
  <c r="BJ41" i="16"/>
  <c r="BI41" i="16"/>
  <c r="BH41" i="16"/>
  <c r="BG41" i="16"/>
  <c r="BF41" i="16"/>
  <c r="BE41" i="16"/>
  <c r="BM49" i="16"/>
  <c r="BL49" i="16"/>
  <c r="BK49" i="16"/>
  <c r="BJ49" i="16"/>
  <c r="BI49" i="16"/>
  <c r="BH49" i="16"/>
  <c r="BG49" i="16"/>
  <c r="BF49" i="16"/>
  <c r="BE49" i="16"/>
  <c r="BM57" i="16"/>
  <c r="BL57" i="16"/>
  <c r="BK57" i="16"/>
  <c r="BJ57" i="16"/>
  <c r="BI57" i="16"/>
  <c r="BH57" i="16"/>
  <c r="BG57" i="16"/>
  <c r="BF57" i="16"/>
  <c r="BE57" i="16"/>
  <c r="J69" i="16"/>
  <c r="J77" i="16"/>
  <c r="J93" i="16"/>
  <c r="J125" i="16"/>
  <c r="N133" i="16"/>
  <c r="N141" i="16"/>
  <c r="J153" i="16"/>
  <c r="BB2083" i="16"/>
  <c r="BC2083" i="16"/>
  <c r="BD2083" i="16"/>
  <c r="BB2099" i="16"/>
  <c r="BB2115" i="16"/>
  <c r="BC2115" i="16"/>
  <c r="BD2115" i="16"/>
  <c r="BB2131" i="16"/>
  <c r="BC2131" i="16"/>
  <c r="BB2147" i="16"/>
  <c r="BC2147" i="16"/>
  <c r="BD2147" i="16"/>
  <c r="BB2163" i="16"/>
  <c r="BC2163" i="16"/>
  <c r="BD2163" i="16"/>
  <c r="BB2179" i="16"/>
  <c r="BC2179" i="16"/>
  <c r="BD2179" i="16"/>
  <c r="BC2195" i="16"/>
  <c r="BD2195" i="16"/>
  <c r="BD2211" i="16"/>
  <c r="BB2227" i="16"/>
  <c r="BD2227" i="16"/>
  <c r="BB2243" i="16"/>
  <c r="BC2243" i="16"/>
  <c r="BD2243" i="16"/>
  <c r="BB2259" i="16"/>
  <c r="BC2259" i="16"/>
  <c r="BB2275" i="16"/>
  <c r="BC2275" i="16"/>
  <c r="BB2291" i="16"/>
  <c r="BC2291" i="16"/>
  <c r="BD2291" i="16"/>
  <c r="BB2307" i="16"/>
  <c r="BC2307" i="16"/>
  <c r="BD2307" i="16"/>
  <c r="BC2323" i="16"/>
  <c r="BD2323" i="16"/>
  <c r="BB2339" i="16"/>
  <c r="BC2339" i="16"/>
  <c r="BD2339" i="16"/>
  <c r="BC2355" i="16"/>
  <c r="BD2355" i="16"/>
  <c r="BB2371" i="16"/>
  <c r="BC2371" i="16"/>
  <c r="BD2371" i="16"/>
  <c r="BD2387" i="16"/>
  <c r="BB2403" i="16"/>
  <c r="BC2403" i="16"/>
  <c r="BD2403" i="16"/>
  <c r="BB2419" i="16"/>
  <c r="BB2435" i="16"/>
  <c r="BC2435" i="16"/>
  <c r="BD2435" i="16"/>
  <c r="BB2451" i="16"/>
  <c r="BC2451" i="16"/>
  <c r="BD2451" i="16"/>
  <c r="BB2467" i="16"/>
  <c r="BC2467" i="16"/>
  <c r="BD2467" i="16"/>
  <c r="BB2483" i="16"/>
  <c r="BC2483" i="16"/>
  <c r="BD2483" i="16"/>
  <c r="BB2499" i="16"/>
  <c r="BC2499" i="16"/>
  <c r="BD2499" i="16"/>
  <c r="BB2515" i="16"/>
  <c r="BD2515" i="16"/>
  <c r="BB2531" i="16"/>
  <c r="BC2531" i="16"/>
  <c r="BD2531" i="16"/>
  <c r="BB2547" i="16"/>
  <c r="BC2547" i="16"/>
  <c r="BB2563" i="16"/>
  <c r="BC2563" i="16"/>
  <c r="BD2563" i="16"/>
  <c r="BB2579" i="16"/>
  <c r="BC2579" i="16"/>
  <c r="BD2579" i="16"/>
  <c r="BB2595" i="16"/>
  <c r="BC2595" i="16"/>
  <c r="BD2595" i="16"/>
  <c r="BC2611" i="16"/>
  <c r="BD2611" i="16"/>
  <c r="BB2627" i="16"/>
  <c r="BC2627" i="16"/>
  <c r="BD2627" i="16"/>
  <c r="BD2643" i="16"/>
  <c r="BB2659" i="16"/>
  <c r="BC2659" i="16"/>
  <c r="BD2659" i="16"/>
  <c r="BB2675" i="16"/>
  <c r="BD2675" i="16"/>
  <c r="BB2691" i="16"/>
  <c r="BC2691" i="16"/>
  <c r="BD2691" i="16"/>
  <c r="BB2707" i="16"/>
  <c r="BB2723" i="16"/>
  <c r="BC2723" i="16"/>
  <c r="BD2723" i="16"/>
  <c r="BM3" i="15"/>
  <c r="BL3" i="15"/>
  <c r="BK3" i="15"/>
  <c r="BJ3" i="15"/>
  <c r="BI3" i="15"/>
  <c r="BH3" i="15"/>
  <c r="BG3" i="15"/>
  <c r="BF3" i="15"/>
  <c r="BE3" i="15"/>
  <c r="BM7" i="15"/>
  <c r="BL7" i="15"/>
  <c r="BK7" i="15"/>
  <c r="BJ7" i="15"/>
  <c r="BI7" i="15"/>
  <c r="BH7" i="15"/>
  <c r="BG7" i="15"/>
  <c r="BF7" i="15"/>
  <c r="BE7" i="15"/>
  <c r="AT31" i="15"/>
  <c r="AS31" i="15"/>
  <c r="AR31" i="15"/>
  <c r="AQ31" i="15"/>
  <c r="AP31" i="15"/>
  <c r="AO31" i="15"/>
  <c r="AN31" i="15"/>
  <c r="AM31" i="15"/>
  <c r="AL31" i="15"/>
  <c r="AT47" i="15"/>
  <c r="AS47" i="15"/>
  <c r="AR47" i="15"/>
  <c r="AQ47" i="15"/>
  <c r="AP47" i="15"/>
  <c r="AO47" i="15"/>
  <c r="AN47" i="15"/>
  <c r="AM47" i="15"/>
  <c r="AL47" i="15"/>
  <c r="AT64" i="15"/>
  <c r="AR64" i="15"/>
  <c r="AQ64" i="15"/>
  <c r="AP64" i="15"/>
  <c r="AO64" i="15"/>
  <c r="AN64" i="15"/>
  <c r="AM64" i="15"/>
  <c r="AL64" i="15"/>
  <c r="AS64" i="15"/>
  <c r="AT80" i="15"/>
  <c r="AS80" i="15"/>
  <c r="AR80" i="15"/>
  <c r="AQ80" i="15"/>
  <c r="AP80" i="15"/>
  <c r="AO80" i="15"/>
  <c r="AN80" i="15"/>
  <c r="AM80" i="15"/>
  <c r="AL80" i="15"/>
  <c r="AT96" i="15"/>
  <c r="AS96" i="15"/>
  <c r="AR96" i="15"/>
  <c r="AQ96" i="15"/>
  <c r="AP96" i="15"/>
  <c r="AO96" i="15"/>
  <c r="AN96" i="15"/>
  <c r="AM96" i="15"/>
  <c r="AL96" i="15"/>
  <c r="AK96" i="15"/>
  <c r="BM23" i="16"/>
  <c r="BM2050" i="16"/>
  <c r="BL2050" i="16"/>
  <c r="BK2050" i="16"/>
  <c r="BJ2050" i="16"/>
  <c r="BI2050" i="16"/>
  <c r="BH2050" i="16"/>
  <c r="BG2050" i="16"/>
  <c r="BF2050" i="16"/>
  <c r="BE2050" i="16"/>
  <c r="BM2034" i="16"/>
  <c r="BL2034" i="16"/>
  <c r="BK2034" i="16"/>
  <c r="BJ2034" i="16"/>
  <c r="BI2034" i="16"/>
  <c r="BH2034" i="16"/>
  <c r="BG2034" i="16"/>
  <c r="BF2034" i="16"/>
  <c r="BE2034" i="16"/>
  <c r="BM2018" i="16"/>
  <c r="BL2018" i="16"/>
  <c r="BK2018" i="16"/>
  <c r="BJ2018" i="16"/>
  <c r="BI2018" i="16"/>
  <c r="BH2018" i="16"/>
  <c r="BG2018" i="16"/>
  <c r="BF2018" i="16"/>
  <c r="BE2018" i="16"/>
  <c r="BM2002" i="16"/>
  <c r="BL2002" i="16"/>
  <c r="BK2002" i="16"/>
  <c r="BJ2002" i="16"/>
  <c r="BI2002" i="16"/>
  <c r="BH2002" i="16"/>
  <c r="BG2002" i="16"/>
  <c r="BF2002" i="16"/>
  <c r="BE2002" i="16"/>
  <c r="BM1986" i="16"/>
  <c r="BL1986" i="16"/>
  <c r="BK1986" i="16"/>
  <c r="BJ1986" i="16"/>
  <c r="BI1986" i="16"/>
  <c r="BH1986" i="16"/>
  <c r="BG1986" i="16"/>
  <c r="BF1986" i="16"/>
  <c r="BE1986" i="16"/>
  <c r="BM1970" i="16"/>
  <c r="BL1970" i="16"/>
  <c r="BK1970" i="16"/>
  <c r="BJ1970" i="16"/>
  <c r="BI1970" i="16"/>
  <c r="BH1970" i="16"/>
  <c r="BG1970" i="16"/>
  <c r="BF1970" i="16"/>
  <c r="BE1970" i="16"/>
  <c r="BD1970" i="16"/>
  <c r="BM1954" i="16"/>
  <c r="BL1954" i="16"/>
  <c r="BK1954" i="16"/>
  <c r="BJ1954" i="16"/>
  <c r="BI1954" i="16"/>
  <c r="BH1954" i="16"/>
  <c r="BG1954" i="16"/>
  <c r="BF1954" i="16"/>
  <c r="BE1954" i="16"/>
  <c r="BC1954" i="16"/>
  <c r="BM1938" i="16"/>
  <c r="BL1938" i="16"/>
  <c r="BK1938" i="16"/>
  <c r="BJ1938" i="16"/>
  <c r="BI1938" i="16"/>
  <c r="BH1938" i="16"/>
  <c r="BG1938" i="16"/>
  <c r="BF1938" i="16"/>
  <c r="BE1938" i="16"/>
  <c r="BM1922" i="16"/>
  <c r="BL1922" i="16"/>
  <c r="BK1922" i="16"/>
  <c r="BJ1922" i="16"/>
  <c r="BI1922" i="16"/>
  <c r="BH1922" i="16"/>
  <c r="BG1922" i="16"/>
  <c r="BF1922" i="16"/>
  <c r="BE1922" i="16"/>
  <c r="BM1906" i="16"/>
  <c r="BL1906" i="16"/>
  <c r="BK1906" i="16"/>
  <c r="BJ1906" i="16"/>
  <c r="BI1906" i="16"/>
  <c r="BH1906" i="16"/>
  <c r="BG1906" i="16"/>
  <c r="BF1906" i="16"/>
  <c r="BE1906" i="16"/>
  <c r="BM1890" i="16"/>
  <c r="BL1890" i="16"/>
  <c r="BK1890" i="16"/>
  <c r="BJ1890" i="16"/>
  <c r="BI1890" i="16"/>
  <c r="BH1890" i="16"/>
  <c r="BG1890" i="16"/>
  <c r="BF1890" i="16"/>
  <c r="BE1890" i="16"/>
  <c r="BD1890" i="16"/>
  <c r="BM1874" i="16"/>
  <c r="BL1874" i="16"/>
  <c r="BK1874" i="16"/>
  <c r="BJ1874" i="16"/>
  <c r="BI1874" i="16"/>
  <c r="BH1874" i="16"/>
  <c r="BG1874" i="16"/>
  <c r="BF1874" i="16"/>
  <c r="BE1874" i="16"/>
  <c r="BM1858" i="16"/>
  <c r="BL1858" i="16"/>
  <c r="BK1858" i="16"/>
  <c r="BJ1858" i="16"/>
  <c r="BI1858" i="16"/>
  <c r="BH1858" i="16"/>
  <c r="BG1858" i="16"/>
  <c r="BF1858" i="16"/>
  <c r="BE1858" i="16"/>
  <c r="BM1842" i="16"/>
  <c r="BL1842" i="16"/>
  <c r="BK1842" i="16"/>
  <c r="BJ1842" i="16"/>
  <c r="BI1842" i="16"/>
  <c r="BH1842" i="16"/>
  <c r="BG1842" i="16"/>
  <c r="BF1842" i="16"/>
  <c r="BE1842" i="16"/>
  <c r="BM1826" i="16"/>
  <c r="BL1826" i="16"/>
  <c r="BK1826" i="16"/>
  <c r="BJ1826" i="16"/>
  <c r="BI1826" i="16"/>
  <c r="BH1826" i="16"/>
  <c r="BG1826" i="16"/>
  <c r="BF1826" i="16"/>
  <c r="BE1826" i="16"/>
  <c r="BM1810" i="16"/>
  <c r="BL1810" i="16"/>
  <c r="BK1810" i="16"/>
  <c r="BJ1810" i="16"/>
  <c r="BI1810" i="16"/>
  <c r="BH1810" i="16"/>
  <c r="BG1810" i="16"/>
  <c r="BF1810" i="16"/>
  <c r="BE1810" i="16"/>
  <c r="BM1794" i="16"/>
  <c r="BL1794" i="16"/>
  <c r="BK1794" i="16"/>
  <c r="BJ1794" i="16"/>
  <c r="BI1794" i="16"/>
  <c r="BH1794" i="16"/>
  <c r="BG1794" i="16"/>
  <c r="BF1794" i="16"/>
  <c r="BE1794" i="16"/>
  <c r="CW20" i="16"/>
  <c r="CV20" i="16"/>
  <c r="CU20" i="16"/>
  <c r="CT20" i="16"/>
  <c r="CS20" i="16"/>
  <c r="CR20" i="16"/>
  <c r="CQ20" i="16"/>
  <c r="CP20" i="16"/>
  <c r="CO20" i="16"/>
  <c r="BM2068" i="16"/>
  <c r="BL2068" i="16"/>
  <c r="BK2068" i="16"/>
  <c r="BJ2068" i="16"/>
  <c r="BI2068" i="16"/>
  <c r="BH2068" i="16"/>
  <c r="BG2068" i="16"/>
  <c r="BF2068" i="16"/>
  <c r="BE2068" i="16"/>
  <c r="BM2052" i="16"/>
  <c r="BL2052" i="16"/>
  <c r="BK2052" i="16"/>
  <c r="BJ2052" i="16"/>
  <c r="BI2052" i="16"/>
  <c r="BH2052" i="16"/>
  <c r="BG2052" i="16"/>
  <c r="BF2052" i="16"/>
  <c r="BE2052" i="16"/>
  <c r="BM2036" i="16"/>
  <c r="BL2036" i="16"/>
  <c r="BK2036" i="16"/>
  <c r="BJ2036" i="16"/>
  <c r="BI2036" i="16"/>
  <c r="BH2036" i="16"/>
  <c r="BG2036" i="16"/>
  <c r="BF2036" i="16"/>
  <c r="BE2036" i="16"/>
  <c r="BM2020" i="16"/>
  <c r="BL2020" i="16"/>
  <c r="BK2020" i="16"/>
  <c r="BJ2020" i="16"/>
  <c r="BI2020" i="16"/>
  <c r="BH2020" i="16"/>
  <c r="BG2020" i="16"/>
  <c r="BF2020" i="16"/>
  <c r="BE2020" i="16"/>
  <c r="BM2004" i="16"/>
  <c r="BL2004" i="16"/>
  <c r="BK2004" i="16"/>
  <c r="BJ2004" i="16"/>
  <c r="BI2004" i="16"/>
  <c r="BH2004" i="16"/>
  <c r="BG2004" i="16"/>
  <c r="BF2004" i="16"/>
  <c r="BE2004" i="16"/>
  <c r="BM1988" i="16"/>
  <c r="BL1988" i="16"/>
  <c r="BK1988" i="16"/>
  <c r="BJ1988" i="16"/>
  <c r="BI1988" i="16"/>
  <c r="BH1988" i="16"/>
  <c r="BG1988" i="16"/>
  <c r="BF1988" i="16"/>
  <c r="BE1988" i="16"/>
  <c r="BM1972" i="16"/>
  <c r="BL1972" i="16"/>
  <c r="BK1972" i="16"/>
  <c r="BJ1972" i="16"/>
  <c r="BI1972" i="16"/>
  <c r="BH1972" i="16"/>
  <c r="BG1972" i="16"/>
  <c r="BF1972" i="16"/>
  <c r="BE1972" i="16"/>
  <c r="BM1956" i="16"/>
  <c r="BL1956" i="16"/>
  <c r="BK1956" i="16"/>
  <c r="BJ1956" i="16"/>
  <c r="BI1956" i="16"/>
  <c r="BH1956" i="16"/>
  <c r="BG1956" i="16"/>
  <c r="BF1956" i="16"/>
  <c r="BE1956" i="16"/>
  <c r="BM1940" i="16"/>
  <c r="BL1940" i="16"/>
  <c r="BK1940" i="16"/>
  <c r="BJ1940" i="16"/>
  <c r="BI1940" i="16"/>
  <c r="BH1940" i="16"/>
  <c r="BG1940" i="16"/>
  <c r="BF1940" i="16"/>
  <c r="BE1940" i="16"/>
  <c r="BM1924" i="16"/>
  <c r="BL1924" i="16"/>
  <c r="BK1924" i="16"/>
  <c r="BJ1924" i="16"/>
  <c r="BI1924" i="16"/>
  <c r="BH1924" i="16"/>
  <c r="BG1924" i="16"/>
  <c r="BF1924" i="16"/>
  <c r="BE1924" i="16"/>
  <c r="BM1908" i="16"/>
  <c r="BL1908" i="16"/>
  <c r="BK1908" i="16"/>
  <c r="BJ1908" i="16"/>
  <c r="BI1908" i="16"/>
  <c r="BH1908" i="16"/>
  <c r="BG1908" i="16"/>
  <c r="BF1908" i="16"/>
  <c r="BE1908" i="16"/>
  <c r="BM1892" i="16"/>
  <c r="BL1892" i="16"/>
  <c r="BK1892" i="16"/>
  <c r="BJ1892" i="16"/>
  <c r="BI1892" i="16"/>
  <c r="BH1892" i="16"/>
  <c r="BG1892" i="16"/>
  <c r="BF1892" i="16"/>
  <c r="BE1892" i="16"/>
  <c r="BC1892" i="16"/>
  <c r="BM1876" i="16"/>
  <c r="BL1876" i="16"/>
  <c r="BK1876" i="16"/>
  <c r="BJ1876" i="16"/>
  <c r="BI1876" i="16"/>
  <c r="BH1876" i="16"/>
  <c r="BG1876" i="16"/>
  <c r="BF1876" i="16"/>
  <c r="BE1876" i="16"/>
  <c r="BM1860" i="16"/>
  <c r="BL1860" i="16"/>
  <c r="BK1860" i="16"/>
  <c r="BJ1860" i="16"/>
  <c r="BI1860" i="16"/>
  <c r="BH1860" i="16"/>
  <c r="BG1860" i="16"/>
  <c r="BF1860" i="16"/>
  <c r="BE1860" i="16"/>
  <c r="BM1844" i="16"/>
  <c r="BL1844" i="16"/>
  <c r="BK1844" i="16"/>
  <c r="BJ1844" i="16"/>
  <c r="BI1844" i="16"/>
  <c r="BH1844" i="16"/>
  <c r="BG1844" i="16"/>
  <c r="BF1844" i="16"/>
  <c r="BE1844" i="16"/>
  <c r="BM1828" i="16"/>
  <c r="BL1828" i="16"/>
  <c r="BK1828" i="16"/>
  <c r="BJ1828" i="16"/>
  <c r="BI1828" i="16"/>
  <c r="BH1828" i="16"/>
  <c r="BG1828" i="16"/>
  <c r="BF1828" i="16"/>
  <c r="BE1828" i="16"/>
  <c r="BB2340" i="16"/>
  <c r="BC2340" i="16"/>
  <c r="BD2340" i="16"/>
  <c r="BB2356" i="16"/>
  <c r="BC2356" i="16"/>
  <c r="BD2356" i="16"/>
  <c r="BB2372" i="16"/>
  <c r="BC2372" i="16"/>
  <c r="BD2372" i="16"/>
  <c r="BB2388" i="16"/>
  <c r="BC2388" i="16"/>
  <c r="BD2388" i="16"/>
  <c r="BB2404" i="16"/>
  <c r="BC2404" i="16"/>
  <c r="BD2404" i="16"/>
  <c r="BB2420" i="16"/>
  <c r="BC2420" i="16"/>
  <c r="BD2420" i="16"/>
  <c r="BB2436" i="16"/>
  <c r="BC2436" i="16"/>
  <c r="BD2436" i="16"/>
  <c r="BB2452" i="16"/>
  <c r="BC2452" i="16"/>
  <c r="BB2468" i="16"/>
  <c r="BC2468" i="16"/>
  <c r="BD2468" i="16"/>
  <c r="BB2484" i="16"/>
  <c r="BC2484" i="16"/>
  <c r="BD2484" i="16"/>
  <c r="BB2500" i="16"/>
  <c r="BC2500" i="16"/>
  <c r="BD2500" i="16"/>
  <c r="BB2516" i="16"/>
  <c r="BC2516" i="16"/>
  <c r="BD2516" i="16"/>
  <c r="BB2532" i="16"/>
  <c r="BD2532" i="16"/>
  <c r="BB2548" i="16"/>
  <c r="BC2548" i="16"/>
  <c r="BD2548" i="16"/>
  <c r="BB2564" i="16"/>
  <c r="BC2564" i="16"/>
  <c r="BD2564" i="16"/>
  <c r="BB2580" i="16"/>
  <c r="BC2580" i="16"/>
  <c r="BD2580" i="16"/>
  <c r="BB2596" i="16"/>
  <c r="BC2596" i="16"/>
  <c r="BD2596" i="16"/>
  <c r="BB2612" i="16"/>
  <c r="BC2612" i="16"/>
  <c r="BD2612" i="16"/>
  <c r="BB2628" i="16"/>
  <c r="BC2628" i="16"/>
  <c r="BD2628" i="16"/>
  <c r="BB2644" i="16"/>
  <c r="BC2644" i="16"/>
  <c r="BD2644" i="16"/>
  <c r="BB2660" i="16"/>
  <c r="BC2660" i="16"/>
  <c r="BD2660" i="16"/>
  <c r="BB2676" i="16"/>
  <c r="BC2676" i="16"/>
  <c r="BD2676" i="16"/>
  <c r="BB2692" i="16"/>
  <c r="BC2692" i="16"/>
  <c r="BD2692" i="16"/>
  <c r="BB2708" i="16"/>
  <c r="BC2708" i="16"/>
  <c r="BB2724" i="16"/>
  <c r="BC2724" i="16"/>
  <c r="BD2724" i="16"/>
  <c r="AU151" i="16"/>
  <c r="AU95" i="16"/>
  <c r="AU63" i="16"/>
  <c r="AU31" i="16"/>
  <c r="AU139" i="16"/>
  <c r="AU85" i="16"/>
  <c r="AU53" i="16"/>
  <c r="AU21" i="16"/>
  <c r="AU67" i="16"/>
  <c r="AU35" i="16"/>
  <c r="CG3" i="16"/>
  <c r="AU99" i="16"/>
  <c r="AU65" i="16"/>
  <c r="AU33" i="16"/>
  <c r="AU146" i="16"/>
  <c r="AU130" i="16"/>
  <c r="AU114" i="16"/>
  <c r="AU98" i="16"/>
  <c r="AU144" i="16"/>
  <c r="AU128" i="16"/>
  <c r="AU112" i="16"/>
  <c r="AU96" i="16"/>
  <c r="AU141" i="16"/>
  <c r="AU125" i="16"/>
  <c r="AU109" i="16"/>
  <c r="AU94" i="16"/>
  <c r="AU86" i="16"/>
  <c r="AU78" i="16"/>
  <c r="AU70" i="16"/>
  <c r="AU62" i="16"/>
  <c r="AU54" i="16"/>
  <c r="AU46" i="16"/>
  <c r="AU38" i="16"/>
  <c r="AU30" i="16"/>
  <c r="AU22" i="16"/>
  <c r="J40" i="17"/>
  <c r="R40" i="17"/>
  <c r="K143" i="17"/>
  <c r="BM154" i="16"/>
  <c r="BL154" i="16"/>
  <c r="BK154" i="16"/>
  <c r="BJ154" i="16"/>
  <c r="BI154" i="16"/>
  <c r="BH154" i="16"/>
  <c r="BG154" i="16"/>
  <c r="BF154" i="16"/>
  <c r="BE154" i="16"/>
  <c r="BC154" i="16"/>
  <c r="BM146" i="16"/>
  <c r="BL146" i="16"/>
  <c r="BK146" i="16"/>
  <c r="BJ146" i="16"/>
  <c r="BI146" i="16"/>
  <c r="BH146" i="16"/>
  <c r="BG146" i="16"/>
  <c r="BF146" i="16"/>
  <c r="BE146" i="16"/>
  <c r="BK138" i="16"/>
  <c r="BJ138" i="16"/>
  <c r="BI138" i="16"/>
  <c r="BH138" i="16"/>
  <c r="BG138" i="16"/>
  <c r="BF138" i="16"/>
  <c r="BE138" i="16"/>
  <c r="BM138" i="16"/>
  <c r="BL138" i="16"/>
  <c r="BM130" i="16"/>
  <c r="BL130" i="16"/>
  <c r="BK130" i="16"/>
  <c r="BJ130" i="16"/>
  <c r="BI130" i="16"/>
  <c r="BH130" i="16"/>
  <c r="BG130" i="16"/>
  <c r="BF130" i="16"/>
  <c r="BE130" i="16"/>
  <c r="BM122" i="16"/>
  <c r="BL122" i="16"/>
  <c r="BK122" i="16"/>
  <c r="BJ122" i="16"/>
  <c r="BI122" i="16"/>
  <c r="BH122" i="16"/>
  <c r="BG122" i="16"/>
  <c r="BF122" i="16"/>
  <c r="BE122" i="16"/>
  <c r="BI114" i="16"/>
  <c r="BH114" i="16"/>
  <c r="BG114" i="16"/>
  <c r="BF114" i="16"/>
  <c r="BE114" i="16"/>
  <c r="BB114" i="16"/>
  <c r="BM114" i="16"/>
  <c r="BL114" i="16"/>
  <c r="BK114" i="16"/>
  <c r="BJ114" i="16"/>
  <c r="BM106" i="16"/>
  <c r="BL106" i="16"/>
  <c r="BK106" i="16"/>
  <c r="BJ106" i="16"/>
  <c r="BI106" i="16"/>
  <c r="BH106" i="16"/>
  <c r="BG106" i="16"/>
  <c r="BF106" i="16"/>
  <c r="BE106" i="16"/>
  <c r="BM98" i="16"/>
  <c r="BL98" i="16"/>
  <c r="BK98" i="16"/>
  <c r="BJ98" i="16"/>
  <c r="BI98" i="16"/>
  <c r="BH98" i="16"/>
  <c r="BG98" i="16"/>
  <c r="BF98" i="16"/>
  <c r="BE98" i="16"/>
  <c r="BD98" i="16"/>
  <c r="BM90" i="16"/>
  <c r="BL90" i="16"/>
  <c r="BK90" i="16"/>
  <c r="BJ90" i="16"/>
  <c r="BI90" i="16"/>
  <c r="BH90" i="16"/>
  <c r="BG90" i="16"/>
  <c r="BF90" i="16"/>
  <c r="BE90" i="16"/>
  <c r="BL82" i="16"/>
  <c r="BK82" i="16"/>
  <c r="BJ82" i="16"/>
  <c r="BI82" i="16"/>
  <c r="BH82" i="16"/>
  <c r="BG82" i="16"/>
  <c r="BF82" i="16"/>
  <c r="BE82" i="16"/>
  <c r="BM82" i="16"/>
  <c r="BK74" i="16"/>
  <c r="BJ74" i="16"/>
  <c r="BI74" i="16"/>
  <c r="BH74" i="16"/>
  <c r="BG74" i="16"/>
  <c r="BF74" i="16"/>
  <c r="BE74" i="16"/>
  <c r="BM74" i="16"/>
  <c r="BL74" i="16"/>
  <c r="BM66" i="16"/>
  <c r="BL66" i="16"/>
  <c r="BK66" i="16"/>
  <c r="BJ66" i="16"/>
  <c r="BI66" i="16"/>
  <c r="BH66" i="16"/>
  <c r="BG66" i="16"/>
  <c r="BF66" i="16"/>
  <c r="BE66" i="16"/>
  <c r="BM58" i="16"/>
  <c r="BL58" i="16"/>
  <c r="BK58" i="16"/>
  <c r="BJ58" i="16"/>
  <c r="BI58" i="16"/>
  <c r="BH58" i="16"/>
  <c r="BG58" i="16"/>
  <c r="BF58" i="16"/>
  <c r="BE58" i="16"/>
  <c r="BM50" i="16"/>
  <c r="BL50" i="16"/>
  <c r="BK50" i="16"/>
  <c r="BJ50" i="16"/>
  <c r="BI50" i="16"/>
  <c r="BH50" i="16"/>
  <c r="BG50" i="16"/>
  <c r="BF50" i="16"/>
  <c r="BE50" i="16"/>
  <c r="BK42" i="16"/>
  <c r="BJ42" i="16"/>
  <c r="BI42" i="16"/>
  <c r="BH42" i="16"/>
  <c r="BG42" i="16"/>
  <c r="BF42" i="16"/>
  <c r="BE42" i="16"/>
  <c r="BM42" i="16"/>
  <c r="BL42" i="16"/>
  <c r="BM34" i="16"/>
  <c r="BL34" i="16"/>
  <c r="BK34" i="16"/>
  <c r="BJ34" i="16"/>
  <c r="BI34" i="16"/>
  <c r="BH34" i="16"/>
  <c r="BG34" i="16"/>
  <c r="BF34" i="16"/>
  <c r="BE34" i="16"/>
  <c r="BM26" i="16"/>
  <c r="BL26" i="16"/>
  <c r="BK26" i="16"/>
  <c r="BJ26" i="16"/>
  <c r="BI26" i="16"/>
  <c r="BH26" i="16"/>
  <c r="BG26" i="16"/>
  <c r="BF26" i="16"/>
  <c r="BE26" i="16"/>
  <c r="CW93" i="16"/>
  <c r="CV93" i="16"/>
  <c r="CU93" i="16"/>
  <c r="CT93" i="16"/>
  <c r="CS93" i="16"/>
  <c r="CR93" i="16"/>
  <c r="CQ93" i="16"/>
  <c r="CP93" i="16"/>
  <c r="CO93" i="16"/>
  <c r="CW85" i="16"/>
  <c r="CV85" i="16"/>
  <c r="CU85" i="16"/>
  <c r="CT85" i="16"/>
  <c r="CS85" i="16"/>
  <c r="CR85" i="16"/>
  <c r="CQ85" i="16"/>
  <c r="CP85" i="16"/>
  <c r="CO85" i="16"/>
  <c r="CW77" i="16"/>
  <c r="CV77" i="16"/>
  <c r="CU77" i="16"/>
  <c r="CT77" i="16"/>
  <c r="CS77" i="16"/>
  <c r="CR77" i="16"/>
  <c r="CQ77" i="16"/>
  <c r="CP77" i="16"/>
  <c r="CO77" i="16"/>
  <c r="CW69" i="16"/>
  <c r="CV69" i="16"/>
  <c r="CU69" i="16"/>
  <c r="CT69" i="16"/>
  <c r="CS69" i="16"/>
  <c r="CR69" i="16"/>
  <c r="CQ69" i="16"/>
  <c r="CP69" i="16"/>
  <c r="CO69" i="16"/>
  <c r="CW61" i="16"/>
  <c r="CV61" i="16"/>
  <c r="CU61" i="16"/>
  <c r="CT61" i="16"/>
  <c r="CS61" i="16"/>
  <c r="CR61" i="16"/>
  <c r="CQ61" i="16"/>
  <c r="CP61" i="16"/>
  <c r="CO61" i="16"/>
  <c r="CW53" i="16"/>
  <c r="CV53" i="16"/>
  <c r="CU53" i="16"/>
  <c r="CT53" i="16"/>
  <c r="CS53" i="16"/>
  <c r="CR53" i="16"/>
  <c r="CQ53" i="16"/>
  <c r="CP53" i="16"/>
  <c r="CO53" i="16"/>
  <c r="CW45" i="16"/>
  <c r="CV45" i="16"/>
  <c r="CU45" i="16"/>
  <c r="CT45" i="16"/>
  <c r="CS45" i="16"/>
  <c r="CR45" i="16"/>
  <c r="CQ45" i="16"/>
  <c r="CP45" i="16"/>
  <c r="CO45" i="16"/>
  <c r="CW37" i="16"/>
  <c r="CV37" i="16"/>
  <c r="CU37" i="16"/>
  <c r="CT37" i="16"/>
  <c r="CS37" i="16"/>
  <c r="CR37" i="16"/>
  <c r="CQ37" i="16"/>
  <c r="CP37" i="16"/>
  <c r="CO37" i="16"/>
  <c r="CW29" i="16"/>
  <c r="CV29" i="16"/>
  <c r="CU29" i="16"/>
  <c r="CT29" i="16"/>
  <c r="CS29" i="16"/>
  <c r="CR29" i="16"/>
  <c r="CQ29" i="16"/>
  <c r="CP29" i="16"/>
  <c r="CO29" i="16"/>
  <c r="CW21" i="16"/>
  <c r="CV21" i="16"/>
  <c r="CU21" i="16"/>
  <c r="CT21" i="16"/>
  <c r="CS21" i="16"/>
  <c r="CR21" i="16"/>
  <c r="CQ21" i="16"/>
  <c r="CP21" i="16"/>
  <c r="CO21" i="16"/>
  <c r="CW88" i="16"/>
  <c r="CV88" i="16"/>
  <c r="CU88" i="16"/>
  <c r="CT88" i="16"/>
  <c r="CS88" i="16"/>
  <c r="CR88" i="16"/>
  <c r="CQ88" i="16"/>
  <c r="CP88" i="16"/>
  <c r="CO88" i="16"/>
  <c r="CW80" i="16"/>
  <c r="CV80" i="16"/>
  <c r="CU80" i="16"/>
  <c r="CT80" i="16"/>
  <c r="CS80" i="16"/>
  <c r="CR80" i="16"/>
  <c r="CQ80" i="16"/>
  <c r="CP80" i="16"/>
  <c r="CO80" i="16"/>
  <c r="CW72" i="16"/>
  <c r="CV72" i="16"/>
  <c r="CU72" i="16"/>
  <c r="CT72" i="16"/>
  <c r="CS72" i="16"/>
  <c r="CR72" i="16"/>
  <c r="CQ72" i="16"/>
  <c r="CP72" i="16"/>
  <c r="CO72" i="16"/>
  <c r="CW64" i="16"/>
  <c r="CV64" i="16"/>
  <c r="CU64" i="16"/>
  <c r="CT64" i="16"/>
  <c r="CS64" i="16"/>
  <c r="CR64" i="16"/>
  <c r="CQ64" i="16"/>
  <c r="CP64" i="16"/>
  <c r="CO64" i="16"/>
  <c r="CW56" i="16"/>
  <c r="CV56" i="16"/>
  <c r="CU56" i="16"/>
  <c r="CT56" i="16"/>
  <c r="CS56" i="16"/>
  <c r="CR56" i="16"/>
  <c r="CQ56" i="16"/>
  <c r="CP56" i="16"/>
  <c r="CO56" i="16"/>
  <c r="CW48" i="16"/>
  <c r="CV48" i="16"/>
  <c r="CU48" i="16"/>
  <c r="CT48" i="16"/>
  <c r="CS48" i="16"/>
  <c r="CR48" i="16"/>
  <c r="CQ48" i="16"/>
  <c r="CP48" i="16"/>
  <c r="CO48" i="16"/>
  <c r="CW40" i="16"/>
  <c r="CV40" i="16"/>
  <c r="CU40" i="16"/>
  <c r="CT40" i="16"/>
  <c r="CS40" i="16"/>
  <c r="CR40" i="16"/>
  <c r="CQ40" i="16"/>
  <c r="CP40" i="16"/>
  <c r="CO40" i="16"/>
  <c r="CW32" i="16"/>
  <c r="CV32" i="16"/>
  <c r="CU32" i="16"/>
  <c r="CT32" i="16"/>
  <c r="CS32" i="16"/>
  <c r="CR32" i="16"/>
  <c r="CQ32" i="16"/>
  <c r="CP32" i="16"/>
  <c r="CO32" i="16"/>
  <c r="CW24" i="16"/>
  <c r="CV24" i="16"/>
  <c r="CU24" i="16"/>
  <c r="CT24" i="16"/>
  <c r="CS24" i="16"/>
  <c r="CR24" i="16"/>
  <c r="CQ24" i="16"/>
  <c r="CP24" i="16"/>
  <c r="CO24" i="16"/>
  <c r="BM153" i="16"/>
  <c r="BL153" i="16"/>
  <c r="BK153" i="16"/>
  <c r="BJ153" i="16"/>
  <c r="BI153" i="16"/>
  <c r="BH153" i="16"/>
  <c r="BG153" i="16"/>
  <c r="BF153" i="16"/>
  <c r="BE153" i="16"/>
  <c r="BB153" i="16"/>
  <c r="BH145" i="16"/>
  <c r="BG145" i="16"/>
  <c r="BF145" i="16"/>
  <c r="BE145" i="16"/>
  <c r="BM145" i="16"/>
  <c r="BL145" i="16"/>
  <c r="BK145" i="16"/>
  <c r="BJ145" i="16"/>
  <c r="BI145" i="16"/>
  <c r="BM137" i="16"/>
  <c r="BL137" i="16"/>
  <c r="BK137" i="16"/>
  <c r="BJ137" i="16"/>
  <c r="BI137" i="16"/>
  <c r="BH137" i="16"/>
  <c r="BG137" i="16"/>
  <c r="BF137" i="16"/>
  <c r="BE137" i="16"/>
  <c r="BM129" i="16"/>
  <c r="BL129" i="16"/>
  <c r="BK129" i="16"/>
  <c r="BJ129" i="16"/>
  <c r="BI129" i="16"/>
  <c r="BH129" i="16"/>
  <c r="BG129" i="16"/>
  <c r="BF129" i="16"/>
  <c r="BE129" i="16"/>
  <c r="BM121" i="16"/>
  <c r="BL121" i="16"/>
  <c r="BK121" i="16"/>
  <c r="BJ121" i="16"/>
  <c r="BI121" i="16"/>
  <c r="BH121" i="16"/>
  <c r="BG121" i="16"/>
  <c r="BF121" i="16"/>
  <c r="BE121" i="16"/>
  <c r="BL113" i="16"/>
  <c r="BK113" i="16"/>
  <c r="BJ113" i="16"/>
  <c r="BI113" i="16"/>
  <c r="BH113" i="16"/>
  <c r="BG113" i="16"/>
  <c r="BF113" i="16"/>
  <c r="BE113" i="16"/>
  <c r="BM113" i="16"/>
  <c r="BM105" i="16"/>
  <c r="BL105" i="16"/>
  <c r="BK105" i="16"/>
  <c r="BJ105" i="16"/>
  <c r="BI105" i="16"/>
  <c r="BH105" i="16"/>
  <c r="BG105" i="16"/>
  <c r="BF105" i="16"/>
  <c r="BE105" i="16"/>
  <c r="BM97" i="16"/>
  <c r="BL97" i="16"/>
  <c r="BK97" i="16"/>
  <c r="BJ97" i="16"/>
  <c r="BI97" i="16"/>
  <c r="BH97" i="16"/>
  <c r="BG97" i="16"/>
  <c r="BF97" i="16"/>
  <c r="BE97" i="16"/>
  <c r="BD97" i="16"/>
  <c r="BI89" i="16"/>
  <c r="BH89" i="16"/>
  <c r="BG89" i="16"/>
  <c r="BF89" i="16"/>
  <c r="BE89" i="16"/>
  <c r="BM89" i="16"/>
  <c r="BL89" i="16"/>
  <c r="BK89" i="16"/>
  <c r="BJ89" i="16"/>
  <c r="BH81" i="16"/>
  <c r="BG81" i="16"/>
  <c r="BF81" i="16"/>
  <c r="BE81" i="16"/>
  <c r="BM81" i="16"/>
  <c r="BL81" i="16"/>
  <c r="BK81" i="16"/>
  <c r="BJ81" i="16"/>
  <c r="BI81" i="16"/>
  <c r="BM73" i="16"/>
  <c r="BL73" i="16"/>
  <c r="BK73" i="16"/>
  <c r="BJ73" i="16"/>
  <c r="BI73" i="16"/>
  <c r="BH73" i="16"/>
  <c r="BG73" i="16"/>
  <c r="BF73" i="16"/>
  <c r="BE73" i="16"/>
  <c r="BM65" i="16"/>
  <c r="BL65" i="16"/>
  <c r="BK65" i="16"/>
  <c r="BJ65" i="16"/>
  <c r="BI65" i="16"/>
  <c r="BH65" i="16"/>
  <c r="BG65" i="16"/>
  <c r="BF65" i="16"/>
  <c r="BE65" i="16"/>
  <c r="BB65" i="16"/>
  <c r="BM157" i="16"/>
  <c r="BL157" i="16"/>
  <c r="BK157" i="16"/>
  <c r="BJ157" i="16"/>
  <c r="BI157" i="16"/>
  <c r="BH157" i="16"/>
  <c r="BG157" i="16"/>
  <c r="BF157" i="16"/>
  <c r="BE157" i="16"/>
  <c r="BC157" i="16"/>
  <c r="BM35" i="16"/>
  <c r="BL35" i="16"/>
  <c r="BK35" i="16"/>
  <c r="BJ35" i="16"/>
  <c r="BI35" i="16"/>
  <c r="BH35" i="16"/>
  <c r="BG35" i="16"/>
  <c r="BF35" i="16"/>
  <c r="BE35" i="16"/>
  <c r="R43" i="16"/>
  <c r="BK47" i="16"/>
  <c r="BJ47" i="16"/>
  <c r="BI47" i="16"/>
  <c r="BH47" i="16"/>
  <c r="BG47" i="16"/>
  <c r="BF47" i="16"/>
  <c r="BE47" i="16"/>
  <c r="BM47" i="16"/>
  <c r="BL47" i="16"/>
  <c r="R60" i="16"/>
  <c r="J68" i="16"/>
  <c r="J76" i="16"/>
  <c r="J92" i="16"/>
  <c r="J108" i="16"/>
  <c r="J124" i="16"/>
  <c r="N132" i="16"/>
  <c r="N140" i="16"/>
  <c r="N152" i="16"/>
  <c r="BL59" i="16"/>
  <c r="BK59" i="16"/>
  <c r="BJ59" i="16"/>
  <c r="BI59" i="16"/>
  <c r="BH59" i="16"/>
  <c r="BG59" i="16"/>
  <c r="BF59" i="16"/>
  <c r="BE59" i="16"/>
  <c r="BM59" i="16"/>
  <c r="K29" i="16"/>
  <c r="R29" i="16"/>
  <c r="BH33" i="16"/>
  <c r="BG33" i="16"/>
  <c r="BF33" i="16"/>
  <c r="BE33" i="16"/>
  <c r="BD33" i="16"/>
  <c r="BM33" i="16"/>
  <c r="BL33" i="16"/>
  <c r="BK33" i="16"/>
  <c r="BJ33" i="16"/>
  <c r="BI33" i="16"/>
  <c r="J41" i="16"/>
  <c r="R41" i="16"/>
  <c r="R49" i="16"/>
  <c r="J57" i="16"/>
  <c r="R57" i="16"/>
  <c r="N157" i="16"/>
  <c r="R40" i="16"/>
  <c r="K40" i="16"/>
  <c r="R48" i="16"/>
  <c r="R56" i="16"/>
  <c r="J56" i="16"/>
  <c r="BL61" i="16"/>
  <c r="BK61" i="16"/>
  <c r="BJ61" i="16"/>
  <c r="BI61" i="16"/>
  <c r="BH61" i="16"/>
  <c r="BG61" i="16"/>
  <c r="BF61" i="16"/>
  <c r="BE61" i="16"/>
  <c r="BM61" i="16"/>
  <c r="BB2079" i="16"/>
  <c r="BC2079" i="16"/>
  <c r="BB2095" i="16"/>
  <c r="BC2095" i="16"/>
  <c r="BD2095" i="16"/>
  <c r="BD2111" i="16"/>
  <c r="BB2127" i="16"/>
  <c r="BC2127" i="16"/>
  <c r="BD2127" i="16"/>
  <c r="BB2143" i="16"/>
  <c r="BB2159" i="16"/>
  <c r="BD2159" i="16"/>
  <c r="BB2175" i="16"/>
  <c r="BC2175" i="16"/>
  <c r="BD2175" i="16"/>
  <c r="BB2191" i="16"/>
  <c r="BC2191" i="16"/>
  <c r="BC2207" i="16"/>
  <c r="BB2223" i="16"/>
  <c r="BC2223" i="16"/>
  <c r="BD2223" i="16"/>
  <c r="BB2239" i="16"/>
  <c r="BC2239" i="16"/>
  <c r="BD2239" i="16"/>
  <c r="BB2255" i="16"/>
  <c r="BC2255" i="16"/>
  <c r="BD2255" i="16"/>
  <c r="BB2271" i="16"/>
  <c r="BC2271" i="16"/>
  <c r="BD2271" i="16"/>
  <c r="BB2287" i="16"/>
  <c r="BC2287" i="16"/>
  <c r="BD2287" i="16"/>
  <c r="BB2303" i="16"/>
  <c r="BC2303" i="16"/>
  <c r="BB2319" i="16"/>
  <c r="BC2319" i="16"/>
  <c r="BB2335" i="16"/>
  <c r="BC2335" i="16"/>
  <c r="BB2351" i="16"/>
  <c r="BC2351" i="16"/>
  <c r="BD2351" i="16"/>
  <c r="BB2367" i="16"/>
  <c r="BC2367" i="16"/>
  <c r="BD2367" i="16"/>
  <c r="BB2383" i="16"/>
  <c r="BC2383" i="16"/>
  <c r="BD2383" i="16"/>
  <c r="BB2399" i="16"/>
  <c r="BC2399" i="16"/>
  <c r="BD2399" i="16"/>
  <c r="BB2415" i="16"/>
  <c r="BC2415" i="16"/>
  <c r="BD2415" i="16"/>
  <c r="BB2431" i="16"/>
  <c r="BC2431" i="16"/>
  <c r="BD2431" i="16"/>
  <c r="BB2447" i="16"/>
  <c r="BC2447" i="16"/>
  <c r="BD2447" i="16"/>
  <c r="BC2463" i="16"/>
  <c r="BB2479" i="16"/>
  <c r="BC2479" i="16"/>
  <c r="BD2479" i="16"/>
  <c r="BB2495" i="16"/>
  <c r="BC2495" i="16"/>
  <c r="BD2495" i="16"/>
  <c r="BB2511" i="16"/>
  <c r="BC2511" i="16"/>
  <c r="BD2511" i="16"/>
  <c r="BB2527" i="16"/>
  <c r="BC2527" i="16"/>
  <c r="BD2527" i="16"/>
  <c r="BB2543" i="16"/>
  <c r="BC2543" i="16"/>
  <c r="BD2543" i="16"/>
  <c r="BB2559" i="16"/>
  <c r="BC2559" i="16"/>
  <c r="BB2575" i="16"/>
  <c r="BC2575" i="16"/>
  <c r="BD2575" i="16"/>
  <c r="BB2591" i="16"/>
  <c r="BC2591" i="16"/>
  <c r="BB2607" i="16"/>
  <c r="BC2607" i="16"/>
  <c r="BD2607" i="16"/>
  <c r="BC2623" i="16"/>
  <c r="BD2623" i="16"/>
  <c r="BB2639" i="16"/>
  <c r="BC2639" i="16"/>
  <c r="BD2639" i="16"/>
  <c r="BB2671" i="16"/>
  <c r="BC2671" i="16"/>
  <c r="BD2671" i="16"/>
  <c r="BB2687" i="16"/>
  <c r="BD2687" i="16"/>
  <c r="BB2703" i="16"/>
  <c r="BC2703" i="16"/>
  <c r="BD2703" i="16"/>
  <c r="BB2719" i="16"/>
  <c r="BD2719" i="16"/>
  <c r="BB2735" i="16"/>
  <c r="BC2735" i="16"/>
  <c r="BD2735" i="16"/>
  <c r="BM6" i="15"/>
  <c r="BL6" i="15"/>
  <c r="BK6" i="15"/>
  <c r="BJ6" i="15"/>
  <c r="BI6" i="15"/>
  <c r="BH6" i="15"/>
  <c r="BG6" i="15"/>
  <c r="BF6" i="15"/>
  <c r="BE6" i="15"/>
  <c r="AT27" i="15"/>
  <c r="AS27" i="15"/>
  <c r="AR27" i="15"/>
  <c r="AQ27" i="15"/>
  <c r="AP27" i="15"/>
  <c r="AO27" i="15"/>
  <c r="AN27" i="15"/>
  <c r="AM27" i="15"/>
  <c r="AL27" i="15"/>
  <c r="AT43" i="15"/>
  <c r="AS43" i="15"/>
  <c r="AR43" i="15"/>
  <c r="AQ43" i="15"/>
  <c r="AP43" i="15"/>
  <c r="AO43" i="15"/>
  <c r="AN43" i="15"/>
  <c r="AM43" i="15"/>
  <c r="AL43" i="15"/>
  <c r="AT60" i="15"/>
  <c r="AS60" i="15"/>
  <c r="AR60" i="15"/>
  <c r="AQ60" i="15"/>
  <c r="AP60" i="15"/>
  <c r="AO60" i="15"/>
  <c r="AN60" i="15"/>
  <c r="AM60" i="15"/>
  <c r="AL60" i="15"/>
  <c r="AT76" i="15"/>
  <c r="AS76" i="15"/>
  <c r="AR76" i="15"/>
  <c r="AQ76" i="15"/>
  <c r="AP76" i="15"/>
  <c r="AO76" i="15"/>
  <c r="AN76" i="15"/>
  <c r="AM76" i="15"/>
  <c r="AL76" i="15"/>
  <c r="AT92" i="15"/>
  <c r="AS92" i="15"/>
  <c r="AR92" i="15"/>
  <c r="AQ92" i="15"/>
  <c r="AP92" i="15"/>
  <c r="AO92" i="15"/>
  <c r="AN92" i="15"/>
  <c r="AM92" i="15"/>
  <c r="AL92" i="15"/>
  <c r="BM2054" i="16"/>
  <c r="BL2054" i="16"/>
  <c r="BK2054" i="16"/>
  <c r="BJ2054" i="16"/>
  <c r="BI2054" i="16"/>
  <c r="BH2054" i="16"/>
  <c r="BG2054" i="16"/>
  <c r="BF2054" i="16"/>
  <c r="BE2054" i="16"/>
  <c r="BM2038" i="16"/>
  <c r="BL2038" i="16"/>
  <c r="BK2038" i="16"/>
  <c r="BJ2038" i="16"/>
  <c r="BI2038" i="16"/>
  <c r="BH2038" i="16"/>
  <c r="BG2038" i="16"/>
  <c r="BF2038" i="16"/>
  <c r="BE2038" i="16"/>
  <c r="BD2038" i="16"/>
  <c r="BJ2022" i="16"/>
  <c r="BI2022" i="16"/>
  <c r="BH2022" i="16"/>
  <c r="BG2022" i="16"/>
  <c r="BF2022" i="16"/>
  <c r="BE2022" i="16"/>
  <c r="BM2022" i="16"/>
  <c r="BL2022" i="16"/>
  <c r="BK2022" i="16"/>
  <c r="BM2006" i="16"/>
  <c r="BL2006" i="16"/>
  <c r="BK2006" i="16"/>
  <c r="BJ2006" i="16"/>
  <c r="BI2006" i="16"/>
  <c r="BH2006" i="16"/>
  <c r="BG2006" i="16"/>
  <c r="BF2006" i="16"/>
  <c r="BE2006" i="16"/>
  <c r="BC2006" i="16"/>
  <c r="BM1990" i="16"/>
  <c r="BL1990" i="16"/>
  <c r="BK1990" i="16"/>
  <c r="BJ1990" i="16"/>
  <c r="BI1990" i="16"/>
  <c r="BH1990" i="16"/>
  <c r="BG1990" i="16"/>
  <c r="BF1990" i="16"/>
  <c r="BE1990" i="16"/>
  <c r="BD1990" i="16"/>
  <c r="BM1974" i="16"/>
  <c r="BL1974" i="16"/>
  <c r="BK1974" i="16"/>
  <c r="BJ1974" i="16"/>
  <c r="BI1974" i="16"/>
  <c r="BH1974" i="16"/>
  <c r="BG1974" i="16"/>
  <c r="BF1974" i="16"/>
  <c r="BE1974" i="16"/>
  <c r="BJ1958" i="16"/>
  <c r="BI1958" i="16"/>
  <c r="BH1958" i="16"/>
  <c r="BG1958" i="16"/>
  <c r="BF1958" i="16"/>
  <c r="BE1958" i="16"/>
  <c r="BM1958" i="16"/>
  <c r="BL1958" i="16"/>
  <c r="BK1958" i="16"/>
  <c r="BM1942" i="16"/>
  <c r="BL1942" i="16"/>
  <c r="BK1942" i="16"/>
  <c r="BJ1942" i="16"/>
  <c r="BI1942" i="16"/>
  <c r="BH1942" i="16"/>
  <c r="BG1942" i="16"/>
  <c r="BF1942" i="16"/>
  <c r="BE1942" i="16"/>
  <c r="BM1926" i="16"/>
  <c r="BL1926" i="16"/>
  <c r="BK1926" i="16"/>
  <c r="BJ1926" i="16"/>
  <c r="BI1926" i="16"/>
  <c r="BH1926" i="16"/>
  <c r="BG1926" i="16"/>
  <c r="BF1926" i="16"/>
  <c r="BE1926" i="16"/>
  <c r="BM1910" i="16"/>
  <c r="BL1910" i="16"/>
  <c r="BK1910" i="16"/>
  <c r="BJ1910" i="16"/>
  <c r="BI1910" i="16"/>
  <c r="BH1910" i="16"/>
  <c r="BG1910" i="16"/>
  <c r="BF1910" i="16"/>
  <c r="BE1910" i="16"/>
  <c r="BM1894" i="16"/>
  <c r="BL1894" i="16"/>
  <c r="BK1894" i="16"/>
  <c r="BJ1894" i="16"/>
  <c r="BI1894" i="16"/>
  <c r="BH1894" i="16"/>
  <c r="BG1894" i="16"/>
  <c r="BF1894" i="16"/>
  <c r="BE1894" i="16"/>
  <c r="BM1878" i="16"/>
  <c r="BL1878" i="16"/>
  <c r="BK1878" i="16"/>
  <c r="BJ1878" i="16"/>
  <c r="BI1878" i="16"/>
  <c r="BH1878" i="16"/>
  <c r="BG1878" i="16"/>
  <c r="BF1878" i="16"/>
  <c r="BE1878" i="16"/>
  <c r="BM1862" i="16"/>
  <c r="BL1862" i="16"/>
  <c r="BK1862" i="16"/>
  <c r="BJ1862" i="16"/>
  <c r="BI1862" i="16"/>
  <c r="BH1862" i="16"/>
  <c r="BG1862" i="16"/>
  <c r="BF1862" i="16"/>
  <c r="BE1862" i="16"/>
  <c r="BM1846" i="16"/>
  <c r="BL1846" i="16"/>
  <c r="BK1846" i="16"/>
  <c r="BJ1846" i="16"/>
  <c r="BI1846" i="16"/>
  <c r="BH1846" i="16"/>
  <c r="BG1846" i="16"/>
  <c r="BF1846" i="16"/>
  <c r="BE1846" i="16"/>
  <c r="BM1830" i="16"/>
  <c r="BL1830" i="16"/>
  <c r="BK1830" i="16"/>
  <c r="BJ1830" i="16"/>
  <c r="BI1830" i="16"/>
  <c r="BH1830" i="16"/>
  <c r="BG1830" i="16"/>
  <c r="BF1830" i="16"/>
  <c r="BE1830" i="16"/>
  <c r="BM1814" i="16"/>
  <c r="BL1814" i="16"/>
  <c r="BK1814" i="16"/>
  <c r="BJ1814" i="16"/>
  <c r="BI1814" i="16"/>
  <c r="BH1814" i="16"/>
  <c r="BG1814" i="16"/>
  <c r="BF1814" i="16"/>
  <c r="BE1814" i="16"/>
  <c r="BM1798" i="16"/>
  <c r="BL1798" i="16"/>
  <c r="BK1798" i="16"/>
  <c r="BJ1798" i="16"/>
  <c r="BI1798" i="16"/>
  <c r="BH1798" i="16"/>
  <c r="BG1798" i="16"/>
  <c r="BF1798" i="16"/>
  <c r="BE1798" i="16"/>
  <c r="BC1798" i="16"/>
  <c r="BM1782" i="16"/>
  <c r="BL1782" i="16"/>
  <c r="BK1782" i="16"/>
  <c r="BJ1782" i="16"/>
  <c r="BI1782" i="16"/>
  <c r="BH1782" i="16"/>
  <c r="BG1782" i="16"/>
  <c r="BF1782" i="16"/>
  <c r="BE1782" i="16"/>
  <c r="BD1782" i="16"/>
  <c r="CW13" i="16"/>
  <c r="CV13" i="16"/>
  <c r="CU13" i="16"/>
  <c r="CT13" i="16"/>
  <c r="CS13" i="16"/>
  <c r="CR13" i="16"/>
  <c r="CQ13" i="16"/>
  <c r="CP13" i="16"/>
  <c r="CO13" i="16"/>
  <c r="BM2056" i="16"/>
  <c r="BL2056" i="16"/>
  <c r="BK2056" i="16"/>
  <c r="BJ2056" i="16"/>
  <c r="BI2056" i="16"/>
  <c r="BH2056" i="16"/>
  <c r="BG2056" i="16"/>
  <c r="BF2056" i="16"/>
  <c r="BE2056" i="16"/>
  <c r="BC2056" i="16"/>
  <c r="BM2040" i="16"/>
  <c r="BL2040" i="16"/>
  <c r="BK2040" i="16"/>
  <c r="BJ2040" i="16"/>
  <c r="BI2040" i="16"/>
  <c r="BH2040" i="16"/>
  <c r="BG2040" i="16"/>
  <c r="BF2040" i="16"/>
  <c r="BE2040" i="16"/>
  <c r="BM2024" i="16"/>
  <c r="BL2024" i="16"/>
  <c r="BK2024" i="16"/>
  <c r="BJ2024" i="16"/>
  <c r="BI2024" i="16"/>
  <c r="BH2024" i="16"/>
  <c r="BG2024" i="16"/>
  <c r="BF2024" i="16"/>
  <c r="BE2024" i="16"/>
  <c r="BM2008" i="16"/>
  <c r="BL2008" i="16"/>
  <c r="BK2008" i="16"/>
  <c r="BJ2008" i="16"/>
  <c r="BI2008" i="16"/>
  <c r="BH2008" i="16"/>
  <c r="BG2008" i="16"/>
  <c r="BF2008" i="16"/>
  <c r="BE2008" i="16"/>
  <c r="BM1992" i="16"/>
  <c r="BL1992" i="16"/>
  <c r="BK1992" i="16"/>
  <c r="BJ1992" i="16"/>
  <c r="BI1992" i="16"/>
  <c r="BH1992" i="16"/>
  <c r="BG1992" i="16"/>
  <c r="BF1992" i="16"/>
  <c r="BE1992" i="16"/>
  <c r="BD1992" i="16"/>
  <c r="BM1976" i="16"/>
  <c r="BL1976" i="16"/>
  <c r="BK1976" i="16"/>
  <c r="BJ1976" i="16"/>
  <c r="BI1976" i="16"/>
  <c r="BH1976" i="16"/>
  <c r="BG1976" i="16"/>
  <c r="BF1976" i="16"/>
  <c r="BE1976" i="16"/>
  <c r="BM1960" i="16"/>
  <c r="BL1960" i="16"/>
  <c r="BK1960" i="16"/>
  <c r="BJ1960" i="16"/>
  <c r="BI1960" i="16"/>
  <c r="BH1960" i="16"/>
  <c r="BG1960" i="16"/>
  <c r="BF1960" i="16"/>
  <c r="BE1960" i="16"/>
  <c r="BM1944" i="16"/>
  <c r="BL1944" i="16"/>
  <c r="BK1944" i="16"/>
  <c r="BJ1944" i="16"/>
  <c r="BI1944" i="16"/>
  <c r="BH1944" i="16"/>
  <c r="BG1944" i="16"/>
  <c r="BF1944" i="16"/>
  <c r="BE1944" i="16"/>
  <c r="BM1928" i="16"/>
  <c r="BL1928" i="16"/>
  <c r="BK1928" i="16"/>
  <c r="BJ1928" i="16"/>
  <c r="BI1928" i="16"/>
  <c r="BH1928" i="16"/>
  <c r="BG1928" i="16"/>
  <c r="BF1928" i="16"/>
  <c r="BE1928" i="16"/>
  <c r="BM1912" i="16"/>
  <c r="BL1912" i="16"/>
  <c r="BK1912" i="16"/>
  <c r="BJ1912" i="16"/>
  <c r="BI1912" i="16"/>
  <c r="BH1912" i="16"/>
  <c r="BG1912" i="16"/>
  <c r="BF1912" i="16"/>
  <c r="BE1912" i="16"/>
  <c r="BM1896" i="16"/>
  <c r="BL1896" i="16"/>
  <c r="BK1896" i="16"/>
  <c r="BJ1896" i="16"/>
  <c r="BI1896" i="16"/>
  <c r="BH1896" i="16"/>
  <c r="BG1896" i="16"/>
  <c r="BF1896" i="16"/>
  <c r="BE1896" i="16"/>
  <c r="BM1880" i="16"/>
  <c r="BL1880" i="16"/>
  <c r="BK1880" i="16"/>
  <c r="BJ1880" i="16"/>
  <c r="BI1880" i="16"/>
  <c r="BH1880" i="16"/>
  <c r="BG1880" i="16"/>
  <c r="BF1880" i="16"/>
  <c r="BE1880" i="16"/>
  <c r="BB1880" i="16"/>
  <c r="BM1864" i="16"/>
  <c r="BL1864" i="16"/>
  <c r="BK1864" i="16"/>
  <c r="BJ1864" i="16"/>
  <c r="BI1864" i="16"/>
  <c r="BH1864" i="16"/>
  <c r="BG1864" i="16"/>
  <c r="BF1864" i="16"/>
  <c r="BE1864" i="16"/>
  <c r="BM1848" i="16"/>
  <c r="BL1848" i="16"/>
  <c r="BK1848" i="16"/>
  <c r="BJ1848" i="16"/>
  <c r="BI1848" i="16"/>
  <c r="BH1848" i="16"/>
  <c r="BG1848" i="16"/>
  <c r="BF1848" i="16"/>
  <c r="BE1848" i="16"/>
  <c r="BM1832" i="16"/>
  <c r="BL1832" i="16"/>
  <c r="BK1832" i="16"/>
  <c r="BJ1832" i="16"/>
  <c r="BI1832" i="16"/>
  <c r="BH1832" i="16"/>
  <c r="BG1832" i="16"/>
  <c r="BF1832" i="16"/>
  <c r="BE1832" i="16"/>
  <c r="BB2336" i="16"/>
  <c r="BC2336" i="16"/>
  <c r="BD2336" i="16"/>
  <c r="BB2352" i="16"/>
  <c r="BC2352" i="16"/>
  <c r="BD2352" i="16"/>
  <c r="BB2368" i="16"/>
  <c r="BC2368" i="16"/>
  <c r="BD2368" i="16"/>
  <c r="BB2384" i="16"/>
  <c r="BC2384" i="16"/>
  <c r="BD2384" i="16"/>
  <c r="BB2400" i="16"/>
  <c r="BC2400" i="16"/>
  <c r="BD2400" i="16"/>
  <c r="BB2416" i="16"/>
  <c r="BC2416" i="16"/>
  <c r="BD2416" i="16"/>
  <c r="BB2432" i="16"/>
  <c r="BC2432" i="16"/>
  <c r="BD2432" i="16"/>
  <c r="BB2448" i="16"/>
  <c r="BC2448" i="16"/>
  <c r="BD2448" i="16"/>
  <c r="BB2464" i="16"/>
  <c r="BC2464" i="16"/>
  <c r="BD2464" i="16"/>
  <c r="BB2480" i="16"/>
  <c r="BC2480" i="16"/>
  <c r="BD2480" i="16"/>
  <c r="BB2496" i="16"/>
  <c r="BC2496" i="16"/>
  <c r="BD2496" i="16"/>
  <c r="BB2512" i="16"/>
  <c r="BC2512" i="16"/>
  <c r="BD2512" i="16"/>
  <c r="BB2528" i="16"/>
  <c r="BC2528" i="16"/>
  <c r="BD2528" i="16"/>
  <c r="BB2544" i="16"/>
  <c r="BC2544" i="16"/>
  <c r="BD2544" i="16"/>
  <c r="BB2560" i="16"/>
  <c r="BC2560" i="16"/>
  <c r="BD2560" i="16"/>
  <c r="BB2576" i="16"/>
  <c r="BC2576" i="16"/>
  <c r="BD2576" i="16"/>
  <c r="BB2592" i="16"/>
  <c r="BC2592" i="16"/>
  <c r="BD2592" i="16"/>
  <c r="BB2608" i="16"/>
  <c r="BC2608" i="16"/>
  <c r="BD2608" i="16"/>
  <c r="BB2624" i="16"/>
  <c r="BC2624" i="16"/>
  <c r="BD2624" i="16"/>
  <c r="BB2640" i="16"/>
  <c r="BC2640" i="16"/>
  <c r="BD2640" i="16"/>
  <c r="BB2656" i="16"/>
  <c r="BC2656" i="16"/>
  <c r="BD2656" i="16"/>
  <c r="BB2672" i="16"/>
  <c r="BC2672" i="16"/>
  <c r="BD2672" i="16"/>
  <c r="BB2688" i="16"/>
  <c r="BC2688" i="16"/>
  <c r="BD2688" i="16"/>
  <c r="BB2704" i="16"/>
  <c r="BC2704" i="16"/>
  <c r="BD2704" i="16"/>
  <c r="BB2720" i="16"/>
  <c r="BC2720" i="16"/>
  <c r="BD2720" i="16"/>
  <c r="BB2736" i="16"/>
  <c r="BC2736" i="16"/>
  <c r="BD2736" i="16"/>
  <c r="BC49" i="15"/>
  <c r="BB49" i="15"/>
  <c r="AZ49" i="15"/>
  <c r="AX49" i="15"/>
  <c r="BD49" i="15"/>
  <c r="BC55" i="15"/>
  <c r="BD55" i="15"/>
  <c r="BB1785" i="16"/>
  <c r="BC1785" i="16"/>
  <c r="BD1785" i="16"/>
  <c r="CG2" i="16"/>
  <c r="AU103" i="16"/>
  <c r="AU71" i="16"/>
  <c r="AU39" i="16"/>
  <c r="AU155" i="16"/>
  <c r="AU93" i="16"/>
  <c r="AU61" i="16"/>
  <c r="AU29" i="16"/>
  <c r="AU75" i="16"/>
  <c r="AU43" i="16"/>
  <c r="CG7" i="16"/>
  <c r="AU115" i="16"/>
  <c r="AU73" i="16"/>
  <c r="AU41" i="16"/>
  <c r="AU150" i="16"/>
  <c r="AU134" i="16"/>
  <c r="AU118" i="16"/>
  <c r="AU102" i="16"/>
  <c r="AU148" i="16"/>
  <c r="AU132" i="16"/>
  <c r="AU116" i="16"/>
  <c r="AU100" i="16"/>
  <c r="AU145" i="16"/>
  <c r="AU129" i="16"/>
  <c r="AU113" i="16"/>
  <c r="AU97" i="16"/>
  <c r="AU88" i="16"/>
  <c r="AU80" i="16"/>
  <c r="AU72" i="16"/>
  <c r="AU64" i="16"/>
  <c r="AU56" i="16"/>
  <c r="AU48" i="16"/>
  <c r="AU40" i="16"/>
  <c r="AU32" i="16"/>
  <c r="AU24" i="16"/>
  <c r="BC64" i="15"/>
  <c r="BD64" i="15"/>
  <c r="BB64" i="15"/>
  <c r="AZ64" i="15"/>
  <c r="AX64" i="15"/>
  <c r="BC72" i="15"/>
  <c r="BD72" i="15"/>
  <c r="BB72" i="15"/>
  <c r="BC80" i="15"/>
  <c r="BB80" i="15"/>
  <c r="AZ80" i="15"/>
  <c r="AX80" i="15"/>
  <c r="BD80" i="15"/>
  <c r="BB1833" i="16"/>
  <c r="BC1833" i="16"/>
  <c r="BD1833" i="16"/>
  <c r="BB1897" i="16"/>
  <c r="BC1897" i="16"/>
  <c r="BD1897" i="16"/>
  <c r="BB1961" i="16"/>
  <c r="BC1961" i="16"/>
  <c r="BD1961" i="16"/>
  <c r="BB2025" i="16"/>
  <c r="BC2025" i="16"/>
  <c r="BD2025" i="16"/>
  <c r="AJ125" i="15"/>
  <c r="AK125" i="15"/>
  <c r="AI125" i="15"/>
  <c r="AK157" i="15"/>
  <c r="AJ157" i="15"/>
  <c r="AH157" i="15"/>
  <c r="AB157" i="15"/>
  <c r="AI157" i="15"/>
  <c r="AJ1829" i="15"/>
  <c r="AI1829" i="15"/>
  <c r="AH1829" i="15"/>
  <c r="AA1829" i="15"/>
  <c r="AK1829" i="15"/>
  <c r="AJ1837" i="15"/>
  <c r="AI1837" i="15"/>
  <c r="AK1837" i="15"/>
  <c r="AJ1845" i="15"/>
  <c r="AI1845" i="15"/>
  <c r="AK1845" i="15"/>
  <c r="AI1991" i="15"/>
  <c r="AK1991" i="15"/>
  <c r="AJ1991" i="15"/>
  <c r="AH1991" i="15"/>
  <c r="AA1991" i="15"/>
  <c r="AI1999" i="15"/>
  <c r="AH1999" i="15"/>
  <c r="AK1999" i="15"/>
  <c r="AJ1999" i="15"/>
  <c r="AA1999" i="15"/>
  <c r="AI2007" i="15"/>
  <c r="AK2007" i="15"/>
  <c r="AJ2007" i="15"/>
  <c r="AH2007" i="15"/>
  <c r="AA2007" i="15"/>
  <c r="AI2015" i="15"/>
  <c r="AK2015" i="15"/>
  <c r="AJ2015" i="15"/>
  <c r="AI2023" i="15"/>
  <c r="AK2023" i="15"/>
  <c r="AJ2023" i="15"/>
  <c r="AH2023" i="15"/>
  <c r="AA2023" i="15"/>
  <c r="AI2031" i="15"/>
  <c r="AH2031" i="15"/>
  <c r="AK2031" i="15"/>
  <c r="AJ2031" i="15"/>
  <c r="AA2031" i="15"/>
  <c r="AI2039" i="15"/>
  <c r="AK2039" i="15"/>
  <c r="AJ2039" i="15"/>
  <c r="AH2039" i="15"/>
  <c r="AA2039" i="15"/>
  <c r="AI2047" i="15"/>
  <c r="AH2047" i="15"/>
  <c r="AA2047" i="15"/>
  <c r="AK2047" i="15"/>
  <c r="AJ2047" i="15"/>
  <c r="AI2055" i="15"/>
  <c r="AK2055" i="15"/>
  <c r="AJ2055" i="15"/>
  <c r="AH2055" i="15"/>
  <c r="AA2055" i="15"/>
  <c r="AI2063" i="15"/>
  <c r="AH2063" i="15"/>
  <c r="AA2063" i="15"/>
  <c r="AK2063" i="15"/>
  <c r="AJ2063" i="15"/>
  <c r="AI2071" i="15"/>
  <c r="AK2071" i="15"/>
  <c r="AJ2071" i="15"/>
  <c r="AH2071" i="15"/>
  <c r="AA2071" i="15"/>
  <c r="AI2079" i="15"/>
  <c r="AK2079" i="15"/>
  <c r="AJ2079" i="15"/>
  <c r="AI2087" i="15"/>
  <c r="AK2087" i="15"/>
  <c r="AJ2087" i="15"/>
  <c r="AH2087" i="15"/>
  <c r="AA2087" i="15"/>
  <c r="AI2095" i="15"/>
  <c r="AH2095" i="15"/>
  <c r="AK2095" i="15"/>
  <c r="AJ2095" i="15"/>
  <c r="AA2095" i="15"/>
  <c r="AI2103" i="15"/>
  <c r="AK2103" i="15"/>
  <c r="AJ2103" i="15"/>
  <c r="AH2103" i="15"/>
  <c r="AA2103" i="15"/>
  <c r="AI2111" i="15"/>
  <c r="AH2111" i="15"/>
  <c r="AA2111" i="15"/>
  <c r="AK2111" i="15"/>
  <c r="AJ2111" i="15"/>
  <c r="AI2119" i="15"/>
  <c r="AK2119" i="15"/>
  <c r="AJ2119" i="15"/>
  <c r="AH2119" i="15"/>
  <c r="AA2119" i="15"/>
  <c r="AI2127" i="15"/>
  <c r="AH2127" i="15"/>
  <c r="AK2127" i="15"/>
  <c r="AJ2127" i="15"/>
  <c r="AA2127" i="15"/>
  <c r="AI2135" i="15"/>
  <c r="AK2135" i="15"/>
  <c r="AJ2135" i="15"/>
  <c r="AH2135" i="15"/>
  <c r="AA2135" i="15"/>
  <c r="AI2143" i="15"/>
  <c r="AK2143" i="15"/>
  <c r="AJ2143" i="15"/>
  <c r="AI2151" i="15"/>
  <c r="AK2151" i="15"/>
  <c r="AJ2151" i="15"/>
  <c r="AH2151" i="15"/>
  <c r="AA2151" i="15"/>
  <c r="AI2159" i="15"/>
  <c r="AH2159" i="15"/>
  <c r="AK2159" i="15"/>
  <c r="AJ2159" i="15"/>
  <c r="AA2159" i="15"/>
  <c r="AI2167" i="15"/>
  <c r="AK2167" i="15"/>
  <c r="AJ2167" i="15"/>
  <c r="AH2167" i="15"/>
  <c r="AA2167" i="15"/>
  <c r="AI2175" i="15"/>
  <c r="AH2175" i="15"/>
  <c r="AA2175" i="15"/>
  <c r="AK2175" i="15"/>
  <c r="AJ2175" i="15"/>
  <c r="AI2183" i="15"/>
  <c r="AK2183" i="15"/>
  <c r="AJ2183" i="15"/>
  <c r="AH2183" i="15"/>
  <c r="AA2183" i="15"/>
  <c r="AI2191" i="15"/>
  <c r="AH2191" i="15"/>
  <c r="AA2191" i="15"/>
  <c r="AK2191" i="15"/>
  <c r="AJ2191" i="15"/>
  <c r="AI2199" i="15"/>
  <c r="AK2199" i="15"/>
  <c r="AJ2199" i="15"/>
  <c r="AH2199" i="15"/>
  <c r="AA2199" i="15"/>
  <c r="AI2207" i="15"/>
  <c r="AK2207" i="15"/>
  <c r="AJ2207" i="15"/>
  <c r="AI2215" i="15"/>
  <c r="AK2215" i="15"/>
  <c r="AJ2215" i="15"/>
  <c r="AH2215" i="15"/>
  <c r="AA2215" i="15"/>
  <c r="AI2223" i="15"/>
  <c r="AH2223" i="15"/>
  <c r="AK2223" i="15"/>
  <c r="AJ2223" i="15"/>
  <c r="AA2223" i="15"/>
  <c r="AI2231" i="15"/>
  <c r="AK2231" i="15"/>
  <c r="AJ2231" i="15"/>
  <c r="AH2231" i="15"/>
  <c r="AA2231" i="15"/>
  <c r="AI2239" i="15"/>
  <c r="AH2239" i="15"/>
  <c r="AA2239" i="15"/>
  <c r="AK2239" i="15"/>
  <c r="AJ2239" i="15"/>
  <c r="AI2247" i="15"/>
  <c r="AK2247" i="15"/>
  <c r="AJ2247" i="15"/>
  <c r="AH2247" i="15"/>
  <c r="AA2247" i="15"/>
  <c r="AI2255" i="15"/>
  <c r="AH2255" i="15"/>
  <c r="AK2255" i="15"/>
  <c r="AJ2255" i="15"/>
  <c r="AA2255" i="15"/>
  <c r="AI2263" i="15"/>
  <c r="AK2263" i="15"/>
  <c r="AJ2263" i="15"/>
  <c r="AH2263" i="15"/>
  <c r="AA2263" i="15"/>
  <c r="AI2271" i="15"/>
  <c r="AK2271" i="15"/>
  <c r="AJ2271" i="15"/>
  <c r="AI2279" i="15"/>
  <c r="AK2279" i="15"/>
  <c r="AJ2279" i="15"/>
  <c r="AH2279" i="15"/>
  <c r="AA2279" i="15"/>
  <c r="AI2287" i="15"/>
  <c r="AH2287" i="15"/>
  <c r="AK2287" i="15"/>
  <c r="AJ2287" i="15"/>
  <c r="AA2287" i="15"/>
  <c r="AI2295" i="15"/>
  <c r="AK2295" i="15"/>
  <c r="AJ2295" i="15"/>
  <c r="AH2295" i="15"/>
  <c r="AA2295" i="15"/>
  <c r="AI2303" i="15"/>
  <c r="AH2303" i="15"/>
  <c r="AA2303" i="15"/>
  <c r="AK2303" i="15"/>
  <c r="AJ2303" i="15"/>
  <c r="AI2311" i="15"/>
  <c r="AK2311" i="15"/>
  <c r="AJ2311" i="15"/>
  <c r="AH2311" i="15"/>
  <c r="AA2311" i="15"/>
  <c r="BD32" i="15"/>
  <c r="BC32" i="15"/>
  <c r="BD46" i="15"/>
  <c r="BB46" i="15"/>
  <c r="BC46" i="15"/>
  <c r="AJ1850" i="15"/>
  <c r="AI1850" i="15"/>
  <c r="AK1850" i="15"/>
  <c r="AJ1858" i="15"/>
  <c r="AI1858" i="15"/>
  <c r="AK1858" i="15"/>
  <c r="AJ1866" i="15"/>
  <c r="AH1866" i="15"/>
  <c r="AA1866" i="15"/>
  <c r="AI1866" i="15"/>
  <c r="AK1866" i="15"/>
  <c r="AJ1874" i="15"/>
  <c r="AI1874" i="15"/>
  <c r="AH1874" i="15"/>
  <c r="AA1874" i="15"/>
  <c r="AK1874" i="15"/>
  <c r="AJ1882" i="15"/>
  <c r="AI1882" i="15"/>
  <c r="AK1882" i="15"/>
  <c r="AJ1890" i="15"/>
  <c r="AH1890" i="15"/>
  <c r="AA1890" i="15"/>
  <c r="AI1890" i="15"/>
  <c r="AK1890" i="15"/>
  <c r="AJ1898" i="15"/>
  <c r="AI1898" i="15"/>
  <c r="AK1898" i="15"/>
  <c r="AJ1906" i="15"/>
  <c r="AI1906" i="15"/>
  <c r="AH1906" i="15"/>
  <c r="AA1906" i="15"/>
  <c r="AK1906" i="15"/>
  <c r="AJ1914" i="15"/>
  <c r="AI1914" i="15"/>
  <c r="AK1914" i="15"/>
  <c r="AJ1922" i="15"/>
  <c r="AI1922" i="15"/>
  <c r="AK1922" i="15"/>
  <c r="AJ1930" i="15"/>
  <c r="AI1930" i="15"/>
  <c r="AK1930" i="15"/>
  <c r="AJ1938" i="15"/>
  <c r="AI1938" i="15"/>
  <c r="AH1938" i="15"/>
  <c r="AA1938" i="15"/>
  <c r="AK1938" i="15"/>
  <c r="AJ1946" i="15"/>
  <c r="AI1946" i="15"/>
  <c r="AK1946" i="15"/>
  <c r="AJ1954" i="15"/>
  <c r="AH1954" i="15"/>
  <c r="AA1954" i="15"/>
  <c r="AI1954" i="15"/>
  <c r="AK1954" i="15"/>
  <c r="AJ1962" i="15"/>
  <c r="AI1962" i="15"/>
  <c r="AK1962" i="15"/>
  <c r="AJ1970" i="15"/>
  <c r="AI1970" i="15"/>
  <c r="AH1970" i="15"/>
  <c r="AA1970" i="15"/>
  <c r="AK1970" i="15"/>
  <c r="AJ1978" i="15"/>
  <c r="AI1978" i="15"/>
  <c r="AK1978" i="15"/>
  <c r="AJ1986" i="15"/>
  <c r="AI1986" i="15"/>
  <c r="AK1986" i="15"/>
  <c r="AJ1994" i="15"/>
  <c r="AH1994" i="15"/>
  <c r="AA1994" i="15"/>
  <c r="AI1994" i="15"/>
  <c r="AK1994" i="15"/>
  <c r="AJ2002" i="15"/>
  <c r="AI2002" i="15"/>
  <c r="AH2002" i="15"/>
  <c r="AA2002" i="15"/>
  <c r="AK2002" i="15"/>
  <c r="AJ2010" i="15"/>
  <c r="AI2010" i="15"/>
  <c r="AK2010" i="15"/>
  <c r="AJ2018" i="15"/>
  <c r="AH2018" i="15"/>
  <c r="AA2018" i="15"/>
  <c r="AI2018" i="15"/>
  <c r="AK2018" i="15"/>
  <c r="AJ2026" i="15"/>
  <c r="AI2026" i="15"/>
  <c r="AK2026" i="15"/>
  <c r="AJ2034" i="15"/>
  <c r="AI2034" i="15"/>
  <c r="AH2034" i="15"/>
  <c r="AA2034" i="15"/>
  <c r="AK2034" i="15"/>
  <c r="AJ2042" i="15"/>
  <c r="AI2042" i="15"/>
  <c r="AK2042" i="15"/>
  <c r="AJ2050" i="15"/>
  <c r="AI2050" i="15"/>
  <c r="AK2050" i="15"/>
  <c r="AJ2058" i="15"/>
  <c r="AH2058" i="15"/>
  <c r="AA2058" i="15"/>
  <c r="AI2058" i="15"/>
  <c r="AK2058" i="15"/>
  <c r="AJ2066" i="15"/>
  <c r="AI2066" i="15"/>
  <c r="AK2066" i="15"/>
  <c r="AJ2074" i="15"/>
  <c r="AI2074" i="15"/>
  <c r="AK2074" i="15"/>
  <c r="AJ2082" i="15"/>
  <c r="AI2082" i="15"/>
  <c r="AK2082" i="15"/>
  <c r="AJ2090" i="15"/>
  <c r="AI2090" i="15"/>
  <c r="AK2090" i="15"/>
  <c r="AJ2098" i="15"/>
  <c r="AI2098" i="15"/>
  <c r="AH2098" i="15"/>
  <c r="AK2098" i="15"/>
  <c r="AJ2106" i="15"/>
  <c r="AI2106" i="15"/>
  <c r="AK2106" i="15"/>
  <c r="AJ2114" i="15"/>
  <c r="AI2114" i="15"/>
  <c r="AK2114" i="15"/>
  <c r="AJ2122" i="15"/>
  <c r="AH2122" i="15"/>
  <c r="AA2122" i="15"/>
  <c r="AI2122" i="15"/>
  <c r="AK2122" i="15"/>
  <c r="AJ2130" i="15"/>
  <c r="AI2130" i="15"/>
  <c r="AK2130" i="15"/>
  <c r="AJ2138" i="15"/>
  <c r="AI2138" i="15"/>
  <c r="AK2138" i="15"/>
  <c r="AJ2146" i="15"/>
  <c r="AI2146" i="15"/>
  <c r="AK2146" i="15"/>
  <c r="AJ2154" i="15"/>
  <c r="AI2154" i="15"/>
  <c r="AK2154" i="15"/>
  <c r="AJ2162" i="15"/>
  <c r="AI2162" i="15"/>
  <c r="AH2162" i="15"/>
  <c r="AA2162" i="15"/>
  <c r="AK2162" i="15"/>
  <c r="AJ2170" i="15"/>
  <c r="AI2170" i="15"/>
  <c r="AK2170" i="15"/>
  <c r="AJ2178" i="15"/>
  <c r="AI2178" i="15"/>
  <c r="AK2178" i="15"/>
  <c r="AJ2186" i="15"/>
  <c r="AH2186" i="15"/>
  <c r="AA2186" i="15"/>
  <c r="AI2186" i="15"/>
  <c r="AK2186" i="15"/>
  <c r="AJ2194" i="15"/>
  <c r="AI2194" i="15"/>
  <c r="AK2194" i="15"/>
  <c r="AJ2202" i="15"/>
  <c r="AI2202" i="15"/>
  <c r="AK2202" i="15"/>
  <c r="AJ2210" i="15"/>
  <c r="AI2210" i="15"/>
  <c r="AK2210" i="15"/>
  <c r="AJ2218" i="15"/>
  <c r="AI2218" i="15"/>
  <c r="AK2218" i="15"/>
  <c r="AJ2226" i="15"/>
  <c r="AI2226" i="15"/>
  <c r="AH2226" i="15"/>
  <c r="AA2226" i="15"/>
  <c r="AK2226" i="15"/>
  <c r="AJ2234" i="15"/>
  <c r="AI2234" i="15"/>
  <c r="AK2234" i="15"/>
  <c r="AJ2242" i="15"/>
  <c r="AI2242" i="15"/>
  <c r="AK2242" i="15"/>
  <c r="AJ2250" i="15"/>
  <c r="AH2250" i="15"/>
  <c r="AA2250" i="15"/>
  <c r="AI2250" i="15"/>
  <c r="AK2250" i="15"/>
  <c r="AJ2258" i="15"/>
  <c r="AI2258" i="15"/>
  <c r="AK2258" i="15"/>
  <c r="AJ2266" i="15"/>
  <c r="AI2266" i="15"/>
  <c r="AK2266" i="15"/>
  <c r="AJ2274" i="15"/>
  <c r="AI2274" i="15"/>
  <c r="AK2274" i="15"/>
  <c r="AJ2282" i="15"/>
  <c r="AI2282" i="15"/>
  <c r="AK2282" i="15"/>
  <c r="AJ2290" i="15"/>
  <c r="AI2290" i="15"/>
  <c r="AK2290" i="15"/>
  <c r="AJ2298" i="15"/>
  <c r="AI2298" i="15"/>
  <c r="AK2298" i="15"/>
  <c r="AJ2306" i="15"/>
  <c r="AI2306" i="15"/>
  <c r="AK2306" i="15"/>
  <c r="AJ2314" i="15"/>
  <c r="AH2314" i="15"/>
  <c r="AA2314" i="15"/>
  <c r="AI2314" i="15"/>
  <c r="AK2314" i="15"/>
  <c r="AJ2322" i="15"/>
  <c r="AI2322" i="15"/>
  <c r="AK2322" i="15"/>
  <c r="AJ2330" i="15"/>
  <c r="AI2330" i="15"/>
  <c r="AK2330" i="15"/>
  <c r="AJ2338" i="15"/>
  <c r="AI2338" i="15"/>
  <c r="AK2338" i="15"/>
  <c r="AJ2346" i="15"/>
  <c r="AI2346" i="15"/>
  <c r="AK2346" i="15"/>
  <c r="AJ2354" i="15"/>
  <c r="AI2354" i="15"/>
  <c r="AK2354" i="15"/>
  <c r="AJ2362" i="15"/>
  <c r="AI2362" i="15"/>
  <c r="AK2362" i="15"/>
  <c r="AJ2370" i="15"/>
  <c r="AI2370" i="15"/>
  <c r="AK2370" i="15"/>
  <c r="AJ2378" i="15"/>
  <c r="AH2378" i="15"/>
  <c r="AA2378" i="15"/>
  <c r="AI2378" i="15"/>
  <c r="AK2378" i="15"/>
  <c r="AJ2386" i="15"/>
  <c r="AI2386" i="15"/>
  <c r="AK2386" i="15"/>
  <c r="AJ2394" i="15"/>
  <c r="AI2394" i="15"/>
  <c r="AK2394" i="15"/>
  <c r="AJ2402" i="15"/>
  <c r="AI2402" i="15"/>
  <c r="AK2402" i="15"/>
  <c r="AJ2410" i="15"/>
  <c r="AI2410" i="15"/>
  <c r="AK2410" i="15"/>
  <c r="AJ2418" i="15"/>
  <c r="AI2418" i="15"/>
  <c r="AK2418" i="15"/>
  <c r="AJ2426" i="15"/>
  <c r="AI2426" i="15"/>
  <c r="AK2426" i="15"/>
  <c r="AJ2434" i="15"/>
  <c r="AI2434" i="15"/>
  <c r="AK2434" i="15"/>
  <c r="AJ2442" i="15"/>
  <c r="AH2442" i="15"/>
  <c r="AA2442" i="15"/>
  <c r="AI2442" i="15"/>
  <c r="AK2442" i="15"/>
  <c r="AJ2450" i="15"/>
  <c r="AI2450" i="15"/>
  <c r="AK2450" i="15"/>
  <c r="AJ2458" i="15"/>
  <c r="AI2458" i="15"/>
  <c r="AK2458" i="15"/>
  <c r="AJ2466" i="15"/>
  <c r="AI2466" i="15"/>
  <c r="AK2466" i="15"/>
  <c r="AJ2474" i="15"/>
  <c r="AI2474" i="15"/>
  <c r="AK2474" i="15"/>
  <c r="AJ2482" i="15"/>
  <c r="AI2482" i="15"/>
  <c r="AK2482" i="15"/>
  <c r="AJ2490" i="15"/>
  <c r="AI2490" i="15"/>
  <c r="AK2490" i="15"/>
  <c r="AJ2498" i="15"/>
  <c r="AI2498" i="15"/>
  <c r="AK2498" i="15"/>
  <c r="AJ2506" i="15"/>
  <c r="AH2506" i="15"/>
  <c r="AA2506" i="15"/>
  <c r="AI2506" i="15"/>
  <c r="AK2506" i="15"/>
  <c r="AJ2514" i="15"/>
  <c r="AI2514" i="15"/>
  <c r="AK2514" i="15"/>
  <c r="AJ2522" i="15"/>
  <c r="AI2522" i="15"/>
  <c r="AK2522" i="15"/>
  <c r="AJ2530" i="15"/>
  <c r="AI2530" i="15"/>
  <c r="AK2530" i="15"/>
  <c r="AJ2538" i="15"/>
  <c r="AI2538" i="15"/>
  <c r="AK2538" i="15"/>
  <c r="AJ2546" i="15"/>
  <c r="AI2546" i="15"/>
  <c r="AK2546" i="15"/>
  <c r="AJ2554" i="15"/>
  <c r="AI2554" i="15"/>
  <c r="AK2554" i="15"/>
  <c r="AJ2562" i="15"/>
  <c r="AI2562" i="15"/>
  <c r="AK2562" i="15"/>
  <c r="AJ2570" i="15"/>
  <c r="AH2570" i="15"/>
  <c r="AA2570" i="15"/>
  <c r="AI2570" i="15"/>
  <c r="AK2570" i="15"/>
  <c r="AJ2578" i="15"/>
  <c r="AI2578" i="15"/>
  <c r="AK2578" i="15"/>
  <c r="AJ2586" i="15"/>
  <c r="AI2586" i="15"/>
  <c r="AK2586" i="15"/>
  <c r="AJ2594" i="15"/>
  <c r="AI2594" i="15"/>
  <c r="AK2594" i="15"/>
  <c r="AJ2602" i="15"/>
  <c r="AI2602" i="15"/>
  <c r="AK2602" i="15"/>
  <c r="AJ2610" i="15"/>
  <c r="AI2610" i="15"/>
  <c r="AK2610" i="15"/>
  <c r="AJ2618" i="15"/>
  <c r="AI2618" i="15"/>
  <c r="AK2618" i="15"/>
  <c r="AJ2626" i="15"/>
  <c r="AI2626" i="15"/>
  <c r="AK2626" i="15"/>
  <c r="AJ2634" i="15"/>
  <c r="AH2634" i="15"/>
  <c r="AA2634" i="15"/>
  <c r="AI2634" i="15"/>
  <c r="AK2634" i="15"/>
  <c r="AJ2642" i="15"/>
  <c r="AI2642" i="15"/>
  <c r="AK2642" i="15"/>
  <c r="AJ2650" i="15"/>
  <c r="AI2650" i="15"/>
  <c r="AK2650" i="15"/>
  <c r="AJ2658" i="15"/>
  <c r="AI2658" i="15"/>
  <c r="AK2658" i="15"/>
  <c r="AJ2666" i="15"/>
  <c r="AI2666" i="15"/>
  <c r="AK2666" i="15"/>
  <c r="AJ2674" i="15"/>
  <c r="AI2674" i="15"/>
  <c r="AK2674" i="15"/>
  <c r="AJ2682" i="15"/>
  <c r="AI2682" i="15"/>
  <c r="AK2682" i="15"/>
  <c r="AJ2690" i="15"/>
  <c r="AI2690" i="15"/>
  <c r="AK2690" i="15"/>
  <c r="AJ2698" i="15"/>
  <c r="AI2698" i="15"/>
  <c r="AK2698" i="15"/>
  <c r="AJ2706" i="15"/>
  <c r="AI2706" i="15"/>
  <c r="AK2706" i="15"/>
  <c r="AJ2714" i="15"/>
  <c r="AI2714" i="15"/>
  <c r="AK2714" i="15"/>
  <c r="AJ2722" i="15"/>
  <c r="AI2722" i="15"/>
  <c r="AK2722" i="15"/>
  <c r="AJ2730" i="15"/>
  <c r="AI2730" i="15"/>
  <c r="AK2730" i="15"/>
  <c r="AJ2738" i="15"/>
  <c r="AI2738" i="15"/>
  <c r="AK2738" i="15"/>
  <c r="AJ1781" i="15"/>
  <c r="AI1781" i="15"/>
  <c r="AK1781" i="15"/>
  <c r="AJ1791" i="15"/>
  <c r="AI1791" i="15"/>
  <c r="AK1791" i="15"/>
  <c r="AJ1799" i="15"/>
  <c r="AH1799" i="15"/>
  <c r="AA1799" i="15"/>
  <c r="AI1799" i="15"/>
  <c r="AK1799" i="15"/>
  <c r="AJ1807" i="15"/>
  <c r="AI1807" i="15"/>
  <c r="AH1807" i="15"/>
  <c r="AA1807" i="15"/>
  <c r="AK1807" i="15"/>
  <c r="AJ1815" i="15"/>
  <c r="AH1815" i="15"/>
  <c r="AA1815" i="15"/>
  <c r="AI1815" i="15"/>
  <c r="AK1815" i="15"/>
  <c r="AJ1823" i="15"/>
  <c r="AI1823" i="15"/>
  <c r="AK1823" i="15"/>
  <c r="BD35" i="15"/>
  <c r="BC35" i="15"/>
  <c r="AJ1787" i="15"/>
  <c r="AA1787" i="15"/>
  <c r="AI1787" i="15"/>
  <c r="AH1787" i="15"/>
  <c r="AK1787" i="15"/>
  <c r="BC60" i="15"/>
  <c r="BD60" i="15"/>
  <c r="BC68" i="15"/>
  <c r="BB68" i="15"/>
  <c r="AZ68" i="15"/>
  <c r="AX68" i="15"/>
  <c r="BD68" i="15"/>
  <c r="BB1801" i="16"/>
  <c r="BC1801" i="16"/>
  <c r="BD1801" i="16"/>
  <c r="BB1865" i="16"/>
  <c r="BC1865" i="16"/>
  <c r="BD1865" i="16"/>
  <c r="BB1929" i="16"/>
  <c r="BC1929" i="16"/>
  <c r="BD1929" i="16"/>
  <c r="BB1993" i="16"/>
  <c r="BC1993" i="16"/>
  <c r="BD1993" i="16"/>
  <c r="BB2057" i="16"/>
  <c r="BC2057" i="16"/>
  <c r="BD2057" i="16"/>
  <c r="AJ109" i="15"/>
  <c r="AI109" i="15"/>
  <c r="AH109" i="15"/>
  <c r="AA109" i="15"/>
  <c r="AC109" i="15"/>
  <c r="AD109" i="15"/>
  <c r="AK109" i="15"/>
  <c r="AK141" i="15"/>
  <c r="AJ141" i="15"/>
  <c r="AI141" i="15"/>
  <c r="AK1848" i="15"/>
  <c r="AJ1848" i="15"/>
  <c r="AH1848" i="15"/>
  <c r="AA1848" i="15"/>
  <c r="AI1848" i="15"/>
  <c r="AJ1833" i="15"/>
  <c r="AI1833" i="15"/>
  <c r="AK1833" i="15"/>
  <c r="AJ1841" i="15"/>
  <c r="AH1841" i="15"/>
  <c r="AI1841" i="15"/>
  <c r="AK1841" i="15"/>
  <c r="AI1955" i="15"/>
  <c r="AH1955" i="15"/>
  <c r="AA1955" i="15"/>
  <c r="AK1955" i="15"/>
  <c r="AJ1955" i="15"/>
  <c r="AI1971" i="15"/>
  <c r="AK1971" i="15"/>
  <c r="AJ1971" i="15"/>
  <c r="AI1987" i="15"/>
  <c r="AK1987" i="15"/>
  <c r="AJ1987" i="15"/>
  <c r="AI1995" i="15"/>
  <c r="AH1995" i="15"/>
  <c r="AK1995" i="15"/>
  <c r="AJ1995" i="15"/>
  <c r="AA1995" i="15"/>
  <c r="AI2003" i="15"/>
  <c r="AK2003" i="15"/>
  <c r="AJ2003" i="15"/>
  <c r="AI2011" i="15"/>
  <c r="AH2011" i="15"/>
  <c r="AA2011" i="15"/>
  <c r="AK2011" i="15"/>
  <c r="AJ2011" i="15"/>
  <c r="AI2019" i="15"/>
  <c r="AK2019" i="15"/>
  <c r="AJ2019" i="15"/>
  <c r="AI2027" i="15"/>
  <c r="AH2027" i="15"/>
  <c r="AA2027" i="15"/>
  <c r="AK2027" i="15"/>
  <c r="AJ2027" i="15"/>
  <c r="AI2035" i="15"/>
  <c r="AK2035" i="15"/>
  <c r="AJ2035" i="15"/>
  <c r="AI2043" i="15"/>
  <c r="AK2043" i="15"/>
  <c r="AJ2043" i="15"/>
  <c r="AI2051" i="15"/>
  <c r="AK2051" i="15"/>
  <c r="AJ2051" i="15"/>
  <c r="AI2059" i="15"/>
  <c r="AH2059" i="15"/>
  <c r="AK2059" i="15"/>
  <c r="AJ2059" i="15"/>
  <c r="AA2059" i="15"/>
  <c r="AI2067" i="15"/>
  <c r="AK2067" i="15"/>
  <c r="AJ2067" i="15"/>
  <c r="AI2075" i="15"/>
  <c r="AK2075" i="15"/>
  <c r="AJ2075" i="15"/>
  <c r="AI2083" i="15"/>
  <c r="AK2083" i="15"/>
  <c r="AJ2083" i="15"/>
  <c r="AI2091" i="15"/>
  <c r="AH2091" i="15"/>
  <c r="AA2091" i="15"/>
  <c r="AK2091" i="15"/>
  <c r="AJ2091" i="15"/>
  <c r="AI2099" i="15"/>
  <c r="AK2099" i="15"/>
  <c r="AJ2099" i="15"/>
  <c r="AI2107" i="15"/>
  <c r="AH2107" i="15"/>
  <c r="AA2107" i="15"/>
  <c r="AK2107" i="15"/>
  <c r="AJ2107" i="15"/>
  <c r="AI2115" i="15"/>
  <c r="AK2115" i="15"/>
  <c r="AJ2115" i="15"/>
  <c r="AH2115" i="15"/>
  <c r="AA2115" i="15"/>
  <c r="AI2123" i="15"/>
  <c r="AH2123" i="15"/>
  <c r="AK2123" i="15"/>
  <c r="AJ2123" i="15"/>
  <c r="AA2123" i="15"/>
  <c r="AI2131" i="15"/>
  <c r="AK2131" i="15"/>
  <c r="AJ2131" i="15"/>
  <c r="AI2139" i="15"/>
  <c r="AH2139" i="15"/>
  <c r="AA2139" i="15"/>
  <c r="AK2139" i="15"/>
  <c r="AJ2139" i="15"/>
  <c r="AI2147" i="15"/>
  <c r="AK2147" i="15"/>
  <c r="AJ2147" i="15"/>
  <c r="AI2155" i="15"/>
  <c r="AH2155" i="15"/>
  <c r="AA2155" i="15"/>
  <c r="AK2155" i="15"/>
  <c r="AJ2155" i="15"/>
  <c r="AI2163" i="15"/>
  <c r="AK2163" i="15"/>
  <c r="AJ2163" i="15"/>
  <c r="AI2171" i="15"/>
  <c r="AK2171" i="15"/>
  <c r="AJ2171" i="15"/>
  <c r="AI2179" i="15"/>
  <c r="AH2179" i="15"/>
  <c r="AA2179" i="15"/>
  <c r="AK2179" i="15"/>
  <c r="AJ2179" i="15"/>
  <c r="AI2187" i="15"/>
  <c r="AH2187" i="15"/>
  <c r="AA2187" i="15"/>
  <c r="AK2187" i="15"/>
  <c r="AJ2187" i="15"/>
  <c r="AI2195" i="15"/>
  <c r="AK2195" i="15"/>
  <c r="AJ2195" i="15"/>
  <c r="AI2203" i="15"/>
  <c r="AK2203" i="15"/>
  <c r="AJ2203" i="15"/>
  <c r="AI2211" i="15"/>
  <c r="AK2211" i="15"/>
  <c r="AJ2211" i="15"/>
  <c r="AI2219" i="15"/>
  <c r="AH2219" i="15"/>
  <c r="AA2219" i="15"/>
  <c r="AK2219" i="15"/>
  <c r="AJ2219" i="15"/>
  <c r="AI2227" i="15"/>
  <c r="AK2227" i="15"/>
  <c r="AJ2227" i="15"/>
  <c r="AI2235" i="15"/>
  <c r="AK2235" i="15"/>
  <c r="AJ2235" i="15"/>
  <c r="AI2243" i="15"/>
  <c r="AK2243" i="15"/>
  <c r="AJ2243" i="15"/>
  <c r="AI2251" i="15"/>
  <c r="AH2251" i="15"/>
  <c r="AK2251" i="15"/>
  <c r="AJ2251" i="15"/>
  <c r="AA2251" i="15"/>
  <c r="AI2259" i="15"/>
  <c r="AK2259" i="15"/>
  <c r="AJ2259" i="15"/>
  <c r="AI2267" i="15"/>
  <c r="AH2267" i="15"/>
  <c r="AA2267" i="15"/>
  <c r="AK2267" i="15"/>
  <c r="AJ2267" i="15"/>
  <c r="AI2275" i="15"/>
  <c r="AK2275" i="15"/>
  <c r="AJ2275" i="15"/>
  <c r="AI2283" i="15"/>
  <c r="AH2283" i="15"/>
  <c r="AA2283" i="15"/>
  <c r="AK2283" i="15"/>
  <c r="AJ2283" i="15"/>
  <c r="AI2291" i="15"/>
  <c r="AK2291" i="15"/>
  <c r="AJ2291" i="15"/>
  <c r="AI2299" i="15"/>
  <c r="AK2299" i="15"/>
  <c r="AJ2299" i="15"/>
  <c r="AI2307" i="15"/>
  <c r="AK2307" i="15"/>
  <c r="AJ2307" i="15"/>
  <c r="AJ1854" i="15"/>
  <c r="AI1854" i="15"/>
  <c r="AH1854" i="15"/>
  <c r="AA1854" i="15"/>
  <c r="AK1854" i="15"/>
  <c r="AJ1862" i="15"/>
  <c r="AI1862" i="15"/>
  <c r="AH1862" i="15"/>
  <c r="AA1862" i="15"/>
  <c r="AK1862" i="15"/>
  <c r="AJ1870" i="15"/>
  <c r="AI1870" i="15"/>
  <c r="AH1870" i="15"/>
  <c r="AA1870" i="15"/>
  <c r="AK1870" i="15"/>
  <c r="AJ1878" i="15"/>
  <c r="AI1878" i="15"/>
  <c r="AH1878" i="15"/>
  <c r="AK1878" i="15"/>
  <c r="AJ1886" i="15"/>
  <c r="AH1886" i="15"/>
  <c r="AA1886" i="15"/>
  <c r="AI1886" i="15"/>
  <c r="AK1886" i="15"/>
  <c r="AJ1894" i="15"/>
  <c r="AI1894" i="15"/>
  <c r="AH1894" i="15"/>
  <c r="AA1894" i="15"/>
  <c r="AK1894" i="15"/>
  <c r="AJ1902" i="15"/>
  <c r="AH1902" i="15"/>
  <c r="AA1902" i="15"/>
  <c r="AI1902" i="15"/>
  <c r="AK1902" i="15"/>
  <c r="AJ1910" i="15"/>
  <c r="AH1910" i="15"/>
  <c r="AI1910" i="15"/>
  <c r="AK1910" i="15"/>
  <c r="AJ1918" i="15"/>
  <c r="AH1918" i="15"/>
  <c r="AA1918" i="15"/>
  <c r="AI1918" i="15"/>
  <c r="AK1918" i="15"/>
  <c r="AJ1926" i="15"/>
  <c r="AI1926" i="15"/>
  <c r="AH1926" i="15"/>
  <c r="AA1926" i="15"/>
  <c r="AK1926" i="15"/>
  <c r="AJ1934" i="15"/>
  <c r="AI1934" i="15"/>
  <c r="AH1934" i="15"/>
  <c r="AA1934" i="15"/>
  <c r="AK1934" i="15"/>
  <c r="AJ1942" i="15"/>
  <c r="AI1942" i="15"/>
  <c r="AH1942" i="15"/>
  <c r="AA1942" i="15"/>
  <c r="AK1942" i="15"/>
  <c r="AJ1950" i="15"/>
  <c r="AI1950" i="15"/>
  <c r="AH1950" i="15"/>
  <c r="AA1950" i="15"/>
  <c r="AK1950" i="15"/>
  <c r="AJ1958" i="15"/>
  <c r="AI1958" i="15"/>
  <c r="AK1958" i="15"/>
  <c r="AJ1966" i="15"/>
  <c r="AI1966" i="15"/>
  <c r="AH1966" i="15"/>
  <c r="AA1966" i="15"/>
  <c r="AK1966" i="15"/>
  <c r="AJ1974" i="15"/>
  <c r="AI1974" i="15"/>
  <c r="AK1974" i="15"/>
  <c r="AJ1982" i="15"/>
  <c r="AI1982" i="15"/>
  <c r="AH1982" i="15"/>
  <c r="AA1982" i="15"/>
  <c r="AK1982" i="15"/>
  <c r="AJ1990" i="15"/>
  <c r="AI1990" i="15"/>
  <c r="AH1990" i="15"/>
  <c r="AA1990" i="15"/>
  <c r="AK1990" i="15"/>
  <c r="AJ1998" i="15"/>
  <c r="AI1998" i="15"/>
  <c r="AH1998" i="15"/>
  <c r="AA1998" i="15"/>
  <c r="AK1998" i="15"/>
  <c r="AJ2006" i="15"/>
  <c r="AI2006" i="15"/>
  <c r="AH2006" i="15"/>
  <c r="AK2006" i="15"/>
  <c r="AJ2014" i="15"/>
  <c r="AH2014" i="15"/>
  <c r="AA2014" i="15"/>
  <c r="AI2014" i="15"/>
  <c r="AK2014" i="15"/>
  <c r="AJ2022" i="15"/>
  <c r="AI2022" i="15"/>
  <c r="AH2022" i="15"/>
  <c r="AA2022" i="15"/>
  <c r="AK2022" i="15"/>
  <c r="AJ2030" i="15"/>
  <c r="AH2030" i="15"/>
  <c r="AA2030" i="15"/>
  <c r="AB2030" i="15"/>
  <c r="AI2030" i="15"/>
  <c r="AK2030" i="15"/>
  <c r="AJ2038" i="15"/>
  <c r="AH2038" i="15"/>
  <c r="AI2038" i="15"/>
  <c r="AK2038" i="15"/>
  <c r="AJ2046" i="15"/>
  <c r="AH2046" i="15"/>
  <c r="AA2046" i="15"/>
  <c r="AI2046" i="15"/>
  <c r="AK2046" i="15"/>
  <c r="AJ2054" i="15"/>
  <c r="AI2054" i="15"/>
  <c r="AH2054" i="15"/>
  <c r="AA2054" i="15"/>
  <c r="AK2054" i="15"/>
  <c r="AJ2062" i="15"/>
  <c r="AI2062" i="15"/>
  <c r="AH2062" i="15"/>
  <c r="AA2062" i="15"/>
  <c r="AK2062" i="15"/>
  <c r="AJ2070" i="15"/>
  <c r="AI2070" i="15"/>
  <c r="AH2070" i="15"/>
  <c r="AK2070" i="15"/>
  <c r="AJ2078" i="15"/>
  <c r="AI2078" i="15"/>
  <c r="AH2078" i="15"/>
  <c r="AA2078" i="15"/>
  <c r="AK2078" i="15"/>
  <c r="AJ2086" i="15"/>
  <c r="AI2086" i="15"/>
  <c r="AH2086" i="15"/>
  <c r="AA2086" i="15"/>
  <c r="AK2086" i="15"/>
  <c r="AJ2094" i="15"/>
  <c r="AI2094" i="15"/>
  <c r="AH2094" i="15"/>
  <c r="AA2094" i="15"/>
  <c r="AK2094" i="15"/>
  <c r="AJ2102" i="15"/>
  <c r="AI2102" i="15"/>
  <c r="AK2102" i="15"/>
  <c r="AJ2110" i="15"/>
  <c r="AI2110" i="15"/>
  <c r="AH2110" i="15"/>
  <c r="AA2110" i="15"/>
  <c r="AK2110" i="15"/>
  <c r="AJ2118" i="15"/>
  <c r="AI2118" i="15"/>
  <c r="AH2118" i="15"/>
  <c r="AA2118" i="15"/>
  <c r="AK2118" i="15"/>
  <c r="AJ2126" i="15"/>
  <c r="AI2126" i="15"/>
  <c r="AH2126" i="15"/>
  <c r="AA2126" i="15"/>
  <c r="AK2126" i="15"/>
  <c r="AJ2134" i="15"/>
  <c r="AI2134" i="15"/>
  <c r="AH2134" i="15"/>
  <c r="AK2134" i="15"/>
  <c r="AJ2142" i="15"/>
  <c r="AH2142" i="15"/>
  <c r="AA2142" i="15"/>
  <c r="AI2142" i="15"/>
  <c r="AK2142" i="15"/>
  <c r="AJ2150" i="15"/>
  <c r="AI2150" i="15"/>
  <c r="AH2150" i="15"/>
  <c r="AA2150" i="15"/>
  <c r="AK2150" i="15"/>
  <c r="AJ2158" i="15"/>
  <c r="AH2158" i="15"/>
  <c r="AA2158" i="15"/>
  <c r="AI2158" i="15"/>
  <c r="AK2158" i="15"/>
  <c r="AJ2166" i="15"/>
  <c r="AH2166" i="15"/>
  <c r="AI2166" i="15"/>
  <c r="AK2166" i="15"/>
  <c r="AJ2174" i="15"/>
  <c r="AH2174" i="15"/>
  <c r="AA2174" i="15"/>
  <c r="AI2174" i="15"/>
  <c r="AK2174" i="15"/>
  <c r="AJ2182" i="15"/>
  <c r="AI2182" i="15"/>
  <c r="AH2182" i="15"/>
  <c r="AA2182" i="15"/>
  <c r="AK2182" i="15"/>
  <c r="AJ2190" i="15"/>
  <c r="AI2190" i="15"/>
  <c r="AH2190" i="15"/>
  <c r="AA2190" i="15"/>
  <c r="AK2190" i="15"/>
  <c r="AJ2198" i="15"/>
  <c r="AI2198" i="15"/>
  <c r="AH2198" i="15"/>
  <c r="AA2198" i="15"/>
  <c r="AK2198" i="15"/>
  <c r="AJ2206" i="15"/>
  <c r="AI2206" i="15"/>
  <c r="AH2206" i="15"/>
  <c r="AA2206" i="15"/>
  <c r="AK2206" i="15"/>
  <c r="AJ2214" i="15"/>
  <c r="AI2214" i="15"/>
  <c r="AK2214" i="15"/>
  <c r="AJ2222" i="15"/>
  <c r="AI2222" i="15"/>
  <c r="AH2222" i="15"/>
  <c r="AA2222" i="15"/>
  <c r="AK2222" i="15"/>
  <c r="AJ2230" i="15"/>
  <c r="AI2230" i="15"/>
  <c r="AK2230" i="15"/>
  <c r="AJ2238" i="15"/>
  <c r="AI2238" i="15"/>
  <c r="AK2238" i="15"/>
  <c r="AJ2246" i="15"/>
  <c r="AI2246" i="15"/>
  <c r="AH2246" i="15"/>
  <c r="AA2246" i="15"/>
  <c r="AK2246" i="15"/>
  <c r="AJ2254" i="15"/>
  <c r="AI2254" i="15"/>
  <c r="AH2254" i="15"/>
  <c r="AA2254" i="15"/>
  <c r="AK2254" i="15"/>
  <c r="AJ2262" i="15"/>
  <c r="AI2262" i="15"/>
  <c r="AH2262" i="15"/>
  <c r="AK2262" i="15"/>
  <c r="AJ2270" i="15"/>
  <c r="AH2270" i="15"/>
  <c r="AA2270" i="15"/>
  <c r="AI2270" i="15"/>
  <c r="AK2270" i="15"/>
  <c r="AJ2278" i="15"/>
  <c r="AI2278" i="15"/>
  <c r="AH2278" i="15"/>
  <c r="AA2278" i="15"/>
  <c r="AK2278" i="15"/>
  <c r="AJ2286" i="15"/>
  <c r="AH2286" i="15"/>
  <c r="AA2286" i="15"/>
  <c r="AB2286" i="15"/>
  <c r="AI2286" i="15"/>
  <c r="AK2286" i="15"/>
  <c r="AJ2294" i="15"/>
  <c r="AI2294" i="15"/>
  <c r="AK2294" i="15"/>
  <c r="AJ2302" i="15"/>
  <c r="AH2302" i="15"/>
  <c r="AA2302" i="15"/>
  <c r="AI2302" i="15"/>
  <c r="AK2302" i="15"/>
  <c r="AJ2310" i="15"/>
  <c r="AI2310" i="15"/>
  <c r="AH2310" i="15"/>
  <c r="AA2310" i="15"/>
  <c r="AK2310" i="15"/>
  <c r="AJ2318" i="15"/>
  <c r="AI2318" i="15"/>
  <c r="AH2318" i="15"/>
  <c r="AA2318" i="15"/>
  <c r="AK2318" i="15"/>
  <c r="AJ2326" i="15"/>
  <c r="AI2326" i="15"/>
  <c r="AK2326" i="15"/>
  <c r="AJ2334" i="15"/>
  <c r="AI2334" i="15"/>
  <c r="AH2334" i="15"/>
  <c r="AA2334" i="15"/>
  <c r="AK2334" i="15"/>
  <c r="AJ2342" i="15"/>
  <c r="AI2342" i="15"/>
  <c r="AH2342" i="15"/>
  <c r="AA2342" i="15"/>
  <c r="AK2342" i="15"/>
  <c r="AJ2350" i="15"/>
  <c r="AI2350" i="15"/>
  <c r="AH2350" i="15"/>
  <c r="AA2350" i="15"/>
  <c r="AB2350" i="15"/>
  <c r="AK2350" i="15"/>
  <c r="AJ2358" i="15"/>
  <c r="AI2358" i="15"/>
  <c r="AK2358" i="15"/>
  <c r="AJ2366" i="15"/>
  <c r="AI2366" i="15"/>
  <c r="AH2366" i="15"/>
  <c r="AA2366" i="15"/>
  <c r="AK2366" i="15"/>
  <c r="AJ2374" i="15"/>
  <c r="AI2374" i="15"/>
  <c r="AH2374" i="15"/>
  <c r="AA2374" i="15"/>
  <c r="AK2374" i="15"/>
  <c r="AJ2382" i="15"/>
  <c r="AI2382" i="15"/>
  <c r="AH2382" i="15"/>
  <c r="AA2382" i="15"/>
  <c r="AK2382" i="15"/>
  <c r="AJ2390" i="15"/>
  <c r="AI2390" i="15"/>
  <c r="AK2390" i="15"/>
  <c r="AJ2398" i="15"/>
  <c r="AH2398" i="15"/>
  <c r="AA2398" i="15"/>
  <c r="AI2398" i="15"/>
  <c r="AK2398" i="15"/>
  <c r="AJ2406" i="15"/>
  <c r="AI2406" i="15"/>
  <c r="AH2406" i="15"/>
  <c r="AA2406" i="15"/>
  <c r="AK2406" i="15"/>
  <c r="AJ2414" i="15"/>
  <c r="AH2414" i="15"/>
  <c r="AA2414" i="15"/>
  <c r="AI2414" i="15"/>
  <c r="AK2414" i="15"/>
  <c r="AJ2422" i="15"/>
  <c r="AI2422" i="15"/>
  <c r="AK2422" i="15"/>
  <c r="AJ2430" i="15"/>
  <c r="AH2430" i="15"/>
  <c r="AA2430" i="15"/>
  <c r="AI2430" i="15"/>
  <c r="AK2430" i="15"/>
  <c r="AJ2438" i="15"/>
  <c r="AI2438" i="15"/>
  <c r="AH2438" i="15"/>
  <c r="AA2438" i="15"/>
  <c r="AK2438" i="15"/>
  <c r="AJ2446" i="15"/>
  <c r="AI2446" i="15"/>
  <c r="AH2446" i="15"/>
  <c r="AA2446" i="15"/>
  <c r="AK2446" i="15"/>
  <c r="AJ2454" i="15"/>
  <c r="AI2454" i="15"/>
  <c r="AH2454" i="15"/>
  <c r="AA2454" i="15"/>
  <c r="AK2454" i="15"/>
  <c r="AJ2462" i="15"/>
  <c r="AI2462" i="15"/>
  <c r="AH2462" i="15"/>
  <c r="AA2462" i="15"/>
  <c r="AD2462" i="15"/>
  <c r="AK2462" i="15"/>
  <c r="AJ2470" i="15"/>
  <c r="AI2470" i="15"/>
  <c r="AK2470" i="15"/>
  <c r="AJ2478" i="15"/>
  <c r="AI2478" i="15"/>
  <c r="AH2478" i="15"/>
  <c r="AA2478" i="15"/>
  <c r="AK2478" i="15"/>
  <c r="AJ2486" i="15"/>
  <c r="AI2486" i="15"/>
  <c r="AK2486" i="15"/>
  <c r="AJ2494" i="15"/>
  <c r="AI2494" i="15"/>
  <c r="AK2494" i="15"/>
  <c r="AJ2502" i="15"/>
  <c r="AI2502" i="15"/>
  <c r="AH2502" i="15"/>
  <c r="AA2502" i="15"/>
  <c r="AK2502" i="15"/>
  <c r="AJ2510" i="15"/>
  <c r="AI2510" i="15"/>
  <c r="AH2510" i="15"/>
  <c r="AA2510" i="15"/>
  <c r="AK2510" i="15"/>
  <c r="AJ2518" i="15"/>
  <c r="AI2518" i="15"/>
  <c r="AK2518" i="15"/>
  <c r="AJ2526" i="15"/>
  <c r="AH2526" i="15"/>
  <c r="AA2526" i="15"/>
  <c r="AI2526" i="15"/>
  <c r="AK2526" i="15"/>
  <c r="AJ2534" i="15"/>
  <c r="AI2534" i="15"/>
  <c r="AH2534" i="15"/>
  <c r="AA2534" i="15"/>
  <c r="AK2534" i="15"/>
  <c r="AJ2542" i="15"/>
  <c r="AH2542" i="15"/>
  <c r="AA2542" i="15"/>
  <c r="AB2542" i="15"/>
  <c r="AI2542" i="15"/>
  <c r="AK2542" i="15"/>
  <c r="AJ2550" i="15"/>
  <c r="AI2550" i="15"/>
  <c r="AK2550" i="15"/>
  <c r="AJ2558" i="15"/>
  <c r="AH2558" i="15"/>
  <c r="AA2558" i="15"/>
  <c r="AI2558" i="15"/>
  <c r="AK2558" i="15"/>
  <c r="AJ2566" i="15"/>
  <c r="AI2566" i="15"/>
  <c r="AH2566" i="15"/>
  <c r="AA2566" i="15"/>
  <c r="AK2566" i="15"/>
  <c r="AJ2574" i="15"/>
  <c r="AI2574" i="15"/>
  <c r="AH2574" i="15"/>
  <c r="AA2574" i="15"/>
  <c r="AK2574" i="15"/>
  <c r="AJ2582" i="15"/>
  <c r="AI2582" i="15"/>
  <c r="AK2582" i="15"/>
  <c r="AJ2590" i="15"/>
  <c r="AI2590" i="15"/>
  <c r="AH2590" i="15"/>
  <c r="AA2590" i="15"/>
  <c r="AD2590" i="15"/>
  <c r="AK2590" i="15"/>
  <c r="AJ2598" i="15"/>
  <c r="AI2598" i="15"/>
  <c r="AH2598" i="15"/>
  <c r="AA2598" i="15"/>
  <c r="AK2598" i="15"/>
  <c r="AJ2606" i="15"/>
  <c r="AI2606" i="15"/>
  <c r="AH2606" i="15"/>
  <c r="AA2606" i="15"/>
  <c r="AB2606" i="15"/>
  <c r="AK2606" i="15"/>
  <c r="AJ2614" i="15"/>
  <c r="AI2614" i="15"/>
  <c r="AK2614" i="15"/>
  <c r="AJ2622" i="15"/>
  <c r="AI2622" i="15"/>
  <c r="AH2622" i="15"/>
  <c r="AA2622" i="15"/>
  <c r="AK2622" i="15"/>
  <c r="AJ2630" i="15"/>
  <c r="AI2630" i="15"/>
  <c r="AH2630" i="15"/>
  <c r="AA2630" i="15"/>
  <c r="AK2630" i="15"/>
  <c r="AJ2638" i="15"/>
  <c r="AI2638" i="15"/>
  <c r="AH2638" i="15"/>
  <c r="AA2638" i="15"/>
  <c r="AK2638" i="15"/>
  <c r="AJ2646" i="15"/>
  <c r="AI2646" i="15"/>
  <c r="AK2646" i="15"/>
  <c r="AJ2654" i="15"/>
  <c r="AH2654" i="15"/>
  <c r="AA2654" i="15"/>
  <c r="AI2654" i="15"/>
  <c r="AK2654" i="15"/>
  <c r="AJ2662" i="15"/>
  <c r="AI2662" i="15"/>
  <c r="AH2662" i="15"/>
  <c r="AA2662" i="15"/>
  <c r="AK2662" i="15"/>
  <c r="AJ2670" i="15"/>
  <c r="AH2670" i="15"/>
  <c r="AA2670" i="15"/>
  <c r="AI2670" i="15"/>
  <c r="AK2670" i="15"/>
  <c r="AJ2678" i="15"/>
  <c r="AI2678" i="15"/>
  <c r="AK2678" i="15"/>
  <c r="AJ2686" i="15"/>
  <c r="AH2686" i="15"/>
  <c r="AA2686" i="15"/>
  <c r="AI2686" i="15"/>
  <c r="AK2686" i="15"/>
  <c r="AJ2694" i="15"/>
  <c r="AI2694" i="15"/>
  <c r="AH2694" i="15"/>
  <c r="AA2694" i="15"/>
  <c r="AK2694" i="15"/>
  <c r="AJ2702" i="15"/>
  <c r="AI2702" i="15"/>
  <c r="AH2702" i="15"/>
  <c r="AA2702" i="15"/>
  <c r="AK2702" i="15"/>
  <c r="AJ2710" i="15"/>
  <c r="AI2710" i="15"/>
  <c r="AH2710" i="15"/>
  <c r="AA2710" i="15"/>
  <c r="AK2710" i="15"/>
  <c r="AJ2718" i="15"/>
  <c r="AI2718" i="15"/>
  <c r="AH2718" i="15"/>
  <c r="AA2718" i="15"/>
  <c r="AK2718" i="15"/>
  <c r="AJ2726" i="15"/>
  <c r="AI2726" i="15"/>
  <c r="AK2726" i="15"/>
  <c r="AJ2734" i="15"/>
  <c r="AI2734" i="15"/>
  <c r="AH2734" i="15"/>
  <c r="AA2734" i="15"/>
  <c r="AK2734" i="15"/>
  <c r="BD66" i="15"/>
  <c r="BC66" i="15"/>
  <c r="BB66" i="15"/>
  <c r="AZ66" i="15"/>
  <c r="AX66" i="15"/>
  <c r="AJ1795" i="15"/>
  <c r="AI1795" i="15"/>
  <c r="AK1795" i="15"/>
  <c r="AJ1803" i="15"/>
  <c r="AI1803" i="15"/>
  <c r="AK1803" i="15"/>
  <c r="AJ1811" i="15"/>
  <c r="AI1811" i="15"/>
  <c r="AH1811" i="15"/>
  <c r="AA1811" i="15"/>
  <c r="AK1811" i="15"/>
  <c r="AJ1819" i="15"/>
  <c r="AI1819" i="15"/>
  <c r="AK1819" i="15"/>
  <c r="AJ1827" i="15"/>
  <c r="AI1827" i="15"/>
  <c r="AK1827" i="15"/>
  <c r="BD23" i="15"/>
  <c r="AZ23" i="15"/>
  <c r="AX23" i="15"/>
  <c r="BC23" i="15"/>
  <c r="BB23" i="15"/>
  <c r="BB1817" i="16"/>
  <c r="BC1817" i="16"/>
  <c r="BD1817" i="16"/>
  <c r="BB1849" i="16"/>
  <c r="BC1849" i="16"/>
  <c r="BD1849" i="16"/>
  <c r="BB1881" i="16"/>
  <c r="BC1881" i="16"/>
  <c r="BD1881" i="16"/>
  <c r="BB1913" i="16"/>
  <c r="BC1913" i="16"/>
  <c r="BD1913" i="16"/>
  <c r="BB1945" i="16"/>
  <c r="BC1945" i="16"/>
  <c r="BD1945" i="16"/>
  <c r="BB1977" i="16"/>
  <c r="BC1977" i="16"/>
  <c r="BD1977" i="16"/>
  <c r="BB2009" i="16"/>
  <c r="BC2009" i="16"/>
  <c r="BD2009" i="16"/>
  <c r="BB2041" i="16"/>
  <c r="BC2041" i="16"/>
  <c r="BD2041" i="16"/>
  <c r="AJ1785" i="15"/>
  <c r="AI1785" i="15"/>
  <c r="AK1785" i="15"/>
  <c r="AJ1831" i="15"/>
  <c r="AI1831" i="15"/>
  <c r="AH1831" i="15"/>
  <c r="AK1831" i="15"/>
  <c r="AJ1839" i="15"/>
  <c r="AI1839" i="15"/>
  <c r="AK1839" i="15"/>
  <c r="AJ1847" i="15"/>
  <c r="AK1847" i="15"/>
  <c r="AI1847" i="15"/>
  <c r="AH1847" i="15"/>
  <c r="AA1847" i="15"/>
  <c r="AI1857" i="15"/>
  <c r="AK1857" i="15"/>
  <c r="AJ1857" i="15"/>
  <c r="AI1865" i="15"/>
  <c r="AK1865" i="15"/>
  <c r="AJ1865" i="15"/>
  <c r="AI1873" i="15"/>
  <c r="AK1873" i="15"/>
  <c r="AJ1873" i="15"/>
  <c r="AI1881" i="15"/>
  <c r="AK1881" i="15"/>
  <c r="AJ1881" i="15"/>
  <c r="AI1889" i="15"/>
  <c r="AK1889" i="15"/>
  <c r="AJ1889" i="15"/>
  <c r="AI1897" i="15"/>
  <c r="AK1897" i="15"/>
  <c r="AJ1897" i="15"/>
  <c r="AI1905" i="15"/>
  <c r="AK1905" i="15"/>
  <c r="AJ1905" i="15"/>
  <c r="AI1913" i="15"/>
  <c r="AK1913" i="15"/>
  <c r="AJ1913" i="15"/>
  <c r="AI1921" i="15"/>
  <c r="AK1921" i="15"/>
  <c r="AJ1921" i="15"/>
  <c r="AI1929" i="15"/>
  <c r="AK1929" i="15"/>
  <c r="AJ1929" i="15"/>
  <c r="AI1937" i="15"/>
  <c r="AK1937" i="15"/>
  <c r="AJ1937" i="15"/>
  <c r="AI1945" i="15"/>
  <c r="AK1945" i="15"/>
  <c r="AJ1945" i="15"/>
  <c r="AI1961" i="15"/>
  <c r="AK1961" i="15"/>
  <c r="AJ1961" i="15"/>
  <c r="AI1977" i="15"/>
  <c r="AK1977" i="15"/>
  <c r="AJ1977" i="15"/>
  <c r="AI2057" i="15"/>
  <c r="AK2057" i="15"/>
  <c r="AJ2057" i="15"/>
  <c r="AI2065" i="15"/>
  <c r="AK2065" i="15"/>
  <c r="AJ2065" i="15"/>
  <c r="AI2073" i="15"/>
  <c r="AK2073" i="15"/>
  <c r="AJ2073" i="15"/>
  <c r="AI2081" i="15"/>
  <c r="AK2081" i="15"/>
  <c r="AJ2081" i="15"/>
  <c r="AI2089" i="15"/>
  <c r="AK2089" i="15"/>
  <c r="AJ2089" i="15"/>
  <c r="AI2097" i="15"/>
  <c r="AK2097" i="15"/>
  <c r="AJ2097" i="15"/>
  <c r="AI2105" i="15"/>
  <c r="AK2105" i="15"/>
  <c r="AJ2105" i="15"/>
  <c r="AI2113" i="15"/>
  <c r="AK2113" i="15"/>
  <c r="AJ2113" i="15"/>
  <c r="AI2121" i="15"/>
  <c r="AK2121" i="15"/>
  <c r="AJ2121" i="15"/>
  <c r="AI2129" i="15"/>
  <c r="AK2129" i="15"/>
  <c r="AJ2129" i="15"/>
  <c r="AI2137" i="15"/>
  <c r="AK2137" i="15"/>
  <c r="AJ2137" i="15"/>
  <c r="AI2145" i="15"/>
  <c r="AK2145" i="15"/>
  <c r="AJ2145" i="15"/>
  <c r="AI2153" i="15"/>
  <c r="AK2153" i="15"/>
  <c r="AJ2153" i="15"/>
  <c r="AI2161" i="15"/>
  <c r="AK2161" i="15"/>
  <c r="AJ2161" i="15"/>
  <c r="AI2169" i="15"/>
  <c r="AK2169" i="15"/>
  <c r="AJ2169" i="15"/>
  <c r="AI2177" i="15"/>
  <c r="AK2177" i="15"/>
  <c r="AJ2177" i="15"/>
  <c r="AI2185" i="15"/>
  <c r="AK2185" i="15"/>
  <c r="AJ2185" i="15"/>
  <c r="AI2193" i="15"/>
  <c r="AK2193" i="15"/>
  <c r="AJ2193" i="15"/>
  <c r="AI2201" i="15"/>
  <c r="AK2201" i="15"/>
  <c r="AJ2201" i="15"/>
  <c r="AI2209" i="15"/>
  <c r="AK2209" i="15"/>
  <c r="AJ2209" i="15"/>
  <c r="AI2217" i="15"/>
  <c r="AK2217" i="15"/>
  <c r="AJ2217" i="15"/>
  <c r="AI2225" i="15"/>
  <c r="AK2225" i="15"/>
  <c r="AJ2225" i="15"/>
  <c r="AI2233" i="15"/>
  <c r="AK2233" i="15"/>
  <c r="AJ2233" i="15"/>
  <c r="AI2241" i="15"/>
  <c r="AK2241" i="15"/>
  <c r="AJ2241" i="15"/>
  <c r="AI2249" i="15"/>
  <c r="AK2249" i="15"/>
  <c r="AJ2249" i="15"/>
  <c r="AI2257" i="15"/>
  <c r="AK2257" i="15"/>
  <c r="AJ2257" i="15"/>
  <c r="AI2265" i="15"/>
  <c r="AK2265" i="15"/>
  <c r="AJ2265" i="15"/>
  <c r="AI2273" i="15"/>
  <c r="AK2273" i="15"/>
  <c r="AJ2273" i="15"/>
  <c r="AI2281" i="15"/>
  <c r="AK2281" i="15"/>
  <c r="AJ2281" i="15"/>
  <c r="AI2289" i="15"/>
  <c r="AK2289" i="15"/>
  <c r="AJ2289" i="15"/>
  <c r="AI2297" i="15"/>
  <c r="AK2297" i="15"/>
  <c r="AJ2297" i="15"/>
  <c r="AI2305" i="15"/>
  <c r="AK2305" i="15"/>
  <c r="AJ2305" i="15"/>
  <c r="AI2313" i="15"/>
  <c r="AK2313" i="15"/>
  <c r="AJ2313" i="15"/>
  <c r="AI2321" i="15"/>
  <c r="AK2321" i="15"/>
  <c r="AJ2321" i="15"/>
  <c r="AI2329" i="15"/>
  <c r="AK2329" i="15"/>
  <c r="AJ2329" i="15"/>
  <c r="AI2337" i="15"/>
  <c r="AK2337" i="15"/>
  <c r="AJ2337" i="15"/>
  <c r="AI2345" i="15"/>
  <c r="AK2345" i="15"/>
  <c r="AJ2345" i="15"/>
  <c r="AI2353" i="15"/>
  <c r="AK2353" i="15"/>
  <c r="AJ2353" i="15"/>
  <c r="AI2361" i="15"/>
  <c r="AK2361" i="15"/>
  <c r="AJ2361" i="15"/>
  <c r="AI2369" i="15"/>
  <c r="AK2369" i="15"/>
  <c r="AJ2369" i="15"/>
  <c r="AI2377" i="15"/>
  <c r="AK2377" i="15"/>
  <c r="AJ2377" i="15"/>
  <c r="AI2385" i="15"/>
  <c r="AK2385" i="15"/>
  <c r="AJ2385" i="15"/>
  <c r="AI2393" i="15"/>
  <c r="AK2393" i="15"/>
  <c r="AJ2393" i="15"/>
  <c r="AI2401" i="15"/>
  <c r="AK2401" i="15"/>
  <c r="AJ2401" i="15"/>
  <c r="AI2409" i="15"/>
  <c r="AK2409" i="15"/>
  <c r="AJ2409" i="15"/>
  <c r="AI2417" i="15"/>
  <c r="AK2417" i="15"/>
  <c r="AJ2417" i="15"/>
  <c r="AI2425" i="15"/>
  <c r="AK2425" i="15"/>
  <c r="AJ2425" i="15"/>
  <c r="AI2433" i="15"/>
  <c r="AK2433" i="15"/>
  <c r="AJ2433" i="15"/>
  <c r="AI2441" i="15"/>
  <c r="AK2441" i="15"/>
  <c r="AJ2441" i="15"/>
  <c r="AI2449" i="15"/>
  <c r="AK2449" i="15"/>
  <c r="AJ2449" i="15"/>
  <c r="AI2457" i="15"/>
  <c r="AK2457" i="15"/>
  <c r="AJ2457" i="15"/>
  <c r="AI2465" i="15"/>
  <c r="AK2465" i="15"/>
  <c r="AJ2465" i="15"/>
  <c r="AI2473" i="15"/>
  <c r="AK2473" i="15"/>
  <c r="AJ2473" i="15"/>
  <c r="AI2481" i="15"/>
  <c r="AK2481" i="15"/>
  <c r="AJ2481" i="15"/>
  <c r="AI2489" i="15"/>
  <c r="AK2489" i="15"/>
  <c r="AJ2489" i="15"/>
  <c r="AI2497" i="15"/>
  <c r="AK2497" i="15"/>
  <c r="AJ2497" i="15"/>
  <c r="AI2505" i="15"/>
  <c r="AK2505" i="15"/>
  <c r="AJ2505" i="15"/>
  <c r="AI2513" i="15"/>
  <c r="AK2513" i="15"/>
  <c r="AJ2513" i="15"/>
  <c r="AI2521" i="15"/>
  <c r="AK2521" i="15"/>
  <c r="AJ2521" i="15"/>
  <c r="AI2529" i="15"/>
  <c r="AK2529" i="15"/>
  <c r="AJ2529" i="15"/>
  <c r="AI2537" i="15"/>
  <c r="AK2537" i="15"/>
  <c r="AJ2537" i="15"/>
  <c r="AI2545" i="15"/>
  <c r="AK2545" i="15"/>
  <c r="AJ2545" i="15"/>
  <c r="AI2553" i="15"/>
  <c r="AK2553" i="15"/>
  <c r="AJ2553" i="15"/>
  <c r="AI2561" i="15"/>
  <c r="AK2561" i="15"/>
  <c r="AJ2561" i="15"/>
  <c r="AI2569" i="15"/>
  <c r="AK2569" i="15"/>
  <c r="AJ2569" i="15"/>
  <c r="AI2577" i="15"/>
  <c r="AK2577" i="15"/>
  <c r="AJ2577" i="15"/>
  <c r="AI2585" i="15"/>
  <c r="AK2585" i="15"/>
  <c r="AJ2585" i="15"/>
  <c r="AI2593" i="15"/>
  <c r="AK2593" i="15"/>
  <c r="AJ2593" i="15"/>
  <c r="AI2601" i="15"/>
  <c r="AK2601" i="15"/>
  <c r="AJ2601" i="15"/>
  <c r="AI2609" i="15"/>
  <c r="AK2609" i="15"/>
  <c r="AJ2609" i="15"/>
  <c r="AI2617" i="15"/>
  <c r="AK2617" i="15"/>
  <c r="AJ2617" i="15"/>
  <c r="AI2625" i="15"/>
  <c r="AK2625" i="15"/>
  <c r="AJ2625" i="15"/>
  <c r="AI2633" i="15"/>
  <c r="AK2633" i="15"/>
  <c r="AJ2633" i="15"/>
  <c r="AI2641" i="15"/>
  <c r="AK2641" i="15"/>
  <c r="AJ2641" i="15"/>
  <c r="AI2649" i="15"/>
  <c r="AK2649" i="15"/>
  <c r="AJ2649" i="15"/>
  <c r="AI2657" i="15"/>
  <c r="AK2657" i="15"/>
  <c r="AJ2657" i="15"/>
  <c r="AI2665" i="15"/>
  <c r="AK2665" i="15"/>
  <c r="AJ2665" i="15"/>
  <c r="AI2673" i="15"/>
  <c r="AK2673" i="15"/>
  <c r="AJ2673" i="15"/>
  <c r="AI2681" i="15"/>
  <c r="AK2681" i="15"/>
  <c r="AJ2681" i="15"/>
  <c r="AI2689" i="15"/>
  <c r="AK2689" i="15"/>
  <c r="AJ2689" i="15"/>
  <c r="AI2697" i="15"/>
  <c r="AK2697" i="15"/>
  <c r="AJ2697" i="15"/>
  <c r="AI2705" i="15"/>
  <c r="AK2705" i="15"/>
  <c r="AJ2705" i="15"/>
  <c r="AI2713" i="15"/>
  <c r="AK2713" i="15"/>
  <c r="AJ2713" i="15"/>
  <c r="AI2721" i="15"/>
  <c r="AK2721" i="15"/>
  <c r="AJ2721" i="15"/>
  <c r="AI2729" i="15"/>
  <c r="AK2729" i="15"/>
  <c r="AJ2729" i="15"/>
  <c r="AI2737" i="15"/>
  <c r="AK2737" i="15"/>
  <c r="AJ2737" i="15"/>
  <c r="AJ1852" i="15"/>
  <c r="AI1852" i="15"/>
  <c r="AH1852" i="15"/>
  <c r="AA1852" i="15"/>
  <c r="AK1852" i="15"/>
  <c r="AJ1860" i="15"/>
  <c r="AI1860" i="15"/>
  <c r="AK1860" i="15"/>
  <c r="AJ1868" i="15"/>
  <c r="AI1868" i="15"/>
  <c r="AK1868" i="15"/>
  <c r="AJ1876" i="15"/>
  <c r="AH1876" i="15"/>
  <c r="AA1876" i="15"/>
  <c r="AI1876" i="15"/>
  <c r="AK1876" i="15"/>
  <c r="AJ1884" i="15"/>
  <c r="AH1884" i="15"/>
  <c r="AA1884" i="15"/>
  <c r="AD1884" i="15"/>
  <c r="AI1884" i="15"/>
  <c r="AK1884" i="15"/>
  <c r="AJ1892" i="15"/>
  <c r="AI1892" i="15"/>
  <c r="AK1892" i="15"/>
  <c r="AJ1900" i="15"/>
  <c r="AH1900" i="15"/>
  <c r="AI1900" i="15"/>
  <c r="AK1900" i="15"/>
  <c r="AJ1908" i="15"/>
  <c r="AH1908" i="15"/>
  <c r="AA1908" i="15"/>
  <c r="AI1908" i="15"/>
  <c r="AK1908" i="15"/>
  <c r="AJ1916" i="15"/>
  <c r="AI1916" i="15"/>
  <c r="AH1916" i="15"/>
  <c r="AA1916" i="15"/>
  <c r="AK1916" i="15"/>
  <c r="AJ1924" i="15"/>
  <c r="AI1924" i="15"/>
  <c r="AK1924" i="15"/>
  <c r="AJ1932" i="15"/>
  <c r="AI1932" i="15"/>
  <c r="AK1932" i="15"/>
  <c r="AJ1940" i="15"/>
  <c r="AH1940" i="15"/>
  <c r="AA1940" i="15"/>
  <c r="AI1940" i="15"/>
  <c r="AK1940" i="15"/>
  <c r="AJ1948" i="15"/>
  <c r="AH1948" i="15"/>
  <c r="AA1948" i="15"/>
  <c r="AI1948" i="15"/>
  <c r="AK1948" i="15"/>
  <c r="AJ1956" i="15"/>
  <c r="AI1956" i="15"/>
  <c r="AK1956" i="15"/>
  <c r="AJ1964" i="15"/>
  <c r="AI1964" i="15"/>
  <c r="AK1964" i="15"/>
  <c r="AJ1972" i="15"/>
  <c r="AH1972" i="15"/>
  <c r="AA1972" i="15"/>
  <c r="AI1972" i="15"/>
  <c r="AK1972" i="15"/>
  <c r="AJ1980" i="15"/>
  <c r="AI1980" i="15"/>
  <c r="AH1980" i="15"/>
  <c r="AA1980" i="15"/>
  <c r="AK1980" i="15"/>
  <c r="AJ1988" i="15"/>
  <c r="AI1988" i="15"/>
  <c r="AK1988" i="15"/>
  <c r="AJ1996" i="15"/>
  <c r="AI1996" i="15"/>
  <c r="AK1996" i="15"/>
  <c r="AJ2004" i="15"/>
  <c r="AH2004" i="15"/>
  <c r="AA2004" i="15"/>
  <c r="AI2004" i="15"/>
  <c r="AK2004" i="15"/>
  <c r="AJ2012" i="15"/>
  <c r="AH2012" i="15"/>
  <c r="AA2012" i="15"/>
  <c r="AI2012" i="15"/>
  <c r="AK2012" i="15"/>
  <c r="AJ2020" i="15"/>
  <c r="AI2020" i="15"/>
  <c r="AK2020" i="15"/>
  <c r="AJ2028" i="15"/>
  <c r="AH2028" i="15"/>
  <c r="AA2028" i="15"/>
  <c r="AI2028" i="15"/>
  <c r="AK2028" i="15"/>
  <c r="AJ2036" i="15"/>
  <c r="AH2036" i="15"/>
  <c r="AA2036" i="15"/>
  <c r="AI2036" i="15"/>
  <c r="AK2036" i="15"/>
  <c r="AJ2044" i="15"/>
  <c r="AI2044" i="15"/>
  <c r="AH2044" i="15"/>
  <c r="AA2044" i="15"/>
  <c r="AK2044" i="15"/>
  <c r="AJ2052" i="15"/>
  <c r="AI2052" i="15"/>
  <c r="AK2052" i="15"/>
  <c r="AJ2060" i="15"/>
  <c r="AI2060" i="15"/>
  <c r="AK2060" i="15"/>
  <c r="AJ2068" i="15"/>
  <c r="AH2068" i="15"/>
  <c r="AA2068" i="15"/>
  <c r="AI2068" i="15"/>
  <c r="AK2068" i="15"/>
  <c r="AJ2076" i="15"/>
  <c r="AH2076" i="15"/>
  <c r="AA2076" i="15"/>
  <c r="AI2076" i="15"/>
  <c r="AK2076" i="15"/>
  <c r="AJ2084" i="15"/>
  <c r="AI2084" i="15"/>
  <c r="AK2084" i="15"/>
  <c r="AJ2092" i="15"/>
  <c r="AH2092" i="15"/>
  <c r="AA2092" i="15"/>
  <c r="AI2092" i="15"/>
  <c r="AK2092" i="15"/>
  <c r="AJ2100" i="15"/>
  <c r="AH2100" i="15"/>
  <c r="AA2100" i="15"/>
  <c r="AI2100" i="15"/>
  <c r="AK2100" i="15"/>
  <c r="AJ2108" i="15"/>
  <c r="AI2108" i="15"/>
  <c r="AH2108" i="15"/>
  <c r="AA2108" i="15"/>
  <c r="AK2108" i="15"/>
  <c r="AJ2116" i="15"/>
  <c r="AI2116" i="15"/>
  <c r="AK2116" i="15"/>
  <c r="AJ2124" i="15"/>
  <c r="AI2124" i="15"/>
  <c r="AK2124" i="15"/>
  <c r="AJ2132" i="15"/>
  <c r="AH2132" i="15"/>
  <c r="AA2132" i="15"/>
  <c r="AI2132" i="15"/>
  <c r="AK2132" i="15"/>
  <c r="AJ2140" i="15"/>
  <c r="AH2140" i="15"/>
  <c r="AA2140" i="15"/>
  <c r="AI2140" i="15"/>
  <c r="AK2140" i="15"/>
  <c r="AJ2148" i="15"/>
  <c r="AI2148" i="15"/>
  <c r="AK2148" i="15"/>
  <c r="AJ2156" i="15"/>
  <c r="AI2156" i="15"/>
  <c r="AK2156" i="15"/>
  <c r="AJ2164" i="15"/>
  <c r="AH2164" i="15"/>
  <c r="AA2164" i="15"/>
  <c r="AI2164" i="15"/>
  <c r="AK2164" i="15"/>
  <c r="AJ2172" i="15"/>
  <c r="AI2172" i="15"/>
  <c r="AH2172" i="15"/>
  <c r="AA2172" i="15"/>
  <c r="AK2172" i="15"/>
  <c r="AJ2180" i="15"/>
  <c r="AI2180" i="15"/>
  <c r="AK2180" i="15"/>
  <c r="AJ2188" i="15"/>
  <c r="AI2188" i="15"/>
  <c r="AK2188" i="15"/>
  <c r="AJ2196" i="15"/>
  <c r="AH2196" i="15"/>
  <c r="AA2196" i="15"/>
  <c r="AI2196" i="15"/>
  <c r="AK2196" i="15"/>
  <c r="AJ2204" i="15"/>
  <c r="AH2204" i="15"/>
  <c r="AA2204" i="15"/>
  <c r="AI2204" i="15"/>
  <c r="AK2204" i="15"/>
  <c r="AJ2212" i="15"/>
  <c r="AI2212" i="15"/>
  <c r="AK2212" i="15"/>
  <c r="AJ2220" i="15"/>
  <c r="AI2220" i="15"/>
  <c r="AK2220" i="15"/>
  <c r="AJ2228" i="15"/>
  <c r="AH2228" i="15"/>
  <c r="AA2228" i="15"/>
  <c r="AI2228" i="15"/>
  <c r="AK2228" i="15"/>
  <c r="AJ2236" i="15"/>
  <c r="AI2236" i="15"/>
  <c r="AH2236" i="15"/>
  <c r="AA2236" i="15"/>
  <c r="AK2236" i="15"/>
  <c r="AJ2244" i="15"/>
  <c r="AI2244" i="15"/>
  <c r="AK2244" i="15"/>
  <c r="AJ2252" i="15"/>
  <c r="AI2252" i="15"/>
  <c r="AK2252" i="15"/>
  <c r="AJ2260" i="15"/>
  <c r="AH2260" i="15"/>
  <c r="AA2260" i="15"/>
  <c r="AI2260" i="15"/>
  <c r="AK2260" i="15"/>
  <c r="AJ2268" i="15"/>
  <c r="AH2268" i="15"/>
  <c r="AA2268" i="15"/>
  <c r="AI2268" i="15"/>
  <c r="AK2268" i="15"/>
  <c r="AJ2276" i="15"/>
  <c r="AI2276" i="15"/>
  <c r="AK2276" i="15"/>
  <c r="AJ2284" i="15"/>
  <c r="AH2284" i="15"/>
  <c r="AA2284" i="15"/>
  <c r="AI2284" i="15"/>
  <c r="AK2284" i="15"/>
  <c r="AJ2292" i="15"/>
  <c r="AH2292" i="15"/>
  <c r="AA2292" i="15"/>
  <c r="AI2292" i="15"/>
  <c r="AK2292" i="15"/>
  <c r="AJ2300" i="15"/>
  <c r="AI2300" i="15"/>
  <c r="AH2300" i="15"/>
  <c r="AA2300" i="15"/>
  <c r="AK2300" i="15"/>
  <c r="AJ2308" i="15"/>
  <c r="AI2308" i="15"/>
  <c r="AK2308" i="15"/>
  <c r="AJ2316" i="15"/>
  <c r="AI2316" i="15"/>
  <c r="AK2316" i="15"/>
  <c r="AJ2324" i="15"/>
  <c r="AH2324" i="15"/>
  <c r="AA2324" i="15"/>
  <c r="AI2324" i="15"/>
  <c r="AK2324" i="15"/>
  <c r="AJ2332" i="15"/>
  <c r="AH2332" i="15"/>
  <c r="AA2332" i="15"/>
  <c r="AI2332" i="15"/>
  <c r="AK2332" i="15"/>
  <c r="AJ2340" i="15"/>
  <c r="AI2340" i="15"/>
  <c r="AK2340" i="15"/>
  <c r="AJ2348" i="15"/>
  <c r="AI2348" i="15"/>
  <c r="AK2348" i="15"/>
  <c r="AJ2356" i="15"/>
  <c r="AH2356" i="15"/>
  <c r="AA2356" i="15"/>
  <c r="AI2356" i="15"/>
  <c r="AK2356" i="15"/>
  <c r="AJ2364" i="15"/>
  <c r="AI2364" i="15"/>
  <c r="AH2364" i="15"/>
  <c r="AA2364" i="15"/>
  <c r="AK2364" i="15"/>
  <c r="AJ2372" i="15"/>
  <c r="AI2372" i="15"/>
  <c r="AK2372" i="15"/>
  <c r="AJ2380" i="15"/>
  <c r="AI2380" i="15"/>
  <c r="AK2380" i="15"/>
  <c r="AJ2388" i="15"/>
  <c r="AH2388" i="15"/>
  <c r="AA2388" i="15"/>
  <c r="AI2388" i="15"/>
  <c r="AK2388" i="15"/>
  <c r="AJ2396" i="15"/>
  <c r="AH2396" i="15"/>
  <c r="AA2396" i="15"/>
  <c r="AD2396" i="15"/>
  <c r="AI2396" i="15"/>
  <c r="AK2396" i="15"/>
  <c r="AJ2404" i="15"/>
  <c r="AI2404" i="15"/>
  <c r="AK2404" i="15"/>
  <c r="AJ2412" i="15"/>
  <c r="AH2412" i="15"/>
  <c r="AA2412" i="15"/>
  <c r="AI2412" i="15"/>
  <c r="AK2412" i="15"/>
  <c r="AJ2420" i="15"/>
  <c r="AH2420" i="15"/>
  <c r="AA2420" i="15"/>
  <c r="AI2420" i="15"/>
  <c r="AK2420" i="15"/>
  <c r="AJ2428" i="15"/>
  <c r="AI2428" i="15"/>
  <c r="AH2428" i="15"/>
  <c r="AA2428" i="15"/>
  <c r="AK2428" i="15"/>
  <c r="AJ2436" i="15"/>
  <c r="AI2436" i="15"/>
  <c r="AK2436" i="15"/>
  <c r="AJ2444" i="15"/>
  <c r="AI2444" i="15"/>
  <c r="AK2444" i="15"/>
  <c r="AJ2452" i="15"/>
  <c r="AI2452" i="15"/>
  <c r="AH2452" i="15"/>
  <c r="AA2452" i="15"/>
  <c r="AK2452" i="15"/>
  <c r="AJ2460" i="15"/>
  <c r="AH2460" i="15"/>
  <c r="AA2460" i="15"/>
  <c r="AI2460" i="15"/>
  <c r="AK2460" i="15"/>
  <c r="AJ2468" i="15"/>
  <c r="AI2468" i="15"/>
  <c r="AK2468" i="15"/>
  <c r="AJ2476" i="15"/>
  <c r="AI2476" i="15"/>
  <c r="AK2476" i="15"/>
  <c r="AJ2484" i="15"/>
  <c r="AI2484" i="15"/>
  <c r="AH2484" i="15"/>
  <c r="AA2484" i="15"/>
  <c r="AB2484" i="15"/>
  <c r="AK2484" i="15"/>
  <c r="AJ2492" i="15"/>
  <c r="AI2492" i="15"/>
  <c r="AH2492" i="15"/>
  <c r="AA2492" i="15"/>
  <c r="AK2492" i="15"/>
  <c r="AJ2500" i="15"/>
  <c r="AI2500" i="15"/>
  <c r="AK2500" i="15"/>
  <c r="AJ2508" i="15"/>
  <c r="AI2508" i="15"/>
  <c r="AK2508" i="15"/>
  <c r="AJ2516" i="15"/>
  <c r="AI2516" i="15"/>
  <c r="AH2516" i="15"/>
  <c r="AA2516" i="15"/>
  <c r="AK2516" i="15"/>
  <c r="AJ2524" i="15"/>
  <c r="AH2524" i="15"/>
  <c r="AA2524" i="15"/>
  <c r="AI2524" i="15"/>
  <c r="AK2524" i="15"/>
  <c r="AJ2532" i="15"/>
  <c r="AI2532" i="15"/>
  <c r="AK2532" i="15"/>
  <c r="AJ2540" i="15"/>
  <c r="AH2540" i="15"/>
  <c r="AA2540" i="15"/>
  <c r="AI2540" i="15"/>
  <c r="AK2540" i="15"/>
  <c r="AJ2548" i="15"/>
  <c r="AI2548" i="15"/>
  <c r="AH2548" i="15"/>
  <c r="AA2548" i="15"/>
  <c r="AK2548" i="15"/>
  <c r="AJ2556" i="15"/>
  <c r="AI2556" i="15"/>
  <c r="AH2556" i="15"/>
  <c r="AA2556" i="15"/>
  <c r="AK2556" i="15"/>
  <c r="AJ2564" i="15"/>
  <c r="AI2564" i="15"/>
  <c r="AK2564" i="15"/>
  <c r="AJ2572" i="15"/>
  <c r="AI2572" i="15"/>
  <c r="AK2572" i="15"/>
  <c r="AJ2580" i="15"/>
  <c r="AI2580" i="15"/>
  <c r="AH2580" i="15"/>
  <c r="AA2580" i="15"/>
  <c r="AK2580" i="15"/>
  <c r="AJ2588" i="15"/>
  <c r="AH2588" i="15"/>
  <c r="AA2588" i="15"/>
  <c r="AI2588" i="15"/>
  <c r="AK2588" i="15"/>
  <c r="AJ2596" i="15"/>
  <c r="AI2596" i="15"/>
  <c r="AK2596" i="15"/>
  <c r="AJ2604" i="15"/>
  <c r="AI2604" i="15"/>
  <c r="AK2604" i="15"/>
  <c r="AJ2612" i="15"/>
  <c r="AI2612" i="15"/>
  <c r="AH2612" i="15"/>
  <c r="AA2612" i="15"/>
  <c r="AB2612" i="15"/>
  <c r="AK2612" i="15"/>
  <c r="AJ2620" i="15"/>
  <c r="AI2620" i="15"/>
  <c r="AH2620" i="15"/>
  <c r="AA2620" i="15"/>
  <c r="AK2620" i="15"/>
  <c r="AJ2628" i="15"/>
  <c r="AI2628" i="15"/>
  <c r="AK2628" i="15"/>
  <c r="AJ2636" i="15"/>
  <c r="AI2636" i="15"/>
  <c r="AK2636" i="15"/>
  <c r="AJ2644" i="15"/>
  <c r="AI2644" i="15"/>
  <c r="AH2644" i="15"/>
  <c r="AA2644" i="15"/>
  <c r="AK2644" i="15"/>
  <c r="AJ2652" i="15"/>
  <c r="AH2652" i="15"/>
  <c r="AA2652" i="15"/>
  <c r="AI2652" i="15"/>
  <c r="AK2652" i="15"/>
  <c r="AJ2660" i="15"/>
  <c r="AI2660" i="15"/>
  <c r="AK2660" i="15"/>
  <c r="AJ2668" i="15"/>
  <c r="AH2668" i="15"/>
  <c r="AA2668" i="15"/>
  <c r="AI2668" i="15"/>
  <c r="AK2668" i="15"/>
  <c r="AJ2676" i="15"/>
  <c r="AI2676" i="15"/>
  <c r="AH2676" i="15"/>
  <c r="AA2676" i="15"/>
  <c r="AK2676" i="15"/>
  <c r="AJ2684" i="15"/>
  <c r="AI2684" i="15"/>
  <c r="AH2684" i="15"/>
  <c r="AA2684" i="15"/>
  <c r="AK2684" i="15"/>
  <c r="AJ2692" i="15"/>
  <c r="AI2692" i="15"/>
  <c r="AK2692" i="15"/>
  <c r="AJ2700" i="15"/>
  <c r="AI2700" i="15"/>
  <c r="AK2700" i="15"/>
  <c r="AJ2708" i="15"/>
  <c r="AI2708" i="15"/>
  <c r="AH2708" i="15"/>
  <c r="AA2708" i="15"/>
  <c r="AK2708" i="15"/>
  <c r="AJ2716" i="15"/>
  <c r="AH2716" i="15"/>
  <c r="AA2716" i="15"/>
  <c r="AI2716" i="15"/>
  <c r="AK2716" i="15"/>
  <c r="AJ2724" i="15"/>
  <c r="AI2724" i="15"/>
  <c r="AK2724" i="15"/>
  <c r="AJ2732" i="15"/>
  <c r="AI2732" i="15"/>
  <c r="AK2732" i="15"/>
  <c r="BD11" i="15"/>
  <c r="BC11" i="15"/>
  <c r="BD28" i="15"/>
  <c r="BC28" i="15"/>
  <c r="BB28" i="15"/>
  <c r="AZ28" i="15"/>
  <c r="AX28" i="15"/>
  <c r="BD50" i="15"/>
  <c r="BC50" i="15"/>
  <c r="AJ1793" i="15"/>
  <c r="AI1793" i="15"/>
  <c r="AH1793" i="15"/>
  <c r="AA1793" i="15"/>
  <c r="AK1793" i="15"/>
  <c r="AJ1801" i="15"/>
  <c r="AI1801" i="15"/>
  <c r="AH1801" i="15"/>
  <c r="AA1801" i="15"/>
  <c r="AD1801" i="15"/>
  <c r="AK1801" i="15"/>
  <c r="AJ1809" i="15"/>
  <c r="AI1809" i="15"/>
  <c r="AK1809" i="15"/>
  <c r="AJ1817" i="15"/>
  <c r="AH1817" i="15"/>
  <c r="AA1817" i="15"/>
  <c r="AI1817" i="15"/>
  <c r="AK1817" i="15"/>
  <c r="AJ1825" i="15"/>
  <c r="AI1825" i="15"/>
  <c r="AH1825" i="15"/>
  <c r="AA1825" i="15"/>
  <c r="AK1825" i="15"/>
  <c r="BD22" i="15"/>
  <c r="BC22" i="15"/>
  <c r="BD75" i="15"/>
  <c r="BC75" i="15"/>
  <c r="BB75" i="15"/>
  <c r="AZ75" i="15"/>
  <c r="AX75" i="15"/>
  <c r="AJ1849" i="15"/>
  <c r="AK1849" i="15"/>
  <c r="AI1849" i="15"/>
  <c r="BM1812" i="16"/>
  <c r="BL1812" i="16"/>
  <c r="BK1812" i="16"/>
  <c r="BJ1812" i="16"/>
  <c r="BI1812" i="16"/>
  <c r="BH1812" i="16"/>
  <c r="BG1812" i="16"/>
  <c r="BF1812" i="16"/>
  <c r="BE1812" i="16"/>
  <c r="BM1796" i="16"/>
  <c r="BL1796" i="16"/>
  <c r="BK1796" i="16"/>
  <c r="BJ1796" i="16"/>
  <c r="BI1796" i="16"/>
  <c r="BH1796" i="16"/>
  <c r="BG1796" i="16"/>
  <c r="BF1796" i="16"/>
  <c r="BE1796" i="16"/>
  <c r="BC1796" i="16"/>
  <c r="BM27" i="16"/>
  <c r="BL27" i="16"/>
  <c r="BK27" i="16"/>
  <c r="BJ27" i="16"/>
  <c r="BI27" i="16"/>
  <c r="BH27" i="16"/>
  <c r="BG27" i="16"/>
  <c r="BF27" i="16"/>
  <c r="BE27" i="16"/>
  <c r="BM2051" i="16"/>
  <c r="BL2051" i="16"/>
  <c r="BK2051" i="16"/>
  <c r="BJ2051" i="16"/>
  <c r="BI2051" i="16"/>
  <c r="BH2051" i="16"/>
  <c r="BG2051" i="16"/>
  <c r="BF2051" i="16"/>
  <c r="BE2051" i="16"/>
  <c r="BD2051" i="16"/>
  <c r="BM2035" i="16"/>
  <c r="BL2035" i="16"/>
  <c r="BK2035" i="16"/>
  <c r="BJ2035" i="16"/>
  <c r="BI2035" i="16"/>
  <c r="BH2035" i="16"/>
  <c r="BG2035" i="16"/>
  <c r="BF2035" i="16"/>
  <c r="BE2035" i="16"/>
  <c r="BM2019" i="16"/>
  <c r="BL2019" i="16"/>
  <c r="BK2019" i="16"/>
  <c r="BJ2019" i="16"/>
  <c r="BI2019" i="16"/>
  <c r="BH2019" i="16"/>
  <c r="BG2019" i="16"/>
  <c r="BF2019" i="16"/>
  <c r="BE2019" i="16"/>
  <c r="BD2019" i="16"/>
  <c r="BM2003" i="16"/>
  <c r="BL2003" i="16"/>
  <c r="BK2003" i="16"/>
  <c r="BJ2003" i="16"/>
  <c r="BI2003" i="16"/>
  <c r="BH2003" i="16"/>
  <c r="BG2003" i="16"/>
  <c r="BF2003" i="16"/>
  <c r="BE2003" i="16"/>
  <c r="BM1987" i="16"/>
  <c r="BL1987" i="16"/>
  <c r="BK1987" i="16"/>
  <c r="BJ1987" i="16"/>
  <c r="BI1987" i="16"/>
  <c r="BH1987" i="16"/>
  <c r="BG1987" i="16"/>
  <c r="BF1987" i="16"/>
  <c r="BE1987" i="16"/>
  <c r="BM1971" i="16"/>
  <c r="BL1971" i="16"/>
  <c r="BK1971" i="16"/>
  <c r="BJ1971" i="16"/>
  <c r="BI1971" i="16"/>
  <c r="BH1971" i="16"/>
  <c r="BG1971" i="16"/>
  <c r="BF1971" i="16"/>
  <c r="BE1971" i="16"/>
  <c r="BB1971" i="16"/>
  <c r="BM1955" i="16"/>
  <c r="BL1955" i="16"/>
  <c r="BK1955" i="16"/>
  <c r="BJ1955" i="16"/>
  <c r="BI1955" i="16"/>
  <c r="BH1955" i="16"/>
  <c r="BG1955" i="16"/>
  <c r="BF1955" i="16"/>
  <c r="BE1955" i="16"/>
  <c r="BM1939" i="16"/>
  <c r="BL1939" i="16"/>
  <c r="BK1939" i="16"/>
  <c r="BJ1939" i="16"/>
  <c r="BI1939" i="16"/>
  <c r="BH1939" i="16"/>
  <c r="BG1939" i="16"/>
  <c r="BF1939" i="16"/>
  <c r="BE1939" i="16"/>
  <c r="BD1939" i="16"/>
  <c r="BM1923" i="16"/>
  <c r="BL1923" i="16"/>
  <c r="BK1923" i="16"/>
  <c r="BJ1923" i="16"/>
  <c r="BI1923" i="16"/>
  <c r="BH1923" i="16"/>
  <c r="BG1923" i="16"/>
  <c r="BF1923" i="16"/>
  <c r="BE1923" i="16"/>
  <c r="BD1923" i="16"/>
  <c r="BM1907" i="16"/>
  <c r="BL1907" i="16"/>
  <c r="BK1907" i="16"/>
  <c r="BJ1907" i="16"/>
  <c r="BI1907" i="16"/>
  <c r="BH1907" i="16"/>
  <c r="BG1907" i="16"/>
  <c r="BF1907" i="16"/>
  <c r="BE1907" i="16"/>
  <c r="BM1891" i="16"/>
  <c r="BL1891" i="16"/>
  <c r="BK1891" i="16"/>
  <c r="BJ1891" i="16"/>
  <c r="BI1891" i="16"/>
  <c r="BH1891" i="16"/>
  <c r="BG1891" i="16"/>
  <c r="BF1891" i="16"/>
  <c r="BE1891" i="16"/>
  <c r="BM1875" i="16"/>
  <c r="BL1875" i="16"/>
  <c r="BK1875" i="16"/>
  <c r="BJ1875" i="16"/>
  <c r="BI1875" i="16"/>
  <c r="BH1875" i="16"/>
  <c r="BG1875" i="16"/>
  <c r="BF1875" i="16"/>
  <c r="BE1875" i="16"/>
  <c r="BM1859" i="16"/>
  <c r="BL1859" i="16"/>
  <c r="BK1859" i="16"/>
  <c r="BJ1859" i="16"/>
  <c r="BI1859" i="16"/>
  <c r="BH1859" i="16"/>
  <c r="BG1859" i="16"/>
  <c r="BF1859" i="16"/>
  <c r="BE1859" i="16"/>
  <c r="BM1843" i="16"/>
  <c r="BL1843" i="16"/>
  <c r="BK1843" i="16"/>
  <c r="BJ1843" i="16"/>
  <c r="BI1843" i="16"/>
  <c r="BH1843" i="16"/>
  <c r="BG1843" i="16"/>
  <c r="BF1843" i="16"/>
  <c r="BE1843" i="16"/>
  <c r="BD1843" i="16"/>
  <c r="BM1827" i="16"/>
  <c r="BL1827" i="16"/>
  <c r="BK1827" i="16"/>
  <c r="BJ1827" i="16"/>
  <c r="BI1827" i="16"/>
  <c r="BH1827" i="16"/>
  <c r="BG1827" i="16"/>
  <c r="BF1827" i="16"/>
  <c r="BE1827" i="16"/>
  <c r="BM1811" i="16"/>
  <c r="BL1811" i="16"/>
  <c r="BK1811" i="16"/>
  <c r="BJ1811" i="16"/>
  <c r="BI1811" i="16"/>
  <c r="BH1811" i="16"/>
  <c r="BG1811" i="16"/>
  <c r="BF1811" i="16"/>
  <c r="BE1811" i="16"/>
  <c r="BM1795" i="16"/>
  <c r="BL1795" i="16"/>
  <c r="BK1795" i="16"/>
  <c r="BJ1795" i="16"/>
  <c r="BI1795" i="16"/>
  <c r="BH1795" i="16"/>
  <c r="BG1795" i="16"/>
  <c r="BF1795" i="16"/>
  <c r="BE1795" i="16"/>
  <c r="BC1795" i="16"/>
  <c r="CR9" i="16"/>
  <c r="CQ9" i="16"/>
  <c r="CP9" i="16"/>
  <c r="CO9" i="16"/>
  <c r="CW9" i="16"/>
  <c r="CV9" i="16"/>
  <c r="CU9" i="16"/>
  <c r="CT9" i="16"/>
  <c r="CS9" i="16"/>
  <c r="CW2" i="16"/>
  <c r="CV2" i="16"/>
  <c r="CU2" i="16"/>
  <c r="CT2" i="16"/>
  <c r="CS2" i="16"/>
  <c r="CR2" i="16"/>
  <c r="CQ2" i="16"/>
  <c r="CP2" i="16"/>
  <c r="CO2" i="16"/>
  <c r="CW5" i="16"/>
  <c r="CV5" i="16"/>
  <c r="CU5" i="16"/>
  <c r="CT5" i="16"/>
  <c r="CS5" i="16"/>
  <c r="CR5" i="16"/>
  <c r="CQ5" i="16"/>
  <c r="CP5" i="16"/>
  <c r="CO5" i="16"/>
  <c r="CN5" i="16"/>
  <c r="BC2130" i="16"/>
  <c r="BD2130" i="16"/>
  <c r="BB2130" i="16"/>
  <c r="BC2178" i="16"/>
  <c r="BD2178" i="16"/>
  <c r="BB2178" i="16"/>
  <c r="BC2194" i="16"/>
  <c r="BD2194" i="16"/>
  <c r="BB2194" i="16"/>
  <c r="BC2290" i="16"/>
  <c r="BD2290" i="16"/>
  <c r="BB2290" i="16"/>
  <c r="BC2322" i="16"/>
  <c r="BD2322" i="16"/>
  <c r="BB2322" i="16"/>
  <c r="BC2354" i="16"/>
  <c r="BD2354" i="16"/>
  <c r="BB2354" i="16"/>
  <c r="BC2434" i="16"/>
  <c r="BD2434" i="16"/>
  <c r="BB2434" i="16"/>
  <c r="AM30" i="15"/>
  <c r="AL30" i="15"/>
  <c r="AT30" i="15"/>
  <c r="AS30" i="15"/>
  <c r="AR30" i="15"/>
  <c r="AQ30" i="15"/>
  <c r="AP30" i="15"/>
  <c r="AO30" i="15"/>
  <c r="AN30" i="15"/>
  <c r="AS46" i="15"/>
  <c r="AR46" i="15"/>
  <c r="AQ46" i="15"/>
  <c r="AP46" i="15"/>
  <c r="AO46" i="15"/>
  <c r="AN46" i="15"/>
  <c r="AM46" i="15"/>
  <c r="AL46" i="15"/>
  <c r="AK46" i="15"/>
  <c r="AT46" i="15"/>
  <c r="AP63" i="15"/>
  <c r="AO63" i="15"/>
  <c r="AN63" i="15"/>
  <c r="AM63" i="15"/>
  <c r="AL63" i="15"/>
  <c r="AJ63" i="15"/>
  <c r="AT63" i="15"/>
  <c r="AS63" i="15"/>
  <c r="AR63" i="15"/>
  <c r="AQ63" i="15"/>
  <c r="AT79" i="15"/>
  <c r="AS79" i="15"/>
  <c r="AR79" i="15"/>
  <c r="AQ79" i="15"/>
  <c r="AP79" i="15"/>
  <c r="AO79" i="15"/>
  <c r="AN79" i="15"/>
  <c r="AM79" i="15"/>
  <c r="AL79" i="15"/>
  <c r="AT95" i="15"/>
  <c r="AS95" i="15"/>
  <c r="AR95" i="15"/>
  <c r="AQ95" i="15"/>
  <c r="AP95" i="15"/>
  <c r="AO95" i="15"/>
  <c r="AN95" i="15"/>
  <c r="AM95" i="15"/>
  <c r="AL95" i="15"/>
  <c r="R23" i="16"/>
  <c r="J23" i="16"/>
  <c r="R32" i="16"/>
  <c r="K32" i="16"/>
  <c r="AT61" i="15"/>
  <c r="AS61" i="15"/>
  <c r="AR61" i="15"/>
  <c r="AQ61" i="15"/>
  <c r="AP61" i="15"/>
  <c r="AO61" i="15"/>
  <c r="AN61" i="15"/>
  <c r="AM61" i="15"/>
  <c r="AL61" i="15"/>
  <c r="AT77" i="15"/>
  <c r="AS77" i="15"/>
  <c r="AR77" i="15"/>
  <c r="AQ77" i="15"/>
  <c r="AP77" i="15"/>
  <c r="AO77" i="15"/>
  <c r="AN77" i="15"/>
  <c r="AM77" i="15"/>
  <c r="AL77" i="15"/>
  <c r="AT93" i="15"/>
  <c r="AS93" i="15"/>
  <c r="AR93" i="15"/>
  <c r="AQ93" i="15"/>
  <c r="AP93" i="15"/>
  <c r="AO93" i="15"/>
  <c r="AN93" i="15"/>
  <c r="AM93" i="15"/>
  <c r="AL93" i="15"/>
  <c r="AK93" i="15"/>
  <c r="BM16" i="15"/>
  <c r="BL16" i="15"/>
  <c r="BK16" i="15"/>
  <c r="BJ16" i="15"/>
  <c r="BI16" i="15"/>
  <c r="BH16" i="15"/>
  <c r="BG16" i="15"/>
  <c r="BF16" i="15"/>
  <c r="BE16" i="15"/>
  <c r="BD16" i="15"/>
  <c r="BM43" i="15"/>
  <c r="BL43" i="15"/>
  <c r="BK43" i="15"/>
  <c r="BJ43" i="15"/>
  <c r="BI43" i="15"/>
  <c r="BH43" i="15"/>
  <c r="BG43" i="15"/>
  <c r="BF43" i="15"/>
  <c r="BE43" i="15"/>
  <c r="BM51" i="15"/>
  <c r="BL51" i="15"/>
  <c r="BK51" i="15"/>
  <c r="BJ51" i="15"/>
  <c r="BI51" i="15"/>
  <c r="BH51" i="15"/>
  <c r="BG51" i="15"/>
  <c r="BF51" i="15"/>
  <c r="BE51" i="15"/>
  <c r="BM62" i="15"/>
  <c r="BL62" i="15"/>
  <c r="BK62" i="15"/>
  <c r="BJ62" i="15"/>
  <c r="BI62" i="15"/>
  <c r="BH62" i="15"/>
  <c r="BG62" i="15"/>
  <c r="BF62" i="15"/>
  <c r="BE62" i="15"/>
  <c r="BM2" i="15"/>
  <c r="BL2" i="15"/>
  <c r="BK2" i="15"/>
  <c r="BJ2" i="15"/>
  <c r="BI2" i="15"/>
  <c r="BH2" i="15"/>
  <c r="BG2" i="15"/>
  <c r="BF2" i="15"/>
  <c r="BE2" i="15"/>
  <c r="R47" i="15"/>
  <c r="BD85" i="15"/>
  <c r="BC85" i="15"/>
  <c r="BB85" i="15"/>
  <c r="AT28" i="15"/>
  <c r="AS28" i="15"/>
  <c r="AR28" i="15"/>
  <c r="AQ28" i="15"/>
  <c r="AP28" i="15"/>
  <c r="AO28" i="15"/>
  <c r="AN28" i="15"/>
  <c r="AM28" i="15"/>
  <c r="AL28" i="15"/>
  <c r="AT44" i="15"/>
  <c r="AS44" i="15"/>
  <c r="AR44" i="15"/>
  <c r="AQ44" i="15"/>
  <c r="AP44" i="15"/>
  <c r="AO44" i="15"/>
  <c r="AN44" i="15"/>
  <c r="AM44" i="15"/>
  <c r="AL44" i="15"/>
  <c r="AK44" i="15"/>
  <c r="N133" i="15"/>
  <c r="N149" i="15"/>
  <c r="R59" i="15"/>
  <c r="R37" i="15"/>
  <c r="K37" i="15"/>
  <c r="AT82" i="15"/>
  <c r="AS82" i="15"/>
  <c r="AR82" i="15"/>
  <c r="AQ82" i="15"/>
  <c r="AP82" i="15"/>
  <c r="AO82" i="15"/>
  <c r="AN82" i="15"/>
  <c r="AM82" i="15"/>
  <c r="AL82" i="15"/>
  <c r="R24" i="15"/>
  <c r="AT70" i="15"/>
  <c r="AS70" i="15"/>
  <c r="AR70" i="15"/>
  <c r="AQ70" i="15"/>
  <c r="AP70" i="15"/>
  <c r="AO70" i="15"/>
  <c r="AN70" i="15"/>
  <c r="AM70" i="15"/>
  <c r="AL70" i="15"/>
  <c r="AK70" i="15"/>
  <c r="J115" i="15"/>
  <c r="J128" i="15"/>
  <c r="J144" i="15"/>
  <c r="N147" i="15"/>
  <c r="N150" i="15"/>
  <c r="AT29" i="15"/>
  <c r="AS29" i="15"/>
  <c r="AR29" i="15"/>
  <c r="AQ29" i="15"/>
  <c r="AP29" i="15"/>
  <c r="AO29" i="15"/>
  <c r="AN29" i="15"/>
  <c r="AM29" i="15"/>
  <c r="AL29" i="15"/>
  <c r="R53" i="15"/>
  <c r="J53" i="15"/>
  <c r="AT74" i="15"/>
  <c r="AS74" i="15"/>
  <c r="AR74" i="15"/>
  <c r="AQ74" i="15"/>
  <c r="AP74" i="15"/>
  <c r="AO74" i="15"/>
  <c r="AN74" i="15"/>
  <c r="AM74" i="15"/>
  <c r="AL74" i="15"/>
  <c r="AT108" i="15"/>
  <c r="AS108" i="15"/>
  <c r="AR108" i="15"/>
  <c r="AQ108" i="15"/>
  <c r="AP108" i="15"/>
  <c r="AO108" i="15"/>
  <c r="AN108" i="15"/>
  <c r="AM108" i="15"/>
  <c r="AL108" i="15"/>
  <c r="AI108" i="15"/>
  <c r="AQ124" i="15"/>
  <c r="AP124" i="15"/>
  <c r="AO124" i="15"/>
  <c r="AN124" i="15"/>
  <c r="AM124" i="15"/>
  <c r="AL124" i="15"/>
  <c r="AT124" i="15"/>
  <c r="AS124" i="15"/>
  <c r="AR124" i="15"/>
  <c r="AT140" i="15"/>
  <c r="AS140" i="15"/>
  <c r="AR140" i="15"/>
  <c r="AQ140" i="15"/>
  <c r="AP140" i="15"/>
  <c r="AO140" i="15"/>
  <c r="AN140" i="15"/>
  <c r="AM140" i="15"/>
  <c r="AL140" i="15"/>
  <c r="AK140" i="15"/>
  <c r="AT156" i="15"/>
  <c r="AS156" i="15"/>
  <c r="AR156" i="15"/>
  <c r="AQ156" i="15"/>
  <c r="AP156" i="15"/>
  <c r="AO156" i="15"/>
  <c r="AN156" i="15"/>
  <c r="AM156" i="15"/>
  <c r="AL156" i="15"/>
  <c r="J62" i="7"/>
  <c r="N84" i="7"/>
  <c r="J58" i="11"/>
  <c r="S58" i="11"/>
  <c r="U58" i="11"/>
  <c r="J67" i="11"/>
  <c r="S67" i="11"/>
  <c r="U67" i="11"/>
  <c r="R49" i="15"/>
  <c r="AT78" i="15"/>
  <c r="AS78" i="15"/>
  <c r="AR78" i="15"/>
  <c r="AQ78" i="15"/>
  <c r="AP78" i="15"/>
  <c r="AO78" i="15"/>
  <c r="AN78" i="15"/>
  <c r="AM78" i="15"/>
  <c r="AL78" i="15"/>
  <c r="AS104" i="15"/>
  <c r="AR104" i="15"/>
  <c r="AQ104" i="15"/>
  <c r="AP104" i="15"/>
  <c r="AO104" i="15"/>
  <c r="AN104" i="15"/>
  <c r="AM104" i="15"/>
  <c r="AL104" i="15"/>
  <c r="AK104" i="15"/>
  <c r="AT104" i="15"/>
  <c r="AT120" i="15"/>
  <c r="AS120" i="15"/>
  <c r="AR120" i="15"/>
  <c r="AQ120" i="15"/>
  <c r="AP120" i="15"/>
  <c r="AO120" i="15"/>
  <c r="AN120" i="15"/>
  <c r="AM120" i="15"/>
  <c r="AL120" i="15"/>
  <c r="AT136" i="15"/>
  <c r="AS136" i="15"/>
  <c r="AR136" i="15"/>
  <c r="AQ136" i="15"/>
  <c r="AP136" i="15"/>
  <c r="AO136" i="15"/>
  <c r="AN136" i="15"/>
  <c r="AM136" i="15"/>
  <c r="AL136" i="15"/>
  <c r="AS152" i="15"/>
  <c r="AR152" i="15"/>
  <c r="AQ152" i="15"/>
  <c r="AP152" i="15"/>
  <c r="AO152" i="15"/>
  <c r="AN152" i="15"/>
  <c r="AM152" i="15"/>
  <c r="AL152" i="15"/>
  <c r="AT152" i="15"/>
  <c r="J23" i="2"/>
  <c r="R23" i="2"/>
  <c r="F68" i="2"/>
  <c r="E35" i="19"/>
  <c r="J40" i="2"/>
  <c r="R40" i="2"/>
  <c r="J44" i="2"/>
  <c r="R44" i="2"/>
  <c r="J49" i="2"/>
  <c r="R49" i="2"/>
  <c r="J43" i="2"/>
  <c r="R43" i="2"/>
  <c r="G82" i="2"/>
  <c r="J82" i="2"/>
  <c r="P82" i="2"/>
  <c r="G83" i="2"/>
  <c r="J83" i="2"/>
  <c r="P83" i="2"/>
  <c r="R83" i="2" s="1"/>
  <c r="T83" i="2" s="1"/>
  <c r="G74" i="2"/>
  <c r="J74" i="2"/>
  <c r="P74" i="2"/>
  <c r="J57" i="2"/>
  <c r="R57" i="2"/>
  <c r="G70" i="2"/>
  <c r="J70" i="2"/>
  <c r="P70" i="2"/>
  <c r="R70" i="2" s="1"/>
  <c r="T70" i="2" s="1"/>
  <c r="J54" i="2"/>
  <c r="R54" i="2"/>
  <c r="J65" i="2"/>
  <c r="R65" i="2"/>
  <c r="J64" i="2"/>
  <c r="R64" i="2"/>
  <c r="G126" i="2"/>
  <c r="J126" i="2"/>
  <c r="P126" i="2"/>
  <c r="F125" i="2"/>
  <c r="E53" i="19"/>
  <c r="G108" i="2"/>
  <c r="J108" i="2"/>
  <c r="P108" i="2"/>
  <c r="G112" i="2"/>
  <c r="J112" i="2"/>
  <c r="P112" i="2"/>
  <c r="R112" i="2" s="1"/>
  <c r="T112" i="2" s="1"/>
  <c r="G102" i="2"/>
  <c r="J102" i="2"/>
  <c r="P102" i="2"/>
  <c r="G95" i="2"/>
  <c r="J95" i="2"/>
  <c r="P95" i="2"/>
  <c r="R95" i="2" s="1"/>
  <c r="T95" i="2" s="1"/>
  <c r="F93" i="2"/>
  <c r="E37" i="19"/>
  <c r="J28" i="2"/>
  <c r="R28" i="2"/>
  <c r="J33" i="2"/>
  <c r="R33" i="2"/>
  <c r="G90" i="2"/>
  <c r="J90" i="2"/>
  <c r="P90" i="2"/>
  <c r="R90" i="2" s="1"/>
  <c r="T90" i="2" s="1"/>
  <c r="G129" i="2"/>
  <c r="K129" i="2"/>
  <c r="P129" i="2"/>
  <c r="G121" i="2"/>
  <c r="K121" i="2"/>
  <c r="P121" i="2"/>
  <c r="R121" i="2"/>
  <c r="T121" i="2" s="1"/>
  <c r="G110" i="2"/>
  <c r="K110" i="2"/>
  <c r="P110" i="2"/>
  <c r="G100" i="2"/>
  <c r="K100" i="2"/>
  <c r="P100" i="2"/>
  <c r="R100" i="2" s="1"/>
  <c r="T100" i="2" s="1"/>
  <c r="G158" i="2"/>
  <c r="P158" i="2"/>
  <c r="R158" i="2" s="1"/>
  <c r="T158" i="2" s="1"/>
  <c r="G154" i="2"/>
  <c r="P154" i="2"/>
  <c r="R154" i="2" s="1"/>
  <c r="T154" i="2" s="1"/>
  <c r="G150" i="2"/>
  <c r="P150" i="2"/>
  <c r="G146" i="2"/>
  <c r="P146" i="2"/>
  <c r="R146" i="2" s="1"/>
  <c r="T146" i="2" s="1"/>
  <c r="G142" i="2"/>
  <c r="K142" i="2"/>
  <c r="P142" i="2"/>
  <c r="G138" i="2"/>
  <c r="P138" i="2"/>
  <c r="R138" i="2" s="1"/>
  <c r="T138" i="2" s="1"/>
  <c r="G134" i="2"/>
  <c r="K134" i="2"/>
  <c r="P134" i="2"/>
  <c r="R134" i="2" s="1"/>
  <c r="T134" i="2" s="1"/>
  <c r="R61" i="8"/>
  <c r="S61" i="8"/>
  <c r="U61" i="8"/>
  <c r="R69" i="8"/>
  <c r="S69" i="8"/>
  <c r="U69" i="8"/>
  <c r="R91" i="8"/>
  <c r="S91" i="8"/>
  <c r="U91" i="8"/>
  <c r="R99" i="8"/>
  <c r="S99" i="8"/>
  <c r="U99" i="8"/>
  <c r="R108" i="8"/>
  <c r="S108" i="8"/>
  <c r="U108" i="8"/>
  <c r="R116" i="8"/>
  <c r="S116" i="8"/>
  <c r="U116" i="8"/>
  <c r="R125" i="8"/>
  <c r="S125" i="8"/>
  <c r="U125" i="8"/>
  <c r="R133" i="8"/>
  <c r="S133" i="8"/>
  <c r="U133" i="8"/>
  <c r="T23" i="6"/>
  <c r="G23" i="6"/>
  <c r="T27" i="6"/>
  <c r="G27" i="6"/>
  <c r="T31" i="6"/>
  <c r="G31" i="6"/>
  <c r="T35" i="6"/>
  <c r="G35" i="6"/>
  <c r="T42" i="6"/>
  <c r="G42" i="6"/>
  <c r="T65" i="6"/>
  <c r="G65" i="6"/>
  <c r="T81" i="6"/>
  <c r="G81" i="6"/>
  <c r="R32" i="14"/>
  <c r="S32" i="14"/>
  <c r="U32" i="14"/>
  <c r="J55" i="13"/>
  <c r="J63" i="13"/>
  <c r="J71" i="13"/>
  <c r="J79" i="13"/>
  <c r="J87" i="13"/>
  <c r="G44" i="6"/>
  <c r="T44" i="6"/>
  <c r="T63" i="6"/>
  <c r="G63" i="6"/>
  <c r="T79" i="6"/>
  <c r="G79" i="6"/>
  <c r="J50" i="13"/>
  <c r="J60" i="13"/>
  <c r="J68" i="6"/>
  <c r="H76" i="14"/>
  <c r="S76" i="14"/>
  <c r="U76" i="14"/>
  <c r="H138" i="14"/>
  <c r="S138" i="14"/>
  <c r="U138" i="14"/>
  <c r="J70" i="6"/>
  <c r="J49" i="13"/>
  <c r="J51" i="13"/>
  <c r="J62" i="13"/>
  <c r="J64" i="6"/>
  <c r="H60" i="14"/>
  <c r="S60" i="14"/>
  <c r="U60" i="14"/>
  <c r="H84" i="14"/>
  <c r="S84" i="14"/>
  <c r="U84" i="14"/>
  <c r="J74" i="13"/>
  <c r="H36" i="14"/>
  <c r="S36" i="14"/>
  <c r="U36" i="14"/>
  <c r="H111" i="14"/>
  <c r="S111" i="14"/>
  <c r="U111" i="14"/>
  <c r="H119" i="14"/>
  <c r="S119" i="14"/>
  <c r="U119" i="14"/>
  <c r="J66" i="13"/>
  <c r="J58" i="6"/>
  <c r="H66" i="14"/>
  <c r="S66" i="14"/>
  <c r="U66" i="14"/>
  <c r="R153" i="11"/>
  <c r="S102" i="11"/>
  <c r="U102" i="11"/>
  <c r="S126" i="11"/>
  <c r="U126" i="11"/>
  <c r="R67" i="11"/>
  <c r="S128" i="11"/>
  <c r="U128" i="11"/>
  <c r="S138" i="11"/>
  <c r="U138" i="11"/>
  <c r="S92" i="8"/>
  <c r="U92" i="8"/>
  <c r="S130" i="8"/>
  <c r="U130" i="8"/>
  <c r="S130" i="11"/>
  <c r="U130" i="11"/>
  <c r="S109" i="8"/>
  <c r="U109" i="8"/>
  <c r="S58" i="8"/>
  <c r="U58" i="8"/>
  <c r="S88" i="14"/>
  <c r="U88" i="14"/>
  <c r="S96" i="14"/>
  <c r="U96" i="14"/>
  <c r="S104" i="14"/>
  <c r="U104" i="14"/>
  <c r="S157" i="8"/>
  <c r="U157" i="8"/>
  <c r="S52" i="14"/>
  <c r="U52" i="14"/>
  <c r="R64" i="14"/>
  <c r="S93" i="14"/>
  <c r="U93" i="14"/>
  <c r="S114" i="14"/>
  <c r="U114" i="14"/>
  <c r="S46" i="8"/>
  <c r="U46" i="8"/>
  <c r="S98" i="8"/>
  <c r="U98" i="8"/>
  <c r="S114" i="8"/>
  <c r="U114" i="8"/>
  <c r="S128" i="8"/>
  <c r="S37" i="8"/>
  <c r="U37" i="8"/>
  <c r="R72" i="14"/>
  <c r="R136" i="14"/>
  <c r="S62" i="8"/>
  <c r="U62" i="8"/>
  <c r="S87" i="14"/>
  <c r="R115" i="14"/>
  <c r="S127" i="14"/>
  <c r="U127" i="14"/>
  <c r="R129" i="14"/>
  <c r="S82" i="8"/>
  <c r="U82" i="8"/>
  <c r="S28" i="14"/>
  <c r="U28" i="14"/>
  <c r="S101" i="14"/>
  <c r="U101" i="14"/>
  <c r="S116" i="14"/>
  <c r="U116" i="14"/>
  <c r="S50" i="8"/>
  <c r="U50" i="8"/>
  <c r="BM1816" i="16"/>
  <c r="BL1816" i="16"/>
  <c r="BK1816" i="16"/>
  <c r="BJ1816" i="16"/>
  <c r="BI1816" i="16"/>
  <c r="BH1816" i="16"/>
  <c r="BG1816" i="16"/>
  <c r="BF1816" i="16"/>
  <c r="BE1816" i="16"/>
  <c r="BC1816" i="16"/>
  <c r="BM1800" i="16"/>
  <c r="BL1800" i="16"/>
  <c r="BK1800" i="16"/>
  <c r="BJ1800" i="16"/>
  <c r="BI1800" i="16"/>
  <c r="BH1800" i="16"/>
  <c r="BG1800" i="16"/>
  <c r="BF1800" i="16"/>
  <c r="BE1800" i="16"/>
  <c r="BB1800" i="16"/>
  <c r="BM1784" i="16"/>
  <c r="BL1784" i="16"/>
  <c r="BK1784" i="16"/>
  <c r="BJ1784" i="16"/>
  <c r="BI1784" i="16"/>
  <c r="BH1784" i="16"/>
  <c r="BG1784" i="16"/>
  <c r="BF1784" i="16"/>
  <c r="BE1784" i="16"/>
  <c r="BM2055" i="16"/>
  <c r="BL2055" i="16"/>
  <c r="BK2055" i="16"/>
  <c r="BJ2055" i="16"/>
  <c r="BI2055" i="16"/>
  <c r="BH2055" i="16"/>
  <c r="BG2055" i="16"/>
  <c r="BF2055" i="16"/>
  <c r="BE2055" i="16"/>
  <c r="BD2055" i="16"/>
  <c r="BM2039" i="16"/>
  <c r="BL2039" i="16"/>
  <c r="BK2039" i="16"/>
  <c r="BJ2039" i="16"/>
  <c r="BI2039" i="16"/>
  <c r="BH2039" i="16"/>
  <c r="BG2039" i="16"/>
  <c r="BF2039" i="16"/>
  <c r="BE2039" i="16"/>
  <c r="BM2023" i="16"/>
  <c r="BL2023" i="16"/>
  <c r="BK2023" i="16"/>
  <c r="BJ2023" i="16"/>
  <c r="BI2023" i="16"/>
  <c r="BH2023" i="16"/>
  <c r="BG2023" i="16"/>
  <c r="BF2023" i="16"/>
  <c r="BE2023" i="16"/>
  <c r="BC2023" i="16"/>
  <c r="BM2007" i="16"/>
  <c r="BL2007" i="16"/>
  <c r="BK2007" i="16"/>
  <c r="BJ2007" i="16"/>
  <c r="BI2007" i="16"/>
  <c r="BH2007" i="16"/>
  <c r="BG2007" i="16"/>
  <c r="BF2007" i="16"/>
  <c r="BE2007" i="16"/>
  <c r="BM1991" i="16"/>
  <c r="BL1991" i="16"/>
  <c r="BK1991" i="16"/>
  <c r="BJ1991" i="16"/>
  <c r="BI1991" i="16"/>
  <c r="BH1991" i="16"/>
  <c r="BG1991" i="16"/>
  <c r="BF1991" i="16"/>
  <c r="BE1991" i="16"/>
  <c r="BD1991" i="16"/>
  <c r="BK1975" i="16"/>
  <c r="BJ1975" i="16"/>
  <c r="BI1975" i="16"/>
  <c r="BH1975" i="16"/>
  <c r="BG1975" i="16"/>
  <c r="BF1975" i="16"/>
  <c r="BE1975" i="16"/>
  <c r="BM1975" i="16"/>
  <c r="BL1975" i="16"/>
  <c r="BM1959" i="16"/>
  <c r="BL1959" i="16"/>
  <c r="BK1959" i="16"/>
  <c r="BJ1959" i="16"/>
  <c r="BI1959" i="16"/>
  <c r="BH1959" i="16"/>
  <c r="BG1959" i="16"/>
  <c r="BF1959" i="16"/>
  <c r="BE1959" i="16"/>
  <c r="BM1943" i="16"/>
  <c r="BL1943" i="16"/>
  <c r="BK1943" i="16"/>
  <c r="BJ1943" i="16"/>
  <c r="BI1943" i="16"/>
  <c r="BH1943" i="16"/>
  <c r="BG1943" i="16"/>
  <c r="BF1943" i="16"/>
  <c r="BE1943" i="16"/>
  <c r="BM1927" i="16"/>
  <c r="BL1927" i="16"/>
  <c r="BK1927" i="16"/>
  <c r="BJ1927" i="16"/>
  <c r="BI1927" i="16"/>
  <c r="BH1927" i="16"/>
  <c r="BG1927" i="16"/>
  <c r="BF1927" i="16"/>
  <c r="BE1927" i="16"/>
  <c r="BH1911" i="16"/>
  <c r="BG1911" i="16"/>
  <c r="BF1911" i="16"/>
  <c r="BE1911" i="16"/>
  <c r="BM1911" i="16"/>
  <c r="BL1911" i="16"/>
  <c r="BK1911" i="16"/>
  <c r="BJ1911" i="16"/>
  <c r="BI1911" i="16"/>
  <c r="BM1895" i="16"/>
  <c r="BL1895" i="16"/>
  <c r="BK1895" i="16"/>
  <c r="BJ1895" i="16"/>
  <c r="BI1895" i="16"/>
  <c r="BH1895" i="16"/>
  <c r="BG1895" i="16"/>
  <c r="BF1895" i="16"/>
  <c r="BE1895" i="16"/>
  <c r="BM1879" i="16"/>
  <c r="BL1879" i="16"/>
  <c r="BK1879" i="16"/>
  <c r="BJ1879" i="16"/>
  <c r="BI1879" i="16"/>
  <c r="BH1879" i="16"/>
  <c r="BG1879" i="16"/>
  <c r="BF1879" i="16"/>
  <c r="BE1879" i="16"/>
  <c r="BM1863" i="16"/>
  <c r="BL1863" i="16"/>
  <c r="BK1863" i="16"/>
  <c r="BJ1863" i="16"/>
  <c r="BI1863" i="16"/>
  <c r="BH1863" i="16"/>
  <c r="BG1863" i="16"/>
  <c r="BF1863" i="16"/>
  <c r="BE1863" i="16"/>
  <c r="BD1863" i="16"/>
  <c r="BM1847" i="16"/>
  <c r="BL1847" i="16"/>
  <c r="BK1847" i="16"/>
  <c r="BJ1847" i="16"/>
  <c r="BI1847" i="16"/>
  <c r="BH1847" i="16"/>
  <c r="BG1847" i="16"/>
  <c r="BF1847" i="16"/>
  <c r="BE1847" i="16"/>
  <c r="BM1831" i="16"/>
  <c r="BL1831" i="16"/>
  <c r="BK1831" i="16"/>
  <c r="BJ1831" i="16"/>
  <c r="BI1831" i="16"/>
  <c r="BH1831" i="16"/>
  <c r="BG1831" i="16"/>
  <c r="BF1831" i="16"/>
  <c r="BE1831" i="16"/>
  <c r="BB1831" i="16"/>
  <c r="BM1815" i="16"/>
  <c r="BL1815" i="16"/>
  <c r="BK1815" i="16"/>
  <c r="BJ1815" i="16"/>
  <c r="BI1815" i="16"/>
  <c r="BH1815" i="16"/>
  <c r="BG1815" i="16"/>
  <c r="BF1815" i="16"/>
  <c r="BE1815" i="16"/>
  <c r="BJ1799" i="16"/>
  <c r="BI1799" i="16"/>
  <c r="BH1799" i="16"/>
  <c r="BG1799" i="16"/>
  <c r="BF1799" i="16"/>
  <c r="BE1799" i="16"/>
  <c r="BD1799" i="16"/>
  <c r="BM1799" i="16"/>
  <c r="BL1799" i="16"/>
  <c r="BK1799" i="16"/>
  <c r="BM1783" i="16"/>
  <c r="BL1783" i="16"/>
  <c r="BK1783" i="16"/>
  <c r="BJ1783" i="16"/>
  <c r="BI1783" i="16"/>
  <c r="BH1783" i="16"/>
  <c r="BG1783" i="16"/>
  <c r="BF1783" i="16"/>
  <c r="BE1783" i="16"/>
  <c r="BC1783" i="16"/>
  <c r="CW3" i="16"/>
  <c r="CV3" i="16"/>
  <c r="CU3" i="16"/>
  <c r="CT3" i="16"/>
  <c r="CS3" i="16"/>
  <c r="CR3" i="16"/>
  <c r="CQ3" i="16"/>
  <c r="CP3" i="16"/>
  <c r="CO3" i="16"/>
  <c r="CW4" i="16"/>
  <c r="CV4" i="16"/>
  <c r="CU4" i="16"/>
  <c r="CT4" i="16"/>
  <c r="CS4" i="16"/>
  <c r="CR4" i="16"/>
  <c r="CQ4" i="16"/>
  <c r="CP4" i="16"/>
  <c r="CO4" i="16"/>
  <c r="CM4" i="16"/>
  <c r="BC2070" i="16"/>
  <c r="BD2070" i="16"/>
  <c r="BB2070" i="16"/>
  <c r="BC2710" i="16"/>
  <c r="BD2710" i="16"/>
  <c r="BB2710" i="16"/>
  <c r="AT26" i="15"/>
  <c r="AS26" i="15"/>
  <c r="AR26" i="15"/>
  <c r="AQ26" i="15"/>
  <c r="AP26" i="15"/>
  <c r="AO26" i="15"/>
  <c r="AN26" i="15"/>
  <c r="AM26" i="15"/>
  <c r="AL26" i="15"/>
  <c r="AT42" i="15"/>
  <c r="AS42" i="15"/>
  <c r="AR42" i="15"/>
  <c r="AQ42" i="15"/>
  <c r="AP42" i="15"/>
  <c r="AO42" i="15"/>
  <c r="AN42" i="15"/>
  <c r="AM42" i="15"/>
  <c r="AL42" i="15"/>
  <c r="AT58" i="15"/>
  <c r="AS58" i="15"/>
  <c r="AR58" i="15"/>
  <c r="AQ58" i="15"/>
  <c r="AP58" i="15"/>
  <c r="AO58" i="15"/>
  <c r="AN58" i="15"/>
  <c r="AM58" i="15"/>
  <c r="AL58" i="15"/>
  <c r="AI58" i="15"/>
  <c r="AT75" i="15"/>
  <c r="AS75" i="15"/>
  <c r="AR75" i="15"/>
  <c r="AQ75" i="15"/>
  <c r="AP75" i="15"/>
  <c r="AO75" i="15"/>
  <c r="AN75" i="15"/>
  <c r="AM75" i="15"/>
  <c r="AL75" i="15"/>
  <c r="AN91" i="15"/>
  <c r="AM91" i="15"/>
  <c r="AL91" i="15"/>
  <c r="AT91" i="15"/>
  <c r="AS91" i="15"/>
  <c r="AR91" i="15"/>
  <c r="AQ91" i="15"/>
  <c r="AP91" i="15"/>
  <c r="AO91" i="15"/>
  <c r="K25" i="16"/>
  <c r="R25" i="16"/>
  <c r="AT56" i="15"/>
  <c r="AS56" i="15"/>
  <c r="AR56" i="15"/>
  <c r="AQ56" i="15"/>
  <c r="AP56" i="15"/>
  <c r="AO56" i="15"/>
  <c r="AN56" i="15"/>
  <c r="AM56" i="15"/>
  <c r="AL56" i="15"/>
  <c r="AT73" i="15"/>
  <c r="AS73" i="15"/>
  <c r="AR73" i="15"/>
  <c r="AQ73" i="15"/>
  <c r="AP73" i="15"/>
  <c r="AO73" i="15"/>
  <c r="AN73" i="15"/>
  <c r="AM73" i="15"/>
  <c r="AL73" i="15"/>
  <c r="AJ73" i="15"/>
  <c r="AT89" i="15"/>
  <c r="AS89" i="15"/>
  <c r="AR89" i="15"/>
  <c r="AQ89" i="15"/>
  <c r="AP89" i="15"/>
  <c r="AO89" i="15"/>
  <c r="AN89" i="15"/>
  <c r="AM89" i="15"/>
  <c r="AL89" i="15"/>
  <c r="BM15" i="15"/>
  <c r="BL15" i="15"/>
  <c r="BK15" i="15"/>
  <c r="BJ15" i="15"/>
  <c r="BI15" i="15"/>
  <c r="BH15" i="15"/>
  <c r="BG15" i="15"/>
  <c r="BF15" i="15"/>
  <c r="BE15" i="15"/>
  <c r="BJ24" i="15"/>
  <c r="BI24" i="15"/>
  <c r="BH24" i="15"/>
  <c r="BG24" i="15"/>
  <c r="BF24" i="15"/>
  <c r="BE24" i="15"/>
  <c r="BM24" i="15"/>
  <c r="BL24" i="15"/>
  <c r="BK24" i="15"/>
  <c r="BI10" i="15"/>
  <c r="BH10" i="15"/>
  <c r="BG10" i="15"/>
  <c r="BF10" i="15"/>
  <c r="BE10" i="15"/>
  <c r="BM10" i="15"/>
  <c r="BL10" i="15"/>
  <c r="BK10" i="15"/>
  <c r="BJ10" i="15"/>
  <c r="R27" i="15"/>
  <c r="K27" i="15"/>
  <c r="R35" i="15"/>
  <c r="K35" i="15"/>
  <c r="R43" i="15"/>
  <c r="R58" i="15"/>
  <c r="J67" i="15"/>
  <c r="J75" i="15"/>
  <c r="J91" i="15"/>
  <c r="J99" i="15"/>
  <c r="BM44" i="15"/>
  <c r="BL44" i="15"/>
  <c r="BK44" i="15"/>
  <c r="BJ44" i="15"/>
  <c r="BI44" i="15"/>
  <c r="BH44" i="15"/>
  <c r="BG44" i="15"/>
  <c r="BF44" i="15"/>
  <c r="BE44" i="15"/>
  <c r="BC44" i="15"/>
  <c r="N148" i="16"/>
  <c r="AT23" i="15"/>
  <c r="AS23" i="15"/>
  <c r="AR23" i="15"/>
  <c r="AQ23" i="15"/>
  <c r="AP23" i="15"/>
  <c r="AO23" i="15"/>
  <c r="AN23" i="15"/>
  <c r="AM23" i="15"/>
  <c r="AL23" i="15"/>
  <c r="AT40" i="15"/>
  <c r="AS40" i="15"/>
  <c r="AR40" i="15"/>
  <c r="AQ40" i="15"/>
  <c r="AP40" i="15"/>
  <c r="AO40" i="15"/>
  <c r="AN40" i="15"/>
  <c r="AM40" i="15"/>
  <c r="AL40" i="15"/>
  <c r="R54" i="15"/>
  <c r="J54" i="15"/>
  <c r="J129" i="15"/>
  <c r="J145" i="15"/>
  <c r="BK12" i="15"/>
  <c r="BJ12" i="15"/>
  <c r="BI12" i="15"/>
  <c r="BH12" i="15"/>
  <c r="BG12" i="15"/>
  <c r="BF12" i="15"/>
  <c r="BE12" i="15"/>
  <c r="BM12" i="15"/>
  <c r="BL12" i="15"/>
  <c r="BG20" i="15"/>
  <c r="BF20" i="15"/>
  <c r="BE20" i="15"/>
  <c r="BM20" i="15"/>
  <c r="BL20" i="15"/>
  <c r="BK20" i="15"/>
  <c r="BJ20" i="15"/>
  <c r="BI20" i="15"/>
  <c r="BH20" i="15"/>
  <c r="I66" i="15"/>
  <c r="AT98" i="15"/>
  <c r="AS98" i="15"/>
  <c r="AR98" i="15"/>
  <c r="AQ98" i="15"/>
  <c r="AP98" i="15"/>
  <c r="AO98" i="15"/>
  <c r="AN98" i="15"/>
  <c r="AM98" i="15"/>
  <c r="AL98" i="15"/>
  <c r="J122" i="15"/>
  <c r="N132" i="15"/>
  <c r="N135" i="15"/>
  <c r="N138" i="15"/>
  <c r="N148" i="15"/>
  <c r="N151" i="15"/>
  <c r="J154" i="15"/>
  <c r="R41" i="15"/>
  <c r="J41" i="15"/>
  <c r="AT86" i="15"/>
  <c r="AS86" i="15"/>
  <c r="AR86" i="15"/>
  <c r="AQ86" i="15"/>
  <c r="AP86" i="15"/>
  <c r="AO86" i="15"/>
  <c r="AN86" i="15"/>
  <c r="AM86" i="15"/>
  <c r="AL86" i="15"/>
  <c r="AT102" i="15"/>
  <c r="AS102" i="15"/>
  <c r="AR102" i="15"/>
  <c r="AQ102" i="15"/>
  <c r="AP102" i="15"/>
  <c r="AO102" i="15"/>
  <c r="AN102" i="15"/>
  <c r="AM102" i="15"/>
  <c r="AL102" i="15"/>
  <c r="AK102" i="15"/>
  <c r="AT115" i="15"/>
  <c r="AS115" i="15"/>
  <c r="AR115" i="15"/>
  <c r="AQ115" i="15"/>
  <c r="AP115" i="15"/>
  <c r="AO115" i="15"/>
  <c r="AN115" i="15"/>
  <c r="AM115" i="15"/>
  <c r="AL115" i="15"/>
  <c r="AR118" i="15"/>
  <c r="AQ118" i="15"/>
  <c r="AP118" i="15"/>
  <c r="AO118" i="15"/>
  <c r="AN118" i="15"/>
  <c r="AM118" i="15"/>
  <c r="AL118" i="15"/>
  <c r="AT118" i="15"/>
  <c r="AS118" i="15"/>
  <c r="AR131" i="15"/>
  <c r="AQ131" i="15"/>
  <c r="AP131" i="15"/>
  <c r="AO131" i="15"/>
  <c r="AN131" i="15"/>
  <c r="AM131" i="15"/>
  <c r="AL131" i="15"/>
  <c r="AJ131" i="15"/>
  <c r="AT131" i="15"/>
  <c r="AS131" i="15"/>
  <c r="AT134" i="15"/>
  <c r="AS134" i="15"/>
  <c r="AR134" i="15"/>
  <c r="AQ134" i="15"/>
  <c r="AP134" i="15"/>
  <c r="AO134" i="15"/>
  <c r="AN134" i="15"/>
  <c r="AM134" i="15"/>
  <c r="AL134" i="15"/>
  <c r="AT147" i="15"/>
  <c r="AS147" i="15"/>
  <c r="AR147" i="15"/>
  <c r="AQ147" i="15"/>
  <c r="AP147" i="15"/>
  <c r="AO147" i="15"/>
  <c r="AN147" i="15"/>
  <c r="AM147" i="15"/>
  <c r="AL147" i="15"/>
  <c r="AT150" i="15"/>
  <c r="AS150" i="15"/>
  <c r="AR150" i="15"/>
  <c r="AQ150" i="15"/>
  <c r="AP150" i="15"/>
  <c r="AO150" i="15"/>
  <c r="AN150" i="15"/>
  <c r="AM150" i="15"/>
  <c r="AL150" i="15"/>
  <c r="AM45" i="15"/>
  <c r="AL45" i="15"/>
  <c r="AT45" i="15"/>
  <c r="AS45" i="15"/>
  <c r="AR45" i="15"/>
  <c r="AQ45" i="15"/>
  <c r="AP45" i="15"/>
  <c r="AO45" i="15"/>
  <c r="AN45" i="15"/>
  <c r="R57" i="15"/>
  <c r="J57" i="15"/>
  <c r="AT90" i="15"/>
  <c r="AS90" i="15"/>
  <c r="AR90" i="15"/>
  <c r="AQ90" i="15"/>
  <c r="AP90" i="15"/>
  <c r="AO90" i="15"/>
  <c r="AN90" i="15"/>
  <c r="AM90" i="15"/>
  <c r="AL90" i="15"/>
  <c r="AJ90" i="15"/>
  <c r="J56" i="11"/>
  <c r="J65" i="11"/>
  <c r="S65" i="11"/>
  <c r="U65" i="11"/>
  <c r="AP33" i="15"/>
  <c r="AO33" i="15"/>
  <c r="AN33" i="15"/>
  <c r="AM33" i="15"/>
  <c r="AL33" i="15"/>
  <c r="AT33" i="15"/>
  <c r="AS33" i="15"/>
  <c r="AR33" i="15"/>
  <c r="AQ33" i="15"/>
  <c r="R62" i="15"/>
  <c r="AT94" i="15"/>
  <c r="AS94" i="15"/>
  <c r="AR94" i="15"/>
  <c r="AQ94" i="15"/>
  <c r="AP94" i="15"/>
  <c r="AO94" i="15"/>
  <c r="AN94" i="15"/>
  <c r="AM94" i="15"/>
  <c r="AL94" i="15"/>
  <c r="S79" i="11"/>
  <c r="U79" i="11"/>
  <c r="J79" i="11"/>
  <c r="J153" i="11"/>
  <c r="S153" i="11"/>
  <c r="U153" i="11"/>
  <c r="J22" i="2"/>
  <c r="R22" i="2"/>
  <c r="N132" i="2"/>
  <c r="K132" i="2"/>
  <c r="J38" i="2"/>
  <c r="R38" i="2"/>
  <c r="J51" i="2"/>
  <c r="R51" i="2"/>
  <c r="J46" i="2"/>
  <c r="R46" i="2"/>
  <c r="G86" i="2"/>
  <c r="J86" i="2"/>
  <c r="P86" i="2"/>
  <c r="R86" i="2" s="1"/>
  <c r="T86" i="2" s="1"/>
  <c r="G73" i="2"/>
  <c r="J73" i="2"/>
  <c r="P73" i="2"/>
  <c r="G72" i="2"/>
  <c r="J72" i="2"/>
  <c r="P72" i="2"/>
  <c r="R72" i="2" s="1"/>
  <c r="T72" i="2" s="1"/>
  <c r="G79" i="2"/>
  <c r="J79" i="2"/>
  <c r="P79" i="2"/>
  <c r="R79" i="2" s="1"/>
  <c r="T79" i="2" s="1"/>
  <c r="G77" i="2"/>
  <c r="J77" i="2"/>
  <c r="P77" i="2"/>
  <c r="R77" i="2" s="1"/>
  <c r="T77" i="2" s="1"/>
  <c r="J58" i="2"/>
  <c r="R58" i="2"/>
  <c r="J66" i="2"/>
  <c r="R66" i="2"/>
  <c r="J53" i="2"/>
  <c r="R53" i="2"/>
  <c r="J63" i="2"/>
  <c r="R63" i="2"/>
  <c r="G119" i="2"/>
  <c r="J119" i="2"/>
  <c r="P119" i="2"/>
  <c r="G117" i="2"/>
  <c r="J117" i="2"/>
  <c r="P117" i="2"/>
  <c r="R117" i="2" s="1"/>
  <c r="T117" i="2" s="1"/>
  <c r="G109" i="2"/>
  <c r="P109" i="2"/>
  <c r="R109" i="2" s="1"/>
  <c r="T109" i="2" s="1"/>
  <c r="G130" i="2"/>
  <c r="J130" i="2"/>
  <c r="P130" i="2"/>
  <c r="R130" i="2" s="1"/>
  <c r="T130" i="2" s="1"/>
  <c r="G103" i="2"/>
  <c r="J103" i="2"/>
  <c r="P103" i="2"/>
  <c r="R103" i="2" s="1"/>
  <c r="T103" i="2" s="1"/>
  <c r="G97" i="2"/>
  <c r="J97" i="2"/>
  <c r="P97" i="2"/>
  <c r="R97" i="2" s="1"/>
  <c r="T97" i="2" s="1"/>
  <c r="F26" i="2"/>
  <c r="G26" i="2"/>
  <c r="E12" i="19"/>
  <c r="J29" i="2"/>
  <c r="R29" i="2"/>
  <c r="G92" i="2"/>
  <c r="J92" i="2"/>
  <c r="P92" i="2"/>
  <c r="G89" i="2"/>
  <c r="J89" i="2"/>
  <c r="P89" i="2"/>
  <c r="R89" i="2" s="1"/>
  <c r="T89" i="2" s="1"/>
  <c r="G96" i="2"/>
  <c r="P96" i="2"/>
  <c r="R96" i="2" s="1"/>
  <c r="T96" i="2" s="1"/>
  <c r="G122" i="2"/>
  <c r="K122" i="2"/>
  <c r="P122" i="2"/>
  <c r="R122" i="2" s="1"/>
  <c r="T122" i="2" s="1"/>
  <c r="G115" i="2"/>
  <c r="K115" i="2"/>
  <c r="P115" i="2"/>
  <c r="R115" i="2" s="1"/>
  <c r="T115" i="2" s="1"/>
  <c r="G101" i="2"/>
  <c r="K101" i="2"/>
  <c r="P101" i="2"/>
  <c r="R101" i="2" s="1"/>
  <c r="T101" i="2" s="1"/>
  <c r="F159" i="2"/>
  <c r="E71" i="19"/>
  <c r="G155" i="2"/>
  <c r="P155" i="2"/>
  <c r="R155" i="2" s="1"/>
  <c r="T155" i="2" s="1"/>
  <c r="G151" i="2"/>
  <c r="P151" i="2"/>
  <c r="R151" i="2" s="1"/>
  <c r="T151" i="2" s="1"/>
  <c r="G147" i="2"/>
  <c r="K147" i="2"/>
  <c r="P147" i="2"/>
  <c r="R147" i="2" s="1"/>
  <c r="T147" i="2" s="1"/>
  <c r="G143" i="2"/>
  <c r="P143" i="2"/>
  <c r="G139" i="2"/>
  <c r="P139" i="2"/>
  <c r="R139" i="2" s="1"/>
  <c r="T139" i="2" s="1"/>
  <c r="G135" i="2"/>
  <c r="P135" i="2"/>
  <c r="R135" i="2" s="1"/>
  <c r="T135" i="2" s="1"/>
  <c r="R97" i="8"/>
  <c r="S97" i="8"/>
  <c r="U97" i="8"/>
  <c r="R131" i="8"/>
  <c r="S131" i="8"/>
  <c r="U131" i="8"/>
  <c r="T22" i="6"/>
  <c r="G22" i="6"/>
  <c r="T26" i="6"/>
  <c r="G26" i="6"/>
  <c r="T30" i="6"/>
  <c r="G30" i="6"/>
  <c r="T34" i="6"/>
  <c r="G34" i="6"/>
  <c r="T38" i="6"/>
  <c r="G38" i="6"/>
  <c r="P61" i="6"/>
  <c r="S61" i="6" s="1"/>
  <c r="T61" i="6"/>
  <c r="G61" i="6"/>
  <c r="T77" i="6"/>
  <c r="G77" i="6"/>
  <c r="K21" i="7"/>
  <c r="S34" i="14"/>
  <c r="U34" i="14"/>
  <c r="R34" i="14"/>
  <c r="S64" i="8"/>
  <c r="R64" i="8"/>
  <c r="S111" i="8"/>
  <c r="R111" i="8"/>
  <c r="S119" i="8"/>
  <c r="R119" i="8"/>
  <c r="G40" i="6"/>
  <c r="T40" i="6"/>
  <c r="T59" i="6"/>
  <c r="G59" i="6"/>
  <c r="T75" i="6"/>
  <c r="G75" i="6"/>
  <c r="P75" i="6"/>
  <c r="S75" i="6" s="1"/>
  <c r="K39" i="13"/>
  <c r="J70" i="13"/>
  <c r="J76" i="6"/>
  <c r="H82" i="14"/>
  <c r="S82" i="14"/>
  <c r="U82" i="14"/>
  <c r="H140" i="14"/>
  <c r="S140" i="14"/>
  <c r="U140" i="14"/>
  <c r="J64" i="13"/>
  <c r="S147" i="8"/>
  <c r="U147" i="8"/>
  <c r="J68" i="13"/>
  <c r="J72" i="6"/>
  <c r="H68" i="14"/>
  <c r="S68" i="14"/>
  <c r="U68" i="14"/>
  <c r="H124" i="14"/>
  <c r="S124" i="14"/>
  <c r="U124" i="14"/>
  <c r="J54" i="6"/>
  <c r="H113" i="14"/>
  <c r="S113" i="14"/>
  <c r="U113" i="14"/>
  <c r="H121" i="14"/>
  <c r="S121" i="14"/>
  <c r="U121" i="14"/>
  <c r="J72" i="13"/>
  <c r="J66" i="6"/>
  <c r="H74" i="14"/>
  <c r="S74" i="14"/>
  <c r="U74" i="14"/>
  <c r="J62" i="6"/>
  <c r="S100" i="11"/>
  <c r="U100" i="11"/>
  <c r="S124" i="11"/>
  <c r="U124" i="11"/>
  <c r="S134" i="11"/>
  <c r="U134" i="11"/>
  <c r="R58" i="11"/>
  <c r="S96" i="8"/>
  <c r="U96" i="8"/>
  <c r="S134" i="8"/>
  <c r="U134" i="8"/>
  <c r="S90" i="11"/>
  <c r="U90" i="11"/>
  <c r="S105" i="8"/>
  <c r="U105" i="8"/>
  <c r="S121" i="8"/>
  <c r="U121" i="8"/>
  <c r="U24" i="14"/>
  <c r="R51" i="14"/>
  <c r="S35" i="8"/>
  <c r="U35" i="8"/>
  <c r="U29" i="8"/>
  <c r="R70" i="14"/>
  <c r="S94" i="8"/>
  <c r="S110" i="8"/>
  <c r="U110" i="8"/>
  <c r="S124" i="8"/>
  <c r="S140" i="8"/>
  <c r="U140" i="8"/>
  <c r="S38" i="14"/>
  <c r="U38" i="14"/>
  <c r="S90" i="14"/>
  <c r="U90" i="14"/>
  <c r="S98" i="14"/>
  <c r="U98" i="14"/>
  <c r="S106" i="14"/>
  <c r="U106" i="14"/>
  <c r="S156" i="8"/>
  <c r="U156" i="8"/>
  <c r="U26" i="8"/>
  <c r="U30" i="8"/>
  <c r="S31" i="14"/>
  <c r="U31" i="14"/>
  <c r="S45" i="14"/>
  <c r="U45" i="14"/>
  <c r="S97" i="14"/>
  <c r="U97" i="14"/>
  <c r="S112" i="14"/>
  <c r="U112" i="14"/>
  <c r="S57" i="8"/>
  <c r="U57" i="8"/>
  <c r="S30" i="14"/>
  <c r="U30" i="14"/>
  <c r="S47" i="14"/>
  <c r="U47" i="14"/>
  <c r="S55" i="14"/>
  <c r="U55" i="14"/>
  <c r="S59" i="14"/>
  <c r="U59" i="14"/>
  <c r="S63" i="14"/>
  <c r="U63" i="14"/>
  <c r="S67" i="14"/>
  <c r="U67" i="14"/>
  <c r="S71" i="14"/>
  <c r="U71" i="14"/>
  <c r="S75" i="14"/>
  <c r="U75" i="14"/>
  <c r="S79" i="14"/>
  <c r="U79" i="14"/>
  <c r="S83" i="14"/>
  <c r="U83" i="14"/>
  <c r="S95" i="14"/>
  <c r="U95" i="14"/>
  <c r="S103" i="14"/>
  <c r="U103" i="14"/>
  <c r="R109" i="14"/>
  <c r="R117" i="14"/>
  <c r="S125" i="14"/>
  <c r="U125" i="14"/>
  <c r="S137" i="14"/>
  <c r="U137" i="14"/>
  <c r="S141" i="14"/>
  <c r="U141" i="14"/>
  <c r="S36" i="8"/>
  <c r="U36" i="8"/>
  <c r="S44" i="8"/>
  <c r="U44" i="8"/>
  <c r="S52" i="8"/>
  <c r="U52" i="8"/>
  <c r="S161" i="8"/>
  <c r="U161" i="8"/>
  <c r="S145" i="8"/>
  <c r="U145" i="8"/>
  <c r="BM1804" i="16"/>
  <c r="BL1804" i="16"/>
  <c r="BK1804" i="16"/>
  <c r="BJ1804" i="16"/>
  <c r="BI1804" i="16"/>
  <c r="BH1804" i="16"/>
  <c r="BG1804" i="16"/>
  <c r="BF1804" i="16"/>
  <c r="BE1804" i="16"/>
  <c r="BM1788" i="16"/>
  <c r="BL1788" i="16"/>
  <c r="BK1788" i="16"/>
  <c r="BJ1788" i="16"/>
  <c r="BI1788" i="16"/>
  <c r="BH1788" i="16"/>
  <c r="BG1788" i="16"/>
  <c r="BF1788" i="16"/>
  <c r="BE1788" i="16"/>
  <c r="BC1788" i="16"/>
  <c r="BM2059" i="16"/>
  <c r="BL2059" i="16"/>
  <c r="BK2059" i="16"/>
  <c r="BJ2059" i="16"/>
  <c r="BI2059" i="16"/>
  <c r="BH2059" i="16"/>
  <c r="BG2059" i="16"/>
  <c r="BF2059" i="16"/>
  <c r="BE2059" i="16"/>
  <c r="BM2043" i="16"/>
  <c r="BL2043" i="16"/>
  <c r="BK2043" i="16"/>
  <c r="BJ2043" i="16"/>
  <c r="BI2043" i="16"/>
  <c r="BH2043" i="16"/>
  <c r="BG2043" i="16"/>
  <c r="BF2043" i="16"/>
  <c r="BE2043" i="16"/>
  <c r="BM2027" i="16"/>
  <c r="BL2027" i="16"/>
  <c r="BK2027" i="16"/>
  <c r="BJ2027" i="16"/>
  <c r="BI2027" i="16"/>
  <c r="BH2027" i="16"/>
  <c r="BG2027" i="16"/>
  <c r="BF2027" i="16"/>
  <c r="BE2027" i="16"/>
  <c r="BM2011" i="16"/>
  <c r="BL2011" i="16"/>
  <c r="BK2011" i="16"/>
  <c r="BJ2011" i="16"/>
  <c r="BI2011" i="16"/>
  <c r="BH2011" i="16"/>
  <c r="BG2011" i="16"/>
  <c r="BF2011" i="16"/>
  <c r="BE2011" i="16"/>
  <c r="BB2011" i="16"/>
  <c r="BM1995" i="16"/>
  <c r="BL1995" i="16"/>
  <c r="BK1995" i="16"/>
  <c r="BJ1995" i="16"/>
  <c r="BI1995" i="16"/>
  <c r="BH1995" i="16"/>
  <c r="BG1995" i="16"/>
  <c r="BF1995" i="16"/>
  <c r="BE1995" i="16"/>
  <c r="BM1979" i="16"/>
  <c r="BL1979" i="16"/>
  <c r="BK1979" i="16"/>
  <c r="BJ1979" i="16"/>
  <c r="BI1979" i="16"/>
  <c r="BH1979" i="16"/>
  <c r="BG1979" i="16"/>
  <c r="BF1979" i="16"/>
  <c r="BE1979" i="16"/>
  <c r="BM1963" i="16"/>
  <c r="BL1963" i="16"/>
  <c r="BK1963" i="16"/>
  <c r="BJ1963" i="16"/>
  <c r="BI1963" i="16"/>
  <c r="BH1963" i="16"/>
  <c r="BG1963" i="16"/>
  <c r="BF1963" i="16"/>
  <c r="BE1963" i="16"/>
  <c r="BM1947" i="16"/>
  <c r="BL1947" i="16"/>
  <c r="BK1947" i="16"/>
  <c r="BJ1947" i="16"/>
  <c r="BI1947" i="16"/>
  <c r="BH1947" i="16"/>
  <c r="BG1947" i="16"/>
  <c r="BF1947" i="16"/>
  <c r="BE1947" i="16"/>
  <c r="BK1931" i="16"/>
  <c r="BJ1931" i="16"/>
  <c r="BI1931" i="16"/>
  <c r="BH1931" i="16"/>
  <c r="BG1931" i="16"/>
  <c r="BF1931" i="16"/>
  <c r="BE1931" i="16"/>
  <c r="BD1931" i="16"/>
  <c r="BM1931" i="16"/>
  <c r="BL1931" i="16"/>
  <c r="BM1915" i="16"/>
  <c r="BL1915" i="16"/>
  <c r="BK1915" i="16"/>
  <c r="BJ1915" i="16"/>
  <c r="BI1915" i="16"/>
  <c r="BH1915" i="16"/>
  <c r="BG1915" i="16"/>
  <c r="BF1915" i="16"/>
  <c r="BE1915" i="16"/>
  <c r="BM1899" i="16"/>
  <c r="BL1899" i="16"/>
  <c r="BK1899" i="16"/>
  <c r="BJ1899" i="16"/>
  <c r="BI1899" i="16"/>
  <c r="BH1899" i="16"/>
  <c r="BG1899" i="16"/>
  <c r="BF1899" i="16"/>
  <c r="BE1899" i="16"/>
  <c r="BM1883" i="16"/>
  <c r="BL1883" i="16"/>
  <c r="BK1883" i="16"/>
  <c r="BJ1883" i="16"/>
  <c r="BI1883" i="16"/>
  <c r="BH1883" i="16"/>
  <c r="BG1883" i="16"/>
  <c r="BF1883" i="16"/>
  <c r="BE1883" i="16"/>
  <c r="BM1867" i="16"/>
  <c r="BL1867" i="16"/>
  <c r="BK1867" i="16"/>
  <c r="BJ1867" i="16"/>
  <c r="BI1867" i="16"/>
  <c r="BH1867" i="16"/>
  <c r="BG1867" i="16"/>
  <c r="BF1867" i="16"/>
  <c r="BE1867" i="16"/>
  <c r="BM1851" i="16"/>
  <c r="BL1851" i="16"/>
  <c r="BK1851" i="16"/>
  <c r="BJ1851" i="16"/>
  <c r="BI1851" i="16"/>
  <c r="BH1851" i="16"/>
  <c r="BG1851" i="16"/>
  <c r="BF1851" i="16"/>
  <c r="BE1851" i="16"/>
  <c r="BC1851" i="16"/>
  <c r="BM1835" i="16"/>
  <c r="BL1835" i="16"/>
  <c r="BK1835" i="16"/>
  <c r="BJ1835" i="16"/>
  <c r="BI1835" i="16"/>
  <c r="BH1835" i="16"/>
  <c r="BG1835" i="16"/>
  <c r="BF1835" i="16"/>
  <c r="BE1835" i="16"/>
  <c r="BI1819" i="16"/>
  <c r="BH1819" i="16"/>
  <c r="BG1819" i="16"/>
  <c r="BF1819" i="16"/>
  <c r="BE1819" i="16"/>
  <c r="BK1819" i="16"/>
  <c r="BJ1819" i="16"/>
  <c r="BM1819" i="16"/>
  <c r="BL1819" i="16"/>
  <c r="BK1803" i="16"/>
  <c r="BJ1803" i="16"/>
  <c r="BI1803" i="16"/>
  <c r="BH1803" i="16"/>
  <c r="BG1803" i="16"/>
  <c r="BF1803" i="16"/>
  <c r="BE1803" i="16"/>
  <c r="BD1803" i="16"/>
  <c r="BM1803" i="16"/>
  <c r="BL1803" i="16"/>
  <c r="BM1787" i="16"/>
  <c r="BL1787" i="16"/>
  <c r="BK1787" i="16"/>
  <c r="BJ1787" i="16"/>
  <c r="BI1787" i="16"/>
  <c r="BH1787" i="16"/>
  <c r="BG1787" i="16"/>
  <c r="BF1787" i="16"/>
  <c r="BE1787" i="16"/>
  <c r="CW6" i="16"/>
  <c r="CV6" i="16"/>
  <c r="CU6" i="16"/>
  <c r="CT6" i="16"/>
  <c r="CS6" i="16"/>
  <c r="CR6" i="16"/>
  <c r="CQ6" i="16"/>
  <c r="CP6" i="16"/>
  <c r="CO6" i="16"/>
  <c r="CN6" i="16"/>
  <c r="CS8" i="16"/>
  <c r="CR8" i="16"/>
  <c r="CQ8" i="16"/>
  <c r="CP8" i="16"/>
  <c r="CO8" i="16"/>
  <c r="CW8" i="16"/>
  <c r="CV8" i="16"/>
  <c r="CU8" i="16"/>
  <c r="CT8" i="16"/>
  <c r="BC2122" i="16"/>
  <c r="BD2122" i="16"/>
  <c r="BB2122" i="16"/>
  <c r="BC2138" i="16"/>
  <c r="BD2138" i="16"/>
  <c r="BB2138" i="16"/>
  <c r="BC2170" i="16"/>
  <c r="BD2170" i="16"/>
  <c r="BB2170" i="16"/>
  <c r="BC2186" i="16"/>
  <c r="BD2186" i="16"/>
  <c r="BB2186" i="16"/>
  <c r="BC2202" i="16"/>
  <c r="BD2202" i="16"/>
  <c r="BB2202" i="16"/>
  <c r="BC2218" i="16"/>
  <c r="BD2218" i="16"/>
  <c r="BB2218" i="16"/>
  <c r="BC2234" i="16"/>
  <c r="BD2234" i="16"/>
  <c r="BB2234" i="16"/>
  <c r="BC2266" i="16"/>
  <c r="BD2266" i="16"/>
  <c r="BB2266" i="16"/>
  <c r="BC2282" i="16"/>
  <c r="BD2282" i="16"/>
  <c r="BB2282" i="16"/>
  <c r="BC2314" i="16"/>
  <c r="BD2314" i="16"/>
  <c r="BB2314" i="16"/>
  <c r="BC2346" i="16"/>
  <c r="BD2346" i="16"/>
  <c r="BB2346" i="16"/>
  <c r="BC2378" i="16"/>
  <c r="BD2378" i="16"/>
  <c r="BB2378" i="16"/>
  <c r="AT21" i="15"/>
  <c r="AS21" i="15"/>
  <c r="AR21" i="15"/>
  <c r="AQ21" i="15"/>
  <c r="AP21" i="15"/>
  <c r="AO21" i="15"/>
  <c r="AN21" i="15"/>
  <c r="AM21" i="15"/>
  <c r="AL21" i="15"/>
  <c r="AS38" i="15"/>
  <c r="AR38" i="15"/>
  <c r="AQ38" i="15"/>
  <c r="AP38" i="15"/>
  <c r="AO38" i="15"/>
  <c r="AN38" i="15"/>
  <c r="AM38" i="15"/>
  <c r="AL38" i="15"/>
  <c r="AT38" i="15"/>
  <c r="AT54" i="15"/>
  <c r="AS54" i="15"/>
  <c r="AR54" i="15"/>
  <c r="AQ54" i="15"/>
  <c r="AP54" i="15"/>
  <c r="AO54" i="15"/>
  <c r="AN54" i="15"/>
  <c r="AM54" i="15"/>
  <c r="AL54" i="15"/>
  <c r="AT71" i="15"/>
  <c r="AS71" i="15"/>
  <c r="AR71" i="15"/>
  <c r="AQ71" i="15"/>
  <c r="AP71" i="15"/>
  <c r="AO71" i="15"/>
  <c r="AN71" i="15"/>
  <c r="AM71" i="15"/>
  <c r="AL71" i="15"/>
  <c r="AI71" i="15"/>
  <c r="AT87" i="15"/>
  <c r="AS87" i="15"/>
  <c r="AR87" i="15"/>
  <c r="AQ87" i="15"/>
  <c r="AP87" i="15"/>
  <c r="AO87" i="15"/>
  <c r="AN87" i="15"/>
  <c r="AM87" i="15"/>
  <c r="AL87" i="15"/>
  <c r="BL25" i="16"/>
  <c r="BK25" i="16"/>
  <c r="BJ25" i="16"/>
  <c r="BI25" i="16"/>
  <c r="BH25" i="16"/>
  <c r="BG25" i="16"/>
  <c r="BF25" i="16"/>
  <c r="BE25" i="16"/>
  <c r="BM25" i="16"/>
  <c r="R28" i="16"/>
  <c r="K28" i="16"/>
  <c r="R36" i="16"/>
  <c r="K36" i="16"/>
  <c r="AT69" i="15"/>
  <c r="AS69" i="15"/>
  <c r="AR69" i="15"/>
  <c r="AQ69" i="15"/>
  <c r="AP69" i="15"/>
  <c r="AO69" i="15"/>
  <c r="AN69" i="15"/>
  <c r="AM69" i="15"/>
  <c r="AL69" i="15"/>
  <c r="AT85" i="15"/>
  <c r="AS85" i="15"/>
  <c r="AR85" i="15"/>
  <c r="AQ85" i="15"/>
  <c r="AP85" i="15"/>
  <c r="AO85" i="15"/>
  <c r="AN85" i="15"/>
  <c r="AM85" i="15"/>
  <c r="AL85" i="15"/>
  <c r="AT101" i="15"/>
  <c r="AS101" i="15"/>
  <c r="AR101" i="15"/>
  <c r="AQ101" i="15"/>
  <c r="AP101" i="15"/>
  <c r="AO101" i="15"/>
  <c r="AN101" i="15"/>
  <c r="AM101" i="15"/>
  <c r="AL101" i="15"/>
  <c r="AJ101" i="15"/>
  <c r="BM47" i="15"/>
  <c r="BL47" i="15"/>
  <c r="BK47" i="15"/>
  <c r="BJ47" i="15"/>
  <c r="BI47" i="15"/>
  <c r="BH47" i="15"/>
  <c r="BG47" i="15"/>
  <c r="BF47" i="15"/>
  <c r="BE47" i="15"/>
  <c r="BM17" i="15"/>
  <c r="BL17" i="15"/>
  <c r="BK17" i="15"/>
  <c r="BJ17" i="15"/>
  <c r="BI17" i="15"/>
  <c r="BH17" i="15"/>
  <c r="BG17" i="15"/>
  <c r="BF17" i="15"/>
  <c r="BE17" i="15"/>
  <c r="BM48" i="15"/>
  <c r="BL48" i="15"/>
  <c r="BK48" i="15"/>
  <c r="BJ48" i="15"/>
  <c r="BI48" i="15"/>
  <c r="BH48" i="15"/>
  <c r="BG48" i="15"/>
  <c r="BF48" i="15"/>
  <c r="BE48" i="15"/>
  <c r="BM59" i="15"/>
  <c r="BJ59" i="15"/>
  <c r="BI59" i="15"/>
  <c r="BH59" i="15"/>
  <c r="BG59" i="15"/>
  <c r="BF59" i="15"/>
  <c r="BE59" i="15"/>
  <c r="BC59" i="15"/>
  <c r="BL59" i="15"/>
  <c r="BK59" i="15"/>
  <c r="BD83" i="15"/>
  <c r="BC83" i="15"/>
  <c r="BB83" i="15"/>
  <c r="AZ83" i="15"/>
  <c r="AX83" i="15"/>
  <c r="BD91" i="15"/>
  <c r="BC91" i="15"/>
  <c r="BB91" i="15"/>
  <c r="AZ91" i="15"/>
  <c r="AX91" i="15"/>
  <c r="AT36" i="15"/>
  <c r="AS36" i="15"/>
  <c r="AR36" i="15"/>
  <c r="AQ36" i="15"/>
  <c r="AP36" i="15"/>
  <c r="AO36" i="15"/>
  <c r="AN36" i="15"/>
  <c r="AM36" i="15"/>
  <c r="AL36" i="15"/>
  <c r="AI36" i="15"/>
  <c r="AB109" i="15"/>
  <c r="J125" i="15"/>
  <c r="N141" i="15"/>
  <c r="N157" i="15"/>
  <c r="BM19" i="15"/>
  <c r="BL19" i="15"/>
  <c r="BK19" i="15"/>
  <c r="BJ19" i="15"/>
  <c r="BI19" i="15"/>
  <c r="BH19" i="15"/>
  <c r="BG19" i="15"/>
  <c r="BF19" i="15"/>
  <c r="BE19" i="15"/>
  <c r="BB11" i="15"/>
  <c r="AZ11" i="15"/>
  <c r="AX11" i="15"/>
  <c r="AZ85" i="15"/>
  <c r="AX85" i="15"/>
  <c r="BB53" i="15"/>
  <c r="AZ53" i="15"/>
  <c r="AX53" i="15"/>
  <c r="BB55" i="15"/>
  <c r="AZ55" i="15"/>
  <c r="AX55" i="15"/>
  <c r="BB60" i="15"/>
  <c r="AZ60" i="15"/>
  <c r="AX60" i="15"/>
  <c r="AZ72" i="15"/>
  <c r="AX72" i="15"/>
  <c r="BB93" i="15"/>
  <c r="AZ93" i="15"/>
  <c r="AX93" i="15"/>
  <c r="BB22" i="15"/>
  <c r="AZ22" i="15"/>
  <c r="AX22" i="15"/>
  <c r="BB61" i="15"/>
  <c r="AZ61" i="15"/>
  <c r="AX61" i="15"/>
  <c r="AA1831" i="15"/>
  <c r="AH1833" i="15"/>
  <c r="AA1833" i="15"/>
  <c r="AH1837" i="15"/>
  <c r="AA1837" i="15"/>
  <c r="AA1841" i="15"/>
  <c r="AH1850" i="15"/>
  <c r="AA1850" i="15"/>
  <c r="AH1856" i="15"/>
  <c r="AA1856" i="15"/>
  <c r="AH1858" i="15"/>
  <c r="AA1858" i="15"/>
  <c r="AH1860" i="15"/>
  <c r="AA1860" i="15"/>
  <c r="AH1868" i="15"/>
  <c r="AA1868" i="15"/>
  <c r="AA1878" i="15"/>
  <c r="AH1882" i="15"/>
  <c r="AA1882" i="15"/>
  <c r="AH1888" i="15"/>
  <c r="AA1888" i="15"/>
  <c r="AH1892" i="15"/>
  <c r="AA1892" i="15"/>
  <c r="AH1898" i="15"/>
  <c r="AA1898" i="15"/>
  <c r="AA1900" i="15"/>
  <c r="AA1910" i="15"/>
  <c r="AH1914" i="15"/>
  <c r="AA1914" i="15"/>
  <c r="AH1920" i="15"/>
  <c r="AA1920" i="15"/>
  <c r="AH1922" i="15"/>
  <c r="AA1922" i="15"/>
  <c r="AH1924" i="15"/>
  <c r="AA1924" i="15"/>
  <c r="AH1930" i="15"/>
  <c r="AA1930" i="15"/>
  <c r="AH1932" i="15"/>
  <c r="AA1932" i="15"/>
  <c r="AH1946" i="15"/>
  <c r="AA1946" i="15"/>
  <c r="AH1952" i="15"/>
  <c r="AA1952" i="15"/>
  <c r="AH1956" i="15"/>
  <c r="AA1956" i="15"/>
  <c r="AH1962" i="15"/>
  <c r="AA1962" i="15"/>
  <c r="AH1964" i="15"/>
  <c r="AA1964" i="15"/>
  <c r="AH1974" i="15"/>
  <c r="AA1974" i="15"/>
  <c r="AH1978" i="15"/>
  <c r="AA1978" i="15"/>
  <c r="AH1984" i="15"/>
  <c r="AA1984" i="15"/>
  <c r="AH1986" i="15"/>
  <c r="AA1986" i="15"/>
  <c r="AH1988" i="15"/>
  <c r="AA1988" i="15"/>
  <c r="AH1996" i="15"/>
  <c r="AA1996" i="15"/>
  <c r="AA2006" i="15"/>
  <c r="AH2010" i="15"/>
  <c r="AA2010" i="15"/>
  <c r="AH2016" i="15"/>
  <c r="AA2016" i="15"/>
  <c r="AH2020" i="15"/>
  <c r="AA2020" i="15"/>
  <c r="AH2026" i="15"/>
  <c r="AA2026" i="15"/>
  <c r="AA2038" i="15"/>
  <c r="AH2042" i="15"/>
  <c r="AA2042" i="15"/>
  <c r="AH2048" i="15"/>
  <c r="AA2048" i="15"/>
  <c r="AH2050" i="15"/>
  <c r="AA2050" i="15"/>
  <c r="AH2052" i="15"/>
  <c r="AA2052" i="15"/>
  <c r="AH2060" i="15"/>
  <c r="AA2060" i="15"/>
  <c r="AH2066" i="15"/>
  <c r="AA2066" i="15"/>
  <c r="AA2070" i="15"/>
  <c r="AH2074" i="15"/>
  <c r="AA2074" i="15"/>
  <c r="AH2080" i="15"/>
  <c r="AA2080" i="15"/>
  <c r="AH2082" i="15"/>
  <c r="AA2082" i="15"/>
  <c r="AB2082" i="15"/>
  <c r="AH2084" i="15"/>
  <c r="AA2084" i="15"/>
  <c r="AH2090" i="15"/>
  <c r="AA2090" i="15"/>
  <c r="AA2098" i="15"/>
  <c r="AH2102" i="15"/>
  <c r="AA2102" i="15"/>
  <c r="AH2106" i="15"/>
  <c r="AA2106" i="15"/>
  <c r="AH2112" i="15"/>
  <c r="AA2112" i="15"/>
  <c r="AH2114" i="15"/>
  <c r="AA2114" i="15"/>
  <c r="AH2116" i="15"/>
  <c r="AA2116" i="15"/>
  <c r="AH2124" i="15"/>
  <c r="AA2124" i="15"/>
  <c r="AH2130" i="15"/>
  <c r="AA2130" i="15"/>
  <c r="AA2134" i="15"/>
  <c r="AH2138" i="15"/>
  <c r="AA2138" i="15"/>
  <c r="AH2144" i="15"/>
  <c r="AA2144" i="15"/>
  <c r="AH2146" i="15"/>
  <c r="AA2146" i="15"/>
  <c r="AH2148" i="15"/>
  <c r="AA2148" i="15"/>
  <c r="AH2154" i="15"/>
  <c r="AA2154" i="15"/>
  <c r="AH2156" i="15"/>
  <c r="AA2156" i="15"/>
  <c r="AA2166" i="15"/>
  <c r="AH2170" i="15"/>
  <c r="AA2170" i="15"/>
  <c r="AH2176" i="15"/>
  <c r="AA2176" i="15"/>
  <c r="AH2178" i="15"/>
  <c r="AA2178" i="15"/>
  <c r="AH2180" i="15"/>
  <c r="AA2180" i="15"/>
  <c r="AH2188" i="15"/>
  <c r="AA2188" i="15"/>
  <c r="AH2194" i="15"/>
  <c r="AA2194" i="15"/>
  <c r="AH2202" i="15"/>
  <c r="AA2202" i="15"/>
  <c r="AH2208" i="15"/>
  <c r="AA2208" i="15"/>
  <c r="AH2210" i="15"/>
  <c r="AA2210" i="15"/>
  <c r="AH2212" i="15"/>
  <c r="AA2212" i="15"/>
  <c r="AH2218" i="15"/>
  <c r="AA2218" i="15"/>
  <c r="AH2220" i="15"/>
  <c r="AA2220" i="15"/>
  <c r="AH2230" i="15"/>
  <c r="AA2230" i="15"/>
  <c r="AH2234" i="15"/>
  <c r="AA2234" i="15"/>
  <c r="AH2240" i="15"/>
  <c r="AA2240" i="15"/>
  <c r="AH2242" i="15"/>
  <c r="AA2242" i="15"/>
  <c r="AH2244" i="15"/>
  <c r="AA2244" i="15"/>
  <c r="AH2252" i="15"/>
  <c r="AA2252" i="15"/>
  <c r="AH2258" i="15"/>
  <c r="AA2258" i="15"/>
  <c r="AA2262" i="15"/>
  <c r="AH2266" i="15"/>
  <c r="AA2266" i="15"/>
  <c r="AH2272" i="15"/>
  <c r="AA2272" i="15"/>
  <c r="AH2274" i="15"/>
  <c r="AA2274" i="15"/>
  <c r="AH2276" i="15"/>
  <c r="AA2276" i="15"/>
  <c r="AH2282" i="15"/>
  <c r="AA2282" i="15"/>
  <c r="AH2290" i="15"/>
  <c r="AA2290" i="15"/>
  <c r="AH2294" i="15"/>
  <c r="AA2294" i="15"/>
  <c r="AH2298" i="15"/>
  <c r="AA2298" i="15"/>
  <c r="AH2304" i="15"/>
  <c r="AA2304" i="15"/>
  <c r="AH2306" i="15"/>
  <c r="AA2306" i="15"/>
  <c r="AH2308" i="15"/>
  <c r="AA2308" i="15"/>
  <c r="AH2316" i="15"/>
  <c r="AA2316" i="15"/>
  <c r="AH2322" i="15"/>
  <c r="AA2322" i="15"/>
  <c r="AH2326" i="15"/>
  <c r="AA2326" i="15"/>
  <c r="AH2330" i="15"/>
  <c r="AA2330" i="15"/>
  <c r="AH2336" i="15"/>
  <c r="AA2336" i="15"/>
  <c r="AH2338" i="15"/>
  <c r="AA2338" i="15"/>
  <c r="AH2340" i="15"/>
  <c r="AA2340" i="15"/>
  <c r="AH2346" i="15"/>
  <c r="AA2346" i="15"/>
  <c r="AH2348" i="15"/>
  <c r="AA2348" i="15"/>
  <c r="AH2354" i="15"/>
  <c r="AA2354" i="15"/>
  <c r="AH2358" i="15"/>
  <c r="AA2358" i="15"/>
  <c r="AH2362" i="15"/>
  <c r="AA2362" i="15"/>
  <c r="AH2368" i="15"/>
  <c r="AA2368" i="15"/>
  <c r="AH2370" i="15"/>
  <c r="AA2370" i="15"/>
  <c r="AH2372" i="15"/>
  <c r="AA2372" i="15"/>
  <c r="AH2380" i="15"/>
  <c r="AA2380" i="15"/>
  <c r="AH2386" i="15"/>
  <c r="AA2386" i="15"/>
  <c r="AH2390" i="15"/>
  <c r="AA2390" i="15"/>
  <c r="AH2394" i="15"/>
  <c r="AA2394" i="15"/>
  <c r="AH2400" i="15"/>
  <c r="AA2400" i="15"/>
  <c r="AH2402" i="15"/>
  <c r="AA2402" i="15"/>
  <c r="AH2404" i="15"/>
  <c r="AA2404" i="15"/>
  <c r="AH2410" i="15"/>
  <c r="AA2410" i="15"/>
  <c r="AH2418" i="15"/>
  <c r="AA2418" i="15"/>
  <c r="AH2422" i="15"/>
  <c r="AA2422" i="15"/>
  <c r="AH2426" i="15"/>
  <c r="AA2426" i="15"/>
  <c r="AH2432" i="15"/>
  <c r="AA2432" i="15"/>
  <c r="AH2434" i="15"/>
  <c r="AA2434" i="15"/>
  <c r="AH2436" i="15"/>
  <c r="AA2436" i="15"/>
  <c r="AH2444" i="15"/>
  <c r="AA2444" i="15"/>
  <c r="AH2450" i="15"/>
  <c r="AA2450" i="15"/>
  <c r="AH2458" i="15"/>
  <c r="AA2458" i="15"/>
  <c r="AH2464" i="15"/>
  <c r="AA2464" i="15"/>
  <c r="AH2466" i="15"/>
  <c r="AA2466" i="15"/>
  <c r="AH2468" i="15"/>
  <c r="AA2468" i="15"/>
  <c r="AH2474" i="15"/>
  <c r="AA2474" i="15"/>
  <c r="AH2476" i="15"/>
  <c r="AA2476" i="15"/>
  <c r="AD2476" i="15"/>
  <c r="AH2482" i="15"/>
  <c r="AA2482" i="15"/>
  <c r="AH2486" i="15"/>
  <c r="AA2486" i="15"/>
  <c r="AH2490" i="15"/>
  <c r="AA2490" i="15"/>
  <c r="AH2496" i="15"/>
  <c r="AA2496" i="15"/>
  <c r="AH2498" i="15"/>
  <c r="AA2498" i="15"/>
  <c r="AH2500" i="15"/>
  <c r="AA2500" i="15"/>
  <c r="AH2508" i="15"/>
  <c r="AA2508" i="15"/>
  <c r="AH2514" i="15"/>
  <c r="AA2514" i="15"/>
  <c r="AH2518" i="15"/>
  <c r="AA2518" i="15"/>
  <c r="AH2522" i="15"/>
  <c r="AA2522" i="15"/>
  <c r="AH2528" i="15"/>
  <c r="AA2528" i="15"/>
  <c r="AH2530" i="15"/>
  <c r="AA2530" i="15"/>
  <c r="AH2532" i="15"/>
  <c r="AA2532" i="15"/>
  <c r="AH2538" i="15"/>
  <c r="AA2538" i="15"/>
  <c r="AH2546" i="15"/>
  <c r="AA2546" i="15"/>
  <c r="AH2550" i="15"/>
  <c r="AA2550" i="15"/>
  <c r="AB2550" i="15"/>
  <c r="AH2554" i="15"/>
  <c r="AA2554" i="15"/>
  <c r="AH2560" i="15"/>
  <c r="AA2560" i="15"/>
  <c r="AH2562" i="15"/>
  <c r="AA2562" i="15"/>
  <c r="AH2564" i="15"/>
  <c r="AA2564" i="15"/>
  <c r="AH2572" i="15"/>
  <c r="AA2572" i="15"/>
  <c r="AH2578" i="15"/>
  <c r="AA2578" i="15"/>
  <c r="AH2582" i="15"/>
  <c r="AA2582" i="15"/>
  <c r="AH2586" i="15"/>
  <c r="AA2586" i="15"/>
  <c r="AH2592" i="15"/>
  <c r="AA2592" i="15"/>
  <c r="AH2594" i="15"/>
  <c r="AA2594" i="15"/>
  <c r="AH2596" i="15"/>
  <c r="AA2596" i="15"/>
  <c r="AH2602" i="15"/>
  <c r="AA2602" i="15"/>
  <c r="AH2604" i="15"/>
  <c r="AA2604" i="15"/>
  <c r="AH2610" i="15"/>
  <c r="AA2610" i="15"/>
  <c r="AH2614" i="15"/>
  <c r="AA2614" i="15"/>
  <c r="AH2618" i="15"/>
  <c r="AA2618" i="15"/>
  <c r="AH2624" i="15"/>
  <c r="AA2624" i="15"/>
  <c r="AH2626" i="15"/>
  <c r="AA2626" i="15"/>
  <c r="AH2628" i="15"/>
  <c r="AA2628" i="15"/>
  <c r="AH2636" i="15"/>
  <c r="AA2636" i="15"/>
  <c r="AH2642" i="15"/>
  <c r="AA2642" i="15"/>
  <c r="AH2646" i="15"/>
  <c r="AA2646" i="15"/>
  <c r="AH2650" i="15"/>
  <c r="AA2650" i="15"/>
  <c r="AH2656" i="15"/>
  <c r="AA2656" i="15"/>
  <c r="AH2658" i="15"/>
  <c r="AA2658" i="15"/>
  <c r="AH2660" i="15"/>
  <c r="AA2660" i="15"/>
  <c r="AH2666" i="15"/>
  <c r="AA2666" i="15"/>
  <c r="AH2674" i="15"/>
  <c r="AA2674" i="15"/>
  <c r="AH2678" i="15"/>
  <c r="AA2678" i="15"/>
  <c r="AH2682" i="15"/>
  <c r="AA2682" i="15"/>
  <c r="AH2688" i="15"/>
  <c r="AA2688" i="15"/>
  <c r="AH2690" i="15"/>
  <c r="AA2690" i="15"/>
  <c r="AH2692" i="15"/>
  <c r="AA2692" i="15"/>
  <c r="AH2698" i="15"/>
  <c r="AA2698" i="15"/>
  <c r="AH2700" i="15"/>
  <c r="AA2700" i="15"/>
  <c r="AH2706" i="15"/>
  <c r="AA2706" i="15"/>
  <c r="AH2714" i="15"/>
  <c r="AA2714" i="15"/>
  <c r="AH2720" i="15"/>
  <c r="AA2720" i="15"/>
  <c r="AH2722" i="15"/>
  <c r="AA2722" i="15"/>
  <c r="AH2724" i="15"/>
  <c r="AA2724" i="15"/>
  <c r="AH2730" i="15"/>
  <c r="AA2730" i="15"/>
  <c r="AH2732" i="15"/>
  <c r="AA2732" i="15"/>
  <c r="AH2738" i="15"/>
  <c r="AA2738" i="15"/>
  <c r="BB37" i="15"/>
  <c r="AZ37" i="15"/>
  <c r="AX37" i="15"/>
  <c r="AH1785" i="15"/>
  <c r="AA1785" i="15"/>
  <c r="BB32" i="15"/>
  <c r="AZ32" i="15"/>
  <c r="AX32" i="15"/>
  <c r="AZ46" i="15"/>
  <c r="AX46" i="15"/>
  <c r="AH1849" i="15"/>
  <c r="AA1849" i="15"/>
  <c r="AH1857" i="15"/>
  <c r="AA1857" i="15"/>
  <c r="AH1865" i="15"/>
  <c r="AA1865" i="15"/>
  <c r="AH1873" i="15"/>
  <c r="AA1873" i="15"/>
  <c r="AH1881" i="15"/>
  <c r="AA1881" i="15"/>
  <c r="AH1889" i="15"/>
  <c r="AA1889" i="15"/>
  <c r="AH1897" i="15"/>
  <c r="AA1897" i="15"/>
  <c r="AH1905" i="15"/>
  <c r="AA1905" i="15"/>
  <c r="AH1913" i="15"/>
  <c r="AA1913" i="15"/>
  <c r="AH1921" i="15"/>
  <c r="AA1921" i="15"/>
  <c r="AH1929" i="15"/>
  <c r="AA1929" i="15"/>
  <c r="AH1937" i="15"/>
  <c r="AA1937" i="15"/>
  <c r="AH1945" i="15"/>
  <c r="AA1945" i="15"/>
  <c r="AH1961" i="15"/>
  <c r="AA1961" i="15"/>
  <c r="AH1971" i="15"/>
  <c r="AA1971" i="15"/>
  <c r="AH1977" i="15"/>
  <c r="AA1977" i="15"/>
  <c r="AH1987" i="15"/>
  <c r="AA1987" i="15"/>
  <c r="AH2003" i="15"/>
  <c r="AA2003" i="15"/>
  <c r="AH2019" i="15"/>
  <c r="AA2019" i="15"/>
  <c r="AH2035" i="15"/>
  <c r="AA2035" i="15"/>
  <c r="AH2051" i="15"/>
  <c r="AA2051" i="15"/>
  <c r="AH2057" i="15"/>
  <c r="AA2057" i="15"/>
  <c r="AH2065" i="15"/>
  <c r="AA2065" i="15"/>
  <c r="AH2067" i="15"/>
  <c r="AA2067" i="15"/>
  <c r="AH2073" i="15"/>
  <c r="AA2073" i="15"/>
  <c r="AH2081" i="15"/>
  <c r="AA2081" i="15"/>
  <c r="AH2083" i="15"/>
  <c r="AA2083" i="15"/>
  <c r="AH2089" i="15"/>
  <c r="AA2089" i="15"/>
  <c r="AH2097" i="15"/>
  <c r="AA2097" i="15"/>
  <c r="AH2099" i="15"/>
  <c r="AA2099" i="15"/>
  <c r="AB2099" i="15"/>
  <c r="AH2105" i="15"/>
  <c r="AA2105" i="15"/>
  <c r="AH2113" i="15"/>
  <c r="AA2113" i="15"/>
  <c r="AH2121" i="15"/>
  <c r="AA2121" i="15"/>
  <c r="AH2129" i="15"/>
  <c r="AA2129" i="15"/>
  <c r="AH2131" i="15"/>
  <c r="AA2131" i="15"/>
  <c r="AH2137" i="15"/>
  <c r="AA2137" i="15"/>
  <c r="AH2145" i="15"/>
  <c r="AA2145" i="15"/>
  <c r="AH2147" i="15"/>
  <c r="AA2147" i="15"/>
  <c r="AB2147" i="15"/>
  <c r="AH2153" i="15"/>
  <c r="AA2153" i="15"/>
  <c r="AH2161" i="15"/>
  <c r="AA2161" i="15"/>
  <c r="AH2163" i="15"/>
  <c r="AA2163" i="15"/>
  <c r="AH2169" i="15"/>
  <c r="AA2169" i="15"/>
  <c r="AH2177" i="15"/>
  <c r="AA2177" i="15"/>
  <c r="AH2185" i="15"/>
  <c r="AA2185" i="15"/>
  <c r="AH2193" i="15"/>
  <c r="AA2193" i="15"/>
  <c r="AH2195" i="15"/>
  <c r="AA2195" i="15"/>
  <c r="AH2201" i="15"/>
  <c r="AA2201" i="15"/>
  <c r="AH2209" i="15"/>
  <c r="AA2209" i="15"/>
  <c r="AH2211" i="15"/>
  <c r="AA2211" i="15"/>
  <c r="AH2217" i="15"/>
  <c r="AA2217" i="15"/>
  <c r="AH2225" i="15"/>
  <c r="AA2225" i="15"/>
  <c r="AH2227" i="15"/>
  <c r="AA2227" i="15"/>
  <c r="AH2233" i="15"/>
  <c r="AA2233" i="15"/>
  <c r="AH2241" i="15"/>
  <c r="AA2241" i="15"/>
  <c r="AD2241" i="15"/>
  <c r="AH2243" i="15"/>
  <c r="AA2243" i="15"/>
  <c r="AH2249" i="15"/>
  <c r="AA2249" i="15"/>
  <c r="AH2257" i="15"/>
  <c r="AA2257" i="15"/>
  <c r="AH2259" i="15"/>
  <c r="AA2259" i="15"/>
  <c r="AH2265" i="15"/>
  <c r="AA2265" i="15"/>
  <c r="AH2273" i="15"/>
  <c r="AA2273" i="15"/>
  <c r="AH2275" i="15"/>
  <c r="AA2275" i="15"/>
  <c r="AH2281" i="15"/>
  <c r="AA2281" i="15"/>
  <c r="AH2289" i="15"/>
  <c r="AA2289" i="15"/>
  <c r="AH2291" i="15"/>
  <c r="AA2291" i="15"/>
  <c r="AH2297" i="15"/>
  <c r="AA2297" i="15"/>
  <c r="AH2305" i="15"/>
  <c r="AA2305" i="15"/>
  <c r="AH2307" i="15"/>
  <c r="AA2307" i="15"/>
  <c r="AH2313" i="15"/>
  <c r="AA2313" i="15"/>
  <c r="AH2321" i="15"/>
  <c r="AA2321" i="15"/>
  <c r="AH2329" i="15"/>
  <c r="AA2329" i="15"/>
  <c r="AH2337" i="15"/>
  <c r="AA2337" i="15"/>
  <c r="AH2345" i="15"/>
  <c r="AA2345" i="15"/>
  <c r="AH2353" i="15"/>
  <c r="AA2353" i="15"/>
  <c r="AH2361" i="15"/>
  <c r="AA2361" i="15"/>
  <c r="AH2369" i="15"/>
  <c r="AA2369" i="15"/>
  <c r="AH2377" i="15"/>
  <c r="AA2377" i="15"/>
  <c r="AH2385" i="15"/>
  <c r="AA2385" i="15"/>
  <c r="AH2393" i="15"/>
  <c r="AA2393" i="15"/>
  <c r="AH2401" i="15"/>
  <c r="AA2401" i="15"/>
  <c r="AH2409" i="15"/>
  <c r="AA2409" i="15"/>
  <c r="AH2417" i="15"/>
  <c r="AA2417" i="15"/>
  <c r="AH2425" i="15"/>
  <c r="AA2425" i="15"/>
  <c r="AD2425" i="15"/>
  <c r="AH2433" i="15"/>
  <c r="AA2433" i="15"/>
  <c r="AH2441" i="15"/>
  <c r="AA2441" i="15"/>
  <c r="AH2449" i="15"/>
  <c r="AA2449" i="15"/>
  <c r="AH2457" i="15"/>
  <c r="AA2457" i="15"/>
  <c r="AH2465" i="15"/>
  <c r="AA2465" i="15"/>
  <c r="AH2473" i="15"/>
  <c r="AA2473" i="15"/>
  <c r="AH2481" i="15"/>
  <c r="AA2481" i="15"/>
  <c r="AH2489" i="15"/>
  <c r="AA2489" i="15"/>
  <c r="AH2497" i="15"/>
  <c r="AA2497" i="15"/>
  <c r="AH2505" i="15"/>
  <c r="AA2505" i="15"/>
  <c r="AH2513" i="15"/>
  <c r="AA2513" i="15"/>
  <c r="AH2521" i="15"/>
  <c r="AA2521" i="15"/>
  <c r="AH2529" i="15"/>
  <c r="AA2529" i="15"/>
  <c r="AD2529" i="15"/>
  <c r="AH2537" i="15"/>
  <c r="AA2537" i="15"/>
  <c r="AH2545" i="15"/>
  <c r="AA2545" i="15"/>
  <c r="AH2553" i="15"/>
  <c r="AA2553" i="15"/>
  <c r="AH2561" i="15"/>
  <c r="AA2561" i="15"/>
  <c r="AH2569" i="15"/>
  <c r="AA2569" i="15"/>
  <c r="AH2577" i="15"/>
  <c r="AA2577" i="15"/>
  <c r="AH2585" i="15"/>
  <c r="AA2585" i="15"/>
  <c r="AH2593" i="15"/>
  <c r="AA2593" i="15"/>
  <c r="AH2601" i="15"/>
  <c r="AA2601" i="15"/>
  <c r="AH2609" i="15"/>
  <c r="AA2609" i="15"/>
  <c r="AH2617" i="15"/>
  <c r="AA2617" i="15"/>
  <c r="AH2625" i="15"/>
  <c r="AA2625" i="15"/>
  <c r="AH2633" i="15"/>
  <c r="AA2633" i="15"/>
  <c r="AH2641" i="15"/>
  <c r="AA2641" i="15"/>
  <c r="AH2649" i="15"/>
  <c r="AA2649" i="15"/>
  <c r="AH2657" i="15"/>
  <c r="AA2657" i="15"/>
  <c r="AH2665" i="15"/>
  <c r="AA2665" i="15"/>
  <c r="AH2673" i="15"/>
  <c r="AA2673" i="15"/>
  <c r="AH2681" i="15"/>
  <c r="AA2681" i="15"/>
  <c r="AH2689" i="15"/>
  <c r="AA2689" i="15"/>
  <c r="AH2697" i="15"/>
  <c r="AA2697" i="15"/>
  <c r="AH2705" i="15"/>
  <c r="AA2705" i="15"/>
  <c r="AH2713" i="15"/>
  <c r="AA2713" i="15"/>
  <c r="AH2721" i="15"/>
  <c r="AA2721" i="15"/>
  <c r="AH2729" i="15"/>
  <c r="AA2729" i="15"/>
  <c r="AH2737" i="15"/>
  <c r="AA2737" i="15"/>
  <c r="BB34" i="15"/>
  <c r="AZ34" i="15"/>
  <c r="AX34" i="15"/>
  <c r="BB50" i="15"/>
  <c r="AZ50" i="15"/>
  <c r="AX50" i="15"/>
  <c r="AH1781" i="15"/>
  <c r="AA1781" i="15"/>
  <c r="AH1789" i="15"/>
  <c r="AA1789" i="15"/>
  <c r="AH1791" i="15"/>
  <c r="AA1791" i="15"/>
  <c r="AH1795" i="15"/>
  <c r="AA1795" i="15"/>
  <c r="AH1797" i="15"/>
  <c r="AA1797" i="15"/>
  <c r="AH1803" i="15"/>
  <c r="AA1803" i="15"/>
  <c r="AH1809" i="15"/>
  <c r="AA1809" i="15"/>
  <c r="AH1819" i="15"/>
  <c r="AA1819" i="15"/>
  <c r="AH1821" i="15"/>
  <c r="AA1821" i="15"/>
  <c r="AH1823" i="15"/>
  <c r="AA1823" i="15"/>
  <c r="AD1823" i="15"/>
  <c r="AH1827" i="15"/>
  <c r="AA1827" i="15"/>
  <c r="AT37" i="15"/>
  <c r="AS37" i="15"/>
  <c r="AR37" i="15"/>
  <c r="AQ37" i="15"/>
  <c r="AP37" i="15"/>
  <c r="AO37" i="15"/>
  <c r="AN37" i="15"/>
  <c r="AM37" i="15"/>
  <c r="AL37" i="15"/>
  <c r="AP103" i="15"/>
  <c r="AO103" i="15"/>
  <c r="AN103" i="15"/>
  <c r="AM103" i="15"/>
  <c r="AL103" i="15"/>
  <c r="AT103" i="15"/>
  <c r="AS103" i="15"/>
  <c r="AR103" i="15"/>
  <c r="AQ103" i="15"/>
  <c r="AT106" i="15"/>
  <c r="AS106" i="15"/>
  <c r="AR106" i="15"/>
  <c r="AQ106" i="15"/>
  <c r="AP106" i="15"/>
  <c r="AO106" i="15"/>
  <c r="AN106" i="15"/>
  <c r="AM106" i="15"/>
  <c r="AL106" i="15"/>
  <c r="AT119" i="15"/>
  <c r="AS119" i="15"/>
  <c r="AR119" i="15"/>
  <c r="AQ119" i="15"/>
  <c r="AP119" i="15"/>
  <c r="AO119" i="15"/>
  <c r="AN119" i="15"/>
  <c r="AM119" i="15"/>
  <c r="AL119" i="15"/>
  <c r="AT122" i="15"/>
  <c r="AS122" i="15"/>
  <c r="AR122" i="15"/>
  <c r="AQ122" i="15"/>
  <c r="AP122" i="15"/>
  <c r="AO122" i="15"/>
  <c r="AN122" i="15"/>
  <c r="AM122" i="15"/>
  <c r="AL122" i="15"/>
  <c r="AT135" i="15"/>
  <c r="AS135" i="15"/>
  <c r="AR135" i="15"/>
  <c r="AQ135" i="15"/>
  <c r="AP135" i="15"/>
  <c r="AO135" i="15"/>
  <c r="AN135" i="15"/>
  <c r="AM135" i="15"/>
  <c r="AL135" i="15"/>
  <c r="AT138" i="15"/>
  <c r="AS138" i="15"/>
  <c r="AR138" i="15"/>
  <c r="AQ138" i="15"/>
  <c r="AP138" i="15"/>
  <c r="AO138" i="15"/>
  <c r="AN138" i="15"/>
  <c r="AM138" i="15"/>
  <c r="AL138" i="15"/>
  <c r="AT151" i="15"/>
  <c r="AS151" i="15"/>
  <c r="AR151" i="15"/>
  <c r="AQ151" i="15"/>
  <c r="AP151" i="15"/>
  <c r="AO151" i="15"/>
  <c r="AN151" i="15"/>
  <c r="AM151" i="15"/>
  <c r="AL151" i="15"/>
  <c r="AT154" i="15"/>
  <c r="AS154" i="15"/>
  <c r="AR154" i="15"/>
  <c r="AQ154" i="15"/>
  <c r="AP154" i="15"/>
  <c r="AO154" i="15"/>
  <c r="AN154" i="15"/>
  <c r="AM154" i="15"/>
  <c r="AL154" i="15"/>
  <c r="AT24" i="15"/>
  <c r="AS24" i="15"/>
  <c r="AR24" i="15"/>
  <c r="AQ24" i="15"/>
  <c r="AP24" i="15"/>
  <c r="AO24" i="15"/>
  <c r="AN24" i="15"/>
  <c r="AM24" i="15"/>
  <c r="AL24" i="15"/>
  <c r="J70" i="15"/>
  <c r="AT112" i="15"/>
  <c r="AS112" i="15"/>
  <c r="AR112" i="15"/>
  <c r="AQ112" i="15"/>
  <c r="AP112" i="15"/>
  <c r="AO112" i="15"/>
  <c r="AN112" i="15"/>
  <c r="AM112" i="15"/>
  <c r="AL112" i="15"/>
  <c r="AT128" i="15"/>
  <c r="AS128" i="15"/>
  <c r="AR128" i="15"/>
  <c r="AQ128" i="15"/>
  <c r="AP128" i="15"/>
  <c r="AO128" i="15"/>
  <c r="AN128" i="15"/>
  <c r="AM128" i="15"/>
  <c r="AL128" i="15"/>
  <c r="AT144" i="15"/>
  <c r="AS144" i="15"/>
  <c r="AR144" i="15"/>
  <c r="AQ144" i="15"/>
  <c r="AP144" i="15"/>
  <c r="AO144" i="15"/>
  <c r="AN144" i="15"/>
  <c r="AM144" i="15"/>
  <c r="AL144" i="15"/>
  <c r="R29" i="15"/>
  <c r="K29" i="15"/>
  <c r="AT53" i="15"/>
  <c r="AS53" i="15"/>
  <c r="AR53" i="15"/>
  <c r="AQ53" i="15"/>
  <c r="AP53" i="15"/>
  <c r="AO53" i="15"/>
  <c r="AN53" i="15"/>
  <c r="AM53" i="15"/>
  <c r="AL53" i="15"/>
  <c r="J74" i="15"/>
  <c r="J108" i="15"/>
  <c r="N114" i="15"/>
  <c r="J124" i="15"/>
  <c r="J127" i="15"/>
  <c r="N130" i="15"/>
  <c r="N140" i="15"/>
  <c r="N143" i="15"/>
  <c r="N146" i="15"/>
  <c r="N156" i="15"/>
  <c r="J54" i="7"/>
  <c r="J70" i="7"/>
  <c r="J63" i="11"/>
  <c r="J82" i="11"/>
  <c r="S82" i="11"/>
  <c r="U82" i="11"/>
  <c r="AP49" i="15"/>
  <c r="AO49" i="15"/>
  <c r="AN49" i="15"/>
  <c r="AM49" i="15"/>
  <c r="AL49" i="15"/>
  <c r="AT49" i="15"/>
  <c r="AS49" i="15"/>
  <c r="AR49" i="15"/>
  <c r="AQ49" i="15"/>
  <c r="J78" i="15"/>
  <c r="J104" i="15"/>
  <c r="J123" i="15"/>
  <c r="J126" i="15"/>
  <c r="J136" i="15"/>
  <c r="N142" i="15"/>
  <c r="N152" i="15"/>
  <c r="N155" i="15"/>
  <c r="J21" i="2"/>
  <c r="R21" i="2"/>
  <c r="I59" i="2"/>
  <c r="R59" i="2"/>
  <c r="J35" i="2"/>
  <c r="R35" i="2"/>
  <c r="J47" i="2"/>
  <c r="R47" i="2"/>
  <c r="J45" i="2"/>
  <c r="R45" i="2"/>
  <c r="J50" i="2"/>
  <c r="R50" i="2"/>
  <c r="G76" i="2"/>
  <c r="J76" i="2"/>
  <c r="P76" i="2"/>
  <c r="G84" i="2"/>
  <c r="J84" i="2"/>
  <c r="P84" i="2"/>
  <c r="R84" i="2" s="1"/>
  <c r="T84" i="2" s="1"/>
  <c r="G80" i="2"/>
  <c r="J80" i="2"/>
  <c r="P80" i="2"/>
  <c r="G81" i="2"/>
  <c r="J81" i="2"/>
  <c r="P81" i="2"/>
  <c r="R81" i="2" s="1"/>
  <c r="T81" i="2" s="1"/>
  <c r="J52" i="2"/>
  <c r="R52" i="2"/>
  <c r="J55" i="2"/>
  <c r="R55" i="2"/>
  <c r="J56" i="2"/>
  <c r="R56" i="2"/>
  <c r="J60" i="2"/>
  <c r="R60" i="2"/>
  <c r="G127" i="2"/>
  <c r="J127" i="2"/>
  <c r="P127" i="2"/>
  <c r="R127" i="2" s="1"/>
  <c r="T127" i="2" s="1"/>
  <c r="G113" i="2"/>
  <c r="J113" i="2"/>
  <c r="P113" i="2"/>
  <c r="R113" i="2" s="1"/>
  <c r="T113" i="2" s="1"/>
  <c r="G124" i="2"/>
  <c r="J124" i="2"/>
  <c r="P124" i="2"/>
  <c r="R124" i="2" s="1"/>
  <c r="T124" i="2" s="1"/>
  <c r="G105" i="2"/>
  <c r="J105" i="2"/>
  <c r="P105" i="2"/>
  <c r="R105" i="2" s="1"/>
  <c r="T105" i="2" s="1"/>
  <c r="G104" i="2"/>
  <c r="J104" i="2"/>
  <c r="P104" i="2"/>
  <c r="R104" i="2" s="1"/>
  <c r="T104" i="2" s="1"/>
  <c r="G98" i="2"/>
  <c r="J98" i="2"/>
  <c r="P98" i="2"/>
  <c r="R98" i="2" s="1"/>
  <c r="T98" i="2" s="1"/>
  <c r="J27" i="2"/>
  <c r="R27" i="2"/>
  <c r="J32" i="2"/>
  <c r="R32" i="2"/>
  <c r="F34" i="2"/>
  <c r="G34" i="2"/>
  <c r="E20" i="19"/>
  <c r="G91" i="2"/>
  <c r="J91" i="2"/>
  <c r="P91" i="2"/>
  <c r="R91" i="2" s="1"/>
  <c r="T91" i="2" s="1"/>
  <c r="J39" i="2"/>
  <c r="R39" i="2"/>
  <c r="G123" i="2"/>
  <c r="K123" i="2"/>
  <c r="P123" i="2"/>
  <c r="R123" i="2" s="1"/>
  <c r="T123" i="2" s="1"/>
  <c r="G116" i="2"/>
  <c r="P116" i="2"/>
  <c r="R116" i="2" s="1"/>
  <c r="T116" i="2" s="1"/>
  <c r="F106" i="2"/>
  <c r="E45" i="19"/>
  <c r="G160" i="2"/>
  <c r="P160" i="2"/>
  <c r="G156" i="2"/>
  <c r="K156" i="2"/>
  <c r="P156" i="2"/>
  <c r="R156" i="2" s="1"/>
  <c r="T156" i="2" s="1"/>
  <c r="G152" i="2"/>
  <c r="P152" i="2"/>
  <c r="G148" i="2"/>
  <c r="K148" i="2"/>
  <c r="P148" i="2"/>
  <c r="R148" i="2" s="1"/>
  <c r="T148" i="2" s="1"/>
  <c r="G144" i="2"/>
  <c r="P144" i="2"/>
  <c r="R144" i="2" s="1"/>
  <c r="T144" i="2" s="1"/>
  <c r="G140" i="2"/>
  <c r="P140" i="2"/>
  <c r="R140" i="2" s="1"/>
  <c r="T140" i="2" s="1"/>
  <c r="G136" i="2"/>
  <c r="P136" i="2"/>
  <c r="R136" i="2" s="1"/>
  <c r="T136" i="2" s="1"/>
  <c r="R65" i="8"/>
  <c r="S65" i="8"/>
  <c r="U65" i="8"/>
  <c r="R95" i="8"/>
  <c r="S95" i="8"/>
  <c r="U95" i="8"/>
  <c r="R104" i="8"/>
  <c r="S104" i="8"/>
  <c r="U104" i="8"/>
  <c r="R112" i="8"/>
  <c r="S112" i="8"/>
  <c r="U112" i="8"/>
  <c r="R120" i="8"/>
  <c r="S120" i="8"/>
  <c r="U120" i="8"/>
  <c r="R129" i="8"/>
  <c r="S129" i="8"/>
  <c r="U129" i="8"/>
  <c r="R137" i="8"/>
  <c r="S137" i="8"/>
  <c r="U137" i="8"/>
  <c r="T21" i="6"/>
  <c r="G21" i="6"/>
  <c r="T25" i="6"/>
  <c r="G25" i="6"/>
  <c r="T29" i="6"/>
  <c r="G29" i="6"/>
  <c r="T33" i="6"/>
  <c r="G33" i="6"/>
  <c r="T37" i="6"/>
  <c r="G37" i="6"/>
  <c r="T57" i="6"/>
  <c r="G57" i="6"/>
  <c r="P73" i="6"/>
  <c r="T73" i="6"/>
  <c r="G73" i="6"/>
  <c r="S148" i="11"/>
  <c r="U148" i="11"/>
  <c r="J148" i="11"/>
  <c r="N144" i="11"/>
  <c r="S144" i="11"/>
  <c r="U144" i="11"/>
  <c r="J59" i="13"/>
  <c r="J67" i="13"/>
  <c r="J75" i="13"/>
  <c r="J83" i="13"/>
  <c r="T55" i="6"/>
  <c r="G55" i="6"/>
  <c r="T71" i="6"/>
  <c r="G71" i="6"/>
  <c r="T87" i="6"/>
  <c r="G87" i="6"/>
  <c r="J43" i="13"/>
  <c r="J52" i="13"/>
  <c r="J76" i="13"/>
  <c r="J84" i="6"/>
  <c r="H64" i="14"/>
  <c r="S64" i="14"/>
  <c r="U64" i="14"/>
  <c r="J58" i="13"/>
  <c r="J80" i="13"/>
  <c r="J41" i="13"/>
  <c r="J53" i="13"/>
  <c r="J78" i="13"/>
  <c r="J80" i="6"/>
  <c r="H37" i="14"/>
  <c r="S37" i="14"/>
  <c r="U37" i="14"/>
  <c r="H72" i="14"/>
  <c r="S72" i="14"/>
  <c r="U72" i="14"/>
  <c r="H136" i="14"/>
  <c r="S136" i="14"/>
  <c r="U136" i="14"/>
  <c r="J86" i="6"/>
  <c r="H115" i="14"/>
  <c r="S115" i="14"/>
  <c r="U115" i="14"/>
  <c r="H129" i="14"/>
  <c r="S129" i="14"/>
  <c r="U129" i="14"/>
  <c r="J82" i="13"/>
  <c r="J74" i="6"/>
  <c r="H56" i="14"/>
  <c r="S56" i="14"/>
  <c r="U56" i="14"/>
  <c r="H80" i="14"/>
  <c r="S80" i="14"/>
  <c r="U80" i="14"/>
  <c r="J78" i="6"/>
  <c r="R65" i="11"/>
  <c r="S94" i="11"/>
  <c r="U94" i="11"/>
  <c r="S136" i="11"/>
  <c r="U136" i="11"/>
  <c r="S27" i="14"/>
  <c r="U27" i="14"/>
  <c r="S44" i="14"/>
  <c r="U44" i="14"/>
  <c r="S49" i="14"/>
  <c r="U49" i="14"/>
  <c r="S100" i="8"/>
  <c r="U100" i="8"/>
  <c r="S138" i="8"/>
  <c r="U138" i="8"/>
  <c r="P25" i="6"/>
  <c r="R25" i="6" s="1"/>
  <c r="S117" i="8"/>
  <c r="U117" i="8"/>
  <c r="S67" i="8"/>
  <c r="U67" i="8"/>
  <c r="S92" i="14"/>
  <c r="U92" i="14"/>
  <c r="S100" i="14"/>
  <c r="U100" i="14"/>
  <c r="S88" i="8"/>
  <c r="U88" i="8"/>
  <c r="U151" i="8"/>
  <c r="S163" i="8"/>
  <c r="U163" i="8"/>
  <c r="S48" i="14"/>
  <c r="U48" i="14"/>
  <c r="S108" i="14"/>
  <c r="U108" i="14"/>
  <c r="S120" i="14"/>
  <c r="U120" i="14"/>
  <c r="S132" i="14"/>
  <c r="U132" i="14"/>
  <c r="S34" i="8"/>
  <c r="U34" i="8"/>
  <c r="S85" i="8"/>
  <c r="U85" i="8"/>
  <c r="S90" i="8"/>
  <c r="S106" i="8"/>
  <c r="U106" i="8"/>
  <c r="S122" i="8"/>
  <c r="U122" i="8"/>
  <c r="S136" i="8"/>
  <c r="S33" i="8"/>
  <c r="U33" i="8"/>
  <c r="S41" i="8"/>
  <c r="U41" i="8"/>
  <c r="S153" i="8"/>
  <c r="S131" i="14"/>
  <c r="U131" i="14"/>
  <c r="R66" i="14"/>
  <c r="S110" i="14"/>
  <c r="U110" i="14"/>
  <c r="S122" i="14"/>
  <c r="U122" i="14"/>
  <c r="S38" i="8"/>
  <c r="U38" i="8"/>
  <c r="BM1824" i="16"/>
  <c r="BL1824" i="16"/>
  <c r="BK1824" i="16"/>
  <c r="BJ1824" i="16"/>
  <c r="BI1824" i="16"/>
  <c r="BH1824" i="16"/>
  <c r="BG1824" i="16"/>
  <c r="BF1824" i="16"/>
  <c r="BE1824" i="16"/>
  <c r="BM1808" i="16"/>
  <c r="BL1808" i="16"/>
  <c r="BK1808" i="16"/>
  <c r="BJ1808" i="16"/>
  <c r="BI1808" i="16"/>
  <c r="BH1808" i="16"/>
  <c r="BG1808" i="16"/>
  <c r="BF1808" i="16"/>
  <c r="BE1808" i="16"/>
  <c r="BM1792" i="16"/>
  <c r="BL1792" i="16"/>
  <c r="BK1792" i="16"/>
  <c r="BJ1792" i="16"/>
  <c r="BI1792" i="16"/>
  <c r="BH1792" i="16"/>
  <c r="BG1792" i="16"/>
  <c r="BF1792" i="16"/>
  <c r="BE1792" i="16"/>
  <c r="BM2063" i="16"/>
  <c r="BL2063" i="16"/>
  <c r="BK2063" i="16"/>
  <c r="BJ2063" i="16"/>
  <c r="BI2063" i="16"/>
  <c r="BH2063" i="16"/>
  <c r="BG2063" i="16"/>
  <c r="BF2063" i="16"/>
  <c r="BE2063" i="16"/>
  <c r="BM2047" i="16"/>
  <c r="BL2047" i="16"/>
  <c r="BK2047" i="16"/>
  <c r="BJ2047" i="16"/>
  <c r="BI2047" i="16"/>
  <c r="BH2047" i="16"/>
  <c r="BG2047" i="16"/>
  <c r="BF2047" i="16"/>
  <c r="BE2047" i="16"/>
  <c r="BM2031" i="16"/>
  <c r="BL2031" i="16"/>
  <c r="BK2031" i="16"/>
  <c r="BJ2031" i="16"/>
  <c r="BI2031" i="16"/>
  <c r="BH2031" i="16"/>
  <c r="BG2031" i="16"/>
  <c r="BF2031" i="16"/>
  <c r="BE2031" i="16"/>
  <c r="BM2015" i="16"/>
  <c r="BL2015" i="16"/>
  <c r="BK2015" i="16"/>
  <c r="BJ2015" i="16"/>
  <c r="BI2015" i="16"/>
  <c r="BH2015" i="16"/>
  <c r="BG2015" i="16"/>
  <c r="BF2015" i="16"/>
  <c r="BE2015" i="16"/>
  <c r="BM1999" i="16"/>
  <c r="BL1999" i="16"/>
  <c r="BK1999" i="16"/>
  <c r="BJ1999" i="16"/>
  <c r="BI1999" i="16"/>
  <c r="BH1999" i="16"/>
  <c r="BG1999" i="16"/>
  <c r="BF1999" i="16"/>
  <c r="BE1999" i="16"/>
  <c r="BM1983" i="16"/>
  <c r="BL1983" i="16"/>
  <c r="BK1983" i="16"/>
  <c r="BJ1983" i="16"/>
  <c r="BI1983" i="16"/>
  <c r="BH1983" i="16"/>
  <c r="BG1983" i="16"/>
  <c r="BF1983" i="16"/>
  <c r="BE1983" i="16"/>
  <c r="BM1967" i="16"/>
  <c r="BL1967" i="16"/>
  <c r="BK1967" i="16"/>
  <c r="BJ1967" i="16"/>
  <c r="BI1967" i="16"/>
  <c r="BH1967" i="16"/>
  <c r="BG1967" i="16"/>
  <c r="BF1967" i="16"/>
  <c r="BE1967" i="16"/>
  <c r="BM1951" i="16"/>
  <c r="BL1951" i="16"/>
  <c r="BK1951" i="16"/>
  <c r="BJ1951" i="16"/>
  <c r="BI1951" i="16"/>
  <c r="BH1951" i="16"/>
  <c r="BG1951" i="16"/>
  <c r="BF1951" i="16"/>
  <c r="BE1951" i="16"/>
  <c r="BM1935" i="16"/>
  <c r="BL1935" i="16"/>
  <c r="BK1935" i="16"/>
  <c r="BJ1935" i="16"/>
  <c r="BI1935" i="16"/>
  <c r="BH1935" i="16"/>
  <c r="BG1935" i="16"/>
  <c r="BF1935" i="16"/>
  <c r="BE1935" i="16"/>
  <c r="BM1919" i="16"/>
  <c r="BL1919" i="16"/>
  <c r="BK1919" i="16"/>
  <c r="BJ1919" i="16"/>
  <c r="BI1919" i="16"/>
  <c r="BH1919" i="16"/>
  <c r="BG1919" i="16"/>
  <c r="BF1919" i="16"/>
  <c r="BE1919" i="16"/>
  <c r="BM1903" i="16"/>
  <c r="BL1903" i="16"/>
  <c r="BK1903" i="16"/>
  <c r="BJ1903" i="16"/>
  <c r="BI1903" i="16"/>
  <c r="BH1903" i="16"/>
  <c r="BG1903" i="16"/>
  <c r="BF1903" i="16"/>
  <c r="BE1903" i="16"/>
  <c r="BM1887" i="16"/>
  <c r="BL1887" i="16"/>
  <c r="BK1887" i="16"/>
  <c r="BJ1887" i="16"/>
  <c r="BI1887" i="16"/>
  <c r="BH1887" i="16"/>
  <c r="BG1887" i="16"/>
  <c r="BF1887" i="16"/>
  <c r="BE1887" i="16"/>
  <c r="BM1871" i="16"/>
  <c r="BL1871" i="16"/>
  <c r="BK1871" i="16"/>
  <c r="BJ1871" i="16"/>
  <c r="BI1871" i="16"/>
  <c r="BH1871" i="16"/>
  <c r="BG1871" i="16"/>
  <c r="BF1871" i="16"/>
  <c r="BE1871" i="16"/>
  <c r="BM1855" i="16"/>
  <c r="BL1855" i="16"/>
  <c r="BK1855" i="16"/>
  <c r="BJ1855" i="16"/>
  <c r="BI1855" i="16"/>
  <c r="BH1855" i="16"/>
  <c r="BG1855" i="16"/>
  <c r="BF1855" i="16"/>
  <c r="BE1855" i="16"/>
  <c r="BM1839" i="16"/>
  <c r="BL1839" i="16"/>
  <c r="BK1839" i="16"/>
  <c r="BJ1839" i="16"/>
  <c r="BI1839" i="16"/>
  <c r="BH1839" i="16"/>
  <c r="BG1839" i="16"/>
  <c r="BF1839" i="16"/>
  <c r="BE1839" i="16"/>
  <c r="BM1823" i="16"/>
  <c r="BL1823" i="16"/>
  <c r="BK1823" i="16"/>
  <c r="BJ1823" i="16"/>
  <c r="BI1823" i="16"/>
  <c r="BH1823" i="16"/>
  <c r="BG1823" i="16"/>
  <c r="BF1823" i="16"/>
  <c r="BE1823" i="16"/>
  <c r="BM1807" i="16"/>
  <c r="BL1807" i="16"/>
  <c r="BK1807" i="16"/>
  <c r="BJ1807" i="16"/>
  <c r="BI1807" i="16"/>
  <c r="BH1807" i="16"/>
  <c r="BG1807" i="16"/>
  <c r="BF1807" i="16"/>
  <c r="BE1807" i="16"/>
  <c r="BM1791" i="16"/>
  <c r="BL1791" i="16"/>
  <c r="BK1791" i="16"/>
  <c r="BJ1791" i="16"/>
  <c r="BI1791" i="16"/>
  <c r="BH1791" i="16"/>
  <c r="BG1791" i="16"/>
  <c r="BF1791" i="16"/>
  <c r="BE1791" i="16"/>
  <c r="CW7" i="16"/>
  <c r="CV7" i="16"/>
  <c r="CU7" i="16"/>
  <c r="CT7" i="16"/>
  <c r="CS7" i="16"/>
  <c r="CR7" i="16"/>
  <c r="CQ7" i="16"/>
  <c r="CP7" i="16"/>
  <c r="CO7" i="16"/>
  <c r="CW10" i="16"/>
  <c r="CV10" i="16"/>
  <c r="CU10" i="16"/>
  <c r="CT10" i="16"/>
  <c r="CS10" i="16"/>
  <c r="CR10" i="16"/>
  <c r="CQ10" i="16"/>
  <c r="CP10" i="16"/>
  <c r="CO10" i="16"/>
  <c r="AS59" i="15"/>
  <c r="AR59" i="15"/>
  <c r="AQ59" i="15"/>
  <c r="AP59" i="15"/>
  <c r="AO59" i="15"/>
  <c r="AN59" i="15"/>
  <c r="AM59" i="15"/>
  <c r="AL59" i="15"/>
  <c r="AT59" i="15"/>
  <c r="AS34" i="15"/>
  <c r="AR34" i="15"/>
  <c r="AQ34" i="15"/>
  <c r="AP34" i="15"/>
  <c r="AO34" i="15"/>
  <c r="AN34" i="15"/>
  <c r="AM34" i="15"/>
  <c r="AL34" i="15"/>
  <c r="AT34" i="15"/>
  <c r="AS50" i="15"/>
  <c r="AR50" i="15"/>
  <c r="AQ50" i="15"/>
  <c r="AP50" i="15"/>
  <c r="AO50" i="15"/>
  <c r="AN50" i="15"/>
  <c r="AM50" i="15"/>
  <c r="AL50" i="15"/>
  <c r="AT50" i="15"/>
  <c r="AR67" i="15"/>
  <c r="AQ67" i="15"/>
  <c r="AP67" i="15"/>
  <c r="AO67" i="15"/>
  <c r="AN67" i="15"/>
  <c r="AM67" i="15"/>
  <c r="AL67" i="15"/>
  <c r="AT67" i="15"/>
  <c r="AS67" i="15"/>
  <c r="AT83" i="15"/>
  <c r="AS83" i="15"/>
  <c r="AR83" i="15"/>
  <c r="AQ83" i="15"/>
  <c r="AP83" i="15"/>
  <c r="AO83" i="15"/>
  <c r="AN83" i="15"/>
  <c r="AM83" i="15"/>
  <c r="AL83" i="15"/>
  <c r="AT99" i="15"/>
  <c r="AS99" i="15"/>
  <c r="AR99" i="15"/>
  <c r="AQ99" i="15"/>
  <c r="AP99" i="15"/>
  <c r="AO99" i="15"/>
  <c r="AN99" i="15"/>
  <c r="AM99" i="15"/>
  <c r="AL99" i="15"/>
  <c r="AT65" i="15"/>
  <c r="AS65" i="15"/>
  <c r="AR65" i="15"/>
  <c r="AQ65" i="15"/>
  <c r="AP65" i="15"/>
  <c r="AO65" i="15"/>
  <c r="AN65" i="15"/>
  <c r="AM65" i="15"/>
  <c r="AL65" i="15"/>
  <c r="AT81" i="15"/>
  <c r="AS81" i="15"/>
  <c r="AR81" i="15"/>
  <c r="AQ81" i="15"/>
  <c r="AP81" i="15"/>
  <c r="AO81" i="15"/>
  <c r="AN81" i="15"/>
  <c r="AM81" i="15"/>
  <c r="AL81" i="15"/>
  <c r="AT97" i="15"/>
  <c r="AS97" i="15"/>
  <c r="AR97" i="15"/>
  <c r="AQ97" i="15"/>
  <c r="AP97" i="15"/>
  <c r="AO97" i="15"/>
  <c r="AN97" i="15"/>
  <c r="AM97" i="15"/>
  <c r="AL97" i="15"/>
  <c r="BM18" i="15"/>
  <c r="BL18" i="15"/>
  <c r="BK18" i="15"/>
  <c r="BJ18" i="15"/>
  <c r="BI18" i="15"/>
  <c r="BH18" i="15"/>
  <c r="BG18" i="15"/>
  <c r="BF18" i="15"/>
  <c r="BE18" i="15"/>
  <c r="BM9" i="15"/>
  <c r="BL9" i="15"/>
  <c r="BK9" i="15"/>
  <c r="BJ9" i="15"/>
  <c r="BI9" i="15"/>
  <c r="BH9" i="15"/>
  <c r="BG9" i="15"/>
  <c r="BF9" i="15"/>
  <c r="BE9" i="15"/>
  <c r="R22" i="15"/>
  <c r="R31" i="15"/>
  <c r="K31" i="15"/>
  <c r="R39" i="15"/>
  <c r="K39" i="15"/>
  <c r="AT52" i="15"/>
  <c r="AS52" i="15"/>
  <c r="AR52" i="15"/>
  <c r="AQ52" i="15"/>
  <c r="AP52" i="15"/>
  <c r="AO52" i="15"/>
  <c r="AN52" i="15"/>
  <c r="AM52" i="15"/>
  <c r="AL52" i="15"/>
  <c r="R63" i="15"/>
  <c r="J63" i="15"/>
  <c r="J71" i="15"/>
  <c r="J79" i="15"/>
  <c r="J95" i="15"/>
  <c r="BM14" i="15"/>
  <c r="BL14" i="15"/>
  <c r="BK14" i="15"/>
  <c r="BJ14" i="15"/>
  <c r="BI14" i="15"/>
  <c r="BH14" i="15"/>
  <c r="BG14" i="15"/>
  <c r="BF14" i="15"/>
  <c r="BE14" i="15"/>
  <c r="BM52" i="15"/>
  <c r="BL52" i="15"/>
  <c r="BK52" i="15"/>
  <c r="BJ52" i="15"/>
  <c r="BI52" i="15"/>
  <c r="BH52" i="15"/>
  <c r="BG52" i="15"/>
  <c r="BF52" i="15"/>
  <c r="BE52" i="15"/>
  <c r="BM63" i="15"/>
  <c r="BL63" i="15"/>
  <c r="BK63" i="15"/>
  <c r="BJ63" i="15"/>
  <c r="BI63" i="15"/>
  <c r="BH63" i="15"/>
  <c r="BG63" i="15"/>
  <c r="BF63" i="15"/>
  <c r="BE63" i="15"/>
  <c r="AT32" i="15"/>
  <c r="AS32" i="15"/>
  <c r="AR32" i="15"/>
  <c r="AQ32" i="15"/>
  <c r="AP32" i="15"/>
  <c r="AO32" i="15"/>
  <c r="AN32" i="15"/>
  <c r="AM32" i="15"/>
  <c r="AL32" i="15"/>
  <c r="AT48" i="15"/>
  <c r="AS48" i="15"/>
  <c r="AR48" i="15"/>
  <c r="AQ48" i="15"/>
  <c r="AP48" i="15"/>
  <c r="AO48" i="15"/>
  <c r="AN48" i="15"/>
  <c r="AM48" i="15"/>
  <c r="AL48" i="15"/>
  <c r="J105" i="15"/>
  <c r="N137" i="15"/>
  <c r="J153" i="15"/>
  <c r="BM21" i="15"/>
  <c r="BL21" i="15"/>
  <c r="BK21" i="15"/>
  <c r="BJ21" i="15"/>
  <c r="BI21" i="15"/>
  <c r="BH21" i="15"/>
  <c r="BG21" i="15"/>
  <c r="BF21" i="15"/>
  <c r="BE21" i="15"/>
  <c r="AT66" i="15"/>
  <c r="AS66" i="15"/>
  <c r="AR66" i="15"/>
  <c r="AQ66" i="15"/>
  <c r="AP66" i="15"/>
  <c r="AO66" i="15"/>
  <c r="AN66" i="15"/>
  <c r="AM66" i="15"/>
  <c r="AL66" i="15"/>
  <c r="J98" i="15"/>
  <c r="AT116" i="15"/>
  <c r="AS116" i="15"/>
  <c r="AR116" i="15"/>
  <c r="AQ116" i="15"/>
  <c r="AP116" i="15"/>
  <c r="AO116" i="15"/>
  <c r="AN116" i="15"/>
  <c r="AM116" i="15"/>
  <c r="AL116" i="15"/>
  <c r="AT132" i="15"/>
  <c r="AS132" i="15"/>
  <c r="AR132" i="15"/>
  <c r="AQ132" i="15"/>
  <c r="AP132" i="15"/>
  <c r="AO132" i="15"/>
  <c r="AN132" i="15"/>
  <c r="AM132" i="15"/>
  <c r="AL132" i="15"/>
  <c r="AS148" i="15"/>
  <c r="AR148" i="15"/>
  <c r="AQ148" i="15"/>
  <c r="AP148" i="15"/>
  <c r="AO148" i="15"/>
  <c r="AN148" i="15"/>
  <c r="AM148" i="15"/>
  <c r="AL148" i="15"/>
  <c r="AT148" i="15"/>
  <c r="AR41" i="15"/>
  <c r="AQ41" i="15"/>
  <c r="AP41" i="15"/>
  <c r="AO41" i="15"/>
  <c r="AN41" i="15"/>
  <c r="AM41" i="15"/>
  <c r="AL41" i="15"/>
  <c r="AT41" i="15"/>
  <c r="AS41" i="15"/>
  <c r="R45" i="15"/>
  <c r="AT57" i="15"/>
  <c r="AS57" i="15"/>
  <c r="AR57" i="15"/>
  <c r="AQ57" i="15"/>
  <c r="AP57" i="15"/>
  <c r="AO57" i="15"/>
  <c r="AN57" i="15"/>
  <c r="AM57" i="15"/>
  <c r="AL57" i="15"/>
  <c r="J90" i="15"/>
  <c r="AT111" i="15"/>
  <c r="AS111" i="15"/>
  <c r="AR111" i="15"/>
  <c r="AQ111" i="15"/>
  <c r="AP111" i="15"/>
  <c r="AO111" i="15"/>
  <c r="AN111" i="15"/>
  <c r="AM111" i="15"/>
  <c r="AL111" i="15"/>
  <c r="AT114" i="15"/>
  <c r="AS114" i="15"/>
  <c r="AR114" i="15"/>
  <c r="AQ114" i="15"/>
  <c r="AP114" i="15"/>
  <c r="AO114" i="15"/>
  <c r="AN114" i="15"/>
  <c r="AM114" i="15"/>
  <c r="AL114" i="15"/>
  <c r="AT127" i="15"/>
  <c r="AS127" i="15"/>
  <c r="AR127" i="15"/>
  <c r="AQ127" i="15"/>
  <c r="AP127" i="15"/>
  <c r="AO127" i="15"/>
  <c r="AN127" i="15"/>
  <c r="AM127" i="15"/>
  <c r="AL127" i="15"/>
  <c r="AT130" i="15"/>
  <c r="AS130" i="15"/>
  <c r="AR130" i="15"/>
  <c r="AQ130" i="15"/>
  <c r="AP130" i="15"/>
  <c r="AO130" i="15"/>
  <c r="AN130" i="15"/>
  <c r="AM130" i="15"/>
  <c r="AL130" i="15"/>
  <c r="AT143" i="15"/>
  <c r="AS143" i="15"/>
  <c r="AR143" i="15"/>
  <c r="AQ143" i="15"/>
  <c r="AP143" i="15"/>
  <c r="AO143" i="15"/>
  <c r="AN143" i="15"/>
  <c r="AM143" i="15"/>
  <c r="AL143" i="15"/>
  <c r="AT146" i="15"/>
  <c r="AS146" i="15"/>
  <c r="AR146" i="15"/>
  <c r="AQ146" i="15"/>
  <c r="AP146" i="15"/>
  <c r="AO146" i="15"/>
  <c r="AN146" i="15"/>
  <c r="AM146" i="15"/>
  <c r="AL146" i="15"/>
  <c r="N78" i="7"/>
  <c r="N86" i="7"/>
  <c r="J61" i="11"/>
  <c r="S61" i="11"/>
  <c r="U61" i="11"/>
  <c r="J69" i="11"/>
  <c r="S69" i="11"/>
  <c r="U69" i="11"/>
  <c r="R33" i="15"/>
  <c r="K33" i="15"/>
  <c r="AT62" i="15"/>
  <c r="AS62" i="15"/>
  <c r="AR62" i="15"/>
  <c r="AQ62" i="15"/>
  <c r="AP62" i="15"/>
  <c r="AO62" i="15"/>
  <c r="AN62" i="15"/>
  <c r="AM62" i="15"/>
  <c r="AL62" i="15"/>
  <c r="N94" i="15"/>
  <c r="AT107" i="15"/>
  <c r="AS107" i="15"/>
  <c r="AR107" i="15"/>
  <c r="AQ107" i="15"/>
  <c r="AP107" i="15"/>
  <c r="AO107" i="15"/>
  <c r="AN107" i="15"/>
  <c r="AM107" i="15"/>
  <c r="AL107" i="15"/>
  <c r="AR110" i="15"/>
  <c r="AQ110" i="15"/>
  <c r="AP110" i="15"/>
  <c r="AO110" i="15"/>
  <c r="AN110" i="15"/>
  <c r="AM110" i="15"/>
  <c r="AL110" i="15"/>
  <c r="AI110" i="15"/>
  <c r="AT110" i="15"/>
  <c r="AS110" i="15"/>
  <c r="AS123" i="15"/>
  <c r="AR123" i="15"/>
  <c r="AQ123" i="15"/>
  <c r="AP123" i="15"/>
  <c r="AO123" i="15"/>
  <c r="AN123" i="15"/>
  <c r="AM123" i="15"/>
  <c r="AL123" i="15"/>
  <c r="AT123" i="15"/>
  <c r="AT126" i="15"/>
  <c r="AS126" i="15"/>
  <c r="AR126" i="15"/>
  <c r="AQ126" i="15"/>
  <c r="AP126" i="15"/>
  <c r="AO126" i="15"/>
  <c r="AN126" i="15"/>
  <c r="AM126" i="15"/>
  <c r="AL126" i="15"/>
  <c r="AT139" i="15"/>
  <c r="AS139" i="15"/>
  <c r="AR139" i="15"/>
  <c r="AQ139" i="15"/>
  <c r="AP139" i="15"/>
  <c r="AO139" i="15"/>
  <c r="AN139" i="15"/>
  <c r="AM139" i="15"/>
  <c r="AL139" i="15"/>
  <c r="AR142" i="15"/>
  <c r="AQ142" i="15"/>
  <c r="AP142" i="15"/>
  <c r="AO142" i="15"/>
  <c r="AN142" i="15"/>
  <c r="AM142" i="15"/>
  <c r="AL142" i="15"/>
  <c r="AT142" i="15"/>
  <c r="AS142" i="15"/>
  <c r="AS155" i="15"/>
  <c r="AR155" i="15"/>
  <c r="AQ155" i="15"/>
  <c r="AP155" i="15"/>
  <c r="AO155" i="15"/>
  <c r="AN155" i="15"/>
  <c r="AM155" i="15"/>
  <c r="AL155" i="15"/>
  <c r="AT155" i="15"/>
  <c r="J24" i="2"/>
  <c r="R24" i="2"/>
  <c r="J61" i="2"/>
  <c r="R61" i="2"/>
  <c r="G87" i="2"/>
  <c r="J87" i="2"/>
  <c r="P87" i="2"/>
  <c r="R87" i="2" s="1"/>
  <c r="T87" i="2" s="1"/>
  <c r="G85" i="2"/>
  <c r="J85" i="2"/>
  <c r="P85" i="2"/>
  <c r="J48" i="2"/>
  <c r="R48" i="2"/>
  <c r="F42" i="2"/>
  <c r="G42" i="2"/>
  <c r="E28" i="19"/>
  <c r="G88" i="2"/>
  <c r="J88" i="2"/>
  <c r="P88" i="2"/>
  <c r="G75" i="2"/>
  <c r="J75" i="2"/>
  <c r="P75" i="2"/>
  <c r="G78" i="2"/>
  <c r="J78" i="2"/>
  <c r="P78" i="2"/>
  <c r="R78" i="2" s="1"/>
  <c r="T78" i="2" s="1"/>
  <c r="G71" i="2"/>
  <c r="J71" i="2"/>
  <c r="P71" i="2"/>
  <c r="G69" i="2"/>
  <c r="J69" i="2"/>
  <c r="P69" i="2"/>
  <c r="R69" i="2" s="1"/>
  <c r="T69" i="2" s="1"/>
  <c r="J62" i="2"/>
  <c r="R62" i="2"/>
  <c r="J67" i="2"/>
  <c r="R67" i="2"/>
  <c r="J37" i="2"/>
  <c r="R37" i="2"/>
  <c r="G118" i="2"/>
  <c r="J118" i="2"/>
  <c r="P118" i="2"/>
  <c r="R118" i="2" s="1"/>
  <c r="T118" i="2" s="1"/>
  <c r="G111" i="2"/>
  <c r="J111" i="2"/>
  <c r="P111" i="2"/>
  <c r="G114" i="2"/>
  <c r="J114" i="2"/>
  <c r="P114" i="2"/>
  <c r="R114" i="2" s="1"/>
  <c r="T114" i="2" s="1"/>
  <c r="G131" i="2"/>
  <c r="J131" i="2"/>
  <c r="P131" i="2"/>
  <c r="R131" i="2" s="1"/>
  <c r="T131" i="2" s="1"/>
  <c r="G99" i="2"/>
  <c r="J99" i="2"/>
  <c r="P99" i="2"/>
  <c r="R99" i="2" s="1"/>
  <c r="T99" i="2" s="1"/>
  <c r="G94" i="2"/>
  <c r="J94" i="2"/>
  <c r="P94" i="2"/>
  <c r="R94" i="2" s="1"/>
  <c r="T94" i="2" s="1"/>
  <c r="J30" i="2"/>
  <c r="R30" i="2"/>
  <c r="J31" i="2"/>
  <c r="R31" i="2"/>
  <c r="J36" i="2"/>
  <c r="R36" i="2"/>
  <c r="J41" i="2"/>
  <c r="R41" i="2"/>
  <c r="G128" i="2"/>
  <c r="K128" i="2"/>
  <c r="P128" i="2"/>
  <c r="R128" i="2" s="1"/>
  <c r="T128" i="2" s="1"/>
  <c r="G120" i="2"/>
  <c r="K120" i="2"/>
  <c r="P120" i="2"/>
  <c r="R120" i="2" s="1"/>
  <c r="T120" i="2" s="1"/>
  <c r="G107" i="2"/>
  <c r="K107" i="2"/>
  <c r="P107" i="2"/>
  <c r="R107" i="2" s="1"/>
  <c r="T107" i="2" s="1"/>
  <c r="G133" i="2"/>
  <c r="P133" i="2"/>
  <c r="R133" i="2" s="1"/>
  <c r="T133" i="2" s="1"/>
  <c r="G157" i="2"/>
  <c r="K157" i="2"/>
  <c r="P157" i="2"/>
  <c r="R157" i="2" s="1"/>
  <c r="T157" i="2" s="1"/>
  <c r="G153" i="2"/>
  <c r="P153" i="2"/>
  <c r="R153" i="2" s="1"/>
  <c r="T153" i="2" s="1"/>
  <c r="G149" i="2"/>
  <c r="P149" i="2"/>
  <c r="R149" i="2" s="1"/>
  <c r="T149" i="2" s="1"/>
  <c r="G145" i="2"/>
  <c r="P145" i="2"/>
  <c r="G141" i="2"/>
  <c r="P141" i="2"/>
  <c r="G137" i="2"/>
  <c r="K137" i="2"/>
  <c r="P137" i="2"/>
  <c r="R137" i="2" s="1"/>
  <c r="T137" i="2" s="1"/>
  <c r="R93" i="8"/>
  <c r="S93" i="8"/>
  <c r="U93" i="8"/>
  <c r="R101" i="8"/>
  <c r="S101" i="8"/>
  <c r="U101" i="8"/>
  <c r="R127" i="8"/>
  <c r="S127" i="8"/>
  <c r="U127" i="8"/>
  <c r="R135" i="8"/>
  <c r="S135" i="8"/>
  <c r="U135" i="8"/>
  <c r="T24" i="6"/>
  <c r="G24" i="6"/>
  <c r="T28" i="6"/>
  <c r="G28" i="6"/>
  <c r="T32" i="6"/>
  <c r="G32" i="6"/>
  <c r="T36" i="6"/>
  <c r="G36" i="6"/>
  <c r="T46" i="6"/>
  <c r="G46" i="6"/>
  <c r="T69" i="6"/>
  <c r="G69" i="6"/>
  <c r="T85" i="6"/>
  <c r="G85" i="6"/>
  <c r="R22" i="14"/>
  <c r="S22" i="14"/>
  <c r="U22" i="14"/>
  <c r="S43" i="14"/>
  <c r="U43" i="14"/>
  <c r="R43" i="14"/>
  <c r="S26" i="14"/>
  <c r="U26" i="14"/>
  <c r="R26" i="14"/>
  <c r="S59" i="8"/>
  <c r="R59" i="8"/>
  <c r="S68" i="8"/>
  <c r="R68" i="8"/>
  <c r="S107" i="8"/>
  <c r="R107" i="8"/>
  <c r="S115" i="8"/>
  <c r="U115" i="8"/>
  <c r="R115" i="8"/>
  <c r="R143" i="8"/>
  <c r="S143" i="8"/>
  <c r="U143" i="8"/>
  <c r="N141" i="9"/>
  <c r="G48" i="6"/>
  <c r="T48" i="6"/>
  <c r="T67" i="6"/>
  <c r="G67" i="6"/>
  <c r="T83" i="6"/>
  <c r="G83" i="6"/>
  <c r="P83" i="6"/>
  <c r="V83" i="6" s="1"/>
  <c r="H51" i="14"/>
  <c r="S51" i="14"/>
  <c r="U51" i="14"/>
  <c r="J47" i="13"/>
  <c r="J54" i="13"/>
  <c r="J86" i="13"/>
  <c r="J60" i="6"/>
  <c r="H70" i="14"/>
  <c r="S70" i="14"/>
  <c r="U70" i="14"/>
  <c r="I45" i="13"/>
  <c r="J84" i="13"/>
  <c r="J56" i="6"/>
  <c r="J88" i="6"/>
  <c r="H54" i="14"/>
  <c r="S54" i="14"/>
  <c r="U54" i="14"/>
  <c r="H78" i="14"/>
  <c r="S78" i="14"/>
  <c r="U78" i="14"/>
  <c r="H142" i="14"/>
  <c r="S142" i="14"/>
  <c r="U142" i="14"/>
  <c r="J50" i="4"/>
  <c r="H109" i="14"/>
  <c r="S109" i="14"/>
  <c r="U109" i="14"/>
  <c r="H117" i="14"/>
  <c r="S117" i="14"/>
  <c r="U117" i="14"/>
  <c r="J56" i="13"/>
  <c r="J88" i="13"/>
  <c r="J41" i="6"/>
  <c r="J51" i="6"/>
  <c r="J82" i="6"/>
  <c r="H62" i="14"/>
  <c r="S62" i="14"/>
  <c r="U62" i="14"/>
  <c r="H86" i="14"/>
  <c r="S86" i="14"/>
  <c r="U86" i="14"/>
  <c r="J50" i="6"/>
  <c r="S92" i="11"/>
  <c r="U92" i="11"/>
  <c r="S132" i="11"/>
  <c r="U132" i="11"/>
  <c r="R82" i="11"/>
  <c r="S96" i="11"/>
  <c r="U96" i="11"/>
  <c r="S126" i="8"/>
  <c r="U126" i="8"/>
  <c r="S98" i="11"/>
  <c r="U98" i="11"/>
  <c r="S113" i="8"/>
  <c r="U113" i="8"/>
  <c r="S63" i="8"/>
  <c r="U63" i="8"/>
  <c r="S39" i="14"/>
  <c r="U39" i="14"/>
  <c r="S39" i="8"/>
  <c r="U39" i="8"/>
  <c r="U21" i="8"/>
  <c r="U27" i="8"/>
  <c r="U31" i="8"/>
  <c r="S126" i="14"/>
  <c r="U126" i="14"/>
  <c r="S154" i="8"/>
  <c r="U154" i="8"/>
  <c r="S154" i="11"/>
  <c r="U154" i="11"/>
  <c r="S102" i="8"/>
  <c r="U102" i="8"/>
  <c r="S118" i="8"/>
  <c r="U118" i="8"/>
  <c r="S132" i="8"/>
  <c r="U132" i="8"/>
  <c r="S21" i="14"/>
  <c r="U21" i="14"/>
  <c r="S50" i="14"/>
  <c r="U50" i="14"/>
  <c r="S94" i="14"/>
  <c r="U94" i="14"/>
  <c r="S102" i="14"/>
  <c r="U102" i="14"/>
  <c r="S75" i="8"/>
  <c r="U75" i="8"/>
  <c r="U22" i="8"/>
  <c r="U28" i="8"/>
  <c r="U32" i="8"/>
  <c r="R68" i="14"/>
  <c r="S105" i="14"/>
  <c r="U105" i="14"/>
  <c r="S118" i="14"/>
  <c r="U118" i="14"/>
  <c r="R124" i="14"/>
  <c r="S55" i="8"/>
  <c r="U55" i="8"/>
  <c r="S66" i="8"/>
  <c r="U66" i="8"/>
  <c r="S29" i="14"/>
  <c r="U29" i="14"/>
  <c r="S33" i="14"/>
  <c r="U33" i="14"/>
  <c r="S46" i="14"/>
  <c r="U46" i="14"/>
  <c r="S53" i="14"/>
  <c r="U53" i="14"/>
  <c r="S57" i="14"/>
  <c r="U57" i="14"/>
  <c r="S61" i="14"/>
  <c r="U61" i="14"/>
  <c r="S65" i="14"/>
  <c r="U65" i="14"/>
  <c r="S69" i="14"/>
  <c r="U69" i="14"/>
  <c r="S73" i="14"/>
  <c r="U73" i="14"/>
  <c r="S77" i="14"/>
  <c r="U77" i="14"/>
  <c r="S81" i="14"/>
  <c r="U81" i="14"/>
  <c r="S85" i="14"/>
  <c r="U85" i="14"/>
  <c r="S91" i="14"/>
  <c r="U91" i="14"/>
  <c r="S99" i="14"/>
  <c r="U99" i="14"/>
  <c r="S139" i="14"/>
  <c r="U139" i="14"/>
  <c r="S143" i="14"/>
  <c r="U143" i="14"/>
  <c r="S40" i="8"/>
  <c r="U40" i="8"/>
  <c r="S48" i="8"/>
  <c r="U48" i="8"/>
  <c r="S72" i="8"/>
  <c r="U72" i="8"/>
  <c r="S155" i="8"/>
  <c r="U155" i="8"/>
  <c r="R74" i="14"/>
  <c r="S130" i="14"/>
  <c r="U130" i="14"/>
  <c r="AK36" i="15"/>
  <c r="AJ36" i="15"/>
  <c r="AJ71" i="15"/>
  <c r="AK71" i="15"/>
  <c r="BC1931" i="16"/>
  <c r="BB1931" i="16"/>
  <c r="BD24" i="15"/>
  <c r="BC24" i="15"/>
  <c r="CN4" i="16"/>
  <c r="BC1799" i="16"/>
  <c r="BB1799" i="16"/>
  <c r="BB1816" i="16"/>
  <c r="BD1816" i="16"/>
  <c r="AJ46" i="15"/>
  <c r="AH46" i="15"/>
  <c r="AI46" i="15"/>
  <c r="BB1796" i="16"/>
  <c r="BD1796" i="16"/>
  <c r="BB1848" i="16"/>
  <c r="BD1848" i="16"/>
  <c r="BC1848" i="16"/>
  <c r="BC1894" i="16"/>
  <c r="AJ76" i="15"/>
  <c r="AI76" i="15"/>
  <c r="AK76" i="15"/>
  <c r="BB157" i="16"/>
  <c r="BD157" i="16"/>
  <c r="BD121" i="16"/>
  <c r="CM72" i="16"/>
  <c r="CN72" i="16"/>
  <c r="BD58" i="16"/>
  <c r="BB138" i="16"/>
  <c r="BC138" i="16"/>
  <c r="BD138" i="16"/>
  <c r="BB1908" i="16"/>
  <c r="BD1908" i="16"/>
  <c r="BC1908" i="16"/>
  <c r="BB2004" i="16"/>
  <c r="BD2004" i="16"/>
  <c r="BC2004" i="16"/>
  <c r="BB2052" i="16"/>
  <c r="BC1906" i="16"/>
  <c r="BD1906" i="16"/>
  <c r="BB1906" i="16"/>
  <c r="BC1970" i="16"/>
  <c r="BB1970" i="16"/>
  <c r="BC2034" i="16"/>
  <c r="BD2034" i="16"/>
  <c r="BB2034" i="16"/>
  <c r="AI80" i="15"/>
  <c r="BC7" i="15"/>
  <c r="BD7" i="15"/>
  <c r="BB43" i="16"/>
  <c r="BC43" i="16"/>
  <c r="CN30" i="16"/>
  <c r="CM46" i="16"/>
  <c r="CN46" i="16"/>
  <c r="CN94" i="16"/>
  <c r="CN35" i="16"/>
  <c r="CM35" i="16"/>
  <c r="CN59" i="16"/>
  <c r="CM59" i="16"/>
  <c r="CN83" i="16"/>
  <c r="CM83" i="16"/>
  <c r="BB88" i="16"/>
  <c r="BC88" i="16"/>
  <c r="BD88" i="16"/>
  <c r="BB152" i="16"/>
  <c r="BC152" i="16"/>
  <c r="BD152" i="16"/>
  <c r="BB1836" i="16"/>
  <c r="BC1836" i="16"/>
  <c r="BD1836" i="16"/>
  <c r="BB1964" i="16"/>
  <c r="BC1964" i="16"/>
  <c r="BD1964" i="16"/>
  <c r="BC1786" i="16"/>
  <c r="BD1786" i="16"/>
  <c r="BB1786" i="16"/>
  <c r="BC1946" i="16"/>
  <c r="BD1946" i="16"/>
  <c r="BB1946" i="16"/>
  <c r="BC2026" i="16"/>
  <c r="BD2026" i="16"/>
  <c r="BB2026" i="16"/>
  <c r="BC2058" i="16"/>
  <c r="BD2058" i="16"/>
  <c r="BB2058" i="16"/>
  <c r="AJ55" i="15"/>
  <c r="AI55" i="15"/>
  <c r="AK55" i="15"/>
  <c r="BD45" i="16"/>
  <c r="BB99" i="16"/>
  <c r="BC99" i="16"/>
  <c r="BD99" i="16"/>
  <c r="BB147" i="16"/>
  <c r="BC147" i="16"/>
  <c r="BD147" i="16"/>
  <c r="CM42" i="16"/>
  <c r="CN42" i="16"/>
  <c r="CM58" i="16"/>
  <c r="CN58" i="16"/>
  <c r="BB116" i="16"/>
  <c r="BD116" i="16"/>
  <c r="BC116" i="16"/>
  <c r="AJ51" i="15"/>
  <c r="AK51" i="15"/>
  <c r="AI51" i="15"/>
  <c r="BB1839" i="16"/>
  <c r="BC2015" i="16"/>
  <c r="AK119" i="15"/>
  <c r="BD59" i="15"/>
  <c r="BD17" i="15"/>
  <c r="BC17" i="15"/>
  <c r="BB17" i="15"/>
  <c r="AZ17" i="15"/>
  <c r="AX17" i="15"/>
  <c r="AK85" i="15"/>
  <c r="CM6" i="16"/>
  <c r="BC1979" i="16"/>
  <c r="BD1979" i="16"/>
  <c r="BB1979" i="16"/>
  <c r="BD1995" i="16"/>
  <c r="BB1788" i="16"/>
  <c r="BD1788" i="16"/>
  <c r="AI147" i="15"/>
  <c r="AJ86" i="15"/>
  <c r="AK86" i="15"/>
  <c r="AI86" i="15"/>
  <c r="AJ40" i="15"/>
  <c r="AJ58" i="15"/>
  <c r="AH58" i="15"/>
  <c r="AK58" i="15"/>
  <c r="BC1863" i="16"/>
  <c r="BB1863" i="16"/>
  <c r="BD1959" i="16"/>
  <c r="BD1975" i="16"/>
  <c r="BC2055" i="16"/>
  <c r="BB2055" i="16"/>
  <c r="AK78" i="15"/>
  <c r="AJ140" i="15"/>
  <c r="AH140" i="15"/>
  <c r="AI140" i="15"/>
  <c r="AJ70" i="15"/>
  <c r="AI70" i="15"/>
  <c r="AH70" i="15"/>
  <c r="AJ93" i="15"/>
  <c r="AI93" i="15"/>
  <c r="AK30" i="15"/>
  <c r="BC1843" i="16"/>
  <c r="BB1843" i="16"/>
  <c r="BB1891" i="16"/>
  <c r="BC1939" i="16"/>
  <c r="BB1939" i="16"/>
  <c r="BC1971" i="16"/>
  <c r="BD1971" i="16"/>
  <c r="BC2019" i="16"/>
  <c r="BB2019" i="16"/>
  <c r="BB27" i="16"/>
  <c r="BC27" i="16"/>
  <c r="BD27" i="16"/>
  <c r="BC1832" i="16"/>
  <c r="BD1880" i="16"/>
  <c r="BC1880" i="16"/>
  <c r="BB1928" i="16"/>
  <c r="BD1928" i="16"/>
  <c r="BC1928" i="16"/>
  <c r="BB1960" i="16"/>
  <c r="BD1960" i="16"/>
  <c r="BC1960" i="16"/>
  <c r="BB1992" i="16"/>
  <c r="BC1992" i="16"/>
  <c r="BB2056" i="16"/>
  <c r="BD2056" i="16"/>
  <c r="BC1782" i="16"/>
  <c r="BB1782" i="16"/>
  <c r="BC1830" i="16"/>
  <c r="BD1830" i="16"/>
  <c r="BB1830" i="16"/>
  <c r="BD1942" i="16"/>
  <c r="BC1990" i="16"/>
  <c r="BB1990" i="16"/>
  <c r="BC2038" i="16"/>
  <c r="BB2038" i="16"/>
  <c r="AI43" i="15"/>
  <c r="AH43" i="15"/>
  <c r="AK43" i="15"/>
  <c r="AJ43" i="15"/>
  <c r="BB33" i="16"/>
  <c r="BC33" i="16"/>
  <c r="BB47" i="16"/>
  <c r="BC47" i="16"/>
  <c r="BD47" i="16"/>
  <c r="BB81" i="16"/>
  <c r="BC81" i="16"/>
  <c r="BD81" i="16"/>
  <c r="BB97" i="16"/>
  <c r="BC97" i="16"/>
  <c r="BB137" i="16"/>
  <c r="BC137" i="16"/>
  <c r="BD137" i="16"/>
  <c r="BC153" i="16"/>
  <c r="BD153" i="16"/>
  <c r="CM40" i="16"/>
  <c r="CN40" i="16"/>
  <c r="CM88" i="16"/>
  <c r="CN88" i="16"/>
  <c r="CN29" i="16"/>
  <c r="CM29" i="16"/>
  <c r="CN61" i="16"/>
  <c r="CM61" i="16"/>
  <c r="CN93" i="16"/>
  <c r="CM93" i="16"/>
  <c r="BB34" i="16"/>
  <c r="BC34" i="16"/>
  <c r="BD34" i="16"/>
  <c r="BC50" i="16"/>
  <c r="BB74" i="16"/>
  <c r="BC74" i="16"/>
  <c r="BD74" i="16"/>
  <c r="BB98" i="16"/>
  <c r="BC98" i="16"/>
  <c r="BB154" i="16"/>
  <c r="BD154" i="16"/>
  <c r="BB1892" i="16"/>
  <c r="BD1892" i="16"/>
  <c r="BB1972" i="16"/>
  <c r="BD1972" i="16"/>
  <c r="BC1972" i="16"/>
  <c r="BC2068" i="16"/>
  <c r="BB2068" i="16"/>
  <c r="BD2068" i="16"/>
  <c r="BC1826" i="16"/>
  <c r="BD1826" i="16"/>
  <c r="BB1826" i="16"/>
  <c r="BC1890" i="16"/>
  <c r="BB1890" i="16"/>
  <c r="BD1954" i="16"/>
  <c r="BB1954" i="16"/>
  <c r="BC2018" i="16"/>
  <c r="BD2018" i="16"/>
  <c r="BB2018" i="16"/>
  <c r="AJ96" i="15"/>
  <c r="AI96" i="15"/>
  <c r="AH96" i="15"/>
  <c r="AI31" i="15"/>
  <c r="AH31" i="15"/>
  <c r="AK31" i="15"/>
  <c r="AJ31" i="15"/>
  <c r="BB57" i="16"/>
  <c r="BC57" i="16"/>
  <c r="BD57" i="16"/>
  <c r="BB79" i="16"/>
  <c r="BD79" i="16"/>
  <c r="BC95" i="16"/>
  <c r="CM38" i="16"/>
  <c r="CN38" i="16"/>
  <c r="CM78" i="16"/>
  <c r="CN78" i="16"/>
  <c r="CN27" i="16"/>
  <c r="CM27" i="16"/>
  <c r="CN75" i="16"/>
  <c r="CM75" i="16"/>
  <c r="BC24" i="16"/>
  <c r="BB24" i="16"/>
  <c r="BD24" i="16"/>
  <c r="BB40" i="16"/>
  <c r="BC40" i="16"/>
  <c r="BD40" i="16"/>
  <c r="BC64" i="16"/>
  <c r="BD64" i="16"/>
  <c r="BB80" i="16"/>
  <c r="BB104" i="16"/>
  <c r="BC104" i="16"/>
  <c r="BD104" i="16"/>
  <c r="BB128" i="16"/>
  <c r="BC128" i="16"/>
  <c r="BB144" i="16"/>
  <c r="BD144" i="16"/>
  <c r="AB1805" i="15"/>
  <c r="AD1805" i="15"/>
  <c r="AD2712" i="15"/>
  <c r="AB2712" i="15"/>
  <c r="AD2680" i="15"/>
  <c r="AB2680" i="15"/>
  <c r="AD2616" i="15"/>
  <c r="AB2616" i="15"/>
  <c r="AD2584" i="15"/>
  <c r="AB2584" i="15"/>
  <c r="AD2552" i="15"/>
  <c r="AB2552" i="15"/>
  <c r="AD2488" i="15"/>
  <c r="AB2488" i="15"/>
  <c r="AD2456" i="15"/>
  <c r="AB2456" i="15"/>
  <c r="AD2424" i="15"/>
  <c r="AB2424" i="15"/>
  <c r="AD2392" i="15"/>
  <c r="AB2392" i="15"/>
  <c r="AD2360" i="15"/>
  <c r="AB2360" i="15"/>
  <c r="AD2328" i="15"/>
  <c r="AB2328" i="15"/>
  <c r="AD2296" i="15"/>
  <c r="AB2296" i="15"/>
  <c r="AD2264" i="15"/>
  <c r="AB2264" i="15"/>
  <c r="AD2232" i="15"/>
  <c r="AB2232" i="15"/>
  <c r="AD2200" i="15"/>
  <c r="AB2200" i="15"/>
  <c r="AD2168" i="15"/>
  <c r="AB2168" i="15"/>
  <c r="AD2104" i="15"/>
  <c r="AB2104" i="15"/>
  <c r="AD2072" i="15"/>
  <c r="AB2072" i="15"/>
  <c r="AD2040" i="15"/>
  <c r="AB2040" i="15"/>
  <c r="AD2008" i="15"/>
  <c r="AB2008" i="15"/>
  <c r="AB1976" i="15"/>
  <c r="AD1944" i="15"/>
  <c r="AB1944" i="15"/>
  <c r="AB1912" i="15"/>
  <c r="AD1783" i="15"/>
  <c r="AB2733" i="15"/>
  <c r="AD2733" i="15"/>
  <c r="AB2717" i="15"/>
  <c r="AD2717" i="15"/>
  <c r="AB2701" i="15"/>
  <c r="AD2701" i="15"/>
  <c r="AB2685" i="15"/>
  <c r="AD2685" i="15"/>
  <c r="AB2669" i="15"/>
  <c r="AD2669" i="15"/>
  <c r="AB2637" i="15"/>
  <c r="AD2637" i="15"/>
  <c r="AB2621" i="15"/>
  <c r="AD2621" i="15"/>
  <c r="AB2605" i="15"/>
  <c r="AD2605" i="15"/>
  <c r="AB2589" i="15"/>
  <c r="AD2589" i="15"/>
  <c r="AB2573" i="15"/>
  <c r="AD2573" i="15"/>
  <c r="AB2557" i="15"/>
  <c r="AD2557" i="15"/>
  <c r="AB2541" i="15"/>
  <c r="AD2541" i="15"/>
  <c r="AB2525" i="15"/>
  <c r="AD2525" i="15"/>
  <c r="AB2509" i="15"/>
  <c r="AD2509" i="15"/>
  <c r="AB2493" i="15"/>
  <c r="AD2493" i="15"/>
  <c r="AB2477" i="15"/>
  <c r="AD2477" i="15"/>
  <c r="AB2461" i="15"/>
  <c r="AD2461" i="15"/>
  <c r="AB2445" i="15"/>
  <c r="AD2445" i="15"/>
  <c r="AB2429" i="15"/>
  <c r="AD2429" i="15"/>
  <c r="AB2413" i="15"/>
  <c r="AD2413" i="15"/>
  <c r="AD2397" i="15"/>
  <c r="AB2381" i="15"/>
  <c r="AD2381" i="15"/>
  <c r="AB2365" i="15"/>
  <c r="AD2365" i="15"/>
  <c r="AB2349" i="15"/>
  <c r="AD2349" i="15"/>
  <c r="AB2333" i="15"/>
  <c r="AD2333" i="15"/>
  <c r="AB2317" i="15"/>
  <c r="AD2317" i="15"/>
  <c r="AB2301" i="15"/>
  <c r="AD2301" i="15"/>
  <c r="AB2285" i="15"/>
  <c r="AD2285" i="15"/>
  <c r="AB2269" i="15"/>
  <c r="AD2269" i="15"/>
  <c r="AB2253" i="15"/>
  <c r="AD2253" i="15"/>
  <c r="AB2237" i="15"/>
  <c r="AD2237" i="15"/>
  <c r="AB2221" i="15"/>
  <c r="AD2221" i="15"/>
  <c r="AB2205" i="15"/>
  <c r="AD2205" i="15"/>
  <c r="AB2189" i="15"/>
  <c r="AD2189" i="15"/>
  <c r="AB2173" i="15"/>
  <c r="AD2173" i="15"/>
  <c r="AB2157" i="15"/>
  <c r="AD2157" i="15"/>
  <c r="AB2141" i="15"/>
  <c r="AD2141" i="15"/>
  <c r="AB2125" i="15"/>
  <c r="AD2125" i="15"/>
  <c r="AB2109" i="15"/>
  <c r="AD2109" i="15"/>
  <c r="AB2093" i="15"/>
  <c r="AD2093" i="15"/>
  <c r="AB2077" i="15"/>
  <c r="AD2077" i="15"/>
  <c r="AB2061" i="15"/>
  <c r="AD2061" i="15"/>
  <c r="AB1981" i="15"/>
  <c r="AD1981" i="15"/>
  <c r="AB1965" i="15"/>
  <c r="AD1965" i="15"/>
  <c r="AB1949" i="15"/>
  <c r="AD1949" i="15"/>
  <c r="AB1933" i="15"/>
  <c r="AD1933" i="15"/>
  <c r="AB1917" i="15"/>
  <c r="AD1917" i="15"/>
  <c r="AB1901" i="15"/>
  <c r="AD1901" i="15"/>
  <c r="AB1885" i="15"/>
  <c r="AD1885" i="15"/>
  <c r="AB1869" i="15"/>
  <c r="AD1869" i="15"/>
  <c r="AB1853" i="15"/>
  <c r="AD1853" i="15"/>
  <c r="AB1843" i="15"/>
  <c r="AD1843" i="15"/>
  <c r="BC1820" i="16"/>
  <c r="BD1820" i="16"/>
  <c r="BB1868" i="16"/>
  <c r="BC1868" i="16"/>
  <c r="BD1868" i="16"/>
  <c r="BB1916" i="16"/>
  <c r="BD1916" i="16"/>
  <c r="BB1948" i="16"/>
  <c r="BC1948" i="16"/>
  <c r="BD1948" i="16"/>
  <c r="BD1996" i="16"/>
  <c r="BB2044" i="16"/>
  <c r="BC2044" i="16"/>
  <c r="BD2044" i="16"/>
  <c r="CN17" i="16"/>
  <c r="CM17" i="16"/>
  <c r="BC1802" i="16"/>
  <c r="BD1802" i="16"/>
  <c r="BB1802" i="16"/>
  <c r="BC1850" i="16"/>
  <c r="BD1850" i="16"/>
  <c r="BB1850" i="16"/>
  <c r="BC1914" i="16"/>
  <c r="BD1914" i="16"/>
  <c r="BB1914" i="16"/>
  <c r="BD2010" i="16"/>
  <c r="BB2010" i="16"/>
  <c r="AJ72" i="15"/>
  <c r="AI72" i="15"/>
  <c r="AK72" i="15"/>
  <c r="AI22" i="15"/>
  <c r="AK22" i="15"/>
  <c r="BB53" i="16"/>
  <c r="BC53" i="16"/>
  <c r="BD53" i="16"/>
  <c r="CM82" i="16"/>
  <c r="CN82" i="16"/>
  <c r="CN87" i="16"/>
  <c r="CM87" i="16"/>
  <c r="BB148" i="16"/>
  <c r="BD148" i="16"/>
  <c r="BC148" i="16"/>
  <c r="AI84" i="15"/>
  <c r="AK84" i="15"/>
  <c r="BC8" i="15"/>
  <c r="BD8" i="15"/>
  <c r="CN18" i="16"/>
  <c r="CM18" i="16"/>
  <c r="AJ139" i="15"/>
  <c r="AJ135" i="15"/>
  <c r="BC1803" i="16"/>
  <c r="BB1803" i="16"/>
  <c r="BC2011" i="16"/>
  <c r="BD2011" i="16"/>
  <c r="AI118" i="15"/>
  <c r="AJ118" i="15"/>
  <c r="AK118" i="15"/>
  <c r="AK73" i="15"/>
  <c r="AI73" i="15"/>
  <c r="AH73" i="15"/>
  <c r="BD1783" i="16"/>
  <c r="BB1783" i="16"/>
  <c r="BC1991" i="16"/>
  <c r="BB1991" i="16"/>
  <c r="AJ120" i="15"/>
  <c r="AI120" i="15"/>
  <c r="AK120" i="15"/>
  <c r="AK74" i="15"/>
  <c r="BD1798" i="16"/>
  <c r="BB1798" i="16"/>
  <c r="BD2006" i="16"/>
  <c r="BB2006" i="16"/>
  <c r="AI27" i="15"/>
  <c r="AK27" i="15"/>
  <c r="AJ27" i="15"/>
  <c r="AH27" i="15"/>
  <c r="BC65" i="16"/>
  <c r="BD65" i="16"/>
  <c r="CM32" i="16"/>
  <c r="CN32" i="16"/>
  <c r="CN37" i="16"/>
  <c r="CM37" i="16"/>
  <c r="BC114" i="16"/>
  <c r="BD114" i="16"/>
  <c r="BB1828" i="16"/>
  <c r="BD1828" i="16"/>
  <c r="BC1828" i="16"/>
  <c r="CN20" i="16"/>
  <c r="CM20" i="16"/>
  <c r="BC29" i="16"/>
  <c r="BD29" i="16"/>
  <c r="BD1919" i="16"/>
  <c r="AK24" i="15"/>
  <c r="BC19" i="15"/>
  <c r="BB19" i="15"/>
  <c r="AZ19" i="15"/>
  <c r="AX19" i="15"/>
  <c r="BD19" i="15"/>
  <c r="AK101" i="15"/>
  <c r="AI101" i="15"/>
  <c r="AH101" i="15"/>
  <c r="AK87" i="15"/>
  <c r="CN8" i="16"/>
  <c r="CM8" i="16"/>
  <c r="BD1851" i="16"/>
  <c r="BB1851" i="16"/>
  <c r="BC1883" i="16"/>
  <c r="BC2059" i="16"/>
  <c r="AK90" i="15"/>
  <c r="AI90" i="15"/>
  <c r="AH90" i="15"/>
  <c r="AK45" i="15"/>
  <c r="AI131" i="15"/>
  <c r="AK131" i="15"/>
  <c r="AI102" i="15"/>
  <c r="AJ102" i="15"/>
  <c r="BD12" i="15"/>
  <c r="BC12" i="15"/>
  <c r="AJ75" i="15"/>
  <c r="AI75" i="15"/>
  <c r="AH75" i="15"/>
  <c r="AK75" i="15"/>
  <c r="BC1831" i="16"/>
  <c r="BD1831" i="16"/>
  <c r="BD2023" i="16"/>
  <c r="BB2023" i="16"/>
  <c r="BD1800" i="16"/>
  <c r="BC1800" i="16"/>
  <c r="AJ152" i="15"/>
  <c r="AI152" i="15"/>
  <c r="AK152" i="15"/>
  <c r="AJ104" i="15"/>
  <c r="AI104" i="15"/>
  <c r="AH104" i="15"/>
  <c r="AJ108" i="15"/>
  <c r="AH108" i="15"/>
  <c r="AK108" i="15"/>
  <c r="AJ44" i="15"/>
  <c r="AI44" i="15"/>
  <c r="BD62" i="15"/>
  <c r="BC62" i="15"/>
  <c r="BC16" i="15"/>
  <c r="BB16" i="15"/>
  <c r="AZ16" i="15"/>
  <c r="AX16" i="15"/>
  <c r="AJ95" i="15"/>
  <c r="AI95" i="15"/>
  <c r="AK95" i="15"/>
  <c r="AI63" i="15"/>
  <c r="AH63" i="15"/>
  <c r="AK63" i="15"/>
  <c r="CM5" i="16"/>
  <c r="BD1795" i="16"/>
  <c r="BB1795" i="16"/>
  <c r="BC1923" i="16"/>
  <c r="BB1923" i="16"/>
  <c r="BC2051" i="16"/>
  <c r="BB2051" i="16"/>
  <c r="AB1801" i="15"/>
  <c r="AD2716" i="15"/>
  <c r="AB2716" i="15"/>
  <c r="AD2708" i="15"/>
  <c r="AB2708" i="15"/>
  <c r="AD2684" i="15"/>
  <c r="AB2684" i="15"/>
  <c r="AD2676" i="15"/>
  <c r="AB2676" i="15"/>
  <c r="AD2652" i="15"/>
  <c r="AB2652" i="15"/>
  <c r="AD2644" i="15"/>
  <c r="AB2644" i="15"/>
  <c r="AD2620" i="15"/>
  <c r="AB2620" i="15"/>
  <c r="AD2612" i="15"/>
  <c r="AD2588" i="15"/>
  <c r="AB2588" i="15"/>
  <c r="AD2580" i="15"/>
  <c r="AB2580" i="15"/>
  <c r="AD2548" i="15"/>
  <c r="AB2548" i="15"/>
  <c r="AD2524" i="15"/>
  <c r="AB2524" i="15"/>
  <c r="AD2516" i="15"/>
  <c r="AB2516" i="15"/>
  <c r="AD2492" i="15"/>
  <c r="AB2492" i="15"/>
  <c r="AD2484" i="15"/>
  <c r="AD2460" i="15"/>
  <c r="AB2460" i="15"/>
  <c r="AD2452" i="15"/>
  <c r="AB2452" i="15"/>
  <c r="AD2428" i="15"/>
  <c r="AB2428" i="15"/>
  <c r="AD2420" i="15"/>
  <c r="AB2420" i="15"/>
  <c r="AB2396" i="15"/>
  <c r="AD2388" i="15"/>
  <c r="AB2388" i="15"/>
  <c r="AD2364" i="15"/>
  <c r="AB2364" i="15"/>
  <c r="AD2356" i="15"/>
  <c r="AB2356" i="15"/>
  <c r="AD2332" i="15"/>
  <c r="AB2332" i="15"/>
  <c r="AD2324" i="15"/>
  <c r="AB2324" i="15"/>
  <c r="AD2300" i="15"/>
  <c r="AB2300" i="15"/>
  <c r="AD2292" i="15"/>
  <c r="AB2292" i="15"/>
  <c r="AD2268" i="15"/>
  <c r="AB2268" i="15"/>
  <c r="AD2260" i="15"/>
  <c r="AB2260" i="15"/>
  <c r="AD2236" i="15"/>
  <c r="AB2236" i="15"/>
  <c r="AD2228" i="15"/>
  <c r="AB2228" i="15"/>
  <c r="AD2204" i="15"/>
  <c r="AB2204" i="15"/>
  <c r="AD2196" i="15"/>
  <c r="AB2196" i="15"/>
  <c r="AD2172" i="15"/>
  <c r="AB2172" i="15"/>
  <c r="AD2164" i="15"/>
  <c r="AB2164" i="15"/>
  <c r="AD2140" i="15"/>
  <c r="AB2140" i="15"/>
  <c r="AD2132" i="15"/>
  <c r="AB2132" i="15"/>
  <c r="AD2108" i="15"/>
  <c r="AB2108" i="15"/>
  <c r="AD2100" i="15"/>
  <c r="AB2100" i="15"/>
  <c r="AD2076" i="15"/>
  <c r="AB2076" i="15"/>
  <c r="AD2068" i="15"/>
  <c r="AB2068" i="15"/>
  <c r="AD2036" i="15"/>
  <c r="AB2036" i="15"/>
  <c r="AD2012" i="15"/>
  <c r="AB2012" i="15"/>
  <c r="AD2004" i="15"/>
  <c r="AB2004" i="15"/>
  <c r="AD1980" i="15"/>
  <c r="AB1980" i="15"/>
  <c r="AD1972" i="15"/>
  <c r="AB1972" i="15"/>
  <c r="AD1948" i="15"/>
  <c r="AB1948" i="15"/>
  <c r="AD1940" i="15"/>
  <c r="AB1940" i="15"/>
  <c r="AD1916" i="15"/>
  <c r="AB1916" i="15"/>
  <c r="AD1908" i="15"/>
  <c r="AB1908" i="15"/>
  <c r="AB1884" i="15"/>
  <c r="AD1876" i="15"/>
  <c r="AB1876" i="15"/>
  <c r="AD1852" i="15"/>
  <c r="AB1852" i="15"/>
  <c r="AD2734" i="15"/>
  <c r="AB2734" i="15"/>
  <c r="AD2702" i="15"/>
  <c r="AB2702" i="15"/>
  <c r="AD2670" i="15"/>
  <c r="AB2670" i="15"/>
  <c r="AD2638" i="15"/>
  <c r="AB2638" i="15"/>
  <c r="AD2606" i="15"/>
  <c r="AD2574" i="15"/>
  <c r="AB2574" i="15"/>
  <c r="AD2542" i="15"/>
  <c r="AD2510" i="15"/>
  <c r="AB2510" i="15"/>
  <c r="AD2478" i="15"/>
  <c r="AB2478" i="15"/>
  <c r="AD2446" i="15"/>
  <c r="AB2446" i="15"/>
  <c r="AD2414" i="15"/>
  <c r="AB2414" i="15"/>
  <c r="AD2382" i="15"/>
  <c r="AB2382" i="15"/>
  <c r="AD2350" i="15"/>
  <c r="AD2318" i="15"/>
  <c r="AB2318" i="15"/>
  <c r="AD2286" i="15"/>
  <c r="AD2254" i="15"/>
  <c r="AB2254" i="15"/>
  <c r="AD2222" i="15"/>
  <c r="AB2222" i="15"/>
  <c r="AD2190" i="15"/>
  <c r="AB2190" i="15"/>
  <c r="AD2158" i="15"/>
  <c r="AB2158" i="15"/>
  <c r="AD2126" i="15"/>
  <c r="AB2126" i="15"/>
  <c r="AD2062" i="15"/>
  <c r="AB2062" i="15"/>
  <c r="AD2030" i="15"/>
  <c r="AD1998" i="15"/>
  <c r="AB1998" i="15"/>
  <c r="AD1966" i="15"/>
  <c r="AB1966" i="15"/>
  <c r="AD1934" i="15"/>
  <c r="AB1934" i="15"/>
  <c r="AD1902" i="15"/>
  <c r="AB1902" i="15"/>
  <c r="AD1870" i="15"/>
  <c r="AB1870" i="15"/>
  <c r="AB2283" i="15"/>
  <c r="AD2283" i="15"/>
  <c r="AB2267" i="15"/>
  <c r="AD2267" i="15"/>
  <c r="AB2251" i="15"/>
  <c r="AD2251" i="15"/>
  <c r="AB2219" i="15"/>
  <c r="AD2219" i="15"/>
  <c r="AB2187" i="15"/>
  <c r="AD2187" i="15"/>
  <c r="AB2155" i="15"/>
  <c r="AD2155" i="15"/>
  <c r="AB2139" i="15"/>
  <c r="AD2139" i="15"/>
  <c r="AB2123" i="15"/>
  <c r="AD2123" i="15"/>
  <c r="AB2107" i="15"/>
  <c r="AD2107" i="15"/>
  <c r="AB2091" i="15"/>
  <c r="AD2091" i="15"/>
  <c r="AB2059" i="15"/>
  <c r="AD2059" i="15"/>
  <c r="AB2027" i="15"/>
  <c r="AD2027" i="15"/>
  <c r="AB2011" i="15"/>
  <c r="AD2011" i="15"/>
  <c r="AB1995" i="15"/>
  <c r="AD1995" i="15"/>
  <c r="AD1848" i="15"/>
  <c r="AB1848" i="15"/>
  <c r="AB1815" i="15"/>
  <c r="AD1815" i="15"/>
  <c r="AB2303" i="15"/>
  <c r="AD2303" i="15"/>
  <c r="AB2287" i="15"/>
  <c r="AD2287" i="15"/>
  <c r="AB2255" i="15"/>
  <c r="AD2255" i="15"/>
  <c r="AB2239" i="15"/>
  <c r="AD2239" i="15"/>
  <c r="AB2223" i="15"/>
  <c r="AD2223" i="15"/>
  <c r="AB2191" i="15"/>
  <c r="AD2191" i="15"/>
  <c r="AB2175" i="15"/>
  <c r="AD2175" i="15"/>
  <c r="AB2159" i="15"/>
  <c r="AD2159" i="15"/>
  <c r="AB2127" i="15"/>
  <c r="AD2127" i="15"/>
  <c r="AB2111" i="15"/>
  <c r="AD2111" i="15"/>
  <c r="AB2095" i="15"/>
  <c r="AD2095" i="15"/>
  <c r="AB2063" i="15"/>
  <c r="AD2063" i="15"/>
  <c r="AB2047" i="15"/>
  <c r="AD2047" i="15"/>
  <c r="AB2031" i="15"/>
  <c r="AD2031" i="15"/>
  <c r="AB1999" i="15"/>
  <c r="AD1999" i="15"/>
  <c r="AB1829" i="15"/>
  <c r="AD1829" i="15"/>
  <c r="BB1912" i="16"/>
  <c r="BD1912" i="16"/>
  <c r="BC1912" i="16"/>
  <c r="BB1976" i="16"/>
  <c r="BD1976" i="16"/>
  <c r="BC1976" i="16"/>
  <c r="BB2040" i="16"/>
  <c r="BD2040" i="16"/>
  <c r="BC2040" i="16"/>
  <c r="CN13" i="16"/>
  <c r="CM13" i="16"/>
  <c r="BC1878" i="16"/>
  <c r="BD1878" i="16"/>
  <c r="BB1878" i="16"/>
  <c r="BC1926" i="16"/>
  <c r="BD1926" i="16"/>
  <c r="BB1926" i="16"/>
  <c r="BC1974" i="16"/>
  <c r="BD1974" i="16"/>
  <c r="BB1974" i="16"/>
  <c r="BC2022" i="16"/>
  <c r="BD2022" i="16"/>
  <c r="BB2022" i="16"/>
  <c r="AJ92" i="15"/>
  <c r="AK92" i="15"/>
  <c r="AI92" i="15"/>
  <c r="AJ60" i="15"/>
  <c r="AI60" i="15"/>
  <c r="AK60" i="15"/>
  <c r="BC6" i="15"/>
  <c r="BB6" i="15"/>
  <c r="AZ6" i="15"/>
  <c r="AX6" i="15"/>
  <c r="BD6" i="15"/>
  <c r="BB35" i="16"/>
  <c r="BC35" i="16"/>
  <c r="BD35" i="16"/>
  <c r="BB113" i="16"/>
  <c r="BC113" i="16"/>
  <c r="BD113" i="16"/>
  <c r="BB129" i="16"/>
  <c r="BC129" i="16"/>
  <c r="BD129" i="16"/>
  <c r="CM56" i="16"/>
  <c r="CN56" i="16"/>
  <c r="CN21" i="16"/>
  <c r="CM21" i="16"/>
  <c r="CN53" i="16"/>
  <c r="CM53" i="16"/>
  <c r="CN85" i="16"/>
  <c r="CM85" i="16"/>
  <c r="BB90" i="16"/>
  <c r="BC90" i="16"/>
  <c r="BD90" i="16"/>
  <c r="BB130" i="16"/>
  <c r="BC130" i="16"/>
  <c r="BD130" i="16"/>
  <c r="BB146" i="16"/>
  <c r="BC146" i="16"/>
  <c r="BD146" i="16"/>
  <c r="BB1876" i="16"/>
  <c r="BD1876" i="16"/>
  <c r="BC1876" i="16"/>
  <c r="BB1924" i="16"/>
  <c r="BD1924" i="16"/>
  <c r="BC1924" i="16"/>
  <c r="BB1956" i="16"/>
  <c r="BD1956" i="16"/>
  <c r="BC1956" i="16"/>
  <c r="BB2036" i="16"/>
  <c r="BD2036" i="16"/>
  <c r="BC2036" i="16"/>
  <c r="BC1810" i="16"/>
  <c r="BD1810" i="16"/>
  <c r="BB1810" i="16"/>
  <c r="BC1874" i="16"/>
  <c r="BD1874" i="16"/>
  <c r="BB1874" i="16"/>
  <c r="BC1938" i="16"/>
  <c r="BD1938" i="16"/>
  <c r="BB1938" i="16"/>
  <c r="BC2002" i="16"/>
  <c r="BD2002" i="16"/>
  <c r="BB2002" i="16"/>
  <c r="AJ64" i="15"/>
  <c r="AI64" i="15"/>
  <c r="AH64" i="15"/>
  <c r="AK64" i="15"/>
  <c r="BB41" i="16"/>
  <c r="BC41" i="16"/>
  <c r="BD41" i="16"/>
  <c r="BB111" i="16"/>
  <c r="BC111" i="16"/>
  <c r="BD111" i="16"/>
  <c r="BB127" i="16"/>
  <c r="BC127" i="16"/>
  <c r="BD127" i="16"/>
  <c r="CM54" i="16"/>
  <c r="CN54" i="16"/>
  <c r="CM70" i="16"/>
  <c r="CN70" i="16"/>
  <c r="CN43" i="16"/>
  <c r="CM43" i="16"/>
  <c r="BB56" i="16"/>
  <c r="BC56" i="16"/>
  <c r="BD56" i="16"/>
  <c r="BB120" i="16"/>
  <c r="BC120" i="16"/>
  <c r="BD120" i="16"/>
  <c r="AD2736" i="15"/>
  <c r="AB2736" i="15"/>
  <c r="AD2728" i="15"/>
  <c r="AB2728" i="15"/>
  <c r="AD2704" i="15"/>
  <c r="AB2704" i="15"/>
  <c r="AD2696" i="15"/>
  <c r="AB2696" i="15"/>
  <c r="AD2672" i="15"/>
  <c r="AB2672" i="15"/>
  <c r="AD2664" i="15"/>
  <c r="AB2664" i="15"/>
  <c r="AD2640" i="15"/>
  <c r="AB2640" i="15"/>
  <c r="AD2632" i="15"/>
  <c r="AB2632" i="15"/>
  <c r="AD2608" i="15"/>
  <c r="AB2608" i="15"/>
  <c r="AD2600" i="15"/>
  <c r="AB2600" i="15"/>
  <c r="AD2576" i="15"/>
  <c r="AB2576" i="15"/>
  <c r="AD2568" i="15"/>
  <c r="AB2568" i="15"/>
  <c r="AD2544" i="15"/>
  <c r="AB2544" i="15"/>
  <c r="AD2536" i="15"/>
  <c r="AB2536" i="15"/>
  <c r="AD2512" i="15"/>
  <c r="AB2512" i="15"/>
  <c r="AD2472" i="15"/>
  <c r="AB2472" i="15"/>
  <c r="AD2448" i="15"/>
  <c r="AB2448" i="15"/>
  <c r="AD2440" i="15"/>
  <c r="AB2440" i="15"/>
  <c r="AD2408" i="15"/>
  <c r="AB2408" i="15"/>
  <c r="AD2384" i="15"/>
  <c r="AB2384" i="15"/>
  <c r="AD2352" i="15"/>
  <c r="AB2352" i="15"/>
  <c r="AD2344" i="15"/>
  <c r="AB2344" i="15"/>
  <c r="AD2320" i="15"/>
  <c r="AB2320" i="15"/>
  <c r="AD2312" i="15"/>
  <c r="AB2312" i="15"/>
  <c r="AD2288" i="15"/>
  <c r="AB2288" i="15"/>
  <c r="AD2280" i="15"/>
  <c r="AB2280" i="15"/>
  <c r="AD2256" i="15"/>
  <c r="AB2256" i="15"/>
  <c r="AD2248" i="15"/>
  <c r="AB2248" i="15"/>
  <c r="AD2216" i="15"/>
  <c r="AB2216" i="15"/>
  <c r="AD2192" i="15"/>
  <c r="AB2192" i="15"/>
  <c r="AD2184" i="15"/>
  <c r="AB2184" i="15"/>
  <c r="AD2152" i="15"/>
  <c r="AB2152" i="15"/>
  <c r="AD2128" i="15"/>
  <c r="AB2128" i="15"/>
  <c r="AD2096" i="15"/>
  <c r="AB2096" i="15"/>
  <c r="AD2088" i="15"/>
  <c r="AB2088" i="15"/>
  <c r="AD2064" i="15"/>
  <c r="AB2064" i="15"/>
  <c r="AD2056" i="15"/>
  <c r="AB2056" i="15"/>
  <c r="AD2032" i="15"/>
  <c r="AB2032" i="15"/>
  <c r="AD2024" i="15"/>
  <c r="AB2024" i="15"/>
  <c r="AD2000" i="15"/>
  <c r="AB2000" i="15"/>
  <c r="AD1960" i="15"/>
  <c r="AB1960" i="15"/>
  <c r="AD1936" i="15"/>
  <c r="AB1936" i="15"/>
  <c r="AD1928" i="15"/>
  <c r="AB1928" i="15"/>
  <c r="AD1896" i="15"/>
  <c r="AB1896" i="15"/>
  <c r="AD1872" i="15"/>
  <c r="AB1872" i="15"/>
  <c r="AB2725" i="15"/>
  <c r="AD2725" i="15"/>
  <c r="AB2709" i="15"/>
  <c r="AD2709" i="15"/>
  <c r="AB2693" i="15"/>
  <c r="AD2693" i="15"/>
  <c r="AB2677" i="15"/>
  <c r="AD2677" i="15"/>
  <c r="AB2661" i="15"/>
  <c r="AD2661" i="15"/>
  <c r="AB2645" i="15"/>
  <c r="AD2645" i="15"/>
  <c r="AB2629" i="15"/>
  <c r="AD2629" i="15"/>
  <c r="AB2613" i="15"/>
  <c r="AD2613" i="15"/>
  <c r="AB2597" i="15"/>
  <c r="AD2597" i="15"/>
  <c r="AB2581" i="15"/>
  <c r="AD2581" i="15"/>
  <c r="AB2565" i="15"/>
  <c r="AD2565" i="15"/>
  <c r="AB2549" i="15"/>
  <c r="AD2549" i="15"/>
  <c r="AB2533" i="15"/>
  <c r="AD2533" i="15"/>
  <c r="AB2517" i="15"/>
  <c r="AD2517" i="15"/>
  <c r="AB2501" i="15"/>
  <c r="AD2501" i="15"/>
  <c r="AB2485" i="15"/>
  <c r="AD2485" i="15"/>
  <c r="AB2469" i="15"/>
  <c r="AD2469" i="15"/>
  <c r="AB2453" i="15"/>
  <c r="AD2453" i="15"/>
  <c r="AB2437" i="15"/>
  <c r="AD2437" i="15"/>
  <c r="AB2421" i="15"/>
  <c r="AD2421" i="15"/>
  <c r="AB2405" i="15"/>
  <c r="AD2405" i="15"/>
  <c r="AB2389" i="15"/>
  <c r="AD2389" i="15"/>
  <c r="AB2357" i="15"/>
  <c r="AD2357" i="15"/>
  <c r="AB2341" i="15"/>
  <c r="AD2341" i="15"/>
  <c r="AB2325" i="15"/>
  <c r="AD2325" i="15"/>
  <c r="AB2309" i="15"/>
  <c r="AD2309" i="15"/>
  <c r="AB2293" i="15"/>
  <c r="AD2293" i="15"/>
  <c r="AB2277" i="15"/>
  <c r="AD2277" i="15"/>
  <c r="AB2261" i="15"/>
  <c r="AD2261" i="15"/>
  <c r="AB2245" i="15"/>
  <c r="AD2245" i="15"/>
  <c r="AB2229" i="15"/>
  <c r="AD2229" i="15"/>
  <c r="AB2213" i="15"/>
  <c r="AD2213" i="15"/>
  <c r="AB2197" i="15"/>
  <c r="AD2197" i="15"/>
  <c r="AB2181" i="15"/>
  <c r="AD2181" i="15"/>
  <c r="AB2165" i="15"/>
  <c r="AD2165" i="15"/>
  <c r="AB2149" i="15"/>
  <c r="AD2149" i="15"/>
  <c r="AB2133" i="15"/>
  <c r="AD2133" i="15"/>
  <c r="AB2117" i="15"/>
  <c r="AD2117" i="15"/>
  <c r="AB2101" i="15"/>
  <c r="AD2101" i="15"/>
  <c r="AB2085" i="15"/>
  <c r="AD2085" i="15"/>
  <c r="AB2069" i="15"/>
  <c r="AD2069" i="15"/>
  <c r="AB1973" i="15"/>
  <c r="AD1973" i="15"/>
  <c r="AB1957" i="15"/>
  <c r="AD1957" i="15"/>
  <c r="AB1941" i="15"/>
  <c r="AD1941" i="15"/>
  <c r="AB1925" i="15"/>
  <c r="AD1925" i="15"/>
  <c r="AB1909" i="15"/>
  <c r="AD1909" i="15"/>
  <c r="AB1893" i="15"/>
  <c r="AD1893" i="15"/>
  <c r="AB1877" i="15"/>
  <c r="AD1877" i="15"/>
  <c r="AB1861" i="15"/>
  <c r="AD1861" i="15"/>
  <c r="AB1835" i="15"/>
  <c r="AD1835" i="15"/>
  <c r="BB1900" i="16"/>
  <c r="BC1900" i="16"/>
  <c r="BD1900" i="16"/>
  <c r="BB2028" i="16"/>
  <c r="BC2028" i="16"/>
  <c r="BD2028" i="16"/>
  <c r="BC1834" i="16"/>
  <c r="BD1834" i="16"/>
  <c r="BB1834" i="16"/>
  <c r="BC1898" i="16"/>
  <c r="BD1898" i="16"/>
  <c r="BB1898" i="16"/>
  <c r="BC1930" i="16"/>
  <c r="BD1930" i="16"/>
  <c r="BB1930" i="16"/>
  <c r="BC1978" i="16"/>
  <c r="BD1978" i="16"/>
  <c r="BB1978" i="16"/>
  <c r="BC5" i="15"/>
  <c r="BB5" i="15"/>
  <c r="AZ5" i="15"/>
  <c r="AX5" i="15"/>
  <c r="BD5" i="15"/>
  <c r="BB37" i="16"/>
  <c r="BC37" i="16"/>
  <c r="BD37" i="16"/>
  <c r="BB51" i="16"/>
  <c r="BC51" i="16"/>
  <c r="BD51" i="16"/>
  <c r="BB91" i="16"/>
  <c r="BC91" i="16"/>
  <c r="BD91" i="16"/>
  <c r="BB139" i="16"/>
  <c r="BC139" i="16"/>
  <c r="BD139" i="16"/>
  <c r="CM50" i="16"/>
  <c r="CN50" i="16"/>
  <c r="CN23" i="16"/>
  <c r="CM23" i="16"/>
  <c r="CN47" i="16"/>
  <c r="CM47" i="16"/>
  <c r="CN79" i="16"/>
  <c r="CM79" i="16"/>
  <c r="BB52" i="16"/>
  <c r="BC52" i="16"/>
  <c r="BD52" i="16"/>
  <c r="BC4" i="15"/>
  <c r="BD4" i="15"/>
  <c r="BC1838" i="16"/>
  <c r="BD1838" i="16"/>
  <c r="BB1838" i="16"/>
  <c r="BB1983" i="16"/>
  <c r="BB25" i="16"/>
  <c r="BC25" i="16"/>
  <c r="BD25" i="16"/>
  <c r="BC1787" i="16"/>
  <c r="BD1787" i="16"/>
  <c r="BB1787" i="16"/>
  <c r="BD1804" i="16"/>
  <c r="BC20" i="15"/>
  <c r="BD20" i="15"/>
  <c r="BC1879" i="16"/>
  <c r="BD1879" i="16"/>
  <c r="BB1879" i="16"/>
  <c r="BB1784" i="16"/>
  <c r="BD1784" i="16"/>
  <c r="BC1784" i="16"/>
  <c r="AJ77" i="15"/>
  <c r="AK77" i="15"/>
  <c r="AI77" i="15"/>
  <c r="AH77" i="15"/>
  <c r="BB1859" i="16"/>
  <c r="BC1846" i="16"/>
  <c r="BD1846" i="16"/>
  <c r="BB1846" i="16"/>
  <c r="BC2054" i="16"/>
  <c r="BD2054" i="16"/>
  <c r="BB2054" i="16"/>
  <c r="BB61" i="16"/>
  <c r="BC61" i="16"/>
  <c r="BD61" i="16"/>
  <c r="BB105" i="16"/>
  <c r="BC105" i="16"/>
  <c r="BD105" i="16"/>
  <c r="CM48" i="16"/>
  <c r="CN48" i="16"/>
  <c r="CN69" i="16"/>
  <c r="CM69" i="16"/>
  <c r="BB106" i="16"/>
  <c r="BC106" i="16"/>
  <c r="BD106" i="16"/>
  <c r="AI47" i="15"/>
  <c r="AK47" i="15"/>
  <c r="AJ47" i="15"/>
  <c r="AJ155" i="15"/>
  <c r="AJ57" i="15"/>
  <c r="AJ67" i="15"/>
  <c r="BC1823" i="16"/>
  <c r="BC1903" i="16"/>
  <c r="BC1792" i="16"/>
  <c r="AK151" i="15"/>
  <c r="AJ69" i="15"/>
  <c r="AK21" i="15"/>
  <c r="BC1835" i="16"/>
  <c r="BD1835" i="16"/>
  <c r="BB1835" i="16"/>
  <c r="BC1947" i="16"/>
  <c r="BD1947" i="16"/>
  <c r="BB1947" i="16"/>
  <c r="AJ115" i="15"/>
  <c r="AI115" i="15"/>
  <c r="AK115" i="15"/>
  <c r="AJ98" i="15"/>
  <c r="AK23" i="15"/>
  <c r="AJ23" i="15"/>
  <c r="AI23" i="15"/>
  <c r="AH23" i="15"/>
  <c r="BD44" i="15"/>
  <c r="BD10" i="15"/>
  <c r="BC10" i="15"/>
  <c r="BB10" i="15"/>
  <c r="AZ10" i="15"/>
  <c r="AX10" i="15"/>
  <c r="BD15" i="15"/>
  <c r="BC15" i="15"/>
  <c r="AJ91" i="15"/>
  <c r="AI91" i="15"/>
  <c r="AH91" i="15"/>
  <c r="AK91" i="15"/>
  <c r="AJ26" i="15"/>
  <c r="AK26" i="15"/>
  <c r="AI26" i="15"/>
  <c r="CM3" i="16"/>
  <c r="CN3" i="16"/>
  <c r="BC1815" i="16"/>
  <c r="BD1815" i="16"/>
  <c r="BB1815" i="16"/>
  <c r="BC1895" i="16"/>
  <c r="BD1895" i="16"/>
  <c r="BB1895" i="16"/>
  <c r="BD1911" i="16"/>
  <c r="BC1927" i="16"/>
  <c r="BD1927" i="16"/>
  <c r="BB1927" i="16"/>
  <c r="BC2007" i="16"/>
  <c r="BD2007" i="16"/>
  <c r="BB2007" i="16"/>
  <c r="AJ156" i="15"/>
  <c r="AI156" i="15"/>
  <c r="AK156" i="15"/>
  <c r="AJ124" i="15"/>
  <c r="AI124" i="15"/>
  <c r="AK124" i="15"/>
  <c r="AJ82" i="15"/>
  <c r="BD2" i="15"/>
  <c r="BC2" i="15"/>
  <c r="BB2" i="15"/>
  <c r="AZ2" i="15"/>
  <c r="AX2" i="15"/>
  <c r="BD43" i="15"/>
  <c r="BC43" i="15"/>
  <c r="CM9" i="16"/>
  <c r="CN9" i="16"/>
  <c r="BC1827" i="16"/>
  <c r="BD1827" i="16"/>
  <c r="BB1827" i="16"/>
  <c r="BC1875" i="16"/>
  <c r="BD1875" i="16"/>
  <c r="BB1875" i="16"/>
  <c r="BC1907" i="16"/>
  <c r="BD1907" i="16"/>
  <c r="BB1907" i="16"/>
  <c r="BB1955" i="16"/>
  <c r="BC2003" i="16"/>
  <c r="BD2003" i="16"/>
  <c r="BB2003" i="16"/>
  <c r="AB1825" i="15"/>
  <c r="AD1825" i="15"/>
  <c r="AB1817" i="15"/>
  <c r="AD1817" i="15"/>
  <c r="AB1793" i="15"/>
  <c r="AD1793" i="15"/>
  <c r="AB1847" i="15"/>
  <c r="AD1847" i="15"/>
  <c r="AD2718" i="15"/>
  <c r="AB2718" i="15"/>
  <c r="AD2694" i="15"/>
  <c r="AB2694" i="15"/>
  <c r="AD2686" i="15"/>
  <c r="AB2686" i="15"/>
  <c r="AD2662" i="15"/>
  <c r="AB2662" i="15"/>
  <c r="AD2654" i="15"/>
  <c r="AB2654" i="15"/>
  <c r="AD2630" i="15"/>
  <c r="AB2630" i="15"/>
  <c r="AD2622" i="15"/>
  <c r="AB2622" i="15"/>
  <c r="AD2598" i="15"/>
  <c r="AB2598" i="15"/>
  <c r="AB2590" i="15"/>
  <c r="AD2566" i="15"/>
  <c r="AB2566" i="15"/>
  <c r="AD2558" i="15"/>
  <c r="AB2558" i="15"/>
  <c r="AD2534" i="15"/>
  <c r="AB2534" i="15"/>
  <c r="AD2526" i="15"/>
  <c r="AB2526" i="15"/>
  <c r="AD2502" i="15"/>
  <c r="AB2502" i="15"/>
  <c r="AB2462" i="15"/>
  <c r="AD2438" i="15"/>
  <c r="AB2438" i="15"/>
  <c r="AD2430" i="15"/>
  <c r="AB2430" i="15"/>
  <c r="AD2406" i="15"/>
  <c r="AB2406" i="15"/>
  <c r="AD2398" i="15"/>
  <c r="AB2398" i="15"/>
  <c r="AD2374" i="15"/>
  <c r="AB2374" i="15"/>
  <c r="AD2366" i="15"/>
  <c r="AB2366" i="15"/>
  <c r="AD2342" i="15"/>
  <c r="AB2342" i="15"/>
  <c r="AD2334" i="15"/>
  <c r="AB2334" i="15"/>
  <c r="AD2310" i="15"/>
  <c r="AB2310" i="15"/>
  <c r="AD2302" i="15"/>
  <c r="AB2302" i="15"/>
  <c r="AD2278" i="15"/>
  <c r="AB2278" i="15"/>
  <c r="AD2270" i="15"/>
  <c r="AB2270" i="15"/>
  <c r="AD2246" i="15"/>
  <c r="AB2246" i="15"/>
  <c r="AD2206" i="15"/>
  <c r="AB2206" i="15"/>
  <c r="AD2182" i="15"/>
  <c r="AB2182" i="15"/>
  <c r="AD2174" i="15"/>
  <c r="AB2174" i="15"/>
  <c r="AD2150" i="15"/>
  <c r="AB2150" i="15"/>
  <c r="AD2142" i="15"/>
  <c r="AB2142" i="15"/>
  <c r="AD2118" i="15"/>
  <c r="AB2118" i="15"/>
  <c r="AD2110" i="15"/>
  <c r="AB2110" i="15"/>
  <c r="AD2086" i="15"/>
  <c r="AB2086" i="15"/>
  <c r="AD2078" i="15"/>
  <c r="AB2078" i="15"/>
  <c r="AD2054" i="15"/>
  <c r="AB2054" i="15"/>
  <c r="AD2046" i="15"/>
  <c r="AB2046" i="15"/>
  <c r="AD2022" i="15"/>
  <c r="AB2022" i="15"/>
  <c r="AD2014" i="15"/>
  <c r="AB2014" i="15"/>
  <c r="AD1990" i="15"/>
  <c r="AB1990" i="15"/>
  <c r="AD1982" i="15"/>
  <c r="AB1982" i="15"/>
  <c r="AD1950" i="15"/>
  <c r="AB1950" i="15"/>
  <c r="AD1918" i="15"/>
  <c r="AB1918" i="15"/>
  <c r="AD1894" i="15"/>
  <c r="AB1894" i="15"/>
  <c r="AD1886" i="15"/>
  <c r="AB1886" i="15"/>
  <c r="AD1862" i="15"/>
  <c r="AB1862" i="15"/>
  <c r="AD1854" i="15"/>
  <c r="AB1854" i="15"/>
  <c r="AB1787" i="15"/>
  <c r="AD1787" i="15"/>
  <c r="AB1807" i="15"/>
  <c r="AD1807" i="15"/>
  <c r="AB1799" i="15"/>
  <c r="AD1799" i="15"/>
  <c r="AB2311" i="15"/>
  <c r="AD2311" i="15"/>
  <c r="AB2295" i="15"/>
  <c r="AD2295" i="15"/>
  <c r="AB2279" i="15"/>
  <c r="AD2279" i="15"/>
  <c r="AB2263" i="15"/>
  <c r="AD2263" i="15"/>
  <c r="AB2247" i="15"/>
  <c r="AD2247" i="15"/>
  <c r="AB2231" i="15"/>
  <c r="AD2231" i="15"/>
  <c r="AB2215" i="15"/>
  <c r="AD2215" i="15"/>
  <c r="AB2199" i="15"/>
  <c r="AD2199" i="15"/>
  <c r="AB2183" i="15"/>
  <c r="AD2183" i="15"/>
  <c r="AB2167" i="15"/>
  <c r="AD2167" i="15"/>
  <c r="AB2151" i="15"/>
  <c r="AD2151" i="15"/>
  <c r="AB2135" i="15"/>
  <c r="AD2135" i="15"/>
  <c r="AB2119" i="15"/>
  <c r="AD2119" i="15"/>
  <c r="AB2103" i="15"/>
  <c r="AD2103" i="15"/>
  <c r="AB2087" i="15"/>
  <c r="AD2087" i="15"/>
  <c r="AB2071" i="15"/>
  <c r="AD2071" i="15"/>
  <c r="AB2055" i="15"/>
  <c r="AD2055" i="15"/>
  <c r="AB2039" i="15"/>
  <c r="AD2039" i="15"/>
  <c r="AB2023" i="15"/>
  <c r="AD2023" i="15"/>
  <c r="AB2007" i="15"/>
  <c r="AD2007" i="15"/>
  <c r="AB1991" i="15"/>
  <c r="AD1991" i="15"/>
  <c r="BB1864" i="16"/>
  <c r="BD1864" i="16"/>
  <c r="BC1864" i="16"/>
  <c r="BB1896" i="16"/>
  <c r="BD1896" i="16"/>
  <c r="BC1896" i="16"/>
  <c r="BB2008" i="16"/>
  <c r="BD2008" i="16"/>
  <c r="BC2008" i="16"/>
  <c r="BC1814" i="16"/>
  <c r="BD1814" i="16"/>
  <c r="BB1814" i="16"/>
  <c r="BC1862" i="16"/>
  <c r="BD1862" i="16"/>
  <c r="BB1862" i="16"/>
  <c r="BC1910" i="16"/>
  <c r="BD1910" i="16"/>
  <c r="BB1910" i="16"/>
  <c r="BC1958" i="16"/>
  <c r="BD1958" i="16"/>
  <c r="BB1958" i="16"/>
  <c r="BB73" i="16"/>
  <c r="BC73" i="16"/>
  <c r="BD73" i="16"/>
  <c r="BB89" i="16"/>
  <c r="BC89" i="16"/>
  <c r="BD89" i="16"/>
  <c r="BB145" i="16"/>
  <c r="BC145" i="16"/>
  <c r="BD145" i="16"/>
  <c r="CM24" i="16"/>
  <c r="CN24" i="16"/>
  <c r="CM64" i="16"/>
  <c r="CN64" i="16"/>
  <c r="CM80" i="16"/>
  <c r="CN80" i="16"/>
  <c r="CN45" i="16"/>
  <c r="CM45" i="16"/>
  <c r="CN77" i="16"/>
  <c r="CM77" i="16"/>
  <c r="BC26" i="16"/>
  <c r="BD26" i="16"/>
  <c r="BB26" i="16"/>
  <c r="BB66" i="16"/>
  <c r="BC66" i="16"/>
  <c r="BD66" i="16"/>
  <c r="BB82" i="16"/>
  <c r="BC82" i="16"/>
  <c r="BD82" i="16"/>
  <c r="BB122" i="16"/>
  <c r="BC122" i="16"/>
  <c r="BD122" i="16"/>
  <c r="BB1844" i="16"/>
  <c r="BD1844" i="16"/>
  <c r="BC1844" i="16"/>
  <c r="BB1940" i="16"/>
  <c r="BD1940" i="16"/>
  <c r="BC1940" i="16"/>
  <c r="BB1988" i="16"/>
  <c r="BD1988" i="16"/>
  <c r="BC1988" i="16"/>
  <c r="BB2020" i="16"/>
  <c r="BD2020" i="16"/>
  <c r="BC2020" i="16"/>
  <c r="BC1794" i="16"/>
  <c r="BD1794" i="16"/>
  <c r="BB1794" i="16"/>
  <c r="BC1858" i="16"/>
  <c r="BD1858" i="16"/>
  <c r="BB1858" i="16"/>
  <c r="BC1922" i="16"/>
  <c r="BD1922" i="16"/>
  <c r="BB1922" i="16"/>
  <c r="BC1986" i="16"/>
  <c r="BD1986" i="16"/>
  <c r="BB1986" i="16"/>
  <c r="BC2050" i="16"/>
  <c r="BD2050" i="16"/>
  <c r="BB2050" i="16"/>
  <c r="BC3" i="15"/>
  <c r="BD3" i="15"/>
  <c r="BB49" i="16"/>
  <c r="BC49" i="16"/>
  <c r="BD49" i="16"/>
  <c r="BB143" i="16"/>
  <c r="BC143" i="16"/>
  <c r="BD143" i="16"/>
  <c r="CM22" i="16"/>
  <c r="CN22" i="16"/>
  <c r="CM62" i="16"/>
  <c r="CN62" i="16"/>
  <c r="CM86" i="16"/>
  <c r="CN86" i="16"/>
  <c r="CN67" i="16"/>
  <c r="CM67" i="16"/>
  <c r="CN91" i="16"/>
  <c r="CM91" i="16"/>
  <c r="BB32" i="16"/>
  <c r="BC32" i="16"/>
  <c r="BD32" i="16"/>
  <c r="BB48" i="16"/>
  <c r="BC48" i="16"/>
  <c r="BD48" i="16"/>
  <c r="BB72" i="16"/>
  <c r="BC72" i="16"/>
  <c r="BD72" i="16"/>
  <c r="BB96" i="16"/>
  <c r="BC96" i="16"/>
  <c r="BD96" i="16"/>
  <c r="BB112" i="16"/>
  <c r="BC112" i="16"/>
  <c r="BD112" i="16"/>
  <c r="BB136" i="16"/>
  <c r="BC136" i="16"/>
  <c r="BD136" i="16"/>
  <c r="BB1852" i="16"/>
  <c r="BC1852" i="16"/>
  <c r="BD1852" i="16"/>
  <c r="BB1884" i="16"/>
  <c r="BC1884" i="16"/>
  <c r="BD1884" i="16"/>
  <c r="BB1932" i="16"/>
  <c r="BC1932" i="16"/>
  <c r="BD1932" i="16"/>
  <c r="BB1980" i="16"/>
  <c r="BC1980" i="16"/>
  <c r="BD1980" i="16"/>
  <c r="BB2012" i="16"/>
  <c r="BC2012" i="16"/>
  <c r="BD2012" i="16"/>
  <c r="BC2060" i="16"/>
  <c r="BC1818" i="16"/>
  <c r="BD1818" i="16"/>
  <c r="BB1818" i="16"/>
  <c r="BC1866" i="16"/>
  <c r="BD1866" i="16"/>
  <c r="BB1866" i="16"/>
  <c r="BC1882" i="16"/>
  <c r="BD1882" i="16"/>
  <c r="BB1882" i="16"/>
  <c r="BC1962" i="16"/>
  <c r="BD1962" i="16"/>
  <c r="BB1962" i="16"/>
  <c r="BC1994" i="16"/>
  <c r="BD1994" i="16"/>
  <c r="BB1994" i="16"/>
  <c r="BC2042" i="16"/>
  <c r="BD2042" i="16"/>
  <c r="BB2042" i="16"/>
  <c r="AJ88" i="15"/>
  <c r="AI88" i="15"/>
  <c r="AK88" i="15"/>
  <c r="AI39" i="15"/>
  <c r="AK39" i="15"/>
  <c r="AJ39" i="15"/>
  <c r="AH39" i="15"/>
  <c r="BB21" i="16"/>
  <c r="BC21" i="16"/>
  <c r="BD21" i="16"/>
  <c r="BB83" i="16"/>
  <c r="BC83" i="16"/>
  <c r="BD83" i="16"/>
  <c r="BD107" i="16"/>
  <c r="BB131" i="16"/>
  <c r="BC131" i="16"/>
  <c r="BD131" i="16"/>
  <c r="CM90" i="16"/>
  <c r="CN90" i="16"/>
  <c r="CN39" i="16"/>
  <c r="CM39" i="16"/>
  <c r="CN63" i="16"/>
  <c r="CM63" i="16"/>
  <c r="BB84" i="16"/>
  <c r="BD84" i="16"/>
  <c r="BC84" i="16"/>
  <c r="AJ68" i="15"/>
  <c r="AI68" i="15"/>
  <c r="AK68" i="15"/>
  <c r="I48" i="6"/>
  <c r="K32" i="6"/>
  <c r="K153" i="2"/>
  <c r="N153" i="2"/>
  <c r="K133" i="2"/>
  <c r="N133" i="2"/>
  <c r="K136" i="2"/>
  <c r="N136" i="2"/>
  <c r="K160" i="2"/>
  <c r="N160" i="2"/>
  <c r="AB1819" i="15"/>
  <c r="AD1819" i="15"/>
  <c r="AB1803" i="15"/>
  <c r="AD1803" i="15"/>
  <c r="AB1781" i="15"/>
  <c r="AD1781" i="15"/>
  <c r="AB2729" i="15"/>
  <c r="AD2729" i="15"/>
  <c r="AB2705" i="15"/>
  <c r="AD2705" i="15"/>
  <c r="AB2657" i="15"/>
  <c r="AD2657" i="15"/>
  <c r="AB2609" i="15"/>
  <c r="AD2609" i="15"/>
  <c r="AB2585" i="15"/>
  <c r="AD2585" i="15"/>
  <c r="AB2561" i="15"/>
  <c r="AD2561" i="15"/>
  <c r="AB2537" i="15"/>
  <c r="AD2537" i="15"/>
  <c r="AB2529" i="15"/>
  <c r="AB2497" i="15"/>
  <c r="AD2497" i="15"/>
  <c r="AB2473" i="15"/>
  <c r="AD2473" i="15"/>
  <c r="AB2449" i="15"/>
  <c r="AD2449" i="15"/>
  <c r="AB2425" i="15"/>
  <c r="AB2401" i="15"/>
  <c r="AD2401" i="15"/>
  <c r="AB2353" i="15"/>
  <c r="AD2353" i="15"/>
  <c r="AB2329" i="15"/>
  <c r="AD2329" i="15"/>
  <c r="AB2305" i="15"/>
  <c r="AD2305" i="15"/>
  <c r="AB2289" i="15"/>
  <c r="AD2289" i="15"/>
  <c r="AB2265" i="15"/>
  <c r="AD2265" i="15"/>
  <c r="AB2241" i="15"/>
  <c r="AB2217" i="15"/>
  <c r="AD2217" i="15"/>
  <c r="AB2193" i="15"/>
  <c r="AD2193" i="15"/>
  <c r="AB2169" i="15"/>
  <c r="AD2169" i="15"/>
  <c r="AB2145" i="15"/>
  <c r="AD2145" i="15"/>
  <c r="AB2121" i="15"/>
  <c r="AD2121" i="15"/>
  <c r="AB2097" i="15"/>
  <c r="AD2097" i="15"/>
  <c r="AB2073" i="15"/>
  <c r="AD2073" i="15"/>
  <c r="AB1945" i="15"/>
  <c r="AD1945" i="15"/>
  <c r="AB1921" i="15"/>
  <c r="AD1921" i="15"/>
  <c r="AB1897" i="15"/>
  <c r="AD1897" i="15"/>
  <c r="AB1873" i="15"/>
  <c r="AD1873" i="15"/>
  <c r="AB1849" i="15"/>
  <c r="AD1849" i="15"/>
  <c r="AD2730" i="15"/>
  <c r="AB2730" i="15"/>
  <c r="AD2714" i="15"/>
  <c r="AB2714" i="15"/>
  <c r="AD2666" i="15"/>
  <c r="AB2666" i="15"/>
  <c r="AD2642" i="15"/>
  <c r="AB2642" i="15"/>
  <c r="AD2594" i="15"/>
  <c r="AB2594" i="15"/>
  <c r="AD2570" i="15"/>
  <c r="AB2570" i="15"/>
  <c r="AD2546" i="15"/>
  <c r="AB2546" i="15"/>
  <c r="AD2522" i="15"/>
  <c r="AB2522" i="15"/>
  <c r="AD2498" i="15"/>
  <c r="AB2498" i="15"/>
  <c r="AD2474" i="15"/>
  <c r="AB2474" i="15"/>
  <c r="AD2450" i="15"/>
  <c r="AB2450" i="15"/>
  <c r="AD2434" i="15"/>
  <c r="AB2434" i="15"/>
  <c r="AD2410" i="15"/>
  <c r="AB2410" i="15"/>
  <c r="AD2378" i="15"/>
  <c r="AB2378" i="15"/>
  <c r="AD2354" i="15"/>
  <c r="AB2354" i="15"/>
  <c r="AD2330" i="15"/>
  <c r="AB2330" i="15"/>
  <c r="AD2306" i="15"/>
  <c r="AB2306" i="15"/>
  <c r="AD2282" i="15"/>
  <c r="AB2282" i="15"/>
  <c r="AD2258" i="15"/>
  <c r="AB2258" i="15"/>
  <c r="AD2234" i="15"/>
  <c r="AB2234" i="15"/>
  <c r="AD2226" i="15"/>
  <c r="AB2226" i="15"/>
  <c r="AD2202" i="15"/>
  <c r="AB2202" i="15"/>
  <c r="AD2178" i="15"/>
  <c r="AB2178" i="15"/>
  <c r="AD2146" i="15"/>
  <c r="AB2146" i="15"/>
  <c r="AD2122" i="15"/>
  <c r="AB2122" i="15"/>
  <c r="AD2098" i="15"/>
  <c r="AB2098" i="15"/>
  <c r="AD2074" i="15"/>
  <c r="AB2074" i="15"/>
  <c r="AD2050" i="15"/>
  <c r="AB2050" i="15"/>
  <c r="AD2026" i="15"/>
  <c r="AB2026" i="15"/>
  <c r="AD2002" i="15"/>
  <c r="AB2002" i="15"/>
  <c r="AD1978" i="15"/>
  <c r="AB1978" i="15"/>
  <c r="AD1954" i="15"/>
  <c r="AB1954" i="15"/>
  <c r="AD1946" i="15"/>
  <c r="AB1946" i="15"/>
  <c r="AD1922" i="15"/>
  <c r="AB1922" i="15"/>
  <c r="AD1898" i="15"/>
  <c r="AB1898" i="15"/>
  <c r="AD1874" i="15"/>
  <c r="AB1874" i="15"/>
  <c r="AD1850" i="15"/>
  <c r="AB1850" i="15"/>
  <c r="K38" i="6"/>
  <c r="J22" i="6"/>
  <c r="K135" i="2"/>
  <c r="N135" i="2"/>
  <c r="K151" i="2"/>
  <c r="N151" i="2"/>
  <c r="J65" i="6"/>
  <c r="K31" i="6"/>
  <c r="AT80" i="16"/>
  <c r="AS80" i="16"/>
  <c r="AR80" i="16"/>
  <c r="AQ80" i="16"/>
  <c r="AP80" i="16"/>
  <c r="AO80" i="16"/>
  <c r="AN80" i="16"/>
  <c r="AM80" i="16"/>
  <c r="AL80" i="16"/>
  <c r="AT134" i="16"/>
  <c r="AS134" i="16"/>
  <c r="AR134" i="16"/>
  <c r="AQ134" i="16"/>
  <c r="AP134" i="16"/>
  <c r="AO134" i="16"/>
  <c r="AN134" i="16"/>
  <c r="AM134" i="16"/>
  <c r="AL134" i="16"/>
  <c r="AT39" i="16"/>
  <c r="AS39" i="16"/>
  <c r="AR39" i="16"/>
  <c r="AQ39" i="16"/>
  <c r="AP39" i="16"/>
  <c r="AO39" i="16"/>
  <c r="AN39" i="16"/>
  <c r="AM39" i="16"/>
  <c r="AL39" i="16"/>
  <c r="AT78" i="16"/>
  <c r="AS78" i="16"/>
  <c r="AR78" i="16"/>
  <c r="AQ78" i="16"/>
  <c r="AP78" i="16"/>
  <c r="AO78" i="16"/>
  <c r="AN78" i="16"/>
  <c r="AM78" i="16"/>
  <c r="AL78" i="16"/>
  <c r="AT128" i="16"/>
  <c r="AS128" i="16"/>
  <c r="AR128" i="16"/>
  <c r="AQ128" i="16"/>
  <c r="AP128" i="16"/>
  <c r="AO128" i="16"/>
  <c r="AN128" i="16"/>
  <c r="AM128" i="16"/>
  <c r="AL128" i="16"/>
  <c r="AT21" i="16"/>
  <c r="AS21" i="16"/>
  <c r="AR21" i="16"/>
  <c r="AQ21" i="16"/>
  <c r="AP21" i="16"/>
  <c r="AO21" i="16"/>
  <c r="AN21" i="16"/>
  <c r="AM21" i="16"/>
  <c r="AL21" i="16"/>
  <c r="AT104" i="16"/>
  <c r="AS104" i="16"/>
  <c r="AR104" i="16"/>
  <c r="AQ104" i="16"/>
  <c r="AP104" i="16"/>
  <c r="AO104" i="16"/>
  <c r="AN104" i="16"/>
  <c r="AM104" i="16"/>
  <c r="AL104" i="16"/>
  <c r="AT51" i="16"/>
  <c r="AS51" i="16"/>
  <c r="AR51" i="16"/>
  <c r="AQ51" i="16"/>
  <c r="AP51" i="16"/>
  <c r="AO51" i="16"/>
  <c r="AN51" i="16"/>
  <c r="AM51" i="16"/>
  <c r="AL51" i="16"/>
  <c r="AT2669" i="16"/>
  <c r="AS2669" i="16"/>
  <c r="AR2669" i="16"/>
  <c r="AQ2669" i="16"/>
  <c r="AP2669" i="16"/>
  <c r="AO2669" i="16"/>
  <c r="AN2669" i="16"/>
  <c r="AM2669" i="16"/>
  <c r="AL2669" i="16"/>
  <c r="AQ2589" i="16"/>
  <c r="AP2589" i="16"/>
  <c r="AO2589" i="16"/>
  <c r="AN2589" i="16"/>
  <c r="AM2589" i="16"/>
  <c r="AL2589" i="16"/>
  <c r="AT2589" i="16"/>
  <c r="AS2589" i="16"/>
  <c r="AR2589" i="16"/>
  <c r="AT2701" i="16"/>
  <c r="AS2701" i="16"/>
  <c r="AR2701" i="16"/>
  <c r="AQ2701" i="16"/>
  <c r="AP2701" i="16"/>
  <c r="AO2701" i="16"/>
  <c r="AN2701" i="16"/>
  <c r="AM2701" i="16"/>
  <c r="AL2701" i="16"/>
  <c r="AT2685" i="16"/>
  <c r="AS2685" i="16"/>
  <c r="AR2685" i="16"/>
  <c r="AQ2685" i="16"/>
  <c r="AP2685" i="16"/>
  <c r="AO2685" i="16"/>
  <c r="AN2685" i="16"/>
  <c r="AM2685" i="16"/>
  <c r="AL2685" i="16"/>
  <c r="AT2705" i="16"/>
  <c r="AS2705" i="16"/>
  <c r="AR2705" i="16"/>
  <c r="AQ2705" i="16"/>
  <c r="AP2705" i="16"/>
  <c r="AO2705" i="16"/>
  <c r="AN2705" i="16"/>
  <c r="AM2705" i="16"/>
  <c r="AL2705" i="16"/>
  <c r="AS2513" i="16"/>
  <c r="AT2513" i="16"/>
  <c r="AR2513" i="16"/>
  <c r="AQ2513" i="16"/>
  <c r="AP2513" i="16"/>
  <c r="AO2513" i="16"/>
  <c r="AN2513" i="16"/>
  <c r="AM2513" i="16"/>
  <c r="AL2513" i="16"/>
  <c r="AT2321" i="16"/>
  <c r="AS2321" i="16"/>
  <c r="AR2321" i="16"/>
  <c r="AQ2321" i="16"/>
  <c r="AP2321" i="16"/>
  <c r="AO2321" i="16"/>
  <c r="AN2321" i="16"/>
  <c r="AM2321" i="16"/>
  <c r="AL2321" i="16"/>
  <c r="AT2015" i="16"/>
  <c r="AO2015" i="16"/>
  <c r="AN2015" i="16"/>
  <c r="AM2015" i="16"/>
  <c r="AL2015" i="16"/>
  <c r="AS2015" i="16"/>
  <c r="AR2015" i="16"/>
  <c r="AQ2015" i="16"/>
  <c r="AP2015" i="16"/>
  <c r="AT2665" i="16"/>
  <c r="AS2665" i="16"/>
  <c r="AR2665" i="16"/>
  <c r="AQ2665" i="16"/>
  <c r="AP2665" i="16"/>
  <c r="AO2665" i="16"/>
  <c r="AN2665" i="16"/>
  <c r="AM2665" i="16"/>
  <c r="AL2665" i="16"/>
  <c r="AQ2473" i="16"/>
  <c r="AP2473" i="16"/>
  <c r="AO2473" i="16"/>
  <c r="AN2473" i="16"/>
  <c r="AM2473" i="16"/>
  <c r="AL2473" i="16"/>
  <c r="AT2473" i="16"/>
  <c r="AS2473" i="16"/>
  <c r="AR2473" i="16"/>
  <c r="AT2281" i="16"/>
  <c r="AS2281" i="16"/>
  <c r="AR2281" i="16"/>
  <c r="AQ2281" i="16"/>
  <c r="AP2281" i="16"/>
  <c r="AO2281" i="16"/>
  <c r="AN2281" i="16"/>
  <c r="AM2281" i="16"/>
  <c r="AL2281" i="16"/>
  <c r="CF83" i="16"/>
  <c r="CE83" i="16"/>
  <c r="CD83" i="16"/>
  <c r="CC83" i="16"/>
  <c r="CB83" i="16"/>
  <c r="CA83" i="16"/>
  <c r="BZ83" i="16"/>
  <c r="BY83" i="16"/>
  <c r="BX83" i="16"/>
  <c r="AT2597" i="16"/>
  <c r="AS2597" i="16"/>
  <c r="AR2597" i="16"/>
  <c r="AQ2597" i="16"/>
  <c r="AP2597" i="16"/>
  <c r="AO2597" i="16"/>
  <c r="AN2597" i="16"/>
  <c r="AM2597" i="16"/>
  <c r="AL2597" i="16"/>
  <c r="AM2405" i="16"/>
  <c r="AL2405" i="16"/>
  <c r="AT2405" i="16"/>
  <c r="AS2405" i="16"/>
  <c r="AR2405" i="16"/>
  <c r="AQ2405" i="16"/>
  <c r="AP2405" i="16"/>
  <c r="AO2405" i="16"/>
  <c r="AN2405" i="16"/>
  <c r="AT2159" i="16"/>
  <c r="AS2159" i="16"/>
  <c r="AR2159" i="16"/>
  <c r="AQ2159" i="16"/>
  <c r="AP2159" i="16"/>
  <c r="AO2159" i="16"/>
  <c r="AN2159" i="16"/>
  <c r="AM2159" i="16"/>
  <c r="AL2159" i="16"/>
  <c r="BC28" i="16"/>
  <c r="BB28" i="16"/>
  <c r="BD28" i="16"/>
  <c r="BB1936" i="16"/>
  <c r="BC1936" i="16"/>
  <c r="BD1936" i="16"/>
  <c r="BC1918" i="16"/>
  <c r="BD1918" i="16"/>
  <c r="BB1918" i="16"/>
  <c r="BB117" i="16"/>
  <c r="BC117" i="16"/>
  <c r="BD117" i="16"/>
  <c r="CN25" i="16"/>
  <c r="CM25" i="16"/>
  <c r="BB46" i="16"/>
  <c r="BC46" i="16"/>
  <c r="BD46" i="16"/>
  <c r="BB1904" i="16"/>
  <c r="BC1904" i="16"/>
  <c r="BD1904" i="16"/>
  <c r="AB1821" i="15"/>
  <c r="AD1821" i="15"/>
  <c r="AB2275" i="15"/>
  <c r="AD2275" i="15"/>
  <c r="AB2243" i="15"/>
  <c r="AD2243" i="15"/>
  <c r="AB2211" i="15"/>
  <c r="AD2211" i="15"/>
  <c r="AD2147" i="15"/>
  <c r="AB2115" i="15"/>
  <c r="AD2115" i="15"/>
  <c r="AB2083" i="15"/>
  <c r="AD2083" i="15"/>
  <c r="AB2051" i="15"/>
  <c r="AD2051" i="15"/>
  <c r="AB2019" i="15"/>
  <c r="AD2019" i="15"/>
  <c r="AB1955" i="15"/>
  <c r="AD1955" i="15"/>
  <c r="AD2732" i="15"/>
  <c r="AB2732" i="15"/>
  <c r="AD2660" i="15"/>
  <c r="AB2660" i="15"/>
  <c r="AD2636" i="15"/>
  <c r="AB2636" i="15"/>
  <c r="AD2572" i="15"/>
  <c r="AB2572" i="15"/>
  <c r="AD2468" i="15"/>
  <c r="AB2468" i="15"/>
  <c r="AD2444" i="15"/>
  <c r="AB2444" i="15"/>
  <c r="AD2340" i="15"/>
  <c r="AB2340" i="15"/>
  <c r="AD2284" i="15"/>
  <c r="AB2284" i="15"/>
  <c r="AD2252" i="15"/>
  <c r="AB2252" i="15"/>
  <c r="AD2220" i="15"/>
  <c r="AB2220" i="15"/>
  <c r="AD2148" i="15"/>
  <c r="AB2148" i="15"/>
  <c r="AD2116" i="15"/>
  <c r="AB2116" i="15"/>
  <c r="AD2084" i="15"/>
  <c r="AB2084" i="15"/>
  <c r="AD2020" i="15"/>
  <c r="AB2020" i="15"/>
  <c r="AD1988" i="15"/>
  <c r="AB1988" i="15"/>
  <c r="AD1924" i="15"/>
  <c r="AB1924" i="15"/>
  <c r="AD1892" i="15"/>
  <c r="AB1892" i="15"/>
  <c r="AT113" i="16"/>
  <c r="AS113" i="16"/>
  <c r="AR113" i="16"/>
  <c r="AQ113" i="16"/>
  <c r="AP113" i="16"/>
  <c r="AO113" i="16"/>
  <c r="AN113" i="16"/>
  <c r="AM113" i="16"/>
  <c r="AL113" i="16"/>
  <c r="AS73" i="16"/>
  <c r="AT73" i="16"/>
  <c r="AR73" i="16"/>
  <c r="AQ73" i="16"/>
  <c r="AP73" i="16"/>
  <c r="AO73" i="16"/>
  <c r="AN73" i="16"/>
  <c r="AM73" i="16"/>
  <c r="AL73" i="16"/>
  <c r="CF2" i="16"/>
  <c r="CE2" i="16"/>
  <c r="CD2" i="16"/>
  <c r="CC2" i="16"/>
  <c r="CB2" i="16"/>
  <c r="CA2" i="16"/>
  <c r="BZ2" i="16"/>
  <c r="BY2" i="16"/>
  <c r="BX2" i="16"/>
  <c r="AR70" i="16"/>
  <c r="AQ70" i="16"/>
  <c r="AP70" i="16"/>
  <c r="AO70" i="16"/>
  <c r="AN70" i="16"/>
  <c r="AM70" i="16"/>
  <c r="AL70" i="16"/>
  <c r="AT70" i="16"/>
  <c r="AS70" i="16"/>
  <c r="AT65" i="16"/>
  <c r="AS65" i="16"/>
  <c r="AR65" i="16"/>
  <c r="AQ65" i="16"/>
  <c r="AP65" i="16"/>
  <c r="AO65" i="16"/>
  <c r="AN65" i="16"/>
  <c r="AM65" i="16"/>
  <c r="AL65" i="16"/>
  <c r="AT26" i="16"/>
  <c r="AS26" i="16"/>
  <c r="AR26" i="16"/>
  <c r="AQ26" i="16"/>
  <c r="AP26" i="16"/>
  <c r="AO26" i="16"/>
  <c r="AN26" i="16"/>
  <c r="AM26" i="16"/>
  <c r="AL26" i="16"/>
  <c r="AT149" i="16"/>
  <c r="AS149" i="16"/>
  <c r="AR149" i="16"/>
  <c r="AQ149" i="16"/>
  <c r="AP149" i="16"/>
  <c r="AO149" i="16"/>
  <c r="AN149" i="16"/>
  <c r="AM149" i="16"/>
  <c r="AL149" i="16"/>
  <c r="CF9" i="16"/>
  <c r="CE9" i="16"/>
  <c r="CD9" i="16"/>
  <c r="CC9" i="16"/>
  <c r="CB9" i="16"/>
  <c r="CA9" i="16"/>
  <c r="BZ9" i="16"/>
  <c r="BY9" i="16"/>
  <c r="BX9" i="16"/>
  <c r="AT2477" i="16"/>
  <c r="AS2477" i="16"/>
  <c r="AR2477" i="16"/>
  <c r="AQ2477" i="16"/>
  <c r="AP2477" i="16"/>
  <c r="AO2477" i="16"/>
  <c r="AN2477" i="16"/>
  <c r="AM2477" i="16"/>
  <c r="AL2477" i="16"/>
  <c r="AT1871" i="16"/>
  <c r="AS1871" i="16"/>
  <c r="AR1871" i="16"/>
  <c r="AQ1871" i="16"/>
  <c r="AP1871" i="16"/>
  <c r="AO1871" i="16"/>
  <c r="AN1871" i="16"/>
  <c r="AM1871" i="16"/>
  <c r="AL1871" i="16"/>
  <c r="CD58" i="16"/>
  <c r="CC58" i="16"/>
  <c r="CB58" i="16"/>
  <c r="CA58" i="16"/>
  <c r="BZ58" i="16"/>
  <c r="BY58" i="16"/>
  <c r="BX58" i="16"/>
  <c r="CF58" i="16"/>
  <c r="CE58" i="16"/>
  <c r="AT1999" i="16"/>
  <c r="AS1999" i="16"/>
  <c r="AR1999" i="16"/>
  <c r="AQ1999" i="16"/>
  <c r="AP1999" i="16"/>
  <c r="AO1999" i="16"/>
  <c r="AN1999" i="16"/>
  <c r="AM1999" i="16"/>
  <c r="AL1999" i="16"/>
  <c r="AT2529" i="16"/>
  <c r="AS2529" i="16"/>
  <c r="AR2529" i="16"/>
  <c r="AQ2529" i="16"/>
  <c r="AP2529" i="16"/>
  <c r="AO2529" i="16"/>
  <c r="AN2529" i="16"/>
  <c r="AM2529" i="16"/>
  <c r="AL2529" i="16"/>
  <c r="AS2337" i="16"/>
  <c r="AT2337" i="16"/>
  <c r="AR2337" i="16"/>
  <c r="AQ2337" i="16"/>
  <c r="AP2337" i="16"/>
  <c r="AO2337" i="16"/>
  <c r="AN2337" i="16"/>
  <c r="AM2337" i="16"/>
  <c r="AL2337" i="16"/>
  <c r="AT1823" i="16"/>
  <c r="AS1823" i="16"/>
  <c r="AR1823" i="16"/>
  <c r="AQ1823" i="16"/>
  <c r="AP1823" i="16"/>
  <c r="AO1823" i="16"/>
  <c r="AN1823" i="16"/>
  <c r="AM1823" i="16"/>
  <c r="AL1823" i="16"/>
  <c r="AT2681" i="16"/>
  <c r="AS2681" i="16"/>
  <c r="AR2681" i="16"/>
  <c r="AQ2681" i="16"/>
  <c r="AP2681" i="16"/>
  <c r="AO2681" i="16"/>
  <c r="AN2681" i="16"/>
  <c r="AM2681" i="16"/>
  <c r="AL2681" i="16"/>
  <c r="AT2489" i="16"/>
  <c r="AS2489" i="16"/>
  <c r="AR2489" i="16"/>
  <c r="AQ2489" i="16"/>
  <c r="AP2489" i="16"/>
  <c r="AO2489" i="16"/>
  <c r="AN2489" i="16"/>
  <c r="AM2489" i="16"/>
  <c r="AL2489" i="16"/>
  <c r="AS2297" i="16"/>
  <c r="AT2297" i="16"/>
  <c r="AR2297" i="16"/>
  <c r="AQ2297" i="16"/>
  <c r="AP2297" i="16"/>
  <c r="AO2297" i="16"/>
  <c r="AN2297" i="16"/>
  <c r="AM2297" i="16"/>
  <c r="AL2297" i="16"/>
  <c r="CF95" i="16"/>
  <c r="CE95" i="16"/>
  <c r="CD95" i="16"/>
  <c r="CC95" i="16"/>
  <c r="CB95" i="16"/>
  <c r="CA95" i="16"/>
  <c r="BZ95" i="16"/>
  <c r="BY95" i="16"/>
  <c r="BX95" i="16"/>
  <c r="AT2677" i="16"/>
  <c r="AS2677" i="16"/>
  <c r="AR2677" i="16"/>
  <c r="AQ2677" i="16"/>
  <c r="AP2677" i="16"/>
  <c r="AO2677" i="16"/>
  <c r="AN2677" i="16"/>
  <c r="AM2677" i="16"/>
  <c r="AL2677" i="16"/>
  <c r="AT2421" i="16"/>
  <c r="AS2421" i="16"/>
  <c r="AR2421" i="16"/>
  <c r="AQ2421" i="16"/>
  <c r="AP2421" i="16"/>
  <c r="AO2421" i="16"/>
  <c r="AN2421" i="16"/>
  <c r="AM2421" i="16"/>
  <c r="AL2421" i="16"/>
  <c r="AT1967" i="16"/>
  <c r="AS1967" i="16"/>
  <c r="AR1967" i="16"/>
  <c r="AQ1967" i="16"/>
  <c r="AP1967" i="16"/>
  <c r="AO1967" i="16"/>
  <c r="AN1967" i="16"/>
  <c r="AM1967" i="16"/>
  <c r="AL1967" i="16"/>
  <c r="CF46" i="16"/>
  <c r="CE46" i="16"/>
  <c r="CD46" i="16"/>
  <c r="CC46" i="16"/>
  <c r="CB46" i="16"/>
  <c r="CA46" i="16"/>
  <c r="BZ46" i="16"/>
  <c r="BY46" i="16"/>
  <c r="BX46" i="16"/>
  <c r="AT2718" i="16"/>
  <c r="AS2718" i="16"/>
  <c r="AR2718" i="16"/>
  <c r="AQ2718" i="16"/>
  <c r="AP2718" i="16"/>
  <c r="AO2718" i="16"/>
  <c r="AN2718" i="16"/>
  <c r="AM2718" i="16"/>
  <c r="AL2718" i="16"/>
  <c r="AT2670" i="16"/>
  <c r="AS2670" i="16"/>
  <c r="AR2670" i="16"/>
  <c r="AQ2670" i="16"/>
  <c r="AP2670" i="16"/>
  <c r="AO2670" i="16"/>
  <c r="AN2670" i="16"/>
  <c r="AM2670" i="16"/>
  <c r="AL2670" i="16"/>
  <c r="AT2622" i="16"/>
  <c r="AS2622" i="16"/>
  <c r="AR2622" i="16"/>
  <c r="AQ2622" i="16"/>
  <c r="AP2622" i="16"/>
  <c r="AO2622" i="16"/>
  <c r="AN2622" i="16"/>
  <c r="AM2622" i="16"/>
  <c r="AL2622" i="16"/>
  <c r="AT2590" i="16"/>
  <c r="AS2590" i="16"/>
  <c r="AR2590" i="16"/>
  <c r="AQ2590" i="16"/>
  <c r="AP2590" i="16"/>
  <c r="AO2590" i="16"/>
  <c r="AN2590" i="16"/>
  <c r="AM2590" i="16"/>
  <c r="AL2590" i="16"/>
  <c r="AT2542" i="16"/>
  <c r="AS2542" i="16"/>
  <c r="AR2542" i="16"/>
  <c r="AQ2542" i="16"/>
  <c r="AP2542" i="16"/>
  <c r="AO2542" i="16"/>
  <c r="AN2542" i="16"/>
  <c r="AM2542" i="16"/>
  <c r="AL2542" i="16"/>
  <c r="AT2494" i="16"/>
  <c r="AS2494" i="16"/>
  <c r="AR2494" i="16"/>
  <c r="AQ2494" i="16"/>
  <c r="AP2494" i="16"/>
  <c r="AO2494" i="16"/>
  <c r="AN2494" i="16"/>
  <c r="AM2494" i="16"/>
  <c r="AL2494" i="16"/>
  <c r="AT2446" i="16"/>
  <c r="AS2446" i="16"/>
  <c r="AR2446" i="16"/>
  <c r="AQ2446" i="16"/>
  <c r="AP2446" i="16"/>
  <c r="AO2446" i="16"/>
  <c r="AN2446" i="16"/>
  <c r="AM2446" i="16"/>
  <c r="AL2446" i="16"/>
  <c r="AT2382" i="16"/>
  <c r="AS2382" i="16"/>
  <c r="AR2382" i="16"/>
  <c r="AQ2382" i="16"/>
  <c r="AP2382" i="16"/>
  <c r="AO2382" i="16"/>
  <c r="AN2382" i="16"/>
  <c r="AM2382" i="16"/>
  <c r="AL2382" i="16"/>
  <c r="AT2334" i="16"/>
  <c r="AS2334" i="16"/>
  <c r="AR2334" i="16"/>
  <c r="AQ2334" i="16"/>
  <c r="AP2334" i="16"/>
  <c r="AO2334" i="16"/>
  <c r="AN2334" i="16"/>
  <c r="AM2334" i="16"/>
  <c r="AL2334" i="16"/>
  <c r="AT2270" i="16"/>
  <c r="AS2270" i="16"/>
  <c r="AR2270" i="16"/>
  <c r="AQ2270" i="16"/>
  <c r="AP2270" i="16"/>
  <c r="AO2270" i="16"/>
  <c r="AN2270" i="16"/>
  <c r="AM2270" i="16"/>
  <c r="AL2270" i="16"/>
  <c r="AT2019" i="16"/>
  <c r="AS2019" i="16"/>
  <c r="AR2019" i="16"/>
  <c r="AQ2019" i="16"/>
  <c r="AP2019" i="16"/>
  <c r="AO2019" i="16"/>
  <c r="AN2019" i="16"/>
  <c r="AM2019" i="16"/>
  <c r="AL2019" i="16"/>
  <c r="CF94" i="16"/>
  <c r="CE94" i="16"/>
  <c r="CD94" i="16"/>
  <c r="CC94" i="16"/>
  <c r="CB94" i="16"/>
  <c r="CA94" i="16"/>
  <c r="BZ94" i="16"/>
  <c r="BY94" i="16"/>
  <c r="BX94" i="16"/>
  <c r="CF35" i="16"/>
  <c r="CE35" i="16"/>
  <c r="CD35" i="16"/>
  <c r="CC35" i="16"/>
  <c r="CB35" i="16"/>
  <c r="CA35" i="16"/>
  <c r="BZ35" i="16"/>
  <c r="BY35" i="16"/>
  <c r="BX35" i="16"/>
  <c r="AT2732" i="16"/>
  <c r="AS2732" i="16"/>
  <c r="AR2732" i="16"/>
  <c r="AQ2732" i="16"/>
  <c r="AP2732" i="16"/>
  <c r="AO2732" i="16"/>
  <c r="AN2732" i="16"/>
  <c r="AM2732" i="16"/>
  <c r="AL2732" i="16"/>
  <c r="AT2684" i="16"/>
  <c r="AS2684" i="16"/>
  <c r="AR2684" i="16"/>
  <c r="AQ2684" i="16"/>
  <c r="AP2684" i="16"/>
  <c r="AO2684" i="16"/>
  <c r="AN2684" i="16"/>
  <c r="AM2684" i="16"/>
  <c r="AL2684" i="16"/>
  <c r="AT2636" i="16"/>
  <c r="AS2636" i="16"/>
  <c r="AR2636" i="16"/>
  <c r="AQ2636" i="16"/>
  <c r="AP2636" i="16"/>
  <c r="AO2636" i="16"/>
  <c r="AN2636" i="16"/>
  <c r="AM2636" i="16"/>
  <c r="AL2636" i="16"/>
  <c r="AT2572" i="16"/>
  <c r="AS2572" i="16"/>
  <c r="AR2572" i="16"/>
  <c r="AQ2572" i="16"/>
  <c r="AP2572" i="16"/>
  <c r="AO2572" i="16"/>
  <c r="AN2572" i="16"/>
  <c r="AM2572" i="16"/>
  <c r="AL2572" i="16"/>
  <c r="AT2524" i="16"/>
  <c r="AS2524" i="16"/>
  <c r="AR2524" i="16"/>
  <c r="AQ2524" i="16"/>
  <c r="AP2524" i="16"/>
  <c r="AO2524" i="16"/>
  <c r="AN2524" i="16"/>
  <c r="AM2524" i="16"/>
  <c r="AL2524" i="16"/>
  <c r="AT2476" i="16"/>
  <c r="AS2476" i="16"/>
  <c r="AR2476" i="16"/>
  <c r="AQ2476" i="16"/>
  <c r="AP2476" i="16"/>
  <c r="AO2476" i="16"/>
  <c r="AN2476" i="16"/>
  <c r="AM2476" i="16"/>
  <c r="AL2476" i="16"/>
  <c r="AT2444" i="16"/>
  <c r="AS2444" i="16"/>
  <c r="AR2444" i="16"/>
  <c r="AQ2444" i="16"/>
  <c r="AP2444" i="16"/>
  <c r="AO2444" i="16"/>
  <c r="AN2444" i="16"/>
  <c r="AM2444" i="16"/>
  <c r="AL2444" i="16"/>
  <c r="AT2396" i="16"/>
  <c r="AS2396" i="16"/>
  <c r="AR2396" i="16"/>
  <c r="AQ2396" i="16"/>
  <c r="AP2396" i="16"/>
  <c r="AO2396" i="16"/>
  <c r="AN2396" i="16"/>
  <c r="AM2396" i="16"/>
  <c r="AL2396" i="16"/>
  <c r="AT2348" i="16"/>
  <c r="AS2348" i="16"/>
  <c r="AR2348" i="16"/>
  <c r="AQ2348" i="16"/>
  <c r="AP2348" i="16"/>
  <c r="AO2348" i="16"/>
  <c r="AN2348" i="16"/>
  <c r="AM2348" i="16"/>
  <c r="AL2348" i="16"/>
  <c r="AT2300" i="16"/>
  <c r="AS2300" i="16"/>
  <c r="AR2300" i="16"/>
  <c r="AQ2300" i="16"/>
  <c r="AP2300" i="16"/>
  <c r="AO2300" i="16"/>
  <c r="AN2300" i="16"/>
  <c r="AM2300" i="16"/>
  <c r="AL2300" i="16"/>
  <c r="AT2268" i="16"/>
  <c r="AS2268" i="16"/>
  <c r="AR2268" i="16"/>
  <c r="AQ2268" i="16"/>
  <c r="AP2268" i="16"/>
  <c r="AO2268" i="16"/>
  <c r="AN2268" i="16"/>
  <c r="AM2268" i="16"/>
  <c r="AL2268" i="16"/>
  <c r="AT2091" i="16"/>
  <c r="AS2091" i="16"/>
  <c r="AR2091" i="16"/>
  <c r="AQ2091" i="16"/>
  <c r="AP2091" i="16"/>
  <c r="AO2091" i="16"/>
  <c r="AN2091" i="16"/>
  <c r="AM2091" i="16"/>
  <c r="AL2091" i="16"/>
  <c r="AT1899" i="16"/>
  <c r="AR1899" i="16"/>
  <c r="AQ1899" i="16"/>
  <c r="AP1899" i="16"/>
  <c r="AO1899" i="16"/>
  <c r="AN1899" i="16"/>
  <c r="AM1899" i="16"/>
  <c r="AL1899" i="16"/>
  <c r="AS1899" i="16"/>
  <c r="CF4" i="16"/>
  <c r="CE4" i="16"/>
  <c r="CD4" i="16"/>
  <c r="CC4" i="16"/>
  <c r="CB4" i="16"/>
  <c r="CA4" i="16"/>
  <c r="BZ4" i="16"/>
  <c r="BY4" i="16"/>
  <c r="BX4" i="16"/>
  <c r="CF74" i="16"/>
  <c r="CE74" i="16"/>
  <c r="CD74" i="16"/>
  <c r="CC74" i="16"/>
  <c r="CB74" i="16"/>
  <c r="CA74" i="16"/>
  <c r="BZ74" i="16"/>
  <c r="BY74" i="16"/>
  <c r="BX74" i="16"/>
  <c r="CF11" i="16"/>
  <c r="CE11" i="16"/>
  <c r="CD11" i="16"/>
  <c r="CC11" i="16"/>
  <c r="CB11" i="16"/>
  <c r="CA11" i="16"/>
  <c r="BZ11" i="16"/>
  <c r="BY11" i="16"/>
  <c r="BX11" i="16"/>
  <c r="AT2691" i="16"/>
  <c r="AS2691" i="16"/>
  <c r="AR2691" i="16"/>
  <c r="AQ2691" i="16"/>
  <c r="AP2691" i="16"/>
  <c r="AO2691" i="16"/>
  <c r="AN2691" i="16"/>
  <c r="AM2691" i="16"/>
  <c r="AL2691" i="16"/>
  <c r="AT2659" i="16"/>
  <c r="AS2659" i="16"/>
  <c r="AR2659" i="16"/>
  <c r="AQ2659" i="16"/>
  <c r="AP2659" i="16"/>
  <c r="AO2659" i="16"/>
  <c r="AN2659" i="16"/>
  <c r="AM2659" i="16"/>
  <c r="AL2659" i="16"/>
  <c r="AT2627" i="16"/>
  <c r="AS2627" i="16"/>
  <c r="AR2627" i="16"/>
  <c r="AQ2627" i="16"/>
  <c r="AP2627" i="16"/>
  <c r="AO2627" i="16"/>
  <c r="AN2627" i="16"/>
  <c r="AM2627" i="16"/>
  <c r="AL2627" i="16"/>
  <c r="AT2563" i="16"/>
  <c r="AS2563" i="16"/>
  <c r="AR2563" i="16"/>
  <c r="AQ2563" i="16"/>
  <c r="AP2563" i="16"/>
  <c r="AO2563" i="16"/>
  <c r="AN2563" i="16"/>
  <c r="AM2563" i="16"/>
  <c r="AL2563" i="16"/>
  <c r="AT2531" i="16"/>
  <c r="AS2531" i="16"/>
  <c r="AR2531" i="16"/>
  <c r="AQ2531" i="16"/>
  <c r="AP2531" i="16"/>
  <c r="AO2531" i="16"/>
  <c r="AN2531" i="16"/>
  <c r="AM2531" i="16"/>
  <c r="AL2531" i="16"/>
  <c r="AT2499" i="16"/>
  <c r="AS2499" i="16"/>
  <c r="AR2499" i="16"/>
  <c r="AQ2499" i="16"/>
  <c r="AP2499" i="16"/>
  <c r="AO2499" i="16"/>
  <c r="AN2499" i="16"/>
  <c r="AM2499" i="16"/>
  <c r="AL2499" i="16"/>
  <c r="AT2467" i="16"/>
  <c r="AS2467" i="16"/>
  <c r="AR2467" i="16"/>
  <c r="AQ2467" i="16"/>
  <c r="AP2467" i="16"/>
  <c r="AO2467" i="16"/>
  <c r="AN2467" i="16"/>
  <c r="AM2467" i="16"/>
  <c r="AL2467" i="16"/>
  <c r="AT2435" i="16"/>
  <c r="AS2435" i="16"/>
  <c r="AR2435" i="16"/>
  <c r="AQ2435" i="16"/>
  <c r="AP2435" i="16"/>
  <c r="AO2435" i="16"/>
  <c r="AN2435" i="16"/>
  <c r="AM2435" i="16"/>
  <c r="AL2435" i="16"/>
  <c r="AT2419" i="16"/>
  <c r="AS2419" i="16"/>
  <c r="AR2419" i="16"/>
  <c r="AQ2419" i="16"/>
  <c r="AP2419" i="16"/>
  <c r="AO2419" i="16"/>
  <c r="AN2419" i="16"/>
  <c r="AM2419" i="16"/>
  <c r="AL2419" i="16"/>
  <c r="AT2387" i="16"/>
  <c r="AS2387" i="16"/>
  <c r="AR2387" i="16"/>
  <c r="AQ2387" i="16"/>
  <c r="AP2387" i="16"/>
  <c r="AO2387" i="16"/>
  <c r="AN2387" i="16"/>
  <c r="AM2387" i="16"/>
  <c r="AL2387" i="16"/>
  <c r="AT2355" i="16"/>
  <c r="AS2355" i="16"/>
  <c r="AR2355" i="16"/>
  <c r="AQ2355" i="16"/>
  <c r="AP2355" i="16"/>
  <c r="AO2355" i="16"/>
  <c r="AN2355" i="16"/>
  <c r="AM2355" i="16"/>
  <c r="AL2355" i="16"/>
  <c r="AT2339" i="16"/>
  <c r="AS2339" i="16"/>
  <c r="AR2339" i="16"/>
  <c r="AQ2339" i="16"/>
  <c r="AP2339" i="16"/>
  <c r="AO2339" i="16"/>
  <c r="AN2339" i="16"/>
  <c r="AM2339" i="16"/>
  <c r="AL2339" i="16"/>
  <c r="AT2323" i="16"/>
  <c r="AS2323" i="16"/>
  <c r="AR2323" i="16"/>
  <c r="AQ2323" i="16"/>
  <c r="AP2323" i="16"/>
  <c r="AO2323" i="16"/>
  <c r="AN2323" i="16"/>
  <c r="AM2323" i="16"/>
  <c r="AL2323" i="16"/>
  <c r="AT2291" i="16"/>
  <c r="AS2291" i="16"/>
  <c r="AR2291" i="16"/>
  <c r="AQ2291" i="16"/>
  <c r="AP2291" i="16"/>
  <c r="AO2291" i="16"/>
  <c r="AN2291" i="16"/>
  <c r="AM2291" i="16"/>
  <c r="AL2291" i="16"/>
  <c r="AT2275" i="16"/>
  <c r="AS2275" i="16"/>
  <c r="AR2275" i="16"/>
  <c r="AQ2275" i="16"/>
  <c r="AP2275" i="16"/>
  <c r="AO2275" i="16"/>
  <c r="AN2275" i="16"/>
  <c r="AM2275" i="16"/>
  <c r="AL2275" i="16"/>
  <c r="AT2259" i="16"/>
  <c r="AS2259" i="16"/>
  <c r="AR2259" i="16"/>
  <c r="AQ2259" i="16"/>
  <c r="AP2259" i="16"/>
  <c r="AO2259" i="16"/>
  <c r="AN2259" i="16"/>
  <c r="AM2259" i="16"/>
  <c r="AL2259" i="16"/>
  <c r="AT2243" i="16"/>
  <c r="AS2243" i="16"/>
  <c r="AR2243" i="16"/>
  <c r="AQ2243" i="16"/>
  <c r="AP2243" i="16"/>
  <c r="AO2243" i="16"/>
  <c r="AN2243" i="16"/>
  <c r="AM2243" i="16"/>
  <c r="AL2243" i="16"/>
  <c r="AT2183" i="16"/>
  <c r="AS2183" i="16"/>
  <c r="AR2183" i="16"/>
  <c r="AQ2183" i="16"/>
  <c r="AP2183" i="16"/>
  <c r="AO2183" i="16"/>
  <c r="AN2183" i="16"/>
  <c r="AM2183" i="16"/>
  <c r="AL2183" i="16"/>
  <c r="AT2119" i="16"/>
  <c r="AS2119" i="16"/>
  <c r="AR2119" i="16"/>
  <c r="AQ2119" i="16"/>
  <c r="AP2119" i="16"/>
  <c r="AO2119" i="16"/>
  <c r="AN2119" i="16"/>
  <c r="AM2119" i="16"/>
  <c r="AL2119" i="16"/>
  <c r="AT1991" i="16"/>
  <c r="AS1991" i="16"/>
  <c r="AR1991" i="16"/>
  <c r="AQ1991" i="16"/>
  <c r="AP1991" i="16"/>
  <c r="AO1991" i="16"/>
  <c r="AN1991" i="16"/>
  <c r="AM1991" i="16"/>
  <c r="AL1991" i="16"/>
  <c r="AT1863" i="16"/>
  <c r="AR1863" i="16"/>
  <c r="AQ1863" i="16"/>
  <c r="AP1863" i="16"/>
  <c r="AO1863" i="16"/>
  <c r="AN1863" i="16"/>
  <c r="AM1863" i="16"/>
  <c r="AL1863" i="16"/>
  <c r="AS1863" i="16"/>
  <c r="AT1799" i="16"/>
  <c r="AS1799" i="16"/>
  <c r="AR1799" i="16"/>
  <c r="AQ1799" i="16"/>
  <c r="AP1799" i="16"/>
  <c r="AO1799" i="16"/>
  <c r="AN1799" i="16"/>
  <c r="AM1799" i="16"/>
  <c r="AL1799" i="16"/>
  <c r="AQ2233" i="16"/>
  <c r="AP2233" i="16"/>
  <c r="AO2233" i="16"/>
  <c r="AN2233" i="16"/>
  <c r="AM2233" i="16"/>
  <c r="AL2233" i="16"/>
  <c r="AT2233" i="16"/>
  <c r="AS2233" i="16"/>
  <c r="AR2233" i="16"/>
  <c r="AT2217" i="16"/>
  <c r="AS2217" i="16"/>
  <c r="AR2217" i="16"/>
  <c r="AQ2217" i="16"/>
  <c r="AP2217" i="16"/>
  <c r="AO2217" i="16"/>
  <c r="AN2217" i="16"/>
  <c r="AM2217" i="16"/>
  <c r="AL2217" i="16"/>
  <c r="AT2201" i="16"/>
  <c r="AS2201" i="16"/>
  <c r="AR2201" i="16"/>
  <c r="AQ2201" i="16"/>
  <c r="AP2201" i="16"/>
  <c r="AO2201" i="16"/>
  <c r="AN2201" i="16"/>
  <c r="AM2201" i="16"/>
  <c r="AL2201" i="16"/>
  <c r="AT2185" i="16"/>
  <c r="AL2185" i="16"/>
  <c r="AS2185" i="16"/>
  <c r="AR2185" i="16"/>
  <c r="AQ2185" i="16"/>
  <c r="AP2185" i="16"/>
  <c r="AO2185" i="16"/>
  <c r="AN2185" i="16"/>
  <c r="AM2185" i="16"/>
  <c r="AT2169" i="16"/>
  <c r="AS2169" i="16"/>
  <c r="AR2169" i="16"/>
  <c r="AQ2169" i="16"/>
  <c r="AP2169" i="16"/>
  <c r="AO2169" i="16"/>
  <c r="AN2169" i="16"/>
  <c r="AM2169" i="16"/>
  <c r="AL2169" i="16"/>
  <c r="AT2153" i="16"/>
  <c r="AS2153" i="16"/>
  <c r="AR2153" i="16"/>
  <c r="AQ2153" i="16"/>
  <c r="AP2153" i="16"/>
  <c r="AO2153" i="16"/>
  <c r="AN2153" i="16"/>
  <c r="AM2153" i="16"/>
  <c r="AL2153" i="16"/>
  <c r="AT2137" i="16"/>
  <c r="AS2137" i="16"/>
  <c r="AR2137" i="16"/>
  <c r="AQ2137" i="16"/>
  <c r="AP2137" i="16"/>
  <c r="AO2137" i="16"/>
  <c r="AN2137" i="16"/>
  <c r="AM2137" i="16"/>
  <c r="AL2137" i="16"/>
  <c r="AT2121" i="16"/>
  <c r="AS2121" i="16"/>
  <c r="AR2121" i="16"/>
  <c r="AQ2121" i="16"/>
  <c r="AP2121" i="16"/>
  <c r="AO2121" i="16"/>
  <c r="AN2121" i="16"/>
  <c r="AM2121" i="16"/>
  <c r="AL2121" i="16"/>
  <c r="AQ2105" i="16"/>
  <c r="AP2105" i="16"/>
  <c r="AO2105" i="16"/>
  <c r="AN2105" i="16"/>
  <c r="AM2105" i="16"/>
  <c r="AL2105" i="16"/>
  <c r="AT2105" i="16"/>
  <c r="AS2105" i="16"/>
  <c r="AR2105" i="16"/>
  <c r="AT2089" i="16"/>
  <c r="AS2089" i="16"/>
  <c r="AR2089" i="16"/>
  <c r="AQ2089" i="16"/>
  <c r="AP2089" i="16"/>
  <c r="AO2089" i="16"/>
  <c r="AN2089" i="16"/>
  <c r="AM2089" i="16"/>
  <c r="AL2089" i="16"/>
  <c r="AT2073" i="16"/>
  <c r="AS2073" i="16"/>
  <c r="AR2073" i="16"/>
  <c r="AQ2073" i="16"/>
  <c r="AP2073" i="16"/>
  <c r="AO2073" i="16"/>
  <c r="AN2073" i="16"/>
  <c r="AM2073" i="16"/>
  <c r="AL2073" i="16"/>
  <c r="AT2057" i="16"/>
  <c r="AL2057" i="16"/>
  <c r="AS2057" i="16"/>
  <c r="AR2057" i="16"/>
  <c r="AQ2057" i="16"/>
  <c r="AP2057" i="16"/>
  <c r="AO2057" i="16"/>
  <c r="AN2057" i="16"/>
  <c r="AM2057" i="16"/>
  <c r="AT2041" i="16"/>
  <c r="AS2041" i="16"/>
  <c r="AR2041" i="16"/>
  <c r="AQ2041" i="16"/>
  <c r="AP2041" i="16"/>
  <c r="AO2041" i="16"/>
  <c r="AN2041" i="16"/>
  <c r="AM2041" i="16"/>
  <c r="AL2041" i="16"/>
  <c r="AT2025" i="16"/>
  <c r="AS2025" i="16"/>
  <c r="AR2025" i="16"/>
  <c r="AQ2025" i="16"/>
  <c r="AP2025" i="16"/>
  <c r="AO2025" i="16"/>
  <c r="AN2025" i="16"/>
  <c r="AM2025" i="16"/>
  <c r="AL2025" i="16"/>
  <c r="AT2009" i="16"/>
  <c r="AS2009" i="16"/>
  <c r="AR2009" i="16"/>
  <c r="AQ2009" i="16"/>
  <c r="AP2009" i="16"/>
  <c r="AO2009" i="16"/>
  <c r="AN2009" i="16"/>
  <c r="AM2009" i="16"/>
  <c r="AL2009" i="16"/>
  <c r="AT1993" i="16"/>
  <c r="AS1993" i="16"/>
  <c r="AR1993" i="16"/>
  <c r="AQ1993" i="16"/>
  <c r="AP1993" i="16"/>
  <c r="AO1993" i="16"/>
  <c r="AN1993" i="16"/>
  <c r="AM1993" i="16"/>
  <c r="AL1993" i="16"/>
  <c r="AQ1977" i="16"/>
  <c r="AP1977" i="16"/>
  <c r="AO1977" i="16"/>
  <c r="AN1977" i="16"/>
  <c r="AM1977" i="16"/>
  <c r="AL1977" i="16"/>
  <c r="AT1977" i="16"/>
  <c r="AS1977" i="16"/>
  <c r="AR1977" i="16"/>
  <c r="AT1961" i="16"/>
  <c r="AS1961" i="16"/>
  <c r="AR1961" i="16"/>
  <c r="AQ1961" i="16"/>
  <c r="AP1961" i="16"/>
  <c r="AO1961" i="16"/>
  <c r="AN1961" i="16"/>
  <c r="AM1961" i="16"/>
  <c r="AL1961" i="16"/>
  <c r="AT1945" i="16"/>
  <c r="AS1945" i="16"/>
  <c r="AR1945" i="16"/>
  <c r="AQ1945" i="16"/>
  <c r="AP1945" i="16"/>
  <c r="AO1945" i="16"/>
  <c r="AN1945" i="16"/>
  <c r="AM1945" i="16"/>
  <c r="AL1945" i="16"/>
  <c r="AT1913" i="16"/>
  <c r="AL1913" i="16"/>
  <c r="AS1913" i="16"/>
  <c r="AR1913" i="16"/>
  <c r="AQ1913" i="16"/>
  <c r="AP1913" i="16"/>
  <c r="AO1913" i="16"/>
  <c r="AN1913" i="16"/>
  <c r="AM1913" i="16"/>
  <c r="AT1897" i="16"/>
  <c r="AS1897" i="16"/>
  <c r="AR1897" i="16"/>
  <c r="AQ1897" i="16"/>
  <c r="AP1897" i="16"/>
  <c r="AO1897" i="16"/>
  <c r="AN1897" i="16"/>
  <c r="AM1897" i="16"/>
  <c r="AL1897" i="16"/>
  <c r="AT1881" i="16"/>
  <c r="AS1881" i="16"/>
  <c r="AR1881" i="16"/>
  <c r="AQ1881" i="16"/>
  <c r="AP1881" i="16"/>
  <c r="AO1881" i="16"/>
  <c r="AN1881" i="16"/>
  <c r="AM1881" i="16"/>
  <c r="AL1881" i="16"/>
  <c r="AT1865" i="16"/>
  <c r="AS1865" i="16"/>
  <c r="AR1865" i="16"/>
  <c r="AQ1865" i="16"/>
  <c r="AP1865" i="16"/>
  <c r="AO1865" i="16"/>
  <c r="AN1865" i="16"/>
  <c r="AM1865" i="16"/>
  <c r="AL1865" i="16"/>
  <c r="AT1849" i="16"/>
  <c r="AS1849" i="16"/>
  <c r="AR1849" i="16"/>
  <c r="AQ1849" i="16"/>
  <c r="AP1849" i="16"/>
  <c r="AO1849" i="16"/>
  <c r="AN1849" i="16"/>
  <c r="AM1849" i="16"/>
  <c r="AL1849" i="16"/>
  <c r="AQ1833" i="16"/>
  <c r="AP1833" i="16"/>
  <c r="AO1833" i="16"/>
  <c r="AN1833" i="16"/>
  <c r="AM1833" i="16"/>
  <c r="AL1833" i="16"/>
  <c r="AT1833" i="16"/>
  <c r="AS1833" i="16"/>
  <c r="AR1833" i="16"/>
  <c r="AT1817" i="16"/>
  <c r="AS1817" i="16"/>
  <c r="AR1817" i="16"/>
  <c r="AQ1817" i="16"/>
  <c r="AP1817" i="16"/>
  <c r="AO1817" i="16"/>
  <c r="AN1817" i="16"/>
  <c r="AM1817" i="16"/>
  <c r="AL1817" i="16"/>
  <c r="AT1801" i="16"/>
  <c r="AS1801" i="16"/>
  <c r="AR1801" i="16"/>
  <c r="AQ1801" i="16"/>
  <c r="AP1801" i="16"/>
  <c r="AO1801" i="16"/>
  <c r="AN1801" i="16"/>
  <c r="AM1801" i="16"/>
  <c r="AL1801" i="16"/>
  <c r="AT1785" i="16"/>
  <c r="AS1785" i="16"/>
  <c r="AR1785" i="16"/>
  <c r="AQ1785" i="16"/>
  <c r="AP1785" i="16"/>
  <c r="AO1785" i="16"/>
  <c r="AN1785" i="16"/>
  <c r="AM1785" i="16"/>
  <c r="AL1785" i="16"/>
  <c r="AT2236" i="16"/>
  <c r="AS2236" i="16"/>
  <c r="AR2236" i="16"/>
  <c r="AQ2236" i="16"/>
  <c r="AP2236" i="16"/>
  <c r="AO2236" i="16"/>
  <c r="AN2236" i="16"/>
  <c r="AM2236" i="16"/>
  <c r="AL2236" i="16"/>
  <c r="AT2220" i="16"/>
  <c r="AS2220" i="16"/>
  <c r="AR2220" i="16"/>
  <c r="AQ2220" i="16"/>
  <c r="AP2220" i="16"/>
  <c r="AO2220" i="16"/>
  <c r="AN2220" i="16"/>
  <c r="AM2220" i="16"/>
  <c r="AL2220" i="16"/>
  <c r="AT2204" i="16"/>
  <c r="AS2204" i="16"/>
  <c r="AR2204" i="16"/>
  <c r="AQ2204" i="16"/>
  <c r="AP2204" i="16"/>
  <c r="AO2204" i="16"/>
  <c r="AN2204" i="16"/>
  <c r="AM2204" i="16"/>
  <c r="AL2204" i="16"/>
  <c r="AQ2188" i="16"/>
  <c r="AP2188" i="16"/>
  <c r="AO2188" i="16"/>
  <c r="AN2188" i="16"/>
  <c r="AM2188" i="16"/>
  <c r="AL2188" i="16"/>
  <c r="AT2188" i="16"/>
  <c r="AS2188" i="16"/>
  <c r="AR2188" i="16"/>
  <c r="AT2172" i="16"/>
  <c r="AS2172" i="16"/>
  <c r="AR2172" i="16"/>
  <c r="AQ2172" i="16"/>
  <c r="AP2172" i="16"/>
  <c r="AO2172" i="16"/>
  <c r="AN2172" i="16"/>
  <c r="AM2172" i="16"/>
  <c r="AL2172" i="16"/>
  <c r="AT2156" i="16"/>
  <c r="AS2156" i="16"/>
  <c r="AR2156" i="16"/>
  <c r="AQ2156" i="16"/>
  <c r="AP2156" i="16"/>
  <c r="AO2156" i="16"/>
  <c r="AN2156" i="16"/>
  <c r="AM2156" i="16"/>
  <c r="AL2156" i="16"/>
  <c r="AT2140" i="16"/>
  <c r="AS2140" i="16"/>
  <c r="AR2140" i="16"/>
  <c r="AQ2140" i="16"/>
  <c r="AP2140" i="16"/>
  <c r="AO2140" i="16"/>
  <c r="AN2140" i="16"/>
  <c r="AM2140" i="16"/>
  <c r="AL2140" i="16"/>
  <c r="AT2124" i="16"/>
  <c r="AS2124" i="16"/>
  <c r="AR2124" i="16"/>
  <c r="AQ2124" i="16"/>
  <c r="AP2124" i="16"/>
  <c r="AO2124" i="16"/>
  <c r="AN2124" i="16"/>
  <c r="AM2124" i="16"/>
  <c r="AL2124" i="16"/>
  <c r="AT2108" i="16"/>
  <c r="AS2108" i="16"/>
  <c r="AR2108" i="16"/>
  <c r="AQ2108" i="16"/>
  <c r="AP2108" i="16"/>
  <c r="AO2108" i="16"/>
  <c r="AN2108" i="16"/>
  <c r="AM2108" i="16"/>
  <c r="AL2108" i="16"/>
  <c r="AT2092" i="16"/>
  <c r="AS2092" i="16"/>
  <c r="AR2092" i="16"/>
  <c r="AQ2092" i="16"/>
  <c r="AP2092" i="16"/>
  <c r="AO2092" i="16"/>
  <c r="AN2092" i="16"/>
  <c r="AM2092" i="16"/>
  <c r="AL2092" i="16"/>
  <c r="AT2076" i="16"/>
  <c r="AS2076" i="16"/>
  <c r="AR2076" i="16"/>
  <c r="AQ2076" i="16"/>
  <c r="AP2076" i="16"/>
  <c r="AO2076" i="16"/>
  <c r="AN2076" i="16"/>
  <c r="AM2076" i="16"/>
  <c r="AL2076" i="16"/>
  <c r="AT2060" i="16"/>
  <c r="AS2060" i="16"/>
  <c r="AR2060" i="16"/>
  <c r="AQ2060" i="16"/>
  <c r="AP2060" i="16"/>
  <c r="AO2060" i="16"/>
  <c r="AN2060" i="16"/>
  <c r="AM2060" i="16"/>
  <c r="AL2060" i="16"/>
  <c r="AR2044" i="16"/>
  <c r="AQ2044" i="16"/>
  <c r="AP2044" i="16"/>
  <c r="AO2044" i="16"/>
  <c r="AN2044" i="16"/>
  <c r="AM2044" i="16"/>
  <c r="AL2044" i="16"/>
  <c r="AT2044" i="16"/>
  <c r="AS2044" i="16"/>
  <c r="AT2028" i="16"/>
  <c r="AS2028" i="16"/>
  <c r="AR2028" i="16"/>
  <c r="AQ2028" i="16"/>
  <c r="AP2028" i="16"/>
  <c r="AO2028" i="16"/>
  <c r="AN2028" i="16"/>
  <c r="AM2028" i="16"/>
  <c r="AL2028" i="16"/>
  <c r="AT2012" i="16"/>
  <c r="AS2012" i="16"/>
  <c r="AR2012" i="16"/>
  <c r="AQ2012" i="16"/>
  <c r="AP2012" i="16"/>
  <c r="AO2012" i="16"/>
  <c r="AN2012" i="16"/>
  <c r="AM2012" i="16"/>
  <c r="AL2012" i="16"/>
  <c r="AT1996" i="16"/>
  <c r="AS1996" i="16"/>
  <c r="AR1996" i="16"/>
  <c r="AQ1996" i="16"/>
  <c r="AP1996" i="16"/>
  <c r="AO1996" i="16"/>
  <c r="AN1996" i="16"/>
  <c r="AM1996" i="16"/>
  <c r="AL1996" i="16"/>
  <c r="AN1980" i="16"/>
  <c r="AM1980" i="16"/>
  <c r="AL1980" i="16"/>
  <c r="AT1980" i="16"/>
  <c r="AS1980" i="16"/>
  <c r="AR1980" i="16"/>
  <c r="AQ1980" i="16"/>
  <c r="AP1980" i="16"/>
  <c r="AO1980" i="16"/>
  <c r="AT1964" i="16"/>
  <c r="AS1964" i="16"/>
  <c r="AR1964" i="16"/>
  <c r="AQ1964" i="16"/>
  <c r="AP1964" i="16"/>
  <c r="AO1964" i="16"/>
  <c r="AN1964" i="16"/>
  <c r="AM1964" i="16"/>
  <c r="AL1964" i="16"/>
  <c r="AT1948" i="16"/>
  <c r="AS1948" i="16"/>
  <c r="AR1948" i="16"/>
  <c r="AQ1948" i="16"/>
  <c r="AP1948" i="16"/>
  <c r="AO1948" i="16"/>
  <c r="AN1948" i="16"/>
  <c r="AM1948" i="16"/>
  <c r="AL1948" i="16"/>
  <c r="AQ1932" i="16"/>
  <c r="AP1932" i="16"/>
  <c r="AO1932" i="16"/>
  <c r="AN1932" i="16"/>
  <c r="AM1932" i="16"/>
  <c r="AL1932" i="16"/>
  <c r="AT1932" i="16"/>
  <c r="AS1932" i="16"/>
  <c r="AR1932" i="16"/>
  <c r="AT1916" i="16"/>
  <c r="AS1916" i="16"/>
  <c r="AR1916" i="16"/>
  <c r="AQ1916" i="16"/>
  <c r="AP1916" i="16"/>
  <c r="AO1916" i="16"/>
  <c r="AN1916" i="16"/>
  <c r="AM1916" i="16"/>
  <c r="AL1916" i="16"/>
  <c r="AT1900" i="16"/>
  <c r="AS1900" i="16"/>
  <c r="AR1900" i="16"/>
  <c r="AQ1900" i="16"/>
  <c r="AP1900" i="16"/>
  <c r="AO1900" i="16"/>
  <c r="AN1900" i="16"/>
  <c r="AM1900" i="16"/>
  <c r="AL1900" i="16"/>
  <c r="AT1884" i="16"/>
  <c r="AS1884" i="16"/>
  <c r="AR1884" i="16"/>
  <c r="AQ1884" i="16"/>
  <c r="AP1884" i="16"/>
  <c r="AO1884" i="16"/>
  <c r="AN1884" i="16"/>
  <c r="AM1884" i="16"/>
  <c r="AL1884" i="16"/>
  <c r="AM1868" i="16"/>
  <c r="AL1868" i="16"/>
  <c r="AT1868" i="16"/>
  <c r="AS1868" i="16"/>
  <c r="AR1868" i="16"/>
  <c r="AQ1868" i="16"/>
  <c r="AP1868" i="16"/>
  <c r="AO1868" i="16"/>
  <c r="AN1868" i="16"/>
  <c r="AT1852" i="16"/>
  <c r="AS1852" i="16"/>
  <c r="AR1852" i="16"/>
  <c r="AQ1852" i="16"/>
  <c r="AP1852" i="16"/>
  <c r="AO1852" i="16"/>
  <c r="AN1852" i="16"/>
  <c r="AM1852" i="16"/>
  <c r="AL1852" i="16"/>
  <c r="AT1836" i="16"/>
  <c r="AS1836" i="16"/>
  <c r="AR1836" i="16"/>
  <c r="AQ1836" i="16"/>
  <c r="AP1836" i="16"/>
  <c r="AO1836" i="16"/>
  <c r="AN1836" i="16"/>
  <c r="AM1836" i="16"/>
  <c r="AL1836" i="16"/>
  <c r="AT1820" i="16"/>
  <c r="AS1820" i="16"/>
  <c r="AR1820" i="16"/>
  <c r="AQ1820" i="16"/>
  <c r="AP1820" i="16"/>
  <c r="AO1820" i="16"/>
  <c r="AN1820" i="16"/>
  <c r="AM1820" i="16"/>
  <c r="AL1820" i="16"/>
  <c r="AT1804" i="16"/>
  <c r="AS1804" i="16"/>
  <c r="AR1804" i="16"/>
  <c r="AQ1804" i="16"/>
  <c r="AP1804" i="16"/>
  <c r="AO1804" i="16"/>
  <c r="AN1804" i="16"/>
  <c r="AM1804" i="16"/>
  <c r="AL1804" i="16"/>
  <c r="AR1788" i="16"/>
  <c r="AQ1788" i="16"/>
  <c r="AP1788" i="16"/>
  <c r="AO1788" i="16"/>
  <c r="AN1788" i="16"/>
  <c r="AM1788" i="16"/>
  <c r="AL1788" i="16"/>
  <c r="AT1788" i="16"/>
  <c r="AS1788" i="16"/>
  <c r="AT2234" i="16"/>
  <c r="AS2234" i="16"/>
  <c r="AR2234" i="16"/>
  <c r="AQ2234" i="16"/>
  <c r="AP2234" i="16"/>
  <c r="AO2234" i="16"/>
  <c r="AN2234" i="16"/>
  <c r="AM2234" i="16"/>
  <c r="AL2234" i="16"/>
  <c r="AT2218" i="16"/>
  <c r="AS2218" i="16"/>
  <c r="AR2218" i="16"/>
  <c r="AQ2218" i="16"/>
  <c r="AP2218" i="16"/>
  <c r="AO2218" i="16"/>
  <c r="AN2218" i="16"/>
  <c r="AM2218" i="16"/>
  <c r="AL2218" i="16"/>
  <c r="AT2202" i="16"/>
  <c r="AS2202" i="16"/>
  <c r="AR2202" i="16"/>
  <c r="AQ2202" i="16"/>
  <c r="AP2202" i="16"/>
  <c r="AO2202" i="16"/>
  <c r="AN2202" i="16"/>
  <c r="AM2202" i="16"/>
  <c r="AL2202" i="16"/>
  <c r="AT2186" i="16"/>
  <c r="AS2186" i="16"/>
  <c r="AR2186" i="16"/>
  <c r="AQ2186" i="16"/>
  <c r="AP2186" i="16"/>
  <c r="AO2186" i="16"/>
  <c r="AN2186" i="16"/>
  <c r="AM2186" i="16"/>
  <c r="AL2186" i="16"/>
  <c r="AT2170" i="16"/>
  <c r="AS2170" i="16"/>
  <c r="AR2170" i="16"/>
  <c r="AQ2170" i="16"/>
  <c r="AP2170" i="16"/>
  <c r="AO2170" i="16"/>
  <c r="AN2170" i="16"/>
  <c r="AM2170" i="16"/>
  <c r="AL2170" i="16"/>
  <c r="AT2154" i="16"/>
  <c r="AS2154" i="16"/>
  <c r="AR2154" i="16"/>
  <c r="AQ2154" i="16"/>
  <c r="AP2154" i="16"/>
  <c r="AO2154" i="16"/>
  <c r="AN2154" i="16"/>
  <c r="AM2154" i="16"/>
  <c r="AL2154" i="16"/>
  <c r="AT2138" i="16"/>
  <c r="AS2138" i="16"/>
  <c r="AR2138" i="16"/>
  <c r="AQ2138" i="16"/>
  <c r="AP2138" i="16"/>
  <c r="AO2138" i="16"/>
  <c r="AN2138" i="16"/>
  <c r="AM2138" i="16"/>
  <c r="AL2138" i="16"/>
  <c r="AT2122" i="16"/>
  <c r="AS2122" i="16"/>
  <c r="AR2122" i="16"/>
  <c r="AQ2122" i="16"/>
  <c r="AP2122" i="16"/>
  <c r="AO2122" i="16"/>
  <c r="AN2122" i="16"/>
  <c r="AM2122" i="16"/>
  <c r="AL2122" i="16"/>
  <c r="AS2106" i="16"/>
  <c r="AR2106" i="16"/>
  <c r="AQ2106" i="16"/>
  <c r="AP2106" i="16"/>
  <c r="AO2106" i="16"/>
  <c r="AN2106" i="16"/>
  <c r="AM2106" i="16"/>
  <c r="AL2106" i="16"/>
  <c r="AT2106" i="16"/>
  <c r="AT2090" i="16"/>
  <c r="AS2090" i="16"/>
  <c r="AR2090" i="16"/>
  <c r="AQ2090" i="16"/>
  <c r="AP2090" i="16"/>
  <c r="AO2090" i="16"/>
  <c r="AN2090" i="16"/>
  <c r="AM2090" i="16"/>
  <c r="AL2090" i="16"/>
  <c r="AT2074" i="16"/>
  <c r="AS2074" i="16"/>
  <c r="AR2074" i="16"/>
  <c r="AQ2074" i="16"/>
  <c r="AP2074" i="16"/>
  <c r="AO2074" i="16"/>
  <c r="AN2074" i="16"/>
  <c r="AM2074" i="16"/>
  <c r="AL2074" i="16"/>
  <c r="AL2058" i="16"/>
  <c r="AT2058" i="16"/>
  <c r="AS2058" i="16"/>
  <c r="AR2058" i="16"/>
  <c r="AQ2058" i="16"/>
  <c r="AP2058" i="16"/>
  <c r="AO2058" i="16"/>
  <c r="AN2058" i="16"/>
  <c r="AM2058" i="16"/>
  <c r="AT2042" i="16"/>
  <c r="AS2042" i="16"/>
  <c r="AR2042" i="16"/>
  <c r="AQ2042" i="16"/>
  <c r="AP2042" i="16"/>
  <c r="AO2042" i="16"/>
  <c r="AN2042" i="16"/>
  <c r="AM2042" i="16"/>
  <c r="AL2042" i="16"/>
  <c r="AT2026" i="16"/>
  <c r="AS2026" i="16"/>
  <c r="AR2026" i="16"/>
  <c r="AQ2026" i="16"/>
  <c r="AP2026" i="16"/>
  <c r="AO2026" i="16"/>
  <c r="AN2026" i="16"/>
  <c r="AM2026" i="16"/>
  <c r="AL2026" i="16"/>
  <c r="AT2010" i="16"/>
  <c r="AS2010" i="16"/>
  <c r="AR2010" i="16"/>
  <c r="AQ2010" i="16"/>
  <c r="AP2010" i="16"/>
  <c r="AO2010" i="16"/>
  <c r="AN2010" i="16"/>
  <c r="AM2010" i="16"/>
  <c r="AL2010" i="16"/>
  <c r="AP1994" i="16"/>
  <c r="AO1994" i="16"/>
  <c r="AN1994" i="16"/>
  <c r="AM1994" i="16"/>
  <c r="AL1994" i="16"/>
  <c r="AT1994" i="16"/>
  <c r="AS1994" i="16"/>
  <c r="AR1994" i="16"/>
  <c r="AQ1994" i="16"/>
  <c r="AT1978" i="16"/>
  <c r="AS1978" i="16"/>
  <c r="AR1978" i="16"/>
  <c r="AQ1978" i="16"/>
  <c r="AP1978" i="16"/>
  <c r="AO1978" i="16"/>
  <c r="AN1978" i="16"/>
  <c r="AM1978" i="16"/>
  <c r="AL1978" i="16"/>
  <c r="AT1962" i="16"/>
  <c r="AS1962" i="16"/>
  <c r="AR1962" i="16"/>
  <c r="AQ1962" i="16"/>
  <c r="AP1962" i="16"/>
  <c r="AO1962" i="16"/>
  <c r="AN1962" i="16"/>
  <c r="AM1962" i="16"/>
  <c r="AL1962" i="16"/>
  <c r="AT1946" i="16"/>
  <c r="AS1946" i="16"/>
  <c r="AR1946" i="16"/>
  <c r="AQ1946" i="16"/>
  <c r="AP1946" i="16"/>
  <c r="AO1946" i="16"/>
  <c r="AN1946" i="16"/>
  <c r="AM1946" i="16"/>
  <c r="AL1946" i="16"/>
  <c r="AT1930" i="16"/>
  <c r="AS1930" i="16"/>
  <c r="AR1930" i="16"/>
  <c r="AQ1930" i="16"/>
  <c r="AP1930" i="16"/>
  <c r="AO1930" i="16"/>
  <c r="AN1930" i="16"/>
  <c r="AM1930" i="16"/>
  <c r="AL1930" i="16"/>
  <c r="AO1914" i="16"/>
  <c r="AN1914" i="16"/>
  <c r="AM1914" i="16"/>
  <c r="AL1914" i="16"/>
  <c r="AT1914" i="16"/>
  <c r="AS1914" i="16"/>
  <c r="AR1914" i="16"/>
  <c r="AQ1914" i="16"/>
  <c r="AP1914" i="16"/>
  <c r="AT1898" i="16"/>
  <c r="AS1898" i="16"/>
  <c r="AR1898" i="16"/>
  <c r="AQ1898" i="16"/>
  <c r="AP1898" i="16"/>
  <c r="AO1898" i="16"/>
  <c r="AN1898" i="16"/>
  <c r="AM1898" i="16"/>
  <c r="AL1898" i="16"/>
  <c r="AT1882" i="16"/>
  <c r="AS1882" i="16"/>
  <c r="AR1882" i="16"/>
  <c r="AQ1882" i="16"/>
  <c r="AP1882" i="16"/>
  <c r="AO1882" i="16"/>
  <c r="AN1882" i="16"/>
  <c r="AM1882" i="16"/>
  <c r="AL1882" i="16"/>
  <c r="AT1866" i="16"/>
  <c r="AS1866" i="16"/>
  <c r="AR1866" i="16"/>
  <c r="AQ1866" i="16"/>
  <c r="AP1866" i="16"/>
  <c r="AO1866" i="16"/>
  <c r="AN1866" i="16"/>
  <c r="AM1866" i="16"/>
  <c r="AL1866" i="16"/>
  <c r="AT1850" i="16"/>
  <c r="AS1850" i="16"/>
  <c r="AR1850" i="16"/>
  <c r="AQ1850" i="16"/>
  <c r="AP1850" i="16"/>
  <c r="AO1850" i="16"/>
  <c r="AN1850" i="16"/>
  <c r="AM1850" i="16"/>
  <c r="AL1850" i="16"/>
  <c r="AT1834" i="16"/>
  <c r="AS1834" i="16"/>
  <c r="AR1834" i="16"/>
  <c r="AQ1834" i="16"/>
  <c r="AP1834" i="16"/>
  <c r="AO1834" i="16"/>
  <c r="AN1834" i="16"/>
  <c r="AM1834" i="16"/>
  <c r="AL1834" i="16"/>
  <c r="AT1818" i="16"/>
  <c r="AS1818" i="16"/>
  <c r="AR1818" i="16"/>
  <c r="AQ1818" i="16"/>
  <c r="AP1818" i="16"/>
  <c r="AO1818" i="16"/>
  <c r="AN1818" i="16"/>
  <c r="AM1818" i="16"/>
  <c r="AL1818" i="16"/>
  <c r="AL1802" i="16"/>
  <c r="AT1802" i="16"/>
  <c r="AS1802" i="16"/>
  <c r="AR1802" i="16"/>
  <c r="AQ1802" i="16"/>
  <c r="AP1802" i="16"/>
  <c r="AO1802" i="16"/>
  <c r="AN1802" i="16"/>
  <c r="AM1802" i="16"/>
  <c r="AT1786" i="16"/>
  <c r="AS1786" i="16"/>
  <c r="AR1786" i="16"/>
  <c r="AQ1786" i="16"/>
  <c r="AP1786" i="16"/>
  <c r="AO1786" i="16"/>
  <c r="AN1786" i="16"/>
  <c r="AM1786" i="16"/>
  <c r="AL1786" i="16"/>
  <c r="BB75" i="16"/>
  <c r="BC75" i="16"/>
  <c r="BD75" i="16"/>
  <c r="BB115" i="16"/>
  <c r="BC115" i="16"/>
  <c r="BD115" i="16"/>
  <c r="BB155" i="16"/>
  <c r="BC155" i="16"/>
  <c r="BD155" i="16"/>
  <c r="CN31" i="16"/>
  <c r="CM31" i="16"/>
  <c r="CN55" i="16"/>
  <c r="CM55" i="16"/>
  <c r="CN95" i="16"/>
  <c r="CM95" i="16"/>
  <c r="BB36" i="16"/>
  <c r="BD36" i="16"/>
  <c r="BC36" i="16"/>
  <c r="BC44" i="16"/>
  <c r="BB60" i="16"/>
  <c r="BD60" i="16"/>
  <c r="BC60" i="16"/>
  <c r="BB68" i="16"/>
  <c r="BC68" i="16"/>
  <c r="BD68" i="16"/>
  <c r="BB76" i="16"/>
  <c r="BC76" i="16"/>
  <c r="BD76" i="16"/>
  <c r="BB92" i="16"/>
  <c r="BD92" i="16"/>
  <c r="BC92" i="16"/>
  <c r="BB100" i="16"/>
  <c r="BC100" i="16"/>
  <c r="BD100" i="16"/>
  <c r="BB108" i="16"/>
  <c r="BC108" i="16"/>
  <c r="BD108" i="16"/>
  <c r="BB124" i="16"/>
  <c r="BC124" i="16"/>
  <c r="BD124" i="16"/>
  <c r="BB132" i="16"/>
  <c r="BC132" i="16"/>
  <c r="BD132" i="16"/>
  <c r="BB140" i="16"/>
  <c r="BC140" i="16"/>
  <c r="BD140" i="16"/>
  <c r="BB156" i="16"/>
  <c r="BD156" i="16"/>
  <c r="BC156" i="16"/>
  <c r="AT2600" i="17"/>
  <c r="AS2600" i="17"/>
  <c r="AR2600" i="17" s="1"/>
  <c r="AQ2600" i="17" s="1"/>
  <c r="AP2600" i="17" s="1"/>
  <c r="AO2600" i="17" s="1"/>
  <c r="AN2600" i="17" s="1"/>
  <c r="AM2600" i="17" s="1"/>
  <c r="AL2600" i="17" s="1"/>
  <c r="AT2576" i="17"/>
  <c r="AS2576" i="17" s="1"/>
  <c r="AR2576" i="17" s="1"/>
  <c r="AQ2576" i="17" s="1"/>
  <c r="AP2576" i="17" s="1"/>
  <c r="AO2576" i="17" s="1"/>
  <c r="AN2576" i="17" s="1"/>
  <c r="AM2576" i="17" s="1"/>
  <c r="AL2576" i="17" s="1"/>
  <c r="AT2736" i="17"/>
  <c r="AS2736" i="17"/>
  <c r="AR2736" i="17" s="1"/>
  <c r="AQ2736" i="17" s="1"/>
  <c r="AP2736" i="17" s="1"/>
  <c r="AO2736" i="17" s="1"/>
  <c r="AN2736" i="17" s="1"/>
  <c r="AM2736" i="17" s="1"/>
  <c r="AL2736" i="17" s="1"/>
  <c r="AT2728" i="17"/>
  <c r="AS2728" i="17" s="1"/>
  <c r="AR2728" i="17"/>
  <c r="AQ2728" i="17" s="1"/>
  <c r="AP2728" i="17" s="1"/>
  <c r="AO2728" i="17" s="1"/>
  <c r="AN2728" i="17" s="1"/>
  <c r="AM2728" i="17" s="1"/>
  <c r="AL2728" i="17"/>
  <c r="AT2720" i="17"/>
  <c r="AS2720" i="17"/>
  <c r="AR2720" i="17" s="1"/>
  <c r="AQ2720" i="17" s="1"/>
  <c r="AP2720" i="17" s="1"/>
  <c r="AO2720" i="17" s="1"/>
  <c r="AN2720" i="17" s="1"/>
  <c r="AM2720" i="17"/>
  <c r="AL2720" i="17" s="1"/>
  <c r="AT2712" i="17"/>
  <c r="AS2712" i="17" s="1"/>
  <c r="AR2712" i="17" s="1"/>
  <c r="AQ2712" i="17" s="1"/>
  <c r="AP2712" i="17" s="1"/>
  <c r="AO2712" i="17" s="1"/>
  <c r="AN2712" i="17" s="1"/>
  <c r="AM2712" i="17" s="1"/>
  <c r="AL2712" i="17" s="1"/>
  <c r="AT2704" i="17"/>
  <c r="AS2704" i="17"/>
  <c r="AR2704" i="17" s="1"/>
  <c r="AQ2704" i="17" s="1"/>
  <c r="AP2704" i="17" s="1"/>
  <c r="AO2704" i="17" s="1"/>
  <c r="AN2704" i="17" s="1"/>
  <c r="AM2704" i="17" s="1"/>
  <c r="AL2704" i="17" s="1"/>
  <c r="AT2696" i="17"/>
  <c r="AS2696" i="17" s="1"/>
  <c r="AR2696" i="17" s="1"/>
  <c r="AQ2696" i="17" s="1"/>
  <c r="AP2696" i="17"/>
  <c r="AO2696" i="17" s="1"/>
  <c r="AN2696" i="17" s="1"/>
  <c r="AM2696" i="17" s="1"/>
  <c r="AL2696" i="17" s="1"/>
  <c r="AT2688" i="17"/>
  <c r="AS2688" i="17"/>
  <c r="AR2688" i="17" s="1"/>
  <c r="AQ2688" i="17"/>
  <c r="AP2688" i="17" s="1"/>
  <c r="AO2688" i="17" s="1"/>
  <c r="AN2688" i="17" s="1"/>
  <c r="AM2688" i="17" s="1"/>
  <c r="AL2688" i="17" s="1"/>
  <c r="AT2680" i="17"/>
  <c r="AS2680" i="17" s="1"/>
  <c r="AR2680" i="17"/>
  <c r="AQ2680" i="17" s="1"/>
  <c r="AP2680" i="17"/>
  <c r="AO2680" i="17" s="1"/>
  <c r="AN2680" i="17" s="1"/>
  <c r="AM2680" i="17" s="1"/>
  <c r="AL2680" i="17" s="1"/>
  <c r="AT2672" i="17"/>
  <c r="AS2672" i="17"/>
  <c r="AR2672" i="17" s="1"/>
  <c r="AQ2672" i="17"/>
  <c r="AP2672" i="17" s="1"/>
  <c r="AO2672" i="17" s="1"/>
  <c r="AN2672" i="17" s="1"/>
  <c r="AM2672" i="17" s="1"/>
  <c r="AL2672" i="17" s="1"/>
  <c r="AT2664" i="17"/>
  <c r="AS2664" i="17" s="1"/>
  <c r="AR2664" i="17" s="1"/>
  <c r="AQ2664" i="17" s="1"/>
  <c r="AP2664" i="17" s="1"/>
  <c r="AO2664" i="17" s="1"/>
  <c r="AN2664" i="17" s="1"/>
  <c r="AM2664" i="17" s="1"/>
  <c r="AL2664" i="17" s="1"/>
  <c r="AT2656" i="17"/>
  <c r="AS2656" i="17"/>
  <c r="AR2656" i="17" s="1"/>
  <c r="AQ2656" i="17" s="1"/>
  <c r="AP2656" i="17" s="1"/>
  <c r="AO2656" i="17" s="1"/>
  <c r="AN2656" i="17" s="1"/>
  <c r="AM2656" i="17" s="1"/>
  <c r="AL2656" i="17" s="1"/>
  <c r="AT2648" i="17"/>
  <c r="AS2648" i="17" s="1"/>
  <c r="AR2648" i="17" s="1"/>
  <c r="AQ2648" i="17" s="1"/>
  <c r="AP2648" i="17" s="1"/>
  <c r="AO2648" i="17" s="1"/>
  <c r="AN2648" i="17"/>
  <c r="AM2648" i="17" s="1"/>
  <c r="AL2648" i="17"/>
  <c r="AT2640" i="17"/>
  <c r="AS2640" i="17"/>
  <c r="AR2640" i="17" s="1"/>
  <c r="AQ2640" i="17" s="1"/>
  <c r="AP2640" i="17" s="1"/>
  <c r="AO2640" i="17"/>
  <c r="AN2640" i="17" s="1"/>
  <c r="AM2640" i="17"/>
  <c r="AL2640" i="17" s="1"/>
  <c r="AT2632" i="17"/>
  <c r="AS2632" i="17" s="1"/>
  <c r="AR2632" i="17" s="1"/>
  <c r="AQ2632" i="17" s="1"/>
  <c r="AP2632" i="17"/>
  <c r="AO2632" i="17" s="1"/>
  <c r="AN2632" i="17"/>
  <c r="AM2632" i="17" s="1"/>
  <c r="AL2632" i="17" s="1"/>
  <c r="AT2624" i="17"/>
  <c r="AS2624" i="17"/>
  <c r="AR2624" i="17" s="1"/>
  <c r="AQ2624" i="17"/>
  <c r="AP2624" i="17" s="1"/>
  <c r="AO2624" i="17"/>
  <c r="AN2624" i="17" s="1"/>
  <c r="AM2624" i="17" s="1"/>
  <c r="AL2624" i="17" s="1"/>
  <c r="AT2616" i="17"/>
  <c r="AS2616" i="17" s="1"/>
  <c r="AR2616" i="17" s="1"/>
  <c r="AQ2616" i="17" s="1"/>
  <c r="AP2616" i="17" s="1"/>
  <c r="AO2616" i="17" s="1"/>
  <c r="AN2616" i="17" s="1"/>
  <c r="AM2616" i="17" s="1"/>
  <c r="AL2616" i="17" s="1"/>
  <c r="AT2608" i="17"/>
  <c r="AS2608" i="17"/>
  <c r="AR2608" i="17" s="1"/>
  <c r="AQ2608" i="17" s="1"/>
  <c r="AP2608" i="17" s="1"/>
  <c r="AO2608" i="17" s="1"/>
  <c r="AN2608" i="17" s="1"/>
  <c r="AM2608" i="17" s="1"/>
  <c r="AL2608" i="17" s="1"/>
  <c r="AT2594" i="17"/>
  <c r="AS2594" i="17" s="1"/>
  <c r="AR2594" i="17"/>
  <c r="AQ2594" i="17" s="1"/>
  <c r="AP2594" i="17" s="1"/>
  <c r="AO2594" i="17" s="1"/>
  <c r="AN2594" i="17" s="1"/>
  <c r="AM2594" i="17" s="1"/>
  <c r="AL2594" i="17"/>
  <c r="AT2562" i="17"/>
  <c r="AS2562" i="17"/>
  <c r="AR2562" i="17" s="1"/>
  <c r="AQ2562" i="17" s="1"/>
  <c r="AP2562" i="17" s="1"/>
  <c r="AO2562" i="17" s="1"/>
  <c r="AN2562" i="17" s="1"/>
  <c r="AM2562" i="17"/>
  <c r="AL2562" i="17" s="1"/>
  <c r="AT2200" i="17"/>
  <c r="AS2200" i="17" s="1"/>
  <c r="AR2200" i="17" s="1"/>
  <c r="AQ2200" i="17" s="1"/>
  <c r="AP2200" i="17" s="1"/>
  <c r="AO2200" i="17" s="1"/>
  <c r="AN2200" i="17" s="1"/>
  <c r="AM2200" i="17" s="1"/>
  <c r="AL2200" i="17" s="1"/>
  <c r="AT2735" i="17"/>
  <c r="AS2735" i="17"/>
  <c r="AR2735" i="17" s="1"/>
  <c r="AQ2735" i="17" s="1"/>
  <c r="AP2735" i="17" s="1"/>
  <c r="AO2735" i="17" s="1"/>
  <c r="AN2735" i="17" s="1"/>
  <c r="AM2735" i="17" s="1"/>
  <c r="AL2735" i="17" s="1"/>
  <c r="AT2727" i="17"/>
  <c r="AS2727" i="17" s="1"/>
  <c r="AR2727" i="17" s="1"/>
  <c r="AQ2727" i="17" s="1"/>
  <c r="AP2727" i="17"/>
  <c r="AO2727" i="17" s="1"/>
  <c r="AN2727" i="17" s="1"/>
  <c r="AM2727" i="17" s="1"/>
  <c r="AL2727" i="17" s="1"/>
  <c r="BB1856" i="16"/>
  <c r="BC1856" i="16"/>
  <c r="BD1856" i="16"/>
  <c r="BB2048" i="16"/>
  <c r="BC2048" i="16"/>
  <c r="BD2048" i="16"/>
  <c r="BC1790" i="16"/>
  <c r="BD1790" i="16"/>
  <c r="BB1790" i="16"/>
  <c r="BB1888" i="16"/>
  <c r="BC1888" i="16"/>
  <c r="BD1888" i="16"/>
  <c r="BC2046" i="16"/>
  <c r="BD2046" i="16"/>
  <c r="BB2046" i="16"/>
  <c r="AJ105" i="16"/>
  <c r="AI105" i="16"/>
  <c r="AK105" i="16"/>
  <c r="BB62" i="16"/>
  <c r="BC62" i="16"/>
  <c r="BD62" i="16"/>
  <c r="BB70" i="16"/>
  <c r="BC70" i="16"/>
  <c r="BD70" i="16"/>
  <c r="BB78" i="16"/>
  <c r="BC78" i="16"/>
  <c r="BD78" i="16"/>
  <c r="BB150" i="16"/>
  <c r="BC150" i="16"/>
  <c r="BD150" i="16"/>
  <c r="BB1952" i="16"/>
  <c r="BC1952" i="16"/>
  <c r="BD1952" i="16"/>
  <c r="BB2064" i="16"/>
  <c r="BD2064" i="16"/>
  <c r="BC2064" i="16"/>
  <c r="BC2062" i="16"/>
  <c r="BD2062" i="16"/>
  <c r="BB2062" i="16"/>
  <c r="R160" i="2"/>
  <c r="T160" i="2" s="1"/>
  <c r="R76" i="2"/>
  <c r="T76" i="2" s="1"/>
  <c r="R73" i="2"/>
  <c r="T73" i="2" s="1"/>
  <c r="J67" i="6"/>
  <c r="J85" i="6"/>
  <c r="K145" i="2"/>
  <c r="N145" i="2"/>
  <c r="J42" i="2"/>
  <c r="R42" i="2"/>
  <c r="J87" i="6"/>
  <c r="J73" i="6"/>
  <c r="K25" i="6"/>
  <c r="J34" i="2"/>
  <c r="R34" i="2"/>
  <c r="AB1811" i="15"/>
  <c r="AD1811" i="15"/>
  <c r="AB2721" i="15"/>
  <c r="AD2721" i="15"/>
  <c r="AB2697" i="15"/>
  <c r="AD2697" i="15"/>
  <c r="AB2673" i="15"/>
  <c r="AD2673" i="15"/>
  <c r="AB2649" i="15"/>
  <c r="AD2649" i="15"/>
  <c r="AB2625" i="15"/>
  <c r="AD2625" i="15"/>
  <c r="AB2601" i="15"/>
  <c r="AD2601" i="15"/>
  <c r="AB2577" i="15"/>
  <c r="AD2577" i="15"/>
  <c r="AB2545" i="15"/>
  <c r="AD2545" i="15"/>
  <c r="AB2521" i="15"/>
  <c r="AD2521" i="15"/>
  <c r="AB2505" i="15"/>
  <c r="AD2505" i="15"/>
  <c r="AB2457" i="15"/>
  <c r="AD2457" i="15"/>
  <c r="AB2433" i="15"/>
  <c r="AD2433" i="15"/>
  <c r="AB2409" i="15"/>
  <c r="AD2409" i="15"/>
  <c r="AB2385" i="15"/>
  <c r="AD2385" i="15"/>
  <c r="AB2361" i="15"/>
  <c r="AD2361" i="15"/>
  <c r="AB2337" i="15"/>
  <c r="AD2337" i="15"/>
  <c r="AB2313" i="15"/>
  <c r="AD2313" i="15"/>
  <c r="AB2257" i="15"/>
  <c r="AD2257" i="15"/>
  <c r="AB2233" i="15"/>
  <c r="AD2233" i="15"/>
  <c r="AB2209" i="15"/>
  <c r="AD2209" i="15"/>
  <c r="AB2185" i="15"/>
  <c r="AD2185" i="15"/>
  <c r="AB2161" i="15"/>
  <c r="AD2161" i="15"/>
  <c r="AB2137" i="15"/>
  <c r="AD2137" i="15"/>
  <c r="AB2113" i="15"/>
  <c r="AD2113" i="15"/>
  <c r="AB2089" i="15"/>
  <c r="AD2089" i="15"/>
  <c r="AB2065" i="15"/>
  <c r="AD2065" i="15"/>
  <c r="AB1961" i="15"/>
  <c r="AD1961" i="15"/>
  <c r="AB1937" i="15"/>
  <c r="AD1937" i="15"/>
  <c r="AB1913" i="15"/>
  <c r="AD1913" i="15"/>
  <c r="AB1865" i="15"/>
  <c r="AD1865" i="15"/>
  <c r="AD2738" i="15"/>
  <c r="AB2738" i="15"/>
  <c r="AD2706" i="15"/>
  <c r="AB2706" i="15"/>
  <c r="AD2682" i="15"/>
  <c r="AB2682" i="15"/>
  <c r="AD2658" i="15"/>
  <c r="AB2658" i="15"/>
  <c r="AD2634" i="15"/>
  <c r="AB2634" i="15"/>
  <c r="AD2602" i="15"/>
  <c r="AB2602" i="15"/>
  <c r="AD2578" i="15"/>
  <c r="AB2578" i="15"/>
  <c r="AD2554" i="15"/>
  <c r="AB2554" i="15"/>
  <c r="AD2530" i="15"/>
  <c r="AB2530" i="15"/>
  <c r="AD2506" i="15"/>
  <c r="AB2506" i="15"/>
  <c r="AD2482" i="15"/>
  <c r="AB2482" i="15"/>
  <c r="AD2458" i="15"/>
  <c r="AB2458" i="15"/>
  <c r="AD2426" i="15"/>
  <c r="AB2426" i="15"/>
  <c r="AD2386" i="15"/>
  <c r="AB2386" i="15"/>
  <c r="AD2362" i="15"/>
  <c r="AB2362" i="15"/>
  <c r="AD2338" i="15"/>
  <c r="AB2338" i="15"/>
  <c r="AD2314" i="15"/>
  <c r="AB2314" i="15"/>
  <c r="AD2290" i="15"/>
  <c r="AB2290" i="15"/>
  <c r="AD2266" i="15"/>
  <c r="AB2266" i="15"/>
  <c r="AD2242" i="15"/>
  <c r="AB2242" i="15"/>
  <c r="AD2218" i="15"/>
  <c r="AB2218" i="15"/>
  <c r="AD2194" i="15"/>
  <c r="AB2194" i="15"/>
  <c r="AD2170" i="15"/>
  <c r="AB2170" i="15"/>
  <c r="AD2154" i="15"/>
  <c r="AB2154" i="15"/>
  <c r="AD2130" i="15"/>
  <c r="AB2130" i="15"/>
  <c r="AD2106" i="15"/>
  <c r="AB2106" i="15"/>
  <c r="AD2082" i="15"/>
  <c r="AD2058" i="15"/>
  <c r="AB2058" i="15"/>
  <c r="AD2034" i="15"/>
  <c r="AB2034" i="15"/>
  <c r="AD2010" i="15"/>
  <c r="AB2010" i="15"/>
  <c r="AD1986" i="15"/>
  <c r="AB1986" i="15"/>
  <c r="AD1962" i="15"/>
  <c r="AB1962" i="15"/>
  <c r="AD1930" i="15"/>
  <c r="AB1930" i="15"/>
  <c r="AD1914" i="15"/>
  <c r="AB1914" i="15"/>
  <c r="AD1890" i="15"/>
  <c r="AB1890" i="15"/>
  <c r="AD1866" i="15"/>
  <c r="AB1866" i="15"/>
  <c r="K143" i="2"/>
  <c r="N143" i="2"/>
  <c r="J26" i="2"/>
  <c r="R26" i="2"/>
  <c r="J63" i="6"/>
  <c r="AT129" i="16"/>
  <c r="AS129" i="16"/>
  <c r="AR129" i="16"/>
  <c r="AQ129" i="16"/>
  <c r="AP129" i="16"/>
  <c r="AO129" i="16"/>
  <c r="AN129" i="16"/>
  <c r="AM129" i="16"/>
  <c r="AL129" i="16"/>
  <c r="AT115" i="16"/>
  <c r="AS115" i="16"/>
  <c r="AR115" i="16"/>
  <c r="AQ115" i="16"/>
  <c r="AP115" i="16"/>
  <c r="AO115" i="16"/>
  <c r="AN115" i="16"/>
  <c r="AM115" i="16"/>
  <c r="AL115" i="16"/>
  <c r="AT125" i="16"/>
  <c r="AS125" i="16"/>
  <c r="AR125" i="16"/>
  <c r="AQ125" i="16"/>
  <c r="AP125" i="16"/>
  <c r="AO125" i="16"/>
  <c r="AN125" i="16"/>
  <c r="AM125" i="16"/>
  <c r="AL125" i="16"/>
  <c r="AR99" i="16"/>
  <c r="AQ99" i="16"/>
  <c r="AP99" i="16"/>
  <c r="AO99" i="16"/>
  <c r="AN99" i="16"/>
  <c r="AM99" i="16"/>
  <c r="AL99" i="16"/>
  <c r="AT99" i="16"/>
  <c r="AS99" i="16"/>
  <c r="AT31" i="16"/>
  <c r="AS31" i="16"/>
  <c r="AR31" i="16"/>
  <c r="AQ31" i="16"/>
  <c r="AP31" i="16"/>
  <c r="AO31" i="16"/>
  <c r="AN31" i="16"/>
  <c r="AM31" i="16"/>
  <c r="AL31" i="16"/>
  <c r="AT66" i="16"/>
  <c r="AS66" i="16"/>
  <c r="AR66" i="16"/>
  <c r="AQ66" i="16"/>
  <c r="AP66" i="16"/>
  <c r="AO66" i="16"/>
  <c r="AN66" i="16"/>
  <c r="AM66" i="16"/>
  <c r="AL66" i="16"/>
  <c r="AT106" i="16"/>
  <c r="AS106" i="16"/>
  <c r="AR106" i="16"/>
  <c r="AQ106" i="16"/>
  <c r="AP106" i="16"/>
  <c r="AO106" i="16"/>
  <c r="AN106" i="16"/>
  <c r="AM106" i="16"/>
  <c r="AL106" i="16"/>
  <c r="AR107" i="16"/>
  <c r="AQ107" i="16"/>
  <c r="AP107" i="16"/>
  <c r="AO107" i="16"/>
  <c r="AN107" i="16"/>
  <c r="AM107" i="16"/>
  <c r="AL107" i="16"/>
  <c r="AT107" i="16"/>
  <c r="AS107" i="16"/>
  <c r="AT2413" i="16"/>
  <c r="AS2413" i="16"/>
  <c r="AR2413" i="16"/>
  <c r="AQ2413" i="16"/>
  <c r="AP2413" i="16"/>
  <c r="AO2413" i="16"/>
  <c r="AN2413" i="16"/>
  <c r="AM2413" i="16"/>
  <c r="AL2413" i="16"/>
  <c r="AT2333" i="16"/>
  <c r="AS2333" i="16"/>
  <c r="AR2333" i="16"/>
  <c r="AQ2333" i="16"/>
  <c r="AP2333" i="16"/>
  <c r="AO2333" i="16"/>
  <c r="AN2333" i="16"/>
  <c r="AM2333" i="16"/>
  <c r="AL2333" i="16"/>
  <c r="AT2063" i="16"/>
  <c r="AS2063" i="16"/>
  <c r="AR2063" i="16"/>
  <c r="AQ2063" i="16"/>
  <c r="AP2063" i="16"/>
  <c r="AO2063" i="16"/>
  <c r="AN2063" i="16"/>
  <c r="AM2063" i="16"/>
  <c r="AL2063" i="16"/>
  <c r="AT2429" i="16"/>
  <c r="AS2429" i="16"/>
  <c r="AR2429" i="16"/>
  <c r="AQ2429" i="16"/>
  <c r="AP2429" i="16"/>
  <c r="AO2429" i="16"/>
  <c r="AN2429" i="16"/>
  <c r="AM2429" i="16"/>
  <c r="AL2429" i="16"/>
  <c r="AT2641" i="16"/>
  <c r="AS2641" i="16"/>
  <c r="AR2641" i="16"/>
  <c r="AQ2641" i="16"/>
  <c r="AP2641" i="16"/>
  <c r="AO2641" i="16"/>
  <c r="AN2641" i="16"/>
  <c r="AM2641" i="16"/>
  <c r="AL2641" i="16"/>
  <c r="AT2449" i="16"/>
  <c r="AS2449" i="16"/>
  <c r="AR2449" i="16"/>
  <c r="AQ2449" i="16"/>
  <c r="AP2449" i="16"/>
  <c r="AO2449" i="16"/>
  <c r="AN2449" i="16"/>
  <c r="AM2449" i="16"/>
  <c r="AL2449" i="16"/>
  <c r="AS2257" i="16"/>
  <c r="AR2257" i="16"/>
  <c r="AQ2257" i="16"/>
  <c r="AP2257" i="16"/>
  <c r="AO2257" i="16"/>
  <c r="AN2257" i="16"/>
  <c r="AM2257" i="16"/>
  <c r="AL2257" i="16"/>
  <c r="AT2257" i="16"/>
  <c r="AT2729" i="16"/>
  <c r="AS2729" i="16"/>
  <c r="AR2729" i="16"/>
  <c r="AQ2729" i="16"/>
  <c r="AP2729" i="16"/>
  <c r="AO2729" i="16"/>
  <c r="AN2729" i="16"/>
  <c r="AM2729" i="16"/>
  <c r="AL2729" i="16"/>
  <c r="AT2537" i="16"/>
  <c r="AS2537" i="16"/>
  <c r="AR2537" i="16"/>
  <c r="AQ2537" i="16"/>
  <c r="AP2537" i="16"/>
  <c r="AO2537" i="16"/>
  <c r="AN2537" i="16"/>
  <c r="AM2537" i="16"/>
  <c r="AL2537" i="16"/>
  <c r="AT2345" i="16"/>
  <c r="AS2345" i="16"/>
  <c r="AR2345" i="16"/>
  <c r="AQ2345" i="16"/>
  <c r="AP2345" i="16"/>
  <c r="AO2345" i="16"/>
  <c r="AN2345" i="16"/>
  <c r="AM2345" i="16"/>
  <c r="AL2345" i="16"/>
  <c r="AT2175" i="16"/>
  <c r="AS2175" i="16"/>
  <c r="AR2175" i="16"/>
  <c r="AQ2175" i="16"/>
  <c r="AP2175" i="16"/>
  <c r="AO2175" i="16"/>
  <c r="AN2175" i="16"/>
  <c r="AM2175" i="16"/>
  <c r="AL2175" i="16"/>
  <c r="CD91" i="16"/>
  <c r="CC91" i="16"/>
  <c r="CB91" i="16"/>
  <c r="CA91" i="16"/>
  <c r="BZ91" i="16"/>
  <c r="BY91" i="16"/>
  <c r="BX91" i="16"/>
  <c r="CF91" i="16"/>
  <c r="CE91" i="16"/>
  <c r="AT2661" i="16"/>
  <c r="AS2661" i="16"/>
  <c r="AR2661" i="16"/>
  <c r="AQ2661" i="16"/>
  <c r="AP2661" i="16"/>
  <c r="AO2661" i="16"/>
  <c r="AN2661" i="16"/>
  <c r="AM2661" i="16"/>
  <c r="AL2661" i="16"/>
  <c r="AT2469" i="16"/>
  <c r="AS2469" i="16"/>
  <c r="AR2469" i="16"/>
  <c r="AQ2469" i="16"/>
  <c r="AP2469" i="16"/>
  <c r="AO2469" i="16"/>
  <c r="AN2469" i="16"/>
  <c r="AM2469" i="16"/>
  <c r="AL2469" i="16"/>
  <c r="AS2277" i="16"/>
  <c r="AT2277" i="16"/>
  <c r="AR2277" i="16"/>
  <c r="AQ2277" i="16"/>
  <c r="AP2277" i="16"/>
  <c r="AO2277" i="16"/>
  <c r="AN2277" i="16"/>
  <c r="AM2277" i="16"/>
  <c r="AL2277" i="16"/>
  <c r="CM26" i="16"/>
  <c r="CN26" i="16"/>
  <c r="AJ100" i="15"/>
  <c r="AI100" i="15"/>
  <c r="AH100" i="15"/>
  <c r="AK100" i="15"/>
  <c r="BB1984" i="16"/>
  <c r="BC1984" i="16"/>
  <c r="BD1984" i="16"/>
  <c r="AI59" i="16"/>
  <c r="AH59" i="16"/>
  <c r="AA59" i="16"/>
  <c r="AJ59" i="16"/>
  <c r="AK59" i="16"/>
  <c r="CM60" i="16"/>
  <c r="CN60" i="16"/>
  <c r="CN41" i="16"/>
  <c r="CM41" i="16"/>
  <c r="BB30" i="16"/>
  <c r="BC30" i="16"/>
  <c r="BD30" i="16"/>
  <c r="BB118" i="16"/>
  <c r="BC118" i="16"/>
  <c r="BD118" i="16"/>
  <c r="BC1806" i="16"/>
  <c r="BD1806" i="16"/>
  <c r="BB1806" i="16"/>
  <c r="J69" i="6"/>
  <c r="AB2307" i="15"/>
  <c r="AD2307" i="15"/>
  <c r="AB2179" i="15"/>
  <c r="AD2179" i="15"/>
  <c r="AD2099" i="15"/>
  <c r="AB2067" i="15"/>
  <c r="AD2067" i="15"/>
  <c r="AB1987" i="15"/>
  <c r="AD1987" i="15"/>
  <c r="AD2692" i="15"/>
  <c r="AB2692" i="15"/>
  <c r="AD2668" i="15"/>
  <c r="AB2668" i="15"/>
  <c r="AD2604" i="15"/>
  <c r="AB2604" i="15"/>
  <c r="AD2564" i="15"/>
  <c r="AB2564" i="15"/>
  <c r="AD2532" i="15"/>
  <c r="AB2532" i="15"/>
  <c r="AD2500" i="15"/>
  <c r="AB2500" i="15"/>
  <c r="AB2476" i="15"/>
  <c r="AD2412" i="15"/>
  <c r="AB2412" i="15"/>
  <c r="AD2380" i="15"/>
  <c r="AB2380" i="15"/>
  <c r="AD2316" i="15"/>
  <c r="AB2316" i="15"/>
  <c r="AD2276" i="15"/>
  <c r="AB2276" i="15"/>
  <c r="AD2244" i="15"/>
  <c r="AB2244" i="15"/>
  <c r="AD2212" i="15"/>
  <c r="AB2212" i="15"/>
  <c r="AD2188" i="15"/>
  <c r="AB2188" i="15"/>
  <c r="AD2124" i="15"/>
  <c r="AB2124" i="15"/>
  <c r="AD2052" i="15"/>
  <c r="AB2052" i="15"/>
  <c r="AD1956" i="15"/>
  <c r="AB1956" i="15"/>
  <c r="AD1868" i="15"/>
  <c r="AB1868" i="15"/>
  <c r="AB1841" i="15"/>
  <c r="AD1841" i="15"/>
  <c r="R61" i="6"/>
  <c r="K34" i="6"/>
  <c r="K158" i="2"/>
  <c r="N158" i="2"/>
  <c r="AT72" i="16"/>
  <c r="AS72" i="16"/>
  <c r="AR72" i="16"/>
  <c r="AQ72" i="16"/>
  <c r="AP72" i="16"/>
  <c r="AO72" i="16"/>
  <c r="AN72" i="16"/>
  <c r="AM72" i="16"/>
  <c r="AL72" i="16"/>
  <c r="AT118" i="16"/>
  <c r="AS118" i="16"/>
  <c r="AR118" i="16"/>
  <c r="AQ118" i="16"/>
  <c r="AP118" i="16"/>
  <c r="AO118" i="16"/>
  <c r="AN118" i="16"/>
  <c r="AM118" i="16"/>
  <c r="AL118" i="16"/>
  <c r="AT75" i="16"/>
  <c r="AS75" i="16"/>
  <c r="AR75" i="16"/>
  <c r="AQ75" i="16"/>
  <c r="AP75" i="16"/>
  <c r="AO75" i="16"/>
  <c r="AN75" i="16"/>
  <c r="AM75" i="16"/>
  <c r="AL75" i="16"/>
  <c r="AT38" i="16"/>
  <c r="AS38" i="16"/>
  <c r="AR38" i="16"/>
  <c r="AQ38" i="16"/>
  <c r="AP38" i="16"/>
  <c r="AO38" i="16"/>
  <c r="AN38" i="16"/>
  <c r="AM38" i="16"/>
  <c r="AL38" i="16"/>
  <c r="AT114" i="16"/>
  <c r="AS114" i="16"/>
  <c r="AR114" i="16"/>
  <c r="AQ114" i="16"/>
  <c r="AP114" i="16"/>
  <c r="AO114" i="16"/>
  <c r="AN114" i="16"/>
  <c r="AM114" i="16"/>
  <c r="AL114" i="16"/>
  <c r="AP139" i="16"/>
  <c r="AO139" i="16"/>
  <c r="AN139" i="16"/>
  <c r="AM139" i="16"/>
  <c r="AL139" i="16"/>
  <c r="AT139" i="16"/>
  <c r="AS139" i="16"/>
  <c r="AR139" i="16"/>
  <c r="AQ139" i="16"/>
  <c r="AT90" i="16"/>
  <c r="AS90" i="16"/>
  <c r="AR90" i="16"/>
  <c r="AQ90" i="16"/>
  <c r="AP90" i="16"/>
  <c r="AO90" i="16"/>
  <c r="AN90" i="16"/>
  <c r="AM90" i="16"/>
  <c r="AL90" i="16"/>
  <c r="AR154" i="16"/>
  <c r="AQ154" i="16"/>
  <c r="AP154" i="16"/>
  <c r="AO154" i="16"/>
  <c r="AN154" i="16"/>
  <c r="AM154" i="16"/>
  <c r="AL154" i="16"/>
  <c r="AT154" i="16"/>
  <c r="AS154" i="16"/>
  <c r="AS79" i="16"/>
  <c r="AR79" i="16"/>
  <c r="AQ79" i="16"/>
  <c r="AP79" i="16"/>
  <c r="AO79" i="16"/>
  <c r="AN79" i="16"/>
  <c r="AM79" i="16"/>
  <c r="AL79" i="16"/>
  <c r="AT79" i="16"/>
  <c r="AT2191" i="16"/>
  <c r="AS2191" i="16"/>
  <c r="AR2191" i="16"/>
  <c r="AQ2191" i="16"/>
  <c r="AP2191" i="16"/>
  <c r="AO2191" i="16"/>
  <c r="AN2191" i="16"/>
  <c r="AM2191" i="16"/>
  <c r="AL2191" i="16"/>
  <c r="AT2397" i="16"/>
  <c r="AS2397" i="16"/>
  <c r="AR2397" i="16"/>
  <c r="AQ2397" i="16"/>
  <c r="AP2397" i="16"/>
  <c r="AO2397" i="16"/>
  <c r="AN2397" i="16"/>
  <c r="AM2397" i="16"/>
  <c r="AL2397" i="16"/>
  <c r="AT2253" i="16"/>
  <c r="AS2253" i="16"/>
  <c r="AR2253" i="16"/>
  <c r="AQ2253" i="16"/>
  <c r="AP2253" i="16"/>
  <c r="AO2253" i="16"/>
  <c r="AN2253" i="16"/>
  <c r="AM2253" i="16"/>
  <c r="AL2253" i="16"/>
  <c r="AS2721" i="16"/>
  <c r="AR2721" i="16"/>
  <c r="AQ2721" i="16"/>
  <c r="AT2721" i="16"/>
  <c r="AP2721" i="16"/>
  <c r="AO2721" i="16"/>
  <c r="AN2721" i="16"/>
  <c r="AM2721" i="16"/>
  <c r="AL2721" i="16"/>
  <c r="AP2401" i="16"/>
  <c r="AO2401" i="16"/>
  <c r="AN2401" i="16"/>
  <c r="AM2401" i="16"/>
  <c r="AL2401" i="16"/>
  <c r="AT2401" i="16"/>
  <c r="AS2401" i="16"/>
  <c r="AR2401" i="16"/>
  <c r="AQ2401" i="16"/>
  <c r="AT2273" i="16"/>
  <c r="AS2273" i="16"/>
  <c r="AR2273" i="16"/>
  <c r="AQ2273" i="16"/>
  <c r="AP2273" i="16"/>
  <c r="AO2273" i="16"/>
  <c r="AN2273" i="16"/>
  <c r="AM2273" i="16"/>
  <c r="AL2273" i="16"/>
  <c r="CF56" i="16"/>
  <c r="CE56" i="16"/>
  <c r="CD56" i="16"/>
  <c r="CC56" i="16"/>
  <c r="CB56" i="16"/>
  <c r="CA56" i="16"/>
  <c r="BZ56" i="16"/>
  <c r="BY56" i="16"/>
  <c r="BX56" i="16"/>
  <c r="AS2553" i="16"/>
  <c r="AT2553" i="16"/>
  <c r="AR2553" i="16"/>
  <c r="AQ2553" i="16"/>
  <c r="AP2553" i="16"/>
  <c r="AO2553" i="16"/>
  <c r="AN2553" i="16"/>
  <c r="AM2553" i="16"/>
  <c r="AL2553" i="16"/>
  <c r="AT2425" i="16"/>
  <c r="AS2425" i="16"/>
  <c r="AR2425" i="16"/>
  <c r="AQ2425" i="16"/>
  <c r="AP2425" i="16"/>
  <c r="AO2425" i="16"/>
  <c r="AN2425" i="16"/>
  <c r="AM2425" i="16"/>
  <c r="AL2425" i="16"/>
  <c r="AT2239" i="16"/>
  <c r="AS2239" i="16"/>
  <c r="AR2239" i="16"/>
  <c r="AQ2239" i="16"/>
  <c r="AP2239" i="16"/>
  <c r="AO2239" i="16"/>
  <c r="AN2239" i="16"/>
  <c r="AM2239" i="16"/>
  <c r="AL2239" i="16"/>
  <c r="AT1983" i="16"/>
  <c r="AR1983" i="16"/>
  <c r="AQ1983" i="16"/>
  <c r="AP1983" i="16"/>
  <c r="AO1983" i="16"/>
  <c r="AN1983" i="16"/>
  <c r="AM1983" i="16"/>
  <c r="AL1983" i="16"/>
  <c r="AS1983" i="16"/>
  <c r="CE51" i="16"/>
  <c r="CD51" i="16"/>
  <c r="CC51" i="16"/>
  <c r="CB51" i="16"/>
  <c r="CA51" i="16"/>
  <c r="BZ51" i="16"/>
  <c r="BY51" i="16"/>
  <c r="BX51" i="16"/>
  <c r="CF51" i="16"/>
  <c r="AP2549" i="16"/>
  <c r="AO2549" i="16"/>
  <c r="AN2549" i="16"/>
  <c r="AM2549" i="16"/>
  <c r="AL2549" i="16"/>
  <c r="AT2549" i="16"/>
  <c r="AS2549" i="16"/>
  <c r="AR2549" i="16"/>
  <c r="AQ2549" i="16"/>
  <c r="AT2357" i="16"/>
  <c r="AS2357" i="16"/>
  <c r="AR2357" i="16"/>
  <c r="AQ2357" i="16"/>
  <c r="AP2357" i="16"/>
  <c r="AO2357" i="16"/>
  <c r="AN2357" i="16"/>
  <c r="AM2357" i="16"/>
  <c r="AL2357" i="16"/>
  <c r="AT2223" i="16"/>
  <c r="AR2223" i="16"/>
  <c r="AQ2223" i="16"/>
  <c r="AP2223" i="16"/>
  <c r="AO2223" i="16"/>
  <c r="AN2223" i="16"/>
  <c r="AM2223" i="16"/>
  <c r="AL2223" i="16"/>
  <c r="AS2223" i="16"/>
  <c r="CF81" i="16"/>
  <c r="CE81" i="16"/>
  <c r="CD81" i="16"/>
  <c r="CC81" i="16"/>
  <c r="CB81" i="16"/>
  <c r="CA81" i="16"/>
  <c r="BZ81" i="16"/>
  <c r="BY81" i="16"/>
  <c r="BX81" i="16"/>
  <c r="CF36" i="16"/>
  <c r="CE36" i="16"/>
  <c r="CD36" i="16"/>
  <c r="CC36" i="16"/>
  <c r="CB36" i="16"/>
  <c r="CA36" i="16"/>
  <c r="BZ36" i="16"/>
  <c r="BY36" i="16"/>
  <c r="BX36" i="16"/>
  <c r="AT2734" i="16"/>
  <c r="AS2734" i="16"/>
  <c r="AR2734" i="16"/>
  <c r="AQ2734" i="16"/>
  <c r="AP2734" i="16"/>
  <c r="AO2734" i="16"/>
  <c r="AN2734" i="16"/>
  <c r="AM2734" i="16"/>
  <c r="AL2734" i="16"/>
  <c r="AT2702" i="16"/>
  <c r="AS2702" i="16"/>
  <c r="AR2702" i="16"/>
  <c r="AQ2702" i="16"/>
  <c r="AP2702" i="16"/>
  <c r="AO2702" i="16"/>
  <c r="AN2702" i="16"/>
  <c r="AM2702" i="16"/>
  <c r="AL2702" i="16"/>
  <c r="AT2654" i="16"/>
  <c r="AS2654" i="16"/>
  <c r="AR2654" i="16"/>
  <c r="AQ2654" i="16"/>
  <c r="AP2654" i="16"/>
  <c r="AO2654" i="16"/>
  <c r="AN2654" i="16"/>
  <c r="AM2654" i="16"/>
  <c r="AL2654" i="16"/>
  <c r="AT2606" i="16"/>
  <c r="AS2606" i="16"/>
  <c r="AR2606" i="16"/>
  <c r="AQ2606" i="16"/>
  <c r="AP2606" i="16"/>
  <c r="AO2606" i="16"/>
  <c r="AN2606" i="16"/>
  <c r="AM2606" i="16"/>
  <c r="AL2606" i="16"/>
  <c r="AT2558" i="16"/>
  <c r="AS2558" i="16"/>
  <c r="AR2558" i="16"/>
  <c r="AQ2558" i="16"/>
  <c r="AP2558" i="16"/>
  <c r="AO2558" i="16"/>
  <c r="AN2558" i="16"/>
  <c r="AM2558" i="16"/>
  <c r="AL2558" i="16"/>
  <c r="AT2510" i="16"/>
  <c r="AS2510" i="16"/>
  <c r="AR2510" i="16"/>
  <c r="AQ2510" i="16"/>
  <c r="AP2510" i="16"/>
  <c r="AO2510" i="16"/>
  <c r="AN2510" i="16"/>
  <c r="AM2510" i="16"/>
  <c r="AL2510" i="16"/>
  <c r="AT2462" i="16"/>
  <c r="AS2462" i="16"/>
  <c r="AR2462" i="16"/>
  <c r="AQ2462" i="16"/>
  <c r="AP2462" i="16"/>
  <c r="AO2462" i="16"/>
  <c r="AN2462" i="16"/>
  <c r="AM2462" i="16"/>
  <c r="AL2462" i="16"/>
  <c r="AT2430" i="16"/>
  <c r="AS2430" i="16"/>
  <c r="AR2430" i="16"/>
  <c r="AQ2430" i="16"/>
  <c r="AP2430" i="16"/>
  <c r="AO2430" i="16"/>
  <c r="AN2430" i="16"/>
  <c r="AM2430" i="16"/>
  <c r="AL2430" i="16"/>
  <c r="AT2398" i="16"/>
  <c r="AS2398" i="16"/>
  <c r="AR2398" i="16"/>
  <c r="AQ2398" i="16"/>
  <c r="AP2398" i="16"/>
  <c r="AO2398" i="16"/>
  <c r="AN2398" i="16"/>
  <c r="AM2398" i="16"/>
  <c r="AL2398" i="16"/>
  <c r="AT2350" i="16"/>
  <c r="AS2350" i="16"/>
  <c r="AR2350" i="16"/>
  <c r="AQ2350" i="16"/>
  <c r="AP2350" i="16"/>
  <c r="AO2350" i="16"/>
  <c r="AN2350" i="16"/>
  <c r="AM2350" i="16"/>
  <c r="AL2350" i="16"/>
  <c r="AT2302" i="16"/>
  <c r="AS2302" i="16"/>
  <c r="AR2302" i="16"/>
  <c r="AQ2302" i="16"/>
  <c r="AP2302" i="16"/>
  <c r="AO2302" i="16"/>
  <c r="AN2302" i="16"/>
  <c r="AM2302" i="16"/>
  <c r="AL2302" i="16"/>
  <c r="AT2254" i="16"/>
  <c r="AS2254" i="16"/>
  <c r="AR2254" i="16"/>
  <c r="AQ2254" i="16"/>
  <c r="AP2254" i="16"/>
  <c r="AO2254" i="16"/>
  <c r="AN2254" i="16"/>
  <c r="AM2254" i="16"/>
  <c r="AL2254" i="16"/>
  <c r="AT2147" i="16"/>
  <c r="AS2147" i="16"/>
  <c r="AR2147" i="16"/>
  <c r="AQ2147" i="16"/>
  <c r="AP2147" i="16"/>
  <c r="AO2147" i="16"/>
  <c r="AN2147" i="16"/>
  <c r="AM2147" i="16"/>
  <c r="AL2147" i="16"/>
  <c r="AT1955" i="16"/>
  <c r="AR1955" i="16"/>
  <c r="AQ1955" i="16"/>
  <c r="AP1955" i="16"/>
  <c r="AO1955" i="16"/>
  <c r="AN1955" i="16"/>
  <c r="AM1955" i="16"/>
  <c r="AL1955" i="16"/>
  <c r="AS1955" i="16"/>
  <c r="AT1827" i="16"/>
  <c r="AS1827" i="16"/>
  <c r="AR1827" i="16"/>
  <c r="AQ1827" i="16"/>
  <c r="AP1827" i="16"/>
  <c r="AO1827" i="16"/>
  <c r="AN1827" i="16"/>
  <c r="AM1827" i="16"/>
  <c r="AL1827" i="16"/>
  <c r="CF44" i="16"/>
  <c r="CE44" i="16"/>
  <c r="CD44" i="16"/>
  <c r="CC44" i="16"/>
  <c r="CB44" i="16"/>
  <c r="CA44" i="16"/>
  <c r="BZ44" i="16"/>
  <c r="BY44" i="16"/>
  <c r="BX44" i="16"/>
  <c r="CF18" i="16"/>
  <c r="CE18" i="16"/>
  <c r="CD18" i="16"/>
  <c r="CC18" i="16"/>
  <c r="CB18" i="16"/>
  <c r="CA18" i="16"/>
  <c r="BZ18" i="16"/>
  <c r="BY18" i="16"/>
  <c r="BX18" i="16"/>
  <c r="AT2700" i="16"/>
  <c r="AS2700" i="16"/>
  <c r="AR2700" i="16"/>
  <c r="AQ2700" i="16"/>
  <c r="AP2700" i="16"/>
  <c r="AO2700" i="16"/>
  <c r="AN2700" i="16"/>
  <c r="AM2700" i="16"/>
  <c r="AL2700" i="16"/>
  <c r="AT2668" i="16"/>
  <c r="AS2668" i="16"/>
  <c r="AR2668" i="16"/>
  <c r="AQ2668" i="16"/>
  <c r="AP2668" i="16"/>
  <c r="AO2668" i="16"/>
  <c r="AN2668" i="16"/>
  <c r="AM2668" i="16"/>
  <c r="AL2668" i="16"/>
  <c r="AT2620" i="16"/>
  <c r="AS2620" i="16"/>
  <c r="AR2620" i="16"/>
  <c r="AQ2620" i="16"/>
  <c r="AP2620" i="16"/>
  <c r="AO2620" i="16"/>
  <c r="AN2620" i="16"/>
  <c r="AM2620" i="16"/>
  <c r="AL2620" i="16"/>
  <c r="AT2588" i="16"/>
  <c r="AS2588" i="16"/>
  <c r="AR2588" i="16"/>
  <c r="AQ2588" i="16"/>
  <c r="AP2588" i="16"/>
  <c r="AO2588" i="16"/>
  <c r="AN2588" i="16"/>
  <c r="AM2588" i="16"/>
  <c r="AL2588" i="16"/>
  <c r="AT2540" i="16"/>
  <c r="AS2540" i="16"/>
  <c r="AR2540" i="16"/>
  <c r="AQ2540" i="16"/>
  <c r="AP2540" i="16"/>
  <c r="AO2540" i="16"/>
  <c r="AN2540" i="16"/>
  <c r="AM2540" i="16"/>
  <c r="AL2540" i="16"/>
  <c r="AT2508" i="16"/>
  <c r="AS2508" i="16"/>
  <c r="AR2508" i="16"/>
  <c r="AQ2508" i="16"/>
  <c r="AP2508" i="16"/>
  <c r="AO2508" i="16"/>
  <c r="AN2508" i="16"/>
  <c r="AM2508" i="16"/>
  <c r="AL2508" i="16"/>
  <c r="AT2460" i="16"/>
  <c r="AS2460" i="16"/>
  <c r="AR2460" i="16"/>
  <c r="AQ2460" i="16"/>
  <c r="AP2460" i="16"/>
  <c r="AO2460" i="16"/>
  <c r="AN2460" i="16"/>
  <c r="AM2460" i="16"/>
  <c r="AL2460" i="16"/>
  <c r="AT2412" i="16"/>
  <c r="AS2412" i="16"/>
  <c r="AR2412" i="16"/>
  <c r="AQ2412" i="16"/>
  <c r="AP2412" i="16"/>
  <c r="AO2412" i="16"/>
  <c r="AN2412" i="16"/>
  <c r="AM2412" i="16"/>
  <c r="AL2412" i="16"/>
  <c r="AT2364" i="16"/>
  <c r="AS2364" i="16"/>
  <c r="AR2364" i="16"/>
  <c r="AQ2364" i="16"/>
  <c r="AP2364" i="16"/>
  <c r="AO2364" i="16"/>
  <c r="AN2364" i="16"/>
  <c r="AM2364" i="16"/>
  <c r="AL2364" i="16"/>
  <c r="AT2332" i="16"/>
  <c r="AS2332" i="16"/>
  <c r="AR2332" i="16"/>
  <c r="AQ2332" i="16"/>
  <c r="AP2332" i="16"/>
  <c r="AO2332" i="16"/>
  <c r="AN2332" i="16"/>
  <c r="AM2332" i="16"/>
  <c r="AL2332" i="16"/>
  <c r="AT2284" i="16"/>
  <c r="AS2284" i="16"/>
  <c r="AR2284" i="16"/>
  <c r="AQ2284" i="16"/>
  <c r="AP2284" i="16"/>
  <c r="AO2284" i="16"/>
  <c r="AN2284" i="16"/>
  <c r="AM2284" i="16"/>
  <c r="AL2284" i="16"/>
  <c r="AT2219" i="16"/>
  <c r="AQ2219" i="16"/>
  <c r="AP2219" i="16"/>
  <c r="AO2219" i="16"/>
  <c r="AN2219" i="16"/>
  <c r="AM2219" i="16"/>
  <c r="AL2219" i="16"/>
  <c r="AS2219" i="16"/>
  <c r="AR2219" i="16"/>
  <c r="AT2155" i="16"/>
  <c r="AR2155" i="16"/>
  <c r="AQ2155" i="16"/>
  <c r="AP2155" i="16"/>
  <c r="AO2155" i="16"/>
  <c r="AN2155" i="16"/>
  <c r="AM2155" i="16"/>
  <c r="AL2155" i="16"/>
  <c r="AS2155" i="16"/>
  <c r="AT2027" i="16"/>
  <c r="AS2027" i="16"/>
  <c r="AR2027" i="16"/>
  <c r="AQ2027" i="16"/>
  <c r="AP2027" i="16"/>
  <c r="AO2027" i="16"/>
  <c r="AN2027" i="16"/>
  <c r="AM2027" i="16"/>
  <c r="AL2027" i="16"/>
  <c r="AT1835" i="16"/>
  <c r="AS1835" i="16"/>
  <c r="AR1835" i="16"/>
  <c r="AQ1835" i="16"/>
  <c r="AP1835" i="16"/>
  <c r="AO1835" i="16"/>
  <c r="AN1835" i="16"/>
  <c r="AM1835" i="16"/>
  <c r="AL1835" i="16"/>
  <c r="CF86" i="16"/>
  <c r="CE86" i="16"/>
  <c r="CD86" i="16"/>
  <c r="CC86" i="16"/>
  <c r="CB86" i="16"/>
  <c r="CA86" i="16"/>
  <c r="BZ86" i="16"/>
  <c r="BY86" i="16"/>
  <c r="BX86" i="16"/>
  <c r="CF57" i="16"/>
  <c r="CE57" i="16"/>
  <c r="CD57" i="16"/>
  <c r="CC57" i="16"/>
  <c r="CB57" i="16"/>
  <c r="CA57" i="16"/>
  <c r="BZ57" i="16"/>
  <c r="BY57" i="16"/>
  <c r="BX57" i="16"/>
  <c r="CF16" i="16"/>
  <c r="CE16" i="16"/>
  <c r="CD16" i="16"/>
  <c r="CC16" i="16"/>
  <c r="CB16" i="16"/>
  <c r="CA16" i="16"/>
  <c r="BZ16" i="16"/>
  <c r="BY16" i="16"/>
  <c r="BX16" i="16"/>
  <c r="AT2723" i="16"/>
  <c r="AS2723" i="16"/>
  <c r="AR2723" i="16"/>
  <c r="AQ2723" i="16"/>
  <c r="AP2723" i="16"/>
  <c r="AO2723" i="16"/>
  <c r="AN2723" i="16"/>
  <c r="AM2723" i="16"/>
  <c r="AL2723" i="16"/>
  <c r="AT2707" i="16"/>
  <c r="AS2707" i="16"/>
  <c r="AR2707" i="16"/>
  <c r="AQ2707" i="16"/>
  <c r="AP2707" i="16"/>
  <c r="AO2707" i="16"/>
  <c r="AN2707" i="16"/>
  <c r="AM2707" i="16"/>
  <c r="AL2707" i="16"/>
  <c r="AT2675" i="16"/>
  <c r="AS2675" i="16"/>
  <c r="AR2675" i="16"/>
  <c r="AQ2675" i="16"/>
  <c r="AP2675" i="16"/>
  <c r="AO2675" i="16"/>
  <c r="AN2675" i="16"/>
  <c r="AM2675" i="16"/>
  <c r="AL2675" i="16"/>
  <c r="AT2643" i="16"/>
  <c r="AS2643" i="16"/>
  <c r="AR2643" i="16"/>
  <c r="AQ2643" i="16"/>
  <c r="AP2643" i="16"/>
  <c r="AO2643" i="16"/>
  <c r="AN2643" i="16"/>
  <c r="AM2643" i="16"/>
  <c r="AL2643" i="16"/>
  <c r="AT2611" i="16"/>
  <c r="AS2611" i="16"/>
  <c r="AR2611" i="16"/>
  <c r="AQ2611" i="16"/>
  <c r="AP2611" i="16"/>
  <c r="AO2611" i="16"/>
  <c r="AN2611" i="16"/>
  <c r="AM2611" i="16"/>
  <c r="AL2611" i="16"/>
  <c r="AT2579" i="16"/>
  <c r="AS2579" i="16"/>
  <c r="AR2579" i="16"/>
  <c r="AQ2579" i="16"/>
  <c r="AP2579" i="16"/>
  <c r="AO2579" i="16"/>
  <c r="AN2579" i="16"/>
  <c r="AM2579" i="16"/>
  <c r="AL2579" i="16"/>
  <c r="AT2547" i="16"/>
  <c r="AS2547" i="16"/>
  <c r="AR2547" i="16"/>
  <c r="AQ2547" i="16"/>
  <c r="AP2547" i="16"/>
  <c r="AO2547" i="16"/>
  <c r="AN2547" i="16"/>
  <c r="AM2547" i="16"/>
  <c r="AL2547" i="16"/>
  <c r="AT2515" i="16"/>
  <c r="AS2515" i="16"/>
  <c r="AR2515" i="16"/>
  <c r="AQ2515" i="16"/>
  <c r="AP2515" i="16"/>
  <c r="AO2515" i="16"/>
  <c r="AN2515" i="16"/>
  <c r="AM2515" i="16"/>
  <c r="AL2515" i="16"/>
  <c r="AT2483" i="16"/>
  <c r="AS2483" i="16"/>
  <c r="AR2483" i="16"/>
  <c r="AQ2483" i="16"/>
  <c r="AP2483" i="16"/>
  <c r="AO2483" i="16"/>
  <c r="AN2483" i="16"/>
  <c r="AM2483" i="16"/>
  <c r="AL2483" i="16"/>
  <c r="AT2451" i="16"/>
  <c r="AS2451" i="16"/>
  <c r="AR2451" i="16"/>
  <c r="AQ2451" i="16"/>
  <c r="AP2451" i="16"/>
  <c r="AO2451" i="16"/>
  <c r="AN2451" i="16"/>
  <c r="AM2451" i="16"/>
  <c r="AL2451" i="16"/>
  <c r="AT2403" i="16"/>
  <c r="AS2403" i="16"/>
  <c r="AR2403" i="16"/>
  <c r="AQ2403" i="16"/>
  <c r="AP2403" i="16"/>
  <c r="AO2403" i="16"/>
  <c r="AN2403" i="16"/>
  <c r="AM2403" i="16"/>
  <c r="AL2403" i="16"/>
  <c r="AT2371" i="16"/>
  <c r="AS2371" i="16"/>
  <c r="AR2371" i="16"/>
  <c r="AQ2371" i="16"/>
  <c r="AP2371" i="16"/>
  <c r="AO2371" i="16"/>
  <c r="AN2371" i="16"/>
  <c r="AM2371" i="16"/>
  <c r="AL2371" i="16"/>
  <c r="AT2307" i="16"/>
  <c r="AS2307" i="16"/>
  <c r="AR2307" i="16"/>
  <c r="AQ2307" i="16"/>
  <c r="AP2307" i="16"/>
  <c r="AO2307" i="16"/>
  <c r="AN2307" i="16"/>
  <c r="AM2307" i="16"/>
  <c r="AL2307" i="16"/>
  <c r="AT2055" i="16"/>
  <c r="AS2055" i="16"/>
  <c r="AR2055" i="16"/>
  <c r="AQ2055" i="16"/>
  <c r="AP2055" i="16"/>
  <c r="AO2055" i="16"/>
  <c r="AN2055" i="16"/>
  <c r="AM2055" i="16"/>
  <c r="AL2055" i="16"/>
  <c r="AT1929" i="16"/>
  <c r="AS1929" i="16"/>
  <c r="AR1929" i="16"/>
  <c r="AQ1929" i="16"/>
  <c r="AP1929" i="16"/>
  <c r="AO1929" i="16"/>
  <c r="AN1929" i="16"/>
  <c r="AM1929" i="16"/>
  <c r="AL1929" i="16"/>
  <c r="J46" i="6"/>
  <c r="K141" i="2"/>
  <c r="N141" i="2"/>
  <c r="K149" i="2"/>
  <c r="N149" i="2"/>
  <c r="J55" i="6"/>
  <c r="K37" i="6"/>
  <c r="K29" i="6"/>
  <c r="K21" i="6"/>
  <c r="K140" i="2"/>
  <c r="N140" i="2"/>
  <c r="G106" i="2"/>
  <c r="K106" i="2"/>
  <c r="P106" i="2"/>
  <c r="AB1823" i="15"/>
  <c r="AB1791" i="15"/>
  <c r="AD1791" i="15"/>
  <c r="AD2710" i="15"/>
  <c r="AB2710" i="15"/>
  <c r="AD2678" i="15"/>
  <c r="AB2678" i="15"/>
  <c r="AD2646" i="15"/>
  <c r="AB2646" i="15"/>
  <c r="AD2614" i="15"/>
  <c r="AB2614" i="15"/>
  <c r="AD2582" i="15"/>
  <c r="AB2582" i="15"/>
  <c r="AD2550" i="15"/>
  <c r="AD2518" i="15"/>
  <c r="AB2518" i="15"/>
  <c r="AD2486" i="15"/>
  <c r="AB2486" i="15"/>
  <c r="AD2454" i="15"/>
  <c r="AB2454" i="15"/>
  <c r="AD2422" i="15"/>
  <c r="AB2422" i="15"/>
  <c r="AD2390" i="15"/>
  <c r="AB2390" i="15"/>
  <c r="AD2358" i="15"/>
  <c r="AB2358" i="15"/>
  <c r="AD2326" i="15"/>
  <c r="AB2326" i="15"/>
  <c r="AD2294" i="15"/>
  <c r="AB2294" i="15"/>
  <c r="AD2262" i="15"/>
  <c r="AB2262" i="15"/>
  <c r="AD2230" i="15"/>
  <c r="AB2230" i="15"/>
  <c r="AD2198" i="15"/>
  <c r="AB2198" i="15"/>
  <c r="AD2166" i="15"/>
  <c r="AB2166" i="15"/>
  <c r="AD2134" i="15"/>
  <c r="AB2134" i="15"/>
  <c r="AD2102" i="15"/>
  <c r="AB2102" i="15"/>
  <c r="AD2070" i="15"/>
  <c r="AB2070" i="15"/>
  <c r="AD2038" i="15"/>
  <c r="AB2038" i="15"/>
  <c r="AD2006" i="15"/>
  <c r="AB2006" i="15"/>
  <c r="AD1974" i="15"/>
  <c r="AB1974" i="15"/>
  <c r="AD1942" i="15"/>
  <c r="AB1942" i="15"/>
  <c r="AD1910" i="15"/>
  <c r="AB1910" i="15"/>
  <c r="AD1878" i="15"/>
  <c r="AB1878" i="15"/>
  <c r="J75" i="6"/>
  <c r="J77" i="6"/>
  <c r="K30" i="6"/>
  <c r="K155" i="2"/>
  <c r="N155" i="2"/>
  <c r="K35" i="6"/>
  <c r="K27" i="6"/>
  <c r="AQ32" i="16"/>
  <c r="AP32" i="16"/>
  <c r="AO32" i="16"/>
  <c r="AN32" i="16"/>
  <c r="AM32" i="16"/>
  <c r="AL32" i="16"/>
  <c r="AT32" i="16"/>
  <c r="AS32" i="16"/>
  <c r="AR32" i="16"/>
  <c r="AT64" i="16"/>
  <c r="AS64" i="16"/>
  <c r="AR64" i="16"/>
  <c r="AQ64" i="16"/>
  <c r="AP64" i="16"/>
  <c r="AO64" i="16"/>
  <c r="AN64" i="16"/>
  <c r="AM64" i="16"/>
  <c r="AL64" i="16"/>
  <c r="AT97" i="16"/>
  <c r="AS97" i="16"/>
  <c r="AR97" i="16"/>
  <c r="AQ97" i="16"/>
  <c r="AP97" i="16"/>
  <c r="AO97" i="16"/>
  <c r="AN97" i="16"/>
  <c r="AM97" i="16"/>
  <c r="AL97" i="16"/>
  <c r="AT100" i="16"/>
  <c r="AS100" i="16"/>
  <c r="AR100" i="16"/>
  <c r="AQ100" i="16"/>
  <c r="AP100" i="16"/>
  <c r="AO100" i="16"/>
  <c r="AN100" i="16"/>
  <c r="AM100" i="16"/>
  <c r="AL100" i="16"/>
  <c r="AT102" i="16"/>
  <c r="AS102" i="16"/>
  <c r="AR102" i="16"/>
  <c r="AQ102" i="16"/>
  <c r="AP102" i="16"/>
  <c r="AO102" i="16"/>
  <c r="AN102" i="16"/>
  <c r="AM102" i="16"/>
  <c r="AL102" i="16"/>
  <c r="AT41" i="16"/>
  <c r="AS41" i="16"/>
  <c r="AR41" i="16"/>
  <c r="AQ41" i="16"/>
  <c r="AP41" i="16"/>
  <c r="AO41" i="16"/>
  <c r="AN41" i="16"/>
  <c r="AM41" i="16"/>
  <c r="AL41" i="16"/>
  <c r="AR43" i="16"/>
  <c r="AQ43" i="16"/>
  <c r="AP43" i="16"/>
  <c r="AO43" i="16"/>
  <c r="AN43" i="16"/>
  <c r="AM43" i="16"/>
  <c r="AL43" i="16"/>
  <c r="AT43" i="16"/>
  <c r="AS43" i="16"/>
  <c r="AT93" i="16"/>
  <c r="AS93" i="16"/>
  <c r="AR93" i="16"/>
  <c r="AQ93" i="16"/>
  <c r="AP93" i="16"/>
  <c r="AO93" i="16"/>
  <c r="AN93" i="16"/>
  <c r="AM93" i="16"/>
  <c r="AL93" i="16"/>
  <c r="AT103" i="16"/>
  <c r="AS103" i="16"/>
  <c r="AR103" i="16"/>
  <c r="AQ103" i="16"/>
  <c r="AP103" i="16"/>
  <c r="AO103" i="16"/>
  <c r="AN103" i="16"/>
  <c r="AM103" i="16"/>
  <c r="AL103" i="16"/>
  <c r="AT30" i="16"/>
  <c r="AS30" i="16"/>
  <c r="AR30" i="16"/>
  <c r="AQ30" i="16"/>
  <c r="AP30" i="16"/>
  <c r="AO30" i="16"/>
  <c r="AN30" i="16"/>
  <c r="AM30" i="16"/>
  <c r="AL30" i="16"/>
  <c r="AT62" i="16"/>
  <c r="AS62" i="16"/>
  <c r="AR62" i="16"/>
  <c r="AQ62" i="16"/>
  <c r="AP62" i="16"/>
  <c r="AO62" i="16"/>
  <c r="AN62" i="16"/>
  <c r="AM62" i="16"/>
  <c r="AL62" i="16"/>
  <c r="AQ94" i="16"/>
  <c r="AP94" i="16"/>
  <c r="AO94" i="16"/>
  <c r="AN94" i="16"/>
  <c r="AM94" i="16"/>
  <c r="AL94" i="16"/>
  <c r="AR94" i="16"/>
  <c r="AT94" i="16"/>
  <c r="AS94" i="16"/>
  <c r="AT96" i="16"/>
  <c r="AS96" i="16"/>
  <c r="AR96" i="16"/>
  <c r="AQ96" i="16"/>
  <c r="AP96" i="16"/>
  <c r="AO96" i="16"/>
  <c r="AN96" i="16"/>
  <c r="AM96" i="16"/>
  <c r="AL96" i="16"/>
  <c r="AT98" i="16"/>
  <c r="AS98" i="16"/>
  <c r="AR98" i="16"/>
  <c r="AQ98" i="16"/>
  <c r="AP98" i="16"/>
  <c r="AO98" i="16"/>
  <c r="AN98" i="16"/>
  <c r="AM98" i="16"/>
  <c r="AL98" i="16"/>
  <c r="AR33" i="16"/>
  <c r="AQ33" i="16"/>
  <c r="AP33" i="16"/>
  <c r="AO33" i="16"/>
  <c r="AN33" i="16"/>
  <c r="AM33" i="16"/>
  <c r="AL33" i="16"/>
  <c r="AT33" i="16"/>
  <c r="AS33" i="16"/>
  <c r="AS35" i="16"/>
  <c r="AR35" i="16"/>
  <c r="AQ35" i="16"/>
  <c r="AP35" i="16"/>
  <c r="AO35" i="16"/>
  <c r="AN35" i="16"/>
  <c r="AM35" i="16"/>
  <c r="AL35" i="16"/>
  <c r="AT35" i="16"/>
  <c r="AT85" i="16"/>
  <c r="AS85" i="16"/>
  <c r="AR85" i="16"/>
  <c r="AQ85" i="16"/>
  <c r="AP85" i="16"/>
  <c r="AO85" i="16"/>
  <c r="AN85" i="16"/>
  <c r="AM85" i="16"/>
  <c r="AL85" i="16"/>
  <c r="AT95" i="16"/>
  <c r="AS95" i="16"/>
  <c r="AR95" i="16"/>
  <c r="AQ95" i="16"/>
  <c r="AP95" i="16"/>
  <c r="AO95" i="16"/>
  <c r="AN95" i="16"/>
  <c r="AM95" i="16"/>
  <c r="AL95" i="16"/>
  <c r="AT159" i="16"/>
  <c r="AS159" i="16"/>
  <c r="AR159" i="16"/>
  <c r="AQ159" i="16"/>
  <c r="AP159" i="16"/>
  <c r="AO159" i="16"/>
  <c r="AN159" i="16"/>
  <c r="AM159" i="16"/>
  <c r="AL159" i="16"/>
  <c r="AT50" i="16"/>
  <c r="AS50" i="16"/>
  <c r="AR50" i="16"/>
  <c r="AQ50" i="16"/>
  <c r="AP50" i="16"/>
  <c r="AO50" i="16"/>
  <c r="AN50" i="16"/>
  <c r="AM50" i="16"/>
  <c r="AL50" i="16"/>
  <c r="AT82" i="16"/>
  <c r="AS82" i="16"/>
  <c r="AR82" i="16"/>
  <c r="AQ82" i="16"/>
  <c r="AP82" i="16"/>
  <c r="AO82" i="16"/>
  <c r="AN82" i="16"/>
  <c r="AM82" i="16"/>
  <c r="AL82" i="16"/>
  <c r="AT133" i="16"/>
  <c r="AS133" i="16"/>
  <c r="AR133" i="16"/>
  <c r="AQ133" i="16"/>
  <c r="AP133" i="16"/>
  <c r="AO133" i="16"/>
  <c r="AN133" i="16"/>
  <c r="AM133" i="16"/>
  <c r="AL133" i="16"/>
  <c r="AT136" i="16"/>
  <c r="AS136" i="16"/>
  <c r="AR136" i="16"/>
  <c r="AQ136" i="16"/>
  <c r="AP136" i="16"/>
  <c r="AO136" i="16"/>
  <c r="AN136" i="16"/>
  <c r="AM136" i="16"/>
  <c r="AL136" i="16"/>
  <c r="AT138" i="16"/>
  <c r="AS138" i="16"/>
  <c r="AR138" i="16"/>
  <c r="AQ138" i="16"/>
  <c r="AP138" i="16"/>
  <c r="AO138" i="16"/>
  <c r="AN138" i="16"/>
  <c r="AM138" i="16"/>
  <c r="AL138" i="16"/>
  <c r="AT131" i="16"/>
  <c r="AS131" i="16"/>
  <c r="AR131" i="16"/>
  <c r="AQ131" i="16"/>
  <c r="AP131" i="16"/>
  <c r="AO131" i="16"/>
  <c r="AN131" i="16"/>
  <c r="AM131" i="16"/>
  <c r="AL131" i="16"/>
  <c r="AT37" i="16"/>
  <c r="AS37" i="16"/>
  <c r="AR37" i="16"/>
  <c r="AQ37" i="16"/>
  <c r="AP37" i="16"/>
  <c r="AO37" i="16"/>
  <c r="AN37" i="16"/>
  <c r="AM37" i="16"/>
  <c r="AL37" i="16"/>
  <c r="AT47" i="16"/>
  <c r="AS47" i="16"/>
  <c r="AR47" i="16"/>
  <c r="AQ47" i="16"/>
  <c r="AP47" i="16"/>
  <c r="AO47" i="16"/>
  <c r="AN47" i="16"/>
  <c r="AM47" i="16"/>
  <c r="AL47" i="16"/>
  <c r="CF76" i="16"/>
  <c r="CE76" i="16"/>
  <c r="CD76" i="16"/>
  <c r="CC76" i="16"/>
  <c r="CB76" i="16"/>
  <c r="CA76" i="16"/>
  <c r="BZ76" i="16"/>
  <c r="BY76" i="16"/>
  <c r="BX76" i="16"/>
  <c r="AT2541" i="16"/>
  <c r="AS2541" i="16"/>
  <c r="AR2541" i="16"/>
  <c r="AQ2541" i="16"/>
  <c r="AP2541" i="16"/>
  <c r="AO2541" i="16"/>
  <c r="AN2541" i="16"/>
  <c r="AM2541" i="16"/>
  <c r="AL2541" i="16"/>
  <c r="AT2285" i="16"/>
  <c r="AS2285" i="16"/>
  <c r="AR2285" i="16"/>
  <c r="AQ2285" i="16"/>
  <c r="AP2285" i="16"/>
  <c r="AO2285" i="16"/>
  <c r="AN2285" i="16"/>
  <c r="AM2285" i="16"/>
  <c r="AL2285" i="16"/>
  <c r="AR2717" i="16"/>
  <c r="AQ2717" i="16"/>
  <c r="AP2717" i="16"/>
  <c r="AO2717" i="16"/>
  <c r="AN2717" i="16"/>
  <c r="AM2717" i="16"/>
  <c r="AL2717" i="16"/>
  <c r="AT2717" i="16"/>
  <c r="AS2717" i="16"/>
  <c r="AS2461" i="16"/>
  <c r="AR2461" i="16"/>
  <c r="AQ2461" i="16"/>
  <c r="AP2461" i="16"/>
  <c r="AO2461" i="16"/>
  <c r="AN2461" i="16"/>
  <c r="AM2461" i="16"/>
  <c r="AL2461" i="16"/>
  <c r="AT2461" i="16"/>
  <c r="AT2127" i="16"/>
  <c r="AR2127" i="16"/>
  <c r="AQ2127" i="16"/>
  <c r="AP2127" i="16"/>
  <c r="AO2127" i="16"/>
  <c r="AN2127" i="16"/>
  <c r="AM2127" i="16"/>
  <c r="AL2127" i="16"/>
  <c r="AS2127" i="16"/>
  <c r="AT2573" i="16"/>
  <c r="AS2573" i="16"/>
  <c r="AR2573" i="16"/>
  <c r="AQ2573" i="16"/>
  <c r="AP2573" i="16"/>
  <c r="AO2573" i="16"/>
  <c r="AN2573" i="16"/>
  <c r="AM2573" i="16"/>
  <c r="AL2573" i="16"/>
  <c r="AR2317" i="16"/>
  <c r="AQ2317" i="16"/>
  <c r="AP2317" i="16"/>
  <c r="AO2317" i="16"/>
  <c r="AN2317" i="16"/>
  <c r="AM2317" i="16"/>
  <c r="AL2317" i="16"/>
  <c r="AT2317" i="16"/>
  <c r="AS2317" i="16"/>
  <c r="CE64" i="16"/>
  <c r="CD64" i="16"/>
  <c r="CC64" i="16"/>
  <c r="CB64" i="16"/>
  <c r="CA64" i="16"/>
  <c r="BZ64" i="16"/>
  <c r="BY64" i="16"/>
  <c r="BX64" i="16"/>
  <c r="CF64" i="16"/>
  <c r="AT2557" i="16"/>
  <c r="AS2557" i="16"/>
  <c r="AR2557" i="16"/>
  <c r="AQ2557" i="16"/>
  <c r="AP2557" i="16"/>
  <c r="AO2557" i="16"/>
  <c r="AN2557" i="16"/>
  <c r="AM2557" i="16"/>
  <c r="AL2557" i="16"/>
  <c r="AT2301" i="16"/>
  <c r="AS2301" i="16"/>
  <c r="AR2301" i="16"/>
  <c r="AQ2301" i="16"/>
  <c r="AP2301" i="16"/>
  <c r="AO2301" i="16"/>
  <c r="AN2301" i="16"/>
  <c r="AM2301" i="16"/>
  <c r="AL2301" i="16"/>
  <c r="AT2737" i="16"/>
  <c r="AS2737" i="16"/>
  <c r="AR2737" i="16"/>
  <c r="AQ2737" i="16"/>
  <c r="AP2737" i="16"/>
  <c r="AO2737" i="16"/>
  <c r="AN2737" i="16"/>
  <c r="AM2737" i="16"/>
  <c r="AL2737" i="16"/>
  <c r="AT2673" i="16"/>
  <c r="AS2673" i="16"/>
  <c r="AR2673" i="16"/>
  <c r="AQ2673" i="16"/>
  <c r="AP2673" i="16"/>
  <c r="AO2673" i="16"/>
  <c r="AN2673" i="16"/>
  <c r="AM2673" i="16"/>
  <c r="AL2673" i="16"/>
  <c r="AT2609" i="16"/>
  <c r="AS2609" i="16"/>
  <c r="AR2609" i="16"/>
  <c r="AQ2609" i="16"/>
  <c r="AP2609" i="16"/>
  <c r="AO2609" i="16"/>
  <c r="AN2609" i="16"/>
  <c r="AM2609" i="16"/>
  <c r="AL2609" i="16"/>
  <c r="AT2545" i="16"/>
  <c r="AS2545" i="16"/>
  <c r="AR2545" i="16"/>
  <c r="AQ2545" i="16"/>
  <c r="AP2545" i="16"/>
  <c r="AO2545" i="16"/>
  <c r="AN2545" i="16"/>
  <c r="AM2545" i="16"/>
  <c r="AL2545" i="16"/>
  <c r="AR2481" i="16"/>
  <c r="AQ2481" i="16"/>
  <c r="AP2481" i="16"/>
  <c r="AO2481" i="16"/>
  <c r="AN2481" i="16"/>
  <c r="AM2481" i="16"/>
  <c r="AL2481" i="16"/>
  <c r="AT2481" i="16"/>
  <c r="AS2481" i="16"/>
  <c r="AS2417" i="16"/>
  <c r="AR2417" i="16"/>
  <c r="AQ2417" i="16"/>
  <c r="AP2417" i="16"/>
  <c r="AO2417" i="16"/>
  <c r="AN2417" i="16"/>
  <c r="AM2417" i="16"/>
  <c r="AL2417" i="16"/>
  <c r="AT2417" i="16"/>
  <c r="AT2353" i="16"/>
  <c r="AS2353" i="16"/>
  <c r="AR2353" i="16"/>
  <c r="AQ2353" i="16"/>
  <c r="AP2353" i="16"/>
  <c r="AO2353" i="16"/>
  <c r="AN2353" i="16"/>
  <c r="AM2353" i="16"/>
  <c r="AL2353" i="16"/>
  <c r="AT2289" i="16"/>
  <c r="AS2289" i="16"/>
  <c r="AR2289" i="16"/>
  <c r="AQ2289" i="16"/>
  <c r="AP2289" i="16"/>
  <c r="AO2289" i="16"/>
  <c r="AN2289" i="16"/>
  <c r="AM2289" i="16"/>
  <c r="AL2289" i="16"/>
  <c r="AT2143" i="16"/>
  <c r="AS2143" i="16"/>
  <c r="AR2143" i="16"/>
  <c r="AQ2143" i="16"/>
  <c r="AP2143" i="16"/>
  <c r="AO2143" i="16"/>
  <c r="AN2143" i="16"/>
  <c r="AM2143" i="16"/>
  <c r="AL2143" i="16"/>
  <c r="AT1887" i="16"/>
  <c r="AS1887" i="16"/>
  <c r="AR1887" i="16"/>
  <c r="AQ1887" i="16"/>
  <c r="AP1887" i="16"/>
  <c r="AO1887" i="16"/>
  <c r="AN1887" i="16"/>
  <c r="AM1887" i="16"/>
  <c r="AL1887" i="16"/>
  <c r="CF60" i="16"/>
  <c r="CE60" i="16"/>
  <c r="CD60" i="16"/>
  <c r="CC60" i="16"/>
  <c r="CB60" i="16"/>
  <c r="CA60" i="16"/>
  <c r="BZ60" i="16"/>
  <c r="BY60" i="16"/>
  <c r="BX60" i="16"/>
  <c r="AT2697" i="16"/>
  <c r="AS2697" i="16"/>
  <c r="AR2697" i="16"/>
  <c r="AQ2697" i="16"/>
  <c r="AP2697" i="16"/>
  <c r="AO2697" i="16"/>
  <c r="AN2697" i="16"/>
  <c r="AM2697" i="16"/>
  <c r="AL2697" i="16"/>
  <c r="AR2633" i="16"/>
  <c r="AQ2633" i="16"/>
  <c r="AP2633" i="16"/>
  <c r="AO2633" i="16"/>
  <c r="AN2633" i="16"/>
  <c r="AM2633" i="16"/>
  <c r="AL2633" i="16"/>
  <c r="AT2633" i="16"/>
  <c r="AS2633" i="16"/>
  <c r="AS2569" i="16"/>
  <c r="AR2569" i="16"/>
  <c r="AQ2569" i="16"/>
  <c r="AP2569" i="16"/>
  <c r="AO2569" i="16"/>
  <c r="AN2569" i="16"/>
  <c r="AM2569" i="16"/>
  <c r="AL2569" i="16"/>
  <c r="AT2569" i="16"/>
  <c r="AT2505" i="16"/>
  <c r="AS2505" i="16"/>
  <c r="AR2505" i="16"/>
  <c r="AQ2505" i="16"/>
  <c r="AP2505" i="16"/>
  <c r="AO2505" i="16"/>
  <c r="AN2505" i="16"/>
  <c r="AM2505" i="16"/>
  <c r="AL2505" i="16"/>
  <c r="AT2441" i="16"/>
  <c r="AS2441" i="16"/>
  <c r="AR2441" i="16"/>
  <c r="AQ2441" i="16"/>
  <c r="AP2441" i="16"/>
  <c r="AO2441" i="16"/>
  <c r="AN2441" i="16"/>
  <c r="AM2441" i="16"/>
  <c r="AL2441" i="16"/>
  <c r="AT2377" i="16"/>
  <c r="AS2377" i="16"/>
  <c r="AR2377" i="16"/>
  <c r="AQ2377" i="16"/>
  <c r="AP2377" i="16"/>
  <c r="AO2377" i="16"/>
  <c r="AN2377" i="16"/>
  <c r="AM2377" i="16"/>
  <c r="AL2377" i="16"/>
  <c r="AT2313" i="16"/>
  <c r="AS2313" i="16"/>
  <c r="AR2313" i="16"/>
  <c r="AQ2313" i="16"/>
  <c r="AP2313" i="16"/>
  <c r="AO2313" i="16"/>
  <c r="AN2313" i="16"/>
  <c r="AM2313" i="16"/>
  <c r="AL2313" i="16"/>
  <c r="AT2249" i="16"/>
  <c r="AS2249" i="16"/>
  <c r="AR2249" i="16"/>
  <c r="AQ2249" i="16"/>
  <c r="AP2249" i="16"/>
  <c r="AO2249" i="16"/>
  <c r="AN2249" i="16"/>
  <c r="AM2249" i="16"/>
  <c r="AL2249" i="16"/>
  <c r="AT2047" i="16"/>
  <c r="AS2047" i="16"/>
  <c r="AR2047" i="16"/>
  <c r="AQ2047" i="16"/>
  <c r="AP2047" i="16"/>
  <c r="AO2047" i="16"/>
  <c r="AN2047" i="16"/>
  <c r="AM2047" i="16"/>
  <c r="AL2047" i="16"/>
  <c r="AT1791" i="16"/>
  <c r="AS1791" i="16"/>
  <c r="AR1791" i="16"/>
  <c r="AQ1791" i="16"/>
  <c r="AP1791" i="16"/>
  <c r="AO1791" i="16"/>
  <c r="AN1791" i="16"/>
  <c r="AM1791" i="16"/>
  <c r="AL1791" i="16"/>
  <c r="CE87" i="16"/>
  <c r="CD87" i="16"/>
  <c r="CC87" i="16"/>
  <c r="CB87" i="16"/>
  <c r="CA87" i="16"/>
  <c r="BZ87" i="16"/>
  <c r="BY87" i="16"/>
  <c r="BX87" i="16"/>
  <c r="CF87" i="16"/>
  <c r="CF54" i="16"/>
  <c r="CE54" i="16"/>
  <c r="CD54" i="16"/>
  <c r="CC54" i="16"/>
  <c r="CB54" i="16"/>
  <c r="CA54" i="16"/>
  <c r="BZ54" i="16"/>
  <c r="BY54" i="16"/>
  <c r="BX54" i="16"/>
  <c r="AT2693" i="16"/>
  <c r="AS2693" i="16"/>
  <c r="AR2693" i="16"/>
  <c r="AQ2693" i="16"/>
  <c r="AP2693" i="16"/>
  <c r="AO2693" i="16"/>
  <c r="AN2693" i="16"/>
  <c r="AM2693" i="16"/>
  <c r="AL2693" i="16"/>
  <c r="AT2629" i="16"/>
  <c r="AS2629" i="16"/>
  <c r="AR2629" i="16"/>
  <c r="AQ2629" i="16"/>
  <c r="AP2629" i="16"/>
  <c r="AO2629" i="16"/>
  <c r="AN2629" i="16"/>
  <c r="AM2629" i="16"/>
  <c r="AL2629" i="16"/>
  <c r="AT2565" i="16"/>
  <c r="AS2565" i="16"/>
  <c r="AR2565" i="16"/>
  <c r="AQ2565" i="16"/>
  <c r="AP2565" i="16"/>
  <c r="AO2565" i="16"/>
  <c r="AN2565" i="16"/>
  <c r="AM2565" i="16"/>
  <c r="AL2565" i="16"/>
  <c r="AT2501" i="16"/>
  <c r="AS2501" i="16"/>
  <c r="AR2501" i="16"/>
  <c r="AQ2501" i="16"/>
  <c r="AP2501" i="16"/>
  <c r="AO2501" i="16"/>
  <c r="AN2501" i="16"/>
  <c r="AM2501" i="16"/>
  <c r="AL2501" i="16"/>
  <c r="AT2437" i="16"/>
  <c r="AS2437" i="16"/>
  <c r="AR2437" i="16"/>
  <c r="AQ2437" i="16"/>
  <c r="AP2437" i="16"/>
  <c r="AO2437" i="16"/>
  <c r="AN2437" i="16"/>
  <c r="AM2437" i="16"/>
  <c r="AL2437" i="16"/>
  <c r="AR2373" i="16"/>
  <c r="AQ2373" i="16"/>
  <c r="AP2373" i="16"/>
  <c r="AO2373" i="16"/>
  <c r="AN2373" i="16"/>
  <c r="AM2373" i="16"/>
  <c r="AL2373" i="16"/>
  <c r="AT2373" i="16"/>
  <c r="AS2373" i="16"/>
  <c r="AS2309" i="16"/>
  <c r="AR2309" i="16"/>
  <c r="AQ2309" i="16"/>
  <c r="AP2309" i="16"/>
  <c r="AO2309" i="16"/>
  <c r="AN2309" i="16"/>
  <c r="AM2309" i="16"/>
  <c r="AL2309" i="16"/>
  <c r="AT2309" i="16"/>
  <c r="AT2245" i="16"/>
  <c r="AS2245" i="16"/>
  <c r="AR2245" i="16"/>
  <c r="AQ2245" i="16"/>
  <c r="AP2245" i="16"/>
  <c r="AO2245" i="16"/>
  <c r="AN2245" i="16"/>
  <c r="AM2245" i="16"/>
  <c r="AL2245" i="16"/>
  <c r="AT2031" i="16"/>
  <c r="AS2031" i="16"/>
  <c r="AR2031" i="16"/>
  <c r="AQ2031" i="16"/>
  <c r="AP2031" i="16"/>
  <c r="AO2031" i="16"/>
  <c r="AN2031" i="16"/>
  <c r="AM2031" i="16"/>
  <c r="AL2031" i="16"/>
  <c r="CM34" i="16"/>
  <c r="CN34" i="16"/>
  <c r="AJ76" i="16"/>
  <c r="AI76" i="16"/>
  <c r="AH76" i="16"/>
  <c r="AA76" i="16"/>
  <c r="AK76" i="16"/>
  <c r="AI23" i="16"/>
  <c r="AH23" i="16"/>
  <c r="AA23" i="16"/>
  <c r="AJ23" i="16"/>
  <c r="AK23" i="16"/>
  <c r="BB2032" i="16"/>
  <c r="BC2032" i="16"/>
  <c r="BD2032" i="16"/>
  <c r="BC1982" i="16"/>
  <c r="BD1982" i="16"/>
  <c r="BB1982" i="16"/>
  <c r="AJ110" i="16"/>
  <c r="AI110" i="16"/>
  <c r="AK110" i="16"/>
  <c r="BB69" i="16"/>
  <c r="BC69" i="16"/>
  <c r="BD69" i="16"/>
  <c r="BB85" i="16"/>
  <c r="BC85" i="16"/>
  <c r="BD85" i="16"/>
  <c r="BB125" i="16"/>
  <c r="BC125" i="16"/>
  <c r="BD125" i="16"/>
  <c r="BB141" i="16"/>
  <c r="BC141" i="16"/>
  <c r="BD141" i="16"/>
  <c r="CM28" i="16"/>
  <c r="CN28" i="16"/>
  <c r="CM44" i="16"/>
  <c r="CN44" i="16"/>
  <c r="CM92" i="16"/>
  <c r="CN92" i="16"/>
  <c r="CN49" i="16"/>
  <c r="CM49" i="16"/>
  <c r="CN65" i="16"/>
  <c r="CM65" i="16"/>
  <c r="CN81" i="16"/>
  <c r="CM81" i="16"/>
  <c r="BB54" i="16"/>
  <c r="BC54" i="16"/>
  <c r="BD54" i="16"/>
  <c r="BB94" i="16"/>
  <c r="BC94" i="16"/>
  <c r="BD94" i="16"/>
  <c r="BB102" i="16"/>
  <c r="BC102" i="16"/>
  <c r="BD102" i="16"/>
  <c r="BB110" i="16"/>
  <c r="BC110" i="16"/>
  <c r="BD110" i="16"/>
  <c r="BC2014" i="16"/>
  <c r="BD2014" i="16"/>
  <c r="BB2014" i="16"/>
  <c r="BB39" i="16"/>
  <c r="BC39" i="16"/>
  <c r="BD39" i="16"/>
  <c r="R71" i="2"/>
  <c r="T71" i="2" s="1"/>
  <c r="R85" i="2"/>
  <c r="T85" i="2" s="1"/>
  <c r="R152" i="2"/>
  <c r="T152" i="2" s="1"/>
  <c r="R80" i="2"/>
  <c r="T80" i="2" s="1"/>
  <c r="R143" i="2"/>
  <c r="T143" i="2" s="1"/>
  <c r="R119" i="2"/>
  <c r="T119" i="2" s="1"/>
  <c r="D15" i="2"/>
  <c r="C19" i="2" s="1"/>
  <c r="R142" i="2"/>
  <c r="T142" i="2" s="1"/>
  <c r="R150" i="2"/>
  <c r="T150" i="2" s="1"/>
  <c r="R110" i="2"/>
  <c r="T110" i="2" s="1"/>
  <c r="R129" i="2"/>
  <c r="T129" i="2" s="1"/>
  <c r="R102" i="2"/>
  <c r="T102" i="2" s="1"/>
  <c r="R108" i="2"/>
  <c r="T108" i="2" s="1"/>
  <c r="R126" i="2"/>
  <c r="T126" i="2" s="1"/>
  <c r="R74" i="2"/>
  <c r="T74" i="2" s="1"/>
  <c r="R82" i="2"/>
  <c r="T82" i="2" s="1"/>
  <c r="K33" i="6"/>
  <c r="K144" i="2"/>
  <c r="N144" i="2"/>
  <c r="K152" i="2"/>
  <c r="N152" i="2"/>
  <c r="K116" i="2"/>
  <c r="N116" i="2"/>
  <c r="AB1827" i="15"/>
  <c r="AD1827" i="15"/>
  <c r="AB1795" i="15"/>
  <c r="AD1795" i="15"/>
  <c r="AB2737" i="15"/>
  <c r="AD2737" i="15"/>
  <c r="AB2713" i="15"/>
  <c r="AD2713" i="15"/>
  <c r="AB2689" i="15"/>
  <c r="AD2689" i="15"/>
  <c r="AB2665" i="15"/>
  <c r="AD2665" i="15"/>
  <c r="AB2641" i="15"/>
  <c r="AD2641" i="15"/>
  <c r="AB2617" i="15"/>
  <c r="AD2617" i="15"/>
  <c r="AB2593" i="15"/>
  <c r="AD2593" i="15"/>
  <c r="AB2569" i="15"/>
  <c r="AD2569" i="15"/>
  <c r="AB2553" i="15"/>
  <c r="AD2553" i="15"/>
  <c r="AB2513" i="15"/>
  <c r="AD2513" i="15"/>
  <c r="AB2489" i="15"/>
  <c r="AD2489" i="15"/>
  <c r="AB2465" i="15"/>
  <c r="AD2465" i="15"/>
  <c r="AB2441" i="15"/>
  <c r="AD2441" i="15"/>
  <c r="AB2417" i="15"/>
  <c r="AD2417" i="15"/>
  <c r="AB2393" i="15"/>
  <c r="AD2393" i="15"/>
  <c r="AB2369" i="15"/>
  <c r="AD2369" i="15"/>
  <c r="AB2345" i="15"/>
  <c r="AD2345" i="15"/>
  <c r="AB2321" i="15"/>
  <c r="AD2321" i="15"/>
  <c r="AB2297" i="15"/>
  <c r="AD2297" i="15"/>
  <c r="AB2273" i="15"/>
  <c r="AD2273" i="15"/>
  <c r="AB2249" i="15"/>
  <c r="AD2249" i="15"/>
  <c r="AB2225" i="15"/>
  <c r="AD2225" i="15"/>
  <c r="AB2201" i="15"/>
  <c r="AD2201" i="15"/>
  <c r="AB2177" i="15"/>
  <c r="AD2177" i="15"/>
  <c r="AB2153" i="15"/>
  <c r="AD2153" i="15"/>
  <c r="AB2129" i="15"/>
  <c r="AD2129" i="15"/>
  <c r="AB2105" i="15"/>
  <c r="AD2105" i="15"/>
  <c r="AB2081" i="15"/>
  <c r="AD2081" i="15"/>
  <c r="AB2057" i="15"/>
  <c r="AD2057" i="15"/>
  <c r="AB1977" i="15"/>
  <c r="AD1977" i="15"/>
  <c r="AB1929" i="15"/>
  <c r="AD1929" i="15"/>
  <c r="AB1905" i="15"/>
  <c r="AD1905" i="15"/>
  <c r="AB1881" i="15"/>
  <c r="AD1881" i="15"/>
  <c r="AB1857" i="15"/>
  <c r="AD1857" i="15"/>
  <c r="AD2722" i="15"/>
  <c r="AB2722" i="15"/>
  <c r="AD2698" i="15"/>
  <c r="AB2698" i="15"/>
  <c r="AD2674" i="15"/>
  <c r="AB2674" i="15"/>
  <c r="AD2650" i="15"/>
  <c r="AB2650" i="15"/>
  <c r="AD2626" i="15"/>
  <c r="AB2626" i="15"/>
  <c r="AD2610" i="15"/>
  <c r="AB2610" i="15"/>
  <c r="AD2586" i="15"/>
  <c r="AB2586" i="15"/>
  <c r="AD2562" i="15"/>
  <c r="AB2562" i="15"/>
  <c r="AD2538" i="15"/>
  <c r="AB2538" i="15"/>
  <c r="AD2514" i="15"/>
  <c r="AB2514" i="15"/>
  <c r="AD2490" i="15"/>
  <c r="AB2490" i="15"/>
  <c r="AD2466" i="15"/>
  <c r="AB2466" i="15"/>
  <c r="AD2442" i="15"/>
  <c r="AB2442" i="15"/>
  <c r="AD2418" i="15"/>
  <c r="AB2418" i="15"/>
  <c r="AD2394" i="15"/>
  <c r="AB2394" i="15"/>
  <c r="AD2370" i="15"/>
  <c r="AB2370" i="15"/>
  <c r="AD2346" i="15"/>
  <c r="AB2346" i="15"/>
  <c r="AD2322" i="15"/>
  <c r="AB2322" i="15"/>
  <c r="AD2298" i="15"/>
  <c r="AB2298" i="15"/>
  <c r="AD2274" i="15"/>
  <c r="AB2274" i="15"/>
  <c r="AD2250" i="15"/>
  <c r="AB2250" i="15"/>
  <c r="AD2210" i="15"/>
  <c r="AB2210" i="15"/>
  <c r="AD2186" i="15"/>
  <c r="AB2186" i="15"/>
  <c r="AD2162" i="15"/>
  <c r="AB2162" i="15"/>
  <c r="AD2138" i="15"/>
  <c r="AB2138" i="15"/>
  <c r="AD2114" i="15"/>
  <c r="AB2114" i="15"/>
  <c r="AD2090" i="15"/>
  <c r="AB2090" i="15"/>
  <c r="AD2066" i="15"/>
  <c r="AB2066" i="15"/>
  <c r="AD2042" i="15"/>
  <c r="AB2042" i="15"/>
  <c r="AD2018" i="15"/>
  <c r="AB2018" i="15"/>
  <c r="AD1994" i="15"/>
  <c r="AB1994" i="15"/>
  <c r="AD1970" i="15"/>
  <c r="AB1970" i="15"/>
  <c r="AD1938" i="15"/>
  <c r="AB1938" i="15"/>
  <c r="AD1906" i="15"/>
  <c r="AB1906" i="15"/>
  <c r="AD1882" i="15"/>
  <c r="AB1882" i="15"/>
  <c r="AD1858" i="15"/>
  <c r="AB1858" i="15"/>
  <c r="AB1831" i="15"/>
  <c r="AD1831" i="15"/>
  <c r="G159" i="2"/>
  <c r="P159" i="2"/>
  <c r="K96" i="2"/>
  <c r="N96" i="2"/>
  <c r="J44" i="6"/>
  <c r="H23" i="6"/>
  <c r="AT48" i="16"/>
  <c r="AS48" i="16"/>
  <c r="AR48" i="16"/>
  <c r="AQ48" i="16"/>
  <c r="AP48" i="16"/>
  <c r="AO48" i="16"/>
  <c r="AN48" i="16"/>
  <c r="AM48" i="16"/>
  <c r="AL48" i="16"/>
  <c r="AT132" i="16"/>
  <c r="AS132" i="16"/>
  <c r="AR132" i="16"/>
  <c r="AQ132" i="16"/>
  <c r="AP132" i="16"/>
  <c r="AO132" i="16"/>
  <c r="AN132" i="16"/>
  <c r="AM132" i="16"/>
  <c r="AL132" i="16"/>
  <c r="AT29" i="16"/>
  <c r="AS29" i="16"/>
  <c r="AR29" i="16"/>
  <c r="AQ29" i="16"/>
  <c r="AP29" i="16"/>
  <c r="AO29" i="16"/>
  <c r="AN29" i="16"/>
  <c r="AM29" i="16"/>
  <c r="AL29" i="16"/>
  <c r="AT46" i="16"/>
  <c r="AS46" i="16"/>
  <c r="AR46" i="16"/>
  <c r="AQ46" i="16"/>
  <c r="AP46" i="16"/>
  <c r="AO46" i="16"/>
  <c r="AN46" i="16"/>
  <c r="AM46" i="16"/>
  <c r="AL46" i="16"/>
  <c r="AT130" i="16"/>
  <c r="AS130" i="16"/>
  <c r="AR130" i="16"/>
  <c r="AQ130" i="16"/>
  <c r="AP130" i="16"/>
  <c r="AO130" i="16"/>
  <c r="AN130" i="16"/>
  <c r="AM130" i="16"/>
  <c r="AL130" i="16"/>
  <c r="AT34" i="16"/>
  <c r="AS34" i="16"/>
  <c r="AR34" i="16"/>
  <c r="AQ34" i="16"/>
  <c r="AP34" i="16"/>
  <c r="AO34" i="16"/>
  <c r="AN34" i="16"/>
  <c r="AM34" i="16"/>
  <c r="AL34" i="16"/>
  <c r="AT101" i="16"/>
  <c r="AS101" i="16"/>
  <c r="AR101" i="16"/>
  <c r="AQ101" i="16"/>
  <c r="AP101" i="16"/>
  <c r="AO101" i="16"/>
  <c r="AN101" i="16"/>
  <c r="AM101" i="16"/>
  <c r="AL101" i="16"/>
  <c r="AT49" i="16"/>
  <c r="AS49" i="16"/>
  <c r="AR49" i="16"/>
  <c r="AQ49" i="16"/>
  <c r="AP49" i="16"/>
  <c r="AO49" i="16"/>
  <c r="AN49" i="16"/>
  <c r="AM49" i="16"/>
  <c r="AL49" i="16"/>
  <c r="AT119" i="16"/>
  <c r="AS119" i="16"/>
  <c r="AR119" i="16"/>
  <c r="AQ119" i="16"/>
  <c r="AP119" i="16"/>
  <c r="AO119" i="16"/>
  <c r="AN119" i="16"/>
  <c r="AM119" i="16"/>
  <c r="AL119" i="16"/>
  <c r="AT1935" i="16"/>
  <c r="AR1935" i="16"/>
  <c r="AQ1935" i="16"/>
  <c r="AP1935" i="16"/>
  <c r="AO1935" i="16"/>
  <c r="AN1935" i="16"/>
  <c r="AM1935" i="16"/>
  <c r="AL1935" i="16"/>
  <c r="AS1935" i="16"/>
  <c r="AT2445" i="16"/>
  <c r="AS2445" i="16"/>
  <c r="AR2445" i="16"/>
  <c r="AQ2445" i="16"/>
  <c r="AP2445" i="16"/>
  <c r="AO2445" i="16"/>
  <c r="AN2445" i="16"/>
  <c r="AM2445" i="16"/>
  <c r="AL2445" i="16"/>
  <c r="CF72" i="16"/>
  <c r="CE72" i="16"/>
  <c r="CD72" i="16"/>
  <c r="CC72" i="16"/>
  <c r="CB72" i="16"/>
  <c r="CA72" i="16"/>
  <c r="BZ72" i="16"/>
  <c r="BY72" i="16"/>
  <c r="BX72" i="16"/>
  <c r="AT2577" i="16"/>
  <c r="AS2577" i="16"/>
  <c r="AR2577" i="16"/>
  <c r="AQ2577" i="16"/>
  <c r="AP2577" i="16"/>
  <c r="AO2577" i="16"/>
  <c r="AN2577" i="16"/>
  <c r="AM2577" i="16"/>
  <c r="AL2577" i="16"/>
  <c r="AT2385" i="16"/>
  <c r="AS2385" i="16"/>
  <c r="AR2385" i="16"/>
  <c r="AQ2385" i="16"/>
  <c r="AP2385" i="16"/>
  <c r="AO2385" i="16"/>
  <c r="AN2385" i="16"/>
  <c r="AM2385" i="16"/>
  <c r="AL2385" i="16"/>
  <c r="AT143" i="16"/>
  <c r="AS143" i="16"/>
  <c r="AR143" i="16"/>
  <c r="AQ143" i="16"/>
  <c r="AP143" i="16"/>
  <c r="AO143" i="16"/>
  <c r="AN143" i="16"/>
  <c r="AM143" i="16"/>
  <c r="AL143" i="16"/>
  <c r="AT2601" i="16"/>
  <c r="AS2601" i="16"/>
  <c r="AR2601" i="16"/>
  <c r="AQ2601" i="16"/>
  <c r="AP2601" i="16"/>
  <c r="AO2601" i="16"/>
  <c r="AN2601" i="16"/>
  <c r="AM2601" i="16"/>
  <c r="AL2601" i="16"/>
  <c r="AT2409" i="16"/>
  <c r="AS2409" i="16"/>
  <c r="AR2409" i="16"/>
  <c r="AQ2409" i="16"/>
  <c r="AP2409" i="16"/>
  <c r="AO2409" i="16"/>
  <c r="AN2409" i="16"/>
  <c r="AM2409" i="16"/>
  <c r="AL2409" i="16"/>
  <c r="AT1919" i="16"/>
  <c r="AR1919" i="16"/>
  <c r="AQ1919" i="16"/>
  <c r="AP1919" i="16"/>
  <c r="AO1919" i="16"/>
  <c r="AN1919" i="16"/>
  <c r="AM1919" i="16"/>
  <c r="AL1919" i="16"/>
  <c r="AS1919" i="16"/>
  <c r="AT2725" i="16"/>
  <c r="AS2725" i="16"/>
  <c r="AR2725" i="16"/>
  <c r="AQ2725" i="16"/>
  <c r="AP2725" i="16"/>
  <c r="AO2725" i="16"/>
  <c r="AN2725" i="16"/>
  <c r="AM2725" i="16"/>
  <c r="AL2725" i="16"/>
  <c r="AT2533" i="16"/>
  <c r="AS2533" i="16"/>
  <c r="AR2533" i="16"/>
  <c r="AQ2533" i="16"/>
  <c r="AP2533" i="16"/>
  <c r="AO2533" i="16"/>
  <c r="AN2533" i="16"/>
  <c r="AM2533" i="16"/>
  <c r="AL2533" i="16"/>
  <c r="AT2341" i="16"/>
  <c r="AS2341" i="16"/>
  <c r="AR2341" i="16"/>
  <c r="AQ2341" i="16"/>
  <c r="AP2341" i="16"/>
  <c r="AO2341" i="16"/>
  <c r="AN2341" i="16"/>
  <c r="AM2341" i="16"/>
  <c r="AL2341" i="16"/>
  <c r="BB67" i="16"/>
  <c r="BC67" i="16"/>
  <c r="BD67" i="16"/>
  <c r="BB123" i="16"/>
  <c r="BC123" i="16"/>
  <c r="BD123" i="16"/>
  <c r="CM74" i="16"/>
  <c r="CN74" i="16"/>
  <c r="CN71" i="16"/>
  <c r="CM71" i="16"/>
  <c r="BB1968" i="16"/>
  <c r="BC1968" i="16"/>
  <c r="BD1968" i="16"/>
  <c r="BB93" i="16"/>
  <c r="BC93" i="16"/>
  <c r="BD93" i="16"/>
  <c r="CM76" i="16"/>
  <c r="CN76" i="16"/>
  <c r="CN89" i="16"/>
  <c r="CM89" i="16"/>
  <c r="BB38" i="16"/>
  <c r="BC38" i="16"/>
  <c r="BD38" i="16"/>
  <c r="BC1966" i="16"/>
  <c r="BD1966" i="16"/>
  <c r="BB1966" i="16"/>
  <c r="K28" i="6"/>
  <c r="J71" i="6"/>
  <c r="J57" i="6"/>
  <c r="AB1797" i="15"/>
  <c r="AD1797" i="15"/>
  <c r="AB2291" i="15"/>
  <c r="AD2291" i="15"/>
  <c r="AB2259" i="15"/>
  <c r="AD2259" i="15"/>
  <c r="AB2227" i="15"/>
  <c r="AD2227" i="15"/>
  <c r="AB2195" i="15"/>
  <c r="AD2195" i="15"/>
  <c r="AB2163" i="15"/>
  <c r="AD2163" i="15"/>
  <c r="AB2131" i="15"/>
  <c r="AD2131" i="15"/>
  <c r="AB2035" i="15"/>
  <c r="AD2035" i="15"/>
  <c r="AB2003" i="15"/>
  <c r="AD2003" i="15"/>
  <c r="AB1971" i="15"/>
  <c r="AD1971" i="15"/>
  <c r="AD2724" i="15"/>
  <c r="AB2724" i="15"/>
  <c r="AD2700" i="15"/>
  <c r="AB2700" i="15"/>
  <c r="AD2628" i="15"/>
  <c r="AB2628" i="15"/>
  <c r="AD2596" i="15"/>
  <c r="AB2596" i="15"/>
  <c r="AD2508" i="15"/>
  <c r="AB2508" i="15"/>
  <c r="AD2436" i="15"/>
  <c r="AB2436" i="15"/>
  <c r="AD2404" i="15"/>
  <c r="AB2404" i="15"/>
  <c r="AD2372" i="15"/>
  <c r="AB2372" i="15"/>
  <c r="AD2348" i="15"/>
  <c r="AB2348" i="15"/>
  <c r="AD2308" i="15"/>
  <c r="AB2308" i="15"/>
  <c r="AD2180" i="15"/>
  <c r="AB2180" i="15"/>
  <c r="AD2156" i="15"/>
  <c r="AB2156" i="15"/>
  <c r="AD2092" i="15"/>
  <c r="AB2092" i="15"/>
  <c r="AD2060" i="15"/>
  <c r="AB2060" i="15"/>
  <c r="AD2028" i="15"/>
  <c r="AB2028" i="15"/>
  <c r="AD1996" i="15"/>
  <c r="AB1996" i="15"/>
  <c r="AD1964" i="15"/>
  <c r="AB1964" i="15"/>
  <c r="AD1932" i="15"/>
  <c r="AB1932" i="15"/>
  <c r="AD1900" i="15"/>
  <c r="AB1900" i="15"/>
  <c r="AD1860" i="15"/>
  <c r="AB1860" i="15"/>
  <c r="AB1833" i="15"/>
  <c r="AD1833" i="15"/>
  <c r="J42" i="6"/>
  <c r="K150" i="2"/>
  <c r="N150" i="2"/>
  <c r="G93" i="2"/>
  <c r="J93" i="2"/>
  <c r="P93" i="2"/>
  <c r="R93" i="2" s="1"/>
  <c r="T93" i="2" s="1"/>
  <c r="AT40" i="16"/>
  <c r="AS40" i="16"/>
  <c r="AR40" i="16"/>
  <c r="AQ40" i="16"/>
  <c r="AP40" i="16"/>
  <c r="AO40" i="16"/>
  <c r="AN40" i="16"/>
  <c r="AM40" i="16"/>
  <c r="AL40" i="16"/>
  <c r="AT116" i="16"/>
  <c r="AS116" i="16"/>
  <c r="AR116" i="16"/>
  <c r="AQ116" i="16"/>
  <c r="AP116" i="16"/>
  <c r="AO116" i="16"/>
  <c r="AN116" i="16"/>
  <c r="AM116" i="16"/>
  <c r="AL116" i="16"/>
  <c r="AT155" i="16"/>
  <c r="AS155" i="16"/>
  <c r="AR155" i="16"/>
  <c r="AQ155" i="16"/>
  <c r="AP155" i="16"/>
  <c r="AO155" i="16"/>
  <c r="AN155" i="16"/>
  <c r="AM155" i="16"/>
  <c r="AL155" i="16"/>
  <c r="AT109" i="16"/>
  <c r="AS109" i="16"/>
  <c r="AR109" i="16"/>
  <c r="AQ109" i="16"/>
  <c r="AP109" i="16"/>
  <c r="AO109" i="16"/>
  <c r="AN109" i="16"/>
  <c r="AM109" i="16"/>
  <c r="AL109" i="16"/>
  <c r="AT112" i="16"/>
  <c r="AS112" i="16"/>
  <c r="AR112" i="16"/>
  <c r="AQ112" i="16"/>
  <c r="AP112" i="16"/>
  <c r="AO112" i="16"/>
  <c r="AN112" i="16"/>
  <c r="AM112" i="16"/>
  <c r="AL112" i="16"/>
  <c r="AT67" i="16"/>
  <c r="AS67" i="16"/>
  <c r="AR67" i="16"/>
  <c r="AQ67" i="16"/>
  <c r="AP67" i="16"/>
  <c r="AO67" i="16"/>
  <c r="AN67" i="16"/>
  <c r="AM67" i="16"/>
  <c r="AL67" i="16"/>
  <c r="AT151" i="16"/>
  <c r="AS151" i="16"/>
  <c r="AR151" i="16"/>
  <c r="AQ151" i="16"/>
  <c r="AP151" i="16"/>
  <c r="AO151" i="16"/>
  <c r="AN151" i="16"/>
  <c r="AM151" i="16"/>
  <c r="AL151" i="16"/>
  <c r="AT58" i="16"/>
  <c r="AS58" i="16"/>
  <c r="AR58" i="16"/>
  <c r="AQ58" i="16"/>
  <c r="AP58" i="16"/>
  <c r="AO58" i="16"/>
  <c r="AN58" i="16"/>
  <c r="AM58" i="16"/>
  <c r="AL58" i="16"/>
  <c r="AT152" i="16"/>
  <c r="AS152" i="16"/>
  <c r="AR152" i="16"/>
  <c r="AQ152" i="16"/>
  <c r="AP152" i="16"/>
  <c r="AO152" i="16"/>
  <c r="AN152" i="16"/>
  <c r="AM152" i="16"/>
  <c r="AL152" i="16"/>
  <c r="AT69" i="16"/>
  <c r="AS69" i="16"/>
  <c r="AR69" i="16"/>
  <c r="AQ69" i="16"/>
  <c r="AP69" i="16"/>
  <c r="AO69" i="16"/>
  <c r="AN69" i="16"/>
  <c r="AM69" i="16"/>
  <c r="AL69" i="16"/>
  <c r="AT2733" i="16"/>
  <c r="AS2733" i="16"/>
  <c r="AR2733" i="16"/>
  <c r="AQ2733" i="16"/>
  <c r="AP2733" i="16"/>
  <c r="AO2733" i="16"/>
  <c r="AN2733" i="16"/>
  <c r="AM2733" i="16"/>
  <c r="AL2733" i="16"/>
  <c r="AT2653" i="16"/>
  <c r="AS2653" i="16"/>
  <c r="AR2653" i="16"/>
  <c r="AQ2653" i="16"/>
  <c r="AP2653" i="16"/>
  <c r="AO2653" i="16"/>
  <c r="AN2653" i="16"/>
  <c r="AM2653" i="16"/>
  <c r="AL2653" i="16"/>
  <c r="AT2509" i="16"/>
  <c r="AS2509" i="16"/>
  <c r="AR2509" i="16"/>
  <c r="AQ2509" i="16"/>
  <c r="AP2509" i="16"/>
  <c r="AO2509" i="16"/>
  <c r="AN2509" i="16"/>
  <c r="AM2509" i="16"/>
  <c r="AL2509" i="16"/>
  <c r="AT2493" i="16"/>
  <c r="AS2493" i="16"/>
  <c r="AR2493" i="16"/>
  <c r="AQ2493" i="16"/>
  <c r="AP2493" i="16"/>
  <c r="AO2493" i="16"/>
  <c r="AN2493" i="16"/>
  <c r="AM2493" i="16"/>
  <c r="AL2493" i="16"/>
  <c r="AT2657" i="16"/>
  <c r="AS2657" i="16"/>
  <c r="AR2657" i="16"/>
  <c r="AQ2657" i="16"/>
  <c r="AP2657" i="16"/>
  <c r="AO2657" i="16"/>
  <c r="AN2657" i="16"/>
  <c r="AM2657" i="16"/>
  <c r="AL2657" i="16"/>
  <c r="AT2593" i="16"/>
  <c r="AS2593" i="16"/>
  <c r="AR2593" i="16"/>
  <c r="AQ2593" i="16"/>
  <c r="AP2593" i="16"/>
  <c r="AO2593" i="16"/>
  <c r="AN2593" i="16"/>
  <c r="AM2593" i="16"/>
  <c r="AL2593" i="16"/>
  <c r="AT2465" i="16"/>
  <c r="AS2465" i="16"/>
  <c r="AR2465" i="16"/>
  <c r="AQ2465" i="16"/>
  <c r="AP2465" i="16"/>
  <c r="AO2465" i="16"/>
  <c r="AN2465" i="16"/>
  <c r="AM2465" i="16"/>
  <c r="AL2465" i="16"/>
  <c r="AT2079" i="16"/>
  <c r="AS2079" i="16"/>
  <c r="AR2079" i="16"/>
  <c r="AQ2079" i="16"/>
  <c r="AP2079" i="16"/>
  <c r="AO2079" i="16"/>
  <c r="AN2079" i="16"/>
  <c r="AM2079" i="16"/>
  <c r="AL2079" i="16"/>
  <c r="AT2617" i="16"/>
  <c r="AS2617" i="16"/>
  <c r="AR2617" i="16"/>
  <c r="AQ2617" i="16"/>
  <c r="AP2617" i="16"/>
  <c r="AO2617" i="16"/>
  <c r="AN2617" i="16"/>
  <c r="AM2617" i="16"/>
  <c r="AL2617" i="16"/>
  <c r="AT2361" i="16"/>
  <c r="AS2361" i="16"/>
  <c r="AR2361" i="16"/>
  <c r="AQ2361" i="16"/>
  <c r="AP2361" i="16"/>
  <c r="AO2361" i="16"/>
  <c r="AN2361" i="16"/>
  <c r="AM2361" i="16"/>
  <c r="AL2361" i="16"/>
  <c r="CF85" i="16"/>
  <c r="CE85" i="16"/>
  <c r="CD85" i="16"/>
  <c r="CC85" i="16"/>
  <c r="CB85" i="16"/>
  <c r="CA85" i="16"/>
  <c r="BZ85" i="16"/>
  <c r="BY85" i="16"/>
  <c r="BX85" i="16"/>
  <c r="AT2613" i="16"/>
  <c r="AS2613" i="16"/>
  <c r="AR2613" i="16"/>
  <c r="AQ2613" i="16"/>
  <c r="AP2613" i="16"/>
  <c r="AO2613" i="16"/>
  <c r="AN2613" i="16"/>
  <c r="AM2613" i="16"/>
  <c r="AL2613" i="16"/>
  <c r="AT2485" i="16"/>
  <c r="AS2485" i="16"/>
  <c r="AR2485" i="16"/>
  <c r="AQ2485" i="16"/>
  <c r="AP2485" i="16"/>
  <c r="AO2485" i="16"/>
  <c r="AN2485" i="16"/>
  <c r="AM2485" i="16"/>
  <c r="AL2485" i="16"/>
  <c r="AT2293" i="16"/>
  <c r="AS2293" i="16"/>
  <c r="AR2293" i="16"/>
  <c r="AQ2293" i="16"/>
  <c r="AP2293" i="16"/>
  <c r="AO2293" i="16"/>
  <c r="AN2293" i="16"/>
  <c r="AM2293" i="16"/>
  <c r="AL2293" i="16"/>
  <c r="CF66" i="16"/>
  <c r="CE66" i="16"/>
  <c r="CD66" i="16"/>
  <c r="CC66" i="16"/>
  <c r="CB66" i="16"/>
  <c r="CA66" i="16"/>
  <c r="BZ66" i="16"/>
  <c r="BY66" i="16"/>
  <c r="BX66" i="16"/>
  <c r="CF28" i="16"/>
  <c r="CE28" i="16"/>
  <c r="CD28" i="16"/>
  <c r="CC28" i="16"/>
  <c r="CB28" i="16"/>
  <c r="CA28" i="16"/>
  <c r="BZ28" i="16"/>
  <c r="BY28" i="16"/>
  <c r="BX28" i="16"/>
  <c r="AT2686" i="16"/>
  <c r="AS2686" i="16"/>
  <c r="AR2686" i="16"/>
  <c r="AQ2686" i="16"/>
  <c r="AP2686" i="16"/>
  <c r="AO2686" i="16"/>
  <c r="AN2686" i="16"/>
  <c r="AM2686" i="16"/>
  <c r="AL2686" i="16"/>
  <c r="AT2638" i="16"/>
  <c r="AS2638" i="16"/>
  <c r="AR2638" i="16"/>
  <c r="AQ2638" i="16"/>
  <c r="AP2638" i="16"/>
  <c r="AO2638" i="16"/>
  <c r="AN2638" i="16"/>
  <c r="AM2638" i="16"/>
  <c r="AL2638" i="16"/>
  <c r="AT2574" i="16"/>
  <c r="AS2574" i="16"/>
  <c r="AR2574" i="16"/>
  <c r="AQ2574" i="16"/>
  <c r="AP2574" i="16"/>
  <c r="AO2574" i="16"/>
  <c r="AN2574" i="16"/>
  <c r="AM2574" i="16"/>
  <c r="AL2574" i="16"/>
  <c r="AT2526" i="16"/>
  <c r="AS2526" i="16"/>
  <c r="AR2526" i="16"/>
  <c r="AQ2526" i="16"/>
  <c r="AP2526" i="16"/>
  <c r="AO2526" i="16"/>
  <c r="AN2526" i="16"/>
  <c r="AM2526" i="16"/>
  <c r="AL2526" i="16"/>
  <c r="AT2478" i="16"/>
  <c r="AS2478" i="16"/>
  <c r="AR2478" i="16"/>
  <c r="AQ2478" i="16"/>
  <c r="AP2478" i="16"/>
  <c r="AO2478" i="16"/>
  <c r="AN2478" i="16"/>
  <c r="AM2478" i="16"/>
  <c r="AL2478" i="16"/>
  <c r="AT2414" i="16"/>
  <c r="AS2414" i="16"/>
  <c r="AR2414" i="16"/>
  <c r="AQ2414" i="16"/>
  <c r="AP2414" i="16"/>
  <c r="AO2414" i="16"/>
  <c r="AN2414" i="16"/>
  <c r="AM2414" i="16"/>
  <c r="AL2414" i="16"/>
  <c r="AT2366" i="16"/>
  <c r="AS2366" i="16"/>
  <c r="AR2366" i="16"/>
  <c r="AQ2366" i="16"/>
  <c r="AP2366" i="16"/>
  <c r="AO2366" i="16"/>
  <c r="AN2366" i="16"/>
  <c r="AM2366" i="16"/>
  <c r="AL2366" i="16"/>
  <c r="AT2318" i="16"/>
  <c r="AS2318" i="16"/>
  <c r="AR2318" i="16"/>
  <c r="AQ2318" i="16"/>
  <c r="AP2318" i="16"/>
  <c r="AO2318" i="16"/>
  <c r="AN2318" i="16"/>
  <c r="AM2318" i="16"/>
  <c r="AL2318" i="16"/>
  <c r="AT2286" i="16"/>
  <c r="AS2286" i="16"/>
  <c r="AR2286" i="16"/>
  <c r="AQ2286" i="16"/>
  <c r="AP2286" i="16"/>
  <c r="AO2286" i="16"/>
  <c r="AN2286" i="16"/>
  <c r="AM2286" i="16"/>
  <c r="AL2286" i="16"/>
  <c r="AT2211" i="16"/>
  <c r="AS2211" i="16"/>
  <c r="AR2211" i="16"/>
  <c r="AQ2211" i="16"/>
  <c r="AP2211" i="16"/>
  <c r="AO2211" i="16"/>
  <c r="AN2211" i="16"/>
  <c r="AM2211" i="16"/>
  <c r="AL2211" i="16"/>
  <c r="AT2083" i="16"/>
  <c r="AS2083" i="16"/>
  <c r="AR2083" i="16"/>
  <c r="AQ2083" i="16"/>
  <c r="AP2083" i="16"/>
  <c r="AO2083" i="16"/>
  <c r="AN2083" i="16"/>
  <c r="AM2083" i="16"/>
  <c r="AL2083" i="16"/>
  <c r="AT1891" i="16"/>
  <c r="AS1891" i="16"/>
  <c r="AR1891" i="16"/>
  <c r="AQ1891" i="16"/>
  <c r="AP1891" i="16"/>
  <c r="AO1891" i="16"/>
  <c r="AN1891" i="16"/>
  <c r="AM1891" i="16"/>
  <c r="AL1891" i="16"/>
  <c r="CF67" i="16"/>
  <c r="CE67" i="16"/>
  <c r="CD67" i="16"/>
  <c r="CC67" i="16"/>
  <c r="CB67" i="16"/>
  <c r="CA67" i="16"/>
  <c r="BZ67" i="16"/>
  <c r="BY67" i="16"/>
  <c r="BX67" i="16"/>
  <c r="CF27" i="16"/>
  <c r="CE27" i="16"/>
  <c r="CD27" i="16"/>
  <c r="CC27" i="16"/>
  <c r="CB27" i="16"/>
  <c r="CA27" i="16"/>
  <c r="BZ27" i="16"/>
  <c r="BY27" i="16"/>
  <c r="BX27" i="16"/>
  <c r="AT2716" i="16"/>
  <c r="AS2716" i="16"/>
  <c r="AR2716" i="16"/>
  <c r="AQ2716" i="16"/>
  <c r="AP2716" i="16"/>
  <c r="AO2716" i="16"/>
  <c r="AN2716" i="16"/>
  <c r="AM2716" i="16"/>
  <c r="AL2716" i="16"/>
  <c r="AT2652" i="16"/>
  <c r="AS2652" i="16"/>
  <c r="AR2652" i="16"/>
  <c r="AQ2652" i="16"/>
  <c r="AP2652" i="16"/>
  <c r="AO2652" i="16"/>
  <c r="AN2652" i="16"/>
  <c r="AM2652" i="16"/>
  <c r="AL2652" i="16"/>
  <c r="AT2604" i="16"/>
  <c r="AS2604" i="16"/>
  <c r="AR2604" i="16"/>
  <c r="AQ2604" i="16"/>
  <c r="AP2604" i="16"/>
  <c r="AO2604" i="16"/>
  <c r="AN2604" i="16"/>
  <c r="AM2604" i="16"/>
  <c r="AL2604" i="16"/>
  <c r="AT2556" i="16"/>
  <c r="AS2556" i="16"/>
  <c r="AR2556" i="16"/>
  <c r="AQ2556" i="16"/>
  <c r="AP2556" i="16"/>
  <c r="AO2556" i="16"/>
  <c r="AN2556" i="16"/>
  <c r="AM2556" i="16"/>
  <c r="AL2556" i="16"/>
  <c r="AT2492" i="16"/>
  <c r="AS2492" i="16"/>
  <c r="AR2492" i="16"/>
  <c r="AQ2492" i="16"/>
  <c r="AP2492" i="16"/>
  <c r="AO2492" i="16"/>
  <c r="AN2492" i="16"/>
  <c r="AM2492" i="16"/>
  <c r="AL2492" i="16"/>
  <c r="AT2428" i="16"/>
  <c r="AS2428" i="16"/>
  <c r="AR2428" i="16"/>
  <c r="AQ2428" i="16"/>
  <c r="AP2428" i="16"/>
  <c r="AO2428" i="16"/>
  <c r="AN2428" i="16"/>
  <c r="AM2428" i="16"/>
  <c r="AL2428" i="16"/>
  <c r="AT2380" i="16"/>
  <c r="AS2380" i="16"/>
  <c r="AR2380" i="16"/>
  <c r="AQ2380" i="16"/>
  <c r="AP2380" i="16"/>
  <c r="AO2380" i="16"/>
  <c r="AN2380" i="16"/>
  <c r="AM2380" i="16"/>
  <c r="AL2380" i="16"/>
  <c r="AT2316" i="16"/>
  <c r="AS2316" i="16"/>
  <c r="AR2316" i="16"/>
  <c r="AQ2316" i="16"/>
  <c r="AP2316" i="16"/>
  <c r="AO2316" i="16"/>
  <c r="AN2316" i="16"/>
  <c r="AM2316" i="16"/>
  <c r="AL2316" i="16"/>
  <c r="AT2252" i="16"/>
  <c r="AS2252" i="16"/>
  <c r="AR2252" i="16"/>
  <c r="AQ2252" i="16"/>
  <c r="AP2252" i="16"/>
  <c r="AO2252" i="16"/>
  <c r="AN2252" i="16"/>
  <c r="AM2252" i="16"/>
  <c r="AL2252" i="16"/>
  <c r="AT1963" i="16"/>
  <c r="AS1963" i="16"/>
  <c r="AR1963" i="16"/>
  <c r="AQ1963" i="16"/>
  <c r="AP1963" i="16"/>
  <c r="AO1963" i="16"/>
  <c r="AN1963" i="16"/>
  <c r="AM1963" i="16"/>
  <c r="AL1963" i="16"/>
  <c r="CF45" i="16"/>
  <c r="CE45" i="16"/>
  <c r="CD45" i="16"/>
  <c r="CC45" i="16"/>
  <c r="CB45" i="16"/>
  <c r="CA45" i="16"/>
  <c r="BZ45" i="16"/>
  <c r="BY45" i="16"/>
  <c r="BX45" i="16"/>
  <c r="AT2595" i="16"/>
  <c r="AS2595" i="16"/>
  <c r="AR2595" i="16"/>
  <c r="AQ2595" i="16"/>
  <c r="AP2595" i="16"/>
  <c r="AO2595" i="16"/>
  <c r="AN2595" i="16"/>
  <c r="AM2595" i="16"/>
  <c r="AL2595" i="16"/>
  <c r="AT1927" i="16"/>
  <c r="AS1927" i="16"/>
  <c r="AR1927" i="16"/>
  <c r="AQ1927" i="16"/>
  <c r="AP1927" i="16"/>
  <c r="AO1927" i="16"/>
  <c r="AN1927" i="16"/>
  <c r="AM1927" i="16"/>
  <c r="AL1927" i="16"/>
  <c r="J83" i="6"/>
  <c r="K36" i="6"/>
  <c r="AB1809" i="15"/>
  <c r="AD1809" i="15"/>
  <c r="AB1785" i="15"/>
  <c r="AD1785" i="15"/>
  <c r="AD2720" i="15"/>
  <c r="AB2720" i="15"/>
  <c r="AD2688" i="15"/>
  <c r="AB2688" i="15"/>
  <c r="AD2656" i="15"/>
  <c r="AB2656" i="15"/>
  <c r="AD2624" i="15"/>
  <c r="AB2624" i="15"/>
  <c r="AD2592" i="15"/>
  <c r="AB2592" i="15"/>
  <c r="AD2560" i="15"/>
  <c r="AB2560" i="15"/>
  <c r="AD2528" i="15"/>
  <c r="AB2528" i="15"/>
  <c r="AD2496" i="15"/>
  <c r="AB2496" i="15"/>
  <c r="AD2464" i="15"/>
  <c r="AB2464" i="15"/>
  <c r="AD2432" i="15"/>
  <c r="AB2432" i="15"/>
  <c r="AD2400" i="15"/>
  <c r="AB2400" i="15"/>
  <c r="AD2368" i="15"/>
  <c r="AB2368" i="15"/>
  <c r="AD2336" i="15"/>
  <c r="AB2336" i="15"/>
  <c r="AD2304" i="15"/>
  <c r="AB2304" i="15"/>
  <c r="AD2272" i="15"/>
  <c r="AB2272" i="15"/>
  <c r="AD2240" i="15"/>
  <c r="AB2240" i="15"/>
  <c r="AD2208" i="15"/>
  <c r="AB2208" i="15"/>
  <c r="AD2176" i="15"/>
  <c r="AB2176" i="15"/>
  <c r="AD2144" i="15"/>
  <c r="AB2144" i="15"/>
  <c r="AD2112" i="15"/>
  <c r="AB2112" i="15"/>
  <c r="AD2080" i="15"/>
  <c r="AB2080" i="15"/>
  <c r="AD2048" i="15"/>
  <c r="AB2048" i="15"/>
  <c r="AD2016" i="15"/>
  <c r="AB2016" i="15"/>
  <c r="AD1984" i="15"/>
  <c r="AB1984" i="15"/>
  <c r="AD1952" i="15"/>
  <c r="AB1952" i="15"/>
  <c r="AD1920" i="15"/>
  <c r="AB1920" i="15"/>
  <c r="AD1888" i="15"/>
  <c r="AB1888" i="15"/>
  <c r="AD1856" i="15"/>
  <c r="AB1856" i="15"/>
  <c r="AB1837" i="15"/>
  <c r="AD1837" i="15"/>
  <c r="J59" i="6"/>
  <c r="J61" i="6"/>
  <c r="K26" i="6"/>
  <c r="J79" i="6"/>
  <c r="J81" i="6"/>
  <c r="K138" i="2"/>
  <c r="N138" i="2"/>
  <c r="K146" i="2"/>
  <c r="N146" i="2"/>
  <c r="K154" i="2"/>
  <c r="N154" i="2"/>
  <c r="G125" i="2"/>
  <c r="J125" i="2"/>
  <c r="P125" i="2"/>
  <c r="R125" i="2" s="1"/>
  <c r="T125" i="2" s="1"/>
  <c r="G68" i="2"/>
  <c r="I68" i="2"/>
  <c r="P68" i="2"/>
  <c r="R68" i="2" s="1"/>
  <c r="T68" i="2" s="1"/>
  <c r="AT24" i="16"/>
  <c r="AS24" i="16"/>
  <c r="AR24" i="16"/>
  <c r="AQ24" i="16"/>
  <c r="AP24" i="16"/>
  <c r="AO24" i="16"/>
  <c r="AN24" i="16"/>
  <c r="AM24" i="16"/>
  <c r="AL24" i="16"/>
  <c r="AT56" i="16"/>
  <c r="AS56" i="16"/>
  <c r="AR56" i="16"/>
  <c r="AQ56" i="16"/>
  <c r="AP56" i="16"/>
  <c r="AO56" i="16"/>
  <c r="AN56" i="16"/>
  <c r="AM56" i="16"/>
  <c r="AL56" i="16"/>
  <c r="AT88" i="16"/>
  <c r="AS88" i="16"/>
  <c r="AR88" i="16"/>
  <c r="AQ88" i="16"/>
  <c r="AP88" i="16"/>
  <c r="AO88" i="16"/>
  <c r="AN88" i="16"/>
  <c r="AM88" i="16"/>
  <c r="AL88" i="16"/>
  <c r="AT145" i="16"/>
  <c r="AS145" i="16"/>
  <c r="AR145" i="16"/>
  <c r="AQ145" i="16"/>
  <c r="AP145" i="16"/>
  <c r="AO145" i="16"/>
  <c r="AN145" i="16"/>
  <c r="AM145" i="16"/>
  <c r="AL145" i="16"/>
  <c r="AT148" i="16"/>
  <c r="AS148" i="16"/>
  <c r="AR148" i="16"/>
  <c r="AQ148" i="16"/>
  <c r="AP148" i="16"/>
  <c r="AO148" i="16"/>
  <c r="AN148" i="16"/>
  <c r="AM148" i="16"/>
  <c r="AL148" i="16"/>
  <c r="AT150" i="16"/>
  <c r="AS150" i="16"/>
  <c r="AR150" i="16"/>
  <c r="AQ150" i="16"/>
  <c r="AP150" i="16"/>
  <c r="AO150" i="16"/>
  <c r="AN150" i="16"/>
  <c r="AM150" i="16"/>
  <c r="AL150" i="16"/>
  <c r="CF7" i="16"/>
  <c r="CE7" i="16"/>
  <c r="CD7" i="16"/>
  <c r="CC7" i="16"/>
  <c r="CB7" i="16"/>
  <c r="CA7" i="16"/>
  <c r="BZ7" i="16"/>
  <c r="BY7" i="16"/>
  <c r="BX7" i="16"/>
  <c r="AT61" i="16"/>
  <c r="AS61" i="16"/>
  <c r="AR61" i="16"/>
  <c r="AQ61" i="16"/>
  <c r="AP61" i="16"/>
  <c r="AO61" i="16"/>
  <c r="AN61" i="16"/>
  <c r="AM61" i="16"/>
  <c r="AL61" i="16"/>
  <c r="AT71" i="16"/>
  <c r="AS71" i="16"/>
  <c r="AR71" i="16"/>
  <c r="AQ71" i="16"/>
  <c r="AP71" i="16"/>
  <c r="AO71" i="16"/>
  <c r="AN71" i="16"/>
  <c r="AM71" i="16"/>
  <c r="AL71" i="16"/>
  <c r="AT22" i="16"/>
  <c r="AS22" i="16"/>
  <c r="AR22" i="16"/>
  <c r="AQ22" i="16"/>
  <c r="AP22" i="16"/>
  <c r="AO22" i="16"/>
  <c r="AN22" i="16"/>
  <c r="AM22" i="16"/>
  <c r="AL22" i="16"/>
  <c r="AT54" i="16"/>
  <c r="AS54" i="16"/>
  <c r="AR54" i="16"/>
  <c r="AQ54" i="16"/>
  <c r="AP54" i="16"/>
  <c r="AO54" i="16"/>
  <c r="AN54" i="16"/>
  <c r="AM54" i="16"/>
  <c r="AL54" i="16"/>
  <c r="AT86" i="16"/>
  <c r="AS86" i="16"/>
  <c r="AR86" i="16"/>
  <c r="AQ86" i="16"/>
  <c r="AP86" i="16"/>
  <c r="AO86" i="16"/>
  <c r="AN86" i="16"/>
  <c r="AM86" i="16"/>
  <c r="AL86" i="16"/>
  <c r="AT141" i="16"/>
  <c r="AS141" i="16"/>
  <c r="AR141" i="16"/>
  <c r="AQ141" i="16"/>
  <c r="AP141" i="16"/>
  <c r="AO141" i="16"/>
  <c r="AN141" i="16"/>
  <c r="AM141" i="16"/>
  <c r="AL141" i="16"/>
  <c r="AT144" i="16"/>
  <c r="AS144" i="16"/>
  <c r="AR144" i="16"/>
  <c r="AQ144" i="16"/>
  <c r="AP144" i="16"/>
  <c r="AO144" i="16"/>
  <c r="AN144" i="16"/>
  <c r="AM144" i="16"/>
  <c r="AL144" i="16"/>
  <c r="AT146" i="16"/>
  <c r="AS146" i="16"/>
  <c r="AR146" i="16"/>
  <c r="AQ146" i="16"/>
  <c r="AP146" i="16"/>
  <c r="AO146" i="16"/>
  <c r="AN146" i="16"/>
  <c r="AM146" i="16"/>
  <c r="AL146" i="16"/>
  <c r="CF3" i="16"/>
  <c r="CE3" i="16"/>
  <c r="CD3" i="16"/>
  <c r="CC3" i="16"/>
  <c r="CB3" i="16"/>
  <c r="CA3" i="16"/>
  <c r="BZ3" i="16"/>
  <c r="BY3" i="16"/>
  <c r="BX3" i="16"/>
  <c r="AT53" i="16"/>
  <c r="AS53" i="16"/>
  <c r="AR53" i="16"/>
  <c r="AQ53" i="16"/>
  <c r="AP53" i="16"/>
  <c r="AO53" i="16"/>
  <c r="AN53" i="16"/>
  <c r="AM53" i="16"/>
  <c r="AL53" i="16"/>
  <c r="AT63" i="16"/>
  <c r="AS63" i="16"/>
  <c r="AR63" i="16"/>
  <c r="AQ63" i="16"/>
  <c r="AP63" i="16"/>
  <c r="AO63" i="16"/>
  <c r="AN63" i="16"/>
  <c r="AM63" i="16"/>
  <c r="AL63" i="16"/>
  <c r="AT42" i="16"/>
  <c r="AS42" i="16"/>
  <c r="AR42" i="16"/>
  <c r="AQ42" i="16"/>
  <c r="AP42" i="16"/>
  <c r="AO42" i="16"/>
  <c r="AN42" i="16"/>
  <c r="AM42" i="16"/>
  <c r="AL42" i="16"/>
  <c r="AT74" i="16"/>
  <c r="AS74" i="16"/>
  <c r="AR74" i="16"/>
  <c r="AQ74" i="16"/>
  <c r="AP74" i="16"/>
  <c r="AO74" i="16"/>
  <c r="AN74" i="16"/>
  <c r="AM74" i="16"/>
  <c r="AL74" i="16"/>
  <c r="AT117" i="16"/>
  <c r="AS117" i="16"/>
  <c r="AR117" i="16"/>
  <c r="AQ117" i="16"/>
  <c r="AP117" i="16"/>
  <c r="AO117" i="16"/>
  <c r="AN117" i="16"/>
  <c r="AM117" i="16"/>
  <c r="AL117" i="16"/>
  <c r="AT120" i="16"/>
  <c r="AS120" i="16"/>
  <c r="AR120" i="16"/>
  <c r="AQ120" i="16"/>
  <c r="AP120" i="16"/>
  <c r="AO120" i="16"/>
  <c r="AN120" i="16"/>
  <c r="AM120" i="16"/>
  <c r="AL120" i="16"/>
  <c r="AT122" i="16"/>
  <c r="AS122" i="16"/>
  <c r="AR122" i="16"/>
  <c r="AQ122" i="16"/>
  <c r="AP122" i="16"/>
  <c r="AO122" i="16"/>
  <c r="AN122" i="16"/>
  <c r="AM122" i="16"/>
  <c r="AL122" i="16"/>
  <c r="AT81" i="16"/>
  <c r="AS81" i="16"/>
  <c r="AR81" i="16"/>
  <c r="AQ81" i="16"/>
  <c r="AP81" i="16"/>
  <c r="AO81" i="16"/>
  <c r="AN81" i="16"/>
  <c r="AM81" i="16"/>
  <c r="AL81" i="16"/>
  <c r="AT83" i="16"/>
  <c r="AS83" i="16"/>
  <c r="AR83" i="16"/>
  <c r="AQ83" i="16"/>
  <c r="AP83" i="16"/>
  <c r="AO83" i="16"/>
  <c r="AN83" i="16"/>
  <c r="AM83" i="16"/>
  <c r="AL83" i="16"/>
  <c r="AT157" i="16"/>
  <c r="AS157" i="16"/>
  <c r="AR157" i="16"/>
  <c r="AQ157" i="16"/>
  <c r="AP157" i="16"/>
  <c r="AO157" i="16"/>
  <c r="AN157" i="16"/>
  <c r="AM157" i="16"/>
  <c r="AL157" i="16"/>
  <c r="CF6" i="16"/>
  <c r="CE6" i="16"/>
  <c r="CD6" i="16"/>
  <c r="CC6" i="16"/>
  <c r="CB6" i="16"/>
  <c r="CA6" i="16"/>
  <c r="BZ6" i="16"/>
  <c r="BY6" i="16"/>
  <c r="BX6" i="16"/>
  <c r="AT2605" i="16"/>
  <c r="AS2605" i="16"/>
  <c r="AR2605" i="16"/>
  <c r="AQ2605" i="16"/>
  <c r="AP2605" i="16"/>
  <c r="AO2605" i="16"/>
  <c r="AN2605" i="16"/>
  <c r="AM2605" i="16"/>
  <c r="AL2605" i="16"/>
  <c r="AT2349" i="16"/>
  <c r="AS2349" i="16"/>
  <c r="AR2349" i="16"/>
  <c r="AQ2349" i="16"/>
  <c r="AP2349" i="16"/>
  <c r="AO2349" i="16"/>
  <c r="AN2349" i="16"/>
  <c r="AM2349" i="16"/>
  <c r="AL2349" i="16"/>
  <c r="CF43" i="16"/>
  <c r="CE43" i="16"/>
  <c r="CD43" i="16"/>
  <c r="CC43" i="16"/>
  <c r="CB43" i="16"/>
  <c r="CA43" i="16"/>
  <c r="BZ43" i="16"/>
  <c r="BY43" i="16"/>
  <c r="BX43" i="16"/>
  <c r="AT2525" i="16"/>
  <c r="AS2525" i="16"/>
  <c r="AR2525" i="16"/>
  <c r="AQ2525" i="16"/>
  <c r="AP2525" i="16"/>
  <c r="AO2525" i="16"/>
  <c r="AN2525" i="16"/>
  <c r="AM2525" i="16"/>
  <c r="AL2525" i="16"/>
  <c r="AT2269" i="16"/>
  <c r="AS2269" i="16"/>
  <c r="AR2269" i="16"/>
  <c r="AQ2269" i="16"/>
  <c r="AP2269" i="16"/>
  <c r="AO2269" i="16"/>
  <c r="AN2269" i="16"/>
  <c r="AM2269" i="16"/>
  <c r="AL2269" i="16"/>
  <c r="AT2637" i="16"/>
  <c r="AS2637" i="16"/>
  <c r="AR2637" i="16"/>
  <c r="AQ2637" i="16"/>
  <c r="AP2637" i="16"/>
  <c r="AO2637" i="16"/>
  <c r="AN2637" i="16"/>
  <c r="AM2637" i="16"/>
  <c r="AL2637" i="16"/>
  <c r="AT2381" i="16"/>
  <c r="AS2381" i="16"/>
  <c r="AR2381" i="16"/>
  <c r="AQ2381" i="16"/>
  <c r="AP2381" i="16"/>
  <c r="AO2381" i="16"/>
  <c r="AN2381" i="16"/>
  <c r="AM2381" i="16"/>
  <c r="AL2381" i="16"/>
  <c r="AT1807" i="16"/>
  <c r="AS1807" i="16"/>
  <c r="AR1807" i="16"/>
  <c r="AQ1807" i="16"/>
  <c r="AP1807" i="16"/>
  <c r="AO1807" i="16"/>
  <c r="AN1807" i="16"/>
  <c r="AM1807" i="16"/>
  <c r="AL1807" i="16"/>
  <c r="AT2621" i="16"/>
  <c r="AS2621" i="16"/>
  <c r="AR2621" i="16"/>
  <c r="AQ2621" i="16"/>
  <c r="AP2621" i="16"/>
  <c r="AO2621" i="16"/>
  <c r="AN2621" i="16"/>
  <c r="AM2621" i="16"/>
  <c r="AL2621" i="16"/>
  <c r="AT2365" i="16"/>
  <c r="AS2365" i="16"/>
  <c r="AR2365" i="16"/>
  <c r="AQ2365" i="16"/>
  <c r="AP2365" i="16"/>
  <c r="AO2365" i="16"/>
  <c r="AN2365" i="16"/>
  <c r="AM2365" i="16"/>
  <c r="AL2365" i="16"/>
  <c r="CF47" i="16"/>
  <c r="CE47" i="16"/>
  <c r="CD47" i="16"/>
  <c r="CC47" i="16"/>
  <c r="CB47" i="16"/>
  <c r="CA47" i="16"/>
  <c r="BZ47" i="16"/>
  <c r="BY47" i="16"/>
  <c r="BX47" i="16"/>
  <c r="AT2689" i="16"/>
  <c r="AS2689" i="16"/>
  <c r="AR2689" i="16"/>
  <c r="AQ2689" i="16"/>
  <c r="AP2689" i="16"/>
  <c r="AO2689" i="16"/>
  <c r="AN2689" i="16"/>
  <c r="AM2689" i="16"/>
  <c r="AL2689" i="16"/>
  <c r="AT2625" i="16"/>
  <c r="AS2625" i="16"/>
  <c r="AR2625" i="16"/>
  <c r="AQ2625" i="16"/>
  <c r="AP2625" i="16"/>
  <c r="AO2625" i="16"/>
  <c r="AN2625" i="16"/>
  <c r="AM2625" i="16"/>
  <c r="AL2625" i="16"/>
  <c r="AT2561" i="16"/>
  <c r="AS2561" i="16"/>
  <c r="AR2561" i="16"/>
  <c r="AQ2561" i="16"/>
  <c r="AP2561" i="16"/>
  <c r="AO2561" i="16"/>
  <c r="AN2561" i="16"/>
  <c r="AM2561" i="16"/>
  <c r="AL2561" i="16"/>
  <c r="AT2497" i="16"/>
  <c r="AS2497" i="16"/>
  <c r="AR2497" i="16"/>
  <c r="AQ2497" i="16"/>
  <c r="AP2497" i="16"/>
  <c r="AO2497" i="16"/>
  <c r="AN2497" i="16"/>
  <c r="AM2497" i="16"/>
  <c r="AL2497" i="16"/>
  <c r="AT2433" i="16"/>
  <c r="AS2433" i="16"/>
  <c r="AR2433" i="16"/>
  <c r="AQ2433" i="16"/>
  <c r="AP2433" i="16"/>
  <c r="AO2433" i="16"/>
  <c r="AN2433" i="16"/>
  <c r="AM2433" i="16"/>
  <c r="AL2433" i="16"/>
  <c r="AT2369" i="16"/>
  <c r="AS2369" i="16"/>
  <c r="AR2369" i="16"/>
  <c r="AQ2369" i="16"/>
  <c r="AP2369" i="16"/>
  <c r="AO2369" i="16"/>
  <c r="AN2369" i="16"/>
  <c r="AM2369" i="16"/>
  <c r="AL2369" i="16"/>
  <c r="AT2305" i="16"/>
  <c r="AS2305" i="16"/>
  <c r="AR2305" i="16"/>
  <c r="AQ2305" i="16"/>
  <c r="AP2305" i="16"/>
  <c r="AO2305" i="16"/>
  <c r="AN2305" i="16"/>
  <c r="AM2305" i="16"/>
  <c r="AL2305" i="16"/>
  <c r="AT2207" i="16"/>
  <c r="AS2207" i="16"/>
  <c r="AR2207" i="16"/>
  <c r="AQ2207" i="16"/>
  <c r="AP2207" i="16"/>
  <c r="AO2207" i="16"/>
  <c r="AN2207" i="16"/>
  <c r="AM2207" i="16"/>
  <c r="AL2207" i="16"/>
  <c r="AT1951" i="16"/>
  <c r="AS1951" i="16"/>
  <c r="AR1951" i="16"/>
  <c r="AQ1951" i="16"/>
  <c r="AP1951" i="16"/>
  <c r="AO1951" i="16"/>
  <c r="AN1951" i="16"/>
  <c r="AM1951" i="16"/>
  <c r="AL1951" i="16"/>
  <c r="CF80" i="16"/>
  <c r="CE80" i="16"/>
  <c r="CD80" i="16"/>
  <c r="CC80" i="16"/>
  <c r="CB80" i="16"/>
  <c r="CA80" i="16"/>
  <c r="BZ80" i="16"/>
  <c r="BY80" i="16"/>
  <c r="BX80" i="16"/>
  <c r="AT2713" i="16"/>
  <c r="AS2713" i="16"/>
  <c r="AR2713" i="16"/>
  <c r="AQ2713" i="16"/>
  <c r="AP2713" i="16"/>
  <c r="AO2713" i="16"/>
  <c r="AN2713" i="16"/>
  <c r="AM2713" i="16"/>
  <c r="AL2713" i="16"/>
  <c r="AT2649" i="16"/>
  <c r="AS2649" i="16"/>
  <c r="AR2649" i="16"/>
  <c r="AQ2649" i="16"/>
  <c r="AP2649" i="16"/>
  <c r="AO2649" i="16"/>
  <c r="AN2649" i="16"/>
  <c r="AM2649" i="16"/>
  <c r="AL2649" i="16"/>
  <c r="AT2585" i="16"/>
  <c r="AS2585" i="16"/>
  <c r="AR2585" i="16"/>
  <c r="AQ2585" i="16"/>
  <c r="AP2585" i="16"/>
  <c r="AO2585" i="16"/>
  <c r="AN2585" i="16"/>
  <c r="AM2585" i="16"/>
  <c r="AL2585" i="16"/>
  <c r="AT2521" i="16"/>
  <c r="AS2521" i="16"/>
  <c r="AR2521" i="16"/>
  <c r="AQ2521" i="16"/>
  <c r="AP2521" i="16"/>
  <c r="AO2521" i="16"/>
  <c r="AN2521" i="16"/>
  <c r="AM2521" i="16"/>
  <c r="AL2521" i="16"/>
  <c r="AS2457" i="16"/>
  <c r="AR2457" i="16"/>
  <c r="AQ2457" i="16"/>
  <c r="AP2457" i="16"/>
  <c r="AO2457" i="16"/>
  <c r="AN2457" i="16"/>
  <c r="AM2457" i="16"/>
  <c r="AL2457" i="16"/>
  <c r="AT2457" i="16"/>
  <c r="AT2393" i="16"/>
  <c r="AS2393" i="16"/>
  <c r="AR2393" i="16"/>
  <c r="AQ2393" i="16"/>
  <c r="AP2393" i="16"/>
  <c r="AO2393" i="16"/>
  <c r="AN2393" i="16"/>
  <c r="AM2393" i="16"/>
  <c r="AL2393" i="16"/>
  <c r="AT2329" i="16"/>
  <c r="AS2329" i="16"/>
  <c r="AR2329" i="16"/>
  <c r="AQ2329" i="16"/>
  <c r="AP2329" i="16"/>
  <c r="AO2329" i="16"/>
  <c r="AN2329" i="16"/>
  <c r="AM2329" i="16"/>
  <c r="AL2329" i="16"/>
  <c r="AT2265" i="16"/>
  <c r="AS2265" i="16"/>
  <c r="AR2265" i="16"/>
  <c r="AQ2265" i="16"/>
  <c r="AP2265" i="16"/>
  <c r="AO2265" i="16"/>
  <c r="AN2265" i="16"/>
  <c r="AM2265" i="16"/>
  <c r="AL2265" i="16"/>
  <c r="AT2111" i="16"/>
  <c r="AS2111" i="16"/>
  <c r="AR2111" i="16"/>
  <c r="AQ2111" i="16"/>
  <c r="AP2111" i="16"/>
  <c r="AO2111" i="16"/>
  <c r="AN2111" i="16"/>
  <c r="AM2111" i="16"/>
  <c r="AL2111" i="16"/>
  <c r="AT1855" i="16"/>
  <c r="AS1855" i="16"/>
  <c r="AR1855" i="16"/>
  <c r="AQ1855" i="16"/>
  <c r="AP1855" i="16"/>
  <c r="AO1855" i="16"/>
  <c r="AN1855" i="16"/>
  <c r="AM1855" i="16"/>
  <c r="AL1855" i="16"/>
  <c r="CF89" i="16"/>
  <c r="CE89" i="16"/>
  <c r="CD89" i="16"/>
  <c r="CC89" i="16"/>
  <c r="CB89" i="16"/>
  <c r="CA89" i="16"/>
  <c r="BZ89" i="16"/>
  <c r="BY89" i="16"/>
  <c r="BX89" i="16"/>
  <c r="CF68" i="16"/>
  <c r="CE68" i="16"/>
  <c r="CD68" i="16"/>
  <c r="CC68" i="16"/>
  <c r="CB68" i="16"/>
  <c r="CA68" i="16"/>
  <c r="BZ68" i="16"/>
  <c r="BY68" i="16"/>
  <c r="BX68" i="16"/>
  <c r="AT2709" i="16"/>
  <c r="AS2709" i="16"/>
  <c r="AR2709" i="16"/>
  <c r="AQ2709" i="16"/>
  <c r="AP2709" i="16"/>
  <c r="AO2709" i="16"/>
  <c r="AN2709" i="16"/>
  <c r="AM2709" i="16"/>
  <c r="AL2709" i="16"/>
  <c r="AT2645" i="16"/>
  <c r="AS2645" i="16"/>
  <c r="AR2645" i="16"/>
  <c r="AQ2645" i="16"/>
  <c r="AP2645" i="16"/>
  <c r="AO2645" i="16"/>
  <c r="AN2645" i="16"/>
  <c r="AM2645" i="16"/>
  <c r="AL2645" i="16"/>
  <c r="AT2581" i="16"/>
  <c r="AS2581" i="16"/>
  <c r="AR2581" i="16"/>
  <c r="AQ2581" i="16"/>
  <c r="AP2581" i="16"/>
  <c r="AO2581" i="16"/>
  <c r="AN2581" i="16"/>
  <c r="AM2581" i="16"/>
  <c r="AL2581" i="16"/>
  <c r="AT2517" i="16"/>
  <c r="AS2517" i="16"/>
  <c r="AR2517" i="16"/>
  <c r="AQ2517" i="16"/>
  <c r="AP2517" i="16"/>
  <c r="AO2517" i="16"/>
  <c r="AN2517" i="16"/>
  <c r="AM2517" i="16"/>
  <c r="AL2517" i="16"/>
  <c r="AT2453" i="16"/>
  <c r="AS2453" i="16"/>
  <c r="AR2453" i="16"/>
  <c r="AQ2453" i="16"/>
  <c r="AP2453" i="16"/>
  <c r="AO2453" i="16"/>
  <c r="AN2453" i="16"/>
  <c r="AM2453" i="16"/>
  <c r="AL2453" i="16"/>
  <c r="AT2389" i="16"/>
  <c r="AS2389" i="16"/>
  <c r="AR2389" i="16"/>
  <c r="AQ2389" i="16"/>
  <c r="AP2389" i="16"/>
  <c r="AO2389" i="16"/>
  <c r="AN2389" i="16"/>
  <c r="AM2389" i="16"/>
  <c r="AL2389" i="16"/>
  <c r="AT2325" i="16"/>
  <c r="AS2325" i="16"/>
  <c r="AR2325" i="16"/>
  <c r="AQ2325" i="16"/>
  <c r="AP2325" i="16"/>
  <c r="AO2325" i="16"/>
  <c r="AN2325" i="16"/>
  <c r="AM2325" i="16"/>
  <c r="AL2325" i="16"/>
  <c r="AT2261" i="16"/>
  <c r="AS2261" i="16"/>
  <c r="AR2261" i="16"/>
  <c r="AQ2261" i="16"/>
  <c r="AP2261" i="16"/>
  <c r="AO2261" i="16"/>
  <c r="AN2261" i="16"/>
  <c r="AM2261" i="16"/>
  <c r="AL2261" i="16"/>
  <c r="AT2095" i="16"/>
  <c r="AS2095" i="16"/>
  <c r="AR2095" i="16"/>
  <c r="AQ2095" i="16"/>
  <c r="AP2095" i="16"/>
  <c r="AO2095" i="16"/>
  <c r="AN2095" i="16"/>
  <c r="AM2095" i="16"/>
  <c r="AL2095" i="16"/>
  <c r="AT1839" i="16"/>
  <c r="AS1839" i="16"/>
  <c r="AR1839" i="16"/>
  <c r="AQ1839" i="16"/>
  <c r="AP1839" i="16"/>
  <c r="AO1839" i="16"/>
  <c r="AN1839" i="16"/>
  <c r="AM1839" i="16"/>
  <c r="AL1839" i="16"/>
  <c r="CM66" i="16"/>
  <c r="CN66" i="16"/>
  <c r="AT70" i="17"/>
  <c r="AS70" i="17" s="1"/>
  <c r="AR70" i="17"/>
  <c r="AQ70" i="17" s="1"/>
  <c r="AP70" i="17" s="1"/>
  <c r="AO70" i="17" s="1"/>
  <c r="AN70" i="17" s="1"/>
  <c r="AM70" i="17" s="1"/>
  <c r="AL70" i="17" s="1"/>
  <c r="AT118" i="17"/>
  <c r="AS118" i="17" s="1"/>
  <c r="AT152" i="17"/>
  <c r="AS152" i="17" s="1"/>
  <c r="AR152" i="17" s="1"/>
  <c r="AQ152" i="17" s="1"/>
  <c r="AP152" i="17" s="1"/>
  <c r="AO152" i="17" s="1"/>
  <c r="AN152" i="17" s="1"/>
  <c r="AM152" i="17" s="1"/>
  <c r="AL152" i="17" s="1"/>
  <c r="AI35" i="15"/>
  <c r="AK35" i="15"/>
  <c r="AJ35" i="15"/>
  <c r="BB1920" i="16"/>
  <c r="BC1920" i="16"/>
  <c r="BD1920" i="16"/>
  <c r="BC1854" i="16"/>
  <c r="BD1854" i="16"/>
  <c r="BB1854" i="16"/>
  <c r="BC1950" i="16"/>
  <c r="BD1950" i="16"/>
  <c r="BB1950" i="16"/>
  <c r="BC2030" i="16"/>
  <c r="BD2030" i="16"/>
  <c r="BB2030" i="16"/>
  <c r="AI141" i="17"/>
  <c r="BB1840" i="16"/>
  <c r="BC1840" i="16"/>
  <c r="BD1840" i="16"/>
  <c r="BC1870" i="16"/>
  <c r="BD1870" i="16"/>
  <c r="BB1870" i="16"/>
  <c r="BB31" i="16"/>
  <c r="BC31" i="16"/>
  <c r="BD31" i="16"/>
  <c r="AI124" i="16"/>
  <c r="AJ124" i="16"/>
  <c r="AK124" i="16"/>
  <c r="BB149" i="16"/>
  <c r="BC149" i="16"/>
  <c r="BD149" i="16"/>
  <c r="BB86" i="16"/>
  <c r="BC86" i="16"/>
  <c r="BD86" i="16"/>
  <c r="BB126" i="16"/>
  <c r="BC126" i="16"/>
  <c r="BD126" i="16"/>
  <c r="BB134" i="16"/>
  <c r="BC134" i="16"/>
  <c r="BD134" i="16"/>
  <c r="BB142" i="16"/>
  <c r="BC142" i="16"/>
  <c r="BD142" i="16"/>
  <c r="BC159" i="16"/>
  <c r="BB159" i="16"/>
  <c r="BD159" i="16"/>
  <c r="BB1872" i="16"/>
  <c r="BC1872" i="16"/>
  <c r="BD1872" i="16"/>
  <c r="BC1934" i="16"/>
  <c r="BD1934" i="16"/>
  <c r="BB1934" i="16"/>
  <c r="R145" i="2"/>
  <c r="T145" i="2" s="1"/>
  <c r="R111" i="2"/>
  <c r="T111" i="2" s="1"/>
  <c r="R75" i="2"/>
  <c r="T75" i="2" s="1"/>
  <c r="R92" i="2"/>
  <c r="T92" i="2" s="1"/>
  <c r="D16" i="2"/>
  <c r="D19" i="2" s="1"/>
  <c r="AT1903" i="16"/>
  <c r="AS1903" i="16"/>
  <c r="AR1903" i="16"/>
  <c r="AQ1903" i="16"/>
  <c r="AP1903" i="16"/>
  <c r="AO1903" i="16"/>
  <c r="AN1903" i="16"/>
  <c r="AM1903" i="16"/>
  <c r="AL1903" i="16"/>
  <c r="CF77" i="16"/>
  <c r="CE77" i="16"/>
  <c r="CD77" i="16"/>
  <c r="CC77" i="16"/>
  <c r="CB77" i="16"/>
  <c r="CA77" i="16"/>
  <c r="BZ77" i="16"/>
  <c r="BY77" i="16"/>
  <c r="BX77" i="16"/>
  <c r="CF63" i="16"/>
  <c r="CE63" i="16"/>
  <c r="CD63" i="16"/>
  <c r="CC63" i="16"/>
  <c r="CB63" i="16"/>
  <c r="CA63" i="16"/>
  <c r="BZ63" i="16"/>
  <c r="BY63" i="16"/>
  <c r="BX63" i="16"/>
  <c r="CF42" i="16"/>
  <c r="CE42" i="16"/>
  <c r="CD42" i="16"/>
  <c r="CC42" i="16"/>
  <c r="CB42" i="16"/>
  <c r="CA42" i="16"/>
  <c r="BZ42" i="16"/>
  <c r="BY42" i="16"/>
  <c r="BX42" i="16"/>
  <c r="CF34" i="16"/>
  <c r="CE34" i="16"/>
  <c r="CD34" i="16"/>
  <c r="CC34" i="16"/>
  <c r="CB34" i="16"/>
  <c r="CA34" i="16"/>
  <c r="BZ34" i="16"/>
  <c r="BY34" i="16"/>
  <c r="BX34" i="16"/>
  <c r="CF26" i="16"/>
  <c r="CE26" i="16"/>
  <c r="CD26" i="16"/>
  <c r="CC26" i="16"/>
  <c r="CB26" i="16"/>
  <c r="CA26" i="16"/>
  <c r="BZ26" i="16"/>
  <c r="BY26" i="16"/>
  <c r="BX26" i="16"/>
  <c r="AT2730" i="16"/>
  <c r="AS2730" i="16"/>
  <c r="AR2730" i="16"/>
  <c r="AQ2730" i="16"/>
  <c r="AP2730" i="16"/>
  <c r="AO2730" i="16"/>
  <c r="AN2730" i="16"/>
  <c r="AM2730" i="16"/>
  <c r="AL2730" i="16"/>
  <c r="AT2714" i="16"/>
  <c r="AS2714" i="16"/>
  <c r="AR2714" i="16"/>
  <c r="AQ2714" i="16"/>
  <c r="AP2714" i="16"/>
  <c r="AO2714" i="16"/>
  <c r="AN2714" i="16"/>
  <c r="AM2714" i="16"/>
  <c r="AL2714" i="16"/>
  <c r="AT2698" i="16"/>
  <c r="AS2698" i="16"/>
  <c r="AR2698" i="16"/>
  <c r="AQ2698" i="16"/>
  <c r="AP2698" i="16"/>
  <c r="AO2698" i="16"/>
  <c r="AN2698" i="16"/>
  <c r="AM2698" i="16"/>
  <c r="AL2698" i="16"/>
  <c r="AT2682" i="16"/>
  <c r="AS2682" i="16"/>
  <c r="AR2682" i="16"/>
  <c r="AQ2682" i="16"/>
  <c r="AP2682" i="16"/>
  <c r="AO2682" i="16"/>
  <c r="AN2682" i="16"/>
  <c r="AM2682" i="16"/>
  <c r="AL2682" i="16"/>
  <c r="AT2666" i="16"/>
  <c r="AS2666" i="16"/>
  <c r="AR2666" i="16"/>
  <c r="AQ2666" i="16"/>
  <c r="AP2666" i="16"/>
  <c r="AO2666" i="16"/>
  <c r="AN2666" i="16"/>
  <c r="AM2666" i="16"/>
  <c r="AL2666" i="16"/>
  <c r="AT2650" i="16"/>
  <c r="AS2650" i="16"/>
  <c r="AR2650" i="16"/>
  <c r="AQ2650" i="16"/>
  <c r="AP2650" i="16"/>
  <c r="AO2650" i="16"/>
  <c r="AN2650" i="16"/>
  <c r="AM2650" i="16"/>
  <c r="AL2650" i="16"/>
  <c r="AT2634" i="16"/>
  <c r="AS2634" i="16"/>
  <c r="AR2634" i="16"/>
  <c r="AQ2634" i="16"/>
  <c r="AP2634" i="16"/>
  <c r="AO2634" i="16"/>
  <c r="AN2634" i="16"/>
  <c r="AM2634" i="16"/>
  <c r="AL2634" i="16"/>
  <c r="AT2618" i="16"/>
  <c r="AS2618" i="16"/>
  <c r="AR2618" i="16"/>
  <c r="AQ2618" i="16"/>
  <c r="AP2618" i="16"/>
  <c r="AO2618" i="16"/>
  <c r="AN2618" i="16"/>
  <c r="AM2618" i="16"/>
  <c r="AL2618" i="16"/>
  <c r="AT2602" i="16"/>
  <c r="AS2602" i="16"/>
  <c r="AR2602" i="16"/>
  <c r="AQ2602" i="16"/>
  <c r="AP2602" i="16"/>
  <c r="AO2602" i="16"/>
  <c r="AN2602" i="16"/>
  <c r="AM2602" i="16"/>
  <c r="AL2602" i="16"/>
  <c r="AT2586" i="16"/>
  <c r="AS2586" i="16"/>
  <c r="AR2586" i="16"/>
  <c r="AQ2586" i="16"/>
  <c r="AP2586" i="16"/>
  <c r="AO2586" i="16"/>
  <c r="AN2586" i="16"/>
  <c r="AM2586" i="16"/>
  <c r="AL2586" i="16"/>
  <c r="AT2570" i="16"/>
  <c r="AS2570" i="16"/>
  <c r="AR2570" i="16"/>
  <c r="AQ2570" i="16"/>
  <c r="AP2570" i="16"/>
  <c r="AO2570" i="16"/>
  <c r="AN2570" i="16"/>
  <c r="AM2570" i="16"/>
  <c r="AL2570" i="16"/>
  <c r="AT2554" i="16"/>
  <c r="AS2554" i="16"/>
  <c r="AR2554" i="16"/>
  <c r="AQ2554" i="16"/>
  <c r="AP2554" i="16"/>
  <c r="AO2554" i="16"/>
  <c r="AN2554" i="16"/>
  <c r="AM2554" i="16"/>
  <c r="AL2554" i="16"/>
  <c r="AT2538" i="16"/>
  <c r="AS2538" i="16"/>
  <c r="AR2538" i="16"/>
  <c r="AQ2538" i="16"/>
  <c r="AP2538" i="16"/>
  <c r="AO2538" i="16"/>
  <c r="AN2538" i="16"/>
  <c r="AM2538" i="16"/>
  <c r="AL2538" i="16"/>
  <c r="AT2522" i="16"/>
  <c r="AS2522" i="16"/>
  <c r="AR2522" i="16"/>
  <c r="AQ2522" i="16"/>
  <c r="AP2522" i="16"/>
  <c r="AO2522" i="16"/>
  <c r="AN2522" i="16"/>
  <c r="AM2522" i="16"/>
  <c r="AL2522" i="16"/>
  <c r="AT2506" i="16"/>
  <c r="AS2506" i="16"/>
  <c r="AR2506" i="16"/>
  <c r="AQ2506" i="16"/>
  <c r="AP2506" i="16"/>
  <c r="AO2506" i="16"/>
  <c r="AN2506" i="16"/>
  <c r="AM2506" i="16"/>
  <c r="AL2506" i="16"/>
  <c r="AT2490" i="16"/>
  <c r="AS2490" i="16"/>
  <c r="AR2490" i="16"/>
  <c r="AQ2490" i="16"/>
  <c r="AP2490" i="16"/>
  <c r="AO2490" i="16"/>
  <c r="AN2490" i="16"/>
  <c r="AM2490" i="16"/>
  <c r="AL2490" i="16"/>
  <c r="AT2474" i="16"/>
  <c r="AS2474" i="16"/>
  <c r="AR2474" i="16"/>
  <c r="AQ2474" i="16"/>
  <c r="AP2474" i="16"/>
  <c r="AO2474" i="16"/>
  <c r="AN2474" i="16"/>
  <c r="AM2474" i="16"/>
  <c r="AL2474" i="16"/>
  <c r="AT2458" i="16"/>
  <c r="AS2458" i="16"/>
  <c r="AR2458" i="16"/>
  <c r="AQ2458" i="16"/>
  <c r="AP2458" i="16"/>
  <c r="AO2458" i="16"/>
  <c r="AN2458" i="16"/>
  <c r="AM2458" i="16"/>
  <c r="AL2458" i="16"/>
  <c r="AT2442" i="16"/>
  <c r="AS2442" i="16"/>
  <c r="AR2442" i="16"/>
  <c r="AQ2442" i="16"/>
  <c r="AP2442" i="16"/>
  <c r="AO2442" i="16"/>
  <c r="AN2442" i="16"/>
  <c r="AM2442" i="16"/>
  <c r="AL2442" i="16"/>
  <c r="AT2426" i="16"/>
  <c r="AS2426" i="16"/>
  <c r="AR2426" i="16"/>
  <c r="AQ2426" i="16"/>
  <c r="AP2426" i="16"/>
  <c r="AO2426" i="16"/>
  <c r="AN2426" i="16"/>
  <c r="AM2426" i="16"/>
  <c r="AL2426" i="16"/>
  <c r="AT2410" i="16"/>
  <c r="AS2410" i="16"/>
  <c r="AR2410" i="16"/>
  <c r="AQ2410" i="16"/>
  <c r="AP2410" i="16"/>
  <c r="AO2410" i="16"/>
  <c r="AN2410" i="16"/>
  <c r="AM2410" i="16"/>
  <c r="AL2410" i="16"/>
  <c r="AT2394" i="16"/>
  <c r="AS2394" i="16"/>
  <c r="AR2394" i="16"/>
  <c r="AQ2394" i="16"/>
  <c r="AP2394" i="16"/>
  <c r="AO2394" i="16"/>
  <c r="AN2394" i="16"/>
  <c r="AM2394" i="16"/>
  <c r="AL2394" i="16"/>
  <c r="AT2378" i="16"/>
  <c r="AS2378" i="16"/>
  <c r="AR2378" i="16"/>
  <c r="AQ2378" i="16"/>
  <c r="AP2378" i="16"/>
  <c r="AO2378" i="16"/>
  <c r="AN2378" i="16"/>
  <c r="AM2378" i="16"/>
  <c r="AL2378" i="16"/>
  <c r="AT2362" i="16"/>
  <c r="AS2362" i="16"/>
  <c r="AR2362" i="16"/>
  <c r="AQ2362" i="16"/>
  <c r="AP2362" i="16"/>
  <c r="AO2362" i="16"/>
  <c r="AN2362" i="16"/>
  <c r="AM2362" i="16"/>
  <c r="AL2362" i="16"/>
  <c r="AT2346" i="16"/>
  <c r="AS2346" i="16"/>
  <c r="AR2346" i="16"/>
  <c r="AQ2346" i="16"/>
  <c r="AP2346" i="16"/>
  <c r="AO2346" i="16"/>
  <c r="AN2346" i="16"/>
  <c r="AM2346" i="16"/>
  <c r="AL2346" i="16"/>
  <c r="AT2330" i="16"/>
  <c r="AS2330" i="16"/>
  <c r="AR2330" i="16"/>
  <c r="AQ2330" i="16"/>
  <c r="AP2330" i="16"/>
  <c r="AO2330" i="16"/>
  <c r="AN2330" i="16"/>
  <c r="AM2330" i="16"/>
  <c r="AL2330" i="16"/>
  <c r="AT2314" i="16"/>
  <c r="AS2314" i="16"/>
  <c r="AR2314" i="16"/>
  <c r="AQ2314" i="16"/>
  <c r="AP2314" i="16"/>
  <c r="AO2314" i="16"/>
  <c r="AN2314" i="16"/>
  <c r="AM2314" i="16"/>
  <c r="AL2314" i="16"/>
  <c r="AT2298" i="16"/>
  <c r="AS2298" i="16"/>
  <c r="AR2298" i="16"/>
  <c r="AQ2298" i="16"/>
  <c r="AP2298" i="16"/>
  <c r="AO2298" i="16"/>
  <c r="AN2298" i="16"/>
  <c r="AM2298" i="16"/>
  <c r="AL2298" i="16"/>
  <c r="AT2282" i="16"/>
  <c r="AS2282" i="16"/>
  <c r="AR2282" i="16"/>
  <c r="AQ2282" i="16"/>
  <c r="AP2282" i="16"/>
  <c r="AO2282" i="16"/>
  <c r="AN2282" i="16"/>
  <c r="AM2282" i="16"/>
  <c r="AL2282" i="16"/>
  <c r="AT2266" i="16"/>
  <c r="AS2266" i="16"/>
  <c r="AR2266" i="16"/>
  <c r="AQ2266" i="16"/>
  <c r="AP2266" i="16"/>
  <c r="AO2266" i="16"/>
  <c r="AN2266" i="16"/>
  <c r="AM2266" i="16"/>
  <c r="AL2266" i="16"/>
  <c r="AT2250" i="16"/>
  <c r="AS2250" i="16"/>
  <c r="AR2250" i="16"/>
  <c r="AQ2250" i="16"/>
  <c r="AP2250" i="16"/>
  <c r="AO2250" i="16"/>
  <c r="AN2250" i="16"/>
  <c r="AM2250" i="16"/>
  <c r="AL2250" i="16"/>
  <c r="AT2195" i="16"/>
  <c r="AS2195" i="16"/>
  <c r="AR2195" i="16"/>
  <c r="AQ2195" i="16"/>
  <c r="AP2195" i="16"/>
  <c r="AO2195" i="16"/>
  <c r="AN2195" i="16"/>
  <c r="AM2195" i="16"/>
  <c r="AL2195" i="16"/>
  <c r="AT2131" i="16"/>
  <c r="AS2131" i="16"/>
  <c r="AR2131" i="16"/>
  <c r="AQ2131" i="16"/>
  <c r="AP2131" i="16"/>
  <c r="AO2131" i="16"/>
  <c r="AN2131" i="16"/>
  <c r="AM2131" i="16"/>
  <c r="AL2131" i="16"/>
  <c r="AT2067" i="16"/>
  <c r="AR2067" i="16"/>
  <c r="AQ2067" i="16"/>
  <c r="AP2067" i="16"/>
  <c r="AO2067" i="16"/>
  <c r="AN2067" i="16"/>
  <c r="AM2067" i="16"/>
  <c r="AL2067" i="16"/>
  <c r="AS2067" i="16"/>
  <c r="AT2003" i="16"/>
  <c r="AS2003" i="16"/>
  <c r="AR2003" i="16"/>
  <c r="AQ2003" i="16"/>
  <c r="AP2003" i="16"/>
  <c r="AO2003" i="16"/>
  <c r="AN2003" i="16"/>
  <c r="AM2003" i="16"/>
  <c r="AL2003" i="16"/>
  <c r="AT1939" i="16"/>
  <c r="AS1939" i="16"/>
  <c r="AR1939" i="16"/>
  <c r="AQ1939" i="16"/>
  <c r="AP1939" i="16"/>
  <c r="AO1939" i="16"/>
  <c r="AN1939" i="16"/>
  <c r="AM1939" i="16"/>
  <c r="AL1939" i="16"/>
  <c r="AT1875" i="16"/>
  <c r="AS1875" i="16"/>
  <c r="AR1875" i="16"/>
  <c r="AQ1875" i="16"/>
  <c r="AP1875" i="16"/>
  <c r="AO1875" i="16"/>
  <c r="AN1875" i="16"/>
  <c r="AM1875" i="16"/>
  <c r="AL1875" i="16"/>
  <c r="AT1811" i="16"/>
  <c r="AR1811" i="16"/>
  <c r="AQ1811" i="16"/>
  <c r="AP1811" i="16"/>
  <c r="AO1811" i="16"/>
  <c r="AN1811" i="16"/>
  <c r="AM1811" i="16"/>
  <c r="AL1811" i="16"/>
  <c r="AS1811" i="16"/>
  <c r="CF79" i="16"/>
  <c r="CE79" i="16"/>
  <c r="CD79" i="16"/>
  <c r="CC79" i="16"/>
  <c r="CB79" i="16"/>
  <c r="CA79" i="16"/>
  <c r="BZ79" i="16"/>
  <c r="BY79" i="16"/>
  <c r="BX79" i="16"/>
  <c r="CF61" i="16"/>
  <c r="CE61" i="16"/>
  <c r="CD61" i="16"/>
  <c r="CC61" i="16"/>
  <c r="CB61" i="16"/>
  <c r="CA61" i="16"/>
  <c r="BZ61" i="16"/>
  <c r="BY61" i="16"/>
  <c r="BX61" i="16"/>
  <c r="CF41" i="16"/>
  <c r="CE41" i="16"/>
  <c r="CD41" i="16"/>
  <c r="CC41" i="16"/>
  <c r="CB41" i="16"/>
  <c r="CA41" i="16"/>
  <c r="BZ41" i="16"/>
  <c r="BY41" i="16"/>
  <c r="BX41" i="16"/>
  <c r="CF33" i="16"/>
  <c r="CE33" i="16"/>
  <c r="CD33" i="16"/>
  <c r="CC33" i="16"/>
  <c r="CB33" i="16"/>
  <c r="CA33" i="16"/>
  <c r="BZ33" i="16"/>
  <c r="BY33" i="16"/>
  <c r="BX33" i="16"/>
  <c r="CF25" i="16"/>
  <c r="CE25" i="16"/>
  <c r="CD25" i="16"/>
  <c r="CC25" i="16"/>
  <c r="CB25" i="16"/>
  <c r="CA25" i="16"/>
  <c r="BZ25" i="16"/>
  <c r="BY25" i="16"/>
  <c r="BX25" i="16"/>
  <c r="CF17" i="16"/>
  <c r="CE17" i="16"/>
  <c r="CD17" i="16"/>
  <c r="CC17" i="16"/>
  <c r="CB17" i="16"/>
  <c r="CA17" i="16"/>
  <c r="BZ17" i="16"/>
  <c r="BY17" i="16"/>
  <c r="BX17" i="16"/>
  <c r="AT2728" i="16"/>
  <c r="AS2728" i="16"/>
  <c r="AR2728" i="16"/>
  <c r="AQ2728" i="16"/>
  <c r="AP2728" i="16"/>
  <c r="AO2728" i="16"/>
  <c r="AN2728" i="16"/>
  <c r="AM2728" i="16"/>
  <c r="AL2728" i="16"/>
  <c r="AT2712" i="16"/>
  <c r="AS2712" i="16"/>
  <c r="AR2712" i="16"/>
  <c r="AQ2712" i="16"/>
  <c r="AP2712" i="16"/>
  <c r="AO2712" i="16"/>
  <c r="AN2712" i="16"/>
  <c r="AM2712" i="16"/>
  <c r="AL2712" i="16"/>
  <c r="AT2696" i="16"/>
  <c r="AS2696" i="16"/>
  <c r="AR2696" i="16"/>
  <c r="AQ2696" i="16"/>
  <c r="AP2696" i="16"/>
  <c r="AO2696" i="16"/>
  <c r="AN2696" i="16"/>
  <c r="AM2696" i="16"/>
  <c r="AL2696" i="16"/>
  <c r="AT2680" i="16"/>
  <c r="AS2680" i="16"/>
  <c r="AR2680" i="16"/>
  <c r="AQ2680" i="16"/>
  <c r="AP2680" i="16"/>
  <c r="AO2680" i="16"/>
  <c r="AN2680" i="16"/>
  <c r="AM2680" i="16"/>
  <c r="AL2680" i="16"/>
  <c r="AT2664" i="16"/>
  <c r="AS2664" i="16"/>
  <c r="AR2664" i="16"/>
  <c r="AQ2664" i="16"/>
  <c r="AP2664" i="16"/>
  <c r="AO2664" i="16"/>
  <c r="AN2664" i="16"/>
  <c r="AM2664" i="16"/>
  <c r="AL2664" i="16"/>
  <c r="AT2648" i="16"/>
  <c r="AS2648" i="16"/>
  <c r="AR2648" i="16"/>
  <c r="AQ2648" i="16"/>
  <c r="AP2648" i="16"/>
  <c r="AO2648" i="16"/>
  <c r="AN2648" i="16"/>
  <c r="AM2648" i="16"/>
  <c r="AL2648" i="16"/>
  <c r="AT2632" i="16"/>
  <c r="AS2632" i="16"/>
  <c r="AR2632" i="16"/>
  <c r="AQ2632" i="16"/>
  <c r="AP2632" i="16"/>
  <c r="AO2632" i="16"/>
  <c r="AN2632" i="16"/>
  <c r="AM2632" i="16"/>
  <c r="AL2632" i="16"/>
  <c r="AT2616" i="16"/>
  <c r="AS2616" i="16"/>
  <c r="AR2616" i="16"/>
  <c r="AQ2616" i="16"/>
  <c r="AP2616" i="16"/>
  <c r="AO2616" i="16"/>
  <c r="AN2616" i="16"/>
  <c r="AM2616" i="16"/>
  <c r="AL2616" i="16"/>
  <c r="AT2600" i="16"/>
  <c r="AS2600" i="16"/>
  <c r="AR2600" i="16"/>
  <c r="AQ2600" i="16"/>
  <c r="AP2600" i="16"/>
  <c r="AO2600" i="16"/>
  <c r="AN2600" i="16"/>
  <c r="AM2600" i="16"/>
  <c r="AL2600" i="16"/>
  <c r="AT2584" i="16"/>
  <c r="AS2584" i="16"/>
  <c r="AR2584" i="16"/>
  <c r="AQ2584" i="16"/>
  <c r="AP2584" i="16"/>
  <c r="AO2584" i="16"/>
  <c r="AN2584" i="16"/>
  <c r="AM2584" i="16"/>
  <c r="AL2584" i="16"/>
  <c r="AT2568" i="16"/>
  <c r="AS2568" i="16"/>
  <c r="AR2568" i="16"/>
  <c r="AQ2568" i="16"/>
  <c r="AP2568" i="16"/>
  <c r="AO2568" i="16"/>
  <c r="AN2568" i="16"/>
  <c r="AM2568" i="16"/>
  <c r="AL2568" i="16"/>
  <c r="AT2552" i="16"/>
  <c r="AS2552" i="16"/>
  <c r="AR2552" i="16"/>
  <c r="AQ2552" i="16"/>
  <c r="AP2552" i="16"/>
  <c r="AO2552" i="16"/>
  <c r="AN2552" i="16"/>
  <c r="AM2552" i="16"/>
  <c r="AL2552" i="16"/>
  <c r="AT2536" i="16"/>
  <c r="AS2536" i="16"/>
  <c r="AR2536" i="16"/>
  <c r="AQ2536" i="16"/>
  <c r="AP2536" i="16"/>
  <c r="AO2536" i="16"/>
  <c r="AN2536" i="16"/>
  <c r="AM2536" i="16"/>
  <c r="AL2536" i="16"/>
  <c r="AT2520" i="16"/>
  <c r="AS2520" i="16"/>
  <c r="AR2520" i="16"/>
  <c r="AQ2520" i="16"/>
  <c r="AP2520" i="16"/>
  <c r="AO2520" i="16"/>
  <c r="AN2520" i="16"/>
  <c r="AM2520" i="16"/>
  <c r="AL2520" i="16"/>
  <c r="AT2504" i="16"/>
  <c r="AS2504" i="16"/>
  <c r="AR2504" i="16"/>
  <c r="AQ2504" i="16"/>
  <c r="AP2504" i="16"/>
  <c r="AO2504" i="16"/>
  <c r="AN2504" i="16"/>
  <c r="AM2504" i="16"/>
  <c r="AL2504" i="16"/>
  <c r="AT2488" i="16"/>
  <c r="AS2488" i="16"/>
  <c r="AR2488" i="16"/>
  <c r="AQ2488" i="16"/>
  <c r="AP2488" i="16"/>
  <c r="AO2488" i="16"/>
  <c r="AN2488" i="16"/>
  <c r="AM2488" i="16"/>
  <c r="AL2488" i="16"/>
  <c r="AT2472" i="16"/>
  <c r="AS2472" i="16"/>
  <c r="AR2472" i="16"/>
  <c r="AQ2472" i="16"/>
  <c r="AP2472" i="16"/>
  <c r="AO2472" i="16"/>
  <c r="AN2472" i="16"/>
  <c r="AM2472" i="16"/>
  <c r="AL2472" i="16"/>
  <c r="AT2456" i="16"/>
  <c r="AS2456" i="16"/>
  <c r="AR2456" i="16"/>
  <c r="AQ2456" i="16"/>
  <c r="AP2456" i="16"/>
  <c r="AO2456" i="16"/>
  <c r="AN2456" i="16"/>
  <c r="AM2456" i="16"/>
  <c r="AL2456" i="16"/>
  <c r="AT2440" i="16"/>
  <c r="AS2440" i="16"/>
  <c r="AR2440" i="16"/>
  <c r="AQ2440" i="16"/>
  <c r="AP2440" i="16"/>
  <c r="AO2440" i="16"/>
  <c r="AN2440" i="16"/>
  <c r="AM2440" i="16"/>
  <c r="AL2440" i="16"/>
  <c r="AT2424" i="16"/>
  <c r="AS2424" i="16"/>
  <c r="AR2424" i="16"/>
  <c r="AQ2424" i="16"/>
  <c r="AP2424" i="16"/>
  <c r="AO2424" i="16"/>
  <c r="AN2424" i="16"/>
  <c r="AM2424" i="16"/>
  <c r="AL2424" i="16"/>
  <c r="AT2408" i="16"/>
  <c r="AS2408" i="16"/>
  <c r="AR2408" i="16"/>
  <c r="AQ2408" i="16"/>
  <c r="AP2408" i="16"/>
  <c r="AO2408" i="16"/>
  <c r="AN2408" i="16"/>
  <c r="AM2408" i="16"/>
  <c r="AL2408" i="16"/>
  <c r="AT2392" i="16"/>
  <c r="AS2392" i="16"/>
  <c r="AR2392" i="16"/>
  <c r="AQ2392" i="16"/>
  <c r="AP2392" i="16"/>
  <c r="AO2392" i="16"/>
  <c r="AN2392" i="16"/>
  <c r="AM2392" i="16"/>
  <c r="AL2392" i="16"/>
  <c r="AT2376" i="16"/>
  <c r="AS2376" i="16"/>
  <c r="AR2376" i="16"/>
  <c r="AQ2376" i="16"/>
  <c r="AP2376" i="16"/>
  <c r="AO2376" i="16"/>
  <c r="AN2376" i="16"/>
  <c r="AM2376" i="16"/>
  <c r="AL2376" i="16"/>
  <c r="AT2360" i="16"/>
  <c r="AS2360" i="16"/>
  <c r="AR2360" i="16"/>
  <c r="AQ2360" i="16"/>
  <c r="AP2360" i="16"/>
  <c r="AO2360" i="16"/>
  <c r="AN2360" i="16"/>
  <c r="AM2360" i="16"/>
  <c r="AL2360" i="16"/>
  <c r="AT2344" i="16"/>
  <c r="AS2344" i="16"/>
  <c r="AR2344" i="16"/>
  <c r="AQ2344" i="16"/>
  <c r="AP2344" i="16"/>
  <c r="AO2344" i="16"/>
  <c r="AN2344" i="16"/>
  <c r="AM2344" i="16"/>
  <c r="AL2344" i="16"/>
  <c r="AT2328" i="16"/>
  <c r="AS2328" i="16"/>
  <c r="AR2328" i="16"/>
  <c r="AQ2328" i="16"/>
  <c r="AP2328" i="16"/>
  <c r="AO2328" i="16"/>
  <c r="AN2328" i="16"/>
  <c r="AM2328" i="16"/>
  <c r="AL2328" i="16"/>
  <c r="AT2312" i="16"/>
  <c r="AS2312" i="16"/>
  <c r="AR2312" i="16"/>
  <c r="AQ2312" i="16"/>
  <c r="AP2312" i="16"/>
  <c r="AO2312" i="16"/>
  <c r="AN2312" i="16"/>
  <c r="AM2312" i="16"/>
  <c r="AL2312" i="16"/>
  <c r="AT2296" i="16"/>
  <c r="AS2296" i="16"/>
  <c r="AR2296" i="16"/>
  <c r="AQ2296" i="16"/>
  <c r="AP2296" i="16"/>
  <c r="AO2296" i="16"/>
  <c r="AN2296" i="16"/>
  <c r="AM2296" i="16"/>
  <c r="AL2296" i="16"/>
  <c r="AT2280" i="16"/>
  <c r="AS2280" i="16"/>
  <c r="AR2280" i="16"/>
  <c r="AQ2280" i="16"/>
  <c r="AP2280" i="16"/>
  <c r="AO2280" i="16"/>
  <c r="AN2280" i="16"/>
  <c r="AM2280" i="16"/>
  <c r="AL2280" i="16"/>
  <c r="AT2264" i="16"/>
  <c r="AS2264" i="16"/>
  <c r="AR2264" i="16"/>
  <c r="AQ2264" i="16"/>
  <c r="AP2264" i="16"/>
  <c r="AO2264" i="16"/>
  <c r="AN2264" i="16"/>
  <c r="AM2264" i="16"/>
  <c r="AL2264" i="16"/>
  <c r="AT2248" i="16"/>
  <c r="AS2248" i="16"/>
  <c r="AR2248" i="16"/>
  <c r="AQ2248" i="16"/>
  <c r="AP2248" i="16"/>
  <c r="AO2248" i="16"/>
  <c r="AN2248" i="16"/>
  <c r="AM2248" i="16"/>
  <c r="AL2248" i="16"/>
  <c r="AT2203" i="16"/>
  <c r="AS2203" i="16"/>
  <c r="AR2203" i="16"/>
  <c r="AQ2203" i="16"/>
  <c r="AP2203" i="16"/>
  <c r="AO2203" i="16"/>
  <c r="AN2203" i="16"/>
  <c r="AM2203" i="16"/>
  <c r="AL2203" i="16"/>
  <c r="AT2139" i="16"/>
  <c r="AS2139" i="16"/>
  <c r="AR2139" i="16"/>
  <c r="AQ2139" i="16"/>
  <c r="AP2139" i="16"/>
  <c r="AO2139" i="16"/>
  <c r="AN2139" i="16"/>
  <c r="AM2139" i="16"/>
  <c r="AL2139" i="16"/>
  <c r="AT2075" i="16"/>
  <c r="AR2075" i="16"/>
  <c r="AQ2075" i="16"/>
  <c r="AP2075" i="16"/>
  <c r="AO2075" i="16"/>
  <c r="AN2075" i="16"/>
  <c r="AM2075" i="16"/>
  <c r="AL2075" i="16"/>
  <c r="AS2075" i="16"/>
  <c r="AT2011" i="16"/>
  <c r="AS2011" i="16"/>
  <c r="AR2011" i="16"/>
  <c r="AQ2011" i="16"/>
  <c r="AP2011" i="16"/>
  <c r="AO2011" i="16"/>
  <c r="AN2011" i="16"/>
  <c r="AM2011" i="16"/>
  <c r="AL2011" i="16"/>
  <c r="AT1947" i="16"/>
  <c r="AS1947" i="16"/>
  <c r="AR1947" i="16"/>
  <c r="AQ1947" i="16"/>
  <c r="AP1947" i="16"/>
  <c r="AO1947" i="16"/>
  <c r="AN1947" i="16"/>
  <c r="AM1947" i="16"/>
  <c r="AL1947" i="16"/>
  <c r="AT1883" i="16"/>
  <c r="AO1883" i="16"/>
  <c r="AN1883" i="16"/>
  <c r="AM1883" i="16"/>
  <c r="AL1883" i="16"/>
  <c r="AS1883" i="16"/>
  <c r="AR1883" i="16"/>
  <c r="AQ1883" i="16"/>
  <c r="AP1883" i="16"/>
  <c r="AT1819" i="16"/>
  <c r="AR1819" i="16"/>
  <c r="AQ1819" i="16"/>
  <c r="AP1819" i="16"/>
  <c r="AO1819" i="16"/>
  <c r="AN1819" i="16"/>
  <c r="AM1819" i="16"/>
  <c r="AL1819" i="16"/>
  <c r="AS1819" i="16"/>
  <c r="CF93" i="16"/>
  <c r="CE93" i="16"/>
  <c r="CD93" i="16"/>
  <c r="CC93" i="16"/>
  <c r="CB93" i="16"/>
  <c r="CA93" i="16"/>
  <c r="BZ93" i="16"/>
  <c r="BY93" i="16"/>
  <c r="BX93" i="16"/>
  <c r="CF84" i="16"/>
  <c r="CE84" i="16"/>
  <c r="CD84" i="16"/>
  <c r="CC84" i="16"/>
  <c r="CB84" i="16"/>
  <c r="CA84" i="16"/>
  <c r="BZ84" i="16"/>
  <c r="BY84" i="16"/>
  <c r="BX84" i="16"/>
  <c r="CF70" i="16"/>
  <c r="CE70" i="16"/>
  <c r="CD70" i="16"/>
  <c r="CC70" i="16"/>
  <c r="CB70" i="16"/>
  <c r="CA70" i="16"/>
  <c r="BZ70" i="16"/>
  <c r="BY70" i="16"/>
  <c r="BX70" i="16"/>
  <c r="CF55" i="16"/>
  <c r="CE55" i="16"/>
  <c r="CD55" i="16"/>
  <c r="CC55" i="16"/>
  <c r="CB55" i="16"/>
  <c r="CA55" i="16"/>
  <c r="BZ55" i="16"/>
  <c r="BY55" i="16"/>
  <c r="BX55" i="16"/>
  <c r="CF24" i="16"/>
  <c r="CE24" i="16"/>
  <c r="CD24" i="16"/>
  <c r="CC24" i="16"/>
  <c r="CB24" i="16"/>
  <c r="CA24" i="16"/>
  <c r="BZ24" i="16"/>
  <c r="BY24" i="16"/>
  <c r="BX24" i="16"/>
  <c r="CF15" i="16"/>
  <c r="CE15" i="16"/>
  <c r="CD15" i="16"/>
  <c r="CC15" i="16"/>
  <c r="CB15" i="16"/>
  <c r="CA15" i="16"/>
  <c r="BZ15" i="16"/>
  <c r="BY15" i="16"/>
  <c r="BX15" i="16"/>
  <c r="AR2735" i="16"/>
  <c r="AQ2735" i="16"/>
  <c r="AP2735" i="16"/>
  <c r="AO2735" i="16"/>
  <c r="AN2735" i="16"/>
  <c r="AM2735" i="16"/>
  <c r="AL2735" i="16"/>
  <c r="AT2735" i="16"/>
  <c r="AS2735" i="16"/>
  <c r="AT2719" i="16"/>
  <c r="AS2719" i="16"/>
  <c r="AR2719" i="16"/>
  <c r="AQ2719" i="16"/>
  <c r="AP2719" i="16"/>
  <c r="AO2719" i="16"/>
  <c r="AN2719" i="16"/>
  <c r="AM2719" i="16"/>
  <c r="AL2719" i="16"/>
  <c r="AT2703" i="16"/>
  <c r="AS2703" i="16"/>
  <c r="AR2703" i="16"/>
  <c r="AQ2703" i="16"/>
  <c r="AP2703" i="16"/>
  <c r="AO2703" i="16"/>
  <c r="AN2703" i="16"/>
  <c r="AM2703" i="16"/>
  <c r="AL2703" i="16"/>
  <c r="AP2687" i="16"/>
  <c r="AO2687" i="16"/>
  <c r="AN2687" i="16"/>
  <c r="AM2687" i="16"/>
  <c r="AL2687" i="16"/>
  <c r="AT2687" i="16"/>
  <c r="AS2687" i="16"/>
  <c r="AR2687" i="16"/>
  <c r="AQ2687" i="16"/>
  <c r="AT2671" i="16"/>
  <c r="AS2671" i="16"/>
  <c r="AR2671" i="16"/>
  <c r="AQ2671" i="16"/>
  <c r="AP2671" i="16"/>
  <c r="AO2671" i="16"/>
  <c r="AN2671" i="16"/>
  <c r="AM2671" i="16"/>
  <c r="AL2671" i="16"/>
  <c r="AT2655" i="16"/>
  <c r="AS2655" i="16"/>
  <c r="AR2655" i="16"/>
  <c r="AQ2655" i="16"/>
  <c r="AP2655" i="16"/>
  <c r="AO2655" i="16"/>
  <c r="AN2655" i="16"/>
  <c r="AM2655" i="16"/>
  <c r="AL2655" i="16"/>
  <c r="AT2639" i="16"/>
  <c r="AS2639" i="16"/>
  <c r="AR2639" i="16"/>
  <c r="AQ2639" i="16"/>
  <c r="AP2639" i="16"/>
  <c r="AO2639" i="16"/>
  <c r="AN2639" i="16"/>
  <c r="AM2639" i="16"/>
  <c r="AL2639" i="16"/>
  <c r="AT2623" i="16"/>
  <c r="AS2623" i="16"/>
  <c r="AR2623" i="16"/>
  <c r="AQ2623" i="16"/>
  <c r="AP2623" i="16"/>
  <c r="AO2623" i="16"/>
  <c r="AN2623" i="16"/>
  <c r="AM2623" i="16"/>
  <c r="AL2623" i="16"/>
  <c r="AT2607" i="16"/>
  <c r="AS2607" i="16"/>
  <c r="AR2607" i="16"/>
  <c r="AQ2607" i="16"/>
  <c r="AP2607" i="16"/>
  <c r="AO2607" i="16"/>
  <c r="AN2607" i="16"/>
  <c r="AM2607" i="16"/>
  <c r="AL2607" i="16"/>
  <c r="AT2591" i="16"/>
  <c r="AS2591" i="16"/>
  <c r="AR2591" i="16"/>
  <c r="AQ2591" i="16"/>
  <c r="AP2591" i="16"/>
  <c r="AO2591" i="16"/>
  <c r="AN2591" i="16"/>
  <c r="AM2591" i="16"/>
  <c r="AL2591" i="16"/>
  <c r="AT2575" i="16"/>
  <c r="AS2575" i="16"/>
  <c r="AR2575" i="16"/>
  <c r="AQ2575" i="16"/>
  <c r="AP2575" i="16"/>
  <c r="AO2575" i="16"/>
  <c r="AN2575" i="16"/>
  <c r="AM2575" i="16"/>
  <c r="AL2575" i="16"/>
  <c r="AT2559" i="16"/>
  <c r="AS2559" i="16"/>
  <c r="AR2559" i="16"/>
  <c r="AQ2559" i="16"/>
  <c r="AP2559" i="16"/>
  <c r="AO2559" i="16"/>
  <c r="AN2559" i="16"/>
  <c r="AM2559" i="16"/>
  <c r="AL2559" i="16"/>
  <c r="AT2543" i="16"/>
  <c r="AS2543" i="16"/>
  <c r="AR2543" i="16"/>
  <c r="AQ2543" i="16"/>
  <c r="AP2543" i="16"/>
  <c r="AO2543" i="16"/>
  <c r="AN2543" i="16"/>
  <c r="AM2543" i="16"/>
  <c r="AL2543" i="16"/>
  <c r="AT2527" i="16"/>
  <c r="AS2527" i="16"/>
  <c r="AR2527" i="16"/>
  <c r="AQ2527" i="16"/>
  <c r="AP2527" i="16"/>
  <c r="AO2527" i="16"/>
  <c r="AN2527" i="16"/>
  <c r="AM2527" i="16"/>
  <c r="AL2527" i="16"/>
  <c r="AT2511" i="16"/>
  <c r="AS2511" i="16"/>
  <c r="AR2511" i="16"/>
  <c r="AQ2511" i="16"/>
  <c r="AP2511" i="16"/>
  <c r="AO2511" i="16"/>
  <c r="AN2511" i="16"/>
  <c r="AM2511" i="16"/>
  <c r="AL2511" i="16"/>
  <c r="AP2495" i="16"/>
  <c r="AO2495" i="16"/>
  <c r="AN2495" i="16"/>
  <c r="AM2495" i="16"/>
  <c r="AL2495" i="16"/>
  <c r="AT2495" i="16"/>
  <c r="AS2495" i="16"/>
  <c r="AR2495" i="16"/>
  <c r="AQ2495" i="16"/>
  <c r="AR2479" i="16"/>
  <c r="AQ2479" i="16"/>
  <c r="AP2479" i="16"/>
  <c r="AO2479" i="16"/>
  <c r="AN2479" i="16"/>
  <c r="AM2479" i="16"/>
  <c r="AL2479" i="16"/>
  <c r="AT2479" i="16"/>
  <c r="AS2479" i="16"/>
  <c r="AT2463" i="16"/>
  <c r="AS2463" i="16"/>
  <c r="AR2463" i="16"/>
  <c r="AQ2463" i="16"/>
  <c r="AP2463" i="16"/>
  <c r="AO2463" i="16"/>
  <c r="AN2463" i="16"/>
  <c r="AM2463" i="16"/>
  <c r="AL2463" i="16"/>
  <c r="AT2447" i="16"/>
  <c r="AS2447" i="16"/>
  <c r="AR2447" i="16"/>
  <c r="AQ2447" i="16"/>
  <c r="AP2447" i="16"/>
  <c r="AO2447" i="16"/>
  <c r="AN2447" i="16"/>
  <c r="AM2447" i="16"/>
  <c r="AL2447" i="16"/>
  <c r="AP2431" i="16"/>
  <c r="AO2431" i="16"/>
  <c r="AN2431" i="16"/>
  <c r="AM2431" i="16"/>
  <c r="AL2431" i="16"/>
  <c r="AT2431" i="16"/>
  <c r="AS2431" i="16"/>
  <c r="AR2431" i="16"/>
  <c r="AQ2431" i="16"/>
  <c r="AT2415" i="16"/>
  <c r="AS2415" i="16"/>
  <c r="AR2415" i="16"/>
  <c r="AQ2415" i="16"/>
  <c r="AP2415" i="16"/>
  <c r="AO2415" i="16"/>
  <c r="AN2415" i="16"/>
  <c r="AM2415" i="16"/>
  <c r="AL2415" i="16"/>
  <c r="AT2399" i="16"/>
  <c r="AS2399" i="16"/>
  <c r="AR2399" i="16"/>
  <c r="AQ2399" i="16"/>
  <c r="AP2399" i="16"/>
  <c r="AO2399" i="16"/>
  <c r="AN2399" i="16"/>
  <c r="AM2399" i="16"/>
  <c r="AL2399" i="16"/>
  <c r="AT2383" i="16"/>
  <c r="AS2383" i="16"/>
  <c r="AR2383" i="16"/>
  <c r="AQ2383" i="16"/>
  <c r="AP2383" i="16"/>
  <c r="AO2383" i="16"/>
  <c r="AN2383" i="16"/>
  <c r="AM2383" i="16"/>
  <c r="AL2383" i="16"/>
  <c r="AP2367" i="16"/>
  <c r="AO2367" i="16"/>
  <c r="AN2367" i="16"/>
  <c r="AM2367" i="16"/>
  <c r="AL2367" i="16"/>
  <c r="AT2367" i="16"/>
  <c r="AS2367" i="16"/>
  <c r="AR2367" i="16"/>
  <c r="AQ2367" i="16"/>
  <c r="AR2351" i="16"/>
  <c r="AQ2351" i="16"/>
  <c r="AP2351" i="16"/>
  <c r="AO2351" i="16"/>
  <c r="AN2351" i="16"/>
  <c r="AM2351" i="16"/>
  <c r="AL2351" i="16"/>
  <c r="AT2351" i="16"/>
  <c r="AS2351" i="16"/>
  <c r="AT2335" i="16"/>
  <c r="AS2335" i="16"/>
  <c r="AR2335" i="16"/>
  <c r="AQ2335" i="16"/>
  <c r="AP2335" i="16"/>
  <c r="AO2335" i="16"/>
  <c r="AN2335" i="16"/>
  <c r="AM2335" i="16"/>
  <c r="AL2335" i="16"/>
  <c r="AT2319" i="16"/>
  <c r="AS2319" i="16"/>
  <c r="AR2319" i="16"/>
  <c r="AQ2319" i="16"/>
  <c r="AP2319" i="16"/>
  <c r="AO2319" i="16"/>
  <c r="AN2319" i="16"/>
  <c r="AM2319" i="16"/>
  <c r="AL2319" i="16"/>
  <c r="AR2303" i="16"/>
  <c r="AQ2303" i="16"/>
  <c r="AP2303" i="16"/>
  <c r="AO2303" i="16"/>
  <c r="AN2303" i="16"/>
  <c r="AM2303" i="16"/>
  <c r="AL2303" i="16"/>
  <c r="AT2303" i="16"/>
  <c r="AS2303" i="16"/>
  <c r="AR2287" i="16"/>
  <c r="AQ2287" i="16"/>
  <c r="AP2287" i="16"/>
  <c r="AO2287" i="16"/>
  <c r="AN2287" i="16"/>
  <c r="AM2287" i="16"/>
  <c r="AL2287" i="16"/>
  <c r="AT2287" i="16"/>
  <c r="AS2287" i="16"/>
  <c r="AT2271" i="16"/>
  <c r="AS2271" i="16"/>
  <c r="AR2271" i="16"/>
  <c r="AQ2271" i="16"/>
  <c r="AP2271" i="16"/>
  <c r="AO2271" i="16"/>
  <c r="AN2271" i="16"/>
  <c r="AM2271" i="16"/>
  <c r="AL2271" i="16"/>
  <c r="AT2255" i="16"/>
  <c r="AS2255" i="16"/>
  <c r="AR2255" i="16"/>
  <c r="AQ2255" i="16"/>
  <c r="AP2255" i="16"/>
  <c r="AO2255" i="16"/>
  <c r="AN2255" i="16"/>
  <c r="AM2255" i="16"/>
  <c r="AL2255" i="16"/>
  <c r="AT2231" i="16"/>
  <c r="AS2231" i="16"/>
  <c r="AR2231" i="16"/>
  <c r="AQ2231" i="16"/>
  <c r="AP2231" i="16"/>
  <c r="AO2231" i="16"/>
  <c r="AN2231" i="16"/>
  <c r="AM2231" i="16"/>
  <c r="AL2231" i="16"/>
  <c r="AT2167" i="16"/>
  <c r="AO2167" i="16"/>
  <c r="AN2167" i="16"/>
  <c r="AM2167" i="16"/>
  <c r="AL2167" i="16"/>
  <c r="AS2167" i="16"/>
  <c r="AR2167" i="16"/>
  <c r="AQ2167" i="16"/>
  <c r="AP2167" i="16"/>
  <c r="AT2103" i="16"/>
  <c r="AS2103" i="16"/>
  <c r="AR2103" i="16"/>
  <c r="AQ2103" i="16"/>
  <c r="AP2103" i="16"/>
  <c r="AO2103" i="16"/>
  <c r="AN2103" i="16"/>
  <c r="AM2103" i="16"/>
  <c r="AL2103" i="16"/>
  <c r="AT2039" i="16"/>
  <c r="AS2039" i="16"/>
  <c r="AR2039" i="16"/>
  <c r="AQ2039" i="16"/>
  <c r="AP2039" i="16"/>
  <c r="AO2039" i="16"/>
  <c r="AN2039" i="16"/>
  <c r="AM2039" i="16"/>
  <c r="AL2039" i="16"/>
  <c r="AT1975" i="16"/>
  <c r="AS1975" i="16"/>
  <c r="AR1975" i="16"/>
  <c r="AQ1975" i="16"/>
  <c r="AP1975" i="16"/>
  <c r="AO1975" i="16"/>
  <c r="AN1975" i="16"/>
  <c r="AM1975" i="16"/>
  <c r="AL1975" i="16"/>
  <c r="AT1911" i="16"/>
  <c r="AS1911" i="16"/>
  <c r="AR1911" i="16"/>
  <c r="AQ1911" i="16"/>
  <c r="AP1911" i="16"/>
  <c r="AO1911" i="16"/>
  <c r="AN1911" i="16"/>
  <c r="AM1911" i="16"/>
  <c r="AL1911" i="16"/>
  <c r="AT1847" i="16"/>
  <c r="AR1847" i="16"/>
  <c r="AQ1847" i="16"/>
  <c r="AP1847" i="16"/>
  <c r="AO1847" i="16"/>
  <c r="AN1847" i="16"/>
  <c r="AM1847" i="16"/>
  <c r="AL1847" i="16"/>
  <c r="AS1847" i="16"/>
  <c r="AT1783" i="16"/>
  <c r="AS1783" i="16"/>
  <c r="AR1783" i="16"/>
  <c r="AQ1783" i="16"/>
  <c r="AP1783" i="16"/>
  <c r="AO1783" i="16"/>
  <c r="AN1783" i="16"/>
  <c r="AM1783" i="16"/>
  <c r="AL1783" i="16"/>
  <c r="AQ2229" i="16"/>
  <c r="AP2229" i="16"/>
  <c r="AO2229" i="16"/>
  <c r="AN2229" i="16"/>
  <c r="AM2229" i="16"/>
  <c r="AL2229" i="16"/>
  <c r="AT2229" i="16"/>
  <c r="AS2229" i="16"/>
  <c r="AR2229" i="16"/>
  <c r="AT2213" i="16"/>
  <c r="AS2213" i="16"/>
  <c r="AR2213" i="16"/>
  <c r="AQ2213" i="16"/>
  <c r="AP2213" i="16"/>
  <c r="AO2213" i="16"/>
  <c r="AN2213" i="16"/>
  <c r="AM2213" i="16"/>
  <c r="AL2213" i="16"/>
  <c r="AT2197" i="16"/>
  <c r="AS2197" i="16"/>
  <c r="AR2197" i="16"/>
  <c r="AQ2197" i="16"/>
  <c r="AP2197" i="16"/>
  <c r="AO2197" i="16"/>
  <c r="AN2197" i="16"/>
  <c r="AM2197" i="16"/>
  <c r="AL2197" i="16"/>
  <c r="AT2181" i="16"/>
  <c r="AS2181" i="16"/>
  <c r="AR2181" i="16"/>
  <c r="AQ2181" i="16"/>
  <c r="AP2181" i="16"/>
  <c r="AO2181" i="16"/>
  <c r="AN2181" i="16"/>
  <c r="AM2181" i="16"/>
  <c r="AL2181" i="16"/>
  <c r="AT2165" i="16"/>
  <c r="AS2165" i="16"/>
  <c r="AR2165" i="16"/>
  <c r="AQ2165" i="16"/>
  <c r="AP2165" i="16"/>
  <c r="AO2165" i="16"/>
  <c r="AN2165" i="16"/>
  <c r="AM2165" i="16"/>
  <c r="AL2165" i="16"/>
  <c r="AT2149" i="16"/>
  <c r="AS2149" i="16"/>
  <c r="AR2149" i="16"/>
  <c r="AQ2149" i="16"/>
  <c r="AP2149" i="16"/>
  <c r="AO2149" i="16"/>
  <c r="AN2149" i="16"/>
  <c r="AM2149" i="16"/>
  <c r="AL2149" i="16"/>
  <c r="AT2133" i="16"/>
  <c r="AS2133" i="16"/>
  <c r="AR2133" i="16"/>
  <c r="AQ2133" i="16"/>
  <c r="AP2133" i="16"/>
  <c r="AO2133" i="16"/>
  <c r="AN2133" i="16"/>
  <c r="AM2133" i="16"/>
  <c r="AL2133" i="16"/>
  <c r="AT2117" i="16"/>
  <c r="AS2117" i="16"/>
  <c r="AR2117" i="16"/>
  <c r="AQ2117" i="16"/>
  <c r="AP2117" i="16"/>
  <c r="AO2117" i="16"/>
  <c r="AN2117" i="16"/>
  <c r="AM2117" i="16"/>
  <c r="AL2117" i="16"/>
  <c r="AT2101" i="16"/>
  <c r="AS2101" i="16"/>
  <c r="AR2101" i="16"/>
  <c r="AQ2101" i="16"/>
  <c r="AP2101" i="16"/>
  <c r="AO2101" i="16"/>
  <c r="AN2101" i="16"/>
  <c r="AM2101" i="16"/>
  <c r="AL2101" i="16"/>
  <c r="AT2085" i="16"/>
  <c r="AS2085" i="16"/>
  <c r="AR2085" i="16"/>
  <c r="AQ2085" i="16"/>
  <c r="AP2085" i="16"/>
  <c r="AO2085" i="16"/>
  <c r="AN2085" i="16"/>
  <c r="AM2085" i="16"/>
  <c r="AL2085" i="16"/>
  <c r="AT2069" i="16"/>
  <c r="AS2069" i="16"/>
  <c r="AR2069" i="16"/>
  <c r="AQ2069" i="16"/>
  <c r="AP2069" i="16"/>
  <c r="AO2069" i="16"/>
  <c r="AN2069" i="16"/>
  <c r="AM2069" i="16"/>
  <c r="AL2069" i="16"/>
  <c r="AT2053" i="16"/>
  <c r="AS2053" i="16"/>
  <c r="AR2053" i="16"/>
  <c r="AQ2053" i="16"/>
  <c r="AP2053" i="16"/>
  <c r="AO2053" i="16"/>
  <c r="AN2053" i="16"/>
  <c r="AM2053" i="16"/>
  <c r="AL2053" i="16"/>
  <c r="AT2037" i="16"/>
  <c r="AS2037" i="16"/>
  <c r="AR2037" i="16"/>
  <c r="AQ2037" i="16"/>
  <c r="AP2037" i="16"/>
  <c r="AO2037" i="16"/>
  <c r="AN2037" i="16"/>
  <c r="AM2037" i="16"/>
  <c r="AL2037" i="16"/>
  <c r="AT2021" i="16"/>
  <c r="AS2021" i="16"/>
  <c r="AR2021" i="16"/>
  <c r="AQ2021" i="16"/>
  <c r="AP2021" i="16"/>
  <c r="AO2021" i="16"/>
  <c r="AN2021" i="16"/>
  <c r="AM2021" i="16"/>
  <c r="AL2021" i="16"/>
  <c r="AT2005" i="16"/>
  <c r="AS2005" i="16"/>
  <c r="AR2005" i="16"/>
  <c r="AQ2005" i="16"/>
  <c r="AP2005" i="16"/>
  <c r="AO2005" i="16"/>
  <c r="AN2005" i="16"/>
  <c r="AM2005" i="16"/>
  <c r="AL2005" i="16"/>
  <c r="AP1989" i="16"/>
  <c r="AO1989" i="16"/>
  <c r="AN1989" i="16"/>
  <c r="AM1989" i="16"/>
  <c r="AL1989" i="16"/>
  <c r="AT1989" i="16"/>
  <c r="AS1989" i="16"/>
  <c r="AR1989" i="16"/>
  <c r="AQ1989" i="16"/>
  <c r="AT1973" i="16"/>
  <c r="AS1973" i="16"/>
  <c r="AR1973" i="16"/>
  <c r="AQ1973" i="16"/>
  <c r="AP1973" i="16"/>
  <c r="AO1973" i="16"/>
  <c r="AN1973" i="16"/>
  <c r="AM1973" i="16"/>
  <c r="AL1973" i="16"/>
  <c r="AT1957" i="16"/>
  <c r="AS1957" i="16"/>
  <c r="AR1957" i="16"/>
  <c r="AQ1957" i="16"/>
  <c r="AP1957" i="16"/>
  <c r="AO1957" i="16"/>
  <c r="AN1957" i="16"/>
  <c r="AM1957" i="16"/>
  <c r="AL1957" i="16"/>
  <c r="AT1941" i="16"/>
  <c r="AS1941" i="16"/>
  <c r="AR1941" i="16"/>
  <c r="AQ1941" i="16"/>
  <c r="AP1941" i="16"/>
  <c r="AO1941" i="16"/>
  <c r="AN1941" i="16"/>
  <c r="AM1941" i="16"/>
  <c r="AL1941" i="16"/>
  <c r="AP1925" i="16"/>
  <c r="AO1925" i="16"/>
  <c r="AN1925" i="16"/>
  <c r="AM1925" i="16"/>
  <c r="AL1925" i="16"/>
  <c r="AT1925" i="16"/>
  <c r="AS1925" i="16"/>
  <c r="AR1925" i="16"/>
  <c r="AQ1925" i="16"/>
  <c r="AT1909" i="16"/>
  <c r="AS1909" i="16"/>
  <c r="AR1909" i="16"/>
  <c r="AQ1909" i="16"/>
  <c r="AP1909" i="16"/>
  <c r="AO1909" i="16"/>
  <c r="AN1909" i="16"/>
  <c r="AM1909" i="16"/>
  <c r="AL1909" i="16"/>
  <c r="AT1893" i="16"/>
  <c r="AS1893" i="16"/>
  <c r="AR1893" i="16"/>
  <c r="AQ1893" i="16"/>
  <c r="AP1893" i="16"/>
  <c r="AO1893" i="16"/>
  <c r="AN1893" i="16"/>
  <c r="AM1893" i="16"/>
  <c r="AL1893" i="16"/>
  <c r="AT1877" i="16"/>
  <c r="AS1877" i="16"/>
  <c r="AR1877" i="16"/>
  <c r="AQ1877" i="16"/>
  <c r="AP1877" i="16"/>
  <c r="AO1877" i="16"/>
  <c r="AN1877" i="16"/>
  <c r="AM1877" i="16"/>
  <c r="AL1877" i="16"/>
  <c r="AP1861" i="16"/>
  <c r="AO1861" i="16"/>
  <c r="AN1861" i="16"/>
  <c r="AM1861" i="16"/>
  <c r="AL1861" i="16"/>
  <c r="AT1861" i="16"/>
  <c r="AS1861" i="16"/>
  <c r="AR1861" i="16"/>
  <c r="AQ1861" i="16"/>
  <c r="AT1845" i="16"/>
  <c r="AS1845" i="16"/>
  <c r="AR1845" i="16"/>
  <c r="AQ1845" i="16"/>
  <c r="AP1845" i="16"/>
  <c r="AO1845" i="16"/>
  <c r="AN1845" i="16"/>
  <c r="AM1845" i="16"/>
  <c r="AL1845" i="16"/>
  <c r="AT1829" i="16"/>
  <c r="AS1829" i="16"/>
  <c r="AR1829" i="16"/>
  <c r="AQ1829" i="16"/>
  <c r="AP1829" i="16"/>
  <c r="AO1829" i="16"/>
  <c r="AN1829" i="16"/>
  <c r="AM1829" i="16"/>
  <c r="AL1829" i="16"/>
  <c r="AT1813" i="16"/>
  <c r="AS1813" i="16"/>
  <c r="AR1813" i="16"/>
  <c r="AQ1813" i="16"/>
  <c r="AP1813" i="16"/>
  <c r="AO1813" i="16"/>
  <c r="AN1813" i="16"/>
  <c r="AM1813" i="16"/>
  <c r="AL1813" i="16"/>
  <c r="AT1797" i="16"/>
  <c r="AS1797" i="16"/>
  <c r="AR1797" i="16"/>
  <c r="AQ1797" i="16"/>
  <c r="AP1797" i="16"/>
  <c r="AO1797" i="16"/>
  <c r="AN1797" i="16"/>
  <c r="AM1797" i="16"/>
  <c r="AL1797" i="16"/>
  <c r="AQ1781" i="16"/>
  <c r="AP1781" i="16"/>
  <c r="AO1781" i="16"/>
  <c r="AN1781" i="16"/>
  <c r="AM1781" i="16"/>
  <c r="AL1781" i="16"/>
  <c r="AT1781" i="16"/>
  <c r="AS1781" i="16"/>
  <c r="AR1781" i="16"/>
  <c r="AT2232" i="16"/>
  <c r="AS2232" i="16"/>
  <c r="AR2232" i="16"/>
  <c r="AQ2232" i="16"/>
  <c r="AP2232" i="16"/>
  <c r="AO2232" i="16"/>
  <c r="AN2232" i="16"/>
  <c r="AM2232" i="16"/>
  <c r="AL2232" i="16"/>
  <c r="AT2216" i="16"/>
  <c r="AS2216" i="16"/>
  <c r="AR2216" i="16"/>
  <c r="AQ2216" i="16"/>
  <c r="AP2216" i="16"/>
  <c r="AO2216" i="16"/>
  <c r="AN2216" i="16"/>
  <c r="AM2216" i="16"/>
  <c r="AL2216" i="16"/>
  <c r="AT2200" i="16"/>
  <c r="AS2200" i="16"/>
  <c r="AR2200" i="16"/>
  <c r="AQ2200" i="16"/>
  <c r="AP2200" i="16"/>
  <c r="AO2200" i="16"/>
  <c r="AN2200" i="16"/>
  <c r="AM2200" i="16"/>
  <c r="AL2200" i="16"/>
  <c r="AT2184" i="16"/>
  <c r="AS2184" i="16"/>
  <c r="AR2184" i="16"/>
  <c r="AQ2184" i="16"/>
  <c r="AP2184" i="16"/>
  <c r="AO2184" i="16"/>
  <c r="AN2184" i="16"/>
  <c r="AM2184" i="16"/>
  <c r="AL2184" i="16"/>
  <c r="AT2168" i="16"/>
  <c r="AS2168" i="16"/>
  <c r="AR2168" i="16"/>
  <c r="AQ2168" i="16"/>
  <c r="AP2168" i="16"/>
  <c r="AO2168" i="16"/>
  <c r="AN2168" i="16"/>
  <c r="AM2168" i="16"/>
  <c r="AL2168" i="16"/>
  <c r="AT2152" i="16"/>
  <c r="AS2152" i="16"/>
  <c r="AR2152" i="16"/>
  <c r="AQ2152" i="16"/>
  <c r="AP2152" i="16"/>
  <c r="AO2152" i="16"/>
  <c r="AN2152" i="16"/>
  <c r="AM2152" i="16"/>
  <c r="AL2152" i="16"/>
  <c r="AT2136" i="16"/>
  <c r="AS2136" i="16"/>
  <c r="AR2136" i="16"/>
  <c r="AQ2136" i="16"/>
  <c r="AP2136" i="16"/>
  <c r="AO2136" i="16"/>
  <c r="AN2136" i="16"/>
  <c r="AM2136" i="16"/>
  <c r="AL2136" i="16"/>
  <c r="AR2120" i="16"/>
  <c r="AQ2120" i="16"/>
  <c r="AP2120" i="16"/>
  <c r="AO2120" i="16"/>
  <c r="AN2120" i="16"/>
  <c r="AM2120" i="16"/>
  <c r="AL2120" i="16"/>
  <c r="AT2120" i="16"/>
  <c r="AS2120" i="16"/>
  <c r="AT2104" i="16"/>
  <c r="AS2104" i="16"/>
  <c r="AR2104" i="16"/>
  <c r="AQ2104" i="16"/>
  <c r="AP2104" i="16"/>
  <c r="AO2104" i="16"/>
  <c r="AN2104" i="16"/>
  <c r="AM2104" i="16"/>
  <c r="AL2104" i="16"/>
  <c r="AT2088" i="16"/>
  <c r="AS2088" i="16"/>
  <c r="AR2088" i="16"/>
  <c r="AQ2088" i="16"/>
  <c r="AP2088" i="16"/>
  <c r="AO2088" i="16"/>
  <c r="AN2088" i="16"/>
  <c r="AM2088" i="16"/>
  <c r="AL2088" i="16"/>
  <c r="AT2072" i="16"/>
  <c r="AS2072" i="16"/>
  <c r="AR2072" i="16"/>
  <c r="AQ2072" i="16"/>
  <c r="AP2072" i="16"/>
  <c r="AO2072" i="16"/>
  <c r="AN2072" i="16"/>
  <c r="AM2072" i="16"/>
  <c r="AL2072" i="16"/>
  <c r="AT2056" i="16"/>
  <c r="AS2056" i="16"/>
  <c r="AR2056" i="16"/>
  <c r="AQ2056" i="16"/>
  <c r="AP2056" i="16"/>
  <c r="AO2056" i="16"/>
  <c r="AN2056" i="16"/>
  <c r="AM2056" i="16"/>
  <c r="AL2056" i="16"/>
  <c r="AT2040" i="16"/>
  <c r="AS2040" i="16"/>
  <c r="AR2040" i="16"/>
  <c r="AQ2040" i="16"/>
  <c r="AP2040" i="16"/>
  <c r="AO2040" i="16"/>
  <c r="AN2040" i="16"/>
  <c r="AM2040" i="16"/>
  <c r="AL2040" i="16"/>
  <c r="AT2024" i="16"/>
  <c r="AS2024" i="16"/>
  <c r="AR2024" i="16"/>
  <c r="AQ2024" i="16"/>
  <c r="AP2024" i="16"/>
  <c r="AO2024" i="16"/>
  <c r="AN2024" i="16"/>
  <c r="AM2024" i="16"/>
  <c r="AL2024" i="16"/>
  <c r="AQ2008" i="16"/>
  <c r="AP2008" i="16"/>
  <c r="AO2008" i="16"/>
  <c r="AN2008" i="16"/>
  <c r="AM2008" i="16"/>
  <c r="AL2008" i="16"/>
  <c r="AT2008" i="16"/>
  <c r="AS2008" i="16"/>
  <c r="AR2008" i="16"/>
  <c r="AR1992" i="16"/>
  <c r="AQ1992" i="16"/>
  <c r="AP1992" i="16"/>
  <c r="AO1992" i="16"/>
  <c r="AN1992" i="16"/>
  <c r="AM1992" i="16"/>
  <c r="AL1992" i="16"/>
  <c r="AT1992" i="16"/>
  <c r="AS1992" i="16"/>
  <c r="AT1976" i="16"/>
  <c r="AS1976" i="16"/>
  <c r="AR1976" i="16"/>
  <c r="AQ1976" i="16"/>
  <c r="AP1976" i="16"/>
  <c r="AO1976" i="16"/>
  <c r="AN1976" i="16"/>
  <c r="AM1976" i="16"/>
  <c r="AL1976" i="16"/>
  <c r="AT1960" i="16"/>
  <c r="AS1960" i="16"/>
  <c r="AR1960" i="16"/>
  <c r="AQ1960" i="16"/>
  <c r="AP1960" i="16"/>
  <c r="AO1960" i="16"/>
  <c r="AN1960" i="16"/>
  <c r="AM1960" i="16"/>
  <c r="AL1960" i="16"/>
  <c r="AT1944" i="16"/>
  <c r="AS1944" i="16"/>
  <c r="AR1944" i="16"/>
  <c r="AQ1944" i="16"/>
  <c r="AP1944" i="16"/>
  <c r="AO1944" i="16"/>
  <c r="AN1944" i="16"/>
  <c r="AM1944" i="16"/>
  <c r="AL1944" i="16"/>
  <c r="AR1928" i="16"/>
  <c r="AQ1928" i="16"/>
  <c r="AP1928" i="16"/>
  <c r="AO1928" i="16"/>
  <c r="AN1928" i="16"/>
  <c r="AM1928" i="16"/>
  <c r="AL1928" i="16"/>
  <c r="AT1928" i="16"/>
  <c r="AS1928" i="16"/>
  <c r="AT1912" i="16"/>
  <c r="AS1912" i="16"/>
  <c r="AR1912" i="16"/>
  <c r="AQ1912" i="16"/>
  <c r="AP1912" i="16"/>
  <c r="AO1912" i="16"/>
  <c r="AN1912" i="16"/>
  <c r="AM1912" i="16"/>
  <c r="AL1912" i="16"/>
  <c r="AT1896" i="16"/>
  <c r="AS1896" i="16"/>
  <c r="AR1896" i="16"/>
  <c r="AQ1896" i="16"/>
  <c r="AP1896" i="16"/>
  <c r="AO1896" i="16"/>
  <c r="AN1896" i="16"/>
  <c r="AM1896" i="16"/>
  <c r="AL1896" i="16"/>
  <c r="AR1880" i="16"/>
  <c r="AQ1880" i="16"/>
  <c r="AP1880" i="16"/>
  <c r="AO1880" i="16"/>
  <c r="AN1880" i="16"/>
  <c r="AM1880" i="16"/>
  <c r="AL1880" i="16"/>
  <c r="AT1880" i="16"/>
  <c r="AS1880" i="16"/>
  <c r="AS1864" i="16"/>
  <c r="AR1864" i="16"/>
  <c r="AQ1864" i="16"/>
  <c r="AP1864" i="16"/>
  <c r="AO1864" i="16"/>
  <c r="AN1864" i="16"/>
  <c r="AM1864" i="16"/>
  <c r="AL1864" i="16"/>
  <c r="AT1864" i="16"/>
  <c r="AT1848" i="16"/>
  <c r="AS1848" i="16"/>
  <c r="AR1848" i="16"/>
  <c r="AQ1848" i="16"/>
  <c r="AP1848" i="16"/>
  <c r="AO1848" i="16"/>
  <c r="AN1848" i="16"/>
  <c r="AM1848" i="16"/>
  <c r="AL1848" i="16"/>
  <c r="AT1832" i="16"/>
  <c r="AS1832" i="16"/>
  <c r="AR1832" i="16"/>
  <c r="AQ1832" i="16"/>
  <c r="AP1832" i="16"/>
  <c r="AO1832" i="16"/>
  <c r="AN1832" i="16"/>
  <c r="AM1832" i="16"/>
  <c r="AL1832" i="16"/>
  <c r="AQ1816" i="16"/>
  <c r="AP1816" i="16"/>
  <c r="AO1816" i="16"/>
  <c r="AN1816" i="16"/>
  <c r="AM1816" i="16"/>
  <c r="AL1816" i="16"/>
  <c r="AT1816" i="16"/>
  <c r="AS1816" i="16"/>
  <c r="AR1816" i="16"/>
  <c r="AT1800" i="16"/>
  <c r="AS1800" i="16"/>
  <c r="AR1800" i="16"/>
  <c r="AQ1800" i="16"/>
  <c r="AP1800" i="16"/>
  <c r="AO1800" i="16"/>
  <c r="AN1800" i="16"/>
  <c r="AM1800" i="16"/>
  <c r="AL1800" i="16"/>
  <c r="AT1784" i="16"/>
  <c r="AS1784" i="16"/>
  <c r="AR1784" i="16"/>
  <c r="AQ1784" i="16"/>
  <c r="AP1784" i="16"/>
  <c r="AO1784" i="16"/>
  <c r="AN1784" i="16"/>
  <c r="AM1784" i="16"/>
  <c r="AL1784" i="16"/>
  <c r="AT2230" i="16"/>
  <c r="AS2230" i="16"/>
  <c r="AR2230" i="16"/>
  <c r="AQ2230" i="16"/>
  <c r="AP2230" i="16"/>
  <c r="AO2230" i="16"/>
  <c r="AN2230" i="16"/>
  <c r="AM2230" i="16"/>
  <c r="AL2230" i="16"/>
  <c r="AT2214" i="16"/>
  <c r="AS2214" i="16"/>
  <c r="AR2214" i="16"/>
  <c r="AQ2214" i="16"/>
  <c r="AP2214" i="16"/>
  <c r="AO2214" i="16"/>
  <c r="AN2214" i="16"/>
  <c r="AM2214" i="16"/>
  <c r="AL2214" i="16"/>
  <c r="AS2198" i="16"/>
  <c r="AR2198" i="16"/>
  <c r="AQ2198" i="16"/>
  <c r="AP2198" i="16"/>
  <c r="AO2198" i="16"/>
  <c r="AN2198" i="16"/>
  <c r="AM2198" i="16"/>
  <c r="AL2198" i="16"/>
  <c r="AT2198" i="16"/>
  <c r="AT2182" i="16"/>
  <c r="AS2182" i="16"/>
  <c r="AR2182" i="16"/>
  <c r="AQ2182" i="16"/>
  <c r="AP2182" i="16"/>
  <c r="AO2182" i="16"/>
  <c r="AN2182" i="16"/>
  <c r="AM2182" i="16"/>
  <c r="AL2182" i="16"/>
  <c r="AT2166" i="16"/>
  <c r="AS2166" i="16"/>
  <c r="AR2166" i="16"/>
  <c r="AQ2166" i="16"/>
  <c r="AP2166" i="16"/>
  <c r="AO2166" i="16"/>
  <c r="AN2166" i="16"/>
  <c r="AM2166" i="16"/>
  <c r="AL2166" i="16"/>
  <c r="AT2150" i="16"/>
  <c r="AS2150" i="16"/>
  <c r="AR2150" i="16"/>
  <c r="AQ2150" i="16"/>
  <c r="AP2150" i="16"/>
  <c r="AO2150" i="16"/>
  <c r="AN2150" i="16"/>
  <c r="AM2150" i="16"/>
  <c r="AL2150" i="16"/>
  <c r="AR2134" i="16"/>
  <c r="AQ2134" i="16"/>
  <c r="AP2134" i="16"/>
  <c r="AO2134" i="16"/>
  <c r="AN2134" i="16"/>
  <c r="AM2134" i="16"/>
  <c r="AL2134" i="16"/>
  <c r="AT2134" i="16"/>
  <c r="AS2134" i="16"/>
  <c r="AT2118" i="16"/>
  <c r="AS2118" i="16"/>
  <c r="AR2118" i="16"/>
  <c r="AQ2118" i="16"/>
  <c r="AP2118" i="16"/>
  <c r="AO2118" i="16"/>
  <c r="AN2118" i="16"/>
  <c r="AM2118" i="16"/>
  <c r="AL2118" i="16"/>
  <c r="AT2102" i="16"/>
  <c r="AS2102" i="16"/>
  <c r="AR2102" i="16"/>
  <c r="AQ2102" i="16"/>
  <c r="AP2102" i="16"/>
  <c r="AO2102" i="16"/>
  <c r="AN2102" i="16"/>
  <c r="AM2102" i="16"/>
  <c r="AL2102" i="16"/>
  <c r="AT2086" i="16"/>
  <c r="AS2086" i="16"/>
  <c r="AR2086" i="16"/>
  <c r="AQ2086" i="16"/>
  <c r="AP2086" i="16"/>
  <c r="AO2086" i="16"/>
  <c r="AN2086" i="16"/>
  <c r="AM2086" i="16"/>
  <c r="AL2086" i="16"/>
  <c r="AS2070" i="16"/>
  <c r="AR2070" i="16"/>
  <c r="AQ2070" i="16"/>
  <c r="AP2070" i="16"/>
  <c r="AO2070" i="16"/>
  <c r="AN2070" i="16"/>
  <c r="AM2070" i="16"/>
  <c r="AL2070" i="16"/>
  <c r="AT2070" i="16"/>
  <c r="AS2054" i="16"/>
  <c r="AR2054" i="16"/>
  <c r="AQ2054" i="16"/>
  <c r="AP2054" i="16"/>
  <c r="AO2054" i="16"/>
  <c r="AN2054" i="16"/>
  <c r="AM2054" i="16"/>
  <c r="AL2054" i="16"/>
  <c r="AT2054" i="16"/>
  <c r="AT2038" i="16"/>
  <c r="AS2038" i="16"/>
  <c r="AR2038" i="16"/>
  <c r="AQ2038" i="16"/>
  <c r="AP2038" i="16"/>
  <c r="AO2038" i="16"/>
  <c r="AN2038" i="16"/>
  <c r="AM2038" i="16"/>
  <c r="AL2038" i="16"/>
  <c r="AT2022" i="16"/>
  <c r="AS2022" i="16"/>
  <c r="AR2022" i="16"/>
  <c r="AQ2022" i="16"/>
  <c r="AP2022" i="16"/>
  <c r="AO2022" i="16"/>
  <c r="AN2022" i="16"/>
  <c r="AM2022" i="16"/>
  <c r="AL2022" i="16"/>
  <c r="AR2006" i="16"/>
  <c r="AQ2006" i="16"/>
  <c r="AP2006" i="16"/>
  <c r="AO2006" i="16"/>
  <c r="AN2006" i="16"/>
  <c r="AM2006" i="16"/>
  <c r="AL2006" i="16"/>
  <c r="AT2006" i="16"/>
  <c r="AS2006" i="16"/>
  <c r="AT1990" i="16"/>
  <c r="AS1990" i="16"/>
  <c r="AR1990" i="16"/>
  <c r="AQ1990" i="16"/>
  <c r="AP1990" i="16"/>
  <c r="AO1990" i="16"/>
  <c r="AN1990" i="16"/>
  <c r="AM1990" i="16"/>
  <c r="AL1990" i="16"/>
  <c r="AT1974" i="16"/>
  <c r="AS1974" i="16"/>
  <c r="AR1974" i="16"/>
  <c r="AQ1974" i="16"/>
  <c r="AP1974" i="16"/>
  <c r="AO1974" i="16"/>
  <c r="AN1974" i="16"/>
  <c r="AM1974" i="16"/>
  <c r="AL1974" i="16"/>
  <c r="AT1958" i="16"/>
  <c r="AS1958" i="16"/>
  <c r="AR1958" i="16"/>
  <c r="AQ1958" i="16"/>
  <c r="AP1958" i="16"/>
  <c r="AO1958" i="16"/>
  <c r="AN1958" i="16"/>
  <c r="AM1958" i="16"/>
  <c r="AL1958" i="16"/>
  <c r="AT1942" i="16"/>
  <c r="AS1942" i="16"/>
  <c r="AR1942" i="16"/>
  <c r="AQ1942" i="16"/>
  <c r="AP1942" i="16"/>
  <c r="AO1942" i="16"/>
  <c r="AN1942" i="16"/>
  <c r="AM1942" i="16"/>
  <c r="AL1942" i="16"/>
  <c r="AS1926" i="16"/>
  <c r="AR1926" i="16"/>
  <c r="AQ1926" i="16"/>
  <c r="AP1926" i="16"/>
  <c r="AO1926" i="16"/>
  <c r="AN1926" i="16"/>
  <c r="AM1926" i="16"/>
  <c r="AL1926" i="16"/>
  <c r="AT1926" i="16"/>
  <c r="AT1910" i="16"/>
  <c r="AS1910" i="16"/>
  <c r="AR1910" i="16"/>
  <c r="AQ1910" i="16"/>
  <c r="AP1910" i="16"/>
  <c r="AO1910" i="16"/>
  <c r="AN1910" i="16"/>
  <c r="AM1910" i="16"/>
  <c r="AL1910" i="16"/>
  <c r="AT1894" i="16"/>
  <c r="AS1894" i="16"/>
  <c r="AR1894" i="16"/>
  <c r="AQ1894" i="16"/>
  <c r="AP1894" i="16"/>
  <c r="AO1894" i="16"/>
  <c r="AN1894" i="16"/>
  <c r="AM1894" i="16"/>
  <c r="AL1894" i="16"/>
  <c r="AT1878" i="16"/>
  <c r="AS1878" i="16"/>
  <c r="AR1878" i="16"/>
  <c r="AQ1878" i="16"/>
  <c r="AP1878" i="16"/>
  <c r="AO1878" i="16"/>
  <c r="AN1878" i="16"/>
  <c r="AM1878" i="16"/>
  <c r="AL1878" i="16"/>
  <c r="AS1862" i="16"/>
  <c r="AR1862" i="16"/>
  <c r="AQ1862" i="16"/>
  <c r="AP1862" i="16"/>
  <c r="AO1862" i="16"/>
  <c r="AN1862" i="16"/>
  <c r="AM1862" i="16"/>
  <c r="AL1862" i="16"/>
  <c r="AT1862" i="16"/>
  <c r="AT1846" i="16"/>
  <c r="AS1846" i="16"/>
  <c r="AR1846" i="16"/>
  <c r="AQ1846" i="16"/>
  <c r="AP1846" i="16"/>
  <c r="AO1846" i="16"/>
  <c r="AN1846" i="16"/>
  <c r="AM1846" i="16"/>
  <c r="AL1846" i="16"/>
  <c r="AT1830" i="16"/>
  <c r="AS1830" i="16"/>
  <c r="AR1830" i="16"/>
  <c r="AQ1830" i="16"/>
  <c r="AP1830" i="16"/>
  <c r="AO1830" i="16"/>
  <c r="AN1830" i="16"/>
  <c r="AM1830" i="16"/>
  <c r="AL1830" i="16"/>
  <c r="AS1814" i="16"/>
  <c r="AR1814" i="16"/>
  <c r="AQ1814" i="16"/>
  <c r="AP1814" i="16"/>
  <c r="AO1814" i="16"/>
  <c r="AN1814" i="16"/>
  <c r="AM1814" i="16"/>
  <c r="AL1814" i="16"/>
  <c r="AT1814" i="16"/>
  <c r="AT1798" i="16"/>
  <c r="AS1798" i="16"/>
  <c r="AR1798" i="16"/>
  <c r="AQ1798" i="16"/>
  <c r="AP1798" i="16"/>
  <c r="AO1798" i="16"/>
  <c r="AN1798" i="16"/>
  <c r="AM1798" i="16"/>
  <c r="AL1798" i="16"/>
  <c r="AT1782" i="16"/>
  <c r="AS1782" i="16"/>
  <c r="AR1782" i="16"/>
  <c r="AQ1782" i="16"/>
  <c r="AP1782" i="16"/>
  <c r="AO1782" i="16"/>
  <c r="AN1782" i="16"/>
  <c r="AM1782" i="16"/>
  <c r="AL1782" i="16"/>
  <c r="AT42" i="17"/>
  <c r="AS42" i="17" s="1"/>
  <c r="AR42" i="17" s="1"/>
  <c r="AQ42" i="17" s="1"/>
  <c r="AP42" i="17" s="1"/>
  <c r="AO42" i="17" s="1"/>
  <c r="AN42" i="17" s="1"/>
  <c r="AM42" i="17" s="1"/>
  <c r="AL42" i="17" s="1"/>
  <c r="AT58" i="17"/>
  <c r="AS58" i="17" s="1"/>
  <c r="AR58" i="17" s="1"/>
  <c r="AQ58" i="17" s="1"/>
  <c r="AP58" i="17" s="1"/>
  <c r="AO58" i="17" s="1"/>
  <c r="AN58" i="17" s="1"/>
  <c r="AM58" i="17" s="1"/>
  <c r="AL58" i="17" s="1"/>
  <c r="AT74" i="17"/>
  <c r="AS74" i="17" s="1"/>
  <c r="AR74" i="17" s="1"/>
  <c r="AQ74" i="17" s="1"/>
  <c r="AP74" i="17" s="1"/>
  <c r="AO74" i="17" s="1"/>
  <c r="AN74" i="17" s="1"/>
  <c r="AM74" i="17" s="1"/>
  <c r="AL74" i="17" s="1"/>
  <c r="AT106" i="17"/>
  <c r="AS106" i="17" s="1"/>
  <c r="AR106" i="17" s="1"/>
  <c r="AQ106" i="17" s="1"/>
  <c r="AP106" i="17" s="1"/>
  <c r="AO106" i="17" s="1"/>
  <c r="AN106" i="17" s="1"/>
  <c r="AM106" i="17" s="1"/>
  <c r="AL106" i="17" s="1"/>
  <c r="AT122" i="17"/>
  <c r="AS122" i="17" s="1"/>
  <c r="AR122" i="17" s="1"/>
  <c r="AQ122" i="17" s="1"/>
  <c r="AP122" i="17" s="1"/>
  <c r="AO122" i="17" s="1"/>
  <c r="AN122" i="17" s="1"/>
  <c r="AM122" i="17" s="1"/>
  <c r="AL122" i="17" s="1"/>
  <c r="AT164" i="17"/>
  <c r="AS164" i="17" s="1"/>
  <c r="AR164" i="17" s="1"/>
  <c r="AQ164" i="17" s="1"/>
  <c r="AP164" i="17" s="1"/>
  <c r="AO164" i="17" s="1"/>
  <c r="AN164" i="17" s="1"/>
  <c r="AM164" i="17" s="1"/>
  <c r="AL164" i="17" s="1"/>
  <c r="AT148" i="17"/>
  <c r="AS148" i="17" s="1"/>
  <c r="AR148" i="17" s="1"/>
  <c r="AQ148" i="17" s="1"/>
  <c r="AP148" i="17" s="1"/>
  <c r="AO148" i="17" s="1"/>
  <c r="AN148" i="17" s="1"/>
  <c r="AM148" i="17" s="1"/>
  <c r="AL148" i="17" s="1"/>
  <c r="AT2568" i="17"/>
  <c r="AS2568" i="17"/>
  <c r="AR2568" i="17" s="1"/>
  <c r="AQ2568" i="17" s="1"/>
  <c r="AP2568" i="17" s="1"/>
  <c r="AO2568" i="17" s="1"/>
  <c r="AN2568" i="17" s="1"/>
  <c r="AM2568" i="17" s="1"/>
  <c r="AL2568" i="17" s="1"/>
  <c r="AT2208" i="17"/>
  <c r="AS2208" i="17" s="1"/>
  <c r="AR2208" i="17"/>
  <c r="AQ2208" i="17" s="1"/>
  <c r="AP2208" i="17"/>
  <c r="AO2208" i="17" s="1"/>
  <c r="AN2208" i="17" s="1"/>
  <c r="AM2208" i="17" s="1"/>
  <c r="AL2208" i="17" s="1"/>
  <c r="AT2734" i="17"/>
  <c r="AS2734" i="17"/>
  <c r="AR2734" i="17" s="1"/>
  <c r="AQ2734" i="17" s="1"/>
  <c r="AP2734" i="17" s="1"/>
  <c r="AO2734" i="17" s="1"/>
  <c r="AN2734" i="17" s="1"/>
  <c r="AM2734" i="17" s="1"/>
  <c r="AL2734" i="17" s="1"/>
  <c r="AT2726" i="17"/>
  <c r="AS2726" i="17" s="1"/>
  <c r="AR2726" i="17"/>
  <c r="AQ2726" i="17" s="1"/>
  <c r="AP2726" i="17" s="1"/>
  <c r="AO2726" i="17" s="1"/>
  <c r="AN2726" i="17"/>
  <c r="AM2726" i="17" s="1"/>
  <c r="AL2726" i="17" s="1"/>
  <c r="AT2718" i="17"/>
  <c r="AS2718" i="17"/>
  <c r="AR2718" i="17" s="1"/>
  <c r="AQ2718" i="17" s="1"/>
  <c r="AP2718" i="17" s="1"/>
  <c r="AO2718" i="17"/>
  <c r="AN2718" i="17" s="1"/>
  <c r="AM2718" i="17" s="1"/>
  <c r="AL2718" i="17" s="1"/>
  <c r="AT2710" i="17"/>
  <c r="AS2710" i="17" s="1"/>
  <c r="AR2710" i="17" s="1"/>
  <c r="AQ2710" i="17" s="1"/>
  <c r="AP2710" i="17"/>
  <c r="AO2710" i="17" s="1"/>
  <c r="AN2710" i="17"/>
  <c r="AM2710" i="17" s="1"/>
  <c r="AL2710" i="17" s="1"/>
  <c r="AT2702" i="17"/>
  <c r="AS2702" i="17"/>
  <c r="AR2702" i="17" s="1"/>
  <c r="AQ2702" i="17" s="1"/>
  <c r="AP2702" i="17" s="1"/>
  <c r="AO2702" i="17" s="1"/>
  <c r="AN2702" i="17" s="1"/>
  <c r="AM2702" i="17" s="1"/>
  <c r="AL2702" i="17" s="1"/>
  <c r="AT2694" i="17"/>
  <c r="AS2694" i="17" s="1"/>
  <c r="AR2694" i="17"/>
  <c r="AQ2694" i="17" s="1"/>
  <c r="AP2694" i="17" s="1"/>
  <c r="AO2694" i="17" s="1"/>
  <c r="AN2694" i="17" s="1"/>
  <c r="AM2694" i="17" s="1"/>
  <c r="AL2694" i="17" s="1"/>
  <c r="AT2686" i="17"/>
  <c r="AS2686" i="17"/>
  <c r="AR2686" i="17" s="1"/>
  <c r="AQ2686" i="17" s="1"/>
  <c r="AP2686" i="17" s="1"/>
  <c r="AO2686" i="17" s="1"/>
  <c r="AN2686" i="17" s="1"/>
  <c r="AM2686" i="17" s="1"/>
  <c r="AL2686" i="17" s="1"/>
  <c r="AT2678" i="17"/>
  <c r="AS2678" i="17" s="1"/>
  <c r="AR2678" i="17"/>
  <c r="AQ2678" i="17" s="1"/>
  <c r="AP2678" i="17" s="1"/>
  <c r="AO2678" i="17" s="1"/>
  <c r="AN2678" i="17" s="1"/>
  <c r="AM2678" i="17" s="1"/>
  <c r="AL2678" i="17" s="1"/>
  <c r="AT2670" i="17"/>
  <c r="AS2670" i="17"/>
  <c r="AR2670" i="17" s="1"/>
  <c r="AQ2670" i="17" s="1"/>
  <c r="AP2670" i="17" s="1"/>
  <c r="AO2670" i="17" s="1"/>
  <c r="AN2670" i="17" s="1"/>
  <c r="AM2670" i="17" s="1"/>
  <c r="AL2670" i="17" s="1"/>
  <c r="AT2662" i="17"/>
  <c r="AS2662" i="17" s="1"/>
  <c r="AR2662" i="17"/>
  <c r="AQ2662" i="17" s="1"/>
  <c r="AP2662" i="17" s="1"/>
  <c r="AO2662" i="17" s="1"/>
  <c r="AN2662" i="17" s="1"/>
  <c r="AM2662" i="17" s="1"/>
  <c r="AL2662" i="17" s="1"/>
  <c r="AT2654" i="17"/>
  <c r="AS2654" i="17"/>
  <c r="AR2654" i="17" s="1"/>
  <c r="AQ2654" i="17" s="1"/>
  <c r="AP2654" i="17" s="1"/>
  <c r="AO2654" i="17" s="1"/>
  <c r="AN2654" i="17" s="1"/>
  <c r="AM2654" i="17" s="1"/>
  <c r="AL2654" i="17" s="1"/>
  <c r="AT2646" i="17"/>
  <c r="AS2646" i="17" s="1"/>
  <c r="AR2646" i="17" s="1"/>
  <c r="AQ2646" i="17" s="1"/>
  <c r="AP2646" i="17"/>
  <c r="AO2646" i="17" s="1"/>
  <c r="AN2646" i="17" s="1"/>
  <c r="AM2646" i="17" s="1"/>
  <c r="AL2646" i="17" s="1"/>
  <c r="AT2638" i="17"/>
  <c r="AS2638" i="17" s="1"/>
  <c r="AR2638" i="17" s="1"/>
  <c r="AQ2638" i="17" s="1"/>
  <c r="AP2638" i="17" s="1"/>
  <c r="AO2638" i="17" s="1"/>
  <c r="AN2638" i="17" s="1"/>
  <c r="AM2638" i="17" s="1"/>
  <c r="AL2638" i="17" s="1"/>
  <c r="AT2630" i="17"/>
  <c r="AS2630" i="17" s="1"/>
  <c r="AR2630" i="17"/>
  <c r="AQ2630" i="17" s="1"/>
  <c r="AP2630" i="17" s="1"/>
  <c r="AO2630" i="17" s="1"/>
  <c r="AN2630" i="17" s="1"/>
  <c r="AM2630" i="17" s="1"/>
  <c r="AL2630" i="17" s="1"/>
  <c r="AT2622" i="17"/>
  <c r="AS2622" i="17"/>
  <c r="AR2622" i="17" s="1"/>
  <c r="AQ2622" i="17" s="1"/>
  <c r="AP2622" i="17" s="1"/>
  <c r="AO2622" i="17" s="1"/>
  <c r="AN2622" i="17" s="1"/>
  <c r="AM2622" i="17" s="1"/>
  <c r="AL2622" i="17" s="1"/>
  <c r="AT2614" i="17"/>
  <c r="AS2614" i="17" s="1"/>
  <c r="AR2614" i="17"/>
  <c r="AQ2614" i="17" s="1"/>
  <c r="AP2614" i="17" s="1"/>
  <c r="AO2614" i="17" s="1"/>
  <c r="AN2614" i="17" s="1"/>
  <c r="AM2614" i="17" s="1"/>
  <c r="AL2614" i="17" s="1"/>
  <c r="AT2606" i="17"/>
  <c r="AS2606" i="17"/>
  <c r="AR2606" i="17" s="1"/>
  <c r="AQ2606" i="17" s="1"/>
  <c r="AP2606" i="17" s="1"/>
  <c r="AO2606" i="17" s="1"/>
  <c r="AN2606" i="17" s="1"/>
  <c r="AM2606" i="17" s="1"/>
  <c r="AL2606" i="17" s="1"/>
  <c r="AT2586" i="17"/>
  <c r="AS2586" i="17" s="1"/>
  <c r="AR2586" i="17" s="1"/>
  <c r="AQ2586" i="17" s="1"/>
  <c r="AP2586" i="17" s="1"/>
  <c r="AO2586" i="17" s="1"/>
  <c r="AN2586" i="17"/>
  <c r="AM2586" i="17" s="1"/>
  <c r="AL2586" i="17" s="1"/>
  <c r="AT2554" i="17"/>
  <c r="AS2554" i="17"/>
  <c r="AR2554" i="17" s="1"/>
  <c r="AQ2554" i="17" s="1"/>
  <c r="AP2554" i="17" s="1"/>
  <c r="AO2554" i="17"/>
  <c r="AN2554" i="17" s="1"/>
  <c r="AM2554" i="17"/>
  <c r="AL2554" i="17" s="1"/>
  <c r="AT2168" i="17"/>
  <c r="AS2168" i="17" s="1"/>
  <c r="AR2168" i="17" s="1"/>
  <c r="AQ2168" i="17" s="1"/>
  <c r="AP2168" i="17"/>
  <c r="AO2168" i="17" s="1"/>
  <c r="AN2168" i="17"/>
  <c r="AM2168" i="17" s="1"/>
  <c r="AL2168" i="17" s="1"/>
  <c r="AT2733" i="17"/>
  <c r="AS2733" i="17" s="1"/>
  <c r="AR2733" i="17" s="1"/>
  <c r="AQ2733" i="17"/>
  <c r="AP2733" i="17" s="1"/>
  <c r="AO2733" i="17" s="1"/>
  <c r="AN2733" i="17" s="1"/>
  <c r="AM2733" i="17" s="1"/>
  <c r="AL2733" i="17" s="1"/>
  <c r="AT2725" i="17"/>
  <c r="AS2725" i="17" s="1"/>
  <c r="AR2725" i="17" s="1"/>
  <c r="AQ2725" i="17" s="1"/>
  <c r="AP2725" i="17" s="1"/>
  <c r="AO2725" i="17" s="1"/>
  <c r="AN2725" i="17"/>
  <c r="AM2725" i="17" s="1"/>
  <c r="AL2725" i="17" s="1"/>
  <c r="AT2717" i="17"/>
  <c r="AS2717" i="17"/>
  <c r="AR2717" i="17" s="1"/>
  <c r="AQ2717" i="17"/>
  <c r="AP2717" i="17" s="1"/>
  <c r="AO2717" i="17" s="1"/>
  <c r="AN2717" i="17" s="1"/>
  <c r="AM2717" i="17" s="1"/>
  <c r="AL2717" i="17" s="1"/>
  <c r="AT2709" i="17"/>
  <c r="AS2709" i="17" s="1"/>
  <c r="AR2709" i="17"/>
  <c r="AQ2709" i="17"/>
  <c r="AP2709" i="17" s="1"/>
  <c r="AO2709" i="17" s="1"/>
  <c r="AN2709" i="17" s="1"/>
  <c r="AM2709" i="17" s="1"/>
  <c r="AL2709" i="17" s="1"/>
  <c r="AT2701" i="17"/>
  <c r="AS2701" i="17"/>
  <c r="AR2701" i="17" s="1"/>
  <c r="AQ2701" i="17" s="1"/>
  <c r="AP2701" i="17" s="1"/>
  <c r="AO2701" i="17" s="1"/>
  <c r="AN2701" i="17" s="1"/>
  <c r="AM2701" i="17" s="1"/>
  <c r="AL2701" i="17" s="1"/>
  <c r="AT2693" i="17"/>
  <c r="AS2693" i="17" s="1"/>
  <c r="AR2693" i="17" s="1"/>
  <c r="AQ2693" i="17" s="1"/>
  <c r="AP2693" i="17" s="1"/>
  <c r="AO2693" i="17" s="1"/>
  <c r="AN2693" i="17"/>
  <c r="AM2693" i="17" s="1"/>
  <c r="AL2693" i="17" s="1"/>
  <c r="AT2685" i="17"/>
  <c r="AS2685" i="17"/>
  <c r="AR2685" i="17" s="1"/>
  <c r="AQ2685" i="17" s="1"/>
  <c r="AP2685" i="17" s="1"/>
  <c r="AO2685" i="17"/>
  <c r="AN2685" i="17" s="1"/>
  <c r="AM2685" i="17"/>
  <c r="AL2685" i="17" s="1"/>
  <c r="AT2677" i="17"/>
  <c r="AS2677" i="17" s="1"/>
  <c r="AR2677" i="17" s="1"/>
  <c r="AQ2677" i="17" s="1"/>
  <c r="AP2677" i="17"/>
  <c r="AO2677" i="17" s="1"/>
  <c r="AN2677" i="17"/>
  <c r="AM2677" i="17" s="1"/>
  <c r="AL2677" i="17" s="1"/>
  <c r="AT2669" i="17"/>
  <c r="AS2669" i="17" s="1"/>
  <c r="AR2669" i="17" s="1"/>
  <c r="AQ2669" i="17"/>
  <c r="AP2669" i="17" s="1"/>
  <c r="AO2669" i="17" s="1"/>
  <c r="AN2669" i="17" s="1"/>
  <c r="AM2669" i="17" s="1"/>
  <c r="AL2669" i="17" s="1"/>
  <c r="AT2661" i="17"/>
  <c r="AS2661" i="17" s="1"/>
  <c r="AR2661" i="17" s="1"/>
  <c r="AQ2661" i="17" s="1"/>
  <c r="AP2661" i="17" s="1"/>
  <c r="AO2661" i="17" s="1"/>
  <c r="AN2661" i="17"/>
  <c r="AM2661" i="17" s="1"/>
  <c r="AL2661" i="17" s="1"/>
  <c r="AT2653" i="17"/>
  <c r="AS2653" i="17"/>
  <c r="AR2653" i="17" s="1"/>
  <c r="AQ2653" i="17"/>
  <c r="AP2653" i="17" s="1"/>
  <c r="AO2653" i="17" s="1"/>
  <c r="AN2653" i="17" s="1"/>
  <c r="AM2653" i="17" s="1"/>
  <c r="AL2653" i="17" s="1"/>
  <c r="AT2645" i="17"/>
  <c r="AS2645" i="17" s="1"/>
  <c r="AR2645" i="17"/>
  <c r="AQ2645" i="17"/>
  <c r="AP2645" i="17" s="1"/>
  <c r="AO2645" i="17" s="1"/>
  <c r="AN2645" i="17" s="1"/>
  <c r="AM2645" i="17" s="1"/>
  <c r="AL2645" i="17" s="1"/>
  <c r="AT2637" i="17"/>
  <c r="AS2637" i="17"/>
  <c r="AR2637" i="17" s="1"/>
  <c r="AQ2637" i="17" s="1"/>
  <c r="AP2637" i="17" s="1"/>
  <c r="AO2637" i="17" s="1"/>
  <c r="AN2637" i="17" s="1"/>
  <c r="AM2637" i="17" s="1"/>
  <c r="AL2637" i="17" s="1"/>
  <c r="AT2629" i="17"/>
  <c r="AS2629" i="17" s="1"/>
  <c r="AR2629" i="17" s="1"/>
  <c r="AQ2629" i="17" s="1"/>
  <c r="AP2629" i="17" s="1"/>
  <c r="AO2629" i="17" s="1"/>
  <c r="AN2629" i="17"/>
  <c r="AM2629" i="17" s="1"/>
  <c r="AL2629" i="17" s="1"/>
  <c r="AT2621" i="17"/>
  <c r="AS2621" i="17"/>
  <c r="AR2621" i="17" s="1"/>
  <c r="AQ2621" i="17" s="1"/>
  <c r="AP2621" i="17" s="1"/>
  <c r="AO2621" i="17"/>
  <c r="AN2621" i="17" s="1"/>
  <c r="AM2621" i="17"/>
  <c r="AL2621" i="17" s="1"/>
  <c r="AT2613" i="17"/>
  <c r="AS2613" i="17" s="1"/>
  <c r="AR2613" i="17" s="1"/>
  <c r="AQ2613" i="17" s="1"/>
  <c r="AP2613" i="17"/>
  <c r="AO2613" i="17" s="1"/>
  <c r="AN2613" i="17"/>
  <c r="AM2613" i="17" s="1"/>
  <c r="AL2613" i="17" s="1"/>
  <c r="AT2605" i="17"/>
  <c r="AS2605" i="17"/>
  <c r="AR2605" i="17" s="1"/>
  <c r="AQ2605" i="17" s="1"/>
  <c r="AP2605" i="17" s="1"/>
  <c r="AO2605" i="17" s="1"/>
  <c r="AN2605" i="17" s="1"/>
  <c r="AM2605" i="17" s="1"/>
  <c r="AL2605" i="17" s="1"/>
  <c r="AT2574" i="17"/>
  <c r="AS2574" i="17" s="1"/>
  <c r="AR2574" i="17"/>
  <c r="AQ2574" i="17" s="1"/>
  <c r="AP2574" i="17"/>
  <c r="AO2574" i="17"/>
  <c r="AN2574" i="17" s="1"/>
  <c r="AM2574" i="17" s="1"/>
  <c r="AL2574" i="17" s="1"/>
  <c r="AT2216" i="17"/>
  <c r="AS2216" i="17"/>
  <c r="AR2216" i="17" s="1"/>
  <c r="AQ2216" i="17" s="1"/>
  <c r="AP2216" i="17" s="1"/>
  <c r="AO2216" i="17" s="1"/>
  <c r="AN2216" i="17" s="1"/>
  <c r="AM2216" i="17" s="1"/>
  <c r="AL2216" i="17" s="1"/>
  <c r="AT2603" i="17"/>
  <c r="AS2603" i="17" s="1"/>
  <c r="AR2603" i="17"/>
  <c r="AQ2603" i="17" s="1"/>
  <c r="AP2603" i="17" s="1"/>
  <c r="AO2603" i="17" s="1"/>
  <c r="AN2603" i="17" s="1"/>
  <c r="AM2603" i="17" s="1"/>
  <c r="AL2603" i="17" s="1"/>
  <c r="AT2572" i="17"/>
  <c r="AS2572" i="17"/>
  <c r="AR2572" i="17"/>
  <c r="AQ2572" i="17"/>
  <c r="AP2572" i="17" s="1"/>
  <c r="AO2572" i="17" s="1"/>
  <c r="AN2572" i="17" s="1"/>
  <c r="AM2572" i="17"/>
  <c r="AL2572" i="17" s="1"/>
  <c r="AT2224" i="17"/>
  <c r="AS2224" i="17"/>
  <c r="AR2224" i="17"/>
  <c r="AQ2224" i="17" s="1"/>
  <c r="AP2224" i="17" s="1"/>
  <c r="AO2224" i="17" s="1"/>
  <c r="AN2224" i="17" s="1"/>
  <c r="AM2224" i="17" s="1"/>
  <c r="AL2224" i="17" s="1"/>
  <c r="AT2542" i="17"/>
  <c r="AS2542" i="17"/>
  <c r="AR2542" i="17" s="1"/>
  <c r="AQ2542" i="17" s="1"/>
  <c r="AP2542" i="17" s="1"/>
  <c r="AO2542" i="17"/>
  <c r="AN2542" i="17" s="1"/>
  <c r="AM2542" i="17" s="1"/>
  <c r="AL2542" i="17" s="1"/>
  <c r="AT2534" i="17"/>
  <c r="AS2534" i="17" s="1"/>
  <c r="AR2534" i="17" s="1"/>
  <c r="AQ2534" i="17" s="1"/>
  <c r="AP2534" i="17"/>
  <c r="AO2534" i="17" s="1"/>
  <c r="AN2534" i="17" s="1"/>
  <c r="AM2534" i="17" s="1"/>
  <c r="AL2534" i="17" s="1"/>
  <c r="AT2526" i="17"/>
  <c r="AS2526" i="17" s="1"/>
  <c r="AR2526" i="17" s="1"/>
  <c r="AQ2526" i="17" s="1"/>
  <c r="AP2526" i="17" s="1"/>
  <c r="AO2526" i="17" s="1"/>
  <c r="AN2526" i="17" s="1"/>
  <c r="AM2526" i="17" s="1"/>
  <c r="AL2526" i="17" s="1"/>
  <c r="AT2518" i="17"/>
  <c r="AS2518" i="17" s="1"/>
  <c r="AR2518" i="17"/>
  <c r="AQ2518" i="17" s="1"/>
  <c r="AP2518" i="17"/>
  <c r="AO2518" i="17"/>
  <c r="AN2518" i="17" s="1"/>
  <c r="AM2518" i="17" s="1"/>
  <c r="AL2518" i="17" s="1"/>
  <c r="AT2510" i="17"/>
  <c r="AS2510" i="17"/>
  <c r="AR2510" i="17" s="1"/>
  <c r="AQ2510" i="17" s="1"/>
  <c r="AP2510" i="17" s="1"/>
  <c r="AO2510" i="17" s="1"/>
  <c r="AN2510" i="17" s="1"/>
  <c r="AM2510" i="17" s="1"/>
  <c r="AL2510" i="17" s="1"/>
  <c r="AT2502" i="17"/>
  <c r="AS2502" i="17" s="1"/>
  <c r="AR2502" i="17"/>
  <c r="AQ2502" i="17" s="1"/>
  <c r="AP2502" i="17" s="1"/>
  <c r="AO2502" i="17" s="1"/>
  <c r="AN2502" i="17" s="1"/>
  <c r="AM2502" i="17" s="1"/>
  <c r="AL2502" i="17" s="1"/>
  <c r="AT2494" i="17"/>
  <c r="AS2494" i="17"/>
  <c r="AR2494" i="17" s="1"/>
  <c r="AQ2494" i="17" s="1"/>
  <c r="AP2494" i="17"/>
  <c r="AO2494" i="17" s="1"/>
  <c r="AN2494" i="17" s="1"/>
  <c r="AM2494" i="17" s="1"/>
  <c r="AL2494" i="17" s="1"/>
  <c r="AT2486" i="17"/>
  <c r="AS2486" i="17" s="1"/>
  <c r="AR2486" i="17" s="1"/>
  <c r="AQ2486" i="17"/>
  <c r="AP2486" i="17" s="1"/>
  <c r="AO2486" i="17" s="1"/>
  <c r="AN2486" i="17" s="1"/>
  <c r="AM2486" i="17" s="1"/>
  <c r="AL2486" i="17" s="1"/>
  <c r="AT2478" i="17"/>
  <c r="AS2478" i="17"/>
  <c r="AR2478" i="17"/>
  <c r="AQ2478" i="17" s="1"/>
  <c r="AP2478" i="17" s="1"/>
  <c r="AO2478" i="17" s="1"/>
  <c r="AN2478" i="17" s="1"/>
  <c r="AM2478" i="17" s="1"/>
  <c r="AL2478" i="17" s="1"/>
  <c r="AT2470" i="17"/>
  <c r="AS2470" i="17"/>
  <c r="AR2470" i="17"/>
  <c r="AQ2470" i="17" s="1"/>
  <c r="AP2470" i="17" s="1"/>
  <c r="AO2470" i="17" s="1"/>
  <c r="AN2470" i="17" s="1"/>
  <c r="AM2470" i="17" s="1"/>
  <c r="AL2470" i="17" s="1"/>
  <c r="AT2462" i="17"/>
  <c r="AS2462" i="17"/>
  <c r="AR2462" i="17" s="1"/>
  <c r="AQ2462" i="17" s="1"/>
  <c r="AP2462" i="17" s="1"/>
  <c r="AO2462" i="17" s="1"/>
  <c r="AN2462" i="17" s="1"/>
  <c r="AM2462" i="17" s="1"/>
  <c r="AL2462" i="17" s="1"/>
  <c r="AT2454" i="17"/>
  <c r="AS2454" i="17" s="1"/>
  <c r="AR2454" i="17" s="1"/>
  <c r="AQ2454" i="17" s="1"/>
  <c r="AP2454" i="17" s="1"/>
  <c r="AO2454" i="17" s="1"/>
  <c r="AN2454" i="17" s="1"/>
  <c r="AM2454" i="17" s="1"/>
  <c r="AL2454" i="17" s="1"/>
  <c r="AT2446" i="17"/>
  <c r="AS2446" i="17"/>
  <c r="AR2446" i="17"/>
  <c r="AQ2446" i="17"/>
  <c r="AP2446" i="17" s="1"/>
  <c r="AO2446" i="17" s="1"/>
  <c r="AN2446" i="17"/>
  <c r="AM2446" i="17" s="1"/>
  <c r="AL2446" i="17" s="1"/>
  <c r="AT2438" i="17"/>
  <c r="AS2438" i="17"/>
  <c r="AR2438" i="17"/>
  <c r="AQ2438" i="17" s="1"/>
  <c r="AP2438" i="17" s="1"/>
  <c r="AO2438" i="17"/>
  <c r="AN2438" i="17" s="1"/>
  <c r="AM2438" i="17" s="1"/>
  <c r="AL2438" i="17" s="1"/>
  <c r="AT2430" i="17"/>
  <c r="AS2430" i="17"/>
  <c r="AR2430" i="17" s="1"/>
  <c r="AQ2430" i="17" s="1"/>
  <c r="AP2430" i="17" s="1"/>
  <c r="AO2430" i="17" s="1"/>
  <c r="AN2430" i="17" s="1"/>
  <c r="AM2430" i="17" s="1"/>
  <c r="AL2430" i="17" s="1"/>
  <c r="AT2422" i="17"/>
  <c r="AS2422" i="17" s="1"/>
  <c r="AR2422" i="17" s="1"/>
  <c r="AQ2422" i="17"/>
  <c r="AP2422" i="17"/>
  <c r="AO2422" i="17" s="1"/>
  <c r="AN2422" i="17" s="1"/>
  <c r="AM2422" i="17" s="1"/>
  <c r="AL2422" i="17" s="1"/>
  <c r="AT2414" i="17"/>
  <c r="AS2414" i="17"/>
  <c r="AR2414" i="17"/>
  <c r="AQ2414" i="17"/>
  <c r="AP2414" i="17" s="1"/>
  <c r="AO2414" i="17" s="1"/>
  <c r="AN2414" i="17" s="1"/>
  <c r="AM2414" i="17" s="1"/>
  <c r="AL2414" i="17" s="1"/>
  <c r="AT2406" i="17"/>
  <c r="AS2406" i="17"/>
  <c r="AR2406" i="17" s="1"/>
  <c r="AQ2406" i="17" s="1"/>
  <c r="AP2406" i="17" s="1"/>
  <c r="AO2406" i="17" s="1"/>
  <c r="AN2406" i="17" s="1"/>
  <c r="AM2406" i="17" s="1"/>
  <c r="AL2406" i="17" s="1"/>
  <c r="AT2398" i="17"/>
  <c r="AS2398" i="17" s="1"/>
  <c r="AR2398" i="17" s="1"/>
  <c r="AQ2398" i="17" s="1"/>
  <c r="AP2398" i="17" s="1"/>
  <c r="AO2398" i="17" s="1"/>
  <c r="AN2398" i="17" s="1"/>
  <c r="AM2398" i="17" s="1"/>
  <c r="AL2398" i="17" s="1"/>
  <c r="AT2390" i="17"/>
  <c r="AS2390" i="17" s="1"/>
  <c r="AR2390" i="17" s="1"/>
  <c r="AQ2390" i="17" s="1"/>
  <c r="AP2390" i="17"/>
  <c r="AO2390" i="17" s="1"/>
  <c r="AN2390" i="17" s="1"/>
  <c r="AM2390" i="17" s="1"/>
  <c r="AL2390" i="17" s="1"/>
  <c r="AT2382" i="17"/>
  <c r="AS2382" i="17"/>
  <c r="AR2382" i="17"/>
  <c r="AQ2382" i="17"/>
  <c r="AP2382" i="17" s="1"/>
  <c r="AO2382" i="17" s="1"/>
  <c r="AN2382" i="17"/>
  <c r="AM2382" i="17"/>
  <c r="AL2382" i="17" s="1"/>
  <c r="AT2374" i="17"/>
  <c r="AS2374" i="17"/>
  <c r="AR2374" i="17"/>
  <c r="AQ2374" i="17" s="1"/>
  <c r="AP2374" i="17" s="1"/>
  <c r="AO2374" i="17" s="1"/>
  <c r="AN2374" i="17" s="1"/>
  <c r="AM2374" i="17" s="1"/>
  <c r="AL2374" i="17" s="1"/>
  <c r="AT2366" i="17"/>
  <c r="AS2366" i="17"/>
  <c r="AR2366" i="17" s="1"/>
  <c r="AQ2366" i="17" s="1"/>
  <c r="AP2366" i="17"/>
  <c r="AO2366" i="17" s="1"/>
  <c r="AN2366" i="17" s="1"/>
  <c r="AM2366" i="17" s="1"/>
  <c r="AL2366" i="17" s="1"/>
  <c r="AT2358" i="17"/>
  <c r="AS2358" i="17" s="1"/>
  <c r="AR2358" i="17" s="1"/>
  <c r="AQ2358" i="17"/>
  <c r="AP2358" i="17" s="1"/>
  <c r="AO2358" i="17" s="1"/>
  <c r="AN2358" i="17" s="1"/>
  <c r="AM2358" i="17" s="1"/>
  <c r="AL2358" i="17" s="1"/>
  <c r="AT2350" i="17"/>
  <c r="AS2350" i="17"/>
  <c r="AR2350" i="17"/>
  <c r="AQ2350" i="17" s="1"/>
  <c r="AP2350" i="17" s="1"/>
  <c r="AO2350" i="17" s="1"/>
  <c r="AN2350" i="17" s="1"/>
  <c r="AM2350" i="17" s="1"/>
  <c r="AL2350" i="17" s="1"/>
  <c r="AT2342" i="17"/>
  <c r="AS2342" i="17"/>
  <c r="AR2342" i="17"/>
  <c r="AQ2342" i="17" s="1"/>
  <c r="AP2342" i="17" s="1"/>
  <c r="AO2342" i="17" s="1"/>
  <c r="AN2342" i="17" s="1"/>
  <c r="AM2342" i="17" s="1"/>
  <c r="AL2342" i="17" s="1"/>
  <c r="AT2334" i="17"/>
  <c r="AS2334" i="17"/>
  <c r="AR2334" i="17" s="1"/>
  <c r="AQ2334" i="17" s="1"/>
  <c r="AP2334" i="17" s="1"/>
  <c r="AO2334" i="17" s="1"/>
  <c r="AN2334" i="17" s="1"/>
  <c r="AM2334" i="17" s="1"/>
  <c r="AL2334" i="17" s="1"/>
  <c r="AT2326" i="17"/>
  <c r="AS2326" i="17" s="1"/>
  <c r="AR2326" i="17" s="1"/>
  <c r="AQ2326" i="17" s="1"/>
  <c r="AP2326" i="17" s="1"/>
  <c r="AO2326" i="17" s="1"/>
  <c r="AN2326" i="17" s="1"/>
  <c r="AM2326" i="17" s="1"/>
  <c r="AL2326" i="17" s="1"/>
  <c r="AT2318" i="17"/>
  <c r="AS2318" i="17"/>
  <c r="AR2318" i="17"/>
  <c r="AQ2318" i="17"/>
  <c r="AP2318" i="17" s="1"/>
  <c r="AO2318" i="17" s="1"/>
  <c r="AN2318" i="17"/>
  <c r="AM2318" i="17" s="1"/>
  <c r="AL2318" i="17" s="1"/>
  <c r="AT2310" i="17"/>
  <c r="AS2310" i="17"/>
  <c r="AR2310" i="17"/>
  <c r="AQ2310" i="17" s="1"/>
  <c r="AP2310" i="17" s="1"/>
  <c r="AO2310" i="17"/>
  <c r="AN2310" i="17" s="1"/>
  <c r="AM2310" i="17" s="1"/>
  <c r="AL2310" i="17" s="1"/>
  <c r="AT2302" i="17"/>
  <c r="AS2302" i="17"/>
  <c r="AR2302" i="17" s="1"/>
  <c r="AQ2302" i="17" s="1"/>
  <c r="AP2302" i="17" s="1"/>
  <c r="AO2302" i="17" s="1"/>
  <c r="AN2302" i="17" s="1"/>
  <c r="AM2302" i="17" s="1"/>
  <c r="AL2302" i="17" s="1"/>
  <c r="AT2294" i="17"/>
  <c r="AS2294" i="17" s="1"/>
  <c r="AR2294" i="17" s="1"/>
  <c r="AQ2294" i="17"/>
  <c r="AP2294" i="17"/>
  <c r="AO2294" i="17" s="1"/>
  <c r="AN2294" i="17" s="1"/>
  <c r="AM2294" i="17" s="1"/>
  <c r="AL2294" i="17" s="1"/>
  <c r="AT2286" i="17"/>
  <c r="AS2286" i="17"/>
  <c r="AR2286" i="17"/>
  <c r="AQ2286" i="17"/>
  <c r="AP2286" i="17" s="1"/>
  <c r="AO2286" i="17" s="1"/>
  <c r="AN2286" i="17" s="1"/>
  <c r="AM2286" i="17" s="1"/>
  <c r="AL2286" i="17" s="1"/>
  <c r="AT2278" i="17"/>
  <c r="AS2278" i="17"/>
  <c r="AR2278" i="17" s="1"/>
  <c r="AQ2278" i="17" s="1"/>
  <c r="AP2278" i="17" s="1"/>
  <c r="AO2278" i="17" s="1"/>
  <c r="AN2278" i="17" s="1"/>
  <c r="AM2278" i="17" s="1"/>
  <c r="AL2278" i="17" s="1"/>
  <c r="AT2270" i="17"/>
  <c r="AS2270" i="17" s="1"/>
  <c r="AR2270" i="17" s="1"/>
  <c r="AQ2270" i="17" s="1"/>
  <c r="AP2270" i="17" s="1"/>
  <c r="AO2270" i="17" s="1"/>
  <c r="AN2270" i="17" s="1"/>
  <c r="AM2270" i="17" s="1"/>
  <c r="AL2270" i="17" s="1"/>
  <c r="AT2262" i="17"/>
  <c r="AS2262" i="17" s="1"/>
  <c r="AR2262" i="17" s="1"/>
  <c r="AQ2262" i="17" s="1"/>
  <c r="AP2262" i="17"/>
  <c r="AO2262" i="17" s="1"/>
  <c r="AN2262" i="17" s="1"/>
  <c r="AM2262" i="17" s="1"/>
  <c r="AL2262" i="17" s="1"/>
  <c r="AT2254" i="17"/>
  <c r="AS2254" i="17"/>
  <c r="AR2254" i="17"/>
  <c r="AQ2254" i="17"/>
  <c r="AP2254" i="17" s="1"/>
  <c r="AO2254" i="17" s="1"/>
  <c r="AN2254" i="17"/>
  <c r="AM2254" i="17"/>
  <c r="AL2254" i="17" s="1"/>
  <c r="AT2246" i="17"/>
  <c r="AS2246" i="17"/>
  <c r="AR2246" i="17"/>
  <c r="AQ2246" i="17" s="1"/>
  <c r="AP2246" i="17" s="1"/>
  <c r="AO2246" i="17" s="1"/>
  <c r="AN2246" i="17" s="1"/>
  <c r="AM2246" i="17" s="1"/>
  <c r="AL2246" i="17" s="1"/>
  <c r="AT2238" i="17"/>
  <c r="AS2238" i="17"/>
  <c r="AR2238" i="17" s="1"/>
  <c r="AQ2238" i="17" s="1"/>
  <c r="AP2238" i="17"/>
  <c r="AO2238" i="17" s="1"/>
  <c r="AN2238" i="17" s="1"/>
  <c r="AM2238" i="17" s="1"/>
  <c r="AL2238" i="17" s="1"/>
  <c r="AT2218" i="17"/>
  <c r="AS2218" i="17" s="1"/>
  <c r="AR2218" i="17" s="1"/>
  <c r="AQ2218" i="17"/>
  <c r="AP2218" i="17" s="1"/>
  <c r="AO2218" i="17" s="1"/>
  <c r="AN2218" i="17" s="1"/>
  <c r="AM2218" i="17" s="1"/>
  <c r="AL2218" i="17" s="1"/>
  <c r="AT2186" i="17"/>
  <c r="AS2186" i="17"/>
  <c r="AR2186" i="17"/>
  <c r="AQ2186" i="17" s="1"/>
  <c r="AP2186" i="17" s="1"/>
  <c r="AO2186" i="17" s="1"/>
  <c r="AN2186" i="17" s="1"/>
  <c r="AM2186" i="17" s="1"/>
  <c r="AL2186" i="17" s="1"/>
  <c r="AT2052" i="17"/>
  <c r="AS2052" i="17"/>
  <c r="AR2052" i="17"/>
  <c r="AQ2052" i="17" s="1"/>
  <c r="AP2052" i="17" s="1"/>
  <c r="AO2052" i="17" s="1"/>
  <c r="AN2052" i="17" s="1"/>
  <c r="AM2052" i="17" s="1"/>
  <c r="AL2052" i="17" s="1"/>
  <c r="AT1924" i="17"/>
  <c r="AS1924" i="17"/>
  <c r="AR1924" i="17" s="1"/>
  <c r="AQ1924" i="17" s="1"/>
  <c r="AP1924" i="17" s="1"/>
  <c r="AO1924" i="17" s="1"/>
  <c r="AN1924" i="17" s="1"/>
  <c r="AM1924" i="17" s="1"/>
  <c r="AL1924" i="17" s="1"/>
  <c r="BM27" i="17"/>
  <c r="BL27" i="17" s="1"/>
  <c r="BK27" i="17" s="1"/>
  <c r="BJ27" i="17" s="1"/>
  <c r="BI27" i="17" s="1"/>
  <c r="BH27" i="17" s="1"/>
  <c r="BG27" i="17" s="1"/>
  <c r="BF27" i="17" s="1"/>
  <c r="BE27" i="17" s="1"/>
  <c r="AT2595" i="17"/>
  <c r="AS2595" i="17"/>
  <c r="AR2595" i="17"/>
  <c r="AQ2595" i="17"/>
  <c r="AP2595" i="17" s="1"/>
  <c r="AO2595" i="17" s="1"/>
  <c r="AN2595" i="17"/>
  <c r="AM2595" i="17" s="1"/>
  <c r="AL2595" i="17" s="1"/>
  <c r="AT2587" i="17"/>
  <c r="AS2587" i="17"/>
  <c r="AR2587" i="17"/>
  <c r="AQ2587" i="17" s="1"/>
  <c r="AP2587" i="17" s="1"/>
  <c r="AO2587" i="17"/>
  <c r="AN2587" i="17" s="1"/>
  <c r="AM2587" i="17" s="1"/>
  <c r="AL2587" i="17" s="1"/>
  <c r="AT2579" i="17"/>
  <c r="AS2579" i="17"/>
  <c r="AR2579" i="17" s="1"/>
  <c r="AQ2579" i="17" s="1"/>
  <c r="AP2579" i="17" s="1"/>
  <c r="AO2579" i="17" s="1"/>
  <c r="AN2579" i="17" s="1"/>
  <c r="AM2579" i="17" s="1"/>
  <c r="AL2579" i="17" s="1"/>
  <c r="AT2571" i="17"/>
  <c r="AS2571" i="17" s="1"/>
  <c r="AR2571" i="17" s="1"/>
  <c r="AQ2571" i="17"/>
  <c r="AP2571" i="17"/>
  <c r="AO2571" i="17" s="1"/>
  <c r="AN2571" i="17" s="1"/>
  <c r="AM2571" i="17" s="1"/>
  <c r="AL2571" i="17" s="1"/>
  <c r="AT2563" i="17"/>
  <c r="AS2563" i="17"/>
  <c r="AR2563" i="17"/>
  <c r="AQ2563" i="17"/>
  <c r="AP2563" i="17" s="1"/>
  <c r="AO2563" i="17" s="1"/>
  <c r="AN2563" i="17" s="1"/>
  <c r="AM2563" i="17" s="1"/>
  <c r="AL2563" i="17" s="1"/>
  <c r="AT2555" i="17"/>
  <c r="AS2555" i="17"/>
  <c r="AR2555" i="17" s="1"/>
  <c r="AQ2555" i="17" s="1"/>
  <c r="AP2555" i="17" s="1"/>
  <c r="AO2555" i="17" s="1"/>
  <c r="AN2555" i="17" s="1"/>
  <c r="AM2555" i="17" s="1"/>
  <c r="AL2555" i="17" s="1"/>
  <c r="BB2000" i="16"/>
  <c r="BC2000" i="16"/>
  <c r="BD2000" i="16"/>
  <c r="CF92" i="16"/>
  <c r="CE92" i="16"/>
  <c r="CD92" i="16"/>
  <c r="CC92" i="16"/>
  <c r="CB92" i="16"/>
  <c r="CA92" i="16"/>
  <c r="BZ92" i="16"/>
  <c r="BY92" i="16"/>
  <c r="BX92" i="16"/>
  <c r="CF69" i="16"/>
  <c r="CE69" i="16"/>
  <c r="CD69" i="16"/>
  <c r="CC69" i="16"/>
  <c r="CB69" i="16"/>
  <c r="CA69" i="16"/>
  <c r="BZ69" i="16"/>
  <c r="BY69" i="16"/>
  <c r="BX69" i="16"/>
  <c r="CF50" i="16"/>
  <c r="CE50" i="16"/>
  <c r="CD50" i="16"/>
  <c r="CC50" i="16"/>
  <c r="CB50" i="16"/>
  <c r="CA50" i="16"/>
  <c r="BZ50" i="16"/>
  <c r="BY50" i="16"/>
  <c r="BX50" i="16"/>
  <c r="CF38" i="16"/>
  <c r="CE38" i="16"/>
  <c r="CD38" i="16"/>
  <c r="CC38" i="16"/>
  <c r="CB38" i="16"/>
  <c r="CA38" i="16"/>
  <c r="BZ38" i="16"/>
  <c r="BY38" i="16"/>
  <c r="BX38" i="16"/>
  <c r="CF30" i="16"/>
  <c r="CE30" i="16"/>
  <c r="CD30" i="16"/>
  <c r="CC30" i="16"/>
  <c r="CB30" i="16"/>
  <c r="CA30" i="16"/>
  <c r="BZ30" i="16"/>
  <c r="BY30" i="16"/>
  <c r="BX30" i="16"/>
  <c r="AT2738" i="16"/>
  <c r="AS2738" i="16"/>
  <c r="AR2738" i="16"/>
  <c r="AQ2738" i="16"/>
  <c r="AP2738" i="16"/>
  <c r="AO2738" i="16"/>
  <c r="AN2738" i="16"/>
  <c r="AM2738" i="16"/>
  <c r="AL2738" i="16"/>
  <c r="AT2722" i="16"/>
  <c r="AS2722" i="16"/>
  <c r="AR2722" i="16"/>
  <c r="AQ2722" i="16"/>
  <c r="AP2722" i="16"/>
  <c r="AO2722" i="16"/>
  <c r="AN2722" i="16"/>
  <c r="AM2722" i="16"/>
  <c r="AL2722" i="16"/>
  <c r="AT2706" i="16"/>
  <c r="AS2706" i="16"/>
  <c r="AR2706" i="16"/>
  <c r="AQ2706" i="16"/>
  <c r="AP2706" i="16"/>
  <c r="AO2706" i="16"/>
  <c r="AN2706" i="16"/>
  <c r="AM2706" i="16"/>
  <c r="AL2706" i="16"/>
  <c r="AT2690" i="16"/>
  <c r="AS2690" i="16"/>
  <c r="AR2690" i="16"/>
  <c r="AQ2690" i="16"/>
  <c r="AP2690" i="16"/>
  <c r="AO2690" i="16"/>
  <c r="AN2690" i="16"/>
  <c r="AM2690" i="16"/>
  <c r="AL2690" i="16"/>
  <c r="AT2674" i="16"/>
  <c r="AS2674" i="16"/>
  <c r="AR2674" i="16"/>
  <c r="AQ2674" i="16"/>
  <c r="AP2674" i="16"/>
  <c r="AO2674" i="16"/>
  <c r="AN2674" i="16"/>
  <c r="AM2674" i="16"/>
  <c r="AL2674" i="16"/>
  <c r="AT2658" i="16"/>
  <c r="AS2658" i="16"/>
  <c r="AR2658" i="16"/>
  <c r="AQ2658" i="16"/>
  <c r="AP2658" i="16"/>
  <c r="AO2658" i="16"/>
  <c r="AN2658" i="16"/>
  <c r="AM2658" i="16"/>
  <c r="AL2658" i="16"/>
  <c r="AT2642" i="16"/>
  <c r="AS2642" i="16"/>
  <c r="AR2642" i="16"/>
  <c r="AQ2642" i="16"/>
  <c r="AP2642" i="16"/>
  <c r="AO2642" i="16"/>
  <c r="AN2642" i="16"/>
  <c r="AM2642" i="16"/>
  <c r="AL2642" i="16"/>
  <c r="AT2626" i="16"/>
  <c r="AS2626" i="16"/>
  <c r="AR2626" i="16"/>
  <c r="AQ2626" i="16"/>
  <c r="AP2626" i="16"/>
  <c r="AO2626" i="16"/>
  <c r="AN2626" i="16"/>
  <c r="AM2626" i="16"/>
  <c r="AL2626" i="16"/>
  <c r="AT2610" i="16"/>
  <c r="AS2610" i="16"/>
  <c r="AR2610" i="16"/>
  <c r="AQ2610" i="16"/>
  <c r="AP2610" i="16"/>
  <c r="AO2610" i="16"/>
  <c r="AN2610" i="16"/>
  <c r="AM2610" i="16"/>
  <c r="AL2610" i="16"/>
  <c r="AT2594" i="16"/>
  <c r="AS2594" i="16"/>
  <c r="AR2594" i="16"/>
  <c r="AQ2594" i="16"/>
  <c r="AP2594" i="16"/>
  <c r="AO2594" i="16"/>
  <c r="AN2594" i="16"/>
  <c r="AM2594" i="16"/>
  <c r="AL2594" i="16"/>
  <c r="AT2578" i="16"/>
  <c r="AS2578" i="16"/>
  <c r="AR2578" i="16"/>
  <c r="AQ2578" i="16"/>
  <c r="AP2578" i="16"/>
  <c r="AO2578" i="16"/>
  <c r="AN2578" i="16"/>
  <c r="AM2578" i="16"/>
  <c r="AL2578" i="16"/>
  <c r="AT2562" i="16"/>
  <c r="AS2562" i="16"/>
  <c r="AR2562" i="16"/>
  <c r="AQ2562" i="16"/>
  <c r="AP2562" i="16"/>
  <c r="AO2562" i="16"/>
  <c r="AN2562" i="16"/>
  <c r="AM2562" i="16"/>
  <c r="AL2562" i="16"/>
  <c r="AT2546" i="16"/>
  <c r="AS2546" i="16"/>
  <c r="AR2546" i="16"/>
  <c r="AQ2546" i="16"/>
  <c r="AP2546" i="16"/>
  <c r="AO2546" i="16"/>
  <c r="AN2546" i="16"/>
  <c r="AM2546" i="16"/>
  <c r="AL2546" i="16"/>
  <c r="AT2530" i="16"/>
  <c r="AS2530" i="16"/>
  <c r="AR2530" i="16"/>
  <c r="AQ2530" i="16"/>
  <c r="AP2530" i="16"/>
  <c r="AO2530" i="16"/>
  <c r="AN2530" i="16"/>
  <c r="AM2530" i="16"/>
  <c r="AL2530" i="16"/>
  <c r="AT2514" i="16"/>
  <c r="AS2514" i="16"/>
  <c r="AR2514" i="16"/>
  <c r="AQ2514" i="16"/>
  <c r="AP2514" i="16"/>
  <c r="AO2514" i="16"/>
  <c r="AN2514" i="16"/>
  <c r="AM2514" i="16"/>
  <c r="AL2514" i="16"/>
  <c r="AT2498" i="16"/>
  <c r="AS2498" i="16"/>
  <c r="AR2498" i="16"/>
  <c r="AQ2498" i="16"/>
  <c r="AP2498" i="16"/>
  <c r="AO2498" i="16"/>
  <c r="AN2498" i="16"/>
  <c r="AM2498" i="16"/>
  <c r="AL2498" i="16"/>
  <c r="AT2482" i="16"/>
  <c r="AS2482" i="16"/>
  <c r="AR2482" i="16"/>
  <c r="AQ2482" i="16"/>
  <c r="AP2482" i="16"/>
  <c r="AO2482" i="16"/>
  <c r="AN2482" i="16"/>
  <c r="AM2482" i="16"/>
  <c r="AL2482" i="16"/>
  <c r="AT2466" i="16"/>
  <c r="AS2466" i="16"/>
  <c r="AR2466" i="16"/>
  <c r="AQ2466" i="16"/>
  <c r="AP2466" i="16"/>
  <c r="AO2466" i="16"/>
  <c r="AN2466" i="16"/>
  <c r="AM2466" i="16"/>
  <c r="AL2466" i="16"/>
  <c r="AT2450" i="16"/>
  <c r="AS2450" i="16"/>
  <c r="AR2450" i="16"/>
  <c r="AQ2450" i="16"/>
  <c r="AP2450" i="16"/>
  <c r="AO2450" i="16"/>
  <c r="AN2450" i="16"/>
  <c r="AM2450" i="16"/>
  <c r="AL2450" i="16"/>
  <c r="AT2434" i="16"/>
  <c r="AS2434" i="16"/>
  <c r="AR2434" i="16"/>
  <c r="AQ2434" i="16"/>
  <c r="AP2434" i="16"/>
  <c r="AO2434" i="16"/>
  <c r="AN2434" i="16"/>
  <c r="AM2434" i="16"/>
  <c r="AL2434" i="16"/>
  <c r="AT2418" i="16"/>
  <c r="AS2418" i="16"/>
  <c r="AR2418" i="16"/>
  <c r="AQ2418" i="16"/>
  <c r="AP2418" i="16"/>
  <c r="AO2418" i="16"/>
  <c r="AN2418" i="16"/>
  <c r="AM2418" i="16"/>
  <c r="AL2418" i="16"/>
  <c r="AT2402" i="16"/>
  <c r="AS2402" i="16"/>
  <c r="AR2402" i="16"/>
  <c r="AQ2402" i="16"/>
  <c r="AP2402" i="16"/>
  <c r="AO2402" i="16"/>
  <c r="AN2402" i="16"/>
  <c r="AM2402" i="16"/>
  <c r="AL2402" i="16"/>
  <c r="AT2386" i="16"/>
  <c r="AS2386" i="16"/>
  <c r="AR2386" i="16"/>
  <c r="AQ2386" i="16"/>
  <c r="AP2386" i="16"/>
  <c r="AO2386" i="16"/>
  <c r="AN2386" i="16"/>
  <c r="AM2386" i="16"/>
  <c r="AL2386" i="16"/>
  <c r="AT2370" i="16"/>
  <c r="AS2370" i="16"/>
  <c r="AR2370" i="16"/>
  <c r="AQ2370" i="16"/>
  <c r="AP2370" i="16"/>
  <c r="AO2370" i="16"/>
  <c r="AN2370" i="16"/>
  <c r="AM2370" i="16"/>
  <c r="AL2370" i="16"/>
  <c r="AT2354" i="16"/>
  <c r="AS2354" i="16"/>
  <c r="AR2354" i="16"/>
  <c r="AQ2354" i="16"/>
  <c r="AP2354" i="16"/>
  <c r="AO2354" i="16"/>
  <c r="AN2354" i="16"/>
  <c r="AM2354" i="16"/>
  <c r="AL2354" i="16"/>
  <c r="AT2338" i="16"/>
  <c r="AS2338" i="16"/>
  <c r="AR2338" i="16"/>
  <c r="AQ2338" i="16"/>
  <c r="AP2338" i="16"/>
  <c r="AO2338" i="16"/>
  <c r="AN2338" i="16"/>
  <c r="AM2338" i="16"/>
  <c r="AL2338" i="16"/>
  <c r="AT2322" i="16"/>
  <c r="AS2322" i="16"/>
  <c r="AR2322" i="16"/>
  <c r="AQ2322" i="16"/>
  <c r="AP2322" i="16"/>
  <c r="AO2322" i="16"/>
  <c r="AN2322" i="16"/>
  <c r="AM2322" i="16"/>
  <c r="AL2322" i="16"/>
  <c r="AT2306" i="16"/>
  <c r="AS2306" i="16"/>
  <c r="AR2306" i="16"/>
  <c r="AQ2306" i="16"/>
  <c r="AP2306" i="16"/>
  <c r="AO2306" i="16"/>
  <c r="AN2306" i="16"/>
  <c r="AM2306" i="16"/>
  <c r="AL2306" i="16"/>
  <c r="AT2290" i="16"/>
  <c r="AS2290" i="16"/>
  <c r="AR2290" i="16"/>
  <c r="AQ2290" i="16"/>
  <c r="AP2290" i="16"/>
  <c r="AO2290" i="16"/>
  <c r="AN2290" i="16"/>
  <c r="AM2290" i="16"/>
  <c r="AL2290" i="16"/>
  <c r="AT2274" i="16"/>
  <c r="AS2274" i="16"/>
  <c r="AR2274" i="16"/>
  <c r="AQ2274" i="16"/>
  <c r="AP2274" i="16"/>
  <c r="AO2274" i="16"/>
  <c r="AN2274" i="16"/>
  <c r="AM2274" i="16"/>
  <c r="AL2274" i="16"/>
  <c r="AT2258" i="16"/>
  <c r="AS2258" i="16"/>
  <c r="AR2258" i="16"/>
  <c r="AQ2258" i="16"/>
  <c r="AP2258" i="16"/>
  <c r="AO2258" i="16"/>
  <c r="AN2258" i="16"/>
  <c r="AM2258" i="16"/>
  <c r="AL2258" i="16"/>
  <c r="AT2227" i="16"/>
  <c r="AS2227" i="16"/>
  <c r="AR2227" i="16"/>
  <c r="AQ2227" i="16"/>
  <c r="AP2227" i="16"/>
  <c r="AO2227" i="16"/>
  <c r="AN2227" i="16"/>
  <c r="AM2227" i="16"/>
  <c r="AL2227" i="16"/>
  <c r="AT2163" i="16"/>
  <c r="AS2163" i="16"/>
  <c r="AR2163" i="16"/>
  <c r="AQ2163" i="16"/>
  <c r="AP2163" i="16"/>
  <c r="AO2163" i="16"/>
  <c r="AN2163" i="16"/>
  <c r="AM2163" i="16"/>
  <c r="AL2163" i="16"/>
  <c r="AT2099" i="16"/>
  <c r="AS2099" i="16"/>
  <c r="AR2099" i="16"/>
  <c r="AQ2099" i="16"/>
  <c r="AP2099" i="16"/>
  <c r="AO2099" i="16"/>
  <c r="AN2099" i="16"/>
  <c r="AM2099" i="16"/>
  <c r="AL2099" i="16"/>
  <c r="AT2035" i="16"/>
  <c r="AR2035" i="16"/>
  <c r="AQ2035" i="16"/>
  <c r="AP2035" i="16"/>
  <c r="AO2035" i="16"/>
  <c r="AN2035" i="16"/>
  <c r="AM2035" i="16"/>
  <c r="AL2035" i="16"/>
  <c r="AS2035" i="16"/>
  <c r="AT1971" i="16"/>
  <c r="AS1971" i="16"/>
  <c r="AR1971" i="16"/>
  <c r="AQ1971" i="16"/>
  <c r="AP1971" i="16"/>
  <c r="AO1971" i="16"/>
  <c r="AN1971" i="16"/>
  <c r="AM1971" i="16"/>
  <c r="AL1971" i="16"/>
  <c r="AT1907" i="16"/>
  <c r="AS1907" i="16"/>
  <c r="AR1907" i="16"/>
  <c r="AQ1907" i="16"/>
  <c r="AP1907" i="16"/>
  <c r="AO1907" i="16"/>
  <c r="AN1907" i="16"/>
  <c r="AM1907" i="16"/>
  <c r="AL1907" i="16"/>
  <c r="AT1843" i="16"/>
  <c r="AR1843" i="16"/>
  <c r="AQ1843" i="16"/>
  <c r="AP1843" i="16"/>
  <c r="AO1843" i="16"/>
  <c r="AN1843" i="16"/>
  <c r="AM1843" i="16"/>
  <c r="AL1843" i="16"/>
  <c r="AS1843" i="16"/>
  <c r="CF5" i="16"/>
  <c r="CE5" i="16"/>
  <c r="CD5" i="16"/>
  <c r="CC5" i="16"/>
  <c r="CB5" i="16"/>
  <c r="CA5" i="16"/>
  <c r="BZ5" i="16"/>
  <c r="BY5" i="16"/>
  <c r="BX5" i="16"/>
  <c r="CF71" i="16"/>
  <c r="CE71" i="16"/>
  <c r="CD71" i="16"/>
  <c r="CC71" i="16"/>
  <c r="CB71" i="16"/>
  <c r="CA71" i="16"/>
  <c r="BZ71" i="16"/>
  <c r="BY71" i="16"/>
  <c r="BX71" i="16"/>
  <c r="CF48" i="16"/>
  <c r="CE48" i="16"/>
  <c r="CD48" i="16"/>
  <c r="CC48" i="16"/>
  <c r="CB48" i="16"/>
  <c r="CA48" i="16"/>
  <c r="BZ48" i="16"/>
  <c r="BY48" i="16"/>
  <c r="BX48" i="16"/>
  <c r="CF37" i="16"/>
  <c r="CE37" i="16"/>
  <c r="CD37" i="16"/>
  <c r="CC37" i="16"/>
  <c r="CB37" i="16"/>
  <c r="CA37" i="16"/>
  <c r="BZ37" i="16"/>
  <c r="BY37" i="16"/>
  <c r="BX37" i="16"/>
  <c r="CF29" i="16"/>
  <c r="CE29" i="16"/>
  <c r="CD29" i="16"/>
  <c r="CC29" i="16"/>
  <c r="CB29" i="16"/>
  <c r="CA29" i="16"/>
  <c r="BZ29" i="16"/>
  <c r="BY29" i="16"/>
  <c r="BX29" i="16"/>
  <c r="CF20" i="16"/>
  <c r="CE20" i="16"/>
  <c r="CD20" i="16"/>
  <c r="CC20" i="16"/>
  <c r="CB20" i="16"/>
  <c r="CA20" i="16"/>
  <c r="BZ20" i="16"/>
  <c r="BY20" i="16"/>
  <c r="BX20" i="16"/>
  <c r="AT2736" i="16"/>
  <c r="AS2736" i="16"/>
  <c r="AR2736" i="16"/>
  <c r="AQ2736" i="16"/>
  <c r="AP2736" i="16"/>
  <c r="AO2736" i="16"/>
  <c r="AN2736" i="16"/>
  <c r="AM2736" i="16"/>
  <c r="AL2736" i="16"/>
  <c r="AT2720" i="16"/>
  <c r="AS2720" i="16"/>
  <c r="AR2720" i="16"/>
  <c r="AQ2720" i="16"/>
  <c r="AP2720" i="16"/>
  <c r="AO2720" i="16"/>
  <c r="AN2720" i="16"/>
  <c r="AM2720" i="16"/>
  <c r="AL2720" i="16"/>
  <c r="AT2704" i="16"/>
  <c r="AS2704" i="16"/>
  <c r="AR2704" i="16"/>
  <c r="AQ2704" i="16"/>
  <c r="AP2704" i="16"/>
  <c r="AO2704" i="16"/>
  <c r="AN2704" i="16"/>
  <c r="AM2704" i="16"/>
  <c r="AL2704" i="16"/>
  <c r="AT2688" i="16"/>
  <c r="AS2688" i="16"/>
  <c r="AR2688" i="16"/>
  <c r="AQ2688" i="16"/>
  <c r="AP2688" i="16"/>
  <c r="AO2688" i="16"/>
  <c r="AN2688" i="16"/>
  <c r="AM2688" i="16"/>
  <c r="AL2688" i="16"/>
  <c r="AT2672" i="16"/>
  <c r="AS2672" i="16"/>
  <c r="AR2672" i="16"/>
  <c r="AQ2672" i="16"/>
  <c r="AP2672" i="16"/>
  <c r="AO2672" i="16"/>
  <c r="AN2672" i="16"/>
  <c r="AM2672" i="16"/>
  <c r="AL2672" i="16"/>
  <c r="AT2656" i="16"/>
  <c r="AS2656" i="16"/>
  <c r="AR2656" i="16"/>
  <c r="AQ2656" i="16"/>
  <c r="AP2656" i="16"/>
  <c r="AO2656" i="16"/>
  <c r="AN2656" i="16"/>
  <c r="AM2656" i="16"/>
  <c r="AL2656" i="16"/>
  <c r="AT2640" i="16"/>
  <c r="AS2640" i="16"/>
  <c r="AR2640" i="16"/>
  <c r="AQ2640" i="16"/>
  <c r="AP2640" i="16"/>
  <c r="AO2640" i="16"/>
  <c r="AN2640" i="16"/>
  <c r="AM2640" i="16"/>
  <c r="AL2640" i="16"/>
  <c r="AT2624" i="16"/>
  <c r="AS2624" i="16"/>
  <c r="AR2624" i="16"/>
  <c r="AQ2624" i="16"/>
  <c r="AP2624" i="16"/>
  <c r="AO2624" i="16"/>
  <c r="AN2624" i="16"/>
  <c r="AM2624" i="16"/>
  <c r="AL2624" i="16"/>
  <c r="AT2608" i="16"/>
  <c r="AS2608" i="16"/>
  <c r="AR2608" i="16"/>
  <c r="AQ2608" i="16"/>
  <c r="AP2608" i="16"/>
  <c r="AO2608" i="16"/>
  <c r="AN2608" i="16"/>
  <c r="AM2608" i="16"/>
  <c r="AL2608" i="16"/>
  <c r="AT2592" i="16"/>
  <c r="AS2592" i="16"/>
  <c r="AR2592" i="16"/>
  <c r="AQ2592" i="16"/>
  <c r="AP2592" i="16"/>
  <c r="AO2592" i="16"/>
  <c r="AN2592" i="16"/>
  <c r="AM2592" i="16"/>
  <c r="AL2592" i="16"/>
  <c r="AT2576" i="16"/>
  <c r="AS2576" i="16"/>
  <c r="AR2576" i="16"/>
  <c r="AQ2576" i="16"/>
  <c r="AP2576" i="16"/>
  <c r="AO2576" i="16"/>
  <c r="AN2576" i="16"/>
  <c r="AM2576" i="16"/>
  <c r="AL2576" i="16"/>
  <c r="AT2560" i="16"/>
  <c r="AS2560" i="16"/>
  <c r="AR2560" i="16"/>
  <c r="AQ2560" i="16"/>
  <c r="AP2560" i="16"/>
  <c r="AO2560" i="16"/>
  <c r="AN2560" i="16"/>
  <c r="AM2560" i="16"/>
  <c r="AL2560" i="16"/>
  <c r="AT2544" i="16"/>
  <c r="AS2544" i="16"/>
  <c r="AR2544" i="16"/>
  <c r="AQ2544" i="16"/>
  <c r="AP2544" i="16"/>
  <c r="AO2544" i="16"/>
  <c r="AN2544" i="16"/>
  <c r="AM2544" i="16"/>
  <c r="AL2544" i="16"/>
  <c r="AT2528" i="16"/>
  <c r="AS2528" i="16"/>
  <c r="AR2528" i="16"/>
  <c r="AQ2528" i="16"/>
  <c r="AP2528" i="16"/>
  <c r="AO2528" i="16"/>
  <c r="AN2528" i="16"/>
  <c r="AM2528" i="16"/>
  <c r="AL2528" i="16"/>
  <c r="AT2512" i="16"/>
  <c r="AS2512" i="16"/>
  <c r="AR2512" i="16"/>
  <c r="AQ2512" i="16"/>
  <c r="AP2512" i="16"/>
  <c r="AO2512" i="16"/>
  <c r="AN2512" i="16"/>
  <c r="AM2512" i="16"/>
  <c r="AL2512" i="16"/>
  <c r="AT2496" i="16"/>
  <c r="AS2496" i="16"/>
  <c r="AR2496" i="16"/>
  <c r="AQ2496" i="16"/>
  <c r="AP2496" i="16"/>
  <c r="AO2496" i="16"/>
  <c r="AN2496" i="16"/>
  <c r="AM2496" i="16"/>
  <c r="AL2496" i="16"/>
  <c r="AT2480" i="16"/>
  <c r="AS2480" i="16"/>
  <c r="AR2480" i="16"/>
  <c r="AQ2480" i="16"/>
  <c r="AP2480" i="16"/>
  <c r="AO2480" i="16"/>
  <c r="AN2480" i="16"/>
  <c r="AM2480" i="16"/>
  <c r="AL2480" i="16"/>
  <c r="AT2464" i="16"/>
  <c r="AS2464" i="16"/>
  <c r="AR2464" i="16"/>
  <c r="AQ2464" i="16"/>
  <c r="AP2464" i="16"/>
  <c r="AO2464" i="16"/>
  <c r="AN2464" i="16"/>
  <c r="AM2464" i="16"/>
  <c r="AL2464" i="16"/>
  <c r="AT2448" i="16"/>
  <c r="AS2448" i="16"/>
  <c r="AR2448" i="16"/>
  <c r="AQ2448" i="16"/>
  <c r="AP2448" i="16"/>
  <c r="AO2448" i="16"/>
  <c r="AN2448" i="16"/>
  <c r="AM2448" i="16"/>
  <c r="AL2448" i="16"/>
  <c r="AT2432" i="16"/>
  <c r="AS2432" i="16"/>
  <c r="AR2432" i="16"/>
  <c r="AQ2432" i="16"/>
  <c r="AP2432" i="16"/>
  <c r="AO2432" i="16"/>
  <c r="AN2432" i="16"/>
  <c r="AM2432" i="16"/>
  <c r="AL2432" i="16"/>
  <c r="AT2416" i="16"/>
  <c r="AS2416" i="16"/>
  <c r="AR2416" i="16"/>
  <c r="AQ2416" i="16"/>
  <c r="AP2416" i="16"/>
  <c r="AO2416" i="16"/>
  <c r="AN2416" i="16"/>
  <c r="AM2416" i="16"/>
  <c r="AL2416" i="16"/>
  <c r="AT2400" i="16"/>
  <c r="AS2400" i="16"/>
  <c r="AR2400" i="16"/>
  <c r="AQ2400" i="16"/>
  <c r="AP2400" i="16"/>
  <c r="AO2400" i="16"/>
  <c r="AN2400" i="16"/>
  <c r="AM2400" i="16"/>
  <c r="AL2400" i="16"/>
  <c r="AT2384" i="16"/>
  <c r="AS2384" i="16"/>
  <c r="AR2384" i="16"/>
  <c r="AQ2384" i="16"/>
  <c r="AP2384" i="16"/>
  <c r="AO2384" i="16"/>
  <c r="AN2384" i="16"/>
  <c r="AM2384" i="16"/>
  <c r="AL2384" i="16"/>
  <c r="AT2368" i="16"/>
  <c r="AS2368" i="16"/>
  <c r="AR2368" i="16"/>
  <c r="AQ2368" i="16"/>
  <c r="AP2368" i="16"/>
  <c r="AO2368" i="16"/>
  <c r="AN2368" i="16"/>
  <c r="AM2368" i="16"/>
  <c r="AL2368" i="16"/>
  <c r="AT2352" i="16"/>
  <c r="AS2352" i="16"/>
  <c r="AR2352" i="16"/>
  <c r="AQ2352" i="16"/>
  <c r="AP2352" i="16"/>
  <c r="AO2352" i="16"/>
  <c r="AN2352" i="16"/>
  <c r="AM2352" i="16"/>
  <c r="AL2352" i="16"/>
  <c r="AT2336" i="16"/>
  <c r="AS2336" i="16"/>
  <c r="AR2336" i="16"/>
  <c r="AQ2336" i="16"/>
  <c r="AP2336" i="16"/>
  <c r="AO2336" i="16"/>
  <c r="AN2336" i="16"/>
  <c r="AM2336" i="16"/>
  <c r="AL2336" i="16"/>
  <c r="AT2320" i="16"/>
  <c r="AS2320" i="16"/>
  <c r="AR2320" i="16"/>
  <c r="AQ2320" i="16"/>
  <c r="AP2320" i="16"/>
  <c r="AO2320" i="16"/>
  <c r="AN2320" i="16"/>
  <c r="AM2320" i="16"/>
  <c r="AL2320" i="16"/>
  <c r="AT2304" i="16"/>
  <c r="AS2304" i="16"/>
  <c r="AR2304" i="16"/>
  <c r="AQ2304" i="16"/>
  <c r="AP2304" i="16"/>
  <c r="AO2304" i="16"/>
  <c r="AN2304" i="16"/>
  <c r="AM2304" i="16"/>
  <c r="AL2304" i="16"/>
  <c r="AT2288" i="16"/>
  <c r="AS2288" i="16"/>
  <c r="AR2288" i="16"/>
  <c r="AQ2288" i="16"/>
  <c r="AP2288" i="16"/>
  <c r="AO2288" i="16"/>
  <c r="AN2288" i="16"/>
  <c r="AM2288" i="16"/>
  <c r="AL2288" i="16"/>
  <c r="AT2272" i="16"/>
  <c r="AS2272" i="16"/>
  <c r="AR2272" i="16"/>
  <c r="AQ2272" i="16"/>
  <c r="AP2272" i="16"/>
  <c r="AO2272" i="16"/>
  <c r="AN2272" i="16"/>
  <c r="AM2272" i="16"/>
  <c r="AL2272" i="16"/>
  <c r="AT2256" i="16"/>
  <c r="AS2256" i="16"/>
  <c r="AR2256" i="16"/>
  <c r="AQ2256" i="16"/>
  <c r="AP2256" i="16"/>
  <c r="AO2256" i="16"/>
  <c r="AN2256" i="16"/>
  <c r="AM2256" i="16"/>
  <c r="AL2256" i="16"/>
  <c r="AT2235" i="16"/>
  <c r="AS2235" i="16"/>
  <c r="AR2235" i="16"/>
  <c r="AQ2235" i="16"/>
  <c r="AP2235" i="16"/>
  <c r="AO2235" i="16"/>
  <c r="AN2235" i="16"/>
  <c r="AM2235" i="16"/>
  <c r="AL2235" i="16"/>
  <c r="AT2171" i="16"/>
  <c r="AS2171" i="16"/>
  <c r="AR2171" i="16"/>
  <c r="AQ2171" i="16"/>
  <c r="AP2171" i="16"/>
  <c r="AO2171" i="16"/>
  <c r="AN2171" i="16"/>
  <c r="AM2171" i="16"/>
  <c r="AL2171" i="16"/>
  <c r="AT2107" i="16"/>
  <c r="AR2107" i="16"/>
  <c r="AQ2107" i="16"/>
  <c r="AP2107" i="16"/>
  <c r="AO2107" i="16"/>
  <c r="AN2107" i="16"/>
  <c r="AM2107" i="16"/>
  <c r="AL2107" i="16"/>
  <c r="AS2107" i="16"/>
  <c r="AT2043" i="16"/>
  <c r="AS2043" i="16"/>
  <c r="AR2043" i="16"/>
  <c r="AQ2043" i="16"/>
  <c r="AP2043" i="16"/>
  <c r="AO2043" i="16"/>
  <c r="AN2043" i="16"/>
  <c r="AM2043" i="16"/>
  <c r="AL2043" i="16"/>
  <c r="AT1979" i="16"/>
  <c r="AS1979" i="16"/>
  <c r="AR1979" i="16"/>
  <c r="AQ1979" i="16"/>
  <c r="AP1979" i="16"/>
  <c r="AO1979" i="16"/>
  <c r="AN1979" i="16"/>
  <c r="AM1979" i="16"/>
  <c r="AL1979" i="16"/>
  <c r="AT1915" i="16"/>
  <c r="AS1915" i="16"/>
  <c r="AR1915" i="16"/>
  <c r="AQ1915" i="16"/>
  <c r="AP1915" i="16"/>
  <c r="AO1915" i="16"/>
  <c r="AN1915" i="16"/>
  <c r="AM1915" i="16"/>
  <c r="AL1915" i="16"/>
  <c r="AT1851" i="16"/>
  <c r="AS1851" i="16"/>
  <c r="AR1851" i="16"/>
  <c r="AQ1851" i="16"/>
  <c r="AP1851" i="16"/>
  <c r="AO1851" i="16"/>
  <c r="AN1851" i="16"/>
  <c r="AM1851" i="16"/>
  <c r="AL1851" i="16"/>
  <c r="AT1787" i="16"/>
  <c r="AR1787" i="16"/>
  <c r="AQ1787" i="16"/>
  <c r="AP1787" i="16"/>
  <c r="AO1787" i="16"/>
  <c r="AN1787" i="16"/>
  <c r="AM1787" i="16"/>
  <c r="AL1787" i="16"/>
  <c r="AS1787" i="16"/>
  <c r="CF88" i="16"/>
  <c r="CE88" i="16"/>
  <c r="CD88" i="16"/>
  <c r="CC88" i="16"/>
  <c r="CB88" i="16"/>
  <c r="CA88" i="16"/>
  <c r="BZ88" i="16"/>
  <c r="BY88" i="16"/>
  <c r="BX88" i="16"/>
  <c r="CF78" i="16"/>
  <c r="CE78" i="16"/>
  <c r="CD78" i="16"/>
  <c r="CC78" i="16"/>
  <c r="CB78" i="16"/>
  <c r="CA78" i="16"/>
  <c r="BZ78" i="16"/>
  <c r="BY78" i="16"/>
  <c r="BX78" i="16"/>
  <c r="CF62" i="16"/>
  <c r="CE62" i="16"/>
  <c r="CD62" i="16"/>
  <c r="CC62" i="16"/>
  <c r="CB62" i="16"/>
  <c r="CA62" i="16"/>
  <c r="BZ62" i="16"/>
  <c r="BY62" i="16"/>
  <c r="BX62" i="16"/>
  <c r="CF49" i="16"/>
  <c r="CE49" i="16"/>
  <c r="CD49" i="16"/>
  <c r="CC49" i="16"/>
  <c r="CB49" i="16"/>
  <c r="CA49" i="16"/>
  <c r="BZ49" i="16"/>
  <c r="BY49" i="16"/>
  <c r="BX49" i="16"/>
  <c r="CF19" i="16"/>
  <c r="CE19" i="16"/>
  <c r="CD19" i="16"/>
  <c r="CC19" i="16"/>
  <c r="CB19" i="16"/>
  <c r="CA19" i="16"/>
  <c r="BZ19" i="16"/>
  <c r="BY19" i="16"/>
  <c r="BX19" i="16"/>
  <c r="CD12" i="16"/>
  <c r="CC12" i="16"/>
  <c r="CB12" i="16"/>
  <c r="CA12" i="16"/>
  <c r="BZ12" i="16"/>
  <c r="BY12" i="16"/>
  <c r="BX12" i="16"/>
  <c r="CF12" i="16"/>
  <c r="CE12" i="16"/>
  <c r="AT2727" i="16"/>
  <c r="AS2727" i="16"/>
  <c r="AR2727" i="16"/>
  <c r="AQ2727" i="16"/>
  <c r="AP2727" i="16"/>
  <c r="AO2727" i="16"/>
  <c r="AN2727" i="16"/>
  <c r="AM2727" i="16"/>
  <c r="AL2727" i="16"/>
  <c r="AT2711" i="16"/>
  <c r="AS2711" i="16"/>
  <c r="AR2711" i="16"/>
  <c r="AQ2711" i="16"/>
  <c r="AP2711" i="16"/>
  <c r="AO2711" i="16"/>
  <c r="AN2711" i="16"/>
  <c r="AM2711" i="16"/>
  <c r="AL2711" i="16"/>
  <c r="AT2695" i="16"/>
  <c r="AS2695" i="16"/>
  <c r="AR2695" i="16"/>
  <c r="AQ2695" i="16"/>
  <c r="AP2695" i="16"/>
  <c r="AO2695" i="16"/>
  <c r="AN2695" i="16"/>
  <c r="AM2695" i="16"/>
  <c r="AL2695" i="16"/>
  <c r="AT2679" i="16"/>
  <c r="AS2679" i="16"/>
  <c r="AR2679" i="16"/>
  <c r="AQ2679" i="16"/>
  <c r="AP2679" i="16"/>
  <c r="AO2679" i="16"/>
  <c r="AN2679" i="16"/>
  <c r="AM2679" i="16"/>
  <c r="AL2679" i="16"/>
  <c r="AT2663" i="16"/>
  <c r="AS2663" i="16"/>
  <c r="AR2663" i="16"/>
  <c r="AQ2663" i="16"/>
  <c r="AP2663" i="16"/>
  <c r="AO2663" i="16"/>
  <c r="AN2663" i="16"/>
  <c r="AM2663" i="16"/>
  <c r="AL2663" i="16"/>
  <c r="AT2647" i="16"/>
  <c r="AS2647" i="16"/>
  <c r="AR2647" i="16"/>
  <c r="AQ2647" i="16"/>
  <c r="AP2647" i="16"/>
  <c r="AO2647" i="16"/>
  <c r="AN2647" i="16"/>
  <c r="AM2647" i="16"/>
  <c r="AL2647" i="16"/>
  <c r="AT2631" i="16"/>
  <c r="AS2631" i="16"/>
  <c r="AR2631" i="16"/>
  <c r="AQ2631" i="16"/>
  <c r="AP2631" i="16"/>
  <c r="AO2631" i="16"/>
  <c r="AN2631" i="16"/>
  <c r="AM2631" i="16"/>
  <c r="AL2631" i="16"/>
  <c r="AT2615" i="16"/>
  <c r="AS2615" i="16"/>
  <c r="AR2615" i="16"/>
  <c r="AQ2615" i="16"/>
  <c r="AP2615" i="16"/>
  <c r="AO2615" i="16"/>
  <c r="AN2615" i="16"/>
  <c r="AM2615" i="16"/>
  <c r="AL2615" i="16"/>
  <c r="AT2599" i="16"/>
  <c r="AS2599" i="16"/>
  <c r="AR2599" i="16"/>
  <c r="AQ2599" i="16"/>
  <c r="AP2599" i="16"/>
  <c r="AO2599" i="16"/>
  <c r="AN2599" i="16"/>
  <c r="AM2599" i="16"/>
  <c r="AL2599" i="16"/>
  <c r="AT2583" i="16"/>
  <c r="AS2583" i="16"/>
  <c r="AR2583" i="16"/>
  <c r="AQ2583" i="16"/>
  <c r="AP2583" i="16"/>
  <c r="AO2583" i="16"/>
  <c r="AN2583" i="16"/>
  <c r="AM2583" i="16"/>
  <c r="AL2583" i="16"/>
  <c r="AT2567" i="16"/>
  <c r="AS2567" i="16"/>
  <c r="AR2567" i="16"/>
  <c r="AQ2567" i="16"/>
  <c r="AP2567" i="16"/>
  <c r="AO2567" i="16"/>
  <c r="AN2567" i="16"/>
  <c r="AM2567" i="16"/>
  <c r="AL2567" i="16"/>
  <c r="AT2551" i="16"/>
  <c r="AS2551" i="16"/>
  <c r="AR2551" i="16"/>
  <c r="AQ2551" i="16"/>
  <c r="AP2551" i="16"/>
  <c r="AO2551" i="16"/>
  <c r="AN2551" i="16"/>
  <c r="AM2551" i="16"/>
  <c r="AL2551" i="16"/>
  <c r="AT2535" i="16"/>
  <c r="AS2535" i="16"/>
  <c r="AR2535" i="16"/>
  <c r="AQ2535" i="16"/>
  <c r="AP2535" i="16"/>
  <c r="AO2535" i="16"/>
  <c r="AN2535" i="16"/>
  <c r="AM2535" i="16"/>
  <c r="AL2535" i="16"/>
  <c r="AT2519" i="16"/>
  <c r="AS2519" i="16"/>
  <c r="AR2519" i="16"/>
  <c r="AQ2519" i="16"/>
  <c r="AP2519" i="16"/>
  <c r="AO2519" i="16"/>
  <c r="AN2519" i="16"/>
  <c r="AM2519" i="16"/>
  <c r="AL2519" i="16"/>
  <c r="AT2503" i="16"/>
  <c r="AS2503" i="16"/>
  <c r="AR2503" i="16"/>
  <c r="AQ2503" i="16"/>
  <c r="AP2503" i="16"/>
  <c r="AO2503" i="16"/>
  <c r="AN2503" i="16"/>
  <c r="AM2503" i="16"/>
  <c r="AL2503" i="16"/>
  <c r="AT2487" i="16"/>
  <c r="AS2487" i="16"/>
  <c r="AR2487" i="16"/>
  <c r="AQ2487" i="16"/>
  <c r="AP2487" i="16"/>
  <c r="AO2487" i="16"/>
  <c r="AN2487" i="16"/>
  <c r="AM2487" i="16"/>
  <c r="AL2487" i="16"/>
  <c r="AT2471" i="16"/>
  <c r="AS2471" i="16"/>
  <c r="AR2471" i="16"/>
  <c r="AQ2471" i="16"/>
  <c r="AP2471" i="16"/>
  <c r="AO2471" i="16"/>
  <c r="AN2471" i="16"/>
  <c r="AM2471" i="16"/>
  <c r="AL2471" i="16"/>
  <c r="AT2455" i="16"/>
  <c r="AS2455" i="16"/>
  <c r="AR2455" i="16"/>
  <c r="AQ2455" i="16"/>
  <c r="AP2455" i="16"/>
  <c r="AO2455" i="16"/>
  <c r="AN2455" i="16"/>
  <c r="AM2455" i="16"/>
  <c r="AL2455" i="16"/>
  <c r="AT2439" i="16"/>
  <c r="AS2439" i="16"/>
  <c r="AR2439" i="16"/>
  <c r="AQ2439" i="16"/>
  <c r="AP2439" i="16"/>
  <c r="AO2439" i="16"/>
  <c r="AN2439" i="16"/>
  <c r="AM2439" i="16"/>
  <c r="AL2439" i="16"/>
  <c r="AT2423" i="16"/>
  <c r="AS2423" i="16"/>
  <c r="AR2423" i="16"/>
  <c r="AQ2423" i="16"/>
  <c r="AP2423" i="16"/>
  <c r="AO2423" i="16"/>
  <c r="AN2423" i="16"/>
  <c r="AM2423" i="16"/>
  <c r="AL2423" i="16"/>
  <c r="AT2407" i="16"/>
  <c r="AS2407" i="16"/>
  <c r="AR2407" i="16"/>
  <c r="AQ2407" i="16"/>
  <c r="AP2407" i="16"/>
  <c r="AO2407" i="16"/>
  <c r="AN2407" i="16"/>
  <c r="AM2407" i="16"/>
  <c r="AL2407" i="16"/>
  <c r="AT2391" i="16"/>
  <c r="AS2391" i="16"/>
  <c r="AR2391" i="16"/>
  <c r="AQ2391" i="16"/>
  <c r="AP2391" i="16"/>
  <c r="AO2391" i="16"/>
  <c r="AN2391" i="16"/>
  <c r="AM2391" i="16"/>
  <c r="AL2391" i="16"/>
  <c r="AT2375" i="16"/>
  <c r="AS2375" i="16"/>
  <c r="AR2375" i="16"/>
  <c r="AQ2375" i="16"/>
  <c r="AP2375" i="16"/>
  <c r="AO2375" i="16"/>
  <c r="AN2375" i="16"/>
  <c r="AM2375" i="16"/>
  <c r="AL2375" i="16"/>
  <c r="AT2359" i="16"/>
  <c r="AS2359" i="16"/>
  <c r="AR2359" i="16"/>
  <c r="AQ2359" i="16"/>
  <c r="AP2359" i="16"/>
  <c r="AO2359" i="16"/>
  <c r="AN2359" i="16"/>
  <c r="AM2359" i="16"/>
  <c r="AL2359" i="16"/>
  <c r="AT2343" i="16"/>
  <c r="AS2343" i="16"/>
  <c r="AR2343" i="16"/>
  <c r="AQ2343" i="16"/>
  <c r="AP2343" i="16"/>
  <c r="AO2343" i="16"/>
  <c r="AN2343" i="16"/>
  <c r="AM2343" i="16"/>
  <c r="AL2343" i="16"/>
  <c r="AT2327" i="16"/>
  <c r="AS2327" i="16"/>
  <c r="AR2327" i="16"/>
  <c r="AQ2327" i="16"/>
  <c r="AP2327" i="16"/>
  <c r="AO2327" i="16"/>
  <c r="AN2327" i="16"/>
  <c r="AM2327" i="16"/>
  <c r="AL2327" i="16"/>
  <c r="AT2311" i="16"/>
  <c r="AS2311" i="16"/>
  <c r="AR2311" i="16"/>
  <c r="AQ2311" i="16"/>
  <c r="AP2311" i="16"/>
  <c r="AO2311" i="16"/>
  <c r="AN2311" i="16"/>
  <c r="AM2311" i="16"/>
  <c r="AL2311" i="16"/>
  <c r="AT2295" i="16"/>
  <c r="AS2295" i="16"/>
  <c r="AR2295" i="16"/>
  <c r="AQ2295" i="16"/>
  <c r="AP2295" i="16"/>
  <c r="AO2295" i="16"/>
  <c r="AN2295" i="16"/>
  <c r="AM2295" i="16"/>
  <c r="AL2295" i="16"/>
  <c r="AT2279" i="16"/>
  <c r="AS2279" i="16"/>
  <c r="AR2279" i="16"/>
  <c r="AQ2279" i="16"/>
  <c r="AP2279" i="16"/>
  <c r="AO2279" i="16"/>
  <c r="AN2279" i="16"/>
  <c r="AM2279" i="16"/>
  <c r="AL2279" i="16"/>
  <c r="AT2263" i="16"/>
  <c r="AS2263" i="16"/>
  <c r="AR2263" i="16"/>
  <c r="AQ2263" i="16"/>
  <c r="AP2263" i="16"/>
  <c r="AO2263" i="16"/>
  <c r="AN2263" i="16"/>
  <c r="AM2263" i="16"/>
  <c r="AL2263" i="16"/>
  <c r="AT2247" i="16"/>
  <c r="AS2247" i="16"/>
  <c r="AR2247" i="16"/>
  <c r="AQ2247" i="16"/>
  <c r="AP2247" i="16"/>
  <c r="AO2247" i="16"/>
  <c r="AN2247" i="16"/>
  <c r="AM2247" i="16"/>
  <c r="AL2247" i="16"/>
  <c r="AT2199" i="16"/>
  <c r="AS2199" i="16"/>
  <c r="AR2199" i="16"/>
  <c r="AQ2199" i="16"/>
  <c r="AP2199" i="16"/>
  <c r="AO2199" i="16"/>
  <c r="AN2199" i="16"/>
  <c r="AM2199" i="16"/>
  <c r="AL2199" i="16"/>
  <c r="AT2135" i="16"/>
  <c r="AS2135" i="16"/>
  <c r="AR2135" i="16"/>
  <c r="AQ2135" i="16"/>
  <c r="AP2135" i="16"/>
  <c r="AO2135" i="16"/>
  <c r="AN2135" i="16"/>
  <c r="AM2135" i="16"/>
  <c r="AL2135" i="16"/>
  <c r="AT2071" i="16"/>
  <c r="AR2071" i="16"/>
  <c r="AQ2071" i="16"/>
  <c r="AP2071" i="16"/>
  <c r="AO2071" i="16"/>
  <c r="AN2071" i="16"/>
  <c r="AM2071" i="16"/>
  <c r="AL2071" i="16"/>
  <c r="AS2071" i="16"/>
  <c r="AT2007" i="16"/>
  <c r="AS2007" i="16"/>
  <c r="AR2007" i="16"/>
  <c r="AQ2007" i="16"/>
  <c r="AP2007" i="16"/>
  <c r="AO2007" i="16"/>
  <c r="AN2007" i="16"/>
  <c r="AM2007" i="16"/>
  <c r="AL2007" i="16"/>
  <c r="AT1943" i="16"/>
  <c r="AS1943" i="16"/>
  <c r="AR1943" i="16"/>
  <c r="AQ1943" i="16"/>
  <c r="AP1943" i="16"/>
  <c r="AO1943" i="16"/>
  <c r="AN1943" i="16"/>
  <c r="AM1943" i="16"/>
  <c r="AL1943" i="16"/>
  <c r="AT1879" i="16"/>
  <c r="AR1879" i="16"/>
  <c r="AQ1879" i="16"/>
  <c r="AP1879" i="16"/>
  <c r="AO1879" i="16"/>
  <c r="AN1879" i="16"/>
  <c r="AM1879" i="16"/>
  <c r="AL1879" i="16"/>
  <c r="AS1879" i="16"/>
  <c r="AT1815" i="16"/>
  <c r="AS1815" i="16"/>
  <c r="AR1815" i="16"/>
  <c r="AQ1815" i="16"/>
  <c r="AP1815" i="16"/>
  <c r="AO1815" i="16"/>
  <c r="AN1815" i="16"/>
  <c r="AM1815" i="16"/>
  <c r="AL1815" i="16"/>
  <c r="AT2237" i="16"/>
  <c r="AS2237" i="16"/>
  <c r="AR2237" i="16"/>
  <c r="AQ2237" i="16"/>
  <c r="AP2237" i="16"/>
  <c r="AO2237" i="16"/>
  <c r="AN2237" i="16"/>
  <c r="AM2237" i="16"/>
  <c r="AL2237" i="16"/>
  <c r="AT2221" i="16"/>
  <c r="AS2221" i="16"/>
  <c r="AR2221" i="16"/>
  <c r="AQ2221" i="16"/>
  <c r="AP2221" i="16"/>
  <c r="AO2221" i="16"/>
  <c r="AN2221" i="16"/>
  <c r="AM2221" i="16"/>
  <c r="AL2221" i="16"/>
  <c r="AT2205" i="16"/>
  <c r="AS2205" i="16"/>
  <c r="AR2205" i="16"/>
  <c r="AQ2205" i="16"/>
  <c r="AP2205" i="16"/>
  <c r="AO2205" i="16"/>
  <c r="AN2205" i="16"/>
  <c r="AM2205" i="16"/>
  <c r="AL2205" i="16"/>
  <c r="AT2189" i="16"/>
  <c r="AS2189" i="16"/>
  <c r="AR2189" i="16"/>
  <c r="AQ2189" i="16"/>
  <c r="AP2189" i="16"/>
  <c r="AO2189" i="16"/>
  <c r="AN2189" i="16"/>
  <c r="AM2189" i="16"/>
  <c r="AL2189" i="16"/>
  <c r="AT2173" i="16"/>
  <c r="AS2173" i="16"/>
  <c r="AR2173" i="16"/>
  <c r="AQ2173" i="16"/>
  <c r="AP2173" i="16"/>
  <c r="AO2173" i="16"/>
  <c r="AN2173" i="16"/>
  <c r="AM2173" i="16"/>
  <c r="AL2173" i="16"/>
  <c r="AT2157" i="16"/>
  <c r="AS2157" i="16"/>
  <c r="AR2157" i="16"/>
  <c r="AQ2157" i="16"/>
  <c r="AP2157" i="16"/>
  <c r="AO2157" i="16"/>
  <c r="AN2157" i="16"/>
  <c r="AM2157" i="16"/>
  <c r="AL2157" i="16"/>
  <c r="AT2141" i="16"/>
  <c r="AS2141" i="16"/>
  <c r="AR2141" i="16"/>
  <c r="AQ2141" i="16"/>
  <c r="AP2141" i="16"/>
  <c r="AO2141" i="16"/>
  <c r="AN2141" i="16"/>
  <c r="AM2141" i="16"/>
  <c r="AL2141" i="16"/>
  <c r="AT2125" i="16"/>
  <c r="AS2125" i="16"/>
  <c r="AR2125" i="16"/>
  <c r="AQ2125" i="16"/>
  <c r="AP2125" i="16"/>
  <c r="AO2125" i="16"/>
  <c r="AN2125" i="16"/>
  <c r="AM2125" i="16"/>
  <c r="AL2125" i="16"/>
  <c r="AT2109" i="16"/>
  <c r="AS2109" i="16"/>
  <c r="AR2109" i="16"/>
  <c r="AQ2109" i="16"/>
  <c r="AP2109" i="16"/>
  <c r="AO2109" i="16"/>
  <c r="AN2109" i="16"/>
  <c r="AM2109" i="16"/>
  <c r="AL2109" i="16"/>
  <c r="AT2093" i="16"/>
  <c r="AS2093" i="16"/>
  <c r="AR2093" i="16"/>
  <c r="AQ2093" i="16"/>
  <c r="AP2093" i="16"/>
  <c r="AO2093" i="16"/>
  <c r="AN2093" i="16"/>
  <c r="AM2093" i="16"/>
  <c r="AL2093" i="16"/>
  <c r="AT2077" i="16"/>
  <c r="AS2077" i="16"/>
  <c r="AR2077" i="16"/>
  <c r="AQ2077" i="16"/>
  <c r="AP2077" i="16"/>
  <c r="AO2077" i="16"/>
  <c r="AN2077" i="16"/>
  <c r="AM2077" i="16"/>
  <c r="AL2077" i="16"/>
  <c r="AT2061" i="16"/>
  <c r="AS2061" i="16"/>
  <c r="AR2061" i="16"/>
  <c r="AQ2061" i="16"/>
  <c r="AP2061" i="16"/>
  <c r="AO2061" i="16"/>
  <c r="AN2061" i="16"/>
  <c r="AM2061" i="16"/>
  <c r="AL2061" i="16"/>
  <c r="AT2045" i="16"/>
  <c r="AS2045" i="16"/>
  <c r="AR2045" i="16"/>
  <c r="AQ2045" i="16"/>
  <c r="AP2045" i="16"/>
  <c r="AO2045" i="16"/>
  <c r="AN2045" i="16"/>
  <c r="AM2045" i="16"/>
  <c r="AL2045" i="16"/>
  <c r="AT2029" i="16"/>
  <c r="AS2029" i="16"/>
  <c r="AR2029" i="16"/>
  <c r="AQ2029" i="16"/>
  <c r="AP2029" i="16"/>
  <c r="AO2029" i="16"/>
  <c r="AN2029" i="16"/>
  <c r="AM2029" i="16"/>
  <c r="AL2029" i="16"/>
  <c r="AT2013" i="16"/>
  <c r="AS2013" i="16"/>
  <c r="AR2013" i="16"/>
  <c r="AQ2013" i="16"/>
  <c r="AP2013" i="16"/>
  <c r="AO2013" i="16"/>
  <c r="AN2013" i="16"/>
  <c r="AM2013" i="16"/>
  <c r="AL2013" i="16"/>
  <c r="AT1997" i="16"/>
  <c r="AS1997" i="16"/>
  <c r="AR1997" i="16"/>
  <c r="AQ1997" i="16"/>
  <c r="AP1997" i="16"/>
  <c r="AO1997" i="16"/>
  <c r="AN1997" i="16"/>
  <c r="AM1997" i="16"/>
  <c r="AL1997" i="16"/>
  <c r="AT1981" i="16"/>
  <c r="AS1981" i="16"/>
  <c r="AR1981" i="16"/>
  <c r="AQ1981" i="16"/>
  <c r="AP1981" i="16"/>
  <c r="AO1981" i="16"/>
  <c r="AN1981" i="16"/>
  <c r="AM1981" i="16"/>
  <c r="AL1981" i="16"/>
  <c r="AT1965" i="16"/>
  <c r="AS1965" i="16"/>
  <c r="AR1965" i="16"/>
  <c r="AQ1965" i="16"/>
  <c r="AP1965" i="16"/>
  <c r="AO1965" i="16"/>
  <c r="AN1965" i="16"/>
  <c r="AM1965" i="16"/>
  <c r="AL1965" i="16"/>
  <c r="AT1949" i="16"/>
  <c r="AS1949" i="16"/>
  <c r="AR1949" i="16"/>
  <c r="AQ1949" i="16"/>
  <c r="AP1949" i="16"/>
  <c r="AO1949" i="16"/>
  <c r="AN1949" i="16"/>
  <c r="AM1949" i="16"/>
  <c r="AL1949" i="16"/>
  <c r="AT1933" i="16"/>
  <c r="AS1933" i="16"/>
  <c r="AR1933" i="16"/>
  <c r="AQ1933" i="16"/>
  <c r="AP1933" i="16"/>
  <c r="AO1933" i="16"/>
  <c r="AN1933" i="16"/>
  <c r="AM1933" i="16"/>
  <c r="AL1933" i="16"/>
  <c r="AT1917" i="16"/>
  <c r="AS1917" i="16"/>
  <c r="AR1917" i="16"/>
  <c r="AQ1917" i="16"/>
  <c r="AP1917" i="16"/>
  <c r="AO1917" i="16"/>
  <c r="AN1917" i="16"/>
  <c r="AM1917" i="16"/>
  <c r="AL1917" i="16"/>
  <c r="AT1901" i="16"/>
  <c r="AS1901" i="16"/>
  <c r="AR1901" i="16"/>
  <c r="AQ1901" i="16"/>
  <c r="AP1901" i="16"/>
  <c r="AO1901" i="16"/>
  <c r="AN1901" i="16"/>
  <c r="AM1901" i="16"/>
  <c r="AL1901" i="16"/>
  <c r="AT1885" i="16"/>
  <c r="AS1885" i="16"/>
  <c r="AR1885" i="16"/>
  <c r="AQ1885" i="16"/>
  <c r="AP1885" i="16"/>
  <c r="AO1885" i="16"/>
  <c r="AN1885" i="16"/>
  <c r="AM1885" i="16"/>
  <c r="AL1885" i="16"/>
  <c r="AT1869" i="16"/>
  <c r="AS1869" i="16"/>
  <c r="AR1869" i="16"/>
  <c r="AQ1869" i="16"/>
  <c r="AP1869" i="16"/>
  <c r="AO1869" i="16"/>
  <c r="AN1869" i="16"/>
  <c r="AM1869" i="16"/>
  <c r="AL1869" i="16"/>
  <c r="AT1853" i="16"/>
  <c r="AS1853" i="16"/>
  <c r="AR1853" i="16"/>
  <c r="AQ1853" i="16"/>
  <c r="AP1853" i="16"/>
  <c r="AO1853" i="16"/>
  <c r="AN1853" i="16"/>
  <c r="AM1853" i="16"/>
  <c r="AL1853" i="16"/>
  <c r="AT1837" i="16"/>
  <c r="AS1837" i="16"/>
  <c r="AR1837" i="16"/>
  <c r="AQ1837" i="16"/>
  <c r="AP1837" i="16"/>
  <c r="AO1837" i="16"/>
  <c r="AN1837" i="16"/>
  <c r="AM1837" i="16"/>
  <c r="AL1837" i="16"/>
  <c r="AT1821" i="16"/>
  <c r="AS1821" i="16"/>
  <c r="AR1821" i="16"/>
  <c r="AQ1821" i="16"/>
  <c r="AP1821" i="16"/>
  <c r="AO1821" i="16"/>
  <c r="AN1821" i="16"/>
  <c r="AM1821" i="16"/>
  <c r="AL1821" i="16"/>
  <c r="AT1805" i="16"/>
  <c r="AS1805" i="16"/>
  <c r="AR1805" i="16"/>
  <c r="AQ1805" i="16"/>
  <c r="AP1805" i="16"/>
  <c r="AO1805" i="16"/>
  <c r="AN1805" i="16"/>
  <c r="AM1805" i="16"/>
  <c r="AL1805" i="16"/>
  <c r="AT1789" i="16"/>
  <c r="AS1789" i="16"/>
  <c r="AR1789" i="16"/>
  <c r="AQ1789" i="16"/>
  <c r="AP1789" i="16"/>
  <c r="AO1789" i="16"/>
  <c r="AN1789" i="16"/>
  <c r="AM1789" i="16"/>
  <c r="AL1789" i="16"/>
  <c r="AT2240" i="16"/>
  <c r="AS2240" i="16"/>
  <c r="AR2240" i="16"/>
  <c r="AQ2240" i="16"/>
  <c r="AP2240" i="16"/>
  <c r="AO2240" i="16"/>
  <c r="AN2240" i="16"/>
  <c r="AM2240" i="16"/>
  <c r="AL2240" i="16"/>
  <c r="AT2224" i="16"/>
  <c r="AS2224" i="16"/>
  <c r="AR2224" i="16"/>
  <c r="AQ2224" i="16"/>
  <c r="AP2224" i="16"/>
  <c r="AO2224" i="16"/>
  <c r="AN2224" i="16"/>
  <c r="AM2224" i="16"/>
  <c r="AL2224" i="16"/>
  <c r="AT2208" i="16"/>
  <c r="AS2208" i="16"/>
  <c r="AR2208" i="16"/>
  <c r="AQ2208" i="16"/>
  <c r="AP2208" i="16"/>
  <c r="AO2208" i="16"/>
  <c r="AN2208" i="16"/>
  <c r="AM2208" i="16"/>
  <c r="AL2208" i="16"/>
  <c r="AT2192" i="16"/>
  <c r="AS2192" i="16"/>
  <c r="AR2192" i="16"/>
  <c r="AQ2192" i="16"/>
  <c r="AP2192" i="16"/>
  <c r="AO2192" i="16"/>
  <c r="AN2192" i="16"/>
  <c r="AM2192" i="16"/>
  <c r="AL2192" i="16"/>
  <c r="AT2176" i="16"/>
  <c r="AS2176" i="16"/>
  <c r="AR2176" i="16"/>
  <c r="AQ2176" i="16"/>
  <c r="AP2176" i="16"/>
  <c r="AO2176" i="16"/>
  <c r="AN2176" i="16"/>
  <c r="AM2176" i="16"/>
  <c r="AL2176" i="16"/>
  <c r="AT2160" i="16"/>
  <c r="AS2160" i="16"/>
  <c r="AR2160" i="16"/>
  <c r="AQ2160" i="16"/>
  <c r="AP2160" i="16"/>
  <c r="AO2160" i="16"/>
  <c r="AN2160" i="16"/>
  <c r="AM2160" i="16"/>
  <c r="AL2160" i="16"/>
  <c r="AT2144" i="16"/>
  <c r="AS2144" i="16"/>
  <c r="AR2144" i="16"/>
  <c r="AQ2144" i="16"/>
  <c r="AP2144" i="16"/>
  <c r="AO2144" i="16"/>
  <c r="AN2144" i="16"/>
  <c r="AM2144" i="16"/>
  <c r="AL2144" i="16"/>
  <c r="AT2128" i="16"/>
  <c r="AS2128" i="16"/>
  <c r="AR2128" i="16"/>
  <c r="AQ2128" i="16"/>
  <c r="AP2128" i="16"/>
  <c r="AO2128" i="16"/>
  <c r="AN2128" i="16"/>
  <c r="AM2128" i="16"/>
  <c r="AL2128" i="16"/>
  <c r="AT2112" i="16"/>
  <c r="AS2112" i="16"/>
  <c r="AR2112" i="16"/>
  <c r="AQ2112" i="16"/>
  <c r="AP2112" i="16"/>
  <c r="AO2112" i="16"/>
  <c r="AN2112" i="16"/>
  <c r="AM2112" i="16"/>
  <c r="AL2112" i="16"/>
  <c r="AT2096" i="16"/>
  <c r="AS2096" i="16"/>
  <c r="AR2096" i="16"/>
  <c r="AQ2096" i="16"/>
  <c r="AP2096" i="16"/>
  <c r="AO2096" i="16"/>
  <c r="AN2096" i="16"/>
  <c r="AM2096" i="16"/>
  <c r="AL2096" i="16"/>
  <c r="AT2080" i="16"/>
  <c r="AS2080" i="16"/>
  <c r="AR2080" i="16"/>
  <c r="AQ2080" i="16"/>
  <c r="AP2080" i="16"/>
  <c r="AO2080" i="16"/>
  <c r="AN2080" i="16"/>
  <c r="AM2080" i="16"/>
  <c r="AL2080" i="16"/>
  <c r="AT2064" i="16"/>
  <c r="AS2064" i="16"/>
  <c r="AR2064" i="16"/>
  <c r="AQ2064" i="16"/>
  <c r="AP2064" i="16"/>
  <c r="AO2064" i="16"/>
  <c r="AN2064" i="16"/>
  <c r="AM2064" i="16"/>
  <c r="AL2064" i="16"/>
  <c r="AT2048" i="16"/>
  <c r="AS2048" i="16"/>
  <c r="AR2048" i="16"/>
  <c r="AQ2048" i="16"/>
  <c r="AP2048" i="16"/>
  <c r="AO2048" i="16"/>
  <c r="AN2048" i="16"/>
  <c r="AM2048" i="16"/>
  <c r="AL2048" i="16"/>
  <c r="AT2032" i="16"/>
  <c r="AS2032" i="16"/>
  <c r="AR2032" i="16"/>
  <c r="AQ2032" i="16"/>
  <c r="AP2032" i="16"/>
  <c r="AO2032" i="16"/>
  <c r="AN2032" i="16"/>
  <c r="AM2032" i="16"/>
  <c r="AL2032" i="16"/>
  <c r="AT2016" i="16"/>
  <c r="AS2016" i="16"/>
  <c r="AR2016" i="16"/>
  <c r="AQ2016" i="16"/>
  <c r="AP2016" i="16"/>
  <c r="AO2016" i="16"/>
  <c r="AN2016" i="16"/>
  <c r="AM2016" i="16"/>
  <c r="AL2016" i="16"/>
  <c r="AT2000" i="16"/>
  <c r="AS2000" i="16"/>
  <c r="AR2000" i="16"/>
  <c r="AQ2000" i="16"/>
  <c r="AP2000" i="16"/>
  <c r="AO2000" i="16"/>
  <c r="AN2000" i="16"/>
  <c r="AM2000" i="16"/>
  <c r="AL2000" i="16"/>
  <c r="AT1984" i="16"/>
  <c r="AS1984" i="16"/>
  <c r="AR1984" i="16"/>
  <c r="AQ1984" i="16"/>
  <c r="AP1984" i="16"/>
  <c r="AO1984" i="16"/>
  <c r="AN1984" i="16"/>
  <c r="AM1984" i="16"/>
  <c r="AL1984" i="16"/>
  <c r="AT1968" i="16"/>
  <c r="AS1968" i="16"/>
  <c r="AR1968" i="16"/>
  <c r="AQ1968" i="16"/>
  <c r="AP1968" i="16"/>
  <c r="AO1968" i="16"/>
  <c r="AN1968" i="16"/>
  <c r="AM1968" i="16"/>
  <c r="AL1968" i="16"/>
  <c r="AT1952" i="16"/>
  <c r="AS1952" i="16"/>
  <c r="AR1952" i="16"/>
  <c r="AQ1952" i="16"/>
  <c r="AP1952" i="16"/>
  <c r="AO1952" i="16"/>
  <c r="AN1952" i="16"/>
  <c r="AM1952" i="16"/>
  <c r="AL1952" i="16"/>
  <c r="AT1936" i="16"/>
  <c r="AS1936" i="16"/>
  <c r="AR1936" i="16"/>
  <c r="AQ1936" i="16"/>
  <c r="AP1936" i="16"/>
  <c r="AO1936" i="16"/>
  <c r="AN1936" i="16"/>
  <c r="AM1936" i="16"/>
  <c r="AL1936" i="16"/>
  <c r="AT1920" i="16"/>
  <c r="AS1920" i="16"/>
  <c r="AR1920" i="16"/>
  <c r="AQ1920" i="16"/>
  <c r="AP1920" i="16"/>
  <c r="AO1920" i="16"/>
  <c r="AN1920" i="16"/>
  <c r="AM1920" i="16"/>
  <c r="AL1920" i="16"/>
  <c r="AT1904" i="16"/>
  <c r="AS1904" i="16"/>
  <c r="AR1904" i="16"/>
  <c r="AQ1904" i="16"/>
  <c r="AP1904" i="16"/>
  <c r="AO1904" i="16"/>
  <c r="AN1904" i="16"/>
  <c r="AM1904" i="16"/>
  <c r="AL1904" i="16"/>
  <c r="AT1888" i="16"/>
  <c r="AS1888" i="16"/>
  <c r="AR1888" i="16"/>
  <c r="AQ1888" i="16"/>
  <c r="AP1888" i="16"/>
  <c r="AO1888" i="16"/>
  <c r="AN1888" i="16"/>
  <c r="AM1888" i="16"/>
  <c r="AL1888" i="16"/>
  <c r="AT1872" i="16"/>
  <c r="AS1872" i="16"/>
  <c r="AR1872" i="16"/>
  <c r="AQ1872" i="16"/>
  <c r="AP1872" i="16"/>
  <c r="AO1872" i="16"/>
  <c r="AN1872" i="16"/>
  <c r="AM1872" i="16"/>
  <c r="AL1872" i="16"/>
  <c r="AT1856" i="16"/>
  <c r="AS1856" i="16"/>
  <c r="AR1856" i="16"/>
  <c r="AQ1856" i="16"/>
  <c r="AP1856" i="16"/>
  <c r="AO1856" i="16"/>
  <c r="AN1856" i="16"/>
  <c r="AM1856" i="16"/>
  <c r="AL1856" i="16"/>
  <c r="AT1840" i="16"/>
  <c r="AS1840" i="16"/>
  <c r="AR1840" i="16"/>
  <c r="AQ1840" i="16"/>
  <c r="AP1840" i="16"/>
  <c r="AO1840" i="16"/>
  <c r="AN1840" i="16"/>
  <c r="AM1840" i="16"/>
  <c r="AL1840" i="16"/>
  <c r="AT1824" i="16"/>
  <c r="AS1824" i="16"/>
  <c r="AR1824" i="16"/>
  <c r="AQ1824" i="16"/>
  <c r="AP1824" i="16"/>
  <c r="AO1824" i="16"/>
  <c r="AN1824" i="16"/>
  <c r="AM1824" i="16"/>
  <c r="AL1824" i="16"/>
  <c r="AT1808" i="16"/>
  <c r="AS1808" i="16"/>
  <c r="AR1808" i="16"/>
  <c r="AQ1808" i="16"/>
  <c r="AP1808" i="16"/>
  <c r="AO1808" i="16"/>
  <c r="AN1808" i="16"/>
  <c r="AM1808" i="16"/>
  <c r="AL1808" i="16"/>
  <c r="AT1792" i="16"/>
  <c r="AS1792" i="16"/>
  <c r="AR1792" i="16"/>
  <c r="AQ1792" i="16"/>
  <c r="AP1792" i="16"/>
  <c r="AO1792" i="16"/>
  <c r="AN1792" i="16"/>
  <c r="AM1792" i="16"/>
  <c r="AL1792" i="16"/>
  <c r="AT2238" i="16"/>
  <c r="AS2238" i="16"/>
  <c r="AR2238" i="16"/>
  <c r="AQ2238" i="16"/>
  <c r="AP2238" i="16"/>
  <c r="AO2238" i="16"/>
  <c r="AN2238" i="16"/>
  <c r="AM2238" i="16"/>
  <c r="AL2238" i="16"/>
  <c r="AT2222" i="16"/>
  <c r="AS2222" i="16"/>
  <c r="AR2222" i="16"/>
  <c r="AQ2222" i="16"/>
  <c r="AP2222" i="16"/>
  <c r="AO2222" i="16"/>
  <c r="AN2222" i="16"/>
  <c r="AM2222" i="16"/>
  <c r="AL2222" i="16"/>
  <c r="AT2206" i="16"/>
  <c r="AS2206" i="16"/>
  <c r="AR2206" i="16"/>
  <c r="AQ2206" i="16"/>
  <c r="AP2206" i="16"/>
  <c r="AO2206" i="16"/>
  <c r="AN2206" i="16"/>
  <c r="AM2206" i="16"/>
  <c r="AL2206" i="16"/>
  <c r="AT2190" i="16"/>
  <c r="AS2190" i="16"/>
  <c r="AR2190" i="16"/>
  <c r="AQ2190" i="16"/>
  <c r="AP2190" i="16"/>
  <c r="AO2190" i="16"/>
  <c r="AN2190" i="16"/>
  <c r="AM2190" i="16"/>
  <c r="AL2190" i="16"/>
  <c r="AT2174" i="16"/>
  <c r="AS2174" i="16"/>
  <c r="AR2174" i="16"/>
  <c r="AQ2174" i="16"/>
  <c r="AP2174" i="16"/>
  <c r="AO2174" i="16"/>
  <c r="AN2174" i="16"/>
  <c r="AM2174" i="16"/>
  <c r="AL2174" i="16"/>
  <c r="AT2158" i="16"/>
  <c r="AS2158" i="16"/>
  <c r="AR2158" i="16"/>
  <c r="AQ2158" i="16"/>
  <c r="AP2158" i="16"/>
  <c r="AO2158" i="16"/>
  <c r="AN2158" i="16"/>
  <c r="AM2158" i="16"/>
  <c r="AL2158" i="16"/>
  <c r="AT2142" i="16"/>
  <c r="AS2142" i="16"/>
  <c r="AR2142" i="16"/>
  <c r="AQ2142" i="16"/>
  <c r="AP2142" i="16"/>
  <c r="AO2142" i="16"/>
  <c r="AN2142" i="16"/>
  <c r="AM2142" i="16"/>
  <c r="AL2142" i="16"/>
  <c r="AT2126" i="16"/>
  <c r="AS2126" i="16"/>
  <c r="AR2126" i="16"/>
  <c r="AQ2126" i="16"/>
  <c r="AP2126" i="16"/>
  <c r="AO2126" i="16"/>
  <c r="AN2126" i="16"/>
  <c r="AM2126" i="16"/>
  <c r="AL2126" i="16"/>
  <c r="AT2110" i="16"/>
  <c r="AS2110" i="16"/>
  <c r="AR2110" i="16"/>
  <c r="AQ2110" i="16"/>
  <c r="AP2110" i="16"/>
  <c r="AO2110" i="16"/>
  <c r="AN2110" i="16"/>
  <c r="AM2110" i="16"/>
  <c r="AL2110" i="16"/>
  <c r="AT2094" i="16"/>
  <c r="AS2094" i="16"/>
  <c r="AR2094" i="16"/>
  <c r="AQ2094" i="16"/>
  <c r="AP2094" i="16"/>
  <c r="AO2094" i="16"/>
  <c r="AN2094" i="16"/>
  <c r="AM2094" i="16"/>
  <c r="AL2094" i="16"/>
  <c r="AT2078" i="16"/>
  <c r="AS2078" i="16"/>
  <c r="AR2078" i="16"/>
  <c r="AQ2078" i="16"/>
  <c r="AP2078" i="16"/>
  <c r="AO2078" i="16"/>
  <c r="AN2078" i="16"/>
  <c r="AM2078" i="16"/>
  <c r="AL2078" i="16"/>
  <c r="AT2062" i="16"/>
  <c r="AS2062" i="16"/>
  <c r="AR2062" i="16"/>
  <c r="AQ2062" i="16"/>
  <c r="AP2062" i="16"/>
  <c r="AO2062" i="16"/>
  <c r="AN2062" i="16"/>
  <c r="AM2062" i="16"/>
  <c r="AL2062" i="16"/>
  <c r="AT2046" i="16"/>
  <c r="AS2046" i="16"/>
  <c r="AR2046" i="16"/>
  <c r="AQ2046" i="16"/>
  <c r="AP2046" i="16"/>
  <c r="AO2046" i="16"/>
  <c r="AN2046" i="16"/>
  <c r="AM2046" i="16"/>
  <c r="AL2046" i="16"/>
  <c r="AT2030" i="16"/>
  <c r="AS2030" i="16"/>
  <c r="AR2030" i="16"/>
  <c r="AQ2030" i="16"/>
  <c r="AP2030" i="16"/>
  <c r="AO2030" i="16"/>
  <c r="AN2030" i="16"/>
  <c r="AM2030" i="16"/>
  <c r="AL2030" i="16"/>
  <c r="AT2014" i="16"/>
  <c r="AS2014" i="16"/>
  <c r="AR2014" i="16"/>
  <c r="AQ2014" i="16"/>
  <c r="AP2014" i="16"/>
  <c r="AO2014" i="16"/>
  <c r="AN2014" i="16"/>
  <c r="AM2014" i="16"/>
  <c r="AL2014" i="16"/>
  <c r="AT1998" i="16"/>
  <c r="AS1998" i="16"/>
  <c r="AR1998" i="16"/>
  <c r="AQ1998" i="16"/>
  <c r="AP1998" i="16"/>
  <c r="AO1998" i="16"/>
  <c r="AN1998" i="16"/>
  <c r="AM1998" i="16"/>
  <c r="AL1998" i="16"/>
  <c r="AT1982" i="16"/>
  <c r="AS1982" i="16"/>
  <c r="AR1982" i="16"/>
  <c r="AQ1982" i="16"/>
  <c r="AP1982" i="16"/>
  <c r="AO1982" i="16"/>
  <c r="AN1982" i="16"/>
  <c r="AM1982" i="16"/>
  <c r="AL1982" i="16"/>
  <c r="AT1966" i="16"/>
  <c r="AS1966" i="16"/>
  <c r="AR1966" i="16"/>
  <c r="AQ1966" i="16"/>
  <c r="AP1966" i="16"/>
  <c r="AO1966" i="16"/>
  <c r="AN1966" i="16"/>
  <c r="AM1966" i="16"/>
  <c r="AL1966" i="16"/>
  <c r="AT1950" i="16"/>
  <c r="AS1950" i="16"/>
  <c r="AR1950" i="16"/>
  <c r="AQ1950" i="16"/>
  <c r="AP1950" i="16"/>
  <c r="AO1950" i="16"/>
  <c r="AN1950" i="16"/>
  <c r="AM1950" i="16"/>
  <c r="AL1950" i="16"/>
  <c r="AT1934" i="16"/>
  <c r="AS1934" i="16"/>
  <c r="AR1934" i="16"/>
  <c r="AQ1934" i="16"/>
  <c r="AP1934" i="16"/>
  <c r="AO1934" i="16"/>
  <c r="AN1934" i="16"/>
  <c r="AM1934" i="16"/>
  <c r="AL1934" i="16"/>
  <c r="AT1918" i="16"/>
  <c r="AS1918" i="16"/>
  <c r="AR1918" i="16"/>
  <c r="AQ1918" i="16"/>
  <c r="AP1918" i="16"/>
  <c r="AO1918" i="16"/>
  <c r="AN1918" i="16"/>
  <c r="AM1918" i="16"/>
  <c r="AL1918" i="16"/>
  <c r="AT1902" i="16"/>
  <c r="AS1902" i="16"/>
  <c r="AR1902" i="16"/>
  <c r="AQ1902" i="16"/>
  <c r="AP1902" i="16"/>
  <c r="AO1902" i="16"/>
  <c r="AN1902" i="16"/>
  <c r="AM1902" i="16"/>
  <c r="AL1902" i="16"/>
  <c r="AT1886" i="16"/>
  <c r="AS1886" i="16"/>
  <c r="AR1886" i="16"/>
  <c r="AQ1886" i="16"/>
  <c r="AP1886" i="16"/>
  <c r="AO1886" i="16"/>
  <c r="AN1886" i="16"/>
  <c r="AM1886" i="16"/>
  <c r="AL1886" i="16"/>
  <c r="AT1870" i="16"/>
  <c r="AS1870" i="16"/>
  <c r="AR1870" i="16"/>
  <c r="AQ1870" i="16"/>
  <c r="AP1870" i="16"/>
  <c r="AO1870" i="16"/>
  <c r="AN1870" i="16"/>
  <c r="AM1870" i="16"/>
  <c r="AL1870" i="16"/>
  <c r="AT1854" i="16"/>
  <c r="AS1854" i="16"/>
  <c r="AR1854" i="16"/>
  <c r="AQ1854" i="16"/>
  <c r="AP1854" i="16"/>
  <c r="AO1854" i="16"/>
  <c r="AN1854" i="16"/>
  <c r="AM1854" i="16"/>
  <c r="AL1854" i="16"/>
  <c r="AT1838" i="16"/>
  <c r="AS1838" i="16"/>
  <c r="AR1838" i="16"/>
  <c r="AQ1838" i="16"/>
  <c r="AP1838" i="16"/>
  <c r="AO1838" i="16"/>
  <c r="AN1838" i="16"/>
  <c r="AM1838" i="16"/>
  <c r="AL1838" i="16"/>
  <c r="AT1822" i="16"/>
  <c r="AS1822" i="16"/>
  <c r="AR1822" i="16"/>
  <c r="AQ1822" i="16"/>
  <c r="AP1822" i="16"/>
  <c r="AO1822" i="16"/>
  <c r="AN1822" i="16"/>
  <c r="AM1822" i="16"/>
  <c r="AL1822" i="16"/>
  <c r="AT1806" i="16"/>
  <c r="AS1806" i="16"/>
  <c r="AR1806" i="16"/>
  <c r="AQ1806" i="16"/>
  <c r="AP1806" i="16"/>
  <c r="AO1806" i="16"/>
  <c r="AN1806" i="16"/>
  <c r="AM1806" i="16"/>
  <c r="AL1806" i="16"/>
  <c r="AT1790" i="16"/>
  <c r="AS1790" i="16"/>
  <c r="AR1790" i="16"/>
  <c r="AQ1790" i="16"/>
  <c r="AP1790" i="16"/>
  <c r="AO1790" i="16"/>
  <c r="AN1790" i="16"/>
  <c r="AM1790" i="16"/>
  <c r="AL1790" i="16"/>
  <c r="BM98" i="17"/>
  <c r="BL98" i="17" s="1"/>
  <c r="BK98" i="17" s="1"/>
  <c r="BJ98" i="17"/>
  <c r="BI98" i="17" s="1"/>
  <c r="BH98" i="17" s="1"/>
  <c r="BG98" i="17" s="1"/>
  <c r="BF98" i="17" s="1"/>
  <c r="BE98" i="17" s="1"/>
  <c r="AT98" i="17"/>
  <c r="AS98" i="17" s="1"/>
  <c r="AR98" i="17" s="1"/>
  <c r="AQ98" i="17" s="1"/>
  <c r="AP98" i="17" s="1"/>
  <c r="AO98" i="17" s="1"/>
  <c r="AN98" i="17" s="1"/>
  <c r="AM98" i="17" s="1"/>
  <c r="AL98" i="17" s="1"/>
  <c r="AT185" i="17"/>
  <c r="AS185" i="17" s="1"/>
  <c r="AR185" i="17" s="1"/>
  <c r="AT140" i="17"/>
  <c r="AT2560" i="17"/>
  <c r="AS2560" i="17"/>
  <c r="AR2560" i="17" s="1"/>
  <c r="AQ2560" i="17" s="1"/>
  <c r="AP2560" i="17" s="1"/>
  <c r="AO2560" i="17" s="1"/>
  <c r="AN2560" i="17" s="1"/>
  <c r="AM2560" i="17" s="1"/>
  <c r="AL2560" i="17"/>
  <c r="AT1996" i="17"/>
  <c r="AS1996" i="17" s="1"/>
  <c r="AR1996" i="17" s="1"/>
  <c r="AQ1996" i="17"/>
  <c r="AP1996" i="17" s="1"/>
  <c r="AO1996" i="17" s="1"/>
  <c r="AN1996" i="17" s="1"/>
  <c r="AM1996" i="17" s="1"/>
  <c r="AL1996" i="17"/>
  <c r="AT2552" i="17"/>
  <c r="AS2552" i="17" s="1"/>
  <c r="AR2552" i="17" s="1"/>
  <c r="AQ2552" i="17"/>
  <c r="AP2552" i="17" s="1"/>
  <c r="AO2552" i="17" s="1"/>
  <c r="AN2552" i="17" s="1"/>
  <c r="AM2552" i="17" s="1"/>
  <c r="AL2552" i="17" s="1"/>
  <c r="AT2730" i="17"/>
  <c r="AS2730" i="17"/>
  <c r="AR2730" i="17" s="1"/>
  <c r="AQ2730" i="17" s="1"/>
  <c r="AP2730" i="17" s="1"/>
  <c r="AO2730" i="17"/>
  <c r="AN2730" i="17" s="1"/>
  <c r="AM2730" i="17" s="1"/>
  <c r="AL2730" i="17" s="1"/>
  <c r="AT2722" i="17"/>
  <c r="AS2722" i="17"/>
  <c r="AR2722" i="17" s="1"/>
  <c r="AQ2722" i="17"/>
  <c r="AP2722" i="17" s="1"/>
  <c r="AO2722" i="17" s="1"/>
  <c r="AN2722" i="17" s="1"/>
  <c r="AM2722" i="17" s="1"/>
  <c r="AL2722" i="17" s="1"/>
  <c r="AT2714" i="17"/>
  <c r="AS2714" i="17" s="1"/>
  <c r="AR2714" i="17" s="1"/>
  <c r="AQ2714" i="17" s="1"/>
  <c r="AP2714" i="17" s="1"/>
  <c r="AO2714" i="17" s="1"/>
  <c r="AN2714" i="17" s="1"/>
  <c r="AM2714" i="17" s="1"/>
  <c r="AL2714" i="17" s="1"/>
  <c r="AT2706" i="17"/>
  <c r="AS2706" i="17"/>
  <c r="AR2706" i="17" s="1"/>
  <c r="AQ2706" i="17" s="1"/>
  <c r="AP2706" i="17"/>
  <c r="AO2706" i="17" s="1"/>
  <c r="AN2706" i="17" s="1"/>
  <c r="AM2706" i="17" s="1"/>
  <c r="AL2706" i="17" s="1"/>
  <c r="AT2698" i="17"/>
  <c r="AS2698" i="17" s="1"/>
  <c r="AR2698" i="17" s="1"/>
  <c r="AQ2698" i="17" s="1"/>
  <c r="AP2698" i="17" s="1"/>
  <c r="AO2698" i="17" s="1"/>
  <c r="AN2698" i="17" s="1"/>
  <c r="AM2698" i="17" s="1"/>
  <c r="AL2698" i="17" s="1"/>
  <c r="AT2690" i="17"/>
  <c r="AS2690" i="17" s="1"/>
  <c r="AR2690" i="17" s="1"/>
  <c r="AQ2690" i="17" s="1"/>
  <c r="AP2690" i="17" s="1"/>
  <c r="AO2690" i="17" s="1"/>
  <c r="AN2690" i="17" s="1"/>
  <c r="AM2690" i="17" s="1"/>
  <c r="AL2690" i="17" s="1"/>
  <c r="AT2682" i="17"/>
  <c r="AS2682" i="17"/>
  <c r="AR2682" i="17" s="1"/>
  <c r="AQ2682" i="17" s="1"/>
  <c r="AP2682" i="17"/>
  <c r="AO2682" i="17" s="1"/>
  <c r="AN2682" i="17" s="1"/>
  <c r="AM2682" i="17"/>
  <c r="AL2682" i="17" s="1"/>
  <c r="AT2674" i="17"/>
  <c r="AS2674" i="17" s="1"/>
  <c r="AR2674" i="17" s="1"/>
  <c r="AQ2674" i="17"/>
  <c r="AP2674" i="17" s="1"/>
  <c r="AO2674" i="17" s="1"/>
  <c r="AN2674" i="17" s="1"/>
  <c r="AM2674" i="17" s="1"/>
  <c r="AL2674" i="17" s="1"/>
  <c r="AT2666" i="17"/>
  <c r="AS2666" i="17"/>
  <c r="AR2666" i="17"/>
  <c r="AQ2666" i="17" s="1"/>
  <c r="AP2666" i="17" s="1"/>
  <c r="AO2666" i="17"/>
  <c r="AN2666" i="17" s="1"/>
  <c r="AM2666" i="17" s="1"/>
  <c r="AL2666" i="17" s="1"/>
  <c r="AT2658" i="17"/>
  <c r="AS2658" i="17"/>
  <c r="AR2658" i="17" s="1"/>
  <c r="AQ2658" i="17" s="1"/>
  <c r="AP2658" i="17"/>
  <c r="AO2658" i="17" s="1"/>
  <c r="AN2658" i="17" s="1"/>
  <c r="AM2658" i="17" s="1"/>
  <c r="AL2658" i="17" s="1"/>
  <c r="AT2650" i="17"/>
  <c r="AS2650" i="17" s="1"/>
  <c r="AR2650" i="17" s="1"/>
  <c r="AQ2650" i="17"/>
  <c r="AP2650" i="17" s="1"/>
  <c r="AO2650" i="17" s="1"/>
  <c r="AN2650" i="17" s="1"/>
  <c r="AM2650" i="17" s="1"/>
  <c r="AL2650" i="17"/>
  <c r="AT2642" i="17"/>
  <c r="AS2642" i="17" s="1"/>
  <c r="AR2642" i="17"/>
  <c r="AQ2642" i="17" s="1"/>
  <c r="AP2642" i="17" s="1"/>
  <c r="AO2642" i="17" s="1"/>
  <c r="AN2642" i="17" s="1"/>
  <c r="AM2642" i="17"/>
  <c r="AL2642" i="17" s="1"/>
  <c r="AT2634" i="17"/>
  <c r="AS2634" i="17"/>
  <c r="AR2634" i="17" s="1"/>
  <c r="AQ2634" i="17" s="1"/>
  <c r="AP2634" i="17" s="1"/>
  <c r="AO2634" i="17" s="1"/>
  <c r="AN2634" i="17" s="1"/>
  <c r="AM2634" i="17" s="1"/>
  <c r="AL2634" i="17" s="1"/>
  <c r="AT2626" i="17"/>
  <c r="AS2626" i="17" s="1"/>
  <c r="AR2626" i="17" s="1"/>
  <c r="AQ2626" i="17" s="1"/>
  <c r="AP2626" i="17" s="1"/>
  <c r="AO2626" i="17"/>
  <c r="AN2626" i="17" s="1"/>
  <c r="AM2626" i="17" s="1"/>
  <c r="AL2626" i="17" s="1"/>
  <c r="AT2618" i="17"/>
  <c r="AS2618" i="17"/>
  <c r="AR2618" i="17" s="1"/>
  <c r="AQ2618" i="17" s="1"/>
  <c r="AP2618" i="17" s="1"/>
  <c r="AO2618" i="17" s="1"/>
  <c r="AN2618" i="17" s="1"/>
  <c r="AM2618" i="17" s="1"/>
  <c r="AL2618" i="17" s="1"/>
  <c r="AT2610" i="17"/>
  <c r="AS2610" i="17" s="1"/>
  <c r="AR2610" i="17" s="1"/>
  <c r="AQ2610" i="17"/>
  <c r="AP2610" i="17" s="1"/>
  <c r="AO2610" i="17" s="1"/>
  <c r="AN2610" i="17"/>
  <c r="AM2610" i="17" s="1"/>
  <c r="AL2610" i="17" s="1"/>
  <c r="AT2602" i="17"/>
  <c r="AS2602" i="17"/>
  <c r="AR2602" i="17"/>
  <c r="AQ2602" i="17" s="1"/>
  <c r="AP2602" i="17" s="1"/>
  <c r="AO2602" i="17" s="1"/>
  <c r="AN2602" i="17" s="1"/>
  <c r="AM2602" i="17" s="1"/>
  <c r="AL2602" i="17" s="1"/>
  <c r="AT2570" i="17"/>
  <c r="AS2570" i="17"/>
  <c r="AR2570" i="17" s="1"/>
  <c r="AQ2570" i="17" s="1"/>
  <c r="AP2570" i="17"/>
  <c r="AO2570" i="17" s="1"/>
  <c r="AN2570" i="17" s="1"/>
  <c r="AM2570" i="17" s="1"/>
  <c r="AL2570" i="17" s="1"/>
  <c r="AT2232" i="17"/>
  <c r="AS2232" i="17" s="1"/>
  <c r="AR2232" i="17" s="1"/>
  <c r="AQ2232" i="17" s="1"/>
  <c r="AP2232" i="17" s="1"/>
  <c r="AO2232" i="17" s="1"/>
  <c r="AN2232" i="17" s="1"/>
  <c r="AM2232" i="17" s="1"/>
  <c r="AL2232" i="17" s="1"/>
  <c r="AT2737" i="17"/>
  <c r="AS2737" i="17" s="1"/>
  <c r="AR2737" i="17" s="1"/>
  <c r="AQ2737" i="17" s="1"/>
  <c r="AP2737" i="17" s="1"/>
  <c r="AO2737" i="17" s="1"/>
  <c r="AN2737" i="17" s="1"/>
  <c r="AM2737" i="17" s="1"/>
  <c r="AL2737" i="17" s="1"/>
  <c r="AT2729" i="17"/>
  <c r="AS2729" i="17"/>
  <c r="AR2729" i="17" s="1"/>
  <c r="AQ2729" i="17" s="1"/>
  <c r="AP2729" i="17" s="1"/>
  <c r="AO2729" i="17" s="1"/>
  <c r="AN2729" i="17"/>
  <c r="AM2729" i="17" s="1"/>
  <c r="AL2729" i="17" s="1"/>
  <c r="AT2721" i="17"/>
  <c r="AS2721" i="17" s="1"/>
  <c r="AR2721" i="17" s="1"/>
  <c r="AQ2721" i="17" s="1"/>
  <c r="AP2721" i="17" s="1"/>
  <c r="AO2721" i="17"/>
  <c r="AN2721" i="17" s="1"/>
  <c r="AM2721" i="17" s="1"/>
  <c r="AL2721" i="17"/>
  <c r="BC1998" i="16"/>
  <c r="BD1998" i="16"/>
  <c r="BB1998" i="16"/>
  <c r="AT121" i="17"/>
  <c r="AS121" i="17" s="1"/>
  <c r="AR121" i="17"/>
  <c r="AQ121" i="17" s="1"/>
  <c r="AP121" i="17" s="1"/>
  <c r="AO121" i="17" s="1"/>
  <c r="AN121" i="17" s="1"/>
  <c r="AM121" i="17" s="1"/>
  <c r="AL121" i="17" s="1"/>
  <c r="AT169" i="17"/>
  <c r="AS169" i="17" s="1"/>
  <c r="AR169" i="17" s="1"/>
  <c r="AQ169" i="17" s="1"/>
  <c r="AP169" i="17" s="1"/>
  <c r="AO169" i="17" s="1"/>
  <c r="AN169" i="17" s="1"/>
  <c r="AM169" i="17" s="1"/>
  <c r="AL169" i="17" s="1"/>
  <c r="AK169" i="17" s="1"/>
  <c r="BC1822" i="16"/>
  <c r="BD1822" i="16"/>
  <c r="BB1822" i="16"/>
  <c r="AT63" i="17"/>
  <c r="AS63" i="17" s="1"/>
  <c r="AR63" i="17" s="1"/>
  <c r="AQ63" i="17" s="1"/>
  <c r="AP63" i="17" s="1"/>
  <c r="AO63" i="17" s="1"/>
  <c r="AN63" i="17" s="1"/>
  <c r="AM63" i="17" s="1"/>
  <c r="AL63" i="17" s="1"/>
  <c r="AT95" i="17"/>
  <c r="AS95" i="17" s="1"/>
  <c r="AR95" i="17" s="1"/>
  <c r="AQ95" i="17" s="1"/>
  <c r="AP95" i="17" s="1"/>
  <c r="AO95" i="17" s="1"/>
  <c r="AN95" i="17" s="1"/>
  <c r="AM95" i="17" s="1"/>
  <c r="AL95" i="17" s="1"/>
  <c r="AJ36" i="16"/>
  <c r="AI36" i="16"/>
  <c r="AH36" i="16"/>
  <c r="AA36" i="16"/>
  <c r="AK36" i="16"/>
  <c r="AI135" i="16"/>
  <c r="AH135" i="16"/>
  <c r="AJ135" i="16"/>
  <c r="AK135" i="16"/>
  <c r="BB77" i="16"/>
  <c r="BC77" i="16"/>
  <c r="BD77" i="16"/>
  <c r="BB101" i="16"/>
  <c r="BC101" i="16"/>
  <c r="BD101" i="16"/>
  <c r="CM36" i="16"/>
  <c r="CN36" i="16"/>
  <c r="CM52" i="16"/>
  <c r="CN52" i="16"/>
  <c r="CM68" i="16"/>
  <c r="CN68" i="16"/>
  <c r="CM84" i="16"/>
  <c r="CN84" i="16"/>
  <c r="CN73" i="16"/>
  <c r="CM73" i="16"/>
  <c r="BB2016" i="16"/>
  <c r="BC2016" i="16"/>
  <c r="BD2016" i="16"/>
  <c r="BC1886" i="16"/>
  <c r="BD1886" i="16"/>
  <c r="BB1886" i="16"/>
  <c r="CF73" i="16"/>
  <c r="CE73" i="16"/>
  <c r="CD73" i="16"/>
  <c r="CC73" i="16"/>
  <c r="CB73" i="16"/>
  <c r="CA73" i="16"/>
  <c r="BZ73" i="16"/>
  <c r="BY73" i="16"/>
  <c r="BX73" i="16"/>
  <c r="CF59" i="16"/>
  <c r="CE59" i="16"/>
  <c r="CD59" i="16"/>
  <c r="CC59" i="16"/>
  <c r="CB59" i="16"/>
  <c r="CA59" i="16"/>
  <c r="BZ59" i="16"/>
  <c r="BY59" i="16"/>
  <c r="BX59" i="16"/>
  <c r="CF40" i="16"/>
  <c r="CE40" i="16"/>
  <c r="CD40" i="16"/>
  <c r="CC40" i="16"/>
  <c r="CB40" i="16"/>
  <c r="CA40" i="16"/>
  <c r="BZ40" i="16"/>
  <c r="BY40" i="16"/>
  <c r="BX40" i="16"/>
  <c r="CF32" i="16"/>
  <c r="CE32" i="16"/>
  <c r="CD32" i="16"/>
  <c r="CC32" i="16"/>
  <c r="CB32" i="16"/>
  <c r="CA32" i="16"/>
  <c r="BZ32" i="16"/>
  <c r="BY32" i="16"/>
  <c r="BX32" i="16"/>
  <c r="CF22" i="16"/>
  <c r="CE22" i="16"/>
  <c r="CD22" i="16"/>
  <c r="CC22" i="16"/>
  <c r="CB22" i="16"/>
  <c r="CA22" i="16"/>
  <c r="BZ22" i="16"/>
  <c r="BY22" i="16"/>
  <c r="BX22" i="16"/>
  <c r="AT2726" i="16"/>
  <c r="AS2726" i="16"/>
  <c r="AR2726" i="16"/>
  <c r="AQ2726" i="16"/>
  <c r="AP2726" i="16"/>
  <c r="AO2726" i="16"/>
  <c r="AN2726" i="16"/>
  <c r="AM2726" i="16"/>
  <c r="AL2726" i="16"/>
  <c r="AT2710" i="16"/>
  <c r="AS2710" i="16"/>
  <c r="AR2710" i="16"/>
  <c r="AQ2710" i="16"/>
  <c r="AP2710" i="16"/>
  <c r="AO2710" i="16"/>
  <c r="AN2710" i="16"/>
  <c r="AM2710" i="16"/>
  <c r="AL2710" i="16"/>
  <c r="AT2694" i="16"/>
  <c r="AS2694" i="16"/>
  <c r="AR2694" i="16"/>
  <c r="AQ2694" i="16"/>
  <c r="AP2694" i="16"/>
  <c r="AO2694" i="16"/>
  <c r="AN2694" i="16"/>
  <c r="AM2694" i="16"/>
  <c r="AL2694" i="16"/>
  <c r="AT2678" i="16"/>
  <c r="AS2678" i="16"/>
  <c r="AR2678" i="16"/>
  <c r="AQ2678" i="16"/>
  <c r="AP2678" i="16"/>
  <c r="AO2678" i="16"/>
  <c r="AN2678" i="16"/>
  <c r="AM2678" i="16"/>
  <c r="AL2678" i="16"/>
  <c r="AT2662" i="16"/>
  <c r="AS2662" i="16"/>
  <c r="AR2662" i="16"/>
  <c r="AQ2662" i="16"/>
  <c r="AP2662" i="16"/>
  <c r="AO2662" i="16"/>
  <c r="AN2662" i="16"/>
  <c r="AM2662" i="16"/>
  <c r="AL2662" i="16"/>
  <c r="AT2646" i="16"/>
  <c r="AS2646" i="16"/>
  <c r="AR2646" i="16"/>
  <c r="AQ2646" i="16"/>
  <c r="AP2646" i="16"/>
  <c r="AO2646" i="16"/>
  <c r="AN2646" i="16"/>
  <c r="AM2646" i="16"/>
  <c r="AL2646" i="16"/>
  <c r="AT2630" i="16"/>
  <c r="AS2630" i="16"/>
  <c r="AR2630" i="16"/>
  <c r="AQ2630" i="16"/>
  <c r="AP2630" i="16"/>
  <c r="AO2630" i="16"/>
  <c r="AN2630" i="16"/>
  <c r="AM2630" i="16"/>
  <c r="AL2630" i="16"/>
  <c r="AT2614" i="16"/>
  <c r="AS2614" i="16"/>
  <c r="AR2614" i="16"/>
  <c r="AQ2614" i="16"/>
  <c r="AP2614" i="16"/>
  <c r="AO2614" i="16"/>
  <c r="AN2614" i="16"/>
  <c r="AM2614" i="16"/>
  <c r="AL2614" i="16"/>
  <c r="AT2598" i="16"/>
  <c r="AS2598" i="16"/>
  <c r="AR2598" i="16"/>
  <c r="AQ2598" i="16"/>
  <c r="AP2598" i="16"/>
  <c r="AO2598" i="16"/>
  <c r="AN2598" i="16"/>
  <c r="AM2598" i="16"/>
  <c r="AL2598" i="16"/>
  <c r="AT2582" i="16"/>
  <c r="AS2582" i="16"/>
  <c r="AR2582" i="16"/>
  <c r="AQ2582" i="16"/>
  <c r="AP2582" i="16"/>
  <c r="AO2582" i="16"/>
  <c r="AN2582" i="16"/>
  <c r="AM2582" i="16"/>
  <c r="AL2582" i="16"/>
  <c r="AT2566" i="16"/>
  <c r="AS2566" i="16"/>
  <c r="AR2566" i="16"/>
  <c r="AQ2566" i="16"/>
  <c r="AP2566" i="16"/>
  <c r="AO2566" i="16"/>
  <c r="AN2566" i="16"/>
  <c r="AM2566" i="16"/>
  <c r="AL2566" i="16"/>
  <c r="AT2550" i="16"/>
  <c r="AS2550" i="16"/>
  <c r="AR2550" i="16"/>
  <c r="AQ2550" i="16"/>
  <c r="AP2550" i="16"/>
  <c r="AO2550" i="16"/>
  <c r="AN2550" i="16"/>
  <c r="AM2550" i="16"/>
  <c r="AL2550" i="16"/>
  <c r="AT2534" i="16"/>
  <c r="AS2534" i="16"/>
  <c r="AR2534" i="16"/>
  <c r="AQ2534" i="16"/>
  <c r="AP2534" i="16"/>
  <c r="AO2534" i="16"/>
  <c r="AN2534" i="16"/>
  <c r="AM2534" i="16"/>
  <c r="AL2534" i="16"/>
  <c r="AT2518" i="16"/>
  <c r="AS2518" i="16"/>
  <c r="AR2518" i="16"/>
  <c r="AQ2518" i="16"/>
  <c r="AP2518" i="16"/>
  <c r="AO2518" i="16"/>
  <c r="AN2518" i="16"/>
  <c r="AM2518" i="16"/>
  <c r="AL2518" i="16"/>
  <c r="AT2502" i="16"/>
  <c r="AS2502" i="16"/>
  <c r="AR2502" i="16"/>
  <c r="AQ2502" i="16"/>
  <c r="AP2502" i="16"/>
  <c r="AO2502" i="16"/>
  <c r="AN2502" i="16"/>
  <c r="AM2502" i="16"/>
  <c r="AL2502" i="16"/>
  <c r="AT2486" i="16"/>
  <c r="AS2486" i="16"/>
  <c r="AR2486" i="16"/>
  <c r="AQ2486" i="16"/>
  <c r="AP2486" i="16"/>
  <c r="AO2486" i="16"/>
  <c r="AN2486" i="16"/>
  <c r="AM2486" i="16"/>
  <c r="AL2486" i="16"/>
  <c r="AT2470" i="16"/>
  <c r="AS2470" i="16"/>
  <c r="AR2470" i="16"/>
  <c r="AQ2470" i="16"/>
  <c r="AP2470" i="16"/>
  <c r="AO2470" i="16"/>
  <c r="AN2470" i="16"/>
  <c r="AM2470" i="16"/>
  <c r="AL2470" i="16"/>
  <c r="AT2454" i="16"/>
  <c r="AS2454" i="16"/>
  <c r="AR2454" i="16"/>
  <c r="AQ2454" i="16"/>
  <c r="AP2454" i="16"/>
  <c r="AO2454" i="16"/>
  <c r="AN2454" i="16"/>
  <c r="AM2454" i="16"/>
  <c r="AL2454" i="16"/>
  <c r="AT2438" i="16"/>
  <c r="AS2438" i="16"/>
  <c r="AR2438" i="16"/>
  <c r="AQ2438" i="16"/>
  <c r="AP2438" i="16"/>
  <c r="AO2438" i="16"/>
  <c r="AN2438" i="16"/>
  <c r="AM2438" i="16"/>
  <c r="AL2438" i="16"/>
  <c r="AT2422" i="16"/>
  <c r="AS2422" i="16"/>
  <c r="AR2422" i="16"/>
  <c r="AQ2422" i="16"/>
  <c r="AP2422" i="16"/>
  <c r="AO2422" i="16"/>
  <c r="AN2422" i="16"/>
  <c r="AM2422" i="16"/>
  <c r="AL2422" i="16"/>
  <c r="AT2406" i="16"/>
  <c r="AS2406" i="16"/>
  <c r="AR2406" i="16"/>
  <c r="AQ2406" i="16"/>
  <c r="AP2406" i="16"/>
  <c r="AO2406" i="16"/>
  <c r="AN2406" i="16"/>
  <c r="AM2406" i="16"/>
  <c r="AL2406" i="16"/>
  <c r="AT2390" i="16"/>
  <c r="AS2390" i="16"/>
  <c r="AR2390" i="16"/>
  <c r="AQ2390" i="16"/>
  <c r="AP2390" i="16"/>
  <c r="AO2390" i="16"/>
  <c r="AN2390" i="16"/>
  <c r="AM2390" i="16"/>
  <c r="AL2390" i="16"/>
  <c r="AT2374" i="16"/>
  <c r="AS2374" i="16"/>
  <c r="AR2374" i="16"/>
  <c r="AQ2374" i="16"/>
  <c r="AP2374" i="16"/>
  <c r="AO2374" i="16"/>
  <c r="AN2374" i="16"/>
  <c r="AM2374" i="16"/>
  <c r="AL2374" i="16"/>
  <c r="AT2358" i="16"/>
  <c r="AS2358" i="16"/>
  <c r="AR2358" i="16"/>
  <c r="AQ2358" i="16"/>
  <c r="AP2358" i="16"/>
  <c r="AO2358" i="16"/>
  <c r="AN2358" i="16"/>
  <c r="AM2358" i="16"/>
  <c r="AL2358" i="16"/>
  <c r="AT2342" i="16"/>
  <c r="AS2342" i="16"/>
  <c r="AR2342" i="16"/>
  <c r="AQ2342" i="16"/>
  <c r="AP2342" i="16"/>
  <c r="AO2342" i="16"/>
  <c r="AN2342" i="16"/>
  <c r="AM2342" i="16"/>
  <c r="AL2342" i="16"/>
  <c r="AT2326" i="16"/>
  <c r="AS2326" i="16"/>
  <c r="AR2326" i="16"/>
  <c r="AQ2326" i="16"/>
  <c r="AP2326" i="16"/>
  <c r="AO2326" i="16"/>
  <c r="AN2326" i="16"/>
  <c r="AM2326" i="16"/>
  <c r="AL2326" i="16"/>
  <c r="AT2310" i="16"/>
  <c r="AS2310" i="16"/>
  <c r="AR2310" i="16"/>
  <c r="AQ2310" i="16"/>
  <c r="AP2310" i="16"/>
  <c r="AO2310" i="16"/>
  <c r="AN2310" i="16"/>
  <c r="AM2310" i="16"/>
  <c r="AL2310" i="16"/>
  <c r="AT2294" i="16"/>
  <c r="AS2294" i="16"/>
  <c r="AR2294" i="16"/>
  <c r="AQ2294" i="16"/>
  <c r="AP2294" i="16"/>
  <c r="AO2294" i="16"/>
  <c r="AN2294" i="16"/>
  <c r="AM2294" i="16"/>
  <c r="AL2294" i="16"/>
  <c r="AT2278" i="16"/>
  <c r="AS2278" i="16"/>
  <c r="AR2278" i="16"/>
  <c r="AQ2278" i="16"/>
  <c r="AP2278" i="16"/>
  <c r="AO2278" i="16"/>
  <c r="AN2278" i="16"/>
  <c r="AM2278" i="16"/>
  <c r="AL2278" i="16"/>
  <c r="AT2262" i="16"/>
  <c r="AS2262" i="16"/>
  <c r="AR2262" i="16"/>
  <c r="AQ2262" i="16"/>
  <c r="AP2262" i="16"/>
  <c r="AO2262" i="16"/>
  <c r="AN2262" i="16"/>
  <c r="AM2262" i="16"/>
  <c r="AL2262" i="16"/>
  <c r="AT2246" i="16"/>
  <c r="AS2246" i="16"/>
  <c r="AR2246" i="16"/>
  <c r="AQ2246" i="16"/>
  <c r="AP2246" i="16"/>
  <c r="AO2246" i="16"/>
  <c r="AN2246" i="16"/>
  <c r="AM2246" i="16"/>
  <c r="AL2246" i="16"/>
  <c r="AT2179" i="16"/>
  <c r="AR2179" i="16"/>
  <c r="AQ2179" i="16"/>
  <c r="AP2179" i="16"/>
  <c r="AO2179" i="16"/>
  <c r="AN2179" i="16"/>
  <c r="AM2179" i="16"/>
  <c r="AL2179" i="16"/>
  <c r="AS2179" i="16"/>
  <c r="AT2115" i="16"/>
  <c r="AS2115" i="16"/>
  <c r="AR2115" i="16"/>
  <c r="AQ2115" i="16"/>
  <c r="AP2115" i="16"/>
  <c r="AO2115" i="16"/>
  <c r="AN2115" i="16"/>
  <c r="AM2115" i="16"/>
  <c r="AL2115" i="16"/>
  <c r="AT2051" i="16"/>
  <c r="AS2051" i="16"/>
  <c r="AR2051" i="16"/>
  <c r="AQ2051" i="16"/>
  <c r="AP2051" i="16"/>
  <c r="AO2051" i="16"/>
  <c r="AN2051" i="16"/>
  <c r="AM2051" i="16"/>
  <c r="AL2051" i="16"/>
  <c r="AT1987" i="16"/>
  <c r="AS1987" i="16"/>
  <c r="AR1987" i="16"/>
  <c r="AQ1987" i="16"/>
  <c r="AP1987" i="16"/>
  <c r="AO1987" i="16"/>
  <c r="AN1987" i="16"/>
  <c r="AM1987" i="16"/>
  <c r="AL1987" i="16"/>
  <c r="AT1923" i="16"/>
  <c r="AS1923" i="16"/>
  <c r="AR1923" i="16"/>
  <c r="AQ1923" i="16"/>
  <c r="AP1923" i="16"/>
  <c r="AO1923" i="16"/>
  <c r="AN1923" i="16"/>
  <c r="AM1923" i="16"/>
  <c r="AL1923" i="16"/>
  <c r="AT1859" i="16"/>
  <c r="AS1859" i="16"/>
  <c r="AR1859" i="16"/>
  <c r="AQ1859" i="16"/>
  <c r="AP1859" i="16"/>
  <c r="AO1859" i="16"/>
  <c r="AN1859" i="16"/>
  <c r="AM1859" i="16"/>
  <c r="AL1859" i="16"/>
  <c r="AT1795" i="16"/>
  <c r="AS1795" i="16"/>
  <c r="AR1795" i="16"/>
  <c r="AQ1795" i="16"/>
  <c r="AP1795" i="16"/>
  <c r="AO1795" i="16"/>
  <c r="AN1795" i="16"/>
  <c r="AM1795" i="16"/>
  <c r="AL1795" i="16"/>
  <c r="CF75" i="16"/>
  <c r="CE75" i="16"/>
  <c r="CD75" i="16"/>
  <c r="CC75" i="16"/>
  <c r="CB75" i="16"/>
  <c r="CA75" i="16"/>
  <c r="BZ75" i="16"/>
  <c r="BY75" i="16"/>
  <c r="BX75" i="16"/>
  <c r="CF52" i="16"/>
  <c r="CE52" i="16"/>
  <c r="CD52" i="16"/>
  <c r="CC52" i="16"/>
  <c r="CB52" i="16"/>
  <c r="CA52" i="16"/>
  <c r="BZ52" i="16"/>
  <c r="BY52" i="16"/>
  <c r="BX52" i="16"/>
  <c r="CF39" i="16"/>
  <c r="CE39" i="16"/>
  <c r="CD39" i="16"/>
  <c r="CC39" i="16"/>
  <c r="CB39" i="16"/>
  <c r="CA39" i="16"/>
  <c r="BZ39" i="16"/>
  <c r="BY39" i="16"/>
  <c r="BX39" i="16"/>
  <c r="CF31" i="16"/>
  <c r="CE31" i="16"/>
  <c r="CD31" i="16"/>
  <c r="CC31" i="16"/>
  <c r="CB31" i="16"/>
  <c r="CA31" i="16"/>
  <c r="BZ31" i="16"/>
  <c r="BY31" i="16"/>
  <c r="BX31" i="16"/>
  <c r="CF23" i="16"/>
  <c r="CE23" i="16"/>
  <c r="CD23" i="16"/>
  <c r="CC23" i="16"/>
  <c r="CB23" i="16"/>
  <c r="CA23" i="16"/>
  <c r="BZ23" i="16"/>
  <c r="BY23" i="16"/>
  <c r="BX23" i="16"/>
  <c r="CF13" i="16"/>
  <c r="CE13" i="16"/>
  <c r="CD13" i="16"/>
  <c r="CC13" i="16"/>
  <c r="CB13" i="16"/>
  <c r="CA13" i="16"/>
  <c r="BZ13" i="16"/>
  <c r="BY13" i="16"/>
  <c r="BX13" i="16"/>
  <c r="AT2724" i="16"/>
  <c r="AS2724" i="16"/>
  <c r="AR2724" i="16"/>
  <c r="AQ2724" i="16"/>
  <c r="AP2724" i="16"/>
  <c r="AO2724" i="16"/>
  <c r="AN2724" i="16"/>
  <c r="AM2724" i="16"/>
  <c r="AL2724" i="16"/>
  <c r="AT2708" i="16"/>
  <c r="AS2708" i="16"/>
  <c r="AR2708" i="16"/>
  <c r="AQ2708" i="16"/>
  <c r="AP2708" i="16"/>
  <c r="AO2708" i="16"/>
  <c r="AN2708" i="16"/>
  <c r="AM2708" i="16"/>
  <c r="AL2708" i="16"/>
  <c r="AT2692" i="16"/>
  <c r="AS2692" i="16"/>
  <c r="AR2692" i="16"/>
  <c r="AQ2692" i="16"/>
  <c r="AP2692" i="16"/>
  <c r="AO2692" i="16"/>
  <c r="AN2692" i="16"/>
  <c r="AM2692" i="16"/>
  <c r="AL2692" i="16"/>
  <c r="AT2676" i="16"/>
  <c r="AS2676" i="16"/>
  <c r="AR2676" i="16"/>
  <c r="AQ2676" i="16"/>
  <c r="AP2676" i="16"/>
  <c r="AO2676" i="16"/>
  <c r="AN2676" i="16"/>
  <c r="AM2676" i="16"/>
  <c r="AL2676" i="16"/>
  <c r="AT2660" i="16"/>
  <c r="AS2660" i="16"/>
  <c r="AR2660" i="16"/>
  <c r="AQ2660" i="16"/>
  <c r="AP2660" i="16"/>
  <c r="AO2660" i="16"/>
  <c r="AN2660" i="16"/>
  <c r="AM2660" i="16"/>
  <c r="AL2660" i="16"/>
  <c r="AT2644" i="16"/>
  <c r="AS2644" i="16"/>
  <c r="AR2644" i="16"/>
  <c r="AQ2644" i="16"/>
  <c r="AP2644" i="16"/>
  <c r="AO2644" i="16"/>
  <c r="AN2644" i="16"/>
  <c r="AM2644" i="16"/>
  <c r="AL2644" i="16"/>
  <c r="AT2628" i="16"/>
  <c r="AS2628" i="16"/>
  <c r="AR2628" i="16"/>
  <c r="AQ2628" i="16"/>
  <c r="AP2628" i="16"/>
  <c r="AO2628" i="16"/>
  <c r="AN2628" i="16"/>
  <c r="AM2628" i="16"/>
  <c r="AL2628" i="16"/>
  <c r="AT2612" i="16"/>
  <c r="AS2612" i="16"/>
  <c r="AR2612" i="16"/>
  <c r="AQ2612" i="16"/>
  <c r="AP2612" i="16"/>
  <c r="AO2612" i="16"/>
  <c r="AN2612" i="16"/>
  <c r="AM2612" i="16"/>
  <c r="AL2612" i="16"/>
  <c r="AT2596" i="16"/>
  <c r="AS2596" i="16"/>
  <c r="AR2596" i="16"/>
  <c r="AQ2596" i="16"/>
  <c r="AP2596" i="16"/>
  <c r="AO2596" i="16"/>
  <c r="AN2596" i="16"/>
  <c r="AM2596" i="16"/>
  <c r="AL2596" i="16"/>
  <c r="AT2580" i="16"/>
  <c r="AS2580" i="16"/>
  <c r="AR2580" i="16"/>
  <c r="AQ2580" i="16"/>
  <c r="AP2580" i="16"/>
  <c r="AO2580" i="16"/>
  <c r="AN2580" i="16"/>
  <c r="AM2580" i="16"/>
  <c r="AL2580" i="16"/>
  <c r="AT2564" i="16"/>
  <c r="AS2564" i="16"/>
  <c r="AR2564" i="16"/>
  <c r="AQ2564" i="16"/>
  <c r="AP2564" i="16"/>
  <c r="AO2564" i="16"/>
  <c r="AN2564" i="16"/>
  <c r="AM2564" i="16"/>
  <c r="AL2564" i="16"/>
  <c r="AT2548" i="16"/>
  <c r="AS2548" i="16"/>
  <c r="AR2548" i="16"/>
  <c r="AQ2548" i="16"/>
  <c r="AP2548" i="16"/>
  <c r="AO2548" i="16"/>
  <c r="AN2548" i="16"/>
  <c r="AM2548" i="16"/>
  <c r="AL2548" i="16"/>
  <c r="AT2532" i="16"/>
  <c r="AS2532" i="16"/>
  <c r="AR2532" i="16"/>
  <c r="AQ2532" i="16"/>
  <c r="AP2532" i="16"/>
  <c r="AO2532" i="16"/>
  <c r="AN2532" i="16"/>
  <c r="AM2532" i="16"/>
  <c r="AL2532" i="16"/>
  <c r="AT2516" i="16"/>
  <c r="AS2516" i="16"/>
  <c r="AR2516" i="16"/>
  <c r="AQ2516" i="16"/>
  <c r="AP2516" i="16"/>
  <c r="AO2516" i="16"/>
  <c r="AN2516" i="16"/>
  <c r="AM2516" i="16"/>
  <c r="AL2516" i="16"/>
  <c r="AT2500" i="16"/>
  <c r="AS2500" i="16"/>
  <c r="AR2500" i="16"/>
  <c r="AQ2500" i="16"/>
  <c r="AP2500" i="16"/>
  <c r="AO2500" i="16"/>
  <c r="AN2500" i="16"/>
  <c r="AM2500" i="16"/>
  <c r="AL2500" i="16"/>
  <c r="AT2484" i="16"/>
  <c r="AS2484" i="16"/>
  <c r="AR2484" i="16"/>
  <c r="AQ2484" i="16"/>
  <c r="AP2484" i="16"/>
  <c r="AO2484" i="16"/>
  <c r="AN2484" i="16"/>
  <c r="AM2484" i="16"/>
  <c r="AL2484" i="16"/>
  <c r="AT2468" i="16"/>
  <c r="AS2468" i="16"/>
  <c r="AR2468" i="16"/>
  <c r="AQ2468" i="16"/>
  <c r="AP2468" i="16"/>
  <c r="AO2468" i="16"/>
  <c r="AN2468" i="16"/>
  <c r="AM2468" i="16"/>
  <c r="AL2468" i="16"/>
  <c r="AT2452" i="16"/>
  <c r="AS2452" i="16"/>
  <c r="AR2452" i="16"/>
  <c r="AQ2452" i="16"/>
  <c r="AP2452" i="16"/>
  <c r="AO2452" i="16"/>
  <c r="AN2452" i="16"/>
  <c r="AM2452" i="16"/>
  <c r="AL2452" i="16"/>
  <c r="AT2436" i="16"/>
  <c r="AS2436" i="16"/>
  <c r="AR2436" i="16"/>
  <c r="AQ2436" i="16"/>
  <c r="AP2436" i="16"/>
  <c r="AO2436" i="16"/>
  <c r="AN2436" i="16"/>
  <c r="AM2436" i="16"/>
  <c r="AL2436" i="16"/>
  <c r="AT2420" i="16"/>
  <c r="AS2420" i="16"/>
  <c r="AR2420" i="16"/>
  <c r="AQ2420" i="16"/>
  <c r="AP2420" i="16"/>
  <c r="AO2420" i="16"/>
  <c r="AN2420" i="16"/>
  <c r="AM2420" i="16"/>
  <c r="AL2420" i="16"/>
  <c r="AT2404" i="16"/>
  <c r="AS2404" i="16"/>
  <c r="AR2404" i="16"/>
  <c r="AQ2404" i="16"/>
  <c r="AP2404" i="16"/>
  <c r="AO2404" i="16"/>
  <c r="AN2404" i="16"/>
  <c r="AM2404" i="16"/>
  <c r="AL2404" i="16"/>
  <c r="AT2388" i="16"/>
  <c r="AS2388" i="16"/>
  <c r="AR2388" i="16"/>
  <c r="AQ2388" i="16"/>
  <c r="AP2388" i="16"/>
  <c r="AO2388" i="16"/>
  <c r="AN2388" i="16"/>
  <c r="AM2388" i="16"/>
  <c r="AL2388" i="16"/>
  <c r="AT2372" i="16"/>
  <c r="AS2372" i="16"/>
  <c r="AR2372" i="16"/>
  <c r="AQ2372" i="16"/>
  <c r="AP2372" i="16"/>
  <c r="AO2372" i="16"/>
  <c r="AN2372" i="16"/>
  <c r="AM2372" i="16"/>
  <c r="AL2372" i="16"/>
  <c r="AT2356" i="16"/>
  <c r="AS2356" i="16"/>
  <c r="AR2356" i="16"/>
  <c r="AQ2356" i="16"/>
  <c r="AP2356" i="16"/>
  <c r="AO2356" i="16"/>
  <c r="AN2356" i="16"/>
  <c r="AM2356" i="16"/>
  <c r="AL2356" i="16"/>
  <c r="AT2340" i="16"/>
  <c r="AS2340" i="16"/>
  <c r="AR2340" i="16"/>
  <c r="AQ2340" i="16"/>
  <c r="AP2340" i="16"/>
  <c r="AO2340" i="16"/>
  <c r="AN2340" i="16"/>
  <c r="AM2340" i="16"/>
  <c r="AL2340" i="16"/>
  <c r="AT2324" i="16"/>
  <c r="AS2324" i="16"/>
  <c r="AR2324" i="16"/>
  <c r="AQ2324" i="16"/>
  <c r="AP2324" i="16"/>
  <c r="AO2324" i="16"/>
  <c r="AN2324" i="16"/>
  <c r="AM2324" i="16"/>
  <c r="AL2324" i="16"/>
  <c r="AT2308" i="16"/>
  <c r="AS2308" i="16"/>
  <c r="AR2308" i="16"/>
  <c r="AQ2308" i="16"/>
  <c r="AP2308" i="16"/>
  <c r="AO2308" i="16"/>
  <c r="AN2308" i="16"/>
  <c r="AM2308" i="16"/>
  <c r="AL2308" i="16"/>
  <c r="AT2292" i="16"/>
  <c r="AS2292" i="16"/>
  <c r="AR2292" i="16"/>
  <c r="AQ2292" i="16"/>
  <c r="AP2292" i="16"/>
  <c r="AO2292" i="16"/>
  <c r="AN2292" i="16"/>
  <c r="AM2292" i="16"/>
  <c r="AL2292" i="16"/>
  <c r="AT2276" i="16"/>
  <c r="AS2276" i="16"/>
  <c r="AR2276" i="16"/>
  <c r="AQ2276" i="16"/>
  <c r="AP2276" i="16"/>
  <c r="AO2276" i="16"/>
  <c r="AN2276" i="16"/>
  <c r="AM2276" i="16"/>
  <c r="AL2276" i="16"/>
  <c r="AT2260" i="16"/>
  <c r="AS2260" i="16"/>
  <c r="AR2260" i="16"/>
  <c r="AQ2260" i="16"/>
  <c r="AP2260" i="16"/>
  <c r="AO2260" i="16"/>
  <c r="AN2260" i="16"/>
  <c r="AM2260" i="16"/>
  <c r="AL2260" i="16"/>
  <c r="AT2244" i="16"/>
  <c r="AS2244" i="16"/>
  <c r="AR2244" i="16"/>
  <c r="AQ2244" i="16"/>
  <c r="AP2244" i="16"/>
  <c r="AO2244" i="16"/>
  <c r="AN2244" i="16"/>
  <c r="AM2244" i="16"/>
  <c r="AL2244" i="16"/>
  <c r="AT2187" i="16"/>
  <c r="AS2187" i="16"/>
  <c r="AR2187" i="16"/>
  <c r="AQ2187" i="16"/>
  <c r="AP2187" i="16"/>
  <c r="AO2187" i="16"/>
  <c r="AN2187" i="16"/>
  <c r="AM2187" i="16"/>
  <c r="AL2187" i="16"/>
  <c r="AT2123" i="16"/>
  <c r="AS2123" i="16"/>
  <c r="AR2123" i="16"/>
  <c r="AQ2123" i="16"/>
  <c r="AP2123" i="16"/>
  <c r="AO2123" i="16"/>
  <c r="AN2123" i="16"/>
  <c r="AM2123" i="16"/>
  <c r="AL2123" i="16"/>
  <c r="AT2059" i="16"/>
  <c r="AS2059" i="16"/>
  <c r="AR2059" i="16"/>
  <c r="AQ2059" i="16"/>
  <c r="AP2059" i="16"/>
  <c r="AO2059" i="16"/>
  <c r="AN2059" i="16"/>
  <c r="AM2059" i="16"/>
  <c r="AL2059" i="16"/>
  <c r="AT1995" i="16"/>
  <c r="AR1995" i="16"/>
  <c r="AQ1995" i="16"/>
  <c r="AP1995" i="16"/>
  <c r="AO1995" i="16"/>
  <c r="AN1995" i="16"/>
  <c r="AM1995" i="16"/>
  <c r="AL1995" i="16"/>
  <c r="AS1995" i="16"/>
  <c r="AT1931" i="16"/>
  <c r="AR1931" i="16"/>
  <c r="AQ1931" i="16"/>
  <c r="AP1931" i="16"/>
  <c r="AO1931" i="16"/>
  <c r="AN1931" i="16"/>
  <c r="AM1931" i="16"/>
  <c r="AL1931" i="16"/>
  <c r="AS1931" i="16"/>
  <c r="AT1867" i="16"/>
  <c r="AS1867" i="16"/>
  <c r="AR1867" i="16"/>
  <c r="AQ1867" i="16"/>
  <c r="AP1867" i="16"/>
  <c r="AO1867" i="16"/>
  <c r="AN1867" i="16"/>
  <c r="AM1867" i="16"/>
  <c r="AL1867" i="16"/>
  <c r="AT1803" i="16"/>
  <c r="AS1803" i="16"/>
  <c r="AR1803" i="16"/>
  <c r="AQ1803" i="16"/>
  <c r="AP1803" i="16"/>
  <c r="AO1803" i="16"/>
  <c r="AN1803" i="16"/>
  <c r="AM1803" i="16"/>
  <c r="AL1803" i="16"/>
  <c r="CF90" i="16"/>
  <c r="CE90" i="16"/>
  <c r="CD90" i="16"/>
  <c r="CC90" i="16"/>
  <c r="CB90" i="16"/>
  <c r="CA90" i="16"/>
  <c r="BZ90" i="16"/>
  <c r="BY90" i="16"/>
  <c r="BX90" i="16"/>
  <c r="CF82" i="16"/>
  <c r="CE82" i="16"/>
  <c r="CD82" i="16"/>
  <c r="CC82" i="16"/>
  <c r="CB82" i="16"/>
  <c r="CA82" i="16"/>
  <c r="BZ82" i="16"/>
  <c r="BY82" i="16"/>
  <c r="BX82" i="16"/>
  <c r="CF65" i="16"/>
  <c r="CE65" i="16"/>
  <c r="CD65" i="16"/>
  <c r="CC65" i="16"/>
  <c r="CB65" i="16"/>
  <c r="CA65" i="16"/>
  <c r="BZ65" i="16"/>
  <c r="BY65" i="16"/>
  <c r="BX65" i="16"/>
  <c r="CF53" i="16"/>
  <c r="CE53" i="16"/>
  <c r="CD53" i="16"/>
  <c r="CC53" i="16"/>
  <c r="CB53" i="16"/>
  <c r="CA53" i="16"/>
  <c r="BZ53" i="16"/>
  <c r="BY53" i="16"/>
  <c r="BX53" i="16"/>
  <c r="CF21" i="16"/>
  <c r="CE21" i="16"/>
  <c r="CD21" i="16"/>
  <c r="CC21" i="16"/>
  <c r="CB21" i="16"/>
  <c r="CA21" i="16"/>
  <c r="BZ21" i="16"/>
  <c r="BY21" i="16"/>
  <c r="BX21" i="16"/>
  <c r="CF14" i="16"/>
  <c r="CE14" i="16"/>
  <c r="CD14" i="16"/>
  <c r="CC14" i="16"/>
  <c r="CB14" i="16"/>
  <c r="CA14" i="16"/>
  <c r="BZ14" i="16"/>
  <c r="BY14" i="16"/>
  <c r="BX14" i="16"/>
  <c r="AT2731" i="16"/>
  <c r="AS2731" i="16"/>
  <c r="AR2731" i="16"/>
  <c r="AQ2731" i="16"/>
  <c r="AP2731" i="16"/>
  <c r="AO2731" i="16"/>
  <c r="AN2731" i="16"/>
  <c r="AM2731" i="16"/>
  <c r="AL2731" i="16"/>
  <c r="AT2715" i="16"/>
  <c r="AS2715" i="16"/>
  <c r="AR2715" i="16"/>
  <c r="AQ2715" i="16"/>
  <c r="AP2715" i="16"/>
  <c r="AO2715" i="16"/>
  <c r="AN2715" i="16"/>
  <c r="AM2715" i="16"/>
  <c r="AL2715" i="16"/>
  <c r="AT2699" i="16"/>
  <c r="AS2699" i="16"/>
  <c r="AR2699" i="16"/>
  <c r="AQ2699" i="16"/>
  <c r="AP2699" i="16"/>
  <c r="AO2699" i="16"/>
  <c r="AN2699" i="16"/>
  <c r="AM2699" i="16"/>
  <c r="AL2699" i="16"/>
  <c r="AT2683" i="16"/>
  <c r="AS2683" i="16"/>
  <c r="AR2683" i="16"/>
  <c r="AQ2683" i="16"/>
  <c r="AP2683" i="16"/>
  <c r="AO2683" i="16"/>
  <c r="AN2683" i="16"/>
  <c r="AM2683" i="16"/>
  <c r="AL2683" i="16"/>
  <c r="AT2667" i="16"/>
  <c r="AS2667" i="16"/>
  <c r="AR2667" i="16"/>
  <c r="AQ2667" i="16"/>
  <c r="AP2667" i="16"/>
  <c r="AO2667" i="16"/>
  <c r="AN2667" i="16"/>
  <c r="AM2667" i="16"/>
  <c r="AL2667" i="16"/>
  <c r="AT2651" i="16"/>
  <c r="AS2651" i="16"/>
  <c r="AR2651" i="16"/>
  <c r="AQ2651" i="16"/>
  <c r="AP2651" i="16"/>
  <c r="AO2651" i="16"/>
  <c r="AN2651" i="16"/>
  <c r="AM2651" i="16"/>
  <c r="AL2651" i="16"/>
  <c r="AT2635" i="16"/>
  <c r="AS2635" i="16"/>
  <c r="AR2635" i="16"/>
  <c r="AQ2635" i="16"/>
  <c r="AP2635" i="16"/>
  <c r="AO2635" i="16"/>
  <c r="AN2635" i="16"/>
  <c r="AM2635" i="16"/>
  <c r="AL2635" i="16"/>
  <c r="AT2619" i="16"/>
  <c r="AS2619" i="16"/>
  <c r="AR2619" i="16"/>
  <c r="AQ2619" i="16"/>
  <c r="AP2619" i="16"/>
  <c r="AO2619" i="16"/>
  <c r="AN2619" i="16"/>
  <c r="AM2619" i="16"/>
  <c r="AL2619" i="16"/>
  <c r="AT2603" i="16"/>
  <c r="AS2603" i="16"/>
  <c r="AR2603" i="16"/>
  <c r="AQ2603" i="16"/>
  <c r="AP2603" i="16"/>
  <c r="AO2603" i="16"/>
  <c r="AN2603" i="16"/>
  <c r="AM2603" i="16"/>
  <c r="AL2603" i="16"/>
  <c r="AT2587" i="16"/>
  <c r="AS2587" i="16"/>
  <c r="AR2587" i="16"/>
  <c r="AQ2587" i="16"/>
  <c r="AP2587" i="16"/>
  <c r="AO2587" i="16"/>
  <c r="AN2587" i="16"/>
  <c r="AM2587" i="16"/>
  <c r="AL2587" i="16"/>
  <c r="AT2571" i="16"/>
  <c r="AS2571" i="16"/>
  <c r="AR2571" i="16"/>
  <c r="AQ2571" i="16"/>
  <c r="AP2571" i="16"/>
  <c r="AO2571" i="16"/>
  <c r="AN2571" i="16"/>
  <c r="AM2571" i="16"/>
  <c r="AL2571" i="16"/>
  <c r="AT2555" i="16"/>
  <c r="AS2555" i="16"/>
  <c r="AR2555" i="16"/>
  <c r="AQ2555" i="16"/>
  <c r="AP2555" i="16"/>
  <c r="AO2555" i="16"/>
  <c r="AN2555" i="16"/>
  <c r="AM2555" i="16"/>
  <c r="AL2555" i="16"/>
  <c r="AT2539" i="16"/>
  <c r="AS2539" i="16"/>
  <c r="AR2539" i="16"/>
  <c r="AQ2539" i="16"/>
  <c r="AP2539" i="16"/>
  <c r="AO2539" i="16"/>
  <c r="AN2539" i="16"/>
  <c r="AM2539" i="16"/>
  <c r="AL2539" i="16"/>
  <c r="AT2523" i="16"/>
  <c r="AS2523" i="16"/>
  <c r="AR2523" i="16"/>
  <c r="AQ2523" i="16"/>
  <c r="AP2523" i="16"/>
  <c r="AO2523" i="16"/>
  <c r="AN2523" i="16"/>
  <c r="AM2523" i="16"/>
  <c r="AL2523" i="16"/>
  <c r="AT2507" i="16"/>
  <c r="AS2507" i="16"/>
  <c r="AR2507" i="16"/>
  <c r="AQ2507" i="16"/>
  <c r="AP2507" i="16"/>
  <c r="AO2507" i="16"/>
  <c r="AN2507" i="16"/>
  <c r="AM2507" i="16"/>
  <c r="AL2507" i="16"/>
  <c r="AT2491" i="16"/>
  <c r="AS2491" i="16"/>
  <c r="AR2491" i="16"/>
  <c r="AQ2491" i="16"/>
  <c r="AP2491" i="16"/>
  <c r="AO2491" i="16"/>
  <c r="AN2491" i="16"/>
  <c r="AM2491" i="16"/>
  <c r="AL2491" i="16"/>
  <c r="AT2475" i="16"/>
  <c r="AS2475" i="16"/>
  <c r="AR2475" i="16"/>
  <c r="AQ2475" i="16"/>
  <c r="AP2475" i="16"/>
  <c r="AO2475" i="16"/>
  <c r="AN2475" i="16"/>
  <c r="AM2475" i="16"/>
  <c r="AL2475" i="16"/>
  <c r="AT2459" i="16"/>
  <c r="AS2459" i="16"/>
  <c r="AR2459" i="16"/>
  <c r="AQ2459" i="16"/>
  <c r="AP2459" i="16"/>
  <c r="AO2459" i="16"/>
  <c r="AN2459" i="16"/>
  <c r="AM2459" i="16"/>
  <c r="AL2459" i="16"/>
  <c r="AT2443" i="16"/>
  <c r="AS2443" i="16"/>
  <c r="AR2443" i="16"/>
  <c r="AQ2443" i="16"/>
  <c r="AP2443" i="16"/>
  <c r="AO2443" i="16"/>
  <c r="AN2443" i="16"/>
  <c r="AM2443" i="16"/>
  <c r="AL2443" i="16"/>
  <c r="AT2427" i="16"/>
  <c r="AS2427" i="16"/>
  <c r="AR2427" i="16"/>
  <c r="AQ2427" i="16"/>
  <c r="AP2427" i="16"/>
  <c r="AO2427" i="16"/>
  <c r="AN2427" i="16"/>
  <c r="AM2427" i="16"/>
  <c r="AL2427" i="16"/>
  <c r="AT2411" i="16"/>
  <c r="AS2411" i="16"/>
  <c r="AR2411" i="16"/>
  <c r="AQ2411" i="16"/>
  <c r="AP2411" i="16"/>
  <c r="AO2411" i="16"/>
  <c r="AN2411" i="16"/>
  <c r="AM2411" i="16"/>
  <c r="AL2411" i="16"/>
  <c r="AT2395" i="16"/>
  <c r="AS2395" i="16"/>
  <c r="AR2395" i="16"/>
  <c r="AQ2395" i="16"/>
  <c r="AP2395" i="16"/>
  <c r="AO2395" i="16"/>
  <c r="AN2395" i="16"/>
  <c r="AM2395" i="16"/>
  <c r="AL2395" i="16"/>
  <c r="AT2379" i="16"/>
  <c r="AS2379" i="16"/>
  <c r="AR2379" i="16"/>
  <c r="AQ2379" i="16"/>
  <c r="AP2379" i="16"/>
  <c r="AO2379" i="16"/>
  <c r="AN2379" i="16"/>
  <c r="AM2379" i="16"/>
  <c r="AL2379" i="16"/>
  <c r="AT2363" i="16"/>
  <c r="AS2363" i="16"/>
  <c r="AR2363" i="16"/>
  <c r="AQ2363" i="16"/>
  <c r="AP2363" i="16"/>
  <c r="AO2363" i="16"/>
  <c r="AN2363" i="16"/>
  <c r="AM2363" i="16"/>
  <c r="AL2363" i="16"/>
  <c r="AT2347" i="16"/>
  <c r="AS2347" i="16"/>
  <c r="AR2347" i="16"/>
  <c r="AQ2347" i="16"/>
  <c r="AP2347" i="16"/>
  <c r="AO2347" i="16"/>
  <c r="AN2347" i="16"/>
  <c r="AM2347" i="16"/>
  <c r="AL2347" i="16"/>
  <c r="AT2331" i="16"/>
  <c r="AS2331" i="16"/>
  <c r="AR2331" i="16"/>
  <c r="AQ2331" i="16"/>
  <c r="AP2331" i="16"/>
  <c r="AO2331" i="16"/>
  <c r="AN2331" i="16"/>
  <c r="AM2331" i="16"/>
  <c r="AL2331" i="16"/>
  <c r="AT2315" i="16"/>
  <c r="AS2315" i="16"/>
  <c r="AR2315" i="16"/>
  <c r="AQ2315" i="16"/>
  <c r="AP2315" i="16"/>
  <c r="AO2315" i="16"/>
  <c r="AN2315" i="16"/>
  <c r="AM2315" i="16"/>
  <c r="AL2315" i="16"/>
  <c r="AT2299" i="16"/>
  <c r="AS2299" i="16"/>
  <c r="AR2299" i="16"/>
  <c r="AQ2299" i="16"/>
  <c r="AP2299" i="16"/>
  <c r="AO2299" i="16"/>
  <c r="AN2299" i="16"/>
  <c r="AM2299" i="16"/>
  <c r="AL2299" i="16"/>
  <c r="AT2283" i="16"/>
  <c r="AS2283" i="16"/>
  <c r="AR2283" i="16"/>
  <c r="AQ2283" i="16"/>
  <c r="AP2283" i="16"/>
  <c r="AO2283" i="16"/>
  <c r="AN2283" i="16"/>
  <c r="AM2283" i="16"/>
  <c r="AL2283" i="16"/>
  <c r="AT2267" i="16"/>
  <c r="AS2267" i="16"/>
  <c r="AR2267" i="16"/>
  <c r="AQ2267" i="16"/>
  <c r="AP2267" i="16"/>
  <c r="AO2267" i="16"/>
  <c r="AN2267" i="16"/>
  <c r="AM2267" i="16"/>
  <c r="AL2267" i="16"/>
  <c r="AT2251" i="16"/>
  <c r="AS2251" i="16"/>
  <c r="AR2251" i="16"/>
  <c r="AQ2251" i="16"/>
  <c r="AP2251" i="16"/>
  <c r="AO2251" i="16"/>
  <c r="AN2251" i="16"/>
  <c r="AM2251" i="16"/>
  <c r="AL2251" i="16"/>
  <c r="AT2215" i="16"/>
  <c r="AR2215" i="16"/>
  <c r="AQ2215" i="16"/>
  <c r="AP2215" i="16"/>
  <c r="AO2215" i="16"/>
  <c r="AN2215" i="16"/>
  <c r="AM2215" i="16"/>
  <c r="AL2215" i="16"/>
  <c r="AS2215" i="16"/>
  <c r="AT2151" i="16"/>
  <c r="AS2151" i="16"/>
  <c r="AR2151" i="16"/>
  <c r="AQ2151" i="16"/>
  <c r="AP2151" i="16"/>
  <c r="AO2151" i="16"/>
  <c r="AN2151" i="16"/>
  <c r="AM2151" i="16"/>
  <c r="AL2151" i="16"/>
  <c r="AT2087" i="16"/>
  <c r="AS2087" i="16"/>
  <c r="AR2087" i="16"/>
  <c r="AQ2087" i="16"/>
  <c r="AP2087" i="16"/>
  <c r="AO2087" i="16"/>
  <c r="AN2087" i="16"/>
  <c r="AM2087" i="16"/>
  <c r="AL2087" i="16"/>
  <c r="AT2023" i="16"/>
  <c r="AS2023" i="16"/>
  <c r="AR2023" i="16"/>
  <c r="AQ2023" i="16"/>
  <c r="AP2023" i="16"/>
  <c r="AO2023" i="16"/>
  <c r="AN2023" i="16"/>
  <c r="AM2023" i="16"/>
  <c r="AL2023" i="16"/>
  <c r="AT1959" i="16"/>
  <c r="AS1959" i="16"/>
  <c r="AR1959" i="16"/>
  <c r="AQ1959" i="16"/>
  <c r="AP1959" i="16"/>
  <c r="AO1959" i="16"/>
  <c r="AN1959" i="16"/>
  <c r="AM1959" i="16"/>
  <c r="AL1959" i="16"/>
  <c r="AT1895" i="16"/>
  <c r="AS1895" i="16"/>
  <c r="AR1895" i="16"/>
  <c r="AQ1895" i="16"/>
  <c r="AP1895" i="16"/>
  <c r="AO1895" i="16"/>
  <c r="AN1895" i="16"/>
  <c r="AM1895" i="16"/>
  <c r="AL1895" i="16"/>
  <c r="AT1831" i="16"/>
  <c r="AS1831" i="16"/>
  <c r="AR1831" i="16"/>
  <c r="AQ1831" i="16"/>
  <c r="AP1831" i="16"/>
  <c r="AO1831" i="16"/>
  <c r="AN1831" i="16"/>
  <c r="AM1831" i="16"/>
  <c r="AL1831" i="16"/>
  <c r="AT2241" i="16"/>
  <c r="AS2241" i="16"/>
  <c r="AR2241" i="16"/>
  <c r="AQ2241" i="16"/>
  <c r="AP2241" i="16"/>
  <c r="AO2241" i="16"/>
  <c r="AN2241" i="16"/>
  <c r="AM2241" i="16"/>
  <c r="AL2241" i="16"/>
  <c r="AT2225" i="16"/>
  <c r="AS2225" i="16"/>
  <c r="AR2225" i="16"/>
  <c r="AQ2225" i="16"/>
  <c r="AP2225" i="16"/>
  <c r="AO2225" i="16"/>
  <c r="AN2225" i="16"/>
  <c r="AM2225" i="16"/>
  <c r="AL2225" i="16"/>
  <c r="AT2209" i="16"/>
  <c r="AS2209" i="16"/>
  <c r="AR2209" i="16"/>
  <c r="AQ2209" i="16"/>
  <c r="AP2209" i="16"/>
  <c r="AO2209" i="16"/>
  <c r="AN2209" i="16"/>
  <c r="AM2209" i="16"/>
  <c r="AL2209" i="16"/>
  <c r="AT2193" i="16"/>
  <c r="AS2193" i="16"/>
  <c r="AR2193" i="16"/>
  <c r="AQ2193" i="16"/>
  <c r="AP2193" i="16"/>
  <c r="AO2193" i="16"/>
  <c r="AN2193" i="16"/>
  <c r="AM2193" i="16"/>
  <c r="AL2193" i="16"/>
  <c r="AT2177" i="16"/>
  <c r="AS2177" i="16"/>
  <c r="AR2177" i="16"/>
  <c r="AQ2177" i="16"/>
  <c r="AP2177" i="16"/>
  <c r="AO2177" i="16"/>
  <c r="AN2177" i="16"/>
  <c r="AM2177" i="16"/>
  <c r="AL2177" i="16"/>
  <c r="AT2161" i="16"/>
  <c r="AS2161" i="16"/>
  <c r="AR2161" i="16"/>
  <c r="AQ2161" i="16"/>
  <c r="AP2161" i="16"/>
  <c r="AO2161" i="16"/>
  <c r="AN2161" i="16"/>
  <c r="AM2161" i="16"/>
  <c r="AL2161" i="16"/>
  <c r="AT2145" i="16"/>
  <c r="AS2145" i="16"/>
  <c r="AR2145" i="16"/>
  <c r="AQ2145" i="16"/>
  <c r="AP2145" i="16"/>
  <c r="AO2145" i="16"/>
  <c r="AN2145" i="16"/>
  <c r="AM2145" i="16"/>
  <c r="AL2145" i="16"/>
  <c r="AT2129" i="16"/>
  <c r="AS2129" i="16"/>
  <c r="AR2129" i="16"/>
  <c r="AQ2129" i="16"/>
  <c r="AP2129" i="16"/>
  <c r="AO2129" i="16"/>
  <c r="AN2129" i="16"/>
  <c r="AM2129" i="16"/>
  <c r="AL2129" i="16"/>
  <c r="AT2113" i="16"/>
  <c r="AS2113" i="16"/>
  <c r="AR2113" i="16"/>
  <c r="AQ2113" i="16"/>
  <c r="AP2113" i="16"/>
  <c r="AO2113" i="16"/>
  <c r="AN2113" i="16"/>
  <c r="AM2113" i="16"/>
  <c r="AL2113" i="16"/>
  <c r="AT2097" i="16"/>
  <c r="AS2097" i="16"/>
  <c r="AR2097" i="16"/>
  <c r="AQ2097" i="16"/>
  <c r="AP2097" i="16"/>
  <c r="AO2097" i="16"/>
  <c r="AN2097" i="16"/>
  <c r="AM2097" i="16"/>
  <c r="AL2097" i="16"/>
  <c r="AT2081" i="16"/>
  <c r="AS2081" i="16"/>
  <c r="AR2081" i="16"/>
  <c r="AQ2081" i="16"/>
  <c r="AP2081" i="16"/>
  <c r="AO2081" i="16"/>
  <c r="AN2081" i="16"/>
  <c r="AM2081" i="16"/>
  <c r="AL2081" i="16"/>
  <c r="AT2065" i="16"/>
  <c r="AS2065" i="16"/>
  <c r="AR2065" i="16"/>
  <c r="AQ2065" i="16"/>
  <c r="AP2065" i="16"/>
  <c r="AO2065" i="16"/>
  <c r="AN2065" i="16"/>
  <c r="AM2065" i="16"/>
  <c r="AL2065" i="16"/>
  <c r="AT2049" i="16"/>
  <c r="AS2049" i="16"/>
  <c r="AR2049" i="16"/>
  <c r="AQ2049" i="16"/>
  <c r="AP2049" i="16"/>
  <c r="AO2049" i="16"/>
  <c r="AN2049" i="16"/>
  <c r="AM2049" i="16"/>
  <c r="AL2049" i="16"/>
  <c r="AT2033" i="16"/>
  <c r="AS2033" i="16"/>
  <c r="AR2033" i="16"/>
  <c r="AQ2033" i="16"/>
  <c r="AP2033" i="16"/>
  <c r="AO2033" i="16"/>
  <c r="AN2033" i="16"/>
  <c r="AM2033" i="16"/>
  <c r="AL2033" i="16"/>
  <c r="AT2017" i="16"/>
  <c r="AS2017" i="16"/>
  <c r="AR2017" i="16"/>
  <c r="AQ2017" i="16"/>
  <c r="AP2017" i="16"/>
  <c r="AO2017" i="16"/>
  <c r="AN2017" i="16"/>
  <c r="AM2017" i="16"/>
  <c r="AL2017" i="16"/>
  <c r="AT2001" i="16"/>
  <c r="AS2001" i="16"/>
  <c r="AR2001" i="16"/>
  <c r="AQ2001" i="16"/>
  <c r="AP2001" i="16"/>
  <c r="AO2001" i="16"/>
  <c r="AN2001" i="16"/>
  <c r="AM2001" i="16"/>
  <c r="AL2001" i="16"/>
  <c r="AT1985" i="16"/>
  <c r="AS1985" i="16"/>
  <c r="AR1985" i="16"/>
  <c r="AQ1985" i="16"/>
  <c r="AP1985" i="16"/>
  <c r="AO1985" i="16"/>
  <c r="AN1985" i="16"/>
  <c r="AM1985" i="16"/>
  <c r="AL1985" i="16"/>
  <c r="AT1969" i="16"/>
  <c r="AS1969" i="16"/>
  <c r="AR1969" i="16"/>
  <c r="AQ1969" i="16"/>
  <c r="AP1969" i="16"/>
  <c r="AO1969" i="16"/>
  <c r="AN1969" i="16"/>
  <c r="AM1969" i="16"/>
  <c r="AL1969" i="16"/>
  <c r="AT1953" i="16"/>
  <c r="AS1953" i="16"/>
  <c r="AR1953" i="16"/>
  <c r="AQ1953" i="16"/>
  <c r="AP1953" i="16"/>
  <c r="AO1953" i="16"/>
  <c r="AN1953" i="16"/>
  <c r="AM1953" i="16"/>
  <c r="AL1953" i="16"/>
  <c r="AT1937" i="16"/>
  <c r="AS1937" i="16"/>
  <c r="AR1937" i="16"/>
  <c r="AQ1937" i="16"/>
  <c r="AP1937" i="16"/>
  <c r="AO1937" i="16"/>
  <c r="AN1937" i="16"/>
  <c r="AM1937" i="16"/>
  <c r="AL1937" i="16"/>
  <c r="AT1921" i="16"/>
  <c r="AS1921" i="16"/>
  <c r="AR1921" i="16"/>
  <c r="AQ1921" i="16"/>
  <c r="AP1921" i="16"/>
  <c r="AO1921" i="16"/>
  <c r="AN1921" i="16"/>
  <c r="AM1921" i="16"/>
  <c r="AL1921" i="16"/>
  <c r="AT1905" i="16"/>
  <c r="AS1905" i="16"/>
  <c r="AR1905" i="16"/>
  <c r="AQ1905" i="16"/>
  <c r="AP1905" i="16"/>
  <c r="AO1905" i="16"/>
  <c r="AN1905" i="16"/>
  <c r="AM1905" i="16"/>
  <c r="AL1905" i="16"/>
  <c r="AT1889" i="16"/>
  <c r="AS1889" i="16"/>
  <c r="AR1889" i="16"/>
  <c r="AQ1889" i="16"/>
  <c r="AP1889" i="16"/>
  <c r="AO1889" i="16"/>
  <c r="AN1889" i="16"/>
  <c r="AM1889" i="16"/>
  <c r="AL1889" i="16"/>
  <c r="AT1873" i="16"/>
  <c r="AS1873" i="16"/>
  <c r="AR1873" i="16"/>
  <c r="AQ1873" i="16"/>
  <c r="AP1873" i="16"/>
  <c r="AO1873" i="16"/>
  <c r="AN1873" i="16"/>
  <c r="AM1873" i="16"/>
  <c r="AL1873" i="16"/>
  <c r="AT1857" i="16"/>
  <c r="AS1857" i="16"/>
  <c r="AR1857" i="16"/>
  <c r="AQ1857" i="16"/>
  <c r="AP1857" i="16"/>
  <c r="AO1857" i="16"/>
  <c r="AN1857" i="16"/>
  <c r="AM1857" i="16"/>
  <c r="AL1857" i="16"/>
  <c r="AT1841" i="16"/>
  <c r="AS1841" i="16"/>
  <c r="AR1841" i="16"/>
  <c r="AQ1841" i="16"/>
  <c r="AP1841" i="16"/>
  <c r="AO1841" i="16"/>
  <c r="AN1841" i="16"/>
  <c r="AM1841" i="16"/>
  <c r="AL1841" i="16"/>
  <c r="AT1825" i="16"/>
  <c r="AS1825" i="16"/>
  <c r="AR1825" i="16"/>
  <c r="AQ1825" i="16"/>
  <c r="AP1825" i="16"/>
  <c r="AO1825" i="16"/>
  <c r="AN1825" i="16"/>
  <c r="AM1825" i="16"/>
  <c r="AL1825" i="16"/>
  <c r="AT1809" i="16"/>
  <c r="AS1809" i="16"/>
  <c r="AR1809" i="16"/>
  <c r="AQ1809" i="16"/>
  <c r="AP1809" i="16"/>
  <c r="AO1809" i="16"/>
  <c r="AN1809" i="16"/>
  <c r="AM1809" i="16"/>
  <c r="AL1809" i="16"/>
  <c r="AT1793" i="16"/>
  <c r="AS1793" i="16"/>
  <c r="AR1793" i="16"/>
  <c r="AQ1793" i="16"/>
  <c r="AP1793" i="16"/>
  <c r="AO1793" i="16"/>
  <c r="AN1793" i="16"/>
  <c r="AM1793" i="16"/>
  <c r="AL1793" i="16"/>
  <c r="CF8" i="16"/>
  <c r="CE8" i="16"/>
  <c r="CD8" i="16"/>
  <c r="CC8" i="16"/>
  <c r="CB8" i="16"/>
  <c r="CA8" i="16"/>
  <c r="BZ8" i="16"/>
  <c r="BY8" i="16"/>
  <c r="BX8" i="16"/>
  <c r="AT2228" i="16"/>
  <c r="AS2228" i="16"/>
  <c r="AR2228" i="16"/>
  <c r="AQ2228" i="16"/>
  <c r="AP2228" i="16"/>
  <c r="AO2228" i="16"/>
  <c r="AN2228" i="16"/>
  <c r="AM2228" i="16"/>
  <c r="AL2228" i="16"/>
  <c r="AT2212" i="16"/>
  <c r="AS2212" i="16"/>
  <c r="AR2212" i="16"/>
  <c r="AQ2212" i="16"/>
  <c r="AP2212" i="16"/>
  <c r="AO2212" i="16"/>
  <c r="AN2212" i="16"/>
  <c r="AM2212" i="16"/>
  <c r="AL2212" i="16"/>
  <c r="AT2196" i="16"/>
  <c r="AS2196" i="16"/>
  <c r="AR2196" i="16"/>
  <c r="AQ2196" i="16"/>
  <c r="AP2196" i="16"/>
  <c r="AO2196" i="16"/>
  <c r="AN2196" i="16"/>
  <c r="AM2196" i="16"/>
  <c r="AL2196" i="16"/>
  <c r="AT2180" i="16"/>
  <c r="AS2180" i="16"/>
  <c r="AR2180" i="16"/>
  <c r="AQ2180" i="16"/>
  <c r="AP2180" i="16"/>
  <c r="AO2180" i="16"/>
  <c r="AN2180" i="16"/>
  <c r="AM2180" i="16"/>
  <c r="AL2180" i="16"/>
  <c r="AT2164" i="16"/>
  <c r="AS2164" i="16"/>
  <c r="AR2164" i="16"/>
  <c r="AQ2164" i="16"/>
  <c r="AP2164" i="16"/>
  <c r="AO2164" i="16"/>
  <c r="AN2164" i="16"/>
  <c r="AM2164" i="16"/>
  <c r="AL2164" i="16"/>
  <c r="AT2148" i="16"/>
  <c r="AS2148" i="16"/>
  <c r="AR2148" i="16"/>
  <c r="AQ2148" i="16"/>
  <c r="AP2148" i="16"/>
  <c r="AO2148" i="16"/>
  <c r="AN2148" i="16"/>
  <c r="AM2148" i="16"/>
  <c r="AL2148" i="16"/>
  <c r="AT2132" i="16"/>
  <c r="AS2132" i="16"/>
  <c r="AR2132" i="16"/>
  <c r="AQ2132" i="16"/>
  <c r="AP2132" i="16"/>
  <c r="AO2132" i="16"/>
  <c r="AN2132" i="16"/>
  <c r="AM2132" i="16"/>
  <c r="AL2132" i="16"/>
  <c r="AT2116" i="16"/>
  <c r="AS2116" i="16"/>
  <c r="AR2116" i="16"/>
  <c r="AQ2116" i="16"/>
  <c r="AP2116" i="16"/>
  <c r="AO2116" i="16"/>
  <c r="AN2116" i="16"/>
  <c r="AM2116" i="16"/>
  <c r="AL2116" i="16"/>
  <c r="AT2100" i="16"/>
  <c r="AS2100" i="16"/>
  <c r="AR2100" i="16"/>
  <c r="AQ2100" i="16"/>
  <c r="AP2100" i="16"/>
  <c r="AO2100" i="16"/>
  <c r="AN2100" i="16"/>
  <c r="AM2100" i="16"/>
  <c r="AL2100" i="16"/>
  <c r="AT2084" i="16"/>
  <c r="AS2084" i="16"/>
  <c r="AR2084" i="16"/>
  <c r="AQ2084" i="16"/>
  <c r="AP2084" i="16"/>
  <c r="AO2084" i="16"/>
  <c r="AN2084" i="16"/>
  <c r="AM2084" i="16"/>
  <c r="AL2084" i="16"/>
  <c r="AT2068" i="16"/>
  <c r="AS2068" i="16"/>
  <c r="AR2068" i="16"/>
  <c r="AQ2068" i="16"/>
  <c r="AP2068" i="16"/>
  <c r="AO2068" i="16"/>
  <c r="AN2068" i="16"/>
  <c r="AM2068" i="16"/>
  <c r="AL2068" i="16"/>
  <c r="AT2052" i="16"/>
  <c r="AS2052" i="16"/>
  <c r="AR2052" i="16"/>
  <c r="AQ2052" i="16"/>
  <c r="AP2052" i="16"/>
  <c r="AO2052" i="16"/>
  <c r="AN2052" i="16"/>
  <c r="AM2052" i="16"/>
  <c r="AL2052" i="16"/>
  <c r="AT2036" i="16"/>
  <c r="AS2036" i="16"/>
  <c r="AR2036" i="16"/>
  <c r="AQ2036" i="16"/>
  <c r="AP2036" i="16"/>
  <c r="AO2036" i="16"/>
  <c r="AN2036" i="16"/>
  <c r="AM2036" i="16"/>
  <c r="AL2036" i="16"/>
  <c r="AT2020" i="16"/>
  <c r="AS2020" i="16"/>
  <c r="AR2020" i="16"/>
  <c r="AQ2020" i="16"/>
  <c r="AP2020" i="16"/>
  <c r="AO2020" i="16"/>
  <c r="AN2020" i="16"/>
  <c r="AM2020" i="16"/>
  <c r="AL2020" i="16"/>
  <c r="AT2004" i="16"/>
  <c r="AS2004" i="16"/>
  <c r="AR2004" i="16"/>
  <c r="AQ2004" i="16"/>
  <c r="AP2004" i="16"/>
  <c r="AO2004" i="16"/>
  <c r="AN2004" i="16"/>
  <c r="AM2004" i="16"/>
  <c r="AL2004" i="16"/>
  <c r="AT1988" i="16"/>
  <c r="AS1988" i="16"/>
  <c r="AR1988" i="16"/>
  <c r="AQ1988" i="16"/>
  <c r="AP1988" i="16"/>
  <c r="AO1988" i="16"/>
  <c r="AN1988" i="16"/>
  <c r="AM1988" i="16"/>
  <c r="AL1988" i="16"/>
  <c r="AT1972" i="16"/>
  <c r="AS1972" i="16"/>
  <c r="AR1972" i="16"/>
  <c r="AQ1972" i="16"/>
  <c r="AP1972" i="16"/>
  <c r="AO1972" i="16"/>
  <c r="AN1972" i="16"/>
  <c r="AM1972" i="16"/>
  <c r="AL1972" i="16"/>
  <c r="AT1956" i="16"/>
  <c r="AS1956" i="16"/>
  <c r="AR1956" i="16"/>
  <c r="AQ1956" i="16"/>
  <c r="AP1956" i="16"/>
  <c r="AO1956" i="16"/>
  <c r="AN1956" i="16"/>
  <c r="AM1956" i="16"/>
  <c r="AL1956" i="16"/>
  <c r="AT1940" i="16"/>
  <c r="AS1940" i="16"/>
  <c r="AR1940" i="16"/>
  <c r="AQ1940" i="16"/>
  <c r="AP1940" i="16"/>
  <c r="AO1940" i="16"/>
  <c r="AN1940" i="16"/>
  <c r="AM1940" i="16"/>
  <c r="AL1940" i="16"/>
  <c r="AT1924" i="16"/>
  <c r="AS1924" i="16"/>
  <c r="AR1924" i="16"/>
  <c r="AQ1924" i="16"/>
  <c r="AP1924" i="16"/>
  <c r="AO1924" i="16"/>
  <c r="AN1924" i="16"/>
  <c r="AM1924" i="16"/>
  <c r="AL1924" i="16"/>
  <c r="AT1908" i="16"/>
  <c r="AS1908" i="16"/>
  <c r="AR1908" i="16"/>
  <c r="AQ1908" i="16"/>
  <c r="AP1908" i="16"/>
  <c r="AO1908" i="16"/>
  <c r="AN1908" i="16"/>
  <c r="AM1908" i="16"/>
  <c r="AL1908" i="16"/>
  <c r="AT1892" i="16"/>
  <c r="AS1892" i="16"/>
  <c r="AR1892" i="16"/>
  <c r="AQ1892" i="16"/>
  <c r="AP1892" i="16"/>
  <c r="AO1892" i="16"/>
  <c r="AN1892" i="16"/>
  <c r="AM1892" i="16"/>
  <c r="AL1892" i="16"/>
  <c r="AT1876" i="16"/>
  <c r="AS1876" i="16"/>
  <c r="AR1876" i="16"/>
  <c r="AQ1876" i="16"/>
  <c r="AP1876" i="16"/>
  <c r="AO1876" i="16"/>
  <c r="AN1876" i="16"/>
  <c r="AM1876" i="16"/>
  <c r="AL1876" i="16"/>
  <c r="AT1860" i="16"/>
  <c r="AS1860" i="16"/>
  <c r="AR1860" i="16"/>
  <c r="AQ1860" i="16"/>
  <c r="AP1860" i="16"/>
  <c r="AO1860" i="16"/>
  <c r="AN1860" i="16"/>
  <c r="AM1860" i="16"/>
  <c r="AL1860" i="16"/>
  <c r="AT1844" i="16"/>
  <c r="AS1844" i="16"/>
  <c r="AR1844" i="16"/>
  <c r="AQ1844" i="16"/>
  <c r="AP1844" i="16"/>
  <c r="AO1844" i="16"/>
  <c r="AN1844" i="16"/>
  <c r="AM1844" i="16"/>
  <c r="AL1844" i="16"/>
  <c r="AT1828" i="16"/>
  <c r="AS1828" i="16"/>
  <c r="AR1828" i="16"/>
  <c r="AQ1828" i="16"/>
  <c r="AP1828" i="16"/>
  <c r="AO1828" i="16"/>
  <c r="AN1828" i="16"/>
  <c r="AM1828" i="16"/>
  <c r="AL1828" i="16"/>
  <c r="AT1812" i="16"/>
  <c r="AS1812" i="16"/>
  <c r="AR1812" i="16"/>
  <c r="AQ1812" i="16"/>
  <c r="AP1812" i="16"/>
  <c r="AO1812" i="16"/>
  <c r="AN1812" i="16"/>
  <c r="AM1812" i="16"/>
  <c r="AL1812" i="16"/>
  <c r="AT1796" i="16"/>
  <c r="AS1796" i="16"/>
  <c r="AR1796" i="16"/>
  <c r="AQ1796" i="16"/>
  <c r="AP1796" i="16"/>
  <c r="AO1796" i="16"/>
  <c r="AN1796" i="16"/>
  <c r="AM1796" i="16"/>
  <c r="AL1796" i="16"/>
  <c r="AT2242" i="16"/>
  <c r="AS2242" i="16"/>
  <c r="AR2242" i="16"/>
  <c r="AQ2242" i="16"/>
  <c r="AP2242" i="16"/>
  <c r="AO2242" i="16"/>
  <c r="AN2242" i="16"/>
  <c r="AM2242" i="16"/>
  <c r="AL2242" i="16"/>
  <c r="AT2226" i="16"/>
  <c r="AS2226" i="16"/>
  <c r="AR2226" i="16"/>
  <c r="AQ2226" i="16"/>
  <c r="AP2226" i="16"/>
  <c r="AO2226" i="16"/>
  <c r="AN2226" i="16"/>
  <c r="AM2226" i="16"/>
  <c r="AL2226" i="16"/>
  <c r="AT2210" i="16"/>
  <c r="AS2210" i="16"/>
  <c r="AR2210" i="16"/>
  <c r="AQ2210" i="16"/>
  <c r="AP2210" i="16"/>
  <c r="AO2210" i="16"/>
  <c r="AN2210" i="16"/>
  <c r="AM2210" i="16"/>
  <c r="AL2210" i="16"/>
  <c r="AT2194" i="16"/>
  <c r="AS2194" i="16"/>
  <c r="AR2194" i="16"/>
  <c r="AQ2194" i="16"/>
  <c r="AP2194" i="16"/>
  <c r="AO2194" i="16"/>
  <c r="AN2194" i="16"/>
  <c r="AM2194" i="16"/>
  <c r="AL2194" i="16"/>
  <c r="AT2178" i="16"/>
  <c r="AS2178" i="16"/>
  <c r="AR2178" i="16"/>
  <c r="AQ2178" i="16"/>
  <c r="AP2178" i="16"/>
  <c r="AO2178" i="16"/>
  <c r="AN2178" i="16"/>
  <c r="AM2178" i="16"/>
  <c r="AL2178" i="16"/>
  <c r="AT2162" i="16"/>
  <c r="AS2162" i="16"/>
  <c r="AR2162" i="16"/>
  <c r="AQ2162" i="16"/>
  <c r="AP2162" i="16"/>
  <c r="AO2162" i="16"/>
  <c r="AN2162" i="16"/>
  <c r="AM2162" i="16"/>
  <c r="AL2162" i="16"/>
  <c r="AO2146" i="16"/>
  <c r="AN2146" i="16"/>
  <c r="AM2146" i="16"/>
  <c r="AL2146" i="16"/>
  <c r="AT2146" i="16"/>
  <c r="AS2146" i="16"/>
  <c r="AR2146" i="16"/>
  <c r="AQ2146" i="16"/>
  <c r="AP2146" i="16"/>
  <c r="AT2130" i="16"/>
  <c r="AS2130" i="16"/>
  <c r="AR2130" i="16"/>
  <c r="AQ2130" i="16"/>
  <c r="AP2130" i="16"/>
  <c r="AO2130" i="16"/>
  <c r="AN2130" i="16"/>
  <c r="AM2130" i="16"/>
  <c r="AL2130" i="16"/>
  <c r="AT2114" i="16"/>
  <c r="AS2114" i="16"/>
  <c r="AR2114" i="16"/>
  <c r="AQ2114" i="16"/>
  <c r="AP2114" i="16"/>
  <c r="AO2114" i="16"/>
  <c r="AN2114" i="16"/>
  <c r="AM2114" i="16"/>
  <c r="AL2114" i="16"/>
  <c r="AT2098" i="16"/>
  <c r="AS2098" i="16"/>
  <c r="AR2098" i="16"/>
  <c r="AQ2098" i="16"/>
  <c r="AP2098" i="16"/>
  <c r="AO2098" i="16"/>
  <c r="AN2098" i="16"/>
  <c r="AM2098" i="16"/>
  <c r="AL2098" i="16"/>
  <c r="AT2082" i="16"/>
  <c r="AS2082" i="16"/>
  <c r="AR2082" i="16"/>
  <c r="AQ2082" i="16"/>
  <c r="AP2082" i="16"/>
  <c r="AO2082" i="16"/>
  <c r="AN2082" i="16"/>
  <c r="AM2082" i="16"/>
  <c r="AL2082" i="16"/>
  <c r="AT2066" i="16"/>
  <c r="AS2066" i="16"/>
  <c r="AR2066" i="16"/>
  <c r="AQ2066" i="16"/>
  <c r="AP2066" i="16"/>
  <c r="AO2066" i="16"/>
  <c r="AN2066" i="16"/>
  <c r="AM2066" i="16"/>
  <c r="AL2066" i="16"/>
  <c r="AT2050" i="16"/>
  <c r="AS2050" i="16"/>
  <c r="AR2050" i="16"/>
  <c r="AQ2050" i="16"/>
  <c r="AP2050" i="16"/>
  <c r="AO2050" i="16"/>
  <c r="AN2050" i="16"/>
  <c r="AM2050" i="16"/>
  <c r="AL2050" i="16"/>
  <c r="AN2034" i="16"/>
  <c r="AM2034" i="16"/>
  <c r="AL2034" i="16"/>
  <c r="AT2034" i="16"/>
  <c r="AS2034" i="16"/>
  <c r="AR2034" i="16"/>
  <c r="AQ2034" i="16"/>
  <c r="AP2034" i="16"/>
  <c r="AO2034" i="16"/>
  <c r="AT2018" i="16"/>
  <c r="AS2018" i="16"/>
  <c r="AR2018" i="16"/>
  <c r="AQ2018" i="16"/>
  <c r="AP2018" i="16"/>
  <c r="AO2018" i="16"/>
  <c r="AN2018" i="16"/>
  <c r="AM2018" i="16"/>
  <c r="AL2018" i="16"/>
  <c r="AT2002" i="16"/>
  <c r="AS2002" i="16"/>
  <c r="AR2002" i="16"/>
  <c r="AQ2002" i="16"/>
  <c r="AP2002" i="16"/>
  <c r="AO2002" i="16"/>
  <c r="AN2002" i="16"/>
  <c r="AM2002" i="16"/>
  <c r="AL2002" i="16"/>
  <c r="AT1986" i="16"/>
  <c r="AS1986" i="16"/>
  <c r="AR1986" i="16"/>
  <c r="AQ1986" i="16"/>
  <c r="AP1986" i="16"/>
  <c r="AO1986" i="16"/>
  <c r="AN1986" i="16"/>
  <c r="AM1986" i="16"/>
  <c r="AL1986" i="16"/>
  <c r="AT1970" i="16"/>
  <c r="AS1970" i="16"/>
  <c r="AR1970" i="16"/>
  <c r="AQ1970" i="16"/>
  <c r="AP1970" i="16"/>
  <c r="AO1970" i="16"/>
  <c r="AN1970" i="16"/>
  <c r="AM1970" i="16"/>
  <c r="AL1970" i="16"/>
  <c r="AT1954" i="16"/>
  <c r="AS1954" i="16"/>
  <c r="AR1954" i="16"/>
  <c r="AQ1954" i="16"/>
  <c r="AP1954" i="16"/>
  <c r="AO1954" i="16"/>
  <c r="AN1954" i="16"/>
  <c r="AM1954" i="16"/>
  <c r="AL1954" i="16"/>
  <c r="AT1938" i="16"/>
  <c r="AS1938" i="16"/>
  <c r="AR1938" i="16"/>
  <c r="AQ1938" i="16"/>
  <c r="AP1938" i="16"/>
  <c r="AO1938" i="16"/>
  <c r="AN1938" i="16"/>
  <c r="AM1938" i="16"/>
  <c r="AL1938" i="16"/>
  <c r="AT1922" i="16"/>
  <c r="AS1922" i="16"/>
  <c r="AR1922" i="16"/>
  <c r="AQ1922" i="16"/>
  <c r="AP1922" i="16"/>
  <c r="AO1922" i="16"/>
  <c r="AN1922" i="16"/>
  <c r="AM1922" i="16"/>
  <c r="AL1922" i="16"/>
  <c r="AT1906" i="16"/>
  <c r="AS1906" i="16"/>
  <c r="AR1906" i="16"/>
  <c r="AQ1906" i="16"/>
  <c r="AP1906" i="16"/>
  <c r="AO1906" i="16"/>
  <c r="AN1906" i="16"/>
  <c r="AM1906" i="16"/>
  <c r="AL1906" i="16"/>
  <c r="AO1890" i="16"/>
  <c r="AN1890" i="16"/>
  <c r="AM1890" i="16"/>
  <c r="AL1890" i="16"/>
  <c r="AT1890" i="16"/>
  <c r="AS1890" i="16"/>
  <c r="AR1890" i="16"/>
  <c r="AQ1890" i="16"/>
  <c r="AP1890" i="16"/>
  <c r="AT1874" i="16"/>
  <c r="AS1874" i="16"/>
  <c r="AR1874" i="16"/>
  <c r="AQ1874" i="16"/>
  <c r="AP1874" i="16"/>
  <c r="AO1874" i="16"/>
  <c r="AN1874" i="16"/>
  <c r="AM1874" i="16"/>
  <c r="AL1874" i="16"/>
  <c r="AT1858" i="16"/>
  <c r="AS1858" i="16"/>
  <c r="AR1858" i="16"/>
  <c r="AQ1858" i="16"/>
  <c r="AP1858" i="16"/>
  <c r="AO1858" i="16"/>
  <c r="AN1858" i="16"/>
  <c r="AM1858" i="16"/>
  <c r="AL1858" i="16"/>
  <c r="AT1842" i="16"/>
  <c r="AS1842" i="16"/>
  <c r="AR1842" i="16"/>
  <c r="AQ1842" i="16"/>
  <c r="AP1842" i="16"/>
  <c r="AO1842" i="16"/>
  <c r="AN1842" i="16"/>
  <c r="AM1842" i="16"/>
  <c r="AL1842" i="16"/>
  <c r="AT1826" i="16"/>
  <c r="AS1826" i="16"/>
  <c r="AR1826" i="16"/>
  <c r="AQ1826" i="16"/>
  <c r="AP1826" i="16"/>
  <c r="AO1826" i="16"/>
  <c r="AN1826" i="16"/>
  <c r="AM1826" i="16"/>
  <c r="AL1826" i="16"/>
  <c r="AT1810" i="16"/>
  <c r="AS1810" i="16"/>
  <c r="AR1810" i="16"/>
  <c r="AQ1810" i="16"/>
  <c r="AP1810" i="16"/>
  <c r="AO1810" i="16"/>
  <c r="AN1810" i="16"/>
  <c r="AM1810" i="16"/>
  <c r="AL1810" i="16"/>
  <c r="AT1794" i="16"/>
  <c r="AS1794" i="16"/>
  <c r="AR1794" i="16"/>
  <c r="AQ1794" i="16"/>
  <c r="AP1794" i="16"/>
  <c r="AO1794" i="16"/>
  <c r="AN1794" i="16"/>
  <c r="AM1794" i="16"/>
  <c r="AL1794" i="16"/>
  <c r="CF10" i="16"/>
  <c r="CE10" i="16"/>
  <c r="CD10" i="16"/>
  <c r="CC10" i="16"/>
  <c r="CB10" i="16"/>
  <c r="CA10" i="16"/>
  <c r="BZ10" i="16"/>
  <c r="BY10" i="16"/>
  <c r="BX10" i="16"/>
  <c r="BM102" i="17"/>
  <c r="BL102" i="17"/>
  <c r="BK102" i="17" s="1"/>
  <c r="BJ102" i="17"/>
  <c r="BI102" i="17" s="1"/>
  <c r="BH102" i="17" s="1"/>
  <c r="BG102" i="17" s="1"/>
  <c r="BF102" i="17" s="1"/>
  <c r="BE102" i="17" s="1"/>
  <c r="AT46" i="17"/>
  <c r="AS46" i="17" s="1"/>
  <c r="AR46" i="17" s="1"/>
  <c r="AQ46" i="17" s="1"/>
  <c r="AP46" i="17" s="1"/>
  <c r="AO46" i="17" s="1"/>
  <c r="AN46" i="17" s="1"/>
  <c r="AM46" i="17" s="1"/>
  <c r="AL46" i="17" s="1"/>
  <c r="AT62" i="17"/>
  <c r="AS62" i="17" s="1"/>
  <c r="AR62" i="17" s="1"/>
  <c r="AQ62" i="17" s="1"/>
  <c r="AP62" i="17" s="1"/>
  <c r="AO62" i="17" s="1"/>
  <c r="AN62" i="17" s="1"/>
  <c r="AM62" i="17" s="1"/>
  <c r="AL62" i="17" s="1"/>
  <c r="AT78" i="17"/>
  <c r="AS78" i="17" s="1"/>
  <c r="AR78" i="17" s="1"/>
  <c r="AQ78" i="17" s="1"/>
  <c r="AP78" i="17" s="1"/>
  <c r="AO78" i="17" s="1"/>
  <c r="AN78" i="17" s="1"/>
  <c r="AM78" i="17" s="1"/>
  <c r="AL78" i="17" s="1"/>
  <c r="AT94" i="17"/>
  <c r="AS94" i="17" s="1"/>
  <c r="AR94" i="17" s="1"/>
  <c r="AQ94" i="17" s="1"/>
  <c r="AP94" i="17" s="1"/>
  <c r="AO94" i="17" s="1"/>
  <c r="AN94" i="17" s="1"/>
  <c r="AM94" i="17" s="1"/>
  <c r="AL94" i="17" s="1"/>
  <c r="AT110" i="17"/>
  <c r="AS110" i="17" s="1"/>
  <c r="AR110" i="17" s="1"/>
  <c r="AQ110" i="17" s="1"/>
  <c r="AP110" i="17" s="1"/>
  <c r="AO110" i="17" s="1"/>
  <c r="AN110" i="17" s="1"/>
  <c r="AM110" i="17" s="1"/>
  <c r="AL110" i="17" s="1"/>
  <c r="AT187" i="17"/>
  <c r="AS187" i="17" s="1"/>
  <c r="AR187" i="17" s="1"/>
  <c r="AQ187" i="17" s="1"/>
  <c r="AP187" i="17" s="1"/>
  <c r="AO187" i="17" s="1"/>
  <c r="AN187" i="17" s="1"/>
  <c r="AM187" i="17" s="1"/>
  <c r="AL187" i="17" s="1"/>
  <c r="AT144" i="17"/>
  <c r="AS144" i="17" s="1"/>
  <c r="AR144" i="17" s="1"/>
  <c r="AQ144" i="17" s="1"/>
  <c r="AP144" i="17" s="1"/>
  <c r="AO144" i="17" s="1"/>
  <c r="AN144" i="17" s="1"/>
  <c r="AM144" i="17" s="1"/>
  <c r="AL144" i="17" s="1"/>
  <c r="AT2592" i="17"/>
  <c r="AS2592" i="17"/>
  <c r="AR2592" i="17" s="1"/>
  <c r="AQ2592" i="17" s="1"/>
  <c r="AP2592" i="17" s="1"/>
  <c r="AO2592" i="17" s="1"/>
  <c r="AN2592" i="17" s="1"/>
  <c r="AM2592" i="17" s="1"/>
  <c r="AL2592" i="17" s="1"/>
  <c r="AT2176" i="17"/>
  <c r="AS2176" i="17" s="1"/>
  <c r="AR2176" i="17"/>
  <c r="AQ2176" i="17" s="1"/>
  <c r="AP2176" i="17" s="1"/>
  <c r="AO2176" i="17" s="1"/>
  <c r="AN2176" i="17" s="1"/>
  <c r="AM2176" i="17" s="1"/>
  <c r="AL2176" i="17" s="1"/>
  <c r="AT2584" i="17"/>
  <c r="AS2584" i="17"/>
  <c r="AR2584" i="17" s="1"/>
  <c r="AQ2584" i="17" s="1"/>
  <c r="AP2584" i="17" s="1"/>
  <c r="AO2584" i="17" s="1"/>
  <c r="AN2584" i="17" s="1"/>
  <c r="AM2584" i="17" s="1"/>
  <c r="AL2584" i="17" s="1"/>
  <c r="AT2732" i="17"/>
  <c r="AS2732" i="17"/>
  <c r="AR2732" i="17" s="1"/>
  <c r="AQ2732" i="17" s="1"/>
  <c r="AP2732" i="17"/>
  <c r="AO2732" i="17" s="1"/>
  <c r="AN2732" i="17" s="1"/>
  <c r="AM2732" i="17" s="1"/>
  <c r="AL2732" i="17" s="1"/>
  <c r="AT2724" i="17"/>
  <c r="AS2724" i="17" s="1"/>
  <c r="AR2724" i="17" s="1"/>
  <c r="AQ2724" i="17"/>
  <c r="AP2724" i="17" s="1"/>
  <c r="AO2724" i="17"/>
  <c r="AN2724" i="17" s="1"/>
  <c r="AM2724" i="17" s="1"/>
  <c r="AL2724" i="17" s="1"/>
  <c r="AT2716" i="17"/>
  <c r="AS2716" i="17" s="1"/>
  <c r="AR2716" i="17" s="1"/>
  <c r="AQ2716" i="17" s="1"/>
  <c r="AP2716" i="17" s="1"/>
  <c r="AO2716" i="17" s="1"/>
  <c r="AN2716" i="17" s="1"/>
  <c r="AM2716" i="17" s="1"/>
  <c r="AL2716" i="17" s="1"/>
  <c r="AT2708" i="17"/>
  <c r="AS2708" i="17"/>
  <c r="AR2708" i="17" s="1"/>
  <c r="AQ2708" i="17"/>
  <c r="AP2708" i="17" s="1"/>
  <c r="AO2708" i="17"/>
  <c r="AN2708" i="17" s="1"/>
  <c r="AM2708" i="17" s="1"/>
  <c r="AL2708" i="17" s="1"/>
  <c r="AT2700" i="17"/>
  <c r="AS2700" i="17" s="1"/>
  <c r="AR2700" i="17" s="1"/>
  <c r="AQ2700" i="17" s="1"/>
  <c r="AP2700" i="17" s="1"/>
  <c r="AO2700" i="17" s="1"/>
  <c r="AN2700" i="17" s="1"/>
  <c r="AM2700" i="17" s="1"/>
  <c r="AL2700" i="17" s="1"/>
  <c r="AT2692" i="17"/>
  <c r="AS2692" i="17"/>
  <c r="AR2692" i="17" s="1"/>
  <c r="AQ2692" i="17" s="1"/>
  <c r="AP2692" i="17" s="1"/>
  <c r="AO2692" i="17" s="1"/>
  <c r="AN2692" i="17" s="1"/>
  <c r="AM2692" i="17" s="1"/>
  <c r="AL2692" i="17" s="1"/>
  <c r="AT2684" i="17"/>
  <c r="AS2684" i="17" s="1"/>
  <c r="AR2684" i="17"/>
  <c r="AQ2684" i="17" s="1"/>
  <c r="AP2684" i="17" s="1"/>
  <c r="AO2684" i="17" s="1"/>
  <c r="AN2684" i="17" s="1"/>
  <c r="AM2684" i="17" s="1"/>
  <c r="AL2684" i="17"/>
  <c r="AT2676" i="17"/>
  <c r="AS2676" i="17"/>
  <c r="AR2676" i="17" s="1"/>
  <c r="AQ2676" i="17" s="1"/>
  <c r="AP2676" i="17" s="1"/>
  <c r="AO2676" i="17" s="1"/>
  <c r="AN2676" i="17" s="1"/>
  <c r="AM2676" i="17" s="1"/>
  <c r="AL2676" i="17" s="1"/>
  <c r="AT2668" i="17"/>
  <c r="AS2668" i="17"/>
  <c r="AR2668" i="17" s="1"/>
  <c r="AQ2668" i="17" s="1"/>
  <c r="AP2668" i="17"/>
  <c r="AO2668" i="17" s="1"/>
  <c r="AN2668" i="17" s="1"/>
  <c r="AM2668" i="17" s="1"/>
  <c r="AL2668" i="17" s="1"/>
  <c r="AT2660" i="17"/>
  <c r="AS2660" i="17" s="1"/>
  <c r="AR2660" i="17" s="1"/>
  <c r="AQ2660" i="17"/>
  <c r="AP2660" i="17" s="1"/>
  <c r="AO2660" i="17"/>
  <c r="AN2660" i="17" s="1"/>
  <c r="AM2660" i="17" s="1"/>
  <c r="AL2660" i="17" s="1"/>
  <c r="AT2652" i="17"/>
  <c r="AS2652" i="17" s="1"/>
  <c r="AR2652" i="17" s="1"/>
  <c r="AQ2652" i="17" s="1"/>
  <c r="AP2652" i="17" s="1"/>
  <c r="AO2652" i="17" s="1"/>
  <c r="AN2652" i="17" s="1"/>
  <c r="AM2652" i="17" s="1"/>
  <c r="AL2652" i="17" s="1"/>
  <c r="AT2644" i="17"/>
  <c r="AS2644" i="17"/>
  <c r="AR2644" i="17" s="1"/>
  <c r="AQ2644" i="17"/>
  <c r="AP2644" i="17" s="1"/>
  <c r="AO2644" i="17"/>
  <c r="AN2644" i="17" s="1"/>
  <c r="AM2644" i="17" s="1"/>
  <c r="AL2644" i="17" s="1"/>
  <c r="AT2636" i="17"/>
  <c r="AS2636" i="17" s="1"/>
  <c r="AR2636" i="17" s="1"/>
  <c r="AQ2636" i="17" s="1"/>
  <c r="AP2636" i="17" s="1"/>
  <c r="AO2636" i="17"/>
  <c r="AN2636" i="17" s="1"/>
  <c r="AM2636" i="17" s="1"/>
  <c r="AL2636" i="17" s="1"/>
  <c r="AT2628" i="17"/>
  <c r="AS2628" i="17"/>
  <c r="AR2628" i="17" s="1"/>
  <c r="AQ2628" i="17" s="1"/>
  <c r="AP2628" i="17" s="1"/>
  <c r="AO2628" i="17" s="1"/>
  <c r="AN2628" i="17" s="1"/>
  <c r="AM2628" i="17" s="1"/>
  <c r="AL2628" i="17" s="1"/>
  <c r="AT2620" i="17"/>
  <c r="AS2620" i="17" s="1"/>
  <c r="AR2620" i="17"/>
  <c r="AQ2620" i="17" s="1"/>
  <c r="AP2620" i="17" s="1"/>
  <c r="AO2620" i="17" s="1"/>
  <c r="AN2620" i="17" s="1"/>
  <c r="AM2620" i="17" s="1"/>
  <c r="AL2620" i="17"/>
  <c r="AT2612" i="17"/>
  <c r="AS2612" i="17"/>
  <c r="AR2612" i="17" s="1"/>
  <c r="AQ2612" i="17" s="1"/>
  <c r="AP2612" i="17" s="1"/>
  <c r="AO2612" i="17" s="1"/>
  <c r="AN2612" i="17" s="1"/>
  <c r="AM2612" i="17"/>
  <c r="AL2612" i="17" s="1"/>
  <c r="AT2604" i="17"/>
  <c r="AS2604" i="17"/>
  <c r="AR2604" i="17" s="1"/>
  <c r="AQ2604" i="17" s="1"/>
  <c r="AP2604" i="17"/>
  <c r="AO2604" i="17" s="1"/>
  <c r="AN2604" i="17" s="1"/>
  <c r="AM2604" i="17" s="1"/>
  <c r="AL2604" i="17" s="1"/>
  <c r="AT2578" i="17"/>
  <c r="AS2578" i="17" s="1"/>
  <c r="AR2578" i="17" s="1"/>
  <c r="AQ2578" i="17"/>
  <c r="AP2578" i="17" s="1"/>
  <c r="AO2578" i="17"/>
  <c r="AN2578" i="17" s="1"/>
  <c r="AM2578" i="17" s="1"/>
  <c r="AL2578" i="17" s="1"/>
  <c r="AT2546" i="17"/>
  <c r="AS2546" i="17" s="1"/>
  <c r="AR2546" i="17" s="1"/>
  <c r="AQ2546" i="17" s="1"/>
  <c r="AP2546" i="17" s="1"/>
  <c r="AO2546" i="17" s="1"/>
  <c r="AN2546" i="17" s="1"/>
  <c r="AM2546" i="17" s="1"/>
  <c r="AL2546" i="17" s="1"/>
  <c r="AT1964" i="17"/>
  <c r="AS1964" i="17"/>
  <c r="AR1964" i="17" s="1"/>
  <c r="AQ1964" i="17"/>
  <c r="AP1964" i="17" s="1"/>
  <c r="AO1964" i="17"/>
  <c r="AN1964" i="17" s="1"/>
  <c r="AM1964" i="17" s="1"/>
  <c r="AL1964" i="17" s="1"/>
  <c r="AT2731" i="17"/>
  <c r="AS2731" i="17" s="1"/>
  <c r="AR2731" i="17" s="1"/>
  <c r="AQ2731" i="17" s="1"/>
  <c r="AP2731" i="17" s="1"/>
  <c r="AO2731" i="17"/>
  <c r="AN2731" i="17" s="1"/>
  <c r="AM2731" i="17" s="1"/>
  <c r="AL2731" i="17" s="1"/>
  <c r="AT2723" i="17"/>
  <c r="AS2723" i="17"/>
  <c r="AR2723" i="17" s="1"/>
  <c r="AQ2723" i="17" s="1"/>
  <c r="AP2723" i="17" s="1"/>
  <c r="AO2723" i="17" s="1"/>
  <c r="AN2723" i="17" s="1"/>
  <c r="AM2723" i="17" s="1"/>
  <c r="AL2723" i="17" s="1"/>
  <c r="AT2715" i="17"/>
  <c r="AS2715" i="17" s="1"/>
  <c r="AR2715" i="17"/>
  <c r="AQ2715" i="17" s="1"/>
  <c r="AP2715" i="17" s="1"/>
  <c r="AO2715" i="17" s="1"/>
  <c r="AN2715" i="17" s="1"/>
  <c r="AM2715" i="17" s="1"/>
  <c r="AL2715" i="17"/>
  <c r="AT2707" i="17"/>
  <c r="AS2707" i="17"/>
  <c r="AR2707" i="17" s="1"/>
  <c r="AQ2707" i="17" s="1"/>
  <c r="AP2707" i="17" s="1"/>
  <c r="AO2707" i="17" s="1"/>
  <c r="AN2707" i="17" s="1"/>
  <c r="AM2707" i="17" s="1"/>
  <c r="AL2707" i="17" s="1"/>
  <c r="AT2699" i="17"/>
  <c r="AS2699" i="17"/>
  <c r="AR2699" i="17" s="1"/>
  <c r="AQ2699" i="17" s="1"/>
  <c r="AP2699" i="17"/>
  <c r="AO2699" i="17" s="1"/>
  <c r="AN2699" i="17" s="1"/>
  <c r="AM2699" i="17" s="1"/>
  <c r="AL2699" i="17" s="1"/>
  <c r="AT2691" i="17"/>
  <c r="AS2691" i="17" s="1"/>
  <c r="AR2691" i="17" s="1"/>
  <c r="AQ2691" i="17"/>
  <c r="AP2691" i="17" s="1"/>
  <c r="AO2691" i="17"/>
  <c r="AN2691" i="17" s="1"/>
  <c r="AM2691" i="17" s="1"/>
  <c r="AL2691" i="17" s="1"/>
  <c r="AT2683" i="17"/>
  <c r="AS2683" i="17" s="1"/>
  <c r="AR2683" i="17" s="1"/>
  <c r="AQ2683" i="17" s="1"/>
  <c r="AP2683" i="17" s="1"/>
  <c r="AO2683" i="17" s="1"/>
  <c r="AN2683" i="17" s="1"/>
  <c r="AM2683" i="17" s="1"/>
  <c r="AL2683" i="17" s="1"/>
  <c r="AT2675" i="17"/>
  <c r="AS2675" i="17"/>
  <c r="AR2675" i="17" s="1"/>
  <c r="AQ2675" i="17"/>
  <c r="AP2675" i="17" s="1"/>
  <c r="AO2675" i="17"/>
  <c r="AN2675" i="17" s="1"/>
  <c r="AM2675" i="17" s="1"/>
  <c r="AL2675" i="17" s="1"/>
  <c r="AT2667" i="17"/>
  <c r="AS2667" i="17" s="1"/>
  <c r="AR2667" i="17" s="1"/>
  <c r="AQ2667" i="17" s="1"/>
  <c r="AP2667" i="17" s="1"/>
  <c r="AO2667" i="17"/>
  <c r="AN2667" i="17" s="1"/>
  <c r="AM2667" i="17" s="1"/>
  <c r="AL2667" i="17" s="1"/>
  <c r="AT2659" i="17"/>
  <c r="AS2659" i="17"/>
  <c r="AR2659" i="17" s="1"/>
  <c r="AQ2659" i="17" s="1"/>
  <c r="AP2659" i="17" s="1"/>
  <c r="AO2659" i="17" s="1"/>
  <c r="AN2659" i="17" s="1"/>
  <c r="AM2659" i="17" s="1"/>
  <c r="AL2659" i="17" s="1"/>
  <c r="AT2651" i="17"/>
  <c r="AS2651" i="17" s="1"/>
  <c r="AR2651" i="17" s="1"/>
  <c r="AQ2651" i="17" s="1"/>
  <c r="AP2651" i="17" s="1"/>
  <c r="AO2651" i="17" s="1"/>
  <c r="AN2651" i="17" s="1"/>
  <c r="AM2651" i="17" s="1"/>
  <c r="AL2651" i="17" s="1"/>
  <c r="AT2643" i="17"/>
  <c r="AS2643" i="17"/>
  <c r="AR2643" i="17"/>
  <c r="AQ2643" i="17" s="1"/>
  <c r="AP2643" i="17" s="1"/>
  <c r="AO2643" i="17" s="1"/>
  <c r="AN2643" i="17" s="1"/>
  <c r="AM2643" i="17"/>
  <c r="AL2643" i="17" s="1"/>
  <c r="AT2635" i="17"/>
  <c r="AS2635" i="17"/>
  <c r="AR2635" i="17" s="1"/>
  <c r="AQ2635" i="17" s="1"/>
  <c r="AP2635" i="17" s="1"/>
  <c r="AO2635" i="17"/>
  <c r="AN2635" i="17" s="1"/>
  <c r="AM2635" i="17" s="1"/>
  <c r="AL2635" i="17" s="1"/>
  <c r="AT2627" i="17"/>
  <c r="AS2627" i="17" s="1"/>
  <c r="AR2627" i="17" s="1"/>
  <c r="AQ2627" i="17" s="1"/>
  <c r="AP2627" i="17" s="1"/>
  <c r="AO2627" i="17" s="1"/>
  <c r="AN2627" i="17"/>
  <c r="AM2627" i="17" s="1"/>
  <c r="AL2627" i="17" s="1"/>
  <c r="AT2619" i="17"/>
  <c r="AS2619" i="17" s="1"/>
  <c r="AR2619" i="17" s="1"/>
  <c r="AQ2619" i="17" s="1"/>
  <c r="AP2619" i="17" s="1"/>
  <c r="AO2619" i="17" s="1"/>
  <c r="AN2619" i="17" s="1"/>
  <c r="AM2619" i="17" s="1"/>
  <c r="AL2619" i="17" s="1"/>
  <c r="AT2611" i="17"/>
  <c r="AS2611" i="17"/>
  <c r="AR2611" i="17" s="1"/>
  <c r="AQ2611" i="17" s="1"/>
  <c r="AP2611" i="17" s="1"/>
  <c r="AO2611" i="17" s="1"/>
  <c r="AN2611" i="17" s="1"/>
  <c r="AM2611" i="17" s="1"/>
  <c r="AL2611" i="17" s="1"/>
  <c r="AT2598" i="17"/>
  <c r="AS2598" i="17" s="1"/>
  <c r="AR2598" i="17"/>
  <c r="AQ2598" i="17" s="1"/>
  <c r="AP2598" i="17" s="1"/>
  <c r="AO2598" i="17" s="1"/>
  <c r="AN2598" i="17" s="1"/>
  <c r="AM2598" i="17" s="1"/>
  <c r="AL2598" i="17" s="1"/>
  <c r="AT2566" i="17"/>
  <c r="AS2566" i="17"/>
  <c r="AR2566" i="17"/>
  <c r="AQ2566" i="17" s="1"/>
  <c r="AP2566" i="17" s="1"/>
  <c r="AO2566" i="17" s="1"/>
  <c r="AN2566" i="17" s="1"/>
  <c r="AM2566" i="17" s="1"/>
  <c r="AL2566" i="17" s="1"/>
  <c r="AT2184" i="17"/>
  <c r="AS2184" i="17"/>
  <c r="AR2184" i="17" s="1"/>
  <c r="AQ2184" i="17" s="1"/>
  <c r="AP2184" i="17" s="1"/>
  <c r="AO2184" i="17" s="1"/>
  <c r="AN2184" i="17" s="1"/>
  <c r="AM2184" i="17" s="1"/>
  <c r="AL2184" i="17"/>
  <c r="AT2596" i="17"/>
  <c r="AS2596" i="17" s="1"/>
  <c r="AR2596" i="17" s="1"/>
  <c r="AQ2596" i="17"/>
  <c r="AP2596" i="17" s="1"/>
  <c r="AO2596" i="17" s="1"/>
  <c r="AN2596" i="17" s="1"/>
  <c r="AM2596" i="17" s="1"/>
  <c r="AL2596" i="17" s="1"/>
  <c r="AT2564" i="17"/>
  <c r="AS2564" i="17"/>
  <c r="AR2564" i="17"/>
  <c r="AQ2564" i="17" s="1"/>
  <c r="AP2564" i="17" s="1"/>
  <c r="AO2564" i="17" s="1"/>
  <c r="AN2564" i="17" s="1"/>
  <c r="AM2564" i="17" s="1"/>
  <c r="AL2564" i="17" s="1"/>
  <c r="AT2192" i="17"/>
  <c r="AS2192" i="17"/>
  <c r="AR2192" i="17" s="1"/>
  <c r="AQ2192" i="17" s="1"/>
  <c r="AP2192" i="17" s="1"/>
  <c r="AO2192" i="17"/>
  <c r="AN2192" i="17" s="1"/>
  <c r="AM2192" i="17" s="1"/>
  <c r="AL2192" i="17" s="1"/>
  <c r="AT2540" i="17"/>
  <c r="AS2540" i="17" s="1"/>
  <c r="AR2540" i="17"/>
  <c r="AQ2540" i="17" s="1"/>
  <c r="AP2540" i="17" s="1"/>
  <c r="AO2540" i="17" s="1"/>
  <c r="AN2540" i="17" s="1"/>
  <c r="AM2540" i="17" s="1"/>
  <c r="AL2540" i="17" s="1"/>
  <c r="AT2532" i="17"/>
  <c r="AS2532" i="17"/>
  <c r="AR2532" i="17" s="1"/>
  <c r="AQ2532" i="17" s="1"/>
  <c r="AP2532" i="17" s="1"/>
  <c r="AO2532" i="17" s="1"/>
  <c r="AN2532" i="17" s="1"/>
  <c r="AM2532" i="17" s="1"/>
  <c r="AL2532" i="17" s="1"/>
  <c r="AT2524" i="17"/>
  <c r="AS2524" i="17" s="1"/>
  <c r="AR2524" i="17" s="1"/>
  <c r="AQ2524" i="17" s="1"/>
  <c r="AP2524" i="17" s="1"/>
  <c r="AO2524" i="17" s="1"/>
  <c r="AN2524" i="17" s="1"/>
  <c r="AM2524" i="17" s="1"/>
  <c r="AL2524" i="17" s="1"/>
  <c r="AT2516" i="17"/>
  <c r="AS2516" i="17"/>
  <c r="AR2516" i="17"/>
  <c r="AQ2516" i="17" s="1"/>
  <c r="AP2516" i="17" s="1"/>
  <c r="AO2516" i="17" s="1"/>
  <c r="AN2516" i="17" s="1"/>
  <c r="AM2516" i="17" s="1"/>
  <c r="AL2516" i="17" s="1"/>
  <c r="AT2508" i="17"/>
  <c r="AS2508" i="17" s="1"/>
  <c r="AR2508" i="17" s="1"/>
  <c r="AQ2508" i="17" s="1"/>
  <c r="AP2508" i="17" s="1"/>
  <c r="AO2508" i="17" s="1"/>
  <c r="AN2508" i="17" s="1"/>
  <c r="AM2508" i="17" s="1"/>
  <c r="AL2508" i="17" s="1"/>
  <c r="AT2500" i="17"/>
  <c r="AS2500" i="17" s="1"/>
  <c r="AR2500" i="17" s="1"/>
  <c r="AQ2500" i="17" s="1"/>
  <c r="AP2500" i="17" s="1"/>
  <c r="AO2500" i="17" s="1"/>
  <c r="AN2500" i="17" s="1"/>
  <c r="AM2500" i="17" s="1"/>
  <c r="AL2500" i="17" s="1"/>
  <c r="AT2492" i="17"/>
  <c r="AS2492" i="17"/>
  <c r="AR2492" i="17"/>
  <c r="AQ2492" i="17" s="1"/>
  <c r="AP2492" i="17"/>
  <c r="AO2492" i="17" s="1"/>
  <c r="AN2492" i="17" s="1"/>
  <c r="AM2492" i="17" s="1"/>
  <c r="AL2492" i="17" s="1"/>
  <c r="AT2484" i="17"/>
  <c r="AS2484" i="17"/>
  <c r="AR2484" i="17" s="1"/>
  <c r="AQ2484" i="17"/>
  <c r="AP2484" i="17" s="1"/>
  <c r="AO2484" i="17"/>
  <c r="AN2484" i="17" s="1"/>
  <c r="AM2484" i="17" s="1"/>
  <c r="AL2484" i="17" s="1"/>
  <c r="AT2476" i="17"/>
  <c r="AS2476" i="17" s="1"/>
  <c r="AR2476" i="17"/>
  <c r="AQ2476" i="17" s="1"/>
  <c r="AP2476" i="17" s="1"/>
  <c r="AO2476" i="17" s="1"/>
  <c r="AN2476" i="17" s="1"/>
  <c r="AM2476" i="17" s="1"/>
  <c r="AL2476" i="17" s="1"/>
  <c r="AT2468" i="17"/>
  <c r="AS2468" i="17"/>
  <c r="AR2468" i="17" s="1"/>
  <c r="AQ2468" i="17" s="1"/>
  <c r="AP2468" i="17" s="1"/>
  <c r="AO2468" i="17" s="1"/>
  <c r="AN2468" i="17" s="1"/>
  <c r="AM2468" i="17" s="1"/>
  <c r="AL2468" i="17" s="1"/>
  <c r="AT2460" i="17"/>
  <c r="AS2460" i="17" s="1"/>
  <c r="AR2460" i="17"/>
  <c r="AQ2460" i="17" s="1"/>
  <c r="AP2460" i="17" s="1"/>
  <c r="AO2460" i="17" s="1"/>
  <c r="AN2460" i="17"/>
  <c r="AM2460" i="17" s="1"/>
  <c r="AL2460" i="17" s="1"/>
  <c r="AT2452" i="17"/>
  <c r="AS2452" i="17"/>
  <c r="AR2452" i="17" s="1"/>
  <c r="AQ2452" i="17" s="1"/>
  <c r="AP2452" i="17" s="1"/>
  <c r="AO2452" i="17" s="1"/>
  <c r="AN2452" i="17" s="1"/>
  <c r="AM2452" i="17" s="1"/>
  <c r="AL2452" i="17" s="1"/>
  <c r="AT2444" i="17"/>
  <c r="AS2444" i="17"/>
  <c r="AR2444" i="17" s="1"/>
  <c r="AQ2444" i="17" s="1"/>
  <c r="AP2444" i="17"/>
  <c r="AO2444" i="17" s="1"/>
  <c r="AN2444" i="17" s="1"/>
  <c r="AM2444" i="17" s="1"/>
  <c r="AL2444" i="17" s="1"/>
  <c r="AT2436" i="17"/>
  <c r="AS2436" i="17" s="1"/>
  <c r="AR2436" i="17" s="1"/>
  <c r="AQ2436" i="17" s="1"/>
  <c r="AP2436" i="17" s="1"/>
  <c r="AO2436" i="17"/>
  <c r="AN2436" i="17" s="1"/>
  <c r="AM2436" i="17" s="1"/>
  <c r="AL2436" i="17" s="1"/>
  <c r="AT2428" i="17"/>
  <c r="AS2428" i="17"/>
  <c r="AR2428" i="17"/>
  <c r="AQ2428" i="17" s="1"/>
  <c r="AP2428" i="17"/>
  <c r="AO2428" i="17" s="1"/>
  <c r="AN2428" i="17" s="1"/>
  <c r="AM2428" i="17" s="1"/>
  <c r="AL2428" i="17" s="1"/>
  <c r="AT2420" i="17"/>
  <c r="AS2420" i="17"/>
  <c r="AR2420" i="17" s="1"/>
  <c r="AQ2420" i="17" s="1"/>
  <c r="AP2420" i="17" s="1"/>
  <c r="AO2420" i="17" s="1"/>
  <c r="AN2420" i="17" s="1"/>
  <c r="AM2420" i="17" s="1"/>
  <c r="AL2420" i="17" s="1"/>
  <c r="AT2412" i="17"/>
  <c r="AS2412" i="17" s="1"/>
  <c r="AR2412" i="17" s="1"/>
  <c r="AQ2412" i="17" s="1"/>
  <c r="AP2412" i="17" s="1"/>
  <c r="AO2412" i="17" s="1"/>
  <c r="AN2412" i="17" s="1"/>
  <c r="AM2412" i="17" s="1"/>
  <c r="AL2412" i="17" s="1"/>
  <c r="AT2404" i="17"/>
  <c r="AS2404" i="17"/>
  <c r="AR2404" i="17" s="1"/>
  <c r="AQ2404" i="17"/>
  <c r="AP2404" i="17" s="1"/>
  <c r="AO2404" i="17" s="1"/>
  <c r="AN2404" i="17" s="1"/>
  <c r="AM2404" i="17" s="1"/>
  <c r="AL2404" i="17" s="1"/>
  <c r="AT2396" i="17"/>
  <c r="AS2396" i="17" s="1"/>
  <c r="AR2396" i="17" s="1"/>
  <c r="AQ2396" i="17"/>
  <c r="AP2396" i="17" s="1"/>
  <c r="AO2396" i="17" s="1"/>
  <c r="AN2396" i="17" s="1"/>
  <c r="AM2396" i="17" s="1"/>
  <c r="AL2396" i="17" s="1"/>
  <c r="AT2388" i="17"/>
  <c r="AS2388" i="17"/>
  <c r="AR2388" i="17" s="1"/>
  <c r="AQ2388" i="17" s="1"/>
  <c r="AP2388" i="17" s="1"/>
  <c r="AO2388" i="17" s="1"/>
  <c r="AN2388" i="17" s="1"/>
  <c r="AM2388" i="17" s="1"/>
  <c r="AL2388" i="17" s="1"/>
  <c r="AT2380" i="17"/>
  <c r="AS2380" i="17" s="1"/>
  <c r="AR2380" i="17" s="1"/>
  <c r="AQ2380" i="17" s="1"/>
  <c r="AP2380" i="17" s="1"/>
  <c r="AO2380" i="17" s="1"/>
  <c r="AN2380" i="17" s="1"/>
  <c r="AM2380" i="17" s="1"/>
  <c r="AL2380" i="17" s="1"/>
  <c r="AT2372" i="17"/>
  <c r="AS2372" i="17" s="1"/>
  <c r="AR2372" i="17" s="1"/>
  <c r="AQ2372" i="17"/>
  <c r="AP2372" i="17" s="1"/>
  <c r="AO2372" i="17" s="1"/>
  <c r="AN2372" i="17" s="1"/>
  <c r="AM2372" i="17" s="1"/>
  <c r="AL2372" i="17" s="1"/>
  <c r="AT2364" i="17"/>
  <c r="AS2364" i="17"/>
  <c r="AR2364" i="17"/>
  <c r="AQ2364" i="17" s="1"/>
  <c r="AP2364" i="17" s="1"/>
  <c r="AO2364" i="17"/>
  <c r="AN2364" i="17" s="1"/>
  <c r="AM2364" i="17" s="1"/>
  <c r="AL2364" i="17" s="1"/>
  <c r="AT2356" i="17"/>
  <c r="AS2356" i="17" s="1"/>
  <c r="AR2356" i="17" s="1"/>
  <c r="AQ2356" i="17" s="1"/>
  <c r="AP2356" i="17" s="1"/>
  <c r="AO2356" i="17" s="1"/>
  <c r="AN2356" i="17" s="1"/>
  <c r="AM2356" i="17" s="1"/>
  <c r="AL2356" i="17" s="1"/>
  <c r="AT2348" i="17"/>
  <c r="AS2348" i="17" s="1"/>
  <c r="AR2348" i="17" s="1"/>
  <c r="AQ2348" i="17" s="1"/>
  <c r="AP2348" i="17" s="1"/>
  <c r="AO2348" i="17" s="1"/>
  <c r="AN2348" i="17" s="1"/>
  <c r="AM2348" i="17" s="1"/>
  <c r="AL2348" i="17" s="1"/>
  <c r="AT2340" i="17"/>
  <c r="AS2340" i="17"/>
  <c r="AR2340" i="17"/>
  <c r="AQ2340" i="17" s="1"/>
  <c r="AP2340" i="17" s="1"/>
  <c r="AO2340" i="17" s="1"/>
  <c r="AN2340" i="17" s="1"/>
  <c r="AM2340" i="17" s="1"/>
  <c r="AL2340" i="17" s="1"/>
  <c r="AT2332" i="17"/>
  <c r="AS2332" i="17" s="1"/>
  <c r="AR2332" i="17" s="1"/>
  <c r="AQ2332" i="17" s="1"/>
  <c r="AP2332" i="17" s="1"/>
  <c r="AO2332" i="17" s="1"/>
  <c r="AN2332" i="17" s="1"/>
  <c r="AM2332" i="17" s="1"/>
  <c r="AL2332" i="17" s="1"/>
  <c r="AT2324" i="17"/>
  <c r="AS2324" i="17"/>
  <c r="AR2324" i="17" s="1"/>
  <c r="AQ2324" i="17" s="1"/>
  <c r="AP2324" i="17" s="1"/>
  <c r="AO2324" i="17"/>
  <c r="AN2324" i="17" s="1"/>
  <c r="AM2324" i="17" s="1"/>
  <c r="AL2324" i="17" s="1"/>
  <c r="AT2316" i="17"/>
  <c r="AS2316" i="17" s="1"/>
  <c r="AR2316" i="17" s="1"/>
  <c r="AQ2316" i="17" s="1"/>
  <c r="AP2316" i="17" s="1"/>
  <c r="AO2316" i="17" s="1"/>
  <c r="AN2316" i="17" s="1"/>
  <c r="AM2316" i="17" s="1"/>
  <c r="AL2316" i="17" s="1"/>
  <c r="AT2308" i="17"/>
  <c r="AS2308" i="17" s="1"/>
  <c r="AR2308" i="17" s="1"/>
  <c r="AQ2308" i="17" s="1"/>
  <c r="AP2308" i="17" s="1"/>
  <c r="AO2308" i="17" s="1"/>
  <c r="AN2308" i="17" s="1"/>
  <c r="AM2308" i="17" s="1"/>
  <c r="AL2308" i="17" s="1"/>
  <c r="AT2300" i="17"/>
  <c r="AS2300" i="17"/>
  <c r="AR2300" i="17"/>
  <c r="AQ2300" i="17" s="1"/>
  <c r="AP2300" i="17" s="1"/>
  <c r="AO2300" i="17" s="1"/>
  <c r="AN2300" i="17" s="1"/>
  <c r="AM2300" i="17" s="1"/>
  <c r="AL2300" i="17" s="1"/>
  <c r="AT2292" i="17"/>
  <c r="AS2292" i="17" s="1"/>
  <c r="AR2292" i="17" s="1"/>
  <c r="AQ2292" i="17" s="1"/>
  <c r="AP2292" i="17" s="1"/>
  <c r="AO2292" i="17" s="1"/>
  <c r="AN2292" i="17" s="1"/>
  <c r="AM2292" i="17" s="1"/>
  <c r="AL2292" i="17" s="1"/>
  <c r="AT2284" i="17"/>
  <c r="AS2284" i="17" s="1"/>
  <c r="AR2284" i="17"/>
  <c r="AQ2284" i="17" s="1"/>
  <c r="AP2284" i="17" s="1"/>
  <c r="AO2284" i="17" s="1"/>
  <c r="AN2284" i="17" s="1"/>
  <c r="AM2284" i="17" s="1"/>
  <c r="AL2284" i="17"/>
  <c r="AT2276" i="17"/>
  <c r="AS2276" i="17"/>
  <c r="AR2276" i="17" s="1"/>
  <c r="AQ2276" i="17" s="1"/>
  <c r="AP2276" i="17" s="1"/>
  <c r="AO2276" i="17" s="1"/>
  <c r="AN2276" i="17" s="1"/>
  <c r="AM2276" i="17" s="1"/>
  <c r="AL2276" i="17" s="1"/>
  <c r="AT2268" i="17"/>
  <c r="AS2268" i="17" s="1"/>
  <c r="AR2268" i="17" s="1"/>
  <c r="AQ2268" i="17"/>
  <c r="AP2268" i="17" s="1"/>
  <c r="AO2268" i="17" s="1"/>
  <c r="AN2268" i="17" s="1"/>
  <c r="AM2268" i="17" s="1"/>
  <c r="AL2268" i="17" s="1"/>
  <c r="AT2260" i="17"/>
  <c r="AS2260" i="17"/>
  <c r="AR2260" i="17" s="1"/>
  <c r="AQ2260" i="17" s="1"/>
  <c r="AP2260" i="17"/>
  <c r="AO2260" i="17" s="1"/>
  <c r="AN2260" i="17" s="1"/>
  <c r="AM2260" i="17" s="1"/>
  <c r="AL2260" i="17" s="1"/>
  <c r="AT2252" i="17"/>
  <c r="AS2252" i="17" s="1"/>
  <c r="AR2252" i="17" s="1"/>
  <c r="AQ2252" i="17" s="1"/>
  <c r="AP2252" i="17" s="1"/>
  <c r="AO2252" i="17" s="1"/>
  <c r="AN2252" i="17" s="1"/>
  <c r="AM2252" i="17" s="1"/>
  <c r="AL2252" i="17" s="1"/>
  <c r="AT2244" i="17"/>
  <c r="AS2244" i="17" s="1"/>
  <c r="AR2244" i="17"/>
  <c r="AQ2244" i="17" s="1"/>
  <c r="AP2244" i="17" s="1"/>
  <c r="AO2244" i="17" s="1"/>
  <c r="AN2244" i="17" s="1"/>
  <c r="AM2244" i="17" s="1"/>
  <c r="AL2244" i="17" s="1"/>
  <c r="AT2236" i="17"/>
  <c r="AS2236" i="17"/>
  <c r="AR2236" i="17" s="1"/>
  <c r="AQ2236" i="17" s="1"/>
  <c r="AP2236" i="17" s="1"/>
  <c r="AO2236" i="17" s="1"/>
  <c r="AN2236" i="17" s="1"/>
  <c r="AM2236" i="17" s="1"/>
  <c r="AL2236" i="17" s="1"/>
  <c r="AT2210" i="17"/>
  <c r="AS2210" i="17" s="1"/>
  <c r="AR2210" i="17" s="1"/>
  <c r="AQ2210" i="17" s="1"/>
  <c r="AP2210" i="17" s="1"/>
  <c r="AO2210" i="17" s="1"/>
  <c r="AN2210" i="17" s="1"/>
  <c r="AM2210" i="17" s="1"/>
  <c r="AL2210" i="17" s="1"/>
  <c r="AT2178" i="17"/>
  <c r="AS2178" i="17" s="1"/>
  <c r="AR2178" i="17" s="1"/>
  <c r="AQ2178" i="17" s="1"/>
  <c r="AP2178" i="17" s="1"/>
  <c r="AO2178" i="17" s="1"/>
  <c r="AN2178" i="17" s="1"/>
  <c r="AM2178" i="17" s="1"/>
  <c r="AL2178" i="17" s="1"/>
  <c r="AT2020" i="17"/>
  <c r="AS2020" i="17"/>
  <c r="AR2020" i="17" s="1"/>
  <c r="AQ2020" i="17" s="1"/>
  <c r="AP2020" i="17" s="1"/>
  <c r="AO2020" i="17" s="1"/>
  <c r="AN2020" i="17" s="1"/>
  <c r="AM2020" i="17" s="1"/>
  <c r="AL2020" i="17" s="1"/>
  <c r="AT1897" i="17"/>
  <c r="AS1897" i="17" s="1"/>
  <c r="AR1897" i="17"/>
  <c r="AQ1897" i="17" s="1"/>
  <c r="AP1897" i="17" s="1"/>
  <c r="AO1897" i="17" s="1"/>
  <c r="AN1897" i="17" s="1"/>
  <c r="AM1897" i="17" s="1"/>
  <c r="AL1897" i="17"/>
  <c r="AT2601" i="17"/>
  <c r="AS2601" i="17"/>
  <c r="AR2601" i="17" s="1"/>
  <c r="AQ2601" i="17" s="1"/>
  <c r="AP2601" i="17" s="1"/>
  <c r="AO2601" i="17" s="1"/>
  <c r="AN2601" i="17" s="1"/>
  <c r="AM2601" i="17" s="1"/>
  <c r="AL2601" i="17" s="1"/>
  <c r="AT2593" i="17"/>
  <c r="AS2593" i="17" s="1"/>
  <c r="AR2593" i="17" s="1"/>
  <c r="AQ2593" i="17" s="1"/>
  <c r="AP2593" i="17" s="1"/>
  <c r="AO2593" i="17" s="1"/>
  <c r="AN2593" i="17"/>
  <c r="AM2593" i="17" s="1"/>
  <c r="AL2593" i="17" s="1"/>
  <c r="AT2585" i="17"/>
  <c r="AS2585" i="17" s="1"/>
  <c r="AR2585" i="17" s="1"/>
  <c r="AQ2585" i="17" s="1"/>
  <c r="AP2585" i="17" s="1"/>
  <c r="AO2585" i="17" s="1"/>
  <c r="AN2585" i="17" s="1"/>
  <c r="AM2585" i="17" s="1"/>
  <c r="AL2585" i="17" s="1"/>
  <c r="AI2585" i="17" s="1"/>
  <c r="AT2577" i="17"/>
  <c r="AS2577" i="17"/>
  <c r="AR2577" i="17" s="1"/>
  <c r="AQ2577" i="17" s="1"/>
  <c r="AP2577" i="17" s="1"/>
  <c r="AO2577" i="17" s="1"/>
  <c r="AN2577" i="17" s="1"/>
  <c r="AM2577" i="17" s="1"/>
  <c r="AL2577" i="17" s="1"/>
  <c r="AT2569" i="17"/>
  <c r="AS2569" i="17" s="1"/>
  <c r="AR2569" i="17" s="1"/>
  <c r="AQ2569" i="17"/>
  <c r="AP2569" i="17" s="1"/>
  <c r="AO2569" i="17" s="1"/>
  <c r="AN2569" i="17" s="1"/>
  <c r="AM2569" i="17" s="1"/>
  <c r="AL2569" i="17" s="1"/>
  <c r="AT2561" i="17"/>
  <c r="AS2561" i="17"/>
  <c r="AR2561" i="17" s="1"/>
  <c r="AQ2561" i="17"/>
  <c r="AP2561" i="17" s="1"/>
  <c r="AO2561" i="17" s="1"/>
  <c r="AN2561" i="17" s="1"/>
  <c r="AM2561" i="17" s="1"/>
  <c r="AL2561" i="17" s="1"/>
  <c r="AT2553" i="17"/>
  <c r="AS2553" i="17"/>
  <c r="AR2553" i="17" s="1"/>
  <c r="AQ2553" i="17" s="1"/>
  <c r="AP2553" i="17" s="1"/>
  <c r="AO2553" i="17" s="1"/>
  <c r="AN2553" i="17" s="1"/>
  <c r="AM2553" i="17" s="1"/>
  <c r="AL2553" i="17" s="1"/>
  <c r="AT2545" i="17"/>
  <c r="AS2545" i="17" s="1"/>
  <c r="AR2545" i="17" s="1"/>
  <c r="AQ2545" i="17" s="1"/>
  <c r="AP2545" i="17" s="1"/>
  <c r="AO2545" i="17" s="1"/>
  <c r="AN2545" i="17" s="1"/>
  <c r="AM2545" i="17" s="1"/>
  <c r="AL2545" i="17" s="1"/>
  <c r="AT2537" i="17"/>
  <c r="AS2537" i="17"/>
  <c r="AR2537" i="17" s="1"/>
  <c r="AQ2537" i="17" s="1"/>
  <c r="AP2537" i="17" s="1"/>
  <c r="AO2537" i="17" s="1"/>
  <c r="AN2537" i="17" s="1"/>
  <c r="AM2537" i="17" s="1"/>
  <c r="AL2537" i="17" s="1"/>
  <c r="AT2529" i="17"/>
  <c r="AS2529" i="17"/>
  <c r="AR2529" i="17" s="1"/>
  <c r="AQ2529" i="17" s="1"/>
  <c r="AP2529" i="17"/>
  <c r="AO2529" i="17" s="1"/>
  <c r="AN2529" i="17" s="1"/>
  <c r="AM2529" i="17" s="1"/>
  <c r="AL2529" i="17" s="1"/>
  <c r="AT2521" i="17"/>
  <c r="AS2521" i="17" s="1"/>
  <c r="AR2521" i="17"/>
  <c r="AQ2521" i="17"/>
  <c r="AP2521" i="17" s="1"/>
  <c r="AO2521" i="17" s="1"/>
  <c r="AN2521" i="17" s="1"/>
  <c r="AM2521" i="17" s="1"/>
  <c r="AL2521" i="17" s="1"/>
  <c r="AT2513" i="17"/>
  <c r="AS2513" i="17"/>
  <c r="AR2513" i="17" s="1"/>
  <c r="AQ2513" i="17" s="1"/>
  <c r="AP2513" i="17" s="1"/>
  <c r="AO2513" i="17" s="1"/>
  <c r="AN2513" i="17" s="1"/>
  <c r="AM2513" i="17" s="1"/>
  <c r="AL2513" i="17" s="1"/>
  <c r="AT2505" i="17"/>
  <c r="AS2505" i="17"/>
  <c r="AR2505" i="17" s="1"/>
  <c r="AQ2505" i="17" s="1"/>
  <c r="AP2505" i="17" s="1"/>
  <c r="AO2505" i="17" s="1"/>
  <c r="AN2505" i="17" s="1"/>
  <c r="AM2505" i="17" s="1"/>
  <c r="AL2505" i="17" s="1"/>
  <c r="AT2497" i="17"/>
  <c r="AS2497" i="17" s="1"/>
  <c r="AR2497" i="17" s="1"/>
  <c r="AQ2497" i="17" s="1"/>
  <c r="AP2497" i="17" s="1"/>
  <c r="AO2497" i="17" s="1"/>
  <c r="AN2497" i="17" s="1"/>
  <c r="AM2497" i="17" s="1"/>
  <c r="AL2497" i="17" s="1"/>
  <c r="AT2489" i="17"/>
  <c r="AS2489" i="17"/>
  <c r="AR2489" i="17"/>
  <c r="AQ2489" i="17" s="1"/>
  <c r="AP2489" i="17" s="1"/>
  <c r="AO2489" i="17" s="1"/>
  <c r="AN2489" i="17" s="1"/>
  <c r="AM2489" i="17" s="1"/>
  <c r="AL2489" i="17" s="1"/>
  <c r="AT2481" i="17"/>
  <c r="AS2481" i="17"/>
  <c r="AR2481" i="17" s="1"/>
  <c r="AQ2481" i="17" s="1"/>
  <c r="AP2481" i="17" s="1"/>
  <c r="AO2481" i="17" s="1"/>
  <c r="AN2481" i="17"/>
  <c r="AM2481" i="17" s="1"/>
  <c r="AL2481" i="17" s="1"/>
  <c r="AT2473" i="17"/>
  <c r="AS2473" i="17" s="1"/>
  <c r="AR2473" i="17"/>
  <c r="AQ2473" i="17" s="1"/>
  <c r="AP2473" i="17" s="1"/>
  <c r="AO2473" i="17"/>
  <c r="AN2473" i="17" s="1"/>
  <c r="AM2473" i="17" s="1"/>
  <c r="AL2473" i="17" s="1"/>
  <c r="AT2465" i="17"/>
  <c r="AS2465" i="17"/>
  <c r="AR2465" i="17" s="1"/>
  <c r="AQ2465" i="17" s="1"/>
  <c r="AP2465" i="17"/>
  <c r="AO2465" i="17" s="1"/>
  <c r="AN2465" i="17" s="1"/>
  <c r="AM2465" i="17" s="1"/>
  <c r="AL2465" i="17" s="1"/>
  <c r="AT2457" i="17"/>
  <c r="AS2457" i="17" s="1"/>
  <c r="AR2457" i="17"/>
  <c r="AQ2457" i="17"/>
  <c r="AP2457" i="17" s="1"/>
  <c r="AO2457" i="17"/>
  <c r="AN2457" i="17" s="1"/>
  <c r="AM2457" i="17" s="1"/>
  <c r="AL2457" i="17" s="1"/>
  <c r="AT2449" i="17"/>
  <c r="AS2449" i="17"/>
  <c r="AR2449" i="17" s="1"/>
  <c r="AQ2449" i="17" s="1"/>
  <c r="AP2449" i="17" s="1"/>
  <c r="AO2449" i="17" s="1"/>
  <c r="AN2449" i="17" s="1"/>
  <c r="AM2449" i="17" s="1"/>
  <c r="AL2449" i="17" s="1"/>
  <c r="AT2441" i="17"/>
  <c r="AS2441" i="17"/>
  <c r="AR2441" i="17" s="1"/>
  <c r="AQ2441" i="17" s="1"/>
  <c r="AP2441" i="17"/>
  <c r="AO2441" i="17" s="1"/>
  <c r="AN2441" i="17" s="1"/>
  <c r="AM2441" i="17" s="1"/>
  <c r="AL2441" i="17" s="1"/>
  <c r="AT2433" i="17"/>
  <c r="AS2433" i="17" s="1"/>
  <c r="AR2433" i="17" s="1"/>
  <c r="AQ2433" i="17" s="1"/>
  <c r="AP2433" i="17" s="1"/>
  <c r="AO2433" i="17" s="1"/>
  <c r="AN2433" i="17" s="1"/>
  <c r="AM2433" i="17" s="1"/>
  <c r="AL2433" i="17" s="1"/>
  <c r="AT2425" i="17"/>
  <c r="AS2425" i="17"/>
  <c r="AR2425" i="17"/>
  <c r="AQ2425" i="17" s="1"/>
  <c r="AP2425" i="17"/>
  <c r="AO2425" i="17" s="1"/>
  <c r="AN2425" i="17" s="1"/>
  <c r="AM2425" i="17" s="1"/>
  <c r="AL2425" i="17" s="1"/>
  <c r="AT2417" i="17"/>
  <c r="AS2417" i="17"/>
  <c r="AR2417" i="17" s="1"/>
  <c r="AQ2417" i="17" s="1"/>
  <c r="AP2417" i="17" s="1"/>
  <c r="AO2417" i="17" s="1"/>
  <c r="AN2417" i="17" s="1"/>
  <c r="AM2417" i="17" s="1"/>
  <c r="AL2417" i="17" s="1"/>
  <c r="AT2409" i="17"/>
  <c r="AS2409" i="17" s="1"/>
  <c r="AR2409" i="17"/>
  <c r="AQ2409" i="17" s="1"/>
  <c r="AP2409" i="17" s="1"/>
  <c r="AO2409" i="17"/>
  <c r="AN2409" i="17" s="1"/>
  <c r="AM2409" i="17" s="1"/>
  <c r="AL2409" i="17" s="1"/>
  <c r="AT2401" i="17"/>
  <c r="AS2401" i="17"/>
  <c r="AR2401" i="17" s="1"/>
  <c r="AQ2401" i="17" s="1"/>
  <c r="AP2401" i="17"/>
  <c r="AO2401" i="17" s="1"/>
  <c r="AN2401" i="17" s="1"/>
  <c r="AM2401" i="17" s="1"/>
  <c r="AL2401" i="17" s="1"/>
  <c r="AT2393" i="17"/>
  <c r="AS2393" i="17" s="1"/>
  <c r="AR2393" i="17"/>
  <c r="AQ2393" i="17"/>
  <c r="AP2393" i="17" s="1"/>
  <c r="AO2393" i="17"/>
  <c r="AN2393" i="17" s="1"/>
  <c r="AM2393" i="17" s="1"/>
  <c r="AL2393" i="17" s="1"/>
  <c r="AT2385" i="17"/>
  <c r="AS2385" i="17"/>
  <c r="AR2385" i="17" s="1"/>
  <c r="AQ2385" i="17" s="1"/>
  <c r="AP2385" i="17" s="1"/>
  <c r="AO2385" i="17" s="1"/>
  <c r="AN2385" i="17" s="1"/>
  <c r="AM2385" i="17" s="1"/>
  <c r="AL2385" i="17" s="1"/>
  <c r="AT2377" i="17"/>
  <c r="AS2377" i="17"/>
  <c r="AR2377" i="17" s="1"/>
  <c r="AQ2377" i="17" s="1"/>
  <c r="AP2377" i="17"/>
  <c r="AO2377" i="17" s="1"/>
  <c r="AN2377" i="17" s="1"/>
  <c r="AM2377" i="17" s="1"/>
  <c r="AL2377" i="17" s="1"/>
  <c r="AT2369" i="17"/>
  <c r="AS2369" i="17" s="1"/>
  <c r="AR2369" i="17" s="1"/>
  <c r="AQ2369" i="17" s="1"/>
  <c r="AP2369" i="17" s="1"/>
  <c r="AO2369" i="17" s="1"/>
  <c r="AN2369" i="17" s="1"/>
  <c r="AM2369" i="17" s="1"/>
  <c r="AL2369" i="17" s="1"/>
  <c r="AT2361" i="17"/>
  <c r="AS2361" i="17"/>
  <c r="AR2361" i="17"/>
  <c r="AQ2361" i="17" s="1"/>
  <c r="AP2361" i="17"/>
  <c r="AO2361" i="17" s="1"/>
  <c r="AN2361" i="17" s="1"/>
  <c r="AM2361" i="17" s="1"/>
  <c r="AL2361" i="17" s="1"/>
  <c r="AT2353" i="17"/>
  <c r="AS2353" i="17"/>
  <c r="AR2353" i="17" s="1"/>
  <c r="AQ2353" i="17" s="1"/>
  <c r="AP2353" i="17" s="1"/>
  <c r="AO2353" i="17" s="1"/>
  <c r="AN2353" i="17" s="1"/>
  <c r="AM2353" i="17" s="1"/>
  <c r="AL2353" i="17" s="1"/>
  <c r="AT2345" i="17"/>
  <c r="AS2345" i="17" s="1"/>
  <c r="AR2345" i="17"/>
  <c r="AQ2345" i="17" s="1"/>
  <c r="AP2345" i="17" s="1"/>
  <c r="AO2345" i="17"/>
  <c r="AN2345" i="17" s="1"/>
  <c r="AM2345" i="17" s="1"/>
  <c r="AL2345" i="17" s="1"/>
  <c r="AT2337" i="17"/>
  <c r="AS2337" i="17"/>
  <c r="AR2337" i="17" s="1"/>
  <c r="AQ2337" i="17" s="1"/>
  <c r="AP2337" i="17"/>
  <c r="AO2337" i="17" s="1"/>
  <c r="AN2337" i="17" s="1"/>
  <c r="AM2337" i="17" s="1"/>
  <c r="AL2337" i="17" s="1"/>
  <c r="AT2329" i="17"/>
  <c r="AS2329" i="17" s="1"/>
  <c r="AR2329" i="17"/>
  <c r="AQ2329" i="17"/>
  <c r="AP2329" i="17" s="1"/>
  <c r="AO2329" i="17"/>
  <c r="AN2329" i="17" s="1"/>
  <c r="AM2329" i="17" s="1"/>
  <c r="AL2329" i="17" s="1"/>
  <c r="AT2321" i="17"/>
  <c r="AS2321" i="17"/>
  <c r="AR2321" i="17" s="1"/>
  <c r="AQ2321" i="17" s="1"/>
  <c r="AP2321" i="17" s="1"/>
  <c r="AO2321" i="17" s="1"/>
  <c r="AN2321" i="17" s="1"/>
  <c r="AM2321" i="17" s="1"/>
  <c r="AL2321" i="17" s="1"/>
  <c r="AT2313" i="17"/>
  <c r="AS2313" i="17"/>
  <c r="AR2313" i="17" s="1"/>
  <c r="AQ2313" i="17" s="1"/>
  <c r="AP2313" i="17"/>
  <c r="AO2313" i="17" s="1"/>
  <c r="AN2313" i="17" s="1"/>
  <c r="AM2313" i="17" s="1"/>
  <c r="AL2313" i="17" s="1"/>
  <c r="AT2305" i="17"/>
  <c r="AS2305" i="17" s="1"/>
  <c r="AR2305" i="17" s="1"/>
  <c r="AQ2305" i="17" s="1"/>
  <c r="AP2305" i="17" s="1"/>
  <c r="AO2305" i="17"/>
  <c r="AN2305" i="17" s="1"/>
  <c r="AM2305" i="17" s="1"/>
  <c r="AL2305" i="17" s="1"/>
  <c r="AT2297" i="17"/>
  <c r="AS2297" i="17"/>
  <c r="AR2297" i="17"/>
  <c r="AQ2297" i="17" s="1"/>
  <c r="AP2297" i="17"/>
  <c r="AO2297" i="17" s="1"/>
  <c r="AN2297" i="17" s="1"/>
  <c r="AM2297" i="17" s="1"/>
  <c r="AL2297" i="17" s="1"/>
  <c r="AT2289" i="17"/>
  <c r="AS2289" i="17"/>
  <c r="AR2289" i="17" s="1"/>
  <c r="AQ2289" i="17" s="1"/>
  <c r="AP2289" i="17" s="1"/>
  <c r="AO2289" i="17" s="1"/>
  <c r="AN2289" i="17" s="1"/>
  <c r="AM2289" i="17" s="1"/>
  <c r="AL2289" i="17" s="1"/>
  <c r="AT2281" i="17"/>
  <c r="AS2281" i="17" s="1"/>
  <c r="AR2281" i="17"/>
  <c r="AQ2281" i="17" s="1"/>
  <c r="AP2281" i="17" s="1"/>
  <c r="AO2281" i="17"/>
  <c r="AN2281" i="17" s="1"/>
  <c r="AM2281" i="17" s="1"/>
  <c r="AL2281" i="17" s="1"/>
  <c r="AT2273" i="17"/>
  <c r="AS2273" i="17"/>
  <c r="AR2273" i="17" s="1"/>
  <c r="AQ2273" i="17" s="1"/>
  <c r="AP2273" i="17"/>
  <c r="AO2273" i="17" s="1"/>
  <c r="AN2273" i="17" s="1"/>
  <c r="AM2273" i="17" s="1"/>
  <c r="AL2273" i="17" s="1"/>
  <c r="AT2265" i="17"/>
  <c r="AS2265" i="17" s="1"/>
  <c r="AR2265" i="17"/>
  <c r="AQ2265" i="17"/>
  <c r="AP2265" i="17" s="1"/>
  <c r="AO2265" i="17"/>
  <c r="AN2265" i="17" s="1"/>
  <c r="AM2265" i="17" s="1"/>
  <c r="AL2265" i="17" s="1"/>
  <c r="AT2257" i="17"/>
  <c r="AS2257" i="17"/>
  <c r="AR2257" i="17" s="1"/>
  <c r="AQ2257" i="17" s="1"/>
  <c r="AP2257" i="17" s="1"/>
  <c r="AO2257" i="17" s="1"/>
  <c r="AN2257" i="17" s="1"/>
  <c r="AM2257" i="17" s="1"/>
  <c r="AL2257" i="17" s="1"/>
  <c r="AT2249" i="17"/>
  <c r="AS2249" i="17"/>
  <c r="AR2249" i="17" s="1"/>
  <c r="AQ2249" i="17" s="1"/>
  <c r="AP2249" i="17"/>
  <c r="AO2249" i="17" s="1"/>
  <c r="AN2249" i="17" s="1"/>
  <c r="AM2249" i="17" s="1"/>
  <c r="AL2249" i="17" s="1"/>
  <c r="AT2241" i="17"/>
  <c r="AS2241" i="17" s="1"/>
  <c r="AR2241" i="17" s="1"/>
  <c r="AQ2241" i="17" s="1"/>
  <c r="AP2241" i="17" s="1"/>
  <c r="AO2241" i="17" s="1"/>
  <c r="AN2241" i="17" s="1"/>
  <c r="AM2241" i="17" s="1"/>
  <c r="AL2241" i="17" s="1"/>
  <c r="AT2230" i="17"/>
  <c r="AS2230" i="17"/>
  <c r="AR2230" i="17"/>
  <c r="AQ2230" i="17" s="1"/>
  <c r="AP2230" i="17"/>
  <c r="AO2230" i="17" s="1"/>
  <c r="AN2230" i="17" s="1"/>
  <c r="AM2230" i="17" s="1"/>
  <c r="AL2230" i="17" s="1"/>
  <c r="AT2198" i="17"/>
  <c r="AS2198" i="17"/>
  <c r="AR2198" i="17" s="1"/>
  <c r="AQ2198" i="17" s="1"/>
  <c r="AP2198" i="17" s="1"/>
  <c r="AO2198" i="17" s="1"/>
  <c r="AN2198" i="17" s="1"/>
  <c r="AM2198" i="17" s="1"/>
  <c r="AL2198" i="17" s="1"/>
  <c r="AT2166" i="17"/>
  <c r="AS2166" i="17" s="1"/>
  <c r="AR2166" i="17"/>
  <c r="AQ2166" i="17" s="1"/>
  <c r="AP2166" i="17" s="1"/>
  <c r="AO2166" i="17"/>
  <c r="AN2166" i="17" s="1"/>
  <c r="AM2166" i="17" s="1"/>
  <c r="AL2166" i="17" s="1"/>
  <c r="AT1940" i="17"/>
  <c r="AS1940" i="17"/>
  <c r="AR1940" i="17" s="1"/>
  <c r="AQ1940" i="17" s="1"/>
  <c r="AP1940" i="17"/>
  <c r="AO1940" i="17" s="1"/>
  <c r="AN1940" i="17" s="1"/>
  <c r="AM1940" i="17" s="1"/>
  <c r="AL1940" i="17" s="1"/>
  <c r="AT2212" i="17"/>
  <c r="AS2212" i="17" s="1"/>
  <c r="AR2212" i="17"/>
  <c r="AQ2212" i="17"/>
  <c r="AP2212" i="17" s="1"/>
  <c r="AO2212" i="17"/>
  <c r="AN2212" i="17" s="1"/>
  <c r="AM2212" i="17" s="1"/>
  <c r="AL2212" i="17" s="1"/>
  <c r="AT2180" i="17"/>
  <c r="AS2180" i="17"/>
  <c r="AR2180" i="17" s="1"/>
  <c r="AQ2180" i="17" s="1"/>
  <c r="AP2180" i="17" s="1"/>
  <c r="AO2180" i="17" s="1"/>
  <c r="AN2180" i="17" s="1"/>
  <c r="AM2180" i="17" s="1"/>
  <c r="AL2180" i="17" s="1"/>
  <c r="AT2012" i="17"/>
  <c r="AS2012" i="17"/>
  <c r="AR2012" i="17" s="1"/>
  <c r="AQ2012" i="17" s="1"/>
  <c r="AP2012" i="17"/>
  <c r="AO2012" i="17" s="1"/>
  <c r="AN2012" i="17" s="1"/>
  <c r="AM2012" i="17" s="1"/>
  <c r="AL2012" i="17" s="1"/>
  <c r="AT1865" i="17"/>
  <c r="AS1865" i="17" s="1"/>
  <c r="AR1865" i="17" s="1"/>
  <c r="AQ1865" i="17" s="1"/>
  <c r="AP1865" i="17" s="1"/>
  <c r="AO1865" i="17" s="1"/>
  <c r="AN1865" i="17" s="1"/>
  <c r="AM1865" i="17" s="1"/>
  <c r="AL1865" i="17" s="1"/>
  <c r="AT2229" i="17"/>
  <c r="AS2229" i="17"/>
  <c r="AR2229" i="17"/>
  <c r="AQ2229" i="17" s="1"/>
  <c r="AP2229" i="17"/>
  <c r="AO2229" i="17" s="1"/>
  <c r="AN2229" i="17" s="1"/>
  <c r="AM2229" i="17" s="1"/>
  <c r="AL2229" i="17" s="1"/>
  <c r="AT2221" i="17"/>
  <c r="AS2221" i="17"/>
  <c r="AR2221" i="17" s="1"/>
  <c r="AQ2221" i="17" s="1"/>
  <c r="AP2221" i="17" s="1"/>
  <c r="AO2221" i="17" s="1"/>
  <c r="AN2221" i="17" s="1"/>
  <c r="AM2221" i="17" s="1"/>
  <c r="AL2221" i="17" s="1"/>
  <c r="AT2213" i="17"/>
  <c r="AS2213" i="17" s="1"/>
  <c r="AR2213" i="17"/>
  <c r="AQ2213" i="17" s="1"/>
  <c r="AP2213" i="17" s="1"/>
  <c r="AO2213" i="17"/>
  <c r="AN2213" i="17" s="1"/>
  <c r="AM2213" i="17" s="1"/>
  <c r="AL2213" i="17" s="1"/>
  <c r="AT2205" i="17"/>
  <c r="AS2205" i="17"/>
  <c r="AR2205" i="17" s="1"/>
  <c r="AQ2205" i="17" s="1"/>
  <c r="AP2205" i="17"/>
  <c r="AO2205" i="17" s="1"/>
  <c r="AN2205" i="17" s="1"/>
  <c r="AM2205" i="17" s="1"/>
  <c r="AL2205" i="17" s="1"/>
  <c r="AT2197" i="17"/>
  <c r="AS2197" i="17"/>
  <c r="AR2197" i="17"/>
  <c r="AQ2197" i="17"/>
  <c r="AP2197" i="17" s="1"/>
  <c r="AO2197" i="17" s="1"/>
  <c r="AN2197" i="17" s="1"/>
  <c r="AM2197" i="17" s="1"/>
  <c r="AL2197" i="17" s="1"/>
  <c r="AT2189" i="17"/>
  <c r="AS2189" i="17" s="1"/>
  <c r="AR2189" i="17" s="1"/>
  <c r="AQ2189" i="17"/>
  <c r="AP2189" i="17" s="1"/>
  <c r="AO2189" i="17" s="1"/>
  <c r="AN2189" i="17" s="1"/>
  <c r="AM2189" i="17" s="1"/>
  <c r="AL2189" i="17" s="1"/>
  <c r="AT2181" i="17"/>
  <c r="AS2181" i="17"/>
  <c r="AR2181" i="17"/>
  <c r="AQ2181" i="17" s="1"/>
  <c r="AP2181" i="17" s="1"/>
  <c r="AO2181" i="17" s="1"/>
  <c r="AN2181" i="17" s="1"/>
  <c r="AM2181" i="17" s="1"/>
  <c r="AL2181" i="17" s="1"/>
  <c r="AT2173" i="17"/>
  <c r="AS2173" i="17"/>
  <c r="AR2173" i="17"/>
  <c r="AQ2173" i="17" s="1"/>
  <c r="AP2173" i="17"/>
  <c r="AO2173" i="17" s="1"/>
  <c r="AN2173" i="17" s="1"/>
  <c r="AM2173" i="17" s="1"/>
  <c r="AL2173" i="17" s="1"/>
  <c r="AT2165" i="17"/>
  <c r="AS2165" i="17"/>
  <c r="AR2165" i="17" s="1"/>
  <c r="AQ2165" i="17" s="1"/>
  <c r="AP2165" i="17" s="1"/>
  <c r="AO2165" i="17" s="1"/>
  <c r="AN2165" i="17" s="1"/>
  <c r="AM2165" i="17" s="1"/>
  <c r="AL2165" i="17" s="1"/>
  <c r="AT2157" i="17"/>
  <c r="AS2157" i="17" s="1"/>
  <c r="AR2157" i="17"/>
  <c r="AQ2157" i="17" s="1"/>
  <c r="AP2157" i="17" s="1"/>
  <c r="AO2157" i="17" s="1"/>
  <c r="AN2157" i="17" s="1"/>
  <c r="AM2157" i="17" s="1"/>
  <c r="AL2157" i="17" s="1"/>
  <c r="AT2149" i="17"/>
  <c r="AS2149" i="17"/>
  <c r="AR2149" i="17" s="1"/>
  <c r="AQ2149" i="17" s="1"/>
  <c r="AP2149" i="17" s="1"/>
  <c r="AO2149" i="17" s="1"/>
  <c r="AN2149" i="17" s="1"/>
  <c r="AM2149" i="17"/>
  <c r="AL2149" i="17" s="1"/>
  <c r="AT2141" i="17"/>
  <c r="AS2141" i="17" s="1"/>
  <c r="AR2141" i="17" s="1"/>
  <c r="AQ2141" i="17" s="1"/>
  <c r="AP2141" i="17" s="1"/>
  <c r="AO2141" i="17"/>
  <c r="AN2141" i="17" s="1"/>
  <c r="AM2141" i="17" s="1"/>
  <c r="AL2141" i="17" s="1"/>
  <c r="AT2133" i="17"/>
  <c r="AS2133" i="17"/>
  <c r="AR2133" i="17" s="1"/>
  <c r="AQ2133" i="17" s="1"/>
  <c r="AP2133" i="17"/>
  <c r="AO2133" i="17" s="1"/>
  <c r="AN2133" i="17" s="1"/>
  <c r="AM2133" i="17" s="1"/>
  <c r="AL2133" i="17" s="1"/>
  <c r="AT2125" i="17"/>
  <c r="AS2125" i="17" s="1"/>
  <c r="AR2125" i="17" s="1"/>
  <c r="AQ2125" i="17" s="1"/>
  <c r="AP2125" i="17" s="1"/>
  <c r="AO2125" i="17" s="1"/>
  <c r="AN2125" i="17" s="1"/>
  <c r="AM2125" i="17" s="1"/>
  <c r="AL2125" i="17" s="1"/>
  <c r="AT2117" i="17"/>
  <c r="AS2117" i="17"/>
  <c r="AR2117" i="17"/>
  <c r="AQ2117" i="17"/>
  <c r="AP2117" i="17" s="1"/>
  <c r="AO2117" i="17" s="1"/>
  <c r="AN2117" i="17" s="1"/>
  <c r="AM2117" i="17" s="1"/>
  <c r="AL2117" i="17" s="1"/>
  <c r="AT2109" i="17"/>
  <c r="AS2109" i="17"/>
  <c r="AR2109" i="17"/>
  <c r="AQ2109" i="17" s="1"/>
  <c r="AP2109" i="17" s="1"/>
  <c r="AO2109" i="17" s="1"/>
  <c r="AN2109" i="17" s="1"/>
  <c r="AM2109" i="17" s="1"/>
  <c r="AL2109" i="17" s="1"/>
  <c r="AT2101" i="17"/>
  <c r="AS2101" i="17" s="1"/>
  <c r="AR2101" i="17" s="1"/>
  <c r="AQ2101" i="17" s="1"/>
  <c r="AP2101" i="17" s="1"/>
  <c r="AO2101" i="17" s="1"/>
  <c r="AN2101" i="17" s="1"/>
  <c r="AM2101" i="17" s="1"/>
  <c r="AL2101" i="17" s="1"/>
  <c r="AT2093" i="17"/>
  <c r="AS2093" i="17" s="1"/>
  <c r="AR2093" i="17" s="1"/>
  <c r="AQ2093" i="17" s="1"/>
  <c r="AP2093" i="17" s="1"/>
  <c r="AO2093" i="17" s="1"/>
  <c r="AN2093" i="17" s="1"/>
  <c r="AM2093" i="17"/>
  <c r="AL2093" i="17" s="1"/>
  <c r="AT2085" i="17"/>
  <c r="AS2085" i="17"/>
  <c r="AR2085" i="17" s="1"/>
  <c r="AQ2085" i="17"/>
  <c r="AP2085" i="17" s="1"/>
  <c r="AO2085" i="17" s="1"/>
  <c r="AN2085" i="17"/>
  <c r="AM2085" i="17" s="1"/>
  <c r="AL2085" i="17" s="1"/>
  <c r="AT2077" i="17"/>
  <c r="AS2077" i="17" s="1"/>
  <c r="AR2077" i="17"/>
  <c r="AQ2077" i="17" s="1"/>
  <c r="AP2077" i="17" s="1"/>
  <c r="AO2077" i="17" s="1"/>
  <c r="AN2077" i="17" s="1"/>
  <c r="AM2077" i="17" s="1"/>
  <c r="AL2077" i="17" s="1"/>
  <c r="AT2069" i="17"/>
  <c r="AS2069" i="17"/>
  <c r="AR2069" i="17" s="1"/>
  <c r="AQ2069" i="17" s="1"/>
  <c r="AP2069" i="17" s="1"/>
  <c r="AO2069" i="17" s="1"/>
  <c r="AN2069" i="17" s="1"/>
  <c r="AM2069" i="17" s="1"/>
  <c r="AL2069" i="17" s="1"/>
  <c r="AT2054" i="17"/>
  <c r="AS2054" i="17" s="1"/>
  <c r="AR2054" i="17" s="1"/>
  <c r="AQ2054" i="17"/>
  <c r="AP2054" i="17" s="1"/>
  <c r="AO2054" i="17" s="1"/>
  <c r="AN2054" i="17" s="1"/>
  <c r="AM2054" i="17" s="1"/>
  <c r="AL2054" i="17"/>
  <c r="AT2022" i="17"/>
  <c r="AS2022" i="17"/>
  <c r="AR2022" i="17"/>
  <c r="AQ2022" i="17" s="1"/>
  <c r="AP2022" i="17" s="1"/>
  <c r="AO2022" i="17" s="1"/>
  <c r="AN2022" i="17" s="1"/>
  <c r="AM2022" i="17" s="1"/>
  <c r="AL2022" i="17" s="1"/>
  <c r="AT1990" i="17"/>
  <c r="AS1990" i="17"/>
  <c r="AR1990" i="17" s="1"/>
  <c r="AQ1990" i="17" s="1"/>
  <c r="AP1990" i="17" s="1"/>
  <c r="AO1990" i="17" s="1"/>
  <c r="AN1990" i="17"/>
  <c r="AM1990" i="17" s="1"/>
  <c r="AL1990" i="17" s="1"/>
  <c r="AT1958" i="17"/>
  <c r="AS1958" i="17"/>
  <c r="AR1958" i="17" s="1"/>
  <c r="AQ1958" i="17" s="1"/>
  <c r="AP1958" i="17" s="1"/>
  <c r="AO1958" i="17" s="1"/>
  <c r="AN1958" i="17" s="1"/>
  <c r="AM1958" i="17" s="1"/>
  <c r="AL1958" i="17" s="1"/>
  <c r="AT1926" i="17"/>
  <c r="AS1926" i="17" s="1"/>
  <c r="AR1926" i="17" s="1"/>
  <c r="AQ1926" i="17" s="1"/>
  <c r="AP1926" i="17" s="1"/>
  <c r="AO1926" i="17" s="1"/>
  <c r="AN1926" i="17" s="1"/>
  <c r="AM1926" i="17" s="1"/>
  <c r="AL1926" i="17" s="1"/>
  <c r="AT1843" i="17"/>
  <c r="AS1843" i="17"/>
  <c r="AR1843" i="17" s="1"/>
  <c r="AQ1843" i="17"/>
  <c r="AP1843" i="17" s="1"/>
  <c r="AO1843" i="17" s="1"/>
  <c r="AN1843" i="17" s="1"/>
  <c r="AM1843" i="17" s="1"/>
  <c r="AL1843" i="17" s="1"/>
  <c r="AT2156" i="17"/>
  <c r="AS2156" i="17" s="1"/>
  <c r="AR2156" i="17" s="1"/>
  <c r="AQ2156" i="17" s="1"/>
  <c r="AP2156" i="17" s="1"/>
  <c r="AO2156" i="17" s="1"/>
  <c r="AN2156" i="17" s="1"/>
  <c r="AM2156" i="17" s="1"/>
  <c r="AL2156" i="17" s="1"/>
  <c r="AT2148" i="17"/>
  <c r="AS2148" i="17"/>
  <c r="AR2148" i="17" s="1"/>
  <c r="AQ2148" i="17" s="1"/>
  <c r="AP2148" i="17" s="1"/>
  <c r="AO2148" i="17"/>
  <c r="AN2148" i="17" s="1"/>
  <c r="AM2148" i="17" s="1"/>
  <c r="AL2148" i="17" s="1"/>
  <c r="AT2140" i="17"/>
  <c r="AS2140" i="17" s="1"/>
  <c r="AR2140" i="17" s="1"/>
  <c r="AQ2140" i="17" s="1"/>
  <c r="AP2140" i="17" s="1"/>
  <c r="AO2140" i="17" s="1"/>
  <c r="AN2140" i="17"/>
  <c r="AM2140" i="17" s="1"/>
  <c r="AL2140" i="17" s="1"/>
  <c r="AT2132" i="17"/>
  <c r="AS2132" i="17"/>
  <c r="AR2132" i="17"/>
  <c r="AQ2132" i="17"/>
  <c r="AP2132" i="17" s="1"/>
  <c r="AO2132" i="17" s="1"/>
  <c r="AN2132" i="17" s="1"/>
  <c r="AM2132" i="17" s="1"/>
  <c r="AL2132" i="17" s="1"/>
  <c r="AT2124" i="17"/>
  <c r="AS2124" i="17"/>
  <c r="AR2124" i="17" s="1"/>
  <c r="AQ2124" i="17" s="1"/>
  <c r="AP2124" i="17" s="1"/>
  <c r="AO2124" i="17" s="1"/>
  <c r="AN2124" i="17" s="1"/>
  <c r="AM2124" i="17" s="1"/>
  <c r="AL2124" i="17" s="1"/>
  <c r="AT2116" i="17"/>
  <c r="AS2116" i="17" s="1"/>
  <c r="AR2116" i="17" s="1"/>
  <c r="AQ2116" i="17" s="1"/>
  <c r="AP2116" i="17" s="1"/>
  <c r="AO2116" i="17" s="1"/>
  <c r="AN2116" i="17" s="1"/>
  <c r="AM2116" i="17" s="1"/>
  <c r="AL2116" i="17" s="1"/>
  <c r="AT2108" i="17"/>
  <c r="AS2108" i="17" s="1"/>
  <c r="AR2108" i="17"/>
  <c r="AQ2108" i="17" s="1"/>
  <c r="AP2108" i="17" s="1"/>
  <c r="AO2108" i="17" s="1"/>
  <c r="AN2108" i="17" s="1"/>
  <c r="AM2108" i="17" s="1"/>
  <c r="AL2108" i="17" s="1"/>
  <c r="AT2100" i="17"/>
  <c r="AS2100" i="17"/>
  <c r="AR2100" i="17" s="1"/>
  <c r="AQ2100" i="17" s="1"/>
  <c r="AP2100" i="17" s="1"/>
  <c r="AO2100" i="17" s="1"/>
  <c r="AN2100" i="17" s="1"/>
  <c r="AM2100" i="17"/>
  <c r="AL2100" i="17" s="1"/>
  <c r="AT2092" i="17"/>
  <c r="AS2092" i="17" s="1"/>
  <c r="AR2092" i="17"/>
  <c r="AQ2092" i="17" s="1"/>
  <c r="AP2092" i="17" s="1"/>
  <c r="AO2092" i="17" s="1"/>
  <c r="AN2092" i="17" s="1"/>
  <c r="AM2092" i="17" s="1"/>
  <c r="AL2092" i="17" s="1"/>
  <c r="AT2084" i="17"/>
  <c r="AS2084" i="17"/>
  <c r="AR2084" i="17" s="1"/>
  <c r="AQ2084" i="17" s="1"/>
  <c r="AP2084" i="17"/>
  <c r="AO2084" i="17" s="1"/>
  <c r="AN2084" i="17" s="1"/>
  <c r="AM2084" i="17" s="1"/>
  <c r="AL2084" i="17" s="1"/>
  <c r="AT2076" i="17"/>
  <c r="AS2076" i="17" s="1"/>
  <c r="AR2076" i="17" s="1"/>
  <c r="AQ2076" i="17"/>
  <c r="AP2076" i="17"/>
  <c r="AO2076" i="17" s="1"/>
  <c r="AN2076" i="17" s="1"/>
  <c r="AM2076" i="17" s="1"/>
  <c r="AL2076" i="17" s="1"/>
  <c r="AT2068" i="17"/>
  <c r="AS2068" i="17"/>
  <c r="AR2068" i="17"/>
  <c r="AQ2068" i="17" s="1"/>
  <c r="AP2068" i="17" s="1"/>
  <c r="AO2068" i="17" s="1"/>
  <c r="AN2068" i="17" s="1"/>
  <c r="AM2068" i="17" s="1"/>
  <c r="AL2068" i="17" s="1"/>
  <c r="AI2068" i="17" s="1"/>
  <c r="AT2042" i="17"/>
  <c r="AS2042" i="17"/>
  <c r="AR2042" i="17" s="1"/>
  <c r="AQ2042" i="17" s="1"/>
  <c r="AP2042" i="17" s="1"/>
  <c r="AO2042" i="17" s="1"/>
  <c r="AN2042" i="17" s="1"/>
  <c r="AM2042" i="17" s="1"/>
  <c r="AL2042" i="17"/>
  <c r="AT2010" i="17"/>
  <c r="AS2010" i="17" s="1"/>
  <c r="AR2010" i="17" s="1"/>
  <c r="AQ2010" i="17"/>
  <c r="AP2010" i="17" s="1"/>
  <c r="AO2010" i="17" s="1"/>
  <c r="AN2010" i="17" s="1"/>
  <c r="AM2010" i="17" s="1"/>
  <c r="AL2010" i="17" s="1"/>
  <c r="AT1978" i="17"/>
  <c r="AS1978" i="17"/>
  <c r="AR1978" i="17" s="1"/>
  <c r="AQ1978" i="17" s="1"/>
  <c r="AP1978" i="17" s="1"/>
  <c r="AO1978" i="17" s="1"/>
  <c r="AN1978" i="17" s="1"/>
  <c r="AM1978" i="17" s="1"/>
  <c r="AL1978" i="17" s="1"/>
  <c r="AT1946" i="17"/>
  <c r="AS1946" i="17"/>
  <c r="AR1946" i="17" s="1"/>
  <c r="AQ1946" i="17" s="1"/>
  <c r="AP1946" i="17" s="1"/>
  <c r="AO1946" i="17"/>
  <c r="AN1946" i="17" s="1"/>
  <c r="AM1946" i="17" s="1"/>
  <c r="AL1946" i="17" s="1"/>
  <c r="AT1914" i="17"/>
  <c r="AS1914" i="17"/>
  <c r="AR1914" i="17" s="1"/>
  <c r="AQ1914" i="17"/>
  <c r="AP1914" i="17" s="1"/>
  <c r="AO1914" i="17" s="1"/>
  <c r="AN1914" i="17"/>
  <c r="AM1914" i="17" s="1"/>
  <c r="AL1914" i="17" s="1"/>
  <c r="AT1795" i="17"/>
  <c r="AS1795" i="17"/>
  <c r="AR1795" i="17"/>
  <c r="AQ1795" i="17" s="1"/>
  <c r="AP1795" i="17" s="1"/>
  <c r="AO1795" i="17"/>
  <c r="AN1795" i="17" s="1"/>
  <c r="AM1795" i="17" s="1"/>
  <c r="AL1795" i="17" s="1"/>
  <c r="AT2040" i="17"/>
  <c r="AS2040" i="17"/>
  <c r="AR2040" i="17" s="1"/>
  <c r="AQ2040" i="17" s="1"/>
  <c r="AP2040" i="17" s="1"/>
  <c r="AO2040" i="17" s="1"/>
  <c r="AN2040" i="17" s="1"/>
  <c r="AM2040" i="17" s="1"/>
  <c r="AL2040" i="17" s="1"/>
  <c r="AT2008" i="17"/>
  <c r="AS2008" i="17" s="1"/>
  <c r="AR2008" i="17" s="1"/>
  <c r="AQ2008" i="17" s="1"/>
  <c r="AP2008" i="17" s="1"/>
  <c r="AO2008" i="17" s="1"/>
  <c r="AN2008" i="17" s="1"/>
  <c r="AM2008" i="17" s="1"/>
  <c r="AL2008" i="17" s="1"/>
  <c r="AT1976" i="17"/>
  <c r="AS1976" i="17" s="1"/>
  <c r="AR1976" i="17"/>
  <c r="AQ1976" i="17" s="1"/>
  <c r="AP1976" i="17" s="1"/>
  <c r="AO1976" i="17" s="1"/>
  <c r="AN1976" i="17" s="1"/>
  <c r="AM1976" i="17" s="1"/>
  <c r="AL1976" i="17" s="1"/>
  <c r="AT1944" i="17"/>
  <c r="AS1944" i="17"/>
  <c r="AR1944" i="17" s="1"/>
  <c r="AQ1944" i="17" s="1"/>
  <c r="AP1944" i="17" s="1"/>
  <c r="AO1944" i="17" s="1"/>
  <c r="AN1944" i="17"/>
  <c r="AM1944" i="17" s="1"/>
  <c r="AL1944" i="17" s="1"/>
  <c r="AT1912" i="17"/>
  <c r="AS1912" i="17" s="1"/>
  <c r="AR1912" i="17" s="1"/>
  <c r="AQ1912" i="17" s="1"/>
  <c r="AP1912" i="17" s="1"/>
  <c r="AO1912" i="17" s="1"/>
  <c r="AN1912" i="17" s="1"/>
  <c r="AM1912" i="17" s="1"/>
  <c r="AL1912" i="17" s="1"/>
  <c r="AT1909" i="17"/>
  <c r="AS1909" i="17"/>
  <c r="AR1909" i="17" s="1"/>
  <c r="AQ1909" i="17" s="1"/>
  <c r="AP1909" i="17"/>
  <c r="AO1909" i="17" s="1"/>
  <c r="AN1909" i="17" s="1"/>
  <c r="AM1909" i="17" s="1"/>
  <c r="AL1909" i="17" s="1"/>
  <c r="AT1883" i="17"/>
  <c r="AS1883" i="17" s="1"/>
  <c r="AR1883" i="17" s="1"/>
  <c r="AQ1883" i="17" s="1"/>
  <c r="AP1883" i="17" s="1"/>
  <c r="AO1883" i="17" s="1"/>
  <c r="AN1883" i="17" s="1"/>
  <c r="AM1883" i="17" s="1"/>
  <c r="AL1883" i="17" s="1"/>
  <c r="AT1853" i="17"/>
  <c r="AS1853" i="17"/>
  <c r="AR1853" i="17"/>
  <c r="AQ1853" i="17" s="1"/>
  <c r="AP1853" i="17" s="1"/>
  <c r="AO1853" i="17"/>
  <c r="AN1853" i="17" s="1"/>
  <c r="AM1853" i="17" s="1"/>
  <c r="AL1853" i="17" s="1"/>
  <c r="AT1821" i="17"/>
  <c r="AS1821" i="17"/>
  <c r="AR1821" i="17" s="1"/>
  <c r="AQ1821" i="17" s="1"/>
  <c r="AP1821" i="17" s="1"/>
  <c r="AO1821" i="17" s="1"/>
  <c r="AN1821" i="17" s="1"/>
  <c r="AM1821" i="17" s="1"/>
  <c r="AL1821" i="17" s="1"/>
  <c r="AT1789" i="17"/>
  <c r="AS1789" i="17" s="1"/>
  <c r="AR1789" i="17" s="1"/>
  <c r="AQ1789" i="17" s="1"/>
  <c r="AP1789" i="17" s="1"/>
  <c r="AO1789" i="17" s="1"/>
  <c r="AN1789" i="17" s="1"/>
  <c r="AM1789" i="17" s="1"/>
  <c r="AL1789" i="17" s="1"/>
  <c r="AT1895" i="17"/>
  <c r="AS1895" i="17" s="1"/>
  <c r="AR1895" i="17"/>
  <c r="AQ1895" i="17" s="1"/>
  <c r="AP1895" i="17" s="1"/>
  <c r="AO1895" i="17" s="1"/>
  <c r="AN1895" i="17" s="1"/>
  <c r="AM1895" i="17" s="1"/>
  <c r="AL1895" i="17" s="1"/>
  <c r="AT1863" i="17"/>
  <c r="AS1863" i="17"/>
  <c r="AR1863" i="17" s="1"/>
  <c r="AQ1863" i="17" s="1"/>
  <c r="AP1863" i="17" s="1"/>
  <c r="AO1863" i="17" s="1"/>
  <c r="AN1863" i="17" s="1"/>
  <c r="AM1863" i="17" s="1"/>
  <c r="AL1863" i="17" s="1"/>
  <c r="AT1833" i="17"/>
  <c r="AS1833" i="17" s="1"/>
  <c r="AR1833" i="17" s="1"/>
  <c r="AQ1833" i="17" s="1"/>
  <c r="AP1833" i="17" s="1"/>
  <c r="AO1833" i="17"/>
  <c r="AN1833" i="17" s="1"/>
  <c r="AM1833" i="17" s="1"/>
  <c r="AL1833" i="17" s="1"/>
  <c r="AT1801" i="17"/>
  <c r="AS1801" i="17"/>
  <c r="AR1801" i="17" s="1"/>
  <c r="AQ1801" i="17" s="1"/>
  <c r="AP1801" i="17"/>
  <c r="AO1801" i="17" s="1"/>
  <c r="AN1801" i="17" s="1"/>
  <c r="AM1801" i="17" s="1"/>
  <c r="AL1801" i="17" s="1"/>
  <c r="BM47" i="17"/>
  <c r="BL47" i="17" s="1"/>
  <c r="BK47" i="17" s="1"/>
  <c r="BJ47" i="17" s="1"/>
  <c r="BI47" i="17" s="1"/>
  <c r="BH47" i="17" s="1"/>
  <c r="BG47" i="17" s="1"/>
  <c r="BF47" i="17" s="1"/>
  <c r="BE47" i="17" s="1"/>
  <c r="AT2065" i="17"/>
  <c r="AS2065" i="17"/>
  <c r="AR2065" i="17"/>
  <c r="AQ2065" i="17" s="1"/>
  <c r="AP2065" i="17" s="1"/>
  <c r="AO2065" i="17"/>
  <c r="AN2065" i="17" s="1"/>
  <c r="AM2065" i="17" s="1"/>
  <c r="AL2065" i="17" s="1"/>
  <c r="AT2057" i="17"/>
  <c r="AS2057" i="17"/>
  <c r="AR2057" i="17" s="1"/>
  <c r="AQ2057" i="17" s="1"/>
  <c r="AP2057" i="17" s="1"/>
  <c r="AO2057" i="17" s="1"/>
  <c r="AN2057" i="17" s="1"/>
  <c r="AM2057" i="17" s="1"/>
  <c r="AL2057" i="17" s="1"/>
  <c r="AT2049" i="17"/>
  <c r="AS2049" i="17" s="1"/>
  <c r="AR2049" i="17" s="1"/>
  <c r="AQ2049" i="17" s="1"/>
  <c r="AP2049" i="17" s="1"/>
  <c r="AO2049" i="17" s="1"/>
  <c r="AN2049" i="17" s="1"/>
  <c r="AM2049" i="17" s="1"/>
  <c r="AL2049" i="17" s="1"/>
  <c r="AT2041" i="17"/>
  <c r="AS2041" i="17" s="1"/>
  <c r="AR2041" i="17"/>
  <c r="AQ2041" i="17" s="1"/>
  <c r="AP2041" i="17" s="1"/>
  <c r="AO2041" i="17" s="1"/>
  <c r="AN2041" i="17" s="1"/>
  <c r="AM2041" i="17" s="1"/>
  <c r="AL2041" i="17" s="1"/>
  <c r="AT2033" i="17"/>
  <c r="AS2033" i="17"/>
  <c r="AR2033" i="17" s="1"/>
  <c r="AQ2033" i="17" s="1"/>
  <c r="AP2033" i="17" s="1"/>
  <c r="AO2033" i="17" s="1"/>
  <c r="AN2033" i="17"/>
  <c r="AM2033" i="17" s="1"/>
  <c r="AL2033" i="17" s="1"/>
  <c r="AT2025" i="17"/>
  <c r="AS2025" i="17" s="1"/>
  <c r="AR2025" i="17" s="1"/>
  <c r="AQ2025" i="17" s="1"/>
  <c r="AP2025" i="17" s="1"/>
  <c r="AO2025" i="17"/>
  <c r="AN2025" i="17" s="1"/>
  <c r="AM2025" i="17" s="1"/>
  <c r="AL2025" i="17" s="1"/>
  <c r="AT2017" i="17"/>
  <c r="AS2017" i="17"/>
  <c r="AR2017" i="17" s="1"/>
  <c r="AQ2017" i="17" s="1"/>
  <c r="AP2017" i="17" s="1"/>
  <c r="AO2017" i="17" s="1"/>
  <c r="AN2017" i="17" s="1"/>
  <c r="AM2017" i="17" s="1"/>
  <c r="AL2017" i="17" s="1"/>
  <c r="AT2009" i="17"/>
  <c r="AS2009" i="17" s="1"/>
  <c r="AR2009" i="17" s="1"/>
  <c r="AQ2009" i="17" s="1"/>
  <c r="AP2009" i="17" s="1"/>
  <c r="AO2009" i="17" s="1"/>
  <c r="AN2009" i="17" s="1"/>
  <c r="AM2009" i="17" s="1"/>
  <c r="AL2009" i="17" s="1"/>
  <c r="AT2001" i="17"/>
  <c r="AS2001" i="17"/>
  <c r="AR2001" i="17"/>
  <c r="AQ2001" i="17" s="1"/>
  <c r="AP2001" i="17" s="1"/>
  <c r="AO2001" i="17" s="1"/>
  <c r="AN2001" i="17" s="1"/>
  <c r="AM2001" i="17" s="1"/>
  <c r="AL2001" i="17" s="1"/>
  <c r="AT1985" i="17"/>
  <c r="AS1985" i="17" s="1"/>
  <c r="AR1985" i="17" s="1"/>
  <c r="AQ1985" i="17"/>
  <c r="AP1985" i="17" s="1"/>
  <c r="AO1985" i="17" s="1"/>
  <c r="AN1985" i="17" s="1"/>
  <c r="AM1985" i="17" s="1"/>
  <c r="AL1985" i="17" s="1"/>
  <c r="AT1969" i="17"/>
  <c r="AS1969" i="17"/>
  <c r="AR1969" i="17" s="1"/>
  <c r="AQ1969" i="17" s="1"/>
  <c r="AP1969" i="17" s="1"/>
  <c r="AO1969" i="17" s="1"/>
  <c r="AN1969" i="17"/>
  <c r="AM1969" i="17" s="1"/>
  <c r="AL1969" i="17" s="1"/>
  <c r="AT1953" i="17"/>
  <c r="AS1953" i="17"/>
  <c r="AR1953" i="17" s="1"/>
  <c r="AQ1953" i="17" s="1"/>
  <c r="AP1953" i="17" s="1"/>
  <c r="AO1953" i="17" s="1"/>
  <c r="AN1953" i="17" s="1"/>
  <c r="AM1953" i="17" s="1"/>
  <c r="AL1953" i="17" s="1"/>
  <c r="AT1937" i="17"/>
  <c r="AS1937" i="17"/>
  <c r="AR1937" i="17"/>
  <c r="AQ1937" i="17" s="1"/>
  <c r="AP1937" i="17" s="1"/>
  <c r="AO1937" i="17" s="1"/>
  <c r="AN1937" i="17" s="1"/>
  <c r="AM1937" i="17" s="1"/>
  <c r="AL1937" i="17" s="1"/>
  <c r="AT1921" i="17"/>
  <c r="AS1921" i="17" s="1"/>
  <c r="AR1921" i="17" s="1"/>
  <c r="AQ1921" i="17" s="1"/>
  <c r="AP1921" i="17" s="1"/>
  <c r="AO1921" i="17" s="1"/>
  <c r="AN1921" i="17" s="1"/>
  <c r="AM1921" i="17" s="1"/>
  <c r="AL1921" i="17" s="1"/>
  <c r="AT1885" i="17"/>
  <c r="AS1885" i="17"/>
  <c r="AR1885" i="17" s="1"/>
  <c r="AQ1885" i="17" s="1"/>
  <c r="AP1885" i="17" s="1"/>
  <c r="AO1885" i="17" s="1"/>
  <c r="AN1885" i="17" s="1"/>
  <c r="AM1885" i="17" s="1"/>
  <c r="AL1885" i="17" s="1"/>
  <c r="AT1823" i="17"/>
  <c r="AS1823" i="17"/>
  <c r="AR1823" i="17" s="1"/>
  <c r="AQ1823" i="17" s="1"/>
  <c r="AP1823" i="17" s="1"/>
  <c r="AO1823" i="17" s="1"/>
  <c r="AN1823" i="17" s="1"/>
  <c r="AM1823" i="17" s="1"/>
  <c r="AL1823" i="17" s="1"/>
  <c r="BM35" i="17"/>
  <c r="BL35" i="17"/>
  <c r="BK35" i="17" s="1"/>
  <c r="BJ35" i="17" s="1"/>
  <c r="BI35" i="17" s="1"/>
  <c r="BH35" i="17" s="1"/>
  <c r="BG35" i="17" s="1"/>
  <c r="BF35" i="17" s="1"/>
  <c r="BE35" i="17" s="1"/>
  <c r="BM34" i="17"/>
  <c r="BL34" i="17" s="1"/>
  <c r="BK34" i="17"/>
  <c r="BJ34" i="17" s="1"/>
  <c r="BI34" i="17" s="1"/>
  <c r="BH34" i="17" s="1"/>
  <c r="BG34" i="17" s="1"/>
  <c r="BF34" i="17" s="1"/>
  <c r="BE34" i="17" s="1"/>
  <c r="AT1906" i="17"/>
  <c r="AS1906" i="17" s="1"/>
  <c r="AR1906" i="17" s="1"/>
  <c r="AQ1906" i="17" s="1"/>
  <c r="AP1906" i="17" s="1"/>
  <c r="AO1906" i="17" s="1"/>
  <c r="AN1906" i="17" s="1"/>
  <c r="AM1906" i="17" s="1"/>
  <c r="AL1906" i="17" s="1"/>
  <c r="AT1890" i="17"/>
  <c r="AS1890" i="17" s="1"/>
  <c r="AR1890" i="17" s="1"/>
  <c r="AQ1890" i="17"/>
  <c r="AP1890" i="17" s="1"/>
  <c r="AO1890" i="17" s="1"/>
  <c r="AN1890" i="17" s="1"/>
  <c r="AM1890" i="17" s="1"/>
  <c r="AL1890" i="17" s="1"/>
  <c r="AT1874" i="17"/>
  <c r="AS1874" i="17"/>
  <c r="AR1874" i="17" s="1"/>
  <c r="AQ1874" i="17" s="1"/>
  <c r="AP1874" i="17"/>
  <c r="AO1874" i="17" s="1"/>
  <c r="AN1874" i="17" s="1"/>
  <c r="AM1874" i="17" s="1"/>
  <c r="AL1874" i="17" s="1"/>
  <c r="AT1858" i="17"/>
  <c r="AS1858" i="17" s="1"/>
  <c r="AR1858" i="17" s="1"/>
  <c r="AQ1858" i="17" s="1"/>
  <c r="AP1858" i="17" s="1"/>
  <c r="AO1858" i="17" s="1"/>
  <c r="AN1858" i="17" s="1"/>
  <c r="AM1858" i="17" s="1"/>
  <c r="AL1858" i="17" s="1"/>
  <c r="AT1842" i="17"/>
  <c r="AS1842" i="17" s="1"/>
  <c r="AR1842" i="17" s="1"/>
  <c r="AQ1842" i="17" s="1"/>
  <c r="AP1842" i="17" s="1"/>
  <c r="AO1842" i="17"/>
  <c r="AN1842" i="17" s="1"/>
  <c r="AM1842" i="17" s="1"/>
  <c r="AL1842" i="17" s="1"/>
  <c r="AT1826" i="17"/>
  <c r="AS1826" i="17" s="1"/>
  <c r="AR1826" i="17" s="1"/>
  <c r="AQ1826" i="17" s="1"/>
  <c r="AP1826" i="17" s="1"/>
  <c r="AO1826" i="17" s="1"/>
  <c r="AN1826" i="17" s="1"/>
  <c r="AM1826" i="17" s="1"/>
  <c r="AL1826" i="17" s="1"/>
  <c r="AJ1826" i="17" s="1"/>
  <c r="AT1810" i="17"/>
  <c r="AS1810" i="17" s="1"/>
  <c r="AR1810" i="17" s="1"/>
  <c r="AQ1810" i="17"/>
  <c r="AP1810" i="17" s="1"/>
  <c r="AO1810" i="17" s="1"/>
  <c r="AN1810" i="17" s="1"/>
  <c r="AM1810" i="17" s="1"/>
  <c r="AL1810" i="17" s="1"/>
  <c r="AT1794" i="17"/>
  <c r="AS1794" i="17"/>
  <c r="AR1794" i="17" s="1"/>
  <c r="AQ1794" i="17" s="1"/>
  <c r="AP1794" i="17" s="1"/>
  <c r="AO1794" i="17" s="1"/>
  <c r="AN1794" i="17"/>
  <c r="AM1794" i="17" s="1"/>
  <c r="AL1794" i="17" s="1"/>
  <c r="BM95" i="17"/>
  <c r="BL95" i="17"/>
  <c r="BK95" i="17" s="1"/>
  <c r="BJ95" i="17" s="1"/>
  <c r="BI95" i="17"/>
  <c r="BH95" i="17" s="1"/>
  <c r="BG95" i="17" s="1"/>
  <c r="BF95" i="17" s="1"/>
  <c r="BE95" i="17" s="1"/>
  <c r="BM87" i="17"/>
  <c r="BL87" i="17"/>
  <c r="BK87" i="17"/>
  <c r="BJ87" i="17" s="1"/>
  <c r="BI87" i="17" s="1"/>
  <c r="BH87" i="17" s="1"/>
  <c r="BG87" i="17" s="1"/>
  <c r="BF87" i="17" s="1"/>
  <c r="BE87" i="17" s="1"/>
  <c r="BM79" i="17"/>
  <c r="BL79" i="17" s="1"/>
  <c r="BK79" i="17"/>
  <c r="BJ79" i="17" s="1"/>
  <c r="BI79" i="17" s="1"/>
  <c r="BH79" i="17" s="1"/>
  <c r="BG79" i="17" s="1"/>
  <c r="BF79" i="17" s="1"/>
  <c r="BE79" i="17" s="1"/>
  <c r="BM71" i="17"/>
  <c r="BL71" i="17" s="1"/>
  <c r="BK71" i="17" s="1"/>
  <c r="BJ71" i="17" s="1"/>
  <c r="BI71" i="17" s="1"/>
  <c r="BH71" i="17" s="1"/>
  <c r="BG71" i="17" s="1"/>
  <c r="BF71" i="17" s="1"/>
  <c r="BE71" i="17" s="1"/>
  <c r="BD71" i="17" s="1"/>
  <c r="BM57" i="17"/>
  <c r="BL57" i="17"/>
  <c r="BK57" i="17"/>
  <c r="BJ57" i="17" s="1"/>
  <c r="BI57" i="17" s="1"/>
  <c r="BH57" i="17"/>
  <c r="BG57" i="17" s="1"/>
  <c r="BF57" i="17" s="1"/>
  <c r="BE57" i="17" s="1"/>
  <c r="BM25" i="17"/>
  <c r="BL25" i="17" s="1"/>
  <c r="BK25" i="17" s="1"/>
  <c r="BJ25" i="17"/>
  <c r="BI25" i="17" s="1"/>
  <c r="BH25" i="17" s="1"/>
  <c r="BG25" i="17" s="1"/>
  <c r="BF25" i="17" s="1"/>
  <c r="BE25" i="17" s="1"/>
  <c r="BD25" i="17" s="1"/>
  <c r="BM40" i="17"/>
  <c r="BL40" i="17" s="1"/>
  <c r="BK40" i="17" s="1"/>
  <c r="BJ40" i="17" s="1"/>
  <c r="BI40" i="17" s="1"/>
  <c r="BH40" i="17" s="1"/>
  <c r="BG40" i="17" s="1"/>
  <c r="BF40" i="17" s="1"/>
  <c r="BE40" i="17" s="1"/>
  <c r="BD40" i="17" s="1"/>
  <c r="BM13" i="17"/>
  <c r="BL13" i="17"/>
  <c r="BK13" i="17" s="1"/>
  <c r="BJ13" i="17" s="1"/>
  <c r="BI13" i="17" s="1"/>
  <c r="BH13" i="17" s="1"/>
  <c r="BG13" i="17" s="1"/>
  <c r="BF13" i="17" s="1"/>
  <c r="BE13" i="17" s="1"/>
  <c r="BM5" i="17"/>
  <c r="BL5" i="17" s="1"/>
  <c r="BK5" i="17" s="1"/>
  <c r="BJ5" i="17"/>
  <c r="BI5" i="17" s="1"/>
  <c r="BH5" i="17" s="1"/>
  <c r="BG5" i="17" s="1"/>
  <c r="BF5" i="17" s="1"/>
  <c r="BE5" i="17" s="1"/>
  <c r="BC1902" i="16"/>
  <c r="BD1902" i="16"/>
  <c r="BB1902" i="16"/>
  <c r="BB109" i="16"/>
  <c r="BC109" i="16"/>
  <c r="BD109" i="16"/>
  <c r="BB133" i="16"/>
  <c r="BC133" i="16"/>
  <c r="BD133" i="16"/>
  <c r="CN33" i="16"/>
  <c r="CM33" i="16"/>
  <c r="CN57" i="16"/>
  <c r="CM57" i="16"/>
  <c r="BC22" i="16"/>
  <c r="BD22" i="16"/>
  <c r="BB22" i="16"/>
  <c r="BB55" i="16"/>
  <c r="BC55" i="16"/>
  <c r="BD55" i="16"/>
  <c r="AT2713" i="17"/>
  <c r="AS2713" i="17"/>
  <c r="AR2713" i="17" s="1"/>
  <c r="AQ2713" i="17" s="1"/>
  <c r="AP2713" i="17" s="1"/>
  <c r="AO2713" i="17"/>
  <c r="AN2713" i="17" s="1"/>
  <c r="AM2713" i="17" s="1"/>
  <c r="AL2713" i="17" s="1"/>
  <c r="AT2705" i="17"/>
  <c r="AS2705" i="17" s="1"/>
  <c r="AR2705" i="17" s="1"/>
  <c r="AQ2705" i="17" s="1"/>
  <c r="AP2705" i="17" s="1"/>
  <c r="AO2705" i="17" s="1"/>
  <c r="AN2705" i="17" s="1"/>
  <c r="AM2705" i="17" s="1"/>
  <c r="AL2705" i="17" s="1"/>
  <c r="AT2697" i="17"/>
  <c r="AS2697" i="17"/>
  <c r="AR2697" i="17" s="1"/>
  <c r="AQ2697" i="17"/>
  <c r="AP2697" i="17" s="1"/>
  <c r="AO2697" i="17" s="1"/>
  <c r="AN2697" i="17" s="1"/>
  <c r="AM2697" i="17" s="1"/>
  <c r="AL2697" i="17" s="1"/>
  <c r="AT2689" i="17"/>
  <c r="AS2689" i="17" s="1"/>
  <c r="AR2689" i="17"/>
  <c r="AQ2689" i="17" s="1"/>
  <c r="AP2689" i="17" s="1"/>
  <c r="AO2689" i="17" s="1"/>
  <c r="AN2689" i="17" s="1"/>
  <c r="AM2689" i="17" s="1"/>
  <c r="AL2689" i="17" s="1"/>
  <c r="AT2681" i="17"/>
  <c r="AS2681" i="17"/>
  <c r="AR2681" i="17" s="1"/>
  <c r="AQ2681" i="17" s="1"/>
  <c r="AP2681" i="17" s="1"/>
  <c r="AO2681" i="17" s="1"/>
  <c r="AN2681" i="17" s="1"/>
  <c r="AM2681" i="17" s="1"/>
  <c r="AL2681" i="17" s="1"/>
  <c r="AT2673" i="17"/>
  <c r="AS2673" i="17"/>
  <c r="AR2673" i="17" s="1"/>
  <c r="AQ2673" i="17" s="1"/>
  <c r="AP2673" i="17" s="1"/>
  <c r="AO2673" i="17" s="1"/>
  <c r="AN2673" i="17" s="1"/>
  <c r="AM2673" i="17" s="1"/>
  <c r="AL2673" i="17" s="1"/>
  <c r="AT2665" i="17"/>
  <c r="AS2665" i="17" s="1"/>
  <c r="AR2665" i="17" s="1"/>
  <c r="AQ2665" i="17"/>
  <c r="AP2665" i="17" s="1"/>
  <c r="AO2665" i="17" s="1"/>
  <c r="AN2665" i="17" s="1"/>
  <c r="AM2665" i="17" s="1"/>
  <c r="AL2665" i="17" s="1"/>
  <c r="AJ2665" i="17" s="1"/>
  <c r="AT2657" i="17"/>
  <c r="AS2657" i="17"/>
  <c r="AR2657" i="17" s="1"/>
  <c r="AQ2657" i="17" s="1"/>
  <c r="AP2657" i="17" s="1"/>
  <c r="AO2657" i="17" s="1"/>
  <c r="AN2657" i="17" s="1"/>
  <c r="AM2657" i="17" s="1"/>
  <c r="AL2657" i="17" s="1"/>
  <c r="AT2649" i="17"/>
  <c r="AS2649" i="17" s="1"/>
  <c r="AR2649" i="17" s="1"/>
  <c r="AQ2649" i="17" s="1"/>
  <c r="AP2649" i="17"/>
  <c r="AO2649" i="17" s="1"/>
  <c r="AN2649" i="17" s="1"/>
  <c r="AM2649" i="17" s="1"/>
  <c r="AL2649" i="17" s="1"/>
  <c r="AT2641" i="17"/>
  <c r="AS2641" i="17"/>
  <c r="AR2641" i="17" s="1"/>
  <c r="AQ2641" i="17" s="1"/>
  <c r="AP2641" i="17" s="1"/>
  <c r="AO2641" i="17" s="1"/>
  <c r="AN2641" i="17" s="1"/>
  <c r="AM2641" i="17" s="1"/>
  <c r="AL2641" i="17" s="1"/>
  <c r="AT2633" i="17"/>
  <c r="AS2633" i="17" s="1"/>
  <c r="AR2633" i="17" s="1"/>
  <c r="AQ2633" i="17" s="1"/>
  <c r="AP2633" i="17" s="1"/>
  <c r="AO2633" i="17" s="1"/>
  <c r="AN2633" i="17" s="1"/>
  <c r="AM2633" i="17" s="1"/>
  <c r="AL2633" i="17" s="1"/>
  <c r="AT2625" i="17"/>
  <c r="AS2625" i="17"/>
  <c r="AR2625" i="17"/>
  <c r="AQ2625" i="17" s="1"/>
  <c r="AP2625" i="17" s="1"/>
  <c r="AO2625" i="17" s="1"/>
  <c r="AN2625" i="17" s="1"/>
  <c r="AM2625" i="17" s="1"/>
  <c r="AL2625" i="17" s="1"/>
  <c r="AT2617" i="17"/>
  <c r="AS2617" i="17" s="1"/>
  <c r="AR2617" i="17" s="1"/>
  <c r="AQ2617" i="17" s="1"/>
  <c r="AP2617" i="17" s="1"/>
  <c r="AO2617" i="17" s="1"/>
  <c r="AN2617" i="17" s="1"/>
  <c r="AM2617" i="17" s="1"/>
  <c r="AL2617" i="17" s="1"/>
  <c r="AT2609" i="17"/>
  <c r="AS2609" i="17" s="1"/>
  <c r="AR2609" i="17" s="1"/>
  <c r="AQ2609" i="17" s="1"/>
  <c r="AP2609" i="17" s="1"/>
  <c r="AO2609" i="17" s="1"/>
  <c r="AN2609" i="17" s="1"/>
  <c r="AM2609" i="17" s="1"/>
  <c r="AL2609" i="17" s="1"/>
  <c r="AT2590" i="17"/>
  <c r="AS2590" i="17" s="1"/>
  <c r="AR2590" i="17" s="1"/>
  <c r="AQ2590" i="17" s="1"/>
  <c r="AP2590" i="17" s="1"/>
  <c r="AO2590" i="17" s="1"/>
  <c r="AN2590" i="17" s="1"/>
  <c r="AM2590" i="17" s="1"/>
  <c r="AL2590" i="17" s="1"/>
  <c r="AT2558" i="17"/>
  <c r="AS2558" i="17"/>
  <c r="AR2558" i="17" s="1"/>
  <c r="AQ2558" i="17" s="1"/>
  <c r="AP2558" i="17" s="1"/>
  <c r="AO2558" i="17"/>
  <c r="AN2558" i="17" s="1"/>
  <c r="AM2558" i="17" s="1"/>
  <c r="AL2558" i="17" s="1"/>
  <c r="AT2160" i="17"/>
  <c r="AS2160" i="17" s="1"/>
  <c r="AR2160" i="17" s="1"/>
  <c r="AQ2160" i="17" s="1"/>
  <c r="AP2160" i="17" s="1"/>
  <c r="AO2160" i="17" s="1"/>
  <c r="AN2160" i="17" s="1"/>
  <c r="AM2160" i="17" s="1"/>
  <c r="AL2160" i="17" s="1"/>
  <c r="AI2160" i="17" s="1"/>
  <c r="AT2588" i="17"/>
  <c r="AS2588" i="17" s="1"/>
  <c r="AR2588" i="17" s="1"/>
  <c r="AQ2588" i="17" s="1"/>
  <c r="AP2588" i="17" s="1"/>
  <c r="AO2588" i="17" s="1"/>
  <c r="AN2588" i="17" s="1"/>
  <c r="AM2588" i="17" s="1"/>
  <c r="AL2588" i="17" s="1"/>
  <c r="AT2556" i="17"/>
  <c r="AS2556" i="17"/>
  <c r="AR2556" i="17"/>
  <c r="AQ2556" i="17" s="1"/>
  <c r="AP2556" i="17" s="1"/>
  <c r="AO2556" i="17" s="1"/>
  <c r="AN2556" i="17" s="1"/>
  <c r="AM2556" i="17" s="1"/>
  <c r="AL2556" i="17" s="1"/>
  <c r="AT1932" i="17"/>
  <c r="AS1932" i="17" s="1"/>
  <c r="AR1932" i="17" s="1"/>
  <c r="AQ1932" i="17" s="1"/>
  <c r="AP1932" i="17" s="1"/>
  <c r="AO1932" i="17" s="1"/>
  <c r="AN1932" i="17" s="1"/>
  <c r="AM1932" i="17" s="1"/>
  <c r="AL1932" i="17" s="1"/>
  <c r="AT2538" i="17"/>
  <c r="AS2538" i="17" s="1"/>
  <c r="AR2538" i="17" s="1"/>
  <c r="AQ2538" i="17" s="1"/>
  <c r="AP2538" i="17" s="1"/>
  <c r="AO2538" i="17" s="1"/>
  <c r="AN2538" i="17" s="1"/>
  <c r="AM2538" i="17" s="1"/>
  <c r="AL2538" i="17" s="1"/>
  <c r="AT2530" i="17"/>
  <c r="AS2530" i="17" s="1"/>
  <c r="AR2530" i="17" s="1"/>
  <c r="AQ2530" i="17" s="1"/>
  <c r="AP2530" i="17" s="1"/>
  <c r="AO2530" i="17" s="1"/>
  <c r="AN2530" i="17" s="1"/>
  <c r="AM2530" i="17" s="1"/>
  <c r="AL2530" i="17" s="1"/>
  <c r="AT2522" i="17"/>
  <c r="AS2522" i="17"/>
  <c r="AR2522" i="17" s="1"/>
  <c r="AQ2522" i="17" s="1"/>
  <c r="AP2522" i="17" s="1"/>
  <c r="AO2522" i="17"/>
  <c r="AN2522" i="17" s="1"/>
  <c r="AM2522" i="17" s="1"/>
  <c r="AL2522" i="17" s="1"/>
  <c r="AT2514" i="17"/>
  <c r="AS2514" i="17" s="1"/>
  <c r="AR2514" i="17" s="1"/>
  <c r="AQ2514" i="17" s="1"/>
  <c r="AP2514" i="17" s="1"/>
  <c r="AO2514" i="17" s="1"/>
  <c r="AN2514" i="17" s="1"/>
  <c r="AM2514" i="17" s="1"/>
  <c r="AL2514" i="17" s="1"/>
  <c r="AT2506" i="17"/>
  <c r="AS2506" i="17" s="1"/>
  <c r="AR2506" i="17" s="1"/>
  <c r="AQ2506" i="17" s="1"/>
  <c r="AP2506" i="17" s="1"/>
  <c r="AO2506" i="17" s="1"/>
  <c r="AN2506" i="17" s="1"/>
  <c r="AM2506" i="17" s="1"/>
  <c r="AL2506" i="17" s="1"/>
  <c r="AT2498" i="17"/>
  <c r="AS2498" i="17" s="1"/>
  <c r="AR2498" i="17" s="1"/>
  <c r="AQ2498" i="17" s="1"/>
  <c r="AP2498" i="17" s="1"/>
  <c r="AO2498" i="17" s="1"/>
  <c r="AN2498" i="17" s="1"/>
  <c r="AM2498" i="17" s="1"/>
  <c r="AL2498" i="17" s="1"/>
  <c r="AK2498" i="17" s="1"/>
  <c r="AT2490" i="17"/>
  <c r="AS2490" i="17" s="1"/>
  <c r="AR2490" i="17" s="1"/>
  <c r="AQ2490" i="17" s="1"/>
  <c r="AP2490" i="17" s="1"/>
  <c r="AO2490" i="17" s="1"/>
  <c r="AN2490" i="17" s="1"/>
  <c r="AM2490" i="17" s="1"/>
  <c r="AL2490" i="17" s="1"/>
  <c r="AT2482" i="17"/>
  <c r="AS2482" i="17" s="1"/>
  <c r="AR2482" i="17" s="1"/>
  <c r="AQ2482" i="17" s="1"/>
  <c r="AP2482" i="17" s="1"/>
  <c r="AO2482" i="17" s="1"/>
  <c r="AN2482" i="17" s="1"/>
  <c r="AM2482" i="17" s="1"/>
  <c r="AL2482" i="17" s="1"/>
  <c r="AT2474" i="17"/>
  <c r="AS2474" i="17" s="1"/>
  <c r="AR2474" i="17" s="1"/>
  <c r="AQ2474" i="17" s="1"/>
  <c r="AP2474" i="17" s="1"/>
  <c r="AO2474" i="17" s="1"/>
  <c r="AN2474" i="17" s="1"/>
  <c r="AM2474" i="17" s="1"/>
  <c r="AL2474" i="17" s="1"/>
  <c r="AT2466" i="17"/>
  <c r="AS2466" i="17"/>
  <c r="AR2466" i="17" s="1"/>
  <c r="AQ2466" i="17" s="1"/>
  <c r="AP2466" i="17" s="1"/>
  <c r="AO2466" i="17"/>
  <c r="AN2466" i="17" s="1"/>
  <c r="AM2466" i="17" s="1"/>
  <c r="AL2466" i="17" s="1"/>
  <c r="AT2458" i="17"/>
  <c r="AS2458" i="17" s="1"/>
  <c r="AR2458" i="17" s="1"/>
  <c r="AQ2458" i="17" s="1"/>
  <c r="AP2458" i="17" s="1"/>
  <c r="AO2458" i="17" s="1"/>
  <c r="AN2458" i="17" s="1"/>
  <c r="AM2458" i="17" s="1"/>
  <c r="AL2458" i="17" s="1"/>
  <c r="AT2450" i="17"/>
  <c r="AS2450" i="17" s="1"/>
  <c r="AR2450" i="17" s="1"/>
  <c r="AQ2450" i="17" s="1"/>
  <c r="AP2450" i="17" s="1"/>
  <c r="AO2450" i="17" s="1"/>
  <c r="AN2450" i="17" s="1"/>
  <c r="AM2450" i="17" s="1"/>
  <c r="AL2450" i="17" s="1"/>
  <c r="AT2442" i="17"/>
  <c r="AS2442" i="17" s="1"/>
  <c r="AR2442" i="17" s="1"/>
  <c r="AQ2442" i="17" s="1"/>
  <c r="AP2442" i="17" s="1"/>
  <c r="AO2442" i="17" s="1"/>
  <c r="AN2442" i="17" s="1"/>
  <c r="AM2442" i="17" s="1"/>
  <c r="AL2442" i="17" s="1"/>
  <c r="AT2434" i="17"/>
  <c r="AS2434" i="17"/>
  <c r="AR2434" i="17"/>
  <c r="AQ2434" i="17" s="1"/>
  <c r="AP2434" i="17" s="1"/>
  <c r="AO2434" i="17" s="1"/>
  <c r="AN2434" i="17" s="1"/>
  <c r="AM2434" i="17" s="1"/>
  <c r="AL2434" i="17" s="1"/>
  <c r="AK2434" i="17" s="1"/>
  <c r="AT2426" i="17"/>
  <c r="AS2426" i="17" s="1"/>
  <c r="AR2426" i="17" s="1"/>
  <c r="AQ2426" i="17"/>
  <c r="AP2426" i="17" s="1"/>
  <c r="AO2426" i="17" s="1"/>
  <c r="AN2426" i="17" s="1"/>
  <c r="AM2426" i="17" s="1"/>
  <c r="AL2426" i="17" s="1"/>
  <c r="AT2418" i="17"/>
  <c r="AS2418" i="17" s="1"/>
  <c r="AR2418" i="17"/>
  <c r="AQ2418" i="17" s="1"/>
  <c r="AP2418" i="17" s="1"/>
  <c r="AO2418" i="17" s="1"/>
  <c r="AN2418" i="17" s="1"/>
  <c r="AM2418" i="17" s="1"/>
  <c r="AL2418" i="17" s="1"/>
  <c r="AT2410" i="17"/>
  <c r="AS2410" i="17"/>
  <c r="AR2410" i="17" s="1"/>
  <c r="AQ2410" i="17" s="1"/>
  <c r="AP2410" i="17" s="1"/>
  <c r="AO2410" i="17" s="1"/>
  <c r="AN2410" i="17" s="1"/>
  <c r="AM2410" i="17" s="1"/>
  <c r="AL2410" i="17" s="1"/>
  <c r="AT2402" i="17"/>
  <c r="AS2402" i="17"/>
  <c r="AR2402" i="17" s="1"/>
  <c r="AQ2402" i="17" s="1"/>
  <c r="AP2402" i="17" s="1"/>
  <c r="AO2402" i="17" s="1"/>
  <c r="AN2402" i="17" s="1"/>
  <c r="AM2402" i="17" s="1"/>
  <c r="AL2402" i="17" s="1"/>
  <c r="AT2394" i="17"/>
  <c r="AS2394" i="17" s="1"/>
  <c r="AR2394" i="17" s="1"/>
  <c r="AQ2394" i="17" s="1"/>
  <c r="AP2394" i="17" s="1"/>
  <c r="AO2394" i="17" s="1"/>
  <c r="AN2394" i="17" s="1"/>
  <c r="AM2394" i="17" s="1"/>
  <c r="AL2394" i="17" s="1"/>
  <c r="AT2386" i="17"/>
  <c r="AS2386" i="17"/>
  <c r="AR2386" i="17" s="1"/>
  <c r="AQ2386" i="17" s="1"/>
  <c r="AP2386" i="17" s="1"/>
  <c r="AO2386" i="17" s="1"/>
  <c r="AN2386" i="17" s="1"/>
  <c r="AM2386" i="17" s="1"/>
  <c r="AL2386" i="17" s="1"/>
  <c r="AT2378" i="17"/>
  <c r="AS2378" i="17" s="1"/>
  <c r="AR2378" i="17" s="1"/>
  <c r="AQ2378" i="17" s="1"/>
  <c r="AP2378" i="17" s="1"/>
  <c r="AO2378" i="17" s="1"/>
  <c r="AN2378" i="17" s="1"/>
  <c r="AM2378" i="17" s="1"/>
  <c r="AL2378" i="17" s="1"/>
  <c r="AI2378" i="17" s="1"/>
  <c r="AT2370" i="17"/>
  <c r="AS2370" i="17" s="1"/>
  <c r="AR2370" i="17" s="1"/>
  <c r="AQ2370" i="17" s="1"/>
  <c r="AP2370" i="17" s="1"/>
  <c r="AO2370" i="17" s="1"/>
  <c r="AN2370" i="17" s="1"/>
  <c r="AM2370" i="17" s="1"/>
  <c r="AL2370" i="17" s="1"/>
  <c r="AT2362" i="17"/>
  <c r="AS2362" i="17" s="1"/>
  <c r="AR2362" i="17"/>
  <c r="AQ2362" i="17" s="1"/>
  <c r="AP2362" i="17" s="1"/>
  <c r="AO2362" i="17" s="1"/>
  <c r="AN2362" i="17" s="1"/>
  <c r="AM2362" i="17" s="1"/>
  <c r="AL2362" i="17" s="1"/>
  <c r="AT2354" i="17"/>
  <c r="AS2354" i="17"/>
  <c r="AR2354" i="17"/>
  <c r="AQ2354" i="17" s="1"/>
  <c r="AP2354" i="17" s="1"/>
  <c r="AO2354" i="17" s="1"/>
  <c r="AN2354" i="17" s="1"/>
  <c r="AM2354" i="17" s="1"/>
  <c r="AL2354" i="17" s="1"/>
  <c r="AT2346" i="17"/>
  <c r="AS2346" i="17"/>
  <c r="AR2346" i="17" s="1"/>
  <c r="AQ2346" i="17" s="1"/>
  <c r="AP2346" i="17" s="1"/>
  <c r="AO2346" i="17" s="1"/>
  <c r="AN2346" i="17" s="1"/>
  <c r="AM2346" i="17" s="1"/>
  <c r="AL2346" i="17" s="1"/>
  <c r="AT2338" i="17"/>
  <c r="AS2338" i="17" s="1"/>
  <c r="AR2338" i="17" s="1"/>
  <c r="AQ2338" i="17" s="1"/>
  <c r="AP2338" i="17" s="1"/>
  <c r="AO2338" i="17" s="1"/>
  <c r="AN2338" i="17" s="1"/>
  <c r="AM2338" i="17" s="1"/>
  <c r="AL2338" i="17" s="1"/>
  <c r="AT2330" i="17"/>
  <c r="AS2330" i="17"/>
  <c r="AR2330" i="17" s="1"/>
  <c r="AQ2330" i="17" s="1"/>
  <c r="AP2330" i="17" s="1"/>
  <c r="AO2330" i="17" s="1"/>
  <c r="AN2330" i="17" s="1"/>
  <c r="AM2330" i="17" s="1"/>
  <c r="AL2330" i="17" s="1"/>
  <c r="AT2322" i="17"/>
  <c r="AS2322" i="17" s="1"/>
  <c r="AR2322" i="17" s="1"/>
  <c r="AQ2322" i="17" s="1"/>
  <c r="AP2322" i="17" s="1"/>
  <c r="AO2322" i="17" s="1"/>
  <c r="AN2322" i="17" s="1"/>
  <c r="AM2322" i="17" s="1"/>
  <c r="AL2322" i="17" s="1"/>
  <c r="AT2314" i="17"/>
  <c r="AS2314" i="17"/>
  <c r="AR2314" i="17" s="1"/>
  <c r="AQ2314" i="17" s="1"/>
  <c r="AP2314" i="17" s="1"/>
  <c r="AO2314" i="17" s="1"/>
  <c r="AN2314" i="17" s="1"/>
  <c r="AM2314" i="17" s="1"/>
  <c r="AL2314" i="17" s="1"/>
  <c r="AT2306" i="17"/>
  <c r="AS2306" i="17" s="1"/>
  <c r="AR2306" i="17" s="1"/>
  <c r="AQ2306" i="17" s="1"/>
  <c r="AP2306" i="17" s="1"/>
  <c r="AO2306" i="17" s="1"/>
  <c r="AN2306" i="17" s="1"/>
  <c r="AM2306" i="17" s="1"/>
  <c r="AL2306" i="17" s="1"/>
  <c r="AK2306" i="17" s="1"/>
  <c r="AT2298" i="17"/>
  <c r="AS2298" i="17" s="1"/>
  <c r="AR2298" i="17" s="1"/>
  <c r="AQ2298" i="17" s="1"/>
  <c r="AP2298" i="17" s="1"/>
  <c r="AO2298" i="17" s="1"/>
  <c r="AN2298" i="17" s="1"/>
  <c r="AM2298" i="17" s="1"/>
  <c r="AL2298" i="17" s="1"/>
  <c r="AT2290" i="17"/>
  <c r="AS2290" i="17"/>
  <c r="AR2290" i="17" s="1"/>
  <c r="AQ2290" i="17" s="1"/>
  <c r="AP2290" i="17" s="1"/>
  <c r="AO2290" i="17" s="1"/>
  <c r="AN2290" i="17" s="1"/>
  <c r="AM2290" i="17" s="1"/>
  <c r="AL2290" i="17" s="1"/>
  <c r="AT2282" i="17"/>
  <c r="AS2282" i="17" s="1"/>
  <c r="AR2282" i="17" s="1"/>
  <c r="AQ2282" i="17" s="1"/>
  <c r="AP2282" i="17" s="1"/>
  <c r="AO2282" i="17" s="1"/>
  <c r="AN2282" i="17" s="1"/>
  <c r="AM2282" i="17" s="1"/>
  <c r="AL2282" i="17" s="1"/>
  <c r="AT2274" i="17"/>
  <c r="AS2274" i="17"/>
  <c r="AR2274" i="17" s="1"/>
  <c r="AQ2274" i="17" s="1"/>
  <c r="AP2274" i="17" s="1"/>
  <c r="AO2274" i="17" s="1"/>
  <c r="AN2274" i="17" s="1"/>
  <c r="AM2274" i="17" s="1"/>
  <c r="AL2274" i="17" s="1"/>
  <c r="AT2266" i="17"/>
  <c r="AS2266" i="17" s="1"/>
  <c r="AR2266" i="17" s="1"/>
  <c r="AQ2266" i="17" s="1"/>
  <c r="AP2266" i="17" s="1"/>
  <c r="AO2266" i="17" s="1"/>
  <c r="AN2266" i="17" s="1"/>
  <c r="AM2266" i="17" s="1"/>
  <c r="AL2266" i="17" s="1"/>
  <c r="AT2258" i="17"/>
  <c r="AS2258" i="17"/>
  <c r="AR2258" i="17" s="1"/>
  <c r="AQ2258" i="17" s="1"/>
  <c r="AP2258" i="17" s="1"/>
  <c r="AO2258" i="17" s="1"/>
  <c r="AN2258" i="17" s="1"/>
  <c r="AM2258" i="17" s="1"/>
  <c r="AL2258" i="17" s="1"/>
  <c r="AT2250" i="17"/>
  <c r="AS2250" i="17" s="1"/>
  <c r="AR2250" i="17" s="1"/>
  <c r="AQ2250" i="17" s="1"/>
  <c r="AP2250" i="17" s="1"/>
  <c r="AO2250" i="17" s="1"/>
  <c r="AN2250" i="17" s="1"/>
  <c r="AM2250" i="17" s="1"/>
  <c r="AL2250" i="17" s="1"/>
  <c r="AT2242" i="17"/>
  <c r="AS2242" i="17"/>
  <c r="AR2242" i="17" s="1"/>
  <c r="AQ2242" i="17" s="1"/>
  <c r="AP2242" i="17" s="1"/>
  <c r="AO2242" i="17" s="1"/>
  <c r="AN2242" i="17" s="1"/>
  <c r="AM2242" i="17" s="1"/>
  <c r="AL2242" i="17" s="1"/>
  <c r="AK2242" i="17" s="1"/>
  <c r="AT2234" i="17"/>
  <c r="AS2234" i="17"/>
  <c r="AR2234" i="17" s="1"/>
  <c r="AQ2234" i="17" s="1"/>
  <c r="AP2234" i="17" s="1"/>
  <c r="AO2234" i="17" s="1"/>
  <c r="AN2234" i="17" s="1"/>
  <c r="AM2234" i="17" s="1"/>
  <c r="AL2234" i="17" s="1"/>
  <c r="AT2202" i="17"/>
  <c r="AS2202" i="17" s="1"/>
  <c r="AR2202" i="17" s="1"/>
  <c r="AQ2202" i="17" s="1"/>
  <c r="AP2202" i="17" s="1"/>
  <c r="AO2202" i="17" s="1"/>
  <c r="AN2202" i="17" s="1"/>
  <c r="AM2202" i="17" s="1"/>
  <c r="AL2202" i="17" s="1"/>
  <c r="AT2170" i="17"/>
  <c r="AS2170" i="17"/>
  <c r="AR2170" i="17" s="1"/>
  <c r="AQ2170" i="17" s="1"/>
  <c r="AP2170" i="17" s="1"/>
  <c r="AO2170" i="17" s="1"/>
  <c r="AN2170" i="17" s="1"/>
  <c r="AM2170" i="17" s="1"/>
  <c r="AL2170" i="17" s="1"/>
  <c r="AT1988" i="17"/>
  <c r="AS1988" i="17" s="1"/>
  <c r="AR1988" i="17" s="1"/>
  <c r="AQ1988" i="17" s="1"/>
  <c r="AP1988" i="17" s="1"/>
  <c r="AO1988" i="17" s="1"/>
  <c r="AN1988" i="17" s="1"/>
  <c r="AM1988" i="17" s="1"/>
  <c r="AL1988" i="17" s="1"/>
  <c r="AT1851" i="17"/>
  <c r="AS1851" i="17"/>
  <c r="AR1851" i="17" s="1"/>
  <c r="AQ1851" i="17" s="1"/>
  <c r="AP1851" i="17" s="1"/>
  <c r="AO1851" i="17" s="1"/>
  <c r="AN1851" i="17" s="1"/>
  <c r="AM1851" i="17" s="1"/>
  <c r="AL1851" i="17" s="1"/>
  <c r="AT2599" i="17"/>
  <c r="AS2599" i="17" s="1"/>
  <c r="AR2599" i="17" s="1"/>
  <c r="AQ2599" i="17" s="1"/>
  <c r="AP2599" i="17" s="1"/>
  <c r="AO2599" i="17" s="1"/>
  <c r="AN2599" i="17" s="1"/>
  <c r="AM2599" i="17" s="1"/>
  <c r="AL2599" i="17" s="1"/>
  <c r="AT2591" i="17"/>
  <c r="AS2591" i="17"/>
  <c r="AR2591" i="17" s="1"/>
  <c r="AQ2591" i="17" s="1"/>
  <c r="AP2591" i="17" s="1"/>
  <c r="AO2591" i="17" s="1"/>
  <c r="AN2591" i="17" s="1"/>
  <c r="AM2591" i="17" s="1"/>
  <c r="AL2591" i="17" s="1"/>
  <c r="AT2583" i="17"/>
  <c r="AS2583" i="17" s="1"/>
  <c r="AR2583" i="17" s="1"/>
  <c r="AQ2583" i="17" s="1"/>
  <c r="AP2583" i="17" s="1"/>
  <c r="AO2583" i="17" s="1"/>
  <c r="AN2583" i="17" s="1"/>
  <c r="AM2583" i="17" s="1"/>
  <c r="AL2583" i="17" s="1"/>
  <c r="AT2575" i="17"/>
  <c r="AS2575" i="17"/>
  <c r="AR2575" i="17" s="1"/>
  <c r="AQ2575" i="17" s="1"/>
  <c r="AP2575" i="17" s="1"/>
  <c r="AO2575" i="17" s="1"/>
  <c r="AN2575" i="17" s="1"/>
  <c r="AM2575" i="17" s="1"/>
  <c r="AL2575" i="17" s="1"/>
  <c r="AT2567" i="17"/>
  <c r="AS2567" i="17" s="1"/>
  <c r="AR2567" i="17" s="1"/>
  <c r="AQ2567" i="17" s="1"/>
  <c r="AP2567" i="17"/>
  <c r="AO2567" i="17" s="1"/>
  <c r="AN2567" i="17" s="1"/>
  <c r="AM2567" i="17" s="1"/>
  <c r="AL2567" i="17" s="1"/>
  <c r="AK2567" i="17" s="1"/>
  <c r="AT2559" i="17"/>
  <c r="AS2559" i="17" s="1"/>
  <c r="AR2559" i="17"/>
  <c r="AQ2559" i="17" s="1"/>
  <c r="AP2559" i="17" s="1"/>
  <c r="AO2559" i="17" s="1"/>
  <c r="AN2559" i="17" s="1"/>
  <c r="AM2559" i="17" s="1"/>
  <c r="AL2559" i="17" s="1"/>
  <c r="AT2551" i="17"/>
  <c r="AS2551" i="17"/>
  <c r="AR2551" i="17" s="1"/>
  <c r="AQ2551" i="17" s="1"/>
  <c r="AP2551" i="17" s="1"/>
  <c r="AO2551" i="17" s="1"/>
  <c r="AN2551" i="17" s="1"/>
  <c r="AM2551" i="17" s="1"/>
  <c r="AL2551" i="17" s="1"/>
  <c r="AT2543" i="17"/>
  <c r="AS2543" i="17" s="1"/>
  <c r="AR2543" i="17" s="1"/>
  <c r="AQ2543" i="17" s="1"/>
  <c r="AP2543" i="17" s="1"/>
  <c r="AO2543" i="17" s="1"/>
  <c r="AN2543" i="17" s="1"/>
  <c r="AM2543" i="17" s="1"/>
  <c r="AL2543" i="17" s="1"/>
  <c r="AT2535" i="17"/>
  <c r="AS2535" i="17"/>
  <c r="AR2535" i="17" s="1"/>
  <c r="AQ2535" i="17" s="1"/>
  <c r="AP2535" i="17" s="1"/>
  <c r="AO2535" i="17" s="1"/>
  <c r="AN2535" i="17" s="1"/>
  <c r="AM2535" i="17" s="1"/>
  <c r="AL2535" i="17" s="1"/>
  <c r="AT2527" i="17"/>
  <c r="AS2527" i="17" s="1"/>
  <c r="AR2527" i="17" s="1"/>
  <c r="AQ2527" i="17" s="1"/>
  <c r="AP2527" i="17" s="1"/>
  <c r="AO2527" i="17" s="1"/>
  <c r="AN2527" i="17" s="1"/>
  <c r="AM2527" i="17" s="1"/>
  <c r="AL2527" i="17" s="1"/>
  <c r="AI2527" i="17" s="1"/>
  <c r="AT2519" i="17"/>
  <c r="AS2519" i="17" s="1"/>
  <c r="AR2519" i="17" s="1"/>
  <c r="AQ2519" i="17" s="1"/>
  <c r="AP2519" i="17" s="1"/>
  <c r="AO2519" i="17" s="1"/>
  <c r="AN2519" i="17"/>
  <c r="AM2519" i="17" s="1"/>
  <c r="AL2519" i="17" s="1"/>
  <c r="AT2511" i="17"/>
  <c r="AS2511" i="17"/>
  <c r="AR2511" i="17" s="1"/>
  <c r="AQ2511" i="17"/>
  <c r="AP2511" i="17" s="1"/>
  <c r="AO2511" i="17" s="1"/>
  <c r="AN2511" i="17" s="1"/>
  <c r="AM2511" i="17" s="1"/>
  <c r="AL2511" i="17" s="1"/>
  <c r="AT2503" i="17"/>
  <c r="AS2503" i="17" s="1"/>
  <c r="AR2503" i="17" s="1"/>
  <c r="AQ2503" i="17" s="1"/>
  <c r="AP2503" i="17" s="1"/>
  <c r="AO2503" i="17" s="1"/>
  <c r="AN2503" i="17" s="1"/>
  <c r="AM2503" i="17" s="1"/>
  <c r="AL2503" i="17" s="1"/>
  <c r="AT2495" i="17"/>
  <c r="AS2495" i="17"/>
  <c r="AR2495" i="17" s="1"/>
  <c r="AQ2495" i="17" s="1"/>
  <c r="AP2495" i="17" s="1"/>
  <c r="AO2495" i="17" s="1"/>
  <c r="AN2495" i="17" s="1"/>
  <c r="AM2495" i="17" s="1"/>
  <c r="AL2495" i="17" s="1"/>
  <c r="AT2487" i="17"/>
  <c r="AS2487" i="17" s="1"/>
  <c r="AR2487" i="17" s="1"/>
  <c r="AQ2487" i="17" s="1"/>
  <c r="AP2487" i="17" s="1"/>
  <c r="AO2487" i="17" s="1"/>
  <c r="AN2487" i="17" s="1"/>
  <c r="AM2487" i="17" s="1"/>
  <c r="AL2487" i="17" s="1"/>
  <c r="AT2479" i="17"/>
  <c r="AS2479" i="17"/>
  <c r="AR2479" i="17" s="1"/>
  <c r="AQ2479" i="17" s="1"/>
  <c r="AP2479" i="17" s="1"/>
  <c r="AO2479" i="17" s="1"/>
  <c r="AN2479" i="17" s="1"/>
  <c r="AM2479" i="17"/>
  <c r="AL2479" i="17" s="1"/>
  <c r="AI2479" i="17" s="1"/>
  <c r="AT2471" i="17"/>
  <c r="AS2471" i="17"/>
  <c r="AR2471" i="17" s="1"/>
  <c r="AQ2471" i="17" s="1"/>
  <c r="AP2471" i="17" s="1"/>
  <c r="AO2471" i="17" s="1"/>
  <c r="AN2471" i="17" s="1"/>
  <c r="AM2471" i="17" s="1"/>
  <c r="AL2471" i="17" s="1"/>
  <c r="AT2463" i="17"/>
  <c r="AS2463" i="17" s="1"/>
  <c r="AR2463" i="17" s="1"/>
  <c r="AQ2463" i="17" s="1"/>
  <c r="AP2463" i="17" s="1"/>
  <c r="AO2463" i="17" s="1"/>
  <c r="AN2463" i="17"/>
  <c r="AM2463" i="17" s="1"/>
  <c r="AL2463" i="17" s="1"/>
  <c r="AT2455" i="17"/>
  <c r="AS2455" i="17"/>
  <c r="AR2455" i="17" s="1"/>
  <c r="AQ2455" i="17"/>
  <c r="AP2455" i="17" s="1"/>
  <c r="AO2455" i="17" s="1"/>
  <c r="AN2455" i="17" s="1"/>
  <c r="AM2455" i="17" s="1"/>
  <c r="AL2455" i="17" s="1"/>
  <c r="AT2447" i="17"/>
  <c r="AS2447" i="17" s="1"/>
  <c r="AR2447" i="17" s="1"/>
  <c r="AQ2447" i="17" s="1"/>
  <c r="AP2447" i="17" s="1"/>
  <c r="AO2447" i="17" s="1"/>
  <c r="AN2447" i="17" s="1"/>
  <c r="AM2447" i="17" s="1"/>
  <c r="AL2447" i="17" s="1"/>
  <c r="AT2439" i="17"/>
  <c r="AS2439" i="17"/>
  <c r="AR2439" i="17" s="1"/>
  <c r="AQ2439" i="17" s="1"/>
  <c r="AP2439" i="17" s="1"/>
  <c r="AO2439" i="17" s="1"/>
  <c r="AN2439" i="17" s="1"/>
  <c r="AM2439" i="17" s="1"/>
  <c r="AL2439" i="17" s="1"/>
  <c r="AT2431" i="17"/>
  <c r="AS2431" i="17" s="1"/>
  <c r="AR2431" i="17" s="1"/>
  <c r="AQ2431" i="17" s="1"/>
  <c r="AP2431" i="17" s="1"/>
  <c r="AO2431" i="17" s="1"/>
  <c r="AN2431" i="17" s="1"/>
  <c r="AM2431" i="17" s="1"/>
  <c r="AL2431" i="17" s="1"/>
  <c r="AT2423" i="17"/>
  <c r="AS2423" i="17"/>
  <c r="AR2423" i="17" s="1"/>
  <c r="AQ2423" i="17" s="1"/>
  <c r="AP2423" i="17" s="1"/>
  <c r="AO2423" i="17" s="1"/>
  <c r="AN2423" i="17" s="1"/>
  <c r="AM2423" i="17"/>
  <c r="AL2423" i="17" s="1"/>
  <c r="AT2415" i="17"/>
  <c r="AS2415" i="17" s="1"/>
  <c r="AR2415" i="17" s="1"/>
  <c r="AQ2415" i="17" s="1"/>
  <c r="AP2415" i="17" s="1"/>
  <c r="AO2415" i="17" s="1"/>
  <c r="AN2415" i="17" s="1"/>
  <c r="AM2415" i="17" s="1"/>
  <c r="AL2415" i="17" s="1"/>
  <c r="AT2407" i="17"/>
  <c r="AS2407" i="17"/>
  <c r="AR2407" i="17" s="1"/>
  <c r="AQ2407" i="17" s="1"/>
  <c r="AP2407" i="17" s="1"/>
  <c r="AO2407" i="17" s="1"/>
  <c r="AN2407" i="17" s="1"/>
  <c r="AM2407" i="17" s="1"/>
  <c r="AL2407" i="17" s="1"/>
  <c r="AT2399" i="17"/>
  <c r="AS2399" i="17" s="1"/>
  <c r="AR2399" i="17" s="1"/>
  <c r="AQ2399" i="17" s="1"/>
  <c r="AP2399" i="17" s="1"/>
  <c r="AO2399" i="17" s="1"/>
  <c r="AN2399" i="17" s="1"/>
  <c r="AM2399" i="17" s="1"/>
  <c r="AL2399" i="17" s="1"/>
  <c r="AT2391" i="17"/>
  <c r="AS2391" i="17"/>
  <c r="AR2391" i="17" s="1"/>
  <c r="AQ2391" i="17"/>
  <c r="AP2391" i="17" s="1"/>
  <c r="AO2391" i="17" s="1"/>
  <c r="AN2391" i="17" s="1"/>
  <c r="AM2391" i="17" s="1"/>
  <c r="AL2391" i="17" s="1"/>
  <c r="AT2383" i="17"/>
  <c r="AS2383" i="17" s="1"/>
  <c r="AR2383" i="17"/>
  <c r="AQ2383" i="17" s="1"/>
  <c r="AP2383" i="17" s="1"/>
  <c r="AO2383" i="17" s="1"/>
  <c r="AN2383" i="17" s="1"/>
  <c r="AM2383" i="17" s="1"/>
  <c r="AL2383" i="17" s="1"/>
  <c r="AT2375" i="17"/>
  <c r="AS2375" i="17"/>
  <c r="AR2375" i="17" s="1"/>
  <c r="AQ2375" i="17"/>
  <c r="AP2375" i="17" s="1"/>
  <c r="AO2375" i="17" s="1"/>
  <c r="AN2375" i="17" s="1"/>
  <c r="AM2375" i="17" s="1"/>
  <c r="AL2375" i="17" s="1"/>
  <c r="AI2375" i="17" s="1"/>
  <c r="AT2367" i="17"/>
  <c r="AS2367" i="17"/>
  <c r="AR2367" i="17" s="1"/>
  <c r="AQ2367" i="17" s="1"/>
  <c r="AP2367" i="17" s="1"/>
  <c r="AO2367" i="17" s="1"/>
  <c r="AN2367" i="17" s="1"/>
  <c r="AM2367" i="17" s="1"/>
  <c r="AL2367" i="17" s="1"/>
  <c r="AT2359" i="17"/>
  <c r="AS2359" i="17" s="1"/>
  <c r="AR2359" i="17" s="1"/>
  <c r="AQ2359" i="17" s="1"/>
  <c r="AP2359" i="17"/>
  <c r="AO2359" i="17" s="1"/>
  <c r="AN2359" i="17" s="1"/>
  <c r="AM2359" i="17" s="1"/>
  <c r="AL2359" i="17" s="1"/>
  <c r="AK2359" i="17" s="1"/>
  <c r="AT2351" i="17"/>
  <c r="AS2351" i="17" s="1"/>
  <c r="AR2351" i="17" s="1"/>
  <c r="AQ2351" i="17" s="1"/>
  <c r="AP2351" i="17" s="1"/>
  <c r="AO2351" i="17" s="1"/>
  <c r="AN2351" i="17" s="1"/>
  <c r="AM2351" i="17" s="1"/>
  <c r="AL2351" i="17" s="1"/>
  <c r="AT2343" i="17"/>
  <c r="AS2343" i="17"/>
  <c r="AR2343" i="17" s="1"/>
  <c r="AQ2343" i="17" s="1"/>
  <c r="AP2343" i="17" s="1"/>
  <c r="AO2343" i="17" s="1"/>
  <c r="AN2343" i="17" s="1"/>
  <c r="AM2343" i="17" s="1"/>
  <c r="AL2343" i="17" s="1"/>
  <c r="AK2343" i="17"/>
  <c r="AT2335" i="17"/>
  <c r="AS2335" i="17"/>
  <c r="AR2335" i="17" s="1"/>
  <c r="AQ2335" i="17"/>
  <c r="AP2335" i="17" s="1"/>
  <c r="AO2335" i="17" s="1"/>
  <c r="AN2335" i="17" s="1"/>
  <c r="AM2335" i="17" s="1"/>
  <c r="AL2335" i="17" s="1"/>
  <c r="AT2327" i="17"/>
  <c r="AS2327" i="17" s="1"/>
  <c r="AR2327" i="17" s="1"/>
  <c r="AQ2327" i="17" s="1"/>
  <c r="AP2327" i="17" s="1"/>
  <c r="AO2327" i="17" s="1"/>
  <c r="AN2327" i="17" s="1"/>
  <c r="AM2327" i="17" s="1"/>
  <c r="AL2327" i="17"/>
  <c r="AT2319" i="17"/>
  <c r="AS2319" i="17"/>
  <c r="AR2319" i="17" s="1"/>
  <c r="AQ2319" i="17" s="1"/>
  <c r="AP2319" i="17" s="1"/>
  <c r="AO2319" i="17"/>
  <c r="AN2319" i="17" s="1"/>
  <c r="AM2319" i="17" s="1"/>
  <c r="AL2319" i="17" s="1"/>
  <c r="AI2319" i="17" s="1"/>
  <c r="AT2311" i="17"/>
  <c r="AS2311" i="17"/>
  <c r="AR2311" i="17" s="1"/>
  <c r="AQ2311" i="17"/>
  <c r="AP2311" i="17" s="1"/>
  <c r="AO2311" i="17" s="1"/>
  <c r="AN2311" i="17" s="1"/>
  <c r="AM2311" i="17" s="1"/>
  <c r="AL2311" i="17" s="1"/>
  <c r="AT2303" i="17"/>
  <c r="AS2303" i="17" s="1"/>
  <c r="AR2303" i="17" s="1"/>
  <c r="AQ2303" i="17" s="1"/>
  <c r="AP2303" i="17" s="1"/>
  <c r="AO2303" i="17" s="1"/>
  <c r="AN2303" i="17" s="1"/>
  <c r="AM2303" i="17" s="1"/>
  <c r="AL2303" i="17" s="1"/>
  <c r="AT2295" i="17"/>
  <c r="AS2295" i="17"/>
  <c r="AR2295" i="17" s="1"/>
  <c r="AQ2295" i="17" s="1"/>
  <c r="AP2295" i="17" s="1"/>
  <c r="AO2295" i="17" s="1"/>
  <c r="AN2295" i="17" s="1"/>
  <c r="AM2295" i="17" s="1"/>
  <c r="AL2295" i="17" s="1"/>
  <c r="AT2287" i="17"/>
  <c r="AS2287" i="17" s="1"/>
  <c r="AR2287" i="17" s="1"/>
  <c r="AQ2287" i="17" s="1"/>
  <c r="AP2287" i="17" s="1"/>
  <c r="AO2287" i="17" s="1"/>
  <c r="AN2287" i="17" s="1"/>
  <c r="AM2287" i="17" s="1"/>
  <c r="AL2287" i="17" s="1"/>
  <c r="AT2279" i="17"/>
  <c r="AS2279" i="17"/>
  <c r="AR2279" i="17" s="1"/>
  <c r="AQ2279" i="17" s="1"/>
  <c r="AP2279" i="17" s="1"/>
  <c r="AO2279" i="17" s="1"/>
  <c r="AN2279" i="17" s="1"/>
  <c r="AM2279" i="17" s="1"/>
  <c r="AL2279" i="17" s="1"/>
  <c r="AT2271" i="17"/>
  <c r="AS2271" i="17" s="1"/>
  <c r="AR2271" i="17" s="1"/>
  <c r="AQ2271" i="17" s="1"/>
  <c r="AP2271" i="17" s="1"/>
  <c r="AO2271" i="17" s="1"/>
  <c r="AN2271" i="17" s="1"/>
  <c r="AM2271" i="17" s="1"/>
  <c r="AL2271" i="17" s="1"/>
  <c r="AI2271" i="17" s="1"/>
  <c r="AT2263" i="17"/>
  <c r="AS2263" i="17" s="1"/>
  <c r="AR2263" i="17" s="1"/>
  <c r="AQ2263" i="17" s="1"/>
  <c r="AP2263" i="17"/>
  <c r="AO2263" i="17" s="1"/>
  <c r="AN2263" i="17" s="1"/>
  <c r="AM2263" i="17" s="1"/>
  <c r="AL2263" i="17" s="1"/>
  <c r="AT2255" i="17"/>
  <c r="AS2255" i="17"/>
  <c r="AR2255" i="17" s="1"/>
  <c r="AQ2255" i="17"/>
  <c r="AP2255" i="17" s="1"/>
  <c r="AO2255" i="17" s="1"/>
  <c r="AN2255" i="17" s="1"/>
  <c r="AM2255" i="17" s="1"/>
  <c r="AL2255" i="17" s="1"/>
  <c r="AT2247" i="17"/>
  <c r="AS2247" i="17" s="1"/>
  <c r="AR2247" i="17" s="1"/>
  <c r="AQ2247" i="17" s="1"/>
  <c r="AP2247" i="17" s="1"/>
  <c r="AO2247" i="17" s="1"/>
  <c r="AN2247" i="17" s="1"/>
  <c r="AM2247" i="17" s="1"/>
  <c r="AL2247" i="17" s="1"/>
  <c r="AT2239" i="17"/>
  <c r="AS2239" i="17"/>
  <c r="AR2239" i="17" s="1"/>
  <c r="AQ2239" i="17" s="1"/>
  <c r="AP2239" i="17" s="1"/>
  <c r="AO2239" i="17" s="1"/>
  <c r="AN2239" i="17" s="1"/>
  <c r="AM2239" i="17" s="1"/>
  <c r="AL2239" i="17" s="1"/>
  <c r="AT2222" i="17"/>
  <c r="AS2222" i="17" s="1"/>
  <c r="AR2222" i="17" s="1"/>
  <c r="AQ2222" i="17" s="1"/>
  <c r="AP2222" i="17" s="1"/>
  <c r="AO2222" i="17" s="1"/>
  <c r="AN2222" i="17" s="1"/>
  <c r="AM2222" i="17" s="1"/>
  <c r="AL2222" i="17" s="1"/>
  <c r="AT2190" i="17"/>
  <c r="AS2190" i="17"/>
  <c r="AR2190" i="17" s="1"/>
  <c r="AQ2190" i="17" s="1"/>
  <c r="AP2190" i="17" s="1"/>
  <c r="AO2190" i="17" s="1"/>
  <c r="AN2190" i="17" s="1"/>
  <c r="AM2190" i="17" s="1"/>
  <c r="AL2190" i="17" s="1"/>
  <c r="AT2036" i="17"/>
  <c r="AS2036" i="17" s="1"/>
  <c r="AR2036" i="17" s="1"/>
  <c r="AQ2036" i="17" s="1"/>
  <c r="AP2036" i="17" s="1"/>
  <c r="AO2036" i="17" s="1"/>
  <c r="AN2036" i="17" s="1"/>
  <c r="AM2036" i="17" s="1"/>
  <c r="AL2036" i="17" s="1"/>
  <c r="AT1787" i="17"/>
  <c r="AS1787" i="17"/>
  <c r="AR1787" i="17" s="1"/>
  <c r="AQ1787" i="17" s="1"/>
  <c r="AP1787" i="17" s="1"/>
  <c r="AO1787" i="17" s="1"/>
  <c r="AN1787" i="17" s="1"/>
  <c r="AM1787" i="17" s="1"/>
  <c r="AL1787" i="17" s="1"/>
  <c r="AT2204" i="17"/>
  <c r="AS2204" i="17" s="1"/>
  <c r="AR2204" i="17" s="1"/>
  <c r="AQ2204" i="17" s="1"/>
  <c r="AP2204" i="17" s="1"/>
  <c r="AO2204" i="17" s="1"/>
  <c r="AN2204" i="17" s="1"/>
  <c r="AM2204" i="17" s="1"/>
  <c r="AL2204" i="17" s="1"/>
  <c r="AJ2204" i="17" s="1"/>
  <c r="AT2172" i="17"/>
  <c r="AS2172" i="17" s="1"/>
  <c r="AR2172" i="17"/>
  <c r="AQ2172" i="17" s="1"/>
  <c r="AP2172" i="17" s="1"/>
  <c r="AO2172" i="17" s="1"/>
  <c r="AN2172" i="17" s="1"/>
  <c r="AM2172" i="17" s="1"/>
  <c r="AL2172" i="17" s="1"/>
  <c r="AT1980" i="17"/>
  <c r="AS1980" i="17"/>
  <c r="AR1980" i="17" s="1"/>
  <c r="AQ1980" i="17" s="1"/>
  <c r="AP1980" i="17" s="1"/>
  <c r="AO1980" i="17" s="1"/>
  <c r="AN1980" i="17" s="1"/>
  <c r="AM1980" i="17" s="1"/>
  <c r="AL1980" i="17" s="1"/>
  <c r="AT1819" i="17"/>
  <c r="AS1819" i="17" s="1"/>
  <c r="AR1819" i="17"/>
  <c r="AQ1819" i="17" s="1"/>
  <c r="AP1819" i="17" s="1"/>
  <c r="AO1819" i="17" s="1"/>
  <c r="AN1819" i="17" s="1"/>
  <c r="AM1819" i="17" s="1"/>
  <c r="AL1819" i="17" s="1"/>
  <c r="AJ1819" i="17" s="1"/>
  <c r="AT2227" i="17"/>
  <c r="AS2227" i="17" s="1"/>
  <c r="AR2227" i="17" s="1"/>
  <c r="AQ2227" i="17" s="1"/>
  <c r="AP2227" i="17" s="1"/>
  <c r="AO2227" i="17" s="1"/>
  <c r="AN2227" i="17" s="1"/>
  <c r="AM2227" i="17" s="1"/>
  <c r="AL2227" i="17" s="1"/>
  <c r="AT2219" i="17"/>
  <c r="AS2219" i="17"/>
  <c r="AR2219" i="17" s="1"/>
  <c r="AQ2219" i="17" s="1"/>
  <c r="AP2219" i="17" s="1"/>
  <c r="AO2219" i="17" s="1"/>
  <c r="AN2219" i="17" s="1"/>
  <c r="AM2219" i="17" s="1"/>
  <c r="AL2219" i="17" s="1"/>
  <c r="AT2211" i="17"/>
  <c r="AS2211" i="17" s="1"/>
  <c r="AR2211" i="17" s="1"/>
  <c r="AQ2211" i="17" s="1"/>
  <c r="AP2211" i="17" s="1"/>
  <c r="AO2211" i="17" s="1"/>
  <c r="AN2211" i="17" s="1"/>
  <c r="AM2211" i="17" s="1"/>
  <c r="AL2211" i="17" s="1"/>
  <c r="AT2203" i="17"/>
  <c r="AS2203" i="17"/>
  <c r="AR2203" i="17" s="1"/>
  <c r="AQ2203" i="17" s="1"/>
  <c r="AP2203" i="17" s="1"/>
  <c r="AO2203" i="17" s="1"/>
  <c r="AN2203" i="17" s="1"/>
  <c r="AM2203" i="17" s="1"/>
  <c r="AL2203" i="17" s="1"/>
  <c r="AT2195" i="17"/>
  <c r="AS2195" i="17" s="1"/>
  <c r="AR2195" i="17" s="1"/>
  <c r="AQ2195" i="17" s="1"/>
  <c r="AP2195" i="17" s="1"/>
  <c r="AO2195" i="17" s="1"/>
  <c r="AN2195" i="17" s="1"/>
  <c r="AM2195" i="17" s="1"/>
  <c r="AL2195" i="17" s="1"/>
  <c r="AT2187" i="17"/>
  <c r="AS2187" i="17"/>
  <c r="AR2187" i="17" s="1"/>
  <c r="AQ2187" i="17"/>
  <c r="AP2187" i="17" s="1"/>
  <c r="AO2187" i="17"/>
  <c r="AN2187" i="17" s="1"/>
  <c r="AM2187" i="17" s="1"/>
  <c r="AL2187" i="17" s="1"/>
  <c r="AT2179" i="17"/>
  <c r="AS2179" i="17" s="1"/>
  <c r="AR2179" i="17" s="1"/>
  <c r="AQ2179" i="17" s="1"/>
  <c r="AP2179" i="17" s="1"/>
  <c r="AO2179" i="17" s="1"/>
  <c r="AN2179" i="17" s="1"/>
  <c r="AM2179" i="17" s="1"/>
  <c r="AL2179" i="17" s="1"/>
  <c r="AT2171" i="17"/>
  <c r="AS2171" i="17"/>
  <c r="AR2171" i="17" s="1"/>
  <c r="AQ2171" i="17"/>
  <c r="AP2171" i="17" s="1"/>
  <c r="AO2171" i="17" s="1"/>
  <c r="AN2171" i="17" s="1"/>
  <c r="AM2171" i="17"/>
  <c r="AL2171" i="17" s="1"/>
  <c r="AT2163" i="17"/>
  <c r="AS2163" i="17" s="1"/>
  <c r="AR2163" i="17" s="1"/>
  <c r="AQ2163" i="17" s="1"/>
  <c r="AP2163" i="17" s="1"/>
  <c r="AO2163" i="17" s="1"/>
  <c r="AN2163" i="17" s="1"/>
  <c r="AM2163" i="17" s="1"/>
  <c r="AL2163" i="17" s="1"/>
  <c r="AJ2163" i="17" s="1"/>
  <c r="AT2155" i="17"/>
  <c r="AS2155" i="17" s="1"/>
  <c r="AR2155" i="17" s="1"/>
  <c r="AQ2155" i="17" s="1"/>
  <c r="AP2155" i="17" s="1"/>
  <c r="AO2155" i="17" s="1"/>
  <c r="AN2155" i="17" s="1"/>
  <c r="AM2155" i="17" s="1"/>
  <c r="AL2155" i="17"/>
  <c r="AT2147" i="17"/>
  <c r="AS2147" i="17"/>
  <c r="AR2147" i="17" s="1"/>
  <c r="AQ2147" i="17"/>
  <c r="AP2147" i="17" s="1"/>
  <c r="AO2147" i="17" s="1"/>
  <c r="AN2147" i="17" s="1"/>
  <c r="AM2147" i="17" s="1"/>
  <c r="AL2147" i="17" s="1"/>
  <c r="AJ2147" i="17" s="1"/>
  <c r="AT2139" i="17"/>
  <c r="AS2139" i="17"/>
  <c r="AR2139" i="17" s="1"/>
  <c r="AQ2139" i="17"/>
  <c r="AP2139" i="17" s="1"/>
  <c r="AO2139" i="17" s="1"/>
  <c r="AN2139" i="17" s="1"/>
  <c r="AM2139" i="17" s="1"/>
  <c r="AL2139" i="17" s="1"/>
  <c r="AT2131" i="17"/>
  <c r="AS2131" i="17" s="1"/>
  <c r="AR2131" i="17"/>
  <c r="AQ2131" i="17" s="1"/>
  <c r="AP2131" i="17" s="1"/>
  <c r="AO2131" i="17" s="1"/>
  <c r="AN2131" i="17" s="1"/>
  <c r="AM2131" i="17" s="1"/>
  <c r="AL2131" i="17" s="1"/>
  <c r="AI2131" i="17" s="1"/>
  <c r="AT2123" i="17"/>
  <c r="AS2123" i="17" s="1"/>
  <c r="AR2123" i="17"/>
  <c r="AQ2123" i="17" s="1"/>
  <c r="AP2123" i="17" s="1"/>
  <c r="AO2123" i="17" s="1"/>
  <c r="AN2123" i="17"/>
  <c r="AM2123" i="17" s="1"/>
  <c r="AL2123" i="17" s="1"/>
  <c r="AJ2123" i="17" s="1"/>
  <c r="AT2115" i="17"/>
  <c r="AS2115" i="17" s="1"/>
  <c r="AR2115" i="17" s="1"/>
  <c r="AQ2115" i="17" s="1"/>
  <c r="AP2115" i="17"/>
  <c r="AO2115" i="17" s="1"/>
  <c r="AN2115" i="17" s="1"/>
  <c r="AM2115" i="17" s="1"/>
  <c r="AL2115" i="17" s="1"/>
  <c r="AT2107" i="17"/>
  <c r="AS2107" i="17"/>
  <c r="AR2107" i="17" s="1"/>
  <c r="AQ2107" i="17"/>
  <c r="AP2107" i="17" s="1"/>
  <c r="AO2107" i="17" s="1"/>
  <c r="AN2107" i="17" s="1"/>
  <c r="AM2107" i="17" s="1"/>
  <c r="AL2107" i="17" s="1"/>
  <c r="AT2099" i="17"/>
  <c r="AS2099" i="17" s="1"/>
  <c r="AR2099" i="17" s="1"/>
  <c r="AQ2099" i="17" s="1"/>
  <c r="AP2099" i="17" s="1"/>
  <c r="AO2099" i="17" s="1"/>
  <c r="AN2099" i="17" s="1"/>
  <c r="AM2099" i="17" s="1"/>
  <c r="AL2099" i="17" s="1"/>
  <c r="AT2091" i="17"/>
  <c r="AS2091" i="17"/>
  <c r="AR2091" i="17" s="1"/>
  <c r="AQ2091" i="17" s="1"/>
  <c r="AP2091" i="17" s="1"/>
  <c r="AO2091" i="17" s="1"/>
  <c r="AN2091" i="17" s="1"/>
  <c r="AM2091" i="17" s="1"/>
  <c r="AL2091" i="17" s="1"/>
  <c r="AT2083" i="17"/>
  <c r="AS2083" i="17" s="1"/>
  <c r="AR2083" i="17" s="1"/>
  <c r="AQ2083" i="17" s="1"/>
  <c r="AP2083" i="17" s="1"/>
  <c r="AO2083" i="17" s="1"/>
  <c r="AN2083" i="17"/>
  <c r="AM2083" i="17" s="1"/>
  <c r="AL2083" i="17" s="1"/>
  <c r="AT2075" i="17"/>
  <c r="AS2075" i="17"/>
  <c r="AR2075" i="17" s="1"/>
  <c r="AQ2075" i="17" s="1"/>
  <c r="AP2075" i="17" s="1"/>
  <c r="AO2075" i="17" s="1"/>
  <c r="AN2075" i="17" s="1"/>
  <c r="AM2075" i="17" s="1"/>
  <c r="AL2075" i="17" s="1"/>
  <c r="AT2067" i="17"/>
  <c r="AS2067" i="17" s="1"/>
  <c r="AR2067" i="17"/>
  <c r="AQ2067" i="17" s="1"/>
  <c r="AP2067" i="17" s="1"/>
  <c r="AO2067" i="17" s="1"/>
  <c r="AN2067" i="17" s="1"/>
  <c r="AM2067" i="17" s="1"/>
  <c r="AL2067" i="17" s="1"/>
  <c r="AT2046" i="17"/>
  <c r="AS2046" i="17"/>
  <c r="AR2046" i="17" s="1"/>
  <c r="AQ2046" i="17" s="1"/>
  <c r="AP2046" i="17" s="1"/>
  <c r="AO2046" i="17" s="1"/>
  <c r="AN2046" i="17" s="1"/>
  <c r="AM2046" i="17" s="1"/>
  <c r="AL2046" i="17" s="1"/>
  <c r="AT2014" i="17"/>
  <c r="AS2014" i="17" s="1"/>
  <c r="AR2014" i="17" s="1"/>
  <c r="AQ2014" i="17" s="1"/>
  <c r="AP2014" i="17" s="1"/>
  <c r="AO2014" i="17" s="1"/>
  <c r="AN2014" i="17" s="1"/>
  <c r="AM2014" i="17" s="1"/>
  <c r="AL2014" i="17" s="1"/>
  <c r="AT1982" i="17"/>
  <c r="AS1982" i="17"/>
  <c r="AR1982" i="17" s="1"/>
  <c r="AQ1982" i="17"/>
  <c r="AP1982" i="17" s="1"/>
  <c r="AO1982" i="17" s="1"/>
  <c r="AN1982" i="17" s="1"/>
  <c r="AM1982" i="17" s="1"/>
  <c r="AL1982" i="17" s="1"/>
  <c r="AT1950" i="17"/>
  <c r="AS1950" i="17" s="1"/>
  <c r="AR1950" i="17" s="1"/>
  <c r="AQ1950" i="17" s="1"/>
  <c r="AP1950" i="17" s="1"/>
  <c r="AO1950" i="17" s="1"/>
  <c r="AN1950" i="17" s="1"/>
  <c r="AM1950" i="17" s="1"/>
  <c r="AL1950" i="17" s="1"/>
  <c r="AT1918" i="17"/>
  <c r="AS1918" i="17"/>
  <c r="AR1918" i="17" s="1"/>
  <c r="AQ1918" i="17" s="1"/>
  <c r="AP1918" i="17" s="1"/>
  <c r="AO1918" i="17" s="1"/>
  <c r="AN1918" i="17" s="1"/>
  <c r="AM1918" i="17" s="1"/>
  <c r="AL1918" i="17" s="1"/>
  <c r="AT1811" i="17"/>
  <c r="AS1811" i="17" s="1"/>
  <c r="AR1811" i="17" s="1"/>
  <c r="AQ1811" i="17" s="1"/>
  <c r="AP1811" i="17" s="1"/>
  <c r="AO1811" i="17" s="1"/>
  <c r="AN1811" i="17"/>
  <c r="AM1811" i="17" s="1"/>
  <c r="AL1811" i="17" s="1"/>
  <c r="AT2154" i="17"/>
  <c r="AS2154" i="17"/>
  <c r="AR2154" i="17" s="1"/>
  <c r="AQ2154" i="17" s="1"/>
  <c r="AP2154" i="17" s="1"/>
  <c r="AO2154" i="17" s="1"/>
  <c r="AN2154" i="17" s="1"/>
  <c r="AM2154" i="17" s="1"/>
  <c r="AL2154" i="17" s="1"/>
  <c r="AT2146" i="17"/>
  <c r="AS2146" i="17" s="1"/>
  <c r="AR2146" i="17"/>
  <c r="AQ2146" i="17" s="1"/>
  <c r="AP2146" i="17" s="1"/>
  <c r="AO2146" i="17" s="1"/>
  <c r="AN2146" i="17" s="1"/>
  <c r="AM2146" i="17" s="1"/>
  <c r="AL2146" i="17" s="1"/>
  <c r="AT2138" i="17"/>
  <c r="AS2138" i="17"/>
  <c r="AR2138" i="17" s="1"/>
  <c r="AQ2138" i="17" s="1"/>
  <c r="AP2138" i="17" s="1"/>
  <c r="AO2138" i="17" s="1"/>
  <c r="AN2138" i="17" s="1"/>
  <c r="AM2138" i="17" s="1"/>
  <c r="AL2138" i="17" s="1"/>
  <c r="AT2130" i="17"/>
  <c r="AS2130" i="17" s="1"/>
  <c r="AR2130" i="17" s="1"/>
  <c r="AQ2130" i="17" s="1"/>
  <c r="AP2130" i="17" s="1"/>
  <c r="AO2130" i="17" s="1"/>
  <c r="AN2130" i="17" s="1"/>
  <c r="AM2130" i="17" s="1"/>
  <c r="AL2130" i="17" s="1"/>
  <c r="AI2130" i="17" s="1"/>
  <c r="AT2122" i="17"/>
  <c r="AS2122" i="17" s="1"/>
  <c r="AR2122" i="17"/>
  <c r="AQ2122" i="17" s="1"/>
  <c r="AP2122" i="17"/>
  <c r="AO2122" i="17" s="1"/>
  <c r="AN2122" i="17" s="1"/>
  <c r="AM2122" i="17" s="1"/>
  <c r="AL2122" i="17" s="1"/>
  <c r="AJ2122" i="17" s="1"/>
  <c r="AT2114" i="17"/>
  <c r="AS2114" i="17" s="1"/>
  <c r="AR2114" i="17" s="1"/>
  <c r="AQ2114" i="17" s="1"/>
  <c r="AP2114" i="17" s="1"/>
  <c r="AO2114" i="17" s="1"/>
  <c r="AN2114" i="17" s="1"/>
  <c r="AM2114" i="17" s="1"/>
  <c r="AL2114" i="17" s="1"/>
  <c r="AT2106" i="17"/>
  <c r="AS2106" i="17"/>
  <c r="AR2106" i="17" s="1"/>
  <c r="AQ2106" i="17" s="1"/>
  <c r="AP2106" i="17" s="1"/>
  <c r="AO2106" i="17" s="1"/>
  <c r="AN2106" i="17" s="1"/>
  <c r="AM2106" i="17" s="1"/>
  <c r="AL2106" i="17" s="1"/>
  <c r="AT2098" i="17"/>
  <c r="AS2098" i="17" s="1"/>
  <c r="AR2098" i="17" s="1"/>
  <c r="AQ2098" i="17" s="1"/>
  <c r="AP2098" i="17" s="1"/>
  <c r="AO2098" i="17" s="1"/>
  <c r="AN2098" i="17"/>
  <c r="AM2098" i="17" s="1"/>
  <c r="AL2098" i="17" s="1"/>
  <c r="AT2090" i="17"/>
  <c r="AS2090" i="17"/>
  <c r="AR2090" i="17" s="1"/>
  <c r="AQ2090" i="17" s="1"/>
  <c r="AP2090" i="17" s="1"/>
  <c r="AO2090" i="17" s="1"/>
  <c r="AN2090" i="17" s="1"/>
  <c r="AM2090" i="17" s="1"/>
  <c r="AL2090" i="17" s="1"/>
  <c r="AT2082" i="17"/>
  <c r="AS2082" i="17" s="1"/>
  <c r="AR2082" i="17"/>
  <c r="AQ2082" i="17" s="1"/>
  <c r="AP2082" i="17" s="1"/>
  <c r="AO2082" i="17" s="1"/>
  <c r="AN2082" i="17" s="1"/>
  <c r="AM2082" i="17" s="1"/>
  <c r="AL2082" i="17" s="1"/>
  <c r="AT2074" i="17"/>
  <c r="AS2074" i="17"/>
  <c r="AR2074" i="17" s="1"/>
  <c r="AQ2074" i="17" s="1"/>
  <c r="AP2074" i="17" s="1"/>
  <c r="AO2074" i="17" s="1"/>
  <c r="AN2074" i="17" s="1"/>
  <c r="AM2074" i="17" s="1"/>
  <c r="AL2074" i="17" s="1"/>
  <c r="AT2066" i="17"/>
  <c r="AS2066" i="17" s="1"/>
  <c r="AR2066" i="17" s="1"/>
  <c r="AQ2066" i="17" s="1"/>
  <c r="AP2066" i="17" s="1"/>
  <c r="AO2066" i="17" s="1"/>
  <c r="AN2066" i="17" s="1"/>
  <c r="AM2066" i="17" s="1"/>
  <c r="AL2066" i="17" s="1"/>
  <c r="AI2066" i="17" s="1"/>
  <c r="AT2034" i="17"/>
  <c r="AS2034" i="17" s="1"/>
  <c r="AR2034" i="17"/>
  <c r="AQ2034" i="17" s="1"/>
  <c r="AP2034" i="17"/>
  <c r="AO2034" i="17" s="1"/>
  <c r="AN2034" i="17" s="1"/>
  <c r="AM2034" i="17" s="1"/>
  <c r="AL2034" i="17" s="1"/>
  <c r="AT2002" i="17"/>
  <c r="AS2002" i="17"/>
  <c r="AR2002" i="17" s="1"/>
  <c r="AQ2002" i="17"/>
  <c r="AP2002" i="17" s="1"/>
  <c r="AO2002" i="17" s="1"/>
  <c r="AN2002" i="17" s="1"/>
  <c r="AM2002" i="17" s="1"/>
  <c r="AL2002" i="17" s="1"/>
  <c r="AT1970" i="17"/>
  <c r="AS1970" i="17" s="1"/>
  <c r="AR1970" i="17" s="1"/>
  <c r="AQ1970" i="17" s="1"/>
  <c r="AP1970" i="17" s="1"/>
  <c r="AO1970" i="17" s="1"/>
  <c r="AN1970" i="17" s="1"/>
  <c r="AM1970" i="17" s="1"/>
  <c r="AL1970" i="17" s="1"/>
  <c r="AT1938" i="17"/>
  <c r="AS1938" i="17"/>
  <c r="AR1938" i="17"/>
  <c r="AQ1938" i="17" s="1"/>
  <c r="AP1938" i="17" s="1"/>
  <c r="AO1938" i="17" s="1"/>
  <c r="AN1938" i="17" s="1"/>
  <c r="AM1938" i="17" s="1"/>
  <c r="AL1938" i="17" s="1"/>
  <c r="AT1905" i="17"/>
  <c r="AS1905" i="17" s="1"/>
  <c r="AR1905" i="17" s="1"/>
  <c r="AQ1905" i="17" s="1"/>
  <c r="AP1905" i="17" s="1"/>
  <c r="AO1905" i="17" s="1"/>
  <c r="AN1905" i="17" s="1"/>
  <c r="AM1905" i="17" s="1"/>
  <c r="AL1905" i="17" s="1"/>
  <c r="AT2064" i="17"/>
  <c r="AS2064" i="17"/>
  <c r="AR2064" i="17" s="1"/>
  <c r="AQ2064" i="17" s="1"/>
  <c r="AP2064" i="17" s="1"/>
  <c r="AO2064" i="17" s="1"/>
  <c r="AN2064" i="17" s="1"/>
  <c r="AM2064" i="17" s="1"/>
  <c r="AL2064" i="17" s="1"/>
  <c r="AT2032" i="17"/>
  <c r="AS2032" i="17" s="1"/>
  <c r="AR2032" i="17" s="1"/>
  <c r="AQ2032" i="17" s="1"/>
  <c r="AP2032" i="17" s="1"/>
  <c r="AO2032" i="17" s="1"/>
  <c r="AN2032" i="17" s="1"/>
  <c r="AM2032" i="17" s="1"/>
  <c r="AL2032" i="17" s="1"/>
  <c r="AT2000" i="17"/>
  <c r="AS2000" i="17"/>
  <c r="AR2000" i="17" s="1"/>
  <c r="AQ2000" i="17" s="1"/>
  <c r="AP2000" i="17" s="1"/>
  <c r="AO2000" i="17" s="1"/>
  <c r="AN2000" i="17" s="1"/>
  <c r="AM2000" i="17" s="1"/>
  <c r="AL2000" i="17" s="1"/>
  <c r="AT1968" i="17"/>
  <c r="AS1968" i="17" s="1"/>
  <c r="AR1968" i="17" s="1"/>
  <c r="AQ1968" i="17" s="1"/>
  <c r="AP1968" i="17" s="1"/>
  <c r="AO1968" i="17" s="1"/>
  <c r="AN1968" i="17" s="1"/>
  <c r="AM1968" i="17" s="1"/>
  <c r="AL1968" i="17" s="1"/>
  <c r="AT1936" i="17"/>
  <c r="AS1936" i="17" s="1"/>
  <c r="AR1936" i="17" s="1"/>
  <c r="AQ1936" i="17" s="1"/>
  <c r="AP1936" i="17" s="1"/>
  <c r="AO1936" i="17" s="1"/>
  <c r="AN1936" i="17" s="1"/>
  <c r="AM1936" i="17" s="1"/>
  <c r="AL1936" i="17" s="1"/>
  <c r="AT1881" i="17"/>
  <c r="AS1881" i="17" s="1"/>
  <c r="AR1881" i="17"/>
  <c r="AQ1881" i="17" s="1"/>
  <c r="AP1881" i="17" s="1"/>
  <c r="AO1881" i="17" s="1"/>
  <c r="AN1881" i="17" s="1"/>
  <c r="AM1881" i="17" s="1"/>
  <c r="AL1881" i="17" s="1"/>
  <c r="AJ1881" i="17" s="1"/>
  <c r="AT1907" i="17"/>
  <c r="AS1907" i="17"/>
  <c r="AR1907" i="17" s="1"/>
  <c r="AQ1907" i="17" s="1"/>
  <c r="AP1907" i="17" s="1"/>
  <c r="AO1907" i="17" s="1"/>
  <c r="AN1907" i="17" s="1"/>
  <c r="AM1907" i="17" s="1"/>
  <c r="AL1907" i="17" s="1"/>
  <c r="AT1875" i="17"/>
  <c r="AS1875" i="17" s="1"/>
  <c r="AR1875" i="17" s="1"/>
  <c r="AQ1875" i="17" s="1"/>
  <c r="AP1875" i="17" s="1"/>
  <c r="AO1875" i="17" s="1"/>
  <c r="AN1875" i="17" s="1"/>
  <c r="AM1875" i="17" s="1"/>
  <c r="AL1875" i="17" s="1"/>
  <c r="AT1845" i="17"/>
  <c r="AS1845" i="17" s="1"/>
  <c r="AR1845" i="17" s="1"/>
  <c r="AQ1845" i="17" s="1"/>
  <c r="AP1845" i="17" s="1"/>
  <c r="AO1845" i="17" s="1"/>
  <c r="AN1845" i="17" s="1"/>
  <c r="AM1845" i="17" s="1"/>
  <c r="AL1845" i="17" s="1"/>
  <c r="AT1813" i="17"/>
  <c r="AS1813" i="17"/>
  <c r="AR1813" i="17" s="1"/>
  <c r="AQ1813" i="17" s="1"/>
  <c r="AP1813" i="17" s="1"/>
  <c r="AO1813" i="17" s="1"/>
  <c r="AN1813" i="17" s="1"/>
  <c r="AM1813" i="17" s="1"/>
  <c r="AL1813" i="17" s="1"/>
  <c r="AT1781" i="17"/>
  <c r="AS1781" i="17" s="1"/>
  <c r="AR1781" i="17" s="1"/>
  <c r="AQ1781" i="17" s="1"/>
  <c r="AP1781" i="17" s="1"/>
  <c r="AO1781" i="17"/>
  <c r="AN1781" i="17" s="1"/>
  <c r="AM1781" i="17" s="1"/>
  <c r="AL1781" i="17" s="1"/>
  <c r="AT1887" i="17"/>
  <c r="AS1887" i="17"/>
  <c r="AR1887" i="17" s="1"/>
  <c r="AQ1887" i="17" s="1"/>
  <c r="AP1887" i="17" s="1"/>
  <c r="AO1887" i="17" s="1"/>
  <c r="AN1887" i="17" s="1"/>
  <c r="AM1887" i="17" s="1"/>
  <c r="AL1887" i="17" s="1"/>
  <c r="AT1857" i="17"/>
  <c r="AS1857" i="17" s="1"/>
  <c r="AR1857" i="17" s="1"/>
  <c r="AQ1857" i="17"/>
  <c r="AP1857" i="17" s="1"/>
  <c r="AO1857" i="17" s="1"/>
  <c r="AN1857" i="17" s="1"/>
  <c r="AM1857" i="17" s="1"/>
  <c r="AL1857" i="17" s="1"/>
  <c r="AT1825" i="17"/>
  <c r="AS1825" i="17"/>
  <c r="AR1825" i="17"/>
  <c r="AQ1825" i="17" s="1"/>
  <c r="AP1825" i="17" s="1"/>
  <c r="AO1825" i="17" s="1"/>
  <c r="AN1825" i="17" s="1"/>
  <c r="AM1825" i="17" s="1"/>
  <c r="AL1825" i="17" s="1"/>
  <c r="AT1793" i="17"/>
  <c r="AS1793" i="17"/>
  <c r="AR1793" i="17" s="1"/>
  <c r="AQ1793" i="17" s="1"/>
  <c r="AP1793" i="17" s="1"/>
  <c r="AO1793" i="17" s="1"/>
  <c r="AN1793" i="17" s="1"/>
  <c r="AM1793" i="17" s="1"/>
  <c r="AL1793" i="17" s="1"/>
  <c r="BM43" i="17"/>
  <c r="BL43" i="17" s="1"/>
  <c r="BK43" i="17" s="1"/>
  <c r="BJ43" i="17" s="1"/>
  <c r="BI43" i="17" s="1"/>
  <c r="BH43" i="17" s="1"/>
  <c r="BG43" i="17" s="1"/>
  <c r="BF43" i="17" s="1"/>
  <c r="BE43" i="17" s="1"/>
  <c r="AT2063" i="17"/>
  <c r="AS2063" i="17" s="1"/>
  <c r="AR2063" i="17" s="1"/>
  <c r="AQ2063" i="17" s="1"/>
  <c r="AP2063" i="17" s="1"/>
  <c r="AO2063" i="17" s="1"/>
  <c r="AN2063" i="17" s="1"/>
  <c r="AM2063" i="17" s="1"/>
  <c r="AL2063" i="17" s="1"/>
  <c r="AT2055" i="17"/>
  <c r="AS2055" i="17"/>
  <c r="AR2055" i="17" s="1"/>
  <c r="AQ2055" i="17" s="1"/>
  <c r="AP2055" i="17" s="1"/>
  <c r="AO2055" i="17" s="1"/>
  <c r="AN2055" i="17" s="1"/>
  <c r="AM2055" i="17" s="1"/>
  <c r="AL2055" i="17" s="1"/>
  <c r="AT2047" i="17"/>
  <c r="AS2047" i="17" s="1"/>
  <c r="AR2047" i="17" s="1"/>
  <c r="AQ2047" i="17" s="1"/>
  <c r="AP2047" i="17" s="1"/>
  <c r="AO2047" i="17" s="1"/>
  <c r="AN2047" i="17" s="1"/>
  <c r="AM2047" i="17" s="1"/>
  <c r="AL2047" i="17" s="1"/>
  <c r="AT2039" i="17"/>
  <c r="AS2039" i="17"/>
  <c r="AR2039" i="17" s="1"/>
  <c r="AQ2039" i="17" s="1"/>
  <c r="AP2039" i="17" s="1"/>
  <c r="AO2039" i="17" s="1"/>
  <c r="AN2039" i="17" s="1"/>
  <c r="AM2039" i="17" s="1"/>
  <c r="AL2039" i="17" s="1"/>
  <c r="AT2031" i="17"/>
  <c r="AS2031" i="17" s="1"/>
  <c r="AR2031" i="17" s="1"/>
  <c r="AQ2031" i="17"/>
  <c r="AP2031" i="17" s="1"/>
  <c r="AO2031" i="17" s="1"/>
  <c r="AN2031" i="17" s="1"/>
  <c r="AM2031" i="17" s="1"/>
  <c r="AL2031" i="17" s="1"/>
  <c r="AT2023" i="17"/>
  <c r="AS2023" i="17"/>
  <c r="AR2023" i="17"/>
  <c r="AQ2023" i="17" s="1"/>
  <c r="AP2023" i="17" s="1"/>
  <c r="AO2023" i="17" s="1"/>
  <c r="AN2023" i="17" s="1"/>
  <c r="AM2023" i="17" s="1"/>
  <c r="AL2023" i="17" s="1"/>
  <c r="AT2015" i="17"/>
  <c r="AS2015" i="17"/>
  <c r="AR2015" i="17" s="1"/>
  <c r="AQ2015" i="17" s="1"/>
  <c r="AP2015" i="17" s="1"/>
  <c r="AO2015" i="17" s="1"/>
  <c r="AN2015" i="17" s="1"/>
  <c r="AM2015" i="17" s="1"/>
  <c r="AL2015" i="17" s="1"/>
  <c r="AT2007" i="17"/>
  <c r="AS2007" i="17" s="1"/>
  <c r="AR2007" i="17" s="1"/>
  <c r="AQ2007" i="17" s="1"/>
  <c r="AP2007" i="17" s="1"/>
  <c r="AO2007" i="17" s="1"/>
  <c r="AN2007" i="17" s="1"/>
  <c r="AM2007" i="17" s="1"/>
  <c r="AL2007" i="17"/>
  <c r="AT1999" i="17"/>
  <c r="AS1999" i="17" s="1"/>
  <c r="AR1999" i="17" s="1"/>
  <c r="AQ1999" i="17" s="1"/>
  <c r="AP1999" i="17" s="1"/>
  <c r="AO1999" i="17" s="1"/>
  <c r="AN1999" i="17" s="1"/>
  <c r="AM1999" i="17" s="1"/>
  <c r="AL1999" i="17" s="1"/>
  <c r="AT1991" i="17"/>
  <c r="AS1991" i="17"/>
  <c r="AR1991" i="17" s="1"/>
  <c r="AQ1991" i="17" s="1"/>
  <c r="AP1991" i="17" s="1"/>
  <c r="AO1991" i="17" s="1"/>
  <c r="AN1991" i="17" s="1"/>
  <c r="AM1991" i="17" s="1"/>
  <c r="AL1991" i="17" s="1"/>
  <c r="AT1975" i="17"/>
  <c r="AS1975" i="17"/>
  <c r="AR1975" i="17" s="1"/>
  <c r="AQ1975" i="17" s="1"/>
  <c r="AP1975" i="17"/>
  <c r="AO1975" i="17" s="1"/>
  <c r="AN1975" i="17" s="1"/>
  <c r="AM1975" i="17" s="1"/>
  <c r="AL1975" i="17" s="1"/>
  <c r="AT1959" i="17"/>
  <c r="AS1959" i="17"/>
  <c r="AR1959" i="17" s="1"/>
  <c r="AQ1959" i="17" s="1"/>
  <c r="AP1959" i="17" s="1"/>
  <c r="AO1959" i="17" s="1"/>
  <c r="AN1959" i="17" s="1"/>
  <c r="AM1959" i="17" s="1"/>
  <c r="AL1959" i="17" s="1"/>
  <c r="AT1943" i="17"/>
  <c r="AS1943" i="17" s="1"/>
  <c r="AR1943" i="17" s="1"/>
  <c r="AQ1943" i="17" s="1"/>
  <c r="AP1943" i="17" s="1"/>
  <c r="AO1943" i="17" s="1"/>
  <c r="AN1943" i="17" s="1"/>
  <c r="AM1943" i="17"/>
  <c r="AL1943" i="17" s="1"/>
  <c r="AT1927" i="17"/>
  <c r="AS1927" i="17"/>
  <c r="AR1927" i="17" s="1"/>
  <c r="AQ1927" i="17" s="1"/>
  <c r="AP1927" i="17" s="1"/>
  <c r="AO1927" i="17" s="1"/>
  <c r="AN1927" i="17" s="1"/>
  <c r="AM1927" i="17" s="1"/>
  <c r="AL1927" i="17" s="1"/>
  <c r="AJ1927" i="17" s="1"/>
  <c r="AT1911" i="17"/>
  <c r="AS1911" i="17"/>
  <c r="AR1911" i="17" s="1"/>
  <c r="AQ1911" i="17" s="1"/>
  <c r="AP1911" i="17" s="1"/>
  <c r="AO1911" i="17" s="1"/>
  <c r="AN1911" i="17" s="1"/>
  <c r="AM1911" i="17" s="1"/>
  <c r="AL1911" i="17" s="1"/>
  <c r="AT1847" i="17"/>
  <c r="AS1847" i="17" s="1"/>
  <c r="AR1847" i="17" s="1"/>
  <c r="AQ1847" i="17" s="1"/>
  <c r="AP1847" i="17" s="1"/>
  <c r="AO1847" i="17" s="1"/>
  <c r="AN1847" i="17" s="1"/>
  <c r="AM1847" i="17"/>
  <c r="AL1847" i="17" s="1"/>
  <c r="AT1783" i="17"/>
  <c r="AS1783" i="17" s="1"/>
  <c r="AR1783" i="17" s="1"/>
  <c r="AQ1783" i="17" s="1"/>
  <c r="AP1783" i="17" s="1"/>
  <c r="AO1783" i="17"/>
  <c r="AN1783" i="17" s="1"/>
  <c r="AM1783" i="17" s="1"/>
  <c r="AL1783" i="17" s="1"/>
  <c r="BM46" i="17"/>
  <c r="BL46" i="17" s="1"/>
  <c r="BK46" i="17" s="1"/>
  <c r="BJ46" i="17"/>
  <c r="BI46" i="17" s="1"/>
  <c r="BH46" i="17" s="1"/>
  <c r="BG46" i="17" s="1"/>
  <c r="BF46" i="17" s="1"/>
  <c r="BE46" i="17" s="1"/>
  <c r="BD46" i="17" s="1"/>
  <c r="BM17" i="17"/>
  <c r="BL17" i="17" s="1"/>
  <c r="BK17" i="17" s="1"/>
  <c r="BJ17" i="17" s="1"/>
  <c r="BI17" i="17" s="1"/>
  <c r="BH17" i="17" s="1"/>
  <c r="BG17" i="17" s="1"/>
  <c r="BF17" i="17" s="1"/>
  <c r="BE17" i="17" s="1"/>
  <c r="BC17" i="17" s="1"/>
  <c r="AT1896" i="17"/>
  <c r="AS1896" i="17" s="1"/>
  <c r="AR1896" i="17" s="1"/>
  <c r="AQ1896" i="17" s="1"/>
  <c r="AP1896" i="17" s="1"/>
  <c r="AO1896" i="17" s="1"/>
  <c r="AN1896" i="17" s="1"/>
  <c r="AM1896" i="17" s="1"/>
  <c r="AL1896" i="17" s="1"/>
  <c r="AT1880" i="17"/>
  <c r="AS1880" i="17" s="1"/>
  <c r="AR1880" i="17" s="1"/>
  <c r="AQ1880" i="17" s="1"/>
  <c r="AP1880" i="17" s="1"/>
  <c r="AO1880" i="17" s="1"/>
  <c r="AN1880" i="17" s="1"/>
  <c r="AM1880" i="17" s="1"/>
  <c r="AL1880" i="17" s="1"/>
  <c r="AT1864" i="17"/>
  <c r="AS1864" i="17" s="1"/>
  <c r="AR1864" i="17" s="1"/>
  <c r="AQ1864" i="17" s="1"/>
  <c r="AP1864" i="17" s="1"/>
  <c r="AO1864" i="17" s="1"/>
  <c r="AN1864" i="17" s="1"/>
  <c r="AM1864" i="17" s="1"/>
  <c r="AL1864" i="17" s="1"/>
  <c r="AT1848" i="17"/>
  <c r="AS1848" i="17"/>
  <c r="AR1848" i="17" s="1"/>
  <c r="AQ1848" i="17" s="1"/>
  <c r="AP1848" i="17" s="1"/>
  <c r="AO1848" i="17" s="1"/>
  <c r="AN1848" i="17"/>
  <c r="AM1848" i="17" s="1"/>
  <c r="AL1848" i="17" s="1"/>
  <c r="AT1832" i="17"/>
  <c r="AS1832" i="17"/>
  <c r="AR1832" i="17" s="1"/>
  <c r="AQ1832" i="17" s="1"/>
  <c r="AP1832" i="17" s="1"/>
  <c r="AO1832" i="17" s="1"/>
  <c r="AN1832" i="17" s="1"/>
  <c r="AM1832" i="17" s="1"/>
  <c r="AL1832" i="17" s="1"/>
  <c r="AT1816" i="17"/>
  <c r="AS1816" i="17"/>
  <c r="AR1816" i="17"/>
  <c r="AQ1816" i="17" s="1"/>
  <c r="AP1816" i="17" s="1"/>
  <c r="AO1816" i="17" s="1"/>
  <c r="AN1816" i="17" s="1"/>
  <c r="AM1816" i="17" s="1"/>
  <c r="AL1816" i="17" s="1"/>
  <c r="AT165" i="17"/>
  <c r="AS165" i="17" s="1"/>
  <c r="AR165" i="17" s="1"/>
  <c r="AQ165" i="17" s="1"/>
  <c r="AP165" i="17" s="1"/>
  <c r="AO165" i="17" s="1"/>
  <c r="AN165" i="17" s="1"/>
  <c r="AM165" i="17" s="1"/>
  <c r="AL165" i="17" s="1"/>
  <c r="AT2547" i="17"/>
  <c r="AS2547" i="17" s="1"/>
  <c r="AR2547" i="17"/>
  <c r="AQ2547" i="17" s="1"/>
  <c r="AP2547" i="17" s="1"/>
  <c r="AO2547" i="17" s="1"/>
  <c r="AN2547" i="17" s="1"/>
  <c r="AM2547" i="17" s="1"/>
  <c r="AL2547" i="17" s="1"/>
  <c r="AT2539" i="17"/>
  <c r="AS2539" i="17"/>
  <c r="AR2539" i="17" s="1"/>
  <c r="AQ2539" i="17" s="1"/>
  <c r="AP2539" i="17"/>
  <c r="AO2539" i="17" s="1"/>
  <c r="AN2539" i="17" s="1"/>
  <c r="AM2539" i="17" s="1"/>
  <c r="AL2539" i="17" s="1"/>
  <c r="AT2531" i="17"/>
  <c r="AS2531" i="17" s="1"/>
  <c r="AR2531" i="17" s="1"/>
  <c r="AQ2531" i="17"/>
  <c r="AP2531" i="17" s="1"/>
  <c r="AO2531" i="17" s="1"/>
  <c r="AN2531" i="17" s="1"/>
  <c r="AM2531" i="17" s="1"/>
  <c r="AL2531" i="17"/>
  <c r="AT2523" i="17"/>
  <c r="AS2523" i="17"/>
  <c r="AR2523" i="17"/>
  <c r="AQ2523" i="17" s="1"/>
  <c r="AP2523" i="17" s="1"/>
  <c r="AO2523" i="17" s="1"/>
  <c r="AN2523" i="17" s="1"/>
  <c r="AM2523" i="17" s="1"/>
  <c r="AL2523" i="17" s="1"/>
  <c r="AT2515" i="17"/>
  <c r="AS2515" i="17"/>
  <c r="AR2515" i="17"/>
  <c r="AQ2515" i="17" s="1"/>
  <c r="AP2515" i="17" s="1"/>
  <c r="AO2515" i="17" s="1"/>
  <c r="AN2515" i="17" s="1"/>
  <c r="AM2515" i="17" s="1"/>
  <c r="AL2515" i="17" s="1"/>
  <c r="AT2507" i="17"/>
  <c r="AS2507" i="17"/>
  <c r="AR2507" i="17" s="1"/>
  <c r="AQ2507" i="17" s="1"/>
  <c r="AP2507" i="17" s="1"/>
  <c r="AO2507" i="17" s="1"/>
  <c r="AN2507" i="17" s="1"/>
  <c r="AM2507" i="17" s="1"/>
  <c r="AL2507" i="17" s="1"/>
  <c r="AT2499" i="17"/>
  <c r="AS2499" i="17" s="1"/>
  <c r="AR2499" i="17" s="1"/>
  <c r="AQ2499" i="17" s="1"/>
  <c r="AP2499" i="17" s="1"/>
  <c r="AO2499" i="17" s="1"/>
  <c r="AN2499" i="17" s="1"/>
  <c r="AM2499" i="17" s="1"/>
  <c r="AL2499" i="17" s="1"/>
  <c r="AI2499" i="17" s="1"/>
  <c r="AT2491" i="17"/>
  <c r="AS2491" i="17" s="1"/>
  <c r="AR2491" i="17"/>
  <c r="AQ2491" i="17" s="1"/>
  <c r="AP2491" i="17" s="1"/>
  <c r="AO2491" i="17" s="1"/>
  <c r="AN2491" i="17" s="1"/>
  <c r="AM2491" i="17" s="1"/>
  <c r="AL2491" i="17" s="1"/>
  <c r="AT2483" i="17"/>
  <c r="AS2483" i="17"/>
  <c r="AR2483" i="17" s="1"/>
  <c r="AQ2483" i="17" s="1"/>
  <c r="AP2483" i="17"/>
  <c r="AO2483" i="17" s="1"/>
  <c r="AN2483" i="17" s="1"/>
  <c r="AM2483" i="17" s="1"/>
  <c r="AL2483" i="17" s="1"/>
  <c r="AT2475" i="17"/>
  <c r="AS2475" i="17" s="1"/>
  <c r="AR2475" i="17" s="1"/>
  <c r="AQ2475" i="17" s="1"/>
  <c r="AP2475" i="17" s="1"/>
  <c r="AO2475" i="17" s="1"/>
  <c r="AN2475" i="17" s="1"/>
  <c r="AM2475" i="17" s="1"/>
  <c r="AL2475" i="17" s="1"/>
  <c r="AT2467" i="17"/>
  <c r="AS2467" i="17"/>
  <c r="AR2467" i="17"/>
  <c r="AQ2467" i="17"/>
  <c r="AP2467" i="17" s="1"/>
  <c r="AO2467" i="17" s="1"/>
  <c r="AN2467" i="17" s="1"/>
  <c r="AM2467" i="17" s="1"/>
  <c r="AL2467" i="17" s="1"/>
  <c r="AT2459" i="17"/>
  <c r="AS2459" i="17"/>
  <c r="AR2459" i="17"/>
  <c r="AQ2459" i="17" s="1"/>
  <c r="AP2459" i="17" s="1"/>
  <c r="AO2459" i="17" s="1"/>
  <c r="AN2459" i="17" s="1"/>
  <c r="AM2459" i="17" s="1"/>
  <c r="AL2459" i="17" s="1"/>
  <c r="AT2451" i="17"/>
  <c r="AS2451" i="17" s="1"/>
  <c r="AR2451" i="17" s="1"/>
  <c r="AQ2451" i="17" s="1"/>
  <c r="AP2451" i="17" s="1"/>
  <c r="AO2451" i="17" s="1"/>
  <c r="AN2451" i="17" s="1"/>
  <c r="AM2451" i="17" s="1"/>
  <c r="AL2451" i="17" s="1"/>
  <c r="AT2443" i="17"/>
  <c r="AS2443" i="17" s="1"/>
  <c r="AR2443" i="17" s="1"/>
  <c r="AQ2443" i="17" s="1"/>
  <c r="AP2443" i="17" s="1"/>
  <c r="AO2443" i="17" s="1"/>
  <c r="AN2443" i="17" s="1"/>
  <c r="AM2443" i="17" s="1"/>
  <c r="AL2443" i="17" s="1"/>
  <c r="AT2435" i="17"/>
  <c r="AS2435" i="17"/>
  <c r="AR2435" i="17" s="1"/>
  <c r="AQ2435" i="17" s="1"/>
  <c r="AP2435" i="17" s="1"/>
  <c r="AO2435" i="17" s="1"/>
  <c r="AN2435" i="17"/>
  <c r="AM2435" i="17" s="1"/>
  <c r="AL2435" i="17" s="1"/>
  <c r="AK2435" i="17" s="1"/>
  <c r="AT2427" i="17"/>
  <c r="AS2427" i="17"/>
  <c r="AR2427" i="17" s="1"/>
  <c r="AQ2427" i="17" s="1"/>
  <c r="AP2427" i="17"/>
  <c r="AO2427" i="17"/>
  <c r="AN2427" i="17" s="1"/>
  <c r="AM2427" i="17" s="1"/>
  <c r="AL2427" i="17" s="1"/>
  <c r="AT2419" i="17"/>
  <c r="AS2419" i="17" s="1"/>
  <c r="AR2419" i="17" s="1"/>
  <c r="AQ2419" i="17" s="1"/>
  <c r="AP2419" i="17" s="1"/>
  <c r="AO2419" i="17" s="1"/>
  <c r="AN2419" i="17"/>
  <c r="AM2419" i="17" s="1"/>
  <c r="AL2419" i="17" s="1"/>
  <c r="AT2411" i="17"/>
  <c r="AS2411" i="17"/>
  <c r="AR2411" i="17"/>
  <c r="AQ2411" i="17"/>
  <c r="AP2411" i="17" s="1"/>
  <c r="AO2411" i="17" s="1"/>
  <c r="AN2411" i="17" s="1"/>
  <c r="AM2411" i="17" s="1"/>
  <c r="AL2411" i="17" s="1"/>
  <c r="AT2403" i="17"/>
  <c r="AS2403" i="17"/>
  <c r="AR2403" i="17"/>
  <c r="AQ2403" i="17" s="1"/>
  <c r="AP2403" i="17"/>
  <c r="AO2403" i="17" s="1"/>
  <c r="AN2403" i="17" s="1"/>
  <c r="AM2403" i="17" s="1"/>
  <c r="AL2403" i="17" s="1"/>
  <c r="AT2395" i="17"/>
  <c r="AS2395" i="17" s="1"/>
  <c r="AR2395" i="17" s="1"/>
  <c r="AQ2395" i="17" s="1"/>
  <c r="AP2395" i="17" s="1"/>
  <c r="AO2395" i="17"/>
  <c r="AN2395" i="17" s="1"/>
  <c r="AM2395" i="17" s="1"/>
  <c r="AL2395" i="17" s="1"/>
  <c r="AT2387" i="17"/>
  <c r="AS2387" i="17" s="1"/>
  <c r="AR2387" i="17"/>
  <c r="AQ2387" i="17" s="1"/>
  <c r="AP2387" i="17" s="1"/>
  <c r="AO2387" i="17" s="1"/>
  <c r="AN2387" i="17" s="1"/>
  <c r="AM2387" i="17"/>
  <c r="AL2387" i="17" s="1"/>
  <c r="AT2379" i="17"/>
  <c r="AS2379" i="17"/>
  <c r="AR2379" i="17" s="1"/>
  <c r="AQ2379" i="17" s="1"/>
  <c r="AP2379" i="17" s="1"/>
  <c r="AO2379" i="17" s="1"/>
  <c r="AN2379" i="17" s="1"/>
  <c r="AM2379" i="17" s="1"/>
  <c r="AL2379" i="17" s="1"/>
  <c r="AT2371" i="17"/>
  <c r="AS2371" i="17" s="1"/>
  <c r="AR2371" i="17"/>
  <c r="AQ2371" i="17" s="1"/>
  <c r="AP2371" i="17" s="1"/>
  <c r="AO2371" i="17" s="1"/>
  <c r="AN2371" i="17" s="1"/>
  <c r="AM2371" i="17" s="1"/>
  <c r="AL2371" i="17"/>
  <c r="AK2371" i="17" s="1"/>
  <c r="AT2363" i="17"/>
  <c r="AS2363" i="17" s="1"/>
  <c r="AR2363" i="17" s="1"/>
  <c r="AQ2363" i="17"/>
  <c r="AP2363" i="17"/>
  <c r="AO2363" i="17" s="1"/>
  <c r="AN2363" i="17" s="1"/>
  <c r="AM2363" i="17" s="1"/>
  <c r="AL2363" i="17"/>
  <c r="AI2363" i="17" s="1"/>
  <c r="AT2355" i="17"/>
  <c r="AS2355" i="17"/>
  <c r="AR2355" i="17"/>
  <c r="AQ2355" i="17" s="1"/>
  <c r="AP2355" i="17" s="1"/>
  <c r="AO2355" i="17" s="1"/>
  <c r="AN2355" i="17" s="1"/>
  <c r="AM2355" i="17" s="1"/>
  <c r="AL2355" i="17" s="1"/>
  <c r="AT2347" i="17"/>
  <c r="AS2347" i="17" s="1"/>
  <c r="AR2347" i="17" s="1"/>
  <c r="AQ2347" i="17" s="1"/>
  <c r="AP2347" i="17" s="1"/>
  <c r="AO2347" i="17" s="1"/>
  <c r="AN2347" i="17" s="1"/>
  <c r="AM2347" i="17" s="1"/>
  <c r="AL2347" i="17" s="1"/>
  <c r="AT2339" i="17"/>
  <c r="AS2339" i="17"/>
  <c r="AR2339" i="17" s="1"/>
  <c r="AQ2339" i="17"/>
  <c r="AP2339" i="17" s="1"/>
  <c r="AO2339" i="17" s="1"/>
  <c r="AN2339" i="17" s="1"/>
  <c r="AM2339" i="17"/>
  <c r="AL2339" i="17" s="1"/>
  <c r="AT2331" i="17"/>
  <c r="AS2331" i="17" s="1"/>
  <c r="AR2331" i="17" s="1"/>
  <c r="AQ2331" i="17" s="1"/>
  <c r="AP2331" i="17" s="1"/>
  <c r="AO2331" i="17"/>
  <c r="AN2331" i="17" s="1"/>
  <c r="AM2331" i="17" s="1"/>
  <c r="AL2331" i="17" s="1"/>
  <c r="AT2323" i="17"/>
  <c r="AS2323" i="17"/>
  <c r="AR2323" i="17" s="1"/>
  <c r="AQ2323" i="17" s="1"/>
  <c r="AP2323" i="17"/>
  <c r="AO2323" i="17" s="1"/>
  <c r="AN2323" i="17" s="1"/>
  <c r="AM2323" i="17" s="1"/>
  <c r="AL2323" i="17" s="1"/>
  <c r="AT2315" i="17"/>
  <c r="AS2315" i="17" s="1"/>
  <c r="AR2315" i="17" s="1"/>
  <c r="AQ2315" i="17" s="1"/>
  <c r="AP2315" i="17" s="1"/>
  <c r="AO2315" i="17" s="1"/>
  <c r="AN2315" i="17" s="1"/>
  <c r="AM2315" i="17" s="1"/>
  <c r="AL2315" i="17" s="1"/>
  <c r="AT2307" i="17"/>
  <c r="AS2307" i="17" s="1"/>
  <c r="AR2307" i="17" s="1"/>
  <c r="AQ2307" i="17" s="1"/>
  <c r="AP2307" i="17" s="1"/>
  <c r="AO2307" i="17"/>
  <c r="AN2307" i="17" s="1"/>
  <c r="AM2307" i="17" s="1"/>
  <c r="AL2307" i="17" s="1"/>
  <c r="AT2299" i="17"/>
  <c r="AS2299" i="17"/>
  <c r="AR2299" i="17" s="1"/>
  <c r="AQ2299" i="17" s="1"/>
  <c r="AP2299" i="17" s="1"/>
  <c r="AO2299" i="17" s="1"/>
  <c r="AN2299" i="17" s="1"/>
  <c r="AM2299" i="17" s="1"/>
  <c r="AL2299" i="17" s="1"/>
  <c r="AT2291" i="17"/>
  <c r="AS2291" i="17"/>
  <c r="AR2291" i="17" s="1"/>
  <c r="AQ2291" i="17" s="1"/>
  <c r="AP2291" i="17" s="1"/>
  <c r="AO2291" i="17" s="1"/>
  <c r="AN2291" i="17" s="1"/>
  <c r="AM2291" i="17" s="1"/>
  <c r="AL2291" i="17" s="1"/>
  <c r="AT2283" i="17"/>
  <c r="AS2283" i="17" s="1"/>
  <c r="AR2283" i="17"/>
  <c r="AQ2283" i="17" s="1"/>
  <c r="AP2283" i="17" s="1"/>
  <c r="AO2283" i="17" s="1"/>
  <c r="AN2283" i="17" s="1"/>
  <c r="AM2283" i="17" s="1"/>
  <c r="AL2283" i="17"/>
  <c r="AT2275" i="17"/>
  <c r="AS2275" i="17"/>
  <c r="AR2275" i="17" s="1"/>
  <c r="AQ2275" i="17"/>
  <c r="AP2275" i="17" s="1"/>
  <c r="AO2275" i="17" s="1"/>
  <c r="AN2275" i="17" s="1"/>
  <c r="AM2275" i="17"/>
  <c r="AL2275" i="17" s="1"/>
  <c r="AT2267" i="17"/>
  <c r="AS2267" i="17" s="1"/>
  <c r="AR2267" i="17" s="1"/>
  <c r="AQ2267" i="17" s="1"/>
  <c r="AP2267" i="17" s="1"/>
  <c r="AO2267" i="17"/>
  <c r="AN2267" i="17" s="1"/>
  <c r="AM2267" i="17" s="1"/>
  <c r="AL2267" i="17" s="1"/>
  <c r="AT2259" i="17"/>
  <c r="AS2259" i="17"/>
  <c r="AR2259" i="17" s="1"/>
  <c r="AQ2259" i="17" s="1"/>
  <c r="AP2259" i="17"/>
  <c r="AO2259" i="17" s="1"/>
  <c r="AN2259" i="17" s="1"/>
  <c r="AM2259" i="17" s="1"/>
  <c r="AL2259" i="17" s="1"/>
  <c r="AT2251" i="17"/>
  <c r="AS2251" i="17" s="1"/>
  <c r="AR2251" i="17" s="1"/>
  <c r="AQ2251" i="17" s="1"/>
  <c r="AP2251" i="17" s="1"/>
  <c r="AO2251" i="17" s="1"/>
  <c r="AN2251" i="17" s="1"/>
  <c r="AM2251" i="17" s="1"/>
  <c r="AL2251" i="17" s="1"/>
  <c r="AT2243" i="17"/>
  <c r="AS2243" i="17" s="1"/>
  <c r="AR2243" i="17" s="1"/>
  <c r="AQ2243" i="17" s="1"/>
  <c r="AP2243" i="17" s="1"/>
  <c r="AO2243" i="17"/>
  <c r="AN2243" i="17" s="1"/>
  <c r="AM2243" i="17" s="1"/>
  <c r="AL2243" i="17" s="1"/>
  <c r="AT2235" i="17"/>
  <c r="AS2235" i="17"/>
  <c r="AR2235" i="17" s="1"/>
  <c r="AQ2235" i="17" s="1"/>
  <c r="AP2235" i="17" s="1"/>
  <c r="AO2235" i="17" s="1"/>
  <c r="AN2235" i="17" s="1"/>
  <c r="AM2235" i="17" s="1"/>
  <c r="AL2235" i="17" s="1"/>
  <c r="AT2206" i="17"/>
  <c r="AS2206" i="17"/>
  <c r="AR2206" i="17" s="1"/>
  <c r="AQ2206" i="17" s="1"/>
  <c r="AP2206" i="17" s="1"/>
  <c r="AO2206" i="17" s="1"/>
  <c r="AN2206" i="17" s="1"/>
  <c r="AM2206" i="17" s="1"/>
  <c r="AL2206" i="17" s="1"/>
  <c r="AT2174" i="17"/>
  <c r="AS2174" i="17" s="1"/>
  <c r="AR2174" i="17"/>
  <c r="AQ2174" i="17" s="1"/>
  <c r="AP2174" i="17" s="1"/>
  <c r="AO2174" i="17" s="1"/>
  <c r="AN2174" i="17" s="1"/>
  <c r="AM2174" i="17" s="1"/>
  <c r="AL2174" i="17"/>
  <c r="AT1972" i="17"/>
  <c r="AS1972" i="17"/>
  <c r="AR1972" i="17" s="1"/>
  <c r="AQ1972" i="17"/>
  <c r="AP1972" i="17" s="1"/>
  <c r="AO1972" i="17" s="1"/>
  <c r="AN1972" i="17" s="1"/>
  <c r="AM1972" i="17"/>
  <c r="AL1972" i="17" s="1"/>
  <c r="AK1972" i="17" s="1"/>
  <c r="AT2220" i="17"/>
  <c r="AS2220" i="17"/>
  <c r="AR2220" i="17" s="1"/>
  <c r="AQ2220" i="17" s="1"/>
  <c r="AP2220" i="17" s="1"/>
  <c r="AO2220" i="17" s="1"/>
  <c r="AN2220" i="17" s="1"/>
  <c r="AM2220" i="17" s="1"/>
  <c r="AL2220" i="17" s="1"/>
  <c r="AT2188" i="17"/>
  <c r="AS2188" i="17" s="1"/>
  <c r="AR2188" i="17" s="1"/>
  <c r="AQ2188" i="17"/>
  <c r="AP2188" i="17" s="1"/>
  <c r="AO2188" i="17" s="1"/>
  <c r="AN2188" i="17"/>
  <c r="AM2188" i="17" s="1"/>
  <c r="AL2188" i="17" s="1"/>
  <c r="AT2044" i="17"/>
  <c r="AS2044" i="17" s="1"/>
  <c r="AR2044" i="17" s="1"/>
  <c r="AQ2044" i="17" s="1"/>
  <c r="AP2044" i="17" s="1"/>
  <c r="AO2044" i="17" s="1"/>
  <c r="AN2044" i="17" s="1"/>
  <c r="AM2044" i="17" s="1"/>
  <c r="AL2044" i="17" s="1"/>
  <c r="AT1916" i="17"/>
  <c r="AS1916" i="17"/>
  <c r="AR1916" i="17" s="1"/>
  <c r="AQ1916" i="17" s="1"/>
  <c r="AP1916" i="17" s="1"/>
  <c r="AO1916" i="17" s="1"/>
  <c r="AN1916" i="17" s="1"/>
  <c r="AM1916" i="17" s="1"/>
  <c r="AL1916" i="17" s="1"/>
  <c r="AT2231" i="17"/>
  <c r="AS2231" i="17" s="1"/>
  <c r="AR2231" i="17" s="1"/>
  <c r="AQ2231" i="17"/>
  <c r="AP2231" i="17" s="1"/>
  <c r="AO2231" i="17" s="1"/>
  <c r="AN2231" i="17" s="1"/>
  <c r="AM2231" i="17" s="1"/>
  <c r="AL2231" i="17"/>
  <c r="AT2223" i="17"/>
  <c r="AS2223" i="17" s="1"/>
  <c r="AR2223" i="17"/>
  <c r="AQ2223" i="17" s="1"/>
  <c r="AP2223" i="17" s="1"/>
  <c r="AO2223" i="17" s="1"/>
  <c r="AN2223" i="17" s="1"/>
  <c r="AM2223" i="17" s="1"/>
  <c r="AL2223" i="17" s="1"/>
  <c r="AT2215" i="17"/>
  <c r="AS2215" i="17"/>
  <c r="AR2215" i="17" s="1"/>
  <c r="AQ2215" i="17" s="1"/>
  <c r="AP2215" i="17" s="1"/>
  <c r="AO2215" i="17" s="1"/>
  <c r="AN2215" i="17"/>
  <c r="AM2215" i="17" s="1"/>
  <c r="AL2215" i="17" s="1"/>
  <c r="AT2207" i="17"/>
  <c r="AS2207" i="17" s="1"/>
  <c r="AR2207" i="17" s="1"/>
  <c r="AQ2207" i="17"/>
  <c r="AP2207" i="17" s="1"/>
  <c r="AO2207" i="17" s="1"/>
  <c r="AN2207" i="17" s="1"/>
  <c r="AM2207" i="17" s="1"/>
  <c r="AL2207" i="17" s="1"/>
  <c r="AT2199" i="17"/>
  <c r="AS2199" i="17"/>
  <c r="AR2199" i="17"/>
  <c r="AQ2199" i="17" s="1"/>
  <c r="AP2199" i="17"/>
  <c r="AO2199" i="17" s="1"/>
  <c r="AN2199" i="17" s="1"/>
  <c r="AM2199" i="17"/>
  <c r="AL2199" i="17" s="1"/>
  <c r="AT2191" i="17"/>
  <c r="AS2191" i="17"/>
  <c r="AR2191" i="17" s="1"/>
  <c r="AQ2191" i="17"/>
  <c r="AP2191" i="17" s="1"/>
  <c r="AO2191" i="17" s="1"/>
  <c r="AN2191" i="17" s="1"/>
  <c r="AM2191" i="17" s="1"/>
  <c r="AL2191" i="17" s="1"/>
  <c r="AT2183" i="17"/>
  <c r="AS2183" i="17" s="1"/>
  <c r="AR2183" i="17" s="1"/>
  <c r="AQ2183" i="17" s="1"/>
  <c r="AP2183" i="17" s="1"/>
  <c r="AO2183" i="17" s="1"/>
  <c r="AN2183" i="17" s="1"/>
  <c r="AM2183" i="17" s="1"/>
  <c r="AL2183" i="17" s="1"/>
  <c r="AT2175" i="17"/>
  <c r="AS2175" i="17"/>
  <c r="AR2175" i="17" s="1"/>
  <c r="AQ2175" i="17" s="1"/>
  <c r="AP2175" i="17"/>
  <c r="AO2175" i="17" s="1"/>
  <c r="AN2175" i="17" s="1"/>
  <c r="AM2175" i="17" s="1"/>
  <c r="AL2175" i="17" s="1"/>
  <c r="AT2167" i="17"/>
  <c r="AS2167" i="17" s="1"/>
  <c r="AR2167" i="17" s="1"/>
  <c r="AQ2167" i="17" s="1"/>
  <c r="AP2167" i="17" s="1"/>
  <c r="AO2167" i="17" s="1"/>
  <c r="AN2167" i="17" s="1"/>
  <c r="AM2167" i="17" s="1"/>
  <c r="AL2167" i="17" s="1"/>
  <c r="AT2159" i="17"/>
  <c r="AS2159" i="17" s="1"/>
  <c r="AR2159" i="17" s="1"/>
  <c r="AQ2159" i="17" s="1"/>
  <c r="AP2159" i="17" s="1"/>
  <c r="AO2159" i="17" s="1"/>
  <c r="AN2159" i="17" s="1"/>
  <c r="AM2159" i="17" s="1"/>
  <c r="AL2159" i="17" s="1"/>
  <c r="AT2151" i="17"/>
  <c r="AS2151" i="17"/>
  <c r="AR2151" i="17" s="1"/>
  <c r="AQ2151" i="17" s="1"/>
  <c r="AP2151" i="17"/>
  <c r="AO2151" i="17" s="1"/>
  <c r="AN2151" i="17"/>
  <c r="AM2151" i="17" s="1"/>
  <c r="AL2151" i="17" s="1"/>
  <c r="AJ2151" i="17"/>
  <c r="AT2143" i="17"/>
  <c r="AS2143" i="17"/>
  <c r="AR2143" i="17"/>
  <c r="AQ2143" i="17" s="1"/>
  <c r="AP2143" i="17"/>
  <c r="AO2143" i="17" s="1"/>
  <c r="AN2143" i="17" s="1"/>
  <c r="AM2143" i="17" s="1"/>
  <c r="AL2143" i="17" s="1"/>
  <c r="AT2135" i="17"/>
  <c r="AS2135" i="17"/>
  <c r="AR2135" i="17" s="1"/>
  <c r="AQ2135" i="17"/>
  <c r="AP2135" i="17" s="1"/>
  <c r="AO2135" i="17" s="1"/>
  <c r="AN2135" i="17" s="1"/>
  <c r="AM2135" i="17" s="1"/>
  <c r="AL2135" i="17" s="1"/>
  <c r="AT2127" i="17"/>
  <c r="AS2127" i="17" s="1"/>
  <c r="AR2127" i="17" s="1"/>
  <c r="AQ2127" i="17" s="1"/>
  <c r="AP2127" i="17" s="1"/>
  <c r="AO2127" i="17"/>
  <c r="AN2127" i="17" s="1"/>
  <c r="AM2127" i="17" s="1"/>
  <c r="AL2127" i="17" s="1"/>
  <c r="AT2119" i="17"/>
  <c r="AS2119" i="17" s="1"/>
  <c r="AR2119" i="17" s="1"/>
  <c r="AQ2119" i="17"/>
  <c r="AP2119" i="17" s="1"/>
  <c r="AO2119" i="17" s="1"/>
  <c r="AN2119" i="17"/>
  <c r="AM2119" i="17" s="1"/>
  <c r="AL2119" i="17" s="1"/>
  <c r="AT2111" i="17"/>
  <c r="AS2111" i="17" s="1"/>
  <c r="AR2111" i="17" s="1"/>
  <c r="AQ2111" i="17" s="1"/>
  <c r="AP2111" i="17" s="1"/>
  <c r="AO2111" i="17" s="1"/>
  <c r="AN2111" i="17" s="1"/>
  <c r="AM2111" i="17" s="1"/>
  <c r="AL2111" i="17" s="1"/>
  <c r="AT2103" i="17"/>
  <c r="AS2103" i="17"/>
  <c r="AR2103" i="17" s="1"/>
  <c r="AQ2103" i="17" s="1"/>
  <c r="AP2103" i="17"/>
  <c r="AO2103" i="17" s="1"/>
  <c r="AN2103" i="17" s="1"/>
  <c r="AM2103" i="17" s="1"/>
  <c r="AL2103" i="17" s="1"/>
  <c r="AT2095" i="17"/>
  <c r="AS2095" i="17" s="1"/>
  <c r="AR2095" i="17" s="1"/>
  <c r="AQ2095" i="17" s="1"/>
  <c r="AP2095" i="17" s="1"/>
  <c r="AO2095" i="17" s="1"/>
  <c r="AN2095" i="17" s="1"/>
  <c r="AM2095" i="17" s="1"/>
  <c r="AL2095" i="17" s="1"/>
  <c r="AT2087" i="17"/>
  <c r="AS2087" i="17"/>
  <c r="AR2087" i="17"/>
  <c r="AQ2087" i="17" s="1"/>
  <c r="AP2087" i="17" s="1"/>
  <c r="AO2087" i="17" s="1"/>
  <c r="AN2087" i="17" s="1"/>
  <c r="AM2087" i="17" s="1"/>
  <c r="AL2087" i="17" s="1"/>
  <c r="AT2079" i="17"/>
  <c r="AS2079" i="17"/>
  <c r="AR2079" i="17" s="1"/>
  <c r="AQ2079" i="17" s="1"/>
  <c r="AP2079" i="17" s="1"/>
  <c r="AO2079" i="17" s="1"/>
  <c r="AN2079" i="17" s="1"/>
  <c r="AM2079" i="17" s="1"/>
  <c r="AL2079" i="17" s="1"/>
  <c r="AT2071" i="17"/>
  <c r="AS2071" i="17" s="1"/>
  <c r="AR2071" i="17"/>
  <c r="AQ2071" i="17" s="1"/>
  <c r="AP2071" i="17" s="1"/>
  <c r="AO2071" i="17" s="1"/>
  <c r="AN2071" i="17" s="1"/>
  <c r="AM2071" i="17" s="1"/>
  <c r="AL2071" i="17" s="1"/>
  <c r="AT2060" i="17"/>
  <c r="AS2060" i="17"/>
  <c r="AR2060" i="17" s="1"/>
  <c r="AQ2060" i="17" s="1"/>
  <c r="AP2060" i="17" s="1"/>
  <c r="AO2060" i="17" s="1"/>
  <c r="AN2060" i="17" s="1"/>
  <c r="AM2060" i="17" s="1"/>
  <c r="AL2060" i="17" s="1"/>
  <c r="AT2030" i="17"/>
  <c r="AS2030" i="17" s="1"/>
  <c r="AR2030" i="17" s="1"/>
  <c r="AQ2030" i="17"/>
  <c r="AP2030" i="17" s="1"/>
  <c r="AO2030" i="17" s="1"/>
  <c r="AN2030" i="17" s="1"/>
  <c r="AM2030" i="17" s="1"/>
  <c r="AL2030" i="17" s="1"/>
  <c r="AT1998" i="17"/>
  <c r="AS1998" i="17" s="1"/>
  <c r="AR1998" i="17"/>
  <c r="AQ1998" i="17" s="1"/>
  <c r="AP1998" i="17" s="1"/>
  <c r="AO1998" i="17" s="1"/>
  <c r="AN1998" i="17" s="1"/>
  <c r="AM1998" i="17" s="1"/>
  <c r="AL1998" i="17" s="1"/>
  <c r="AT1966" i="17"/>
  <c r="AS1966" i="17"/>
  <c r="AR1966" i="17" s="1"/>
  <c r="AQ1966" i="17" s="1"/>
  <c r="AP1966" i="17" s="1"/>
  <c r="AO1966" i="17" s="1"/>
  <c r="AN1966" i="17" s="1"/>
  <c r="AM1966" i="17" s="1"/>
  <c r="AL1966" i="17" s="1"/>
  <c r="AT1934" i="17"/>
  <c r="AS1934" i="17" s="1"/>
  <c r="AR1934" i="17" s="1"/>
  <c r="AQ1934" i="17"/>
  <c r="AP1934" i="17" s="1"/>
  <c r="AO1934" i="17" s="1"/>
  <c r="AN1934" i="17" s="1"/>
  <c r="AM1934" i="17" s="1"/>
  <c r="AL1934" i="17" s="1"/>
  <c r="AT1889" i="17"/>
  <c r="AS1889" i="17"/>
  <c r="AR1889" i="17"/>
  <c r="AQ1889" i="17" s="1"/>
  <c r="AP1889" i="17"/>
  <c r="AO1889" i="17" s="1"/>
  <c r="AN1889" i="17" s="1"/>
  <c r="AM1889" i="17" s="1"/>
  <c r="AL1889" i="17" s="1"/>
  <c r="AT2158" i="17"/>
  <c r="AS2158" i="17"/>
  <c r="AR2158" i="17" s="1"/>
  <c r="AQ2158" i="17"/>
  <c r="AP2158" i="17" s="1"/>
  <c r="AO2158" i="17" s="1"/>
  <c r="AN2158" i="17"/>
  <c r="AM2158" i="17" s="1"/>
  <c r="AL2158" i="17" s="1"/>
  <c r="AT2150" i="17"/>
  <c r="AS2150" i="17" s="1"/>
  <c r="AR2150" i="17" s="1"/>
  <c r="AQ2150" i="17" s="1"/>
  <c r="AP2150" i="17" s="1"/>
  <c r="AO2150" i="17" s="1"/>
  <c r="AN2150" i="17" s="1"/>
  <c r="AM2150" i="17" s="1"/>
  <c r="AL2150" i="17" s="1"/>
  <c r="AT2142" i="17"/>
  <c r="AS2142" i="17"/>
  <c r="AR2142" i="17" s="1"/>
  <c r="AQ2142" i="17" s="1"/>
  <c r="AP2142" i="17"/>
  <c r="AO2142" i="17" s="1"/>
  <c r="AN2142" i="17" s="1"/>
  <c r="AM2142" i="17"/>
  <c r="AL2142" i="17" s="1"/>
  <c r="AT2134" i="17"/>
  <c r="AS2134" i="17" s="1"/>
  <c r="AR2134" i="17" s="1"/>
  <c r="AQ2134" i="17" s="1"/>
  <c r="AP2134" i="17" s="1"/>
  <c r="AO2134" i="17" s="1"/>
  <c r="AN2134" i="17" s="1"/>
  <c r="AM2134" i="17" s="1"/>
  <c r="AL2134" i="17" s="1"/>
  <c r="AT2126" i="17"/>
  <c r="AS2126" i="17" s="1"/>
  <c r="AR2126" i="17" s="1"/>
  <c r="AQ2126" i="17" s="1"/>
  <c r="AP2126" i="17" s="1"/>
  <c r="AO2126" i="17" s="1"/>
  <c r="AN2126" i="17" s="1"/>
  <c r="AM2126" i="17" s="1"/>
  <c r="AL2126" i="17" s="1"/>
  <c r="AJ2126" i="17" s="1"/>
  <c r="AT2118" i="17"/>
  <c r="AS2118" i="17" s="1"/>
  <c r="AR2118" i="17" s="1"/>
  <c r="AQ2118" i="17" s="1"/>
  <c r="AP2118" i="17" s="1"/>
  <c r="AO2118" i="17" s="1"/>
  <c r="AN2118" i="17" s="1"/>
  <c r="AM2118" i="17" s="1"/>
  <c r="AL2118" i="17" s="1"/>
  <c r="AT2110" i="17"/>
  <c r="AS2110" i="17"/>
  <c r="AR2110" i="17"/>
  <c r="AQ2110" i="17" s="1"/>
  <c r="AP2110" i="17"/>
  <c r="AO2110" i="17" s="1"/>
  <c r="AN2110" i="17" s="1"/>
  <c r="AM2110" i="17"/>
  <c r="AL2110" i="17" s="1"/>
  <c r="AT2102" i="17"/>
  <c r="AS2102" i="17"/>
  <c r="AR2102" i="17" s="1"/>
  <c r="AQ2102" i="17" s="1"/>
  <c r="AP2102" i="17" s="1"/>
  <c r="AO2102" i="17" s="1"/>
  <c r="AN2102" i="17" s="1"/>
  <c r="AM2102" i="17" s="1"/>
  <c r="AL2102" i="17" s="1"/>
  <c r="AT2094" i="17"/>
  <c r="AS2094" i="17" s="1"/>
  <c r="AR2094" i="17"/>
  <c r="AQ2094" i="17" s="1"/>
  <c r="AP2094" i="17" s="1"/>
  <c r="AO2094" i="17"/>
  <c r="AN2094" i="17" s="1"/>
  <c r="AM2094" i="17" s="1"/>
  <c r="AL2094" i="17"/>
  <c r="AT2086" i="17"/>
  <c r="AS2086" i="17"/>
  <c r="AR2086" i="17" s="1"/>
  <c r="AQ2086" i="17" s="1"/>
  <c r="AP2086" i="17" s="1"/>
  <c r="AO2086" i="17" s="1"/>
  <c r="AN2086" i="17" s="1"/>
  <c r="AM2086" i="17" s="1"/>
  <c r="AL2086" i="17" s="1"/>
  <c r="AT2078" i="17"/>
  <c r="AS2078" i="17" s="1"/>
  <c r="AR2078" i="17" s="1"/>
  <c r="AQ2078" i="17"/>
  <c r="AP2078" i="17" s="1"/>
  <c r="AO2078" i="17" s="1"/>
  <c r="AN2078" i="17"/>
  <c r="AM2078" i="17" s="1"/>
  <c r="AL2078" i="17"/>
  <c r="AT2070" i="17"/>
  <c r="AS2070" i="17" s="1"/>
  <c r="AR2070" i="17"/>
  <c r="AQ2070" i="17" s="1"/>
  <c r="AP2070" i="17" s="1"/>
  <c r="AO2070" i="17" s="1"/>
  <c r="AN2070" i="17" s="1"/>
  <c r="AM2070" i="17" s="1"/>
  <c r="AL2070" i="17" s="1"/>
  <c r="AT2050" i="17"/>
  <c r="AS2050" i="17"/>
  <c r="AR2050" i="17" s="1"/>
  <c r="AQ2050" i="17" s="1"/>
  <c r="AP2050" i="17"/>
  <c r="AO2050" i="17" s="1"/>
  <c r="AN2050" i="17"/>
  <c r="AM2050" i="17" s="1"/>
  <c r="AL2050" i="17" s="1"/>
  <c r="AT2018" i="17"/>
  <c r="AS2018" i="17" s="1"/>
  <c r="AR2018" i="17" s="1"/>
  <c r="AQ2018" i="17"/>
  <c r="AP2018" i="17" s="1"/>
  <c r="AO2018" i="17" s="1"/>
  <c r="AN2018" i="17" s="1"/>
  <c r="AM2018" i="17" s="1"/>
  <c r="AL2018" i="17"/>
  <c r="AK2018" i="17" s="1"/>
  <c r="AT1986" i="17"/>
  <c r="AS1986" i="17"/>
  <c r="AR1986" i="17" s="1"/>
  <c r="AQ1986" i="17"/>
  <c r="AP1986" i="17" s="1"/>
  <c r="AO1986" i="17" s="1"/>
  <c r="AN1986" i="17"/>
  <c r="AM1986" i="17" s="1"/>
  <c r="AL1986" i="17" s="1"/>
  <c r="AT1954" i="17"/>
  <c r="AS1954" i="17" s="1"/>
  <c r="AR1954" i="17"/>
  <c r="AQ1954" i="17" s="1"/>
  <c r="AP1954" i="17" s="1"/>
  <c r="AO1954" i="17" s="1"/>
  <c r="AN1954" i="17" s="1"/>
  <c r="AM1954" i="17" s="1"/>
  <c r="AL1954" i="17" s="1"/>
  <c r="AJ1954" i="17" s="1"/>
  <c r="AT1922" i="17"/>
  <c r="AS1922" i="17" s="1"/>
  <c r="AR1922" i="17" s="1"/>
  <c r="AQ1922" i="17"/>
  <c r="AP1922" i="17" s="1"/>
  <c r="AO1922" i="17" s="1"/>
  <c r="AN1922" i="17"/>
  <c r="AM1922" i="17" s="1"/>
  <c r="AL1922" i="17"/>
  <c r="AT1827" i="17"/>
  <c r="AS1827" i="17" s="1"/>
  <c r="AR1827" i="17"/>
  <c r="AQ1827" i="17" s="1"/>
  <c r="AP1827" i="17" s="1"/>
  <c r="AO1827" i="17" s="1"/>
  <c r="AN1827" i="17" s="1"/>
  <c r="AM1827" i="17"/>
  <c r="AL1827" i="17" s="1"/>
  <c r="AT2048" i="17"/>
  <c r="AS2048" i="17"/>
  <c r="AR2048" i="17" s="1"/>
  <c r="AQ2048" i="17" s="1"/>
  <c r="AP2048" i="17"/>
  <c r="AO2048" i="17" s="1"/>
  <c r="AN2048" i="17"/>
  <c r="AM2048" i="17" s="1"/>
  <c r="AL2048" i="17" s="1"/>
  <c r="AT2016" i="17"/>
  <c r="AS2016" i="17" s="1"/>
  <c r="AR2016" i="17" s="1"/>
  <c r="AQ2016" i="17"/>
  <c r="AP2016" i="17" s="1"/>
  <c r="AO2016" i="17" s="1"/>
  <c r="AN2016" i="17" s="1"/>
  <c r="AM2016" i="17" s="1"/>
  <c r="AL2016" i="17" s="1"/>
  <c r="AT1984" i="17"/>
  <c r="AS1984" i="17"/>
  <c r="AR1984" i="17"/>
  <c r="AQ1984" i="17" s="1"/>
  <c r="AP1984" i="17"/>
  <c r="AO1984" i="17" s="1"/>
  <c r="AN1984" i="17" s="1"/>
  <c r="AM1984" i="17" s="1"/>
  <c r="AL1984" i="17" s="1"/>
  <c r="AJ1984" i="17" s="1"/>
  <c r="AT1952" i="17"/>
  <c r="AS1952" i="17" s="1"/>
  <c r="AR1952" i="17" s="1"/>
  <c r="AQ1952" i="17" s="1"/>
  <c r="AP1952" i="17" s="1"/>
  <c r="AO1952" i="17" s="1"/>
  <c r="AN1952" i="17" s="1"/>
  <c r="AM1952" i="17" s="1"/>
  <c r="AL1952" i="17" s="1"/>
  <c r="AT1920" i="17"/>
  <c r="AS1920" i="17"/>
  <c r="AR1920" i="17" s="1"/>
  <c r="AQ1920" i="17" s="1"/>
  <c r="AP1920" i="17"/>
  <c r="AO1920" i="17" s="1"/>
  <c r="AN1920" i="17" s="1"/>
  <c r="AM1920" i="17" s="1"/>
  <c r="AL1920" i="17" s="1"/>
  <c r="AK1920" i="17" s="1"/>
  <c r="AT1803" i="17"/>
  <c r="AS1803" i="17" s="1"/>
  <c r="AR1803" i="17"/>
  <c r="AQ1803" i="17" s="1"/>
  <c r="AP1803" i="17" s="1"/>
  <c r="AO1803" i="17" s="1"/>
  <c r="AN1803" i="17" s="1"/>
  <c r="AM1803" i="17" s="1"/>
  <c r="AL1803" i="17" s="1"/>
  <c r="AT1891" i="17"/>
  <c r="AS1891" i="17"/>
  <c r="AR1891" i="17" s="1"/>
  <c r="AQ1891" i="17" s="1"/>
  <c r="AP1891" i="17" s="1"/>
  <c r="AO1891" i="17" s="1"/>
  <c r="AN1891" i="17"/>
  <c r="AM1891" i="17" s="1"/>
  <c r="AL1891" i="17" s="1"/>
  <c r="AT1859" i="17"/>
  <c r="AS1859" i="17" s="1"/>
  <c r="AR1859" i="17" s="1"/>
  <c r="AQ1859" i="17"/>
  <c r="AP1859" i="17" s="1"/>
  <c r="AO1859" i="17" s="1"/>
  <c r="AN1859" i="17" s="1"/>
  <c r="AM1859" i="17" s="1"/>
  <c r="AL1859" i="17" s="1"/>
  <c r="AT1829" i="17"/>
  <c r="AS1829" i="17"/>
  <c r="AR1829" i="17"/>
  <c r="AQ1829" i="17" s="1"/>
  <c r="AP1829" i="17"/>
  <c r="AO1829" i="17" s="1"/>
  <c r="AN1829" i="17" s="1"/>
  <c r="AM1829" i="17" s="1"/>
  <c r="AL1829" i="17" s="1"/>
  <c r="AI1829" i="17" s="1"/>
  <c r="AT1797" i="17"/>
  <c r="AS1797" i="17" s="1"/>
  <c r="AR1797" i="17" s="1"/>
  <c r="AQ1797" i="17" s="1"/>
  <c r="AP1797" i="17" s="1"/>
  <c r="AO1797" i="17" s="1"/>
  <c r="AN1797" i="17" s="1"/>
  <c r="AM1797" i="17" s="1"/>
  <c r="AL1797" i="17" s="1"/>
  <c r="AT1903" i="17"/>
  <c r="AS1903" i="17"/>
  <c r="AR1903" i="17" s="1"/>
  <c r="AQ1903" i="17" s="1"/>
  <c r="AP1903" i="17"/>
  <c r="AO1903" i="17" s="1"/>
  <c r="AN1903" i="17" s="1"/>
  <c r="AM1903" i="17" s="1"/>
  <c r="AL1903" i="17" s="1"/>
  <c r="AT1871" i="17"/>
  <c r="AS1871" i="17" s="1"/>
  <c r="AR1871" i="17" s="1"/>
  <c r="AQ1871" i="17" s="1"/>
  <c r="AP1871" i="17" s="1"/>
  <c r="AO1871" i="17" s="1"/>
  <c r="AN1871" i="17" s="1"/>
  <c r="AM1871" i="17" s="1"/>
  <c r="AL1871" i="17" s="1"/>
  <c r="AT1841" i="17"/>
  <c r="AS1841" i="17" s="1"/>
  <c r="AR1841" i="17" s="1"/>
  <c r="AQ1841" i="17" s="1"/>
  <c r="AP1841" i="17" s="1"/>
  <c r="AO1841" i="17" s="1"/>
  <c r="AN1841" i="17" s="1"/>
  <c r="AM1841" i="17" s="1"/>
  <c r="AL1841" i="17" s="1"/>
  <c r="AJ1841" i="17" s="1"/>
  <c r="AT1809" i="17"/>
  <c r="AS1809" i="17"/>
  <c r="AR1809" i="17" s="1"/>
  <c r="AQ1809" i="17" s="1"/>
  <c r="AP1809" i="17"/>
  <c r="AO1809" i="17" s="1"/>
  <c r="AN1809" i="17"/>
  <c r="AM1809" i="17" s="1"/>
  <c r="AL1809" i="17" s="1"/>
  <c r="BM51" i="17"/>
  <c r="BL51" i="17" s="1"/>
  <c r="BK51" i="17" s="1"/>
  <c r="BJ51" i="17" s="1"/>
  <c r="BI51" i="17" s="1"/>
  <c r="BH51" i="17" s="1"/>
  <c r="BG51" i="17" s="1"/>
  <c r="BF51" i="17" s="1"/>
  <c r="BE51" i="17" s="1"/>
  <c r="BD51" i="17" s="1"/>
  <c r="BM14" i="17"/>
  <c r="BL14" i="17"/>
  <c r="BK14" i="17" s="1"/>
  <c r="BJ14" i="17"/>
  <c r="BI14" i="17" s="1"/>
  <c r="BH14" i="17" s="1"/>
  <c r="BG14" i="17"/>
  <c r="BF14" i="17" s="1"/>
  <c r="BE14" i="17" s="1"/>
  <c r="AT2059" i="17"/>
  <c r="AS2059" i="17" s="1"/>
  <c r="AR2059" i="17" s="1"/>
  <c r="AQ2059" i="17" s="1"/>
  <c r="AP2059" i="17" s="1"/>
  <c r="AO2059" i="17" s="1"/>
  <c r="AN2059" i="17" s="1"/>
  <c r="AM2059" i="17" s="1"/>
  <c r="AL2059" i="17" s="1"/>
  <c r="AT2051" i="17"/>
  <c r="AS2051" i="17"/>
  <c r="AR2051" i="17" s="1"/>
  <c r="AQ2051" i="17" s="1"/>
  <c r="AP2051" i="17"/>
  <c r="AO2051" i="17" s="1"/>
  <c r="AN2051" i="17" s="1"/>
  <c r="AM2051" i="17"/>
  <c r="AL2051" i="17" s="1"/>
  <c r="AT2043" i="17"/>
  <c r="AS2043" i="17" s="1"/>
  <c r="AR2043" i="17" s="1"/>
  <c r="AQ2043" i="17" s="1"/>
  <c r="AP2043" i="17" s="1"/>
  <c r="AO2043" i="17" s="1"/>
  <c r="AN2043" i="17" s="1"/>
  <c r="AM2043" i="17" s="1"/>
  <c r="AL2043" i="17" s="1"/>
  <c r="AT2035" i="17"/>
  <c r="AS2035" i="17" s="1"/>
  <c r="AR2035" i="17" s="1"/>
  <c r="AQ2035" i="17" s="1"/>
  <c r="AP2035" i="17" s="1"/>
  <c r="AO2035" i="17" s="1"/>
  <c r="AN2035" i="17" s="1"/>
  <c r="AM2035" i="17" s="1"/>
  <c r="AL2035" i="17" s="1"/>
  <c r="AT2027" i="17"/>
  <c r="AS2027" i="17"/>
  <c r="AR2027" i="17" s="1"/>
  <c r="AQ2027" i="17" s="1"/>
  <c r="AP2027" i="17"/>
  <c r="AO2027" i="17" s="1"/>
  <c r="AN2027" i="17" s="1"/>
  <c r="AM2027" i="17" s="1"/>
  <c r="AL2027" i="17" s="1"/>
  <c r="AT2019" i="17"/>
  <c r="AS2019" i="17" s="1"/>
  <c r="AR2019" i="17" s="1"/>
  <c r="AQ2019" i="17" s="1"/>
  <c r="AP2019" i="17" s="1"/>
  <c r="AO2019" i="17" s="1"/>
  <c r="AN2019" i="17" s="1"/>
  <c r="AM2019" i="17" s="1"/>
  <c r="AL2019" i="17" s="1"/>
  <c r="AK2019" i="17" s="1"/>
  <c r="AT2011" i="17"/>
  <c r="AS2011" i="17"/>
  <c r="AR2011" i="17"/>
  <c r="AQ2011" i="17" s="1"/>
  <c r="AP2011" i="17" s="1"/>
  <c r="AO2011" i="17" s="1"/>
  <c r="AN2011" i="17" s="1"/>
  <c r="AM2011" i="17"/>
  <c r="AL2011" i="17" s="1"/>
  <c r="AT2003" i="17"/>
  <c r="AS2003" i="17"/>
  <c r="AR2003" i="17" s="1"/>
  <c r="AQ2003" i="17"/>
  <c r="AP2003" i="17" s="1"/>
  <c r="AO2003" i="17" s="1"/>
  <c r="AN2003" i="17"/>
  <c r="AM2003" i="17" s="1"/>
  <c r="AL2003" i="17" s="1"/>
  <c r="AT1987" i="17"/>
  <c r="AS1987" i="17"/>
  <c r="AR1987" i="17" s="1"/>
  <c r="AQ1987" i="17" s="1"/>
  <c r="AP1987" i="17"/>
  <c r="AO1987" i="17" s="1"/>
  <c r="AN1987" i="17" s="1"/>
  <c r="AM1987" i="17"/>
  <c r="AL1987" i="17" s="1"/>
  <c r="AT1971" i="17"/>
  <c r="AS1971" i="17" s="1"/>
  <c r="AR1971" i="17"/>
  <c r="AQ1971" i="17" s="1"/>
  <c r="AP1971" i="17" s="1"/>
  <c r="AO1971" i="17"/>
  <c r="AN1971" i="17" s="1"/>
  <c r="AM1971" i="17"/>
  <c r="AL1971" i="17" s="1"/>
  <c r="AJ1971" i="17" s="1"/>
  <c r="AT1955" i="17"/>
  <c r="AS1955" i="17"/>
  <c r="AR1955" i="17" s="1"/>
  <c r="AQ1955" i="17"/>
  <c r="AP1955" i="17" s="1"/>
  <c r="AO1955" i="17" s="1"/>
  <c r="AN1955" i="17"/>
  <c r="AM1955" i="17" s="1"/>
  <c r="AL1955" i="17" s="1"/>
  <c r="AK1955" i="17" s="1"/>
  <c r="AT1939" i="17"/>
  <c r="AS1939" i="17" s="1"/>
  <c r="AR1939" i="17" s="1"/>
  <c r="AQ1939" i="17"/>
  <c r="AP1939" i="17" s="1"/>
  <c r="AO1939" i="17" s="1"/>
  <c r="AN1939" i="17"/>
  <c r="AM1939" i="17" s="1"/>
  <c r="AL1939" i="17"/>
  <c r="AT1923" i="17"/>
  <c r="AS1923" i="17"/>
  <c r="AR1923" i="17" s="1"/>
  <c r="AQ1923" i="17" s="1"/>
  <c r="AP1923" i="17"/>
  <c r="AO1923" i="17" s="1"/>
  <c r="AN1923" i="17"/>
  <c r="AM1923" i="17" s="1"/>
  <c r="AL1923" i="17" s="1"/>
  <c r="AT1893" i="17"/>
  <c r="AS1893" i="17"/>
  <c r="AR1893" i="17"/>
  <c r="AQ1893" i="17" s="1"/>
  <c r="AP1893" i="17"/>
  <c r="AO1893" i="17" s="1"/>
  <c r="AN1893" i="17" s="1"/>
  <c r="AM1893" i="17"/>
  <c r="AL1893" i="17" s="1"/>
  <c r="AT1831" i="17"/>
  <c r="AS1831" i="17" s="1"/>
  <c r="AR1831" i="17" s="1"/>
  <c r="AQ1831" i="17" s="1"/>
  <c r="AP1831" i="17" s="1"/>
  <c r="AO1831" i="17" s="1"/>
  <c r="AN1831" i="17" s="1"/>
  <c r="AM1831" i="17" s="1"/>
  <c r="AL1831" i="17" s="1"/>
  <c r="AI1831" i="17" s="1"/>
  <c r="BM39" i="17"/>
  <c r="BL39" i="17" s="1"/>
  <c r="BK39" i="17" s="1"/>
  <c r="BJ39" i="17"/>
  <c r="BI39" i="17" s="1"/>
  <c r="BH39" i="17" s="1"/>
  <c r="BG39" i="17" s="1"/>
  <c r="BF39" i="17" s="1"/>
  <c r="BE39" i="17" s="1"/>
  <c r="BM38" i="17"/>
  <c r="BL38" i="17"/>
  <c r="BK38" i="17" s="1"/>
  <c r="BJ38" i="17" s="1"/>
  <c r="BI38" i="17"/>
  <c r="BH38" i="17" s="1"/>
  <c r="BG38" i="17" s="1"/>
  <c r="BF38" i="17" s="1"/>
  <c r="BE38" i="17" s="1"/>
  <c r="BD38" i="17" s="1"/>
  <c r="AT1908" i="17"/>
  <c r="AS1908" i="17" s="1"/>
  <c r="AR1908" i="17" s="1"/>
  <c r="AQ1908" i="17" s="1"/>
  <c r="AP1908" i="17" s="1"/>
  <c r="AO1908" i="17" s="1"/>
  <c r="AN1908" i="17" s="1"/>
  <c r="AM1908" i="17" s="1"/>
  <c r="AL1908" i="17" s="1"/>
  <c r="AT1892" i="17"/>
  <c r="AS1892" i="17"/>
  <c r="AR1892" i="17" s="1"/>
  <c r="AQ1892" i="17" s="1"/>
  <c r="AP1892" i="17" s="1"/>
  <c r="AO1892" i="17"/>
  <c r="AN1892" i="17" s="1"/>
  <c r="AM1892" i="17" s="1"/>
  <c r="AL1892" i="17"/>
  <c r="AT1876" i="17"/>
  <c r="AS1876" i="17" s="1"/>
  <c r="AR1876" i="17"/>
  <c r="AQ1876" i="17" s="1"/>
  <c r="AP1876" i="17" s="1"/>
  <c r="AO1876" i="17" s="1"/>
  <c r="AN1876" i="17"/>
  <c r="AM1876" i="17" s="1"/>
  <c r="AL1876" i="17"/>
  <c r="AT1860" i="17"/>
  <c r="AS1860" i="17" s="1"/>
  <c r="AR1860" i="17" s="1"/>
  <c r="AQ1860" i="17" s="1"/>
  <c r="AP1860" i="17" s="1"/>
  <c r="AO1860" i="17"/>
  <c r="AN1860" i="17" s="1"/>
  <c r="AM1860" i="17" s="1"/>
  <c r="AL1860" i="17" s="1"/>
  <c r="AT1844" i="17"/>
  <c r="AS1844" i="17" s="1"/>
  <c r="AR1844" i="17" s="1"/>
  <c r="AQ1844" i="17" s="1"/>
  <c r="AP1844" i="17" s="1"/>
  <c r="AO1844" i="17" s="1"/>
  <c r="AN1844" i="17" s="1"/>
  <c r="AM1844" i="17" s="1"/>
  <c r="AL1844" i="17" s="1"/>
  <c r="AT1828" i="17"/>
  <c r="AS1828" i="17"/>
  <c r="AR1828" i="17" s="1"/>
  <c r="AQ1828" i="17"/>
  <c r="AP1828" i="17" s="1"/>
  <c r="AO1828" i="17" s="1"/>
  <c r="AN1828" i="17" s="1"/>
  <c r="AM1828" i="17" s="1"/>
  <c r="AL1828" i="17" s="1"/>
  <c r="AT1812" i="17"/>
  <c r="AS1812" i="17"/>
  <c r="AR1812" i="17"/>
  <c r="AQ1812" i="17" s="1"/>
  <c r="AP1812" i="17" s="1"/>
  <c r="AO1812" i="17" s="1"/>
  <c r="AN1812" i="17" s="1"/>
  <c r="AM1812" i="17"/>
  <c r="AL1812" i="17" s="1"/>
  <c r="AT1796" i="17"/>
  <c r="AS1796" i="17" s="1"/>
  <c r="AR1796" i="17"/>
  <c r="AQ1796" i="17"/>
  <c r="AP1796" i="17" s="1"/>
  <c r="AO1796" i="17" s="1"/>
  <c r="AN1796" i="17" s="1"/>
  <c r="AM1796" i="17"/>
  <c r="AL1796" i="17" s="1"/>
  <c r="AT1780" i="17"/>
  <c r="AS1780" i="17"/>
  <c r="AR1780" i="17" s="1"/>
  <c r="AQ1780" i="17" s="1"/>
  <c r="AP1780" i="17" s="1"/>
  <c r="AO1780" i="17" s="1"/>
  <c r="AN1780" i="17" s="1"/>
  <c r="AM1780" i="17" s="1"/>
  <c r="AL1780" i="17" s="1"/>
  <c r="AK1780" i="17" s="1"/>
  <c r="BM88" i="17"/>
  <c r="BL88" i="17" s="1"/>
  <c r="BK88" i="17"/>
  <c r="BJ88" i="17"/>
  <c r="BI88" i="17" s="1"/>
  <c r="BH88" i="17" s="1"/>
  <c r="BG88" i="17" s="1"/>
  <c r="BF88" i="17" s="1"/>
  <c r="BE88" i="17" s="1"/>
  <c r="BM80" i="17"/>
  <c r="BL80" i="17" s="1"/>
  <c r="BK80" i="17" s="1"/>
  <c r="BJ80" i="17"/>
  <c r="BI80" i="17" s="1"/>
  <c r="BH80" i="17" s="1"/>
  <c r="BG80" i="17" s="1"/>
  <c r="BF80" i="17" s="1"/>
  <c r="BE80" i="17" s="1"/>
  <c r="BM72" i="17"/>
  <c r="BL72" i="17"/>
  <c r="BK72" i="17"/>
  <c r="BJ72" i="17" s="1"/>
  <c r="BI72" i="17"/>
  <c r="BH72" i="17" s="1"/>
  <c r="BG72" i="17" s="1"/>
  <c r="BF72" i="17" s="1"/>
  <c r="BE72" i="17" s="1"/>
  <c r="BM61" i="17"/>
  <c r="BL61" i="17" s="1"/>
  <c r="BK61" i="17" s="1"/>
  <c r="BJ61" i="17" s="1"/>
  <c r="BI61" i="17"/>
  <c r="BH61" i="17" s="1"/>
  <c r="BG61" i="17" s="1"/>
  <c r="BF61" i="17" s="1"/>
  <c r="BE61" i="17" s="1"/>
  <c r="BM29" i="17"/>
  <c r="BL29" i="17"/>
  <c r="BK29" i="17"/>
  <c r="BJ29" i="17" s="1"/>
  <c r="BI29" i="17"/>
  <c r="BH29" i="17" s="1"/>
  <c r="BG29" i="17" s="1"/>
  <c r="BF29" i="17" s="1"/>
  <c r="BE29" i="17" s="1"/>
  <c r="BC29" i="17" s="1"/>
  <c r="BM44" i="17"/>
  <c r="BL44" i="17" s="1"/>
  <c r="BK44" i="17" s="1"/>
  <c r="BJ44" i="17"/>
  <c r="BI44" i="17" s="1"/>
  <c r="BH44" i="17" s="1"/>
  <c r="BG44" i="17" s="1"/>
  <c r="BF44" i="17"/>
  <c r="BE44" i="17" s="1"/>
  <c r="BM16" i="17"/>
  <c r="BL16" i="17"/>
  <c r="BK16" i="17" s="1"/>
  <c r="BJ16" i="17" s="1"/>
  <c r="BI16" i="17" s="1"/>
  <c r="BH16" i="17" s="1"/>
  <c r="BG16" i="17" s="1"/>
  <c r="BF16" i="17" s="1"/>
  <c r="BE16" i="17" s="1"/>
  <c r="BC16" i="17" s="1"/>
  <c r="BM6" i="17"/>
  <c r="BL6" i="17" s="1"/>
  <c r="BK6" i="17"/>
  <c r="BJ6" i="17" s="1"/>
  <c r="BI6" i="17" s="1"/>
  <c r="BH6" i="17" s="1"/>
  <c r="BG6" i="17" s="1"/>
  <c r="BF6" i="17" s="1"/>
  <c r="BE6" i="17"/>
  <c r="BC6" i="17" s="1"/>
  <c r="BM99" i="17"/>
  <c r="BL99" i="17" s="1"/>
  <c r="BK99" i="17" s="1"/>
  <c r="BJ99" i="17"/>
  <c r="BI99" i="17" s="1"/>
  <c r="BH99" i="17" s="1"/>
  <c r="BG99" i="17" s="1"/>
  <c r="BF99" i="17" s="1"/>
  <c r="BE99" i="17" s="1"/>
  <c r="AT53" i="17"/>
  <c r="AS53" i="17" s="1"/>
  <c r="AR53" i="17" s="1"/>
  <c r="AQ53" i="17" s="1"/>
  <c r="AP53" i="17" s="1"/>
  <c r="AO53" i="17" s="1"/>
  <c r="AN53" i="17" s="1"/>
  <c r="AM53" i="17" s="1"/>
  <c r="AL53" i="17" s="1"/>
  <c r="AT85" i="17"/>
  <c r="AS85" i="17" s="1"/>
  <c r="AR85" i="17" s="1"/>
  <c r="AQ85" i="17" s="1"/>
  <c r="AP85" i="17" s="1"/>
  <c r="AO85" i="17" s="1"/>
  <c r="AN85" i="17" s="1"/>
  <c r="AM85" i="17" s="1"/>
  <c r="AL85" i="17" s="1"/>
  <c r="AT2719" i="17"/>
  <c r="AS2719" i="17"/>
  <c r="AR2719" i="17"/>
  <c r="AQ2719" i="17" s="1"/>
  <c r="AP2719" i="17" s="1"/>
  <c r="AO2719" i="17"/>
  <c r="AN2719" i="17" s="1"/>
  <c r="AM2719" i="17" s="1"/>
  <c r="AL2719" i="17" s="1"/>
  <c r="AJ2719" i="17" s="1"/>
  <c r="AT2711" i="17"/>
  <c r="AS2711" i="17"/>
  <c r="AR2711" i="17" s="1"/>
  <c r="AQ2711" i="17" s="1"/>
  <c r="AP2711" i="17" s="1"/>
  <c r="AO2711" i="17" s="1"/>
  <c r="AN2711" i="17" s="1"/>
  <c r="AM2711" i="17" s="1"/>
  <c r="AL2711" i="17" s="1"/>
  <c r="AT2703" i="17"/>
  <c r="AS2703" i="17"/>
  <c r="AR2703" i="17" s="1"/>
  <c r="AQ2703" i="17" s="1"/>
  <c r="AP2703" i="17" s="1"/>
  <c r="AO2703" i="17"/>
  <c r="AN2703" i="17" s="1"/>
  <c r="AM2703" i="17" s="1"/>
  <c r="AL2703" i="17" s="1"/>
  <c r="AT2695" i="17"/>
  <c r="AS2695" i="17" s="1"/>
  <c r="AR2695" i="17"/>
  <c r="AQ2695" i="17" s="1"/>
  <c r="AP2695" i="17"/>
  <c r="AO2695" i="17" s="1"/>
  <c r="AN2695" i="17" s="1"/>
  <c r="AM2695" i="17" s="1"/>
  <c r="AL2695" i="17" s="1"/>
  <c r="AT2687" i="17"/>
  <c r="AS2687" i="17"/>
  <c r="AR2687" i="17" s="1"/>
  <c r="AQ2687" i="17" s="1"/>
  <c r="AP2687" i="17" s="1"/>
  <c r="AO2687" i="17" s="1"/>
  <c r="AN2687" i="17" s="1"/>
  <c r="AM2687" i="17" s="1"/>
  <c r="AL2687" i="17" s="1"/>
  <c r="AT2679" i="17"/>
  <c r="AS2679" i="17" s="1"/>
  <c r="AR2679" i="17" s="1"/>
  <c r="AQ2679" i="17" s="1"/>
  <c r="AP2679" i="17" s="1"/>
  <c r="AO2679" i="17" s="1"/>
  <c r="AN2679" i="17" s="1"/>
  <c r="AM2679" i="17" s="1"/>
  <c r="AL2679" i="17" s="1"/>
  <c r="AT2671" i="17"/>
  <c r="AS2671" i="17"/>
  <c r="AR2671" i="17" s="1"/>
  <c r="AQ2671" i="17" s="1"/>
  <c r="AP2671" i="17"/>
  <c r="AO2671" i="17"/>
  <c r="AN2671" i="17" s="1"/>
  <c r="AM2671" i="17" s="1"/>
  <c r="AL2671" i="17" s="1"/>
  <c r="AT2663" i="17"/>
  <c r="AS2663" i="17" s="1"/>
  <c r="AR2663" i="17" s="1"/>
  <c r="AQ2663" i="17" s="1"/>
  <c r="AP2663" i="17"/>
  <c r="AO2663" i="17" s="1"/>
  <c r="AN2663" i="17" s="1"/>
  <c r="AM2663" i="17" s="1"/>
  <c r="AL2663" i="17" s="1"/>
  <c r="AJ2663" i="17" s="1"/>
  <c r="AT2655" i="17"/>
  <c r="AS2655" i="17"/>
  <c r="AR2655" i="17"/>
  <c r="AQ2655" i="17"/>
  <c r="AP2655" i="17" s="1"/>
  <c r="AO2655" i="17" s="1"/>
  <c r="AN2655" i="17" s="1"/>
  <c r="AM2655" i="17" s="1"/>
  <c r="AL2655" i="17" s="1"/>
  <c r="AI2655" i="17" s="1"/>
  <c r="AT2647" i="17"/>
  <c r="AS2647" i="17"/>
  <c r="AR2647" i="17"/>
  <c r="AQ2647" i="17" s="1"/>
  <c r="AP2647" i="17"/>
  <c r="AO2647" i="17" s="1"/>
  <c r="AN2647" i="17" s="1"/>
  <c r="AM2647" i="17" s="1"/>
  <c r="AL2647" i="17" s="1"/>
  <c r="AJ2647" i="17" s="1"/>
  <c r="AT2639" i="17"/>
  <c r="AS2639" i="17" s="1"/>
  <c r="AR2639" i="17" s="1"/>
  <c r="AQ2639" i="17" s="1"/>
  <c r="AP2639" i="17" s="1"/>
  <c r="AO2639" i="17" s="1"/>
  <c r="AN2639" i="17" s="1"/>
  <c r="AM2639" i="17" s="1"/>
  <c r="AL2639" i="17" s="1"/>
  <c r="AT2631" i="17"/>
  <c r="AS2631" i="17" s="1"/>
  <c r="AR2631" i="17"/>
  <c r="AQ2631" i="17" s="1"/>
  <c r="AP2631" i="17" s="1"/>
  <c r="AO2631" i="17" s="1"/>
  <c r="AN2631" i="17" s="1"/>
  <c r="AM2631" i="17"/>
  <c r="AL2631" i="17" s="1"/>
  <c r="AT2623" i="17"/>
  <c r="AS2623" i="17"/>
  <c r="AR2623" i="17" s="1"/>
  <c r="AQ2623" i="17"/>
  <c r="AP2623" i="17" s="1"/>
  <c r="AO2623" i="17" s="1"/>
  <c r="AN2623" i="17"/>
  <c r="AM2623" i="17"/>
  <c r="AL2623" i="17" s="1"/>
  <c r="AT2615" i="17"/>
  <c r="AS2615" i="17" s="1"/>
  <c r="AR2615" i="17"/>
  <c r="AQ2615" i="17" s="1"/>
  <c r="AP2615" i="17" s="1"/>
  <c r="AO2615" i="17" s="1"/>
  <c r="AN2615" i="17"/>
  <c r="AM2615" i="17" s="1"/>
  <c r="AL2615" i="17" s="1"/>
  <c r="AT2607" i="17"/>
  <c r="AS2607" i="17"/>
  <c r="AR2607" i="17" s="1"/>
  <c r="AQ2607" i="17" s="1"/>
  <c r="AP2607" i="17"/>
  <c r="AO2607" i="17" s="1"/>
  <c r="AN2607" i="17" s="1"/>
  <c r="AM2607" i="17" s="1"/>
  <c r="AL2607" i="17" s="1"/>
  <c r="AI2607" i="17" s="1"/>
  <c r="AT2582" i="17"/>
  <c r="AS2582" i="17" s="1"/>
  <c r="AR2582" i="17" s="1"/>
  <c r="AQ2582" i="17"/>
  <c r="AP2582" i="17" s="1"/>
  <c r="AO2582" i="17" s="1"/>
  <c r="AN2582" i="17" s="1"/>
  <c r="AM2582" i="17" s="1"/>
  <c r="AL2582" i="17" s="1"/>
  <c r="AT2550" i="17"/>
  <c r="AS2550" i="17"/>
  <c r="AR2550" i="17"/>
  <c r="AQ2550" i="17" s="1"/>
  <c r="AP2550" i="17" s="1"/>
  <c r="AO2550" i="17"/>
  <c r="AN2550" i="17" s="1"/>
  <c r="AM2550" i="17" s="1"/>
  <c r="AL2550" i="17" s="1"/>
  <c r="AT2028" i="17"/>
  <c r="AS2028" i="17"/>
  <c r="AR2028" i="17"/>
  <c r="AQ2028" i="17" s="1"/>
  <c r="AP2028" i="17" s="1"/>
  <c r="AO2028" i="17" s="1"/>
  <c r="AN2028" i="17"/>
  <c r="AM2028" i="17" s="1"/>
  <c r="AL2028" i="17" s="1"/>
  <c r="AT2580" i="17"/>
  <c r="AS2580" i="17"/>
  <c r="AR2580" i="17" s="1"/>
  <c r="AQ2580" i="17" s="1"/>
  <c r="AP2580" i="17" s="1"/>
  <c r="AO2580" i="17" s="1"/>
  <c r="AN2580" i="17" s="1"/>
  <c r="AM2580" i="17" s="1"/>
  <c r="AL2580" i="17" s="1"/>
  <c r="AT2548" i="17"/>
  <c r="AS2548" i="17" s="1"/>
  <c r="AR2548" i="17" s="1"/>
  <c r="AQ2548" i="17" s="1"/>
  <c r="AP2548" i="17"/>
  <c r="AO2548" i="17" s="1"/>
  <c r="AN2548" i="17" s="1"/>
  <c r="AM2548" i="17" s="1"/>
  <c r="AL2548" i="17"/>
  <c r="AT2544" i="17"/>
  <c r="AS2544" i="17"/>
  <c r="AR2544" i="17" s="1"/>
  <c r="AQ2544" i="17"/>
  <c r="AP2544" i="17" s="1"/>
  <c r="AO2544" i="17" s="1"/>
  <c r="AN2544" i="17"/>
  <c r="AM2544" i="17" s="1"/>
  <c r="AL2544" i="17" s="1"/>
  <c r="AT2536" i="17"/>
  <c r="AS2536" i="17" s="1"/>
  <c r="AR2536" i="17" s="1"/>
  <c r="AQ2536" i="17" s="1"/>
  <c r="AP2536" i="17" s="1"/>
  <c r="AO2536" i="17"/>
  <c r="AN2536" i="17" s="1"/>
  <c r="AM2536" i="17" s="1"/>
  <c r="AL2536" i="17" s="1"/>
  <c r="AT2528" i="17"/>
  <c r="AS2528" i="17"/>
  <c r="AR2528" i="17" s="1"/>
  <c r="AQ2528" i="17" s="1"/>
  <c r="AP2528" i="17" s="1"/>
  <c r="AO2528" i="17" s="1"/>
  <c r="AN2528" i="17" s="1"/>
  <c r="AM2528" i="17" s="1"/>
  <c r="AL2528" i="17" s="1"/>
  <c r="AT2520" i="17"/>
  <c r="AS2520" i="17" s="1"/>
  <c r="AR2520" i="17" s="1"/>
  <c r="AQ2520" i="17" s="1"/>
  <c r="AP2520" i="17" s="1"/>
  <c r="AO2520" i="17" s="1"/>
  <c r="AN2520" i="17" s="1"/>
  <c r="AM2520" i="17" s="1"/>
  <c r="AL2520" i="17" s="1"/>
  <c r="AT2512" i="17"/>
  <c r="AS2512" i="17"/>
  <c r="AR2512" i="17"/>
  <c r="AQ2512" i="17"/>
  <c r="AP2512" i="17" s="1"/>
  <c r="AO2512" i="17" s="1"/>
  <c r="AN2512" i="17" s="1"/>
  <c r="AM2512" i="17" s="1"/>
  <c r="AL2512" i="17" s="1"/>
  <c r="AT2504" i="17"/>
  <c r="AS2504" i="17"/>
  <c r="AR2504" i="17" s="1"/>
  <c r="AQ2504" i="17" s="1"/>
  <c r="AP2504" i="17" s="1"/>
  <c r="AO2504" i="17" s="1"/>
  <c r="AN2504" i="17" s="1"/>
  <c r="AM2504" i="17" s="1"/>
  <c r="AL2504" i="17" s="1"/>
  <c r="AT2496" i="17"/>
  <c r="AS2496" i="17" s="1"/>
  <c r="AR2496" i="17" s="1"/>
  <c r="AQ2496" i="17" s="1"/>
  <c r="AP2496" i="17" s="1"/>
  <c r="AO2496" i="17" s="1"/>
  <c r="AN2496" i="17" s="1"/>
  <c r="AM2496" i="17" s="1"/>
  <c r="AL2496" i="17" s="1"/>
  <c r="AT2488" i="17"/>
  <c r="AS2488" i="17" s="1"/>
  <c r="AR2488" i="17"/>
  <c r="AQ2488" i="17" s="1"/>
  <c r="AP2488" i="17" s="1"/>
  <c r="AO2488" i="17" s="1"/>
  <c r="AN2488" i="17" s="1"/>
  <c r="AM2488" i="17"/>
  <c r="AL2488" i="17" s="1"/>
  <c r="AT2480" i="17"/>
  <c r="AS2480" i="17"/>
  <c r="AR2480" i="17" s="1"/>
  <c r="AQ2480" i="17"/>
  <c r="AP2480" i="17" s="1"/>
  <c r="AO2480" i="17" s="1"/>
  <c r="AN2480" i="17" s="1"/>
  <c r="AM2480" i="17" s="1"/>
  <c r="AL2480" i="17" s="1"/>
  <c r="AI2480" i="17" s="1"/>
  <c r="AT2472" i="17"/>
  <c r="AS2472" i="17" s="1"/>
  <c r="AR2472" i="17"/>
  <c r="AQ2472" i="17" s="1"/>
  <c r="AP2472" i="17" s="1"/>
  <c r="AO2472" i="17" s="1"/>
  <c r="AN2472" i="17" s="1"/>
  <c r="AM2472" i="17" s="1"/>
  <c r="AL2472" i="17" s="1"/>
  <c r="AT2464" i="17"/>
  <c r="AS2464" i="17"/>
  <c r="AR2464" i="17" s="1"/>
  <c r="AQ2464" i="17" s="1"/>
  <c r="AP2464" i="17"/>
  <c r="AO2464" i="17" s="1"/>
  <c r="AN2464" i="17" s="1"/>
  <c r="AM2464" i="17"/>
  <c r="AL2464" i="17" s="1"/>
  <c r="AK2464" i="17" s="1"/>
  <c r="AT2456" i="17"/>
  <c r="AS2456" i="17" s="1"/>
  <c r="AR2456" i="17" s="1"/>
  <c r="AQ2456" i="17" s="1"/>
  <c r="AP2456" i="17" s="1"/>
  <c r="AO2456" i="17" s="1"/>
  <c r="AN2456" i="17" s="1"/>
  <c r="AM2456" i="17" s="1"/>
  <c r="AL2456" i="17" s="1"/>
  <c r="AT2448" i="17"/>
  <c r="AS2448" i="17"/>
  <c r="AR2448" i="17"/>
  <c r="AQ2448" i="17" s="1"/>
  <c r="AP2448" i="17" s="1"/>
  <c r="AO2448" i="17" s="1"/>
  <c r="AN2448" i="17" s="1"/>
  <c r="AM2448" i="17" s="1"/>
  <c r="AL2448" i="17" s="1"/>
  <c r="AT2440" i="17"/>
  <c r="AS2440" i="17"/>
  <c r="AR2440" i="17"/>
  <c r="AQ2440" i="17" s="1"/>
  <c r="AP2440" i="17" s="1"/>
  <c r="AO2440" i="17" s="1"/>
  <c r="AN2440" i="17"/>
  <c r="AM2440" i="17" s="1"/>
  <c r="AL2440" i="17" s="1"/>
  <c r="AJ2440" i="17" s="1"/>
  <c r="AT2432" i="17"/>
  <c r="AS2432" i="17" s="1"/>
  <c r="AR2432" i="17" s="1"/>
  <c r="AQ2432" i="17" s="1"/>
  <c r="AP2432" i="17" s="1"/>
  <c r="AO2432" i="17" s="1"/>
  <c r="AN2432" i="17" s="1"/>
  <c r="AM2432" i="17" s="1"/>
  <c r="AL2432" i="17" s="1"/>
  <c r="AT2424" i="17"/>
  <c r="AS2424" i="17" s="1"/>
  <c r="AR2424" i="17" s="1"/>
  <c r="AQ2424" i="17" s="1"/>
  <c r="AP2424" i="17"/>
  <c r="AO2424" i="17" s="1"/>
  <c r="AN2424" i="17" s="1"/>
  <c r="AM2424" i="17" s="1"/>
  <c r="AL2424" i="17" s="1"/>
  <c r="AT2416" i="17"/>
  <c r="AS2416" i="17"/>
  <c r="AR2416" i="17" s="1"/>
  <c r="AQ2416" i="17" s="1"/>
  <c r="AP2416" i="17" s="1"/>
  <c r="AO2416" i="17" s="1"/>
  <c r="AN2416" i="17"/>
  <c r="AM2416" i="17" s="1"/>
  <c r="AL2416" i="17" s="1"/>
  <c r="AT2408" i="17"/>
  <c r="AS2408" i="17" s="1"/>
  <c r="AR2408" i="17" s="1"/>
  <c r="AQ2408" i="17" s="1"/>
  <c r="AP2408" i="17" s="1"/>
  <c r="AO2408" i="17" s="1"/>
  <c r="AN2408" i="17" s="1"/>
  <c r="AM2408" i="17" s="1"/>
  <c r="AL2408" i="17" s="1"/>
  <c r="AT2400" i="17"/>
  <c r="AS2400" i="17"/>
  <c r="AR2400" i="17" s="1"/>
  <c r="AQ2400" i="17" s="1"/>
  <c r="AP2400" i="17" s="1"/>
  <c r="AO2400" i="17" s="1"/>
  <c r="AN2400" i="17" s="1"/>
  <c r="AM2400" i="17" s="1"/>
  <c r="AL2400" i="17" s="1"/>
  <c r="AT2392" i="17"/>
  <c r="AS2392" i="17" s="1"/>
  <c r="AR2392" i="17" s="1"/>
  <c r="AQ2392" i="17"/>
  <c r="AP2392" i="17"/>
  <c r="AO2392" i="17" s="1"/>
  <c r="AN2392" i="17" s="1"/>
  <c r="AM2392" i="17" s="1"/>
  <c r="AL2392" i="17"/>
  <c r="AT2384" i="17"/>
  <c r="AS2384" i="17"/>
  <c r="AR2384" i="17"/>
  <c r="AQ2384" i="17"/>
  <c r="AP2384" i="17" s="1"/>
  <c r="AO2384" i="17"/>
  <c r="AN2384" i="17" s="1"/>
  <c r="AM2384" i="17"/>
  <c r="AL2384" i="17" s="1"/>
  <c r="AT2376" i="17"/>
  <c r="AS2376" i="17"/>
  <c r="AR2376" i="17" s="1"/>
  <c r="AQ2376" i="17" s="1"/>
  <c r="AP2376" i="17"/>
  <c r="AO2376" i="17" s="1"/>
  <c r="AN2376" i="17" s="1"/>
  <c r="AM2376" i="17" s="1"/>
  <c r="AL2376" i="17" s="1"/>
  <c r="AT2368" i="17"/>
  <c r="AS2368" i="17"/>
  <c r="AR2368" i="17" s="1"/>
  <c r="AQ2368" i="17"/>
  <c r="AP2368" i="17" s="1"/>
  <c r="AO2368" i="17" s="1"/>
  <c r="AN2368" i="17" s="1"/>
  <c r="AM2368" i="17" s="1"/>
  <c r="AL2368" i="17"/>
  <c r="AT2360" i="17"/>
  <c r="AS2360" i="17" s="1"/>
  <c r="AR2360" i="17"/>
  <c r="AQ2360" i="17" s="1"/>
  <c r="AP2360" i="17" s="1"/>
  <c r="AO2360" i="17" s="1"/>
  <c r="AN2360" i="17" s="1"/>
  <c r="AM2360" i="17" s="1"/>
  <c r="AL2360" i="17" s="1"/>
  <c r="AT2352" i="17"/>
  <c r="AS2352" i="17"/>
  <c r="AR2352" i="17" s="1"/>
  <c r="AQ2352" i="17"/>
  <c r="AP2352" i="17" s="1"/>
  <c r="AO2352" i="17" s="1"/>
  <c r="AN2352" i="17" s="1"/>
  <c r="AM2352" i="17" s="1"/>
  <c r="AL2352" i="17" s="1"/>
  <c r="AT2344" i="17"/>
  <c r="AS2344" i="17" s="1"/>
  <c r="AR2344" i="17"/>
  <c r="AQ2344" i="17" s="1"/>
  <c r="AP2344" i="17" s="1"/>
  <c r="AO2344" i="17"/>
  <c r="AN2344" i="17"/>
  <c r="AM2344" i="17" s="1"/>
  <c r="AL2344" i="17" s="1"/>
  <c r="AT2336" i="17"/>
  <c r="AS2336" i="17"/>
  <c r="AR2336" i="17" s="1"/>
  <c r="AQ2336" i="17" s="1"/>
  <c r="AP2336" i="17"/>
  <c r="AO2336" i="17" s="1"/>
  <c r="AN2336" i="17" s="1"/>
  <c r="AM2336" i="17" s="1"/>
  <c r="AL2336" i="17" s="1"/>
  <c r="AT2328" i="17"/>
  <c r="AS2328" i="17" s="1"/>
  <c r="AR2328" i="17" s="1"/>
  <c r="AQ2328" i="17"/>
  <c r="AP2328" i="17" s="1"/>
  <c r="AO2328" i="17" s="1"/>
  <c r="AN2328" i="17"/>
  <c r="AM2328" i="17" s="1"/>
  <c r="AL2328" i="17" s="1"/>
  <c r="AT2320" i="17"/>
  <c r="AS2320" i="17"/>
  <c r="AR2320" i="17"/>
  <c r="AQ2320" i="17"/>
  <c r="AP2320" i="17" s="1"/>
  <c r="AO2320" i="17"/>
  <c r="AN2320" i="17" s="1"/>
  <c r="AM2320" i="17" s="1"/>
  <c r="AL2320" i="17" s="1"/>
  <c r="AT2312" i="17"/>
  <c r="AS2312" i="17"/>
  <c r="AR2312" i="17"/>
  <c r="AQ2312" i="17" s="1"/>
  <c r="AP2312" i="17" s="1"/>
  <c r="AO2312" i="17" s="1"/>
  <c r="AN2312" i="17" s="1"/>
  <c r="AM2312" i="17" s="1"/>
  <c r="AL2312" i="17" s="1"/>
  <c r="AT2304" i="17"/>
  <c r="AS2304" i="17"/>
  <c r="AR2304" i="17" s="1"/>
  <c r="AQ2304" i="17" s="1"/>
  <c r="AP2304" i="17" s="1"/>
  <c r="AO2304" i="17"/>
  <c r="AN2304" i="17" s="1"/>
  <c r="AM2304" i="17" s="1"/>
  <c r="AL2304" i="17" s="1"/>
  <c r="AT2296" i="17"/>
  <c r="AS2296" i="17" s="1"/>
  <c r="AR2296" i="17" s="1"/>
  <c r="AQ2296" i="17" s="1"/>
  <c r="AP2296" i="17" s="1"/>
  <c r="AO2296" i="17" s="1"/>
  <c r="AN2296" i="17" s="1"/>
  <c r="AM2296" i="17" s="1"/>
  <c r="AL2296" i="17" s="1"/>
  <c r="AT2288" i="17"/>
  <c r="AS2288" i="17"/>
  <c r="AR2288" i="17" s="1"/>
  <c r="AQ2288" i="17" s="1"/>
  <c r="AP2288" i="17" s="1"/>
  <c r="AO2288" i="17" s="1"/>
  <c r="AN2288" i="17" s="1"/>
  <c r="AM2288" i="17" s="1"/>
  <c r="AL2288" i="17" s="1"/>
  <c r="AT2280" i="17"/>
  <c r="AS2280" i="17" s="1"/>
  <c r="AR2280" i="17"/>
  <c r="AQ2280" i="17" s="1"/>
  <c r="AP2280" i="17" s="1"/>
  <c r="AO2280" i="17"/>
  <c r="AN2280" i="17" s="1"/>
  <c r="AM2280" i="17" s="1"/>
  <c r="AL2280" i="17"/>
  <c r="AT2272" i="17"/>
  <c r="AS2272" i="17"/>
  <c r="AR2272" i="17" s="1"/>
  <c r="AQ2272" i="17" s="1"/>
  <c r="AP2272" i="17" s="1"/>
  <c r="AO2272" i="17" s="1"/>
  <c r="AN2272" i="17" s="1"/>
  <c r="AM2272" i="17" s="1"/>
  <c r="AL2272" i="17" s="1"/>
  <c r="AT2264" i="17"/>
  <c r="AS2264" i="17" s="1"/>
  <c r="AR2264" i="17" s="1"/>
  <c r="AQ2264" i="17" s="1"/>
  <c r="AP2264" i="17" s="1"/>
  <c r="AO2264" i="17" s="1"/>
  <c r="AN2264" i="17" s="1"/>
  <c r="AM2264" i="17" s="1"/>
  <c r="AL2264" i="17" s="1"/>
  <c r="AT2256" i="17"/>
  <c r="AS2256" i="17"/>
  <c r="AR2256" i="17"/>
  <c r="AQ2256" i="17"/>
  <c r="AP2256" i="17" s="1"/>
  <c r="AO2256" i="17" s="1"/>
  <c r="AN2256" i="17" s="1"/>
  <c r="AM2256" i="17"/>
  <c r="AL2256" i="17" s="1"/>
  <c r="AT2248" i="17"/>
  <c r="AS2248" i="17"/>
  <c r="AR2248" i="17" s="1"/>
  <c r="AQ2248" i="17" s="1"/>
  <c r="AP2248" i="17" s="1"/>
  <c r="AO2248" i="17" s="1"/>
  <c r="AN2248" i="17" s="1"/>
  <c r="AM2248" i="17" s="1"/>
  <c r="AL2248" i="17" s="1"/>
  <c r="AT2240" i="17"/>
  <c r="AS2240" i="17" s="1"/>
  <c r="AR2240" i="17" s="1"/>
  <c r="AQ2240" i="17"/>
  <c r="AP2240" i="17" s="1"/>
  <c r="AO2240" i="17" s="1"/>
  <c r="AN2240" i="17" s="1"/>
  <c r="AM2240" i="17" s="1"/>
  <c r="AL2240" i="17" s="1"/>
  <c r="AT2226" i="17"/>
  <c r="AS2226" i="17" s="1"/>
  <c r="AR2226" i="17"/>
  <c r="AQ2226" i="17" s="1"/>
  <c r="AP2226" i="17"/>
  <c r="AO2226" i="17" s="1"/>
  <c r="AN2226" i="17" s="1"/>
  <c r="AM2226" i="17"/>
  <c r="AL2226" i="17" s="1"/>
  <c r="AT2194" i="17"/>
  <c r="AS2194" i="17"/>
  <c r="AR2194" i="17" s="1"/>
  <c r="AQ2194" i="17"/>
  <c r="AP2194" i="17" s="1"/>
  <c r="AO2194" i="17" s="1"/>
  <c r="AN2194" i="17" s="1"/>
  <c r="AM2194" i="17" s="1"/>
  <c r="AL2194" i="17" s="1"/>
  <c r="AT2162" i="17"/>
  <c r="AS2162" i="17" s="1"/>
  <c r="AR2162" i="17"/>
  <c r="AQ2162" i="17" s="1"/>
  <c r="AP2162" i="17" s="1"/>
  <c r="AO2162" i="17" s="1"/>
  <c r="AN2162" i="17"/>
  <c r="AM2162" i="17" s="1"/>
  <c r="AL2162" i="17" s="1"/>
  <c r="AT1956" i="17"/>
  <c r="AS1956" i="17"/>
  <c r="AR1956" i="17" s="1"/>
  <c r="AQ1956" i="17" s="1"/>
  <c r="AP1956" i="17"/>
  <c r="AO1956" i="17"/>
  <c r="AN1956" i="17" s="1"/>
  <c r="AM1956" i="17"/>
  <c r="AL1956" i="17" s="1"/>
  <c r="BM55" i="17"/>
  <c r="BL55" i="17" s="1"/>
  <c r="BK55" i="17" s="1"/>
  <c r="BJ55" i="17"/>
  <c r="BI55" i="17" s="1"/>
  <c r="BH55" i="17" s="1"/>
  <c r="BG55" i="17"/>
  <c r="BF55" i="17" s="1"/>
  <c r="BE55" i="17" s="1"/>
  <c r="AT2597" i="17"/>
  <c r="AS2597" i="17"/>
  <c r="AR2597" i="17"/>
  <c r="AQ2597" i="17" s="1"/>
  <c r="AP2597" i="17" s="1"/>
  <c r="AO2597" i="17"/>
  <c r="AN2597" i="17" s="1"/>
  <c r="AM2597" i="17" s="1"/>
  <c r="AL2597" i="17" s="1"/>
  <c r="AT2589" i="17"/>
  <c r="AS2589" i="17"/>
  <c r="AR2589" i="17"/>
  <c r="AQ2589" i="17" s="1"/>
  <c r="AP2589" i="17"/>
  <c r="AO2589" i="17" s="1"/>
  <c r="AN2589" i="17"/>
  <c r="AM2589" i="17" s="1"/>
  <c r="AL2589" i="17" s="1"/>
  <c r="AT2581" i="17"/>
  <c r="AS2581" i="17" s="1"/>
  <c r="AR2581" i="17" s="1"/>
  <c r="AQ2581" i="17" s="1"/>
  <c r="AP2581" i="17" s="1"/>
  <c r="AO2581" i="17" s="1"/>
  <c r="AN2581" i="17" s="1"/>
  <c r="AM2581" i="17" s="1"/>
  <c r="AL2581" i="17" s="1"/>
  <c r="AT2573" i="17"/>
  <c r="AS2573" i="17" s="1"/>
  <c r="AR2573" i="17"/>
  <c r="AQ2573" i="17" s="1"/>
  <c r="AP2573" i="17" s="1"/>
  <c r="AO2573" i="17" s="1"/>
  <c r="AN2573" i="17" s="1"/>
  <c r="AM2573" i="17" s="1"/>
  <c r="AL2573" i="17" s="1"/>
  <c r="AI2573" i="17" s="1"/>
  <c r="AT2565" i="17"/>
  <c r="AS2565" i="17"/>
  <c r="AR2565" i="17"/>
  <c r="AQ2565" i="17" s="1"/>
  <c r="AP2565" i="17" s="1"/>
  <c r="AO2565" i="17" s="1"/>
  <c r="AN2565" i="17" s="1"/>
  <c r="AM2565" i="17" s="1"/>
  <c r="AL2565" i="17" s="1"/>
  <c r="AT2557" i="17"/>
  <c r="AS2557" i="17"/>
  <c r="AR2557" i="17" s="1"/>
  <c r="AQ2557" i="17" s="1"/>
  <c r="AP2557" i="17"/>
  <c r="AO2557" i="17" s="1"/>
  <c r="AN2557" i="17" s="1"/>
  <c r="AM2557" i="17" s="1"/>
  <c r="AL2557" i="17" s="1"/>
  <c r="AT2549" i="17"/>
  <c r="AS2549" i="17"/>
  <c r="AR2549" i="17" s="1"/>
  <c r="AQ2549" i="17"/>
  <c r="AP2549" i="17" s="1"/>
  <c r="AO2549" i="17"/>
  <c r="AN2549" i="17" s="1"/>
  <c r="AM2549" i="17" s="1"/>
  <c r="AL2549" i="17" s="1"/>
  <c r="AT2541" i="17"/>
  <c r="AS2541" i="17" s="1"/>
  <c r="AR2541" i="17"/>
  <c r="AQ2541" i="17"/>
  <c r="AP2541" i="17"/>
  <c r="AO2541" i="17" s="1"/>
  <c r="AN2541" i="17" s="1"/>
  <c r="AM2541" i="17"/>
  <c r="AL2541" i="17" s="1"/>
  <c r="AI2541" i="17" s="1"/>
  <c r="AT2533" i="17"/>
  <c r="AS2533" i="17"/>
  <c r="AR2533" i="17"/>
  <c r="AQ2533" i="17"/>
  <c r="AP2533" i="17" s="1"/>
  <c r="AO2533" i="17"/>
  <c r="AN2533" i="17" s="1"/>
  <c r="AM2533" i="17" s="1"/>
  <c r="AL2533" i="17" s="1"/>
  <c r="AT2525" i="17"/>
  <c r="AS2525" i="17"/>
  <c r="AR2525" i="17" s="1"/>
  <c r="AQ2525" i="17" s="1"/>
  <c r="AP2525" i="17" s="1"/>
  <c r="AO2525" i="17" s="1"/>
  <c r="AN2525" i="17" s="1"/>
  <c r="AM2525" i="17" s="1"/>
  <c r="AL2525" i="17" s="1"/>
  <c r="AT2517" i="17"/>
  <c r="AS2517" i="17" s="1"/>
  <c r="AR2517" i="17" s="1"/>
  <c r="AQ2517" i="17"/>
  <c r="AP2517" i="17" s="1"/>
  <c r="AO2517" i="17" s="1"/>
  <c r="AN2517" i="17" s="1"/>
  <c r="AM2517" i="17" s="1"/>
  <c r="AL2517" i="17" s="1"/>
  <c r="AT2509" i="17"/>
  <c r="AS2509" i="17" s="1"/>
  <c r="AR2509" i="17"/>
  <c r="AQ2509" i="17" s="1"/>
  <c r="AP2509" i="17"/>
  <c r="AO2509" i="17" s="1"/>
  <c r="AN2509" i="17" s="1"/>
  <c r="AM2509" i="17" s="1"/>
  <c r="AL2509" i="17" s="1"/>
  <c r="AT2501" i="17"/>
  <c r="AS2501" i="17"/>
  <c r="AR2501" i="17"/>
  <c r="AQ2501" i="17" s="1"/>
  <c r="AP2501" i="17" s="1"/>
  <c r="AO2501" i="17"/>
  <c r="AN2501" i="17" s="1"/>
  <c r="AM2501" i="17" s="1"/>
  <c r="AL2501" i="17" s="1"/>
  <c r="AI2501" i="17" s="1"/>
  <c r="AT2493" i="17"/>
  <c r="AS2493" i="17"/>
  <c r="AR2493" i="17" s="1"/>
  <c r="AQ2493" i="17" s="1"/>
  <c r="AP2493" i="17"/>
  <c r="AO2493" i="17" s="1"/>
  <c r="AN2493" i="17"/>
  <c r="AM2493" i="17" s="1"/>
  <c r="AL2493" i="17" s="1"/>
  <c r="AJ2493" i="17" s="1"/>
  <c r="AT2485" i="17"/>
  <c r="AS2485" i="17" s="1"/>
  <c r="AR2485" i="17"/>
  <c r="AQ2485" i="17" s="1"/>
  <c r="AP2485" i="17"/>
  <c r="AO2485" i="17" s="1"/>
  <c r="AN2485" i="17" s="1"/>
  <c r="AM2485" i="17"/>
  <c r="AL2485" i="17" s="1"/>
  <c r="AT2477" i="17"/>
  <c r="AS2477" i="17"/>
  <c r="AR2477" i="17"/>
  <c r="AQ2477" i="17" s="1"/>
  <c r="AP2477" i="17" s="1"/>
  <c r="AO2477" i="17"/>
  <c r="AN2477" i="17" s="1"/>
  <c r="AM2477" i="17" s="1"/>
  <c r="AL2477" i="17" s="1"/>
  <c r="AT2469" i="17"/>
  <c r="AS2469" i="17"/>
  <c r="AR2469" i="17"/>
  <c r="AQ2469" i="17" s="1"/>
  <c r="AP2469" i="17"/>
  <c r="AO2469" i="17" s="1"/>
  <c r="AN2469" i="17" s="1"/>
  <c r="AM2469" i="17" s="1"/>
  <c r="AL2469" i="17" s="1"/>
  <c r="AI2469" i="17" s="1"/>
  <c r="AT2461" i="17"/>
  <c r="AS2461" i="17" s="1"/>
  <c r="AR2461" i="17" s="1"/>
  <c r="AQ2461" i="17" s="1"/>
  <c r="AP2461" i="17" s="1"/>
  <c r="AO2461" i="17" s="1"/>
  <c r="AN2461" i="17" s="1"/>
  <c r="AM2461" i="17" s="1"/>
  <c r="AL2461" i="17"/>
  <c r="AT2453" i="17"/>
  <c r="AS2453" i="17" s="1"/>
  <c r="AR2453" i="17"/>
  <c r="AQ2453" i="17" s="1"/>
  <c r="AP2453" i="17" s="1"/>
  <c r="AO2453" i="17" s="1"/>
  <c r="AN2453" i="17" s="1"/>
  <c r="AM2453" i="17" s="1"/>
  <c r="AL2453" i="17" s="1"/>
  <c r="AT2445" i="17"/>
  <c r="AS2445" i="17"/>
  <c r="AR2445" i="17"/>
  <c r="AQ2445" i="17" s="1"/>
  <c r="AP2445" i="17" s="1"/>
  <c r="AO2445" i="17" s="1"/>
  <c r="AN2445" i="17" s="1"/>
  <c r="AM2445" i="17" s="1"/>
  <c r="AL2445" i="17" s="1"/>
  <c r="AT2437" i="17"/>
  <c r="AS2437" i="17"/>
  <c r="AR2437" i="17" s="1"/>
  <c r="AQ2437" i="17" s="1"/>
  <c r="AP2437" i="17"/>
  <c r="AO2437" i="17" s="1"/>
  <c r="AN2437" i="17" s="1"/>
  <c r="AM2437" i="17" s="1"/>
  <c r="AL2437" i="17" s="1"/>
  <c r="AT2429" i="17"/>
  <c r="AS2429" i="17" s="1"/>
  <c r="AR2429" i="17" s="1"/>
  <c r="AQ2429" i="17"/>
  <c r="AP2429" i="17" s="1"/>
  <c r="AO2429" i="17"/>
  <c r="AN2429" i="17" s="1"/>
  <c r="AM2429" i="17" s="1"/>
  <c r="AL2429" i="17" s="1"/>
  <c r="AJ2429" i="17" s="1"/>
  <c r="AT2421" i="17"/>
  <c r="AS2421" i="17" s="1"/>
  <c r="AR2421" i="17"/>
  <c r="AQ2421" i="17" s="1"/>
  <c r="AP2421" i="17" s="1"/>
  <c r="AO2421" i="17" s="1"/>
  <c r="AN2421" i="17" s="1"/>
  <c r="AM2421" i="17" s="1"/>
  <c r="AL2421" i="17" s="1"/>
  <c r="AT2413" i="17"/>
  <c r="AS2413" i="17"/>
  <c r="AR2413" i="17"/>
  <c r="AQ2413" i="17" s="1"/>
  <c r="AP2413" i="17" s="1"/>
  <c r="AO2413" i="17"/>
  <c r="AN2413" i="17" s="1"/>
  <c r="AM2413" i="17"/>
  <c r="AL2413" i="17" s="1"/>
  <c r="AT2405" i="17"/>
  <c r="AS2405" i="17"/>
  <c r="AR2405" i="17"/>
  <c r="AQ2405" i="17" s="1"/>
  <c r="AP2405" i="17"/>
  <c r="AO2405" i="17" s="1"/>
  <c r="AN2405" i="17" s="1"/>
  <c r="AM2405" i="17" s="1"/>
  <c r="AL2405" i="17" s="1"/>
  <c r="AT2397" i="17"/>
  <c r="AS2397" i="17" s="1"/>
  <c r="AR2397" i="17" s="1"/>
  <c r="AQ2397" i="17" s="1"/>
  <c r="AP2397" i="17" s="1"/>
  <c r="AO2397" i="17" s="1"/>
  <c r="AN2397" i="17" s="1"/>
  <c r="AM2397" i="17" s="1"/>
  <c r="AL2397" i="17"/>
  <c r="AT2389" i="17"/>
  <c r="AS2389" i="17" s="1"/>
  <c r="AR2389" i="17"/>
  <c r="AQ2389" i="17" s="1"/>
  <c r="AP2389" i="17" s="1"/>
  <c r="AO2389" i="17" s="1"/>
  <c r="AN2389" i="17" s="1"/>
  <c r="AM2389" i="17" s="1"/>
  <c r="AL2389" i="17" s="1"/>
  <c r="AT2381" i="17"/>
  <c r="AS2381" i="17"/>
  <c r="AR2381" i="17"/>
  <c r="AQ2381" i="17" s="1"/>
  <c r="AP2381" i="17" s="1"/>
  <c r="AO2381" i="17" s="1"/>
  <c r="AN2381" i="17" s="1"/>
  <c r="AM2381" i="17" s="1"/>
  <c r="AL2381" i="17" s="1"/>
  <c r="AT2373" i="17"/>
  <c r="AS2373" i="17"/>
  <c r="AR2373" i="17" s="1"/>
  <c r="AQ2373" i="17" s="1"/>
  <c r="AP2373" i="17"/>
  <c r="AO2373" i="17" s="1"/>
  <c r="AN2373" i="17" s="1"/>
  <c r="AM2373" i="17" s="1"/>
  <c r="AL2373" i="17" s="1"/>
  <c r="AT2365" i="17"/>
  <c r="AS2365" i="17" s="1"/>
  <c r="AR2365" i="17" s="1"/>
  <c r="AQ2365" i="17" s="1"/>
  <c r="AP2365" i="17" s="1"/>
  <c r="AO2365" i="17" s="1"/>
  <c r="AN2365" i="17" s="1"/>
  <c r="AM2365" i="17" s="1"/>
  <c r="AL2365" i="17" s="1"/>
  <c r="AT2357" i="17"/>
  <c r="AS2357" i="17" s="1"/>
  <c r="AR2357" i="17"/>
  <c r="AQ2357" i="17" s="1"/>
  <c r="AP2357" i="17" s="1"/>
  <c r="AO2357" i="17" s="1"/>
  <c r="AN2357" i="17" s="1"/>
  <c r="AM2357" i="17" s="1"/>
  <c r="AL2357" i="17" s="1"/>
  <c r="AT2349" i="17"/>
  <c r="AS2349" i="17"/>
  <c r="AR2349" i="17"/>
  <c r="AQ2349" i="17" s="1"/>
  <c r="AP2349" i="17" s="1"/>
  <c r="AO2349" i="17" s="1"/>
  <c r="AN2349" i="17" s="1"/>
  <c r="AM2349" i="17" s="1"/>
  <c r="AL2349" i="17" s="1"/>
  <c r="AT2341" i="17"/>
  <c r="AS2341" i="17"/>
  <c r="AR2341" i="17"/>
  <c r="AQ2341" i="17" s="1"/>
  <c r="AP2341" i="17"/>
  <c r="AO2341" i="17" s="1"/>
  <c r="AN2341" i="17"/>
  <c r="AM2341" i="17" s="1"/>
  <c r="AL2341" i="17" s="1"/>
  <c r="AI2341" i="17" s="1"/>
  <c r="AT2333" i="17"/>
  <c r="AS2333" i="17" s="1"/>
  <c r="AR2333" i="17" s="1"/>
  <c r="AQ2333" i="17" s="1"/>
  <c r="AP2333" i="17" s="1"/>
  <c r="AO2333" i="17" s="1"/>
  <c r="AN2333" i="17" s="1"/>
  <c r="AM2333" i="17" s="1"/>
  <c r="AL2333" i="17" s="1"/>
  <c r="AT2325" i="17"/>
  <c r="AS2325" i="17" s="1"/>
  <c r="AR2325" i="17"/>
  <c r="AQ2325" i="17" s="1"/>
  <c r="AP2325" i="17" s="1"/>
  <c r="AO2325" i="17" s="1"/>
  <c r="AN2325" i="17" s="1"/>
  <c r="AM2325" i="17"/>
  <c r="AL2325" i="17" s="1"/>
  <c r="AT2317" i="17"/>
  <c r="AS2317" i="17"/>
  <c r="AR2317" i="17"/>
  <c r="AQ2317" i="17" s="1"/>
  <c r="AP2317" i="17" s="1"/>
  <c r="AO2317" i="17" s="1"/>
  <c r="AN2317" i="17" s="1"/>
  <c r="AM2317" i="17" s="1"/>
  <c r="AL2317" i="17" s="1"/>
  <c r="AT2309" i="17"/>
  <c r="AS2309" i="17"/>
  <c r="AR2309" i="17" s="1"/>
  <c r="AQ2309" i="17" s="1"/>
  <c r="AP2309" i="17" s="1"/>
  <c r="AO2309" i="17" s="1"/>
  <c r="AN2309" i="17" s="1"/>
  <c r="AM2309" i="17" s="1"/>
  <c r="AL2309" i="17" s="1"/>
  <c r="AT2301" i="17"/>
  <c r="AS2301" i="17" s="1"/>
  <c r="AR2301" i="17" s="1"/>
  <c r="AQ2301" i="17"/>
  <c r="AP2301" i="17" s="1"/>
  <c r="AO2301" i="17"/>
  <c r="AN2301" i="17" s="1"/>
  <c r="AM2301" i="17" s="1"/>
  <c r="AL2301" i="17" s="1"/>
  <c r="AJ2301" i="17" s="1"/>
  <c r="AT2293" i="17"/>
  <c r="AS2293" i="17" s="1"/>
  <c r="AR2293" i="17"/>
  <c r="AQ2293" i="17" s="1"/>
  <c r="AP2293" i="17"/>
  <c r="AO2293" i="17" s="1"/>
  <c r="AN2293" i="17" s="1"/>
  <c r="AM2293" i="17"/>
  <c r="AL2293" i="17" s="1"/>
  <c r="AT2285" i="17"/>
  <c r="AS2285" i="17"/>
  <c r="AR2285" i="17"/>
  <c r="AQ2285" i="17" s="1"/>
  <c r="AP2285" i="17" s="1"/>
  <c r="AO2285" i="17"/>
  <c r="AN2285" i="17" s="1"/>
  <c r="AM2285" i="17"/>
  <c r="AL2285" i="17" s="1"/>
  <c r="AJ2285" i="17" s="1"/>
  <c r="AT2277" i="17"/>
  <c r="AS2277" i="17" s="1"/>
  <c r="AR2277" i="17" s="1"/>
  <c r="AQ2277" i="17" s="1"/>
  <c r="AP2277" i="17"/>
  <c r="AO2277" i="17" s="1"/>
  <c r="AN2277" i="17"/>
  <c r="AM2277" i="17" s="1"/>
  <c r="AL2277" i="17" s="1"/>
  <c r="AT2269" i="17"/>
  <c r="AS2269" i="17" s="1"/>
  <c r="AR2269" i="17" s="1"/>
  <c r="AQ2269" i="17" s="1"/>
  <c r="AP2269" i="17" s="1"/>
  <c r="AO2269" i="17"/>
  <c r="AN2269" i="17" s="1"/>
  <c r="AM2269" i="17" s="1"/>
  <c r="AL2269" i="17"/>
  <c r="AT2261" i="17"/>
  <c r="AS2261" i="17" s="1"/>
  <c r="AR2261" i="17"/>
  <c r="AQ2261" i="17" s="1"/>
  <c r="AP2261" i="17" s="1"/>
  <c r="AO2261" i="17" s="1"/>
  <c r="AN2261" i="17" s="1"/>
  <c r="AM2261" i="17" s="1"/>
  <c r="AL2261" i="17" s="1"/>
  <c r="AT2253" i="17"/>
  <c r="AS2253" i="17" s="1"/>
  <c r="AR2253" i="17"/>
  <c r="AQ2253" i="17" s="1"/>
  <c r="AP2253" i="17" s="1"/>
  <c r="AO2253" i="17" s="1"/>
  <c r="AN2253" i="17" s="1"/>
  <c r="AM2253" i="17" s="1"/>
  <c r="AL2253" i="17" s="1"/>
  <c r="AT2245" i="17"/>
  <c r="AS2245" i="17" s="1"/>
  <c r="AR2245" i="17"/>
  <c r="AQ2245" i="17" s="1"/>
  <c r="AP2245" i="17" s="1"/>
  <c r="AO2245" i="17" s="1"/>
  <c r="AN2245" i="17" s="1"/>
  <c r="AM2245" i="17" s="1"/>
  <c r="AL2245" i="17" s="1"/>
  <c r="AT2237" i="17"/>
  <c r="AS2237" i="17" s="1"/>
  <c r="AR2237" i="17" s="1"/>
  <c r="AQ2237" i="17" s="1"/>
  <c r="AP2237" i="17" s="1"/>
  <c r="AO2237" i="17" s="1"/>
  <c r="AN2237" i="17" s="1"/>
  <c r="AM2237" i="17" s="1"/>
  <c r="AL2237" i="17" s="1"/>
  <c r="AT2214" i="17"/>
  <c r="AS2214" i="17" s="1"/>
  <c r="AR2214" i="17" s="1"/>
  <c r="AQ2214" i="17" s="1"/>
  <c r="AP2214" i="17" s="1"/>
  <c r="AO2214" i="17" s="1"/>
  <c r="AN2214" i="17" s="1"/>
  <c r="AM2214" i="17" s="1"/>
  <c r="AL2214" i="17" s="1"/>
  <c r="AJ2214" i="17" s="1"/>
  <c r="AT2182" i="17"/>
  <c r="AS2182" i="17"/>
  <c r="AR2182" i="17"/>
  <c r="AQ2182" i="17" s="1"/>
  <c r="AP2182" i="17" s="1"/>
  <c r="AO2182" i="17" s="1"/>
  <c r="AN2182" i="17" s="1"/>
  <c r="AM2182" i="17" s="1"/>
  <c r="AL2182" i="17" s="1"/>
  <c r="AT2004" i="17"/>
  <c r="AS2004" i="17" s="1"/>
  <c r="AR2004" i="17"/>
  <c r="AQ2004" i="17" s="1"/>
  <c r="AP2004" i="17" s="1"/>
  <c r="AO2004" i="17" s="1"/>
  <c r="AN2004" i="17" s="1"/>
  <c r="AM2004" i="17" s="1"/>
  <c r="AL2004" i="17" s="1"/>
  <c r="AT2228" i="17"/>
  <c r="AS2228" i="17"/>
  <c r="AR2228" i="17" s="1"/>
  <c r="AQ2228" i="17" s="1"/>
  <c r="AP2228" i="17" s="1"/>
  <c r="AO2228" i="17" s="1"/>
  <c r="AN2228" i="17" s="1"/>
  <c r="AM2228" i="17" s="1"/>
  <c r="AL2228" i="17" s="1"/>
  <c r="AT2196" i="17"/>
  <c r="AS2196" i="17" s="1"/>
  <c r="AR2196" i="17" s="1"/>
  <c r="AQ2196" i="17" s="1"/>
  <c r="AP2196" i="17"/>
  <c r="AO2196" i="17" s="1"/>
  <c r="AN2196" i="17" s="1"/>
  <c r="AM2196" i="17" s="1"/>
  <c r="AL2196" i="17" s="1"/>
  <c r="AT2164" i="17"/>
  <c r="AS2164" i="17" s="1"/>
  <c r="AR2164" i="17" s="1"/>
  <c r="AQ2164" i="17"/>
  <c r="AP2164" i="17" s="1"/>
  <c r="AO2164" i="17" s="1"/>
  <c r="AN2164" i="17" s="1"/>
  <c r="AM2164" i="17" s="1"/>
  <c r="AL2164" i="17" s="1"/>
  <c r="AT1948" i="17"/>
  <c r="AS1948" i="17"/>
  <c r="AR1948" i="17"/>
  <c r="AQ1948" i="17" s="1"/>
  <c r="AP1948" i="17"/>
  <c r="AO1948" i="17" s="1"/>
  <c r="AN1948" i="17"/>
  <c r="AM1948" i="17" s="1"/>
  <c r="AL1948" i="17" s="1"/>
  <c r="AT2233" i="17"/>
  <c r="AS2233" i="17"/>
  <c r="AR2233" i="17" s="1"/>
  <c r="AQ2233" i="17" s="1"/>
  <c r="AP2233" i="17" s="1"/>
  <c r="AO2233" i="17" s="1"/>
  <c r="AN2233" i="17" s="1"/>
  <c r="AM2233" i="17" s="1"/>
  <c r="AL2233" i="17" s="1"/>
  <c r="AT2225" i="17"/>
  <c r="AS2225" i="17" s="1"/>
  <c r="AR2225" i="17" s="1"/>
  <c r="AQ2225" i="17" s="1"/>
  <c r="AP2225" i="17" s="1"/>
  <c r="AO2225" i="17" s="1"/>
  <c r="AN2225" i="17" s="1"/>
  <c r="AM2225" i="17" s="1"/>
  <c r="AL2225" i="17" s="1"/>
  <c r="AT2217" i="17"/>
  <c r="AS2217" i="17"/>
  <c r="AR2217" i="17" s="1"/>
  <c r="AQ2217" i="17" s="1"/>
  <c r="AP2217" i="17" s="1"/>
  <c r="AO2217" i="17" s="1"/>
  <c r="AN2217" i="17" s="1"/>
  <c r="AM2217" i="17" s="1"/>
  <c r="AL2217" i="17" s="1"/>
  <c r="AT2209" i="17"/>
  <c r="AS2209" i="17" s="1"/>
  <c r="AR2209" i="17" s="1"/>
  <c r="AQ2209" i="17" s="1"/>
  <c r="AP2209" i="17" s="1"/>
  <c r="AO2209" i="17" s="1"/>
  <c r="AN2209" i="17" s="1"/>
  <c r="AM2209" i="17" s="1"/>
  <c r="AL2209" i="17" s="1"/>
  <c r="AT2201" i="17"/>
  <c r="AS2201" i="17"/>
  <c r="AR2201" i="17" s="1"/>
  <c r="AQ2201" i="17" s="1"/>
  <c r="AP2201" i="17" s="1"/>
  <c r="AO2201" i="17" s="1"/>
  <c r="AN2201" i="17" s="1"/>
  <c r="AM2201" i="17" s="1"/>
  <c r="AL2201" i="17" s="1"/>
  <c r="AI2201" i="17" s="1"/>
  <c r="AT2193" i="17"/>
  <c r="AS2193" i="17" s="1"/>
  <c r="AR2193" i="17" s="1"/>
  <c r="AQ2193" i="17" s="1"/>
  <c r="AP2193" i="17" s="1"/>
  <c r="AO2193" i="17" s="1"/>
  <c r="AN2193" i="17" s="1"/>
  <c r="AM2193" i="17" s="1"/>
  <c r="AL2193" i="17" s="1"/>
  <c r="AT2185" i="17"/>
  <c r="AS2185" i="17" s="1"/>
  <c r="AR2185" i="17" s="1"/>
  <c r="AQ2185" i="17" s="1"/>
  <c r="AP2185" i="17" s="1"/>
  <c r="AO2185" i="17" s="1"/>
  <c r="AN2185" i="17" s="1"/>
  <c r="AM2185" i="17" s="1"/>
  <c r="AL2185" i="17" s="1"/>
  <c r="AT2177" i="17"/>
  <c r="AS2177" i="17"/>
  <c r="AR2177" i="17"/>
  <c r="AQ2177" i="17" s="1"/>
  <c r="AP2177" i="17"/>
  <c r="AO2177" i="17" s="1"/>
  <c r="AN2177" i="17" s="1"/>
  <c r="AM2177" i="17" s="1"/>
  <c r="AL2177" i="17" s="1"/>
  <c r="AT2169" i="17"/>
  <c r="AS2169" i="17"/>
  <c r="AR2169" i="17" s="1"/>
  <c r="AQ2169" i="17"/>
  <c r="AP2169" i="17" s="1"/>
  <c r="AO2169" i="17"/>
  <c r="AN2169" i="17" s="1"/>
  <c r="AM2169" i="17" s="1"/>
  <c r="AL2169" i="17" s="1"/>
  <c r="AT2161" i="17"/>
  <c r="AS2161" i="17" s="1"/>
  <c r="AR2161" i="17"/>
  <c r="AQ2161" i="17" s="1"/>
  <c r="AP2161" i="17"/>
  <c r="AO2161" i="17" s="1"/>
  <c r="AN2161" i="17" s="1"/>
  <c r="AM2161" i="17" s="1"/>
  <c r="AL2161" i="17" s="1"/>
  <c r="AT2153" i="17"/>
  <c r="AS2153" i="17"/>
  <c r="AR2153" i="17" s="1"/>
  <c r="AQ2153" i="17"/>
  <c r="AP2153" i="17" s="1"/>
  <c r="AO2153" i="17" s="1"/>
  <c r="AN2153" i="17" s="1"/>
  <c r="AM2153" i="17"/>
  <c r="AL2153" i="17" s="1"/>
  <c r="AT2145" i="17"/>
  <c r="AS2145" i="17" s="1"/>
  <c r="AR2145" i="17"/>
  <c r="AQ2145" i="17" s="1"/>
  <c r="AP2145" i="17" s="1"/>
  <c r="AO2145" i="17" s="1"/>
  <c r="AN2145" i="17"/>
  <c r="AM2145" i="17" s="1"/>
  <c r="AL2145" i="17" s="1"/>
  <c r="AT2137" i="17"/>
  <c r="AS2137" i="17"/>
  <c r="AR2137" i="17" s="1"/>
  <c r="AQ2137" i="17" s="1"/>
  <c r="AP2137" i="17" s="1"/>
  <c r="AO2137" i="17"/>
  <c r="AN2137" i="17" s="1"/>
  <c r="AM2137" i="17"/>
  <c r="AL2137" i="17" s="1"/>
  <c r="AT2129" i="17"/>
  <c r="AS2129" i="17" s="1"/>
  <c r="AR2129" i="17" s="1"/>
  <c r="AQ2129" i="17" s="1"/>
  <c r="AP2129" i="17"/>
  <c r="AO2129" i="17" s="1"/>
  <c r="AN2129" i="17"/>
  <c r="AM2129" i="17" s="1"/>
  <c r="AL2129" i="17" s="1"/>
  <c r="AT2121" i="17"/>
  <c r="AS2121" i="17" s="1"/>
  <c r="AR2121" i="17" s="1"/>
  <c r="AQ2121" i="17" s="1"/>
  <c r="AP2121" i="17" s="1"/>
  <c r="AO2121" i="17" s="1"/>
  <c r="AN2121" i="17" s="1"/>
  <c r="AM2121" i="17" s="1"/>
  <c r="AL2121" i="17" s="1"/>
  <c r="AT2113" i="17"/>
  <c r="AS2113" i="17"/>
  <c r="AR2113" i="17"/>
  <c r="AQ2113" i="17" s="1"/>
  <c r="AP2113" i="17" s="1"/>
  <c r="AO2113" i="17" s="1"/>
  <c r="AN2113" i="17" s="1"/>
  <c r="AM2113" i="17" s="1"/>
  <c r="AL2113" i="17" s="1"/>
  <c r="AT2105" i="17"/>
  <c r="AS2105" i="17"/>
  <c r="AR2105" i="17" s="1"/>
  <c r="AQ2105" i="17"/>
  <c r="AP2105" i="17" s="1"/>
  <c r="AO2105" i="17" s="1"/>
  <c r="AN2105" i="17" s="1"/>
  <c r="AM2105" i="17" s="1"/>
  <c r="AL2105" i="17" s="1"/>
  <c r="AT2097" i="17"/>
  <c r="AS2097" i="17" s="1"/>
  <c r="AR2097" i="17"/>
  <c r="AQ2097" i="17" s="1"/>
  <c r="AP2097" i="17"/>
  <c r="AO2097" i="17" s="1"/>
  <c r="AN2097" i="17" s="1"/>
  <c r="AM2097" i="17" s="1"/>
  <c r="AL2097" i="17" s="1"/>
  <c r="AT2089" i="17"/>
  <c r="AS2089" i="17"/>
  <c r="AR2089" i="17" s="1"/>
  <c r="AQ2089" i="17"/>
  <c r="AP2089" i="17" s="1"/>
  <c r="AO2089" i="17" s="1"/>
  <c r="AN2089" i="17" s="1"/>
  <c r="AM2089" i="17" s="1"/>
  <c r="AL2089" i="17" s="1"/>
  <c r="AI2089" i="17" s="1"/>
  <c r="AT2081" i="17"/>
  <c r="AS2081" i="17"/>
  <c r="AR2081" i="17" s="1"/>
  <c r="AQ2081" i="17" s="1"/>
  <c r="AP2081" i="17" s="1"/>
  <c r="AO2081" i="17" s="1"/>
  <c r="AN2081" i="17" s="1"/>
  <c r="AM2081" i="17" s="1"/>
  <c r="AL2081" i="17" s="1"/>
  <c r="AT2073" i="17"/>
  <c r="AS2073" i="17" s="1"/>
  <c r="AR2073" i="17" s="1"/>
  <c r="AQ2073" i="17" s="1"/>
  <c r="AP2073" i="17"/>
  <c r="AO2073" i="17" s="1"/>
  <c r="AN2073" i="17" s="1"/>
  <c r="AM2073" i="17" s="1"/>
  <c r="AL2073" i="17" s="1"/>
  <c r="AT2062" i="17"/>
  <c r="AS2062" i="17" s="1"/>
  <c r="AR2062" i="17" s="1"/>
  <c r="AQ2062" i="17"/>
  <c r="AP2062" i="17" s="1"/>
  <c r="AO2062" i="17" s="1"/>
  <c r="AN2062" i="17" s="1"/>
  <c r="AM2062" i="17" s="1"/>
  <c r="AL2062" i="17" s="1"/>
  <c r="AT2038" i="17"/>
  <c r="AS2038" i="17"/>
  <c r="AR2038" i="17"/>
  <c r="AQ2038" i="17" s="1"/>
  <c r="AP2038" i="17"/>
  <c r="AO2038" i="17" s="1"/>
  <c r="AN2038" i="17"/>
  <c r="AM2038" i="17" s="1"/>
  <c r="AL2038" i="17" s="1"/>
  <c r="AT2006" i="17"/>
  <c r="AS2006" i="17"/>
  <c r="AR2006" i="17" s="1"/>
  <c r="AQ2006" i="17" s="1"/>
  <c r="AP2006" i="17" s="1"/>
  <c r="AO2006" i="17" s="1"/>
  <c r="AN2006" i="17" s="1"/>
  <c r="AM2006" i="17" s="1"/>
  <c r="AL2006" i="17" s="1"/>
  <c r="AT1974" i="17"/>
  <c r="AS1974" i="17" s="1"/>
  <c r="AR1974" i="17" s="1"/>
  <c r="AQ1974" i="17" s="1"/>
  <c r="AP1974" i="17" s="1"/>
  <c r="AO1974" i="17" s="1"/>
  <c r="AN1974" i="17" s="1"/>
  <c r="AM1974" i="17" s="1"/>
  <c r="AL1974" i="17" s="1"/>
  <c r="AT1942" i="17"/>
  <c r="AS1942" i="17"/>
  <c r="AR1942" i="17" s="1"/>
  <c r="AQ1942" i="17" s="1"/>
  <c r="AP1942" i="17" s="1"/>
  <c r="AO1942" i="17" s="1"/>
  <c r="AN1942" i="17" s="1"/>
  <c r="AM1942" i="17" s="1"/>
  <c r="AL1942" i="17" s="1"/>
  <c r="AJ1942" i="17" s="1"/>
  <c r="AT1910" i="17"/>
  <c r="AS1910" i="17" s="1"/>
  <c r="AR1910" i="17" s="1"/>
  <c r="AQ1910" i="17" s="1"/>
  <c r="AP1910" i="17" s="1"/>
  <c r="AO1910" i="17" s="1"/>
  <c r="AN1910" i="17" s="1"/>
  <c r="AM1910" i="17" s="1"/>
  <c r="AL1910" i="17" s="1"/>
  <c r="BM59" i="17"/>
  <c r="BL59" i="17"/>
  <c r="BK59" i="17" s="1"/>
  <c r="BJ59" i="17" s="1"/>
  <c r="BI59" i="17" s="1"/>
  <c r="BH59" i="17" s="1"/>
  <c r="BG59" i="17" s="1"/>
  <c r="BF59" i="17" s="1"/>
  <c r="BE59" i="17" s="1"/>
  <c r="AT2152" i="17"/>
  <c r="AS2152" i="17" s="1"/>
  <c r="AR2152" i="17" s="1"/>
  <c r="AQ2152" i="17"/>
  <c r="AP2152" i="17" s="1"/>
  <c r="AO2152" i="17"/>
  <c r="AN2152" i="17" s="1"/>
  <c r="AM2152" i="17" s="1"/>
  <c r="AL2152" i="17" s="1"/>
  <c r="AT2144" i="17"/>
  <c r="AS2144" i="17"/>
  <c r="AR2144" i="17"/>
  <c r="AQ2144" i="17" s="1"/>
  <c r="AP2144" i="17"/>
  <c r="AO2144" i="17" s="1"/>
  <c r="AN2144" i="17" s="1"/>
  <c r="AM2144" i="17" s="1"/>
  <c r="AL2144" i="17" s="1"/>
  <c r="AT2136" i="17"/>
  <c r="AS2136" i="17"/>
  <c r="AR2136" i="17" s="1"/>
  <c r="AQ2136" i="17"/>
  <c r="AP2136" i="17" s="1"/>
  <c r="AO2136" i="17" s="1"/>
  <c r="AN2136" i="17" s="1"/>
  <c r="AM2136" i="17" s="1"/>
  <c r="AL2136" i="17" s="1"/>
  <c r="AT2128" i="17"/>
  <c r="AS2128" i="17" s="1"/>
  <c r="AR2128" i="17"/>
  <c r="AQ2128" i="17" s="1"/>
  <c r="AP2128" i="17" s="1"/>
  <c r="AO2128" i="17" s="1"/>
  <c r="AN2128" i="17" s="1"/>
  <c r="AM2128" i="17" s="1"/>
  <c r="AL2128" i="17"/>
  <c r="AK2128" i="17" s="1"/>
  <c r="AT2120" i="17"/>
  <c r="AS2120" i="17"/>
  <c r="AR2120" i="17" s="1"/>
  <c r="AQ2120" i="17" s="1"/>
  <c r="AP2120" i="17" s="1"/>
  <c r="AO2120" i="17" s="1"/>
  <c r="AN2120" i="17" s="1"/>
  <c r="AM2120" i="17" s="1"/>
  <c r="AL2120" i="17" s="1"/>
  <c r="AK2120" i="17" s="1"/>
  <c r="AT2112" i="17"/>
  <c r="AS2112" i="17" s="1"/>
  <c r="AR2112" i="17"/>
  <c r="AQ2112" i="17" s="1"/>
  <c r="AP2112" i="17" s="1"/>
  <c r="AO2112" i="17"/>
  <c r="AN2112" i="17"/>
  <c r="AM2112" i="17" s="1"/>
  <c r="AL2112" i="17" s="1"/>
  <c r="AT2104" i="17"/>
  <c r="AS2104" i="17"/>
  <c r="AR2104" i="17" s="1"/>
  <c r="AQ2104" i="17" s="1"/>
  <c r="AP2104" i="17"/>
  <c r="AO2104" i="17" s="1"/>
  <c r="AN2104" i="17" s="1"/>
  <c r="AM2104" i="17" s="1"/>
  <c r="AL2104" i="17" s="1"/>
  <c r="AK2104" i="17" s="1"/>
  <c r="AT2096" i="17"/>
  <c r="AS2096" i="17" s="1"/>
  <c r="AR2096" i="17" s="1"/>
  <c r="AQ2096" i="17"/>
  <c r="AP2096" i="17" s="1"/>
  <c r="AO2096" i="17" s="1"/>
  <c r="AN2096" i="17" s="1"/>
  <c r="AM2096" i="17" s="1"/>
  <c r="AL2096" i="17" s="1"/>
  <c r="AT2088" i="17"/>
  <c r="AS2088" i="17" s="1"/>
  <c r="AR2088" i="17" s="1"/>
  <c r="AQ2088" i="17" s="1"/>
  <c r="AP2088" i="17" s="1"/>
  <c r="AO2088" i="17" s="1"/>
  <c r="AN2088" i="17" s="1"/>
  <c r="AM2088" i="17" s="1"/>
  <c r="AL2088" i="17" s="1"/>
  <c r="AT2080" i="17"/>
  <c r="AS2080" i="17"/>
  <c r="AR2080" i="17"/>
  <c r="AQ2080" i="17" s="1"/>
  <c r="AP2080" i="17"/>
  <c r="AO2080" i="17" s="1"/>
  <c r="AN2080" i="17" s="1"/>
  <c r="AM2080" i="17" s="1"/>
  <c r="AL2080" i="17" s="1"/>
  <c r="AT2072" i="17"/>
  <c r="AS2072" i="17"/>
  <c r="AR2072" i="17" s="1"/>
  <c r="AQ2072" i="17" s="1"/>
  <c r="AP2072" i="17" s="1"/>
  <c r="AO2072" i="17" s="1"/>
  <c r="AN2072" i="17" s="1"/>
  <c r="AM2072" i="17" s="1"/>
  <c r="AL2072" i="17" s="1"/>
  <c r="AT2058" i="17"/>
  <c r="AS2058" i="17" s="1"/>
  <c r="AR2058" i="17"/>
  <c r="AQ2058" i="17" s="1"/>
  <c r="AP2058" i="17" s="1"/>
  <c r="AO2058" i="17" s="1"/>
  <c r="AN2058" i="17" s="1"/>
  <c r="AM2058" i="17" s="1"/>
  <c r="AL2058" i="17" s="1"/>
  <c r="AT2026" i="17"/>
  <c r="AS2026" i="17"/>
  <c r="AR2026" i="17" s="1"/>
  <c r="AQ2026" i="17" s="1"/>
  <c r="AP2026" i="17" s="1"/>
  <c r="AO2026" i="17" s="1"/>
  <c r="AN2026" i="17" s="1"/>
  <c r="AM2026" i="17" s="1"/>
  <c r="AL2026" i="17" s="1"/>
  <c r="AT1994" i="17"/>
  <c r="AS1994" i="17" s="1"/>
  <c r="AR1994" i="17"/>
  <c r="AQ1994" i="17" s="1"/>
  <c r="AP1994" i="17" s="1"/>
  <c r="AO1994" i="17"/>
  <c r="AN1994" i="17"/>
  <c r="AM1994" i="17" s="1"/>
  <c r="AL1994" i="17" s="1"/>
  <c r="AT1962" i="17"/>
  <c r="AS1962" i="17"/>
  <c r="AR1962" i="17" s="1"/>
  <c r="AQ1962" i="17" s="1"/>
  <c r="AP1962" i="17"/>
  <c r="AO1962" i="17" s="1"/>
  <c r="AN1962" i="17" s="1"/>
  <c r="AM1962" i="17" s="1"/>
  <c r="AL1962" i="17" s="1"/>
  <c r="AT1930" i="17"/>
  <c r="AS1930" i="17" s="1"/>
  <c r="AR1930" i="17" s="1"/>
  <c r="AQ1930" i="17" s="1"/>
  <c r="AP1930" i="17" s="1"/>
  <c r="AO1930" i="17" s="1"/>
  <c r="AN1930" i="17" s="1"/>
  <c r="AM1930" i="17" s="1"/>
  <c r="AL1930" i="17" s="1"/>
  <c r="AT1873" i="17"/>
  <c r="AS1873" i="17" s="1"/>
  <c r="AR1873" i="17" s="1"/>
  <c r="AQ1873" i="17" s="1"/>
  <c r="AP1873" i="17" s="1"/>
  <c r="AO1873" i="17" s="1"/>
  <c r="AN1873" i="17" s="1"/>
  <c r="AM1873" i="17" s="1"/>
  <c r="AL1873" i="17" s="1"/>
  <c r="AT2056" i="17"/>
  <c r="AS2056" i="17"/>
  <c r="AR2056" i="17"/>
  <c r="AQ2056" i="17" s="1"/>
  <c r="AP2056" i="17"/>
  <c r="AO2056" i="17" s="1"/>
  <c r="AN2056" i="17" s="1"/>
  <c r="AM2056" i="17" s="1"/>
  <c r="AL2056" i="17" s="1"/>
  <c r="AK2056" i="17" s="1"/>
  <c r="AT2024" i="17"/>
  <c r="AS2024" i="17" s="1"/>
  <c r="AR2024" i="17"/>
  <c r="AQ2024" i="17" s="1"/>
  <c r="AP2024" i="17" s="1"/>
  <c r="AO2024" i="17" s="1"/>
  <c r="AN2024" i="17" s="1"/>
  <c r="AM2024" i="17" s="1"/>
  <c r="AL2024" i="17" s="1"/>
  <c r="AT1992" i="17"/>
  <c r="AS1992" i="17"/>
  <c r="AR1992" i="17" s="1"/>
  <c r="AQ1992" i="17"/>
  <c r="AP1992" i="17" s="1"/>
  <c r="AO1992" i="17" s="1"/>
  <c r="AN1992" i="17"/>
  <c r="AM1992" i="17" s="1"/>
  <c r="AL1992" i="17" s="1"/>
  <c r="AT1960" i="17"/>
  <c r="AS1960" i="17" s="1"/>
  <c r="AR1960" i="17" s="1"/>
  <c r="AQ1960" i="17" s="1"/>
  <c r="AP1960" i="17" s="1"/>
  <c r="AO1960" i="17" s="1"/>
  <c r="AN1960" i="17" s="1"/>
  <c r="AM1960" i="17" s="1"/>
  <c r="AL1960" i="17" s="1"/>
  <c r="AT1928" i="17"/>
  <c r="AS1928" i="17"/>
  <c r="AR1928" i="17" s="1"/>
  <c r="AQ1928" i="17" s="1"/>
  <c r="AP1928" i="17" s="1"/>
  <c r="AO1928" i="17" s="1"/>
  <c r="AN1928" i="17" s="1"/>
  <c r="AM1928" i="17" s="1"/>
  <c r="AL1928" i="17" s="1"/>
  <c r="AT1835" i="17"/>
  <c r="AS1835" i="17" s="1"/>
  <c r="AR1835" i="17" s="1"/>
  <c r="AQ1835" i="17"/>
  <c r="AP1835" i="17" s="1"/>
  <c r="AO1835" i="17" s="1"/>
  <c r="AN1835" i="17" s="1"/>
  <c r="AM1835" i="17" s="1"/>
  <c r="AL1835" i="17" s="1"/>
  <c r="AT1899" i="17"/>
  <c r="AS1899" i="17" s="1"/>
  <c r="AR1899" i="17"/>
  <c r="AQ1899" i="17" s="1"/>
  <c r="AP1899" i="17" s="1"/>
  <c r="AO1899" i="17" s="1"/>
  <c r="AN1899" i="17" s="1"/>
  <c r="AM1899" i="17" s="1"/>
  <c r="AL1899" i="17" s="1"/>
  <c r="AT1867" i="17"/>
  <c r="AS1867" i="17"/>
  <c r="AR1867" i="17"/>
  <c r="AQ1867" i="17" s="1"/>
  <c r="AP1867" i="17" s="1"/>
  <c r="AO1867" i="17" s="1"/>
  <c r="AN1867" i="17" s="1"/>
  <c r="AM1867" i="17" s="1"/>
  <c r="AL1867" i="17" s="1"/>
  <c r="AT1837" i="17"/>
  <c r="AS1837" i="17"/>
  <c r="AR1837" i="17" s="1"/>
  <c r="AQ1837" i="17"/>
  <c r="AP1837" i="17" s="1"/>
  <c r="AO1837" i="17" s="1"/>
  <c r="AN1837" i="17" s="1"/>
  <c r="AM1837" i="17" s="1"/>
  <c r="AL1837" i="17" s="1"/>
  <c r="AT1805" i="17"/>
  <c r="AS1805" i="17" s="1"/>
  <c r="AR1805" i="17" s="1"/>
  <c r="AQ1805" i="17" s="1"/>
  <c r="AP1805" i="17" s="1"/>
  <c r="AO1805" i="17" s="1"/>
  <c r="AN1805" i="17" s="1"/>
  <c r="AM1805" i="17" s="1"/>
  <c r="AL1805" i="17" s="1"/>
  <c r="BM23" i="17"/>
  <c r="BL23" i="17"/>
  <c r="BK23" i="17" s="1"/>
  <c r="BJ23" i="17"/>
  <c r="BI23" i="17" s="1"/>
  <c r="BH23" i="17" s="1"/>
  <c r="BG23" i="17"/>
  <c r="BF23" i="17"/>
  <c r="BE23" i="17" s="1"/>
  <c r="AT1879" i="17"/>
  <c r="AS1879" i="17" s="1"/>
  <c r="AR1879" i="17" s="1"/>
  <c r="AQ1879" i="17" s="1"/>
  <c r="AP1879" i="17" s="1"/>
  <c r="AO1879" i="17" s="1"/>
  <c r="AN1879" i="17" s="1"/>
  <c r="AM1879" i="17" s="1"/>
  <c r="AL1879" i="17" s="1"/>
  <c r="AT1849" i="17"/>
  <c r="AS1849" i="17"/>
  <c r="AR1849" i="17" s="1"/>
  <c r="AQ1849" i="17" s="1"/>
  <c r="AP1849" i="17" s="1"/>
  <c r="AO1849" i="17" s="1"/>
  <c r="AN1849" i="17" s="1"/>
  <c r="AM1849" i="17" s="1"/>
  <c r="AL1849" i="17" s="1"/>
  <c r="AT1817" i="17"/>
  <c r="AS1817" i="17" s="1"/>
  <c r="AR1817" i="17" s="1"/>
  <c r="AQ1817" i="17"/>
  <c r="AP1817" i="17" s="1"/>
  <c r="AO1817" i="17" s="1"/>
  <c r="AN1817" i="17" s="1"/>
  <c r="AM1817" i="17" s="1"/>
  <c r="AL1817" i="17"/>
  <c r="AJ1817" i="17" s="1"/>
  <c r="AT1785" i="17"/>
  <c r="AS1785" i="17" s="1"/>
  <c r="AR1785" i="17" s="1"/>
  <c r="AQ1785" i="17" s="1"/>
  <c r="AP1785" i="17" s="1"/>
  <c r="AO1785" i="17" s="1"/>
  <c r="AN1785" i="17" s="1"/>
  <c r="AM1785" i="17" s="1"/>
  <c r="AL1785" i="17" s="1"/>
  <c r="BM31" i="17"/>
  <c r="BL31" i="17"/>
  <c r="BK31" i="17"/>
  <c r="BJ31" i="17" s="1"/>
  <c r="BI31" i="17" s="1"/>
  <c r="BH31" i="17" s="1"/>
  <c r="BG31" i="17" s="1"/>
  <c r="BF31" i="17" s="1"/>
  <c r="BE31" i="17" s="1"/>
  <c r="AT2061" i="17"/>
  <c r="AS2061" i="17"/>
  <c r="AR2061" i="17" s="1"/>
  <c r="AQ2061" i="17"/>
  <c r="AP2061" i="17" s="1"/>
  <c r="AO2061" i="17" s="1"/>
  <c r="AN2061" i="17" s="1"/>
  <c r="AM2061" i="17" s="1"/>
  <c r="AL2061" i="17" s="1"/>
  <c r="AT2053" i="17"/>
  <c r="AS2053" i="17" s="1"/>
  <c r="AR2053" i="17" s="1"/>
  <c r="AQ2053" i="17" s="1"/>
  <c r="AP2053" i="17" s="1"/>
  <c r="AO2053" i="17" s="1"/>
  <c r="AN2053" i="17" s="1"/>
  <c r="AM2053" i="17" s="1"/>
  <c r="AL2053" i="17" s="1"/>
  <c r="AT2045" i="17"/>
  <c r="AS2045" i="17"/>
  <c r="AR2045" i="17" s="1"/>
  <c r="AQ2045" i="17"/>
  <c r="AP2045" i="17" s="1"/>
  <c r="AO2045" i="17" s="1"/>
  <c r="AN2045" i="17"/>
  <c r="AM2045" i="17" s="1"/>
  <c r="AL2045" i="17" s="1"/>
  <c r="AT2037" i="17"/>
  <c r="AS2037" i="17" s="1"/>
  <c r="AR2037" i="17" s="1"/>
  <c r="AQ2037" i="17" s="1"/>
  <c r="AP2037" i="17" s="1"/>
  <c r="AO2037" i="17" s="1"/>
  <c r="AN2037" i="17" s="1"/>
  <c r="AM2037" i="17" s="1"/>
  <c r="AL2037" i="17" s="1"/>
  <c r="AT2029" i="17"/>
  <c r="AS2029" i="17"/>
  <c r="AR2029" i="17" s="1"/>
  <c r="AQ2029" i="17" s="1"/>
  <c r="AP2029" i="17" s="1"/>
  <c r="AO2029" i="17" s="1"/>
  <c r="AN2029" i="17" s="1"/>
  <c r="AM2029" i="17" s="1"/>
  <c r="AL2029" i="17" s="1"/>
  <c r="AT2021" i="17"/>
  <c r="AS2021" i="17" s="1"/>
  <c r="AR2021" i="17" s="1"/>
  <c r="AQ2021" i="17"/>
  <c r="AP2021" i="17" s="1"/>
  <c r="AO2021" i="17" s="1"/>
  <c r="AN2021" i="17" s="1"/>
  <c r="AM2021" i="17" s="1"/>
  <c r="AL2021" i="17" s="1"/>
  <c r="AT2013" i="17"/>
  <c r="AS2013" i="17" s="1"/>
  <c r="AR2013" i="17" s="1"/>
  <c r="AQ2013" i="17" s="1"/>
  <c r="AP2013" i="17" s="1"/>
  <c r="AO2013" i="17" s="1"/>
  <c r="AN2013" i="17" s="1"/>
  <c r="AM2013" i="17" s="1"/>
  <c r="AL2013" i="17" s="1"/>
  <c r="AT2005" i="17"/>
  <c r="AS2005" i="17"/>
  <c r="AR2005" i="17"/>
  <c r="AQ2005" i="17" s="1"/>
  <c r="AP2005" i="17"/>
  <c r="AO2005" i="17" s="1"/>
  <c r="AN2005" i="17" s="1"/>
  <c r="AM2005" i="17" s="1"/>
  <c r="AL2005" i="17" s="1"/>
  <c r="AT1997" i="17"/>
  <c r="AS1997" i="17"/>
  <c r="AR1997" i="17" s="1"/>
  <c r="AQ1997" i="17"/>
  <c r="AP1997" i="17" s="1"/>
  <c r="AO1997" i="17" s="1"/>
  <c r="AN1997" i="17" s="1"/>
  <c r="AM1997" i="17" s="1"/>
  <c r="AL1997" i="17" s="1"/>
  <c r="AT87" i="17"/>
  <c r="AS87" i="17" s="1"/>
  <c r="AR87" i="17" s="1"/>
  <c r="AQ87" i="17" s="1"/>
  <c r="AP87" i="17" s="1"/>
  <c r="AO87" i="17" s="1"/>
  <c r="AN87" i="17" s="1"/>
  <c r="AM87" i="17" s="1"/>
  <c r="AL87" i="17" s="1"/>
  <c r="AK1817" i="17"/>
  <c r="AI2325" i="17"/>
  <c r="AI2711" i="17"/>
  <c r="AK1844" i="17"/>
  <c r="AJ1844" i="17"/>
  <c r="AI1844" i="17"/>
  <c r="AJ1908" i="17"/>
  <c r="AK1908" i="17"/>
  <c r="AI1908" i="17"/>
  <c r="AI1871" i="17"/>
  <c r="AK1871" i="17"/>
  <c r="AJ1871" i="17"/>
  <c r="AI2071" i="17"/>
  <c r="AK2191" i="17"/>
  <c r="AK2235" i="17"/>
  <c r="AI2235" i="17"/>
  <c r="AJ2235" i="17"/>
  <c r="AJ2267" i="17"/>
  <c r="AK2491" i="17"/>
  <c r="AI2491" i="17"/>
  <c r="AJ2491" i="17"/>
  <c r="AK2138" i="17"/>
  <c r="AI2138" i="17"/>
  <c r="AJ2138" i="17"/>
  <c r="AJ2067" i="17"/>
  <c r="AI2067" i="17"/>
  <c r="AK2067" i="17"/>
  <c r="AK2163" i="17"/>
  <c r="AJ2227" i="17"/>
  <c r="AK2227" i="17"/>
  <c r="AI2227" i="17"/>
  <c r="AK2247" i="17"/>
  <c r="AI2247" i="17"/>
  <c r="AJ2247" i="17"/>
  <c r="AJ2311" i="17"/>
  <c r="AI2359" i="17"/>
  <c r="AJ2423" i="17"/>
  <c r="AK2471" i="17"/>
  <c r="AI2471" i="17"/>
  <c r="AJ2471" i="17"/>
  <c r="AK2519" i="17"/>
  <c r="AI2519" i="17"/>
  <c r="AJ2519" i="17"/>
  <c r="AI2170" i="17"/>
  <c r="AJ2170" i="17"/>
  <c r="AK2170" i="17"/>
  <c r="AJ2298" i="17"/>
  <c r="AI2298" i="17"/>
  <c r="AK2298" i="17"/>
  <c r="AI2490" i="17"/>
  <c r="AK2160" i="17"/>
  <c r="AJ2160" i="17"/>
  <c r="AI2697" i="17"/>
  <c r="AK1890" i="17"/>
  <c r="AJ1921" i="17"/>
  <c r="AK1921" i="17"/>
  <c r="AI1921" i="17"/>
  <c r="AJ1821" i="17"/>
  <c r="AI1821" i="17"/>
  <c r="AK1821" i="17"/>
  <c r="AI2040" i="17"/>
  <c r="AK2040" i="17"/>
  <c r="AJ2040" i="17"/>
  <c r="AK2132" i="17"/>
  <c r="AI2132" i="17"/>
  <c r="AJ2132" i="17"/>
  <c r="AJ2101" i="17"/>
  <c r="AI2101" i="17"/>
  <c r="AK2101" i="17"/>
  <c r="AI2213" i="17"/>
  <c r="AK2213" i="17"/>
  <c r="AJ2213" i="17"/>
  <c r="AK2249" i="17"/>
  <c r="AI2249" i="17"/>
  <c r="AJ2249" i="17"/>
  <c r="AK2361" i="17"/>
  <c r="AI2361" i="17"/>
  <c r="AJ2361" i="17"/>
  <c r="AK2441" i="17"/>
  <c r="AI2441" i="17"/>
  <c r="AJ2441" i="17"/>
  <c r="AK2569" i="17"/>
  <c r="AI2569" i="17"/>
  <c r="AJ2569" i="17"/>
  <c r="AJ2324" i="17"/>
  <c r="AI2324" i="17"/>
  <c r="AK2324" i="17"/>
  <c r="AJ2428" i="17"/>
  <c r="AI2428" i="17"/>
  <c r="AK2428" i="17"/>
  <c r="AJ2500" i="17"/>
  <c r="AI2500" i="17"/>
  <c r="AK2500" i="17"/>
  <c r="AK2691" i="17"/>
  <c r="AI2691" i="17"/>
  <c r="AJ2691" i="17"/>
  <c r="AJ2612" i="17"/>
  <c r="AI2612" i="17"/>
  <c r="AK2612" i="17"/>
  <c r="AJ2692" i="17"/>
  <c r="AI2692" i="17"/>
  <c r="AK2692" i="17"/>
  <c r="AI1794" i="16"/>
  <c r="AJ1794" i="16"/>
  <c r="AK1794" i="16"/>
  <c r="AI2178" i="16"/>
  <c r="AH2178" i="16"/>
  <c r="AA2178" i="16"/>
  <c r="AJ2178" i="16"/>
  <c r="AK2178" i="16"/>
  <c r="AI1908" i="16"/>
  <c r="AJ1908" i="16"/>
  <c r="AH1908" i="16"/>
  <c r="AA1908" i="16"/>
  <c r="AK1908" i="16"/>
  <c r="AI2132" i="16"/>
  <c r="AH2132" i="16"/>
  <c r="AA2132" i="16"/>
  <c r="AJ2132" i="16"/>
  <c r="AK2132" i="16"/>
  <c r="AJ1985" i="16"/>
  <c r="AI1985" i="16"/>
  <c r="AH1985" i="16"/>
  <c r="AA1985" i="16"/>
  <c r="AK1985" i="16"/>
  <c r="AJ2023" i="16"/>
  <c r="AI2023" i="16"/>
  <c r="AK2023" i="16"/>
  <c r="AJ2395" i="16"/>
  <c r="AI2395" i="16"/>
  <c r="AK2395" i="16"/>
  <c r="AJ2651" i="16"/>
  <c r="AI2651" i="16"/>
  <c r="AK2651" i="16"/>
  <c r="AJ1995" i="16"/>
  <c r="AI1995" i="16"/>
  <c r="AH1995" i="16"/>
  <c r="AA1995" i="16"/>
  <c r="AK1995" i="16"/>
  <c r="AI2580" i="16"/>
  <c r="AH2580" i="16"/>
  <c r="AA2580" i="16"/>
  <c r="AJ2580" i="16"/>
  <c r="AK2580" i="16"/>
  <c r="AJ2246" i="16"/>
  <c r="AI2246" i="16"/>
  <c r="AK2246" i="16"/>
  <c r="AJ2406" i="16"/>
  <c r="AI2406" i="16"/>
  <c r="AK2406" i="16"/>
  <c r="AJ2502" i="16"/>
  <c r="AI2502" i="16"/>
  <c r="AH2502" i="16"/>
  <c r="AA2502" i="16"/>
  <c r="AK2502" i="16"/>
  <c r="AJ2710" i="16"/>
  <c r="AI2710" i="16"/>
  <c r="AK2710" i="16"/>
  <c r="AK2737" i="17"/>
  <c r="AI2737" i="17"/>
  <c r="AJ2737" i="17"/>
  <c r="AJ2666" i="17"/>
  <c r="AI2666" i="17"/>
  <c r="AK2666" i="17"/>
  <c r="AI1822" i="16"/>
  <c r="AH1822" i="16"/>
  <c r="AA1822" i="16"/>
  <c r="AK1822" i="16"/>
  <c r="AJ1822" i="16"/>
  <c r="AI2206" i="16"/>
  <c r="AH2206" i="16"/>
  <c r="AA2206" i="16"/>
  <c r="AJ2206" i="16"/>
  <c r="AK2206" i="16"/>
  <c r="AI1968" i="16"/>
  <c r="AJ1968" i="16"/>
  <c r="AK1968" i="16"/>
  <c r="AI2144" i="16"/>
  <c r="AH2144" i="16"/>
  <c r="AA2144" i="16"/>
  <c r="AJ2144" i="16"/>
  <c r="AK2144" i="16"/>
  <c r="AJ2125" i="16"/>
  <c r="AI2125" i="16"/>
  <c r="AK2125" i="16"/>
  <c r="AJ1943" i="16"/>
  <c r="AI1943" i="16"/>
  <c r="AK1943" i="16"/>
  <c r="AJ2455" i="16"/>
  <c r="AK2455" i="16"/>
  <c r="AI2455" i="16"/>
  <c r="AH2455" i="16"/>
  <c r="AA2455" i="16"/>
  <c r="BW19" i="16"/>
  <c r="BV19" i="16"/>
  <c r="AJ2043" i="16"/>
  <c r="AI2043" i="16"/>
  <c r="AK2043" i="16"/>
  <c r="AI2432" i="16"/>
  <c r="AJ2432" i="16"/>
  <c r="AK2432" i="16"/>
  <c r="AI2576" i="16"/>
  <c r="AH2576" i="16"/>
  <c r="AA2576" i="16"/>
  <c r="AJ2576" i="16"/>
  <c r="AK2576" i="16"/>
  <c r="AJ2227" i="16"/>
  <c r="AI2227" i="16"/>
  <c r="AK2227" i="16"/>
  <c r="AJ2386" i="16"/>
  <c r="AI2386" i="16"/>
  <c r="AK2386" i="16"/>
  <c r="AJ2594" i="16"/>
  <c r="AI2594" i="16"/>
  <c r="AH2594" i="16"/>
  <c r="AA2594" i="16"/>
  <c r="AK2594" i="16"/>
  <c r="BW92" i="16"/>
  <c r="BV92" i="16"/>
  <c r="AJ2254" i="17"/>
  <c r="AI2254" i="17"/>
  <c r="AK2254" i="17"/>
  <c r="AJ2350" i="17"/>
  <c r="AI2350" i="17"/>
  <c r="AK2350" i="17"/>
  <c r="AJ2446" i="17"/>
  <c r="AI2446" i="17"/>
  <c r="AK2446" i="17"/>
  <c r="AJ2542" i="17"/>
  <c r="AI2542" i="17"/>
  <c r="AK2542" i="17"/>
  <c r="AK2653" i="17"/>
  <c r="AI2653" i="17"/>
  <c r="AJ2653" i="17"/>
  <c r="AI2168" i="17"/>
  <c r="AK2168" i="17"/>
  <c r="AJ2168" i="17"/>
  <c r="AJ2678" i="17"/>
  <c r="AI2678" i="17"/>
  <c r="AK2678" i="17"/>
  <c r="AI1814" i="16"/>
  <c r="AK1814" i="16"/>
  <c r="AJ1814" i="16"/>
  <c r="AI1878" i="16"/>
  <c r="AK1878" i="16"/>
  <c r="AJ1878" i="16"/>
  <c r="AI2006" i="16"/>
  <c r="AK2006" i="16"/>
  <c r="AJ2006" i="16"/>
  <c r="AI2134" i="16"/>
  <c r="AJ2134" i="16"/>
  <c r="AK2134" i="16"/>
  <c r="AI2230" i="16"/>
  <c r="AH2230" i="16"/>
  <c r="AA2230" i="16"/>
  <c r="AJ2230" i="16"/>
  <c r="AK2230" i="16"/>
  <c r="AI2024" i="16"/>
  <c r="AJ2024" i="16"/>
  <c r="AK2024" i="16"/>
  <c r="AI2136" i="16"/>
  <c r="AH2136" i="16"/>
  <c r="AA2136" i="16"/>
  <c r="AJ2136" i="16"/>
  <c r="AK2136" i="16"/>
  <c r="AJ2005" i="16"/>
  <c r="AI2005" i="16"/>
  <c r="AH2005" i="16"/>
  <c r="AA2005" i="16"/>
  <c r="AK2005" i="16"/>
  <c r="AJ2101" i="16"/>
  <c r="AI2101" i="16"/>
  <c r="AK2101" i="16"/>
  <c r="AJ1911" i="16"/>
  <c r="AI1911" i="16"/>
  <c r="AH1911" i="16"/>
  <c r="AA1911" i="16"/>
  <c r="AK1911" i="16"/>
  <c r="AJ2319" i="16"/>
  <c r="AI2319" i="16"/>
  <c r="AK2319" i="16"/>
  <c r="AJ2639" i="16"/>
  <c r="AI2639" i="16"/>
  <c r="AH2639" i="16"/>
  <c r="AA2639" i="16"/>
  <c r="AK2639" i="16"/>
  <c r="AJ1883" i="16"/>
  <c r="AI1883" i="16"/>
  <c r="AK1883" i="16"/>
  <c r="AI2280" i="16"/>
  <c r="AK2280" i="16"/>
  <c r="AJ2280" i="16"/>
  <c r="AI2440" i="16"/>
  <c r="AK2440" i="16"/>
  <c r="AJ2440" i="16"/>
  <c r="AI2584" i="16"/>
  <c r="AH2584" i="16"/>
  <c r="AA2584" i="16"/>
  <c r="AK2584" i="16"/>
  <c r="AJ2584" i="16"/>
  <c r="AI2712" i="16"/>
  <c r="AH2712" i="16"/>
  <c r="AA2712" i="16"/>
  <c r="AK2712" i="16"/>
  <c r="AJ2712" i="16"/>
  <c r="AJ1811" i="16"/>
  <c r="AI1811" i="16"/>
  <c r="AH1811" i="16"/>
  <c r="AA1811" i="16"/>
  <c r="AK1811" i="16"/>
  <c r="AJ2378" i="16"/>
  <c r="AI2378" i="16"/>
  <c r="AK2378" i="16"/>
  <c r="AJ2570" i="16"/>
  <c r="AI2570" i="16"/>
  <c r="AH2570" i="16"/>
  <c r="AA2570" i="16"/>
  <c r="AK2570" i="16"/>
  <c r="BW63" i="16"/>
  <c r="BV63" i="16"/>
  <c r="AI2517" i="16"/>
  <c r="AJ2517" i="16"/>
  <c r="AK2517" i="16"/>
  <c r="AI2561" i="16"/>
  <c r="AJ2561" i="16"/>
  <c r="AH2561" i="16"/>
  <c r="AA2561" i="16"/>
  <c r="AK2561" i="16"/>
  <c r="BV43" i="16"/>
  <c r="BW43" i="16"/>
  <c r="AI83" i="16"/>
  <c r="AJ83" i="16"/>
  <c r="AK83" i="16"/>
  <c r="AI53" i="16"/>
  <c r="AH53" i="16"/>
  <c r="AA53" i="16"/>
  <c r="AJ53" i="16"/>
  <c r="AK53" i="16"/>
  <c r="AI71" i="16"/>
  <c r="AJ71" i="16"/>
  <c r="AK71" i="16"/>
  <c r="AJ1963" i="16"/>
  <c r="AI1963" i="16"/>
  <c r="AK1963" i="16"/>
  <c r="AI2716" i="16"/>
  <c r="AJ2716" i="16"/>
  <c r="AK2716" i="16"/>
  <c r="AJ2574" i="16"/>
  <c r="AI2574" i="16"/>
  <c r="AK2574" i="16"/>
  <c r="AI2361" i="16"/>
  <c r="AJ2361" i="16"/>
  <c r="AK2361" i="16"/>
  <c r="AI116" i="16"/>
  <c r="AJ116" i="16"/>
  <c r="AH116" i="16"/>
  <c r="AA116" i="16"/>
  <c r="AK116" i="16"/>
  <c r="AI2341" i="16"/>
  <c r="AJ2341" i="16"/>
  <c r="AK2341" i="16"/>
  <c r="AJ1935" i="16"/>
  <c r="AI1935" i="16"/>
  <c r="AK1935" i="16"/>
  <c r="AI2437" i="16"/>
  <c r="AJ2437" i="16"/>
  <c r="AK2437" i="16"/>
  <c r="AI2313" i="16"/>
  <c r="AJ2313" i="16"/>
  <c r="AH2313" i="16"/>
  <c r="AA2313" i="16"/>
  <c r="AK2313" i="16"/>
  <c r="AJ2143" i="16"/>
  <c r="AI2143" i="16"/>
  <c r="AH2143" i="16"/>
  <c r="AA2143" i="16"/>
  <c r="AK2143" i="16"/>
  <c r="AI2737" i="16"/>
  <c r="AJ2737" i="16"/>
  <c r="AH2737" i="16"/>
  <c r="AA2737" i="16"/>
  <c r="AK2737" i="16"/>
  <c r="AI2541" i="16"/>
  <c r="AJ2541" i="16"/>
  <c r="AK2541" i="16"/>
  <c r="AK159" i="16"/>
  <c r="AJ159" i="16"/>
  <c r="AI159" i="16"/>
  <c r="AH159" i="16"/>
  <c r="AA159" i="16"/>
  <c r="AJ62" i="16"/>
  <c r="AH62" i="16"/>
  <c r="AA62" i="16"/>
  <c r="AI62" i="16"/>
  <c r="AK62" i="16"/>
  <c r="AJ32" i="16"/>
  <c r="AI32" i="16"/>
  <c r="AK32" i="16"/>
  <c r="BW57" i="16"/>
  <c r="BU57" i="16"/>
  <c r="BS57" i="16"/>
  <c r="BV57" i="16"/>
  <c r="AI2540" i="16"/>
  <c r="AJ2540" i="16"/>
  <c r="AK2540" i="16"/>
  <c r="AJ2430" i="16"/>
  <c r="AI2430" i="16"/>
  <c r="AK2430" i="16"/>
  <c r="BV51" i="16"/>
  <c r="BW51" i="16"/>
  <c r="AI2401" i="16"/>
  <c r="AJ2401" i="16"/>
  <c r="AK2401" i="16"/>
  <c r="AJ114" i="16"/>
  <c r="AI114" i="16"/>
  <c r="AK114" i="16"/>
  <c r="AI2257" i="16"/>
  <c r="AJ2257" i="16"/>
  <c r="AK2257" i="16"/>
  <c r="AI31" i="16"/>
  <c r="AH31" i="16"/>
  <c r="AA31" i="16"/>
  <c r="AJ31" i="16"/>
  <c r="AK31" i="16"/>
  <c r="AJ2688" i="17"/>
  <c r="AI2688" i="17"/>
  <c r="AK2688" i="17"/>
  <c r="AI1818" i="16"/>
  <c r="AH1818" i="16"/>
  <c r="AA1818" i="16"/>
  <c r="AK1818" i="16"/>
  <c r="AJ1818" i="16"/>
  <c r="AI2010" i="16"/>
  <c r="AK2010" i="16"/>
  <c r="AJ2010" i="16"/>
  <c r="AI2122" i="16"/>
  <c r="AK2122" i="16"/>
  <c r="AJ2122" i="16"/>
  <c r="AI2234" i="16"/>
  <c r="AJ2234" i="16"/>
  <c r="AK2234" i="16"/>
  <c r="AI1948" i="16"/>
  <c r="AH1948" i="16"/>
  <c r="AA1948" i="16"/>
  <c r="AJ1948" i="16"/>
  <c r="AK1948" i="16"/>
  <c r="AI2172" i="16"/>
  <c r="AJ2172" i="16"/>
  <c r="AK2172" i="16"/>
  <c r="AJ1865" i="16"/>
  <c r="AK1865" i="16"/>
  <c r="AI1865" i="16"/>
  <c r="AH1865" i="16"/>
  <c r="AA1865" i="16"/>
  <c r="AJ1977" i="16"/>
  <c r="AK1977" i="16"/>
  <c r="AI1977" i="16"/>
  <c r="AJ2217" i="16"/>
  <c r="AK2217" i="16"/>
  <c r="AI2217" i="16"/>
  <c r="AJ2183" i="16"/>
  <c r="AI2183" i="16"/>
  <c r="AH2183" i="16"/>
  <c r="AA2183" i="16"/>
  <c r="AK2183" i="16"/>
  <c r="BW74" i="16"/>
  <c r="BV74" i="16"/>
  <c r="AI2524" i="16"/>
  <c r="AH2524" i="16"/>
  <c r="AA2524" i="16"/>
  <c r="AJ2524" i="16"/>
  <c r="AK2524" i="16"/>
  <c r="AJ2494" i="16"/>
  <c r="AI2494" i="16"/>
  <c r="AH2494" i="16"/>
  <c r="AA2494" i="16"/>
  <c r="AK2494" i="16"/>
  <c r="AI2489" i="16"/>
  <c r="AH2489" i="16"/>
  <c r="AA2489" i="16"/>
  <c r="AJ2489" i="16"/>
  <c r="AK2489" i="16"/>
  <c r="BW2" i="16"/>
  <c r="BV2" i="16"/>
  <c r="BU2" i="16"/>
  <c r="BS2" i="16"/>
  <c r="AI2597" i="16"/>
  <c r="AJ2597" i="16"/>
  <c r="AK2597" i="16"/>
  <c r="AI2669" i="16"/>
  <c r="AH2669" i="16"/>
  <c r="AA2669" i="16"/>
  <c r="AJ2669" i="16"/>
  <c r="AK2669" i="16"/>
  <c r="AJ80" i="16"/>
  <c r="AI80" i="16"/>
  <c r="AH80" i="16"/>
  <c r="AA80" i="16"/>
  <c r="AK80" i="16"/>
  <c r="AK2288" i="17"/>
  <c r="AK2336" i="17"/>
  <c r="AK2416" i="17"/>
  <c r="AK2544" i="17"/>
  <c r="AK85" i="17"/>
  <c r="AJ1892" i="17"/>
  <c r="AI1892" i="17"/>
  <c r="AK1892" i="17"/>
  <c r="AK2615" i="17"/>
  <c r="AI1812" i="17"/>
  <c r="BC38" i="17"/>
  <c r="AJ2003" i="17"/>
  <c r="AJ2048" i="17"/>
  <c r="AK2151" i="17"/>
  <c r="AJ2251" i="17"/>
  <c r="AK2299" i="17"/>
  <c r="AI2299" i="17"/>
  <c r="AJ2299" i="17"/>
  <c r="AK2363" i="17"/>
  <c r="AJ2363" i="17"/>
  <c r="AK2475" i="17"/>
  <c r="AI2475" i="17"/>
  <c r="AJ2475" i="17"/>
  <c r="AK2539" i="17"/>
  <c r="AI2539" i="17"/>
  <c r="AJ2539" i="17"/>
  <c r="AJ1864" i="17"/>
  <c r="AI1864" i="17"/>
  <c r="AK1864" i="17"/>
  <c r="AI1887" i="17"/>
  <c r="AK2106" i="17"/>
  <c r="AI2106" i="17"/>
  <c r="AJ2106" i="17"/>
  <c r="AI1982" i="17"/>
  <c r="AI2147" i="17"/>
  <c r="AK2147" i="17"/>
  <c r="AJ2203" i="17"/>
  <c r="AK2203" i="17"/>
  <c r="AI2203" i="17"/>
  <c r="AI2036" i="17"/>
  <c r="AJ2036" i="17"/>
  <c r="AK2036" i="17"/>
  <c r="AJ2287" i="17"/>
  <c r="AI2343" i="17"/>
  <c r="AJ2343" i="17"/>
  <c r="AJ2407" i="17"/>
  <c r="AK2503" i="17"/>
  <c r="AI2503" i="17"/>
  <c r="AJ2503" i="17"/>
  <c r="AK2609" i="17"/>
  <c r="AI2609" i="17"/>
  <c r="AJ2609" i="17"/>
  <c r="AK2673" i="17"/>
  <c r="AI2673" i="17"/>
  <c r="AJ2673" i="17"/>
  <c r="AI1976" i="17"/>
  <c r="AJ1976" i="17"/>
  <c r="AK1976" i="17"/>
  <c r="AK2092" i="17"/>
  <c r="AI2092" i="17"/>
  <c r="AJ2092" i="17"/>
  <c r="AJ2069" i="17"/>
  <c r="AI2189" i="17"/>
  <c r="AJ2189" i="17"/>
  <c r="AK2189" i="17"/>
  <c r="AI2212" i="17"/>
  <c r="AJ2212" i="17"/>
  <c r="AK2212" i="17"/>
  <c r="AK2337" i="17"/>
  <c r="AI2337" i="17"/>
  <c r="AJ2337" i="17"/>
  <c r="AK2417" i="17"/>
  <c r="AI2417" i="17"/>
  <c r="AJ2417" i="17"/>
  <c r="AK2529" i="17"/>
  <c r="AI2529" i="17"/>
  <c r="AJ2529" i="17"/>
  <c r="AJ2300" i="17"/>
  <c r="AI2300" i="17"/>
  <c r="AK2300" i="17"/>
  <c r="AJ2372" i="17"/>
  <c r="AI2372" i="17"/>
  <c r="AK2372" i="17"/>
  <c r="AJ2476" i="17"/>
  <c r="AI2476" i="17"/>
  <c r="AK2476" i="17"/>
  <c r="AI2184" i="17"/>
  <c r="AJ2184" i="17"/>
  <c r="AK2184" i="17"/>
  <c r="AJ2546" i="17"/>
  <c r="AI2546" i="17"/>
  <c r="AK2546" i="17"/>
  <c r="AJ2716" i="17"/>
  <c r="AI2716" i="17"/>
  <c r="AK2716" i="17"/>
  <c r="AI1922" i="16"/>
  <c r="AJ1922" i="16"/>
  <c r="AK1922" i="16"/>
  <c r="AI1796" i="16"/>
  <c r="AJ1796" i="16"/>
  <c r="AH1796" i="16"/>
  <c r="AA1796" i="16"/>
  <c r="AK1796" i="16"/>
  <c r="AI2020" i="16"/>
  <c r="AJ2020" i="16"/>
  <c r="AK2020" i="16"/>
  <c r="AI2164" i="16"/>
  <c r="AJ2164" i="16"/>
  <c r="AH2164" i="16"/>
  <c r="AA2164" i="16"/>
  <c r="AK2164" i="16"/>
  <c r="AJ2241" i="16"/>
  <c r="AI2241" i="16"/>
  <c r="AH2241" i="16"/>
  <c r="AA2241" i="16"/>
  <c r="AK2241" i="16"/>
  <c r="AJ2315" i="16"/>
  <c r="AI2315" i="16"/>
  <c r="AK2315" i="16"/>
  <c r="AJ2555" i="16"/>
  <c r="AI2555" i="16"/>
  <c r="AH2555" i="16"/>
  <c r="AA2555" i="16"/>
  <c r="AK2555" i="16"/>
  <c r="BW14" i="16"/>
  <c r="BV14" i="16"/>
  <c r="AI2516" i="16"/>
  <c r="AJ2516" i="16"/>
  <c r="AH2516" i="16"/>
  <c r="AA2516" i="16"/>
  <c r="AK2516" i="16"/>
  <c r="AJ1859" i="16"/>
  <c r="AI1859" i="16"/>
  <c r="AH1859" i="16"/>
  <c r="AA1859" i="16"/>
  <c r="AK1859" i="16"/>
  <c r="AJ2454" i="16"/>
  <c r="AI2454" i="16"/>
  <c r="AK2454" i="16"/>
  <c r="AJ2662" i="16"/>
  <c r="AI2662" i="16"/>
  <c r="AH2662" i="16"/>
  <c r="AA2662" i="16"/>
  <c r="AK2662" i="16"/>
  <c r="AJ2634" i="17"/>
  <c r="AI2634" i="17"/>
  <c r="AK2634" i="17"/>
  <c r="AJ2698" i="17"/>
  <c r="AI2698" i="17"/>
  <c r="AK2698" i="17"/>
  <c r="AI1950" i="16"/>
  <c r="AK1950" i="16"/>
  <c r="AJ1950" i="16"/>
  <c r="AI1856" i="16"/>
  <c r="AH1856" i="16"/>
  <c r="AA1856" i="16"/>
  <c r="AJ1856" i="16"/>
  <c r="AK1856" i="16"/>
  <c r="AI2000" i="16"/>
  <c r="AJ2000" i="16"/>
  <c r="AK2000" i="16"/>
  <c r="AI2224" i="16"/>
  <c r="AH2224" i="16"/>
  <c r="AA2224" i="16"/>
  <c r="AJ2224" i="16"/>
  <c r="AK2224" i="16"/>
  <c r="AJ2093" i="16"/>
  <c r="AI2093" i="16"/>
  <c r="AH2093" i="16"/>
  <c r="AA2093" i="16"/>
  <c r="AK2093" i="16"/>
  <c r="AJ2221" i="16"/>
  <c r="AI2221" i="16"/>
  <c r="AK2221" i="16"/>
  <c r="AJ2327" i="16"/>
  <c r="AK2327" i="16"/>
  <c r="AI2327" i="16"/>
  <c r="AJ2711" i="16"/>
  <c r="AK2711" i="16"/>
  <c r="AI2711" i="16"/>
  <c r="AJ1787" i="16"/>
  <c r="AI1787" i="16"/>
  <c r="AH1787" i="16"/>
  <c r="AA1787" i="16"/>
  <c r="AK1787" i="16"/>
  <c r="AI2352" i="16"/>
  <c r="AH2352" i="16"/>
  <c r="AA2352" i="16"/>
  <c r="AJ2352" i="16"/>
  <c r="AK2352" i="16"/>
  <c r="AI2608" i="16"/>
  <c r="AJ2608" i="16"/>
  <c r="AK2608" i="16"/>
  <c r="AJ2035" i="16"/>
  <c r="AI2035" i="16"/>
  <c r="AK2035" i="16"/>
  <c r="AJ2290" i="16"/>
  <c r="AI2290" i="16"/>
  <c r="AH2290" i="16"/>
  <c r="AA2290" i="16"/>
  <c r="AK2290" i="16"/>
  <c r="AJ2498" i="16"/>
  <c r="AI2498" i="16"/>
  <c r="AK2498" i="16"/>
  <c r="AJ2642" i="16"/>
  <c r="AI2642" i="16"/>
  <c r="AH2642" i="16"/>
  <c r="AA2642" i="16"/>
  <c r="AK2642" i="16"/>
  <c r="AK2555" i="17"/>
  <c r="AI2555" i="17"/>
  <c r="AJ2555" i="17"/>
  <c r="AJ2286" i="17"/>
  <c r="AI2286" i="17"/>
  <c r="AK2286" i="17"/>
  <c r="AJ2382" i="17"/>
  <c r="AI2382" i="17"/>
  <c r="AK2382" i="17"/>
  <c r="AJ2478" i="17"/>
  <c r="AI2478" i="17"/>
  <c r="AK2478" i="17"/>
  <c r="AK2603" i="17"/>
  <c r="AI2603" i="17"/>
  <c r="AJ2603" i="17"/>
  <c r="AK2677" i="17"/>
  <c r="AI2677" i="17"/>
  <c r="AJ2677" i="17"/>
  <c r="AJ2614" i="17"/>
  <c r="AI2614" i="17"/>
  <c r="AK2614" i="17"/>
  <c r="AJ2710" i="17"/>
  <c r="AI2710" i="17"/>
  <c r="AK2710" i="17"/>
  <c r="AI1862" i="16"/>
  <c r="AK1862" i="16"/>
  <c r="AJ1862" i="16"/>
  <c r="AI1974" i="16"/>
  <c r="AK1974" i="16"/>
  <c r="AJ1974" i="16"/>
  <c r="AI2102" i="16"/>
  <c r="AJ2102" i="16"/>
  <c r="AK2102" i="16"/>
  <c r="AI1848" i="16"/>
  <c r="AH1848" i="16"/>
  <c r="AA1848" i="16"/>
  <c r="AJ1848" i="16"/>
  <c r="AK1848" i="16"/>
  <c r="AI1992" i="16"/>
  <c r="AJ1992" i="16"/>
  <c r="AK1992" i="16"/>
  <c r="AJ1797" i="16"/>
  <c r="AI1797" i="16"/>
  <c r="AK1797" i="16"/>
  <c r="AJ1973" i="16"/>
  <c r="AI1973" i="16"/>
  <c r="AH1973" i="16"/>
  <c r="AA1973" i="16"/>
  <c r="AK1973" i="16"/>
  <c r="AJ2133" i="16"/>
  <c r="AI2133" i="16"/>
  <c r="AK2133" i="16"/>
  <c r="AJ2039" i="16"/>
  <c r="AI2039" i="16"/>
  <c r="AH2039" i="16"/>
  <c r="AA2039" i="16"/>
  <c r="AK2039" i="16"/>
  <c r="AJ2303" i="16"/>
  <c r="AI2303" i="16"/>
  <c r="AK2303" i="16"/>
  <c r="AJ2559" i="16"/>
  <c r="AI2559" i="16"/>
  <c r="AH2559" i="16"/>
  <c r="AA2559" i="16"/>
  <c r="AK2559" i="16"/>
  <c r="AJ2011" i="16"/>
  <c r="AI2011" i="16"/>
  <c r="AK2011" i="16"/>
  <c r="AI2328" i="16"/>
  <c r="AK2328" i="16"/>
  <c r="AJ2328" i="16"/>
  <c r="AI2472" i="16"/>
  <c r="AK2472" i="16"/>
  <c r="AJ2472" i="16"/>
  <c r="AI2648" i="16"/>
  <c r="AH2648" i="16"/>
  <c r="AA2648" i="16"/>
  <c r="AK2648" i="16"/>
  <c r="AJ2648" i="16"/>
  <c r="BV61" i="16"/>
  <c r="BU61" i="16"/>
  <c r="BS61" i="16"/>
  <c r="BW61" i="16"/>
  <c r="AJ2250" i="16"/>
  <c r="AI2250" i="16"/>
  <c r="AK2250" i="16"/>
  <c r="AJ2442" i="16"/>
  <c r="AI2442" i="16"/>
  <c r="AH2442" i="16"/>
  <c r="AA2442" i="16"/>
  <c r="AK2442" i="16"/>
  <c r="AJ2634" i="16"/>
  <c r="AI2634" i="16"/>
  <c r="AK2634" i="16"/>
  <c r="AJ2095" i="16"/>
  <c r="AI2095" i="16"/>
  <c r="AK2095" i="16"/>
  <c r="AI2649" i="16"/>
  <c r="AJ2649" i="16"/>
  <c r="AK2649" i="16"/>
  <c r="BV47" i="16"/>
  <c r="BU47" i="16"/>
  <c r="BS47" i="16"/>
  <c r="BW47" i="16"/>
  <c r="BW6" i="16"/>
  <c r="BV6" i="16"/>
  <c r="AJ42" i="16"/>
  <c r="AI42" i="16"/>
  <c r="AK42" i="16"/>
  <c r="AI148" i="16"/>
  <c r="AJ148" i="16"/>
  <c r="AK148" i="16"/>
  <c r="AI2428" i="16"/>
  <c r="AH2428" i="16"/>
  <c r="AA2428" i="16"/>
  <c r="AJ2428" i="16"/>
  <c r="AK2428" i="16"/>
  <c r="AJ2083" i="16"/>
  <c r="AI2083" i="16"/>
  <c r="AH2083" i="16"/>
  <c r="AA2083" i="16"/>
  <c r="AK2083" i="16"/>
  <c r="BW66" i="16"/>
  <c r="BV66" i="16"/>
  <c r="AI2593" i="16"/>
  <c r="AH2593" i="16"/>
  <c r="AA2593" i="16"/>
  <c r="AJ2593" i="16"/>
  <c r="AK2593" i="16"/>
  <c r="AI69" i="16"/>
  <c r="AJ69" i="16"/>
  <c r="AK69" i="16"/>
  <c r="AI143" i="16"/>
  <c r="AH143" i="16"/>
  <c r="AA143" i="16"/>
  <c r="AJ143" i="16"/>
  <c r="AK143" i="16"/>
  <c r="AI29" i="16"/>
  <c r="AJ29" i="16"/>
  <c r="AK29" i="16"/>
  <c r="AI2505" i="16"/>
  <c r="AH2505" i="16"/>
  <c r="AA2505" i="16"/>
  <c r="AJ2505" i="16"/>
  <c r="AK2505" i="16"/>
  <c r="AI2609" i="16"/>
  <c r="AJ2609" i="16"/>
  <c r="AK2609" i="16"/>
  <c r="AI2461" i="16"/>
  <c r="AH2461" i="16"/>
  <c r="AA2461" i="16"/>
  <c r="AJ2461" i="16"/>
  <c r="AK2461" i="16"/>
  <c r="AI136" i="16"/>
  <c r="AJ136" i="16"/>
  <c r="AK136" i="16"/>
  <c r="AI35" i="16"/>
  <c r="AH35" i="16"/>
  <c r="AA35" i="16"/>
  <c r="AJ35" i="16"/>
  <c r="AK35" i="16"/>
  <c r="AI41" i="16"/>
  <c r="AJ41" i="16"/>
  <c r="AK41" i="16"/>
  <c r="AJ2547" i="16"/>
  <c r="AI2547" i="16"/>
  <c r="AK2547" i="16"/>
  <c r="AI2284" i="16"/>
  <c r="AJ2284" i="16"/>
  <c r="AK2284" i="16"/>
  <c r="AJ2254" i="16"/>
  <c r="AI2254" i="16"/>
  <c r="AK2254" i="16"/>
  <c r="BW36" i="16"/>
  <c r="BV36" i="16"/>
  <c r="BU36" i="16"/>
  <c r="BS36" i="16"/>
  <c r="AI2253" i="16"/>
  <c r="AJ2253" i="16"/>
  <c r="AK2253" i="16"/>
  <c r="AJ90" i="16"/>
  <c r="AI90" i="16"/>
  <c r="AK90" i="16"/>
  <c r="AI2641" i="16"/>
  <c r="AJ2641" i="16"/>
  <c r="AK2641" i="16"/>
  <c r="AJ2063" i="16"/>
  <c r="AI2063" i="16"/>
  <c r="AK2063" i="16"/>
  <c r="AJ2632" i="17"/>
  <c r="AI2632" i="17"/>
  <c r="AK2632" i="17"/>
  <c r="AJ2736" i="17"/>
  <c r="AI2736" i="17"/>
  <c r="AK2736" i="17"/>
  <c r="AI1946" i="16"/>
  <c r="AH1946" i="16"/>
  <c r="AA1946" i="16"/>
  <c r="AK1946" i="16"/>
  <c r="AJ1946" i="16"/>
  <c r="AI2170" i="16"/>
  <c r="AH2170" i="16"/>
  <c r="AA2170" i="16"/>
  <c r="AJ2170" i="16"/>
  <c r="AK2170" i="16"/>
  <c r="AI1804" i="16"/>
  <c r="AJ1804" i="16"/>
  <c r="AK1804" i="16"/>
  <c r="AI2028" i="16"/>
  <c r="AH2028" i="16"/>
  <c r="AA2028" i="16"/>
  <c r="AJ2028" i="16"/>
  <c r="AK2028" i="16"/>
  <c r="AJ1785" i="16"/>
  <c r="AK1785" i="16"/>
  <c r="AI1785" i="16"/>
  <c r="AJ1961" i="16"/>
  <c r="AK1961" i="16"/>
  <c r="AI1961" i="16"/>
  <c r="AJ2185" i="16"/>
  <c r="AK2185" i="16"/>
  <c r="AI2185" i="16"/>
  <c r="AH2185" i="16"/>
  <c r="AA2185" i="16"/>
  <c r="AJ2233" i="16"/>
  <c r="AK2233" i="16"/>
  <c r="AI2233" i="16"/>
  <c r="AH2233" i="16"/>
  <c r="AA2233" i="16"/>
  <c r="AJ2531" i="16"/>
  <c r="AI2531" i="16"/>
  <c r="AH2531" i="16"/>
  <c r="AA2531" i="16"/>
  <c r="AK2531" i="16"/>
  <c r="AI2396" i="16"/>
  <c r="AH2396" i="16"/>
  <c r="AA2396" i="16"/>
  <c r="AJ2396" i="16"/>
  <c r="AK2396" i="16"/>
  <c r="AJ2270" i="16"/>
  <c r="AI2270" i="16"/>
  <c r="AH2270" i="16"/>
  <c r="AA2270" i="16"/>
  <c r="AK2270" i="16"/>
  <c r="BV95" i="16"/>
  <c r="BU95" i="16"/>
  <c r="BS95" i="16"/>
  <c r="BW95" i="16"/>
  <c r="AJ113" i="16"/>
  <c r="AI113" i="16"/>
  <c r="AK113" i="16"/>
  <c r="AI2281" i="16"/>
  <c r="AJ2281" i="16"/>
  <c r="AK2281" i="16"/>
  <c r="AI128" i="16"/>
  <c r="AJ128" i="16"/>
  <c r="AH128" i="16"/>
  <c r="AA128" i="16"/>
  <c r="AK128" i="16"/>
  <c r="AJ2080" i="17"/>
  <c r="AJ2623" i="17"/>
  <c r="AK2073" i="17"/>
  <c r="AJ2389" i="17"/>
  <c r="BD6" i="17"/>
  <c r="BD61" i="17"/>
  <c r="BC61" i="17"/>
  <c r="AJ1955" i="17"/>
  <c r="AI1955" i="17"/>
  <c r="AJ2019" i="17"/>
  <c r="AI1891" i="17"/>
  <c r="AK1891" i="17"/>
  <c r="AJ1891" i="17"/>
  <c r="AI1922" i="17"/>
  <c r="AJ1922" i="17"/>
  <c r="AK1922" i="17"/>
  <c r="AK1934" i="17"/>
  <c r="AJ1972" i="17"/>
  <c r="AK2283" i="17"/>
  <c r="AI2283" i="17"/>
  <c r="AJ2283" i="17"/>
  <c r="AK1816" i="17"/>
  <c r="AJ1816" i="17"/>
  <c r="AI1816" i="17"/>
  <c r="AJ2039" i="17"/>
  <c r="AJ1811" i="17"/>
  <c r="AI1811" i="17"/>
  <c r="AK1811" i="17"/>
  <c r="AI2172" i="17"/>
  <c r="AJ2172" i="17"/>
  <c r="AK2172" i="17"/>
  <c r="AK2263" i="17"/>
  <c r="AI2263" i="17"/>
  <c r="AJ2263" i="17"/>
  <c r="AK2487" i="17"/>
  <c r="AI2487" i="17"/>
  <c r="AJ2487" i="17"/>
  <c r="AJ2266" i="17"/>
  <c r="AI2266" i="17"/>
  <c r="AK2266" i="17"/>
  <c r="AI2426" i="17"/>
  <c r="AJ2522" i="17"/>
  <c r="AI2522" i="17"/>
  <c r="AK2522" i="17"/>
  <c r="AK2625" i="17"/>
  <c r="AI2625" i="17"/>
  <c r="AJ2625" i="17"/>
  <c r="AK2713" i="17"/>
  <c r="AI2713" i="17"/>
  <c r="AJ2713" i="17"/>
  <c r="BC25" i="17"/>
  <c r="BD87" i="17"/>
  <c r="BC87" i="17"/>
  <c r="AJ1906" i="17"/>
  <c r="AI1906" i="17"/>
  <c r="AK1906" i="17"/>
  <c r="AJ1969" i="17"/>
  <c r="AK1969" i="17"/>
  <c r="AI1969" i="17"/>
  <c r="AJ1909" i="17"/>
  <c r="AK1909" i="17"/>
  <c r="AI1909" i="17"/>
  <c r="AI2010" i="17"/>
  <c r="AK2010" i="17"/>
  <c r="AJ2010" i="17"/>
  <c r="AI2108" i="17"/>
  <c r="AI1865" i="17"/>
  <c r="AK1865" i="17"/>
  <c r="AJ1865" i="17"/>
  <c r="AK2289" i="17"/>
  <c r="AI2289" i="17"/>
  <c r="AJ2289" i="17"/>
  <c r="AK2377" i="17"/>
  <c r="AI2377" i="17"/>
  <c r="AJ2377" i="17"/>
  <c r="AJ2348" i="17"/>
  <c r="AI2348" i="17"/>
  <c r="AK2348" i="17"/>
  <c r="AJ2452" i="17"/>
  <c r="AI2452" i="17"/>
  <c r="AK2452" i="17"/>
  <c r="AI2192" i="17"/>
  <c r="AJ2192" i="17"/>
  <c r="AK2192" i="17"/>
  <c r="AK2723" i="17"/>
  <c r="AI2723" i="17"/>
  <c r="AJ2723" i="17"/>
  <c r="AJ2668" i="17"/>
  <c r="AI2668" i="17"/>
  <c r="AK2668" i="17"/>
  <c r="AJ2584" i="17"/>
  <c r="AI2584" i="17"/>
  <c r="AK2584" i="17"/>
  <c r="AI2050" i="16"/>
  <c r="AJ2050" i="16"/>
  <c r="AK2050" i="16"/>
  <c r="AI1876" i="16"/>
  <c r="AH1876" i="16"/>
  <c r="AA1876" i="16"/>
  <c r="AJ1876" i="16"/>
  <c r="AK1876" i="16"/>
  <c r="AI2052" i="16"/>
  <c r="AJ2052" i="16"/>
  <c r="AK2052" i="16"/>
  <c r="AJ2177" i="16"/>
  <c r="AI2177" i="16"/>
  <c r="AK2177" i="16"/>
  <c r="AJ2299" i="16"/>
  <c r="AI2299" i="16"/>
  <c r="AH2299" i="16"/>
  <c r="AA2299" i="16"/>
  <c r="AK2299" i="16"/>
  <c r="AJ2475" i="16"/>
  <c r="AI2475" i="16"/>
  <c r="AK2475" i="16"/>
  <c r="AJ2571" i="16"/>
  <c r="AI2571" i="16"/>
  <c r="AH2571" i="16"/>
  <c r="AA2571" i="16"/>
  <c r="AK2571" i="16"/>
  <c r="AI2388" i="16"/>
  <c r="AH2388" i="16"/>
  <c r="AA2388" i="16"/>
  <c r="AJ2388" i="16"/>
  <c r="AK2388" i="16"/>
  <c r="BV31" i="16"/>
  <c r="BW31" i="16"/>
  <c r="AJ2115" i="16"/>
  <c r="AI2115" i="16"/>
  <c r="AH2115" i="16"/>
  <c r="AA2115" i="16"/>
  <c r="AK2115" i="16"/>
  <c r="AJ2294" i="16"/>
  <c r="AI2294" i="16"/>
  <c r="AK2294" i="16"/>
  <c r="AJ2550" i="16"/>
  <c r="AI2550" i="16"/>
  <c r="AH2550" i="16"/>
  <c r="AA2550" i="16"/>
  <c r="AK2550" i="16"/>
  <c r="BW32" i="16"/>
  <c r="BV32" i="16"/>
  <c r="AJ2602" i="17"/>
  <c r="AI2602" i="17"/>
  <c r="AK2602" i="17"/>
  <c r="AJ2730" i="17"/>
  <c r="AI2730" i="17"/>
  <c r="AK2730" i="17"/>
  <c r="AI2078" i="16"/>
  <c r="AJ2078" i="16"/>
  <c r="AK2078" i="16"/>
  <c r="AI1888" i="16"/>
  <c r="AH1888" i="16"/>
  <c r="AA1888" i="16"/>
  <c r="AJ1888" i="16"/>
  <c r="AK1888" i="16"/>
  <c r="AI2112" i="16"/>
  <c r="AJ2112" i="16"/>
  <c r="AK2112" i="16"/>
  <c r="AJ2061" i="16"/>
  <c r="AI2061" i="16"/>
  <c r="AK2061" i="16"/>
  <c r="AJ2173" i="16"/>
  <c r="AI2173" i="16"/>
  <c r="AH2173" i="16"/>
  <c r="AA2173" i="16"/>
  <c r="AK2173" i="16"/>
  <c r="AJ2199" i="16"/>
  <c r="AI2199" i="16"/>
  <c r="AK2199" i="16"/>
  <c r="AJ2583" i="16"/>
  <c r="AK2583" i="16"/>
  <c r="AI2583" i="16"/>
  <c r="BW12" i="16"/>
  <c r="BV12" i="16"/>
  <c r="AI2304" i="16"/>
  <c r="AH2304" i="16"/>
  <c r="AA2304" i="16"/>
  <c r="AJ2304" i="16"/>
  <c r="AK2304" i="16"/>
  <c r="AI2480" i="16"/>
  <c r="AJ2480" i="16"/>
  <c r="AK2480" i="16"/>
  <c r="AI2688" i="16"/>
  <c r="AH2688" i="16"/>
  <c r="AA2688" i="16"/>
  <c r="AJ2688" i="16"/>
  <c r="AK2688" i="16"/>
  <c r="AJ2338" i="16"/>
  <c r="AI2338" i="16"/>
  <c r="AH2338" i="16"/>
  <c r="AA2338" i="16"/>
  <c r="AK2338" i="16"/>
  <c r="AJ2546" i="16"/>
  <c r="AI2546" i="16"/>
  <c r="AK2546" i="16"/>
  <c r="BW30" i="16"/>
  <c r="BV30" i="16"/>
  <c r="BU30" i="16"/>
  <c r="BS30" i="16"/>
  <c r="AK2587" i="17"/>
  <c r="AI2587" i="17"/>
  <c r="AJ2587" i="17"/>
  <c r="AJ2318" i="17"/>
  <c r="AI2318" i="17"/>
  <c r="AK2318" i="17"/>
  <c r="AJ2414" i="17"/>
  <c r="AI2414" i="17"/>
  <c r="AK2414" i="17"/>
  <c r="AJ2510" i="17"/>
  <c r="AI2510" i="17"/>
  <c r="AK2510" i="17"/>
  <c r="AK2605" i="17"/>
  <c r="AI2605" i="17"/>
  <c r="AJ2605" i="17"/>
  <c r="AK2693" i="17"/>
  <c r="AI2693" i="17"/>
  <c r="AJ2693" i="17"/>
  <c r="AJ2646" i="17"/>
  <c r="AI2646" i="17"/>
  <c r="AK2646" i="17"/>
  <c r="AI2208" i="17"/>
  <c r="AJ2208" i="17"/>
  <c r="AK2208" i="17"/>
  <c r="AI1782" i="16"/>
  <c r="AK1782" i="16"/>
  <c r="AJ1782" i="16"/>
  <c r="AI1926" i="16"/>
  <c r="AK1926" i="16"/>
  <c r="AJ1926" i="16"/>
  <c r="AI2054" i="16"/>
  <c r="AH2054" i="16"/>
  <c r="AA2054" i="16"/>
  <c r="AK2054" i="16"/>
  <c r="AJ2054" i="16"/>
  <c r="AI2182" i="16"/>
  <c r="AH2182" i="16"/>
  <c r="AA2182" i="16"/>
  <c r="AJ2182" i="16"/>
  <c r="AK2182" i="16"/>
  <c r="AI1880" i="16"/>
  <c r="AJ1880" i="16"/>
  <c r="AK1880" i="16"/>
  <c r="AI2104" i="16"/>
  <c r="AH2104" i="16"/>
  <c r="AA2104" i="16"/>
  <c r="AJ2104" i="16"/>
  <c r="AK2104" i="16"/>
  <c r="AJ1957" i="16"/>
  <c r="AI1957" i="16"/>
  <c r="AH1957" i="16"/>
  <c r="AA1957" i="16"/>
  <c r="AK1957" i="16"/>
  <c r="AJ2085" i="16"/>
  <c r="AI2085" i="16"/>
  <c r="AK2085" i="16"/>
  <c r="AJ2181" i="16"/>
  <c r="AI2181" i="16"/>
  <c r="AH2181" i="16"/>
  <c r="AA2181" i="16"/>
  <c r="AK2181" i="16"/>
  <c r="AJ2231" i="16"/>
  <c r="AI2231" i="16"/>
  <c r="AK2231" i="16"/>
  <c r="AJ2447" i="16"/>
  <c r="AI2447" i="16"/>
  <c r="AH2447" i="16"/>
  <c r="AA2447" i="16"/>
  <c r="AK2447" i="16"/>
  <c r="BW15" i="16"/>
  <c r="BV15" i="16"/>
  <c r="AI2248" i="16"/>
  <c r="AK2248" i="16"/>
  <c r="AJ2248" i="16"/>
  <c r="AI2392" i="16"/>
  <c r="AH2392" i="16"/>
  <c r="AA2392" i="16"/>
  <c r="AK2392" i="16"/>
  <c r="AJ2392" i="16"/>
  <c r="AI2520" i="16"/>
  <c r="AH2520" i="16"/>
  <c r="AA2520" i="16"/>
  <c r="AK2520" i="16"/>
  <c r="AJ2520" i="16"/>
  <c r="BV33" i="16"/>
  <c r="BW33" i="16"/>
  <c r="AJ2067" i="16"/>
  <c r="AI2067" i="16"/>
  <c r="AH2067" i="16"/>
  <c r="AA2067" i="16"/>
  <c r="AK2067" i="16"/>
  <c r="AJ2314" i="16"/>
  <c r="AI2314" i="16"/>
  <c r="AK2314" i="16"/>
  <c r="AJ2506" i="16"/>
  <c r="AI2506" i="16"/>
  <c r="AH2506" i="16"/>
  <c r="AA2506" i="16"/>
  <c r="AK2506" i="16"/>
  <c r="AJ2698" i="16"/>
  <c r="AI2698" i="16"/>
  <c r="AK2698" i="16"/>
  <c r="AJ1855" i="16"/>
  <c r="AI1855" i="16"/>
  <c r="AK1855" i="16"/>
  <c r="AI2497" i="16"/>
  <c r="AJ2497" i="16"/>
  <c r="AK2497" i="16"/>
  <c r="AI2637" i="16"/>
  <c r="AH2637" i="16"/>
  <c r="AA2637" i="16"/>
  <c r="AJ2637" i="16"/>
  <c r="AK2637" i="16"/>
  <c r="AJ117" i="16"/>
  <c r="AI117" i="16"/>
  <c r="AH117" i="16"/>
  <c r="AA117" i="16"/>
  <c r="AK117" i="16"/>
  <c r="AJ141" i="16"/>
  <c r="AI141" i="16"/>
  <c r="AK141" i="16"/>
  <c r="AJ2595" i="16"/>
  <c r="AI2595" i="16"/>
  <c r="AH2595" i="16"/>
  <c r="AA2595" i="16"/>
  <c r="AK2595" i="16"/>
  <c r="AI2604" i="16"/>
  <c r="AH2604" i="16"/>
  <c r="AA2604" i="16"/>
  <c r="AJ2604" i="16"/>
  <c r="AK2604" i="16"/>
  <c r="AJ2366" i="16"/>
  <c r="AI2366" i="16"/>
  <c r="AH2366" i="16"/>
  <c r="AA2366" i="16"/>
  <c r="AK2366" i="16"/>
  <c r="AI2613" i="16"/>
  <c r="AH2613" i="16"/>
  <c r="AA2613" i="16"/>
  <c r="AJ2613" i="16"/>
  <c r="AK2613" i="16"/>
  <c r="AI2509" i="16"/>
  <c r="AJ2509" i="16"/>
  <c r="AK2509" i="16"/>
  <c r="AI67" i="16"/>
  <c r="AH67" i="16"/>
  <c r="AJ67" i="16"/>
  <c r="AK67" i="16"/>
  <c r="AI2409" i="16"/>
  <c r="AJ2409" i="16"/>
  <c r="AK2409" i="16"/>
  <c r="AJ34" i="16"/>
  <c r="AI34" i="16"/>
  <c r="AK34" i="16"/>
  <c r="AJ2047" i="16"/>
  <c r="AI2047" i="16"/>
  <c r="AH2047" i="16"/>
  <c r="AA2047" i="16"/>
  <c r="AK2047" i="16"/>
  <c r="AI2633" i="16"/>
  <c r="AH2633" i="16"/>
  <c r="AA2633" i="16"/>
  <c r="AJ2633" i="16"/>
  <c r="AK2633" i="16"/>
  <c r="AI2417" i="16"/>
  <c r="AJ2417" i="16"/>
  <c r="AK2417" i="16"/>
  <c r="BV64" i="16"/>
  <c r="BU64" i="16"/>
  <c r="BS64" i="16"/>
  <c r="BW64" i="16"/>
  <c r="AI47" i="16"/>
  <c r="AJ47" i="16"/>
  <c r="AH47" i="16"/>
  <c r="AA47" i="16"/>
  <c r="AK47" i="16"/>
  <c r="AJ82" i="16"/>
  <c r="AI82" i="16"/>
  <c r="AH82" i="16"/>
  <c r="AA82" i="16"/>
  <c r="AK82" i="16"/>
  <c r="AJ98" i="16"/>
  <c r="AI98" i="16"/>
  <c r="AK98" i="16"/>
  <c r="AJ64" i="16"/>
  <c r="AI64" i="16"/>
  <c r="AH64" i="16"/>
  <c r="AA64" i="16"/>
  <c r="AK64" i="16"/>
  <c r="AJ1835" i="16"/>
  <c r="AI1835" i="16"/>
  <c r="AK1835" i="16"/>
  <c r="AI2620" i="16"/>
  <c r="AJ2620" i="16"/>
  <c r="AK2620" i="16"/>
  <c r="AJ2606" i="16"/>
  <c r="AI2606" i="16"/>
  <c r="AK2606" i="16"/>
  <c r="AJ1983" i="16"/>
  <c r="AH1983" i="16"/>
  <c r="AA1983" i="16"/>
  <c r="AI1983" i="16"/>
  <c r="AK1983" i="16"/>
  <c r="AJ118" i="16"/>
  <c r="AI118" i="16"/>
  <c r="AK118" i="16"/>
  <c r="AI2345" i="16"/>
  <c r="AJ2345" i="16"/>
  <c r="AK2345" i="16"/>
  <c r="AI115" i="16"/>
  <c r="AJ115" i="16"/>
  <c r="AH115" i="16"/>
  <c r="AK115" i="16"/>
  <c r="AJ2608" i="17"/>
  <c r="AI2608" i="17"/>
  <c r="AK2608" i="17"/>
  <c r="AJ2712" i="17"/>
  <c r="AI2712" i="17"/>
  <c r="AK2712" i="17"/>
  <c r="AI1882" i="16"/>
  <c r="AH1882" i="16"/>
  <c r="AA1882" i="16"/>
  <c r="AK1882" i="16"/>
  <c r="AJ1882" i="16"/>
  <c r="AI2074" i="16"/>
  <c r="AH2074" i="16"/>
  <c r="AA2074" i="16"/>
  <c r="AK2074" i="16"/>
  <c r="AJ2074" i="16"/>
  <c r="AI2186" i="16"/>
  <c r="AK2186" i="16"/>
  <c r="AJ2186" i="16"/>
  <c r="AI1916" i="16"/>
  <c r="AJ1916" i="16"/>
  <c r="AH1916" i="16"/>
  <c r="AA1916" i="16"/>
  <c r="AK1916" i="16"/>
  <c r="AI2060" i="16"/>
  <c r="AJ2060" i="16"/>
  <c r="AK2060" i="16"/>
  <c r="AI2204" i="16"/>
  <c r="AJ2204" i="16"/>
  <c r="AH2204" i="16"/>
  <c r="AA2204" i="16"/>
  <c r="AK2204" i="16"/>
  <c r="AJ1913" i="16"/>
  <c r="AK1913" i="16"/>
  <c r="AI1913" i="16"/>
  <c r="AH1913" i="16"/>
  <c r="AA1913" i="16"/>
  <c r="AJ2137" i="16"/>
  <c r="AI2137" i="16"/>
  <c r="AK2137" i="16"/>
  <c r="AJ1863" i="16"/>
  <c r="AI1863" i="16"/>
  <c r="AH1863" i="16"/>
  <c r="AA1863" i="16"/>
  <c r="AK1863" i="16"/>
  <c r="AJ2323" i="16"/>
  <c r="AI2323" i="16"/>
  <c r="AK2323" i="16"/>
  <c r="AJ2091" i="16"/>
  <c r="AI2091" i="16"/>
  <c r="AH2091" i="16"/>
  <c r="AA2091" i="16"/>
  <c r="AK2091" i="16"/>
  <c r="AI2636" i="16"/>
  <c r="AH2636" i="16"/>
  <c r="AA2636" i="16"/>
  <c r="AJ2636" i="16"/>
  <c r="AK2636" i="16"/>
  <c r="AJ2670" i="16"/>
  <c r="AI2670" i="16"/>
  <c r="AH2670" i="16"/>
  <c r="AA2670" i="16"/>
  <c r="AK2670" i="16"/>
  <c r="AI2477" i="16"/>
  <c r="AJ2477" i="16"/>
  <c r="AH2477" i="16"/>
  <c r="AA2477" i="16"/>
  <c r="AK2477" i="16"/>
  <c r="AJ2159" i="16"/>
  <c r="AI2159" i="16"/>
  <c r="AH2159" i="16"/>
  <c r="AA2159" i="16"/>
  <c r="AK2159" i="16"/>
  <c r="AI2685" i="16"/>
  <c r="AJ2685" i="16"/>
  <c r="AH2685" i="16"/>
  <c r="AA2685" i="16"/>
  <c r="AK2685" i="16"/>
  <c r="AI104" i="16"/>
  <c r="AJ104" i="16"/>
  <c r="AK104" i="16"/>
  <c r="AI2687" i="17"/>
  <c r="AK1971" i="17"/>
  <c r="AI1987" i="17"/>
  <c r="AJ2011" i="17"/>
  <c r="AK2011" i="17"/>
  <c r="AI2011" i="17"/>
  <c r="AJ2035" i="17"/>
  <c r="AK2035" i="17"/>
  <c r="AI2035" i="17"/>
  <c r="AI1903" i="17"/>
  <c r="AI1920" i="17"/>
  <c r="AJ1920" i="17"/>
  <c r="AI1954" i="17"/>
  <c r="AK1954" i="17"/>
  <c r="AK2118" i="17"/>
  <c r="AI2118" i="17"/>
  <c r="AJ2118" i="17"/>
  <c r="AK2134" i="17"/>
  <c r="AI1998" i="17"/>
  <c r="AJ2087" i="17"/>
  <c r="AI2087" i="17"/>
  <c r="AK2087" i="17"/>
  <c r="AJ2135" i="17"/>
  <c r="AI2223" i="17"/>
  <c r="AK1916" i="17"/>
  <c r="AI2220" i="17"/>
  <c r="AI2174" i="17"/>
  <c r="AJ2174" i="17"/>
  <c r="AK2174" i="17"/>
  <c r="AI2291" i="17"/>
  <c r="AI2355" i="17"/>
  <c r="AI2395" i="17"/>
  <c r="AK2411" i="17"/>
  <c r="AI2411" i="17"/>
  <c r="AJ2411" i="17"/>
  <c r="AK2427" i="17"/>
  <c r="AI2427" i="17"/>
  <c r="AJ2427" i="17"/>
  <c r="AI2459" i="17"/>
  <c r="AI2507" i="17"/>
  <c r="AI2547" i="17"/>
  <c r="AK1832" i="17"/>
  <c r="AJ1832" i="17"/>
  <c r="AI1832" i="17"/>
  <c r="AJ1848" i="17"/>
  <c r="AK1896" i="17"/>
  <c r="BD17" i="17"/>
  <c r="AJ1943" i="17"/>
  <c r="AK1943" i="17"/>
  <c r="AI1943" i="17"/>
  <c r="AJ2023" i="17"/>
  <c r="AK2023" i="17"/>
  <c r="AI2023" i="17"/>
  <c r="AJ2031" i="17"/>
  <c r="AK2031" i="17"/>
  <c r="AI2031" i="17"/>
  <c r="AJ1793" i="17"/>
  <c r="AI1793" i="17"/>
  <c r="AK1793" i="17"/>
  <c r="AJ1857" i="17"/>
  <c r="AI1857" i="17"/>
  <c r="AK1857" i="17"/>
  <c r="AI1881" i="17"/>
  <c r="AK1881" i="17"/>
  <c r="AK2066" i="17"/>
  <c r="AJ2066" i="17"/>
  <c r="AI2082" i="17"/>
  <c r="AK2098" i="17"/>
  <c r="AI2098" i="17"/>
  <c r="AJ2098" i="17"/>
  <c r="AK2114" i="17"/>
  <c r="AI2114" i="17"/>
  <c r="AJ2114" i="17"/>
  <c r="AK2130" i="17"/>
  <c r="AJ2130" i="17"/>
  <c r="AI2146" i="17"/>
  <c r="AI1950" i="17"/>
  <c r="AJ1950" i="17"/>
  <c r="AK1950" i="17"/>
  <c r="AI2014" i="17"/>
  <c r="AJ2014" i="17"/>
  <c r="AK2014" i="17"/>
  <c r="AJ2083" i="17"/>
  <c r="AI2083" i="17"/>
  <c r="AK2083" i="17"/>
  <c r="AI2107" i="17"/>
  <c r="AJ2131" i="17"/>
  <c r="AK2131" i="17"/>
  <c r="AI2155" i="17"/>
  <c r="AJ2171" i="17"/>
  <c r="AK2171" i="17"/>
  <c r="AI2171" i="17"/>
  <c r="AK2195" i="17"/>
  <c r="AJ2219" i="17"/>
  <c r="AK2219" i="17"/>
  <c r="AI2219" i="17"/>
  <c r="AJ1787" i="17"/>
  <c r="AI1787" i="17"/>
  <c r="AK1787" i="17"/>
  <c r="AI2222" i="17"/>
  <c r="AK2222" i="17"/>
  <c r="AJ2222" i="17"/>
  <c r="AI2255" i="17"/>
  <c r="AK2279" i="17"/>
  <c r="AI2279" i="17"/>
  <c r="AJ2279" i="17"/>
  <c r="AK2295" i="17"/>
  <c r="AI2295" i="17"/>
  <c r="AJ2295" i="17"/>
  <c r="AK2319" i="17"/>
  <c r="AJ2319" i="17"/>
  <c r="AI2351" i="17"/>
  <c r="AK2375" i="17"/>
  <c r="AJ2375" i="17"/>
  <c r="AI2391" i="17"/>
  <c r="AK2415" i="17"/>
  <c r="AI2415" i="17"/>
  <c r="AJ2415" i="17"/>
  <c r="AK2447" i="17"/>
  <c r="AI2447" i="17"/>
  <c r="AJ2447" i="17"/>
  <c r="AK2479" i="17"/>
  <c r="AJ2479" i="17"/>
  <c r="AI2511" i="17"/>
  <c r="AK2535" i="17"/>
  <c r="AI2535" i="17"/>
  <c r="AJ2535" i="17"/>
  <c r="AK2551" i="17"/>
  <c r="AJ2551" i="17"/>
  <c r="AI2551" i="17"/>
  <c r="AK2575" i="17"/>
  <c r="AK2591" i="17"/>
  <c r="AJ2591" i="17"/>
  <c r="AI2591" i="17"/>
  <c r="AI1988" i="17"/>
  <c r="AK1988" i="17"/>
  <c r="AJ1988" i="17"/>
  <c r="AJ2202" i="17"/>
  <c r="AJ2250" i="17"/>
  <c r="AI2250" i="17"/>
  <c r="AK2250" i="17"/>
  <c r="AI2282" i="17"/>
  <c r="AJ2314" i="17"/>
  <c r="AI2314" i="17"/>
  <c r="AK2314" i="17"/>
  <c r="AI2346" i="17"/>
  <c r="AJ2378" i="17"/>
  <c r="AK2378" i="17"/>
  <c r="AI2410" i="17"/>
  <c r="AJ2442" i="17"/>
  <c r="AI2442" i="17"/>
  <c r="AK2442" i="17"/>
  <c r="AJ2474" i="17"/>
  <c r="AI2474" i="17"/>
  <c r="AK2474" i="17"/>
  <c r="AJ2506" i="17"/>
  <c r="AI2506" i="17"/>
  <c r="AK2506" i="17"/>
  <c r="AI2538" i="17"/>
  <c r="AJ2556" i="17"/>
  <c r="AI2556" i="17"/>
  <c r="AK2556" i="17"/>
  <c r="AI2633" i="17"/>
  <c r="AK2649" i="17"/>
  <c r="AI2689" i="17"/>
  <c r="BC40" i="17"/>
  <c r="BC71" i="17"/>
  <c r="AK1794" i="17"/>
  <c r="AJ1794" i="17"/>
  <c r="AI1794" i="17"/>
  <c r="AK1826" i="17"/>
  <c r="AI1826" i="17"/>
  <c r="AJ1858" i="17"/>
  <c r="AI1858" i="17"/>
  <c r="AK1858" i="17"/>
  <c r="AJ1874" i="17"/>
  <c r="AI1874" i="17"/>
  <c r="AK1874" i="17"/>
  <c r="AJ1823" i="17"/>
  <c r="AI1823" i="17"/>
  <c r="AK1823" i="17"/>
  <c r="AJ1937" i="17"/>
  <c r="AK1937" i="17"/>
  <c r="AI1937" i="17"/>
  <c r="AJ1953" i="17"/>
  <c r="BD47" i="17"/>
  <c r="BC47" i="17"/>
  <c r="AI1895" i="17"/>
  <c r="AJ1895" i="17"/>
  <c r="AK1895" i="17"/>
  <c r="AJ1853" i="17"/>
  <c r="AI1912" i="17"/>
  <c r="AK1912" i="17"/>
  <c r="AJ1912" i="17"/>
  <c r="AI2008" i="17"/>
  <c r="AK2008" i="17"/>
  <c r="AJ2008" i="17"/>
  <c r="AJ1795" i="17"/>
  <c r="AI1795" i="17"/>
  <c r="AK1795" i="17"/>
  <c r="AK2068" i="17"/>
  <c r="AJ2068" i="17"/>
  <c r="AK2116" i="17"/>
  <c r="AI2116" i="17"/>
  <c r="AJ2116" i="17"/>
  <c r="AK2156" i="17"/>
  <c r="AI2156" i="17"/>
  <c r="AJ2156" i="17"/>
  <c r="AI1958" i="17"/>
  <c r="AJ1958" i="17"/>
  <c r="AK1958" i="17"/>
  <c r="AJ2085" i="17"/>
  <c r="AI2085" i="17"/>
  <c r="AK2085" i="17"/>
  <c r="AJ2117" i="17"/>
  <c r="AI2117" i="17"/>
  <c r="AK2117" i="17"/>
  <c r="AJ2149" i="17"/>
  <c r="AI2149" i="17"/>
  <c r="AK2149" i="17"/>
  <c r="AI2173" i="17"/>
  <c r="AJ2173" i="17"/>
  <c r="AK2173" i="17"/>
  <c r="AI2197" i="17"/>
  <c r="AJ2197" i="17"/>
  <c r="AK2197" i="17"/>
  <c r="AI2012" i="17"/>
  <c r="AK2012" i="17"/>
  <c r="AJ2012" i="17"/>
  <c r="AI2230" i="17"/>
  <c r="AK2230" i="17"/>
  <c r="AJ2230" i="17"/>
  <c r="AK2273" i="17"/>
  <c r="AI2273" i="17"/>
  <c r="AJ2273" i="17"/>
  <c r="AK2297" i="17"/>
  <c r="AI2297" i="17"/>
  <c r="AJ2297" i="17"/>
  <c r="AI2313" i="17"/>
  <c r="AK2353" i="17"/>
  <c r="AI2353" i="17"/>
  <c r="AJ2353" i="17"/>
  <c r="AK2401" i="17"/>
  <c r="AI2401" i="17"/>
  <c r="AJ2401" i="17"/>
  <c r="AK2425" i="17"/>
  <c r="AI2425" i="17"/>
  <c r="AJ2425" i="17"/>
  <c r="AK2465" i="17"/>
  <c r="AI2465" i="17"/>
  <c r="AJ2465" i="17"/>
  <c r="AK2489" i="17"/>
  <c r="AI2489" i="17"/>
  <c r="AJ2489" i="17"/>
  <c r="AK2505" i="17"/>
  <c r="AI2505" i="17"/>
  <c r="AJ2505" i="17"/>
  <c r="AK2545" i="17"/>
  <c r="AI2545" i="17"/>
  <c r="AJ2545" i="17"/>
  <c r="AK2561" i="17"/>
  <c r="AI2561" i="17"/>
  <c r="AJ2561" i="17"/>
  <c r="AK2585" i="17"/>
  <c r="AJ2585" i="17"/>
  <c r="AJ2020" i="17"/>
  <c r="AJ2236" i="17"/>
  <c r="AI2236" i="17"/>
  <c r="AK2236" i="17"/>
  <c r="AJ2260" i="17"/>
  <c r="AI2260" i="17"/>
  <c r="AK2260" i="17"/>
  <c r="AJ2284" i="17"/>
  <c r="AI2284" i="17"/>
  <c r="AK2284" i="17"/>
  <c r="AJ2308" i="17"/>
  <c r="AI2308" i="17"/>
  <c r="AK2308" i="17"/>
  <c r="AJ2364" i="17"/>
  <c r="AI2364" i="17"/>
  <c r="AK2364" i="17"/>
  <c r="AJ2388" i="17"/>
  <c r="AI2388" i="17"/>
  <c r="AK2388" i="17"/>
  <c r="AJ2412" i="17"/>
  <c r="AI2412" i="17"/>
  <c r="AK2412" i="17"/>
  <c r="AJ2436" i="17"/>
  <c r="AI2436" i="17"/>
  <c r="AK2436" i="17"/>
  <c r="AJ2492" i="17"/>
  <c r="AI2492" i="17"/>
  <c r="AK2492" i="17"/>
  <c r="AJ2516" i="17"/>
  <c r="AI2516" i="17"/>
  <c r="AK2516" i="17"/>
  <c r="AJ2540" i="17"/>
  <c r="AI2540" i="17"/>
  <c r="AK2540" i="17"/>
  <c r="AJ2598" i="17"/>
  <c r="AI2598" i="17"/>
  <c r="AK2598" i="17"/>
  <c r="AK2627" i="17"/>
  <c r="AI2627" i="17"/>
  <c r="AJ2627" i="17"/>
  <c r="AK2659" i="17"/>
  <c r="AI2659" i="17"/>
  <c r="AJ2659" i="17"/>
  <c r="AJ2604" i="17"/>
  <c r="AI2604" i="17"/>
  <c r="AK2604" i="17"/>
  <c r="AJ2628" i="17"/>
  <c r="AI2628" i="17"/>
  <c r="AK2628" i="17"/>
  <c r="AJ2652" i="17"/>
  <c r="AI2652" i="17"/>
  <c r="AK2652" i="17"/>
  <c r="AJ2676" i="17"/>
  <c r="AI2676" i="17"/>
  <c r="AK2676" i="17"/>
  <c r="AJ2732" i="17"/>
  <c r="AI2732" i="17"/>
  <c r="AK2732" i="17"/>
  <c r="AJ2592" i="17"/>
  <c r="AI2592" i="17"/>
  <c r="AK2592" i="17"/>
  <c r="AI62" i="17"/>
  <c r="BD102" i="17"/>
  <c r="BC102" i="17"/>
  <c r="AI1858" i="16"/>
  <c r="AJ1858" i="16"/>
  <c r="AH1858" i="16"/>
  <c r="AA1858" i="16"/>
  <c r="AK1858" i="16"/>
  <c r="AI1986" i="16"/>
  <c r="AJ1986" i="16"/>
  <c r="AK1986" i="16"/>
  <c r="AI2114" i="16"/>
  <c r="AJ2114" i="16"/>
  <c r="AH2114" i="16"/>
  <c r="AA2114" i="16"/>
  <c r="AK2114" i="16"/>
  <c r="AI1892" i="16"/>
  <c r="AJ1892" i="16"/>
  <c r="AK1892" i="16"/>
  <c r="AI1924" i="16"/>
  <c r="AH1924" i="16"/>
  <c r="AA1924" i="16"/>
  <c r="AJ1924" i="16"/>
  <c r="AK1924" i="16"/>
  <c r="AI2004" i="16"/>
  <c r="AJ2004" i="16"/>
  <c r="AK2004" i="16"/>
  <c r="AI2036" i="16"/>
  <c r="AH2036" i="16"/>
  <c r="AA2036" i="16"/>
  <c r="AJ2036" i="16"/>
  <c r="AK2036" i="16"/>
  <c r="AI2148" i="16"/>
  <c r="AJ2148" i="16"/>
  <c r="AK2148" i="16"/>
  <c r="AI2180" i="16"/>
  <c r="AH2180" i="16"/>
  <c r="AA2180" i="16"/>
  <c r="AJ2180" i="16"/>
  <c r="AK2180" i="16"/>
  <c r="AJ1809" i="16"/>
  <c r="AI1809" i="16"/>
  <c r="AH1809" i="16"/>
  <c r="AA1809" i="16"/>
  <c r="AK1809" i="16"/>
  <c r="AJ1841" i="16"/>
  <c r="AI1841" i="16"/>
  <c r="AK1841" i="16"/>
  <c r="AJ1873" i="16"/>
  <c r="AI1873" i="16"/>
  <c r="AH1873" i="16"/>
  <c r="AA1873" i="16"/>
  <c r="AK1873" i="16"/>
  <c r="AJ1905" i="16"/>
  <c r="AI1905" i="16"/>
  <c r="AK1905" i="16"/>
  <c r="AJ1937" i="16"/>
  <c r="AI1937" i="16"/>
  <c r="AH1937" i="16"/>
  <c r="AA1937" i="16"/>
  <c r="AK1937" i="16"/>
  <c r="AJ1969" i="16"/>
  <c r="AI1969" i="16"/>
  <c r="AK1969" i="16"/>
  <c r="AJ2017" i="16"/>
  <c r="AI2017" i="16"/>
  <c r="AH2017" i="16"/>
  <c r="AA2017" i="16"/>
  <c r="AK2017" i="16"/>
  <c r="AJ2049" i="16"/>
  <c r="AI2049" i="16"/>
  <c r="AK2049" i="16"/>
  <c r="AJ2065" i="16"/>
  <c r="AI2065" i="16"/>
  <c r="AH2065" i="16"/>
  <c r="AA2065" i="16"/>
  <c r="AK2065" i="16"/>
  <c r="AJ2097" i="16"/>
  <c r="AI2097" i="16"/>
  <c r="AK2097" i="16"/>
  <c r="AJ2145" i="16"/>
  <c r="AI2145" i="16"/>
  <c r="AH2145" i="16"/>
  <c r="AA2145" i="16"/>
  <c r="AK2145" i="16"/>
  <c r="AJ2209" i="16"/>
  <c r="AI2209" i="16"/>
  <c r="AK2209" i="16"/>
  <c r="AJ2087" i="16"/>
  <c r="AI2087" i="16"/>
  <c r="AH2087" i="16"/>
  <c r="AA2087" i="16"/>
  <c r="AK2087" i="16"/>
  <c r="AJ2267" i="16"/>
  <c r="AI2267" i="16"/>
  <c r="AK2267" i="16"/>
  <c r="AJ2347" i="16"/>
  <c r="AI2347" i="16"/>
  <c r="AH2347" i="16"/>
  <c r="AA2347" i="16"/>
  <c r="AK2347" i="16"/>
  <c r="AJ2427" i="16"/>
  <c r="AI2427" i="16"/>
  <c r="AK2427" i="16"/>
  <c r="AJ2443" i="16"/>
  <c r="AI2443" i="16"/>
  <c r="AH2443" i="16"/>
  <c r="AA2443" i="16"/>
  <c r="AK2443" i="16"/>
  <c r="AJ2523" i="16"/>
  <c r="AI2523" i="16"/>
  <c r="AK2523" i="16"/>
  <c r="AJ2603" i="16"/>
  <c r="AI2603" i="16"/>
  <c r="AH2603" i="16"/>
  <c r="AA2603" i="16"/>
  <c r="AK2603" i="16"/>
  <c r="AJ2683" i="16"/>
  <c r="AI2683" i="16"/>
  <c r="AK2683" i="16"/>
  <c r="AJ2699" i="16"/>
  <c r="AI2699" i="16"/>
  <c r="AH2699" i="16"/>
  <c r="AA2699" i="16"/>
  <c r="AK2699" i="16"/>
  <c r="AJ2715" i="16"/>
  <c r="AI2715" i="16"/>
  <c r="AK2715" i="16"/>
  <c r="BW82" i="16"/>
  <c r="BV82" i="16"/>
  <c r="BU82" i="16"/>
  <c r="BS82" i="16"/>
  <c r="AJ1867" i="16"/>
  <c r="AI1867" i="16"/>
  <c r="AH1867" i="16"/>
  <c r="AA1867" i="16"/>
  <c r="AK1867" i="16"/>
  <c r="AJ2059" i="16"/>
  <c r="AI2059" i="16"/>
  <c r="AK2059" i="16"/>
  <c r="AI2260" i="16"/>
  <c r="AJ2260" i="16"/>
  <c r="AK2260" i="16"/>
  <c r="AI2324" i="16"/>
  <c r="AH2324" i="16"/>
  <c r="AA2324" i="16"/>
  <c r="AJ2324" i="16"/>
  <c r="AK2324" i="16"/>
  <c r="AI2452" i="16"/>
  <c r="AJ2452" i="16"/>
  <c r="AK2452" i="16"/>
  <c r="AI2644" i="16"/>
  <c r="AH2644" i="16"/>
  <c r="AA2644" i="16"/>
  <c r="AJ2644" i="16"/>
  <c r="AK2644" i="16"/>
  <c r="AI2708" i="16"/>
  <c r="AJ2708" i="16"/>
  <c r="AK2708" i="16"/>
  <c r="BV75" i="16"/>
  <c r="BU75" i="16"/>
  <c r="BS75" i="16"/>
  <c r="BW75" i="16"/>
  <c r="AJ1923" i="16"/>
  <c r="AI1923" i="16"/>
  <c r="AK1923" i="16"/>
  <c r="AJ2179" i="16"/>
  <c r="AI2179" i="16"/>
  <c r="AH2179" i="16"/>
  <c r="AA2179" i="16"/>
  <c r="AK2179" i="16"/>
  <c r="AJ2278" i="16"/>
  <c r="AI2278" i="16"/>
  <c r="AK2278" i="16"/>
  <c r="AJ2326" i="16"/>
  <c r="AH2326" i="16"/>
  <c r="AA2326" i="16"/>
  <c r="AI2326" i="16"/>
  <c r="AK2326" i="16"/>
  <c r="AJ2374" i="16"/>
  <c r="AI2374" i="16"/>
  <c r="AK2374" i="16"/>
  <c r="AJ2422" i="16"/>
  <c r="AH2422" i="16"/>
  <c r="AA2422" i="16"/>
  <c r="AI2422" i="16"/>
  <c r="AK2422" i="16"/>
  <c r="AJ2534" i="16"/>
  <c r="AI2534" i="16"/>
  <c r="AK2534" i="16"/>
  <c r="AJ2582" i="16"/>
  <c r="AI2582" i="16"/>
  <c r="AH2582" i="16"/>
  <c r="AA2582" i="16"/>
  <c r="AK2582" i="16"/>
  <c r="AJ2630" i="16"/>
  <c r="AI2630" i="16"/>
  <c r="AK2630" i="16"/>
  <c r="AJ2678" i="16"/>
  <c r="AI2678" i="16"/>
  <c r="AH2678" i="16"/>
  <c r="AA2678" i="16"/>
  <c r="AK2678" i="16"/>
  <c r="BW59" i="16"/>
  <c r="BV59" i="16"/>
  <c r="AK95" i="17"/>
  <c r="AK2721" i="17"/>
  <c r="AI2721" i="17"/>
  <c r="AJ2721" i="17"/>
  <c r="AI2232" i="17"/>
  <c r="AK2232" i="17"/>
  <c r="AJ2232" i="17"/>
  <c r="AJ2618" i="17"/>
  <c r="AI2618" i="17"/>
  <c r="AK2618" i="17"/>
  <c r="AJ2650" i="17"/>
  <c r="AI2650" i="17"/>
  <c r="AK2650" i="17"/>
  <c r="AJ2682" i="17"/>
  <c r="AI2682" i="17"/>
  <c r="AK2682" i="17"/>
  <c r="AJ2714" i="17"/>
  <c r="AI2714" i="17"/>
  <c r="AK2714" i="17"/>
  <c r="AI1996" i="17"/>
  <c r="AJ1996" i="17"/>
  <c r="AK1996" i="17"/>
  <c r="AI1886" i="16"/>
  <c r="AK1886" i="16"/>
  <c r="AJ1886" i="16"/>
  <c r="AI2014" i="16"/>
  <c r="AH2014" i="16"/>
  <c r="AA2014" i="16"/>
  <c r="AK2014" i="16"/>
  <c r="AJ2014" i="16"/>
  <c r="AI2142" i="16"/>
  <c r="AH2142" i="16"/>
  <c r="AA2142" i="16"/>
  <c r="AJ2142" i="16"/>
  <c r="AK2142" i="16"/>
  <c r="AI1840" i="16"/>
  <c r="AJ1840" i="16"/>
  <c r="AK1840" i="16"/>
  <c r="AI1872" i="16"/>
  <c r="AH1872" i="16"/>
  <c r="AA1872" i="16"/>
  <c r="AJ1872" i="16"/>
  <c r="AK1872" i="16"/>
  <c r="AI1984" i="16"/>
  <c r="AJ1984" i="16"/>
  <c r="AK1984" i="16"/>
  <c r="AI2016" i="16"/>
  <c r="AH2016" i="16"/>
  <c r="AA2016" i="16"/>
  <c r="AJ2016" i="16"/>
  <c r="AK2016" i="16"/>
  <c r="AI2096" i="16"/>
  <c r="AJ2096" i="16"/>
  <c r="AK2096" i="16"/>
  <c r="AI2128" i="16"/>
  <c r="AH2128" i="16"/>
  <c r="AA2128" i="16"/>
  <c r="AJ2128" i="16"/>
  <c r="AK2128" i="16"/>
  <c r="AI2240" i="16"/>
  <c r="AJ2240" i="16"/>
  <c r="AK2240" i="16"/>
  <c r="AJ1805" i="16"/>
  <c r="AI1805" i="16"/>
  <c r="AK1805" i="16"/>
  <c r="AJ1837" i="16"/>
  <c r="AI1837" i="16"/>
  <c r="AH1837" i="16"/>
  <c r="AA1837" i="16"/>
  <c r="AK1837" i="16"/>
  <c r="AJ1869" i="16"/>
  <c r="AI1869" i="16"/>
  <c r="AK1869" i="16"/>
  <c r="AJ1901" i="16"/>
  <c r="AI1901" i="16"/>
  <c r="AH1901" i="16"/>
  <c r="AA1901" i="16"/>
  <c r="AK1901" i="16"/>
  <c r="AJ1933" i="16"/>
  <c r="AI1933" i="16"/>
  <c r="AK1933" i="16"/>
  <c r="AJ1965" i="16"/>
  <c r="AI1965" i="16"/>
  <c r="AH1965" i="16"/>
  <c r="AA1965" i="16"/>
  <c r="AK1965" i="16"/>
  <c r="AJ1997" i="16"/>
  <c r="AI1997" i="16"/>
  <c r="AK1997" i="16"/>
  <c r="AJ2029" i="16"/>
  <c r="AI2029" i="16"/>
  <c r="AH2029" i="16"/>
  <c r="AA2029" i="16"/>
  <c r="AK2029" i="16"/>
  <c r="AJ2205" i="16"/>
  <c r="AI2205" i="16"/>
  <c r="AK2205" i="16"/>
  <c r="AJ1879" i="16"/>
  <c r="AI1879" i="16"/>
  <c r="AH1879" i="16"/>
  <c r="AA1879" i="16"/>
  <c r="AK1879" i="16"/>
  <c r="AJ2135" i="16"/>
  <c r="AI2135" i="16"/>
  <c r="AK2135" i="16"/>
  <c r="AJ2263" i="16"/>
  <c r="AK2263" i="16"/>
  <c r="AI2263" i="16"/>
  <c r="AJ2391" i="16"/>
  <c r="AK2391" i="16"/>
  <c r="AI2391" i="16"/>
  <c r="AJ2519" i="16"/>
  <c r="AK2519" i="16"/>
  <c r="AI2519" i="16"/>
  <c r="AH2519" i="16"/>
  <c r="AA2519" i="16"/>
  <c r="AJ2647" i="16"/>
  <c r="AK2647" i="16"/>
  <c r="AI2647" i="16"/>
  <c r="BW88" i="16"/>
  <c r="BV88" i="16"/>
  <c r="BU88" i="16"/>
  <c r="BS88" i="16"/>
  <c r="AJ1979" i="16"/>
  <c r="AI1979" i="16"/>
  <c r="AH1979" i="16"/>
  <c r="AA1979" i="16"/>
  <c r="AK1979" i="16"/>
  <c r="AJ2235" i="16"/>
  <c r="AI2235" i="16"/>
  <c r="AK2235" i="16"/>
  <c r="AI2272" i="16"/>
  <c r="AJ2272" i="16"/>
  <c r="AK2272" i="16"/>
  <c r="AI2320" i="16"/>
  <c r="AH2320" i="16"/>
  <c r="AA2320" i="16"/>
  <c r="AJ2320" i="16"/>
  <c r="AK2320" i="16"/>
  <c r="AI2400" i="16"/>
  <c r="AJ2400" i="16"/>
  <c r="AK2400" i="16"/>
  <c r="AI2448" i="16"/>
  <c r="AH2448" i="16"/>
  <c r="AA2448" i="16"/>
  <c r="AJ2448" i="16"/>
  <c r="AK2448" i="16"/>
  <c r="AI2528" i="16"/>
  <c r="AJ2528" i="16"/>
  <c r="AK2528" i="16"/>
  <c r="AI2560" i="16"/>
  <c r="AH2560" i="16"/>
  <c r="AA2560" i="16"/>
  <c r="AJ2560" i="16"/>
  <c r="AK2560" i="16"/>
  <c r="AI2656" i="16"/>
  <c r="AJ2656" i="16"/>
  <c r="AK2656" i="16"/>
  <c r="AI2704" i="16"/>
  <c r="AH2704" i="16"/>
  <c r="AA2704" i="16"/>
  <c r="AJ2704" i="16"/>
  <c r="AK2704" i="16"/>
  <c r="AI2736" i="16"/>
  <c r="AJ2736" i="16"/>
  <c r="AK2736" i="16"/>
  <c r="BV48" i="16"/>
  <c r="BU48" i="16"/>
  <c r="BS48" i="16"/>
  <c r="BW48" i="16"/>
  <c r="AJ2258" i="16"/>
  <c r="AI2258" i="16"/>
  <c r="AK2258" i="16"/>
  <c r="AJ2370" i="16"/>
  <c r="AI2370" i="16"/>
  <c r="AH2370" i="16"/>
  <c r="AA2370" i="16"/>
  <c r="AK2370" i="16"/>
  <c r="AJ2418" i="16"/>
  <c r="AI2418" i="16"/>
  <c r="AK2418" i="16"/>
  <c r="AJ2466" i="16"/>
  <c r="AI2466" i="16"/>
  <c r="AH2466" i="16"/>
  <c r="AA2466" i="16"/>
  <c r="AK2466" i="16"/>
  <c r="AJ2514" i="16"/>
  <c r="AI2514" i="16"/>
  <c r="AK2514" i="16"/>
  <c r="AJ2626" i="16"/>
  <c r="AH2626" i="16"/>
  <c r="AA2626" i="16"/>
  <c r="AI2626" i="16"/>
  <c r="AK2626" i="16"/>
  <c r="AJ2674" i="16"/>
  <c r="AI2674" i="16"/>
  <c r="AK2674" i="16"/>
  <c r="AJ2722" i="16"/>
  <c r="AH2722" i="16"/>
  <c r="AA2722" i="16"/>
  <c r="AI2722" i="16"/>
  <c r="AK2722" i="16"/>
  <c r="BW50" i="16"/>
  <c r="BV50" i="16"/>
  <c r="AK2563" i="17"/>
  <c r="AI2563" i="17"/>
  <c r="AJ2563" i="17"/>
  <c r="AK2579" i="17"/>
  <c r="AI2579" i="17"/>
  <c r="AJ2579" i="17"/>
  <c r="AK2595" i="17"/>
  <c r="AI2595" i="17"/>
  <c r="AJ2595" i="17"/>
  <c r="AI2052" i="17"/>
  <c r="AJ2052" i="17"/>
  <c r="AK2052" i="17"/>
  <c r="AJ2238" i="17"/>
  <c r="AI2238" i="17"/>
  <c r="AK2238" i="17"/>
  <c r="AJ2270" i="17"/>
  <c r="AI2270" i="17"/>
  <c r="AK2270" i="17"/>
  <c r="AJ2302" i="17"/>
  <c r="AI2302" i="17"/>
  <c r="AK2302" i="17"/>
  <c r="AJ2334" i="17"/>
  <c r="AI2334" i="17"/>
  <c r="AK2334" i="17"/>
  <c r="AJ2366" i="17"/>
  <c r="AI2366" i="17"/>
  <c r="AK2366" i="17"/>
  <c r="AJ2398" i="17"/>
  <c r="AI2398" i="17"/>
  <c r="AK2398" i="17"/>
  <c r="AJ2430" i="17"/>
  <c r="AI2430" i="17"/>
  <c r="AK2430" i="17"/>
  <c r="AJ2462" i="17"/>
  <c r="AI2462" i="17"/>
  <c r="AK2462" i="17"/>
  <c r="AJ2494" i="17"/>
  <c r="AI2494" i="17"/>
  <c r="AK2494" i="17"/>
  <c r="AJ2526" i="17"/>
  <c r="AI2526" i="17"/>
  <c r="AK2526" i="17"/>
  <c r="AI2224" i="17"/>
  <c r="AK2224" i="17"/>
  <c r="AJ2224" i="17"/>
  <c r="AI2216" i="17"/>
  <c r="AJ2216" i="17"/>
  <c r="AK2216" i="17"/>
  <c r="AK2613" i="17"/>
  <c r="AI2613" i="17"/>
  <c r="AJ2613" i="17"/>
  <c r="AK2629" i="17"/>
  <c r="AI2629" i="17"/>
  <c r="AJ2629" i="17"/>
  <c r="AK2669" i="17"/>
  <c r="AI2669" i="17"/>
  <c r="AJ2669" i="17"/>
  <c r="AK2717" i="17"/>
  <c r="AI2717" i="17"/>
  <c r="AJ2717" i="17"/>
  <c r="AK2733" i="17"/>
  <c r="AI2733" i="17"/>
  <c r="AJ2733" i="17"/>
  <c r="AJ2586" i="17"/>
  <c r="AI2586" i="17"/>
  <c r="AK2586" i="17"/>
  <c r="AJ2630" i="17"/>
  <c r="AI2630" i="17"/>
  <c r="AK2630" i="17"/>
  <c r="AJ2662" i="17"/>
  <c r="AI2662" i="17"/>
  <c r="AK2662" i="17"/>
  <c r="AJ2694" i="17"/>
  <c r="AI2694" i="17"/>
  <c r="AK2694" i="17"/>
  <c r="AJ2726" i="17"/>
  <c r="AI2726" i="17"/>
  <c r="AK2726" i="17"/>
  <c r="AJ148" i="17"/>
  <c r="AI148" i="17"/>
  <c r="AK148" i="17"/>
  <c r="AI1798" i="16"/>
  <c r="AK1798" i="16"/>
  <c r="AJ1798" i="16"/>
  <c r="AI1846" i="16"/>
  <c r="AK1846" i="16"/>
  <c r="AJ1846" i="16"/>
  <c r="AI1910" i="16"/>
  <c r="AH1910" i="16"/>
  <c r="AA1910" i="16"/>
  <c r="AK1910" i="16"/>
  <c r="AJ1910" i="16"/>
  <c r="AI1942" i="16"/>
  <c r="AK1942" i="16"/>
  <c r="AJ1942" i="16"/>
  <c r="AI1990" i="16"/>
  <c r="AK1990" i="16"/>
  <c r="AJ1990" i="16"/>
  <c r="AI2038" i="16"/>
  <c r="AK2038" i="16"/>
  <c r="AJ2038" i="16"/>
  <c r="AI2070" i="16"/>
  <c r="AJ2070" i="16"/>
  <c r="AK2070" i="16"/>
  <c r="AI2118" i="16"/>
  <c r="AH2118" i="16"/>
  <c r="AA2118" i="16"/>
  <c r="AJ2118" i="16"/>
  <c r="AK2118" i="16"/>
  <c r="AI2166" i="16"/>
  <c r="AJ2166" i="16"/>
  <c r="AK2166" i="16"/>
  <c r="AI2198" i="16"/>
  <c r="AH2198" i="16"/>
  <c r="AA2198" i="16"/>
  <c r="AJ2198" i="16"/>
  <c r="AK2198" i="16"/>
  <c r="AI1864" i="16"/>
  <c r="AJ1864" i="16"/>
  <c r="AK1864" i="16"/>
  <c r="AI1896" i="16"/>
  <c r="AH1896" i="16"/>
  <c r="AA1896" i="16"/>
  <c r="AJ1896" i="16"/>
  <c r="AK1896" i="16"/>
  <c r="AI1976" i="16"/>
  <c r="AJ1976" i="16"/>
  <c r="AK1976" i="16"/>
  <c r="AI2008" i="16"/>
  <c r="AH2008" i="16"/>
  <c r="AA2008" i="16"/>
  <c r="AJ2008" i="16"/>
  <c r="AK2008" i="16"/>
  <c r="AI2120" i="16"/>
  <c r="AJ2120" i="16"/>
  <c r="AK2120" i="16"/>
  <c r="AI2152" i="16"/>
  <c r="AH2152" i="16"/>
  <c r="AA2152" i="16"/>
  <c r="AJ2152" i="16"/>
  <c r="AK2152" i="16"/>
  <c r="AI2232" i="16"/>
  <c r="AJ2232" i="16"/>
  <c r="AK2232" i="16"/>
  <c r="AJ1829" i="16"/>
  <c r="AI1829" i="16"/>
  <c r="AK1829" i="16"/>
  <c r="AJ1845" i="16"/>
  <c r="AI1845" i="16"/>
  <c r="AH1845" i="16"/>
  <c r="AA1845" i="16"/>
  <c r="AK1845" i="16"/>
  <c r="AJ1877" i="16"/>
  <c r="AI1877" i="16"/>
  <c r="AK1877" i="16"/>
  <c r="AJ1925" i="16"/>
  <c r="AI1925" i="16"/>
  <c r="AH1925" i="16"/>
  <c r="AA1925" i="16"/>
  <c r="AD1925" i="16"/>
  <c r="AK1925" i="16"/>
  <c r="AJ2053" i="16"/>
  <c r="AI2053" i="16"/>
  <c r="AK2053" i="16"/>
  <c r="AJ2213" i="16"/>
  <c r="AI2213" i="16"/>
  <c r="AH2213" i="16"/>
  <c r="AA2213" i="16"/>
  <c r="AK2213" i="16"/>
  <c r="AJ2229" i="16"/>
  <c r="AI2229" i="16"/>
  <c r="AK2229" i="16"/>
  <c r="AJ1975" i="16"/>
  <c r="AI1975" i="16"/>
  <c r="AH1975" i="16"/>
  <c r="AA1975" i="16"/>
  <c r="AK1975" i="16"/>
  <c r="AJ2167" i="16"/>
  <c r="AI2167" i="16"/>
  <c r="AK2167" i="16"/>
  <c r="AJ2271" i="16"/>
  <c r="AI2271" i="16"/>
  <c r="AH2271" i="16"/>
  <c r="AA2271" i="16"/>
  <c r="AK2271" i="16"/>
  <c r="AJ2287" i="16"/>
  <c r="AI2287" i="16"/>
  <c r="AK2287" i="16"/>
  <c r="AJ2383" i="16"/>
  <c r="AI2383" i="16"/>
  <c r="AH2383" i="16"/>
  <c r="AA2383" i="16"/>
  <c r="AK2383" i="16"/>
  <c r="AJ2511" i="16"/>
  <c r="AI2511" i="16"/>
  <c r="AK2511" i="16"/>
  <c r="AJ2591" i="16"/>
  <c r="AI2591" i="16"/>
  <c r="AH2591" i="16"/>
  <c r="AA2591" i="16"/>
  <c r="AK2591" i="16"/>
  <c r="AJ2607" i="16"/>
  <c r="AI2607" i="16"/>
  <c r="AK2607" i="16"/>
  <c r="AJ2703" i="16"/>
  <c r="AI2703" i="16"/>
  <c r="AH2703" i="16"/>
  <c r="AA2703" i="16"/>
  <c r="AK2703" i="16"/>
  <c r="BW55" i="16"/>
  <c r="BV55" i="16"/>
  <c r="AJ1947" i="16"/>
  <c r="AI1947" i="16"/>
  <c r="AK1947" i="16"/>
  <c r="AJ2075" i="16"/>
  <c r="AI2075" i="16"/>
  <c r="AH2075" i="16"/>
  <c r="AA2075" i="16"/>
  <c r="AK2075" i="16"/>
  <c r="AI2264" i="16"/>
  <c r="AK2264" i="16"/>
  <c r="AJ2264" i="16"/>
  <c r="AI2312" i="16"/>
  <c r="AH2312" i="16"/>
  <c r="AA2312" i="16"/>
  <c r="AK2312" i="16"/>
  <c r="AJ2312" i="16"/>
  <c r="AI2344" i="16"/>
  <c r="AK2344" i="16"/>
  <c r="AJ2344" i="16"/>
  <c r="AI2376" i="16"/>
  <c r="AK2376" i="16"/>
  <c r="AJ2376" i="16"/>
  <c r="AI2408" i="16"/>
  <c r="AK2408" i="16"/>
  <c r="AJ2408" i="16"/>
  <c r="AI2456" i="16"/>
  <c r="AH2456" i="16"/>
  <c r="AA2456" i="16"/>
  <c r="AK2456" i="16"/>
  <c r="AJ2456" i="16"/>
  <c r="AI2504" i="16"/>
  <c r="AK2504" i="16"/>
  <c r="AJ2504" i="16"/>
  <c r="AI2536" i="16"/>
  <c r="AK2536" i="16"/>
  <c r="AJ2536" i="16"/>
  <c r="AI2568" i="16"/>
  <c r="AK2568" i="16"/>
  <c r="AJ2568" i="16"/>
  <c r="AI2600" i="16"/>
  <c r="AH2600" i="16"/>
  <c r="AA2600" i="16"/>
  <c r="AK2600" i="16"/>
  <c r="AJ2600" i="16"/>
  <c r="AI2632" i="16"/>
  <c r="AH2632" i="16"/>
  <c r="AA2632" i="16"/>
  <c r="AK2632" i="16"/>
  <c r="AJ2632" i="16"/>
  <c r="AI2664" i="16"/>
  <c r="AK2664" i="16"/>
  <c r="AJ2664" i="16"/>
  <c r="AI2696" i="16"/>
  <c r="AK2696" i="16"/>
  <c r="AJ2696" i="16"/>
  <c r="AI2728" i="16"/>
  <c r="AH2728" i="16"/>
  <c r="AA2728" i="16"/>
  <c r="AK2728" i="16"/>
  <c r="AJ2728" i="16"/>
  <c r="BV25" i="16"/>
  <c r="BU25" i="16"/>
  <c r="BS25" i="16"/>
  <c r="BW25" i="16"/>
  <c r="AJ2003" i="16"/>
  <c r="AI2003" i="16"/>
  <c r="AK2003" i="16"/>
  <c r="AJ2282" i="16"/>
  <c r="AI2282" i="16"/>
  <c r="AH2282" i="16"/>
  <c r="AA2282" i="16"/>
  <c r="AK2282" i="16"/>
  <c r="AJ2346" i="16"/>
  <c r="AI2346" i="16"/>
  <c r="AK2346" i="16"/>
  <c r="AJ2410" i="16"/>
  <c r="AI2410" i="16"/>
  <c r="AH2410" i="16"/>
  <c r="AA2410" i="16"/>
  <c r="AK2410" i="16"/>
  <c r="AJ2474" i="16"/>
  <c r="AI2474" i="16"/>
  <c r="AK2474" i="16"/>
  <c r="AJ2538" i="16"/>
  <c r="AI2538" i="16"/>
  <c r="AH2538" i="16"/>
  <c r="AA2538" i="16"/>
  <c r="AK2538" i="16"/>
  <c r="AJ2602" i="16"/>
  <c r="AI2602" i="16"/>
  <c r="AK2602" i="16"/>
  <c r="AJ2666" i="16"/>
  <c r="AI2666" i="16"/>
  <c r="AH2666" i="16"/>
  <c r="AA2666" i="16"/>
  <c r="AK2666" i="16"/>
  <c r="AJ2730" i="16"/>
  <c r="AI2730" i="16"/>
  <c r="AK2730" i="16"/>
  <c r="BW34" i="16"/>
  <c r="BV34" i="16"/>
  <c r="BU34" i="16"/>
  <c r="BS34" i="16"/>
  <c r="AJ1903" i="16"/>
  <c r="AH1903" i="16"/>
  <c r="AA1903" i="16"/>
  <c r="AI1903" i="16"/>
  <c r="AK1903" i="16"/>
  <c r="AI2261" i="16"/>
  <c r="AJ2261" i="16"/>
  <c r="AK2261" i="16"/>
  <c r="BV68" i="16"/>
  <c r="BU68" i="16"/>
  <c r="BS68" i="16"/>
  <c r="BW68" i="16"/>
  <c r="AI2265" i="16"/>
  <c r="AH2265" i="16"/>
  <c r="AA2265" i="16"/>
  <c r="AJ2265" i="16"/>
  <c r="AK2265" i="16"/>
  <c r="AI2457" i="16"/>
  <c r="AJ2457" i="16"/>
  <c r="AK2457" i="16"/>
  <c r="AI2585" i="16"/>
  <c r="AH2585" i="16"/>
  <c r="AA2585" i="16"/>
  <c r="AJ2585" i="16"/>
  <c r="AK2585" i="16"/>
  <c r="AI2713" i="16"/>
  <c r="AJ2713" i="16"/>
  <c r="AK2713" i="16"/>
  <c r="AI2369" i="16"/>
  <c r="AH2369" i="16"/>
  <c r="AA2369" i="16"/>
  <c r="AJ2369" i="16"/>
  <c r="AK2369" i="16"/>
  <c r="AI2689" i="16"/>
  <c r="AJ2689" i="16"/>
  <c r="AK2689" i="16"/>
  <c r="AI2365" i="16"/>
  <c r="AH2365" i="16"/>
  <c r="AA2365" i="16"/>
  <c r="AJ2365" i="16"/>
  <c r="AK2365" i="16"/>
  <c r="AI2381" i="16"/>
  <c r="AJ2381" i="16"/>
  <c r="AK2381" i="16"/>
  <c r="AI2525" i="16"/>
  <c r="AH2525" i="16"/>
  <c r="AA2525" i="16"/>
  <c r="AJ2525" i="16"/>
  <c r="AK2525" i="16"/>
  <c r="AI2349" i="16"/>
  <c r="AJ2349" i="16"/>
  <c r="AK2349" i="16"/>
  <c r="AI157" i="16"/>
  <c r="AH157" i="16"/>
  <c r="AA157" i="16"/>
  <c r="AJ157" i="16"/>
  <c r="AK157" i="16"/>
  <c r="AJ122" i="16"/>
  <c r="AI122" i="16"/>
  <c r="AH122" i="16"/>
  <c r="AA122" i="16"/>
  <c r="AK122" i="16"/>
  <c r="AI63" i="16"/>
  <c r="AH63" i="16"/>
  <c r="AA63" i="16"/>
  <c r="AJ63" i="16"/>
  <c r="AK63" i="16"/>
  <c r="AJ146" i="16"/>
  <c r="AI146" i="16"/>
  <c r="AH146" i="16"/>
  <c r="AA146" i="16"/>
  <c r="AC146" i="16"/>
  <c r="AK146" i="16"/>
  <c r="AJ22" i="16"/>
  <c r="AI22" i="16"/>
  <c r="AK22" i="16"/>
  <c r="BV7" i="16"/>
  <c r="BW7" i="16"/>
  <c r="AJ145" i="16"/>
  <c r="AI145" i="16"/>
  <c r="AH145" i="16"/>
  <c r="AA145" i="16"/>
  <c r="AK145" i="16"/>
  <c r="AJ1927" i="16"/>
  <c r="AI1927" i="16"/>
  <c r="AK1927" i="16"/>
  <c r="AI2252" i="16"/>
  <c r="AJ2252" i="16"/>
  <c r="AK2252" i="16"/>
  <c r="AI2556" i="16"/>
  <c r="AH2556" i="16"/>
  <c r="AA2556" i="16"/>
  <c r="AJ2556" i="16"/>
  <c r="AK2556" i="16"/>
  <c r="AJ1891" i="16"/>
  <c r="AI1891" i="16"/>
  <c r="AH1891" i="16"/>
  <c r="AA1891" i="16"/>
  <c r="AK1891" i="16"/>
  <c r="AJ2286" i="16"/>
  <c r="AI2286" i="16"/>
  <c r="AK2286" i="16"/>
  <c r="AJ2478" i="16"/>
  <c r="AI2478" i="16"/>
  <c r="AH2478" i="16"/>
  <c r="AA2478" i="16"/>
  <c r="AK2478" i="16"/>
  <c r="AJ2686" i="16"/>
  <c r="AI2686" i="16"/>
  <c r="AK2686" i="16"/>
  <c r="AI2293" i="16"/>
  <c r="AJ2293" i="16"/>
  <c r="AK2293" i="16"/>
  <c r="BV85" i="16"/>
  <c r="BU85" i="16"/>
  <c r="BS85" i="16"/>
  <c r="BW85" i="16"/>
  <c r="AI2465" i="16"/>
  <c r="AH2465" i="16"/>
  <c r="AA2465" i="16"/>
  <c r="AJ2465" i="16"/>
  <c r="AK2465" i="16"/>
  <c r="AI2493" i="16"/>
  <c r="AJ2493" i="16"/>
  <c r="AK2493" i="16"/>
  <c r="AI2653" i="16"/>
  <c r="AH2653" i="16"/>
  <c r="AA2653" i="16"/>
  <c r="AJ2653" i="16"/>
  <c r="AK2653" i="16"/>
  <c r="AJ58" i="16"/>
  <c r="AI58" i="16"/>
  <c r="AH58" i="16"/>
  <c r="AA58" i="16"/>
  <c r="AK58" i="16"/>
  <c r="AJ109" i="16"/>
  <c r="AI109" i="16"/>
  <c r="AK109" i="16"/>
  <c r="AI2533" i="16"/>
  <c r="AJ2533" i="16"/>
  <c r="AK2533" i="16"/>
  <c r="AI2445" i="16"/>
  <c r="AH2445" i="16"/>
  <c r="AA2445" i="16"/>
  <c r="AJ2445" i="16"/>
  <c r="AK2445" i="16"/>
  <c r="AJ101" i="16"/>
  <c r="AI101" i="16"/>
  <c r="AH101" i="16"/>
  <c r="AA101" i="16"/>
  <c r="AK101" i="16"/>
  <c r="AJ130" i="16"/>
  <c r="AI130" i="16"/>
  <c r="AK130" i="16"/>
  <c r="AI2693" i="16"/>
  <c r="AJ2693" i="16"/>
  <c r="AK2693" i="16"/>
  <c r="AJ1791" i="16"/>
  <c r="AI1791" i="16"/>
  <c r="AK1791" i="16"/>
  <c r="AI2249" i="16"/>
  <c r="AJ2249" i="16"/>
  <c r="AK2249" i="16"/>
  <c r="AI2377" i="16"/>
  <c r="AH2377" i="16"/>
  <c r="AA2377" i="16"/>
  <c r="AJ2377" i="16"/>
  <c r="AK2377" i="16"/>
  <c r="AI2569" i="16"/>
  <c r="AJ2569" i="16"/>
  <c r="AK2569" i="16"/>
  <c r="BV60" i="16"/>
  <c r="BW60" i="16"/>
  <c r="AI2353" i="16"/>
  <c r="AH2353" i="16"/>
  <c r="AA2353" i="16"/>
  <c r="AJ2353" i="16"/>
  <c r="AK2353" i="16"/>
  <c r="AI2481" i="16"/>
  <c r="AJ2481" i="16"/>
  <c r="AK2481" i="16"/>
  <c r="AI2673" i="16"/>
  <c r="AH2673" i="16"/>
  <c r="AA2673" i="16"/>
  <c r="AJ2673" i="16"/>
  <c r="AK2673" i="16"/>
  <c r="AI2557" i="16"/>
  <c r="AJ2557" i="16"/>
  <c r="AK2557" i="16"/>
  <c r="AI2317" i="16"/>
  <c r="AJ2317" i="16"/>
  <c r="AH2317" i="16"/>
  <c r="AA2317" i="16"/>
  <c r="AK2317" i="16"/>
  <c r="AI2717" i="16"/>
  <c r="AJ2717" i="16"/>
  <c r="AK2717" i="16"/>
  <c r="BV76" i="16"/>
  <c r="BU76" i="16"/>
  <c r="BS76" i="16"/>
  <c r="BW76" i="16"/>
  <c r="AI131" i="16"/>
  <c r="AH131" i="16"/>
  <c r="AJ131" i="16"/>
  <c r="AK131" i="16"/>
  <c r="AJ133" i="16"/>
  <c r="AI133" i="16"/>
  <c r="AH133" i="16"/>
  <c r="AA133" i="16"/>
  <c r="AK133" i="16"/>
  <c r="AJ50" i="16"/>
  <c r="AI50" i="16"/>
  <c r="AK50" i="16"/>
  <c r="AI85" i="16"/>
  <c r="AJ85" i="16"/>
  <c r="AK85" i="16"/>
  <c r="AI33" i="16"/>
  <c r="AH33" i="16"/>
  <c r="AA33" i="16"/>
  <c r="AJ33" i="16"/>
  <c r="AK33" i="16"/>
  <c r="AI100" i="16"/>
  <c r="AJ100" i="16"/>
  <c r="AK100" i="16"/>
  <c r="AJ2403" i="16"/>
  <c r="AI2403" i="16"/>
  <c r="AK2403" i="16"/>
  <c r="AJ2675" i="16"/>
  <c r="AI2675" i="16"/>
  <c r="AH2675" i="16"/>
  <c r="AA2675" i="16"/>
  <c r="AK2675" i="16"/>
  <c r="BW86" i="16"/>
  <c r="BV86" i="16"/>
  <c r="AJ2219" i="16"/>
  <c r="AI2219" i="16"/>
  <c r="AK2219" i="16"/>
  <c r="AI2412" i="16"/>
  <c r="AJ2412" i="16"/>
  <c r="AK2412" i="16"/>
  <c r="AI2508" i="16"/>
  <c r="AH2508" i="16"/>
  <c r="AA2508" i="16"/>
  <c r="AJ2508" i="16"/>
  <c r="AK2508" i="16"/>
  <c r="BV18" i="16"/>
  <c r="BW18" i="16"/>
  <c r="AJ1827" i="16"/>
  <c r="AI1827" i="16"/>
  <c r="AH1827" i="16"/>
  <c r="AA1827" i="16"/>
  <c r="AK1827" i="16"/>
  <c r="AJ2147" i="16"/>
  <c r="AI2147" i="16"/>
  <c r="AK2147" i="16"/>
  <c r="AJ2350" i="16"/>
  <c r="AI2350" i="16"/>
  <c r="AH2350" i="16"/>
  <c r="AA2350" i="16"/>
  <c r="AK2350" i="16"/>
  <c r="AJ2510" i="16"/>
  <c r="AI2510" i="16"/>
  <c r="AK2510" i="16"/>
  <c r="AJ2702" i="16"/>
  <c r="AI2702" i="16"/>
  <c r="AH2702" i="16"/>
  <c r="AA2702" i="16"/>
  <c r="AK2702" i="16"/>
  <c r="AI2553" i="16"/>
  <c r="AH2553" i="16"/>
  <c r="AA2553" i="16"/>
  <c r="AB2553" i="16"/>
  <c r="AJ2553" i="16"/>
  <c r="AK2553" i="16"/>
  <c r="AI2273" i="16"/>
  <c r="AJ2273" i="16"/>
  <c r="AK2273" i="16"/>
  <c r="AJ2191" i="16"/>
  <c r="AI2191" i="16"/>
  <c r="AK2191" i="16"/>
  <c r="AI2469" i="16"/>
  <c r="AJ2469" i="16"/>
  <c r="AK2469" i="16"/>
  <c r="AJ2175" i="16"/>
  <c r="AI2175" i="16"/>
  <c r="AK2175" i="16"/>
  <c r="AI2333" i="16"/>
  <c r="AJ2333" i="16"/>
  <c r="AK2333" i="16"/>
  <c r="AJ106" i="16"/>
  <c r="AI106" i="16"/>
  <c r="AK106" i="16"/>
  <c r="AI99" i="16"/>
  <c r="AJ99" i="16"/>
  <c r="AK99" i="16"/>
  <c r="AJ2562" i="17"/>
  <c r="AI2562" i="17"/>
  <c r="AK2562" i="17"/>
  <c r="AJ2624" i="17"/>
  <c r="AI2624" i="17"/>
  <c r="AK2624" i="17"/>
  <c r="AJ2648" i="17"/>
  <c r="AI2648" i="17"/>
  <c r="AK2648" i="17"/>
  <c r="AJ2672" i="17"/>
  <c r="AI2672" i="17"/>
  <c r="AK2672" i="17"/>
  <c r="AJ2696" i="17"/>
  <c r="AI2696" i="17"/>
  <c r="AK2696" i="17"/>
  <c r="AJ2600" i="17"/>
  <c r="AI2600" i="17"/>
  <c r="AK2600" i="17"/>
  <c r="AI2106" i="16"/>
  <c r="AH2106" i="16"/>
  <c r="AA2106" i="16"/>
  <c r="AJ2106" i="16"/>
  <c r="AK2106" i="16"/>
  <c r="AI2154" i="16"/>
  <c r="AJ2154" i="16"/>
  <c r="AK2154" i="16"/>
  <c r="AI2218" i="16"/>
  <c r="AH2218" i="16"/>
  <c r="AA2218" i="16"/>
  <c r="AJ2218" i="16"/>
  <c r="AK2218" i="16"/>
  <c r="AI1788" i="16"/>
  <c r="AJ1788" i="16"/>
  <c r="AK1788" i="16"/>
  <c r="AI1820" i="16"/>
  <c r="AJ1820" i="16"/>
  <c r="AK1820" i="16"/>
  <c r="AI1900" i="16"/>
  <c r="AJ1900" i="16"/>
  <c r="AK1900" i="16"/>
  <c r="AI1932" i="16"/>
  <c r="AJ1932" i="16"/>
  <c r="AK1932" i="16"/>
  <c r="AI2044" i="16"/>
  <c r="AJ2044" i="16"/>
  <c r="AK2044" i="16"/>
  <c r="AI2076" i="16"/>
  <c r="AH2076" i="16"/>
  <c r="AA2076" i="16"/>
  <c r="AJ2076" i="16"/>
  <c r="AK2076" i="16"/>
  <c r="AI2156" i="16"/>
  <c r="AJ2156" i="16"/>
  <c r="AK2156" i="16"/>
  <c r="AI2188" i="16"/>
  <c r="AH2188" i="16"/>
  <c r="AA2188" i="16"/>
  <c r="AJ2188" i="16"/>
  <c r="AK2188" i="16"/>
  <c r="AJ1817" i="16"/>
  <c r="AK1817" i="16"/>
  <c r="AI1817" i="16"/>
  <c r="AH1817" i="16"/>
  <c r="AA1817" i="16"/>
  <c r="AJ1833" i="16"/>
  <c r="AK1833" i="16"/>
  <c r="AI1833" i="16"/>
  <c r="AJ2009" i="16"/>
  <c r="AK2009" i="16"/>
  <c r="AI2009" i="16"/>
  <c r="AJ2057" i="16"/>
  <c r="AK2057" i="16"/>
  <c r="AI2057" i="16"/>
  <c r="AJ2089" i="16"/>
  <c r="AK2089" i="16"/>
  <c r="AI2089" i="16"/>
  <c r="AH2089" i="16"/>
  <c r="AA2089" i="16"/>
  <c r="AJ2105" i="16"/>
  <c r="AK2105" i="16"/>
  <c r="AI2105" i="16"/>
  <c r="AH2105" i="16"/>
  <c r="AA2105" i="16"/>
  <c r="AJ2243" i="16"/>
  <c r="AI2243" i="16"/>
  <c r="AK2243" i="16"/>
  <c r="AJ2419" i="16"/>
  <c r="AI2419" i="16"/>
  <c r="AK2419" i="16"/>
  <c r="AJ2691" i="16"/>
  <c r="AI2691" i="16"/>
  <c r="AK2691" i="16"/>
  <c r="AI2268" i="16"/>
  <c r="AH2268" i="16"/>
  <c r="AA2268" i="16"/>
  <c r="AJ2268" i="16"/>
  <c r="AK2268" i="16"/>
  <c r="AI2476" i="16"/>
  <c r="AJ2476" i="16"/>
  <c r="AK2476" i="16"/>
  <c r="BV35" i="16"/>
  <c r="BU35" i="16"/>
  <c r="BS35" i="16"/>
  <c r="BW35" i="16"/>
  <c r="AJ2019" i="16"/>
  <c r="AI2019" i="16"/>
  <c r="AK2019" i="16"/>
  <c r="AJ2382" i="16"/>
  <c r="AI2382" i="16"/>
  <c r="AH2382" i="16"/>
  <c r="AA2382" i="16"/>
  <c r="AK2382" i="16"/>
  <c r="AJ2590" i="16"/>
  <c r="AI2590" i="16"/>
  <c r="AK2590" i="16"/>
  <c r="BW46" i="16"/>
  <c r="BV46" i="16"/>
  <c r="BU46" i="16"/>
  <c r="BS46" i="16"/>
  <c r="AI2677" i="16"/>
  <c r="AJ2677" i="16"/>
  <c r="AK2677" i="16"/>
  <c r="AJ1823" i="16"/>
  <c r="AI1823" i="16"/>
  <c r="AK1823" i="16"/>
  <c r="AI2529" i="16"/>
  <c r="AJ2529" i="16"/>
  <c r="AK2529" i="16"/>
  <c r="AJ1999" i="16"/>
  <c r="AI1999" i="16"/>
  <c r="AK1999" i="16"/>
  <c r="AJ1871" i="16"/>
  <c r="AI1871" i="16"/>
  <c r="AH1871" i="16"/>
  <c r="AA1871" i="16"/>
  <c r="AK1871" i="16"/>
  <c r="AJ26" i="16"/>
  <c r="AI26" i="16"/>
  <c r="AK26" i="16"/>
  <c r="AJ70" i="16"/>
  <c r="AI70" i="16"/>
  <c r="AH70" i="16"/>
  <c r="AA70" i="16"/>
  <c r="AK70" i="16"/>
  <c r="AI2473" i="16"/>
  <c r="AH2473" i="16"/>
  <c r="AA2473" i="16"/>
  <c r="AJ2473" i="16"/>
  <c r="AK2473" i="16"/>
  <c r="AI2513" i="16"/>
  <c r="AJ2513" i="16"/>
  <c r="AK2513" i="16"/>
  <c r="AI39" i="16"/>
  <c r="AH39" i="16"/>
  <c r="AA39" i="16"/>
  <c r="AJ39" i="16"/>
  <c r="AK39" i="16"/>
  <c r="BD29" i="17"/>
  <c r="AK1831" i="17"/>
  <c r="AJ2027" i="17"/>
  <c r="AK2027" i="17"/>
  <c r="AI2027" i="17"/>
  <c r="AJ1809" i="17"/>
  <c r="AI1809" i="17"/>
  <c r="AK1809" i="17"/>
  <c r="AJ1829" i="17"/>
  <c r="AK1829" i="17"/>
  <c r="AJ1803" i="17"/>
  <c r="AI1803" i="17"/>
  <c r="AK1803" i="17"/>
  <c r="AI1984" i="17"/>
  <c r="AK1984" i="17"/>
  <c r="AJ2050" i="17"/>
  <c r="AK2094" i="17"/>
  <c r="AI2094" i="17"/>
  <c r="AJ2094" i="17"/>
  <c r="AK2126" i="17"/>
  <c r="AI2126" i="17"/>
  <c r="AK2158" i="17"/>
  <c r="AI2158" i="17"/>
  <c r="AJ2158" i="17"/>
  <c r="AI1966" i="17"/>
  <c r="AJ1966" i="17"/>
  <c r="AK1966" i="17"/>
  <c r="AJ2079" i="17"/>
  <c r="AI2079" i="17"/>
  <c r="AK2079" i="17"/>
  <c r="AI2103" i="17"/>
  <c r="AK2127" i="17"/>
  <c r="AJ2175" i="17"/>
  <c r="AI2199" i="17"/>
  <c r="AJ2199" i="17"/>
  <c r="AK2199" i="17"/>
  <c r="AI2215" i="17"/>
  <c r="AJ2215" i="17"/>
  <c r="AK2215" i="17"/>
  <c r="AI2188" i="17"/>
  <c r="AJ2188" i="17"/>
  <c r="AK2188" i="17"/>
  <c r="AI2371" i="17"/>
  <c r="AJ2371" i="17"/>
  <c r="AK2403" i="17"/>
  <c r="AI2403" i="17"/>
  <c r="AJ2403" i="17"/>
  <c r="AI2435" i="17"/>
  <c r="AJ2435" i="17"/>
  <c r="AK2499" i="17"/>
  <c r="AJ2499" i="17"/>
  <c r="BC46" i="17"/>
  <c r="AK1927" i="17"/>
  <c r="AI1927" i="17"/>
  <c r="AJ1975" i="17"/>
  <c r="AK1975" i="17"/>
  <c r="AI1975" i="17"/>
  <c r="AJ2007" i="17"/>
  <c r="AK2007" i="17"/>
  <c r="AI2007" i="17"/>
  <c r="AJ2015" i="17"/>
  <c r="AK2015" i="17"/>
  <c r="AI2015" i="17"/>
  <c r="AJ2055" i="17"/>
  <c r="AK2055" i="17"/>
  <c r="AI2055" i="17"/>
  <c r="BD43" i="17"/>
  <c r="BC43" i="17"/>
  <c r="AJ1781" i="17"/>
  <c r="AI1781" i="17"/>
  <c r="AK1781" i="17"/>
  <c r="AJ1845" i="17"/>
  <c r="AI1845" i="17"/>
  <c r="AK1845" i="17"/>
  <c r="AI1907" i="17"/>
  <c r="AK1907" i="17"/>
  <c r="AJ1907" i="17"/>
  <c r="AI1968" i="17"/>
  <c r="AJ1968" i="17"/>
  <c r="AK1968" i="17"/>
  <c r="AI2064" i="17"/>
  <c r="AJ2064" i="17"/>
  <c r="AK2064" i="17"/>
  <c r="AI1938" i="17"/>
  <c r="AK1938" i="17"/>
  <c r="AJ1938" i="17"/>
  <c r="AI2034" i="17"/>
  <c r="AK2034" i="17"/>
  <c r="AJ2034" i="17"/>
  <c r="AK2090" i="17"/>
  <c r="AI2090" i="17"/>
  <c r="AJ2090" i="17"/>
  <c r="AK2122" i="17"/>
  <c r="AI2122" i="17"/>
  <c r="AI1918" i="17"/>
  <c r="AK1918" i="17"/>
  <c r="AJ1918" i="17"/>
  <c r="AJ2075" i="17"/>
  <c r="AI2075" i="17"/>
  <c r="AK2075" i="17"/>
  <c r="AJ2099" i="17"/>
  <c r="AI2099" i="17"/>
  <c r="AK2099" i="17"/>
  <c r="AI2123" i="17"/>
  <c r="AK2123" i="17"/>
  <c r="AJ2211" i="17"/>
  <c r="AK2211" i="17"/>
  <c r="AI2211" i="17"/>
  <c r="AI1819" i="17"/>
  <c r="AK1819" i="17"/>
  <c r="AI2204" i="17"/>
  <c r="AK2204" i="17"/>
  <c r="AI2190" i="17"/>
  <c r="AJ2190" i="17"/>
  <c r="AK2190" i="17"/>
  <c r="AK2271" i="17"/>
  <c r="AJ2271" i="17"/>
  <c r="AK2367" i="17"/>
  <c r="AI2367" i="17"/>
  <c r="AJ2367" i="17"/>
  <c r="AK2527" i="17"/>
  <c r="AJ2527" i="17"/>
  <c r="AJ2567" i="17"/>
  <c r="AI2567" i="17"/>
  <c r="AJ1851" i="17"/>
  <c r="AI1851" i="17"/>
  <c r="AK1851" i="17"/>
  <c r="AJ2242" i="17"/>
  <c r="AI2242" i="17"/>
  <c r="AJ2274" i="17"/>
  <c r="AI2274" i="17"/>
  <c r="AK2274" i="17"/>
  <c r="AJ2306" i="17"/>
  <c r="AI2306" i="17"/>
  <c r="AJ2338" i="17"/>
  <c r="AI2338" i="17"/>
  <c r="AK2338" i="17"/>
  <c r="AJ2370" i="17"/>
  <c r="AI2370" i="17"/>
  <c r="AK2370" i="17"/>
  <c r="AJ2402" i="17"/>
  <c r="AI2402" i="17"/>
  <c r="AK2402" i="17"/>
  <c r="AJ2434" i="17"/>
  <c r="AI2434" i="17"/>
  <c r="AJ2466" i="17"/>
  <c r="AI2466" i="17"/>
  <c r="AK2466" i="17"/>
  <c r="AJ2498" i="17"/>
  <c r="AI2498" i="17"/>
  <c r="AJ2530" i="17"/>
  <c r="AI2530" i="17"/>
  <c r="AK2530" i="17"/>
  <c r="AJ2558" i="17"/>
  <c r="AI2558" i="17"/>
  <c r="AK2558" i="17"/>
  <c r="AK2641" i="17"/>
  <c r="AI2641" i="17"/>
  <c r="AJ2641" i="17"/>
  <c r="AK2665" i="17"/>
  <c r="AI2665" i="17"/>
  <c r="AK2681" i="17"/>
  <c r="AI2681" i="17"/>
  <c r="AJ2681" i="17"/>
  <c r="AJ1985" i="17"/>
  <c r="AK1985" i="17"/>
  <c r="AI1985" i="17"/>
  <c r="AJ2033" i="17"/>
  <c r="AK2033" i="17"/>
  <c r="AI2033" i="17"/>
  <c r="AJ2041" i="17"/>
  <c r="AK2041" i="17"/>
  <c r="AI2041" i="17"/>
  <c r="AI1863" i="17"/>
  <c r="AJ1863" i="17"/>
  <c r="AK1863" i="17"/>
  <c r="AI1946" i="17"/>
  <c r="AJ1946" i="17"/>
  <c r="AK1946" i="17"/>
  <c r="AI2042" i="17"/>
  <c r="AK2042" i="17"/>
  <c r="AJ2042" i="17"/>
  <c r="AK2084" i="17"/>
  <c r="AI2084" i="17"/>
  <c r="AJ2084" i="17"/>
  <c r="AK2124" i="17"/>
  <c r="AI2124" i="17"/>
  <c r="AJ2124" i="17"/>
  <c r="AK2140" i="17"/>
  <c r="AI2140" i="17"/>
  <c r="AJ2140" i="17"/>
  <c r="AI1926" i="17"/>
  <c r="AK1926" i="17"/>
  <c r="AJ1926" i="17"/>
  <c r="AI2022" i="17"/>
  <c r="AK2022" i="17"/>
  <c r="AJ2022" i="17"/>
  <c r="AJ2077" i="17"/>
  <c r="AI2077" i="17"/>
  <c r="AK2077" i="17"/>
  <c r="AJ2109" i="17"/>
  <c r="AI2109" i="17"/>
  <c r="AK2109" i="17"/>
  <c r="AJ2141" i="17"/>
  <c r="AI2141" i="17"/>
  <c r="AK2141" i="17"/>
  <c r="AJ2165" i="17"/>
  <c r="AI2221" i="17"/>
  <c r="AJ2221" i="17"/>
  <c r="AK2221" i="17"/>
  <c r="AI1940" i="17"/>
  <c r="AJ1940" i="17"/>
  <c r="AK1940" i="17"/>
  <c r="AI2198" i="17"/>
  <c r="AK2198" i="17"/>
  <c r="AJ2198" i="17"/>
  <c r="AK2257" i="17"/>
  <c r="AI2257" i="17"/>
  <c r="AJ2257" i="17"/>
  <c r="AK2305" i="17"/>
  <c r="AI2305" i="17"/>
  <c r="AJ2305" i="17"/>
  <c r="AK2329" i="17"/>
  <c r="AI2329" i="17"/>
  <c r="AJ2329" i="17"/>
  <c r="AK2345" i="17"/>
  <c r="AI2345" i="17"/>
  <c r="AJ2345" i="17"/>
  <c r="AK2385" i="17"/>
  <c r="AI2385" i="17"/>
  <c r="AJ2385" i="17"/>
  <c r="AK2433" i="17"/>
  <c r="AI2433" i="17"/>
  <c r="AJ2433" i="17"/>
  <c r="AK2449" i="17"/>
  <c r="AI2449" i="17"/>
  <c r="AJ2449" i="17"/>
  <c r="AK2497" i="17"/>
  <c r="AI2497" i="17"/>
  <c r="AJ2497" i="17"/>
  <c r="AK2521" i="17"/>
  <c r="AI2521" i="17"/>
  <c r="AJ2521" i="17"/>
  <c r="AK2537" i="17"/>
  <c r="AI2537" i="17"/>
  <c r="AJ2537" i="17"/>
  <c r="AK2577" i="17"/>
  <c r="AI2577" i="17"/>
  <c r="AJ2577" i="17"/>
  <c r="AK2593" i="17"/>
  <c r="AI2593" i="17"/>
  <c r="AJ2593" i="17"/>
  <c r="AI1897" i="17"/>
  <c r="AK1897" i="17"/>
  <c r="AJ1897" i="17"/>
  <c r="AI2210" i="17"/>
  <c r="AJ2210" i="17"/>
  <c r="AK2210" i="17"/>
  <c r="AJ2252" i="17"/>
  <c r="AI2252" i="17"/>
  <c r="AK2252" i="17"/>
  <c r="AJ2276" i="17"/>
  <c r="AI2276" i="17"/>
  <c r="AK2276" i="17"/>
  <c r="AJ2332" i="17"/>
  <c r="AI2332" i="17"/>
  <c r="AK2332" i="17"/>
  <c r="AJ2356" i="17"/>
  <c r="AI2356" i="17"/>
  <c r="AK2356" i="17"/>
  <c r="AJ2380" i="17"/>
  <c r="AI2380" i="17"/>
  <c r="AK2380" i="17"/>
  <c r="AJ2404" i="17"/>
  <c r="AI2404" i="17"/>
  <c r="AK2404" i="17"/>
  <c r="AJ2460" i="17"/>
  <c r="AI2460" i="17"/>
  <c r="AK2460" i="17"/>
  <c r="AJ2484" i="17"/>
  <c r="AI2484" i="17"/>
  <c r="AK2484" i="17"/>
  <c r="AJ2508" i="17"/>
  <c r="AI2508" i="17"/>
  <c r="AK2508" i="17"/>
  <c r="AJ2532" i="17"/>
  <c r="AI2532" i="17"/>
  <c r="AK2532" i="17"/>
  <c r="AJ2564" i="17"/>
  <c r="AI2564" i="17"/>
  <c r="AK2564" i="17"/>
  <c r="AJ2566" i="17"/>
  <c r="AI2566" i="17"/>
  <c r="AK2566" i="17"/>
  <c r="AK2619" i="17"/>
  <c r="AI2619" i="17"/>
  <c r="AJ2619" i="17"/>
  <c r="AK2643" i="17"/>
  <c r="AI2643" i="17"/>
  <c r="AJ2643" i="17"/>
  <c r="AK2675" i="17"/>
  <c r="AI2675" i="17"/>
  <c r="AJ2675" i="17"/>
  <c r="AK2699" i="17"/>
  <c r="AI2699" i="17"/>
  <c r="AJ2699" i="17"/>
  <c r="AK2715" i="17"/>
  <c r="AI2715" i="17"/>
  <c r="AJ2715" i="17"/>
  <c r="AK2731" i="17"/>
  <c r="AI2731" i="17"/>
  <c r="AJ2731" i="17"/>
  <c r="AJ2578" i="17"/>
  <c r="AI2578" i="17"/>
  <c r="AK2578" i="17"/>
  <c r="AJ2620" i="17"/>
  <c r="AI2620" i="17"/>
  <c r="AK2620" i="17"/>
  <c r="AJ2644" i="17"/>
  <c r="AI2644" i="17"/>
  <c r="AK2644" i="17"/>
  <c r="AJ2700" i="17"/>
  <c r="AI2700" i="17"/>
  <c r="AK2700" i="17"/>
  <c r="AJ2724" i="17"/>
  <c r="AI2724" i="17"/>
  <c r="AK2724" i="17"/>
  <c r="AI2176" i="17"/>
  <c r="AJ2176" i="17"/>
  <c r="AK2176" i="17"/>
  <c r="AI1810" i="16"/>
  <c r="AJ1810" i="16"/>
  <c r="AH1810" i="16"/>
  <c r="AA1810" i="16"/>
  <c r="AK1810" i="16"/>
  <c r="AI1842" i="16"/>
  <c r="AJ1842" i="16"/>
  <c r="AK1842" i="16"/>
  <c r="AI1890" i="16"/>
  <c r="AJ1890" i="16"/>
  <c r="AH1890" i="16"/>
  <c r="AA1890" i="16"/>
  <c r="AK1890" i="16"/>
  <c r="AI1938" i="16"/>
  <c r="AJ1938" i="16"/>
  <c r="AK1938" i="16"/>
  <c r="AI1970" i="16"/>
  <c r="AJ1970" i="16"/>
  <c r="AH1970" i="16"/>
  <c r="AA1970" i="16"/>
  <c r="AK1970" i="16"/>
  <c r="AI2018" i="16"/>
  <c r="AJ2018" i="16"/>
  <c r="AK2018" i="16"/>
  <c r="AI2066" i="16"/>
  <c r="AJ2066" i="16"/>
  <c r="AH2066" i="16"/>
  <c r="AA2066" i="16"/>
  <c r="AD2066" i="16"/>
  <c r="AK2066" i="16"/>
  <c r="AI2098" i="16"/>
  <c r="AJ2098" i="16"/>
  <c r="AK2098" i="16"/>
  <c r="AI2146" i="16"/>
  <c r="AJ2146" i="16"/>
  <c r="AH2146" i="16"/>
  <c r="AA2146" i="16"/>
  <c r="AK2146" i="16"/>
  <c r="AI2194" i="16"/>
  <c r="AJ2194" i="16"/>
  <c r="AK2194" i="16"/>
  <c r="AI2226" i="16"/>
  <c r="AJ2226" i="16"/>
  <c r="AH2226" i="16"/>
  <c r="AA2226" i="16"/>
  <c r="AK2226" i="16"/>
  <c r="AI1812" i="16"/>
  <c r="AJ1812" i="16"/>
  <c r="AK1812" i="16"/>
  <c r="AI1844" i="16"/>
  <c r="AJ1844" i="16"/>
  <c r="AH1844" i="16"/>
  <c r="AA1844" i="16"/>
  <c r="AK1844" i="16"/>
  <c r="AI1956" i="16"/>
  <c r="AJ1956" i="16"/>
  <c r="AK1956" i="16"/>
  <c r="AI1988" i="16"/>
  <c r="AJ1988" i="16"/>
  <c r="AH1988" i="16"/>
  <c r="AA1988" i="16"/>
  <c r="AK1988" i="16"/>
  <c r="AI2068" i="16"/>
  <c r="AJ2068" i="16"/>
  <c r="AK2068" i="16"/>
  <c r="AI2100" i="16"/>
  <c r="AJ2100" i="16"/>
  <c r="AH2100" i="16"/>
  <c r="AA2100" i="16"/>
  <c r="AK2100" i="16"/>
  <c r="AI2212" i="16"/>
  <c r="AJ2212" i="16"/>
  <c r="AK2212" i="16"/>
  <c r="BV8" i="16"/>
  <c r="BU8" i="16"/>
  <c r="BS8" i="16"/>
  <c r="BW8" i="16"/>
  <c r="AJ1825" i="16"/>
  <c r="AI1825" i="16"/>
  <c r="AK1825" i="16"/>
  <c r="AJ1889" i="16"/>
  <c r="AI1889" i="16"/>
  <c r="AH1889" i="16"/>
  <c r="AA1889" i="16"/>
  <c r="AK1889" i="16"/>
  <c r="AJ1953" i="16"/>
  <c r="AI1953" i="16"/>
  <c r="AK1953" i="16"/>
  <c r="AJ2033" i="16"/>
  <c r="AI2033" i="16"/>
  <c r="AH2033" i="16"/>
  <c r="AA2033" i="16"/>
  <c r="AD2033" i="16"/>
  <c r="AK2033" i="16"/>
  <c r="AJ2081" i="16"/>
  <c r="AI2081" i="16"/>
  <c r="AK2081" i="16"/>
  <c r="AJ2129" i="16"/>
  <c r="AI2129" i="16"/>
  <c r="AH2129" i="16"/>
  <c r="AA2129" i="16"/>
  <c r="AK2129" i="16"/>
  <c r="AJ1831" i="16"/>
  <c r="AI1831" i="16"/>
  <c r="AK1831" i="16"/>
  <c r="AJ1959" i="16"/>
  <c r="AI1959" i="16"/>
  <c r="AH1959" i="16"/>
  <c r="AA1959" i="16"/>
  <c r="AK1959" i="16"/>
  <c r="AJ2215" i="16"/>
  <c r="AI2215" i="16"/>
  <c r="AK2215" i="16"/>
  <c r="AJ2251" i="16"/>
  <c r="AI2251" i="16"/>
  <c r="AH2251" i="16"/>
  <c r="AA2251" i="16"/>
  <c r="AK2251" i="16"/>
  <c r="AJ2331" i="16"/>
  <c r="AI2331" i="16"/>
  <c r="AK2331" i="16"/>
  <c r="AJ2411" i="16"/>
  <c r="AI2411" i="16"/>
  <c r="AH2411" i="16"/>
  <c r="AA2411" i="16"/>
  <c r="AK2411" i="16"/>
  <c r="AJ2491" i="16"/>
  <c r="AI2491" i="16"/>
  <c r="AK2491" i="16"/>
  <c r="AJ2507" i="16"/>
  <c r="AI2507" i="16"/>
  <c r="AH2507" i="16"/>
  <c r="AA2507" i="16"/>
  <c r="AK2507" i="16"/>
  <c r="AJ2587" i="16"/>
  <c r="AI2587" i="16"/>
  <c r="AK2587" i="16"/>
  <c r="AJ2667" i="16"/>
  <c r="AI2667" i="16"/>
  <c r="AH2667" i="16"/>
  <c r="AA2667" i="16"/>
  <c r="AK2667" i="16"/>
  <c r="BW21" i="16"/>
  <c r="BV21" i="16"/>
  <c r="BW65" i="16"/>
  <c r="BV65" i="16"/>
  <c r="AJ1803" i="16"/>
  <c r="AI1803" i="16"/>
  <c r="AK1803" i="16"/>
  <c r="AJ1931" i="16"/>
  <c r="AI1931" i="16"/>
  <c r="AH1931" i="16"/>
  <c r="AA1931" i="16"/>
  <c r="AK1931" i="16"/>
  <c r="AJ2187" i="16"/>
  <c r="AI2187" i="16"/>
  <c r="AK2187" i="16"/>
  <c r="AI2292" i="16"/>
  <c r="AJ2292" i="16"/>
  <c r="AK2292" i="16"/>
  <c r="AI2356" i="16"/>
  <c r="AH2356" i="16"/>
  <c r="AA2356" i="16"/>
  <c r="AJ2356" i="16"/>
  <c r="AK2356" i="16"/>
  <c r="AI2404" i="16"/>
  <c r="AJ2404" i="16"/>
  <c r="AK2404" i="16"/>
  <c r="AI2436" i="16"/>
  <c r="AJ2436" i="16"/>
  <c r="AK2436" i="16"/>
  <c r="AI2484" i="16"/>
  <c r="AJ2484" i="16"/>
  <c r="AK2484" i="16"/>
  <c r="AI2532" i="16"/>
  <c r="AJ2532" i="16"/>
  <c r="AK2532" i="16"/>
  <c r="AI2564" i="16"/>
  <c r="AJ2564" i="16"/>
  <c r="AK2564" i="16"/>
  <c r="AI2596" i="16"/>
  <c r="AH2596" i="16"/>
  <c r="AA2596" i="16"/>
  <c r="AJ2596" i="16"/>
  <c r="AK2596" i="16"/>
  <c r="AI2628" i="16"/>
  <c r="AJ2628" i="16"/>
  <c r="AK2628" i="16"/>
  <c r="AI2676" i="16"/>
  <c r="AH2676" i="16"/>
  <c r="AA2676" i="16"/>
  <c r="AJ2676" i="16"/>
  <c r="AK2676" i="16"/>
  <c r="BV13" i="16"/>
  <c r="BW13" i="16"/>
  <c r="BV39" i="16"/>
  <c r="BW39" i="16"/>
  <c r="AJ1987" i="16"/>
  <c r="AI1987" i="16"/>
  <c r="AH1987" i="16"/>
  <c r="AA1987" i="16"/>
  <c r="AK1987" i="16"/>
  <c r="AJ2262" i="16"/>
  <c r="AI2262" i="16"/>
  <c r="AK2262" i="16"/>
  <c r="AJ2310" i="16"/>
  <c r="AI2310" i="16"/>
  <c r="AH2310" i="16"/>
  <c r="AA2310" i="16"/>
  <c r="AK2310" i="16"/>
  <c r="AJ2358" i="16"/>
  <c r="AI2358" i="16"/>
  <c r="AK2358" i="16"/>
  <c r="AJ2470" i="16"/>
  <c r="AI2470" i="16"/>
  <c r="AH2470" i="16"/>
  <c r="AA2470" i="16"/>
  <c r="AK2470" i="16"/>
  <c r="AJ2518" i="16"/>
  <c r="AI2518" i="16"/>
  <c r="AK2518" i="16"/>
  <c r="AJ2566" i="16"/>
  <c r="AI2566" i="16"/>
  <c r="AH2566" i="16"/>
  <c r="AA2566" i="16"/>
  <c r="AK2566" i="16"/>
  <c r="AJ2614" i="16"/>
  <c r="AI2614" i="16"/>
  <c r="AK2614" i="16"/>
  <c r="AJ2726" i="16"/>
  <c r="AI2726" i="16"/>
  <c r="AH2726" i="16"/>
  <c r="AA2726" i="16"/>
  <c r="AK2726" i="16"/>
  <c r="BW40" i="16"/>
  <c r="BV40" i="16"/>
  <c r="AJ2610" i="17"/>
  <c r="AI2610" i="17"/>
  <c r="AK2610" i="17"/>
  <c r="AJ2642" i="17"/>
  <c r="AI2642" i="17"/>
  <c r="AK2642" i="17"/>
  <c r="AJ2674" i="17"/>
  <c r="AI2674" i="17"/>
  <c r="AK2674" i="17"/>
  <c r="AJ2706" i="17"/>
  <c r="AI2706" i="17"/>
  <c r="AK2706" i="17"/>
  <c r="AJ2552" i="17"/>
  <c r="AI2552" i="17"/>
  <c r="AK2552" i="17"/>
  <c r="AI1790" i="16"/>
  <c r="AH1790" i="16"/>
  <c r="AA1790" i="16"/>
  <c r="AK1790" i="16"/>
  <c r="AJ1790" i="16"/>
  <c r="AI1838" i="16"/>
  <c r="AH1838" i="16"/>
  <c r="AA1838" i="16"/>
  <c r="AK1838" i="16"/>
  <c r="AJ1838" i="16"/>
  <c r="AI1870" i="16"/>
  <c r="AK1870" i="16"/>
  <c r="AJ1870" i="16"/>
  <c r="AI1918" i="16"/>
  <c r="AK1918" i="16"/>
  <c r="AJ1918" i="16"/>
  <c r="AI1966" i="16"/>
  <c r="AH1966" i="16"/>
  <c r="AA1966" i="16"/>
  <c r="AK1966" i="16"/>
  <c r="AJ1966" i="16"/>
  <c r="AI1998" i="16"/>
  <c r="AH1998" i="16"/>
  <c r="AA1998" i="16"/>
  <c r="AK1998" i="16"/>
  <c r="AJ1998" i="16"/>
  <c r="AI2046" i="16"/>
  <c r="AK2046" i="16"/>
  <c r="AJ2046" i="16"/>
  <c r="AI2094" i="16"/>
  <c r="AH2094" i="16"/>
  <c r="AA2094" i="16"/>
  <c r="AJ2094" i="16"/>
  <c r="AK2094" i="16"/>
  <c r="AI2126" i="16"/>
  <c r="AJ2126" i="16"/>
  <c r="AK2126" i="16"/>
  <c r="AI2174" i="16"/>
  <c r="AH2174" i="16"/>
  <c r="AA2174" i="16"/>
  <c r="AJ2174" i="16"/>
  <c r="AK2174" i="16"/>
  <c r="AI2222" i="16"/>
  <c r="AJ2222" i="16"/>
  <c r="AK2222" i="16"/>
  <c r="AI1792" i="16"/>
  <c r="AH1792" i="16"/>
  <c r="AA1792" i="16"/>
  <c r="AJ1792" i="16"/>
  <c r="AK1792" i="16"/>
  <c r="AI1824" i="16"/>
  <c r="AJ1824" i="16"/>
  <c r="AK1824" i="16"/>
  <c r="AI1904" i="16"/>
  <c r="AH1904" i="16"/>
  <c r="AA1904" i="16"/>
  <c r="AJ1904" i="16"/>
  <c r="AK1904" i="16"/>
  <c r="AI1936" i="16"/>
  <c r="AJ1936" i="16"/>
  <c r="AK1936" i="16"/>
  <c r="AI2048" i="16"/>
  <c r="AH2048" i="16"/>
  <c r="AA2048" i="16"/>
  <c r="AJ2048" i="16"/>
  <c r="AK2048" i="16"/>
  <c r="AI2080" i="16"/>
  <c r="AJ2080" i="16"/>
  <c r="AK2080" i="16"/>
  <c r="AI2160" i="16"/>
  <c r="AH2160" i="16"/>
  <c r="AA2160" i="16"/>
  <c r="AJ2160" i="16"/>
  <c r="AK2160" i="16"/>
  <c r="AI2192" i="16"/>
  <c r="AJ2192" i="16"/>
  <c r="AK2192" i="16"/>
  <c r="AJ1789" i="16"/>
  <c r="AI1789" i="16"/>
  <c r="AK1789" i="16"/>
  <c r="AJ1853" i="16"/>
  <c r="AI1853" i="16"/>
  <c r="AH1853" i="16"/>
  <c r="AA1853" i="16"/>
  <c r="AK1853" i="16"/>
  <c r="AJ1917" i="16"/>
  <c r="AI1917" i="16"/>
  <c r="AK1917" i="16"/>
  <c r="AJ1981" i="16"/>
  <c r="AI1981" i="16"/>
  <c r="AH1981" i="16"/>
  <c r="AA1981" i="16"/>
  <c r="AK1981" i="16"/>
  <c r="AJ2045" i="16"/>
  <c r="AI2045" i="16"/>
  <c r="AK2045" i="16"/>
  <c r="AJ2077" i="16"/>
  <c r="AI2077" i="16"/>
  <c r="AH2077" i="16"/>
  <c r="AA2077" i="16"/>
  <c r="AK2077" i="16"/>
  <c r="AJ2141" i="16"/>
  <c r="AI2141" i="16"/>
  <c r="AK2141" i="16"/>
  <c r="AJ2157" i="16"/>
  <c r="AI2157" i="16"/>
  <c r="AH2157" i="16"/>
  <c r="AA2157" i="16"/>
  <c r="AK2157" i="16"/>
  <c r="AJ2189" i="16"/>
  <c r="AI2189" i="16"/>
  <c r="AK2189" i="16"/>
  <c r="AJ2237" i="16"/>
  <c r="AI2237" i="16"/>
  <c r="AH2237" i="16"/>
  <c r="AA2237" i="16"/>
  <c r="AK2237" i="16"/>
  <c r="AJ2007" i="16"/>
  <c r="AI2007" i="16"/>
  <c r="AK2007" i="16"/>
  <c r="AJ2247" i="16"/>
  <c r="AK2247" i="16"/>
  <c r="AI2247" i="16"/>
  <c r="AH2247" i="16"/>
  <c r="AA2247" i="16"/>
  <c r="AJ2295" i="16"/>
  <c r="AK2295" i="16"/>
  <c r="AI2295" i="16"/>
  <c r="AH2295" i="16"/>
  <c r="AA2295" i="16"/>
  <c r="AJ2343" i="16"/>
  <c r="AI2343" i="16"/>
  <c r="AH2343" i="16"/>
  <c r="AA2343" i="16"/>
  <c r="AK2343" i="16"/>
  <c r="AJ2375" i="16"/>
  <c r="AK2375" i="16"/>
  <c r="AI2375" i="16"/>
  <c r="AJ2423" i="16"/>
  <c r="AK2423" i="16"/>
  <c r="AI2423" i="16"/>
  <c r="AH2423" i="16"/>
  <c r="AA2423" i="16"/>
  <c r="AJ2471" i="16"/>
  <c r="AI2471" i="16"/>
  <c r="AK2471" i="16"/>
  <c r="AJ2503" i="16"/>
  <c r="AK2503" i="16"/>
  <c r="AI2503" i="16"/>
  <c r="AJ2551" i="16"/>
  <c r="AK2551" i="16"/>
  <c r="AI2551" i="16"/>
  <c r="AJ2599" i="16"/>
  <c r="AI2599" i="16"/>
  <c r="AH2599" i="16"/>
  <c r="AA2599" i="16"/>
  <c r="AB2599" i="16"/>
  <c r="AK2599" i="16"/>
  <c r="AJ2631" i="16"/>
  <c r="AK2631" i="16"/>
  <c r="AI2631" i="16"/>
  <c r="AH2631" i="16"/>
  <c r="AA2631" i="16"/>
  <c r="AJ2679" i="16"/>
  <c r="AK2679" i="16"/>
  <c r="AI2679" i="16"/>
  <c r="AJ2727" i="16"/>
  <c r="AI2727" i="16"/>
  <c r="AK2727" i="16"/>
  <c r="BW49" i="16"/>
  <c r="BV49" i="16"/>
  <c r="BU49" i="16"/>
  <c r="BS49" i="16"/>
  <c r="BW78" i="16"/>
  <c r="BV78" i="16"/>
  <c r="BU78" i="16"/>
  <c r="BS78" i="16"/>
  <c r="AJ1915" i="16"/>
  <c r="AI1915" i="16"/>
  <c r="AH1915" i="16"/>
  <c r="AA1915" i="16"/>
  <c r="AK1915" i="16"/>
  <c r="AJ2171" i="16"/>
  <c r="AI2171" i="16"/>
  <c r="AK2171" i="16"/>
  <c r="AI2336" i="16"/>
  <c r="AJ2336" i="16"/>
  <c r="AK2336" i="16"/>
  <c r="AI2368" i="16"/>
  <c r="AH2368" i="16"/>
  <c r="AA2368" i="16"/>
  <c r="AJ2368" i="16"/>
  <c r="AK2368" i="16"/>
  <c r="AI2464" i="16"/>
  <c r="AJ2464" i="16"/>
  <c r="AK2464" i="16"/>
  <c r="AI2496" i="16"/>
  <c r="AH2496" i="16"/>
  <c r="AA2496" i="16"/>
  <c r="AJ2496" i="16"/>
  <c r="AK2496" i="16"/>
  <c r="AI2544" i="16"/>
  <c r="AJ2544" i="16"/>
  <c r="AK2544" i="16"/>
  <c r="AI2624" i="16"/>
  <c r="AH2624" i="16"/>
  <c r="AA2624" i="16"/>
  <c r="AJ2624" i="16"/>
  <c r="AK2624" i="16"/>
  <c r="AI2720" i="16"/>
  <c r="AJ2720" i="16"/>
  <c r="AK2720" i="16"/>
  <c r="BV29" i="16"/>
  <c r="BU29" i="16"/>
  <c r="BS29" i="16"/>
  <c r="BW29" i="16"/>
  <c r="BV5" i="16"/>
  <c r="BU5" i="16"/>
  <c r="BS5" i="16"/>
  <c r="BW5" i="16"/>
  <c r="AJ1907" i="16"/>
  <c r="AI1907" i="16"/>
  <c r="AK1907" i="16"/>
  <c r="AJ2099" i="16"/>
  <c r="AI2099" i="16"/>
  <c r="AH2099" i="16"/>
  <c r="AA2099" i="16"/>
  <c r="AK2099" i="16"/>
  <c r="AJ2306" i="16"/>
  <c r="AI2306" i="16"/>
  <c r="AK2306" i="16"/>
  <c r="AJ2354" i="16"/>
  <c r="AI2354" i="16"/>
  <c r="AH2354" i="16"/>
  <c r="AA2354" i="16"/>
  <c r="AK2354" i="16"/>
  <c r="AJ2402" i="16"/>
  <c r="AI2402" i="16"/>
  <c r="AK2402" i="16"/>
  <c r="AJ2450" i="16"/>
  <c r="AI2450" i="16"/>
  <c r="AH2450" i="16"/>
  <c r="AA2450" i="16"/>
  <c r="AK2450" i="16"/>
  <c r="AJ2562" i="16"/>
  <c r="AI2562" i="16"/>
  <c r="AK2562" i="16"/>
  <c r="AJ2610" i="16"/>
  <c r="AI2610" i="16"/>
  <c r="AH2610" i="16"/>
  <c r="AA2610" i="16"/>
  <c r="AK2610" i="16"/>
  <c r="AJ2658" i="16"/>
  <c r="AI2658" i="16"/>
  <c r="AK2658" i="16"/>
  <c r="AJ2706" i="16"/>
  <c r="AI2706" i="16"/>
  <c r="AH2706" i="16"/>
  <c r="AA2706" i="16"/>
  <c r="AK2706" i="16"/>
  <c r="BW38" i="16"/>
  <c r="BV38" i="16"/>
  <c r="AK2571" i="17"/>
  <c r="AI2571" i="17"/>
  <c r="AJ2571" i="17"/>
  <c r="AI1924" i="17"/>
  <c r="AJ1924" i="17"/>
  <c r="AK1924" i="17"/>
  <c r="AI2218" i="17"/>
  <c r="AJ2218" i="17"/>
  <c r="AK2218" i="17"/>
  <c r="AJ2262" i="17"/>
  <c r="AI2262" i="17"/>
  <c r="AK2262" i="17"/>
  <c r="AJ2294" i="17"/>
  <c r="AI2294" i="17"/>
  <c r="AK2294" i="17"/>
  <c r="AJ2326" i="17"/>
  <c r="AI2326" i="17"/>
  <c r="AK2326" i="17"/>
  <c r="AJ2358" i="17"/>
  <c r="AI2358" i="17"/>
  <c r="AK2358" i="17"/>
  <c r="AJ2390" i="17"/>
  <c r="AI2390" i="17"/>
  <c r="AK2390" i="17"/>
  <c r="AJ2422" i="17"/>
  <c r="AI2422" i="17"/>
  <c r="AK2422" i="17"/>
  <c r="AJ2454" i="17"/>
  <c r="AI2454" i="17"/>
  <c r="AK2454" i="17"/>
  <c r="AJ2486" i="17"/>
  <c r="AI2486" i="17"/>
  <c r="AK2486" i="17"/>
  <c r="AJ2518" i="17"/>
  <c r="AI2518" i="17"/>
  <c r="AK2518" i="17"/>
  <c r="AK2621" i="17"/>
  <c r="AI2621" i="17"/>
  <c r="AJ2621" i="17"/>
  <c r="AK2645" i="17"/>
  <c r="AI2645" i="17"/>
  <c r="AJ2645" i="17"/>
  <c r="AK2661" i="17"/>
  <c r="AI2661" i="17"/>
  <c r="AJ2661" i="17"/>
  <c r="AK2701" i="17"/>
  <c r="AI2701" i="17"/>
  <c r="AJ2701" i="17"/>
  <c r="AK2725" i="17"/>
  <c r="AI2725" i="17"/>
  <c r="AJ2725" i="17"/>
  <c r="AJ2554" i="17"/>
  <c r="AI2554" i="17"/>
  <c r="AK2554" i="17"/>
  <c r="AJ2622" i="17"/>
  <c r="AI2622" i="17"/>
  <c r="AK2622" i="17"/>
  <c r="AJ2654" i="17"/>
  <c r="AI2654" i="17"/>
  <c r="AK2654" i="17"/>
  <c r="AJ2686" i="17"/>
  <c r="AI2686" i="17"/>
  <c r="AK2686" i="17"/>
  <c r="AJ2718" i="17"/>
  <c r="AI2718" i="17"/>
  <c r="AK2718" i="17"/>
  <c r="AJ2568" i="17"/>
  <c r="AI2568" i="17"/>
  <c r="AK2568" i="17"/>
  <c r="AJ58" i="17"/>
  <c r="AI58" i="17"/>
  <c r="AH58" i="17" s="1"/>
  <c r="AK58" i="17"/>
  <c r="AI1830" i="16"/>
  <c r="AH1830" i="16"/>
  <c r="AA1830" i="16"/>
  <c r="AK1830" i="16"/>
  <c r="AJ1830" i="16"/>
  <c r="AI1894" i="16"/>
  <c r="AH1894" i="16"/>
  <c r="AA1894" i="16"/>
  <c r="AK1894" i="16"/>
  <c r="AJ1894" i="16"/>
  <c r="AI2022" i="16"/>
  <c r="AK2022" i="16"/>
  <c r="AJ2022" i="16"/>
  <c r="AI2150" i="16"/>
  <c r="AH2150" i="16"/>
  <c r="AA2150" i="16"/>
  <c r="AJ2150" i="16"/>
  <c r="AK2150" i="16"/>
  <c r="AI1784" i="16"/>
  <c r="AJ1784" i="16"/>
  <c r="AK1784" i="16"/>
  <c r="AI1816" i="16"/>
  <c r="AH1816" i="16"/>
  <c r="AA1816" i="16"/>
  <c r="AJ1816" i="16"/>
  <c r="AK1816" i="16"/>
  <c r="AI1928" i="16"/>
  <c r="AJ1928" i="16"/>
  <c r="AK1928" i="16"/>
  <c r="AI1960" i="16"/>
  <c r="AH1960" i="16"/>
  <c r="AA1960" i="16"/>
  <c r="AJ1960" i="16"/>
  <c r="AK1960" i="16"/>
  <c r="AI2040" i="16"/>
  <c r="AJ2040" i="16"/>
  <c r="AK2040" i="16"/>
  <c r="AI2072" i="16"/>
  <c r="AH2072" i="16"/>
  <c r="AA2072" i="16"/>
  <c r="AJ2072" i="16"/>
  <c r="AK2072" i="16"/>
  <c r="AI2184" i="16"/>
  <c r="AJ2184" i="16"/>
  <c r="AK2184" i="16"/>
  <c r="AI2216" i="16"/>
  <c r="AH2216" i="16"/>
  <c r="AA2216" i="16"/>
  <c r="AJ2216" i="16"/>
  <c r="AK2216" i="16"/>
  <c r="AJ1781" i="16"/>
  <c r="AI1781" i="16"/>
  <c r="AH1781" i="16"/>
  <c r="AA1781" i="16"/>
  <c r="AK1781" i="16"/>
  <c r="AJ1813" i="16"/>
  <c r="AI1813" i="16"/>
  <c r="AK1813" i="16"/>
  <c r="AJ1861" i="16"/>
  <c r="AI1861" i="16"/>
  <c r="AH1861" i="16"/>
  <c r="AA1861" i="16"/>
  <c r="AK1861" i="16"/>
  <c r="AJ2021" i="16"/>
  <c r="AI2021" i="16"/>
  <c r="AK2021" i="16"/>
  <c r="AJ2037" i="16"/>
  <c r="AI2037" i="16"/>
  <c r="AH2037" i="16"/>
  <c r="AA2037" i="16"/>
  <c r="AK2037" i="16"/>
  <c r="AJ2149" i="16"/>
  <c r="AI2149" i="16"/>
  <c r="AK2149" i="16"/>
  <c r="AJ2165" i="16"/>
  <c r="AI2165" i="16"/>
  <c r="AH2165" i="16"/>
  <c r="AA2165" i="16"/>
  <c r="AK2165" i="16"/>
  <c r="AJ2197" i="16"/>
  <c r="AI2197" i="16"/>
  <c r="AK2197" i="16"/>
  <c r="AJ1847" i="16"/>
  <c r="AI1847" i="16"/>
  <c r="AH1847" i="16"/>
  <c r="AA1847" i="16"/>
  <c r="AK1847" i="16"/>
  <c r="AJ2103" i="16"/>
  <c r="AI2103" i="16"/>
  <c r="AK2103" i="16"/>
  <c r="AJ2255" i="16"/>
  <c r="AI2255" i="16"/>
  <c r="AH2255" i="16"/>
  <c r="AA2255" i="16"/>
  <c r="AK2255" i="16"/>
  <c r="AJ2335" i="16"/>
  <c r="AI2335" i="16"/>
  <c r="AK2335" i="16"/>
  <c r="AJ2351" i="16"/>
  <c r="AI2351" i="16"/>
  <c r="AH2351" i="16"/>
  <c r="AA2351" i="16"/>
  <c r="AK2351" i="16"/>
  <c r="AJ2367" i="16"/>
  <c r="AI2367" i="16"/>
  <c r="AK2367" i="16"/>
  <c r="AJ2463" i="16"/>
  <c r="AI2463" i="16"/>
  <c r="AH2463" i="16"/>
  <c r="AA2463" i="16"/>
  <c r="AK2463" i="16"/>
  <c r="AJ2479" i="16"/>
  <c r="AI2479" i="16"/>
  <c r="AK2479" i="16"/>
  <c r="AJ2495" i="16"/>
  <c r="AI2495" i="16"/>
  <c r="AH2495" i="16"/>
  <c r="AA2495" i="16"/>
  <c r="AK2495" i="16"/>
  <c r="AJ2575" i="16"/>
  <c r="AI2575" i="16"/>
  <c r="AK2575" i="16"/>
  <c r="AJ2655" i="16"/>
  <c r="AI2655" i="16"/>
  <c r="AH2655" i="16"/>
  <c r="AA2655" i="16"/>
  <c r="AK2655" i="16"/>
  <c r="AJ2671" i="16"/>
  <c r="AI2671" i="16"/>
  <c r="AK2671" i="16"/>
  <c r="AJ2687" i="16"/>
  <c r="AI2687" i="16"/>
  <c r="AH2687" i="16"/>
  <c r="AA2687" i="16"/>
  <c r="AK2687" i="16"/>
  <c r="BW24" i="16"/>
  <c r="BV24" i="16"/>
  <c r="BW84" i="16"/>
  <c r="BV84" i="16"/>
  <c r="AJ1819" i="16"/>
  <c r="AI1819" i="16"/>
  <c r="AK1819" i="16"/>
  <c r="AJ2139" i="16"/>
  <c r="AI2139" i="16"/>
  <c r="AH2139" i="16"/>
  <c r="AA2139" i="16"/>
  <c r="AK2139" i="16"/>
  <c r="AI2296" i="16"/>
  <c r="AK2296" i="16"/>
  <c r="AJ2296" i="16"/>
  <c r="AI2360" i="16"/>
  <c r="AH2360" i="16"/>
  <c r="AA2360" i="16"/>
  <c r="AK2360" i="16"/>
  <c r="AJ2360" i="16"/>
  <c r="AI2488" i="16"/>
  <c r="AH2488" i="16"/>
  <c r="AA2488" i="16"/>
  <c r="AD2488" i="16"/>
  <c r="AK2488" i="16"/>
  <c r="AJ2488" i="16"/>
  <c r="AI2552" i="16"/>
  <c r="AK2552" i="16"/>
  <c r="AJ2552" i="16"/>
  <c r="AI2616" i="16"/>
  <c r="AK2616" i="16"/>
  <c r="AJ2616" i="16"/>
  <c r="AI2680" i="16"/>
  <c r="AH2680" i="16"/>
  <c r="AA2680" i="16"/>
  <c r="AK2680" i="16"/>
  <c r="AJ2680" i="16"/>
  <c r="BV17" i="16"/>
  <c r="BU17" i="16"/>
  <c r="BS17" i="16"/>
  <c r="BW17" i="16"/>
  <c r="BV79" i="16"/>
  <c r="BU79" i="16"/>
  <c r="BS79" i="16"/>
  <c r="BW79" i="16"/>
  <c r="AJ1939" i="16"/>
  <c r="AI1939" i="16"/>
  <c r="AK1939" i="16"/>
  <c r="AJ2131" i="16"/>
  <c r="AI2131" i="16"/>
  <c r="AH2131" i="16"/>
  <c r="AA2131" i="16"/>
  <c r="AK2131" i="16"/>
  <c r="AJ2266" i="16"/>
  <c r="AI2266" i="16"/>
  <c r="AK2266" i="16"/>
  <c r="AJ2330" i="16"/>
  <c r="AI2330" i="16"/>
  <c r="AH2330" i="16"/>
  <c r="AA2330" i="16"/>
  <c r="AK2330" i="16"/>
  <c r="AJ2394" i="16"/>
  <c r="AI2394" i="16"/>
  <c r="AK2394" i="16"/>
  <c r="AJ2458" i="16"/>
  <c r="AI2458" i="16"/>
  <c r="AH2458" i="16"/>
  <c r="AA2458" i="16"/>
  <c r="AK2458" i="16"/>
  <c r="AJ2522" i="16"/>
  <c r="AI2522" i="16"/>
  <c r="AK2522" i="16"/>
  <c r="AJ2586" i="16"/>
  <c r="AI2586" i="16"/>
  <c r="AH2586" i="16"/>
  <c r="AA2586" i="16"/>
  <c r="AK2586" i="16"/>
  <c r="AJ2650" i="16"/>
  <c r="AI2650" i="16"/>
  <c r="AK2650" i="16"/>
  <c r="AJ2714" i="16"/>
  <c r="AI2714" i="16"/>
  <c r="AH2714" i="16"/>
  <c r="AA2714" i="16"/>
  <c r="AK2714" i="16"/>
  <c r="BW77" i="16"/>
  <c r="BV77" i="16"/>
  <c r="AI2389" i="16"/>
  <c r="AH2389" i="16"/>
  <c r="AA2389" i="16"/>
  <c r="AJ2389" i="16"/>
  <c r="AK2389" i="16"/>
  <c r="AI2581" i="16"/>
  <c r="AJ2581" i="16"/>
  <c r="AK2581" i="16"/>
  <c r="AI2709" i="16"/>
  <c r="AH2709" i="16"/>
  <c r="AA2709" i="16"/>
  <c r="AB2709" i="16"/>
  <c r="AJ2709" i="16"/>
  <c r="AK2709" i="16"/>
  <c r="AJ2111" i="16"/>
  <c r="AI2111" i="16"/>
  <c r="AH2111" i="16"/>
  <c r="AA2111" i="16"/>
  <c r="AK2111" i="16"/>
  <c r="AI2393" i="16"/>
  <c r="AH2393" i="16"/>
  <c r="AA2393" i="16"/>
  <c r="AJ2393" i="16"/>
  <c r="AK2393" i="16"/>
  <c r="AI2521" i="16"/>
  <c r="AJ2521" i="16"/>
  <c r="AK2521" i="16"/>
  <c r="AJ1951" i="16"/>
  <c r="AI1951" i="16"/>
  <c r="AK1951" i="16"/>
  <c r="AI2305" i="16"/>
  <c r="AJ2305" i="16"/>
  <c r="AK2305" i="16"/>
  <c r="AI2625" i="16"/>
  <c r="AH2625" i="16"/>
  <c r="AA2625" i="16"/>
  <c r="AJ2625" i="16"/>
  <c r="AK2625" i="16"/>
  <c r="AI2269" i="16"/>
  <c r="AJ2269" i="16"/>
  <c r="AK2269" i="16"/>
  <c r="AI81" i="16"/>
  <c r="AH81" i="16"/>
  <c r="AA81" i="16"/>
  <c r="AJ81" i="16"/>
  <c r="AK81" i="16"/>
  <c r="AJ74" i="16"/>
  <c r="AI74" i="16"/>
  <c r="AH74" i="16"/>
  <c r="AA74" i="16"/>
  <c r="AK74" i="16"/>
  <c r="BV3" i="16"/>
  <c r="BU3" i="16"/>
  <c r="BS3" i="16"/>
  <c r="BW3" i="16"/>
  <c r="AJ86" i="16"/>
  <c r="AI86" i="16"/>
  <c r="AK86" i="16"/>
  <c r="AJ54" i="16"/>
  <c r="AI54" i="16"/>
  <c r="AH54" i="16"/>
  <c r="AA54" i="16"/>
  <c r="AK54" i="16"/>
  <c r="AI61" i="16"/>
  <c r="AH61" i="16"/>
  <c r="AA61" i="16"/>
  <c r="AJ61" i="16"/>
  <c r="AK61" i="16"/>
  <c r="AJ88" i="16"/>
  <c r="AI88" i="16"/>
  <c r="AH88" i="16"/>
  <c r="AA88" i="16"/>
  <c r="AK88" i="16"/>
  <c r="BW45" i="16"/>
  <c r="BV45" i="16"/>
  <c r="AI2380" i="16"/>
  <c r="AH2380" i="16"/>
  <c r="AA2380" i="16"/>
  <c r="AJ2380" i="16"/>
  <c r="AK2380" i="16"/>
  <c r="AI2492" i="16"/>
  <c r="AJ2492" i="16"/>
  <c r="AK2492" i="16"/>
  <c r="BV27" i="16"/>
  <c r="BU27" i="16"/>
  <c r="BS27" i="16"/>
  <c r="BW27" i="16"/>
  <c r="AJ2211" i="16"/>
  <c r="AI2211" i="16"/>
  <c r="AK2211" i="16"/>
  <c r="AJ2414" i="16"/>
  <c r="AI2414" i="16"/>
  <c r="AH2414" i="16"/>
  <c r="AA2414" i="16"/>
  <c r="AK2414" i="16"/>
  <c r="AJ2638" i="16"/>
  <c r="AI2638" i="16"/>
  <c r="AK2638" i="16"/>
  <c r="AI2617" i="16"/>
  <c r="AJ2617" i="16"/>
  <c r="AK2617" i="16"/>
  <c r="AI2657" i="16"/>
  <c r="AH2657" i="16"/>
  <c r="AA2657" i="16"/>
  <c r="AJ2657" i="16"/>
  <c r="AK2657" i="16"/>
  <c r="AI152" i="16"/>
  <c r="AJ152" i="16"/>
  <c r="AK152" i="16"/>
  <c r="AI112" i="16"/>
  <c r="AH112" i="16"/>
  <c r="AA112" i="16"/>
  <c r="AJ112" i="16"/>
  <c r="AK112" i="16"/>
  <c r="AJ40" i="16"/>
  <c r="AI40" i="16"/>
  <c r="AH40" i="16"/>
  <c r="AA40" i="16"/>
  <c r="AK40" i="16"/>
  <c r="AJ1919" i="16"/>
  <c r="AI1919" i="16"/>
  <c r="AK1919" i="16"/>
  <c r="AI2601" i="16"/>
  <c r="AJ2601" i="16"/>
  <c r="AK2601" i="16"/>
  <c r="AI2385" i="16"/>
  <c r="AH2385" i="16"/>
  <c r="AA2385" i="16"/>
  <c r="AJ2385" i="16"/>
  <c r="AK2385" i="16"/>
  <c r="BV72" i="16"/>
  <c r="BW72" i="16"/>
  <c r="AI49" i="16"/>
  <c r="AJ49" i="16"/>
  <c r="AK49" i="16"/>
  <c r="AI132" i="16"/>
  <c r="AH132" i="16"/>
  <c r="AA132" i="16"/>
  <c r="AJ132" i="16"/>
  <c r="AK132" i="16"/>
  <c r="AJ48" i="16"/>
  <c r="AI48" i="16"/>
  <c r="AH48" i="16"/>
  <c r="AA48" i="16"/>
  <c r="AK48" i="16"/>
  <c r="AI2309" i="16"/>
  <c r="AH2309" i="16"/>
  <c r="AA2309" i="16"/>
  <c r="AJ2309" i="16"/>
  <c r="AK2309" i="16"/>
  <c r="AI2501" i="16"/>
  <c r="AJ2501" i="16"/>
  <c r="AK2501" i="16"/>
  <c r="AI2629" i="16"/>
  <c r="AH2629" i="16"/>
  <c r="AA2629" i="16"/>
  <c r="AJ2629" i="16"/>
  <c r="AK2629" i="16"/>
  <c r="BV87" i="16"/>
  <c r="BW87" i="16"/>
  <c r="AI2697" i="16"/>
  <c r="AJ2697" i="16"/>
  <c r="AK2697" i="16"/>
  <c r="AI2289" i="16"/>
  <c r="AH2289" i="16"/>
  <c r="AA2289" i="16"/>
  <c r="AJ2289" i="16"/>
  <c r="AK2289" i="16"/>
  <c r="AI2301" i="16"/>
  <c r="AJ2301" i="16"/>
  <c r="AK2301" i="16"/>
  <c r="AJ2127" i="16"/>
  <c r="AI2127" i="16"/>
  <c r="AK2127" i="16"/>
  <c r="AI37" i="16"/>
  <c r="AJ37" i="16"/>
  <c r="AK37" i="16"/>
  <c r="AI95" i="16"/>
  <c r="AH95" i="16"/>
  <c r="AA95" i="16"/>
  <c r="AJ95" i="16"/>
  <c r="AK95" i="16"/>
  <c r="AI96" i="16"/>
  <c r="AJ96" i="16"/>
  <c r="AK96" i="16"/>
  <c r="AJ30" i="16"/>
  <c r="AI30" i="16"/>
  <c r="AK30" i="16"/>
  <c r="AI93" i="16"/>
  <c r="AJ93" i="16"/>
  <c r="AK93" i="16"/>
  <c r="AJ102" i="16"/>
  <c r="AI102" i="16"/>
  <c r="AK102" i="16"/>
  <c r="AJ2055" i="16"/>
  <c r="AI2055" i="16"/>
  <c r="AH2055" i="16"/>
  <c r="AA2055" i="16"/>
  <c r="AK2055" i="16"/>
  <c r="AJ2371" i="16"/>
  <c r="AI2371" i="16"/>
  <c r="AK2371" i="16"/>
  <c r="AJ2483" i="16"/>
  <c r="AI2483" i="16"/>
  <c r="AH2483" i="16"/>
  <c r="AA2483" i="16"/>
  <c r="AK2483" i="16"/>
  <c r="AJ2579" i="16"/>
  <c r="AI2579" i="16"/>
  <c r="AK2579" i="16"/>
  <c r="AJ2643" i="16"/>
  <c r="AI2643" i="16"/>
  <c r="AH2643" i="16"/>
  <c r="AA2643" i="16"/>
  <c r="AK2643" i="16"/>
  <c r="AJ2723" i="16"/>
  <c r="AI2723" i="16"/>
  <c r="AK2723" i="16"/>
  <c r="AJ2027" i="16"/>
  <c r="AI2027" i="16"/>
  <c r="AH2027" i="16"/>
  <c r="AA2027" i="16"/>
  <c r="AK2027" i="16"/>
  <c r="AI2332" i="16"/>
  <c r="AH2332" i="16"/>
  <c r="AA2332" i="16"/>
  <c r="AJ2332" i="16"/>
  <c r="AK2332" i="16"/>
  <c r="AI2460" i="16"/>
  <c r="AJ2460" i="16"/>
  <c r="AK2460" i="16"/>
  <c r="AI2668" i="16"/>
  <c r="AH2668" i="16"/>
  <c r="AA2668" i="16"/>
  <c r="AJ2668" i="16"/>
  <c r="AK2668" i="16"/>
  <c r="BV44" i="16"/>
  <c r="BW44" i="16"/>
  <c r="AJ1955" i="16"/>
  <c r="AI1955" i="16"/>
  <c r="AH1955" i="16"/>
  <c r="AA1955" i="16"/>
  <c r="AK1955" i="16"/>
  <c r="AJ2302" i="16"/>
  <c r="AI2302" i="16"/>
  <c r="AK2302" i="16"/>
  <c r="AJ2462" i="16"/>
  <c r="AI2462" i="16"/>
  <c r="AH2462" i="16"/>
  <c r="AA2462" i="16"/>
  <c r="AK2462" i="16"/>
  <c r="AJ2654" i="16"/>
  <c r="AI2654" i="16"/>
  <c r="AK2654" i="16"/>
  <c r="BW81" i="16"/>
  <c r="BV81" i="16"/>
  <c r="BU81" i="16"/>
  <c r="BS81" i="16"/>
  <c r="AI2357" i="16"/>
  <c r="AJ2357" i="16"/>
  <c r="AK2357" i="16"/>
  <c r="AJ2239" i="16"/>
  <c r="AI2239" i="16"/>
  <c r="AK2239" i="16"/>
  <c r="BV56" i="16"/>
  <c r="BW56" i="16"/>
  <c r="AI2721" i="16"/>
  <c r="AJ2721" i="16"/>
  <c r="AK2721" i="16"/>
  <c r="AI2397" i="16"/>
  <c r="AH2397" i="16"/>
  <c r="AA2397" i="16"/>
  <c r="AJ2397" i="16"/>
  <c r="AK2397" i="16"/>
  <c r="AJ38" i="16"/>
  <c r="AI38" i="16"/>
  <c r="AH38" i="16"/>
  <c r="AA38" i="16"/>
  <c r="AK38" i="16"/>
  <c r="AJ72" i="16"/>
  <c r="AI72" i="16"/>
  <c r="AK72" i="16"/>
  <c r="BV91" i="16"/>
  <c r="BW91" i="16"/>
  <c r="AI2537" i="16"/>
  <c r="AJ2537" i="16"/>
  <c r="AK2537" i="16"/>
  <c r="AI2429" i="16"/>
  <c r="AH2429" i="16"/>
  <c r="AA2429" i="16"/>
  <c r="AJ2429" i="16"/>
  <c r="AK2429" i="16"/>
  <c r="AI107" i="16"/>
  <c r="AJ107" i="16"/>
  <c r="AK107" i="16"/>
  <c r="AJ129" i="16"/>
  <c r="AI129" i="16"/>
  <c r="AK129" i="16"/>
  <c r="AK2727" i="17"/>
  <c r="AI2727" i="17"/>
  <c r="AJ2727" i="17"/>
  <c r="AI2200" i="17"/>
  <c r="AK2200" i="17"/>
  <c r="AJ2200" i="17"/>
  <c r="AJ2616" i="17"/>
  <c r="AI2616" i="17"/>
  <c r="AK2616" i="17"/>
  <c r="AJ2640" i="17"/>
  <c r="AI2640" i="17"/>
  <c r="AK2640" i="17"/>
  <c r="AJ2664" i="17"/>
  <c r="AI2664" i="17"/>
  <c r="AK2664" i="17"/>
  <c r="AJ2720" i="17"/>
  <c r="AI2720" i="17"/>
  <c r="AK2720" i="17"/>
  <c r="AJ2576" i="17"/>
  <c r="AI2576" i="17"/>
  <c r="AK2576" i="17"/>
  <c r="AI1834" i="16"/>
  <c r="AH1834" i="16"/>
  <c r="AA1834" i="16"/>
  <c r="AD1834" i="16"/>
  <c r="AK1834" i="16"/>
  <c r="AJ1834" i="16"/>
  <c r="AI1898" i="16"/>
  <c r="AK1898" i="16"/>
  <c r="AJ1898" i="16"/>
  <c r="AI1962" i="16"/>
  <c r="AK1962" i="16"/>
  <c r="AJ1962" i="16"/>
  <c r="AI2026" i="16"/>
  <c r="AH2026" i="16"/>
  <c r="AA2026" i="16"/>
  <c r="AK2026" i="16"/>
  <c r="AJ2026" i="16"/>
  <c r="AI2090" i="16"/>
  <c r="AH2090" i="16"/>
  <c r="AA2090" i="16"/>
  <c r="AJ2090" i="16"/>
  <c r="AK2090" i="16"/>
  <c r="AI2138" i="16"/>
  <c r="AK2138" i="16"/>
  <c r="AJ2138" i="16"/>
  <c r="AI2202" i="16"/>
  <c r="AK2202" i="16"/>
  <c r="AJ2202" i="16"/>
  <c r="AI1852" i="16"/>
  <c r="AJ1852" i="16"/>
  <c r="AK1852" i="16"/>
  <c r="AI1884" i="16"/>
  <c r="AH1884" i="16"/>
  <c r="AA1884" i="16"/>
  <c r="AJ1884" i="16"/>
  <c r="AK1884" i="16"/>
  <c r="AI1964" i="16"/>
  <c r="AJ1964" i="16"/>
  <c r="AK1964" i="16"/>
  <c r="AI1996" i="16"/>
  <c r="AH1996" i="16"/>
  <c r="AA1996" i="16"/>
  <c r="AJ1996" i="16"/>
  <c r="AK1996" i="16"/>
  <c r="AI2108" i="16"/>
  <c r="AJ2108" i="16"/>
  <c r="AK2108" i="16"/>
  <c r="AI2140" i="16"/>
  <c r="AH2140" i="16"/>
  <c r="AA2140" i="16"/>
  <c r="AJ2140" i="16"/>
  <c r="AK2140" i="16"/>
  <c r="AI2220" i="16"/>
  <c r="AJ2220" i="16"/>
  <c r="AK2220" i="16"/>
  <c r="AJ1801" i="16"/>
  <c r="AK1801" i="16"/>
  <c r="AI1801" i="16"/>
  <c r="AH1801" i="16"/>
  <c r="AA1801" i="16"/>
  <c r="AJ1849" i="16"/>
  <c r="AK1849" i="16"/>
  <c r="AI1849" i="16"/>
  <c r="AJ1881" i="16"/>
  <c r="AK1881" i="16"/>
  <c r="AI1881" i="16"/>
  <c r="AJ1897" i="16"/>
  <c r="AK1897" i="16"/>
  <c r="AI1897" i="16"/>
  <c r="AH1897" i="16"/>
  <c r="AA1897" i="16"/>
  <c r="AJ2073" i="16"/>
  <c r="AI2073" i="16"/>
  <c r="AK2073" i="16"/>
  <c r="AJ2153" i="16"/>
  <c r="AK2153" i="16"/>
  <c r="AI2153" i="16"/>
  <c r="AJ2169" i="16"/>
  <c r="AK2169" i="16"/>
  <c r="AI2169" i="16"/>
  <c r="AJ1799" i="16"/>
  <c r="AI1799" i="16"/>
  <c r="AH1799" i="16"/>
  <c r="AA1799" i="16"/>
  <c r="AK1799" i="16"/>
  <c r="AJ1991" i="16"/>
  <c r="AI1991" i="16"/>
  <c r="AK1991" i="16"/>
  <c r="AJ2275" i="16"/>
  <c r="AI2275" i="16"/>
  <c r="AH2275" i="16"/>
  <c r="AA2275" i="16"/>
  <c r="AK2275" i="16"/>
  <c r="AJ2339" i="16"/>
  <c r="AI2339" i="16"/>
  <c r="AK2339" i="16"/>
  <c r="AJ2387" i="16"/>
  <c r="AI2387" i="16"/>
  <c r="AH2387" i="16"/>
  <c r="AA2387" i="16"/>
  <c r="AK2387" i="16"/>
  <c r="AJ2467" i="16"/>
  <c r="AI2467" i="16"/>
  <c r="AK2467" i="16"/>
  <c r="AJ2563" i="16"/>
  <c r="AI2563" i="16"/>
  <c r="AH2563" i="16"/>
  <c r="AA2563" i="16"/>
  <c r="AK2563" i="16"/>
  <c r="AJ2659" i="16"/>
  <c r="AI2659" i="16"/>
  <c r="AK2659" i="16"/>
  <c r="BV4" i="16"/>
  <c r="BW4" i="16"/>
  <c r="AI2348" i="16"/>
  <c r="AJ2348" i="16"/>
  <c r="AK2348" i="16"/>
  <c r="AI2444" i="16"/>
  <c r="AH2444" i="16"/>
  <c r="AA2444" i="16"/>
  <c r="AJ2444" i="16"/>
  <c r="AK2444" i="16"/>
  <c r="AI2684" i="16"/>
  <c r="AJ2684" i="16"/>
  <c r="AK2684" i="16"/>
  <c r="BV94" i="16"/>
  <c r="BU94" i="16"/>
  <c r="BS94" i="16"/>
  <c r="BW94" i="16"/>
  <c r="AJ2334" i="16"/>
  <c r="AI2334" i="16"/>
  <c r="AK2334" i="16"/>
  <c r="AJ2542" i="16"/>
  <c r="AI2542" i="16"/>
  <c r="AH2542" i="16"/>
  <c r="AA2542" i="16"/>
  <c r="AK2542" i="16"/>
  <c r="AJ2718" i="16"/>
  <c r="AI2718" i="16"/>
  <c r="AK2718" i="16"/>
  <c r="AI2421" i="16"/>
  <c r="AJ2421" i="16"/>
  <c r="AK2421" i="16"/>
  <c r="AI2297" i="16"/>
  <c r="AH2297" i="16"/>
  <c r="AA2297" i="16"/>
  <c r="AJ2297" i="16"/>
  <c r="AK2297" i="16"/>
  <c r="AI2681" i="16"/>
  <c r="AJ2681" i="16"/>
  <c r="AK2681" i="16"/>
  <c r="BV58" i="16"/>
  <c r="BU58" i="16"/>
  <c r="BS58" i="16"/>
  <c r="BW58" i="16"/>
  <c r="BW9" i="16"/>
  <c r="BV9" i="16"/>
  <c r="AJ149" i="16"/>
  <c r="AI149" i="16"/>
  <c r="AK149" i="16"/>
  <c r="AI73" i="16"/>
  <c r="AJ73" i="16"/>
  <c r="AK73" i="16"/>
  <c r="AI2321" i="16"/>
  <c r="AH2321" i="16"/>
  <c r="AA2321" i="16"/>
  <c r="AJ2321" i="16"/>
  <c r="AK2321" i="16"/>
  <c r="AI2705" i="16"/>
  <c r="AJ2705" i="16"/>
  <c r="AK2705" i="16"/>
  <c r="AI2701" i="16"/>
  <c r="AH2701" i="16"/>
  <c r="AA2701" i="16"/>
  <c r="AJ2701" i="16"/>
  <c r="AK2701" i="16"/>
  <c r="AJ78" i="16"/>
  <c r="AI78" i="16"/>
  <c r="AH78" i="16"/>
  <c r="AA78" i="16"/>
  <c r="AK78" i="16"/>
  <c r="AJ134" i="16"/>
  <c r="AI134" i="16"/>
  <c r="AK134" i="16"/>
  <c r="BD72" i="17"/>
  <c r="BC72" i="17"/>
  <c r="BD88" i="17"/>
  <c r="BC88" i="17"/>
  <c r="AK1796" i="17"/>
  <c r="AJ1796" i="17"/>
  <c r="AI1796" i="17"/>
  <c r="AK1828" i="17"/>
  <c r="AJ1828" i="17"/>
  <c r="AI1828" i="17"/>
  <c r="BD39" i="17"/>
  <c r="BC39" i="17"/>
  <c r="AI1893" i="17"/>
  <c r="AK1893" i="17"/>
  <c r="AJ1893" i="17"/>
  <c r="AK2059" i="17"/>
  <c r="AI2059" i="17"/>
  <c r="AJ2059" i="17"/>
  <c r="BD14" i="17"/>
  <c r="BC14" i="17"/>
  <c r="AI1841" i="17"/>
  <c r="AK1841" i="17"/>
  <c r="AJ1797" i="17"/>
  <c r="AI1797" i="17"/>
  <c r="AK1797" i="17"/>
  <c r="AI1952" i="17"/>
  <c r="AK1952" i="17"/>
  <c r="AJ1952" i="17"/>
  <c r="AI2016" i="17"/>
  <c r="AJ2016" i="17"/>
  <c r="AK2016" i="17"/>
  <c r="AI1986" i="17"/>
  <c r="AJ1986" i="17"/>
  <c r="AK1986" i="17"/>
  <c r="AI1889" i="17"/>
  <c r="AK1889" i="17"/>
  <c r="AJ1889" i="17"/>
  <c r="AI2060" i="17"/>
  <c r="AJ2060" i="17"/>
  <c r="AK2060" i="17"/>
  <c r="AJ2119" i="17"/>
  <c r="AI2119" i="17"/>
  <c r="AK2119" i="17"/>
  <c r="AJ2143" i="17"/>
  <c r="AI2143" i="17"/>
  <c r="AK2143" i="17"/>
  <c r="AI2167" i="17"/>
  <c r="AJ2167" i="17"/>
  <c r="AK2167" i="17"/>
  <c r="AI2183" i="17"/>
  <c r="AJ2183" i="17"/>
  <c r="AK2183" i="17"/>
  <c r="AI2207" i="17"/>
  <c r="AJ2207" i="17"/>
  <c r="AK2207" i="17"/>
  <c r="AI2231" i="17"/>
  <c r="AJ2231" i="17"/>
  <c r="AK2231" i="17"/>
  <c r="AI2206" i="17"/>
  <c r="AK2206" i="17"/>
  <c r="AJ2206" i="17"/>
  <c r="AK2243" i="17"/>
  <c r="AI2243" i="17"/>
  <c r="AJ2243" i="17"/>
  <c r="AK2275" i="17"/>
  <c r="AI2275" i="17"/>
  <c r="AJ2275" i="17"/>
  <c r="AK2307" i="17"/>
  <c r="AI2307" i="17"/>
  <c r="AJ2307" i="17"/>
  <c r="AK2339" i="17"/>
  <c r="AI2339" i="17"/>
  <c r="AJ2339" i="17"/>
  <c r="AK2467" i="17"/>
  <c r="AI2467" i="17"/>
  <c r="AJ2467" i="17"/>
  <c r="AK2531" i="17"/>
  <c r="AI2531" i="17"/>
  <c r="AJ2531" i="17"/>
  <c r="AJ1880" i="17"/>
  <c r="AI1880" i="17"/>
  <c r="AK1880" i="17"/>
  <c r="AJ1783" i="17"/>
  <c r="AI1783" i="17"/>
  <c r="AK1783" i="17"/>
  <c r="AJ1911" i="17"/>
  <c r="AK1911" i="17"/>
  <c r="AI1911" i="17"/>
  <c r="AJ1991" i="17"/>
  <c r="AK1991" i="17"/>
  <c r="AI1991" i="17"/>
  <c r="AJ1999" i="17"/>
  <c r="AK1999" i="17"/>
  <c r="AI1999" i="17"/>
  <c r="AJ1813" i="17"/>
  <c r="AI1813" i="17"/>
  <c r="AK1813" i="17"/>
  <c r="AI1875" i="17"/>
  <c r="AK1875" i="17"/>
  <c r="AJ1875" i="17"/>
  <c r="AI1936" i="17"/>
  <c r="AJ1936" i="17"/>
  <c r="AK1936" i="17"/>
  <c r="AI2000" i="17"/>
  <c r="AJ2000" i="17"/>
  <c r="AK2000" i="17"/>
  <c r="AI1905" i="17"/>
  <c r="AK1905" i="17"/>
  <c r="AJ1905" i="17"/>
  <c r="AI2002" i="17"/>
  <c r="AK2002" i="17"/>
  <c r="AJ2002" i="17"/>
  <c r="AK2154" i="17"/>
  <c r="AI2154" i="17"/>
  <c r="AJ2154" i="17"/>
  <c r="AI2046" i="17"/>
  <c r="AJ2046" i="17"/>
  <c r="AK2046" i="17"/>
  <c r="AJ2115" i="17"/>
  <c r="AI2115" i="17"/>
  <c r="AK2115" i="17"/>
  <c r="AJ2139" i="17"/>
  <c r="AI2139" i="17"/>
  <c r="AK2139" i="17"/>
  <c r="AJ2179" i="17"/>
  <c r="AK2179" i="17"/>
  <c r="AI2179" i="17"/>
  <c r="AI1980" i="17"/>
  <c r="AJ1980" i="17"/>
  <c r="AK1980" i="17"/>
  <c r="AK2239" i="17"/>
  <c r="AI2239" i="17"/>
  <c r="AJ2239" i="17"/>
  <c r="AK2303" i="17"/>
  <c r="AI2303" i="17"/>
  <c r="AJ2303" i="17"/>
  <c r="AK2335" i="17"/>
  <c r="AI2335" i="17"/>
  <c r="AJ2335" i="17"/>
  <c r="AK2399" i="17"/>
  <c r="AI2399" i="17"/>
  <c r="AJ2399" i="17"/>
  <c r="AK2431" i="17"/>
  <c r="AI2431" i="17"/>
  <c r="AJ2431" i="17"/>
  <c r="AK2463" i="17"/>
  <c r="AI2463" i="17"/>
  <c r="AJ2463" i="17"/>
  <c r="AK2495" i="17"/>
  <c r="AI2495" i="17"/>
  <c r="AJ2495" i="17"/>
  <c r="AK2599" i="17"/>
  <c r="AJ2599" i="17"/>
  <c r="AI2599" i="17"/>
  <c r="AJ2258" i="17"/>
  <c r="AI2258" i="17"/>
  <c r="AK2258" i="17"/>
  <c r="AJ2290" i="17"/>
  <c r="AI2290" i="17"/>
  <c r="AK2290" i="17"/>
  <c r="AJ2322" i="17"/>
  <c r="AI2322" i="17"/>
  <c r="AK2322" i="17"/>
  <c r="AJ2354" i="17"/>
  <c r="AI2354" i="17"/>
  <c r="AK2354" i="17"/>
  <c r="AJ2386" i="17"/>
  <c r="AI2386" i="17"/>
  <c r="AK2386" i="17"/>
  <c r="AJ2418" i="17"/>
  <c r="AI2418" i="17"/>
  <c r="AK2418" i="17"/>
  <c r="AJ2450" i="17"/>
  <c r="AI2450" i="17"/>
  <c r="AK2450" i="17"/>
  <c r="AJ2482" i="17"/>
  <c r="AI2482" i="17"/>
  <c r="AK2482" i="17"/>
  <c r="AJ2514" i="17"/>
  <c r="AI2514" i="17"/>
  <c r="AK2514" i="17"/>
  <c r="AJ2588" i="17"/>
  <c r="AI2588" i="17"/>
  <c r="AK2588" i="17"/>
  <c r="AJ2590" i="17"/>
  <c r="AI2590" i="17"/>
  <c r="AK2590" i="17"/>
  <c r="AK2617" i="17"/>
  <c r="AI2617" i="17"/>
  <c r="AJ2617" i="17"/>
  <c r="AK2657" i="17"/>
  <c r="AI2657" i="17"/>
  <c r="AJ2657" i="17"/>
  <c r="AK2705" i="17"/>
  <c r="AI2705" i="17"/>
  <c r="AJ2705" i="17"/>
  <c r="BD13" i="17"/>
  <c r="BC13" i="17"/>
  <c r="BC34" i="17"/>
  <c r="BD34" i="17"/>
  <c r="BD35" i="17"/>
  <c r="BC35" i="17"/>
  <c r="AJ2001" i="17"/>
  <c r="AK2001" i="17"/>
  <c r="AI2001" i="17"/>
  <c r="AJ2009" i="17"/>
  <c r="AK2009" i="17"/>
  <c r="AI2009" i="17"/>
  <c r="AJ2017" i="17"/>
  <c r="AK2017" i="17"/>
  <c r="AI2017" i="17"/>
  <c r="AJ2049" i="17"/>
  <c r="AK2049" i="17"/>
  <c r="AI2049" i="17"/>
  <c r="AJ2057" i="17"/>
  <c r="AK2057" i="17"/>
  <c r="AI2057" i="17"/>
  <c r="AJ1801" i="17"/>
  <c r="AI1801" i="17"/>
  <c r="AK1801" i="17"/>
  <c r="AJ1789" i="17"/>
  <c r="AI1789" i="17"/>
  <c r="AK1789" i="17"/>
  <c r="AI1883" i="17"/>
  <c r="AK1883" i="17"/>
  <c r="AJ1883" i="17"/>
  <c r="AI1944" i="17"/>
  <c r="AJ1944" i="17"/>
  <c r="AK1944" i="17"/>
  <c r="AI1914" i="17"/>
  <c r="AJ1914" i="17"/>
  <c r="AK1914" i="17"/>
  <c r="AI1978" i="17"/>
  <c r="AK1978" i="17"/>
  <c r="AJ1978" i="17"/>
  <c r="AK2076" i="17"/>
  <c r="AI2076" i="17"/>
  <c r="AJ2076" i="17"/>
  <c r="AK2100" i="17"/>
  <c r="AI2100" i="17"/>
  <c r="AJ2100" i="17"/>
  <c r="AK2148" i="17"/>
  <c r="AI2148" i="17"/>
  <c r="AJ2148" i="17"/>
  <c r="AJ1843" i="17"/>
  <c r="AI1843" i="17"/>
  <c r="AK1843" i="17"/>
  <c r="AI1990" i="17"/>
  <c r="AK1990" i="17"/>
  <c r="AJ1990" i="17"/>
  <c r="AI2054" i="17"/>
  <c r="AJ2054" i="17"/>
  <c r="AK2054" i="17"/>
  <c r="AJ2093" i="17"/>
  <c r="AI2093" i="17"/>
  <c r="AK2093" i="17"/>
  <c r="AJ2125" i="17"/>
  <c r="AI2125" i="17"/>
  <c r="AK2125" i="17"/>
  <c r="AJ2157" i="17"/>
  <c r="AI2157" i="17"/>
  <c r="AK2157" i="17"/>
  <c r="AI2181" i="17"/>
  <c r="AJ2181" i="17"/>
  <c r="AK2181" i="17"/>
  <c r="AI2205" i="17"/>
  <c r="AJ2205" i="17"/>
  <c r="AK2205" i="17"/>
  <c r="AI2229" i="17"/>
  <c r="AJ2229" i="17"/>
  <c r="AK2229" i="17"/>
  <c r="AI2180" i="17"/>
  <c r="AJ2180" i="17"/>
  <c r="AK2180" i="17"/>
  <c r="AI2166" i="17"/>
  <c r="AJ2166" i="17"/>
  <c r="AK2166" i="17"/>
  <c r="AK2241" i="17"/>
  <c r="AI2241" i="17"/>
  <c r="AJ2241" i="17"/>
  <c r="AK2265" i="17"/>
  <c r="AI2265" i="17"/>
  <c r="AJ2265" i="17"/>
  <c r="AK2281" i="17"/>
  <c r="AI2281" i="17"/>
  <c r="AJ2281" i="17"/>
  <c r="AK2321" i="17"/>
  <c r="AI2321" i="17"/>
  <c r="AJ2321" i="17"/>
  <c r="AK2369" i="17"/>
  <c r="AI2369" i="17"/>
  <c r="AJ2369" i="17"/>
  <c r="AK2393" i="17"/>
  <c r="AI2393" i="17"/>
  <c r="AJ2393" i="17"/>
  <c r="AK2409" i="17"/>
  <c r="AI2409" i="17"/>
  <c r="AJ2409" i="17"/>
  <c r="AK2457" i="17"/>
  <c r="AI2457" i="17"/>
  <c r="AJ2457" i="17"/>
  <c r="AK2473" i="17"/>
  <c r="AI2473" i="17"/>
  <c r="AJ2473" i="17"/>
  <c r="AK2513" i="17"/>
  <c r="AI2513" i="17"/>
  <c r="AJ2513" i="17"/>
  <c r="AK2553" i="17"/>
  <c r="AI2553" i="17"/>
  <c r="AJ2553" i="17"/>
  <c r="AK2601" i="17"/>
  <c r="AI2601" i="17"/>
  <c r="AJ2601" i="17"/>
  <c r="AI2178" i="17"/>
  <c r="AJ2178" i="17"/>
  <c r="AK2178" i="17"/>
  <c r="AJ2268" i="17"/>
  <c r="AI2268" i="17"/>
  <c r="AK2268" i="17"/>
  <c r="AJ2292" i="17"/>
  <c r="AI2292" i="17"/>
  <c r="AK2292" i="17"/>
  <c r="AJ2316" i="17"/>
  <c r="AI2316" i="17"/>
  <c r="AK2316" i="17"/>
  <c r="AJ2340" i="17"/>
  <c r="AI2340" i="17"/>
  <c r="AK2340" i="17"/>
  <c r="AJ2396" i="17"/>
  <c r="AI2396" i="17"/>
  <c r="AK2396" i="17"/>
  <c r="AJ2420" i="17"/>
  <c r="AI2420" i="17"/>
  <c r="AK2420" i="17"/>
  <c r="AJ2444" i="17"/>
  <c r="AI2444" i="17"/>
  <c r="AK2444" i="17"/>
  <c r="AJ2468" i="17"/>
  <c r="AI2468" i="17"/>
  <c r="AK2468" i="17"/>
  <c r="AJ2524" i="17"/>
  <c r="AI2524" i="17"/>
  <c r="AK2524" i="17"/>
  <c r="AJ2596" i="17"/>
  <c r="AI2596" i="17"/>
  <c r="AK2596" i="17"/>
  <c r="AK2611" i="17"/>
  <c r="AI2611" i="17"/>
  <c r="AJ2611" i="17"/>
  <c r="AK2635" i="17"/>
  <c r="AI2635" i="17"/>
  <c r="AJ2635" i="17"/>
  <c r="AK2651" i="17"/>
  <c r="AI2651" i="17"/>
  <c r="AJ2651" i="17"/>
  <c r="AK2667" i="17"/>
  <c r="AI2667" i="17"/>
  <c r="AJ2667" i="17"/>
  <c r="AK2683" i="17"/>
  <c r="AI2683" i="17"/>
  <c r="AJ2683" i="17"/>
  <c r="AK2707" i="17"/>
  <c r="AI2707" i="17"/>
  <c r="AJ2707" i="17"/>
  <c r="AI1964" i="17"/>
  <c r="AK1964" i="17"/>
  <c r="AJ1964" i="17"/>
  <c r="AJ2636" i="17"/>
  <c r="AI2636" i="17"/>
  <c r="AK2636" i="17"/>
  <c r="AJ2660" i="17"/>
  <c r="AI2660" i="17"/>
  <c r="AK2660" i="17"/>
  <c r="AJ2684" i="17"/>
  <c r="AI2684" i="17"/>
  <c r="AK2684" i="17"/>
  <c r="AJ2708" i="17"/>
  <c r="AI2708" i="17"/>
  <c r="AK2708" i="17"/>
  <c r="AK187" i="17"/>
  <c r="BV10" i="16"/>
  <c r="BW10" i="16"/>
  <c r="AI1826" i="16"/>
  <c r="AJ1826" i="16"/>
  <c r="AK1826" i="16"/>
  <c r="AI1874" i="16"/>
  <c r="AH1874" i="16"/>
  <c r="AA1874" i="16"/>
  <c r="AJ1874" i="16"/>
  <c r="AK1874" i="16"/>
  <c r="AI1906" i="16"/>
  <c r="AJ1906" i="16"/>
  <c r="AK1906" i="16"/>
  <c r="AI1954" i="16"/>
  <c r="AH1954" i="16"/>
  <c r="AA1954" i="16"/>
  <c r="AJ1954" i="16"/>
  <c r="AK1954" i="16"/>
  <c r="AI2002" i="16"/>
  <c r="AJ2002" i="16"/>
  <c r="AK2002" i="16"/>
  <c r="AI2034" i="16"/>
  <c r="AH2034" i="16"/>
  <c r="AA2034" i="16"/>
  <c r="AD2034" i="16"/>
  <c r="AJ2034" i="16"/>
  <c r="AK2034" i="16"/>
  <c r="AI2082" i="16"/>
  <c r="AJ2082" i="16"/>
  <c r="AK2082" i="16"/>
  <c r="AI2130" i="16"/>
  <c r="AH2130" i="16"/>
  <c r="AA2130" i="16"/>
  <c r="AJ2130" i="16"/>
  <c r="AK2130" i="16"/>
  <c r="AI2162" i="16"/>
  <c r="AJ2162" i="16"/>
  <c r="AK2162" i="16"/>
  <c r="AI2210" i="16"/>
  <c r="AH2210" i="16"/>
  <c r="AA2210" i="16"/>
  <c r="AJ2210" i="16"/>
  <c r="AK2210" i="16"/>
  <c r="AJ2242" i="16"/>
  <c r="AI2242" i="16"/>
  <c r="AH2242" i="16"/>
  <c r="AA2242" i="16"/>
  <c r="AK2242" i="16"/>
  <c r="AI1828" i="16"/>
  <c r="AH1828" i="16"/>
  <c r="AA1828" i="16"/>
  <c r="AJ1828" i="16"/>
  <c r="AK1828" i="16"/>
  <c r="AI1860" i="16"/>
  <c r="AJ1860" i="16"/>
  <c r="AK1860" i="16"/>
  <c r="AI1940" i="16"/>
  <c r="AH1940" i="16"/>
  <c r="AA1940" i="16"/>
  <c r="AJ1940" i="16"/>
  <c r="AK1940" i="16"/>
  <c r="AI1972" i="16"/>
  <c r="AJ1972" i="16"/>
  <c r="AK1972" i="16"/>
  <c r="AI2084" i="16"/>
  <c r="AH2084" i="16"/>
  <c r="AA2084" i="16"/>
  <c r="AJ2084" i="16"/>
  <c r="AK2084" i="16"/>
  <c r="AI2116" i="16"/>
  <c r="AJ2116" i="16"/>
  <c r="AK2116" i="16"/>
  <c r="AI2196" i="16"/>
  <c r="AH2196" i="16"/>
  <c r="AA2196" i="16"/>
  <c r="AD2196" i="16"/>
  <c r="AJ2196" i="16"/>
  <c r="AK2196" i="16"/>
  <c r="AI2228" i="16"/>
  <c r="AJ2228" i="16"/>
  <c r="AK2228" i="16"/>
  <c r="AJ1793" i="16"/>
  <c r="AI1793" i="16"/>
  <c r="AK1793" i="16"/>
  <c r="AJ1857" i="16"/>
  <c r="AI1857" i="16"/>
  <c r="AH1857" i="16"/>
  <c r="AA1857" i="16"/>
  <c r="AK1857" i="16"/>
  <c r="AJ1921" i="16"/>
  <c r="AI1921" i="16"/>
  <c r="AK1921" i="16"/>
  <c r="AJ2001" i="16"/>
  <c r="AI2001" i="16"/>
  <c r="AH2001" i="16"/>
  <c r="AA2001" i="16"/>
  <c r="AD2001" i="16"/>
  <c r="AK2001" i="16"/>
  <c r="AJ2113" i="16"/>
  <c r="AI2113" i="16"/>
  <c r="AK2113" i="16"/>
  <c r="AJ2161" i="16"/>
  <c r="AI2161" i="16"/>
  <c r="AH2161" i="16"/>
  <c r="AA2161" i="16"/>
  <c r="AK2161" i="16"/>
  <c r="AJ2193" i="16"/>
  <c r="AI2193" i="16"/>
  <c r="AK2193" i="16"/>
  <c r="AJ2225" i="16"/>
  <c r="AI2225" i="16"/>
  <c r="AH2225" i="16"/>
  <c r="AA2225" i="16"/>
  <c r="AK2225" i="16"/>
  <c r="AJ1895" i="16"/>
  <c r="AI1895" i="16"/>
  <c r="AK1895" i="16"/>
  <c r="AJ2151" i="16"/>
  <c r="AI2151" i="16"/>
  <c r="AH2151" i="16"/>
  <c r="AA2151" i="16"/>
  <c r="AK2151" i="16"/>
  <c r="AJ2283" i="16"/>
  <c r="AI2283" i="16"/>
  <c r="AK2283" i="16"/>
  <c r="AJ2363" i="16"/>
  <c r="AI2363" i="16"/>
  <c r="AH2363" i="16"/>
  <c r="AA2363" i="16"/>
  <c r="AK2363" i="16"/>
  <c r="AJ2379" i="16"/>
  <c r="AI2379" i="16"/>
  <c r="AK2379" i="16"/>
  <c r="AJ2459" i="16"/>
  <c r="AI2459" i="16"/>
  <c r="AH2459" i="16"/>
  <c r="AA2459" i="16"/>
  <c r="AK2459" i="16"/>
  <c r="AJ2539" i="16"/>
  <c r="AI2539" i="16"/>
  <c r="AK2539" i="16"/>
  <c r="AJ2619" i="16"/>
  <c r="AI2619" i="16"/>
  <c r="AH2619" i="16"/>
  <c r="AA2619" i="16"/>
  <c r="AB2619" i="16"/>
  <c r="AK2619" i="16"/>
  <c r="AJ2635" i="16"/>
  <c r="AI2635" i="16"/>
  <c r="AK2635" i="16"/>
  <c r="AJ2731" i="16"/>
  <c r="AI2731" i="16"/>
  <c r="AH2731" i="16"/>
  <c r="AA2731" i="16"/>
  <c r="AK2731" i="16"/>
  <c r="BW53" i="16"/>
  <c r="BV53" i="16"/>
  <c r="BW90" i="16"/>
  <c r="BV90" i="16"/>
  <c r="AJ2123" i="16"/>
  <c r="AI2123" i="16"/>
  <c r="AK2123" i="16"/>
  <c r="AI2244" i="16"/>
  <c r="AJ2244" i="16"/>
  <c r="AK2244" i="16"/>
  <c r="AI2276" i="16"/>
  <c r="AH2276" i="16"/>
  <c r="AA2276" i="16"/>
  <c r="AJ2276" i="16"/>
  <c r="AK2276" i="16"/>
  <c r="AI2308" i="16"/>
  <c r="AJ2308" i="16"/>
  <c r="AK2308" i="16"/>
  <c r="AI2340" i="16"/>
  <c r="AH2340" i="16"/>
  <c r="AA2340" i="16"/>
  <c r="AJ2340" i="16"/>
  <c r="AK2340" i="16"/>
  <c r="AI2372" i="16"/>
  <c r="AJ2372" i="16"/>
  <c r="AK2372" i="16"/>
  <c r="AI2420" i="16"/>
  <c r="AH2420" i="16"/>
  <c r="AA2420" i="16"/>
  <c r="AJ2420" i="16"/>
  <c r="AK2420" i="16"/>
  <c r="AI2468" i="16"/>
  <c r="AJ2468" i="16"/>
  <c r="AK2468" i="16"/>
  <c r="AI2500" i="16"/>
  <c r="AH2500" i="16"/>
  <c r="AA2500" i="16"/>
  <c r="AJ2500" i="16"/>
  <c r="AK2500" i="16"/>
  <c r="AI2548" i="16"/>
  <c r="AJ2548" i="16"/>
  <c r="AK2548" i="16"/>
  <c r="AI2612" i="16"/>
  <c r="AH2612" i="16"/>
  <c r="AA2612" i="16"/>
  <c r="AJ2612" i="16"/>
  <c r="AK2612" i="16"/>
  <c r="AI2660" i="16"/>
  <c r="AJ2660" i="16"/>
  <c r="AK2660" i="16"/>
  <c r="AI2692" i="16"/>
  <c r="AH2692" i="16"/>
  <c r="AA2692" i="16"/>
  <c r="AJ2692" i="16"/>
  <c r="AK2692" i="16"/>
  <c r="AI2724" i="16"/>
  <c r="AJ2724" i="16"/>
  <c r="AK2724" i="16"/>
  <c r="BV23" i="16"/>
  <c r="BU23" i="16"/>
  <c r="BS23" i="16"/>
  <c r="BW23" i="16"/>
  <c r="BV52" i="16"/>
  <c r="BU52" i="16"/>
  <c r="BS52" i="16"/>
  <c r="BW52" i="16"/>
  <c r="AJ1795" i="16"/>
  <c r="AI1795" i="16"/>
  <c r="AK1795" i="16"/>
  <c r="AJ2051" i="16"/>
  <c r="AI2051" i="16"/>
  <c r="AH2051" i="16"/>
  <c r="AA2051" i="16"/>
  <c r="AK2051" i="16"/>
  <c r="AJ2342" i="16"/>
  <c r="AI2342" i="16"/>
  <c r="AK2342" i="16"/>
  <c r="AJ2390" i="16"/>
  <c r="AI2390" i="16"/>
  <c r="AH2390" i="16"/>
  <c r="AA2390" i="16"/>
  <c r="AD2390" i="16"/>
  <c r="AK2390" i="16"/>
  <c r="AJ2438" i="16"/>
  <c r="AI2438" i="16"/>
  <c r="AK2438" i="16"/>
  <c r="AJ2486" i="16"/>
  <c r="AI2486" i="16"/>
  <c r="AH2486" i="16"/>
  <c r="AA2486" i="16"/>
  <c r="AK2486" i="16"/>
  <c r="AJ2598" i="16"/>
  <c r="AI2598" i="16"/>
  <c r="AK2598" i="16"/>
  <c r="AJ2646" i="16"/>
  <c r="AI2646" i="16"/>
  <c r="AH2646" i="16"/>
  <c r="AA2646" i="16"/>
  <c r="AK2646" i="16"/>
  <c r="AJ2694" i="16"/>
  <c r="AI2694" i="16"/>
  <c r="AK2694" i="16"/>
  <c r="BW22" i="16"/>
  <c r="BV22" i="16"/>
  <c r="BU22" i="16"/>
  <c r="BS22" i="16"/>
  <c r="BW73" i="16"/>
  <c r="BV73" i="16"/>
  <c r="BU73" i="16"/>
  <c r="BS73" i="16"/>
  <c r="AK2729" i="17"/>
  <c r="AI2729" i="17"/>
  <c r="AJ2729" i="17"/>
  <c r="AJ2570" i="17"/>
  <c r="AI2570" i="17"/>
  <c r="AK2570" i="17"/>
  <c r="AJ2626" i="17"/>
  <c r="AI2626" i="17"/>
  <c r="AK2626" i="17"/>
  <c r="AJ2658" i="17"/>
  <c r="AI2658" i="17"/>
  <c r="AK2658" i="17"/>
  <c r="AJ2690" i="17"/>
  <c r="AI2690" i="17"/>
  <c r="AK2690" i="17"/>
  <c r="AJ2722" i="17"/>
  <c r="AI2722" i="17"/>
  <c r="AK2722" i="17"/>
  <c r="AJ2560" i="17"/>
  <c r="AI2560" i="17"/>
  <c r="AK2560" i="17"/>
  <c r="BD98" i="17"/>
  <c r="BC98" i="17"/>
  <c r="AI1806" i="16"/>
  <c r="AH1806" i="16"/>
  <c r="AA1806" i="16"/>
  <c r="AK1806" i="16"/>
  <c r="AJ1806" i="16"/>
  <c r="AI1854" i="16"/>
  <c r="AH1854" i="16"/>
  <c r="AA1854" i="16"/>
  <c r="AK1854" i="16"/>
  <c r="AJ1854" i="16"/>
  <c r="AI1902" i="16"/>
  <c r="AK1902" i="16"/>
  <c r="AJ1902" i="16"/>
  <c r="AI1934" i="16"/>
  <c r="AK1934" i="16"/>
  <c r="AJ1934" i="16"/>
  <c r="AI1982" i="16"/>
  <c r="AH1982" i="16"/>
  <c r="AA1982" i="16"/>
  <c r="AK1982" i="16"/>
  <c r="AJ1982" i="16"/>
  <c r="AI2030" i="16"/>
  <c r="AH2030" i="16"/>
  <c r="AA2030" i="16"/>
  <c r="AK2030" i="16"/>
  <c r="AJ2030" i="16"/>
  <c r="AI2062" i="16"/>
  <c r="AK2062" i="16"/>
  <c r="AJ2062" i="16"/>
  <c r="AI2110" i="16"/>
  <c r="AH2110" i="16"/>
  <c r="AA2110" i="16"/>
  <c r="AJ2110" i="16"/>
  <c r="AK2110" i="16"/>
  <c r="AI2158" i="16"/>
  <c r="AJ2158" i="16"/>
  <c r="AK2158" i="16"/>
  <c r="AI2190" i="16"/>
  <c r="AH2190" i="16"/>
  <c r="AA2190" i="16"/>
  <c r="AD2190" i="16"/>
  <c r="AJ2190" i="16"/>
  <c r="AK2190" i="16"/>
  <c r="AI2238" i="16"/>
  <c r="AJ2238" i="16"/>
  <c r="AK2238" i="16"/>
  <c r="AI1808" i="16"/>
  <c r="AH1808" i="16"/>
  <c r="AA1808" i="16"/>
  <c r="AJ1808" i="16"/>
  <c r="AK1808" i="16"/>
  <c r="AI1920" i="16"/>
  <c r="AJ1920" i="16"/>
  <c r="AK1920" i="16"/>
  <c r="AI1952" i="16"/>
  <c r="AH1952" i="16"/>
  <c r="AA1952" i="16"/>
  <c r="AJ1952" i="16"/>
  <c r="AK1952" i="16"/>
  <c r="AI2032" i="16"/>
  <c r="AJ2032" i="16"/>
  <c r="AK2032" i="16"/>
  <c r="AI2064" i="16"/>
  <c r="AH2064" i="16"/>
  <c r="AA2064" i="16"/>
  <c r="AJ2064" i="16"/>
  <c r="AK2064" i="16"/>
  <c r="AI2176" i="16"/>
  <c r="AJ2176" i="16"/>
  <c r="AK2176" i="16"/>
  <c r="AI2208" i="16"/>
  <c r="AH2208" i="16"/>
  <c r="AA2208" i="16"/>
  <c r="AJ2208" i="16"/>
  <c r="AK2208" i="16"/>
  <c r="AJ1821" i="16"/>
  <c r="AI1821" i="16"/>
  <c r="AH1821" i="16"/>
  <c r="AA1821" i="16"/>
  <c r="AK1821" i="16"/>
  <c r="AJ1885" i="16"/>
  <c r="AI1885" i="16"/>
  <c r="AK1885" i="16"/>
  <c r="AJ1949" i="16"/>
  <c r="AI1949" i="16"/>
  <c r="AH1949" i="16"/>
  <c r="AA1949" i="16"/>
  <c r="AK1949" i="16"/>
  <c r="AJ2013" i="16"/>
  <c r="AI2013" i="16"/>
  <c r="AK2013" i="16"/>
  <c r="AJ2109" i="16"/>
  <c r="AI2109" i="16"/>
  <c r="AH2109" i="16"/>
  <c r="AA2109" i="16"/>
  <c r="AK2109" i="16"/>
  <c r="AJ1815" i="16"/>
  <c r="AI1815" i="16"/>
  <c r="AK1815" i="16"/>
  <c r="AJ2071" i="16"/>
  <c r="AI2071" i="16"/>
  <c r="AH2071" i="16"/>
  <c r="AA2071" i="16"/>
  <c r="AK2071" i="16"/>
  <c r="AJ2279" i="16"/>
  <c r="AI2279" i="16"/>
  <c r="AK2279" i="16"/>
  <c r="AJ2311" i="16"/>
  <c r="AK2311" i="16"/>
  <c r="AI2311" i="16"/>
  <c r="AH2311" i="16"/>
  <c r="AA2311" i="16"/>
  <c r="AJ2359" i="16"/>
  <c r="AK2359" i="16"/>
  <c r="AI2359" i="16"/>
  <c r="AH2359" i="16"/>
  <c r="AA2359" i="16"/>
  <c r="AD2359" i="16"/>
  <c r="AJ2407" i="16"/>
  <c r="AI2407" i="16"/>
  <c r="AH2407" i="16"/>
  <c r="AA2407" i="16"/>
  <c r="AK2407" i="16"/>
  <c r="AJ2439" i="16"/>
  <c r="AK2439" i="16"/>
  <c r="AI2439" i="16"/>
  <c r="AJ2487" i="16"/>
  <c r="AK2487" i="16"/>
  <c r="AI2487" i="16"/>
  <c r="AH2487" i="16"/>
  <c r="AA2487" i="16"/>
  <c r="AJ2535" i="16"/>
  <c r="AI2535" i="16"/>
  <c r="AK2535" i="16"/>
  <c r="AJ2567" i="16"/>
  <c r="AK2567" i="16"/>
  <c r="AI2567" i="16"/>
  <c r="AJ2615" i="16"/>
  <c r="AK2615" i="16"/>
  <c r="AI2615" i="16"/>
  <c r="AJ2663" i="16"/>
  <c r="AI2663" i="16"/>
  <c r="AH2663" i="16"/>
  <c r="AA2663" i="16"/>
  <c r="AK2663" i="16"/>
  <c r="AJ2695" i="16"/>
  <c r="AK2695" i="16"/>
  <c r="AI2695" i="16"/>
  <c r="AH2695" i="16"/>
  <c r="AA2695" i="16"/>
  <c r="BW62" i="16"/>
  <c r="BV62" i="16"/>
  <c r="BU62" i="16"/>
  <c r="BS62" i="16"/>
  <c r="AJ1851" i="16"/>
  <c r="AI1851" i="16"/>
  <c r="AH1851" i="16"/>
  <c r="AA1851" i="16"/>
  <c r="AD1851" i="16"/>
  <c r="AK1851" i="16"/>
  <c r="AJ2107" i="16"/>
  <c r="AI2107" i="16"/>
  <c r="AK2107" i="16"/>
  <c r="AI2256" i="16"/>
  <c r="AJ2256" i="16"/>
  <c r="AK2256" i="16"/>
  <c r="AI2288" i="16"/>
  <c r="AH2288" i="16"/>
  <c r="AA2288" i="16"/>
  <c r="AJ2288" i="16"/>
  <c r="AK2288" i="16"/>
  <c r="AI2384" i="16"/>
  <c r="AJ2384" i="16"/>
  <c r="AK2384" i="16"/>
  <c r="AI2416" i="16"/>
  <c r="AH2416" i="16"/>
  <c r="AA2416" i="16"/>
  <c r="AJ2416" i="16"/>
  <c r="AK2416" i="16"/>
  <c r="AI2512" i="16"/>
  <c r="AJ2512" i="16"/>
  <c r="AK2512" i="16"/>
  <c r="AI2592" i="16"/>
  <c r="AH2592" i="16"/>
  <c r="AA2592" i="16"/>
  <c r="AJ2592" i="16"/>
  <c r="AK2592" i="16"/>
  <c r="AI2640" i="16"/>
  <c r="AJ2640" i="16"/>
  <c r="AK2640" i="16"/>
  <c r="AI2672" i="16"/>
  <c r="AH2672" i="16"/>
  <c r="AA2672" i="16"/>
  <c r="AJ2672" i="16"/>
  <c r="AK2672" i="16"/>
  <c r="BV20" i="16"/>
  <c r="BW20" i="16"/>
  <c r="BV37" i="16"/>
  <c r="BW37" i="16"/>
  <c r="BV71" i="16"/>
  <c r="BW71" i="16"/>
  <c r="AJ1843" i="16"/>
  <c r="AI1843" i="16"/>
  <c r="AH1843" i="16"/>
  <c r="AA1843" i="16"/>
  <c r="AK1843" i="16"/>
  <c r="AJ1971" i="16"/>
  <c r="AI1971" i="16"/>
  <c r="AK1971" i="16"/>
  <c r="AJ2163" i="16"/>
  <c r="AI2163" i="16"/>
  <c r="AH2163" i="16"/>
  <c r="AA2163" i="16"/>
  <c r="AK2163" i="16"/>
  <c r="AJ2274" i="16"/>
  <c r="AI2274" i="16"/>
  <c r="AK2274" i="16"/>
  <c r="AJ2322" i="16"/>
  <c r="AI2322" i="16"/>
  <c r="AH2322" i="16"/>
  <c r="AA2322" i="16"/>
  <c r="AD2322" i="16"/>
  <c r="AK2322" i="16"/>
  <c r="AJ2434" i="16"/>
  <c r="AI2434" i="16"/>
  <c r="AK2434" i="16"/>
  <c r="AJ2482" i="16"/>
  <c r="AI2482" i="16"/>
  <c r="AH2482" i="16"/>
  <c r="AA2482" i="16"/>
  <c r="AK2482" i="16"/>
  <c r="AJ2530" i="16"/>
  <c r="AI2530" i="16"/>
  <c r="AK2530" i="16"/>
  <c r="AJ2578" i="16"/>
  <c r="AI2578" i="16"/>
  <c r="AH2578" i="16"/>
  <c r="AA2578" i="16"/>
  <c r="AK2578" i="16"/>
  <c r="AJ2690" i="16"/>
  <c r="AI2690" i="16"/>
  <c r="AK2690" i="16"/>
  <c r="AJ2738" i="16"/>
  <c r="AI2738" i="16"/>
  <c r="AH2738" i="16"/>
  <c r="AA2738" i="16"/>
  <c r="AK2738" i="16"/>
  <c r="BW69" i="16"/>
  <c r="BV69" i="16"/>
  <c r="BD27" i="17"/>
  <c r="BC27" i="17"/>
  <c r="AI2186" i="17"/>
  <c r="AJ2186" i="17"/>
  <c r="AK2186" i="17"/>
  <c r="AJ2246" i="17"/>
  <c r="AI2246" i="17"/>
  <c r="AK2246" i="17"/>
  <c r="AJ2278" i="17"/>
  <c r="AI2278" i="17"/>
  <c r="AK2278" i="17"/>
  <c r="AJ2310" i="17"/>
  <c r="AI2310" i="17"/>
  <c r="AK2310" i="17"/>
  <c r="AJ2342" i="17"/>
  <c r="AI2342" i="17"/>
  <c r="AK2342" i="17"/>
  <c r="AJ2374" i="17"/>
  <c r="AI2374" i="17"/>
  <c r="AK2374" i="17"/>
  <c r="AJ2406" i="17"/>
  <c r="AI2406" i="17"/>
  <c r="AK2406" i="17"/>
  <c r="AJ2438" i="17"/>
  <c r="AI2438" i="17"/>
  <c r="AK2438" i="17"/>
  <c r="AJ2470" i="17"/>
  <c r="AI2470" i="17"/>
  <c r="AK2470" i="17"/>
  <c r="AJ2502" i="17"/>
  <c r="AI2502" i="17"/>
  <c r="AK2502" i="17"/>
  <c r="AJ2534" i="17"/>
  <c r="AI2534" i="17"/>
  <c r="AK2534" i="17"/>
  <c r="AJ2572" i="17"/>
  <c r="AI2572" i="17"/>
  <c r="AK2572" i="17"/>
  <c r="AJ2574" i="17"/>
  <c r="AI2574" i="17"/>
  <c r="AK2574" i="17"/>
  <c r="AK2637" i="17"/>
  <c r="AI2637" i="17"/>
  <c r="AJ2637" i="17"/>
  <c r="AK2685" i="17"/>
  <c r="AI2685" i="17"/>
  <c r="AJ2685" i="17"/>
  <c r="AK2709" i="17"/>
  <c r="AI2709" i="17"/>
  <c r="AJ2709" i="17"/>
  <c r="AJ2606" i="17"/>
  <c r="AI2606" i="17"/>
  <c r="AK2606" i="17"/>
  <c r="AJ2638" i="17"/>
  <c r="AI2638" i="17"/>
  <c r="AK2638" i="17"/>
  <c r="AJ2670" i="17"/>
  <c r="AI2670" i="17"/>
  <c r="AK2670" i="17"/>
  <c r="AJ2702" i="17"/>
  <c r="AI2702" i="17"/>
  <c r="AK2702" i="17"/>
  <c r="AJ2734" i="17"/>
  <c r="AI2734" i="17"/>
  <c r="AK2734" i="17"/>
  <c r="AI122" i="17"/>
  <c r="AJ122" i="17"/>
  <c r="AK122" i="17"/>
  <c r="AI1958" i="16"/>
  <c r="AH1958" i="16"/>
  <c r="AA1958" i="16"/>
  <c r="AK1958" i="16"/>
  <c r="AJ1958" i="16"/>
  <c r="AI2086" i="16"/>
  <c r="AJ2086" i="16"/>
  <c r="AK2086" i="16"/>
  <c r="AI2214" i="16"/>
  <c r="AH2214" i="16"/>
  <c r="AA2214" i="16"/>
  <c r="AJ2214" i="16"/>
  <c r="AK2214" i="16"/>
  <c r="AI1800" i="16"/>
  <c r="AJ1800" i="16"/>
  <c r="AK1800" i="16"/>
  <c r="AI1832" i="16"/>
  <c r="AH1832" i="16"/>
  <c r="AA1832" i="16"/>
  <c r="AJ1832" i="16"/>
  <c r="AK1832" i="16"/>
  <c r="AI1912" i="16"/>
  <c r="AJ1912" i="16"/>
  <c r="AK1912" i="16"/>
  <c r="AI1944" i="16"/>
  <c r="AH1944" i="16"/>
  <c r="AA1944" i="16"/>
  <c r="AJ1944" i="16"/>
  <c r="AK1944" i="16"/>
  <c r="AI2056" i="16"/>
  <c r="AJ2056" i="16"/>
  <c r="AK2056" i="16"/>
  <c r="AI2088" i="16"/>
  <c r="AH2088" i="16"/>
  <c r="AA2088" i="16"/>
  <c r="AD2088" i="16"/>
  <c r="AJ2088" i="16"/>
  <c r="AK2088" i="16"/>
  <c r="AI2168" i="16"/>
  <c r="AJ2168" i="16"/>
  <c r="AK2168" i="16"/>
  <c r="AI2200" i="16"/>
  <c r="AH2200" i="16"/>
  <c r="AA2200" i="16"/>
  <c r="AJ2200" i="16"/>
  <c r="AK2200" i="16"/>
  <c r="AJ1893" i="16"/>
  <c r="AI1893" i="16"/>
  <c r="AH1893" i="16"/>
  <c r="AA1893" i="16"/>
  <c r="AK1893" i="16"/>
  <c r="AJ1909" i="16"/>
  <c r="AI1909" i="16"/>
  <c r="AK1909" i="16"/>
  <c r="AJ1941" i="16"/>
  <c r="AI1941" i="16"/>
  <c r="AH1941" i="16"/>
  <c r="AA1941" i="16"/>
  <c r="AK1941" i="16"/>
  <c r="AJ1989" i="16"/>
  <c r="AI1989" i="16"/>
  <c r="AK1989" i="16"/>
  <c r="AJ2069" i="16"/>
  <c r="AI2069" i="16"/>
  <c r="AH2069" i="16"/>
  <c r="AA2069" i="16"/>
  <c r="AK2069" i="16"/>
  <c r="AJ2117" i="16"/>
  <c r="AI2117" i="16"/>
  <c r="AK2117" i="16"/>
  <c r="AJ1783" i="16"/>
  <c r="AI1783" i="16"/>
  <c r="AH1783" i="16"/>
  <c r="AA1783" i="16"/>
  <c r="AK1783" i="16"/>
  <c r="AJ2399" i="16"/>
  <c r="AI2399" i="16"/>
  <c r="AK2399" i="16"/>
  <c r="AJ2415" i="16"/>
  <c r="AI2415" i="16"/>
  <c r="AH2415" i="16"/>
  <c r="AA2415" i="16"/>
  <c r="AK2415" i="16"/>
  <c r="AJ2431" i="16"/>
  <c r="AI2431" i="16"/>
  <c r="AK2431" i="16"/>
  <c r="AJ2527" i="16"/>
  <c r="AI2527" i="16"/>
  <c r="AH2527" i="16"/>
  <c r="AA2527" i="16"/>
  <c r="AK2527" i="16"/>
  <c r="AJ2543" i="16"/>
  <c r="AI2543" i="16"/>
  <c r="AK2543" i="16"/>
  <c r="AJ2623" i="16"/>
  <c r="AI2623" i="16"/>
  <c r="AH2623" i="16"/>
  <c r="AA2623" i="16"/>
  <c r="AK2623" i="16"/>
  <c r="AJ2719" i="16"/>
  <c r="AI2719" i="16"/>
  <c r="AK2719" i="16"/>
  <c r="AJ2735" i="16"/>
  <c r="AI2735" i="16"/>
  <c r="AH2735" i="16"/>
  <c r="AA2735" i="16"/>
  <c r="AB2735" i="16"/>
  <c r="AK2735" i="16"/>
  <c r="BW70" i="16"/>
  <c r="BV70" i="16"/>
  <c r="BW93" i="16"/>
  <c r="BV93" i="16"/>
  <c r="AJ2203" i="16"/>
  <c r="AI2203" i="16"/>
  <c r="AK2203" i="16"/>
  <c r="AI2424" i="16"/>
  <c r="AH2424" i="16"/>
  <c r="AA2424" i="16"/>
  <c r="AK2424" i="16"/>
  <c r="AJ2424" i="16"/>
  <c r="BV41" i="16"/>
  <c r="BU41" i="16"/>
  <c r="BS41" i="16"/>
  <c r="BW41" i="16"/>
  <c r="AJ1875" i="16"/>
  <c r="AI1875" i="16"/>
  <c r="AK1875" i="16"/>
  <c r="AJ2195" i="16"/>
  <c r="AI2195" i="16"/>
  <c r="AH2195" i="16"/>
  <c r="AA2195" i="16"/>
  <c r="AK2195" i="16"/>
  <c r="AJ2298" i="16"/>
  <c r="AI2298" i="16"/>
  <c r="AK2298" i="16"/>
  <c r="AJ2362" i="16"/>
  <c r="AI2362" i="16"/>
  <c r="AH2362" i="16"/>
  <c r="AA2362" i="16"/>
  <c r="AK2362" i="16"/>
  <c r="AJ2426" i="16"/>
  <c r="AI2426" i="16"/>
  <c r="AK2426" i="16"/>
  <c r="AJ2490" i="16"/>
  <c r="AI2490" i="16"/>
  <c r="AH2490" i="16"/>
  <c r="AA2490" i="16"/>
  <c r="AK2490" i="16"/>
  <c r="AJ2554" i="16"/>
  <c r="AI2554" i="16"/>
  <c r="AK2554" i="16"/>
  <c r="AJ2618" i="16"/>
  <c r="AI2618" i="16"/>
  <c r="AH2618" i="16"/>
  <c r="AA2618" i="16"/>
  <c r="AK2618" i="16"/>
  <c r="AJ2682" i="16"/>
  <c r="AI2682" i="16"/>
  <c r="AK2682" i="16"/>
  <c r="BW26" i="16"/>
  <c r="BV26" i="16"/>
  <c r="BU26" i="16"/>
  <c r="BS26" i="16"/>
  <c r="BW42" i="16"/>
  <c r="BV42" i="16"/>
  <c r="BU42" i="16"/>
  <c r="BS42" i="16"/>
  <c r="AJ1839" i="16"/>
  <c r="AI1839" i="16"/>
  <c r="AK1839" i="16"/>
  <c r="AI2325" i="16"/>
  <c r="AJ2325" i="16"/>
  <c r="AK2325" i="16"/>
  <c r="AI2453" i="16"/>
  <c r="AH2453" i="16"/>
  <c r="AA2453" i="16"/>
  <c r="AJ2453" i="16"/>
  <c r="AK2453" i="16"/>
  <c r="AI2645" i="16"/>
  <c r="AJ2645" i="16"/>
  <c r="AK2645" i="16"/>
  <c r="BV89" i="16"/>
  <c r="BU89" i="16"/>
  <c r="BS89" i="16"/>
  <c r="BW89" i="16"/>
  <c r="AI2329" i="16"/>
  <c r="AH2329" i="16"/>
  <c r="AA2329" i="16"/>
  <c r="AD2329" i="16"/>
  <c r="AJ2329" i="16"/>
  <c r="AK2329" i="16"/>
  <c r="BV80" i="16"/>
  <c r="BW80" i="16"/>
  <c r="AJ2207" i="16"/>
  <c r="AI2207" i="16"/>
  <c r="AH2207" i="16"/>
  <c r="AA2207" i="16"/>
  <c r="AK2207" i="16"/>
  <c r="AI2433" i="16"/>
  <c r="AH2433" i="16"/>
  <c r="AA2433" i="16"/>
  <c r="AB2433" i="16"/>
  <c r="AJ2433" i="16"/>
  <c r="AK2433" i="16"/>
  <c r="AI2621" i="16"/>
  <c r="AJ2621" i="16"/>
  <c r="AK2621" i="16"/>
  <c r="AJ1807" i="16"/>
  <c r="AI1807" i="16"/>
  <c r="AK1807" i="16"/>
  <c r="AI2605" i="16"/>
  <c r="AJ2605" i="16"/>
  <c r="AK2605" i="16"/>
  <c r="AI120" i="16"/>
  <c r="AH120" i="16"/>
  <c r="AA120" i="16"/>
  <c r="AJ120" i="16"/>
  <c r="AK120" i="16"/>
  <c r="AI144" i="16"/>
  <c r="AJ144" i="16"/>
  <c r="AK144" i="16"/>
  <c r="AJ150" i="16"/>
  <c r="AI150" i="16"/>
  <c r="AK150" i="16"/>
  <c r="AJ56" i="16"/>
  <c r="AI56" i="16"/>
  <c r="AH56" i="16"/>
  <c r="AA56" i="16"/>
  <c r="AK56" i="16"/>
  <c r="AJ24" i="16"/>
  <c r="AI24" i="16"/>
  <c r="AK24" i="16"/>
  <c r="AI2316" i="16"/>
  <c r="AJ2316" i="16"/>
  <c r="AK2316" i="16"/>
  <c r="AI2652" i="16"/>
  <c r="AH2652" i="16"/>
  <c r="AA2652" i="16"/>
  <c r="AJ2652" i="16"/>
  <c r="AK2652" i="16"/>
  <c r="BV67" i="16"/>
  <c r="BW67" i="16"/>
  <c r="AJ2318" i="16"/>
  <c r="AI2318" i="16"/>
  <c r="AH2318" i="16"/>
  <c r="AA2318" i="16"/>
  <c r="AK2318" i="16"/>
  <c r="AJ2526" i="16"/>
  <c r="AI2526" i="16"/>
  <c r="AK2526" i="16"/>
  <c r="BW28" i="16"/>
  <c r="BV28" i="16"/>
  <c r="BU28" i="16"/>
  <c r="BS28" i="16"/>
  <c r="AI2485" i="16"/>
  <c r="AJ2485" i="16"/>
  <c r="AK2485" i="16"/>
  <c r="AJ2079" i="16"/>
  <c r="AI2079" i="16"/>
  <c r="AK2079" i="16"/>
  <c r="AI2733" i="16"/>
  <c r="AJ2733" i="16"/>
  <c r="AK2733" i="16"/>
  <c r="AI151" i="16"/>
  <c r="AH151" i="16"/>
  <c r="AJ151" i="16"/>
  <c r="AK151" i="16"/>
  <c r="AI155" i="16"/>
  <c r="AJ155" i="16"/>
  <c r="AK155" i="16"/>
  <c r="AI2725" i="16"/>
  <c r="AH2725" i="16"/>
  <c r="AA2725" i="16"/>
  <c r="AJ2725" i="16"/>
  <c r="AK2725" i="16"/>
  <c r="AI2577" i="16"/>
  <c r="AJ2577" i="16"/>
  <c r="AK2577" i="16"/>
  <c r="AI119" i="16"/>
  <c r="AH119" i="16"/>
  <c r="AJ119" i="16"/>
  <c r="AK119" i="16"/>
  <c r="AJ46" i="16"/>
  <c r="AI46" i="16"/>
  <c r="AH46" i="16"/>
  <c r="AA46" i="16"/>
  <c r="AK46" i="16"/>
  <c r="AJ2031" i="16"/>
  <c r="AI2031" i="16"/>
  <c r="AK2031" i="16"/>
  <c r="AI2245" i="16"/>
  <c r="AJ2245" i="16"/>
  <c r="AK2245" i="16"/>
  <c r="AI2373" i="16"/>
  <c r="AH2373" i="16"/>
  <c r="AA2373" i="16"/>
  <c r="AJ2373" i="16"/>
  <c r="AK2373" i="16"/>
  <c r="AI2565" i="16"/>
  <c r="AJ2565" i="16"/>
  <c r="AK2565" i="16"/>
  <c r="BV54" i="16"/>
  <c r="BU54" i="16"/>
  <c r="BS54" i="16"/>
  <c r="BW54" i="16"/>
  <c r="AI2441" i="16"/>
  <c r="AH2441" i="16"/>
  <c r="AA2441" i="16"/>
  <c r="AD2441" i="16"/>
  <c r="AJ2441" i="16"/>
  <c r="AK2441" i="16"/>
  <c r="AJ1887" i="16"/>
  <c r="AI1887" i="16"/>
  <c r="AH1887" i="16"/>
  <c r="AA1887" i="16"/>
  <c r="AK1887" i="16"/>
  <c r="AI2545" i="16"/>
  <c r="AH2545" i="16"/>
  <c r="AA2545" i="16"/>
  <c r="AJ2545" i="16"/>
  <c r="AK2545" i="16"/>
  <c r="AI2573" i="16"/>
  <c r="AJ2573" i="16"/>
  <c r="AK2573" i="16"/>
  <c r="AI2285" i="16"/>
  <c r="AH2285" i="16"/>
  <c r="AA2285" i="16"/>
  <c r="AJ2285" i="16"/>
  <c r="AK2285" i="16"/>
  <c r="AJ138" i="16"/>
  <c r="AI138" i="16"/>
  <c r="AH138" i="16"/>
  <c r="AA138" i="16"/>
  <c r="AK138" i="16"/>
  <c r="AJ94" i="16"/>
  <c r="AI94" i="16"/>
  <c r="AK94" i="16"/>
  <c r="AI103" i="16"/>
  <c r="AJ103" i="16"/>
  <c r="AK103" i="16"/>
  <c r="AI43" i="16"/>
  <c r="AH43" i="16"/>
  <c r="AA43" i="16"/>
  <c r="AJ43" i="16"/>
  <c r="AK43" i="16"/>
  <c r="AJ97" i="16"/>
  <c r="AI97" i="16"/>
  <c r="AH97" i="16"/>
  <c r="AA97" i="16"/>
  <c r="AC97" i="16"/>
  <c r="AK97" i="16"/>
  <c r="AJ1929" i="16"/>
  <c r="AK1929" i="16"/>
  <c r="AI1929" i="16"/>
  <c r="AH1929" i="16"/>
  <c r="AA1929" i="16"/>
  <c r="AJ2307" i="16"/>
  <c r="AI2307" i="16"/>
  <c r="AH2307" i="16"/>
  <c r="AA2307" i="16"/>
  <c r="AK2307" i="16"/>
  <c r="AJ2451" i="16"/>
  <c r="AI2451" i="16"/>
  <c r="AK2451" i="16"/>
  <c r="AJ2515" i="16"/>
  <c r="AI2515" i="16"/>
  <c r="AH2515" i="16"/>
  <c r="AA2515" i="16"/>
  <c r="AK2515" i="16"/>
  <c r="AJ2611" i="16"/>
  <c r="AI2611" i="16"/>
  <c r="AK2611" i="16"/>
  <c r="AJ2707" i="16"/>
  <c r="AI2707" i="16"/>
  <c r="AH2707" i="16"/>
  <c r="AA2707" i="16"/>
  <c r="AK2707" i="16"/>
  <c r="BW16" i="16"/>
  <c r="BV16" i="16"/>
  <c r="AJ2155" i="16"/>
  <c r="AI2155" i="16"/>
  <c r="AK2155" i="16"/>
  <c r="AI2364" i="16"/>
  <c r="AJ2364" i="16"/>
  <c r="AK2364" i="16"/>
  <c r="AI2588" i="16"/>
  <c r="AH2588" i="16"/>
  <c r="AA2588" i="16"/>
  <c r="AD2588" i="16"/>
  <c r="AJ2588" i="16"/>
  <c r="AK2588" i="16"/>
  <c r="AI2700" i="16"/>
  <c r="AJ2700" i="16"/>
  <c r="AK2700" i="16"/>
  <c r="AJ2398" i="16"/>
  <c r="AI2398" i="16"/>
  <c r="AK2398" i="16"/>
  <c r="AJ2558" i="16"/>
  <c r="AI2558" i="16"/>
  <c r="AH2558" i="16"/>
  <c r="AA2558" i="16"/>
  <c r="AK2558" i="16"/>
  <c r="AJ2734" i="16"/>
  <c r="AI2734" i="16"/>
  <c r="AK2734" i="16"/>
  <c r="AJ2223" i="16"/>
  <c r="AI2223" i="16"/>
  <c r="AH2223" i="16"/>
  <c r="AA2223" i="16"/>
  <c r="AK2223" i="16"/>
  <c r="AI2549" i="16"/>
  <c r="AH2549" i="16"/>
  <c r="AA2549" i="16"/>
  <c r="AJ2549" i="16"/>
  <c r="AK2549" i="16"/>
  <c r="AI2425" i="16"/>
  <c r="AJ2425" i="16"/>
  <c r="AK2425" i="16"/>
  <c r="AI79" i="16"/>
  <c r="AH79" i="16"/>
  <c r="AA79" i="16"/>
  <c r="AJ79" i="16"/>
  <c r="AK79" i="16"/>
  <c r="AJ154" i="16"/>
  <c r="AI154" i="16"/>
  <c r="AH154" i="16"/>
  <c r="AA154" i="16"/>
  <c r="AK154" i="16"/>
  <c r="AI139" i="16"/>
  <c r="AH139" i="16"/>
  <c r="AA139" i="16"/>
  <c r="AJ139" i="16"/>
  <c r="AK139" i="16"/>
  <c r="AI75" i="16"/>
  <c r="AJ75" i="16"/>
  <c r="AK75" i="16"/>
  <c r="AI2277" i="16"/>
  <c r="AH2277" i="16"/>
  <c r="AA2277" i="16"/>
  <c r="AD2277" i="16"/>
  <c r="AJ2277" i="16"/>
  <c r="AK2277" i="16"/>
  <c r="AI2661" i="16"/>
  <c r="AJ2661" i="16"/>
  <c r="AK2661" i="16"/>
  <c r="AI2729" i="16"/>
  <c r="AH2729" i="16"/>
  <c r="AA2729" i="16"/>
  <c r="AJ2729" i="16"/>
  <c r="AK2729" i="16"/>
  <c r="AI2449" i="16"/>
  <c r="AJ2449" i="16"/>
  <c r="AK2449" i="16"/>
  <c r="AI2413" i="16"/>
  <c r="AH2413" i="16"/>
  <c r="AA2413" i="16"/>
  <c r="AB2413" i="16"/>
  <c r="AJ2413" i="16"/>
  <c r="AK2413" i="16"/>
  <c r="AJ66" i="16"/>
  <c r="AI66" i="16"/>
  <c r="AH66" i="16"/>
  <c r="AA66" i="16"/>
  <c r="AK66" i="16"/>
  <c r="AJ125" i="16"/>
  <c r="AI125" i="16"/>
  <c r="AK125" i="16"/>
  <c r="AK2735" i="17"/>
  <c r="AI2735" i="17"/>
  <c r="AJ2735" i="17"/>
  <c r="AJ2594" i="17"/>
  <c r="AI2594" i="17"/>
  <c r="AK2594" i="17"/>
  <c r="AJ2656" i="17"/>
  <c r="AI2656" i="17"/>
  <c r="AK2656" i="17"/>
  <c r="AJ2680" i="17"/>
  <c r="AI2680" i="17"/>
  <c r="AK2680" i="17"/>
  <c r="AJ2704" i="17"/>
  <c r="AI2704" i="17"/>
  <c r="AK2704" i="17"/>
  <c r="AJ2728" i="17"/>
  <c r="AI2728" i="17"/>
  <c r="AK2728" i="17"/>
  <c r="AI1786" i="16"/>
  <c r="AK1786" i="16"/>
  <c r="AJ1786" i="16"/>
  <c r="AI1802" i="16"/>
  <c r="AK1802" i="16"/>
  <c r="AJ1802" i="16"/>
  <c r="AI1850" i="16"/>
  <c r="AH1850" i="16"/>
  <c r="AA1850" i="16"/>
  <c r="AK1850" i="16"/>
  <c r="AJ1850" i="16"/>
  <c r="AI1866" i="16"/>
  <c r="AH1866" i="16"/>
  <c r="AA1866" i="16"/>
  <c r="AB1866" i="16"/>
  <c r="AK1866" i="16"/>
  <c r="AJ1866" i="16"/>
  <c r="AI1914" i="16"/>
  <c r="AK1914" i="16"/>
  <c r="AJ1914" i="16"/>
  <c r="AI1930" i="16"/>
  <c r="AK1930" i="16"/>
  <c r="AJ1930" i="16"/>
  <c r="AI1978" i="16"/>
  <c r="AH1978" i="16"/>
  <c r="AA1978" i="16"/>
  <c r="AK1978" i="16"/>
  <c r="AJ1978" i="16"/>
  <c r="AI1994" i="16"/>
  <c r="AH1994" i="16"/>
  <c r="AA1994" i="16"/>
  <c r="AK1994" i="16"/>
  <c r="AJ1994" i="16"/>
  <c r="AI2042" i="16"/>
  <c r="AK2042" i="16"/>
  <c r="AJ2042" i="16"/>
  <c r="AI2058" i="16"/>
  <c r="AK2058" i="16"/>
  <c r="AJ2058" i="16"/>
  <c r="AI1836" i="16"/>
  <c r="AJ1836" i="16"/>
  <c r="AK1836" i="16"/>
  <c r="AI1868" i="16"/>
  <c r="AH1868" i="16"/>
  <c r="AA1868" i="16"/>
  <c r="AJ1868" i="16"/>
  <c r="AK1868" i="16"/>
  <c r="AI1980" i="16"/>
  <c r="AJ1980" i="16"/>
  <c r="AK1980" i="16"/>
  <c r="AI2012" i="16"/>
  <c r="AH2012" i="16"/>
  <c r="AA2012" i="16"/>
  <c r="AJ2012" i="16"/>
  <c r="AK2012" i="16"/>
  <c r="AI2092" i="16"/>
  <c r="AJ2092" i="16"/>
  <c r="AK2092" i="16"/>
  <c r="AI2124" i="16"/>
  <c r="AH2124" i="16"/>
  <c r="AA2124" i="16"/>
  <c r="AJ2124" i="16"/>
  <c r="AK2124" i="16"/>
  <c r="AI2236" i="16"/>
  <c r="AJ2236" i="16"/>
  <c r="AK2236" i="16"/>
  <c r="AJ1945" i="16"/>
  <c r="AK1945" i="16"/>
  <c r="AI1945" i="16"/>
  <c r="AH1945" i="16"/>
  <c r="AA1945" i="16"/>
  <c r="AJ1993" i="16"/>
  <c r="AK1993" i="16"/>
  <c r="AI1993" i="16"/>
  <c r="AJ2025" i="16"/>
  <c r="AK2025" i="16"/>
  <c r="AI2025" i="16"/>
  <c r="AJ2041" i="16"/>
  <c r="AK2041" i="16"/>
  <c r="AI2041" i="16"/>
  <c r="AH2041" i="16"/>
  <c r="AA2041" i="16"/>
  <c r="AJ2121" i="16"/>
  <c r="AK2121" i="16"/>
  <c r="AI2121" i="16"/>
  <c r="AH2121" i="16"/>
  <c r="AA2121" i="16"/>
  <c r="AJ2201" i="16"/>
  <c r="AI2201" i="16"/>
  <c r="AH2201" i="16"/>
  <c r="AA2201" i="16"/>
  <c r="AK2201" i="16"/>
  <c r="AJ2119" i="16"/>
  <c r="AI2119" i="16"/>
  <c r="AK2119" i="16"/>
  <c r="AJ2259" i="16"/>
  <c r="AI2259" i="16"/>
  <c r="AH2259" i="16"/>
  <c r="AA2259" i="16"/>
  <c r="AK2259" i="16"/>
  <c r="AJ2291" i="16"/>
  <c r="AI2291" i="16"/>
  <c r="AK2291" i="16"/>
  <c r="AJ2355" i="16"/>
  <c r="AI2355" i="16"/>
  <c r="AH2355" i="16"/>
  <c r="AA2355" i="16"/>
  <c r="AK2355" i="16"/>
  <c r="AJ2435" i="16"/>
  <c r="AI2435" i="16"/>
  <c r="AK2435" i="16"/>
  <c r="AJ2499" i="16"/>
  <c r="AI2499" i="16"/>
  <c r="AH2499" i="16"/>
  <c r="AA2499" i="16"/>
  <c r="AK2499" i="16"/>
  <c r="AJ2627" i="16"/>
  <c r="AI2627" i="16"/>
  <c r="AK2627" i="16"/>
  <c r="BW11" i="16"/>
  <c r="BV11" i="16"/>
  <c r="BU11" i="16"/>
  <c r="BS11" i="16"/>
  <c r="AJ1899" i="16"/>
  <c r="AI1899" i="16"/>
  <c r="AH1899" i="16"/>
  <c r="AA1899" i="16"/>
  <c r="AD1899" i="16"/>
  <c r="AK1899" i="16"/>
  <c r="AI2300" i="16"/>
  <c r="AH2300" i="16"/>
  <c r="AA2300" i="16"/>
  <c r="AJ2300" i="16"/>
  <c r="AK2300" i="16"/>
  <c r="AI2572" i="16"/>
  <c r="AJ2572" i="16"/>
  <c r="AK2572" i="16"/>
  <c r="AI2732" i="16"/>
  <c r="AH2732" i="16"/>
  <c r="AA2732" i="16"/>
  <c r="AJ2732" i="16"/>
  <c r="AK2732" i="16"/>
  <c r="AJ2446" i="16"/>
  <c r="AI2446" i="16"/>
  <c r="AH2446" i="16"/>
  <c r="AA2446" i="16"/>
  <c r="AK2446" i="16"/>
  <c r="AJ2622" i="16"/>
  <c r="AI2622" i="16"/>
  <c r="AK2622" i="16"/>
  <c r="AJ1967" i="16"/>
  <c r="AI1967" i="16"/>
  <c r="AH1967" i="16"/>
  <c r="AA1967" i="16"/>
  <c r="AK1967" i="16"/>
  <c r="AI2337" i="16"/>
  <c r="AH2337" i="16"/>
  <c r="AA2337" i="16"/>
  <c r="AJ2337" i="16"/>
  <c r="AK2337" i="16"/>
  <c r="AI65" i="16"/>
  <c r="AJ65" i="16"/>
  <c r="AK65" i="16"/>
  <c r="AI2405" i="16"/>
  <c r="AH2405" i="16"/>
  <c r="AA2405" i="16"/>
  <c r="AJ2405" i="16"/>
  <c r="AK2405" i="16"/>
  <c r="BV83" i="16"/>
  <c r="BW83" i="16"/>
  <c r="AI2665" i="16"/>
  <c r="AJ2665" i="16"/>
  <c r="AK2665" i="16"/>
  <c r="AJ2015" i="16"/>
  <c r="AI2015" i="16"/>
  <c r="AK2015" i="16"/>
  <c r="AI2589" i="16"/>
  <c r="AJ2589" i="16"/>
  <c r="AK2589" i="16"/>
  <c r="AI51" i="16"/>
  <c r="AH51" i="16"/>
  <c r="AA51" i="16"/>
  <c r="AJ51" i="16"/>
  <c r="AK51" i="16"/>
  <c r="AI21" i="16"/>
  <c r="AJ21" i="16"/>
  <c r="AK21" i="16"/>
  <c r="K159" i="2"/>
  <c r="N159" i="2"/>
  <c r="AA39" i="15"/>
  <c r="AC39" i="15"/>
  <c r="AD39" i="15"/>
  <c r="AB39" i="15"/>
  <c r="AB77" i="15"/>
  <c r="AA77" i="15"/>
  <c r="AC77" i="15"/>
  <c r="AD77" i="15"/>
  <c r="AA75" i="15"/>
  <c r="AC75" i="15"/>
  <c r="AD75" i="15"/>
  <c r="AB75" i="15"/>
  <c r="AB104" i="15"/>
  <c r="AA104" i="15"/>
  <c r="AC104" i="15"/>
  <c r="AD104" i="15"/>
  <c r="AB90" i="15"/>
  <c r="AA90" i="15"/>
  <c r="AC90" i="15"/>
  <c r="AD90" i="15"/>
  <c r="AA27" i="15"/>
  <c r="AC27" i="15"/>
  <c r="AD27" i="15"/>
  <c r="AB27" i="15"/>
  <c r="AA31" i="15"/>
  <c r="AC31" i="15"/>
  <c r="AD31" i="15"/>
  <c r="AB31" i="15"/>
  <c r="AA43" i="15"/>
  <c r="AC43" i="15"/>
  <c r="AD43" i="15"/>
  <c r="AB43" i="15"/>
  <c r="AA140" i="15"/>
  <c r="AC140" i="15"/>
  <c r="AD140" i="15"/>
  <c r="AB140" i="15"/>
  <c r="AH68" i="15"/>
  <c r="BB43" i="15"/>
  <c r="AZ43" i="15"/>
  <c r="AX43" i="15"/>
  <c r="AH124" i="15"/>
  <c r="AH115" i="15"/>
  <c r="AH95" i="15"/>
  <c r="BB62" i="15"/>
  <c r="AZ62" i="15"/>
  <c r="AX62" i="15"/>
  <c r="AH152" i="15"/>
  <c r="AH131" i="15"/>
  <c r="AH84" i="15"/>
  <c r="AH72" i="15"/>
  <c r="AH36" i="15"/>
  <c r="AC36" i="16"/>
  <c r="AB36" i="16"/>
  <c r="AB23" i="15"/>
  <c r="AA23" i="15"/>
  <c r="AC23" i="15"/>
  <c r="AD23" i="15"/>
  <c r="AB64" i="15"/>
  <c r="AA46" i="15"/>
  <c r="AC46" i="15"/>
  <c r="AD46" i="15"/>
  <c r="AB46" i="15"/>
  <c r="AC23" i="16"/>
  <c r="AB23" i="16"/>
  <c r="AB59" i="16"/>
  <c r="AC59" i="16"/>
  <c r="R159" i="2"/>
  <c r="T159" i="2" s="1"/>
  <c r="AH110" i="16"/>
  <c r="AA110" i="16"/>
  <c r="AH35" i="15"/>
  <c r="R106" i="2"/>
  <c r="T106" i="2" s="1"/>
  <c r="AH88" i="15"/>
  <c r="AH156" i="15"/>
  <c r="BB15" i="15"/>
  <c r="AZ15" i="15"/>
  <c r="AX15" i="15"/>
  <c r="BB44" i="15"/>
  <c r="AZ44" i="15"/>
  <c r="AX44" i="15"/>
  <c r="BB20" i="15"/>
  <c r="AZ20" i="15"/>
  <c r="AX20" i="15"/>
  <c r="BB4" i="15"/>
  <c r="AZ4" i="15"/>
  <c r="AX4" i="15"/>
  <c r="AH60" i="15"/>
  <c r="AH93" i="15"/>
  <c r="AH86" i="15"/>
  <c r="BB59" i="15"/>
  <c r="AZ59" i="15"/>
  <c r="AX59" i="15"/>
  <c r="AC76" i="16"/>
  <c r="AB76" i="16"/>
  <c r="AA63" i="15"/>
  <c r="AC63" i="15"/>
  <c r="AD63" i="15"/>
  <c r="AB63" i="15"/>
  <c r="AA101" i="15"/>
  <c r="AC101" i="15"/>
  <c r="AD101" i="15"/>
  <c r="AB101" i="15"/>
  <c r="AB73" i="15"/>
  <c r="AA73" i="15"/>
  <c r="AC73" i="15"/>
  <c r="AD73" i="15"/>
  <c r="AB70" i="15"/>
  <c r="AA70" i="15"/>
  <c r="AC70" i="15"/>
  <c r="AD70" i="15"/>
  <c r="AA91" i="15"/>
  <c r="AC91" i="15"/>
  <c r="AD91" i="15"/>
  <c r="AB91" i="15"/>
  <c r="AB108" i="15"/>
  <c r="AA108" i="15"/>
  <c r="AC108" i="15"/>
  <c r="AD108" i="15"/>
  <c r="AA58" i="15"/>
  <c r="AC58" i="15"/>
  <c r="AD58" i="15"/>
  <c r="AB58" i="15"/>
  <c r="AH124" i="16"/>
  <c r="AA124" i="16"/>
  <c r="AH105" i="16"/>
  <c r="AA105" i="16"/>
  <c r="AC105" i="16"/>
  <c r="BB3" i="15"/>
  <c r="AZ3" i="15"/>
  <c r="AX3" i="15"/>
  <c r="AH26" i="15"/>
  <c r="AH47" i="15"/>
  <c r="AA47" i="15"/>
  <c r="AC47" i="15"/>
  <c r="AH44" i="15"/>
  <c r="AH102" i="15"/>
  <c r="AH118" i="15"/>
  <c r="AB118" i="15"/>
  <c r="BB8" i="15"/>
  <c r="AZ8" i="15"/>
  <c r="AX8" i="15"/>
  <c r="AH22" i="15"/>
  <c r="AH51" i="15"/>
  <c r="AH55" i="15"/>
  <c r="BB7" i="15"/>
  <c r="AZ7" i="15"/>
  <c r="AX7" i="15"/>
  <c r="AH76" i="15"/>
  <c r="BB24" i="15"/>
  <c r="AZ24" i="15"/>
  <c r="AX24" i="15"/>
  <c r="AH71" i="15"/>
  <c r="AA71" i="15"/>
  <c r="AC71" i="15"/>
  <c r="AD71" i="15"/>
  <c r="AB71" i="15"/>
  <c r="AD47" i="15"/>
  <c r="AB47" i="15"/>
  <c r="AD36" i="16"/>
  <c r="AB131" i="15"/>
  <c r="AA131" i="15"/>
  <c r="AC131" i="15"/>
  <c r="AD131" i="15"/>
  <c r="AB51" i="16"/>
  <c r="AC51" i="16"/>
  <c r="AB2337" i="16"/>
  <c r="AD2446" i="16"/>
  <c r="AD2732" i="16"/>
  <c r="AB2732" i="16"/>
  <c r="AB1899" i="16"/>
  <c r="AD2121" i="16"/>
  <c r="AD1945" i="16"/>
  <c r="AB1945" i="16"/>
  <c r="AD1994" i="16"/>
  <c r="AD1866" i="16"/>
  <c r="AD2413" i="16"/>
  <c r="AB2277" i="16"/>
  <c r="AD2223" i="16"/>
  <c r="AB2223" i="16"/>
  <c r="AB2588" i="16"/>
  <c r="AD1929" i="16"/>
  <c r="AB97" i="16"/>
  <c r="AB43" i="16"/>
  <c r="AC43" i="16"/>
  <c r="AD2285" i="16"/>
  <c r="AD1887" i="16"/>
  <c r="AB1887" i="16"/>
  <c r="AB2441" i="16"/>
  <c r="AB2373" i="16"/>
  <c r="AD2433" i="16"/>
  <c r="AB2329" i="16"/>
  <c r="AB2453" i="16"/>
  <c r="AD2618" i="16"/>
  <c r="AD2362" i="16"/>
  <c r="AB2362" i="16"/>
  <c r="AD2735" i="16"/>
  <c r="AD2527" i="16"/>
  <c r="AD1783" i="16"/>
  <c r="AD1941" i="16"/>
  <c r="AB1941" i="16"/>
  <c r="AB2088" i="16"/>
  <c r="AD1958" i="16"/>
  <c r="AD2578" i="16"/>
  <c r="AB2578" i="16"/>
  <c r="AB2322" i="16"/>
  <c r="AD2592" i="16"/>
  <c r="AD2288" i="16"/>
  <c r="AB2288" i="16"/>
  <c r="AB1851" i="16"/>
  <c r="AD2695" i="16"/>
  <c r="AB2663" i="16"/>
  <c r="AB2359" i="16"/>
  <c r="AD2109" i="16"/>
  <c r="AB2109" i="16"/>
  <c r="AD1821" i="16"/>
  <c r="AD2208" i="16"/>
  <c r="AD1952" i="16"/>
  <c r="AB1952" i="16"/>
  <c r="AB2190" i="16"/>
  <c r="AD1854" i="16"/>
  <c r="AD2646" i="16"/>
  <c r="AB2646" i="16"/>
  <c r="AB2390" i="16"/>
  <c r="AD2500" i="16"/>
  <c r="AD2340" i="16"/>
  <c r="AB2340" i="16"/>
  <c r="AD2619" i="16"/>
  <c r="AD2363" i="16"/>
  <c r="AD2225" i="16"/>
  <c r="AB2001" i="16"/>
  <c r="AB2196" i="16"/>
  <c r="AD2242" i="16"/>
  <c r="AD2210" i="16"/>
  <c r="AB2210" i="16"/>
  <c r="AB2034" i="16"/>
  <c r="AD2542" i="16"/>
  <c r="AD1799" i="16"/>
  <c r="AB1799" i="16"/>
  <c r="AB1834" i="16"/>
  <c r="AD2643" i="16"/>
  <c r="AB2643" i="16"/>
  <c r="AB132" i="16"/>
  <c r="AC132" i="16"/>
  <c r="AB112" i="16"/>
  <c r="AD2709" i="16"/>
  <c r="AB2488" i="16"/>
  <c r="AD2463" i="16"/>
  <c r="AD2165" i="16"/>
  <c r="AD2072" i="16"/>
  <c r="AB2072" i="16"/>
  <c r="AD2599" i="16"/>
  <c r="AD1981" i="16"/>
  <c r="AD2160" i="16"/>
  <c r="AD1998" i="16"/>
  <c r="AB1998" i="16"/>
  <c r="AD2667" i="16"/>
  <c r="AB2411" i="16"/>
  <c r="AB2033" i="16"/>
  <c r="AB2066" i="16"/>
  <c r="AD2105" i="16"/>
  <c r="AB2105" i="16"/>
  <c r="AD2188" i="16"/>
  <c r="AB2188" i="16"/>
  <c r="AD2553" i="16"/>
  <c r="AD2377" i="16"/>
  <c r="AB2377" i="16"/>
  <c r="AD2556" i="16"/>
  <c r="AB146" i="16"/>
  <c r="AD2525" i="16"/>
  <c r="AB2525" i="16"/>
  <c r="AD2666" i="16"/>
  <c r="AB2666" i="16"/>
  <c r="AD2075" i="16"/>
  <c r="AB2075" i="16"/>
  <c r="AB2383" i="16"/>
  <c r="AD2383" i="16"/>
  <c r="AB1925" i="16"/>
  <c r="AD1979" i="16"/>
  <c r="AB1837" i="16"/>
  <c r="AD1837" i="16"/>
  <c r="AD2142" i="16"/>
  <c r="AB2142" i="16"/>
  <c r="AD2582" i="16"/>
  <c r="AB2582" i="16"/>
  <c r="AD2324" i="16"/>
  <c r="AB2699" i="16"/>
  <c r="AD2699" i="16"/>
  <c r="AB2065" i="16"/>
  <c r="AD2065" i="16"/>
  <c r="AB1809" i="16"/>
  <c r="AD1809" i="16"/>
  <c r="AD1858" i="16"/>
  <c r="AD2091" i="16"/>
  <c r="AB2091" i="16"/>
  <c r="AB64" i="16"/>
  <c r="AC64" i="16"/>
  <c r="AD2047" i="16"/>
  <c r="AB2047" i="16"/>
  <c r="AD2613" i="16"/>
  <c r="AB2613" i="16"/>
  <c r="AD2182" i="16"/>
  <c r="AB2182" i="16"/>
  <c r="AD2338" i="16"/>
  <c r="AD2550" i="16"/>
  <c r="AB2550" i="16"/>
  <c r="AD2233" i="16"/>
  <c r="AB2233" i="16"/>
  <c r="AD2039" i="16"/>
  <c r="AB2039" i="16"/>
  <c r="AD2093" i="16"/>
  <c r="AB2093" i="16"/>
  <c r="AD1859" i="16"/>
  <c r="AB1859" i="16"/>
  <c r="AD2183" i="16"/>
  <c r="AB2183" i="16"/>
  <c r="AB105" i="16"/>
  <c r="AB55" i="15"/>
  <c r="AA22" i="15"/>
  <c r="AC22" i="15"/>
  <c r="AD22" i="15"/>
  <c r="AB22" i="15"/>
  <c r="AA118" i="15"/>
  <c r="AC118" i="15"/>
  <c r="AD118" i="15"/>
  <c r="AB124" i="16"/>
  <c r="AC124" i="16"/>
  <c r="AB93" i="15"/>
  <c r="AA93" i="15"/>
  <c r="AC93" i="15"/>
  <c r="AD93" i="15"/>
  <c r="AB152" i="15"/>
  <c r="AA152" i="15"/>
  <c r="AC152" i="15"/>
  <c r="AD152" i="15"/>
  <c r="AH21" i="16"/>
  <c r="AH2015" i="16"/>
  <c r="AA2015" i="16"/>
  <c r="AH2665" i="16"/>
  <c r="AA2665" i="16"/>
  <c r="AH65" i="16"/>
  <c r="AA65" i="16"/>
  <c r="AH2622" i="16"/>
  <c r="AA2622" i="16"/>
  <c r="AH2627" i="16"/>
  <c r="AA2627" i="16"/>
  <c r="AH2291" i="16"/>
  <c r="AA2291" i="16"/>
  <c r="AH1993" i="16"/>
  <c r="AA1993" i="16"/>
  <c r="AH2236" i="16"/>
  <c r="AA2236" i="16"/>
  <c r="AH1980" i="16"/>
  <c r="AA1980" i="16"/>
  <c r="AH2042" i="16"/>
  <c r="AA2042" i="16"/>
  <c r="AH1914" i="16"/>
  <c r="AA1914" i="16"/>
  <c r="AH1786" i="16"/>
  <c r="AA1786" i="16"/>
  <c r="AH125" i="16"/>
  <c r="AA125" i="16"/>
  <c r="AH2661" i="16"/>
  <c r="AA2661" i="16"/>
  <c r="AH2398" i="16"/>
  <c r="AA2398" i="16"/>
  <c r="AH2700" i="16"/>
  <c r="AA2700" i="16"/>
  <c r="AH2155" i="16"/>
  <c r="AA2155" i="16"/>
  <c r="AH2611" i="16"/>
  <c r="AA2611" i="16"/>
  <c r="AH94" i="16"/>
  <c r="AA94" i="16"/>
  <c r="AH2565" i="16"/>
  <c r="AA2565" i="16"/>
  <c r="AH2031" i="16"/>
  <c r="AA2031" i="16"/>
  <c r="AH155" i="16"/>
  <c r="AH2079" i="16"/>
  <c r="AA2079" i="16"/>
  <c r="AH2485" i="16"/>
  <c r="AA2485" i="16"/>
  <c r="AH2526" i="16"/>
  <c r="AA2526" i="16"/>
  <c r="AH2316" i="16"/>
  <c r="AA2316" i="16"/>
  <c r="AH150" i="16"/>
  <c r="AH144" i="16"/>
  <c r="AA144" i="16"/>
  <c r="AH1807" i="16"/>
  <c r="AA1807" i="16"/>
  <c r="AH2621" i="16"/>
  <c r="AA2621" i="16"/>
  <c r="BU80" i="16"/>
  <c r="BS80" i="16"/>
  <c r="AH2645" i="16"/>
  <c r="AA2645" i="16"/>
  <c r="AH1839" i="16"/>
  <c r="AA1839" i="16"/>
  <c r="AH2682" i="16"/>
  <c r="AA2682" i="16"/>
  <c r="AH2426" i="16"/>
  <c r="AA2426" i="16"/>
  <c r="AH1875" i="16"/>
  <c r="AA1875" i="16"/>
  <c r="AH2203" i="16"/>
  <c r="AA2203" i="16"/>
  <c r="BU70" i="16"/>
  <c r="BS70" i="16"/>
  <c r="AH2543" i="16"/>
  <c r="AA2543" i="16"/>
  <c r="AH2399" i="16"/>
  <c r="AA2399" i="16"/>
  <c r="AH1989" i="16"/>
  <c r="AA1989" i="16"/>
  <c r="AH2168" i="16"/>
  <c r="AA2168" i="16"/>
  <c r="AH1912" i="16"/>
  <c r="AA1912" i="16"/>
  <c r="AH2086" i="16"/>
  <c r="AA2086" i="16"/>
  <c r="AH2690" i="16"/>
  <c r="AA2690" i="16"/>
  <c r="AH2434" i="16"/>
  <c r="AA2434" i="16"/>
  <c r="AH1971" i="16"/>
  <c r="AA1971" i="16"/>
  <c r="BU37" i="16"/>
  <c r="BS37" i="16"/>
  <c r="AH2640" i="16"/>
  <c r="AA2640" i="16"/>
  <c r="AH2384" i="16"/>
  <c r="AA2384" i="16"/>
  <c r="AH2107" i="16"/>
  <c r="AA2107" i="16"/>
  <c r="AH2567" i="16"/>
  <c r="AA2567" i="16"/>
  <c r="AH2535" i="16"/>
  <c r="AA2535" i="16"/>
  <c r="AH1815" i="16"/>
  <c r="AA1815" i="16"/>
  <c r="AH1885" i="16"/>
  <c r="AA1885" i="16"/>
  <c r="AH2032" i="16"/>
  <c r="AA2032" i="16"/>
  <c r="AH2238" i="16"/>
  <c r="AA2238" i="16"/>
  <c r="AH2062" i="16"/>
  <c r="AA2062" i="16"/>
  <c r="AH1902" i="16"/>
  <c r="AA1902" i="16"/>
  <c r="AH2694" i="16"/>
  <c r="AA2694" i="16"/>
  <c r="AH2438" i="16"/>
  <c r="AA2438" i="16"/>
  <c r="AH1795" i="16"/>
  <c r="AA1795" i="16"/>
  <c r="AH2724" i="16"/>
  <c r="AA2724" i="16"/>
  <c r="AH2548" i="16"/>
  <c r="AA2548" i="16"/>
  <c r="AH2372" i="16"/>
  <c r="AA2372" i="16"/>
  <c r="AH2244" i="16"/>
  <c r="AA2244" i="16"/>
  <c r="BU90" i="16"/>
  <c r="BS90" i="16"/>
  <c r="AH2635" i="16"/>
  <c r="AA2635" i="16"/>
  <c r="AH2379" i="16"/>
  <c r="AA2379" i="16"/>
  <c r="AH1895" i="16"/>
  <c r="AA1895" i="16"/>
  <c r="AH2113" i="16"/>
  <c r="AA2113" i="16"/>
  <c r="AH1793" i="16"/>
  <c r="AA1793" i="16"/>
  <c r="AH2228" i="16"/>
  <c r="AA2228" i="16"/>
  <c r="AH1972" i="16"/>
  <c r="AA1972" i="16"/>
  <c r="AH2082" i="16"/>
  <c r="AA2082" i="16"/>
  <c r="AH1906" i="16"/>
  <c r="AA1906" i="16"/>
  <c r="BU10" i="16"/>
  <c r="BS10" i="16"/>
  <c r="AH2705" i="16"/>
  <c r="AA2705" i="16"/>
  <c r="AH149" i="16"/>
  <c r="AA149" i="16"/>
  <c r="AH2681" i="16"/>
  <c r="AA2681" i="16"/>
  <c r="AH2718" i="16"/>
  <c r="AA2718" i="16"/>
  <c r="AH2684" i="16"/>
  <c r="AA2684" i="16"/>
  <c r="BU4" i="16"/>
  <c r="BS4" i="16"/>
  <c r="AH2467" i="16"/>
  <c r="AA2467" i="16"/>
  <c r="AH1991" i="16"/>
  <c r="AA1991" i="16"/>
  <c r="AH2153" i="16"/>
  <c r="AA2153" i="16"/>
  <c r="AH2073" i="16"/>
  <c r="AA2073" i="16"/>
  <c r="AH1849" i="16"/>
  <c r="AA1849" i="16"/>
  <c r="AH2220" i="16"/>
  <c r="AA2220" i="16"/>
  <c r="AH1964" i="16"/>
  <c r="AA1964" i="16"/>
  <c r="AH2138" i="16"/>
  <c r="AA2138" i="16"/>
  <c r="AH1898" i="16"/>
  <c r="AA1898" i="16"/>
  <c r="AH2537" i="16"/>
  <c r="AA2537" i="16"/>
  <c r="AH72" i="16"/>
  <c r="AA72" i="16"/>
  <c r="BU56" i="16"/>
  <c r="BS56" i="16"/>
  <c r="AH2302" i="16"/>
  <c r="AA2302" i="16"/>
  <c r="AH2460" i="16"/>
  <c r="AA2460" i="16"/>
  <c r="AH2723" i="16"/>
  <c r="AA2723" i="16"/>
  <c r="AH2371" i="16"/>
  <c r="AA2371" i="16"/>
  <c r="AH30" i="16"/>
  <c r="AH96" i="16"/>
  <c r="AA96" i="16"/>
  <c r="AH2127" i="16"/>
  <c r="AA2127" i="16"/>
  <c r="AH2301" i="16"/>
  <c r="AA2301" i="16"/>
  <c r="BU87" i="16"/>
  <c r="BS87" i="16"/>
  <c r="BU72" i="16"/>
  <c r="BS72" i="16"/>
  <c r="AH1919" i="16"/>
  <c r="AA1919" i="16"/>
  <c r="AH2617" i="16"/>
  <c r="AA2617" i="16"/>
  <c r="AH2211" i="16"/>
  <c r="AA2211" i="16"/>
  <c r="AH2305" i="16"/>
  <c r="AA2305" i="16"/>
  <c r="BU77" i="16"/>
  <c r="BS77" i="16"/>
  <c r="AH2522" i="16"/>
  <c r="AA2522" i="16"/>
  <c r="AH2266" i="16"/>
  <c r="AA2266" i="16"/>
  <c r="AH2552" i="16"/>
  <c r="AA2552" i="16"/>
  <c r="BU84" i="16"/>
  <c r="BS84" i="16"/>
  <c r="AH2671" i="16"/>
  <c r="AA2671" i="16"/>
  <c r="AH2479" i="16"/>
  <c r="AA2479" i="16"/>
  <c r="AH2335" i="16"/>
  <c r="AA2335" i="16"/>
  <c r="AH2197" i="16"/>
  <c r="AA2197" i="16"/>
  <c r="AH2021" i="16"/>
  <c r="AA2021" i="16"/>
  <c r="AH2184" i="16"/>
  <c r="AA2184" i="16"/>
  <c r="AH1928" i="16"/>
  <c r="AA1928" i="16"/>
  <c r="AH2022" i="16"/>
  <c r="AA2022" i="16"/>
  <c r="AH2658" i="16"/>
  <c r="AA2658" i="16"/>
  <c r="AH2402" i="16"/>
  <c r="AA2402" i="16"/>
  <c r="AH1907" i="16"/>
  <c r="AA1907" i="16"/>
  <c r="AH2720" i="16"/>
  <c r="AA2720" i="16"/>
  <c r="AH2464" i="16"/>
  <c r="AA2464" i="16"/>
  <c r="AH2171" i="16"/>
  <c r="AA2171" i="16"/>
  <c r="AH2679" i="16"/>
  <c r="AA2679" i="16"/>
  <c r="AH2503" i="16"/>
  <c r="AA2503" i="16"/>
  <c r="AH2471" i="16"/>
  <c r="AA2471" i="16"/>
  <c r="AH2189" i="16"/>
  <c r="AA2189" i="16"/>
  <c r="AH2045" i="16"/>
  <c r="AA2045" i="16"/>
  <c r="AH1789" i="16"/>
  <c r="AA1789" i="16"/>
  <c r="AH2192" i="16"/>
  <c r="AA2192" i="16"/>
  <c r="AH1936" i="16"/>
  <c r="AA1936" i="16"/>
  <c r="AH2222" i="16"/>
  <c r="AA2222" i="16"/>
  <c r="AH2046" i="16"/>
  <c r="AA2046" i="16"/>
  <c r="AH1870" i="16"/>
  <c r="AA1870" i="16"/>
  <c r="AH2614" i="16"/>
  <c r="AA2614" i="16"/>
  <c r="AH2358" i="16"/>
  <c r="AA2358" i="16"/>
  <c r="BU39" i="16"/>
  <c r="BS39" i="16"/>
  <c r="AH2628" i="16"/>
  <c r="AA2628" i="16"/>
  <c r="AH2484" i="16"/>
  <c r="AA2484" i="16"/>
  <c r="AH2292" i="16"/>
  <c r="AA2292" i="16"/>
  <c r="AH1803" i="16"/>
  <c r="AA1803" i="16"/>
  <c r="BU21" i="16"/>
  <c r="BS21" i="16"/>
  <c r="AH2491" i="16"/>
  <c r="AA2491" i="16"/>
  <c r="AH2215" i="16"/>
  <c r="AA2215" i="16"/>
  <c r="AH2081" i="16"/>
  <c r="AA2081" i="16"/>
  <c r="AH1825" i="16"/>
  <c r="AA1825" i="16"/>
  <c r="AH2068" i="16"/>
  <c r="AA2068" i="16"/>
  <c r="AH1812" i="16"/>
  <c r="AA1812" i="16"/>
  <c r="AH2098" i="16"/>
  <c r="AA2098" i="16"/>
  <c r="AH1938" i="16"/>
  <c r="AA1938" i="16"/>
  <c r="AH1999" i="16"/>
  <c r="AA1999" i="16"/>
  <c r="AH2529" i="16"/>
  <c r="AA2529" i="16"/>
  <c r="AH2019" i="16"/>
  <c r="AA2019" i="16"/>
  <c r="AH2009" i="16"/>
  <c r="AA2009" i="16"/>
  <c r="AH2044" i="16"/>
  <c r="AA2044" i="16"/>
  <c r="AH1788" i="16"/>
  <c r="AA1788" i="16"/>
  <c r="AH106" i="16"/>
  <c r="AA106" i="16"/>
  <c r="AH2333" i="16"/>
  <c r="AA2333" i="16"/>
  <c r="AH2191" i="16"/>
  <c r="AA2191" i="16"/>
  <c r="AH2273" i="16"/>
  <c r="AA2273" i="16"/>
  <c r="AH2510" i="16"/>
  <c r="AA2510" i="16"/>
  <c r="BU18" i="16"/>
  <c r="BS18" i="16"/>
  <c r="AH2219" i="16"/>
  <c r="AA2219" i="16"/>
  <c r="AH2403" i="16"/>
  <c r="AA2403" i="16"/>
  <c r="AH100" i="16"/>
  <c r="AA100" i="16"/>
  <c r="AH50" i="16"/>
  <c r="AH2717" i="16"/>
  <c r="AA2717" i="16"/>
  <c r="AH2481" i="16"/>
  <c r="AA2481" i="16"/>
  <c r="AH2569" i="16"/>
  <c r="AA2569" i="16"/>
  <c r="AH1791" i="16"/>
  <c r="AA1791" i="16"/>
  <c r="AH2693" i="16"/>
  <c r="AA2693" i="16"/>
  <c r="AH2533" i="16"/>
  <c r="AA2533" i="16"/>
  <c r="AH2493" i="16"/>
  <c r="AA2493" i="16"/>
  <c r="AH2293" i="16"/>
  <c r="AA2293" i="16"/>
  <c r="AH2286" i="16"/>
  <c r="AA2286" i="16"/>
  <c r="AH1927" i="16"/>
  <c r="AA1927" i="16"/>
  <c r="AH22" i="16"/>
  <c r="AH2349" i="16"/>
  <c r="AA2349" i="16"/>
  <c r="AH2689" i="16"/>
  <c r="AA2689" i="16"/>
  <c r="AH2457" i="16"/>
  <c r="AA2457" i="16"/>
  <c r="AH2261" i="16"/>
  <c r="AA2261" i="16"/>
  <c r="AH2730" i="16"/>
  <c r="AA2730" i="16"/>
  <c r="AH2474" i="16"/>
  <c r="AA2474" i="16"/>
  <c r="AH2003" i="16"/>
  <c r="AA2003" i="16"/>
  <c r="AH2664" i="16"/>
  <c r="AA2664" i="16"/>
  <c r="AH2536" i="16"/>
  <c r="AA2536" i="16"/>
  <c r="AH2376" i="16"/>
  <c r="AA2376" i="16"/>
  <c r="BU55" i="16"/>
  <c r="BS55" i="16"/>
  <c r="AH2511" i="16"/>
  <c r="AA2511" i="16"/>
  <c r="AH2167" i="16"/>
  <c r="AA2167" i="16"/>
  <c r="AH2053" i="16"/>
  <c r="AA2053" i="16"/>
  <c r="AH1829" i="16"/>
  <c r="AA1829" i="16"/>
  <c r="AH2232" i="16"/>
  <c r="AA2232" i="16"/>
  <c r="AH1976" i="16"/>
  <c r="AA1976" i="16"/>
  <c r="AH2166" i="16"/>
  <c r="AA2166" i="16"/>
  <c r="AH1990" i="16"/>
  <c r="AA1990" i="16"/>
  <c r="AH1798" i="16"/>
  <c r="AA1798" i="16"/>
  <c r="BU50" i="16"/>
  <c r="BS50" i="16"/>
  <c r="AH2514" i="16"/>
  <c r="AA2514" i="16"/>
  <c r="AH2258" i="16"/>
  <c r="AA2258" i="16"/>
  <c r="AH2656" i="16"/>
  <c r="AA2656" i="16"/>
  <c r="AH2400" i="16"/>
  <c r="AA2400" i="16"/>
  <c r="AH2235" i="16"/>
  <c r="AA2235" i="16"/>
  <c r="AH2263" i="16"/>
  <c r="AA2263" i="16"/>
  <c r="AH2135" i="16"/>
  <c r="AA2135" i="16"/>
  <c r="AH1997" i="16"/>
  <c r="AA1997" i="16"/>
  <c r="AH1869" i="16"/>
  <c r="AA1869" i="16"/>
  <c r="AH2096" i="16"/>
  <c r="AA2096" i="16"/>
  <c r="AH1840" i="16"/>
  <c r="AA1840" i="16"/>
  <c r="AH2630" i="16"/>
  <c r="AA2630" i="16"/>
  <c r="AH2374" i="16"/>
  <c r="AA2374" i="16"/>
  <c r="AH1923" i="16"/>
  <c r="AA1923" i="16"/>
  <c r="AH2452" i="16"/>
  <c r="AA2452" i="16"/>
  <c r="AH2059" i="16"/>
  <c r="AA2059" i="16"/>
  <c r="AH2715" i="16"/>
  <c r="AA2715" i="16"/>
  <c r="AH2523" i="16"/>
  <c r="AA2523" i="16"/>
  <c r="AH2267" i="16"/>
  <c r="AA2267" i="16"/>
  <c r="AH2097" i="16"/>
  <c r="AA2097" i="16"/>
  <c r="AH1969" i="16"/>
  <c r="AA1969" i="16"/>
  <c r="AH1841" i="16"/>
  <c r="AA1841" i="16"/>
  <c r="AH2004" i="16"/>
  <c r="AA2004" i="16"/>
  <c r="AH1986" i="16"/>
  <c r="AA1986" i="16"/>
  <c r="AH2137" i="16"/>
  <c r="AA2137" i="16"/>
  <c r="AH2186" i="16"/>
  <c r="AA2186" i="16"/>
  <c r="AH118" i="16"/>
  <c r="AA118" i="16"/>
  <c r="AH1835" i="16"/>
  <c r="AA1835" i="16"/>
  <c r="AH2509" i="16"/>
  <c r="AA2509" i="16"/>
  <c r="AH2497" i="16"/>
  <c r="AA2497" i="16"/>
  <c r="AH2698" i="16"/>
  <c r="AA2698" i="16"/>
  <c r="BU33" i="16"/>
  <c r="BS33" i="16"/>
  <c r="AH2231" i="16"/>
  <c r="AA2231" i="16"/>
  <c r="AH1880" i="16"/>
  <c r="AA1880" i="16"/>
  <c r="AH1782" i="16"/>
  <c r="AA1782" i="16"/>
  <c r="AH2546" i="16"/>
  <c r="AA2546" i="16"/>
  <c r="AH2583" i="16"/>
  <c r="AA2583" i="16"/>
  <c r="AH2199" i="16"/>
  <c r="AA2199" i="16"/>
  <c r="AH2078" i="16"/>
  <c r="AA2078" i="16"/>
  <c r="BU32" i="16"/>
  <c r="BS32" i="16"/>
  <c r="BU31" i="16"/>
  <c r="BS31" i="16"/>
  <c r="AH2475" i="16"/>
  <c r="AA2475" i="16"/>
  <c r="AH2050" i="16"/>
  <c r="AA2050" i="16"/>
  <c r="AH2281" i="16"/>
  <c r="AA2281" i="16"/>
  <c r="AH1785" i="16"/>
  <c r="AA1785" i="16"/>
  <c r="AH1804" i="16"/>
  <c r="AA1804" i="16"/>
  <c r="AH90" i="16"/>
  <c r="AA90" i="16"/>
  <c r="AH2253" i="16"/>
  <c r="AA2253" i="16"/>
  <c r="AH2254" i="16"/>
  <c r="AA2254" i="16"/>
  <c r="AH2284" i="16"/>
  <c r="AA2284" i="16"/>
  <c r="AH136" i="16"/>
  <c r="AA136" i="16"/>
  <c r="AH29" i="16"/>
  <c r="AA29" i="16"/>
  <c r="AH148" i="16"/>
  <c r="AA148" i="16"/>
  <c r="BU6" i="16"/>
  <c r="BS6" i="16"/>
  <c r="AH2095" i="16"/>
  <c r="AA2095" i="16"/>
  <c r="AH2250" i="16"/>
  <c r="AA2250" i="16"/>
  <c r="AH2328" i="16"/>
  <c r="AA2328" i="16"/>
  <c r="AH2303" i="16"/>
  <c r="AA2303" i="16"/>
  <c r="AH1797" i="16"/>
  <c r="AA1797" i="16"/>
  <c r="AH1992" i="16"/>
  <c r="AA1992" i="16"/>
  <c r="AH1862" i="16"/>
  <c r="AA1862" i="16"/>
  <c r="AH2498" i="16"/>
  <c r="AA2498" i="16"/>
  <c r="AH2327" i="16"/>
  <c r="AA2327" i="16"/>
  <c r="AH2221" i="16"/>
  <c r="AA2221" i="16"/>
  <c r="AH1950" i="16"/>
  <c r="AA1950" i="16"/>
  <c r="AH2454" i="16"/>
  <c r="AA2454" i="16"/>
  <c r="BU14" i="16"/>
  <c r="BS14" i="16"/>
  <c r="AH2020" i="16"/>
  <c r="AA2020" i="16"/>
  <c r="AH2597" i="16"/>
  <c r="AA2597" i="16"/>
  <c r="BU74" i="16"/>
  <c r="BS74" i="16"/>
  <c r="AH1977" i="16"/>
  <c r="AA1977" i="16"/>
  <c r="AH2172" i="16"/>
  <c r="AA2172" i="16"/>
  <c r="AH2010" i="16"/>
  <c r="AA2010" i="16"/>
  <c r="AH2257" i="16"/>
  <c r="AA2257" i="16"/>
  <c r="BU51" i="16"/>
  <c r="BS51" i="16"/>
  <c r="AH2541" i="16"/>
  <c r="AA2541" i="16"/>
  <c r="AH2437" i="16"/>
  <c r="AA2437" i="16"/>
  <c r="AH2361" i="16"/>
  <c r="AA2361" i="16"/>
  <c r="AH1963" i="16"/>
  <c r="AA1963" i="16"/>
  <c r="AH71" i="16"/>
  <c r="AA71" i="16"/>
  <c r="BU43" i="16"/>
  <c r="BS43" i="16"/>
  <c r="AH2378" i="16"/>
  <c r="AA2378" i="16"/>
  <c r="AH2280" i="16"/>
  <c r="AA2280" i="16"/>
  <c r="AH2319" i="16"/>
  <c r="AA2319" i="16"/>
  <c r="AH2024" i="16"/>
  <c r="AA2024" i="16"/>
  <c r="AH1878" i="16"/>
  <c r="AA1878" i="16"/>
  <c r="BU92" i="16"/>
  <c r="BS92" i="16"/>
  <c r="AH2432" i="16"/>
  <c r="AA2432" i="16"/>
  <c r="BU19" i="16"/>
  <c r="BS19" i="16"/>
  <c r="AH1968" i="16"/>
  <c r="AA1968" i="16"/>
  <c r="AH2710" i="16"/>
  <c r="AA2710" i="16"/>
  <c r="AH2023" i="16"/>
  <c r="AA2023" i="16"/>
  <c r="AH1794" i="16"/>
  <c r="AA1794" i="16"/>
  <c r="AD2321" i="16"/>
  <c r="AB2321" i="16"/>
  <c r="AD2297" i="16"/>
  <c r="AB2297" i="16"/>
  <c r="AD2444" i="16"/>
  <c r="AB2444" i="16"/>
  <c r="AD2387" i="16"/>
  <c r="AB2387" i="16"/>
  <c r="AD2140" i="16"/>
  <c r="AB2140" i="16"/>
  <c r="AD1884" i="16"/>
  <c r="AB1884" i="16"/>
  <c r="AD2397" i="16"/>
  <c r="AB2397" i="16"/>
  <c r="AD1955" i="16"/>
  <c r="AB1955" i="16"/>
  <c r="AB95" i="16"/>
  <c r="AC95" i="16"/>
  <c r="AD2629" i="16"/>
  <c r="AB2629" i="16"/>
  <c r="AC40" i="16"/>
  <c r="AB40" i="16"/>
  <c r="AC54" i="16"/>
  <c r="AB54" i="16"/>
  <c r="AD2458" i="16"/>
  <c r="AB2458" i="16"/>
  <c r="AD2139" i="16"/>
  <c r="AB2139" i="16"/>
  <c r="AB2655" i="16"/>
  <c r="AD2655" i="16"/>
  <c r="AD1861" i="16"/>
  <c r="AB1861" i="16"/>
  <c r="AD1816" i="16"/>
  <c r="AB1816" i="16"/>
  <c r="AD2354" i="16"/>
  <c r="AB2354" i="16"/>
  <c r="AD2624" i="16"/>
  <c r="AB2624" i="16"/>
  <c r="AD2368" i="16"/>
  <c r="AB2368" i="16"/>
  <c r="AB2295" i="16"/>
  <c r="AD2295" i="16"/>
  <c r="AD2174" i="16"/>
  <c r="AB2174" i="16"/>
  <c r="AD2310" i="16"/>
  <c r="AB2310" i="16"/>
  <c r="AD1959" i="16"/>
  <c r="AB1959" i="16"/>
  <c r="AD1988" i="16"/>
  <c r="AB1988" i="16"/>
  <c r="AD1890" i="16"/>
  <c r="AB1890" i="16"/>
  <c r="AD2508" i="16"/>
  <c r="AB2508" i="16"/>
  <c r="AC33" i="16"/>
  <c r="AB33" i="16"/>
  <c r="AD2317" i="16"/>
  <c r="AB2317" i="16"/>
  <c r="AD2465" i="16"/>
  <c r="AB2465" i="16"/>
  <c r="AB63" i="16"/>
  <c r="AC63" i="16"/>
  <c r="AD2265" i="16"/>
  <c r="AB2265" i="16"/>
  <c r="AD1975" i="16"/>
  <c r="AB1975" i="16"/>
  <c r="AD2152" i="16"/>
  <c r="AB2152" i="16"/>
  <c r="AD2466" i="16"/>
  <c r="AB2466" i="16"/>
  <c r="AD2560" i="16"/>
  <c r="AB2560" i="16"/>
  <c r="AB1965" i="16"/>
  <c r="AD1965" i="16"/>
  <c r="AB2443" i="16"/>
  <c r="AD2443" i="16"/>
  <c r="AD2087" i="16"/>
  <c r="AB2087" i="16"/>
  <c r="AD1924" i="16"/>
  <c r="AB1924" i="16"/>
  <c r="AD2477" i="16"/>
  <c r="AB2477" i="16"/>
  <c r="AD2074" i="16"/>
  <c r="AB2074" i="16"/>
  <c r="AD1983" i="16"/>
  <c r="AB1983" i="16"/>
  <c r="AD2595" i="16"/>
  <c r="AB2595" i="16"/>
  <c r="AD2520" i="16"/>
  <c r="AB2520" i="16"/>
  <c r="AD2181" i="16"/>
  <c r="AB2181" i="16"/>
  <c r="AD2688" i="16"/>
  <c r="AB2688" i="16"/>
  <c r="AB2299" i="16"/>
  <c r="AD2299" i="16"/>
  <c r="AD2396" i="16"/>
  <c r="AB2396" i="16"/>
  <c r="AB143" i="16"/>
  <c r="AC143" i="16"/>
  <c r="AD1787" i="16"/>
  <c r="AB1787" i="16"/>
  <c r="AD2224" i="16"/>
  <c r="AB2224" i="16"/>
  <c r="AB2555" i="16"/>
  <c r="AD2555" i="16"/>
  <c r="AD2494" i="16"/>
  <c r="AB2494" i="16"/>
  <c r="AD2524" i="16"/>
  <c r="AB2524" i="16"/>
  <c r="AD1865" i="16"/>
  <c r="AB1865" i="16"/>
  <c r="AD1948" i="16"/>
  <c r="AB1948" i="16"/>
  <c r="AD1818" i="16"/>
  <c r="AB1818" i="16"/>
  <c r="AC159" i="16"/>
  <c r="AB159" i="16"/>
  <c r="AD2737" i="16"/>
  <c r="AB2737" i="16"/>
  <c r="AC53" i="16"/>
  <c r="AB53" i="16"/>
  <c r="AD2561" i="16"/>
  <c r="AB2561" i="16"/>
  <c r="AD1811" i="16"/>
  <c r="AB1811" i="16"/>
  <c r="AD2712" i="16"/>
  <c r="AB2712" i="16"/>
  <c r="AD1911" i="16"/>
  <c r="AB1911" i="16"/>
  <c r="AD2230" i="16"/>
  <c r="AB2230" i="16"/>
  <c r="AD2594" i="16"/>
  <c r="AB2594" i="16"/>
  <c r="AD2206" i="16"/>
  <c r="AB2206" i="16"/>
  <c r="AD2502" i="16"/>
  <c r="AB2502" i="16"/>
  <c r="AD1995" i="16"/>
  <c r="AB1995" i="16"/>
  <c r="AB1985" i="16"/>
  <c r="AD1985" i="16"/>
  <c r="AD2132" i="16"/>
  <c r="AB2132" i="16"/>
  <c r="AD76" i="16"/>
  <c r="AA60" i="15"/>
  <c r="AC60" i="15"/>
  <c r="AD60" i="15"/>
  <c r="AB60" i="15"/>
  <c r="AA35" i="15"/>
  <c r="AC35" i="15"/>
  <c r="AD35" i="15"/>
  <c r="AB35" i="15"/>
  <c r="AB110" i="16"/>
  <c r="AC110" i="16"/>
  <c r="AA95" i="15"/>
  <c r="AC95" i="15"/>
  <c r="AD95" i="15"/>
  <c r="AB95" i="15"/>
  <c r="AA124" i="15"/>
  <c r="AC124" i="15"/>
  <c r="AD124" i="15"/>
  <c r="AB124" i="15"/>
  <c r="AD2041" i="16"/>
  <c r="AB2041" i="16"/>
  <c r="AD1978" i="16"/>
  <c r="AB1978" i="16"/>
  <c r="AD1850" i="16"/>
  <c r="AB1850" i="16"/>
  <c r="AD2424" i="16"/>
  <c r="AB2424" i="16"/>
  <c r="AB2487" i="16"/>
  <c r="AD2487" i="16"/>
  <c r="AB2311" i="16"/>
  <c r="AD2311" i="16"/>
  <c r="AD1982" i="16"/>
  <c r="AB1982" i="16"/>
  <c r="AD1806" i="16"/>
  <c r="AB1806" i="16"/>
  <c r="AD1897" i="16"/>
  <c r="AB1897" i="16"/>
  <c r="AD2026" i="16"/>
  <c r="AB2026" i="16"/>
  <c r="AD2680" i="16"/>
  <c r="AB2680" i="16"/>
  <c r="AD2360" i="16"/>
  <c r="AB2360" i="16"/>
  <c r="AD1830" i="16"/>
  <c r="AB1830" i="16"/>
  <c r="AB2423" i="16"/>
  <c r="AD2423" i="16"/>
  <c r="AB2247" i="16"/>
  <c r="AD2247" i="16"/>
  <c r="AD1966" i="16"/>
  <c r="AB1966" i="16"/>
  <c r="AD1790" i="16"/>
  <c r="AB1790" i="16"/>
  <c r="AD2089" i="16"/>
  <c r="AB2089" i="16"/>
  <c r="AD1817" i="16"/>
  <c r="AB1817" i="16"/>
  <c r="AD2728" i="16"/>
  <c r="AB2728" i="16"/>
  <c r="AD2600" i="16"/>
  <c r="AB2600" i="16"/>
  <c r="AD2456" i="16"/>
  <c r="AB2456" i="16"/>
  <c r="AD2312" i="16"/>
  <c r="AB2312" i="16"/>
  <c r="AD1910" i="16"/>
  <c r="AB1910" i="16"/>
  <c r="AB2519" i="16"/>
  <c r="AD2519" i="16"/>
  <c r="AD2014" i="16"/>
  <c r="AB2014" i="16"/>
  <c r="AD1913" i="16"/>
  <c r="AB1913" i="16"/>
  <c r="AD1882" i="16"/>
  <c r="AB1882" i="16"/>
  <c r="AD2392" i="16"/>
  <c r="AB2392" i="16"/>
  <c r="AD2054" i="16"/>
  <c r="AB2054" i="16"/>
  <c r="AD2185" i="16"/>
  <c r="AB2185" i="16"/>
  <c r="AD1946" i="16"/>
  <c r="AB1946" i="16"/>
  <c r="AD2648" i="16"/>
  <c r="AB2648" i="16"/>
  <c r="AD2584" i="16"/>
  <c r="AB2584" i="16"/>
  <c r="AB2455" i="16"/>
  <c r="AD2455" i="16"/>
  <c r="AD1822" i="16"/>
  <c r="AB1822" i="16"/>
  <c r="AD1908" i="16"/>
  <c r="AB1908" i="16"/>
  <c r="AH2589" i="16"/>
  <c r="AA2589" i="16"/>
  <c r="BU83" i="16"/>
  <c r="BS83" i="16"/>
  <c r="AH2572" i="16"/>
  <c r="AA2572" i="16"/>
  <c r="AH2435" i="16"/>
  <c r="AA2435" i="16"/>
  <c r="AH2119" i="16"/>
  <c r="AA2119" i="16"/>
  <c r="AH2092" i="16"/>
  <c r="AA2092" i="16"/>
  <c r="AH1836" i="16"/>
  <c r="AA1836" i="16"/>
  <c r="AH2449" i="16"/>
  <c r="AA2449" i="16"/>
  <c r="AH75" i="16"/>
  <c r="AA75" i="16"/>
  <c r="AH2425" i="16"/>
  <c r="AA2425" i="16"/>
  <c r="AH2734" i="16"/>
  <c r="AA2734" i="16"/>
  <c r="AH2364" i="16"/>
  <c r="AA2364" i="16"/>
  <c r="BU16" i="16"/>
  <c r="BS16" i="16"/>
  <c r="AH2451" i="16"/>
  <c r="AA2451" i="16"/>
  <c r="AH103" i="16"/>
  <c r="AA103" i="16"/>
  <c r="AH2573" i="16"/>
  <c r="AA2573" i="16"/>
  <c r="AH2245" i="16"/>
  <c r="AA2245" i="16"/>
  <c r="AH2577" i="16"/>
  <c r="AA2577" i="16"/>
  <c r="AH2733" i="16"/>
  <c r="AA2733" i="16"/>
  <c r="BU67" i="16"/>
  <c r="BS67" i="16"/>
  <c r="AH24" i="16"/>
  <c r="AA24" i="16"/>
  <c r="AH2605" i="16"/>
  <c r="AA2605" i="16"/>
  <c r="AH2325" i="16"/>
  <c r="AA2325" i="16"/>
  <c r="AH2554" i="16"/>
  <c r="AA2554" i="16"/>
  <c r="AH2298" i="16"/>
  <c r="AA2298" i="16"/>
  <c r="BU93" i="16"/>
  <c r="BS93" i="16"/>
  <c r="AH2719" i="16"/>
  <c r="AA2719" i="16"/>
  <c r="AH2431" i="16"/>
  <c r="AA2431" i="16"/>
  <c r="AH2117" i="16"/>
  <c r="AA2117" i="16"/>
  <c r="AH1909" i="16"/>
  <c r="AA1909" i="16"/>
  <c r="AH2056" i="16"/>
  <c r="AA2056" i="16"/>
  <c r="AH1800" i="16"/>
  <c r="AA1800" i="16"/>
  <c r="BU69" i="16"/>
  <c r="BS69" i="16"/>
  <c r="AH2530" i="16"/>
  <c r="AA2530" i="16"/>
  <c r="AH2274" i="16"/>
  <c r="AA2274" i="16"/>
  <c r="BU71" i="16"/>
  <c r="BS71" i="16"/>
  <c r="BU20" i="16"/>
  <c r="BS20" i="16"/>
  <c r="AH2512" i="16"/>
  <c r="AA2512" i="16"/>
  <c r="AH2256" i="16"/>
  <c r="AA2256" i="16"/>
  <c r="AH2279" i="16"/>
  <c r="AA2279" i="16"/>
  <c r="AH2013" i="16"/>
  <c r="AA2013" i="16"/>
  <c r="AH2176" i="16"/>
  <c r="AA2176" i="16"/>
  <c r="AH1920" i="16"/>
  <c r="AA1920" i="16"/>
  <c r="AH2158" i="16"/>
  <c r="AA2158" i="16"/>
  <c r="AH2598" i="16"/>
  <c r="AA2598" i="16"/>
  <c r="AH2342" i="16"/>
  <c r="AA2342" i="16"/>
  <c r="AH2660" i="16"/>
  <c r="AA2660" i="16"/>
  <c r="AH2468" i="16"/>
  <c r="AA2468" i="16"/>
  <c r="AH2308" i="16"/>
  <c r="AA2308" i="16"/>
  <c r="AH2123" i="16"/>
  <c r="AA2123" i="16"/>
  <c r="BU53" i="16"/>
  <c r="BS53" i="16"/>
  <c r="AH2539" i="16"/>
  <c r="AA2539" i="16"/>
  <c r="AH2283" i="16"/>
  <c r="AA2283" i="16"/>
  <c r="AH2193" i="16"/>
  <c r="AA2193" i="16"/>
  <c r="AH1921" i="16"/>
  <c r="AA1921" i="16"/>
  <c r="AH2116" i="16"/>
  <c r="AA2116" i="16"/>
  <c r="AH1860" i="16"/>
  <c r="AA1860" i="16"/>
  <c r="AH2162" i="16"/>
  <c r="AA2162" i="16"/>
  <c r="AH2002" i="16"/>
  <c r="AA2002" i="16"/>
  <c r="AH1826" i="16"/>
  <c r="AA1826" i="16"/>
  <c r="AH134" i="16"/>
  <c r="AA134" i="16"/>
  <c r="AH73" i="16"/>
  <c r="AA73" i="16"/>
  <c r="BU9" i="16"/>
  <c r="BS9" i="16"/>
  <c r="AH2421" i="16"/>
  <c r="AA2421" i="16"/>
  <c r="AH2334" i="16"/>
  <c r="AA2334" i="16"/>
  <c r="AH2348" i="16"/>
  <c r="AA2348" i="16"/>
  <c r="AH2659" i="16"/>
  <c r="AA2659" i="16"/>
  <c r="AH2339" i="16"/>
  <c r="AA2339" i="16"/>
  <c r="AH2108" i="16"/>
  <c r="AA2108" i="16"/>
  <c r="AH1852" i="16"/>
  <c r="AA1852" i="16"/>
  <c r="AH129" i="16"/>
  <c r="AA129" i="16"/>
  <c r="AH107" i="16"/>
  <c r="AA107" i="16"/>
  <c r="BU91" i="16"/>
  <c r="BS91" i="16"/>
  <c r="AH2721" i="16"/>
  <c r="AA2721" i="16"/>
  <c r="AH2239" i="16"/>
  <c r="AA2239" i="16"/>
  <c r="AH2357" i="16"/>
  <c r="AA2357" i="16"/>
  <c r="AH2654" i="16"/>
  <c r="AA2654" i="16"/>
  <c r="BU44" i="16"/>
  <c r="BS44" i="16"/>
  <c r="AH2579" i="16"/>
  <c r="AA2579" i="16"/>
  <c r="AH102" i="16"/>
  <c r="AA102" i="16"/>
  <c r="AH93" i="16"/>
  <c r="AA93" i="16"/>
  <c r="AH37" i="16"/>
  <c r="AA37" i="16"/>
  <c r="AH2697" i="16"/>
  <c r="AA2697" i="16"/>
  <c r="AH2501" i="16"/>
  <c r="AA2501" i="16"/>
  <c r="AH49" i="16"/>
  <c r="AA49" i="16"/>
  <c r="AH2601" i="16"/>
  <c r="AA2601" i="16"/>
  <c r="AH152" i="16"/>
  <c r="AA152" i="16"/>
  <c r="AH2638" i="16"/>
  <c r="AA2638" i="16"/>
  <c r="AH2492" i="16"/>
  <c r="AA2492" i="16"/>
  <c r="BU45" i="16"/>
  <c r="BS45" i="16"/>
  <c r="AH86" i="16"/>
  <c r="AA86" i="16"/>
  <c r="AH2269" i="16"/>
  <c r="AA2269" i="16"/>
  <c r="AH1951" i="16"/>
  <c r="AA1951" i="16"/>
  <c r="AH2521" i="16"/>
  <c r="AA2521" i="16"/>
  <c r="AH2581" i="16"/>
  <c r="AA2581" i="16"/>
  <c r="AH2650" i="16"/>
  <c r="AA2650" i="16"/>
  <c r="AH2394" i="16"/>
  <c r="AA2394" i="16"/>
  <c r="AH1939" i="16"/>
  <c r="AA1939" i="16"/>
  <c r="AH1819" i="16"/>
  <c r="AA1819" i="16"/>
  <c r="BU24" i="16"/>
  <c r="BS24" i="16"/>
  <c r="AH2575" i="16"/>
  <c r="AA2575" i="16"/>
  <c r="AH2367" i="16"/>
  <c r="AA2367" i="16"/>
  <c r="AH2103" i="16"/>
  <c r="AA2103" i="16"/>
  <c r="AH2149" i="16"/>
  <c r="AA2149" i="16"/>
  <c r="AH1813" i="16"/>
  <c r="AA1813" i="16"/>
  <c r="AH2040" i="16"/>
  <c r="AA2040" i="16"/>
  <c r="AH1784" i="16"/>
  <c r="AA1784" i="16"/>
  <c r="BU38" i="16"/>
  <c r="BS38" i="16"/>
  <c r="AH2562" i="16"/>
  <c r="AA2562" i="16"/>
  <c r="AH2306" i="16"/>
  <c r="AA2306" i="16"/>
  <c r="AH2544" i="16"/>
  <c r="AA2544" i="16"/>
  <c r="AH2336" i="16"/>
  <c r="AA2336" i="16"/>
  <c r="AH2727" i="16"/>
  <c r="AA2727" i="16"/>
  <c r="AH2007" i="16"/>
  <c r="AA2007" i="16"/>
  <c r="AH2141" i="16"/>
  <c r="AA2141" i="16"/>
  <c r="AH1917" i="16"/>
  <c r="AA1917" i="16"/>
  <c r="AH2080" i="16"/>
  <c r="AA2080" i="16"/>
  <c r="AH1824" i="16"/>
  <c r="AA1824" i="16"/>
  <c r="AH2126" i="16"/>
  <c r="AA2126" i="16"/>
  <c r="BU40" i="16"/>
  <c r="BS40" i="16"/>
  <c r="AH2518" i="16"/>
  <c r="AA2518" i="16"/>
  <c r="AH2262" i="16"/>
  <c r="AA2262" i="16"/>
  <c r="BU13" i="16"/>
  <c r="BS13" i="16"/>
  <c r="AH2564" i="16"/>
  <c r="AA2564" i="16"/>
  <c r="AH2404" i="16"/>
  <c r="AA2404" i="16"/>
  <c r="AH2187" i="16"/>
  <c r="AA2187" i="16"/>
  <c r="BU65" i="16"/>
  <c r="BS65" i="16"/>
  <c r="AH2587" i="16"/>
  <c r="AA2587" i="16"/>
  <c r="AH2331" i="16"/>
  <c r="AA2331" i="16"/>
  <c r="AH1831" i="16"/>
  <c r="AA1831" i="16"/>
  <c r="AH1953" i="16"/>
  <c r="AA1953" i="16"/>
  <c r="AH2212" i="16"/>
  <c r="AA2212" i="16"/>
  <c r="AH1956" i="16"/>
  <c r="AA1956" i="16"/>
  <c r="AH2194" i="16"/>
  <c r="AA2194" i="16"/>
  <c r="AH2018" i="16"/>
  <c r="AA2018" i="16"/>
  <c r="AH1842" i="16"/>
  <c r="AA1842" i="16"/>
  <c r="AH2513" i="16"/>
  <c r="AA2513" i="16"/>
  <c r="AH26" i="16"/>
  <c r="AH1823" i="16"/>
  <c r="AA1823" i="16"/>
  <c r="AH2677" i="16"/>
  <c r="AA2677" i="16"/>
  <c r="AH2590" i="16"/>
  <c r="AA2590" i="16"/>
  <c r="AH2476" i="16"/>
  <c r="AA2476" i="16"/>
  <c r="AH2419" i="16"/>
  <c r="AA2419" i="16"/>
  <c r="AH2156" i="16"/>
  <c r="AA2156" i="16"/>
  <c r="AH1900" i="16"/>
  <c r="AA1900" i="16"/>
  <c r="AH2154" i="16"/>
  <c r="AA2154" i="16"/>
  <c r="AH99" i="16"/>
  <c r="AH2175" i="16"/>
  <c r="AA2175" i="16"/>
  <c r="AH2469" i="16"/>
  <c r="AA2469" i="16"/>
  <c r="AH2147" i="16"/>
  <c r="AA2147" i="16"/>
  <c r="AH2412" i="16"/>
  <c r="AA2412" i="16"/>
  <c r="BU86" i="16"/>
  <c r="BS86" i="16"/>
  <c r="AH85" i="16"/>
  <c r="AA85" i="16"/>
  <c r="AH2557" i="16"/>
  <c r="AA2557" i="16"/>
  <c r="AH2249" i="16"/>
  <c r="AA2249" i="16"/>
  <c r="AH130" i="16"/>
  <c r="AA130" i="16"/>
  <c r="AH109" i="16"/>
  <c r="AA109" i="16"/>
  <c r="AH2686" i="16"/>
  <c r="AA2686" i="16"/>
  <c r="AH2252" i="16"/>
  <c r="AA2252" i="16"/>
  <c r="BU7" i="16"/>
  <c r="BS7" i="16"/>
  <c r="AH2381" i="16"/>
  <c r="AA2381" i="16"/>
  <c r="AH2713" i="16"/>
  <c r="AA2713" i="16"/>
  <c r="AH2602" i="16"/>
  <c r="AA2602" i="16"/>
  <c r="AH2346" i="16"/>
  <c r="AA2346" i="16"/>
  <c r="AH1947" i="16"/>
  <c r="AA1947" i="16"/>
  <c r="AH2607" i="16"/>
  <c r="AA2607" i="16"/>
  <c r="AH2287" i="16"/>
  <c r="AA2287" i="16"/>
  <c r="AH2229" i="16"/>
  <c r="AA2229" i="16"/>
  <c r="AH1877" i="16"/>
  <c r="AA1877" i="16"/>
  <c r="AH2120" i="16"/>
  <c r="AA2120" i="16"/>
  <c r="AH1864" i="16"/>
  <c r="AA1864" i="16"/>
  <c r="AH2070" i="16"/>
  <c r="AA2070" i="16"/>
  <c r="AH2674" i="16"/>
  <c r="AA2674" i="16"/>
  <c r="AH2418" i="16"/>
  <c r="AA2418" i="16"/>
  <c r="AH2736" i="16"/>
  <c r="AA2736" i="16"/>
  <c r="AH2528" i="16"/>
  <c r="AA2528" i="16"/>
  <c r="AH2272" i="16"/>
  <c r="AA2272" i="16"/>
  <c r="AH2205" i="16"/>
  <c r="AA2205" i="16"/>
  <c r="AH1933" i="16"/>
  <c r="AA1933" i="16"/>
  <c r="AH1805" i="16"/>
  <c r="AA1805" i="16"/>
  <c r="AH2240" i="16"/>
  <c r="AA2240" i="16"/>
  <c r="AH1984" i="16"/>
  <c r="AA1984" i="16"/>
  <c r="BU59" i="16"/>
  <c r="BS59" i="16"/>
  <c r="AH2534" i="16"/>
  <c r="AA2534" i="16"/>
  <c r="AH2278" i="16"/>
  <c r="AA2278" i="16"/>
  <c r="AH2708" i="16"/>
  <c r="AA2708" i="16"/>
  <c r="AH2260" i="16"/>
  <c r="AA2260" i="16"/>
  <c r="AH2683" i="16"/>
  <c r="AA2683" i="16"/>
  <c r="AH2427" i="16"/>
  <c r="AA2427" i="16"/>
  <c r="AH2209" i="16"/>
  <c r="AA2209" i="16"/>
  <c r="AH2049" i="16"/>
  <c r="AA2049" i="16"/>
  <c r="AH1905" i="16"/>
  <c r="AA1905" i="16"/>
  <c r="AH2148" i="16"/>
  <c r="AA2148" i="16"/>
  <c r="AH1892" i="16"/>
  <c r="AA1892" i="16"/>
  <c r="AH104" i="16"/>
  <c r="AA104" i="16"/>
  <c r="AH2323" i="16"/>
  <c r="AA2323" i="16"/>
  <c r="AH2060" i="16"/>
  <c r="AA2060" i="16"/>
  <c r="AH2345" i="16"/>
  <c r="AA2345" i="16"/>
  <c r="AH2606" i="16"/>
  <c r="AA2606" i="16"/>
  <c r="AH2620" i="16"/>
  <c r="AA2620" i="16"/>
  <c r="AH98" i="16"/>
  <c r="AA98" i="16"/>
  <c r="AH2417" i="16"/>
  <c r="AA2417" i="16"/>
  <c r="AH34" i="16"/>
  <c r="AA34" i="16"/>
  <c r="AH2409" i="16"/>
  <c r="AA2409" i="16"/>
  <c r="AH141" i="16"/>
  <c r="AA141" i="16"/>
  <c r="AH1855" i="16"/>
  <c r="AA1855" i="16"/>
  <c r="AH2314" i="16"/>
  <c r="AA2314" i="16"/>
  <c r="BU15" i="16"/>
  <c r="BS15" i="16"/>
  <c r="AH2085" i="16"/>
  <c r="AA2085" i="16"/>
  <c r="AH2480" i="16"/>
  <c r="AA2480" i="16"/>
  <c r="BU12" i="16"/>
  <c r="BS12" i="16"/>
  <c r="AH2061" i="16"/>
  <c r="AA2061" i="16"/>
  <c r="AH2112" i="16"/>
  <c r="AA2112" i="16"/>
  <c r="AH2294" i="16"/>
  <c r="AA2294" i="16"/>
  <c r="AH2177" i="16"/>
  <c r="AA2177" i="16"/>
  <c r="AH2052" i="16"/>
  <c r="AA2052" i="16"/>
  <c r="AH113" i="16"/>
  <c r="AA113" i="16"/>
  <c r="AH2063" i="16"/>
  <c r="AA2063" i="16"/>
  <c r="AH2641" i="16"/>
  <c r="AA2641" i="16"/>
  <c r="AH2547" i="16"/>
  <c r="AA2547" i="16"/>
  <c r="AH41" i="16"/>
  <c r="AA41" i="16"/>
  <c r="AH2609" i="16"/>
  <c r="AA2609" i="16"/>
  <c r="AH69" i="16"/>
  <c r="AA69" i="16"/>
  <c r="BU66" i="16"/>
  <c r="BS66" i="16"/>
  <c r="AH42" i="16"/>
  <c r="AA42" i="16"/>
  <c r="AH2649" i="16"/>
  <c r="AA2649" i="16"/>
  <c r="AH2634" i="16"/>
  <c r="AA2634" i="16"/>
  <c r="AH2011" i="16"/>
  <c r="AA2011" i="16"/>
  <c r="AH2133" i="16"/>
  <c r="AA2133" i="16"/>
  <c r="AH2102" i="16"/>
  <c r="AA2102" i="16"/>
  <c r="AH2035" i="16"/>
  <c r="AA2035" i="16"/>
  <c r="AH2608" i="16"/>
  <c r="AA2608" i="16"/>
  <c r="AH2000" i="16"/>
  <c r="AA2000" i="16"/>
  <c r="AH2315" i="16"/>
  <c r="AA2315" i="16"/>
  <c r="AH1922" i="16"/>
  <c r="AA1922" i="16"/>
  <c r="AH2234" i="16"/>
  <c r="AA2234" i="16"/>
  <c r="AH114" i="16"/>
  <c r="AA114" i="16"/>
  <c r="AH2401" i="16"/>
  <c r="AA2401" i="16"/>
  <c r="AH2430" i="16"/>
  <c r="AA2430" i="16"/>
  <c r="AH2540" i="16"/>
  <c r="AA2540" i="16"/>
  <c r="AH32" i="16"/>
  <c r="AA32" i="16"/>
  <c r="AH1935" i="16"/>
  <c r="AA1935" i="16"/>
  <c r="AH2341" i="16"/>
  <c r="AA2341" i="16"/>
  <c r="AH2574" i="16"/>
  <c r="AA2574" i="16"/>
  <c r="AH2716" i="16"/>
  <c r="AA2716" i="16"/>
  <c r="AH83" i="16"/>
  <c r="AH2517" i="16"/>
  <c r="AA2517" i="16"/>
  <c r="BU63" i="16"/>
  <c r="BS63" i="16"/>
  <c r="AH1883" i="16"/>
  <c r="AA1883" i="16"/>
  <c r="AH2101" i="16"/>
  <c r="AA2101" i="16"/>
  <c r="AH2134" i="16"/>
  <c r="AA2134" i="16"/>
  <c r="AH2386" i="16"/>
  <c r="AA2386" i="16"/>
  <c r="AH2043" i="16"/>
  <c r="AA2043" i="16"/>
  <c r="AH1943" i="16"/>
  <c r="AA1943" i="16"/>
  <c r="AH2406" i="16"/>
  <c r="AA2406" i="16"/>
  <c r="AH2651" i="16"/>
  <c r="AA2651" i="16"/>
  <c r="AD1801" i="16"/>
  <c r="AB1801" i="16"/>
  <c r="AD2090" i="16"/>
  <c r="AB2090" i="16"/>
  <c r="AB38" i="16"/>
  <c r="AC38" i="16"/>
  <c r="AD2332" i="16"/>
  <c r="AB2332" i="16"/>
  <c r="AD2055" i="16"/>
  <c r="AB2055" i="16"/>
  <c r="AD2289" i="16"/>
  <c r="AB2289" i="16"/>
  <c r="AB48" i="16"/>
  <c r="AC48" i="16"/>
  <c r="AD2385" i="16"/>
  <c r="AB2385" i="16"/>
  <c r="AB81" i="16"/>
  <c r="AC81" i="16"/>
  <c r="AD2111" i="16"/>
  <c r="AB2111" i="16"/>
  <c r="AD2714" i="16"/>
  <c r="AB2714" i="16"/>
  <c r="AD2131" i="16"/>
  <c r="AB2131" i="16"/>
  <c r="AB2255" i="16"/>
  <c r="AD2255" i="16"/>
  <c r="AD1894" i="16"/>
  <c r="AB1894" i="16"/>
  <c r="AD2610" i="16"/>
  <c r="AB2610" i="16"/>
  <c r="AD1915" i="16"/>
  <c r="AB1915" i="16"/>
  <c r="AB2631" i="16"/>
  <c r="AD2631" i="16"/>
  <c r="AD2157" i="16"/>
  <c r="AB2157" i="16"/>
  <c r="AD1904" i="16"/>
  <c r="AB1904" i="16"/>
  <c r="AD1838" i="16"/>
  <c r="AB1838" i="16"/>
  <c r="AD2566" i="16"/>
  <c r="AB2566" i="16"/>
  <c r="AD2596" i="16"/>
  <c r="AB2596" i="16"/>
  <c r="AD2226" i="16"/>
  <c r="AB2226" i="16"/>
  <c r="AC39" i="16"/>
  <c r="AB39" i="16"/>
  <c r="AD2218" i="16"/>
  <c r="AB2218" i="16"/>
  <c r="AD2350" i="16"/>
  <c r="AB2350" i="16"/>
  <c r="AB133" i="16"/>
  <c r="AC133" i="16"/>
  <c r="AD2353" i="16"/>
  <c r="AB2353" i="16"/>
  <c r="AD1891" i="16"/>
  <c r="AB1891" i="16"/>
  <c r="AC145" i="16"/>
  <c r="AB145" i="16"/>
  <c r="AD2369" i="16"/>
  <c r="AB2369" i="16"/>
  <c r="AD1903" i="16"/>
  <c r="AB1903" i="16"/>
  <c r="AD2410" i="16"/>
  <c r="AB2410" i="16"/>
  <c r="AD2632" i="16"/>
  <c r="AB2632" i="16"/>
  <c r="AB2703" i="16"/>
  <c r="AD2703" i="16"/>
  <c r="AD2118" i="16"/>
  <c r="AB2118" i="16"/>
  <c r="AD2722" i="16"/>
  <c r="AB2722" i="16"/>
  <c r="AD2320" i="16"/>
  <c r="AB2320" i="16"/>
  <c r="AD1879" i="16"/>
  <c r="AB1879" i="16"/>
  <c r="AD2016" i="16"/>
  <c r="AB2016" i="16"/>
  <c r="AD2326" i="16"/>
  <c r="AB2326" i="16"/>
  <c r="AD1867" i="16"/>
  <c r="AB1867" i="16"/>
  <c r="AB1937" i="16"/>
  <c r="AD1937" i="16"/>
  <c r="AD2180" i="16"/>
  <c r="AB2180" i="16"/>
  <c r="AD2159" i="16"/>
  <c r="AB2159" i="16"/>
  <c r="AD2204" i="16"/>
  <c r="AB2204" i="16"/>
  <c r="AD2506" i="16"/>
  <c r="AB2506" i="16"/>
  <c r="AD2173" i="16"/>
  <c r="AB2173" i="16"/>
  <c r="AD2388" i="16"/>
  <c r="AB2388" i="16"/>
  <c r="AD2270" i="16"/>
  <c r="AB2270" i="16"/>
  <c r="AD2170" i="16"/>
  <c r="AB2170" i="16"/>
  <c r="AD2461" i="16"/>
  <c r="AB2461" i="16"/>
  <c r="AD1848" i="16"/>
  <c r="AB1848" i="16"/>
  <c r="AD2290" i="16"/>
  <c r="AB2290" i="16"/>
  <c r="AD2516" i="16"/>
  <c r="AB2516" i="16"/>
  <c r="AD1796" i="16"/>
  <c r="AB1796" i="16"/>
  <c r="AA86" i="15"/>
  <c r="AC86" i="15"/>
  <c r="AD86" i="15"/>
  <c r="AB86" i="15"/>
  <c r="AD59" i="16"/>
  <c r="AD23" i="16"/>
  <c r="AA36" i="15"/>
  <c r="AC36" i="15"/>
  <c r="AD36" i="15"/>
  <c r="AB36" i="15"/>
  <c r="AA115" i="15"/>
  <c r="AC115" i="15"/>
  <c r="AD115" i="15"/>
  <c r="AB115" i="15"/>
  <c r="AD2405" i="16"/>
  <c r="AB2405" i="16"/>
  <c r="AD1967" i="16"/>
  <c r="AB1967" i="16"/>
  <c r="AD2300" i="16"/>
  <c r="AB2300" i="16"/>
  <c r="AD2355" i="16"/>
  <c r="AB2355" i="16"/>
  <c r="AD2201" i="16"/>
  <c r="AB2201" i="16"/>
  <c r="AD2012" i="16"/>
  <c r="AB2012" i="16"/>
  <c r="AD2729" i="16"/>
  <c r="AB2729" i="16"/>
  <c r="AD2558" i="16"/>
  <c r="AB2558" i="16"/>
  <c r="AD2707" i="16"/>
  <c r="AB2707" i="16"/>
  <c r="AD2307" i="16"/>
  <c r="AB2307" i="16"/>
  <c r="AD2545" i="16"/>
  <c r="AB2545" i="16"/>
  <c r="AD2725" i="16"/>
  <c r="AB2725" i="16"/>
  <c r="AD2652" i="16"/>
  <c r="AB2652" i="16"/>
  <c r="AB56" i="16"/>
  <c r="AC56" i="16"/>
  <c r="AD2207" i="16"/>
  <c r="AB2207" i="16"/>
  <c r="AD2490" i="16"/>
  <c r="AB2490" i="16"/>
  <c r="AD2195" i="16"/>
  <c r="AB2195" i="16"/>
  <c r="AB2623" i="16"/>
  <c r="AD2623" i="16"/>
  <c r="AB2415" i="16"/>
  <c r="AD2415" i="16"/>
  <c r="AD2069" i="16"/>
  <c r="AB2069" i="16"/>
  <c r="AD1893" i="16"/>
  <c r="AB1893" i="16"/>
  <c r="AD2200" i="16"/>
  <c r="AB2200" i="16"/>
  <c r="AD1944" i="16"/>
  <c r="AB1944" i="16"/>
  <c r="AD2214" i="16"/>
  <c r="AB2214" i="16"/>
  <c r="AD2738" i="16"/>
  <c r="AB2738" i="16"/>
  <c r="AD2482" i="16"/>
  <c r="AB2482" i="16"/>
  <c r="AD2163" i="16"/>
  <c r="AB2163" i="16"/>
  <c r="AD2672" i="16"/>
  <c r="AB2672" i="16"/>
  <c r="AD2416" i="16"/>
  <c r="AB2416" i="16"/>
  <c r="AB2407" i="16"/>
  <c r="AD2407" i="16"/>
  <c r="AD2071" i="16"/>
  <c r="AB2071" i="16"/>
  <c r="AB1949" i="16"/>
  <c r="AD1949" i="16"/>
  <c r="AD2064" i="16"/>
  <c r="AB2064" i="16"/>
  <c r="AD1808" i="16"/>
  <c r="AB1808" i="16"/>
  <c r="AD2110" i="16"/>
  <c r="AB2110" i="16"/>
  <c r="AD2486" i="16"/>
  <c r="AB2486" i="16"/>
  <c r="AD2051" i="16"/>
  <c r="AB2051" i="16"/>
  <c r="AD2612" i="16"/>
  <c r="AB2612" i="16"/>
  <c r="AD2420" i="16"/>
  <c r="AB2420" i="16"/>
  <c r="AD2276" i="16"/>
  <c r="AB2276" i="16"/>
  <c r="AB2731" i="16"/>
  <c r="AD2731" i="16"/>
  <c r="AB2459" i="16"/>
  <c r="AD2459" i="16"/>
  <c r="AD2151" i="16"/>
  <c r="AB2151" i="16"/>
  <c r="AD2161" i="16"/>
  <c r="AB2161" i="16"/>
  <c r="AB1857" i="16"/>
  <c r="AD1857" i="16"/>
  <c r="AD2084" i="16"/>
  <c r="AB2084" i="16"/>
  <c r="AD1828" i="16"/>
  <c r="AB1828" i="16"/>
  <c r="AD2130" i="16"/>
  <c r="AB2130" i="16"/>
  <c r="AD1954" i="16"/>
  <c r="AB1954" i="16"/>
  <c r="AD2701" i="16"/>
  <c r="AB2701" i="16"/>
  <c r="AD2563" i="16"/>
  <c r="AB2563" i="16"/>
  <c r="AD2275" i="16"/>
  <c r="AB2275" i="16"/>
  <c r="AD1996" i="16"/>
  <c r="AB1996" i="16"/>
  <c r="AD2429" i="16"/>
  <c r="AB2429" i="16"/>
  <c r="AD2462" i="16"/>
  <c r="AB2462" i="16"/>
  <c r="AD2668" i="16"/>
  <c r="AB2668" i="16"/>
  <c r="AD2027" i="16"/>
  <c r="AB2027" i="16"/>
  <c r="AD2483" i="16"/>
  <c r="AB2483" i="16"/>
  <c r="AD2309" i="16"/>
  <c r="AB2309" i="16"/>
  <c r="AD2657" i="16"/>
  <c r="AB2657" i="16"/>
  <c r="AD2414" i="16"/>
  <c r="AB2414" i="16"/>
  <c r="AD2380" i="16"/>
  <c r="AB2380" i="16"/>
  <c r="AC88" i="16"/>
  <c r="AB88" i="16"/>
  <c r="AC61" i="16"/>
  <c r="AB61" i="16"/>
  <c r="AD2625" i="16"/>
  <c r="AB2625" i="16"/>
  <c r="AD2393" i="16"/>
  <c r="AB2393" i="16"/>
  <c r="AD2389" i="16"/>
  <c r="AB2389" i="16"/>
  <c r="AD2586" i="16"/>
  <c r="AB2586" i="16"/>
  <c r="AD2330" i="16"/>
  <c r="AB2330" i="16"/>
  <c r="AB2687" i="16"/>
  <c r="AD2687" i="16"/>
  <c r="AB2495" i="16"/>
  <c r="AD2495" i="16"/>
  <c r="AB2351" i="16"/>
  <c r="AD2351" i="16"/>
  <c r="AD1847" i="16"/>
  <c r="AB1847" i="16"/>
  <c r="AD2037" i="16"/>
  <c r="AB2037" i="16"/>
  <c r="AD1781" i="16"/>
  <c r="AB1781" i="16"/>
  <c r="AD2216" i="16"/>
  <c r="AB2216" i="16"/>
  <c r="AD1960" i="16"/>
  <c r="AB1960" i="16"/>
  <c r="AD2150" i="16"/>
  <c r="AB2150" i="16"/>
  <c r="AD2706" i="16"/>
  <c r="AB2706" i="16"/>
  <c r="AD2450" i="16"/>
  <c r="AB2450" i="16"/>
  <c r="AD2099" i="16"/>
  <c r="AB2099" i="16"/>
  <c r="AD2496" i="16"/>
  <c r="AB2496" i="16"/>
  <c r="AB2343" i="16"/>
  <c r="AD2343" i="16"/>
  <c r="AD2237" i="16"/>
  <c r="AB2237" i="16"/>
  <c r="AD2077" i="16"/>
  <c r="AB2077" i="16"/>
  <c r="AB1853" i="16"/>
  <c r="AD1853" i="16"/>
  <c r="AD2048" i="16"/>
  <c r="AB2048" i="16"/>
  <c r="AD1792" i="16"/>
  <c r="AB1792" i="16"/>
  <c r="AD2094" i="16"/>
  <c r="AB2094" i="16"/>
  <c r="AD2726" i="16"/>
  <c r="AB2726" i="16"/>
  <c r="AD2470" i="16"/>
  <c r="AB2470" i="16"/>
  <c r="AD1987" i="16"/>
  <c r="AB1987" i="16"/>
  <c r="AD2676" i="16"/>
  <c r="AB2676" i="16"/>
  <c r="AD2356" i="16"/>
  <c r="AB2356" i="16"/>
  <c r="AD1931" i="16"/>
  <c r="AB1931" i="16"/>
  <c r="AB2507" i="16"/>
  <c r="AD2507" i="16"/>
  <c r="AB2251" i="16"/>
  <c r="AD2251" i="16"/>
  <c r="AD2129" i="16"/>
  <c r="AB2129" i="16"/>
  <c r="AB1889" i="16"/>
  <c r="AD1889" i="16"/>
  <c r="AD2100" i="16"/>
  <c r="AB2100" i="16"/>
  <c r="AD1844" i="16"/>
  <c r="AB1844" i="16"/>
  <c r="AD2146" i="16"/>
  <c r="AB2146" i="16"/>
  <c r="AD1970" i="16"/>
  <c r="AB1970" i="16"/>
  <c r="AD1810" i="16"/>
  <c r="AB1810" i="16"/>
  <c r="AD2473" i="16"/>
  <c r="AB2473" i="16"/>
  <c r="AD1871" i="16"/>
  <c r="AB1871" i="16"/>
  <c r="AD2382" i="16"/>
  <c r="AB2382" i="16"/>
  <c r="AD2268" i="16"/>
  <c r="AB2268" i="16"/>
  <c r="AD2076" i="16"/>
  <c r="AB2076" i="16"/>
  <c r="AD2106" i="16"/>
  <c r="AB2106" i="16"/>
  <c r="AD2702" i="16"/>
  <c r="AB2702" i="16"/>
  <c r="AD1827" i="16"/>
  <c r="AB1827" i="16"/>
  <c r="AD2675" i="16"/>
  <c r="AB2675" i="16"/>
  <c r="AD2673" i="16"/>
  <c r="AB2673" i="16"/>
  <c r="AC101" i="16"/>
  <c r="AB101" i="16"/>
  <c r="AD2445" i="16"/>
  <c r="AB2445" i="16"/>
  <c r="AD2653" i="16"/>
  <c r="AB2653" i="16"/>
  <c r="AD2478" i="16"/>
  <c r="AB2478" i="16"/>
  <c r="AB157" i="16"/>
  <c r="AC157" i="16"/>
  <c r="AD2365" i="16"/>
  <c r="AB2365" i="16"/>
  <c r="AD2585" i="16"/>
  <c r="AB2585" i="16"/>
  <c r="AD2538" i="16"/>
  <c r="AB2538" i="16"/>
  <c r="AD2282" i="16"/>
  <c r="AB2282" i="16"/>
  <c r="AB2591" i="16"/>
  <c r="AD2591" i="16"/>
  <c r="AB2271" i="16"/>
  <c r="AD2271" i="16"/>
  <c r="AD2213" i="16"/>
  <c r="AB2213" i="16"/>
  <c r="AD1845" i="16"/>
  <c r="AB1845" i="16"/>
  <c r="AD2008" i="16"/>
  <c r="AB2008" i="16"/>
  <c r="AD2198" i="16"/>
  <c r="AB2198" i="16"/>
  <c r="AD2626" i="16"/>
  <c r="AB2626" i="16"/>
  <c r="AD2370" i="16"/>
  <c r="AB2370" i="16"/>
  <c r="AD2704" i="16"/>
  <c r="AB2704" i="16"/>
  <c r="AD2448" i="16"/>
  <c r="AB2448" i="16"/>
  <c r="AB2029" i="16"/>
  <c r="AD2029" i="16"/>
  <c r="AB1901" i="16"/>
  <c r="AD1901" i="16"/>
  <c r="AD2128" i="16"/>
  <c r="AB2128" i="16"/>
  <c r="AD1872" i="16"/>
  <c r="AB1872" i="16"/>
  <c r="AD2678" i="16"/>
  <c r="AB2678" i="16"/>
  <c r="AD2422" i="16"/>
  <c r="AB2422" i="16"/>
  <c r="AD2179" i="16"/>
  <c r="AB2179" i="16"/>
  <c r="AD2644" i="16"/>
  <c r="AB2644" i="16"/>
  <c r="AB2603" i="16"/>
  <c r="AD2603" i="16"/>
  <c r="AB2347" i="16"/>
  <c r="AD2347" i="16"/>
  <c r="AD2145" i="16"/>
  <c r="AB2145" i="16"/>
  <c r="AB2017" i="16"/>
  <c r="AD2017" i="16"/>
  <c r="AB1873" i="16"/>
  <c r="AD1873" i="16"/>
  <c r="AD2036" i="16"/>
  <c r="AB2036" i="16"/>
  <c r="AD2114" i="16"/>
  <c r="AB2114" i="16"/>
  <c r="AD2685" i="16"/>
  <c r="AB2685" i="16"/>
  <c r="AD2670" i="16"/>
  <c r="AB2670" i="16"/>
  <c r="AD2636" i="16"/>
  <c r="AB2636" i="16"/>
  <c r="AD1863" i="16"/>
  <c r="AB1863" i="16"/>
  <c r="AD1916" i="16"/>
  <c r="AB1916" i="16"/>
  <c r="AB82" i="16"/>
  <c r="AC82" i="16"/>
  <c r="AB47" i="16"/>
  <c r="AC47" i="16"/>
  <c r="AD2633" i="16"/>
  <c r="AB2633" i="16"/>
  <c r="AD2366" i="16"/>
  <c r="AB2366" i="16"/>
  <c r="AD2604" i="16"/>
  <c r="AB2604" i="16"/>
  <c r="AB117" i="16"/>
  <c r="AC117" i="16"/>
  <c r="AD2637" i="16"/>
  <c r="AB2637" i="16"/>
  <c r="AD2067" i="16"/>
  <c r="AB2067" i="16"/>
  <c r="AB2447" i="16"/>
  <c r="AD2447" i="16"/>
  <c r="AD1957" i="16"/>
  <c r="AB1957" i="16"/>
  <c r="AD2104" i="16"/>
  <c r="AB2104" i="16"/>
  <c r="AD2304" i="16"/>
  <c r="AB2304" i="16"/>
  <c r="AD1888" i="16"/>
  <c r="AB1888" i="16"/>
  <c r="AD2115" i="16"/>
  <c r="AB2115" i="16"/>
  <c r="AB2571" i="16"/>
  <c r="AD2571" i="16"/>
  <c r="AD1876" i="16"/>
  <c r="AB1876" i="16"/>
  <c r="AB128" i="16"/>
  <c r="AC128" i="16"/>
  <c r="AD2531" i="16"/>
  <c r="AB2531" i="16"/>
  <c r="AD2028" i="16"/>
  <c r="AB2028" i="16"/>
  <c r="AB35" i="16"/>
  <c r="AC35" i="16"/>
  <c r="AD2505" i="16"/>
  <c r="AB2505" i="16"/>
  <c r="AD2593" i="16"/>
  <c r="AB2593" i="16"/>
  <c r="AD2083" i="16"/>
  <c r="AB2083" i="16"/>
  <c r="AD2428" i="16"/>
  <c r="AB2428" i="16"/>
  <c r="AD2442" i="16"/>
  <c r="AB2442" i="16"/>
  <c r="AB2559" i="16"/>
  <c r="AD2559" i="16"/>
  <c r="AD1973" i="16"/>
  <c r="AB1973" i="16"/>
  <c r="AD2642" i="16"/>
  <c r="AB2642" i="16"/>
  <c r="AD2352" i="16"/>
  <c r="AB2352" i="16"/>
  <c r="AD1856" i="16"/>
  <c r="AB1856" i="16"/>
  <c r="AD2662" i="16"/>
  <c r="AB2662" i="16"/>
  <c r="AD2241" i="16"/>
  <c r="AB2241" i="16"/>
  <c r="AD2164" i="16"/>
  <c r="AB2164" i="16"/>
  <c r="AC80" i="16"/>
  <c r="AB80" i="16"/>
  <c r="AD2669" i="16"/>
  <c r="AB2669" i="16"/>
  <c r="AD2489" i="16"/>
  <c r="AB2489" i="16"/>
  <c r="AB31" i="16"/>
  <c r="AC31" i="16"/>
  <c r="AB62" i="16"/>
  <c r="AC62" i="16"/>
  <c r="AD2143" i="16"/>
  <c r="AB2143" i="16"/>
  <c r="AD2313" i="16"/>
  <c r="AB2313" i="16"/>
  <c r="AC116" i="16"/>
  <c r="AB116" i="16"/>
  <c r="AD2570" i="16"/>
  <c r="AB2570" i="16"/>
  <c r="AB2639" i="16"/>
  <c r="AD2639" i="16"/>
  <c r="AD2005" i="16"/>
  <c r="AB2005" i="16"/>
  <c r="AD2136" i="16"/>
  <c r="AB2136" i="16"/>
  <c r="AD2576" i="16"/>
  <c r="AB2576" i="16"/>
  <c r="AD2144" i="16"/>
  <c r="AB2144" i="16"/>
  <c r="AD2580" i="16"/>
  <c r="AB2580" i="16"/>
  <c r="AD2178" i="16"/>
  <c r="AB2178" i="16"/>
  <c r="AH2025" i="16"/>
  <c r="AA2025" i="16"/>
  <c r="AH2058" i="16"/>
  <c r="AA2058" i="16"/>
  <c r="AH1930" i="16"/>
  <c r="AA1930" i="16"/>
  <c r="AH1802" i="16"/>
  <c r="AA1802" i="16"/>
  <c r="AB1802" i="16"/>
  <c r="AH2615" i="16"/>
  <c r="AA2615" i="16"/>
  <c r="AH2439" i="16"/>
  <c r="AA2439" i="16"/>
  <c r="AH1934" i="16"/>
  <c r="AA1934" i="16"/>
  <c r="AH2169" i="16"/>
  <c r="AA2169" i="16"/>
  <c r="AH1881" i="16"/>
  <c r="AA1881" i="16"/>
  <c r="AH2202" i="16"/>
  <c r="AA2202" i="16"/>
  <c r="AH1962" i="16"/>
  <c r="AA1962" i="16"/>
  <c r="AH2616" i="16"/>
  <c r="AA2616" i="16"/>
  <c r="AH2296" i="16"/>
  <c r="AA2296" i="16"/>
  <c r="AH2551" i="16"/>
  <c r="AA2551" i="16"/>
  <c r="AH2375" i="16"/>
  <c r="AA2375" i="16"/>
  <c r="AH1918" i="16"/>
  <c r="AA1918" i="16"/>
  <c r="AH2057" i="16"/>
  <c r="AA2057" i="16"/>
  <c r="AH2696" i="16"/>
  <c r="AA2696" i="16"/>
  <c r="AH2568" i="16"/>
  <c r="AA2568" i="16"/>
  <c r="AH2408" i="16"/>
  <c r="AA2408" i="16"/>
  <c r="AH2264" i="16"/>
  <c r="AA2264" i="16"/>
  <c r="AH2038" i="16"/>
  <c r="AA2038" i="16"/>
  <c r="AH1846" i="16"/>
  <c r="AA1846" i="16"/>
  <c r="AH2391" i="16"/>
  <c r="AA2391" i="16"/>
  <c r="AH1886" i="16"/>
  <c r="AA1886" i="16"/>
  <c r="AH2248" i="16"/>
  <c r="AA2248" i="16"/>
  <c r="AH1926" i="16"/>
  <c r="AA1926" i="16"/>
  <c r="AH1961" i="16"/>
  <c r="AA1961" i="16"/>
  <c r="AH2472" i="16"/>
  <c r="AA2472" i="16"/>
  <c r="AD2472" i="16"/>
  <c r="AH1974" i="16"/>
  <c r="AA1974" i="16"/>
  <c r="AH2711" i="16"/>
  <c r="AA2711" i="16"/>
  <c r="AH2217" i="16"/>
  <c r="AA2217" i="16"/>
  <c r="AH2122" i="16"/>
  <c r="AA2122" i="16"/>
  <c r="AH2440" i="16"/>
  <c r="AA2440" i="16"/>
  <c r="AH2006" i="16"/>
  <c r="AA2006" i="16"/>
  <c r="AH2227" i="16"/>
  <c r="AA2227" i="16"/>
  <c r="AH2125" i="16"/>
  <c r="AA2125" i="16"/>
  <c r="AH2246" i="16"/>
  <c r="AA2246" i="16"/>
  <c r="AH2395" i="16"/>
  <c r="AA2395" i="16"/>
  <c r="AD1846" i="16"/>
  <c r="AB1846" i="16"/>
  <c r="AD2568" i="16"/>
  <c r="AB2568" i="16"/>
  <c r="AB2616" i="16"/>
  <c r="AD1802" i="16"/>
  <c r="AD31" i="16"/>
  <c r="AD80" i="16"/>
  <c r="AW128" i="16"/>
  <c r="AX128" i="16"/>
  <c r="AD128" i="16"/>
  <c r="AD47" i="16"/>
  <c r="AD2517" i="16"/>
  <c r="AB2517" i="16"/>
  <c r="AD2341" i="16"/>
  <c r="AB2341" i="16"/>
  <c r="AD2430" i="16"/>
  <c r="AB2430" i="16"/>
  <c r="AD2000" i="16"/>
  <c r="AB2000" i="16"/>
  <c r="AD2547" i="16"/>
  <c r="AB2547" i="16"/>
  <c r="AD2085" i="16"/>
  <c r="AB2085" i="16"/>
  <c r="AD2240" i="16"/>
  <c r="AB2240" i="16"/>
  <c r="AD2272" i="16"/>
  <c r="AB2272" i="16"/>
  <c r="AD2674" i="16"/>
  <c r="AB2674" i="16"/>
  <c r="AD2518" i="16"/>
  <c r="AB2518" i="16"/>
  <c r="AD2126" i="16"/>
  <c r="AB2126" i="16"/>
  <c r="AD2141" i="16"/>
  <c r="AB2141" i="16"/>
  <c r="AD2544" i="16"/>
  <c r="AB2544" i="16"/>
  <c r="AD1852" i="16"/>
  <c r="AB1852" i="16"/>
  <c r="AD2348" i="16"/>
  <c r="AB2348" i="16"/>
  <c r="AD1909" i="16"/>
  <c r="AB1909" i="16"/>
  <c r="AD2325" i="16"/>
  <c r="AB2325" i="16"/>
  <c r="AD53" i="16"/>
  <c r="AD33" i="16"/>
  <c r="AD54" i="16"/>
  <c r="AD95" i="16"/>
  <c r="AD1794" i="16"/>
  <c r="AB1794" i="16"/>
  <c r="AD2597" i="16"/>
  <c r="AB2597" i="16"/>
  <c r="AD2095" i="16"/>
  <c r="AB2095" i="16"/>
  <c r="AD2050" i="16"/>
  <c r="AB2050" i="16"/>
  <c r="AD2305" i="16"/>
  <c r="AB2305" i="16"/>
  <c r="AB96" i="16"/>
  <c r="AC96" i="16"/>
  <c r="AD2537" i="16"/>
  <c r="AB2537" i="16"/>
  <c r="AD1964" i="16"/>
  <c r="AB1964" i="16"/>
  <c r="AD2153" i="16"/>
  <c r="AB2153" i="16"/>
  <c r="AD2684" i="16"/>
  <c r="AB2684" i="16"/>
  <c r="AD2705" i="16"/>
  <c r="AB2705" i="16"/>
  <c r="AD1895" i="16"/>
  <c r="AB1895" i="16"/>
  <c r="AD2244" i="16"/>
  <c r="AB2244" i="16"/>
  <c r="AD1795" i="16"/>
  <c r="AB1795" i="16"/>
  <c r="AD2032" i="16"/>
  <c r="AB2032" i="16"/>
  <c r="AB2567" i="16"/>
  <c r="AD2567" i="16"/>
  <c r="AD1912" i="16"/>
  <c r="AB1912" i="16"/>
  <c r="AB2543" i="16"/>
  <c r="AD2543" i="16"/>
  <c r="AD2079" i="16"/>
  <c r="AB2079" i="16"/>
  <c r="AD2398" i="16"/>
  <c r="AB2398" i="16"/>
  <c r="AD2236" i="16"/>
  <c r="AB2236" i="16"/>
  <c r="AW105" i="16"/>
  <c r="AX105" i="16"/>
  <c r="AD105" i="16"/>
  <c r="AW146" i="16"/>
  <c r="AX146" i="16"/>
  <c r="AD146" i="16"/>
  <c r="AD1974" i="16"/>
  <c r="AB1974" i="16"/>
  <c r="AD2408" i="16"/>
  <c r="AB2408" i="16"/>
  <c r="AD2296" i="16"/>
  <c r="AB2296" i="16"/>
  <c r="AB2615" i="16"/>
  <c r="AD2615" i="16"/>
  <c r="AD2025" i="16"/>
  <c r="AB2025" i="16"/>
  <c r="AD35" i="16"/>
  <c r="AD82" i="16"/>
  <c r="AD61" i="16"/>
  <c r="AW145" i="16"/>
  <c r="AX145" i="16"/>
  <c r="AD145" i="16"/>
  <c r="AW133" i="16"/>
  <c r="AX133" i="16"/>
  <c r="AD133" i="16"/>
  <c r="AD48" i="16"/>
  <c r="AD38" i="16"/>
  <c r="AD2574" i="16"/>
  <c r="AB2574" i="16"/>
  <c r="AD2540" i="16"/>
  <c r="AB2540" i="16"/>
  <c r="AD2234" i="16"/>
  <c r="AB2234" i="16"/>
  <c r="AC41" i="16"/>
  <c r="AB41" i="16"/>
  <c r="AB113" i="16"/>
  <c r="AC113" i="16"/>
  <c r="AB130" i="16"/>
  <c r="AC130" i="16"/>
  <c r="AD2194" i="16"/>
  <c r="AB2194" i="16"/>
  <c r="AD1831" i="16"/>
  <c r="AB1831" i="16"/>
  <c r="AD2394" i="16"/>
  <c r="AB2394" i="16"/>
  <c r="AD2601" i="16"/>
  <c r="AB2601" i="16"/>
  <c r="AC37" i="16"/>
  <c r="AB37" i="16"/>
  <c r="AD2660" i="16"/>
  <c r="AB2660" i="16"/>
  <c r="AD2364" i="16"/>
  <c r="AB2364" i="16"/>
  <c r="AD2449" i="16"/>
  <c r="AB2449" i="16"/>
  <c r="AD2092" i="16"/>
  <c r="AB2092" i="16"/>
  <c r="AW110" i="16"/>
  <c r="AX110" i="16"/>
  <c r="AD110" i="16"/>
  <c r="AD40" i="16"/>
  <c r="AD2361" i="16"/>
  <c r="AB2361" i="16"/>
  <c r="AB2583" i="16"/>
  <c r="AD2583" i="16"/>
  <c r="AD1782" i="16"/>
  <c r="AB1782" i="16"/>
  <c r="AD2003" i="16"/>
  <c r="AB2003" i="16"/>
  <c r="AD2510" i="16"/>
  <c r="AB2510" i="16"/>
  <c r="AB106" i="16"/>
  <c r="AC106" i="16"/>
  <c r="AD2009" i="16"/>
  <c r="AB2009" i="16"/>
  <c r="AD2292" i="16"/>
  <c r="AB2292" i="16"/>
  <c r="AD2127" i="16"/>
  <c r="AB2127" i="16"/>
  <c r="AD2723" i="16"/>
  <c r="AB2723" i="16"/>
  <c r="AC72" i="16"/>
  <c r="AB72" i="16"/>
  <c r="AD2138" i="16"/>
  <c r="AB2138" i="16"/>
  <c r="AD2073" i="16"/>
  <c r="AB2073" i="16"/>
  <c r="AD2082" i="16"/>
  <c r="AB2082" i="16"/>
  <c r="AD2113" i="16"/>
  <c r="AB2113" i="16"/>
  <c r="AD2238" i="16"/>
  <c r="AB2238" i="16"/>
  <c r="AB2535" i="16"/>
  <c r="AD2535" i="16"/>
  <c r="AD2640" i="16"/>
  <c r="AB2640" i="16"/>
  <c r="AD1875" i="16"/>
  <c r="AB1875" i="16"/>
  <c r="AD2645" i="16"/>
  <c r="AB2645" i="16"/>
  <c r="AC144" i="16"/>
  <c r="AB144" i="16"/>
  <c r="AD2485" i="16"/>
  <c r="AB2485" i="16"/>
  <c r="AD2565" i="16"/>
  <c r="AB2565" i="16"/>
  <c r="AD2700" i="16"/>
  <c r="AB2700" i="16"/>
  <c r="AD1980" i="16"/>
  <c r="AB1980" i="16"/>
  <c r="AD2627" i="16"/>
  <c r="AB2627" i="16"/>
  <c r="AD2015" i="16"/>
  <c r="AB2015" i="16"/>
  <c r="AW124" i="16"/>
  <c r="AX124" i="16"/>
  <c r="AD124" i="16"/>
  <c r="AD43" i="16"/>
  <c r="AD51" i="16"/>
  <c r="AB2711" i="16"/>
  <c r="AD2711" i="16"/>
  <c r="AD2264" i="16"/>
  <c r="AB2264" i="16"/>
  <c r="AB2439" i="16"/>
  <c r="AD2439" i="16"/>
  <c r="AD2058" i="16"/>
  <c r="AB2058" i="16"/>
  <c r="AW157" i="16"/>
  <c r="AX157" i="16"/>
  <c r="AD157" i="16"/>
  <c r="AD88" i="16"/>
  <c r="AD2716" i="16"/>
  <c r="AB2716" i="16"/>
  <c r="AC32" i="16"/>
  <c r="AB32" i="16"/>
  <c r="AB114" i="16"/>
  <c r="AC114" i="16"/>
  <c r="AD2035" i="16"/>
  <c r="AB2035" i="16"/>
  <c r="AD2609" i="16"/>
  <c r="AB2609" i="16"/>
  <c r="AD2063" i="16"/>
  <c r="AB2063" i="16"/>
  <c r="AD2480" i="16"/>
  <c r="AB2480" i="16"/>
  <c r="AB1933" i="16"/>
  <c r="AD1933" i="16"/>
  <c r="AD2736" i="16"/>
  <c r="AB2736" i="16"/>
  <c r="AD2080" i="16"/>
  <c r="AB2080" i="16"/>
  <c r="AB2727" i="16"/>
  <c r="AD2727" i="16"/>
  <c r="AD2562" i="16"/>
  <c r="AB2562" i="16"/>
  <c r="AC129" i="16"/>
  <c r="AB129" i="16"/>
  <c r="AD2339" i="16"/>
  <c r="AB2339" i="16"/>
  <c r="AD2421" i="16"/>
  <c r="AB2421" i="16"/>
  <c r="AD1800" i="16"/>
  <c r="AB1800" i="16"/>
  <c r="AB2431" i="16"/>
  <c r="AD2431" i="16"/>
  <c r="AB24" i="16"/>
  <c r="AC24" i="16"/>
  <c r="AD159" i="16"/>
  <c r="AW159" i="16"/>
  <c r="AX159" i="16"/>
  <c r="AW143" i="16"/>
  <c r="AX143" i="16"/>
  <c r="AD143" i="16"/>
  <c r="AD63" i="16"/>
  <c r="AD2710" i="16"/>
  <c r="AB2710" i="16"/>
  <c r="AD2432" i="16"/>
  <c r="AB2432" i="16"/>
  <c r="AD2522" i="16"/>
  <c r="AB2522" i="16"/>
  <c r="AD2617" i="16"/>
  <c r="AB2617" i="16"/>
  <c r="AD1898" i="16"/>
  <c r="AB1898" i="16"/>
  <c r="AD1849" i="16"/>
  <c r="AB1849" i="16"/>
  <c r="AD2467" i="16"/>
  <c r="AB2467" i="16"/>
  <c r="AD2681" i="16"/>
  <c r="AB2681" i="16"/>
  <c r="AD2548" i="16"/>
  <c r="AB2548" i="16"/>
  <c r="AD2694" i="16"/>
  <c r="AB2694" i="16"/>
  <c r="AD2062" i="16"/>
  <c r="AB2062" i="16"/>
  <c r="AD1815" i="16"/>
  <c r="AB1815" i="16"/>
  <c r="AD2384" i="16"/>
  <c r="AB2384" i="16"/>
  <c r="AD2434" i="16"/>
  <c r="AB2434" i="16"/>
  <c r="AD1989" i="16"/>
  <c r="AB1989" i="16"/>
  <c r="AD2291" i="16"/>
  <c r="AB2291" i="16"/>
  <c r="AW97" i="16"/>
  <c r="AX97" i="16"/>
  <c r="AD97" i="16"/>
  <c r="AD2227" i="16"/>
  <c r="AB2227" i="16"/>
  <c r="AD2125" i="16"/>
  <c r="AB2125" i="16"/>
  <c r="AD2038" i="16"/>
  <c r="AB2038" i="16"/>
  <c r="AD2696" i="16"/>
  <c r="AB2696" i="16"/>
  <c r="AD1934" i="16"/>
  <c r="AB1934" i="16"/>
  <c r="AD1930" i="16"/>
  <c r="AB1930" i="16"/>
  <c r="AW116" i="16"/>
  <c r="AX116" i="16"/>
  <c r="AD116" i="16"/>
  <c r="AD62" i="16"/>
  <c r="AW117" i="16"/>
  <c r="AX117" i="16"/>
  <c r="AD117" i="16"/>
  <c r="AW101" i="16"/>
  <c r="AX101" i="16"/>
  <c r="AD101" i="16"/>
  <c r="AD56" i="16"/>
  <c r="AD39" i="16"/>
  <c r="AD81" i="16"/>
  <c r="AD1935" i="16"/>
  <c r="AB1935" i="16"/>
  <c r="AD2401" i="16"/>
  <c r="AB2401" i="16"/>
  <c r="AD2608" i="16"/>
  <c r="AB2608" i="16"/>
  <c r="AB69" i="16"/>
  <c r="AC69" i="16"/>
  <c r="AD2641" i="16"/>
  <c r="AB2641" i="16"/>
  <c r="AD2686" i="16"/>
  <c r="AB2686" i="16"/>
  <c r="AD2557" i="16"/>
  <c r="AB2557" i="16"/>
  <c r="AD1842" i="16"/>
  <c r="AB1842" i="16"/>
  <c r="AD2212" i="16"/>
  <c r="AB2212" i="16"/>
  <c r="AB2587" i="16"/>
  <c r="AD2587" i="16"/>
  <c r="AD1819" i="16"/>
  <c r="AB1819" i="16"/>
  <c r="AD2638" i="16"/>
  <c r="AB2638" i="16"/>
  <c r="AD2501" i="16"/>
  <c r="AB2501" i="16"/>
  <c r="AD2308" i="16"/>
  <c r="AB2308" i="16"/>
  <c r="AD2598" i="16"/>
  <c r="AB2598" i="16"/>
  <c r="AD2425" i="16"/>
  <c r="AB2425" i="16"/>
  <c r="AD2435" i="16"/>
  <c r="AB2435" i="16"/>
  <c r="AD2541" i="16"/>
  <c r="AB2541" i="16"/>
  <c r="AD2078" i="16"/>
  <c r="AB2078" i="16"/>
  <c r="AD2231" i="16"/>
  <c r="AB2231" i="16"/>
  <c r="AD2536" i="16"/>
  <c r="AB2536" i="16"/>
  <c r="AD2730" i="16"/>
  <c r="AB2730" i="16"/>
  <c r="AD2191" i="16"/>
  <c r="AB2191" i="16"/>
  <c r="AD1788" i="16"/>
  <c r="AB1788" i="16"/>
  <c r="AD2529" i="16"/>
  <c r="AB2529" i="16"/>
  <c r="AD2628" i="16"/>
  <c r="AB2628" i="16"/>
  <c r="AD2266" i="16"/>
  <c r="AB2266" i="16"/>
  <c r="AD2211" i="16"/>
  <c r="AB2211" i="16"/>
  <c r="AD2302" i="16"/>
  <c r="AB2302" i="16"/>
  <c r="AD2220" i="16"/>
  <c r="AB2220" i="16"/>
  <c r="AD1991" i="16"/>
  <c r="AB1991" i="16"/>
  <c r="AD2718" i="16"/>
  <c r="AB2718" i="16"/>
  <c r="AD2228" i="16"/>
  <c r="AB2228" i="16"/>
  <c r="AB2379" i="16"/>
  <c r="AD2379" i="16"/>
  <c r="AD1902" i="16"/>
  <c r="AB1902" i="16"/>
  <c r="AB1885" i="16"/>
  <c r="AD1885" i="16"/>
  <c r="AD2107" i="16"/>
  <c r="AB2107" i="16"/>
  <c r="AD1971" i="16"/>
  <c r="AB1971" i="16"/>
  <c r="AD2682" i="16"/>
  <c r="AB2682" i="16"/>
  <c r="AD2621" i="16"/>
  <c r="AB2621" i="16"/>
  <c r="AD2316" i="16"/>
  <c r="AB2316" i="16"/>
  <c r="AD2611" i="16"/>
  <c r="AB2611" i="16"/>
  <c r="AD2661" i="16"/>
  <c r="AB2661" i="16"/>
  <c r="AD1914" i="16"/>
  <c r="AB1914" i="16"/>
  <c r="AD1993" i="16"/>
  <c r="AB1993" i="16"/>
  <c r="AB65" i="16"/>
  <c r="AC65" i="16"/>
  <c r="AD64" i="16"/>
  <c r="AW132" i="16"/>
  <c r="AX132" i="16"/>
  <c r="AD132" i="16"/>
  <c r="AD65" i="16"/>
  <c r="AW130" i="16"/>
  <c r="AX130" i="16"/>
  <c r="AD130" i="16"/>
  <c r="AD24" i="16"/>
  <c r="AW129" i="16"/>
  <c r="AX129" i="16"/>
  <c r="AD129" i="16"/>
  <c r="AD144" i="16"/>
  <c r="AW144" i="16"/>
  <c r="AX144" i="16"/>
  <c r="AW113" i="16"/>
  <c r="AX113" i="16"/>
  <c r="AD113" i="16"/>
  <c r="AD41" i="16"/>
  <c r="AW96" i="16"/>
  <c r="AX96" i="16"/>
  <c r="AD96" i="16"/>
  <c r="AD69" i="16"/>
  <c r="AD72" i="16"/>
  <c r="AW106" i="16"/>
  <c r="AX106" i="16"/>
  <c r="AD106" i="16"/>
  <c r="AW114" i="16"/>
  <c r="AX114" i="16"/>
  <c r="AD114" i="16"/>
  <c r="AD32" i="16"/>
  <c r="AD37" i="16"/>
  <c r="Z193" i="17"/>
  <c r="G193" i="17"/>
  <c r="AU193" i="17"/>
  <c r="AD2395" i="16"/>
  <c r="AB2395" i="16"/>
  <c r="AD1961" i="16"/>
  <c r="AB1961" i="16"/>
  <c r="AD2101" i="16"/>
  <c r="AB2101" i="16"/>
  <c r="AC104" i="16"/>
  <c r="AB104" i="16"/>
  <c r="AD1877" i="16"/>
  <c r="AB1877" i="16"/>
  <c r="AD2469" i="16"/>
  <c r="AB2469" i="16"/>
  <c r="AD2590" i="16"/>
  <c r="AB2590" i="16"/>
  <c r="AD2336" i="16"/>
  <c r="AB2336" i="16"/>
  <c r="AB2269" i="16"/>
  <c r="AD2269" i="16"/>
  <c r="AB2721" i="16"/>
  <c r="AD2721" i="16"/>
  <c r="AD2116" i="16"/>
  <c r="AB2116" i="16"/>
  <c r="AD2158" i="16"/>
  <c r="AB2158" i="16"/>
  <c r="AD2554" i="16"/>
  <c r="AB2554" i="16"/>
  <c r="AD2734" i="16"/>
  <c r="AB2734" i="16"/>
  <c r="AD1977" i="16"/>
  <c r="AB1977" i="16"/>
  <c r="AD2246" i="16"/>
  <c r="AB2246" i="16"/>
  <c r="AD2217" i="16"/>
  <c r="AB2217" i="16"/>
  <c r="AD1926" i="16"/>
  <c r="AB1926" i="16"/>
  <c r="AD2057" i="16"/>
  <c r="AB2057" i="16"/>
  <c r="AB1962" i="16"/>
  <c r="AD1962" i="16"/>
  <c r="AD1883" i="16"/>
  <c r="AB1883" i="16"/>
  <c r="AB2052" i="16"/>
  <c r="AD2052" i="16"/>
  <c r="AD2417" i="16"/>
  <c r="AB2417" i="16"/>
  <c r="AB1892" i="16"/>
  <c r="AD1892" i="16"/>
  <c r="AD2708" i="16"/>
  <c r="AB2708" i="16"/>
  <c r="AB1805" i="16"/>
  <c r="AD1805" i="16"/>
  <c r="AD2229" i="16"/>
  <c r="AB2229" i="16"/>
  <c r="AD2249" i="16"/>
  <c r="AB2249" i="16"/>
  <c r="AB2175" i="16"/>
  <c r="AD2175" i="16"/>
  <c r="AB2677" i="16"/>
  <c r="AD2677" i="16"/>
  <c r="AD2262" i="16"/>
  <c r="AB2262" i="16"/>
  <c r="AD1813" i="16"/>
  <c r="AB1813" i="16"/>
  <c r="AD1939" i="16"/>
  <c r="AB1939" i="16"/>
  <c r="AD1921" i="16"/>
  <c r="AB1921" i="16"/>
  <c r="AD1920" i="16"/>
  <c r="AB1920" i="16"/>
  <c r="AD2274" i="16"/>
  <c r="AB2274" i="16"/>
  <c r="AB2245" i="16"/>
  <c r="AD2245" i="16"/>
  <c r="AD2119" i="16"/>
  <c r="AB2119" i="16"/>
  <c r="AD1968" i="16"/>
  <c r="AB1968" i="16"/>
  <c r="AD2280" i="16"/>
  <c r="AB2280" i="16"/>
  <c r="AD2437" i="16"/>
  <c r="AB2437" i="16"/>
  <c r="AB2221" i="16"/>
  <c r="AD2221" i="16"/>
  <c r="AD2250" i="16"/>
  <c r="AB2250" i="16"/>
  <c r="AD2254" i="16"/>
  <c r="AB2254" i="16"/>
  <c r="AD2475" i="16"/>
  <c r="AB2475" i="16"/>
  <c r="AD2698" i="16"/>
  <c r="AB2698" i="16"/>
  <c r="AD2004" i="16"/>
  <c r="AB2004" i="16"/>
  <c r="AD2452" i="16"/>
  <c r="AB2452" i="16"/>
  <c r="AD2135" i="16"/>
  <c r="AB2135" i="16"/>
  <c r="AD2167" i="16"/>
  <c r="AB2167" i="16"/>
  <c r="AB2349" i="16"/>
  <c r="AD2349" i="16"/>
  <c r="AD1791" i="16"/>
  <c r="AB1791" i="16"/>
  <c r="AD2215" i="16"/>
  <c r="AB2215" i="16"/>
  <c r="AD1936" i="16"/>
  <c r="AB1936" i="16"/>
  <c r="AD2171" i="16"/>
  <c r="AB2171" i="16"/>
  <c r="AD2184" i="16"/>
  <c r="AB2184" i="16"/>
  <c r="AD2552" i="16"/>
  <c r="AB2552" i="16"/>
  <c r="AD1972" i="16"/>
  <c r="AB1972" i="16"/>
  <c r="AB2155" i="16"/>
  <c r="AD2155" i="16"/>
  <c r="AD2042" i="16"/>
  <c r="AB2042" i="16"/>
  <c r="AD2622" i="16"/>
  <c r="AB2622" i="16"/>
  <c r="AD2248" i="16"/>
  <c r="AB2248" i="16"/>
  <c r="AD1918" i="16"/>
  <c r="AB1918" i="16"/>
  <c r="AD2202" i="16"/>
  <c r="AB2202" i="16"/>
  <c r="AB2651" i="16"/>
  <c r="AD2651" i="16"/>
  <c r="AD2177" i="16"/>
  <c r="AB2177" i="16"/>
  <c r="AB98" i="16"/>
  <c r="AC98" i="16"/>
  <c r="AD2148" i="16"/>
  <c r="AB2148" i="16"/>
  <c r="AD2278" i="16"/>
  <c r="AB2278" i="16"/>
  <c r="AD2418" i="16"/>
  <c r="AB2418" i="16"/>
  <c r="AB2287" i="16"/>
  <c r="AD2287" i="16"/>
  <c r="AD1823" i="16"/>
  <c r="AB1823" i="16"/>
  <c r="AD1956" i="16"/>
  <c r="AB1956" i="16"/>
  <c r="AB1917" i="16"/>
  <c r="AD1917" i="16"/>
  <c r="AB2149" i="16"/>
  <c r="AD2149" i="16"/>
  <c r="AC49" i="16"/>
  <c r="AB49" i="16"/>
  <c r="AC73" i="16"/>
  <c r="AB73" i="16"/>
  <c r="AD2193" i="16"/>
  <c r="AB2193" i="16"/>
  <c r="AD2468" i="16"/>
  <c r="AB2468" i="16"/>
  <c r="AD2176" i="16"/>
  <c r="AB2176" i="16"/>
  <c r="AD2530" i="16"/>
  <c r="AB2530" i="16"/>
  <c r="AB2117" i="16"/>
  <c r="AD2117" i="16"/>
  <c r="AD2573" i="16"/>
  <c r="AB2573" i="16"/>
  <c r="AD2378" i="16"/>
  <c r="AB2378" i="16"/>
  <c r="AB2327" i="16"/>
  <c r="AD2327" i="16"/>
  <c r="AD2253" i="16"/>
  <c r="AB2253" i="16"/>
  <c r="AD2546" i="16"/>
  <c r="AB2546" i="16"/>
  <c r="AD2497" i="16"/>
  <c r="AB2497" i="16"/>
  <c r="AD1841" i="16"/>
  <c r="AB1841" i="16"/>
  <c r="AD1923" i="16"/>
  <c r="AB1923" i="16"/>
  <c r="AB2263" i="16"/>
  <c r="AD2263" i="16"/>
  <c r="AD1798" i="16"/>
  <c r="AB1798" i="16"/>
  <c r="AD2511" i="16"/>
  <c r="AB2511" i="16"/>
  <c r="AD2569" i="16"/>
  <c r="AB2569" i="16"/>
  <c r="AD1999" i="16"/>
  <c r="AB1999" i="16"/>
  <c r="AB2491" i="16"/>
  <c r="AD2491" i="16"/>
  <c r="AD2192" i="16"/>
  <c r="AB2192" i="16"/>
  <c r="AD2464" i="16"/>
  <c r="AB2464" i="16"/>
  <c r="AD2021" i="16"/>
  <c r="AB2021" i="16"/>
  <c r="AD2438" i="16"/>
  <c r="AB2438" i="16"/>
  <c r="AB2168" i="16"/>
  <c r="AD2168" i="16"/>
  <c r="AB1886" i="16"/>
  <c r="AD1886" i="16"/>
  <c r="AD1881" i="16"/>
  <c r="AB1881" i="16"/>
  <c r="AD2406" i="16"/>
  <c r="AB2406" i="16"/>
  <c r="AB1922" i="16"/>
  <c r="AD1922" i="16"/>
  <c r="AD2102" i="16"/>
  <c r="AB2102" i="16"/>
  <c r="AB2294" i="16"/>
  <c r="AD2294" i="16"/>
  <c r="AD2620" i="16"/>
  <c r="AB2620" i="16"/>
  <c r="AB1905" i="16"/>
  <c r="AD1905" i="16"/>
  <c r="AB2534" i="16"/>
  <c r="AD2534" i="16"/>
  <c r="AB2607" i="16"/>
  <c r="AD2607" i="16"/>
  <c r="AD2252" i="16"/>
  <c r="AB2252" i="16"/>
  <c r="AD2154" i="16"/>
  <c r="AB2154" i="16"/>
  <c r="AD2306" i="16"/>
  <c r="AB2306" i="16"/>
  <c r="AD2103" i="16"/>
  <c r="AB2103" i="16"/>
  <c r="AD2579" i="16"/>
  <c r="AB2579" i="16"/>
  <c r="AD2659" i="16"/>
  <c r="AB2659" i="16"/>
  <c r="AB2283" i="16"/>
  <c r="AD2283" i="16"/>
  <c r="AB2013" i="16"/>
  <c r="AD2013" i="16"/>
  <c r="AD2605" i="16"/>
  <c r="AB2605" i="16"/>
  <c r="AD2498" i="16"/>
  <c r="AB2498" i="16"/>
  <c r="AB90" i="16"/>
  <c r="AC90" i="16"/>
  <c r="AD2509" i="16"/>
  <c r="AB2509" i="16"/>
  <c r="AB1969" i="16"/>
  <c r="AD1969" i="16"/>
  <c r="AD2374" i="16"/>
  <c r="AB2374" i="16"/>
  <c r="AD2235" i="16"/>
  <c r="AB2235" i="16"/>
  <c r="AD1990" i="16"/>
  <c r="AB1990" i="16"/>
  <c r="AD2474" i="16"/>
  <c r="AB2474" i="16"/>
  <c r="AD1927" i="16"/>
  <c r="AB1927" i="16"/>
  <c r="AD2481" i="16"/>
  <c r="AB2481" i="16"/>
  <c r="AD1938" i="16"/>
  <c r="AB1938" i="16"/>
  <c r="AD1789" i="16"/>
  <c r="AB1789" i="16"/>
  <c r="AD2720" i="16"/>
  <c r="AB2720" i="16"/>
  <c r="AB2197" i="16"/>
  <c r="AD2197" i="16"/>
  <c r="AD1919" i="16"/>
  <c r="AB1919" i="16"/>
  <c r="AD2371" i="16"/>
  <c r="AB2371" i="16"/>
  <c r="AB1793" i="16"/>
  <c r="AD1793" i="16"/>
  <c r="AB2426" i="16"/>
  <c r="AD2426" i="16"/>
  <c r="AD2665" i="16"/>
  <c r="AB2665" i="16"/>
  <c r="AB2375" i="16"/>
  <c r="AD2375" i="16"/>
  <c r="AB2315" i="16"/>
  <c r="AD2315" i="16"/>
  <c r="AD2112" i="16"/>
  <c r="AB2112" i="16"/>
  <c r="AB2606" i="16"/>
  <c r="AD2606" i="16"/>
  <c r="AD1947" i="16"/>
  <c r="AB1947" i="16"/>
  <c r="AD1900" i="16"/>
  <c r="AB1900" i="16"/>
  <c r="AD2187" i="16"/>
  <c r="AB2187" i="16"/>
  <c r="AB2367" i="16"/>
  <c r="AD2367" i="16"/>
  <c r="AD2539" i="16"/>
  <c r="AB2539" i="16"/>
  <c r="AD2451" i="16"/>
  <c r="AB2451" i="16"/>
  <c r="AD2020" i="16"/>
  <c r="AB2020" i="16"/>
  <c r="AD1804" i="16"/>
  <c r="AB1804" i="16"/>
  <c r="AD2097" i="16"/>
  <c r="AB2097" i="16"/>
  <c r="AD2630" i="16"/>
  <c r="AB2630" i="16"/>
  <c r="AD2400" i="16"/>
  <c r="AB2400" i="16"/>
  <c r="AD2166" i="16"/>
  <c r="AB2166" i="16"/>
  <c r="AD2286" i="16"/>
  <c r="AB2286" i="16"/>
  <c r="AD2717" i="16"/>
  <c r="AB2717" i="16"/>
  <c r="AD2273" i="16"/>
  <c r="AB2273" i="16"/>
  <c r="AD2044" i="16"/>
  <c r="AB2044" i="16"/>
  <c r="AD2098" i="16"/>
  <c r="AB2098" i="16"/>
  <c r="AB2358" i="16"/>
  <c r="AD2358" i="16"/>
  <c r="AB2045" i="16"/>
  <c r="AD2045" i="16"/>
  <c r="AD1907" i="16"/>
  <c r="AB1907" i="16"/>
  <c r="AB2335" i="16"/>
  <c r="AD2335" i="16"/>
  <c r="AB149" i="16"/>
  <c r="AC149" i="16"/>
  <c r="AD2372" i="16"/>
  <c r="AB2372" i="16"/>
  <c r="AB2399" i="16"/>
  <c r="AD2399" i="16"/>
  <c r="AD1807" i="16"/>
  <c r="AB1807" i="16"/>
  <c r="AD2124" i="16"/>
  <c r="AB2124" i="16"/>
  <c r="AB66" i="16"/>
  <c r="AC66" i="16"/>
  <c r="AB2391" i="16"/>
  <c r="AD2391" i="16"/>
  <c r="AB2551" i="16"/>
  <c r="AD2551" i="16"/>
  <c r="AD2169" i="16"/>
  <c r="AB2169" i="16"/>
  <c r="AD1943" i="16"/>
  <c r="AB1943" i="16"/>
  <c r="AD2133" i="16"/>
  <c r="AB2133" i="16"/>
  <c r="AD2314" i="16"/>
  <c r="AB2314" i="16"/>
  <c r="AD2049" i="16"/>
  <c r="AB2049" i="16"/>
  <c r="AD2205" i="16"/>
  <c r="AB2205" i="16"/>
  <c r="AB85" i="16"/>
  <c r="AC85" i="16"/>
  <c r="AB2513" i="16"/>
  <c r="AD2513" i="16"/>
  <c r="AD2650" i="16"/>
  <c r="AB2650" i="16"/>
  <c r="AD2492" i="16"/>
  <c r="AB2492" i="16"/>
  <c r="AD1826" i="16"/>
  <c r="AB1826" i="16"/>
  <c r="AD2279" i="16"/>
  <c r="AB2279" i="16"/>
  <c r="AD2572" i="16"/>
  <c r="AB2572" i="16"/>
  <c r="AD1862" i="16"/>
  <c r="AB1862" i="16"/>
  <c r="AD1835" i="16"/>
  <c r="AB1835" i="16"/>
  <c r="AD2043" i="16"/>
  <c r="AB2043" i="16"/>
  <c r="AD2011" i="16"/>
  <c r="AB2011" i="16"/>
  <c r="AB2061" i="16"/>
  <c r="AD2061" i="16"/>
  <c r="AD1855" i="16"/>
  <c r="AB1855" i="16"/>
  <c r="AD2345" i="16"/>
  <c r="AB2345" i="16"/>
  <c r="AD2209" i="16"/>
  <c r="AB2209" i="16"/>
  <c r="AD2070" i="16"/>
  <c r="AB2070" i="16"/>
  <c r="AD2346" i="16"/>
  <c r="AB2346" i="16"/>
  <c r="AD2156" i="16"/>
  <c r="AB2156" i="16"/>
  <c r="AD1953" i="16"/>
  <c r="AB1953" i="16"/>
  <c r="AD2404" i="16"/>
  <c r="AB2404" i="16"/>
  <c r="AD2007" i="16"/>
  <c r="AB2007" i="16"/>
  <c r="AB2575" i="16"/>
  <c r="AD2575" i="16"/>
  <c r="AD2581" i="16"/>
  <c r="AB2581" i="16"/>
  <c r="AD2697" i="16"/>
  <c r="AB2697" i="16"/>
  <c r="AD2654" i="16"/>
  <c r="AB2654" i="16"/>
  <c r="AD2002" i="16"/>
  <c r="AB2002" i="16"/>
  <c r="AD2342" i="16"/>
  <c r="AB2342" i="16"/>
  <c r="AD2256" i="16"/>
  <c r="AB2256" i="16"/>
  <c r="AB2719" i="16"/>
  <c r="AD2719" i="16"/>
  <c r="AB2257" i="16"/>
  <c r="AD2257" i="16"/>
  <c r="AD1992" i="16"/>
  <c r="AB1992" i="16"/>
  <c r="AC148" i="16"/>
  <c r="AB148" i="16"/>
  <c r="AD1785" i="16"/>
  <c r="AB1785" i="16"/>
  <c r="AD1880" i="16"/>
  <c r="AB1880" i="16"/>
  <c r="AB2267" i="16"/>
  <c r="AD2267" i="16"/>
  <c r="AD1840" i="16"/>
  <c r="AB1840" i="16"/>
  <c r="AD2656" i="16"/>
  <c r="AB2656" i="16"/>
  <c r="AB1976" i="16"/>
  <c r="AD1976" i="16"/>
  <c r="AD2376" i="16"/>
  <c r="AB2376" i="16"/>
  <c r="AD2293" i="16"/>
  <c r="AB2293" i="16"/>
  <c r="AD1812" i="16"/>
  <c r="AB1812" i="16"/>
  <c r="AD1803" i="16"/>
  <c r="AB1803" i="16"/>
  <c r="AD2614" i="16"/>
  <c r="AB2614" i="16"/>
  <c r="AD2189" i="16"/>
  <c r="AB2189" i="16"/>
  <c r="AB2402" i="16"/>
  <c r="AD2402" i="16"/>
  <c r="AD2479" i="16"/>
  <c r="AB2479" i="16"/>
  <c r="AB2460" i="16"/>
  <c r="AD2460" i="16"/>
  <c r="AD2031" i="16"/>
  <c r="AB2031" i="16"/>
  <c r="AD2006" i="16"/>
  <c r="AB2006" i="16"/>
  <c r="AD2386" i="16"/>
  <c r="AB2386" i="16"/>
  <c r="AD2634" i="16"/>
  <c r="AB2634" i="16"/>
  <c r="AB141" i="16"/>
  <c r="AC141" i="16"/>
  <c r="AD2060" i="16"/>
  <c r="AB2060" i="16"/>
  <c r="AB2427" i="16"/>
  <c r="AD2427" i="16"/>
  <c r="AD1984" i="16"/>
  <c r="AB1984" i="16"/>
  <c r="AD1864" i="16"/>
  <c r="AB1864" i="16"/>
  <c r="AD2602" i="16"/>
  <c r="AB2602" i="16"/>
  <c r="AB109" i="16"/>
  <c r="AC109" i="16"/>
  <c r="AD2412" i="16"/>
  <c r="AB2412" i="16"/>
  <c r="AB2419" i="16"/>
  <c r="AD2419" i="16"/>
  <c r="AB2564" i="16"/>
  <c r="AD2564" i="16"/>
  <c r="AB2521" i="16"/>
  <c r="AD2521" i="16"/>
  <c r="AD2357" i="16"/>
  <c r="AB2357" i="16"/>
  <c r="AD2334" i="16"/>
  <c r="AB2334" i="16"/>
  <c r="AB2162" i="16"/>
  <c r="AD2162" i="16"/>
  <c r="AB2512" i="16"/>
  <c r="AD2512" i="16"/>
  <c r="AD1836" i="16"/>
  <c r="AB1836" i="16"/>
  <c r="AD2589" i="16"/>
  <c r="AB2589" i="16"/>
  <c r="AD2023" i="16"/>
  <c r="AB2023" i="16"/>
  <c r="AD1878" i="16"/>
  <c r="AB1878" i="16"/>
  <c r="AD1963" i="16"/>
  <c r="AB1963" i="16"/>
  <c r="AD2010" i="16"/>
  <c r="AB2010" i="16"/>
  <c r="AD1797" i="16"/>
  <c r="AB1797" i="16"/>
  <c r="AC29" i="16"/>
  <c r="AB29" i="16"/>
  <c r="AD2281" i="16"/>
  <c r="AB2281" i="16"/>
  <c r="AD2186" i="16"/>
  <c r="AB2186" i="16"/>
  <c r="AB2523" i="16"/>
  <c r="AD2523" i="16"/>
  <c r="AD2096" i="16"/>
  <c r="AB2096" i="16"/>
  <c r="AD2258" i="16"/>
  <c r="AB2258" i="16"/>
  <c r="AD2232" i="16"/>
  <c r="AB2232" i="16"/>
  <c r="AD2261" i="16"/>
  <c r="AB2261" i="16"/>
  <c r="AD2493" i="16"/>
  <c r="AB2493" i="16"/>
  <c r="AC100" i="16"/>
  <c r="AB100" i="16"/>
  <c r="AD2068" i="16"/>
  <c r="AB2068" i="16"/>
  <c r="AB1870" i="16"/>
  <c r="AD1870" i="16"/>
  <c r="AB2471" i="16"/>
  <c r="AD2471" i="16"/>
  <c r="AD2658" i="16"/>
  <c r="AB2658" i="16"/>
  <c r="AB2671" i="16"/>
  <c r="AD2671" i="16"/>
  <c r="AD2301" i="16"/>
  <c r="AB2301" i="16"/>
  <c r="AD1839" i="16"/>
  <c r="AB1839" i="16"/>
  <c r="AC125" i="16"/>
  <c r="AB125" i="16"/>
  <c r="AD2549" i="16"/>
  <c r="AB2549" i="16"/>
  <c r="AD2440" i="16"/>
  <c r="AB2440" i="16"/>
  <c r="AD2134" i="16"/>
  <c r="AB2134" i="16"/>
  <c r="AB2649" i="16"/>
  <c r="AD2649" i="16"/>
  <c r="AD2409" i="16"/>
  <c r="AB2409" i="16"/>
  <c r="AD2323" i="16"/>
  <c r="AB2323" i="16"/>
  <c r="AB2683" i="16"/>
  <c r="AD2683" i="16"/>
  <c r="AD2528" i="16"/>
  <c r="AB2528" i="16"/>
  <c r="AD2120" i="16"/>
  <c r="AB2120" i="16"/>
  <c r="AB2713" i="16"/>
  <c r="AD2713" i="16"/>
  <c r="AB2147" i="16"/>
  <c r="AD2147" i="16"/>
  <c r="AD2476" i="16"/>
  <c r="AB2476" i="16"/>
  <c r="AD2018" i="16"/>
  <c r="AB2018" i="16"/>
  <c r="AD1824" i="16"/>
  <c r="AB1824" i="16"/>
  <c r="AD1784" i="16"/>
  <c r="AB1784" i="16"/>
  <c r="AD1951" i="16"/>
  <c r="AB1951" i="16"/>
  <c r="AB152" i="16"/>
  <c r="AC152" i="16"/>
  <c r="AD2239" i="16"/>
  <c r="AB2239" i="16"/>
  <c r="AD1860" i="16"/>
  <c r="AB1860" i="16"/>
  <c r="AD2123" i="16"/>
  <c r="AB2123" i="16"/>
  <c r="AB2056" i="16"/>
  <c r="AD2056" i="16"/>
  <c r="AD2298" i="16"/>
  <c r="AB2298" i="16"/>
  <c r="AB2733" i="16"/>
  <c r="AD2733" i="16"/>
  <c r="AD2024" i="16"/>
  <c r="AB2024" i="16"/>
  <c r="AD2172" i="16"/>
  <c r="AB2172" i="16"/>
  <c r="AD2454" i="16"/>
  <c r="AB2454" i="16"/>
  <c r="AB2303" i="16"/>
  <c r="AD2303" i="16"/>
  <c r="AC136" i="16"/>
  <c r="AB136" i="16"/>
  <c r="AD2199" i="16"/>
  <c r="AB2199" i="16"/>
  <c r="AD2137" i="16"/>
  <c r="AB2137" i="16"/>
  <c r="AB2715" i="16"/>
  <c r="AD2715" i="16"/>
  <c r="AD1869" i="16"/>
  <c r="AB1869" i="16"/>
  <c r="AD2514" i="16"/>
  <c r="AB2514" i="16"/>
  <c r="AD1829" i="16"/>
  <c r="AB1829" i="16"/>
  <c r="AD2457" i="16"/>
  <c r="AB2457" i="16"/>
  <c r="AB2533" i="16"/>
  <c r="AD2533" i="16"/>
  <c r="AD2403" i="16"/>
  <c r="AB2403" i="16"/>
  <c r="AD2333" i="16"/>
  <c r="AB2333" i="16"/>
  <c r="AD2019" i="16"/>
  <c r="AB2019" i="16"/>
  <c r="AD1825" i="16"/>
  <c r="AB1825" i="16"/>
  <c r="AD2046" i="16"/>
  <c r="AB2046" i="16"/>
  <c r="AB2503" i="16"/>
  <c r="AD2503" i="16"/>
  <c r="AD2022" i="16"/>
  <c r="AB2022" i="16"/>
  <c r="AB1906" i="16"/>
  <c r="AD1906" i="16"/>
  <c r="AB2724" i="16"/>
  <c r="AD2724" i="16"/>
  <c r="AD2690" i="16"/>
  <c r="AB2690" i="16"/>
  <c r="AB1786" i="16"/>
  <c r="AD1786" i="16"/>
  <c r="AD2122" i="16"/>
  <c r="AB2122" i="16"/>
  <c r="AB34" i="16"/>
  <c r="AC34" i="16"/>
  <c r="AD2260" i="16"/>
  <c r="AB2260" i="16"/>
  <c r="AD2381" i="16"/>
  <c r="AB2381" i="16"/>
  <c r="AB2331" i="16"/>
  <c r="AD2331" i="16"/>
  <c r="AD2040" i="16"/>
  <c r="AB2040" i="16"/>
  <c r="AB93" i="16"/>
  <c r="AC93" i="16"/>
  <c r="AD2108" i="16"/>
  <c r="AB2108" i="16"/>
  <c r="AB2577" i="16"/>
  <c r="AD2577" i="16"/>
  <c r="AB2319" i="16"/>
  <c r="AD2319" i="16"/>
  <c r="AD1950" i="16"/>
  <c r="AB1950" i="16"/>
  <c r="AD2328" i="16"/>
  <c r="AB2328" i="16"/>
  <c r="AD2284" i="16"/>
  <c r="AB2284" i="16"/>
  <c r="AD1986" i="16"/>
  <c r="AB1986" i="16"/>
  <c r="AD2059" i="16"/>
  <c r="AB2059" i="16"/>
  <c r="AB1997" i="16"/>
  <c r="AD1997" i="16"/>
  <c r="AD2053" i="16"/>
  <c r="AB2053" i="16"/>
  <c r="AD2664" i="16"/>
  <c r="AB2664" i="16"/>
  <c r="AD2689" i="16"/>
  <c r="AB2689" i="16"/>
  <c r="AD2693" i="16"/>
  <c r="AB2693" i="16"/>
  <c r="AB2219" i="16"/>
  <c r="AD2219" i="16"/>
  <c r="AD2081" i="16"/>
  <c r="AB2081" i="16"/>
  <c r="AD2484" i="16"/>
  <c r="AB2484" i="16"/>
  <c r="AD2222" i="16"/>
  <c r="AB2222" i="16"/>
  <c r="AD2679" i="16"/>
  <c r="AB2679" i="16"/>
  <c r="AD1928" i="16"/>
  <c r="AB1928" i="16"/>
  <c r="AB2635" i="16"/>
  <c r="AD2635" i="16"/>
  <c r="AD2086" i="16"/>
  <c r="AB2086" i="16"/>
  <c r="AD2203" i="16"/>
  <c r="AB2203" i="16"/>
  <c r="AD2526" i="16"/>
  <c r="AB2526" i="16"/>
  <c r="AB79" i="16"/>
  <c r="AC79" i="16"/>
  <c r="AD2616" i="16"/>
  <c r="AB102" i="15"/>
  <c r="AA102" i="15"/>
  <c r="AC102" i="15"/>
  <c r="AD102" i="15"/>
  <c r="AA156" i="15"/>
  <c r="AC156" i="15"/>
  <c r="AD156" i="15"/>
  <c r="AB156" i="15"/>
  <c r="AD2515" i="16"/>
  <c r="AB2515" i="16"/>
  <c r="AB1929" i="16"/>
  <c r="AD2373" i="16"/>
  <c r="AB46" i="16"/>
  <c r="AC46" i="16"/>
  <c r="AD2318" i="16"/>
  <c r="AB2318" i="16"/>
  <c r="AC120" i="16"/>
  <c r="AB120" i="16"/>
  <c r="AD2692" i="16"/>
  <c r="AB2692" i="16"/>
  <c r="AC112" i="16"/>
  <c r="AD1896" i="16"/>
  <c r="AB1896" i="16"/>
  <c r="AB1979" i="16"/>
  <c r="AB1858" i="16"/>
  <c r="AJ2061" i="17"/>
  <c r="AK2061" i="17"/>
  <c r="AI2061" i="17"/>
  <c r="AI2128" i="17"/>
  <c r="AJ2128" i="17"/>
  <c r="AJ2201" i="17"/>
  <c r="AK2201" i="17"/>
  <c r="AK2233" i="17"/>
  <c r="AB1783" i="16"/>
  <c r="AB2695" i="16"/>
  <c r="AB1821" i="16"/>
  <c r="AB2542" i="16"/>
  <c r="AK1879" i="17"/>
  <c r="AI2038" i="17"/>
  <c r="AJ2169" i="17"/>
  <c r="AK2169" i="17"/>
  <c r="AI2169" i="17"/>
  <c r="AI2004" i="17"/>
  <c r="AK2004" i="17"/>
  <c r="AJ2004" i="17"/>
  <c r="AA76" i="15"/>
  <c r="AC76" i="15"/>
  <c r="AD76" i="15"/>
  <c r="AB76" i="15"/>
  <c r="AD1868" i="16"/>
  <c r="AB1868" i="16"/>
  <c r="AB1958" i="16"/>
  <c r="AD2030" i="16"/>
  <c r="AB2030" i="16"/>
  <c r="AB2363" i="16"/>
  <c r="AD2411" i="16"/>
  <c r="AB2324" i="16"/>
  <c r="AB2338" i="16"/>
  <c r="AK1997" i="17"/>
  <c r="AK1899" i="17"/>
  <c r="AK1948" i="17"/>
  <c r="AJ2253" i="17"/>
  <c r="AD2499" i="16"/>
  <c r="AB2499" i="16"/>
  <c r="AB2556" i="16"/>
  <c r="AK2037" i="17"/>
  <c r="AJ2137" i="17"/>
  <c r="AI2137" i="17"/>
  <c r="AK2137" i="17"/>
  <c r="AB2472" i="16"/>
  <c r="AD2337" i="16"/>
  <c r="AB2285" i="16"/>
  <c r="AD2453" i="16"/>
  <c r="AD1832" i="16"/>
  <c r="AB1832" i="16"/>
  <c r="AD1843" i="16"/>
  <c r="AB1843" i="16"/>
  <c r="AB1981" i="16"/>
  <c r="AB2160" i="16"/>
  <c r="AJ2144" i="17"/>
  <c r="AI1942" i="17"/>
  <c r="AK1942" i="17"/>
  <c r="AB2618" i="16"/>
  <c r="AB2527" i="16"/>
  <c r="AD2663" i="16"/>
  <c r="AB74" i="16"/>
  <c r="AC74" i="16"/>
  <c r="AB2463" i="16"/>
  <c r="AB2165" i="16"/>
  <c r="AK2196" i="17"/>
  <c r="AI2196" i="17"/>
  <c r="AJ2196" i="17"/>
  <c r="AB2446" i="16"/>
  <c r="AB2592" i="16"/>
  <c r="AB2208" i="16"/>
  <c r="AB1854" i="16"/>
  <c r="AB2500" i="16"/>
  <c r="AB2225" i="16"/>
  <c r="AD1940" i="16"/>
  <c r="AB1940" i="16"/>
  <c r="AB2242" i="16"/>
  <c r="AD1874" i="16"/>
  <c r="AB1874" i="16"/>
  <c r="AB2667" i="16"/>
  <c r="AI2120" i="17"/>
  <c r="AJ2120" i="17"/>
  <c r="AK2237" i="17"/>
  <c r="AD2259" i="16"/>
  <c r="AB2259" i="16"/>
  <c r="AB2121" i="16"/>
  <c r="AB1994" i="16"/>
  <c r="AJ1837" i="17"/>
  <c r="AK2121" i="17"/>
  <c r="AH2436" i="16"/>
  <c r="AA2436" i="16"/>
  <c r="AH2243" i="16"/>
  <c r="AA2243" i="16"/>
  <c r="AH1820" i="16"/>
  <c r="AA1820" i="16"/>
  <c r="AI1817" i="17"/>
  <c r="AJ2182" i="17"/>
  <c r="AK2285" i="17"/>
  <c r="AI2285" i="17"/>
  <c r="AJ2325" i="17"/>
  <c r="AK2325" i="17"/>
  <c r="AJ2413" i="17"/>
  <c r="AK2453" i="17"/>
  <c r="AI2453" i="17"/>
  <c r="AJ2453" i="17"/>
  <c r="AJ2541" i="17"/>
  <c r="AK2541" i="17"/>
  <c r="AK2264" i="17"/>
  <c r="AJ2264" i="17"/>
  <c r="AI2264" i="17"/>
  <c r="AJ2304" i="17"/>
  <c r="AI2304" i="17"/>
  <c r="AK2304" i="17"/>
  <c r="AK2392" i="17"/>
  <c r="AJ2392" i="17"/>
  <c r="AI2392" i="17"/>
  <c r="AK2480" i="17"/>
  <c r="AJ2480" i="17"/>
  <c r="AK2520" i="17"/>
  <c r="AJ2520" i="17"/>
  <c r="AI2520" i="17"/>
  <c r="AK2623" i="17"/>
  <c r="AI2623" i="17"/>
  <c r="AK2663" i="17"/>
  <c r="AI2663" i="17"/>
  <c r="AJ1896" i="17"/>
  <c r="AI1896" i="17"/>
  <c r="AI1970" i="17"/>
  <c r="AJ1970" i="17"/>
  <c r="AK1970" i="17"/>
  <c r="AK2327" i="17"/>
  <c r="AI2327" i="17"/>
  <c r="AJ2327" i="17"/>
  <c r="AK2391" i="17"/>
  <c r="AJ2391" i="17"/>
  <c r="BD5" i="17"/>
  <c r="BC5" i="17"/>
  <c r="AJ2133" i="17"/>
  <c r="AI2133" i="17"/>
  <c r="AK2133" i="17"/>
  <c r="AK2020" i="17"/>
  <c r="AI2020" i="17"/>
  <c r="AH2532" i="16"/>
  <c r="AA2532" i="16"/>
  <c r="AH2691" i="16"/>
  <c r="AA2691" i="16"/>
  <c r="AH1833" i="16"/>
  <c r="AA1833" i="16"/>
  <c r="AH1932" i="16"/>
  <c r="AA1932" i="16"/>
  <c r="AH1814" i="16"/>
  <c r="AA1814" i="16"/>
  <c r="AI2104" i="17"/>
  <c r="AJ2104" i="17"/>
  <c r="AI2333" i="17"/>
  <c r="AK2373" i="17"/>
  <c r="AI2373" i="17"/>
  <c r="AJ2373" i="17"/>
  <c r="AK2461" i="17"/>
  <c r="AI2461" i="17"/>
  <c r="AJ2461" i="17"/>
  <c r="AK2501" i="17"/>
  <c r="AJ2501" i="17"/>
  <c r="AK2589" i="17"/>
  <c r="AJ2589" i="17"/>
  <c r="AI2589" i="17"/>
  <c r="AI2194" i="17"/>
  <c r="AJ2194" i="17"/>
  <c r="AK2194" i="17"/>
  <c r="AJ2312" i="17"/>
  <c r="AI2312" i="17"/>
  <c r="AK2312" i="17"/>
  <c r="AK2400" i="17"/>
  <c r="AI2440" i="17"/>
  <c r="AK2440" i="17"/>
  <c r="AJ2528" i="17"/>
  <c r="AI2528" i="17"/>
  <c r="AK2528" i="17"/>
  <c r="AI2028" i="17"/>
  <c r="AJ2028" i="17"/>
  <c r="AK2028" i="17"/>
  <c r="AK2671" i="17"/>
  <c r="AI2671" i="17"/>
  <c r="AJ2671" i="17"/>
  <c r="AJ2711" i="17"/>
  <c r="AK2711" i="17"/>
  <c r="AK2039" i="17"/>
  <c r="AI2039" i="17"/>
  <c r="AK2146" i="17"/>
  <c r="AJ2146" i="17"/>
  <c r="AK1982" i="17"/>
  <c r="AJ1982" i="17"/>
  <c r="AK2455" i="17"/>
  <c r="AI2455" i="17"/>
  <c r="AJ2455" i="17"/>
  <c r="AK2511" i="17"/>
  <c r="AJ2511" i="17"/>
  <c r="AJ2575" i="17"/>
  <c r="AI2575" i="17"/>
  <c r="AK2234" i="17"/>
  <c r="AJ2234" i="17"/>
  <c r="AI2234" i="17"/>
  <c r="AJ2282" i="17"/>
  <c r="AK2282" i="17"/>
  <c r="AI2649" i="17"/>
  <c r="AJ2649" i="17"/>
  <c r="AK2689" i="17"/>
  <c r="AJ2689" i="17"/>
  <c r="BD57" i="17"/>
  <c r="BC57" i="17"/>
  <c r="BD95" i="17"/>
  <c r="BC95" i="17"/>
  <c r="AH2344" i="16"/>
  <c r="AA2344" i="16"/>
  <c r="AH1942" i="16"/>
  <c r="AA1942" i="16"/>
  <c r="AK2026" i="17"/>
  <c r="AI2026" i="17"/>
  <c r="AJ2026" i="17"/>
  <c r="AK2080" i="17"/>
  <c r="AI2080" i="17"/>
  <c r="AJ2073" i="17"/>
  <c r="AI2073" i="17"/>
  <c r="AK2153" i="17"/>
  <c r="AJ2153" i="17"/>
  <c r="AI2214" i="17"/>
  <c r="AK2214" i="17"/>
  <c r="AK2293" i="17"/>
  <c r="AI2293" i="17"/>
  <c r="AJ2293" i="17"/>
  <c r="AK2381" i="17"/>
  <c r="AI2381" i="17"/>
  <c r="AJ2381" i="17"/>
  <c r="AK2421" i="17"/>
  <c r="AI2421" i="17"/>
  <c r="AJ2421" i="17"/>
  <c r="AK2509" i="17"/>
  <c r="AI2509" i="17"/>
  <c r="AJ2509" i="17"/>
  <c r="AK2549" i="17"/>
  <c r="AJ2549" i="17"/>
  <c r="AI2549" i="17"/>
  <c r="AI2226" i="17"/>
  <c r="AJ2226" i="17"/>
  <c r="AK2226" i="17"/>
  <c r="AJ2272" i="17"/>
  <c r="AI2272" i="17"/>
  <c r="AK2272" i="17"/>
  <c r="AJ2360" i="17"/>
  <c r="AI2360" i="17"/>
  <c r="AK2360" i="17"/>
  <c r="AJ2448" i="17"/>
  <c r="AI2448" i="17"/>
  <c r="AK2448" i="17"/>
  <c r="AJ2488" i="17"/>
  <c r="AI2488" i="17"/>
  <c r="AK2488" i="17"/>
  <c r="AK2550" i="17"/>
  <c r="AJ2550" i="17"/>
  <c r="AI2550" i="17"/>
  <c r="AK2631" i="17"/>
  <c r="AI2631" i="17"/>
  <c r="AJ2631" i="17"/>
  <c r="AK2719" i="17"/>
  <c r="AI2719" i="17"/>
  <c r="AJ1860" i="17"/>
  <c r="AI1860" i="17"/>
  <c r="AK1860" i="17"/>
  <c r="AJ1923" i="17"/>
  <c r="AK1923" i="17"/>
  <c r="AI1923" i="17"/>
  <c r="AJ1987" i="17"/>
  <c r="AK1987" i="17"/>
  <c r="AJ2051" i="17"/>
  <c r="AK2051" i="17"/>
  <c r="AI2051" i="17"/>
  <c r="AK2070" i="17"/>
  <c r="AI2070" i="17"/>
  <c r="AJ2070" i="17"/>
  <c r="AK2110" i="17"/>
  <c r="AI2110" i="17"/>
  <c r="AJ2110" i="17"/>
  <c r="AI2134" i="17"/>
  <c r="AJ2134" i="17"/>
  <c r="AJ1934" i="17"/>
  <c r="AI1934" i="17"/>
  <c r="AI2030" i="17"/>
  <c r="AJ2030" i="17"/>
  <c r="AK2030" i="17"/>
  <c r="AJ2095" i="17"/>
  <c r="AI2095" i="17"/>
  <c r="AK2095" i="17"/>
  <c r="AJ2159" i="17"/>
  <c r="AI2159" i="17"/>
  <c r="AK2159" i="17"/>
  <c r="AJ2223" i="17"/>
  <c r="AK2223" i="17"/>
  <c r="AI2044" i="17"/>
  <c r="AJ2044" i="17"/>
  <c r="AK2044" i="17"/>
  <c r="AK2251" i="17"/>
  <c r="AI2251" i="17"/>
  <c r="AK2291" i="17"/>
  <c r="AJ2291" i="17"/>
  <c r="AK2315" i="17"/>
  <c r="AI2315" i="17"/>
  <c r="AJ2315" i="17"/>
  <c r="AK2355" i="17"/>
  <c r="AJ2355" i="17"/>
  <c r="AH2355" i="17"/>
  <c r="AA2355" i="17" s="1"/>
  <c r="AK2379" i="17"/>
  <c r="AI2379" i="17"/>
  <c r="AJ2379" i="17"/>
  <c r="AK2419" i="17"/>
  <c r="AI2419" i="17"/>
  <c r="AJ2419" i="17"/>
  <c r="AK2443" i="17"/>
  <c r="AI2443" i="17"/>
  <c r="AJ2443" i="17"/>
  <c r="AK2483" i="17"/>
  <c r="AI2483" i="17"/>
  <c r="AJ2483" i="17"/>
  <c r="AK2507" i="17"/>
  <c r="AJ2507" i="17"/>
  <c r="AH2507" i="17"/>
  <c r="AA2507" i="17" s="1"/>
  <c r="AK2547" i="17"/>
  <c r="AJ2547" i="17"/>
  <c r="AH2547" i="17" s="1"/>
  <c r="AA2547" i="17" s="1"/>
  <c r="AD2547" i="17" s="1"/>
  <c r="AJ1847" i="17"/>
  <c r="AI1847" i="17"/>
  <c r="AK1847" i="17"/>
  <c r="AJ1959" i="17"/>
  <c r="AK1959" i="17"/>
  <c r="AI1959" i="17"/>
  <c r="AK2439" i="17"/>
  <c r="AI2439" i="17"/>
  <c r="AJ2439" i="17"/>
  <c r="AK2559" i="17"/>
  <c r="AJ2559" i="17"/>
  <c r="AI2559" i="17"/>
  <c r="AK2583" i="17"/>
  <c r="AJ2583" i="17"/>
  <c r="AI2583" i="17"/>
  <c r="AI1853" i="17"/>
  <c r="AK1853" i="17"/>
  <c r="AK2244" i="17"/>
  <c r="AJ2244" i="17"/>
  <c r="AI2244" i="17"/>
  <c r="AK2006" i="17"/>
  <c r="AI2006" i="17"/>
  <c r="AJ2006" i="17"/>
  <c r="AJ2105" i="17"/>
  <c r="AI2105" i="17"/>
  <c r="AK2105" i="17"/>
  <c r="AK2301" i="17"/>
  <c r="AI2301" i="17"/>
  <c r="AJ2341" i="17"/>
  <c r="AK2341" i="17"/>
  <c r="AK2429" i="17"/>
  <c r="AI2429" i="17"/>
  <c r="AJ2469" i="17"/>
  <c r="AH2469" i="17"/>
  <c r="AA2469" i="17" s="1"/>
  <c r="AK2469" i="17"/>
  <c r="AK2557" i="17"/>
  <c r="AJ2557" i="17"/>
  <c r="AI2557" i="17"/>
  <c r="AK2597" i="17"/>
  <c r="AJ2597" i="17"/>
  <c r="AI2597" i="17"/>
  <c r="AK2280" i="17"/>
  <c r="AJ2280" i="17"/>
  <c r="AI2280" i="17"/>
  <c r="AJ2320" i="17"/>
  <c r="AI2320" i="17"/>
  <c r="AK2320" i="17"/>
  <c r="AK2408" i="17"/>
  <c r="AJ2408" i="17"/>
  <c r="AI2408" i="17"/>
  <c r="AJ2496" i="17"/>
  <c r="AI2496" i="17"/>
  <c r="AK2496" i="17"/>
  <c r="AK2536" i="17"/>
  <c r="AJ2536" i="17"/>
  <c r="AI2536" i="17"/>
  <c r="AK2639" i="17"/>
  <c r="AI2639" i="17"/>
  <c r="AJ2639" i="17"/>
  <c r="AK1848" i="17"/>
  <c r="AI1848" i="17"/>
  <c r="AJ2063" i="17"/>
  <c r="AK2063" i="17"/>
  <c r="AI2063" i="17"/>
  <c r="AJ1887" i="17"/>
  <c r="AK1887" i="17"/>
  <c r="AJ2107" i="17"/>
  <c r="AK2107" i="17"/>
  <c r="AJ2187" i="17"/>
  <c r="AK2187" i="17"/>
  <c r="AI2187" i="17"/>
  <c r="AK2287" i="17"/>
  <c r="AI2287" i="17"/>
  <c r="AK2311" i="17"/>
  <c r="AI2311" i="17"/>
  <c r="AK2351" i="17"/>
  <c r="AJ2351" i="17"/>
  <c r="AJ2346" i="17"/>
  <c r="AK2346" i="17"/>
  <c r="AJ2362" i="17"/>
  <c r="AI2362" i="17"/>
  <c r="AK2362" i="17"/>
  <c r="AK2426" i="17"/>
  <c r="AJ2426" i="17"/>
  <c r="AK2490" i="17"/>
  <c r="AJ2490" i="17"/>
  <c r="AJ2538" i="17"/>
  <c r="AK2538" i="17"/>
  <c r="AK1810" i="17"/>
  <c r="AJ1810" i="17"/>
  <c r="AI1810" i="17"/>
  <c r="AH2504" i="16"/>
  <c r="AA2504" i="16"/>
  <c r="AI2153" i="17"/>
  <c r="AK2261" i="17"/>
  <c r="AI2261" i="17"/>
  <c r="AJ2261" i="17"/>
  <c r="AK2349" i="17"/>
  <c r="AI2349" i="17"/>
  <c r="AJ2349" i="17"/>
  <c r="AK2389" i="17"/>
  <c r="AI2389" i="17"/>
  <c r="AK2477" i="17"/>
  <c r="AI2477" i="17"/>
  <c r="AJ2477" i="17"/>
  <c r="AK2517" i="17"/>
  <c r="AI2517" i="17"/>
  <c r="AJ2517" i="17"/>
  <c r="BD55" i="17"/>
  <c r="BC55" i="17"/>
  <c r="AJ2240" i="17"/>
  <c r="AI2240" i="17"/>
  <c r="AK2240" i="17"/>
  <c r="AK2328" i="17"/>
  <c r="AJ2328" i="17"/>
  <c r="AI2328" i="17"/>
  <c r="AJ2368" i="17"/>
  <c r="AI2368" i="17"/>
  <c r="AK2368" i="17"/>
  <c r="AJ2416" i="17"/>
  <c r="AI2416" i="17"/>
  <c r="AK2456" i="17"/>
  <c r="AJ2456" i="17"/>
  <c r="AI2456" i="17"/>
  <c r="AJ2544" i="17"/>
  <c r="AI2544" i="17"/>
  <c r="AJ2582" i="17"/>
  <c r="AI2582" i="17"/>
  <c r="AK2582" i="17"/>
  <c r="AJ2687" i="17"/>
  <c r="AH2687" i="17"/>
  <c r="AA2687" i="17" s="1"/>
  <c r="AK2687" i="17"/>
  <c r="AJ2047" i="17"/>
  <c r="AK2047" i="17"/>
  <c r="AI2047" i="17"/>
  <c r="AI2032" i="17"/>
  <c r="AJ2032" i="17"/>
  <c r="AK2032" i="17"/>
  <c r="AJ2195" i="17"/>
  <c r="AI2195" i="17"/>
  <c r="AJ2410" i="17"/>
  <c r="AK2410" i="17"/>
  <c r="AK1953" i="17"/>
  <c r="AI1953" i="17"/>
  <c r="AI2065" i="17"/>
  <c r="AJ2065" i="17"/>
  <c r="AK2065" i="17"/>
  <c r="AJ1833" i="17"/>
  <c r="AI1833" i="17"/>
  <c r="AK1833" i="17"/>
  <c r="AI2165" i="17"/>
  <c r="AK2165" i="17"/>
  <c r="BU60" i="16"/>
  <c r="BS60" i="16"/>
  <c r="AH2647" i="16"/>
  <c r="AA2647" i="16"/>
  <c r="AJ2217" i="17"/>
  <c r="AK2217" i="17"/>
  <c r="AI2217" i="17"/>
  <c r="AK2269" i="17"/>
  <c r="AI2269" i="17"/>
  <c r="AJ2269" i="17"/>
  <c r="AK2309" i="17"/>
  <c r="AI2309" i="17"/>
  <c r="AJ2309" i="17"/>
  <c r="AK2397" i="17"/>
  <c r="AI2397" i="17"/>
  <c r="AJ2397" i="17"/>
  <c r="AK2437" i="17"/>
  <c r="AI2437" i="17"/>
  <c r="AJ2437" i="17"/>
  <c r="AK2525" i="17"/>
  <c r="AI2525" i="17"/>
  <c r="AJ2525" i="17"/>
  <c r="AK2248" i="17"/>
  <c r="AJ2248" i="17"/>
  <c r="AI2248" i="17"/>
  <c r="AJ2288" i="17"/>
  <c r="AI2288" i="17"/>
  <c r="AJ2376" i="17"/>
  <c r="AI2376" i="17"/>
  <c r="AK2376" i="17"/>
  <c r="AJ2464" i="17"/>
  <c r="AI2464" i="17"/>
  <c r="AJ2504" i="17"/>
  <c r="AI2504" i="17"/>
  <c r="AK2504" i="17"/>
  <c r="AJ2607" i="17"/>
  <c r="AK2607" i="17"/>
  <c r="AK2647" i="17"/>
  <c r="AI2647" i="17"/>
  <c r="BD99" i="17"/>
  <c r="BC99" i="17"/>
  <c r="AK2074" i="17"/>
  <c r="AI2074" i="17"/>
  <c r="AJ2074" i="17"/>
  <c r="AK2423" i="17"/>
  <c r="AI2423" i="17"/>
  <c r="AK2543" i="17"/>
  <c r="AI2543" i="17"/>
  <c r="AJ2543" i="17"/>
  <c r="AI2202" i="17"/>
  <c r="AK2202" i="17"/>
  <c r="AK2633" i="17"/>
  <c r="AJ2633" i="17"/>
  <c r="AJ2697" i="17"/>
  <c r="AK2697" i="17"/>
  <c r="BD79" i="17"/>
  <c r="BC79" i="17"/>
  <c r="AJ2025" i="17"/>
  <c r="AK2025" i="17"/>
  <c r="AI2025" i="17"/>
  <c r="AJ2108" i="17"/>
  <c r="AH2108" i="17" s="1"/>
  <c r="AA2108" i="17" s="1"/>
  <c r="AK2108" i="17"/>
  <c r="AJ2313" i="17"/>
  <c r="AH2313" i="17"/>
  <c r="AA2313" i="17" s="1"/>
  <c r="AK2313" i="17"/>
  <c r="AK2481" i="17"/>
  <c r="AI2481" i="17"/>
  <c r="AJ2481" i="17"/>
  <c r="AI1962" i="17"/>
  <c r="AK1962" i="17"/>
  <c r="AJ1962" i="17"/>
  <c r="AK2317" i="17"/>
  <c r="AI2317" i="17"/>
  <c r="AJ2317" i="17"/>
  <c r="AK2357" i="17"/>
  <c r="AI2357" i="17"/>
  <c r="AJ2357" i="17"/>
  <c r="AK2445" i="17"/>
  <c r="AI2445" i="17"/>
  <c r="AJ2445" i="17"/>
  <c r="AK2485" i="17"/>
  <c r="AI2485" i="17"/>
  <c r="AJ2485" i="17"/>
  <c r="AK2573" i="17"/>
  <c r="AJ2573" i="17"/>
  <c r="AK1956" i="17"/>
  <c r="AI1956" i="17"/>
  <c r="AJ1956" i="17"/>
  <c r="AJ2296" i="17"/>
  <c r="AI2296" i="17"/>
  <c r="AK2296" i="17"/>
  <c r="AJ2336" i="17"/>
  <c r="AI2336" i="17"/>
  <c r="AK2424" i="17"/>
  <c r="AJ2424" i="17"/>
  <c r="AI2424" i="17"/>
  <c r="AJ2512" i="17"/>
  <c r="AI2512" i="17"/>
  <c r="AK2512" i="17"/>
  <c r="AJ2548" i="17"/>
  <c r="AI2548" i="17"/>
  <c r="AK2548" i="17"/>
  <c r="AJ2655" i="17"/>
  <c r="AK2655" i="17"/>
  <c r="AK2695" i="17"/>
  <c r="AI2695" i="17"/>
  <c r="AJ2695" i="17"/>
  <c r="AK2048" i="17"/>
  <c r="AI2048" i="17"/>
  <c r="AK2078" i="17"/>
  <c r="AI2078" i="17"/>
  <c r="AJ2078" i="17"/>
  <c r="AK2142" i="17"/>
  <c r="AI2142" i="17"/>
  <c r="AJ2142" i="17"/>
  <c r="AI2191" i="17"/>
  <c r="AJ2191" i="17"/>
  <c r="AK2259" i="17"/>
  <c r="AI2259" i="17"/>
  <c r="AJ2259" i="17"/>
  <c r="AK2323" i="17"/>
  <c r="AI2323" i="17"/>
  <c r="AJ2323" i="17"/>
  <c r="AK2387" i="17"/>
  <c r="AI2387" i="17"/>
  <c r="AJ2387" i="17"/>
  <c r="AK2451" i="17"/>
  <c r="AI2451" i="17"/>
  <c r="AJ2451" i="17"/>
  <c r="AK2515" i="17"/>
  <c r="AI2515" i="17"/>
  <c r="AJ2515" i="17"/>
  <c r="AK1825" i="17"/>
  <c r="AJ1825" i="17"/>
  <c r="AI1825" i="17"/>
  <c r="AK2082" i="17"/>
  <c r="AJ2082" i="17"/>
  <c r="AJ2091" i="17"/>
  <c r="AI2091" i="17"/>
  <c r="AK2091" i="17"/>
  <c r="AJ2155" i="17"/>
  <c r="AK2155" i="17"/>
  <c r="AK2407" i="17"/>
  <c r="AI2407" i="17"/>
  <c r="AJ2330" i="17"/>
  <c r="AI2330" i="17"/>
  <c r="AK2330" i="17"/>
  <c r="AI1932" i="17"/>
  <c r="AK1932" i="17"/>
  <c r="AJ1932" i="17"/>
  <c r="AJ1890" i="17"/>
  <c r="AI1890" i="17"/>
  <c r="AI1885" i="17"/>
  <c r="AK1885" i="17"/>
  <c r="AJ1885" i="17"/>
  <c r="AI2069" i="17"/>
  <c r="AK2069" i="17"/>
  <c r="BD23" i="17"/>
  <c r="BC23" i="17"/>
  <c r="AI1960" i="17"/>
  <c r="AJ1960" i="17"/>
  <c r="AK1960" i="17"/>
  <c r="AJ2056" i="17"/>
  <c r="AI2056" i="17"/>
  <c r="AK2089" i="17"/>
  <c r="AJ2089" i="17"/>
  <c r="AH2089" i="17" s="1"/>
  <c r="AA2089" i="17" s="1"/>
  <c r="AK2277" i="17"/>
  <c r="AI2277" i="17"/>
  <c r="AJ2277" i="17"/>
  <c r="AK2405" i="17"/>
  <c r="AI2405" i="17"/>
  <c r="AJ2405" i="17"/>
  <c r="AK2493" i="17"/>
  <c r="AI2493" i="17"/>
  <c r="AK2533" i="17"/>
  <c r="AI2533" i="17"/>
  <c r="AJ2533" i="17"/>
  <c r="AK2162" i="17"/>
  <c r="AI2162" i="17"/>
  <c r="AJ2162" i="17"/>
  <c r="AJ2256" i="17"/>
  <c r="AI2256" i="17"/>
  <c r="AK2256" i="17"/>
  <c r="AK2344" i="17"/>
  <c r="AJ2344" i="17"/>
  <c r="AI2344" i="17"/>
  <c r="AJ2384" i="17"/>
  <c r="AI2384" i="17"/>
  <c r="AK2384" i="17"/>
  <c r="AJ2432" i="17"/>
  <c r="AI2432" i="17"/>
  <c r="AK2432" i="17"/>
  <c r="AK2472" i="17"/>
  <c r="AJ2472" i="17"/>
  <c r="AI2472" i="17"/>
  <c r="AJ2580" i="17"/>
  <c r="AI2580" i="17"/>
  <c r="AK2580" i="17"/>
  <c r="AI2615" i="17"/>
  <c r="AJ2615" i="17"/>
  <c r="AK2703" i="17"/>
  <c r="AI2703" i="17"/>
  <c r="AJ2703" i="17"/>
  <c r="BD44" i="17"/>
  <c r="BC44" i="17"/>
  <c r="BD80" i="17"/>
  <c r="BC80" i="17"/>
  <c r="AK1812" i="17"/>
  <c r="AJ1812" i="17"/>
  <c r="AH1812" i="17" s="1"/>
  <c r="AA1812" i="17" s="1"/>
  <c r="AJ1876" i="17"/>
  <c r="AI1876" i="17"/>
  <c r="AK1876" i="17"/>
  <c r="AJ1939" i="17"/>
  <c r="AK1939" i="17"/>
  <c r="AI1939" i="17"/>
  <c r="AK2003" i="17"/>
  <c r="AI2003" i="17"/>
  <c r="AJ2043" i="17"/>
  <c r="AK2043" i="17"/>
  <c r="AI2043" i="17"/>
  <c r="AK1903" i="17"/>
  <c r="AJ1903" i="17"/>
  <c r="AH1903" i="17" s="1"/>
  <c r="AA1903" i="17" s="1"/>
  <c r="AI1859" i="17"/>
  <c r="AK1859" i="17"/>
  <c r="AJ1859" i="17"/>
  <c r="AJ1827" i="17"/>
  <c r="AI1827" i="17"/>
  <c r="AK1827" i="17"/>
  <c r="AI2050" i="17"/>
  <c r="AK2050" i="17"/>
  <c r="AK2086" i="17"/>
  <c r="AI2086" i="17"/>
  <c r="AJ2086" i="17"/>
  <c r="AK2150" i="17"/>
  <c r="AI2150" i="17"/>
  <c r="AJ2150" i="17"/>
  <c r="AK1998" i="17"/>
  <c r="AJ1998" i="17"/>
  <c r="AH1998" i="17" s="1"/>
  <c r="AK2071" i="17"/>
  <c r="AJ2071" i="17"/>
  <c r="AJ2111" i="17"/>
  <c r="AI2111" i="17"/>
  <c r="AK2111" i="17"/>
  <c r="AI2135" i="17"/>
  <c r="AK2135" i="17"/>
  <c r="AK2175" i="17"/>
  <c r="AI2175" i="17"/>
  <c r="AI1916" i="17"/>
  <c r="AJ1916" i="17"/>
  <c r="AJ2220" i="17"/>
  <c r="AK2220" i="17"/>
  <c r="AK2267" i="17"/>
  <c r="AI2267" i="17"/>
  <c r="AK2331" i="17"/>
  <c r="AI2331" i="17"/>
  <c r="AJ2331" i="17"/>
  <c r="AK2395" i="17"/>
  <c r="AJ2395" i="17"/>
  <c r="AK2459" i="17"/>
  <c r="AJ2459" i="17"/>
  <c r="AK2523" i="17"/>
  <c r="AI2523" i="17"/>
  <c r="AJ2523" i="17"/>
  <c r="AK2255" i="17"/>
  <c r="AJ2255" i="17"/>
  <c r="AK2383" i="17"/>
  <c r="AI2383" i="17"/>
  <c r="AJ2383" i="17"/>
  <c r="AJ2394" i="17"/>
  <c r="AI2394" i="17"/>
  <c r="AK2394" i="17"/>
  <c r="AK2458" i="17"/>
  <c r="AJ2458" i="17"/>
  <c r="AI2458" i="17"/>
  <c r="AK1842" i="17"/>
  <c r="AJ1842" i="17"/>
  <c r="AI1842" i="17"/>
  <c r="BC51" i="17"/>
  <c r="AJ2018" i="17"/>
  <c r="AI1971" i="17"/>
  <c r="AI1972" i="17"/>
  <c r="AI2151" i="17"/>
  <c r="AJ2359" i="17"/>
  <c r="AI2018" i="17"/>
  <c r="AI1780" i="17"/>
  <c r="AI2163" i="17"/>
  <c r="AJ1780" i="17"/>
  <c r="AJ2347" i="17"/>
  <c r="AJ107" i="15"/>
  <c r="AK107" i="15"/>
  <c r="AI107" i="15"/>
  <c r="AJ41" i="15"/>
  <c r="AK41" i="15"/>
  <c r="AI41" i="15"/>
  <c r="BD21" i="15"/>
  <c r="BC21" i="15"/>
  <c r="BB21" i="15"/>
  <c r="AZ21" i="15"/>
  <c r="AX21" i="15"/>
  <c r="AJ32" i="15"/>
  <c r="AK32" i="15"/>
  <c r="AI32" i="15"/>
  <c r="AK97" i="15"/>
  <c r="AI97" i="15"/>
  <c r="AH97" i="15"/>
  <c r="AJ97" i="15"/>
  <c r="AK148" i="15"/>
  <c r="AJ148" i="15"/>
  <c r="AI148" i="15"/>
  <c r="BC1967" i="16"/>
  <c r="BD1967" i="16"/>
  <c r="BB1967" i="16"/>
  <c r="AI142" i="15"/>
  <c r="AK142" i="15"/>
  <c r="AJ142" i="15"/>
  <c r="BD9" i="15"/>
  <c r="BC9" i="15"/>
  <c r="BB9" i="15"/>
  <c r="AZ9" i="15"/>
  <c r="AX9" i="15"/>
  <c r="BC1999" i="16"/>
  <c r="BD1999" i="16"/>
  <c r="BB1999" i="16"/>
  <c r="AJ66" i="15"/>
  <c r="AK66" i="15"/>
  <c r="AI66" i="15"/>
  <c r="BC1791" i="16"/>
  <c r="BD1791" i="16"/>
  <c r="BB1791" i="16"/>
  <c r="AK53" i="15"/>
  <c r="AJ53" i="15"/>
  <c r="AI53" i="15"/>
  <c r="AH53" i="15"/>
  <c r="AI126" i="15"/>
  <c r="AK126" i="15"/>
  <c r="AJ126" i="15"/>
  <c r="AK83" i="15"/>
  <c r="AJ83" i="15"/>
  <c r="AI83" i="15"/>
  <c r="AH83" i="15"/>
  <c r="AJ34" i="15"/>
  <c r="AK34" i="15"/>
  <c r="AI34" i="15"/>
  <c r="BC1855" i="16"/>
  <c r="BD1855" i="16"/>
  <c r="BB1855" i="16"/>
  <c r="AJ128" i="15"/>
  <c r="AI128" i="15"/>
  <c r="AH128" i="15"/>
  <c r="AK128" i="15"/>
  <c r="AK103" i="15"/>
  <c r="AJ103" i="15"/>
  <c r="AI103" i="15"/>
  <c r="AH103" i="15"/>
  <c r="AB2681" i="15"/>
  <c r="AD2681" i="15"/>
  <c r="AB1889" i="15"/>
  <c r="AD1889" i="15"/>
  <c r="AJ54" i="15"/>
  <c r="AK54" i="15"/>
  <c r="AI54" i="15"/>
  <c r="BD1883" i="16"/>
  <c r="BB1883" i="16"/>
  <c r="BB2043" i="16"/>
  <c r="BC2043" i="16"/>
  <c r="BD2043" i="16"/>
  <c r="BC1943" i="16"/>
  <c r="BD1943" i="16"/>
  <c r="BB1943" i="16"/>
  <c r="AI74" i="15"/>
  <c r="AJ74" i="15"/>
  <c r="BD2024" i="16"/>
  <c r="BB2024" i="16"/>
  <c r="BC2024" i="16"/>
  <c r="BD1894" i="16"/>
  <c r="BB1894" i="16"/>
  <c r="BB2583" i="16"/>
  <c r="BD2583" i="16"/>
  <c r="BC2583" i="16"/>
  <c r="BC2615" i="16"/>
  <c r="BB2615" i="16"/>
  <c r="BD2615" i="16"/>
  <c r="BD2647" i="16"/>
  <c r="BB2647" i="16"/>
  <c r="BC2647" i="16"/>
  <c r="BC2679" i="16"/>
  <c r="BB2679" i="16"/>
  <c r="BD2679" i="16"/>
  <c r="K24" i="6"/>
  <c r="BD63" i="15"/>
  <c r="BC63" i="15"/>
  <c r="BC2063" i="16"/>
  <c r="BD2063" i="16"/>
  <c r="BB2063" i="16"/>
  <c r="AJ112" i="15"/>
  <c r="AI112" i="15"/>
  <c r="AK112" i="15"/>
  <c r="AI138" i="15"/>
  <c r="AH138" i="15"/>
  <c r="AJ138" i="15"/>
  <c r="AK138" i="15"/>
  <c r="AK37" i="15"/>
  <c r="AJ37" i="15"/>
  <c r="AI37" i="15"/>
  <c r="BD48" i="15"/>
  <c r="BC48" i="15"/>
  <c r="BB48" i="15"/>
  <c r="AZ48" i="15"/>
  <c r="AX48" i="15"/>
  <c r="BD1899" i="16"/>
  <c r="BC1899" i="16"/>
  <c r="BB1899" i="16"/>
  <c r="BB1963" i="16"/>
  <c r="BC1963" i="16"/>
  <c r="BD1963" i="16"/>
  <c r="AK89" i="15"/>
  <c r="AJ89" i="15"/>
  <c r="AI89" i="15"/>
  <c r="BC51" i="15"/>
  <c r="BB51" i="15"/>
  <c r="AZ51" i="15"/>
  <c r="AX51" i="15"/>
  <c r="BD51" i="15"/>
  <c r="BC1987" i="16"/>
  <c r="BD1987" i="16"/>
  <c r="BB1987" i="16"/>
  <c r="BD2060" i="16"/>
  <c r="BB2060" i="16"/>
  <c r="BB107" i="16"/>
  <c r="BC107" i="16"/>
  <c r="BD44" i="16"/>
  <c r="BB44" i="16"/>
  <c r="AI155" i="15"/>
  <c r="AH155" i="15"/>
  <c r="AK155" i="15"/>
  <c r="AK130" i="15"/>
  <c r="AI130" i="15"/>
  <c r="AH130" i="15"/>
  <c r="AJ130" i="15"/>
  <c r="AK57" i="15"/>
  <c r="AI57" i="15"/>
  <c r="AH57" i="15"/>
  <c r="AK48" i="15"/>
  <c r="AJ48" i="15"/>
  <c r="AJ81" i="15"/>
  <c r="AK81" i="15"/>
  <c r="AI81" i="15"/>
  <c r="AH81" i="15"/>
  <c r="AI67" i="15"/>
  <c r="AH67" i="15"/>
  <c r="AK67" i="15"/>
  <c r="AI59" i="15"/>
  <c r="AJ59" i="15"/>
  <c r="AK59" i="15"/>
  <c r="BC1871" i="16"/>
  <c r="BD1871" i="16"/>
  <c r="BB1871" i="16"/>
  <c r="BB1935" i="16"/>
  <c r="BC1935" i="16"/>
  <c r="BD1935" i="16"/>
  <c r="BD1792" i="16"/>
  <c r="BB1792" i="16"/>
  <c r="AI135" i="15"/>
  <c r="AH135" i="15"/>
  <c r="AK135" i="15"/>
  <c r="AB2481" i="15"/>
  <c r="AD2481" i="15"/>
  <c r="AK38" i="15"/>
  <c r="AJ38" i="15"/>
  <c r="AI38" i="15"/>
  <c r="AH38" i="15"/>
  <c r="AB38" i="15"/>
  <c r="BB2059" i="16"/>
  <c r="BD2059" i="16"/>
  <c r="AI94" i="15"/>
  <c r="AJ94" i="15"/>
  <c r="AK94" i="15"/>
  <c r="AI150" i="15"/>
  <c r="AH150" i="15"/>
  <c r="AJ150" i="15"/>
  <c r="AK150" i="15"/>
  <c r="AK98" i="15"/>
  <c r="AI98" i="15"/>
  <c r="AH98" i="15"/>
  <c r="BD1891" i="16"/>
  <c r="BC1891" i="16"/>
  <c r="BC2035" i="16"/>
  <c r="BD2035" i="16"/>
  <c r="BB2035" i="16"/>
  <c r="BB1812" i="16"/>
  <c r="BD1812" i="16"/>
  <c r="BC1812" i="16"/>
  <c r="AD2556" i="15"/>
  <c r="AB2556" i="15"/>
  <c r="AD2540" i="15"/>
  <c r="AB2540" i="15"/>
  <c r="AD2044" i="15"/>
  <c r="AB2044" i="15"/>
  <c r="AB2653" i="15"/>
  <c r="AD2653" i="15"/>
  <c r="AB2373" i="15"/>
  <c r="AD2373" i="15"/>
  <c r="AJ62" i="15"/>
  <c r="AK62" i="15"/>
  <c r="AI62" i="15"/>
  <c r="BD1807" i="16"/>
  <c r="BC1807" i="16"/>
  <c r="BB1807" i="16"/>
  <c r="BC1951" i="16"/>
  <c r="BD1951" i="16"/>
  <c r="BB1951" i="16"/>
  <c r="BD2015" i="16"/>
  <c r="BB2015" i="16"/>
  <c r="AI24" i="15"/>
  <c r="AJ24" i="15"/>
  <c r="AI122" i="15"/>
  <c r="AH122" i="15"/>
  <c r="AJ122" i="15"/>
  <c r="AK122" i="15"/>
  <c r="AB1789" i="15"/>
  <c r="AD1789" i="15"/>
  <c r="AI21" i="15"/>
  <c r="AJ21" i="15"/>
  <c r="BC1819" i="16"/>
  <c r="BD1819" i="16"/>
  <c r="BB1819" i="16"/>
  <c r="BC1915" i="16"/>
  <c r="BD1915" i="16"/>
  <c r="BB1915" i="16"/>
  <c r="AJ136" i="15"/>
  <c r="AK136" i="15"/>
  <c r="AI136" i="15"/>
  <c r="AH136" i="15"/>
  <c r="AJ29" i="15"/>
  <c r="AK29" i="15"/>
  <c r="AI29" i="15"/>
  <c r="AH29" i="15"/>
  <c r="AK82" i="15"/>
  <c r="AI82" i="15"/>
  <c r="AH82" i="15"/>
  <c r="BB1944" i="16"/>
  <c r="BD1944" i="16"/>
  <c r="BC1944" i="16"/>
  <c r="BD80" i="16"/>
  <c r="BC80" i="16"/>
  <c r="AI123" i="15"/>
  <c r="AH123" i="15"/>
  <c r="AJ123" i="15"/>
  <c r="AK123" i="15"/>
  <c r="AJ127" i="15"/>
  <c r="AI127" i="15"/>
  <c r="AH127" i="15"/>
  <c r="AK127" i="15"/>
  <c r="BD52" i="15"/>
  <c r="BC52" i="15"/>
  <c r="AI65" i="15"/>
  <c r="AH65" i="15"/>
  <c r="AJ65" i="15"/>
  <c r="AK65" i="15"/>
  <c r="BD1823" i="16"/>
  <c r="BB1823" i="16"/>
  <c r="BD1887" i="16"/>
  <c r="BC1887" i="16"/>
  <c r="BB1887" i="16"/>
  <c r="BB1808" i="16"/>
  <c r="BC1808" i="16"/>
  <c r="BD1808" i="16"/>
  <c r="AI119" i="15"/>
  <c r="AJ119" i="15"/>
  <c r="AJ56" i="15"/>
  <c r="AK56" i="15"/>
  <c r="AI56" i="15"/>
  <c r="AJ28" i="15"/>
  <c r="AK28" i="15"/>
  <c r="AI28" i="15"/>
  <c r="AJ61" i="15"/>
  <c r="AK61" i="15"/>
  <c r="AI61" i="15"/>
  <c r="AH61" i="15"/>
  <c r="AK79" i="15"/>
  <c r="AJ79" i="15"/>
  <c r="AI79" i="15"/>
  <c r="AH79" i="15"/>
  <c r="BC1811" i="16"/>
  <c r="BB1811" i="16"/>
  <c r="BD1811" i="16"/>
  <c r="BC1955" i="16"/>
  <c r="BD1955" i="16"/>
  <c r="BC59" i="16"/>
  <c r="BB59" i="16"/>
  <c r="BD59" i="16"/>
  <c r="BB1842" i="16"/>
  <c r="BC1842" i="16"/>
  <c r="BD1842" i="16"/>
  <c r="AH92" i="15"/>
  <c r="AI48" i="15"/>
  <c r="AH48" i="15"/>
  <c r="AI114" i="15"/>
  <c r="AK114" i="15"/>
  <c r="AJ114" i="15"/>
  <c r="BD14" i="15"/>
  <c r="BC14" i="15"/>
  <c r="AJ52" i="15"/>
  <c r="AK52" i="15"/>
  <c r="AI52" i="15"/>
  <c r="AH52" i="15"/>
  <c r="CN10" i="16"/>
  <c r="CM10" i="16"/>
  <c r="BC2031" i="16"/>
  <c r="BD2031" i="16"/>
  <c r="BB2031" i="16"/>
  <c r="AJ144" i="15"/>
  <c r="AI144" i="15"/>
  <c r="AH144" i="15"/>
  <c r="AK144" i="15"/>
  <c r="AJ134" i="15"/>
  <c r="AI134" i="15"/>
  <c r="AH134" i="15"/>
  <c r="AK134" i="15"/>
  <c r="BB1975" i="16"/>
  <c r="BC1975" i="16"/>
  <c r="BC1859" i="16"/>
  <c r="BD1859" i="16"/>
  <c r="BC1860" i="16"/>
  <c r="BB1860" i="16"/>
  <c r="BD1860" i="16"/>
  <c r="BD2052" i="16"/>
  <c r="BC2052" i="16"/>
  <c r="CM51" i="16"/>
  <c r="CN51" i="16"/>
  <c r="AK139" i="15"/>
  <c r="AI139" i="15"/>
  <c r="AH139" i="15"/>
  <c r="AK110" i="15"/>
  <c r="AJ110" i="15"/>
  <c r="AH110" i="15"/>
  <c r="AK146" i="15"/>
  <c r="AI146" i="15"/>
  <c r="AH146" i="15"/>
  <c r="AJ146" i="15"/>
  <c r="AI111" i="15"/>
  <c r="AJ111" i="15"/>
  <c r="AK111" i="15"/>
  <c r="AJ132" i="15"/>
  <c r="AI132" i="15"/>
  <c r="AH132" i="15"/>
  <c r="AK132" i="15"/>
  <c r="BD18" i="15"/>
  <c r="BC18" i="15"/>
  <c r="AJ99" i="15"/>
  <c r="AI99" i="15"/>
  <c r="AH99" i="15"/>
  <c r="AK99" i="15"/>
  <c r="AK50" i="15"/>
  <c r="AJ50" i="15"/>
  <c r="AI50" i="15"/>
  <c r="BD1839" i="16"/>
  <c r="BC1839" i="16"/>
  <c r="BD1903" i="16"/>
  <c r="BB1903" i="16"/>
  <c r="BC2047" i="16"/>
  <c r="BD2047" i="16"/>
  <c r="BB2047" i="16"/>
  <c r="BC1824" i="16"/>
  <c r="BB1824" i="16"/>
  <c r="BD1824" i="16"/>
  <c r="AJ154" i="15"/>
  <c r="AI154" i="15"/>
  <c r="AK154" i="15"/>
  <c r="AI106" i="15"/>
  <c r="AH106" i="15"/>
  <c r="AJ106" i="15"/>
  <c r="AK106" i="15"/>
  <c r="AB2633" i="15"/>
  <c r="AD2633" i="15"/>
  <c r="AB2281" i="15"/>
  <c r="AD2281" i="15"/>
  <c r="AD2690" i="15"/>
  <c r="AB2690" i="15"/>
  <c r="AD2618" i="15"/>
  <c r="AB2618" i="15"/>
  <c r="AD2402" i="15"/>
  <c r="AB2402" i="15"/>
  <c r="AK69" i="15"/>
  <c r="AI69" i="15"/>
  <c r="AH69" i="15"/>
  <c r="AI87" i="15"/>
  <c r="AJ87" i="15"/>
  <c r="AJ33" i="15"/>
  <c r="AK33" i="15"/>
  <c r="AI33" i="15"/>
  <c r="AJ45" i="15"/>
  <c r="AI45" i="15"/>
  <c r="AH45" i="15"/>
  <c r="BB1911" i="16"/>
  <c r="BC1911" i="16"/>
  <c r="BC2039" i="16"/>
  <c r="BD2039" i="16"/>
  <c r="BB2039" i="16"/>
  <c r="AB2094" i="15"/>
  <c r="AD2094" i="15"/>
  <c r="AD1926" i="15"/>
  <c r="AB1926" i="15"/>
  <c r="BB42" i="16"/>
  <c r="BC42" i="16"/>
  <c r="BD42" i="16"/>
  <c r="AJ143" i="15"/>
  <c r="AI143" i="15"/>
  <c r="AH143" i="15"/>
  <c r="AK143" i="15"/>
  <c r="AI116" i="15"/>
  <c r="AH116" i="15"/>
  <c r="AJ116" i="15"/>
  <c r="AK116" i="15"/>
  <c r="CM7" i="16"/>
  <c r="CN7" i="16"/>
  <c r="BC1919" i="16"/>
  <c r="BB1919" i="16"/>
  <c r="BC1983" i="16"/>
  <c r="BD1983" i="16"/>
  <c r="AJ49" i="15"/>
  <c r="AI49" i="15"/>
  <c r="AH49" i="15"/>
  <c r="AK49" i="15"/>
  <c r="AJ151" i="15"/>
  <c r="AI151" i="15"/>
  <c r="AB2377" i="15"/>
  <c r="AD2377" i="15"/>
  <c r="BD47" i="15"/>
  <c r="BC47" i="15"/>
  <c r="BC1867" i="16"/>
  <c r="BD1867" i="16"/>
  <c r="BB1867" i="16"/>
  <c r="BC2027" i="16"/>
  <c r="BD2027" i="16"/>
  <c r="BB2027" i="16"/>
  <c r="BB1804" i="16"/>
  <c r="BC1804" i="16"/>
  <c r="J109" i="2"/>
  <c r="AJ42" i="15"/>
  <c r="AK42" i="15"/>
  <c r="AI42" i="15"/>
  <c r="AH42" i="15"/>
  <c r="BB1847" i="16"/>
  <c r="BC1847" i="16"/>
  <c r="BD1847" i="16"/>
  <c r="CM2" i="16"/>
  <c r="CN2" i="16"/>
  <c r="AH2238" i="15"/>
  <c r="AA2238" i="15"/>
  <c r="BB50" i="16"/>
  <c r="BD50" i="16"/>
  <c r="AH120" i="15"/>
  <c r="AK40" i="15"/>
  <c r="AI40" i="15"/>
  <c r="AH40" i="15"/>
  <c r="AH2494" i="15"/>
  <c r="AA2494" i="15"/>
  <c r="BC121" i="16"/>
  <c r="BB121" i="16"/>
  <c r="BB58" i="16"/>
  <c r="BC58" i="16"/>
  <c r="AJ80" i="15"/>
  <c r="AH80" i="15"/>
  <c r="AK80" i="15"/>
  <c r="BB1959" i="16"/>
  <c r="BC1959" i="16"/>
  <c r="AJ78" i="15"/>
  <c r="AI78" i="15"/>
  <c r="BB12" i="15"/>
  <c r="AZ12" i="15"/>
  <c r="AX12" i="15"/>
  <c r="R141" i="2"/>
  <c r="T141" i="2" s="1"/>
  <c r="AI85" i="15"/>
  <c r="AJ85" i="15"/>
  <c r="BC1995" i="16"/>
  <c r="BB1995" i="16"/>
  <c r="AK147" i="15"/>
  <c r="AJ147" i="15"/>
  <c r="AH147" i="15"/>
  <c r="AI30" i="15"/>
  <c r="AH30" i="15"/>
  <c r="AJ30" i="15"/>
  <c r="BB1832" i="16"/>
  <c r="BD1832" i="16"/>
  <c r="BD95" i="16"/>
  <c r="BB95" i="16"/>
  <c r="BC45" i="16"/>
  <c r="BB45" i="16"/>
  <c r="R88" i="2"/>
  <c r="T88" i="2" s="1"/>
  <c r="BC1942" i="16"/>
  <c r="BB1942" i="16"/>
  <c r="BC1996" i="16"/>
  <c r="BB1996" i="16"/>
  <c r="AH1839" i="15"/>
  <c r="AA1839" i="15"/>
  <c r="AH2726" i="15"/>
  <c r="AA2726" i="15"/>
  <c r="AH2470" i="15"/>
  <c r="AA2470" i="15"/>
  <c r="AH2214" i="15"/>
  <c r="AA2214" i="15"/>
  <c r="AH1958" i="15"/>
  <c r="AA1958" i="15"/>
  <c r="AH2235" i="15"/>
  <c r="AA2235" i="15"/>
  <c r="AH2648" i="15"/>
  <c r="AA2648" i="15"/>
  <c r="BB2555" i="16"/>
  <c r="BC2555" i="16"/>
  <c r="AH2075" i="15"/>
  <c r="AA2075" i="15"/>
  <c r="AH2271" i="15"/>
  <c r="AA2271" i="15"/>
  <c r="AH2143" i="15"/>
  <c r="AA2143" i="15"/>
  <c r="AH2015" i="15"/>
  <c r="AA2015" i="15"/>
  <c r="AA157" i="15"/>
  <c r="AC157" i="15"/>
  <c r="AD157" i="15"/>
  <c r="BC2143" i="16"/>
  <c r="BD2143" i="16"/>
  <c r="BD2363" i="16"/>
  <c r="BB2363" i="16"/>
  <c r="BC2363" i="16"/>
  <c r="BD2463" i="16"/>
  <c r="BB2463" i="16"/>
  <c r="BB2655" i="16"/>
  <c r="BC2655" i="16"/>
  <c r="BD2655" i="16"/>
  <c r="AH2171" i="15"/>
  <c r="AA2171" i="15"/>
  <c r="BB2263" i="16"/>
  <c r="BC2263" i="16"/>
  <c r="BD2263" i="16"/>
  <c r="K139" i="2"/>
  <c r="BD2207" i="16"/>
  <c r="BB2207" i="16"/>
  <c r="AH2203" i="15"/>
  <c r="AA2203" i="15"/>
  <c r="AH2207" i="15"/>
  <c r="AA2207" i="15"/>
  <c r="AH2079" i="15"/>
  <c r="AA2079" i="15"/>
  <c r="BB2111" i="16"/>
  <c r="BC2111" i="16"/>
  <c r="AH2299" i="15"/>
  <c r="AA2299" i="15"/>
  <c r="AH2043" i="15"/>
  <c r="AA2043" i="15"/>
  <c r="AH141" i="15"/>
  <c r="BB35" i="15"/>
  <c r="AZ35" i="15"/>
  <c r="AX35" i="15"/>
  <c r="AH1845" i="15"/>
  <c r="AA1845" i="15"/>
  <c r="BD1969" i="16"/>
  <c r="BB1969" i="16"/>
  <c r="BC1969" i="16"/>
  <c r="AH2224" i="15"/>
  <c r="AA2224" i="15"/>
  <c r="AH2160" i="15"/>
  <c r="AA2160" i="15"/>
  <c r="AH1880" i="15"/>
  <c r="AA1880" i="15"/>
  <c r="AH1864" i="15"/>
  <c r="AA1864" i="15"/>
  <c r="AR57" i="16"/>
  <c r="AQ57" i="16"/>
  <c r="AP57" i="16"/>
  <c r="AO57" i="16"/>
  <c r="AN57" i="16"/>
  <c r="AM57" i="16"/>
  <c r="AL57" i="16"/>
  <c r="AT57" i="16"/>
  <c r="AS57" i="16"/>
  <c r="AT68" i="16"/>
  <c r="AS68" i="16"/>
  <c r="AR68" i="16"/>
  <c r="AQ68" i="16"/>
  <c r="AP68" i="16"/>
  <c r="AO68" i="16"/>
  <c r="AN68" i="16"/>
  <c r="AM68" i="16"/>
  <c r="AL68" i="16"/>
  <c r="BB2643" i="16"/>
  <c r="BC2643" i="16"/>
  <c r="BD2065" i="16"/>
  <c r="BC2065" i="16"/>
  <c r="BC2247" i="16"/>
  <c r="BB2247" i="16"/>
  <c r="BD2391" i="16"/>
  <c r="BB2391" i="16"/>
  <c r="BB2439" i="16"/>
  <c r="BC2439" i="16"/>
  <c r="BD2439" i="16"/>
  <c r="BB2124" i="16"/>
  <c r="BD2124" i="16"/>
  <c r="AH125" i="15"/>
  <c r="AH1992" i="15"/>
  <c r="AA1992" i="15"/>
  <c r="BD2539" i="16"/>
  <c r="BK151" i="16"/>
  <c r="BJ151" i="16"/>
  <c r="BI151" i="16"/>
  <c r="BH151" i="16"/>
  <c r="BJ135" i="16"/>
  <c r="BI135" i="16"/>
  <c r="BH135" i="16"/>
  <c r="BG135" i="16"/>
  <c r="BF135" i="16"/>
  <c r="BE135" i="16"/>
  <c r="BJ103" i="16"/>
  <c r="BI103" i="16"/>
  <c r="BH103" i="16"/>
  <c r="BG103" i="16"/>
  <c r="BF103" i="16"/>
  <c r="BE103" i="16"/>
  <c r="BK87" i="16"/>
  <c r="BJ87" i="16"/>
  <c r="BI87" i="16"/>
  <c r="BH87" i="16"/>
  <c r="BG87" i="16"/>
  <c r="BF87" i="16"/>
  <c r="BE87" i="16"/>
  <c r="BJ71" i="16"/>
  <c r="BI71" i="16"/>
  <c r="BH71" i="16"/>
  <c r="BG71" i="16"/>
  <c r="BF71" i="16"/>
  <c r="BE71" i="16"/>
  <c r="BC2503" i="16"/>
  <c r="BB2503" i="16"/>
  <c r="AH2480" i="15"/>
  <c r="AA2480" i="15"/>
  <c r="AH2416" i="15"/>
  <c r="AA2416" i="15"/>
  <c r="AH2136" i="15"/>
  <c r="AA2136" i="15"/>
  <c r="AH2120" i="15"/>
  <c r="AA2120" i="15"/>
  <c r="BC2539" i="16"/>
  <c r="BD2139" i="16"/>
  <c r="BB2119" i="16"/>
  <c r="BC2119" i="16"/>
  <c r="BC2419" i="16"/>
  <c r="BD2419" i="16"/>
  <c r="BC2235" i="16"/>
  <c r="BD2235" i="16"/>
  <c r="BB2567" i="16"/>
  <c r="BC2567" i="16"/>
  <c r="BC2112" i="16"/>
  <c r="BB2112" i="16"/>
  <c r="BC2264" i="16"/>
  <c r="BB2264" i="16"/>
  <c r="BB2387" i="16"/>
  <c r="BC2387" i="16"/>
  <c r="BB2155" i="16"/>
  <c r="BD2155" i="16"/>
  <c r="BB2183" i="16"/>
  <c r="BC2183" i="16"/>
  <c r="BD2183" i="16"/>
  <c r="BB2599" i="16"/>
  <c r="BD2599" i="16"/>
  <c r="BB2631" i="16"/>
  <c r="BC2631" i="16"/>
  <c r="BC2663" i="16"/>
  <c r="BD2663" i="16"/>
  <c r="BB2695" i="16"/>
  <c r="BC2695" i="16"/>
  <c r="BD2695" i="16"/>
  <c r="AH2376" i="15"/>
  <c r="AA2376" i="15"/>
  <c r="BB2487" i="16"/>
  <c r="BC2487" i="16"/>
  <c r="BC2707" i="16"/>
  <c r="BD2707" i="16"/>
  <c r="BC2033" i="16"/>
  <c r="BD2033" i="16"/>
  <c r="BB2033" i="16"/>
  <c r="BC2407" i="16"/>
  <c r="BD2407" i="16"/>
  <c r="BB2200" i="16"/>
  <c r="BD2200" i="16"/>
  <c r="BB2252" i="16"/>
  <c r="BD2252" i="16"/>
  <c r="AH1813" i="15"/>
  <c r="AA1813" i="15"/>
  <c r="AH2520" i="15"/>
  <c r="AA2520" i="15"/>
  <c r="AH2504" i="15"/>
  <c r="AA2504" i="15"/>
  <c r="BB2663" i="16"/>
  <c r="BC2099" i="16"/>
  <c r="BD2099" i="16"/>
  <c r="BL23" i="16"/>
  <c r="BK23" i="16"/>
  <c r="BJ23" i="16"/>
  <c r="BI23" i="16"/>
  <c r="BH23" i="16"/>
  <c r="BG23" i="16"/>
  <c r="BF23" i="16"/>
  <c r="BE23" i="16"/>
  <c r="BB2455" i="16"/>
  <c r="BD2455" i="16"/>
  <c r="AH1968" i="15"/>
  <c r="AA1968" i="15"/>
  <c r="AH1904" i="15"/>
  <c r="AA1904" i="15"/>
  <c r="BB2211" i="16"/>
  <c r="BC2211" i="16"/>
  <c r="BC2491" i="16"/>
  <c r="BD2491" i="16"/>
  <c r="BB2519" i="16"/>
  <c r="BC2519" i="16"/>
  <c r="BD2519" i="16"/>
  <c r="BC2136" i="16"/>
  <c r="BD2136" i="16"/>
  <c r="BB2136" i="16"/>
  <c r="BD2072" i="16"/>
  <c r="BB2072" i="16"/>
  <c r="BD2128" i="16"/>
  <c r="BB2128" i="16"/>
  <c r="BC2144" i="16"/>
  <c r="BD2144" i="16"/>
  <c r="BC2192" i="16"/>
  <c r="BD2192" i="16"/>
  <c r="BC2208" i="16"/>
  <c r="BD2208" i="16"/>
  <c r="BB2256" i="16"/>
  <c r="BD2256" i="16"/>
  <c r="BD2272" i="16"/>
  <c r="BB2272" i="16"/>
  <c r="AQ158" i="16"/>
  <c r="AP158" i="16"/>
  <c r="AO158" i="16"/>
  <c r="AN158" i="16"/>
  <c r="AM158" i="16"/>
  <c r="AL158" i="16"/>
  <c r="AT158" i="16"/>
  <c r="AS158" i="16"/>
  <c r="AR158" i="16"/>
  <c r="AS127" i="16"/>
  <c r="AR127" i="16"/>
  <c r="AQ127" i="16"/>
  <c r="AP127" i="16"/>
  <c r="AO127" i="16"/>
  <c r="AN127" i="16"/>
  <c r="AM127" i="16"/>
  <c r="AL127" i="16"/>
  <c r="AT126" i="16"/>
  <c r="AS126" i="16"/>
  <c r="AR126" i="16"/>
  <c r="AQ126" i="16"/>
  <c r="AP126" i="16"/>
  <c r="AO126" i="16"/>
  <c r="AN126" i="16"/>
  <c r="AM126" i="16"/>
  <c r="AL126" i="16"/>
  <c r="AR44" i="16"/>
  <c r="AQ44" i="16"/>
  <c r="AP44" i="16"/>
  <c r="AO44" i="16"/>
  <c r="AN44" i="16"/>
  <c r="AM44" i="16"/>
  <c r="AL44" i="16"/>
  <c r="AT44" i="16"/>
  <c r="AS44" i="16"/>
  <c r="BC2168" i="16"/>
  <c r="BD2168" i="16"/>
  <c r="BB2296" i="16"/>
  <c r="BD2296" i="16"/>
  <c r="BB2520" i="16"/>
  <c r="BC2520" i="16"/>
  <c r="BB2144" i="16"/>
  <c r="BK119" i="16"/>
  <c r="BJ119" i="16"/>
  <c r="BI119" i="16"/>
  <c r="BH119" i="16"/>
  <c r="BG119" i="16"/>
  <c r="BF119" i="16"/>
  <c r="BE119" i="16"/>
  <c r="BG151" i="16"/>
  <c r="BF151" i="16"/>
  <c r="BE151" i="16"/>
  <c r="BC2588" i="16"/>
  <c r="BD2508" i="16"/>
  <c r="BC2231" i="16"/>
  <c r="BC2128" i="16"/>
  <c r="BD2320" i="16"/>
  <c r="BC2216" i="16"/>
  <c r="AR128" i="17"/>
  <c r="AQ128" i="17" s="1"/>
  <c r="AP128" i="17" s="1"/>
  <c r="AO128" i="17" s="1"/>
  <c r="AN128" i="17" s="1"/>
  <c r="AM128" i="17" s="1"/>
  <c r="AL128" i="17" s="1"/>
  <c r="BL63" i="16"/>
  <c r="BK63" i="16"/>
  <c r="BJ63" i="16"/>
  <c r="BI63" i="16"/>
  <c r="BH63" i="16"/>
  <c r="BG63" i="16"/>
  <c r="BF63" i="16"/>
  <c r="BE63" i="16"/>
  <c r="BM63" i="16"/>
  <c r="BC2120" i="16"/>
  <c r="BD2120" i="16"/>
  <c r="BB2248" i="16"/>
  <c r="BC2248" i="16"/>
  <c r="BD2267" i="16"/>
  <c r="BD2551" i="16"/>
  <c r="BC2320" i="16"/>
  <c r="BB2216" i="16"/>
  <c r="AS123" i="16"/>
  <c r="AR123" i="16"/>
  <c r="AQ123" i="16"/>
  <c r="AP123" i="16"/>
  <c r="AO123" i="16"/>
  <c r="AN123" i="16"/>
  <c r="AM123" i="16"/>
  <c r="AL123" i="16"/>
  <c r="AT123" i="16"/>
  <c r="AT108" i="16"/>
  <c r="AS108" i="16"/>
  <c r="AR108" i="16"/>
  <c r="AQ108" i="16"/>
  <c r="AP108" i="16"/>
  <c r="AO108" i="16"/>
  <c r="AN108" i="16"/>
  <c r="AM108" i="16"/>
  <c r="AL108" i="16"/>
  <c r="BC2176" i="16"/>
  <c r="BD2176" i="16"/>
  <c r="BB2240" i="16"/>
  <c r="BD2240" i="16"/>
  <c r="BB2304" i="16"/>
  <c r="BD2304" i="16"/>
  <c r="BC2256" i="16"/>
  <c r="AT91" i="16"/>
  <c r="AS91" i="16"/>
  <c r="AR91" i="16"/>
  <c r="AQ91" i="16"/>
  <c r="AP91" i="16"/>
  <c r="AO91" i="16"/>
  <c r="AN91" i="16"/>
  <c r="AM91" i="16"/>
  <c r="AL91" i="16"/>
  <c r="AT121" i="16"/>
  <c r="AS121" i="16"/>
  <c r="AR121" i="16"/>
  <c r="AQ121" i="16"/>
  <c r="AP121" i="16"/>
  <c r="AO121" i="16"/>
  <c r="AN121" i="16"/>
  <c r="AM121" i="16"/>
  <c r="AL121" i="16"/>
  <c r="BC2392" i="16"/>
  <c r="BD2392" i="16"/>
  <c r="AS154" i="17"/>
  <c r="AR154" i="17" s="1"/>
  <c r="AQ154" i="17" s="1"/>
  <c r="AP154" i="17" s="1"/>
  <c r="AO154" i="17" s="1"/>
  <c r="AN154" i="17" s="1"/>
  <c r="AM154" i="17" s="1"/>
  <c r="AL154" i="17" s="1"/>
  <c r="BB2001" i="16"/>
  <c r="BC2001" i="16"/>
  <c r="BC2152" i="16"/>
  <c r="BD2152" i="16"/>
  <c r="BD2280" i="16"/>
  <c r="BB2280" i="16"/>
  <c r="BD2328" i="16"/>
  <c r="BC2072" i="16"/>
  <c r="BC2272" i="16"/>
  <c r="AT180" i="17"/>
  <c r="AS180" i="17" s="1"/>
  <c r="AR180" i="17" s="1"/>
  <c r="AQ180" i="17" s="1"/>
  <c r="AP180" i="17" s="1"/>
  <c r="AO180" i="17" s="1"/>
  <c r="AN180" i="17" s="1"/>
  <c r="AM180" i="17" s="1"/>
  <c r="AL180" i="17" s="1"/>
  <c r="AT48" i="17"/>
  <c r="AS48" i="17" s="1"/>
  <c r="AR48" i="17" s="1"/>
  <c r="AQ48" i="17" s="1"/>
  <c r="AP48" i="17" s="1"/>
  <c r="AO48" i="17" s="1"/>
  <c r="AN48" i="17" s="1"/>
  <c r="AM48" i="17" s="1"/>
  <c r="AL48" i="17" s="1"/>
  <c r="BK160" i="16"/>
  <c r="BL160" i="16"/>
  <c r="BJ160" i="16"/>
  <c r="BI160" i="16"/>
  <c r="BH160" i="16"/>
  <c r="BG160" i="16"/>
  <c r="BF160" i="16"/>
  <c r="BE160" i="16"/>
  <c r="AO52" i="16"/>
  <c r="AN52" i="16"/>
  <c r="AM52" i="16"/>
  <c r="AL52" i="16"/>
  <c r="AS52" i="16"/>
  <c r="AR52" i="16"/>
  <c r="AQ52" i="16"/>
  <c r="AP52" i="16"/>
  <c r="BB2096" i="16"/>
  <c r="BD2096" i="16"/>
  <c r="AU87" i="16"/>
  <c r="AU27" i="16"/>
  <c r="AU156" i="16"/>
  <c r="AU92" i="16"/>
  <c r="AU28" i="16"/>
  <c r="BM158" i="16"/>
  <c r="BL158" i="16"/>
  <c r="BK158" i="16"/>
  <c r="BJ158" i="16"/>
  <c r="BI158" i="16"/>
  <c r="BH158" i="16"/>
  <c r="BG158" i="16"/>
  <c r="BF158" i="16"/>
  <c r="BE158" i="16"/>
  <c r="AP89" i="16"/>
  <c r="AO89" i="16"/>
  <c r="AN89" i="16"/>
  <c r="AM89" i="16"/>
  <c r="AL89" i="16"/>
  <c r="AU55" i="16"/>
  <c r="AU147" i="16"/>
  <c r="AU140" i="16"/>
  <c r="AU84" i="16"/>
  <c r="AU160" i="16"/>
  <c r="AU77" i="16"/>
  <c r="AU25" i="16"/>
  <c r="AU153" i="16"/>
  <c r="AU60" i="16"/>
  <c r="AU111" i="16"/>
  <c r="AU45" i="16"/>
  <c r="AU142" i="16"/>
  <c r="AU137" i="16"/>
  <c r="N12" i="3"/>
  <c r="G51" i="4"/>
  <c r="T51" i="4"/>
  <c r="F12" i="3"/>
  <c r="D12" i="3"/>
  <c r="J12" i="3"/>
  <c r="I339" i="3"/>
  <c r="K338" i="3"/>
  <c r="J337" i="3"/>
  <c r="J329" i="3"/>
  <c r="J321" i="3"/>
  <c r="J313" i="3"/>
  <c r="J305" i="3"/>
  <c r="J297" i="3"/>
  <c r="J289" i="3"/>
  <c r="J281" i="3"/>
  <c r="J273" i="3"/>
  <c r="J265" i="3"/>
  <c r="J257" i="3"/>
  <c r="J249" i="3"/>
  <c r="J241" i="3"/>
  <c r="J233" i="3"/>
  <c r="J225" i="3"/>
  <c r="J217" i="3"/>
  <c r="J209" i="3"/>
  <c r="J201" i="3"/>
  <c r="J193" i="3"/>
  <c r="J185" i="3"/>
  <c r="J177" i="3"/>
  <c r="I176" i="3"/>
  <c r="G174" i="3"/>
  <c r="G173" i="3"/>
  <c r="J168" i="3"/>
  <c r="G166" i="3"/>
  <c r="F165" i="3"/>
  <c r="L159" i="3"/>
  <c r="H157" i="3"/>
  <c r="K155" i="3"/>
  <c r="I153" i="3"/>
  <c r="L151" i="3"/>
  <c r="H149" i="3"/>
  <c r="K147" i="3"/>
  <c r="I145" i="3"/>
  <c r="L143" i="3"/>
  <c r="H141" i="3"/>
  <c r="K139" i="3"/>
  <c r="I137" i="3"/>
  <c r="L135" i="3"/>
  <c r="H133" i="3"/>
  <c r="K131" i="3"/>
  <c r="L124" i="3"/>
  <c r="J122" i="3"/>
  <c r="L108" i="3"/>
  <c r="J106" i="3"/>
  <c r="L105" i="3"/>
  <c r="G104" i="3"/>
  <c r="K104" i="3"/>
  <c r="K102" i="3"/>
  <c r="L100" i="3"/>
  <c r="J98" i="3"/>
  <c r="H97" i="3"/>
  <c r="F92" i="3"/>
  <c r="L81" i="3"/>
  <c r="L59" i="3"/>
  <c r="L49" i="3"/>
  <c r="L27" i="3"/>
  <c r="K71" i="3"/>
  <c r="K39" i="3"/>
  <c r="F63" i="3"/>
  <c r="F31" i="3"/>
  <c r="I75" i="3"/>
  <c r="I43" i="3"/>
  <c r="J71" i="3"/>
  <c r="J55" i="3"/>
  <c r="J39" i="3"/>
  <c r="J23" i="3"/>
  <c r="J81" i="3"/>
  <c r="I81" i="3"/>
  <c r="J65" i="3"/>
  <c r="I65" i="3"/>
  <c r="H59" i="3"/>
  <c r="J49" i="3"/>
  <c r="I49" i="3"/>
  <c r="J33" i="3"/>
  <c r="I33" i="3"/>
  <c r="H27" i="3"/>
  <c r="P22" i="4"/>
  <c r="S22" i="4" s="1"/>
  <c r="U22" i="4" s="1"/>
  <c r="L337" i="12"/>
  <c r="G337" i="12"/>
  <c r="G326" i="12"/>
  <c r="K326" i="12"/>
  <c r="F342" i="3"/>
  <c r="I341" i="3"/>
  <c r="I338" i="3"/>
  <c r="H337" i="3"/>
  <c r="F334" i="3"/>
  <c r="I333" i="3"/>
  <c r="I330" i="3"/>
  <c r="H329" i="3"/>
  <c r="F326" i="3"/>
  <c r="I325" i="3"/>
  <c r="I322" i="3"/>
  <c r="H321" i="3"/>
  <c r="F318" i="3"/>
  <c r="I317" i="3"/>
  <c r="I314" i="3"/>
  <c r="H313" i="3"/>
  <c r="F310" i="3"/>
  <c r="I309" i="3"/>
  <c r="I306" i="3"/>
  <c r="H305" i="3"/>
  <c r="F302" i="3"/>
  <c r="I301" i="3"/>
  <c r="I298" i="3"/>
  <c r="H297" i="3"/>
  <c r="F294" i="3"/>
  <c r="I293" i="3"/>
  <c r="I290" i="3"/>
  <c r="H289" i="3"/>
  <c r="F286" i="3"/>
  <c r="I285" i="3"/>
  <c r="I282" i="3"/>
  <c r="H281" i="3"/>
  <c r="F278" i="3"/>
  <c r="I277" i="3"/>
  <c r="I274" i="3"/>
  <c r="H273" i="3"/>
  <c r="F270" i="3"/>
  <c r="I269" i="3"/>
  <c r="I266" i="3"/>
  <c r="H265" i="3"/>
  <c r="F262" i="3"/>
  <c r="I261" i="3"/>
  <c r="I258" i="3"/>
  <c r="H257" i="3"/>
  <c r="F254" i="3"/>
  <c r="I253" i="3"/>
  <c r="I250" i="3"/>
  <c r="H249" i="3"/>
  <c r="F246" i="3"/>
  <c r="I245" i="3"/>
  <c r="I242" i="3"/>
  <c r="H241" i="3"/>
  <c r="F238" i="3"/>
  <c r="I237" i="3"/>
  <c r="I234" i="3"/>
  <c r="H233" i="3"/>
  <c r="F230" i="3"/>
  <c r="I229" i="3"/>
  <c r="I226" i="3"/>
  <c r="H225" i="3"/>
  <c r="F222" i="3"/>
  <c r="I221" i="3"/>
  <c r="I218" i="3"/>
  <c r="H217" i="3"/>
  <c r="F214" i="3"/>
  <c r="I213" i="3"/>
  <c r="I210" i="3"/>
  <c r="H209" i="3"/>
  <c r="F206" i="3"/>
  <c r="I205" i="3"/>
  <c r="I202" i="3"/>
  <c r="H201" i="3"/>
  <c r="F198" i="3"/>
  <c r="I197" i="3"/>
  <c r="I194" i="3"/>
  <c r="H193" i="3"/>
  <c r="F190" i="3"/>
  <c r="I189" i="3"/>
  <c r="I186" i="3"/>
  <c r="H185" i="3"/>
  <c r="F182" i="3"/>
  <c r="I181" i="3"/>
  <c r="I178" i="3"/>
  <c r="H177" i="3"/>
  <c r="F174" i="3"/>
  <c r="F172" i="3"/>
  <c r="K170" i="3"/>
  <c r="J169" i="3"/>
  <c r="F164" i="3"/>
  <c r="K162" i="3"/>
  <c r="L161" i="3"/>
  <c r="J160" i="3"/>
  <c r="K126" i="3"/>
  <c r="F118" i="3"/>
  <c r="I117" i="3"/>
  <c r="H117" i="3"/>
  <c r="L115" i="3"/>
  <c r="K115" i="3"/>
  <c r="K110" i="3"/>
  <c r="I102" i="3"/>
  <c r="I98" i="3"/>
  <c r="L97" i="3"/>
  <c r="K96" i="3"/>
  <c r="G96" i="3"/>
  <c r="K94" i="3"/>
  <c r="L92" i="3"/>
  <c r="F87" i="3"/>
  <c r="F86" i="3"/>
  <c r="J86" i="3"/>
  <c r="L79" i="3"/>
  <c r="L69" i="3"/>
  <c r="L47" i="3"/>
  <c r="L37" i="3"/>
  <c r="K59" i="3"/>
  <c r="K27" i="3"/>
  <c r="I63" i="3"/>
  <c r="I31" i="3"/>
  <c r="T46" i="4"/>
  <c r="T42" i="4"/>
  <c r="T38" i="4"/>
  <c r="G342" i="12"/>
  <c r="K342" i="12"/>
  <c r="G333" i="12"/>
  <c r="L333" i="12"/>
  <c r="L339" i="3"/>
  <c r="H338" i="3"/>
  <c r="F335" i="3"/>
  <c r="L331" i="3"/>
  <c r="F327" i="3"/>
  <c r="L323" i="3"/>
  <c r="F319" i="3"/>
  <c r="L315" i="3"/>
  <c r="F311" i="3"/>
  <c r="L307" i="3"/>
  <c r="F303" i="3"/>
  <c r="L299" i="3"/>
  <c r="F295" i="3"/>
  <c r="L291" i="3"/>
  <c r="F287" i="3"/>
  <c r="L283" i="3"/>
  <c r="F279" i="3"/>
  <c r="L275" i="3"/>
  <c r="F271" i="3"/>
  <c r="L267" i="3"/>
  <c r="F263" i="3"/>
  <c r="L259" i="3"/>
  <c r="F255" i="3"/>
  <c r="L251" i="3"/>
  <c r="F247" i="3"/>
  <c r="L243" i="3"/>
  <c r="F239" i="3"/>
  <c r="L235" i="3"/>
  <c r="F231" i="3"/>
  <c r="L227" i="3"/>
  <c r="F223" i="3"/>
  <c r="L219" i="3"/>
  <c r="F215" i="3"/>
  <c r="L211" i="3"/>
  <c r="H210" i="3"/>
  <c r="F207" i="3"/>
  <c r="L203" i="3"/>
  <c r="H202" i="3"/>
  <c r="F199" i="3"/>
  <c r="L195" i="3"/>
  <c r="H194" i="3"/>
  <c r="F191" i="3"/>
  <c r="L187" i="3"/>
  <c r="H186" i="3"/>
  <c r="F183" i="3"/>
  <c r="L179" i="3"/>
  <c r="H178" i="3"/>
  <c r="K175" i="3"/>
  <c r="I173" i="3"/>
  <c r="I170" i="3"/>
  <c r="H169" i="3"/>
  <c r="F166" i="3"/>
  <c r="I165" i="3"/>
  <c r="I160" i="3"/>
  <c r="G159" i="3"/>
  <c r="G157" i="3"/>
  <c r="F156" i="3"/>
  <c r="L153" i="3"/>
  <c r="I152" i="3"/>
  <c r="G151" i="3"/>
  <c r="G149" i="3"/>
  <c r="F148" i="3"/>
  <c r="L145" i="3"/>
  <c r="I144" i="3"/>
  <c r="G143" i="3"/>
  <c r="G141" i="3"/>
  <c r="F140" i="3"/>
  <c r="L137" i="3"/>
  <c r="I136" i="3"/>
  <c r="G135" i="3"/>
  <c r="G133" i="3"/>
  <c r="F132" i="3"/>
  <c r="L129" i="3"/>
  <c r="J126" i="3"/>
  <c r="L113" i="3"/>
  <c r="J110" i="3"/>
  <c r="I103" i="3"/>
  <c r="F101" i="3"/>
  <c r="I101" i="3"/>
  <c r="F97" i="3"/>
  <c r="I94" i="3"/>
  <c r="L67" i="3"/>
  <c r="L57" i="3"/>
  <c r="L35" i="3"/>
  <c r="L25" i="3"/>
  <c r="K79" i="3"/>
  <c r="K47" i="3"/>
  <c r="G83" i="3"/>
  <c r="G75" i="3"/>
  <c r="G63" i="3"/>
  <c r="G55" i="3"/>
  <c r="G51" i="3"/>
  <c r="G43" i="3"/>
  <c r="G31" i="3"/>
  <c r="G23" i="3"/>
  <c r="F71" i="3"/>
  <c r="J85" i="3"/>
  <c r="I85" i="3"/>
  <c r="H79" i="3"/>
  <c r="J69" i="3"/>
  <c r="I69" i="3"/>
  <c r="H63" i="3"/>
  <c r="J53" i="3"/>
  <c r="I53" i="3"/>
  <c r="H47" i="3"/>
  <c r="J37" i="3"/>
  <c r="I37" i="3"/>
  <c r="H31" i="3"/>
  <c r="F340" i="12"/>
  <c r="L340" i="12"/>
  <c r="I340" i="12"/>
  <c r="G327" i="12"/>
  <c r="L327" i="12"/>
  <c r="H219" i="3"/>
  <c r="H211" i="3"/>
  <c r="H203" i="3"/>
  <c r="H195" i="3"/>
  <c r="H187" i="3"/>
  <c r="H179" i="3"/>
  <c r="H136" i="3"/>
  <c r="J129" i="3"/>
  <c r="H121" i="3"/>
  <c r="I121" i="3"/>
  <c r="K119" i="3"/>
  <c r="L119" i="3"/>
  <c r="J113" i="3"/>
  <c r="I93" i="3"/>
  <c r="F93" i="3"/>
  <c r="G88" i="3"/>
  <c r="K88" i="3"/>
  <c r="H336" i="12"/>
  <c r="G318" i="12"/>
  <c r="K318" i="12"/>
  <c r="J341" i="3"/>
  <c r="I340" i="3"/>
  <c r="J333" i="3"/>
  <c r="I332" i="3"/>
  <c r="K326" i="3"/>
  <c r="J325" i="3"/>
  <c r="I324" i="3"/>
  <c r="J317" i="3"/>
  <c r="I316" i="3"/>
  <c r="J309" i="3"/>
  <c r="I308" i="3"/>
  <c r="J301" i="3"/>
  <c r="I300" i="3"/>
  <c r="J293" i="3"/>
  <c r="I292" i="3"/>
  <c r="J285" i="3"/>
  <c r="I284" i="3"/>
  <c r="K278" i="3"/>
  <c r="J277" i="3"/>
  <c r="I276" i="3"/>
  <c r="K270" i="3"/>
  <c r="J269" i="3"/>
  <c r="I268" i="3"/>
  <c r="J261" i="3"/>
  <c r="I260" i="3"/>
  <c r="J253" i="3"/>
  <c r="I252" i="3"/>
  <c r="J245" i="3"/>
  <c r="I244" i="3"/>
  <c r="J237" i="3"/>
  <c r="I236" i="3"/>
  <c r="J229" i="3"/>
  <c r="I228" i="3"/>
  <c r="J221" i="3"/>
  <c r="I220" i="3"/>
  <c r="J213" i="3"/>
  <c r="I212" i="3"/>
  <c r="J205" i="3"/>
  <c r="I204" i="3"/>
  <c r="J197" i="3"/>
  <c r="I196" i="3"/>
  <c r="J189" i="3"/>
  <c r="I188" i="3"/>
  <c r="K182" i="3"/>
  <c r="J181" i="3"/>
  <c r="I180" i="3"/>
  <c r="J172" i="3"/>
  <c r="F169" i="3"/>
  <c r="J164" i="3"/>
  <c r="L155" i="3"/>
  <c r="I154" i="3"/>
  <c r="H153" i="3"/>
  <c r="L147" i="3"/>
  <c r="I146" i="3"/>
  <c r="H145" i="3"/>
  <c r="L139" i="3"/>
  <c r="I138" i="3"/>
  <c r="H137" i="3"/>
  <c r="L131" i="3"/>
  <c r="I130" i="3"/>
  <c r="L116" i="3"/>
  <c r="J114" i="3"/>
  <c r="L103" i="3"/>
  <c r="J100" i="3"/>
  <c r="L98" i="3"/>
  <c r="G94" i="3"/>
  <c r="K92" i="3"/>
  <c r="I86" i="3"/>
  <c r="L75" i="3"/>
  <c r="L65" i="3"/>
  <c r="L43" i="3"/>
  <c r="L33" i="3"/>
  <c r="F79" i="3"/>
  <c r="F69" i="3"/>
  <c r="F47" i="3"/>
  <c r="F37" i="3"/>
  <c r="J79" i="3"/>
  <c r="J47" i="3"/>
  <c r="J73" i="3"/>
  <c r="I73" i="3"/>
  <c r="J57" i="3"/>
  <c r="I57" i="3"/>
  <c r="J41" i="3"/>
  <c r="I41" i="3"/>
  <c r="J25" i="3"/>
  <c r="I25" i="3"/>
  <c r="D14" i="4"/>
  <c r="E29" i="4"/>
  <c r="F29" i="4"/>
  <c r="E31" i="4"/>
  <c r="F31" i="4"/>
  <c r="E33" i="4"/>
  <c r="F33" i="4"/>
  <c r="E35" i="4"/>
  <c r="F35" i="4"/>
  <c r="E37" i="4"/>
  <c r="F37" i="4"/>
  <c r="E39" i="4"/>
  <c r="F39" i="4"/>
  <c r="E41" i="4"/>
  <c r="F41" i="4"/>
  <c r="E43" i="4"/>
  <c r="F43" i="4"/>
  <c r="E45" i="4"/>
  <c r="F45" i="4"/>
  <c r="E47" i="4"/>
  <c r="F47" i="4"/>
  <c r="E49" i="4"/>
  <c r="F49" i="4"/>
  <c r="E21" i="4"/>
  <c r="F21" i="4"/>
  <c r="E25" i="4"/>
  <c r="F25" i="4"/>
  <c r="E52" i="4"/>
  <c r="F52" i="4"/>
  <c r="E53" i="4"/>
  <c r="F53" i="4"/>
  <c r="E23" i="4"/>
  <c r="F23" i="4"/>
  <c r="E27" i="4"/>
  <c r="F27" i="4"/>
  <c r="G325" i="12"/>
  <c r="L325" i="12"/>
  <c r="I334" i="3"/>
  <c r="I326" i="3"/>
  <c r="I318" i="3"/>
  <c r="I310" i="3"/>
  <c r="I302" i="3"/>
  <c r="I294" i="3"/>
  <c r="I286" i="3"/>
  <c r="I278" i="3"/>
  <c r="I270" i="3"/>
  <c r="I262" i="3"/>
  <c r="I254" i="3"/>
  <c r="I246" i="3"/>
  <c r="I238" i="3"/>
  <c r="I230" i="3"/>
  <c r="I222" i="3"/>
  <c r="I214" i="3"/>
  <c r="J174" i="3"/>
  <c r="J173" i="3"/>
  <c r="I172" i="3"/>
  <c r="J165" i="3"/>
  <c r="I164" i="3"/>
  <c r="F126" i="3"/>
  <c r="I125" i="3"/>
  <c r="H125" i="3"/>
  <c r="L123" i="3"/>
  <c r="K123" i="3"/>
  <c r="K118" i="3"/>
  <c r="J117" i="3"/>
  <c r="H114" i="3"/>
  <c r="F110" i="3"/>
  <c r="I109" i="3"/>
  <c r="H109" i="3"/>
  <c r="L107" i="3"/>
  <c r="K107" i="3"/>
  <c r="H100" i="3"/>
  <c r="J92" i="3"/>
  <c r="H86" i="3"/>
  <c r="L85" i="3"/>
  <c r="L63" i="3"/>
  <c r="L53" i="3"/>
  <c r="L31" i="3"/>
  <c r="L21" i="3"/>
  <c r="T48" i="4"/>
  <c r="T44" i="4"/>
  <c r="T40" i="4"/>
  <c r="T36" i="4"/>
  <c r="T32" i="4"/>
  <c r="T28" i="4"/>
  <c r="T26" i="4"/>
  <c r="T24" i="4"/>
  <c r="G341" i="12"/>
  <c r="L341" i="12"/>
  <c r="K339" i="12"/>
  <c r="G339" i="12"/>
  <c r="G334" i="12"/>
  <c r="K334" i="12"/>
  <c r="F332" i="12"/>
  <c r="L332" i="12"/>
  <c r="H332" i="12"/>
  <c r="I332" i="12"/>
  <c r="L335" i="3"/>
  <c r="L327" i="3"/>
  <c r="L319" i="3"/>
  <c r="L311" i="3"/>
  <c r="L303" i="3"/>
  <c r="L295" i="3"/>
  <c r="L287" i="3"/>
  <c r="L279" i="3"/>
  <c r="L271" i="3"/>
  <c r="L263" i="3"/>
  <c r="L255" i="3"/>
  <c r="L247" i="3"/>
  <c r="L239" i="3"/>
  <c r="L231" i="3"/>
  <c r="L223" i="3"/>
  <c r="L215" i="3"/>
  <c r="L175" i="3"/>
  <c r="I174" i="3"/>
  <c r="H173" i="3"/>
  <c r="I166" i="3"/>
  <c r="I156" i="3"/>
  <c r="I148" i="3"/>
  <c r="I140" i="3"/>
  <c r="I132" i="3"/>
  <c r="L121" i="3"/>
  <c r="J118" i="3"/>
  <c r="F102" i="3"/>
  <c r="J102" i="3"/>
  <c r="L73" i="3"/>
  <c r="L41" i="3"/>
  <c r="G85" i="3"/>
  <c r="G81" i="3"/>
  <c r="G77" i="3"/>
  <c r="G73" i="3"/>
  <c r="G69" i="3"/>
  <c r="G65" i="3"/>
  <c r="G61" i="3"/>
  <c r="G57" i="3"/>
  <c r="G53" i="3"/>
  <c r="G49" i="3"/>
  <c r="G45" i="3"/>
  <c r="G41" i="3"/>
  <c r="G37" i="3"/>
  <c r="G33" i="3"/>
  <c r="G29" i="3"/>
  <c r="G25" i="3"/>
  <c r="G21" i="3"/>
  <c r="F55" i="3"/>
  <c r="J77" i="3"/>
  <c r="I77" i="3"/>
  <c r="J61" i="3"/>
  <c r="I61" i="3"/>
  <c r="J45" i="3"/>
  <c r="I45" i="3"/>
  <c r="J29" i="3"/>
  <c r="I29" i="3"/>
  <c r="I336" i="12"/>
  <c r="F336" i="12"/>
  <c r="G310" i="12"/>
  <c r="K310" i="12"/>
  <c r="H129" i="3"/>
  <c r="I129" i="3"/>
  <c r="K127" i="3"/>
  <c r="L127" i="3"/>
  <c r="J121" i="3"/>
  <c r="H113" i="3"/>
  <c r="I113" i="3"/>
  <c r="K111" i="3"/>
  <c r="L111" i="3"/>
  <c r="J94" i="3"/>
  <c r="F94" i="3"/>
  <c r="G335" i="12"/>
  <c r="L335" i="12"/>
  <c r="L80" i="3"/>
  <c r="L72" i="3"/>
  <c r="L64" i="3"/>
  <c r="L56" i="3"/>
  <c r="L48" i="3"/>
  <c r="L40" i="3"/>
  <c r="L32" i="3"/>
  <c r="L24" i="3"/>
  <c r="F84" i="3"/>
  <c r="F76" i="3"/>
  <c r="F68" i="3"/>
  <c r="F60" i="3"/>
  <c r="F52" i="3"/>
  <c r="F44" i="3"/>
  <c r="F36" i="3"/>
  <c r="F28" i="3"/>
  <c r="J78" i="3"/>
  <c r="J70" i="3"/>
  <c r="J62" i="3"/>
  <c r="J54" i="3"/>
  <c r="J46" i="3"/>
  <c r="J38" i="3"/>
  <c r="J30" i="3"/>
  <c r="J22" i="3"/>
  <c r="H82" i="3"/>
  <c r="H74" i="3"/>
  <c r="H66" i="3"/>
  <c r="H58" i="3"/>
  <c r="H50" i="3"/>
  <c r="H42" i="3"/>
  <c r="H34" i="3"/>
  <c r="H26" i="3"/>
  <c r="J302" i="12"/>
  <c r="L289" i="12"/>
  <c r="L288" i="12"/>
  <c r="J286" i="12"/>
  <c r="L273" i="12"/>
  <c r="L272" i="12"/>
  <c r="J270" i="12"/>
  <c r="L257" i="12"/>
  <c r="L256" i="12"/>
  <c r="J254" i="12"/>
  <c r="L241" i="12"/>
  <c r="L240" i="12"/>
  <c r="J238" i="12"/>
  <c r="L225" i="12"/>
  <c r="L224" i="12"/>
  <c r="J222" i="12"/>
  <c r="L209" i="12"/>
  <c r="L208" i="12"/>
  <c r="J206" i="12"/>
  <c r="L193" i="12"/>
  <c r="L192" i="12"/>
  <c r="J190" i="12"/>
  <c r="L177" i="12"/>
  <c r="L176" i="12"/>
  <c r="J174" i="12"/>
  <c r="L161" i="12"/>
  <c r="L160" i="12"/>
  <c r="J158" i="12"/>
  <c r="L145" i="12"/>
  <c r="L144" i="12"/>
  <c r="J142" i="12"/>
  <c r="L129" i="12"/>
  <c r="L128" i="12"/>
  <c r="J126" i="12"/>
  <c r="F114" i="12"/>
  <c r="J114" i="12"/>
  <c r="K111" i="12"/>
  <c r="J102" i="12"/>
  <c r="F102" i="12"/>
  <c r="H102" i="12"/>
  <c r="J85" i="12"/>
  <c r="L85" i="12"/>
  <c r="I85" i="12"/>
  <c r="H85" i="12"/>
  <c r="G338" i="12"/>
  <c r="G331" i="12"/>
  <c r="G330" i="12"/>
  <c r="G329" i="12"/>
  <c r="F328" i="12"/>
  <c r="I324" i="12"/>
  <c r="G323" i="12"/>
  <c r="G322" i="12"/>
  <c r="G321" i="12"/>
  <c r="F320" i="12"/>
  <c r="L317" i="12"/>
  <c r="I316" i="12"/>
  <c r="G315" i="12"/>
  <c r="G314" i="12"/>
  <c r="G313" i="12"/>
  <c r="F312" i="12"/>
  <c r="L309" i="12"/>
  <c r="I308" i="12"/>
  <c r="G307" i="12"/>
  <c r="G306" i="12"/>
  <c r="G305" i="12"/>
  <c r="F304" i="12"/>
  <c r="H302" i="12"/>
  <c r="F298" i="12"/>
  <c r="H297" i="12"/>
  <c r="I297" i="12"/>
  <c r="K295" i="12"/>
  <c r="L295" i="12"/>
  <c r="K290" i="12"/>
  <c r="H286" i="12"/>
  <c r="F282" i="12"/>
  <c r="H281" i="12"/>
  <c r="I281" i="12"/>
  <c r="K279" i="12"/>
  <c r="L279" i="12"/>
  <c r="K274" i="12"/>
  <c r="H270" i="12"/>
  <c r="F266" i="12"/>
  <c r="H265" i="12"/>
  <c r="I265" i="12"/>
  <c r="K263" i="12"/>
  <c r="L263" i="12"/>
  <c r="K258" i="12"/>
  <c r="H254" i="12"/>
  <c r="F250" i="12"/>
  <c r="H249" i="12"/>
  <c r="I249" i="12"/>
  <c r="K247" i="12"/>
  <c r="L247" i="12"/>
  <c r="K242" i="12"/>
  <c r="H238" i="12"/>
  <c r="F234" i="12"/>
  <c r="H233" i="12"/>
  <c r="I233" i="12"/>
  <c r="K231" i="12"/>
  <c r="L231" i="12"/>
  <c r="K226" i="12"/>
  <c r="H222" i="12"/>
  <c r="F218" i="12"/>
  <c r="H217" i="12"/>
  <c r="I217" i="12"/>
  <c r="K215" i="12"/>
  <c r="L215" i="12"/>
  <c r="K210" i="12"/>
  <c r="H206" i="12"/>
  <c r="F202" i="12"/>
  <c r="H201" i="12"/>
  <c r="I201" i="12"/>
  <c r="K199" i="12"/>
  <c r="L199" i="12"/>
  <c r="K194" i="12"/>
  <c r="H190" i="12"/>
  <c r="F186" i="12"/>
  <c r="H185" i="12"/>
  <c r="I185" i="12"/>
  <c r="K183" i="12"/>
  <c r="L183" i="12"/>
  <c r="K178" i="12"/>
  <c r="H174" i="12"/>
  <c r="F170" i="12"/>
  <c r="H169" i="12"/>
  <c r="I169" i="12"/>
  <c r="K167" i="12"/>
  <c r="L167" i="12"/>
  <c r="K162" i="12"/>
  <c r="H158" i="12"/>
  <c r="F154" i="12"/>
  <c r="H153" i="12"/>
  <c r="I153" i="12"/>
  <c r="K151" i="12"/>
  <c r="L151" i="12"/>
  <c r="K146" i="12"/>
  <c r="F144" i="12"/>
  <c r="H142" i="12"/>
  <c r="F138" i="12"/>
  <c r="H137" i="12"/>
  <c r="I137" i="12"/>
  <c r="K135" i="12"/>
  <c r="L135" i="12"/>
  <c r="K130" i="12"/>
  <c r="F128" i="12"/>
  <c r="H126" i="12"/>
  <c r="F122" i="12"/>
  <c r="J122" i="12"/>
  <c r="H122" i="12"/>
  <c r="L117" i="12"/>
  <c r="H101" i="12"/>
  <c r="K99" i="12"/>
  <c r="K95" i="12"/>
  <c r="K86" i="12"/>
  <c r="H324" i="12"/>
  <c r="H316" i="12"/>
  <c r="H308" i="12"/>
  <c r="I296" i="12"/>
  <c r="L293" i="12"/>
  <c r="J290" i="12"/>
  <c r="I280" i="12"/>
  <c r="L277" i="12"/>
  <c r="J274" i="12"/>
  <c r="I264" i="12"/>
  <c r="L261" i="12"/>
  <c r="J258" i="12"/>
  <c r="I248" i="12"/>
  <c r="L245" i="12"/>
  <c r="J242" i="12"/>
  <c r="I232" i="12"/>
  <c r="L229" i="12"/>
  <c r="J226" i="12"/>
  <c r="I216" i="12"/>
  <c r="L213" i="12"/>
  <c r="J210" i="12"/>
  <c r="I200" i="12"/>
  <c r="L197" i="12"/>
  <c r="J194" i="12"/>
  <c r="I184" i="12"/>
  <c r="L181" i="12"/>
  <c r="J178" i="12"/>
  <c r="I168" i="12"/>
  <c r="L165" i="12"/>
  <c r="J162" i="12"/>
  <c r="I110" i="12"/>
  <c r="J105" i="12"/>
  <c r="H105" i="12"/>
  <c r="I105" i="12"/>
  <c r="F101" i="12"/>
  <c r="I90" i="12"/>
  <c r="L324" i="12"/>
  <c r="L319" i="12"/>
  <c r="L316" i="12"/>
  <c r="L311" i="12"/>
  <c r="L308" i="12"/>
  <c r="I301" i="12"/>
  <c r="H301" i="12"/>
  <c r="L299" i="12"/>
  <c r="K299" i="12"/>
  <c r="H296" i="12"/>
  <c r="J293" i="12"/>
  <c r="H290" i="12"/>
  <c r="I285" i="12"/>
  <c r="H285" i="12"/>
  <c r="L283" i="12"/>
  <c r="K283" i="12"/>
  <c r="H280" i="12"/>
  <c r="J277" i="12"/>
  <c r="H274" i="12"/>
  <c r="I269" i="12"/>
  <c r="H269" i="12"/>
  <c r="L267" i="12"/>
  <c r="K267" i="12"/>
  <c r="H264" i="12"/>
  <c r="J261" i="12"/>
  <c r="H258" i="12"/>
  <c r="I253" i="12"/>
  <c r="H253" i="12"/>
  <c r="L251" i="12"/>
  <c r="K251" i="12"/>
  <c r="H248" i="12"/>
  <c r="J245" i="12"/>
  <c r="H242" i="12"/>
  <c r="I237" i="12"/>
  <c r="H237" i="12"/>
  <c r="L235" i="12"/>
  <c r="K235" i="12"/>
  <c r="H232" i="12"/>
  <c r="J229" i="12"/>
  <c r="H226" i="12"/>
  <c r="I221" i="12"/>
  <c r="H221" i="12"/>
  <c r="L219" i="12"/>
  <c r="K219" i="12"/>
  <c r="H216" i="12"/>
  <c r="J213" i="12"/>
  <c r="H210" i="12"/>
  <c r="I205" i="12"/>
  <c r="H205" i="12"/>
  <c r="L203" i="12"/>
  <c r="K203" i="12"/>
  <c r="H200" i="12"/>
  <c r="J197" i="12"/>
  <c r="H194" i="12"/>
  <c r="I189" i="12"/>
  <c r="H189" i="12"/>
  <c r="L187" i="12"/>
  <c r="K187" i="12"/>
  <c r="H184" i="12"/>
  <c r="J181" i="12"/>
  <c r="H178" i="12"/>
  <c r="I173" i="12"/>
  <c r="H173" i="12"/>
  <c r="L171" i="12"/>
  <c r="K171" i="12"/>
  <c r="H168" i="12"/>
  <c r="J165" i="12"/>
  <c r="H162" i="12"/>
  <c r="I157" i="12"/>
  <c r="H157" i="12"/>
  <c r="L155" i="12"/>
  <c r="K155" i="12"/>
  <c r="H152" i="12"/>
  <c r="J149" i="12"/>
  <c r="H146" i="12"/>
  <c r="I141" i="12"/>
  <c r="H141" i="12"/>
  <c r="L139" i="12"/>
  <c r="K139" i="12"/>
  <c r="H136" i="12"/>
  <c r="J133" i="12"/>
  <c r="H130" i="12"/>
  <c r="I125" i="12"/>
  <c r="H125" i="12"/>
  <c r="F117" i="12"/>
  <c r="K103" i="12"/>
  <c r="L103" i="12"/>
  <c r="L84" i="3"/>
  <c r="L76" i="3"/>
  <c r="L68" i="3"/>
  <c r="L60" i="3"/>
  <c r="L52" i="3"/>
  <c r="L44" i="3"/>
  <c r="L36" i="3"/>
  <c r="L28" i="3"/>
  <c r="F80" i="3"/>
  <c r="F72" i="3"/>
  <c r="F64" i="3"/>
  <c r="F56" i="3"/>
  <c r="F48" i="3"/>
  <c r="F40" i="3"/>
  <c r="F32" i="3"/>
  <c r="F24" i="3"/>
  <c r="L296" i="12"/>
  <c r="J294" i="12"/>
  <c r="L280" i="12"/>
  <c r="J278" i="12"/>
  <c r="L264" i="12"/>
  <c r="J262" i="12"/>
  <c r="L248" i="12"/>
  <c r="J246" i="12"/>
  <c r="L232" i="12"/>
  <c r="J230" i="12"/>
  <c r="L216" i="12"/>
  <c r="J214" i="12"/>
  <c r="L200" i="12"/>
  <c r="J198" i="12"/>
  <c r="L184" i="12"/>
  <c r="J182" i="12"/>
  <c r="L168" i="12"/>
  <c r="J166" i="12"/>
  <c r="L152" i="12"/>
  <c r="J150" i="12"/>
  <c r="L136" i="12"/>
  <c r="J134" i="12"/>
  <c r="L123" i="12"/>
  <c r="K123" i="12"/>
  <c r="I114" i="12"/>
  <c r="J86" i="12"/>
  <c r="F86" i="12"/>
  <c r="H86" i="12"/>
  <c r="G82" i="12"/>
  <c r="K82" i="12"/>
  <c r="K303" i="12"/>
  <c r="L303" i="12"/>
  <c r="K298" i="12"/>
  <c r="F290" i="12"/>
  <c r="H289" i="12"/>
  <c r="I289" i="12"/>
  <c r="K287" i="12"/>
  <c r="L287" i="12"/>
  <c r="K282" i="12"/>
  <c r="F274" i="12"/>
  <c r="H273" i="12"/>
  <c r="I273" i="12"/>
  <c r="K271" i="12"/>
  <c r="L271" i="12"/>
  <c r="K266" i="12"/>
  <c r="F258" i="12"/>
  <c r="H257" i="12"/>
  <c r="I257" i="12"/>
  <c r="K255" i="12"/>
  <c r="L255" i="12"/>
  <c r="K250" i="12"/>
  <c r="F242" i="12"/>
  <c r="H241" i="12"/>
  <c r="I241" i="12"/>
  <c r="K239" i="12"/>
  <c r="L239" i="12"/>
  <c r="K234" i="12"/>
  <c r="F226" i="12"/>
  <c r="H225" i="12"/>
  <c r="I225" i="12"/>
  <c r="K223" i="12"/>
  <c r="L223" i="12"/>
  <c r="K218" i="12"/>
  <c r="F210" i="12"/>
  <c r="H209" i="12"/>
  <c r="I209" i="12"/>
  <c r="K207" i="12"/>
  <c r="L207" i="12"/>
  <c r="K202" i="12"/>
  <c r="F194" i="12"/>
  <c r="H193" i="12"/>
  <c r="I193" i="12"/>
  <c r="K191" i="12"/>
  <c r="L191" i="12"/>
  <c r="K186" i="12"/>
  <c r="F178" i="12"/>
  <c r="H177" i="12"/>
  <c r="I177" i="12"/>
  <c r="K175" i="12"/>
  <c r="L175" i="12"/>
  <c r="K170" i="12"/>
  <c r="F162" i="12"/>
  <c r="H161" i="12"/>
  <c r="I161" i="12"/>
  <c r="K159" i="12"/>
  <c r="L159" i="12"/>
  <c r="K154" i="12"/>
  <c r="F146" i="12"/>
  <c r="H145" i="12"/>
  <c r="I145" i="12"/>
  <c r="K143" i="12"/>
  <c r="L143" i="12"/>
  <c r="K138" i="12"/>
  <c r="F130" i="12"/>
  <c r="H129" i="12"/>
  <c r="I129" i="12"/>
  <c r="K127" i="12"/>
  <c r="L127" i="12"/>
  <c r="K110" i="12"/>
  <c r="F106" i="12"/>
  <c r="J106" i="12"/>
  <c r="K90" i="12"/>
  <c r="J110" i="12"/>
  <c r="F110" i="12"/>
  <c r="J101" i="12"/>
  <c r="L101" i="12"/>
  <c r="F90" i="12"/>
  <c r="J90" i="12"/>
  <c r="I293" i="12"/>
  <c r="H293" i="12"/>
  <c r="L291" i="12"/>
  <c r="K291" i="12"/>
  <c r="I277" i="12"/>
  <c r="H277" i="12"/>
  <c r="L275" i="12"/>
  <c r="K275" i="12"/>
  <c r="I261" i="12"/>
  <c r="H261" i="12"/>
  <c r="L259" i="12"/>
  <c r="K259" i="12"/>
  <c r="I245" i="12"/>
  <c r="H245" i="12"/>
  <c r="L243" i="12"/>
  <c r="K243" i="12"/>
  <c r="I229" i="12"/>
  <c r="H229" i="12"/>
  <c r="L227" i="12"/>
  <c r="K227" i="12"/>
  <c r="I213" i="12"/>
  <c r="H213" i="12"/>
  <c r="L211" i="12"/>
  <c r="K211" i="12"/>
  <c r="I197" i="12"/>
  <c r="H197" i="12"/>
  <c r="L195" i="12"/>
  <c r="K195" i="12"/>
  <c r="I181" i="12"/>
  <c r="H181" i="12"/>
  <c r="L179" i="12"/>
  <c r="K179" i="12"/>
  <c r="I165" i="12"/>
  <c r="H165" i="12"/>
  <c r="L163" i="12"/>
  <c r="K163" i="12"/>
  <c r="I149" i="12"/>
  <c r="H149" i="12"/>
  <c r="L147" i="12"/>
  <c r="K147" i="12"/>
  <c r="I133" i="12"/>
  <c r="H133" i="12"/>
  <c r="L131" i="12"/>
  <c r="K131" i="12"/>
  <c r="J121" i="12"/>
  <c r="L121" i="12"/>
  <c r="F105" i="12"/>
  <c r="J118" i="12"/>
  <c r="F118" i="12"/>
  <c r="H81" i="12"/>
  <c r="K75" i="12"/>
  <c r="L73" i="12"/>
  <c r="J70" i="12"/>
  <c r="F70" i="12"/>
  <c r="I61" i="12"/>
  <c r="L53" i="12"/>
  <c r="J34" i="12"/>
  <c r="T65" i="13"/>
  <c r="G65" i="13"/>
  <c r="F81" i="12"/>
  <c r="F66" i="12"/>
  <c r="G58" i="12"/>
  <c r="K46" i="12"/>
  <c r="G41" i="12"/>
  <c r="G61" i="13"/>
  <c r="T61" i="13"/>
  <c r="G46" i="13"/>
  <c r="T46" i="13"/>
  <c r="G42" i="13"/>
  <c r="T42" i="13"/>
  <c r="G38" i="13"/>
  <c r="T38" i="13"/>
  <c r="T36" i="13"/>
  <c r="G36" i="13"/>
  <c r="G34" i="13"/>
  <c r="T34" i="13"/>
  <c r="T32" i="13"/>
  <c r="G32" i="13"/>
  <c r="G30" i="13"/>
  <c r="T30" i="13"/>
  <c r="T28" i="13"/>
  <c r="G28" i="13"/>
  <c r="G26" i="13"/>
  <c r="T26" i="13"/>
  <c r="T24" i="13"/>
  <c r="G24" i="13"/>
  <c r="G22" i="13"/>
  <c r="T22" i="13"/>
  <c r="I78" i="12"/>
  <c r="I74" i="12"/>
  <c r="L61" i="12"/>
  <c r="J58" i="12"/>
  <c r="I38" i="12"/>
  <c r="H26" i="12"/>
  <c r="J26" i="12"/>
  <c r="I26" i="12"/>
  <c r="I118" i="12"/>
  <c r="F113" i="12"/>
  <c r="F98" i="12"/>
  <c r="J98" i="12"/>
  <c r="J94" i="12"/>
  <c r="F94" i="12"/>
  <c r="I81" i="12"/>
  <c r="I70" i="12"/>
  <c r="H61" i="12"/>
  <c r="G43" i="12"/>
  <c r="J46" i="12"/>
  <c r="I46" i="12"/>
  <c r="H46" i="12"/>
  <c r="G48" i="13"/>
  <c r="T48" i="13"/>
  <c r="G44" i="13"/>
  <c r="T44" i="13"/>
  <c r="G40" i="13"/>
  <c r="T40" i="13"/>
  <c r="F82" i="12"/>
  <c r="J82" i="12"/>
  <c r="I62" i="12"/>
  <c r="G81" i="13"/>
  <c r="L81" i="12"/>
  <c r="J78" i="12"/>
  <c r="F78" i="12"/>
  <c r="F74" i="12"/>
  <c r="J74" i="12"/>
  <c r="K53" i="12"/>
  <c r="G77" i="13"/>
  <c r="T77" i="13"/>
  <c r="T69" i="13"/>
  <c r="G69" i="13"/>
  <c r="T73" i="13"/>
  <c r="T37" i="13"/>
  <c r="T33" i="13"/>
  <c r="T29" i="13"/>
  <c r="T25" i="13"/>
  <c r="T21" i="13"/>
  <c r="T153" i="8"/>
  <c r="U153" i="8"/>
  <c r="T107" i="8"/>
  <c r="U107" i="8"/>
  <c r="G49" i="8"/>
  <c r="T49" i="8"/>
  <c r="J51" i="11"/>
  <c r="S51" i="11"/>
  <c r="U51" i="11"/>
  <c r="K34" i="11"/>
  <c r="S34" i="11"/>
  <c r="U34" i="11"/>
  <c r="E53" i="6"/>
  <c r="F53" i="6"/>
  <c r="E47" i="6"/>
  <c r="F47" i="6"/>
  <c r="E43" i="6"/>
  <c r="F43" i="6"/>
  <c r="E39" i="6"/>
  <c r="F39" i="6"/>
  <c r="P162" i="8"/>
  <c r="G162" i="8"/>
  <c r="G43" i="8"/>
  <c r="T43" i="8"/>
  <c r="AB15" i="8"/>
  <c r="AB44" i="8"/>
  <c r="AB48" i="8"/>
  <c r="AB52" i="8"/>
  <c r="T68" i="8"/>
  <c r="U68" i="8"/>
  <c r="AB11" i="8"/>
  <c r="AB16" i="8"/>
  <c r="T59" i="8"/>
  <c r="U59" i="8"/>
  <c r="T64" i="8"/>
  <c r="U64" i="8"/>
  <c r="T94" i="8"/>
  <c r="U94" i="8"/>
  <c r="P42" i="8"/>
  <c r="S42" i="8"/>
  <c r="T90" i="8"/>
  <c r="U90" i="8"/>
  <c r="V13" i="8"/>
  <c r="V14" i="8"/>
  <c r="AB42" i="8"/>
  <c r="AB46" i="8"/>
  <c r="AB50" i="8"/>
  <c r="T119" i="8"/>
  <c r="U119" i="8"/>
  <c r="T128" i="8"/>
  <c r="U128" i="8"/>
  <c r="T124" i="8"/>
  <c r="U124" i="8"/>
  <c r="T111" i="8"/>
  <c r="U111" i="8"/>
  <c r="P139" i="8"/>
  <c r="S139" i="8"/>
  <c r="U139" i="8"/>
  <c r="T35" i="14"/>
  <c r="G35" i="14"/>
  <c r="S141" i="11"/>
  <c r="U141" i="11"/>
  <c r="N141" i="11"/>
  <c r="J45" i="11"/>
  <c r="T144" i="8"/>
  <c r="G144" i="8"/>
  <c r="S144" i="8"/>
  <c r="U144" i="8"/>
  <c r="G53" i="8"/>
  <c r="R53" i="8"/>
  <c r="T53" i="8"/>
  <c r="G23" i="14"/>
  <c r="S23" i="14"/>
  <c r="T23" i="14"/>
  <c r="T25" i="11"/>
  <c r="P25" i="11"/>
  <c r="S25" i="11"/>
  <c r="P56" i="11"/>
  <c r="T56" i="11"/>
  <c r="V9" i="6"/>
  <c r="V10" i="6"/>
  <c r="T85" i="13"/>
  <c r="G47" i="8"/>
  <c r="T47" i="8"/>
  <c r="R157" i="11"/>
  <c r="J157" i="11"/>
  <c r="I49" i="11"/>
  <c r="E52" i="6"/>
  <c r="F52" i="6"/>
  <c r="T136" i="8"/>
  <c r="U136" i="8"/>
  <c r="T123" i="8"/>
  <c r="P24" i="8"/>
  <c r="G148" i="8"/>
  <c r="T148" i="8"/>
  <c r="G79" i="8"/>
  <c r="T79" i="8"/>
  <c r="P89" i="14"/>
  <c r="R89" i="14"/>
  <c r="G89" i="14"/>
  <c r="G40" i="14"/>
  <c r="P40" i="14"/>
  <c r="R40" i="14"/>
  <c r="N42" i="11"/>
  <c r="S42" i="11"/>
  <c r="K37" i="11"/>
  <c r="S37" i="11"/>
  <c r="U37" i="11"/>
  <c r="E49" i="6"/>
  <c r="F49" i="6"/>
  <c r="E45" i="6"/>
  <c r="F45" i="6"/>
  <c r="G85" i="13"/>
  <c r="G51" i="8"/>
  <c r="T51" i="8"/>
  <c r="G45" i="8"/>
  <c r="T45" i="8"/>
  <c r="N149" i="11"/>
  <c r="S149" i="11"/>
  <c r="U149" i="11"/>
  <c r="J72" i="11"/>
  <c r="S72" i="11"/>
  <c r="U72" i="11"/>
  <c r="J47" i="11"/>
  <c r="G155" i="11"/>
  <c r="T155" i="11"/>
  <c r="P155" i="11"/>
  <c r="R155" i="11"/>
  <c r="P45" i="11"/>
  <c r="R45" i="11"/>
  <c r="S140" i="11"/>
  <c r="U140" i="11"/>
  <c r="AT1804" i="15"/>
  <c r="AS1804" i="15"/>
  <c r="AR1804" i="15"/>
  <c r="AQ1804" i="15"/>
  <c r="AP1804" i="15"/>
  <c r="AO1804" i="15"/>
  <c r="AN1804" i="15"/>
  <c r="AM1804" i="15"/>
  <c r="AL1804" i="15"/>
  <c r="BM86" i="15"/>
  <c r="BL86" i="15"/>
  <c r="BK86" i="15"/>
  <c r="BJ86" i="15"/>
  <c r="BI86" i="15"/>
  <c r="BH86" i="15"/>
  <c r="BG86" i="15"/>
  <c r="BF86" i="15"/>
  <c r="BE86" i="15"/>
  <c r="R34" i="16"/>
  <c r="K34" i="16"/>
  <c r="G39" i="17"/>
  <c r="Z39" i="17"/>
  <c r="T25" i="14"/>
  <c r="AB19" i="14"/>
  <c r="AB9" i="14"/>
  <c r="AB6" i="14"/>
  <c r="AT1895" i="15"/>
  <c r="AS1895" i="15"/>
  <c r="AR1895" i="15"/>
  <c r="AQ1895" i="15"/>
  <c r="AP1895" i="15"/>
  <c r="AO1895" i="15"/>
  <c r="AN1895" i="15"/>
  <c r="AM1895" i="15"/>
  <c r="AL1895" i="15"/>
  <c r="P35" i="14"/>
  <c r="AB17" i="14"/>
  <c r="S41" i="11"/>
  <c r="U41" i="11"/>
  <c r="P49" i="11"/>
  <c r="R49" i="11"/>
  <c r="P34" i="11"/>
  <c r="R34" i="11"/>
  <c r="G53" i="11"/>
  <c r="R53" i="11"/>
  <c r="AB7" i="11"/>
  <c r="AT2037" i="15"/>
  <c r="AS2037" i="15"/>
  <c r="AR2037" i="15"/>
  <c r="AQ2037" i="15"/>
  <c r="AP2037" i="15"/>
  <c r="AO2037" i="15"/>
  <c r="AN2037" i="15"/>
  <c r="AM2037" i="15"/>
  <c r="AL2037" i="15"/>
  <c r="AT2005" i="15"/>
  <c r="AS2005" i="15"/>
  <c r="AR2005" i="15"/>
  <c r="AQ2005" i="15"/>
  <c r="AP2005" i="15"/>
  <c r="AO2005" i="15"/>
  <c r="AN2005" i="15"/>
  <c r="AM2005" i="15"/>
  <c r="AL2005" i="15"/>
  <c r="AT1969" i="15"/>
  <c r="AS1969" i="15"/>
  <c r="AR1969" i="15"/>
  <c r="AQ1969" i="15"/>
  <c r="AP1969" i="15"/>
  <c r="AO1969" i="15"/>
  <c r="AN1969" i="15"/>
  <c r="AM1969" i="15"/>
  <c r="AL1969" i="15"/>
  <c r="BM78" i="15"/>
  <c r="BL78" i="15"/>
  <c r="BK78" i="15"/>
  <c r="BJ78" i="15"/>
  <c r="BI78" i="15"/>
  <c r="BH78" i="15"/>
  <c r="BG78" i="15"/>
  <c r="BF78" i="15"/>
  <c r="BE78" i="15"/>
  <c r="AB14" i="14"/>
  <c r="S162" i="11"/>
  <c r="U162" i="11"/>
  <c r="R64" i="11"/>
  <c r="Z21" i="9"/>
  <c r="AB49" i="14"/>
  <c r="P41" i="14"/>
  <c r="S163" i="11"/>
  <c r="U163" i="11"/>
  <c r="S59" i="11"/>
  <c r="U59" i="11"/>
  <c r="P47" i="11"/>
  <c r="R47" i="11"/>
  <c r="G32" i="11"/>
  <c r="P32" i="11"/>
  <c r="G28" i="11"/>
  <c r="P28" i="11"/>
  <c r="R28" i="11"/>
  <c r="G22" i="11"/>
  <c r="P22" i="11"/>
  <c r="P63" i="11"/>
  <c r="AT1979" i="15"/>
  <c r="AS1979" i="15"/>
  <c r="AR1979" i="15"/>
  <c r="AQ1979" i="15"/>
  <c r="AP1979" i="15"/>
  <c r="AO1979" i="15"/>
  <c r="AN1979" i="15"/>
  <c r="AM1979" i="15"/>
  <c r="AL1979" i="15"/>
  <c r="AT1927" i="15"/>
  <c r="AS1927" i="15"/>
  <c r="AR1927" i="15"/>
  <c r="AQ1927" i="15"/>
  <c r="AP1927" i="15"/>
  <c r="AO1927" i="15"/>
  <c r="AN1927" i="15"/>
  <c r="AM1927" i="15"/>
  <c r="AL1927" i="15"/>
  <c r="AT1863" i="15"/>
  <c r="AS1863" i="15"/>
  <c r="AR1863" i="15"/>
  <c r="AQ1863" i="15"/>
  <c r="AP1863" i="15"/>
  <c r="AO1863" i="15"/>
  <c r="AN1863" i="15"/>
  <c r="AM1863" i="15"/>
  <c r="AL1863" i="15"/>
  <c r="G96" i="15"/>
  <c r="Z96" i="15"/>
  <c r="AA96" i="15"/>
  <c r="T42" i="14"/>
  <c r="P145" i="11"/>
  <c r="P40" i="11"/>
  <c r="AB10" i="11"/>
  <c r="AT1836" i="15"/>
  <c r="AS1836" i="15"/>
  <c r="AR1836" i="15"/>
  <c r="AQ1836" i="15"/>
  <c r="AP1836" i="15"/>
  <c r="AO1836" i="15"/>
  <c r="AN1836" i="15"/>
  <c r="AM1836" i="15"/>
  <c r="AL1836" i="15"/>
  <c r="R37" i="11"/>
  <c r="AT2053" i="15"/>
  <c r="AS2053" i="15"/>
  <c r="AR2053" i="15"/>
  <c r="AQ2053" i="15"/>
  <c r="AP2053" i="15"/>
  <c r="AO2053" i="15"/>
  <c r="AN2053" i="15"/>
  <c r="AM2053" i="15"/>
  <c r="AL2053" i="15"/>
  <c r="AT2021" i="15"/>
  <c r="AS2021" i="15"/>
  <c r="AR2021" i="15"/>
  <c r="AQ2021" i="15"/>
  <c r="AP2021" i="15"/>
  <c r="AO2021" i="15"/>
  <c r="AN2021" i="15"/>
  <c r="AM2021" i="15"/>
  <c r="AL2021" i="15"/>
  <c r="AT1989" i="15"/>
  <c r="AS1989" i="15"/>
  <c r="AR1989" i="15"/>
  <c r="AQ1989" i="15"/>
  <c r="AP1989" i="15"/>
  <c r="AO1989" i="15"/>
  <c r="AN1989" i="15"/>
  <c r="AM1989" i="15"/>
  <c r="AL1989" i="15"/>
  <c r="AT1820" i="15"/>
  <c r="AS1820" i="15"/>
  <c r="AR1820" i="15"/>
  <c r="AQ1820" i="15"/>
  <c r="AP1820" i="15"/>
  <c r="AO1820" i="15"/>
  <c r="AN1820" i="15"/>
  <c r="AM1820" i="15"/>
  <c r="AL1820" i="15"/>
  <c r="E82" i="7"/>
  <c r="F82" i="7"/>
  <c r="G82" i="7"/>
  <c r="E60" i="7"/>
  <c r="F60" i="7"/>
  <c r="G60" i="7"/>
  <c r="E44" i="7"/>
  <c r="F44" i="7"/>
  <c r="G44" i="7"/>
  <c r="E35" i="7"/>
  <c r="F35" i="7"/>
  <c r="E28" i="7"/>
  <c r="F28" i="7"/>
  <c r="G28" i="7"/>
  <c r="AS2735" i="15"/>
  <c r="AR2735" i="15"/>
  <c r="AQ2735" i="15"/>
  <c r="AP2735" i="15"/>
  <c r="AO2735" i="15"/>
  <c r="AN2735" i="15"/>
  <c r="AM2735" i="15"/>
  <c r="AL2735" i="15"/>
  <c r="AS2727" i="15"/>
  <c r="AR2727" i="15"/>
  <c r="AQ2727" i="15"/>
  <c r="AP2727" i="15"/>
  <c r="AO2727" i="15"/>
  <c r="AN2727" i="15"/>
  <c r="AM2727" i="15"/>
  <c r="AL2727" i="15"/>
  <c r="AS2719" i="15"/>
  <c r="AR2719" i="15"/>
  <c r="AQ2719" i="15"/>
  <c r="AP2719" i="15"/>
  <c r="AO2719" i="15"/>
  <c r="AN2719" i="15"/>
  <c r="AM2719" i="15"/>
  <c r="AL2719" i="15"/>
  <c r="AS2711" i="15"/>
  <c r="AR2711" i="15"/>
  <c r="AQ2711" i="15"/>
  <c r="AP2711" i="15"/>
  <c r="AO2711" i="15"/>
  <c r="AN2711" i="15"/>
  <c r="AM2711" i="15"/>
  <c r="AL2711" i="15"/>
  <c r="AS2703" i="15"/>
  <c r="AR2703" i="15"/>
  <c r="AQ2703" i="15"/>
  <c r="AP2703" i="15"/>
  <c r="AO2703" i="15"/>
  <c r="AN2703" i="15"/>
  <c r="AM2703" i="15"/>
  <c r="AL2703" i="15"/>
  <c r="AS2695" i="15"/>
  <c r="AR2695" i="15"/>
  <c r="AQ2695" i="15"/>
  <c r="AP2695" i="15"/>
  <c r="AO2695" i="15"/>
  <c r="AN2695" i="15"/>
  <c r="AM2695" i="15"/>
  <c r="AL2695" i="15"/>
  <c r="AS2687" i="15"/>
  <c r="AR2687" i="15"/>
  <c r="AQ2687" i="15"/>
  <c r="AP2687" i="15"/>
  <c r="AO2687" i="15"/>
  <c r="AN2687" i="15"/>
  <c r="AM2687" i="15"/>
  <c r="AL2687" i="15"/>
  <c r="AS2679" i="15"/>
  <c r="AR2679" i="15"/>
  <c r="AQ2679" i="15"/>
  <c r="AP2679" i="15"/>
  <c r="AO2679" i="15"/>
  <c r="AN2679" i="15"/>
  <c r="AM2679" i="15"/>
  <c r="AL2679" i="15"/>
  <c r="AS2671" i="15"/>
  <c r="AR2671" i="15"/>
  <c r="AQ2671" i="15"/>
  <c r="AP2671" i="15"/>
  <c r="AO2671" i="15"/>
  <c r="AN2671" i="15"/>
  <c r="AM2671" i="15"/>
  <c r="AL2671" i="15"/>
  <c r="AS2663" i="15"/>
  <c r="AR2663" i="15"/>
  <c r="AQ2663" i="15"/>
  <c r="AP2663" i="15"/>
  <c r="AO2663" i="15"/>
  <c r="AN2663" i="15"/>
  <c r="AM2663" i="15"/>
  <c r="AL2663" i="15"/>
  <c r="AS2655" i="15"/>
  <c r="AR2655" i="15"/>
  <c r="AQ2655" i="15"/>
  <c r="AP2655" i="15"/>
  <c r="AO2655" i="15"/>
  <c r="AN2655" i="15"/>
  <c r="AM2655" i="15"/>
  <c r="AL2655" i="15"/>
  <c r="AS2647" i="15"/>
  <c r="AR2647" i="15"/>
  <c r="AQ2647" i="15"/>
  <c r="AP2647" i="15"/>
  <c r="AO2647" i="15"/>
  <c r="AN2647" i="15"/>
  <c r="AM2647" i="15"/>
  <c r="AL2647" i="15"/>
  <c r="AS2639" i="15"/>
  <c r="AR2639" i="15"/>
  <c r="AQ2639" i="15"/>
  <c r="AP2639" i="15"/>
  <c r="AO2639" i="15"/>
  <c r="AN2639" i="15"/>
  <c r="AM2639" i="15"/>
  <c r="AL2639" i="15"/>
  <c r="AS2631" i="15"/>
  <c r="AR2631" i="15"/>
  <c r="AQ2631" i="15"/>
  <c r="AP2631" i="15"/>
  <c r="AO2631" i="15"/>
  <c r="AN2631" i="15"/>
  <c r="AM2631" i="15"/>
  <c r="AL2631" i="15"/>
  <c r="AS2623" i="15"/>
  <c r="AR2623" i="15"/>
  <c r="AQ2623" i="15"/>
  <c r="AP2623" i="15"/>
  <c r="AO2623" i="15"/>
  <c r="AN2623" i="15"/>
  <c r="AM2623" i="15"/>
  <c r="AL2623" i="15"/>
  <c r="AS2615" i="15"/>
  <c r="AR2615" i="15"/>
  <c r="AQ2615" i="15"/>
  <c r="AP2615" i="15"/>
  <c r="AO2615" i="15"/>
  <c r="AN2615" i="15"/>
  <c r="AM2615" i="15"/>
  <c r="AL2615" i="15"/>
  <c r="AS2607" i="15"/>
  <c r="AR2607" i="15"/>
  <c r="AQ2607" i="15"/>
  <c r="AP2607" i="15"/>
  <c r="AO2607" i="15"/>
  <c r="AN2607" i="15"/>
  <c r="AM2607" i="15"/>
  <c r="AL2607" i="15"/>
  <c r="AS2599" i="15"/>
  <c r="AR2599" i="15"/>
  <c r="AQ2599" i="15"/>
  <c r="AP2599" i="15"/>
  <c r="AO2599" i="15"/>
  <c r="AN2599" i="15"/>
  <c r="AM2599" i="15"/>
  <c r="AL2599" i="15"/>
  <c r="AS2591" i="15"/>
  <c r="AR2591" i="15"/>
  <c r="AQ2591" i="15"/>
  <c r="AP2591" i="15"/>
  <c r="AO2591" i="15"/>
  <c r="AN2591" i="15"/>
  <c r="AM2591" i="15"/>
  <c r="AL2591" i="15"/>
  <c r="AS2583" i="15"/>
  <c r="AR2583" i="15"/>
  <c r="AQ2583" i="15"/>
  <c r="AP2583" i="15"/>
  <c r="AO2583" i="15"/>
  <c r="AN2583" i="15"/>
  <c r="AM2583" i="15"/>
  <c r="AL2583" i="15"/>
  <c r="AS2575" i="15"/>
  <c r="AR2575" i="15"/>
  <c r="AQ2575" i="15"/>
  <c r="AP2575" i="15"/>
  <c r="AO2575" i="15"/>
  <c r="AN2575" i="15"/>
  <c r="AM2575" i="15"/>
  <c r="AL2575" i="15"/>
  <c r="AS2567" i="15"/>
  <c r="AR2567" i="15"/>
  <c r="AQ2567" i="15"/>
  <c r="AP2567" i="15"/>
  <c r="AO2567" i="15"/>
  <c r="AN2567" i="15"/>
  <c r="AM2567" i="15"/>
  <c r="AL2567" i="15"/>
  <c r="AS2559" i="15"/>
  <c r="AR2559" i="15"/>
  <c r="AQ2559" i="15"/>
  <c r="AP2559" i="15"/>
  <c r="AO2559" i="15"/>
  <c r="AN2559" i="15"/>
  <c r="AM2559" i="15"/>
  <c r="AL2559" i="15"/>
  <c r="AS2551" i="15"/>
  <c r="AR2551" i="15"/>
  <c r="AQ2551" i="15"/>
  <c r="AP2551" i="15"/>
  <c r="AO2551" i="15"/>
  <c r="AN2551" i="15"/>
  <c r="AM2551" i="15"/>
  <c r="AL2551" i="15"/>
  <c r="AS2543" i="15"/>
  <c r="AR2543" i="15"/>
  <c r="AQ2543" i="15"/>
  <c r="AP2543" i="15"/>
  <c r="AO2543" i="15"/>
  <c r="AN2543" i="15"/>
  <c r="AM2543" i="15"/>
  <c r="AL2543" i="15"/>
  <c r="AS2535" i="15"/>
  <c r="AR2535" i="15"/>
  <c r="AQ2535" i="15"/>
  <c r="AP2535" i="15"/>
  <c r="AO2535" i="15"/>
  <c r="AN2535" i="15"/>
  <c r="AM2535" i="15"/>
  <c r="AL2535" i="15"/>
  <c r="AS2527" i="15"/>
  <c r="AR2527" i="15"/>
  <c r="AQ2527" i="15"/>
  <c r="AP2527" i="15"/>
  <c r="AO2527" i="15"/>
  <c r="AN2527" i="15"/>
  <c r="AM2527" i="15"/>
  <c r="AL2527" i="15"/>
  <c r="AS2519" i="15"/>
  <c r="AR2519" i="15"/>
  <c r="AQ2519" i="15"/>
  <c r="AP2519" i="15"/>
  <c r="AO2519" i="15"/>
  <c r="AN2519" i="15"/>
  <c r="AM2519" i="15"/>
  <c r="AL2519" i="15"/>
  <c r="AS2511" i="15"/>
  <c r="AR2511" i="15"/>
  <c r="AQ2511" i="15"/>
  <c r="AP2511" i="15"/>
  <c r="AO2511" i="15"/>
  <c r="AN2511" i="15"/>
  <c r="AM2511" i="15"/>
  <c r="AL2511" i="15"/>
  <c r="AS2503" i="15"/>
  <c r="AR2503" i="15"/>
  <c r="AQ2503" i="15"/>
  <c r="AP2503" i="15"/>
  <c r="AO2503" i="15"/>
  <c r="AN2503" i="15"/>
  <c r="AM2503" i="15"/>
  <c r="AL2503" i="15"/>
  <c r="AS2495" i="15"/>
  <c r="AR2495" i="15"/>
  <c r="AQ2495" i="15"/>
  <c r="AP2495" i="15"/>
  <c r="AO2495" i="15"/>
  <c r="AN2495" i="15"/>
  <c r="AM2495" i="15"/>
  <c r="AL2495" i="15"/>
  <c r="AS2487" i="15"/>
  <c r="AR2487" i="15"/>
  <c r="AQ2487" i="15"/>
  <c r="AP2487" i="15"/>
  <c r="AO2487" i="15"/>
  <c r="AN2487" i="15"/>
  <c r="AM2487" i="15"/>
  <c r="AL2487" i="15"/>
  <c r="AS2479" i="15"/>
  <c r="AR2479" i="15"/>
  <c r="AQ2479" i="15"/>
  <c r="AP2479" i="15"/>
  <c r="AO2479" i="15"/>
  <c r="AN2479" i="15"/>
  <c r="AM2479" i="15"/>
  <c r="AL2479" i="15"/>
  <c r="AS2471" i="15"/>
  <c r="AR2471" i="15"/>
  <c r="AQ2471" i="15"/>
  <c r="AP2471" i="15"/>
  <c r="AO2471" i="15"/>
  <c r="AN2471" i="15"/>
  <c r="AM2471" i="15"/>
  <c r="AL2471" i="15"/>
  <c r="AS2463" i="15"/>
  <c r="AR2463" i="15"/>
  <c r="AQ2463" i="15"/>
  <c r="AP2463" i="15"/>
  <c r="AO2463" i="15"/>
  <c r="AN2463" i="15"/>
  <c r="AM2463" i="15"/>
  <c r="AL2463" i="15"/>
  <c r="AS2455" i="15"/>
  <c r="AR2455" i="15"/>
  <c r="AQ2455" i="15"/>
  <c r="AP2455" i="15"/>
  <c r="AO2455" i="15"/>
  <c r="AN2455" i="15"/>
  <c r="AM2455" i="15"/>
  <c r="AL2455" i="15"/>
  <c r="AS2447" i="15"/>
  <c r="AR2447" i="15"/>
  <c r="AQ2447" i="15"/>
  <c r="AP2447" i="15"/>
  <c r="AO2447" i="15"/>
  <c r="AN2447" i="15"/>
  <c r="AM2447" i="15"/>
  <c r="AL2447" i="15"/>
  <c r="AS2439" i="15"/>
  <c r="AR2439" i="15"/>
  <c r="AQ2439" i="15"/>
  <c r="AP2439" i="15"/>
  <c r="AO2439" i="15"/>
  <c r="AN2439" i="15"/>
  <c r="AM2439" i="15"/>
  <c r="AL2439" i="15"/>
  <c r="AS2431" i="15"/>
  <c r="AR2431" i="15"/>
  <c r="AQ2431" i="15"/>
  <c r="AP2431" i="15"/>
  <c r="AO2431" i="15"/>
  <c r="AN2431" i="15"/>
  <c r="AM2431" i="15"/>
  <c r="AL2431" i="15"/>
  <c r="AS2423" i="15"/>
  <c r="AR2423" i="15"/>
  <c r="AQ2423" i="15"/>
  <c r="AP2423" i="15"/>
  <c r="AO2423" i="15"/>
  <c r="AN2423" i="15"/>
  <c r="AM2423" i="15"/>
  <c r="AL2423" i="15"/>
  <c r="AS2415" i="15"/>
  <c r="AR2415" i="15"/>
  <c r="AQ2415" i="15"/>
  <c r="AP2415" i="15"/>
  <c r="AO2415" i="15"/>
  <c r="AN2415" i="15"/>
  <c r="AM2415" i="15"/>
  <c r="AL2415" i="15"/>
  <c r="AS2407" i="15"/>
  <c r="AR2407" i="15"/>
  <c r="AQ2407" i="15"/>
  <c r="AP2407" i="15"/>
  <c r="AO2407" i="15"/>
  <c r="AN2407" i="15"/>
  <c r="AM2407" i="15"/>
  <c r="AL2407" i="15"/>
  <c r="AS2399" i="15"/>
  <c r="AR2399" i="15"/>
  <c r="AQ2399" i="15"/>
  <c r="AP2399" i="15"/>
  <c r="AO2399" i="15"/>
  <c r="AN2399" i="15"/>
  <c r="AM2399" i="15"/>
  <c r="AL2399" i="15"/>
  <c r="AS2391" i="15"/>
  <c r="AR2391" i="15"/>
  <c r="AQ2391" i="15"/>
  <c r="AP2391" i="15"/>
  <c r="AO2391" i="15"/>
  <c r="AN2391" i="15"/>
  <c r="AM2391" i="15"/>
  <c r="AL2391" i="15"/>
  <c r="AS2383" i="15"/>
  <c r="AR2383" i="15"/>
  <c r="AQ2383" i="15"/>
  <c r="AP2383" i="15"/>
  <c r="AO2383" i="15"/>
  <c r="AN2383" i="15"/>
  <c r="AM2383" i="15"/>
  <c r="AL2383" i="15"/>
  <c r="AS2375" i="15"/>
  <c r="AR2375" i="15"/>
  <c r="AQ2375" i="15"/>
  <c r="AP2375" i="15"/>
  <c r="AO2375" i="15"/>
  <c r="AN2375" i="15"/>
  <c r="AM2375" i="15"/>
  <c r="AL2375" i="15"/>
  <c r="AS2367" i="15"/>
  <c r="AR2367" i="15"/>
  <c r="AQ2367" i="15"/>
  <c r="AP2367" i="15"/>
  <c r="AO2367" i="15"/>
  <c r="AN2367" i="15"/>
  <c r="AM2367" i="15"/>
  <c r="AL2367" i="15"/>
  <c r="AS2359" i="15"/>
  <c r="AR2359" i="15"/>
  <c r="AQ2359" i="15"/>
  <c r="AP2359" i="15"/>
  <c r="AO2359" i="15"/>
  <c r="AN2359" i="15"/>
  <c r="AM2359" i="15"/>
  <c r="AL2359" i="15"/>
  <c r="AS2351" i="15"/>
  <c r="AR2351" i="15"/>
  <c r="AQ2351" i="15"/>
  <c r="AP2351" i="15"/>
  <c r="AO2351" i="15"/>
  <c r="AN2351" i="15"/>
  <c r="AM2351" i="15"/>
  <c r="AL2351" i="15"/>
  <c r="AS2343" i="15"/>
  <c r="AR2343" i="15"/>
  <c r="AQ2343" i="15"/>
  <c r="AP2343" i="15"/>
  <c r="AO2343" i="15"/>
  <c r="AN2343" i="15"/>
  <c r="AM2343" i="15"/>
  <c r="AL2343" i="15"/>
  <c r="AS2335" i="15"/>
  <c r="AR2335" i="15"/>
  <c r="AQ2335" i="15"/>
  <c r="AP2335" i="15"/>
  <c r="AO2335" i="15"/>
  <c r="AN2335" i="15"/>
  <c r="AM2335" i="15"/>
  <c r="AL2335" i="15"/>
  <c r="AS2327" i="15"/>
  <c r="AR2327" i="15"/>
  <c r="AQ2327" i="15"/>
  <c r="AP2327" i="15"/>
  <c r="AO2327" i="15"/>
  <c r="AN2327" i="15"/>
  <c r="AM2327" i="15"/>
  <c r="AL2327" i="15"/>
  <c r="AS2319" i="15"/>
  <c r="AR2319" i="15"/>
  <c r="AQ2319" i="15"/>
  <c r="AP2319" i="15"/>
  <c r="AO2319" i="15"/>
  <c r="AN2319" i="15"/>
  <c r="AM2319" i="15"/>
  <c r="AL2319" i="15"/>
  <c r="AS2049" i="15"/>
  <c r="AR2049" i="15"/>
  <c r="AQ2049" i="15"/>
  <c r="AP2049" i="15"/>
  <c r="AO2049" i="15"/>
  <c r="AN2049" i="15"/>
  <c r="AM2049" i="15"/>
  <c r="AL2049" i="15"/>
  <c r="AS2033" i="15"/>
  <c r="AR2033" i="15"/>
  <c r="AQ2033" i="15"/>
  <c r="AP2033" i="15"/>
  <c r="AO2033" i="15"/>
  <c r="AN2033" i="15"/>
  <c r="AM2033" i="15"/>
  <c r="AL2033" i="15"/>
  <c r="AS2017" i="15"/>
  <c r="AR2017" i="15"/>
  <c r="AQ2017" i="15"/>
  <c r="AP2017" i="15"/>
  <c r="AO2017" i="15"/>
  <c r="AN2017" i="15"/>
  <c r="AM2017" i="15"/>
  <c r="AL2017" i="15"/>
  <c r="AS2001" i="15"/>
  <c r="AR2001" i="15"/>
  <c r="AQ2001" i="15"/>
  <c r="AP2001" i="15"/>
  <c r="AO2001" i="15"/>
  <c r="AN2001" i="15"/>
  <c r="AM2001" i="15"/>
  <c r="AL2001" i="15"/>
  <c r="AS1985" i="15"/>
  <c r="AR1985" i="15"/>
  <c r="AQ1985" i="15"/>
  <c r="AP1985" i="15"/>
  <c r="AO1985" i="15"/>
  <c r="AN1985" i="15"/>
  <c r="AM1985" i="15"/>
  <c r="AL1985" i="15"/>
  <c r="AT1975" i="15"/>
  <c r="AS1975" i="15"/>
  <c r="AR1975" i="15"/>
  <c r="AQ1975" i="15"/>
  <c r="AP1975" i="15"/>
  <c r="AO1975" i="15"/>
  <c r="AN1975" i="15"/>
  <c r="AM1975" i="15"/>
  <c r="AL1975" i="15"/>
  <c r="AT1923" i="15"/>
  <c r="AS1923" i="15"/>
  <c r="AR1923" i="15"/>
  <c r="AQ1923" i="15"/>
  <c r="AP1923" i="15"/>
  <c r="AO1923" i="15"/>
  <c r="AN1923" i="15"/>
  <c r="AM1923" i="15"/>
  <c r="AL1923" i="15"/>
  <c r="AT1891" i="15"/>
  <c r="AS1891" i="15"/>
  <c r="AR1891" i="15"/>
  <c r="AQ1891" i="15"/>
  <c r="AP1891" i="15"/>
  <c r="AO1891" i="15"/>
  <c r="AN1891" i="15"/>
  <c r="AM1891" i="15"/>
  <c r="AL1891" i="15"/>
  <c r="AT1859" i="15"/>
  <c r="AS1859" i="15"/>
  <c r="AR1859" i="15"/>
  <c r="AQ1859" i="15"/>
  <c r="AP1859" i="15"/>
  <c r="AO1859" i="15"/>
  <c r="AN1859" i="15"/>
  <c r="AM1859" i="15"/>
  <c r="AL1859" i="15"/>
  <c r="AT1842" i="15"/>
  <c r="AS1842" i="15"/>
  <c r="AR1842" i="15"/>
  <c r="AQ1842" i="15"/>
  <c r="AP1842" i="15"/>
  <c r="AO1842" i="15"/>
  <c r="AN1842" i="15"/>
  <c r="AM1842" i="15"/>
  <c r="AL1842" i="15"/>
  <c r="AT1826" i="15"/>
  <c r="AS1826" i="15"/>
  <c r="AR1826" i="15"/>
  <c r="AQ1826" i="15"/>
  <c r="AP1826" i="15"/>
  <c r="AO1826" i="15"/>
  <c r="AN1826" i="15"/>
  <c r="AM1826" i="15"/>
  <c r="AL1826" i="15"/>
  <c r="AT1810" i="15"/>
  <c r="AS1810" i="15"/>
  <c r="AR1810" i="15"/>
  <c r="AQ1810" i="15"/>
  <c r="AP1810" i="15"/>
  <c r="AO1810" i="15"/>
  <c r="AN1810" i="15"/>
  <c r="AM1810" i="15"/>
  <c r="AL1810" i="15"/>
  <c r="AT1794" i="15"/>
  <c r="AS1794" i="15"/>
  <c r="AR1794" i="15"/>
  <c r="AQ1794" i="15"/>
  <c r="AP1794" i="15"/>
  <c r="AO1794" i="15"/>
  <c r="AN1794" i="15"/>
  <c r="AM1794" i="15"/>
  <c r="AL1794" i="15"/>
  <c r="AN1782" i="15"/>
  <c r="AM1782" i="15"/>
  <c r="AL1782" i="15"/>
  <c r="BM81" i="15"/>
  <c r="BL81" i="15"/>
  <c r="BK81" i="15"/>
  <c r="BJ81" i="15"/>
  <c r="BI81" i="15"/>
  <c r="BH81" i="15"/>
  <c r="BG81" i="15"/>
  <c r="BF81" i="15"/>
  <c r="BE81" i="15"/>
  <c r="AU129" i="15"/>
  <c r="BM2642" i="16"/>
  <c r="BK2642" i="16"/>
  <c r="BJ2642" i="16"/>
  <c r="BI2642" i="16"/>
  <c r="BH2642" i="16"/>
  <c r="BG2642" i="16"/>
  <c r="BF2642" i="16"/>
  <c r="BE2642" i="16"/>
  <c r="BL2642" i="16"/>
  <c r="E80" i="7"/>
  <c r="F80" i="7"/>
  <c r="G80" i="7"/>
  <c r="E76" i="7"/>
  <c r="F76" i="7"/>
  <c r="E74" i="7"/>
  <c r="F74" i="7"/>
  <c r="G74" i="7"/>
  <c r="E67" i="7"/>
  <c r="F67" i="7"/>
  <c r="E65" i="7"/>
  <c r="F65" i="7"/>
  <c r="E58" i="7"/>
  <c r="F58" i="7"/>
  <c r="E51" i="7"/>
  <c r="F51" i="7"/>
  <c r="E49" i="7"/>
  <c r="F49" i="7"/>
  <c r="E42" i="7"/>
  <c r="F42" i="7"/>
  <c r="E33" i="7"/>
  <c r="F33" i="7"/>
  <c r="E26" i="7"/>
  <c r="F26" i="7"/>
  <c r="AT1951" i="15"/>
  <c r="AS1951" i="15"/>
  <c r="AR1951" i="15"/>
  <c r="AQ1951" i="15"/>
  <c r="AP1951" i="15"/>
  <c r="AO1951" i="15"/>
  <c r="AN1951" i="15"/>
  <c r="AM1951" i="15"/>
  <c r="AL1951" i="15"/>
  <c r="AT1919" i="15"/>
  <c r="AS1919" i="15"/>
  <c r="AR1919" i="15"/>
  <c r="AQ1919" i="15"/>
  <c r="AP1919" i="15"/>
  <c r="AO1919" i="15"/>
  <c r="AN1919" i="15"/>
  <c r="AM1919" i="15"/>
  <c r="AL1919" i="15"/>
  <c r="AT1887" i="15"/>
  <c r="AS1887" i="15"/>
  <c r="AR1887" i="15"/>
  <c r="AQ1887" i="15"/>
  <c r="AP1887" i="15"/>
  <c r="AO1887" i="15"/>
  <c r="AN1887" i="15"/>
  <c r="AM1887" i="15"/>
  <c r="AL1887" i="15"/>
  <c r="AT1855" i="15"/>
  <c r="AS1855" i="15"/>
  <c r="AR1855" i="15"/>
  <c r="AQ1855" i="15"/>
  <c r="AP1855" i="15"/>
  <c r="AO1855" i="15"/>
  <c r="AN1855" i="15"/>
  <c r="AM1855" i="15"/>
  <c r="AL1855" i="15"/>
  <c r="AT1832" i="15"/>
  <c r="AS1832" i="15"/>
  <c r="AR1832" i="15"/>
  <c r="AQ1832" i="15"/>
  <c r="AP1832" i="15"/>
  <c r="AO1832" i="15"/>
  <c r="AN1832" i="15"/>
  <c r="AM1832" i="15"/>
  <c r="AL1832" i="15"/>
  <c r="AT1816" i="15"/>
  <c r="AS1816" i="15"/>
  <c r="AR1816" i="15"/>
  <c r="AQ1816" i="15"/>
  <c r="AP1816" i="15"/>
  <c r="AO1816" i="15"/>
  <c r="AN1816" i="15"/>
  <c r="AM1816" i="15"/>
  <c r="AL1816" i="15"/>
  <c r="AT1800" i="15"/>
  <c r="AS1800" i="15"/>
  <c r="AR1800" i="15"/>
  <c r="AQ1800" i="15"/>
  <c r="AP1800" i="15"/>
  <c r="AO1800" i="15"/>
  <c r="AN1800" i="15"/>
  <c r="AM1800" i="15"/>
  <c r="AL1800" i="15"/>
  <c r="G88" i="15"/>
  <c r="Z88" i="15"/>
  <c r="AA88" i="15"/>
  <c r="BM2738" i="16"/>
  <c r="BL2738" i="16"/>
  <c r="BK2738" i="16"/>
  <c r="BJ2738" i="16"/>
  <c r="BI2738" i="16"/>
  <c r="BH2738" i="16"/>
  <c r="BG2738" i="16"/>
  <c r="BF2738" i="16"/>
  <c r="BE2738" i="16"/>
  <c r="BM2397" i="16"/>
  <c r="BL2397" i="16"/>
  <c r="BK2397" i="16"/>
  <c r="BJ2397" i="16"/>
  <c r="BI2397" i="16"/>
  <c r="BH2397" i="16"/>
  <c r="BG2397" i="16"/>
  <c r="BF2397" i="16"/>
  <c r="BE2397" i="16"/>
  <c r="AS2045" i="15"/>
  <c r="AR2045" i="15"/>
  <c r="AQ2045" i="15"/>
  <c r="AP2045" i="15"/>
  <c r="AO2045" i="15"/>
  <c r="AN2045" i="15"/>
  <c r="AM2045" i="15"/>
  <c r="AL2045" i="15"/>
  <c r="AS2029" i="15"/>
  <c r="AR2029" i="15"/>
  <c r="AQ2029" i="15"/>
  <c r="AP2029" i="15"/>
  <c r="AO2029" i="15"/>
  <c r="AN2029" i="15"/>
  <c r="AM2029" i="15"/>
  <c r="AL2029" i="15"/>
  <c r="AS2013" i="15"/>
  <c r="AR2013" i="15"/>
  <c r="AQ2013" i="15"/>
  <c r="AP2013" i="15"/>
  <c r="AO2013" i="15"/>
  <c r="AN2013" i="15"/>
  <c r="AM2013" i="15"/>
  <c r="AL2013" i="15"/>
  <c r="AS1997" i="15"/>
  <c r="AR1997" i="15"/>
  <c r="AQ1997" i="15"/>
  <c r="AP1997" i="15"/>
  <c r="AO1997" i="15"/>
  <c r="AN1997" i="15"/>
  <c r="AM1997" i="15"/>
  <c r="AL1997" i="15"/>
  <c r="AT1947" i="15"/>
  <c r="AS1947" i="15"/>
  <c r="AR1947" i="15"/>
  <c r="AQ1947" i="15"/>
  <c r="AP1947" i="15"/>
  <c r="AO1947" i="15"/>
  <c r="AN1947" i="15"/>
  <c r="AM1947" i="15"/>
  <c r="AL1947" i="15"/>
  <c r="AT1915" i="15"/>
  <c r="AS1915" i="15"/>
  <c r="AR1915" i="15"/>
  <c r="AQ1915" i="15"/>
  <c r="AP1915" i="15"/>
  <c r="AO1915" i="15"/>
  <c r="AN1915" i="15"/>
  <c r="AM1915" i="15"/>
  <c r="AL1915" i="15"/>
  <c r="AT1883" i="15"/>
  <c r="AS1883" i="15"/>
  <c r="AR1883" i="15"/>
  <c r="AQ1883" i="15"/>
  <c r="AP1883" i="15"/>
  <c r="AO1883" i="15"/>
  <c r="AN1883" i="15"/>
  <c r="AM1883" i="15"/>
  <c r="AL1883" i="15"/>
  <c r="AT1851" i="15"/>
  <c r="AS1851" i="15"/>
  <c r="AR1851" i="15"/>
  <c r="AQ1851" i="15"/>
  <c r="AP1851" i="15"/>
  <c r="AO1851" i="15"/>
  <c r="AN1851" i="15"/>
  <c r="AM1851" i="15"/>
  <c r="AL1851" i="15"/>
  <c r="AT1838" i="15"/>
  <c r="AS1838" i="15"/>
  <c r="AR1838" i="15"/>
  <c r="AQ1838" i="15"/>
  <c r="AP1838" i="15"/>
  <c r="AO1838" i="15"/>
  <c r="AN1838" i="15"/>
  <c r="AM1838" i="15"/>
  <c r="AL1838" i="15"/>
  <c r="AT1822" i="15"/>
  <c r="AS1822" i="15"/>
  <c r="AR1822" i="15"/>
  <c r="AQ1822" i="15"/>
  <c r="AP1822" i="15"/>
  <c r="AO1822" i="15"/>
  <c r="AN1822" i="15"/>
  <c r="AM1822" i="15"/>
  <c r="AL1822" i="15"/>
  <c r="AT1806" i="15"/>
  <c r="AS1806" i="15"/>
  <c r="AR1806" i="15"/>
  <c r="AQ1806" i="15"/>
  <c r="AP1806" i="15"/>
  <c r="AO1806" i="15"/>
  <c r="AN1806" i="15"/>
  <c r="AM1806" i="15"/>
  <c r="AL1806" i="15"/>
  <c r="BM74" i="15"/>
  <c r="BL74" i="15"/>
  <c r="BK74" i="15"/>
  <c r="BJ74" i="15"/>
  <c r="BI74" i="15"/>
  <c r="BH74" i="15"/>
  <c r="BG74" i="15"/>
  <c r="BF74" i="15"/>
  <c r="BE74" i="15"/>
  <c r="G100" i="15"/>
  <c r="Z100" i="15"/>
  <c r="AA100" i="15"/>
  <c r="G68" i="15"/>
  <c r="Z68" i="15"/>
  <c r="AA68" i="15"/>
  <c r="Z44" i="15"/>
  <c r="AA44" i="15"/>
  <c r="G44" i="15"/>
  <c r="BM2694" i="16"/>
  <c r="BL2694" i="16"/>
  <c r="BK2694" i="16"/>
  <c r="BJ2694" i="16"/>
  <c r="BI2694" i="16"/>
  <c r="BH2694" i="16"/>
  <c r="BG2694" i="16"/>
  <c r="BF2694" i="16"/>
  <c r="BE2694" i="16"/>
  <c r="BM2674" i="16"/>
  <c r="BL2674" i="16"/>
  <c r="BK2674" i="16"/>
  <c r="BJ2674" i="16"/>
  <c r="BI2674" i="16"/>
  <c r="BH2674" i="16"/>
  <c r="BG2674" i="16"/>
  <c r="BF2674" i="16"/>
  <c r="BE2674" i="16"/>
  <c r="AT1967" i="15"/>
  <c r="AS1967" i="15"/>
  <c r="AR1967" i="15"/>
  <c r="AQ1967" i="15"/>
  <c r="AP1967" i="15"/>
  <c r="AO1967" i="15"/>
  <c r="AN1967" i="15"/>
  <c r="AM1967" i="15"/>
  <c r="AL1967" i="15"/>
  <c r="AT1943" i="15"/>
  <c r="AS1943" i="15"/>
  <c r="AR1943" i="15"/>
  <c r="AQ1943" i="15"/>
  <c r="AP1943" i="15"/>
  <c r="AO1943" i="15"/>
  <c r="AN1943" i="15"/>
  <c r="AM1943" i="15"/>
  <c r="AL1943" i="15"/>
  <c r="AT1911" i="15"/>
  <c r="AS1911" i="15"/>
  <c r="AR1911" i="15"/>
  <c r="AQ1911" i="15"/>
  <c r="AP1911" i="15"/>
  <c r="AO1911" i="15"/>
  <c r="AN1911" i="15"/>
  <c r="AM1911" i="15"/>
  <c r="AL1911" i="15"/>
  <c r="AT1879" i="15"/>
  <c r="AS1879" i="15"/>
  <c r="AR1879" i="15"/>
  <c r="AQ1879" i="15"/>
  <c r="AP1879" i="15"/>
  <c r="AO1879" i="15"/>
  <c r="AN1879" i="15"/>
  <c r="AM1879" i="15"/>
  <c r="AL1879" i="15"/>
  <c r="AT1844" i="15"/>
  <c r="AS1844" i="15"/>
  <c r="AR1844" i="15"/>
  <c r="AQ1844" i="15"/>
  <c r="AP1844" i="15"/>
  <c r="AO1844" i="15"/>
  <c r="AN1844" i="15"/>
  <c r="AM1844" i="15"/>
  <c r="AL1844" i="15"/>
  <c r="AT1828" i="15"/>
  <c r="AS1828" i="15"/>
  <c r="AR1828" i="15"/>
  <c r="AQ1828" i="15"/>
  <c r="AP1828" i="15"/>
  <c r="AO1828" i="15"/>
  <c r="AN1828" i="15"/>
  <c r="AM1828" i="15"/>
  <c r="AL1828" i="15"/>
  <c r="AT1812" i="15"/>
  <c r="AS1812" i="15"/>
  <c r="AR1812" i="15"/>
  <c r="AQ1812" i="15"/>
  <c r="AP1812" i="15"/>
  <c r="AO1812" i="15"/>
  <c r="AN1812" i="15"/>
  <c r="AM1812" i="15"/>
  <c r="AL1812" i="15"/>
  <c r="AT1796" i="15"/>
  <c r="AS1796" i="15"/>
  <c r="AR1796" i="15"/>
  <c r="AQ1796" i="15"/>
  <c r="AP1796" i="15"/>
  <c r="AO1796" i="15"/>
  <c r="AN1796" i="15"/>
  <c r="AM1796" i="15"/>
  <c r="AL1796" i="15"/>
  <c r="AN1788" i="15"/>
  <c r="AM1788" i="15"/>
  <c r="AL1788" i="15"/>
  <c r="BM90" i="15"/>
  <c r="BL90" i="15"/>
  <c r="BK90" i="15"/>
  <c r="BJ90" i="15"/>
  <c r="BI90" i="15"/>
  <c r="BH90" i="15"/>
  <c r="BG90" i="15"/>
  <c r="BF90" i="15"/>
  <c r="BE90" i="15"/>
  <c r="BM77" i="15"/>
  <c r="BL77" i="15"/>
  <c r="BK77" i="15"/>
  <c r="BJ77" i="15"/>
  <c r="BI77" i="15"/>
  <c r="BH77" i="15"/>
  <c r="BG77" i="15"/>
  <c r="BF77" i="15"/>
  <c r="BE77" i="15"/>
  <c r="G80" i="15"/>
  <c r="Z80" i="15"/>
  <c r="AA80" i="15"/>
  <c r="K36" i="15"/>
  <c r="R36" i="15"/>
  <c r="Z28" i="15"/>
  <c r="G28" i="15"/>
  <c r="BM2733" i="16"/>
  <c r="BL2733" i="16"/>
  <c r="BK2733" i="16"/>
  <c r="BJ2733" i="16"/>
  <c r="BI2733" i="16"/>
  <c r="BH2733" i="16"/>
  <c r="BG2733" i="16"/>
  <c r="BF2733" i="16"/>
  <c r="BE2733" i="16"/>
  <c r="P35" i="11"/>
  <c r="E83" i="7"/>
  <c r="F83" i="7"/>
  <c r="E68" i="7"/>
  <c r="F68" i="7"/>
  <c r="E52" i="7"/>
  <c r="F52" i="7"/>
  <c r="G52" i="7"/>
  <c r="E43" i="7"/>
  <c r="F43" i="7"/>
  <c r="E36" i="7"/>
  <c r="F36" i="7"/>
  <c r="G36" i="7"/>
  <c r="E27" i="7"/>
  <c r="F27" i="7"/>
  <c r="AS2731" i="15"/>
  <c r="AR2731" i="15"/>
  <c r="AQ2731" i="15"/>
  <c r="AP2731" i="15"/>
  <c r="AO2731" i="15"/>
  <c r="AN2731" i="15"/>
  <c r="AM2731" i="15"/>
  <c r="AL2731" i="15"/>
  <c r="AS2723" i="15"/>
  <c r="AR2723" i="15"/>
  <c r="AQ2723" i="15"/>
  <c r="AP2723" i="15"/>
  <c r="AO2723" i="15"/>
  <c r="AN2723" i="15"/>
  <c r="AM2723" i="15"/>
  <c r="AL2723" i="15"/>
  <c r="AS2715" i="15"/>
  <c r="AR2715" i="15"/>
  <c r="AQ2715" i="15"/>
  <c r="AP2715" i="15"/>
  <c r="AO2715" i="15"/>
  <c r="AN2715" i="15"/>
  <c r="AM2715" i="15"/>
  <c r="AL2715" i="15"/>
  <c r="AS2707" i="15"/>
  <c r="AR2707" i="15"/>
  <c r="AQ2707" i="15"/>
  <c r="AP2707" i="15"/>
  <c r="AO2707" i="15"/>
  <c r="AN2707" i="15"/>
  <c r="AM2707" i="15"/>
  <c r="AL2707" i="15"/>
  <c r="AS2699" i="15"/>
  <c r="AR2699" i="15"/>
  <c r="AQ2699" i="15"/>
  <c r="AP2699" i="15"/>
  <c r="AO2699" i="15"/>
  <c r="AN2699" i="15"/>
  <c r="AM2699" i="15"/>
  <c r="AL2699" i="15"/>
  <c r="AS2691" i="15"/>
  <c r="AR2691" i="15"/>
  <c r="AQ2691" i="15"/>
  <c r="AP2691" i="15"/>
  <c r="AO2691" i="15"/>
  <c r="AN2691" i="15"/>
  <c r="AM2691" i="15"/>
  <c r="AL2691" i="15"/>
  <c r="AS2683" i="15"/>
  <c r="AR2683" i="15"/>
  <c r="AQ2683" i="15"/>
  <c r="AP2683" i="15"/>
  <c r="AO2683" i="15"/>
  <c r="AN2683" i="15"/>
  <c r="AM2683" i="15"/>
  <c r="AL2683" i="15"/>
  <c r="AS2675" i="15"/>
  <c r="AR2675" i="15"/>
  <c r="AQ2675" i="15"/>
  <c r="AP2675" i="15"/>
  <c r="AO2675" i="15"/>
  <c r="AN2675" i="15"/>
  <c r="AM2675" i="15"/>
  <c r="AL2675" i="15"/>
  <c r="AS2667" i="15"/>
  <c r="AR2667" i="15"/>
  <c r="AQ2667" i="15"/>
  <c r="AP2667" i="15"/>
  <c r="AO2667" i="15"/>
  <c r="AN2667" i="15"/>
  <c r="AM2667" i="15"/>
  <c r="AL2667" i="15"/>
  <c r="AS2659" i="15"/>
  <c r="AR2659" i="15"/>
  <c r="AQ2659" i="15"/>
  <c r="AP2659" i="15"/>
  <c r="AO2659" i="15"/>
  <c r="AN2659" i="15"/>
  <c r="AM2659" i="15"/>
  <c r="AL2659" i="15"/>
  <c r="AS2651" i="15"/>
  <c r="AR2651" i="15"/>
  <c r="AQ2651" i="15"/>
  <c r="AP2651" i="15"/>
  <c r="AO2651" i="15"/>
  <c r="AN2651" i="15"/>
  <c r="AM2651" i="15"/>
  <c r="AL2651" i="15"/>
  <c r="AS2643" i="15"/>
  <c r="AR2643" i="15"/>
  <c r="AQ2643" i="15"/>
  <c r="AP2643" i="15"/>
  <c r="AO2643" i="15"/>
  <c r="AN2643" i="15"/>
  <c r="AM2643" i="15"/>
  <c r="AL2643" i="15"/>
  <c r="AS2635" i="15"/>
  <c r="AR2635" i="15"/>
  <c r="AQ2635" i="15"/>
  <c r="AP2635" i="15"/>
  <c r="AO2635" i="15"/>
  <c r="AN2635" i="15"/>
  <c r="AM2635" i="15"/>
  <c r="AL2635" i="15"/>
  <c r="AS2627" i="15"/>
  <c r="AR2627" i="15"/>
  <c r="AQ2627" i="15"/>
  <c r="AP2627" i="15"/>
  <c r="AO2627" i="15"/>
  <c r="AN2627" i="15"/>
  <c r="AM2627" i="15"/>
  <c r="AL2627" i="15"/>
  <c r="AS2619" i="15"/>
  <c r="AR2619" i="15"/>
  <c r="AQ2619" i="15"/>
  <c r="AP2619" i="15"/>
  <c r="AO2619" i="15"/>
  <c r="AN2619" i="15"/>
  <c r="AM2619" i="15"/>
  <c r="AL2619" i="15"/>
  <c r="AS2611" i="15"/>
  <c r="AR2611" i="15"/>
  <c r="AQ2611" i="15"/>
  <c r="AP2611" i="15"/>
  <c r="AO2611" i="15"/>
  <c r="AN2611" i="15"/>
  <c r="AM2611" i="15"/>
  <c r="AL2611" i="15"/>
  <c r="AS2603" i="15"/>
  <c r="AR2603" i="15"/>
  <c r="AQ2603" i="15"/>
  <c r="AP2603" i="15"/>
  <c r="AO2603" i="15"/>
  <c r="AN2603" i="15"/>
  <c r="AM2603" i="15"/>
  <c r="AL2603" i="15"/>
  <c r="AS2595" i="15"/>
  <c r="AR2595" i="15"/>
  <c r="AQ2595" i="15"/>
  <c r="AP2595" i="15"/>
  <c r="AO2595" i="15"/>
  <c r="AN2595" i="15"/>
  <c r="AM2595" i="15"/>
  <c r="AL2595" i="15"/>
  <c r="AS2587" i="15"/>
  <c r="AR2587" i="15"/>
  <c r="AQ2587" i="15"/>
  <c r="AP2587" i="15"/>
  <c r="AO2587" i="15"/>
  <c r="AN2587" i="15"/>
  <c r="AM2587" i="15"/>
  <c r="AL2587" i="15"/>
  <c r="AS2579" i="15"/>
  <c r="AR2579" i="15"/>
  <c r="AQ2579" i="15"/>
  <c r="AP2579" i="15"/>
  <c r="AO2579" i="15"/>
  <c r="AN2579" i="15"/>
  <c r="AM2579" i="15"/>
  <c r="AL2579" i="15"/>
  <c r="AS2571" i="15"/>
  <c r="AR2571" i="15"/>
  <c r="AQ2571" i="15"/>
  <c r="AP2571" i="15"/>
  <c r="AO2571" i="15"/>
  <c r="AN2571" i="15"/>
  <c r="AM2571" i="15"/>
  <c r="AL2571" i="15"/>
  <c r="AS2563" i="15"/>
  <c r="AR2563" i="15"/>
  <c r="AQ2563" i="15"/>
  <c r="AP2563" i="15"/>
  <c r="AO2563" i="15"/>
  <c r="AN2563" i="15"/>
  <c r="AM2563" i="15"/>
  <c r="AL2563" i="15"/>
  <c r="AS2555" i="15"/>
  <c r="AR2555" i="15"/>
  <c r="AQ2555" i="15"/>
  <c r="AP2555" i="15"/>
  <c r="AO2555" i="15"/>
  <c r="AN2555" i="15"/>
  <c r="AM2555" i="15"/>
  <c r="AL2555" i="15"/>
  <c r="AS2547" i="15"/>
  <c r="AR2547" i="15"/>
  <c r="AQ2547" i="15"/>
  <c r="AP2547" i="15"/>
  <c r="AO2547" i="15"/>
  <c r="AN2547" i="15"/>
  <c r="AM2547" i="15"/>
  <c r="AL2547" i="15"/>
  <c r="AS2539" i="15"/>
  <c r="AR2539" i="15"/>
  <c r="AQ2539" i="15"/>
  <c r="AP2539" i="15"/>
  <c r="AO2539" i="15"/>
  <c r="AN2539" i="15"/>
  <c r="AM2539" i="15"/>
  <c r="AL2539" i="15"/>
  <c r="AS2531" i="15"/>
  <c r="AR2531" i="15"/>
  <c r="AQ2531" i="15"/>
  <c r="AP2531" i="15"/>
  <c r="AO2531" i="15"/>
  <c r="AN2531" i="15"/>
  <c r="AM2531" i="15"/>
  <c r="AL2531" i="15"/>
  <c r="AS2523" i="15"/>
  <c r="AR2523" i="15"/>
  <c r="AQ2523" i="15"/>
  <c r="AP2523" i="15"/>
  <c r="AO2523" i="15"/>
  <c r="AN2523" i="15"/>
  <c r="AM2523" i="15"/>
  <c r="AL2523" i="15"/>
  <c r="AS2515" i="15"/>
  <c r="AR2515" i="15"/>
  <c r="AQ2515" i="15"/>
  <c r="AP2515" i="15"/>
  <c r="AO2515" i="15"/>
  <c r="AN2515" i="15"/>
  <c r="AM2515" i="15"/>
  <c r="AL2515" i="15"/>
  <c r="AS2507" i="15"/>
  <c r="AR2507" i="15"/>
  <c r="AQ2507" i="15"/>
  <c r="AP2507" i="15"/>
  <c r="AO2507" i="15"/>
  <c r="AN2507" i="15"/>
  <c r="AM2507" i="15"/>
  <c r="AL2507" i="15"/>
  <c r="AS2499" i="15"/>
  <c r="AR2499" i="15"/>
  <c r="AQ2499" i="15"/>
  <c r="AP2499" i="15"/>
  <c r="AO2499" i="15"/>
  <c r="AN2499" i="15"/>
  <c r="AM2499" i="15"/>
  <c r="AL2499" i="15"/>
  <c r="AS2491" i="15"/>
  <c r="AR2491" i="15"/>
  <c r="AQ2491" i="15"/>
  <c r="AP2491" i="15"/>
  <c r="AO2491" i="15"/>
  <c r="AN2491" i="15"/>
  <c r="AM2491" i="15"/>
  <c r="AL2491" i="15"/>
  <c r="AS2483" i="15"/>
  <c r="AR2483" i="15"/>
  <c r="AQ2483" i="15"/>
  <c r="AP2483" i="15"/>
  <c r="AO2483" i="15"/>
  <c r="AN2483" i="15"/>
  <c r="AM2483" i="15"/>
  <c r="AL2483" i="15"/>
  <c r="AS2475" i="15"/>
  <c r="AR2475" i="15"/>
  <c r="AQ2475" i="15"/>
  <c r="AP2475" i="15"/>
  <c r="AO2475" i="15"/>
  <c r="AN2475" i="15"/>
  <c r="AM2475" i="15"/>
  <c r="AL2475" i="15"/>
  <c r="AS2467" i="15"/>
  <c r="AR2467" i="15"/>
  <c r="AQ2467" i="15"/>
  <c r="AP2467" i="15"/>
  <c r="AO2467" i="15"/>
  <c r="AN2467" i="15"/>
  <c r="AM2467" i="15"/>
  <c r="AL2467" i="15"/>
  <c r="AS2459" i="15"/>
  <c r="AR2459" i="15"/>
  <c r="AQ2459" i="15"/>
  <c r="AP2459" i="15"/>
  <c r="AO2459" i="15"/>
  <c r="AN2459" i="15"/>
  <c r="AM2459" i="15"/>
  <c r="AL2459" i="15"/>
  <c r="AS2451" i="15"/>
  <c r="AR2451" i="15"/>
  <c r="AQ2451" i="15"/>
  <c r="AP2451" i="15"/>
  <c r="AO2451" i="15"/>
  <c r="AN2451" i="15"/>
  <c r="AM2451" i="15"/>
  <c r="AL2451" i="15"/>
  <c r="AS2443" i="15"/>
  <c r="AR2443" i="15"/>
  <c r="AQ2443" i="15"/>
  <c r="AP2443" i="15"/>
  <c r="AO2443" i="15"/>
  <c r="AN2443" i="15"/>
  <c r="AM2443" i="15"/>
  <c r="AL2443" i="15"/>
  <c r="AS2435" i="15"/>
  <c r="AR2435" i="15"/>
  <c r="AQ2435" i="15"/>
  <c r="AP2435" i="15"/>
  <c r="AO2435" i="15"/>
  <c r="AN2435" i="15"/>
  <c r="AM2435" i="15"/>
  <c r="AL2435" i="15"/>
  <c r="AS2427" i="15"/>
  <c r="AR2427" i="15"/>
  <c r="AQ2427" i="15"/>
  <c r="AP2427" i="15"/>
  <c r="AO2427" i="15"/>
  <c r="AN2427" i="15"/>
  <c r="AM2427" i="15"/>
  <c r="AL2427" i="15"/>
  <c r="AS2419" i="15"/>
  <c r="AR2419" i="15"/>
  <c r="AQ2419" i="15"/>
  <c r="AP2419" i="15"/>
  <c r="AO2419" i="15"/>
  <c r="AN2419" i="15"/>
  <c r="AM2419" i="15"/>
  <c r="AL2419" i="15"/>
  <c r="AS2411" i="15"/>
  <c r="AR2411" i="15"/>
  <c r="AQ2411" i="15"/>
  <c r="AP2411" i="15"/>
  <c r="AO2411" i="15"/>
  <c r="AN2411" i="15"/>
  <c r="AM2411" i="15"/>
  <c r="AL2411" i="15"/>
  <c r="AS2403" i="15"/>
  <c r="AR2403" i="15"/>
  <c r="AQ2403" i="15"/>
  <c r="AP2403" i="15"/>
  <c r="AO2403" i="15"/>
  <c r="AN2403" i="15"/>
  <c r="AM2403" i="15"/>
  <c r="AL2403" i="15"/>
  <c r="AS2395" i="15"/>
  <c r="AR2395" i="15"/>
  <c r="AQ2395" i="15"/>
  <c r="AP2395" i="15"/>
  <c r="AO2395" i="15"/>
  <c r="AN2395" i="15"/>
  <c r="AM2395" i="15"/>
  <c r="AL2395" i="15"/>
  <c r="AS2387" i="15"/>
  <c r="AR2387" i="15"/>
  <c r="AQ2387" i="15"/>
  <c r="AP2387" i="15"/>
  <c r="AO2387" i="15"/>
  <c r="AN2387" i="15"/>
  <c r="AM2387" i="15"/>
  <c r="AL2387" i="15"/>
  <c r="AS2379" i="15"/>
  <c r="AR2379" i="15"/>
  <c r="AQ2379" i="15"/>
  <c r="AP2379" i="15"/>
  <c r="AO2379" i="15"/>
  <c r="AN2379" i="15"/>
  <c r="AM2379" i="15"/>
  <c r="AL2379" i="15"/>
  <c r="AS2371" i="15"/>
  <c r="AR2371" i="15"/>
  <c r="AQ2371" i="15"/>
  <c r="AP2371" i="15"/>
  <c r="AO2371" i="15"/>
  <c r="AN2371" i="15"/>
  <c r="AM2371" i="15"/>
  <c r="AL2371" i="15"/>
  <c r="AS2363" i="15"/>
  <c r="AR2363" i="15"/>
  <c r="AQ2363" i="15"/>
  <c r="AP2363" i="15"/>
  <c r="AO2363" i="15"/>
  <c r="AN2363" i="15"/>
  <c r="AM2363" i="15"/>
  <c r="AL2363" i="15"/>
  <c r="AS2355" i="15"/>
  <c r="AR2355" i="15"/>
  <c r="AQ2355" i="15"/>
  <c r="AP2355" i="15"/>
  <c r="AO2355" i="15"/>
  <c r="AN2355" i="15"/>
  <c r="AM2355" i="15"/>
  <c r="AL2355" i="15"/>
  <c r="AS2347" i="15"/>
  <c r="AR2347" i="15"/>
  <c r="AQ2347" i="15"/>
  <c r="AP2347" i="15"/>
  <c r="AO2347" i="15"/>
  <c r="AN2347" i="15"/>
  <c r="AM2347" i="15"/>
  <c r="AL2347" i="15"/>
  <c r="AS2339" i="15"/>
  <c r="AR2339" i="15"/>
  <c r="AQ2339" i="15"/>
  <c r="AP2339" i="15"/>
  <c r="AO2339" i="15"/>
  <c r="AN2339" i="15"/>
  <c r="AM2339" i="15"/>
  <c r="AL2339" i="15"/>
  <c r="AS2331" i="15"/>
  <c r="AR2331" i="15"/>
  <c r="AQ2331" i="15"/>
  <c r="AP2331" i="15"/>
  <c r="AO2331" i="15"/>
  <c r="AN2331" i="15"/>
  <c r="AM2331" i="15"/>
  <c r="AL2331" i="15"/>
  <c r="AS2323" i="15"/>
  <c r="AR2323" i="15"/>
  <c r="AQ2323" i="15"/>
  <c r="AP2323" i="15"/>
  <c r="AO2323" i="15"/>
  <c r="AN2323" i="15"/>
  <c r="AM2323" i="15"/>
  <c r="AL2323" i="15"/>
  <c r="AS2315" i="15"/>
  <c r="AR2315" i="15"/>
  <c r="AQ2315" i="15"/>
  <c r="AP2315" i="15"/>
  <c r="AO2315" i="15"/>
  <c r="AN2315" i="15"/>
  <c r="AM2315" i="15"/>
  <c r="AL2315" i="15"/>
  <c r="AS2041" i="15"/>
  <c r="AR2041" i="15"/>
  <c r="AQ2041" i="15"/>
  <c r="AP2041" i="15"/>
  <c r="AO2041" i="15"/>
  <c r="AN2041" i="15"/>
  <c r="AM2041" i="15"/>
  <c r="AL2041" i="15"/>
  <c r="AS2025" i="15"/>
  <c r="AR2025" i="15"/>
  <c r="AQ2025" i="15"/>
  <c r="AP2025" i="15"/>
  <c r="AO2025" i="15"/>
  <c r="AN2025" i="15"/>
  <c r="AM2025" i="15"/>
  <c r="AL2025" i="15"/>
  <c r="AS2009" i="15"/>
  <c r="AR2009" i="15"/>
  <c r="AQ2009" i="15"/>
  <c r="AP2009" i="15"/>
  <c r="AO2009" i="15"/>
  <c r="AN2009" i="15"/>
  <c r="AM2009" i="15"/>
  <c r="AL2009" i="15"/>
  <c r="AS1993" i="15"/>
  <c r="AR1993" i="15"/>
  <c r="AQ1993" i="15"/>
  <c r="AP1993" i="15"/>
  <c r="AO1993" i="15"/>
  <c r="AN1993" i="15"/>
  <c r="AM1993" i="15"/>
  <c r="AL1993" i="15"/>
  <c r="AS1963" i="15"/>
  <c r="AR1963" i="15"/>
  <c r="AQ1963" i="15"/>
  <c r="AP1963" i="15"/>
  <c r="AO1963" i="15"/>
  <c r="AN1963" i="15"/>
  <c r="AM1963" i="15"/>
  <c r="AL1963" i="15"/>
  <c r="AS1953" i="15"/>
  <c r="AR1953" i="15"/>
  <c r="AQ1953" i="15"/>
  <c r="AP1953" i="15"/>
  <c r="AO1953" i="15"/>
  <c r="AN1953" i="15"/>
  <c r="AM1953" i="15"/>
  <c r="AL1953" i="15"/>
  <c r="AT1939" i="15"/>
  <c r="AS1939" i="15"/>
  <c r="AR1939" i="15"/>
  <c r="AQ1939" i="15"/>
  <c r="AP1939" i="15"/>
  <c r="AO1939" i="15"/>
  <c r="AN1939" i="15"/>
  <c r="AM1939" i="15"/>
  <c r="AL1939" i="15"/>
  <c r="AT1907" i="15"/>
  <c r="AS1907" i="15"/>
  <c r="AR1907" i="15"/>
  <c r="AQ1907" i="15"/>
  <c r="AP1907" i="15"/>
  <c r="AO1907" i="15"/>
  <c r="AN1907" i="15"/>
  <c r="AM1907" i="15"/>
  <c r="AL1907" i="15"/>
  <c r="AT1875" i="15"/>
  <c r="AS1875" i="15"/>
  <c r="AR1875" i="15"/>
  <c r="AQ1875" i="15"/>
  <c r="AP1875" i="15"/>
  <c r="AO1875" i="15"/>
  <c r="AN1875" i="15"/>
  <c r="AM1875" i="15"/>
  <c r="AL1875" i="15"/>
  <c r="AT1834" i="15"/>
  <c r="AS1834" i="15"/>
  <c r="AR1834" i="15"/>
  <c r="AQ1834" i="15"/>
  <c r="AP1834" i="15"/>
  <c r="AO1834" i="15"/>
  <c r="AN1834" i="15"/>
  <c r="AM1834" i="15"/>
  <c r="AL1834" i="15"/>
  <c r="AT1818" i="15"/>
  <c r="AS1818" i="15"/>
  <c r="AR1818" i="15"/>
  <c r="AQ1818" i="15"/>
  <c r="AP1818" i="15"/>
  <c r="AO1818" i="15"/>
  <c r="AN1818" i="15"/>
  <c r="AM1818" i="15"/>
  <c r="AL1818" i="15"/>
  <c r="AT1802" i="15"/>
  <c r="AS1802" i="15"/>
  <c r="AR1802" i="15"/>
  <c r="AQ1802" i="15"/>
  <c r="AP1802" i="15"/>
  <c r="AO1802" i="15"/>
  <c r="AN1802" i="15"/>
  <c r="AM1802" i="15"/>
  <c r="AL1802" i="15"/>
  <c r="AS1790" i="15"/>
  <c r="BM82" i="15"/>
  <c r="BL82" i="15"/>
  <c r="BK82" i="15"/>
  <c r="BJ82" i="15"/>
  <c r="BI82" i="15"/>
  <c r="BH82" i="15"/>
  <c r="BG82" i="15"/>
  <c r="BF82" i="15"/>
  <c r="BE82" i="15"/>
  <c r="G92" i="15"/>
  <c r="Z92" i="15"/>
  <c r="AA92" i="15"/>
  <c r="Z72" i="15"/>
  <c r="AA72" i="15"/>
  <c r="G72" i="15"/>
  <c r="R56" i="15"/>
  <c r="J56" i="15"/>
  <c r="BA11" i="15"/>
  <c r="BA16" i="15"/>
  <c r="BA32" i="15"/>
  <c r="BA34" i="15"/>
  <c r="BA43" i="15"/>
  <c r="BA88" i="15"/>
  <c r="D12" i="15"/>
  <c r="BA21" i="15"/>
  <c r="BA23" i="15"/>
  <c r="BA28" i="15"/>
  <c r="BA30" i="15"/>
  <c r="BA46" i="15"/>
  <c r="BA49" i="15"/>
  <c r="BA52" i="15"/>
  <c r="BA60" i="15"/>
  <c r="BA63" i="15"/>
  <c r="BA69" i="15"/>
  <c r="BA72" i="15"/>
  <c r="BA77" i="15"/>
  <c r="BA80" i="15"/>
  <c r="BA85" i="15"/>
  <c r="BA93" i="15"/>
  <c r="BA95" i="15"/>
  <c r="BA12" i="15"/>
  <c r="BA14" i="15"/>
  <c r="BA26" i="15"/>
  <c r="BA44" i="15"/>
  <c r="BA55" i="15"/>
  <c r="BA57" i="15"/>
  <c r="BA66" i="15"/>
  <c r="BA68" i="15"/>
  <c r="BA70" i="15"/>
  <c r="BA75" i="15"/>
  <c r="BA78" i="15"/>
  <c r="BA86" i="15"/>
  <c r="BA15" i="15"/>
  <c r="BA24" i="15"/>
  <c r="BA39" i="15"/>
  <c r="BA41" i="15"/>
  <c r="BA47" i="15"/>
  <c r="BA17" i="15"/>
  <c r="BA22" i="15"/>
  <c r="BA35" i="15"/>
  <c r="BA37" i="15"/>
  <c r="BA50" i="15"/>
  <c r="BA53" i="15"/>
  <c r="BA61" i="15"/>
  <c r="BA64" i="15"/>
  <c r="BA84" i="15"/>
  <c r="BA18" i="15"/>
  <c r="BA25" i="15"/>
  <c r="BA31" i="15"/>
  <c r="BA33" i="15"/>
  <c r="BA48" i="15"/>
  <c r="BA56" i="15"/>
  <c r="BA58" i="15"/>
  <c r="BA73" i="15"/>
  <c r="BA76" i="15"/>
  <c r="BA81" i="15"/>
  <c r="BA89" i="15"/>
  <c r="BA19" i="15"/>
  <c r="BA27" i="15"/>
  <c r="BA29" i="15"/>
  <c r="BA40" i="15"/>
  <c r="BA42" i="15"/>
  <c r="BA45" i="15"/>
  <c r="BA51" i="15"/>
  <c r="BA59" i="15"/>
  <c r="BA62" i="15"/>
  <c r="BA71" i="15"/>
  <c r="BA74" i="15"/>
  <c r="BA79" i="15"/>
  <c r="BA82" i="15"/>
  <c r="BA90" i="15"/>
  <c r="BA92" i="15"/>
  <c r="BM2629" i="16"/>
  <c r="BL2629" i="16"/>
  <c r="BK2629" i="16"/>
  <c r="BJ2629" i="16"/>
  <c r="BI2629" i="16"/>
  <c r="BH2629" i="16"/>
  <c r="BG2629" i="16"/>
  <c r="BF2629" i="16"/>
  <c r="BE2629" i="16"/>
  <c r="BL2622" i="16"/>
  <c r="E88" i="7"/>
  <c r="F88" i="7"/>
  <c r="E81" i="7"/>
  <c r="F81" i="7"/>
  <c r="E75" i="7"/>
  <c r="F75" i="7"/>
  <c r="E73" i="7"/>
  <c r="F73" i="7"/>
  <c r="E66" i="7"/>
  <c r="F66" i="7"/>
  <c r="E59" i="7"/>
  <c r="F59" i="7"/>
  <c r="E57" i="7"/>
  <c r="F57" i="7"/>
  <c r="E50" i="7"/>
  <c r="F50" i="7"/>
  <c r="E41" i="7"/>
  <c r="F41" i="7"/>
  <c r="E34" i="7"/>
  <c r="F34" i="7"/>
  <c r="G34" i="7"/>
  <c r="AT1983" i="15"/>
  <c r="AS1983" i="15"/>
  <c r="AR1983" i="15"/>
  <c r="AQ1983" i="15"/>
  <c r="AP1983" i="15"/>
  <c r="AO1983" i="15"/>
  <c r="AN1983" i="15"/>
  <c r="AM1983" i="15"/>
  <c r="AL1983" i="15"/>
  <c r="AT1935" i="15"/>
  <c r="AS1935" i="15"/>
  <c r="AR1935" i="15"/>
  <c r="AQ1935" i="15"/>
  <c r="AP1935" i="15"/>
  <c r="AO1935" i="15"/>
  <c r="AN1935" i="15"/>
  <c r="AM1935" i="15"/>
  <c r="AL1935" i="15"/>
  <c r="AT1903" i="15"/>
  <c r="AS1903" i="15"/>
  <c r="AR1903" i="15"/>
  <c r="AQ1903" i="15"/>
  <c r="AP1903" i="15"/>
  <c r="AO1903" i="15"/>
  <c r="AN1903" i="15"/>
  <c r="AM1903" i="15"/>
  <c r="AL1903" i="15"/>
  <c r="AT1871" i="15"/>
  <c r="AS1871" i="15"/>
  <c r="AR1871" i="15"/>
  <c r="AQ1871" i="15"/>
  <c r="AP1871" i="15"/>
  <c r="AO1871" i="15"/>
  <c r="AN1871" i="15"/>
  <c r="AM1871" i="15"/>
  <c r="AL1871" i="15"/>
  <c r="AT1840" i="15"/>
  <c r="AS1840" i="15"/>
  <c r="AR1840" i="15"/>
  <c r="AQ1840" i="15"/>
  <c r="AP1840" i="15"/>
  <c r="AO1840" i="15"/>
  <c r="AN1840" i="15"/>
  <c r="AM1840" i="15"/>
  <c r="AL1840" i="15"/>
  <c r="AT1824" i="15"/>
  <c r="AS1824" i="15"/>
  <c r="AR1824" i="15"/>
  <c r="AQ1824" i="15"/>
  <c r="AP1824" i="15"/>
  <c r="AO1824" i="15"/>
  <c r="AN1824" i="15"/>
  <c r="AM1824" i="15"/>
  <c r="AL1824" i="15"/>
  <c r="AT1808" i="15"/>
  <c r="AS1808" i="15"/>
  <c r="AR1808" i="15"/>
  <c r="AQ1808" i="15"/>
  <c r="AP1808" i="15"/>
  <c r="AO1808" i="15"/>
  <c r="AN1808" i="15"/>
  <c r="AM1808" i="15"/>
  <c r="AL1808" i="15"/>
  <c r="BJ95" i="15"/>
  <c r="BM70" i="15"/>
  <c r="BL70" i="15"/>
  <c r="BK70" i="15"/>
  <c r="BJ70" i="15"/>
  <c r="BI70" i="15"/>
  <c r="BH70" i="15"/>
  <c r="BG70" i="15"/>
  <c r="BF70" i="15"/>
  <c r="BE70" i="15"/>
  <c r="G51" i="15"/>
  <c r="Z51" i="15"/>
  <c r="AA51" i="15"/>
  <c r="Z42" i="15"/>
  <c r="AA42" i="15"/>
  <c r="G42" i="15"/>
  <c r="BM2689" i="16"/>
  <c r="BL2689" i="16"/>
  <c r="BK2689" i="16"/>
  <c r="BJ2689" i="16"/>
  <c r="BI2689" i="16"/>
  <c r="BH2689" i="16"/>
  <c r="BG2689" i="16"/>
  <c r="BF2689" i="16"/>
  <c r="BE2689" i="16"/>
  <c r="AT1959" i="15"/>
  <c r="AS1959" i="15"/>
  <c r="AR1959" i="15"/>
  <c r="AQ1959" i="15"/>
  <c r="AP1959" i="15"/>
  <c r="AO1959" i="15"/>
  <c r="AN1959" i="15"/>
  <c r="AM1959" i="15"/>
  <c r="AL1959" i="15"/>
  <c r="AT1931" i="15"/>
  <c r="AS1931" i="15"/>
  <c r="AR1931" i="15"/>
  <c r="AQ1931" i="15"/>
  <c r="AP1931" i="15"/>
  <c r="AO1931" i="15"/>
  <c r="AN1931" i="15"/>
  <c r="AM1931" i="15"/>
  <c r="AL1931" i="15"/>
  <c r="AT1899" i="15"/>
  <c r="AS1899" i="15"/>
  <c r="AR1899" i="15"/>
  <c r="AQ1899" i="15"/>
  <c r="AP1899" i="15"/>
  <c r="AO1899" i="15"/>
  <c r="AN1899" i="15"/>
  <c r="AM1899" i="15"/>
  <c r="AL1899" i="15"/>
  <c r="AT1867" i="15"/>
  <c r="AS1867" i="15"/>
  <c r="AR1867" i="15"/>
  <c r="AQ1867" i="15"/>
  <c r="AP1867" i="15"/>
  <c r="AO1867" i="15"/>
  <c r="AN1867" i="15"/>
  <c r="AM1867" i="15"/>
  <c r="AL1867" i="15"/>
  <c r="AT1846" i="15"/>
  <c r="AS1846" i="15"/>
  <c r="AR1846" i="15"/>
  <c r="AQ1846" i="15"/>
  <c r="AP1846" i="15"/>
  <c r="AO1846" i="15"/>
  <c r="AN1846" i="15"/>
  <c r="AM1846" i="15"/>
  <c r="AL1846" i="15"/>
  <c r="AT1830" i="15"/>
  <c r="AS1830" i="15"/>
  <c r="AR1830" i="15"/>
  <c r="AQ1830" i="15"/>
  <c r="AP1830" i="15"/>
  <c r="AO1830" i="15"/>
  <c r="AN1830" i="15"/>
  <c r="AM1830" i="15"/>
  <c r="AL1830" i="15"/>
  <c r="AT1814" i="15"/>
  <c r="AS1814" i="15"/>
  <c r="AR1814" i="15"/>
  <c r="AQ1814" i="15"/>
  <c r="AP1814" i="15"/>
  <c r="AO1814" i="15"/>
  <c r="AN1814" i="15"/>
  <c r="AM1814" i="15"/>
  <c r="AL1814" i="15"/>
  <c r="AT1798" i="15"/>
  <c r="AS1798" i="15"/>
  <c r="AR1798" i="15"/>
  <c r="AQ1798" i="15"/>
  <c r="AP1798" i="15"/>
  <c r="AO1798" i="15"/>
  <c r="AN1798" i="15"/>
  <c r="AM1798" i="15"/>
  <c r="AL1798" i="15"/>
  <c r="BL89" i="15"/>
  <c r="BK89" i="15"/>
  <c r="BJ89" i="15"/>
  <c r="BI89" i="15"/>
  <c r="BH89" i="15"/>
  <c r="BG89" i="15"/>
  <c r="BF89" i="15"/>
  <c r="BE89" i="15"/>
  <c r="BM73" i="15"/>
  <c r="BL73" i="15"/>
  <c r="BK73" i="15"/>
  <c r="BJ73" i="15"/>
  <c r="BI73" i="15"/>
  <c r="BH73" i="15"/>
  <c r="BG73" i="15"/>
  <c r="BF73" i="15"/>
  <c r="BE73" i="15"/>
  <c r="G84" i="15"/>
  <c r="Z84" i="15"/>
  <c r="AA84" i="15"/>
  <c r="Z26" i="15"/>
  <c r="AA26" i="15"/>
  <c r="G26" i="15"/>
  <c r="G21" i="15"/>
  <c r="Z21" i="15"/>
  <c r="BM2661" i="16"/>
  <c r="BL2661" i="16"/>
  <c r="BK2661" i="16"/>
  <c r="BJ2661" i="16"/>
  <c r="BI2661" i="16"/>
  <c r="BH2661" i="16"/>
  <c r="BG2661" i="16"/>
  <c r="BF2661" i="16"/>
  <c r="BE2661" i="16"/>
  <c r="BM2610" i="16"/>
  <c r="BL2610" i="16"/>
  <c r="BK2610" i="16"/>
  <c r="BJ2610" i="16"/>
  <c r="BI2610" i="16"/>
  <c r="BH2610" i="16"/>
  <c r="BG2610" i="16"/>
  <c r="BF2610" i="16"/>
  <c r="BE2610" i="16"/>
  <c r="AO1786" i="15"/>
  <c r="AN1786" i="15"/>
  <c r="AM1786" i="15"/>
  <c r="AL1786" i="15"/>
  <c r="AQ1784" i="15"/>
  <c r="AP1784" i="15"/>
  <c r="AO1784" i="15"/>
  <c r="AN1784" i="15"/>
  <c r="AM1784" i="15"/>
  <c r="AL1784" i="15"/>
  <c r="BN67" i="15"/>
  <c r="BN65" i="15"/>
  <c r="BN54" i="15"/>
  <c r="BN38" i="15"/>
  <c r="BN36" i="15"/>
  <c r="BN13" i="15"/>
  <c r="AU153" i="15"/>
  <c r="AU121" i="15"/>
  <c r="Z64" i="15"/>
  <c r="AA64" i="15"/>
  <c r="AC64" i="15"/>
  <c r="AD64" i="15"/>
  <c r="BJ2721" i="16"/>
  <c r="BI2721" i="16"/>
  <c r="BM2693" i="16"/>
  <c r="BL2693" i="16"/>
  <c r="BK2693" i="16"/>
  <c r="BM2681" i="16"/>
  <c r="BL2681" i="16"/>
  <c r="BK2681" i="16"/>
  <c r="BJ2681" i="16"/>
  <c r="BI2681" i="16"/>
  <c r="BH2681" i="16"/>
  <c r="BG2681" i="16"/>
  <c r="BF2681" i="16"/>
  <c r="BE2681" i="16"/>
  <c r="BM2662" i="16"/>
  <c r="BL2662" i="16"/>
  <c r="BK2662" i="16"/>
  <c r="BJ2662" i="16"/>
  <c r="BI2662" i="16"/>
  <c r="BH2662" i="16"/>
  <c r="BG2662" i="16"/>
  <c r="BF2662" i="16"/>
  <c r="BE2662" i="16"/>
  <c r="BM2649" i="16"/>
  <c r="BL2649" i="16"/>
  <c r="BK2649" i="16"/>
  <c r="BJ2649" i="16"/>
  <c r="BI2649" i="16"/>
  <c r="BH2649" i="16"/>
  <c r="BG2649" i="16"/>
  <c r="BF2649" i="16"/>
  <c r="BE2649" i="16"/>
  <c r="BM2630" i="16"/>
  <c r="BL2630" i="16"/>
  <c r="BK2630" i="16"/>
  <c r="BJ2630" i="16"/>
  <c r="BI2630" i="16"/>
  <c r="BH2630" i="16"/>
  <c r="BG2630" i="16"/>
  <c r="BF2630" i="16"/>
  <c r="BE2630" i="16"/>
  <c r="BM2617" i="16"/>
  <c r="BL2617" i="16"/>
  <c r="BK2617" i="16"/>
  <c r="BJ2617" i="16"/>
  <c r="BI2617" i="16"/>
  <c r="BH2617" i="16"/>
  <c r="BG2617" i="16"/>
  <c r="BF2617" i="16"/>
  <c r="BE2617" i="16"/>
  <c r="BM2537" i="16"/>
  <c r="BL2537" i="16"/>
  <c r="BK2537" i="16"/>
  <c r="BJ2537" i="16"/>
  <c r="BI2537" i="16"/>
  <c r="BH2537" i="16"/>
  <c r="BG2537" i="16"/>
  <c r="BF2537" i="16"/>
  <c r="BE2537" i="16"/>
  <c r="BM2530" i="16"/>
  <c r="BL2530" i="16"/>
  <c r="BK2530" i="16"/>
  <c r="BJ2530" i="16"/>
  <c r="BI2530" i="16"/>
  <c r="BH2530" i="16"/>
  <c r="BG2530" i="16"/>
  <c r="BF2530" i="16"/>
  <c r="BE2530" i="16"/>
  <c r="BM2473" i="16"/>
  <c r="BL2473" i="16"/>
  <c r="BK2473" i="16"/>
  <c r="BJ2473" i="16"/>
  <c r="BI2473" i="16"/>
  <c r="BH2473" i="16"/>
  <c r="BG2473" i="16"/>
  <c r="BF2473" i="16"/>
  <c r="BE2473" i="16"/>
  <c r="AR1792" i="15"/>
  <c r="AQ1792" i="15"/>
  <c r="AP1792" i="15"/>
  <c r="AO1792" i="15"/>
  <c r="AN1792" i="15"/>
  <c r="AM1792" i="15"/>
  <c r="AL1792" i="15"/>
  <c r="AR1790" i="15"/>
  <c r="AQ1790" i="15"/>
  <c r="AP1790" i="15"/>
  <c r="AO1790" i="15"/>
  <c r="AN1790" i="15"/>
  <c r="AM1790" i="15"/>
  <c r="AL1790" i="15"/>
  <c r="AP1786" i="15"/>
  <c r="AR1784" i="15"/>
  <c r="BI95" i="15"/>
  <c r="BH95" i="15"/>
  <c r="BG95" i="15"/>
  <c r="BF95" i="15"/>
  <c r="BE95" i="15"/>
  <c r="BN92" i="15"/>
  <c r="BN84" i="15"/>
  <c r="BN79" i="15"/>
  <c r="BN71" i="15"/>
  <c r="BN45" i="15"/>
  <c r="BN42" i="15"/>
  <c r="BN40" i="15"/>
  <c r="BN29" i="15"/>
  <c r="BN27" i="15"/>
  <c r="AU149" i="15"/>
  <c r="AU117" i="15"/>
  <c r="Z55" i="15"/>
  <c r="AA55" i="15"/>
  <c r="AC55" i="15"/>
  <c r="AD55" i="15"/>
  <c r="G50" i="15"/>
  <c r="G25" i="15"/>
  <c r="BK2737" i="16"/>
  <c r="BJ2737" i="16"/>
  <c r="BK2722" i="16"/>
  <c r="BJ2722" i="16"/>
  <c r="BI2722" i="16"/>
  <c r="BH2722" i="16"/>
  <c r="BG2722" i="16"/>
  <c r="BF2722" i="16"/>
  <c r="BE2722" i="16"/>
  <c r="BL2721" i="16"/>
  <c r="BM2717" i="16"/>
  <c r="BL2717" i="16"/>
  <c r="BK2717" i="16"/>
  <c r="BJ2717" i="16"/>
  <c r="BI2717" i="16"/>
  <c r="BH2717" i="16"/>
  <c r="BG2717" i="16"/>
  <c r="BF2717" i="16"/>
  <c r="BE2717" i="16"/>
  <c r="BL2706" i="16"/>
  <c r="BL2702" i="16"/>
  <c r="BK2702" i="16"/>
  <c r="BJ2702" i="16"/>
  <c r="BI2702" i="16"/>
  <c r="BH2702" i="16"/>
  <c r="BG2702" i="16"/>
  <c r="BF2702" i="16"/>
  <c r="BE2702" i="16"/>
  <c r="BJ2686" i="16"/>
  <c r="BI2686" i="16"/>
  <c r="BH2686" i="16"/>
  <c r="BG2686" i="16"/>
  <c r="BF2686" i="16"/>
  <c r="BE2686" i="16"/>
  <c r="BM2682" i="16"/>
  <c r="BL2682" i="16"/>
  <c r="BK2682" i="16"/>
  <c r="BJ2682" i="16"/>
  <c r="BI2682" i="16"/>
  <c r="BH2682" i="16"/>
  <c r="BG2682" i="16"/>
  <c r="BF2682" i="16"/>
  <c r="BE2682" i="16"/>
  <c r="BM2669" i="16"/>
  <c r="BL2669" i="16"/>
  <c r="BK2669" i="16"/>
  <c r="BJ2669" i="16"/>
  <c r="BI2669" i="16"/>
  <c r="BH2669" i="16"/>
  <c r="BG2669" i="16"/>
  <c r="BF2669" i="16"/>
  <c r="BE2669" i="16"/>
  <c r="BM2650" i="16"/>
  <c r="BL2650" i="16"/>
  <c r="BK2650" i="16"/>
  <c r="BJ2650" i="16"/>
  <c r="BI2650" i="16"/>
  <c r="BH2650" i="16"/>
  <c r="BG2650" i="16"/>
  <c r="BF2650" i="16"/>
  <c r="BE2650" i="16"/>
  <c r="BM2637" i="16"/>
  <c r="BL2637" i="16"/>
  <c r="BK2637" i="16"/>
  <c r="BJ2637" i="16"/>
  <c r="BI2637" i="16"/>
  <c r="BH2637" i="16"/>
  <c r="BG2637" i="16"/>
  <c r="BF2637" i="16"/>
  <c r="BE2637" i="16"/>
  <c r="BM2618" i="16"/>
  <c r="BL2618" i="16"/>
  <c r="BK2618" i="16"/>
  <c r="BJ2618" i="16"/>
  <c r="BI2618" i="16"/>
  <c r="BH2618" i="16"/>
  <c r="BG2618" i="16"/>
  <c r="BF2618" i="16"/>
  <c r="BE2618" i="16"/>
  <c r="BM2605" i="16"/>
  <c r="BL2605" i="16"/>
  <c r="BK2605" i="16"/>
  <c r="BJ2605" i="16"/>
  <c r="BI2605" i="16"/>
  <c r="BH2605" i="16"/>
  <c r="BG2605" i="16"/>
  <c r="BF2605" i="16"/>
  <c r="BE2605" i="16"/>
  <c r="BM2594" i="16"/>
  <c r="BL2594" i="16"/>
  <c r="BK2594" i="16"/>
  <c r="BJ2594" i="16"/>
  <c r="BI2594" i="16"/>
  <c r="BH2594" i="16"/>
  <c r="BG2594" i="16"/>
  <c r="BF2594" i="16"/>
  <c r="BE2594" i="16"/>
  <c r="BM2586" i="16"/>
  <c r="BL2586" i="16"/>
  <c r="BK2586" i="16"/>
  <c r="BJ2586" i="16"/>
  <c r="BI2586" i="16"/>
  <c r="BH2586" i="16"/>
  <c r="BG2586" i="16"/>
  <c r="BF2586" i="16"/>
  <c r="BE2586" i="16"/>
  <c r="BM2578" i="16"/>
  <c r="BL2578" i="16"/>
  <c r="BK2578" i="16"/>
  <c r="BJ2578" i="16"/>
  <c r="BI2578" i="16"/>
  <c r="BH2578" i="16"/>
  <c r="BG2578" i="16"/>
  <c r="BF2578" i="16"/>
  <c r="BE2578" i="16"/>
  <c r="BM2570" i="16"/>
  <c r="BL2570" i="16"/>
  <c r="BK2570" i="16"/>
  <c r="BJ2570" i="16"/>
  <c r="BI2570" i="16"/>
  <c r="BH2570" i="16"/>
  <c r="BG2570" i="16"/>
  <c r="BF2570" i="16"/>
  <c r="BE2570" i="16"/>
  <c r="BM2562" i="16"/>
  <c r="BL2562" i="16"/>
  <c r="BK2562" i="16"/>
  <c r="BJ2562" i="16"/>
  <c r="BI2562" i="16"/>
  <c r="BH2562" i="16"/>
  <c r="BG2562" i="16"/>
  <c r="BF2562" i="16"/>
  <c r="BE2562" i="16"/>
  <c r="BM2554" i="16"/>
  <c r="BL2554" i="16"/>
  <c r="BK2554" i="16"/>
  <c r="BJ2554" i="16"/>
  <c r="BI2554" i="16"/>
  <c r="BH2554" i="16"/>
  <c r="BG2554" i="16"/>
  <c r="BF2554" i="16"/>
  <c r="BE2554" i="16"/>
  <c r="BM2365" i="16"/>
  <c r="BL2365" i="16"/>
  <c r="BK2365" i="16"/>
  <c r="BJ2365" i="16"/>
  <c r="BI2365" i="16"/>
  <c r="BH2365" i="16"/>
  <c r="BG2365" i="16"/>
  <c r="BF2365" i="16"/>
  <c r="BE2365" i="16"/>
  <c r="AQ1786" i="15"/>
  <c r="BN94" i="15"/>
  <c r="BM88" i="15"/>
  <c r="BL88" i="15"/>
  <c r="BK88" i="15"/>
  <c r="BJ88" i="15"/>
  <c r="BI88" i="15"/>
  <c r="BH88" i="15"/>
  <c r="BG88" i="15"/>
  <c r="BF88" i="15"/>
  <c r="BE88" i="15"/>
  <c r="BN87" i="15"/>
  <c r="BN76" i="15"/>
  <c r="BN69" i="15"/>
  <c r="BN58" i="15"/>
  <c r="BN56" i="15"/>
  <c r="BN33" i="15"/>
  <c r="BN31" i="15"/>
  <c r="BN25" i="15"/>
  <c r="AU145" i="15"/>
  <c r="AU113" i="15"/>
  <c r="Z38" i="15"/>
  <c r="AA38" i="15"/>
  <c r="AC38" i="15"/>
  <c r="AD38" i="15"/>
  <c r="Z32" i="15"/>
  <c r="AU25" i="15"/>
  <c r="BL2726" i="16"/>
  <c r="BK2726" i="16"/>
  <c r="BJ2726" i="16"/>
  <c r="BI2726" i="16"/>
  <c r="BH2726" i="16"/>
  <c r="BG2726" i="16"/>
  <c r="BF2726" i="16"/>
  <c r="BE2726" i="16"/>
  <c r="BK2697" i="16"/>
  <c r="BJ2697" i="16"/>
  <c r="BK2686" i="16"/>
  <c r="BM2670" i="16"/>
  <c r="BL2670" i="16"/>
  <c r="BK2670" i="16"/>
  <c r="BJ2670" i="16"/>
  <c r="BI2670" i="16"/>
  <c r="BH2670" i="16"/>
  <c r="BG2670" i="16"/>
  <c r="BF2670" i="16"/>
  <c r="BE2670" i="16"/>
  <c r="BM2657" i="16"/>
  <c r="BL2657" i="16"/>
  <c r="BK2657" i="16"/>
  <c r="BJ2657" i="16"/>
  <c r="BI2657" i="16"/>
  <c r="BH2657" i="16"/>
  <c r="BG2657" i="16"/>
  <c r="BF2657" i="16"/>
  <c r="BE2657" i="16"/>
  <c r="BM2638" i="16"/>
  <c r="BL2638" i="16"/>
  <c r="BK2638" i="16"/>
  <c r="BJ2638" i="16"/>
  <c r="BI2638" i="16"/>
  <c r="BH2638" i="16"/>
  <c r="BG2638" i="16"/>
  <c r="BF2638" i="16"/>
  <c r="BE2638" i="16"/>
  <c r="BM2625" i="16"/>
  <c r="BL2625" i="16"/>
  <c r="BK2625" i="16"/>
  <c r="BJ2625" i="16"/>
  <c r="BI2625" i="16"/>
  <c r="BH2625" i="16"/>
  <c r="BG2625" i="16"/>
  <c r="BF2625" i="16"/>
  <c r="BE2625" i="16"/>
  <c r="BM2606" i="16"/>
  <c r="BL2606" i="16"/>
  <c r="BK2606" i="16"/>
  <c r="BJ2606" i="16"/>
  <c r="BI2606" i="16"/>
  <c r="BH2606" i="16"/>
  <c r="BG2606" i="16"/>
  <c r="BF2606" i="16"/>
  <c r="BE2606" i="16"/>
  <c r="BM2521" i="16"/>
  <c r="BL2521" i="16"/>
  <c r="BK2521" i="16"/>
  <c r="BJ2521" i="16"/>
  <c r="BI2521" i="16"/>
  <c r="BH2521" i="16"/>
  <c r="BG2521" i="16"/>
  <c r="BF2521" i="16"/>
  <c r="BE2521" i="16"/>
  <c r="BM2514" i="16"/>
  <c r="BL2514" i="16"/>
  <c r="BK2514" i="16"/>
  <c r="BJ2514" i="16"/>
  <c r="BI2514" i="16"/>
  <c r="BH2514" i="16"/>
  <c r="BG2514" i="16"/>
  <c r="BF2514" i="16"/>
  <c r="BE2514" i="16"/>
  <c r="BM2414" i="16"/>
  <c r="BL2414" i="16"/>
  <c r="BK2414" i="16"/>
  <c r="BJ2414" i="16"/>
  <c r="BI2414" i="16"/>
  <c r="BH2414" i="16"/>
  <c r="BG2414" i="16"/>
  <c r="BF2414" i="16"/>
  <c r="BE2414" i="16"/>
  <c r="BK2721" i="16"/>
  <c r="BK2706" i="16"/>
  <c r="BJ2706" i="16"/>
  <c r="BI2706" i="16"/>
  <c r="BH2706" i="16"/>
  <c r="BG2706" i="16"/>
  <c r="BF2706" i="16"/>
  <c r="BE2706" i="16"/>
  <c r="BM2701" i="16"/>
  <c r="BL2701" i="16"/>
  <c r="BK2701" i="16"/>
  <c r="BJ2701" i="16"/>
  <c r="BI2701" i="16"/>
  <c r="BH2701" i="16"/>
  <c r="BG2701" i="16"/>
  <c r="BF2701" i="16"/>
  <c r="BE2701" i="16"/>
  <c r="BM2677" i="16"/>
  <c r="BL2677" i="16"/>
  <c r="BK2677" i="16"/>
  <c r="BJ2677" i="16"/>
  <c r="BI2677" i="16"/>
  <c r="BH2677" i="16"/>
  <c r="BG2677" i="16"/>
  <c r="BF2677" i="16"/>
  <c r="BE2677" i="16"/>
  <c r="BM2658" i="16"/>
  <c r="BL2658" i="16"/>
  <c r="BK2658" i="16"/>
  <c r="BJ2658" i="16"/>
  <c r="BI2658" i="16"/>
  <c r="BH2658" i="16"/>
  <c r="BG2658" i="16"/>
  <c r="BF2658" i="16"/>
  <c r="BE2658" i="16"/>
  <c r="BM2645" i="16"/>
  <c r="BL2645" i="16"/>
  <c r="BK2645" i="16"/>
  <c r="BJ2645" i="16"/>
  <c r="BI2645" i="16"/>
  <c r="BH2645" i="16"/>
  <c r="BG2645" i="16"/>
  <c r="BF2645" i="16"/>
  <c r="BE2645" i="16"/>
  <c r="BM2626" i="16"/>
  <c r="BL2626" i="16"/>
  <c r="BK2626" i="16"/>
  <c r="BJ2626" i="16"/>
  <c r="BI2626" i="16"/>
  <c r="BH2626" i="16"/>
  <c r="BG2626" i="16"/>
  <c r="BF2626" i="16"/>
  <c r="BE2626" i="16"/>
  <c r="BM2613" i="16"/>
  <c r="BL2613" i="16"/>
  <c r="BK2613" i="16"/>
  <c r="BJ2613" i="16"/>
  <c r="BI2613" i="16"/>
  <c r="BH2613" i="16"/>
  <c r="BG2613" i="16"/>
  <c r="BF2613" i="16"/>
  <c r="BE2613" i="16"/>
  <c r="BK2494" i="16"/>
  <c r="BM2333" i="16"/>
  <c r="BL2333" i="16"/>
  <c r="BK2333" i="16"/>
  <c r="BJ2333" i="16"/>
  <c r="BI2333" i="16"/>
  <c r="BH2333" i="16"/>
  <c r="BG2333" i="16"/>
  <c r="BF2333" i="16"/>
  <c r="BE2333" i="16"/>
  <c r="BN41" i="15"/>
  <c r="BN39" i="15"/>
  <c r="AU137" i="15"/>
  <c r="AU105" i="15"/>
  <c r="BK2730" i="16"/>
  <c r="BJ2730" i="16"/>
  <c r="BI2730" i="16"/>
  <c r="BH2730" i="16"/>
  <c r="BG2730" i="16"/>
  <c r="BF2730" i="16"/>
  <c r="BE2730" i="16"/>
  <c r="BM2725" i="16"/>
  <c r="BL2725" i="16"/>
  <c r="BK2725" i="16"/>
  <c r="BJ2725" i="16"/>
  <c r="BI2725" i="16"/>
  <c r="BH2725" i="16"/>
  <c r="BG2725" i="16"/>
  <c r="BF2725" i="16"/>
  <c r="BE2725" i="16"/>
  <c r="BM2678" i="16"/>
  <c r="BL2678" i="16"/>
  <c r="BK2678" i="16"/>
  <c r="BJ2678" i="16"/>
  <c r="BI2678" i="16"/>
  <c r="BH2678" i="16"/>
  <c r="BG2678" i="16"/>
  <c r="BF2678" i="16"/>
  <c r="BE2678" i="16"/>
  <c r="BM2665" i="16"/>
  <c r="BL2665" i="16"/>
  <c r="BK2665" i="16"/>
  <c r="BJ2665" i="16"/>
  <c r="BI2665" i="16"/>
  <c r="BH2665" i="16"/>
  <c r="BG2665" i="16"/>
  <c r="BF2665" i="16"/>
  <c r="BE2665" i="16"/>
  <c r="BM2646" i="16"/>
  <c r="BL2646" i="16"/>
  <c r="BK2646" i="16"/>
  <c r="BJ2646" i="16"/>
  <c r="BI2646" i="16"/>
  <c r="BH2646" i="16"/>
  <c r="BG2646" i="16"/>
  <c r="BF2646" i="16"/>
  <c r="BE2646" i="16"/>
  <c r="BM2633" i="16"/>
  <c r="BL2633" i="16"/>
  <c r="BK2633" i="16"/>
  <c r="BJ2633" i="16"/>
  <c r="BI2633" i="16"/>
  <c r="BH2633" i="16"/>
  <c r="BG2633" i="16"/>
  <c r="BF2633" i="16"/>
  <c r="BE2633" i="16"/>
  <c r="BM2614" i="16"/>
  <c r="BL2614" i="16"/>
  <c r="BK2614" i="16"/>
  <c r="BJ2614" i="16"/>
  <c r="BI2614" i="16"/>
  <c r="BH2614" i="16"/>
  <c r="BG2614" i="16"/>
  <c r="BF2614" i="16"/>
  <c r="BE2614" i="16"/>
  <c r="BM2601" i="16"/>
  <c r="BL2601" i="16"/>
  <c r="BK2601" i="16"/>
  <c r="BJ2601" i="16"/>
  <c r="BI2601" i="16"/>
  <c r="BH2601" i="16"/>
  <c r="BG2601" i="16"/>
  <c r="BF2601" i="16"/>
  <c r="BE2601" i="16"/>
  <c r="BM2505" i="16"/>
  <c r="BL2505" i="16"/>
  <c r="BK2505" i="16"/>
  <c r="BJ2505" i="16"/>
  <c r="BI2505" i="16"/>
  <c r="BH2505" i="16"/>
  <c r="BG2505" i="16"/>
  <c r="BF2505" i="16"/>
  <c r="BE2505" i="16"/>
  <c r="BM2498" i="16"/>
  <c r="BL2498" i="16"/>
  <c r="BK2498" i="16"/>
  <c r="BJ2498" i="16"/>
  <c r="BI2498" i="16"/>
  <c r="BH2498" i="16"/>
  <c r="BG2498" i="16"/>
  <c r="BF2498" i="16"/>
  <c r="BE2498" i="16"/>
  <c r="AU133" i="15"/>
  <c r="BI2737" i="16"/>
  <c r="BH2737" i="16"/>
  <c r="BG2737" i="16"/>
  <c r="BF2737" i="16"/>
  <c r="BE2737" i="16"/>
  <c r="BL2734" i="16"/>
  <c r="BK2734" i="16"/>
  <c r="BJ2734" i="16"/>
  <c r="BI2734" i="16"/>
  <c r="BH2734" i="16"/>
  <c r="BG2734" i="16"/>
  <c r="BF2734" i="16"/>
  <c r="BE2734" i="16"/>
  <c r="BJ2718" i="16"/>
  <c r="BI2718" i="16"/>
  <c r="BH2718" i="16"/>
  <c r="BG2718" i="16"/>
  <c r="BF2718" i="16"/>
  <c r="BE2718" i="16"/>
  <c r="BK2705" i="16"/>
  <c r="BJ2705" i="16"/>
  <c r="BI2705" i="16"/>
  <c r="BH2705" i="16"/>
  <c r="BG2705" i="16"/>
  <c r="BF2705" i="16"/>
  <c r="BE2705" i="16"/>
  <c r="BJ2693" i="16"/>
  <c r="BI2693" i="16"/>
  <c r="BH2693" i="16"/>
  <c r="BG2693" i="16"/>
  <c r="BF2693" i="16"/>
  <c r="BE2693" i="16"/>
  <c r="BK2690" i="16"/>
  <c r="BJ2690" i="16"/>
  <c r="BI2690" i="16"/>
  <c r="BH2690" i="16"/>
  <c r="BG2690" i="16"/>
  <c r="BF2690" i="16"/>
  <c r="BE2690" i="16"/>
  <c r="BM2685" i="16"/>
  <c r="BL2685" i="16"/>
  <c r="BK2685" i="16"/>
  <c r="BJ2685" i="16"/>
  <c r="BI2685" i="16"/>
  <c r="BH2685" i="16"/>
  <c r="BG2685" i="16"/>
  <c r="BF2685" i="16"/>
  <c r="BE2685" i="16"/>
  <c r="BM2666" i="16"/>
  <c r="BL2666" i="16"/>
  <c r="BK2666" i="16"/>
  <c r="BJ2666" i="16"/>
  <c r="BI2666" i="16"/>
  <c r="BH2666" i="16"/>
  <c r="BG2666" i="16"/>
  <c r="BF2666" i="16"/>
  <c r="BE2666" i="16"/>
  <c r="BM2653" i="16"/>
  <c r="BL2653" i="16"/>
  <c r="BK2653" i="16"/>
  <c r="BJ2653" i="16"/>
  <c r="BI2653" i="16"/>
  <c r="BH2653" i="16"/>
  <c r="BG2653" i="16"/>
  <c r="BF2653" i="16"/>
  <c r="BE2653" i="16"/>
  <c r="BM2634" i="16"/>
  <c r="BL2634" i="16"/>
  <c r="BK2634" i="16"/>
  <c r="BJ2634" i="16"/>
  <c r="BI2634" i="16"/>
  <c r="BH2634" i="16"/>
  <c r="BG2634" i="16"/>
  <c r="BF2634" i="16"/>
  <c r="BE2634" i="16"/>
  <c r="BM2621" i="16"/>
  <c r="BL2621" i="16"/>
  <c r="BK2621" i="16"/>
  <c r="BJ2621" i="16"/>
  <c r="BI2621" i="16"/>
  <c r="BH2621" i="16"/>
  <c r="BG2621" i="16"/>
  <c r="BF2621" i="16"/>
  <c r="BE2621" i="16"/>
  <c r="BM2602" i="16"/>
  <c r="BL2602" i="16"/>
  <c r="BK2602" i="16"/>
  <c r="BJ2602" i="16"/>
  <c r="BI2602" i="16"/>
  <c r="BH2602" i="16"/>
  <c r="BG2602" i="16"/>
  <c r="BF2602" i="16"/>
  <c r="BE2602" i="16"/>
  <c r="BM2469" i="16"/>
  <c r="BL2469" i="16"/>
  <c r="BK2469" i="16"/>
  <c r="BJ2469" i="16"/>
  <c r="BI2469" i="16"/>
  <c r="BH2469" i="16"/>
  <c r="BG2469" i="16"/>
  <c r="BF2469" i="16"/>
  <c r="BE2469" i="16"/>
  <c r="BM2301" i="16"/>
  <c r="BL2301" i="16"/>
  <c r="BK2301" i="16"/>
  <c r="BJ2301" i="16"/>
  <c r="BI2301" i="16"/>
  <c r="BH2301" i="16"/>
  <c r="BG2301" i="16"/>
  <c r="BF2301" i="16"/>
  <c r="BE2301" i="16"/>
  <c r="BK2729" i="16"/>
  <c r="BJ2729" i="16"/>
  <c r="BI2729" i="16"/>
  <c r="BH2729" i="16"/>
  <c r="BG2729" i="16"/>
  <c r="BF2729" i="16"/>
  <c r="BE2729" i="16"/>
  <c r="BH2721" i="16"/>
  <c r="BG2721" i="16"/>
  <c r="BF2721" i="16"/>
  <c r="BE2721" i="16"/>
  <c r="BK2718" i="16"/>
  <c r="BK2714" i="16"/>
  <c r="BJ2714" i="16"/>
  <c r="BI2714" i="16"/>
  <c r="BH2714" i="16"/>
  <c r="BG2714" i="16"/>
  <c r="BF2714" i="16"/>
  <c r="BE2714" i="16"/>
  <c r="BL2713" i="16"/>
  <c r="BK2713" i="16"/>
  <c r="BJ2713" i="16"/>
  <c r="BI2713" i="16"/>
  <c r="BH2713" i="16"/>
  <c r="BG2713" i="16"/>
  <c r="BF2713" i="16"/>
  <c r="BE2713" i="16"/>
  <c r="BM2709" i="16"/>
  <c r="BL2709" i="16"/>
  <c r="BK2709" i="16"/>
  <c r="BJ2709" i="16"/>
  <c r="BI2709" i="16"/>
  <c r="BH2709" i="16"/>
  <c r="BG2709" i="16"/>
  <c r="BF2709" i="16"/>
  <c r="BE2709" i="16"/>
  <c r="BL2698" i="16"/>
  <c r="BK2698" i="16"/>
  <c r="BJ2698" i="16"/>
  <c r="BI2698" i="16"/>
  <c r="BH2698" i="16"/>
  <c r="BG2698" i="16"/>
  <c r="BF2698" i="16"/>
  <c r="BE2698" i="16"/>
  <c r="BI2697" i="16"/>
  <c r="BH2697" i="16"/>
  <c r="BG2697" i="16"/>
  <c r="BF2697" i="16"/>
  <c r="BE2697" i="16"/>
  <c r="BM2673" i="16"/>
  <c r="BL2673" i="16"/>
  <c r="BK2673" i="16"/>
  <c r="BJ2673" i="16"/>
  <c r="BI2673" i="16"/>
  <c r="BH2673" i="16"/>
  <c r="BG2673" i="16"/>
  <c r="BF2673" i="16"/>
  <c r="BE2673" i="16"/>
  <c r="BM2654" i="16"/>
  <c r="BL2654" i="16"/>
  <c r="BK2654" i="16"/>
  <c r="BJ2654" i="16"/>
  <c r="BI2654" i="16"/>
  <c r="BH2654" i="16"/>
  <c r="BG2654" i="16"/>
  <c r="BF2654" i="16"/>
  <c r="BE2654" i="16"/>
  <c r="BM2641" i="16"/>
  <c r="BL2641" i="16"/>
  <c r="BK2641" i="16"/>
  <c r="BJ2641" i="16"/>
  <c r="BI2641" i="16"/>
  <c r="BH2641" i="16"/>
  <c r="BG2641" i="16"/>
  <c r="BF2641" i="16"/>
  <c r="BE2641" i="16"/>
  <c r="BK2622" i="16"/>
  <c r="BJ2622" i="16"/>
  <c r="BI2622" i="16"/>
  <c r="BH2622" i="16"/>
  <c r="BG2622" i="16"/>
  <c r="BF2622" i="16"/>
  <c r="BE2622" i="16"/>
  <c r="BM2622" i="16"/>
  <c r="BM2609" i="16"/>
  <c r="BL2609" i="16"/>
  <c r="BK2609" i="16"/>
  <c r="BJ2609" i="16"/>
  <c r="BI2609" i="16"/>
  <c r="BH2609" i="16"/>
  <c r="BG2609" i="16"/>
  <c r="BF2609" i="16"/>
  <c r="BE2609" i="16"/>
  <c r="BK2597" i="16"/>
  <c r="BM2593" i="16"/>
  <c r="BL2593" i="16"/>
  <c r="BK2593" i="16"/>
  <c r="BJ2593" i="16"/>
  <c r="BI2593" i="16"/>
  <c r="BH2593" i="16"/>
  <c r="BG2593" i="16"/>
  <c r="BF2593" i="16"/>
  <c r="BE2593" i="16"/>
  <c r="BM2585" i="16"/>
  <c r="BL2585" i="16"/>
  <c r="BK2585" i="16"/>
  <c r="BJ2585" i="16"/>
  <c r="BI2585" i="16"/>
  <c r="BH2585" i="16"/>
  <c r="BG2585" i="16"/>
  <c r="BF2585" i="16"/>
  <c r="BE2585" i="16"/>
  <c r="BM2577" i="16"/>
  <c r="BL2577" i="16"/>
  <c r="BK2577" i="16"/>
  <c r="BJ2577" i="16"/>
  <c r="BI2577" i="16"/>
  <c r="BH2577" i="16"/>
  <c r="BG2577" i="16"/>
  <c r="BF2577" i="16"/>
  <c r="BE2577" i="16"/>
  <c r="BM2569" i="16"/>
  <c r="BL2569" i="16"/>
  <c r="BK2569" i="16"/>
  <c r="BJ2569" i="16"/>
  <c r="BI2569" i="16"/>
  <c r="BH2569" i="16"/>
  <c r="BG2569" i="16"/>
  <c r="BF2569" i="16"/>
  <c r="BE2569" i="16"/>
  <c r="BK2565" i="16"/>
  <c r="BJ2565" i="16"/>
  <c r="BI2565" i="16"/>
  <c r="BH2565" i="16"/>
  <c r="BG2565" i="16"/>
  <c r="BF2565" i="16"/>
  <c r="BE2565" i="16"/>
  <c r="BM2561" i="16"/>
  <c r="BL2561" i="16"/>
  <c r="BK2561" i="16"/>
  <c r="BJ2561" i="16"/>
  <c r="BI2561" i="16"/>
  <c r="BH2561" i="16"/>
  <c r="BG2561" i="16"/>
  <c r="BF2561" i="16"/>
  <c r="BE2561" i="16"/>
  <c r="BM2553" i="16"/>
  <c r="BL2553" i="16"/>
  <c r="BK2553" i="16"/>
  <c r="BJ2553" i="16"/>
  <c r="BI2553" i="16"/>
  <c r="BH2553" i="16"/>
  <c r="BG2553" i="16"/>
  <c r="BF2553" i="16"/>
  <c r="BE2553" i="16"/>
  <c r="BM2546" i="16"/>
  <c r="BL2546" i="16"/>
  <c r="BK2546" i="16"/>
  <c r="BJ2546" i="16"/>
  <c r="BI2546" i="16"/>
  <c r="BH2546" i="16"/>
  <c r="BG2546" i="16"/>
  <c r="BF2546" i="16"/>
  <c r="BE2546" i="16"/>
  <c r="BK2533" i="16"/>
  <c r="BM2489" i="16"/>
  <c r="BL2489" i="16"/>
  <c r="BK2489" i="16"/>
  <c r="BJ2489" i="16"/>
  <c r="BI2489" i="16"/>
  <c r="BH2489" i="16"/>
  <c r="BG2489" i="16"/>
  <c r="BF2489" i="16"/>
  <c r="BE2489" i="16"/>
  <c r="BM2482" i="16"/>
  <c r="BL2482" i="16"/>
  <c r="BK2482" i="16"/>
  <c r="BJ2482" i="16"/>
  <c r="BI2482" i="16"/>
  <c r="BH2482" i="16"/>
  <c r="BG2482" i="16"/>
  <c r="BF2482" i="16"/>
  <c r="BE2482" i="16"/>
  <c r="BM2421" i="16"/>
  <c r="BL2421" i="16"/>
  <c r="BK2421" i="16"/>
  <c r="BJ2421" i="16"/>
  <c r="BI2421" i="16"/>
  <c r="BH2421" i="16"/>
  <c r="BG2421" i="16"/>
  <c r="BF2421" i="16"/>
  <c r="BE2421" i="16"/>
  <c r="BM2597" i="16"/>
  <c r="BL2597" i="16"/>
  <c r="BM2590" i="16"/>
  <c r="BL2590" i="16"/>
  <c r="BK2590" i="16"/>
  <c r="BJ2590" i="16"/>
  <c r="BI2590" i="16"/>
  <c r="BH2590" i="16"/>
  <c r="BG2590" i="16"/>
  <c r="BF2590" i="16"/>
  <c r="BE2590" i="16"/>
  <c r="BM2581" i="16"/>
  <c r="BL2581" i="16"/>
  <c r="BK2581" i="16"/>
  <c r="BJ2581" i="16"/>
  <c r="BI2581" i="16"/>
  <c r="BH2581" i="16"/>
  <c r="BG2581" i="16"/>
  <c r="BF2581" i="16"/>
  <c r="BE2581" i="16"/>
  <c r="BM2574" i="16"/>
  <c r="BL2574" i="16"/>
  <c r="BK2574" i="16"/>
  <c r="BJ2574" i="16"/>
  <c r="BI2574" i="16"/>
  <c r="BH2574" i="16"/>
  <c r="BG2574" i="16"/>
  <c r="BF2574" i="16"/>
  <c r="BE2574" i="16"/>
  <c r="BM2565" i="16"/>
  <c r="BL2565" i="16"/>
  <c r="BM2558" i="16"/>
  <c r="BL2558" i="16"/>
  <c r="BK2558" i="16"/>
  <c r="BJ2558" i="16"/>
  <c r="BI2558" i="16"/>
  <c r="BH2558" i="16"/>
  <c r="BG2558" i="16"/>
  <c r="BF2558" i="16"/>
  <c r="BE2558" i="16"/>
  <c r="BM2549" i="16"/>
  <c r="BL2549" i="16"/>
  <c r="BK2549" i="16"/>
  <c r="BJ2549" i="16"/>
  <c r="BI2549" i="16"/>
  <c r="BH2549" i="16"/>
  <c r="BG2549" i="16"/>
  <c r="BF2549" i="16"/>
  <c r="BE2549" i="16"/>
  <c r="BM2542" i="16"/>
  <c r="BL2542" i="16"/>
  <c r="BK2542" i="16"/>
  <c r="BJ2542" i="16"/>
  <c r="BI2542" i="16"/>
  <c r="BH2542" i="16"/>
  <c r="BG2542" i="16"/>
  <c r="BF2542" i="16"/>
  <c r="BE2542" i="16"/>
  <c r="BM2533" i="16"/>
  <c r="BL2533" i="16"/>
  <c r="BM2526" i="16"/>
  <c r="BL2526" i="16"/>
  <c r="BK2526" i="16"/>
  <c r="BJ2526" i="16"/>
  <c r="BI2526" i="16"/>
  <c r="BH2526" i="16"/>
  <c r="BG2526" i="16"/>
  <c r="BF2526" i="16"/>
  <c r="BE2526" i="16"/>
  <c r="BM2517" i="16"/>
  <c r="BL2517" i="16"/>
  <c r="BK2517" i="16"/>
  <c r="BJ2517" i="16"/>
  <c r="BI2517" i="16"/>
  <c r="BH2517" i="16"/>
  <c r="BG2517" i="16"/>
  <c r="BF2517" i="16"/>
  <c r="BE2517" i="16"/>
  <c r="BM2510" i="16"/>
  <c r="BL2510" i="16"/>
  <c r="BK2510" i="16"/>
  <c r="BJ2510" i="16"/>
  <c r="BI2510" i="16"/>
  <c r="BH2510" i="16"/>
  <c r="BG2510" i="16"/>
  <c r="BF2510" i="16"/>
  <c r="BE2510" i="16"/>
  <c r="BM2501" i="16"/>
  <c r="BL2501" i="16"/>
  <c r="BK2501" i="16"/>
  <c r="BJ2501" i="16"/>
  <c r="BI2501" i="16"/>
  <c r="BH2501" i="16"/>
  <c r="BG2501" i="16"/>
  <c r="BF2501" i="16"/>
  <c r="BE2501" i="16"/>
  <c r="BM2494" i="16"/>
  <c r="BL2494" i="16"/>
  <c r="BK2490" i="16"/>
  <c r="BJ2490" i="16"/>
  <c r="BI2490" i="16"/>
  <c r="BH2490" i="16"/>
  <c r="BG2490" i="16"/>
  <c r="BF2490" i="16"/>
  <c r="BE2490" i="16"/>
  <c r="BM2485" i="16"/>
  <c r="BL2485" i="16"/>
  <c r="BK2485" i="16"/>
  <c r="BJ2485" i="16"/>
  <c r="BI2485" i="16"/>
  <c r="BH2485" i="16"/>
  <c r="BG2485" i="16"/>
  <c r="BF2485" i="16"/>
  <c r="BE2485" i="16"/>
  <c r="BM2478" i="16"/>
  <c r="BL2478" i="16"/>
  <c r="BK2478" i="16"/>
  <c r="BJ2478" i="16"/>
  <c r="BI2478" i="16"/>
  <c r="BH2478" i="16"/>
  <c r="BG2478" i="16"/>
  <c r="BF2478" i="16"/>
  <c r="BE2478" i="16"/>
  <c r="BK2474" i="16"/>
  <c r="BJ2474" i="16"/>
  <c r="BI2474" i="16"/>
  <c r="BH2474" i="16"/>
  <c r="BG2474" i="16"/>
  <c r="BF2474" i="16"/>
  <c r="BE2474" i="16"/>
  <c r="BK2458" i="16"/>
  <c r="BJ2458" i="16"/>
  <c r="BI2458" i="16"/>
  <c r="BH2458" i="16"/>
  <c r="BG2458" i="16"/>
  <c r="BF2458" i="16"/>
  <c r="BE2458" i="16"/>
  <c r="BK2457" i="16"/>
  <c r="BM2429" i="16"/>
  <c r="BL2429" i="16"/>
  <c r="BK2429" i="16"/>
  <c r="BJ2429" i="16"/>
  <c r="BI2429" i="16"/>
  <c r="BH2429" i="16"/>
  <c r="BG2429" i="16"/>
  <c r="BF2429" i="16"/>
  <c r="BE2429" i="16"/>
  <c r="BM2422" i="16"/>
  <c r="BL2422" i="16"/>
  <c r="BK2422" i="16"/>
  <c r="BJ2422" i="16"/>
  <c r="BI2422" i="16"/>
  <c r="BH2422" i="16"/>
  <c r="BG2422" i="16"/>
  <c r="BF2422" i="16"/>
  <c r="BE2422" i="16"/>
  <c r="BM2374" i="16"/>
  <c r="BL2374" i="16"/>
  <c r="BK2374" i="16"/>
  <c r="BJ2374" i="16"/>
  <c r="BI2374" i="16"/>
  <c r="BH2374" i="16"/>
  <c r="BG2374" i="16"/>
  <c r="BF2374" i="16"/>
  <c r="BE2374" i="16"/>
  <c r="BM2342" i="16"/>
  <c r="BL2342" i="16"/>
  <c r="BK2342" i="16"/>
  <c r="BJ2342" i="16"/>
  <c r="BI2342" i="16"/>
  <c r="BH2342" i="16"/>
  <c r="BG2342" i="16"/>
  <c r="BF2342" i="16"/>
  <c r="BE2342" i="16"/>
  <c r="BM2310" i="16"/>
  <c r="BL2310" i="16"/>
  <c r="BK2310" i="16"/>
  <c r="BJ2310" i="16"/>
  <c r="BI2310" i="16"/>
  <c r="BH2310" i="16"/>
  <c r="BG2310" i="16"/>
  <c r="BF2310" i="16"/>
  <c r="BE2310" i="16"/>
  <c r="BM2278" i="16"/>
  <c r="BL2278" i="16"/>
  <c r="BK2278" i="16"/>
  <c r="BJ2278" i="16"/>
  <c r="BI2278" i="16"/>
  <c r="BH2278" i="16"/>
  <c r="BG2278" i="16"/>
  <c r="BF2278" i="16"/>
  <c r="BE2278" i="16"/>
  <c r="BM2198" i="16"/>
  <c r="BL2198" i="16"/>
  <c r="BK2198" i="16"/>
  <c r="BJ2198" i="16"/>
  <c r="BI2198" i="16"/>
  <c r="BH2198" i="16"/>
  <c r="BG2198" i="16"/>
  <c r="BF2198" i="16"/>
  <c r="BE2198" i="16"/>
  <c r="BM2157" i="16"/>
  <c r="BL2157" i="16"/>
  <c r="BK2157" i="16"/>
  <c r="BJ2157" i="16"/>
  <c r="BI2157" i="16"/>
  <c r="BH2157" i="16"/>
  <c r="BG2157" i="16"/>
  <c r="BF2157" i="16"/>
  <c r="BE2157" i="16"/>
  <c r="BJ2153" i="16"/>
  <c r="BI2153" i="16"/>
  <c r="BH2153" i="16"/>
  <c r="BG2153" i="16"/>
  <c r="BF2153" i="16"/>
  <c r="BE2153" i="16"/>
  <c r="BM2134" i="16"/>
  <c r="BL2134" i="16"/>
  <c r="BK2134" i="16"/>
  <c r="BJ2134" i="16"/>
  <c r="BI2134" i="16"/>
  <c r="BH2134" i="16"/>
  <c r="BG2134" i="16"/>
  <c r="BF2134" i="16"/>
  <c r="BE2134" i="16"/>
  <c r="I66" i="16"/>
  <c r="BJ2589" i="16"/>
  <c r="BI2589" i="16"/>
  <c r="BH2589" i="16"/>
  <c r="BG2589" i="16"/>
  <c r="BF2589" i="16"/>
  <c r="BE2589" i="16"/>
  <c r="BL2538" i="16"/>
  <c r="BK2538" i="16"/>
  <c r="BJ2538" i="16"/>
  <c r="BI2538" i="16"/>
  <c r="BH2538" i="16"/>
  <c r="BG2538" i="16"/>
  <c r="BF2538" i="16"/>
  <c r="BE2538" i="16"/>
  <c r="BL2522" i="16"/>
  <c r="BK2522" i="16"/>
  <c r="BJ2522" i="16"/>
  <c r="BI2522" i="16"/>
  <c r="BH2522" i="16"/>
  <c r="BG2522" i="16"/>
  <c r="BF2522" i="16"/>
  <c r="BE2522" i="16"/>
  <c r="BL2506" i="16"/>
  <c r="BK2506" i="16"/>
  <c r="BJ2506" i="16"/>
  <c r="BI2506" i="16"/>
  <c r="BH2506" i="16"/>
  <c r="BG2506" i="16"/>
  <c r="BF2506" i="16"/>
  <c r="BE2506" i="16"/>
  <c r="BL2490" i="16"/>
  <c r="BL2481" i="16"/>
  <c r="BK2481" i="16"/>
  <c r="BJ2481" i="16"/>
  <c r="BI2481" i="16"/>
  <c r="BH2481" i="16"/>
  <c r="BG2481" i="16"/>
  <c r="BF2481" i="16"/>
  <c r="BE2481" i="16"/>
  <c r="BL2474" i="16"/>
  <c r="BK2462" i="16"/>
  <c r="BJ2462" i="16"/>
  <c r="BI2462" i="16"/>
  <c r="BH2462" i="16"/>
  <c r="BG2462" i="16"/>
  <c r="BF2462" i="16"/>
  <c r="BE2462" i="16"/>
  <c r="BM2437" i="16"/>
  <c r="BL2437" i="16"/>
  <c r="BK2437" i="16"/>
  <c r="BJ2437" i="16"/>
  <c r="BI2437" i="16"/>
  <c r="BH2437" i="16"/>
  <c r="BG2437" i="16"/>
  <c r="BF2437" i="16"/>
  <c r="BE2437" i="16"/>
  <c r="BM2430" i="16"/>
  <c r="BL2430" i="16"/>
  <c r="BK2430" i="16"/>
  <c r="BJ2430" i="16"/>
  <c r="BI2430" i="16"/>
  <c r="BH2430" i="16"/>
  <c r="BG2430" i="16"/>
  <c r="BF2430" i="16"/>
  <c r="BE2430" i="16"/>
  <c r="BK2402" i="16"/>
  <c r="BJ2402" i="16"/>
  <c r="BI2402" i="16"/>
  <c r="BH2402" i="16"/>
  <c r="BG2402" i="16"/>
  <c r="BF2402" i="16"/>
  <c r="BE2402" i="16"/>
  <c r="BK2393" i="16"/>
  <c r="BM2389" i="16"/>
  <c r="BL2389" i="16"/>
  <c r="BK2389" i="16"/>
  <c r="BJ2389" i="16"/>
  <c r="BI2389" i="16"/>
  <c r="BH2389" i="16"/>
  <c r="BG2389" i="16"/>
  <c r="BF2389" i="16"/>
  <c r="BE2389" i="16"/>
  <c r="BK2370" i="16"/>
  <c r="BK2361" i="16"/>
  <c r="BM2357" i="16"/>
  <c r="BL2357" i="16"/>
  <c r="BK2357" i="16"/>
  <c r="BJ2357" i="16"/>
  <c r="BI2357" i="16"/>
  <c r="BH2357" i="16"/>
  <c r="BG2357" i="16"/>
  <c r="BF2357" i="16"/>
  <c r="BE2357" i="16"/>
  <c r="BK2338" i="16"/>
  <c r="BJ2338" i="16"/>
  <c r="BI2338" i="16"/>
  <c r="BH2338" i="16"/>
  <c r="BG2338" i="16"/>
  <c r="BF2338" i="16"/>
  <c r="BE2338" i="16"/>
  <c r="BK2329" i="16"/>
  <c r="BJ2329" i="16"/>
  <c r="BI2329" i="16"/>
  <c r="BH2329" i="16"/>
  <c r="BG2329" i="16"/>
  <c r="BF2329" i="16"/>
  <c r="BE2329" i="16"/>
  <c r="BM2325" i="16"/>
  <c r="BL2325" i="16"/>
  <c r="BK2325" i="16"/>
  <c r="BJ2325" i="16"/>
  <c r="BI2325" i="16"/>
  <c r="BH2325" i="16"/>
  <c r="BG2325" i="16"/>
  <c r="BF2325" i="16"/>
  <c r="BE2325" i="16"/>
  <c r="BK2306" i="16"/>
  <c r="BK2297" i="16"/>
  <c r="BM2293" i="16"/>
  <c r="BL2293" i="16"/>
  <c r="BK2293" i="16"/>
  <c r="BJ2293" i="16"/>
  <c r="BI2293" i="16"/>
  <c r="BH2293" i="16"/>
  <c r="BG2293" i="16"/>
  <c r="BF2293" i="16"/>
  <c r="BE2293" i="16"/>
  <c r="BK2274" i="16"/>
  <c r="BJ2274" i="16"/>
  <c r="BI2274" i="16"/>
  <c r="BH2274" i="16"/>
  <c r="BG2274" i="16"/>
  <c r="BF2274" i="16"/>
  <c r="BE2274" i="16"/>
  <c r="BM2262" i="16"/>
  <c r="BL2262" i="16"/>
  <c r="BK2262" i="16"/>
  <c r="BJ2262" i="16"/>
  <c r="BI2262" i="16"/>
  <c r="BH2262" i="16"/>
  <c r="BG2262" i="16"/>
  <c r="BF2262" i="16"/>
  <c r="BE2262" i="16"/>
  <c r="BK2258" i="16"/>
  <c r="BJ2258" i="16"/>
  <c r="BI2258" i="16"/>
  <c r="BH2258" i="16"/>
  <c r="BG2258" i="16"/>
  <c r="BF2258" i="16"/>
  <c r="BE2258" i="16"/>
  <c r="BM2246" i="16"/>
  <c r="BL2246" i="16"/>
  <c r="BK2246" i="16"/>
  <c r="BJ2246" i="16"/>
  <c r="BI2246" i="16"/>
  <c r="BH2246" i="16"/>
  <c r="BG2246" i="16"/>
  <c r="BF2246" i="16"/>
  <c r="BE2246" i="16"/>
  <c r="BK2242" i="16"/>
  <c r="BM2230" i="16"/>
  <c r="BL2230" i="16"/>
  <c r="BK2230" i="16"/>
  <c r="BJ2230" i="16"/>
  <c r="BI2230" i="16"/>
  <c r="BH2230" i="16"/>
  <c r="BG2230" i="16"/>
  <c r="BF2230" i="16"/>
  <c r="BE2230" i="16"/>
  <c r="BK2226" i="16"/>
  <c r="BM2214" i="16"/>
  <c r="BL2214" i="16"/>
  <c r="BK2214" i="16"/>
  <c r="BJ2214" i="16"/>
  <c r="BI2214" i="16"/>
  <c r="BH2214" i="16"/>
  <c r="BG2214" i="16"/>
  <c r="BF2214" i="16"/>
  <c r="BE2214" i="16"/>
  <c r="BK2210" i="16"/>
  <c r="BJ2161" i="16"/>
  <c r="BI2161" i="16"/>
  <c r="BH2161" i="16"/>
  <c r="BG2161" i="16"/>
  <c r="BF2161" i="16"/>
  <c r="BE2161" i="16"/>
  <c r="BJ2146" i="16"/>
  <c r="BI2146" i="16"/>
  <c r="BH2146" i="16"/>
  <c r="BG2146" i="16"/>
  <c r="BF2146" i="16"/>
  <c r="BE2146" i="16"/>
  <c r="G102" i="16"/>
  <c r="Z91" i="16"/>
  <c r="G91" i="16"/>
  <c r="BK2598" i="16"/>
  <c r="BJ2598" i="16"/>
  <c r="BI2598" i="16"/>
  <c r="BH2598" i="16"/>
  <c r="BG2598" i="16"/>
  <c r="BF2598" i="16"/>
  <c r="BE2598" i="16"/>
  <c r="BK2589" i="16"/>
  <c r="BK2582" i="16"/>
  <c r="BJ2582" i="16"/>
  <c r="BI2582" i="16"/>
  <c r="BH2582" i="16"/>
  <c r="BG2582" i="16"/>
  <c r="BF2582" i="16"/>
  <c r="BE2582" i="16"/>
  <c r="BK2573" i="16"/>
  <c r="BJ2573" i="16"/>
  <c r="BI2573" i="16"/>
  <c r="BH2573" i="16"/>
  <c r="BG2573" i="16"/>
  <c r="BF2573" i="16"/>
  <c r="BE2573" i="16"/>
  <c r="BK2566" i="16"/>
  <c r="BJ2566" i="16"/>
  <c r="BI2566" i="16"/>
  <c r="BH2566" i="16"/>
  <c r="BG2566" i="16"/>
  <c r="BF2566" i="16"/>
  <c r="BE2566" i="16"/>
  <c r="BK2550" i="16"/>
  <c r="BJ2550" i="16"/>
  <c r="BI2550" i="16"/>
  <c r="BH2550" i="16"/>
  <c r="BG2550" i="16"/>
  <c r="BF2550" i="16"/>
  <c r="BE2550" i="16"/>
  <c r="BM2545" i="16"/>
  <c r="BL2545" i="16"/>
  <c r="BK2545" i="16"/>
  <c r="BJ2545" i="16"/>
  <c r="BI2545" i="16"/>
  <c r="BH2545" i="16"/>
  <c r="BG2545" i="16"/>
  <c r="BF2545" i="16"/>
  <c r="BE2545" i="16"/>
  <c r="BK2534" i="16"/>
  <c r="BJ2534" i="16"/>
  <c r="BI2534" i="16"/>
  <c r="BH2534" i="16"/>
  <c r="BG2534" i="16"/>
  <c r="BF2534" i="16"/>
  <c r="BE2534" i="16"/>
  <c r="BM2529" i="16"/>
  <c r="BL2529" i="16"/>
  <c r="BK2529" i="16"/>
  <c r="BJ2529" i="16"/>
  <c r="BI2529" i="16"/>
  <c r="BH2529" i="16"/>
  <c r="BG2529" i="16"/>
  <c r="BF2529" i="16"/>
  <c r="BE2529" i="16"/>
  <c r="BK2518" i="16"/>
  <c r="BJ2518" i="16"/>
  <c r="BI2518" i="16"/>
  <c r="BH2518" i="16"/>
  <c r="BG2518" i="16"/>
  <c r="BF2518" i="16"/>
  <c r="BE2518" i="16"/>
  <c r="BM2513" i="16"/>
  <c r="BL2513" i="16"/>
  <c r="BK2513" i="16"/>
  <c r="BJ2513" i="16"/>
  <c r="BI2513" i="16"/>
  <c r="BH2513" i="16"/>
  <c r="BG2513" i="16"/>
  <c r="BF2513" i="16"/>
  <c r="BE2513" i="16"/>
  <c r="BK2502" i="16"/>
  <c r="BJ2502" i="16"/>
  <c r="BI2502" i="16"/>
  <c r="BH2502" i="16"/>
  <c r="BG2502" i="16"/>
  <c r="BF2502" i="16"/>
  <c r="BE2502" i="16"/>
  <c r="BM2497" i="16"/>
  <c r="BL2497" i="16"/>
  <c r="BK2497" i="16"/>
  <c r="BJ2497" i="16"/>
  <c r="BI2497" i="16"/>
  <c r="BH2497" i="16"/>
  <c r="BG2497" i="16"/>
  <c r="BF2497" i="16"/>
  <c r="BE2497" i="16"/>
  <c r="BK2486" i="16"/>
  <c r="BJ2486" i="16"/>
  <c r="BI2486" i="16"/>
  <c r="BH2486" i="16"/>
  <c r="BG2486" i="16"/>
  <c r="BF2486" i="16"/>
  <c r="BE2486" i="16"/>
  <c r="BM2481" i="16"/>
  <c r="BK2470" i="16"/>
  <c r="BJ2470" i="16"/>
  <c r="BI2470" i="16"/>
  <c r="BH2470" i="16"/>
  <c r="BG2470" i="16"/>
  <c r="BF2470" i="16"/>
  <c r="BE2470" i="16"/>
  <c r="BL2462" i="16"/>
  <c r="BM2445" i="16"/>
  <c r="BL2445" i="16"/>
  <c r="BK2445" i="16"/>
  <c r="BJ2445" i="16"/>
  <c r="BI2445" i="16"/>
  <c r="BH2445" i="16"/>
  <c r="BG2445" i="16"/>
  <c r="BF2445" i="16"/>
  <c r="BE2445" i="16"/>
  <c r="BM2438" i="16"/>
  <c r="BL2438" i="16"/>
  <c r="BK2438" i="16"/>
  <c r="BJ2438" i="16"/>
  <c r="BI2438" i="16"/>
  <c r="BH2438" i="16"/>
  <c r="BG2438" i="16"/>
  <c r="BF2438" i="16"/>
  <c r="BE2438" i="16"/>
  <c r="BK2410" i="16"/>
  <c r="BJ2410" i="16"/>
  <c r="BI2410" i="16"/>
  <c r="BH2410" i="16"/>
  <c r="BG2410" i="16"/>
  <c r="BF2410" i="16"/>
  <c r="BE2410" i="16"/>
  <c r="BK2409" i="16"/>
  <c r="BM2398" i="16"/>
  <c r="BL2398" i="16"/>
  <c r="BK2398" i="16"/>
  <c r="BJ2398" i="16"/>
  <c r="BI2398" i="16"/>
  <c r="BH2398" i="16"/>
  <c r="BG2398" i="16"/>
  <c r="BF2398" i="16"/>
  <c r="BE2398" i="16"/>
  <c r="BM2366" i="16"/>
  <c r="BL2366" i="16"/>
  <c r="BK2366" i="16"/>
  <c r="BJ2366" i="16"/>
  <c r="BI2366" i="16"/>
  <c r="BH2366" i="16"/>
  <c r="BG2366" i="16"/>
  <c r="BF2366" i="16"/>
  <c r="BE2366" i="16"/>
  <c r="BM2334" i="16"/>
  <c r="BL2334" i="16"/>
  <c r="BK2334" i="16"/>
  <c r="BJ2334" i="16"/>
  <c r="BI2334" i="16"/>
  <c r="BH2334" i="16"/>
  <c r="BG2334" i="16"/>
  <c r="BF2334" i="16"/>
  <c r="BE2334" i="16"/>
  <c r="BM2302" i="16"/>
  <c r="BL2302" i="16"/>
  <c r="BK2302" i="16"/>
  <c r="BJ2302" i="16"/>
  <c r="BI2302" i="16"/>
  <c r="BH2302" i="16"/>
  <c r="BG2302" i="16"/>
  <c r="BF2302" i="16"/>
  <c r="BE2302" i="16"/>
  <c r="BM2173" i="16"/>
  <c r="BL2173" i="16"/>
  <c r="BK2173" i="16"/>
  <c r="BJ2173" i="16"/>
  <c r="BI2173" i="16"/>
  <c r="BH2173" i="16"/>
  <c r="BG2173" i="16"/>
  <c r="BF2173" i="16"/>
  <c r="BE2173" i="16"/>
  <c r="BM2150" i="16"/>
  <c r="BL2150" i="16"/>
  <c r="BK2150" i="16"/>
  <c r="BJ2150" i="16"/>
  <c r="BI2150" i="16"/>
  <c r="BH2150" i="16"/>
  <c r="BG2150" i="16"/>
  <c r="BF2150" i="16"/>
  <c r="BE2150" i="16"/>
  <c r="Z115" i="16"/>
  <c r="AA115" i="16"/>
  <c r="G115" i="16"/>
  <c r="BM2453" i="16"/>
  <c r="BL2453" i="16"/>
  <c r="BK2453" i="16"/>
  <c r="BJ2453" i="16"/>
  <c r="BI2453" i="16"/>
  <c r="BH2453" i="16"/>
  <c r="BG2453" i="16"/>
  <c r="BF2453" i="16"/>
  <c r="BE2453" i="16"/>
  <c r="BM2446" i="16"/>
  <c r="BL2446" i="16"/>
  <c r="BK2446" i="16"/>
  <c r="BJ2446" i="16"/>
  <c r="BI2446" i="16"/>
  <c r="BH2446" i="16"/>
  <c r="BG2446" i="16"/>
  <c r="BF2446" i="16"/>
  <c r="BE2446" i="16"/>
  <c r="BK2418" i="16"/>
  <c r="BJ2418" i="16"/>
  <c r="BI2418" i="16"/>
  <c r="BH2418" i="16"/>
  <c r="BG2418" i="16"/>
  <c r="BF2418" i="16"/>
  <c r="BE2418" i="16"/>
  <c r="BK2394" i="16"/>
  <c r="BJ2394" i="16"/>
  <c r="BI2394" i="16"/>
  <c r="BH2394" i="16"/>
  <c r="BG2394" i="16"/>
  <c r="BF2394" i="16"/>
  <c r="BE2394" i="16"/>
  <c r="BM2381" i="16"/>
  <c r="BL2381" i="16"/>
  <c r="BK2381" i="16"/>
  <c r="BJ2381" i="16"/>
  <c r="BI2381" i="16"/>
  <c r="BH2381" i="16"/>
  <c r="BG2381" i="16"/>
  <c r="BF2381" i="16"/>
  <c r="BE2381" i="16"/>
  <c r="BK2362" i="16"/>
  <c r="BJ2362" i="16"/>
  <c r="BI2362" i="16"/>
  <c r="BH2362" i="16"/>
  <c r="BG2362" i="16"/>
  <c r="BF2362" i="16"/>
  <c r="BE2362" i="16"/>
  <c r="BM2349" i="16"/>
  <c r="BL2349" i="16"/>
  <c r="BK2349" i="16"/>
  <c r="BJ2349" i="16"/>
  <c r="BI2349" i="16"/>
  <c r="BH2349" i="16"/>
  <c r="BG2349" i="16"/>
  <c r="BF2349" i="16"/>
  <c r="BE2349" i="16"/>
  <c r="BK2330" i="16"/>
  <c r="BJ2330" i="16"/>
  <c r="BI2330" i="16"/>
  <c r="BH2330" i="16"/>
  <c r="BG2330" i="16"/>
  <c r="BF2330" i="16"/>
  <c r="BE2330" i="16"/>
  <c r="BM2317" i="16"/>
  <c r="BL2317" i="16"/>
  <c r="BK2317" i="16"/>
  <c r="BJ2317" i="16"/>
  <c r="BI2317" i="16"/>
  <c r="BH2317" i="16"/>
  <c r="BG2317" i="16"/>
  <c r="BF2317" i="16"/>
  <c r="BE2317" i="16"/>
  <c r="BK2298" i="16"/>
  <c r="BJ2298" i="16"/>
  <c r="BI2298" i="16"/>
  <c r="BH2298" i="16"/>
  <c r="BG2298" i="16"/>
  <c r="BF2298" i="16"/>
  <c r="BE2298" i="16"/>
  <c r="BM2285" i="16"/>
  <c r="BL2285" i="16"/>
  <c r="BK2285" i="16"/>
  <c r="BJ2285" i="16"/>
  <c r="BI2285" i="16"/>
  <c r="BH2285" i="16"/>
  <c r="BG2285" i="16"/>
  <c r="BF2285" i="16"/>
  <c r="BE2285" i="16"/>
  <c r="BJ2177" i="16"/>
  <c r="BI2177" i="16"/>
  <c r="BH2177" i="16"/>
  <c r="BG2177" i="16"/>
  <c r="BF2177" i="16"/>
  <c r="BE2177" i="16"/>
  <c r="BJ2162" i="16"/>
  <c r="BI2162" i="16"/>
  <c r="BH2162" i="16"/>
  <c r="BG2162" i="16"/>
  <c r="BF2162" i="16"/>
  <c r="BE2162" i="16"/>
  <c r="BJ2154" i="16"/>
  <c r="BI2154" i="16"/>
  <c r="BH2154" i="16"/>
  <c r="BG2154" i="16"/>
  <c r="BF2154" i="16"/>
  <c r="BE2154" i="16"/>
  <c r="G151" i="16"/>
  <c r="Z151" i="16"/>
  <c r="AA151" i="16"/>
  <c r="BM2589" i="16"/>
  <c r="BL2589" i="16"/>
  <c r="BM2573" i="16"/>
  <c r="BL2573" i="16"/>
  <c r="BM2557" i="16"/>
  <c r="BL2557" i="16"/>
  <c r="BK2557" i="16"/>
  <c r="BJ2557" i="16"/>
  <c r="BI2557" i="16"/>
  <c r="BH2557" i="16"/>
  <c r="BG2557" i="16"/>
  <c r="BF2557" i="16"/>
  <c r="BE2557" i="16"/>
  <c r="BM2541" i="16"/>
  <c r="BL2541" i="16"/>
  <c r="BK2541" i="16"/>
  <c r="BJ2541" i="16"/>
  <c r="BI2541" i="16"/>
  <c r="BH2541" i="16"/>
  <c r="BG2541" i="16"/>
  <c r="BF2541" i="16"/>
  <c r="BE2541" i="16"/>
  <c r="BM2525" i="16"/>
  <c r="BL2525" i="16"/>
  <c r="BK2525" i="16"/>
  <c r="BJ2525" i="16"/>
  <c r="BI2525" i="16"/>
  <c r="BH2525" i="16"/>
  <c r="BG2525" i="16"/>
  <c r="BF2525" i="16"/>
  <c r="BE2525" i="16"/>
  <c r="BM2509" i="16"/>
  <c r="BL2509" i="16"/>
  <c r="BK2509" i="16"/>
  <c r="BJ2509" i="16"/>
  <c r="BI2509" i="16"/>
  <c r="BH2509" i="16"/>
  <c r="BG2509" i="16"/>
  <c r="BF2509" i="16"/>
  <c r="BE2509" i="16"/>
  <c r="BM2493" i="16"/>
  <c r="BL2493" i="16"/>
  <c r="BK2493" i="16"/>
  <c r="BJ2493" i="16"/>
  <c r="BI2493" i="16"/>
  <c r="BH2493" i="16"/>
  <c r="BG2493" i="16"/>
  <c r="BF2493" i="16"/>
  <c r="BE2493" i="16"/>
  <c r="BM2477" i="16"/>
  <c r="BL2477" i="16"/>
  <c r="BK2477" i="16"/>
  <c r="BJ2477" i="16"/>
  <c r="BI2477" i="16"/>
  <c r="BH2477" i="16"/>
  <c r="BG2477" i="16"/>
  <c r="BF2477" i="16"/>
  <c r="BE2477" i="16"/>
  <c r="BK2466" i="16"/>
  <c r="BJ2466" i="16"/>
  <c r="BI2466" i="16"/>
  <c r="BH2466" i="16"/>
  <c r="BG2466" i="16"/>
  <c r="BF2466" i="16"/>
  <c r="BE2466" i="16"/>
  <c r="BM2461" i="16"/>
  <c r="BL2461" i="16"/>
  <c r="BK2461" i="16"/>
  <c r="BJ2461" i="16"/>
  <c r="BI2461" i="16"/>
  <c r="BH2461" i="16"/>
  <c r="BG2461" i="16"/>
  <c r="BF2461" i="16"/>
  <c r="BE2461" i="16"/>
  <c r="BM2454" i="16"/>
  <c r="BL2454" i="16"/>
  <c r="BK2454" i="16"/>
  <c r="BJ2454" i="16"/>
  <c r="BI2454" i="16"/>
  <c r="BH2454" i="16"/>
  <c r="BG2454" i="16"/>
  <c r="BF2454" i="16"/>
  <c r="BE2454" i="16"/>
  <c r="BK2426" i="16"/>
  <c r="BJ2426" i="16"/>
  <c r="BI2426" i="16"/>
  <c r="BH2426" i="16"/>
  <c r="BG2426" i="16"/>
  <c r="BF2426" i="16"/>
  <c r="BE2426" i="16"/>
  <c r="BK2425" i="16"/>
  <c r="BM2390" i="16"/>
  <c r="BL2390" i="16"/>
  <c r="BK2390" i="16"/>
  <c r="BJ2390" i="16"/>
  <c r="BI2390" i="16"/>
  <c r="BH2390" i="16"/>
  <c r="BG2390" i="16"/>
  <c r="BF2390" i="16"/>
  <c r="BE2390" i="16"/>
  <c r="BM2358" i="16"/>
  <c r="BL2358" i="16"/>
  <c r="BK2358" i="16"/>
  <c r="BJ2358" i="16"/>
  <c r="BI2358" i="16"/>
  <c r="BH2358" i="16"/>
  <c r="BG2358" i="16"/>
  <c r="BF2358" i="16"/>
  <c r="BE2358" i="16"/>
  <c r="BM2326" i="16"/>
  <c r="BL2326" i="16"/>
  <c r="BK2326" i="16"/>
  <c r="BJ2326" i="16"/>
  <c r="BI2326" i="16"/>
  <c r="BH2326" i="16"/>
  <c r="BG2326" i="16"/>
  <c r="BF2326" i="16"/>
  <c r="BE2326" i="16"/>
  <c r="BM2294" i="16"/>
  <c r="BL2294" i="16"/>
  <c r="BK2294" i="16"/>
  <c r="BJ2294" i="16"/>
  <c r="BI2294" i="16"/>
  <c r="BH2294" i="16"/>
  <c r="BG2294" i="16"/>
  <c r="BF2294" i="16"/>
  <c r="BE2294" i="16"/>
  <c r="BM2189" i="16"/>
  <c r="BL2189" i="16"/>
  <c r="BK2189" i="16"/>
  <c r="BJ2189" i="16"/>
  <c r="BI2189" i="16"/>
  <c r="BH2189" i="16"/>
  <c r="BG2189" i="16"/>
  <c r="BF2189" i="16"/>
  <c r="BE2189" i="16"/>
  <c r="BJ2185" i="16"/>
  <c r="BI2185" i="16"/>
  <c r="BH2185" i="16"/>
  <c r="BG2185" i="16"/>
  <c r="BF2185" i="16"/>
  <c r="BE2185" i="16"/>
  <c r="BM2166" i="16"/>
  <c r="BL2166" i="16"/>
  <c r="BK2166" i="16"/>
  <c r="BJ2166" i="16"/>
  <c r="BI2166" i="16"/>
  <c r="BH2166" i="16"/>
  <c r="BG2166" i="16"/>
  <c r="BF2166" i="16"/>
  <c r="BE2166" i="16"/>
  <c r="BM2125" i="16"/>
  <c r="BL2125" i="16"/>
  <c r="BK2125" i="16"/>
  <c r="BJ2125" i="16"/>
  <c r="BI2125" i="16"/>
  <c r="BH2125" i="16"/>
  <c r="BG2125" i="16"/>
  <c r="BF2125" i="16"/>
  <c r="BE2125" i="16"/>
  <c r="BJ2121" i="16"/>
  <c r="BI2121" i="16"/>
  <c r="BH2121" i="16"/>
  <c r="BG2121" i="16"/>
  <c r="BF2121" i="16"/>
  <c r="BE2121" i="16"/>
  <c r="BJ2597" i="16"/>
  <c r="BI2597" i="16"/>
  <c r="BH2597" i="16"/>
  <c r="BG2597" i="16"/>
  <c r="BF2597" i="16"/>
  <c r="BE2597" i="16"/>
  <c r="BJ2533" i="16"/>
  <c r="BI2533" i="16"/>
  <c r="BH2533" i="16"/>
  <c r="BG2533" i="16"/>
  <c r="BF2533" i="16"/>
  <c r="BE2533" i="16"/>
  <c r="BJ2494" i="16"/>
  <c r="BI2494" i="16"/>
  <c r="BH2494" i="16"/>
  <c r="BG2494" i="16"/>
  <c r="BF2494" i="16"/>
  <c r="BE2494" i="16"/>
  <c r="BM2405" i="16"/>
  <c r="BL2405" i="16"/>
  <c r="BK2405" i="16"/>
  <c r="BJ2405" i="16"/>
  <c r="BI2405" i="16"/>
  <c r="BH2405" i="16"/>
  <c r="BG2405" i="16"/>
  <c r="BF2405" i="16"/>
  <c r="BE2405" i="16"/>
  <c r="BM2373" i="16"/>
  <c r="BL2373" i="16"/>
  <c r="BK2373" i="16"/>
  <c r="BJ2373" i="16"/>
  <c r="BI2373" i="16"/>
  <c r="BH2373" i="16"/>
  <c r="BG2373" i="16"/>
  <c r="BF2373" i="16"/>
  <c r="BE2373" i="16"/>
  <c r="BM2341" i="16"/>
  <c r="BL2341" i="16"/>
  <c r="BK2341" i="16"/>
  <c r="BJ2341" i="16"/>
  <c r="BI2341" i="16"/>
  <c r="BH2341" i="16"/>
  <c r="BG2341" i="16"/>
  <c r="BF2341" i="16"/>
  <c r="BE2341" i="16"/>
  <c r="BM2309" i="16"/>
  <c r="BL2309" i="16"/>
  <c r="BK2309" i="16"/>
  <c r="BJ2309" i="16"/>
  <c r="BI2309" i="16"/>
  <c r="BH2309" i="16"/>
  <c r="BG2309" i="16"/>
  <c r="BF2309" i="16"/>
  <c r="BE2309" i="16"/>
  <c r="BM2277" i="16"/>
  <c r="BL2277" i="16"/>
  <c r="BK2277" i="16"/>
  <c r="BJ2277" i="16"/>
  <c r="BI2277" i="16"/>
  <c r="BH2277" i="16"/>
  <c r="BG2277" i="16"/>
  <c r="BF2277" i="16"/>
  <c r="BE2277" i="16"/>
  <c r="BK2465" i="16"/>
  <c r="BJ2465" i="16"/>
  <c r="BI2465" i="16"/>
  <c r="BH2465" i="16"/>
  <c r="BG2465" i="16"/>
  <c r="BF2465" i="16"/>
  <c r="BE2465" i="16"/>
  <c r="BK2442" i="16"/>
  <c r="BK2441" i="16"/>
  <c r="BJ2441" i="16"/>
  <c r="BI2441" i="16"/>
  <c r="BH2441" i="16"/>
  <c r="BG2441" i="16"/>
  <c r="BF2441" i="16"/>
  <c r="BE2441" i="16"/>
  <c r="BM2413" i="16"/>
  <c r="BL2413" i="16"/>
  <c r="BK2413" i="16"/>
  <c r="BJ2413" i="16"/>
  <c r="BI2413" i="16"/>
  <c r="BH2413" i="16"/>
  <c r="BG2413" i="16"/>
  <c r="BF2413" i="16"/>
  <c r="BE2413" i="16"/>
  <c r="BM2406" i="16"/>
  <c r="BL2406" i="16"/>
  <c r="BK2406" i="16"/>
  <c r="BJ2406" i="16"/>
  <c r="BI2406" i="16"/>
  <c r="BH2406" i="16"/>
  <c r="BG2406" i="16"/>
  <c r="BF2406" i="16"/>
  <c r="BE2406" i="16"/>
  <c r="BM2382" i="16"/>
  <c r="BL2382" i="16"/>
  <c r="BK2382" i="16"/>
  <c r="BJ2382" i="16"/>
  <c r="BI2382" i="16"/>
  <c r="BH2382" i="16"/>
  <c r="BG2382" i="16"/>
  <c r="BF2382" i="16"/>
  <c r="BE2382" i="16"/>
  <c r="BM2350" i="16"/>
  <c r="BL2350" i="16"/>
  <c r="BK2350" i="16"/>
  <c r="BJ2350" i="16"/>
  <c r="BI2350" i="16"/>
  <c r="BH2350" i="16"/>
  <c r="BG2350" i="16"/>
  <c r="BF2350" i="16"/>
  <c r="BE2350" i="16"/>
  <c r="BM2318" i="16"/>
  <c r="BL2318" i="16"/>
  <c r="BK2318" i="16"/>
  <c r="BJ2318" i="16"/>
  <c r="BI2318" i="16"/>
  <c r="BH2318" i="16"/>
  <c r="BG2318" i="16"/>
  <c r="BF2318" i="16"/>
  <c r="BE2318" i="16"/>
  <c r="BM2286" i="16"/>
  <c r="BL2286" i="16"/>
  <c r="BK2286" i="16"/>
  <c r="BJ2286" i="16"/>
  <c r="BI2286" i="16"/>
  <c r="BH2286" i="16"/>
  <c r="BG2286" i="16"/>
  <c r="BF2286" i="16"/>
  <c r="BE2286" i="16"/>
  <c r="BM2269" i="16"/>
  <c r="BL2269" i="16"/>
  <c r="BK2269" i="16"/>
  <c r="BJ2269" i="16"/>
  <c r="BI2269" i="16"/>
  <c r="BH2269" i="16"/>
  <c r="BG2269" i="16"/>
  <c r="BF2269" i="16"/>
  <c r="BE2269" i="16"/>
  <c r="BM2253" i="16"/>
  <c r="BL2253" i="16"/>
  <c r="BK2253" i="16"/>
  <c r="BJ2253" i="16"/>
  <c r="BI2253" i="16"/>
  <c r="BH2253" i="16"/>
  <c r="BG2253" i="16"/>
  <c r="BF2253" i="16"/>
  <c r="BE2253" i="16"/>
  <c r="BM2237" i="16"/>
  <c r="BL2237" i="16"/>
  <c r="BK2237" i="16"/>
  <c r="BJ2237" i="16"/>
  <c r="BI2237" i="16"/>
  <c r="BH2237" i="16"/>
  <c r="BG2237" i="16"/>
  <c r="BF2237" i="16"/>
  <c r="BE2237" i="16"/>
  <c r="BM2221" i="16"/>
  <c r="BL2221" i="16"/>
  <c r="BK2221" i="16"/>
  <c r="BJ2221" i="16"/>
  <c r="BI2221" i="16"/>
  <c r="BH2221" i="16"/>
  <c r="BG2221" i="16"/>
  <c r="BF2221" i="16"/>
  <c r="BE2221" i="16"/>
  <c r="BM2205" i="16"/>
  <c r="BL2205" i="16"/>
  <c r="BK2205" i="16"/>
  <c r="BJ2205" i="16"/>
  <c r="BI2205" i="16"/>
  <c r="BH2205" i="16"/>
  <c r="BG2205" i="16"/>
  <c r="BF2205" i="16"/>
  <c r="BE2205" i="16"/>
  <c r="BM2182" i="16"/>
  <c r="BL2182" i="16"/>
  <c r="BK2182" i="16"/>
  <c r="BJ2182" i="16"/>
  <c r="BI2182" i="16"/>
  <c r="BH2182" i="16"/>
  <c r="BG2182" i="16"/>
  <c r="BF2182" i="16"/>
  <c r="BE2182" i="16"/>
  <c r="BM2141" i="16"/>
  <c r="BL2141" i="16"/>
  <c r="BK2141" i="16"/>
  <c r="BJ2141" i="16"/>
  <c r="BI2141" i="16"/>
  <c r="BH2141" i="16"/>
  <c r="BG2141" i="16"/>
  <c r="BF2141" i="16"/>
  <c r="BE2141" i="16"/>
  <c r="BK2222" i="16"/>
  <c r="BJ2222" i="16"/>
  <c r="BI2222" i="16"/>
  <c r="BH2222" i="16"/>
  <c r="BG2222" i="16"/>
  <c r="BF2222" i="16"/>
  <c r="BE2222" i="16"/>
  <c r="G150" i="16"/>
  <c r="Z150" i="16"/>
  <c r="AA150" i="16"/>
  <c r="G126" i="16"/>
  <c r="G86" i="16"/>
  <c r="K38" i="16"/>
  <c r="R38" i="16"/>
  <c r="BJ2442" i="16"/>
  <c r="BI2442" i="16"/>
  <c r="BH2442" i="16"/>
  <c r="BG2442" i="16"/>
  <c r="BF2442" i="16"/>
  <c r="BE2442" i="16"/>
  <c r="BJ2321" i="16"/>
  <c r="BI2321" i="16"/>
  <c r="BH2321" i="16"/>
  <c r="BG2321" i="16"/>
  <c r="BF2321" i="16"/>
  <c r="BE2321" i="16"/>
  <c r="BL2270" i="16"/>
  <c r="BK2270" i="16"/>
  <c r="BJ2270" i="16"/>
  <c r="BI2270" i="16"/>
  <c r="BH2270" i="16"/>
  <c r="BG2270" i="16"/>
  <c r="BF2270" i="16"/>
  <c r="BE2270" i="16"/>
  <c r="BL2254" i="16"/>
  <c r="BK2254" i="16"/>
  <c r="BJ2254" i="16"/>
  <c r="BI2254" i="16"/>
  <c r="BH2254" i="16"/>
  <c r="BG2254" i="16"/>
  <c r="BF2254" i="16"/>
  <c r="BE2254" i="16"/>
  <c r="BJ2250" i="16"/>
  <c r="BI2250" i="16"/>
  <c r="BH2250" i="16"/>
  <c r="BG2250" i="16"/>
  <c r="BF2250" i="16"/>
  <c r="BE2250" i="16"/>
  <c r="BL2238" i="16"/>
  <c r="BK2238" i="16"/>
  <c r="BJ2238" i="16"/>
  <c r="BI2238" i="16"/>
  <c r="BH2238" i="16"/>
  <c r="BG2238" i="16"/>
  <c r="BF2238" i="16"/>
  <c r="BE2238" i="16"/>
  <c r="BL2222" i="16"/>
  <c r="BL2213" i="16"/>
  <c r="BK2213" i="16"/>
  <c r="BJ2213" i="16"/>
  <c r="BI2213" i="16"/>
  <c r="BH2213" i="16"/>
  <c r="BG2213" i="16"/>
  <c r="BF2213" i="16"/>
  <c r="BE2213" i="16"/>
  <c r="BL2206" i="16"/>
  <c r="BK2206" i="16"/>
  <c r="BJ2206" i="16"/>
  <c r="BI2206" i="16"/>
  <c r="BH2206" i="16"/>
  <c r="BG2206" i="16"/>
  <c r="BF2206" i="16"/>
  <c r="BE2206" i="16"/>
  <c r="BL2190" i="16"/>
  <c r="BK2190" i="16"/>
  <c r="BJ2190" i="16"/>
  <c r="BI2190" i="16"/>
  <c r="BH2190" i="16"/>
  <c r="BG2190" i="16"/>
  <c r="BF2190" i="16"/>
  <c r="BE2190" i="16"/>
  <c r="BL2181" i="16"/>
  <c r="BK2181" i="16"/>
  <c r="BJ2181" i="16"/>
  <c r="BI2181" i="16"/>
  <c r="BH2181" i="16"/>
  <c r="BG2181" i="16"/>
  <c r="BF2181" i="16"/>
  <c r="BE2181" i="16"/>
  <c r="BL2174" i="16"/>
  <c r="BK2174" i="16"/>
  <c r="BJ2174" i="16"/>
  <c r="BI2174" i="16"/>
  <c r="BH2174" i="16"/>
  <c r="BG2174" i="16"/>
  <c r="BF2174" i="16"/>
  <c r="BE2174" i="16"/>
  <c r="BL2158" i="16"/>
  <c r="BK2158" i="16"/>
  <c r="BJ2158" i="16"/>
  <c r="BI2158" i="16"/>
  <c r="BH2158" i="16"/>
  <c r="BG2158" i="16"/>
  <c r="BF2158" i="16"/>
  <c r="BE2158" i="16"/>
  <c r="BL2142" i="16"/>
  <c r="BK2142" i="16"/>
  <c r="BJ2142" i="16"/>
  <c r="BI2142" i="16"/>
  <c r="BH2142" i="16"/>
  <c r="BG2142" i="16"/>
  <c r="BF2142" i="16"/>
  <c r="BE2142" i="16"/>
  <c r="BL2126" i="16"/>
  <c r="BK2126" i="16"/>
  <c r="BJ2126" i="16"/>
  <c r="BI2126" i="16"/>
  <c r="BH2126" i="16"/>
  <c r="BG2126" i="16"/>
  <c r="BF2126" i="16"/>
  <c r="BE2126" i="16"/>
  <c r="CX14" i="16"/>
  <c r="BN1789" i="16"/>
  <c r="BN1821" i="16"/>
  <c r="BN1853" i="16"/>
  <c r="BN1885" i="16"/>
  <c r="BN1917" i="16"/>
  <c r="BN1949" i="16"/>
  <c r="BN1981" i="16"/>
  <c r="BN2013" i="16"/>
  <c r="BN2045" i="16"/>
  <c r="BN2066" i="16"/>
  <c r="BN2073" i="16"/>
  <c r="BN2082" i="16"/>
  <c r="BN2089" i="16"/>
  <c r="BN2098" i="16"/>
  <c r="BN2105" i="16"/>
  <c r="BN2114" i="16"/>
  <c r="BN1793" i="16"/>
  <c r="BN1825" i="16"/>
  <c r="BN1857" i="16"/>
  <c r="BN1889" i="16"/>
  <c r="BN1921" i="16"/>
  <c r="BN1953" i="16"/>
  <c r="BN1985" i="16"/>
  <c r="BN2017" i="16"/>
  <c r="BN2049" i="16"/>
  <c r="CX11" i="16"/>
  <c r="CX16" i="16"/>
  <c r="BN1797" i="16"/>
  <c r="BN1829" i="16"/>
  <c r="BN1861" i="16"/>
  <c r="BN1893" i="16"/>
  <c r="BN1925" i="16"/>
  <c r="BN1957" i="16"/>
  <c r="BN1989" i="16"/>
  <c r="BN2021" i="16"/>
  <c r="BN2053" i="16"/>
  <c r="BN2069" i="16"/>
  <c r="BN2077" i="16"/>
  <c r="BN2086" i="16"/>
  <c r="BN2093" i="16"/>
  <c r="BN2102" i="16"/>
  <c r="BN2109" i="16"/>
  <c r="BN2118" i="16"/>
  <c r="CX15" i="16"/>
  <c r="CX19" i="16"/>
  <c r="BN1805" i="16"/>
  <c r="BN1837" i="16"/>
  <c r="BN1869" i="16"/>
  <c r="BN1901" i="16"/>
  <c r="BN1933" i="16"/>
  <c r="BN1965" i="16"/>
  <c r="BN1997" i="16"/>
  <c r="BN2029" i="16"/>
  <c r="BN2061" i="16"/>
  <c r="BN2074" i="16"/>
  <c r="BN2081" i="16"/>
  <c r="BN2090" i="16"/>
  <c r="BN2097" i="16"/>
  <c r="BN2106" i="16"/>
  <c r="BN2113" i="16"/>
  <c r="CX12" i="16"/>
  <c r="BN1809" i="16"/>
  <c r="BN1841" i="16"/>
  <c r="BN1873" i="16"/>
  <c r="BN1905" i="16"/>
  <c r="BN1937" i="16"/>
  <c r="BN1781" i="16"/>
  <c r="BN1813" i="16"/>
  <c r="BN1845" i="16"/>
  <c r="BN1877" i="16"/>
  <c r="BN1909" i="16"/>
  <c r="BN1941" i="16"/>
  <c r="BN1973" i="16"/>
  <c r="BN2005" i="16"/>
  <c r="BN2037" i="16"/>
  <c r="BN2078" i="16"/>
  <c r="BN2085" i="16"/>
  <c r="BN2094" i="16"/>
  <c r="BN2101" i="16"/>
  <c r="BN2110" i="16"/>
  <c r="BN2117" i="16"/>
  <c r="BG2457" i="16"/>
  <c r="BF2457" i="16"/>
  <c r="BE2457" i="16"/>
  <c r="BK2449" i="16"/>
  <c r="BJ2449" i="16"/>
  <c r="BI2449" i="16"/>
  <c r="BH2449" i="16"/>
  <c r="BG2449" i="16"/>
  <c r="BF2449" i="16"/>
  <c r="BE2449" i="16"/>
  <c r="BK2433" i="16"/>
  <c r="BJ2433" i="16"/>
  <c r="BI2433" i="16"/>
  <c r="BH2433" i="16"/>
  <c r="BG2433" i="16"/>
  <c r="BF2433" i="16"/>
  <c r="BE2433" i="16"/>
  <c r="BG2425" i="16"/>
  <c r="BF2425" i="16"/>
  <c r="BE2425" i="16"/>
  <c r="BK2417" i="16"/>
  <c r="BJ2417" i="16"/>
  <c r="BI2417" i="16"/>
  <c r="BH2417" i="16"/>
  <c r="BG2417" i="16"/>
  <c r="BF2417" i="16"/>
  <c r="BE2417" i="16"/>
  <c r="BK2401" i="16"/>
  <c r="BJ2401" i="16"/>
  <c r="BI2401" i="16"/>
  <c r="BH2401" i="16"/>
  <c r="BG2401" i="16"/>
  <c r="BF2401" i="16"/>
  <c r="BE2401" i="16"/>
  <c r="BK2385" i="16"/>
  <c r="BJ2385" i="16"/>
  <c r="BI2385" i="16"/>
  <c r="BH2385" i="16"/>
  <c r="BG2385" i="16"/>
  <c r="BF2385" i="16"/>
  <c r="BE2385" i="16"/>
  <c r="BK2369" i="16"/>
  <c r="BJ2369" i="16"/>
  <c r="BI2369" i="16"/>
  <c r="BH2369" i="16"/>
  <c r="BG2369" i="16"/>
  <c r="BF2369" i="16"/>
  <c r="BE2369" i="16"/>
  <c r="BK2353" i="16"/>
  <c r="BJ2353" i="16"/>
  <c r="BI2353" i="16"/>
  <c r="BH2353" i="16"/>
  <c r="BG2353" i="16"/>
  <c r="BF2353" i="16"/>
  <c r="BE2353" i="16"/>
  <c r="BK2337" i="16"/>
  <c r="BJ2337" i="16"/>
  <c r="BI2337" i="16"/>
  <c r="BH2337" i="16"/>
  <c r="BG2337" i="16"/>
  <c r="BF2337" i="16"/>
  <c r="BE2337" i="16"/>
  <c r="BK2321" i="16"/>
  <c r="BK2305" i="16"/>
  <c r="BJ2305" i="16"/>
  <c r="BI2305" i="16"/>
  <c r="BH2305" i="16"/>
  <c r="BG2305" i="16"/>
  <c r="BF2305" i="16"/>
  <c r="BE2305" i="16"/>
  <c r="BG2297" i="16"/>
  <c r="BF2297" i="16"/>
  <c r="BE2297" i="16"/>
  <c r="BK2289" i="16"/>
  <c r="BJ2289" i="16"/>
  <c r="BI2289" i="16"/>
  <c r="BH2289" i="16"/>
  <c r="BG2289" i="16"/>
  <c r="BF2289" i="16"/>
  <c r="BE2289" i="16"/>
  <c r="BK2273" i="16"/>
  <c r="BJ2273" i="16"/>
  <c r="BI2273" i="16"/>
  <c r="BH2273" i="16"/>
  <c r="BG2273" i="16"/>
  <c r="BF2273" i="16"/>
  <c r="BE2273" i="16"/>
  <c r="BM2261" i="16"/>
  <c r="BL2261" i="16"/>
  <c r="BK2261" i="16"/>
  <c r="BJ2261" i="16"/>
  <c r="BI2261" i="16"/>
  <c r="BH2261" i="16"/>
  <c r="BG2261" i="16"/>
  <c r="BF2261" i="16"/>
  <c r="BE2261" i="16"/>
  <c r="BK2257" i="16"/>
  <c r="BJ2257" i="16"/>
  <c r="BI2257" i="16"/>
  <c r="BH2257" i="16"/>
  <c r="BG2257" i="16"/>
  <c r="BF2257" i="16"/>
  <c r="BE2257" i="16"/>
  <c r="BG2249" i="16"/>
  <c r="BF2249" i="16"/>
  <c r="BE2249" i="16"/>
  <c r="BM2245" i="16"/>
  <c r="BL2245" i="16"/>
  <c r="BK2245" i="16"/>
  <c r="BJ2245" i="16"/>
  <c r="BI2245" i="16"/>
  <c r="BH2245" i="16"/>
  <c r="BG2245" i="16"/>
  <c r="BF2245" i="16"/>
  <c r="BE2245" i="16"/>
  <c r="BK2241" i="16"/>
  <c r="BJ2241" i="16"/>
  <c r="BI2241" i="16"/>
  <c r="BH2241" i="16"/>
  <c r="BG2241" i="16"/>
  <c r="BF2241" i="16"/>
  <c r="BE2241" i="16"/>
  <c r="BM2229" i="16"/>
  <c r="BL2229" i="16"/>
  <c r="BK2229" i="16"/>
  <c r="BJ2229" i="16"/>
  <c r="BI2229" i="16"/>
  <c r="BH2229" i="16"/>
  <c r="BG2229" i="16"/>
  <c r="BF2229" i="16"/>
  <c r="BE2229" i="16"/>
  <c r="BK2225" i="16"/>
  <c r="BJ2225" i="16"/>
  <c r="BI2225" i="16"/>
  <c r="BH2225" i="16"/>
  <c r="BG2225" i="16"/>
  <c r="BF2225" i="16"/>
  <c r="BE2225" i="16"/>
  <c r="BM2213" i="16"/>
  <c r="BK2209" i="16"/>
  <c r="BJ2209" i="16"/>
  <c r="BI2209" i="16"/>
  <c r="BH2209" i="16"/>
  <c r="BG2209" i="16"/>
  <c r="BF2209" i="16"/>
  <c r="BE2209" i="16"/>
  <c r="BG2201" i="16"/>
  <c r="BF2201" i="16"/>
  <c r="BE2201" i="16"/>
  <c r="BM2197" i="16"/>
  <c r="BL2197" i="16"/>
  <c r="BK2197" i="16"/>
  <c r="BJ2197" i="16"/>
  <c r="BI2197" i="16"/>
  <c r="BH2197" i="16"/>
  <c r="BG2197" i="16"/>
  <c r="BF2197" i="16"/>
  <c r="BE2197" i="16"/>
  <c r="BM2181" i="16"/>
  <c r="BM2165" i="16"/>
  <c r="BL2165" i="16"/>
  <c r="BK2165" i="16"/>
  <c r="BJ2165" i="16"/>
  <c r="BI2165" i="16"/>
  <c r="BH2165" i="16"/>
  <c r="BG2165" i="16"/>
  <c r="BF2165" i="16"/>
  <c r="BE2165" i="16"/>
  <c r="BM2149" i="16"/>
  <c r="BL2149" i="16"/>
  <c r="BK2149" i="16"/>
  <c r="BJ2149" i="16"/>
  <c r="BI2149" i="16"/>
  <c r="BH2149" i="16"/>
  <c r="BG2149" i="16"/>
  <c r="BF2149" i="16"/>
  <c r="BE2149" i="16"/>
  <c r="BM2133" i="16"/>
  <c r="BL2133" i="16"/>
  <c r="BK2133" i="16"/>
  <c r="BJ2133" i="16"/>
  <c r="BI2133" i="16"/>
  <c r="BH2133" i="16"/>
  <c r="BG2133" i="16"/>
  <c r="BF2133" i="16"/>
  <c r="BE2133" i="16"/>
  <c r="G139" i="16"/>
  <c r="Z119" i="16"/>
  <c r="AA119" i="16"/>
  <c r="G119" i="16"/>
  <c r="Z99" i="16"/>
  <c r="AA99" i="16"/>
  <c r="G99" i="16"/>
  <c r="G75" i="16"/>
  <c r="G147" i="16"/>
  <c r="Z147" i="16"/>
  <c r="G134" i="16"/>
  <c r="Z123" i="16"/>
  <c r="G123" i="16"/>
  <c r="Z83" i="16"/>
  <c r="AA83" i="16"/>
  <c r="G83" i="16"/>
  <c r="G70" i="16"/>
  <c r="Z22" i="16"/>
  <c r="AA22" i="16"/>
  <c r="G22" i="16"/>
  <c r="G154" i="16"/>
  <c r="N146" i="16"/>
  <c r="G122" i="16"/>
  <c r="G118" i="16"/>
  <c r="G94" i="16"/>
  <c r="BJ2457" i="16"/>
  <c r="BI2457" i="16"/>
  <c r="BH2457" i="16"/>
  <c r="BJ2450" i="16"/>
  <c r="BI2450" i="16"/>
  <c r="BH2450" i="16"/>
  <c r="BG2450" i="16"/>
  <c r="BF2450" i="16"/>
  <c r="BE2450" i="16"/>
  <c r="BJ2425" i="16"/>
  <c r="BI2425" i="16"/>
  <c r="BH2425" i="16"/>
  <c r="BJ2409" i="16"/>
  <c r="BI2409" i="16"/>
  <c r="BH2409" i="16"/>
  <c r="BG2409" i="16"/>
  <c r="BF2409" i="16"/>
  <c r="BE2409" i="16"/>
  <c r="BJ2393" i="16"/>
  <c r="BI2393" i="16"/>
  <c r="BH2393" i="16"/>
  <c r="BG2393" i="16"/>
  <c r="BF2393" i="16"/>
  <c r="BE2393" i="16"/>
  <c r="BJ2386" i="16"/>
  <c r="BI2386" i="16"/>
  <c r="BH2386" i="16"/>
  <c r="BG2386" i="16"/>
  <c r="BF2386" i="16"/>
  <c r="BE2386" i="16"/>
  <c r="BJ2377" i="16"/>
  <c r="BI2377" i="16"/>
  <c r="BH2377" i="16"/>
  <c r="BG2377" i="16"/>
  <c r="BF2377" i="16"/>
  <c r="BE2377" i="16"/>
  <c r="BJ2370" i="16"/>
  <c r="BI2370" i="16"/>
  <c r="BH2370" i="16"/>
  <c r="BG2370" i="16"/>
  <c r="BF2370" i="16"/>
  <c r="BE2370" i="16"/>
  <c r="BJ2361" i="16"/>
  <c r="BI2361" i="16"/>
  <c r="BH2361" i="16"/>
  <c r="BG2361" i="16"/>
  <c r="BF2361" i="16"/>
  <c r="BE2361" i="16"/>
  <c r="BJ2345" i="16"/>
  <c r="BI2345" i="16"/>
  <c r="BH2345" i="16"/>
  <c r="BG2345" i="16"/>
  <c r="BF2345" i="16"/>
  <c r="BE2345" i="16"/>
  <c r="BJ2313" i="16"/>
  <c r="BI2313" i="16"/>
  <c r="BH2313" i="16"/>
  <c r="BG2313" i="16"/>
  <c r="BF2313" i="16"/>
  <c r="BE2313" i="16"/>
  <c r="BJ2306" i="16"/>
  <c r="BI2306" i="16"/>
  <c r="BH2306" i="16"/>
  <c r="BG2306" i="16"/>
  <c r="BF2306" i="16"/>
  <c r="BE2306" i="16"/>
  <c r="BJ2297" i="16"/>
  <c r="BI2297" i="16"/>
  <c r="BH2297" i="16"/>
  <c r="BJ2281" i="16"/>
  <c r="BI2281" i="16"/>
  <c r="BH2281" i="16"/>
  <c r="BG2281" i="16"/>
  <c r="BF2281" i="16"/>
  <c r="BE2281" i="16"/>
  <c r="BJ2265" i="16"/>
  <c r="BI2265" i="16"/>
  <c r="BH2265" i="16"/>
  <c r="BG2265" i="16"/>
  <c r="BF2265" i="16"/>
  <c r="BE2265" i="16"/>
  <c r="BJ2249" i="16"/>
  <c r="BI2249" i="16"/>
  <c r="BH2249" i="16"/>
  <c r="BJ2242" i="16"/>
  <c r="BI2242" i="16"/>
  <c r="BH2242" i="16"/>
  <c r="BG2242" i="16"/>
  <c r="BF2242" i="16"/>
  <c r="BE2242" i="16"/>
  <c r="BJ2233" i="16"/>
  <c r="BI2233" i="16"/>
  <c r="BH2233" i="16"/>
  <c r="BG2233" i="16"/>
  <c r="BF2233" i="16"/>
  <c r="BE2233" i="16"/>
  <c r="BJ2226" i="16"/>
  <c r="BI2226" i="16"/>
  <c r="BH2226" i="16"/>
  <c r="BG2226" i="16"/>
  <c r="BF2226" i="16"/>
  <c r="BE2226" i="16"/>
  <c r="BJ2217" i="16"/>
  <c r="BI2217" i="16"/>
  <c r="BH2217" i="16"/>
  <c r="BG2217" i="16"/>
  <c r="BF2217" i="16"/>
  <c r="BE2217" i="16"/>
  <c r="BJ2210" i="16"/>
  <c r="BI2210" i="16"/>
  <c r="BH2210" i="16"/>
  <c r="BG2210" i="16"/>
  <c r="BF2210" i="16"/>
  <c r="BE2210" i="16"/>
  <c r="BJ2201" i="16"/>
  <c r="BI2201" i="16"/>
  <c r="BH2201" i="16"/>
  <c r="BL2067" i="16"/>
  <c r="BK2067" i="16"/>
  <c r="BJ2067" i="16"/>
  <c r="BI2067" i="16"/>
  <c r="BH2067" i="16"/>
  <c r="BG2067" i="16"/>
  <c r="BF2067" i="16"/>
  <c r="BE2067" i="16"/>
  <c r="G142" i="16"/>
  <c r="G78" i="16"/>
  <c r="K30" i="16"/>
  <c r="R30" i="16"/>
  <c r="G26" i="16"/>
  <c r="Z26" i="16"/>
  <c r="AA26" i="16"/>
  <c r="K21" i="16"/>
  <c r="R21" i="16"/>
  <c r="Z131" i="16"/>
  <c r="AA131" i="16"/>
  <c r="G131" i="16"/>
  <c r="G107" i="16"/>
  <c r="Z87" i="16"/>
  <c r="G87" i="16"/>
  <c r="Z67" i="16"/>
  <c r="AA67" i="16"/>
  <c r="G67" i="16"/>
  <c r="Z50" i="16"/>
  <c r="AA50" i="16"/>
  <c r="G50" i="16"/>
  <c r="K35" i="16"/>
  <c r="R35" i="16"/>
  <c r="Z155" i="16"/>
  <c r="AA155" i="16"/>
  <c r="G135" i="16"/>
  <c r="G103" i="16"/>
  <c r="G71" i="16"/>
  <c r="G58" i="16"/>
  <c r="G42" i="16"/>
  <c r="Z30" i="16"/>
  <c r="AA30" i="16"/>
  <c r="G27" i="16"/>
  <c r="Z21" i="16"/>
  <c r="AA21" i="16"/>
  <c r="G138" i="16"/>
  <c r="Z135" i="16"/>
  <c r="AA135" i="16"/>
  <c r="G100" i="17"/>
  <c r="Z100" i="17"/>
  <c r="G103" i="17"/>
  <c r="Z103" i="17"/>
  <c r="Z126" i="17"/>
  <c r="G126" i="17"/>
  <c r="G109" i="17"/>
  <c r="Z109" i="17"/>
  <c r="G119" i="17"/>
  <c r="J119" i="17" s="1"/>
  <c r="Z119" i="17"/>
  <c r="Z88" i="17"/>
  <c r="G88" i="17"/>
  <c r="J88" i="17" s="1"/>
  <c r="Z104" i="17"/>
  <c r="G104" i="17"/>
  <c r="G111" i="17"/>
  <c r="Z111" i="17"/>
  <c r="G116" i="17"/>
  <c r="Z62" i="17"/>
  <c r="G115" i="17"/>
  <c r="Z115" i="17"/>
  <c r="Z87" i="17"/>
  <c r="G87" i="17"/>
  <c r="Z65" i="17"/>
  <c r="G65" i="17"/>
  <c r="Z71" i="17"/>
  <c r="G71" i="17"/>
  <c r="Z142" i="17"/>
  <c r="G142" i="17"/>
  <c r="K142" i="17" s="1"/>
  <c r="G117" i="17"/>
  <c r="Z117" i="17"/>
  <c r="Z114" i="17"/>
  <c r="G114" i="17"/>
  <c r="J114" i="17" s="1"/>
  <c r="Z105" i="17"/>
  <c r="G105" i="17"/>
  <c r="G144" i="17"/>
  <c r="Z144" i="17"/>
  <c r="Z110" i="17"/>
  <c r="Z48" i="17"/>
  <c r="G48" i="17"/>
  <c r="G102" i="17"/>
  <c r="Z102" i="17"/>
  <c r="Z54" i="17"/>
  <c r="G54" i="17"/>
  <c r="G44" i="17"/>
  <c r="G112" i="17"/>
  <c r="Z112" i="17"/>
  <c r="Z84" i="17"/>
  <c r="Z63" i="17"/>
  <c r="G63" i="17"/>
  <c r="Z152" i="17"/>
  <c r="G152" i="17"/>
  <c r="Z58" i="17"/>
  <c r="G58" i="17"/>
  <c r="Z75" i="17"/>
  <c r="G75" i="17"/>
  <c r="Z46" i="17"/>
  <c r="G46" i="17"/>
  <c r="J46" i="17" s="1"/>
  <c r="Z30" i="17"/>
  <c r="G30" i="17"/>
  <c r="Z89" i="17"/>
  <c r="G89" i="17"/>
  <c r="K340" i="18"/>
  <c r="H333" i="18"/>
  <c r="H332" i="18"/>
  <c r="H331" i="18"/>
  <c r="I326" i="18"/>
  <c r="L321" i="18"/>
  <c r="I319" i="18"/>
  <c r="K308" i="18"/>
  <c r="H288" i="18"/>
  <c r="J284" i="18"/>
  <c r="H279" i="18"/>
  <c r="I275" i="18"/>
  <c r="L272" i="18"/>
  <c r="J271" i="18"/>
  <c r="K268" i="18"/>
  <c r="I262" i="18"/>
  <c r="H257" i="18"/>
  <c r="H256" i="18"/>
  <c r="L253" i="18"/>
  <c r="K250" i="18"/>
  <c r="L246" i="18"/>
  <c r="L241" i="18"/>
  <c r="K240" i="18"/>
  <c r="L237" i="18"/>
  <c r="I236" i="18"/>
  <c r="H232" i="18"/>
  <c r="L229" i="18"/>
  <c r="H228" i="18"/>
  <c r="L225" i="18"/>
  <c r="K224" i="18"/>
  <c r="H205" i="18"/>
  <c r="K196" i="18"/>
  <c r="K189" i="18"/>
  <c r="L189" i="18"/>
  <c r="H186" i="18"/>
  <c r="K186" i="18"/>
  <c r="F182" i="18"/>
  <c r="H182" i="18"/>
  <c r="L182" i="18"/>
  <c r="G163" i="18"/>
  <c r="L163" i="18"/>
  <c r="Z79" i="17"/>
  <c r="L341" i="18"/>
  <c r="J340" i="18"/>
  <c r="G332" i="18"/>
  <c r="F331" i="18"/>
  <c r="K328" i="18"/>
  <c r="J327" i="18"/>
  <c r="H326" i="18"/>
  <c r="H321" i="18"/>
  <c r="H319" i="18"/>
  <c r="L316" i="18"/>
  <c r="I314" i="18"/>
  <c r="F312" i="18"/>
  <c r="L309" i="18"/>
  <c r="J308" i="18"/>
  <c r="I302" i="18"/>
  <c r="L293" i="18"/>
  <c r="G288" i="18"/>
  <c r="L285" i="18"/>
  <c r="H284" i="18"/>
  <c r="L281" i="18"/>
  <c r="F279" i="18"/>
  <c r="L277" i="18"/>
  <c r="H275" i="18"/>
  <c r="K272" i="18"/>
  <c r="I271" i="18"/>
  <c r="H262" i="18"/>
  <c r="G256" i="18"/>
  <c r="K253" i="18"/>
  <c r="H246" i="18"/>
  <c r="F245" i="18"/>
  <c r="F244" i="18"/>
  <c r="L242" i="18"/>
  <c r="K241" i="18"/>
  <c r="K237" i="18"/>
  <c r="H236" i="18"/>
  <c r="K229" i="18"/>
  <c r="K225" i="18"/>
  <c r="I207" i="18"/>
  <c r="J207" i="18"/>
  <c r="G204" i="18"/>
  <c r="L204" i="18"/>
  <c r="K170" i="18"/>
  <c r="G170" i="18"/>
  <c r="G183" i="17"/>
  <c r="Z183" i="17"/>
  <c r="H340" i="18"/>
  <c r="L336" i="18"/>
  <c r="F332" i="18"/>
  <c r="L329" i="18"/>
  <c r="J328" i="18"/>
  <c r="I327" i="18"/>
  <c r="I324" i="18"/>
  <c r="G320" i="18"/>
  <c r="F319" i="18"/>
  <c r="J315" i="18"/>
  <c r="H314" i="18"/>
  <c r="H308" i="18"/>
  <c r="L304" i="18"/>
  <c r="H302" i="18"/>
  <c r="H298" i="18"/>
  <c r="I297" i="18"/>
  <c r="I296" i="18"/>
  <c r="I292" i="18"/>
  <c r="F288" i="18"/>
  <c r="H285" i="18"/>
  <c r="F284" i="18"/>
  <c r="G280" i="18"/>
  <c r="H277" i="18"/>
  <c r="F275" i="18"/>
  <c r="J272" i="18"/>
  <c r="F271" i="18"/>
  <c r="L269" i="18"/>
  <c r="L260" i="18"/>
  <c r="F257" i="18"/>
  <c r="F256" i="18"/>
  <c r="L254" i="18"/>
  <c r="L249" i="18"/>
  <c r="I242" i="18"/>
  <c r="H241" i="18"/>
  <c r="H237" i="18"/>
  <c r="L236" i="18"/>
  <c r="F232" i="18"/>
  <c r="L230" i="18"/>
  <c r="F228" i="18"/>
  <c r="L226" i="18"/>
  <c r="H225" i="18"/>
  <c r="K218" i="18"/>
  <c r="K216" i="18"/>
  <c r="J212" i="18"/>
  <c r="L206" i="18"/>
  <c r="L205" i="18"/>
  <c r="K198" i="18"/>
  <c r="L194" i="18"/>
  <c r="G185" i="18"/>
  <c r="K185" i="18"/>
  <c r="L185" i="18"/>
  <c r="J12" i="18"/>
  <c r="Z35" i="17"/>
  <c r="Z22" i="17"/>
  <c r="G340" i="18"/>
  <c r="K336" i="18"/>
  <c r="I333" i="18"/>
  <c r="H329" i="18"/>
  <c r="H328" i="18"/>
  <c r="I322" i="18"/>
  <c r="L317" i="18"/>
  <c r="I312" i="18"/>
  <c r="G308" i="18"/>
  <c r="K304" i="18"/>
  <c r="J303" i="18"/>
  <c r="K300" i="18"/>
  <c r="L273" i="18"/>
  <c r="H269" i="18"/>
  <c r="G268" i="18"/>
  <c r="L265" i="18"/>
  <c r="K262" i="18"/>
  <c r="G258" i="18"/>
  <c r="K257" i="18"/>
  <c r="L256" i="18"/>
  <c r="L250" i="18"/>
  <c r="I247" i="18"/>
  <c r="I245" i="18"/>
  <c r="H242" i="18"/>
  <c r="G240" i="18"/>
  <c r="L238" i="18"/>
  <c r="G234" i="18"/>
  <c r="L232" i="18"/>
  <c r="H230" i="18"/>
  <c r="L228" i="18"/>
  <c r="I226" i="18"/>
  <c r="K221" i="18"/>
  <c r="J216" i="18"/>
  <c r="I212" i="18"/>
  <c r="L209" i="18"/>
  <c r="I205" i="18"/>
  <c r="I199" i="18"/>
  <c r="H198" i="18"/>
  <c r="I198" i="18"/>
  <c r="L196" i="18"/>
  <c r="I194" i="18"/>
  <c r="H168" i="18"/>
  <c r="I168" i="18"/>
  <c r="F168" i="18"/>
  <c r="I332" i="18"/>
  <c r="F298" i="18"/>
  <c r="I284" i="18"/>
  <c r="I187" i="18"/>
  <c r="J187" i="18"/>
  <c r="G167" i="18"/>
  <c r="L167" i="18"/>
  <c r="K258" i="18"/>
  <c r="K244" i="18"/>
  <c r="K234" i="18"/>
  <c r="H229" i="18"/>
  <c r="I229" i="18"/>
  <c r="G221" i="18"/>
  <c r="K206" i="18"/>
  <c r="H178" i="18"/>
  <c r="I178" i="18"/>
  <c r="J331" i="18"/>
  <c r="L320" i="18"/>
  <c r="J312" i="18"/>
  <c r="G300" i="18"/>
  <c r="J296" i="18"/>
  <c r="H292" i="18"/>
  <c r="F291" i="18"/>
  <c r="L284" i="18"/>
  <c r="J283" i="18"/>
  <c r="I273" i="18"/>
  <c r="I272" i="18"/>
  <c r="I270" i="18"/>
  <c r="F264" i="18"/>
  <c r="K254" i="18"/>
  <c r="J244" i="18"/>
  <c r="L243" i="18"/>
  <c r="K238" i="18"/>
  <c r="K236" i="18"/>
  <c r="K232" i="18"/>
  <c r="K230" i="18"/>
  <c r="K228" i="18"/>
  <c r="K226" i="18"/>
  <c r="F224" i="18"/>
  <c r="H224" i="18"/>
  <c r="L218" i="18"/>
  <c r="H217" i="18"/>
  <c r="F216" i="18"/>
  <c r="H213" i="18"/>
  <c r="L212" i="18"/>
  <c r="G212" i="18"/>
  <c r="K212" i="18"/>
  <c r="K209" i="18"/>
  <c r="J208" i="18"/>
  <c r="H208" i="18"/>
  <c r="I204" i="18"/>
  <c r="L202" i="18"/>
  <c r="G197" i="18"/>
  <c r="L197" i="18"/>
  <c r="G189" i="18"/>
  <c r="I186" i="18"/>
  <c r="J180" i="18"/>
  <c r="H180" i="18"/>
  <c r="I180" i="18"/>
  <c r="F180" i="18"/>
  <c r="J288" i="18"/>
  <c r="L280" i="18"/>
  <c r="I279" i="18"/>
  <c r="I256" i="18"/>
  <c r="K252" i="18"/>
  <c r="K245" i="18"/>
  <c r="H244" i="18"/>
  <c r="J236" i="18"/>
  <c r="H209" i="18"/>
  <c r="I209" i="18"/>
  <c r="K205" i="18"/>
  <c r="L201" i="18"/>
  <c r="G201" i="18"/>
  <c r="H197" i="18"/>
  <c r="I197" i="18"/>
  <c r="G184" i="18"/>
  <c r="K184" i="18"/>
  <c r="L193" i="18"/>
  <c r="I184" i="18"/>
  <c r="J181" i="18"/>
  <c r="H174" i="18"/>
  <c r="I174" i="18"/>
  <c r="I114" i="18"/>
  <c r="L114" i="18"/>
  <c r="F114" i="18"/>
  <c r="J114" i="18"/>
  <c r="L210" i="18"/>
  <c r="K193" i="18"/>
  <c r="H189" i="18"/>
  <c r="F184" i="18"/>
  <c r="K180" i="18"/>
  <c r="L173" i="18"/>
  <c r="F167" i="18"/>
  <c r="H167" i="18"/>
  <c r="J128" i="18"/>
  <c r="H128" i="18"/>
  <c r="F128" i="18"/>
  <c r="H138" i="18"/>
  <c r="J138" i="18"/>
  <c r="I138" i="18"/>
  <c r="F138" i="18"/>
  <c r="I63" i="18"/>
  <c r="J132" i="18"/>
  <c r="I132" i="18"/>
  <c r="F81" i="18"/>
  <c r="I81" i="18"/>
  <c r="H81" i="18"/>
  <c r="J81" i="18"/>
  <c r="H196" i="18"/>
  <c r="I196" i="18"/>
  <c r="G190" i="18"/>
  <c r="I183" i="18"/>
  <c r="I179" i="18"/>
  <c r="J173" i="18"/>
  <c r="L169" i="18"/>
  <c r="J167" i="18"/>
  <c r="F166" i="18"/>
  <c r="F162" i="18"/>
  <c r="H116" i="18"/>
  <c r="I116" i="18"/>
  <c r="H110" i="18"/>
  <c r="J110" i="18"/>
  <c r="F160" i="18"/>
  <c r="H160" i="18"/>
  <c r="J152" i="18"/>
  <c r="H152" i="18"/>
  <c r="F152" i="18"/>
  <c r="H146" i="18"/>
  <c r="J146" i="18"/>
  <c r="I146" i="18"/>
  <c r="F146" i="18"/>
  <c r="J120" i="18"/>
  <c r="H120" i="18"/>
  <c r="F120" i="18"/>
  <c r="L120" i="18"/>
  <c r="I156" i="18"/>
  <c r="F154" i="18"/>
  <c r="F122" i="18"/>
  <c r="F106" i="18"/>
  <c r="F98" i="18"/>
  <c r="F90" i="18"/>
  <c r="J148" i="18"/>
  <c r="J45" i="18"/>
  <c r="I45" i="18"/>
  <c r="H112" i="18"/>
  <c r="F65" i="18"/>
  <c r="I65" i="18"/>
  <c r="H65" i="18"/>
  <c r="J65" i="18"/>
  <c r="I47" i="18"/>
  <c r="H47" i="18"/>
  <c r="J47" i="18"/>
  <c r="F33" i="18"/>
  <c r="I33" i="18"/>
  <c r="H33" i="18"/>
  <c r="J33" i="18"/>
  <c r="Z124" i="17"/>
  <c r="G169" i="17"/>
  <c r="Z195" i="17"/>
  <c r="G195" i="17"/>
  <c r="AU186" i="17"/>
  <c r="Z122" i="17"/>
  <c r="G122" i="17"/>
  <c r="K122" i="17" s="1"/>
  <c r="D11" i="17"/>
  <c r="BA96" i="17"/>
  <c r="BA104" i="17"/>
  <c r="BA97" i="17"/>
  <c r="BA105" i="17"/>
  <c r="BA106" i="17"/>
  <c r="BA107" i="17"/>
  <c r="BA108" i="17"/>
  <c r="BA109" i="17"/>
  <c r="BA110" i="17"/>
  <c r="BA111" i="17"/>
  <c r="BA98" i="17"/>
  <c r="BA99" i="17"/>
  <c r="BA100" i="17"/>
  <c r="BA101" i="17"/>
  <c r="BA102" i="17"/>
  <c r="J55" i="18"/>
  <c r="J23" i="18"/>
  <c r="H55" i="18"/>
  <c r="H39" i="18"/>
  <c r="H23" i="18"/>
  <c r="G186" i="17"/>
  <c r="Z186" i="17"/>
  <c r="AB14" i="17"/>
  <c r="D13" i="17"/>
  <c r="BB11" i="16"/>
  <c r="G184" i="17"/>
  <c r="G196" i="17"/>
  <c r="AU184" i="17"/>
  <c r="AB12" i="17"/>
  <c r="AH2697" i="17" s="1"/>
  <c r="AA2697" i="17" s="1"/>
  <c r="AB2697" i="17" s="1"/>
  <c r="AH2610" i="17"/>
  <c r="AA2610" i="17" s="1"/>
  <c r="BN111" i="17"/>
  <c r="BN110" i="17"/>
  <c r="BN109" i="17"/>
  <c r="BN108" i="17"/>
  <c r="BN107" i="17"/>
  <c r="BN106" i="17"/>
  <c r="BN105" i="17"/>
  <c r="AU196" i="17"/>
  <c r="AU190" i="17"/>
  <c r="AU195" i="17"/>
  <c r="K193" i="17"/>
  <c r="BC2233" i="16"/>
  <c r="BD2233" i="16"/>
  <c r="BB2233" i="16"/>
  <c r="BC2289" i="16"/>
  <c r="BD2289" i="16"/>
  <c r="BB2289" i="16"/>
  <c r="BD2165" i="16"/>
  <c r="BC2165" i="16"/>
  <c r="BB2165" i="16"/>
  <c r="BC2305" i="16"/>
  <c r="BD2305" i="16"/>
  <c r="BB2305" i="16"/>
  <c r="BD2238" i="16"/>
  <c r="BC2238" i="16"/>
  <c r="BB2238" i="16"/>
  <c r="BD2182" i="16"/>
  <c r="BC2182" i="16"/>
  <c r="BB2182" i="16"/>
  <c r="BC2390" i="16"/>
  <c r="BD2390" i="16"/>
  <c r="BB2390" i="16"/>
  <c r="BC2262" i="16"/>
  <c r="BD2262" i="16"/>
  <c r="BB2262" i="16"/>
  <c r="BC2265" i="16"/>
  <c r="BD2265" i="16"/>
  <c r="BB2265" i="16"/>
  <c r="BB2377" i="16"/>
  <c r="BC2377" i="16"/>
  <c r="BD2377" i="16"/>
  <c r="BD2245" i="16"/>
  <c r="BC2245" i="16"/>
  <c r="BB2245" i="16"/>
  <c r="BC2433" i="16"/>
  <c r="BD2433" i="16"/>
  <c r="BB2433" i="16"/>
  <c r="BD2158" i="16"/>
  <c r="BC2158" i="16"/>
  <c r="BB2158" i="16"/>
  <c r="BC2318" i="16"/>
  <c r="BB2318" i="16"/>
  <c r="BD2318" i="16"/>
  <c r="BD2465" i="16"/>
  <c r="BC2465" i="16"/>
  <c r="BB2465" i="16"/>
  <c r="BC2405" i="16"/>
  <c r="BD2405" i="16"/>
  <c r="BB2405" i="16"/>
  <c r="BD2525" i="16"/>
  <c r="BB2525" i="16"/>
  <c r="BC2525" i="16"/>
  <c r="BD2398" i="16"/>
  <c r="BC2398" i="16"/>
  <c r="BB2398" i="16"/>
  <c r="BC2470" i="16"/>
  <c r="BB2470" i="16"/>
  <c r="BD2470" i="16"/>
  <c r="BC2214" i="16"/>
  <c r="BD2214" i="16"/>
  <c r="BB2214" i="16"/>
  <c r="BD2462" i="16"/>
  <c r="BC2462" i="16"/>
  <c r="BB2462" i="16"/>
  <c r="BC2517" i="16"/>
  <c r="BD2517" i="16"/>
  <c r="BB2517" i="16"/>
  <c r="BC2581" i="16"/>
  <c r="BB2581" i="16"/>
  <c r="BD2581" i="16"/>
  <c r="BC2546" i="16"/>
  <c r="BD2546" i="16"/>
  <c r="BB2546" i="16"/>
  <c r="BB2698" i="16"/>
  <c r="BC2698" i="16"/>
  <c r="BD2698" i="16"/>
  <c r="BC2469" i="16"/>
  <c r="BD2469" i="16"/>
  <c r="BB2469" i="16"/>
  <c r="BB2685" i="16"/>
  <c r="BC2685" i="16"/>
  <c r="BD2685" i="16"/>
  <c r="BB2498" i="16"/>
  <c r="BC2498" i="16"/>
  <c r="BD2498" i="16"/>
  <c r="BB2701" i="16"/>
  <c r="BC2701" i="16"/>
  <c r="BD2701" i="16"/>
  <c r="BD2625" i="16"/>
  <c r="BC2625" i="16"/>
  <c r="BB2625" i="16"/>
  <c r="BB2594" i="16"/>
  <c r="BC2594" i="16"/>
  <c r="BD2594" i="16"/>
  <c r="BD95" i="15"/>
  <c r="BC95" i="15"/>
  <c r="BC2537" i="16"/>
  <c r="BD2537" i="16"/>
  <c r="BB2537" i="16"/>
  <c r="AI1959" i="15"/>
  <c r="AK1959" i="15"/>
  <c r="AJ1959" i="15"/>
  <c r="AJ1808" i="15"/>
  <c r="AK1808" i="15"/>
  <c r="AI1808" i="15"/>
  <c r="AK1818" i="15"/>
  <c r="AJ1818" i="15"/>
  <c r="AI1818" i="15"/>
  <c r="BD2733" i="16"/>
  <c r="BB2733" i="16"/>
  <c r="BC2733" i="16"/>
  <c r="BD77" i="15"/>
  <c r="BC77" i="15"/>
  <c r="BB77" i="15"/>
  <c r="AZ77" i="15"/>
  <c r="AX77" i="15"/>
  <c r="AK1879" i="15"/>
  <c r="AJ1879" i="15"/>
  <c r="AI1879" i="15"/>
  <c r="AJ1838" i="15"/>
  <c r="AI1838" i="15"/>
  <c r="AH1838" i="15"/>
  <c r="AA1838" i="15"/>
  <c r="AK1838" i="15"/>
  <c r="AJ1794" i="15"/>
  <c r="AI1794" i="15"/>
  <c r="AH1794" i="15"/>
  <c r="AA1794" i="15"/>
  <c r="AK1794" i="15"/>
  <c r="AK1923" i="15"/>
  <c r="AJ1923" i="15"/>
  <c r="AI1923" i="15"/>
  <c r="AH1923" i="15"/>
  <c r="AA1923" i="15"/>
  <c r="AK1836" i="15"/>
  <c r="AJ1836" i="15"/>
  <c r="AI1836" i="15"/>
  <c r="AI1927" i="15"/>
  <c r="AK1927" i="15"/>
  <c r="AJ1927" i="15"/>
  <c r="BB158" i="16"/>
  <c r="BC158" i="16"/>
  <c r="BD158" i="16"/>
  <c r="BB160" i="16"/>
  <c r="BD160" i="16"/>
  <c r="BC160" i="16"/>
  <c r="AJ158" i="16"/>
  <c r="AK158" i="16"/>
  <c r="AI158" i="16"/>
  <c r="AH158" i="16"/>
  <c r="AA158" i="16"/>
  <c r="BD2197" i="16"/>
  <c r="BC2197" i="16"/>
  <c r="BB2197" i="16"/>
  <c r="BD2337" i="16"/>
  <c r="BC2337" i="16"/>
  <c r="BB2337" i="16"/>
  <c r="BB2449" i="16"/>
  <c r="BC2449" i="16"/>
  <c r="BD2449" i="16"/>
  <c r="BD2174" i="16"/>
  <c r="BC2174" i="16"/>
  <c r="BB2174" i="16"/>
  <c r="BC2254" i="16"/>
  <c r="BB2254" i="16"/>
  <c r="BD2254" i="16"/>
  <c r="BB2205" i="16"/>
  <c r="BC2205" i="16"/>
  <c r="BD2205" i="16"/>
  <c r="BD2350" i="16"/>
  <c r="BC2350" i="16"/>
  <c r="BB2350" i="16"/>
  <c r="BB2189" i="16"/>
  <c r="BC2189" i="16"/>
  <c r="BD2189" i="16"/>
  <c r="BC2426" i="16"/>
  <c r="BD2426" i="16"/>
  <c r="BB2426" i="16"/>
  <c r="BC2541" i="16"/>
  <c r="BB2541" i="16"/>
  <c r="BD2541" i="16"/>
  <c r="BC2381" i="16"/>
  <c r="BB2381" i="16"/>
  <c r="BD2381" i="16"/>
  <c r="BB2545" i="16"/>
  <c r="BC2545" i="16"/>
  <c r="BD2545" i="16"/>
  <c r="BD2293" i="16"/>
  <c r="BC2293" i="16"/>
  <c r="BB2293" i="16"/>
  <c r="BB2342" i="16"/>
  <c r="BC2342" i="16"/>
  <c r="BD2342" i="16"/>
  <c r="BD2526" i="16"/>
  <c r="BC2526" i="16"/>
  <c r="BB2526" i="16"/>
  <c r="BD2590" i="16"/>
  <c r="BC2590" i="16"/>
  <c r="BB2590" i="16"/>
  <c r="BC2553" i="16"/>
  <c r="BD2553" i="16"/>
  <c r="BB2553" i="16"/>
  <c r="BD2609" i="16"/>
  <c r="BC2609" i="16"/>
  <c r="BB2609" i="16"/>
  <c r="BB2709" i="16"/>
  <c r="BC2709" i="16"/>
  <c r="BD2709" i="16"/>
  <c r="BC2665" i="16"/>
  <c r="BD2665" i="16"/>
  <c r="BB2665" i="16"/>
  <c r="BC2333" i="16"/>
  <c r="BB2333" i="16"/>
  <c r="BD2333" i="16"/>
  <c r="BB2706" i="16"/>
  <c r="BD2706" i="16"/>
  <c r="BC2706" i="16"/>
  <c r="BC2638" i="16"/>
  <c r="BB2638" i="16"/>
  <c r="BD2638" i="16"/>
  <c r="BD2554" i="16"/>
  <c r="BC2554" i="16"/>
  <c r="BB2554" i="16"/>
  <c r="BD2605" i="16"/>
  <c r="BC2605" i="16"/>
  <c r="BB2605" i="16"/>
  <c r="BB2617" i="16"/>
  <c r="BC2617" i="16"/>
  <c r="BD2617" i="16"/>
  <c r="AK1830" i="15"/>
  <c r="AJ1830" i="15"/>
  <c r="AI1830" i="15"/>
  <c r="BB2689" i="16"/>
  <c r="BC2689" i="16"/>
  <c r="BD2689" i="16"/>
  <c r="AJ1824" i="15"/>
  <c r="AI1824" i="15"/>
  <c r="AH1824" i="15"/>
  <c r="AA1824" i="15"/>
  <c r="AK1824" i="15"/>
  <c r="BD90" i="15"/>
  <c r="BC90" i="15"/>
  <c r="AJ1911" i="15"/>
  <c r="AI1911" i="15"/>
  <c r="AH1911" i="15"/>
  <c r="AA1911" i="15"/>
  <c r="AK1911" i="15"/>
  <c r="AK1851" i="15"/>
  <c r="AI1851" i="15"/>
  <c r="AJ1851" i="15"/>
  <c r="BD2397" i="16"/>
  <c r="BC2397" i="16"/>
  <c r="BB2397" i="16"/>
  <c r="AK1832" i="15"/>
  <c r="AI1832" i="15"/>
  <c r="AH1832" i="15"/>
  <c r="AA1832" i="15"/>
  <c r="AJ1832" i="15"/>
  <c r="AI1810" i="15"/>
  <c r="AK1810" i="15"/>
  <c r="AJ1810" i="15"/>
  <c r="AK1979" i="15"/>
  <c r="AJ1979" i="15"/>
  <c r="AI1979" i="15"/>
  <c r="AH1979" i="15"/>
  <c r="AA1979" i="15"/>
  <c r="AK123" i="16"/>
  <c r="AI123" i="16"/>
  <c r="AH123" i="16"/>
  <c r="AJ123" i="16"/>
  <c r="AB2547" i="17"/>
  <c r="BC2393" i="16"/>
  <c r="BD2393" i="16"/>
  <c r="BB2393" i="16"/>
  <c r="BC2257" i="16"/>
  <c r="BD2257" i="16"/>
  <c r="BB2257" i="16"/>
  <c r="BD2353" i="16"/>
  <c r="BC2353" i="16"/>
  <c r="BB2353" i="16"/>
  <c r="BD2181" i="16"/>
  <c r="BC2181" i="16"/>
  <c r="BB2181" i="16"/>
  <c r="BD2270" i="16"/>
  <c r="BC2270" i="16"/>
  <c r="BB2270" i="16"/>
  <c r="BD2221" i="16"/>
  <c r="BC2221" i="16"/>
  <c r="BB2221" i="16"/>
  <c r="BD2277" i="16"/>
  <c r="BB2277" i="16"/>
  <c r="BC2277" i="16"/>
  <c r="BC2533" i="16"/>
  <c r="BD2533" i="16"/>
  <c r="BB2533" i="16"/>
  <c r="BD2454" i="16"/>
  <c r="BB2454" i="16"/>
  <c r="BC2454" i="16"/>
  <c r="BC2557" i="16"/>
  <c r="BB2557" i="16"/>
  <c r="BD2557" i="16"/>
  <c r="BD2150" i="16"/>
  <c r="BC2150" i="16"/>
  <c r="BB2150" i="16"/>
  <c r="BD2410" i="16"/>
  <c r="BC2410" i="16"/>
  <c r="BB2410" i="16"/>
  <c r="BC2389" i="16"/>
  <c r="BD2389" i="16"/>
  <c r="BB2389" i="16"/>
  <c r="BD2481" i="16"/>
  <c r="BC2481" i="16"/>
  <c r="BB2481" i="16"/>
  <c r="BC2134" i="16"/>
  <c r="BD2134" i="16"/>
  <c r="BB2134" i="16"/>
  <c r="BB2374" i="16"/>
  <c r="BC2374" i="16"/>
  <c r="BD2374" i="16"/>
  <c r="BD2478" i="16"/>
  <c r="BB2478" i="16"/>
  <c r="BC2478" i="16"/>
  <c r="BC2561" i="16"/>
  <c r="BD2561" i="16"/>
  <c r="BB2561" i="16"/>
  <c r="BC2713" i="16"/>
  <c r="BD2713" i="16"/>
  <c r="BB2713" i="16"/>
  <c r="BB2693" i="16"/>
  <c r="BC2693" i="16"/>
  <c r="BD2693" i="16"/>
  <c r="BC2505" i="16"/>
  <c r="BD2505" i="16"/>
  <c r="BB2505" i="16"/>
  <c r="BC2678" i="16"/>
  <c r="BD2678" i="16"/>
  <c r="BB2678" i="16"/>
  <c r="BC2657" i="16"/>
  <c r="BD2657" i="16"/>
  <c r="BB2657" i="16"/>
  <c r="BD2562" i="16"/>
  <c r="BC2562" i="16"/>
  <c r="BB2562" i="16"/>
  <c r="BC2618" i="16"/>
  <c r="BD2618" i="16"/>
  <c r="BB2618" i="16"/>
  <c r="AK1846" i="15"/>
  <c r="AJ1846" i="15"/>
  <c r="AI1846" i="15"/>
  <c r="AK1834" i="15"/>
  <c r="AJ1834" i="15"/>
  <c r="AI1834" i="15"/>
  <c r="AH1834" i="15"/>
  <c r="AA1834" i="15"/>
  <c r="AI1943" i="15"/>
  <c r="AH1943" i="15"/>
  <c r="AA1943" i="15"/>
  <c r="AK1943" i="15"/>
  <c r="AJ1943" i="15"/>
  <c r="AK1883" i="15"/>
  <c r="AI1883" i="15"/>
  <c r="AH1883" i="15"/>
  <c r="AA1883" i="15"/>
  <c r="AJ1883" i="15"/>
  <c r="AI1855" i="15"/>
  <c r="AK1855" i="15"/>
  <c r="AJ1855" i="15"/>
  <c r="BC2642" i="16"/>
  <c r="BD2642" i="16"/>
  <c r="BB2642" i="16"/>
  <c r="AJ1826" i="15"/>
  <c r="AI1826" i="15"/>
  <c r="AK1826" i="15"/>
  <c r="AK1820" i="15"/>
  <c r="AJ1820" i="15"/>
  <c r="AI1820" i="15"/>
  <c r="BC78" i="15"/>
  <c r="BD78" i="15"/>
  <c r="BB119" i="16"/>
  <c r="BC119" i="16"/>
  <c r="BD119" i="16"/>
  <c r="BB87" i="16"/>
  <c r="BC87" i="16"/>
  <c r="BD87" i="16"/>
  <c r="AJ57" i="16"/>
  <c r="AK57" i="16"/>
  <c r="AI57" i="16"/>
  <c r="BD2409" i="16"/>
  <c r="BB2409" i="16"/>
  <c r="BC2409" i="16"/>
  <c r="BD2261" i="16"/>
  <c r="BC2261" i="16"/>
  <c r="BB2261" i="16"/>
  <c r="BB2190" i="16"/>
  <c r="BC2190" i="16"/>
  <c r="BD2190" i="16"/>
  <c r="BB2321" i="16"/>
  <c r="BC2321" i="16"/>
  <c r="BD2321" i="16"/>
  <c r="BC2382" i="16"/>
  <c r="BB2382" i="16"/>
  <c r="BD2382" i="16"/>
  <c r="BC2597" i="16"/>
  <c r="BD2597" i="16"/>
  <c r="BB2597" i="16"/>
  <c r="BC2285" i="16"/>
  <c r="BB2285" i="16"/>
  <c r="BD2285" i="16"/>
  <c r="BC2418" i="16"/>
  <c r="BD2418" i="16"/>
  <c r="BB2418" i="16"/>
  <c r="BD2438" i="16"/>
  <c r="BC2438" i="16"/>
  <c r="BB2438" i="16"/>
  <c r="BB2230" i="16"/>
  <c r="BC2230" i="16"/>
  <c r="BD2230" i="16"/>
  <c r="BC2485" i="16"/>
  <c r="BD2485" i="16"/>
  <c r="BB2485" i="16"/>
  <c r="BD2542" i="16"/>
  <c r="BC2542" i="16"/>
  <c r="BB2542" i="16"/>
  <c r="BC2421" i="16"/>
  <c r="BD2421" i="16"/>
  <c r="BB2421" i="16"/>
  <c r="BC2565" i="16"/>
  <c r="BD2565" i="16"/>
  <c r="BB2565" i="16"/>
  <c r="BD2622" i="16"/>
  <c r="BB2622" i="16"/>
  <c r="BC2622" i="16"/>
  <c r="BD2621" i="16"/>
  <c r="BC2621" i="16"/>
  <c r="BB2621" i="16"/>
  <c r="BB2705" i="16"/>
  <c r="BC2705" i="16"/>
  <c r="BD2705" i="16"/>
  <c r="BC2601" i="16"/>
  <c r="BD2601" i="16"/>
  <c r="BB2601" i="16"/>
  <c r="BB2725" i="16"/>
  <c r="BC2725" i="16"/>
  <c r="BD2725" i="16"/>
  <c r="BC2613" i="16"/>
  <c r="BD2613" i="16"/>
  <c r="BB2613" i="16"/>
  <c r="BD2414" i="16"/>
  <c r="BC2414" i="16"/>
  <c r="BB2414" i="16"/>
  <c r="BD2670" i="16"/>
  <c r="BC2670" i="16"/>
  <c r="BB2670" i="16"/>
  <c r="BD2570" i="16"/>
  <c r="BB2570" i="16"/>
  <c r="BC2570" i="16"/>
  <c r="BD2637" i="16"/>
  <c r="BB2637" i="16"/>
  <c r="BC2637" i="16"/>
  <c r="AJ1790" i="15"/>
  <c r="AI1790" i="15"/>
  <c r="AK1790" i="15"/>
  <c r="AJ1840" i="15"/>
  <c r="AK1840" i="15"/>
  <c r="AI1840" i="15"/>
  <c r="BB2629" i="16"/>
  <c r="BC2629" i="16"/>
  <c r="BD2629" i="16"/>
  <c r="AK1875" i="15"/>
  <c r="AI1875" i="15"/>
  <c r="AJ1875" i="15"/>
  <c r="AK1796" i="15"/>
  <c r="AJ1796" i="15"/>
  <c r="AI1796" i="15"/>
  <c r="AH1796" i="15"/>
  <c r="AA1796" i="15"/>
  <c r="AK1967" i="15"/>
  <c r="AJ1967" i="15"/>
  <c r="AI1967" i="15"/>
  <c r="AK1915" i="15"/>
  <c r="AI1915" i="15"/>
  <c r="AH1915" i="15"/>
  <c r="AA1915" i="15"/>
  <c r="AJ1915" i="15"/>
  <c r="BB2738" i="16"/>
  <c r="BC2738" i="16"/>
  <c r="BD2738" i="16"/>
  <c r="AK1887" i="15"/>
  <c r="AJ1887" i="15"/>
  <c r="AI1887" i="15"/>
  <c r="AH1887" i="15"/>
  <c r="AA1887" i="15"/>
  <c r="AI1842" i="15"/>
  <c r="AH1842" i="15"/>
  <c r="AA1842" i="15"/>
  <c r="AK1842" i="15"/>
  <c r="AJ1842" i="15"/>
  <c r="AK1989" i="15"/>
  <c r="AJ1989" i="15"/>
  <c r="AI1989" i="15"/>
  <c r="AI1969" i="15"/>
  <c r="AK1969" i="15"/>
  <c r="AJ1969" i="15"/>
  <c r="AI44" i="16"/>
  <c r="AJ44" i="16"/>
  <c r="AK44" i="16"/>
  <c r="BC2281" i="16"/>
  <c r="BD2281" i="16"/>
  <c r="BB2281" i="16"/>
  <c r="BC2217" i="16"/>
  <c r="BD2217" i="16"/>
  <c r="BB2217" i="16"/>
  <c r="BD2209" i="16"/>
  <c r="BC2209" i="16"/>
  <c r="BB2209" i="16"/>
  <c r="BD2369" i="16"/>
  <c r="BC2369" i="16"/>
  <c r="BB2369" i="16"/>
  <c r="BD2237" i="16"/>
  <c r="BC2237" i="16"/>
  <c r="BB2237" i="16"/>
  <c r="BD2309" i="16"/>
  <c r="BC2309" i="16"/>
  <c r="BB2309" i="16"/>
  <c r="BD2294" i="16"/>
  <c r="BC2294" i="16"/>
  <c r="BB2294" i="16"/>
  <c r="BB2461" i="16"/>
  <c r="BC2461" i="16"/>
  <c r="BD2461" i="16"/>
  <c r="BB2173" i="16"/>
  <c r="BD2173" i="16"/>
  <c r="BC2173" i="16"/>
  <c r="BD2497" i="16"/>
  <c r="BC2497" i="16"/>
  <c r="BB2497" i="16"/>
  <c r="BC2313" i="16"/>
  <c r="BD2313" i="16"/>
  <c r="BB2313" i="16"/>
  <c r="BC2273" i="16"/>
  <c r="BD2273" i="16"/>
  <c r="BB2273" i="16"/>
  <c r="BC2385" i="16"/>
  <c r="BD2385" i="16"/>
  <c r="BB2385" i="16"/>
  <c r="BD2206" i="16"/>
  <c r="BC2206" i="16"/>
  <c r="BB2206" i="16"/>
  <c r="BD2253" i="16"/>
  <c r="BB2253" i="16"/>
  <c r="BC2253" i="16"/>
  <c r="BD2406" i="16"/>
  <c r="BC2406" i="16"/>
  <c r="BB2406" i="16"/>
  <c r="BB2446" i="16"/>
  <c r="BC2446" i="16"/>
  <c r="BD2446" i="16"/>
  <c r="BD2302" i="16"/>
  <c r="BC2302" i="16"/>
  <c r="BB2302" i="16"/>
  <c r="BC2573" i="16"/>
  <c r="BB2573" i="16"/>
  <c r="BD2573" i="16"/>
  <c r="BD2325" i="16"/>
  <c r="BC2325" i="16"/>
  <c r="BB2325" i="16"/>
  <c r="BC2506" i="16"/>
  <c r="BD2506" i="16"/>
  <c r="BB2506" i="16"/>
  <c r="BB2157" i="16"/>
  <c r="BC2157" i="16"/>
  <c r="BD2157" i="16"/>
  <c r="BC2549" i="16"/>
  <c r="BD2549" i="16"/>
  <c r="BB2549" i="16"/>
  <c r="BB2482" i="16"/>
  <c r="BD2482" i="16"/>
  <c r="BC2482" i="16"/>
  <c r="BC2569" i="16"/>
  <c r="BD2569" i="16"/>
  <c r="BB2569" i="16"/>
  <c r="BC2641" i="16"/>
  <c r="BB2641" i="16"/>
  <c r="BD2641" i="16"/>
  <c r="BC2614" i="16"/>
  <c r="BB2614" i="16"/>
  <c r="BD2614" i="16"/>
  <c r="BC2730" i="16"/>
  <c r="BB2730" i="16"/>
  <c r="BD2730" i="16"/>
  <c r="BC2626" i="16"/>
  <c r="BB2626" i="16"/>
  <c r="BD2626" i="16"/>
  <c r="BC2514" i="16"/>
  <c r="BD2514" i="16"/>
  <c r="BB2514" i="16"/>
  <c r="BD88" i="15"/>
  <c r="BC88" i="15"/>
  <c r="AK1792" i="15"/>
  <c r="AJ1792" i="15"/>
  <c r="AI1792" i="15"/>
  <c r="BD2649" i="16"/>
  <c r="BB2649" i="16"/>
  <c r="BC2649" i="16"/>
  <c r="BD2610" i="16"/>
  <c r="BB2610" i="16"/>
  <c r="BC2610" i="16"/>
  <c r="BC73" i="15"/>
  <c r="BB73" i="15"/>
  <c r="AZ73" i="15"/>
  <c r="AX73" i="15"/>
  <c r="BD73" i="15"/>
  <c r="AK1871" i="15"/>
  <c r="AJ1871" i="15"/>
  <c r="AI1871" i="15"/>
  <c r="AH1871" i="15"/>
  <c r="AA1871" i="15"/>
  <c r="AK1907" i="15"/>
  <c r="AI1907" i="15"/>
  <c r="AJ1907" i="15"/>
  <c r="AJ1812" i="15"/>
  <c r="AK1812" i="15"/>
  <c r="AI1812" i="15"/>
  <c r="BC2674" i="16"/>
  <c r="BD2674" i="16"/>
  <c r="BB2674" i="16"/>
  <c r="BC74" i="15"/>
  <c r="BD74" i="15"/>
  <c r="AK1947" i="15"/>
  <c r="AI1947" i="15"/>
  <c r="AH1947" i="15"/>
  <c r="AA1947" i="15"/>
  <c r="AJ1947" i="15"/>
  <c r="AI1919" i="15"/>
  <c r="AK1919" i="15"/>
  <c r="AJ1919" i="15"/>
  <c r="AK2021" i="15"/>
  <c r="AI2021" i="15"/>
  <c r="AJ2021" i="15"/>
  <c r="AK2005" i="15"/>
  <c r="AI2005" i="15"/>
  <c r="AJ2005" i="15"/>
  <c r="BD2133" i="16"/>
  <c r="BC2133" i="16"/>
  <c r="BB2133" i="16"/>
  <c r="BD2213" i="16"/>
  <c r="BC2213" i="16"/>
  <c r="BB2213" i="16"/>
  <c r="BB2413" i="16"/>
  <c r="BC2413" i="16"/>
  <c r="BD2413" i="16"/>
  <c r="BD2341" i="16"/>
  <c r="BC2341" i="16"/>
  <c r="BB2341" i="16"/>
  <c r="BD2125" i="16"/>
  <c r="BC2125" i="16"/>
  <c r="BB2125" i="16"/>
  <c r="BB2326" i="16"/>
  <c r="BD2326" i="16"/>
  <c r="BC2326" i="16"/>
  <c r="BD2477" i="16"/>
  <c r="BB2477" i="16"/>
  <c r="BC2477" i="16"/>
  <c r="BC2317" i="16"/>
  <c r="BD2317" i="16"/>
  <c r="BB2317" i="16"/>
  <c r="BD2334" i="16"/>
  <c r="BB2334" i="16"/>
  <c r="BC2334" i="16"/>
  <c r="BB2445" i="16"/>
  <c r="BD2445" i="16"/>
  <c r="BC2445" i="16"/>
  <c r="BC2513" i="16"/>
  <c r="BD2513" i="16"/>
  <c r="BB2513" i="16"/>
  <c r="BC2246" i="16"/>
  <c r="BB2246" i="16"/>
  <c r="BD2246" i="16"/>
  <c r="BC2329" i="16"/>
  <c r="BD2329" i="16"/>
  <c r="BB2329" i="16"/>
  <c r="BD2430" i="16"/>
  <c r="BC2430" i="16"/>
  <c r="BB2430" i="16"/>
  <c r="BD2522" i="16"/>
  <c r="BC2522" i="16"/>
  <c r="BB2522" i="16"/>
  <c r="BD2198" i="16"/>
  <c r="BB2198" i="16"/>
  <c r="BC2198" i="16"/>
  <c r="BB2429" i="16"/>
  <c r="BC2429" i="16"/>
  <c r="BD2429" i="16"/>
  <c r="BD2558" i="16"/>
  <c r="BC2558" i="16"/>
  <c r="BB2558" i="16"/>
  <c r="BB2577" i="16"/>
  <c r="BC2577" i="16"/>
  <c r="BD2577" i="16"/>
  <c r="BD2654" i="16"/>
  <c r="BC2654" i="16"/>
  <c r="BB2654" i="16"/>
  <c r="BD2721" i="16"/>
  <c r="BB2721" i="16"/>
  <c r="BC2721" i="16"/>
  <c r="BC2634" i="16"/>
  <c r="BD2634" i="16"/>
  <c r="BB2634" i="16"/>
  <c r="BC2645" i="16"/>
  <c r="BD2645" i="16"/>
  <c r="BB2645" i="16"/>
  <c r="BC2521" i="16"/>
  <c r="BD2521" i="16"/>
  <c r="BB2521" i="16"/>
  <c r="BD2578" i="16"/>
  <c r="BB2578" i="16"/>
  <c r="BC2578" i="16"/>
  <c r="BC2473" i="16"/>
  <c r="BD2473" i="16"/>
  <c r="BB2473" i="16"/>
  <c r="BD2662" i="16"/>
  <c r="BC2662" i="16"/>
  <c r="BB2662" i="16"/>
  <c r="BC2661" i="16"/>
  <c r="BD2661" i="16"/>
  <c r="BB2661" i="16"/>
  <c r="AK1899" i="15"/>
  <c r="AJ1899" i="15"/>
  <c r="AI1899" i="15"/>
  <c r="AI1903" i="15"/>
  <c r="AJ1903" i="15"/>
  <c r="AK1903" i="15"/>
  <c r="BD82" i="15"/>
  <c r="BC82" i="15"/>
  <c r="BB82" i="15"/>
  <c r="AZ82" i="15"/>
  <c r="AX82" i="15"/>
  <c r="AK1939" i="15"/>
  <c r="AI1939" i="15"/>
  <c r="AH1939" i="15"/>
  <c r="AA1939" i="15"/>
  <c r="AJ1939" i="15"/>
  <c r="AJ1828" i="15"/>
  <c r="AI1828" i="15"/>
  <c r="AH1828" i="15"/>
  <c r="AA1828" i="15"/>
  <c r="AK1828" i="15"/>
  <c r="BD2694" i="16"/>
  <c r="BC2694" i="16"/>
  <c r="BB2694" i="16"/>
  <c r="AI1951" i="15"/>
  <c r="AH1951" i="15"/>
  <c r="AA1951" i="15"/>
  <c r="AJ1951" i="15"/>
  <c r="AK1951" i="15"/>
  <c r="BC81" i="15"/>
  <c r="BB81" i="15"/>
  <c r="AZ81" i="15"/>
  <c r="AX81" i="15"/>
  <c r="BD81" i="15"/>
  <c r="AK1859" i="15"/>
  <c r="AJ1859" i="15"/>
  <c r="AI1859" i="15"/>
  <c r="AH1859" i="15"/>
  <c r="AA1859" i="15"/>
  <c r="AK2053" i="15"/>
  <c r="AJ2053" i="15"/>
  <c r="AI2053" i="15"/>
  <c r="AH2053" i="15"/>
  <c r="AA2053" i="15"/>
  <c r="AI2037" i="15"/>
  <c r="AH2037" i="15"/>
  <c r="AA2037" i="15"/>
  <c r="AK2037" i="15"/>
  <c r="AJ2037" i="15"/>
  <c r="BD86" i="15"/>
  <c r="BC86" i="15"/>
  <c r="BB86" i="15"/>
  <c r="AZ86" i="15"/>
  <c r="AX86" i="15"/>
  <c r="AJ121" i="16"/>
  <c r="AI121" i="16"/>
  <c r="AH121" i="16"/>
  <c r="AA121" i="16"/>
  <c r="AK121" i="16"/>
  <c r="AJ126" i="16"/>
  <c r="AI126" i="16"/>
  <c r="AH126" i="16"/>
  <c r="AA126" i="16"/>
  <c r="AK126" i="16"/>
  <c r="AB110" i="15"/>
  <c r="AA110" i="15"/>
  <c r="AC110" i="15"/>
  <c r="AD110" i="15"/>
  <c r="AD2697" i="17"/>
  <c r="BD2225" i="16"/>
  <c r="BC2225" i="16"/>
  <c r="BB2225" i="16"/>
  <c r="BC2361" i="16"/>
  <c r="BD2361" i="16"/>
  <c r="BB2361" i="16"/>
  <c r="BD2149" i="16"/>
  <c r="BB2149" i="16"/>
  <c r="BC2149" i="16"/>
  <c r="BD2229" i="16"/>
  <c r="BC2229" i="16"/>
  <c r="BB2229" i="16"/>
  <c r="BC2417" i="16"/>
  <c r="BD2417" i="16"/>
  <c r="BB2417" i="16"/>
  <c r="BC2126" i="16"/>
  <c r="BB2126" i="16"/>
  <c r="BD2126" i="16"/>
  <c r="BD2141" i="16"/>
  <c r="BC2141" i="16"/>
  <c r="BB2141" i="16"/>
  <c r="BD2269" i="16"/>
  <c r="BB2269" i="16"/>
  <c r="BC2269" i="16"/>
  <c r="BD2441" i="16"/>
  <c r="BB2441" i="16"/>
  <c r="BC2441" i="16"/>
  <c r="BD2373" i="16"/>
  <c r="BC2373" i="16"/>
  <c r="BB2373" i="16"/>
  <c r="BC2166" i="16"/>
  <c r="BD2166" i="16"/>
  <c r="BB2166" i="16"/>
  <c r="BC2358" i="16"/>
  <c r="BD2358" i="16"/>
  <c r="BB2358" i="16"/>
  <c r="BD2493" i="16"/>
  <c r="BC2493" i="16"/>
  <c r="BB2493" i="16"/>
  <c r="BC2453" i="16"/>
  <c r="BB2453" i="16"/>
  <c r="BD2453" i="16"/>
  <c r="BD2366" i="16"/>
  <c r="BC2366" i="16"/>
  <c r="BB2366" i="16"/>
  <c r="BC2518" i="16"/>
  <c r="BD2518" i="16"/>
  <c r="BB2518" i="16"/>
  <c r="BC2437" i="16"/>
  <c r="BD2437" i="16"/>
  <c r="BB2437" i="16"/>
  <c r="BC2538" i="16"/>
  <c r="BD2538" i="16"/>
  <c r="BB2538" i="16"/>
  <c r="BC2278" i="16"/>
  <c r="BD2278" i="16"/>
  <c r="BB2278" i="16"/>
  <c r="BC2501" i="16"/>
  <c r="BD2501" i="16"/>
  <c r="BB2501" i="16"/>
  <c r="BC2489" i="16"/>
  <c r="BD2489" i="16"/>
  <c r="BB2489" i="16"/>
  <c r="BB2585" i="16"/>
  <c r="BC2585" i="16"/>
  <c r="BD2585" i="16"/>
  <c r="BB2673" i="16"/>
  <c r="BC2673" i="16"/>
  <c r="BD2673" i="16"/>
  <c r="BC2729" i="16"/>
  <c r="BD2729" i="16"/>
  <c r="BB2729" i="16"/>
  <c r="BC2653" i="16"/>
  <c r="BB2653" i="16"/>
  <c r="BD2653" i="16"/>
  <c r="BD2737" i="16"/>
  <c r="BB2737" i="16"/>
  <c r="BC2737" i="16"/>
  <c r="BC2633" i="16"/>
  <c r="BD2633" i="16"/>
  <c r="BB2633" i="16"/>
  <c r="BC2658" i="16"/>
  <c r="BD2658" i="16"/>
  <c r="BB2658" i="16"/>
  <c r="BC2726" i="16"/>
  <c r="BD2726" i="16"/>
  <c r="BB2726" i="16"/>
  <c r="BB2717" i="16"/>
  <c r="BD2717" i="16"/>
  <c r="BC2717" i="16"/>
  <c r="BD2681" i="16"/>
  <c r="BB2681" i="16"/>
  <c r="BC2681" i="16"/>
  <c r="AJ1798" i="15"/>
  <c r="AI1798" i="15"/>
  <c r="AH1798" i="15"/>
  <c r="AA1798" i="15"/>
  <c r="AK1798" i="15"/>
  <c r="BD70" i="15"/>
  <c r="BC70" i="15"/>
  <c r="AI1935" i="15"/>
  <c r="AK1935" i="15"/>
  <c r="AJ1935" i="15"/>
  <c r="AK1806" i="15"/>
  <c r="AJ1806" i="15"/>
  <c r="AI1806" i="15"/>
  <c r="AH1806" i="15"/>
  <c r="AA1806" i="15"/>
  <c r="AK1800" i="15"/>
  <c r="AI1800" i="15"/>
  <c r="AJ1800" i="15"/>
  <c r="AK91" i="16"/>
  <c r="AI91" i="16"/>
  <c r="AH91" i="16"/>
  <c r="AJ91" i="16"/>
  <c r="AJ127" i="16"/>
  <c r="AI127" i="16"/>
  <c r="AH127" i="16"/>
  <c r="AA127" i="16"/>
  <c r="AK127" i="16"/>
  <c r="BB2345" i="16"/>
  <c r="BC2345" i="16"/>
  <c r="BD2345" i="16"/>
  <c r="BB2401" i="16"/>
  <c r="BC2401" i="16"/>
  <c r="BD2401" i="16"/>
  <c r="BD2241" i="16"/>
  <c r="BC2241" i="16"/>
  <c r="BB2241" i="16"/>
  <c r="BD2142" i="16"/>
  <c r="BC2142" i="16"/>
  <c r="BB2142" i="16"/>
  <c r="BD2286" i="16"/>
  <c r="BC2286" i="16"/>
  <c r="BB2286" i="16"/>
  <c r="BD2509" i="16"/>
  <c r="BC2509" i="16"/>
  <c r="BB2509" i="16"/>
  <c r="BD2349" i="16"/>
  <c r="BB2349" i="16"/>
  <c r="BC2349" i="16"/>
  <c r="BB2529" i="16"/>
  <c r="BC2529" i="16"/>
  <c r="BD2529" i="16"/>
  <c r="BD2357" i="16"/>
  <c r="BC2357" i="16"/>
  <c r="BB2357" i="16"/>
  <c r="BC2589" i="16"/>
  <c r="BD2589" i="16"/>
  <c r="BB2589" i="16"/>
  <c r="BC2310" i="16"/>
  <c r="BD2310" i="16"/>
  <c r="BB2310" i="16"/>
  <c r="BC2510" i="16"/>
  <c r="BB2510" i="16"/>
  <c r="BD2510" i="16"/>
  <c r="BC2574" i="16"/>
  <c r="BB2574" i="16"/>
  <c r="BD2574" i="16"/>
  <c r="BD2593" i="16"/>
  <c r="BB2593" i="16"/>
  <c r="BC2593" i="16"/>
  <c r="BC2697" i="16"/>
  <c r="BD2697" i="16"/>
  <c r="BB2697" i="16"/>
  <c r="BC2301" i="16"/>
  <c r="BB2301" i="16"/>
  <c r="BD2301" i="16"/>
  <c r="BD2666" i="16"/>
  <c r="BC2666" i="16"/>
  <c r="BB2666" i="16"/>
  <c r="BC2646" i="16"/>
  <c r="BD2646" i="16"/>
  <c r="BB2646" i="16"/>
  <c r="BC2677" i="16"/>
  <c r="BD2677" i="16"/>
  <c r="BB2677" i="16"/>
  <c r="BD2606" i="16"/>
  <c r="BC2606" i="16"/>
  <c r="BB2606" i="16"/>
  <c r="BD2365" i="16"/>
  <c r="BB2365" i="16"/>
  <c r="BC2365" i="16"/>
  <c r="BC2586" i="16"/>
  <c r="BB2586" i="16"/>
  <c r="BD2586" i="16"/>
  <c r="BB2669" i="16"/>
  <c r="BC2669" i="16"/>
  <c r="BD2669" i="16"/>
  <c r="BC2530" i="16"/>
  <c r="BD2530" i="16"/>
  <c r="BB2530" i="16"/>
  <c r="AJ1814" i="15"/>
  <c r="AI1814" i="15"/>
  <c r="AH1814" i="15"/>
  <c r="AA1814" i="15"/>
  <c r="AK1814" i="15"/>
  <c r="AK1983" i="15"/>
  <c r="AI1983" i="15"/>
  <c r="AJ1983" i="15"/>
  <c r="AK1802" i="15"/>
  <c r="AJ1802" i="15"/>
  <c r="AI1802" i="15"/>
  <c r="AH1802" i="15"/>
  <c r="AA1802" i="15"/>
  <c r="AI1844" i="15"/>
  <c r="AH1844" i="15"/>
  <c r="AA1844" i="15"/>
  <c r="AK1844" i="15"/>
  <c r="AJ1844" i="15"/>
  <c r="AJ1822" i="15"/>
  <c r="AI1822" i="15"/>
  <c r="AH1822" i="15"/>
  <c r="AA1822" i="15"/>
  <c r="AK1822" i="15"/>
  <c r="AK1816" i="15"/>
  <c r="AI1816" i="15"/>
  <c r="AJ1816" i="15"/>
  <c r="AI1863" i="15"/>
  <c r="AH1863" i="15"/>
  <c r="AA1863" i="15"/>
  <c r="AJ1863" i="15"/>
  <c r="AK1863" i="15"/>
  <c r="AJ1804" i="15"/>
  <c r="AI1804" i="15"/>
  <c r="AK1804" i="15"/>
  <c r="AJ52" i="16"/>
  <c r="AK52" i="16"/>
  <c r="AI52" i="16"/>
  <c r="AH52" i="16"/>
  <c r="AA52" i="16"/>
  <c r="AJ108" i="16"/>
  <c r="AK108" i="16"/>
  <c r="AI108" i="16"/>
  <c r="AH108" i="16"/>
  <c r="AA108" i="16"/>
  <c r="BD63" i="16"/>
  <c r="BB63" i="16"/>
  <c r="BC63" i="16"/>
  <c r="AJ68" i="16"/>
  <c r="AI68" i="16"/>
  <c r="AH68" i="16"/>
  <c r="AA68" i="16"/>
  <c r="AK68" i="16"/>
  <c r="J105" i="17"/>
  <c r="R42" i="16"/>
  <c r="AB42" i="16"/>
  <c r="AC42" i="16"/>
  <c r="AT184" i="17"/>
  <c r="AS184" i="17" s="1"/>
  <c r="AR184" i="17" s="1"/>
  <c r="AQ184" i="17" s="1"/>
  <c r="AP184" i="17" s="1"/>
  <c r="AO184" i="17" s="1"/>
  <c r="AN184" i="17" s="1"/>
  <c r="AM184" i="17" s="1"/>
  <c r="AL184" i="17" s="1"/>
  <c r="R48" i="17"/>
  <c r="J48" i="17"/>
  <c r="J100" i="17"/>
  <c r="R58" i="16"/>
  <c r="AC58" i="16"/>
  <c r="AB58" i="16"/>
  <c r="BB2226" i="16"/>
  <c r="BC2226" i="16"/>
  <c r="BD2226" i="16"/>
  <c r="AB134" i="16"/>
  <c r="AC134" i="16"/>
  <c r="J99" i="16"/>
  <c r="AC99" i="16"/>
  <c r="AB99" i="16"/>
  <c r="BM2078" i="16"/>
  <c r="BL2078" i="16"/>
  <c r="BK2078" i="16"/>
  <c r="BJ2078" i="16"/>
  <c r="BI2078" i="16"/>
  <c r="BH2078" i="16"/>
  <c r="BG2078" i="16"/>
  <c r="BF2078" i="16"/>
  <c r="BE2078" i="16"/>
  <c r="BL1813" i="16"/>
  <c r="BK1813" i="16"/>
  <c r="BJ1813" i="16"/>
  <c r="BI1813" i="16"/>
  <c r="BH1813" i="16"/>
  <c r="BG1813" i="16"/>
  <c r="BF1813" i="16"/>
  <c r="BE1813" i="16"/>
  <c r="BM1813" i="16"/>
  <c r="BL2113" i="16"/>
  <c r="BM2113" i="16"/>
  <c r="BK2113" i="16"/>
  <c r="BJ2113" i="16"/>
  <c r="BI2113" i="16"/>
  <c r="BH2113" i="16"/>
  <c r="BG2113" i="16"/>
  <c r="BF2113" i="16"/>
  <c r="BE2113" i="16"/>
  <c r="BM1997" i="16"/>
  <c r="BL1997" i="16"/>
  <c r="BK1997" i="16"/>
  <c r="BJ1997" i="16"/>
  <c r="BI1997" i="16"/>
  <c r="BH1997" i="16"/>
  <c r="BG1997" i="16"/>
  <c r="BF1997" i="16"/>
  <c r="BE1997" i="16"/>
  <c r="CW15" i="16"/>
  <c r="CV15" i="16"/>
  <c r="CU15" i="16"/>
  <c r="CT15" i="16"/>
  <c r="CS15" i="16"/>
  <c r="CR15" i="16"/>
  <c r="CQ15" i="16"/>
  <c r="CP15" i="16"/>
  <c r="CO15" i="16"/>
  <c r="BL2053" i="16"/>
  <c r="BK2053" i="16"/>
  <c r="BJ2053" i="16"/>
  <c r="BI2053" i="16"/>
  <c r="BH2053" i="16"/>
  <c r="BG2053" i="16"/>
  <c r="BF2053" i="16"/>
  <c r="BE2053" i="16"/>
  <c r="BM2053" i="16"/>
  <c r="BL1797" i="16"/>
  <c r="BK1797" i="16"/>
  <c r="BJ1797" i="16"/>
  <c r="BI1797" i="16"/>
  <c r="BH1797" i="16"/>
  <c r="BG1797" i="16"/>
  <c r="BF1797" i="16"/>
  <c r="BE1797" i="16"/>
  <c r="BM1797" i="16"/>
  <c r="BL1889" i="16"/>
  <c r="BK1889" i="16"/>
  <c r="BJ1889" i="16"/>
  <c r="BI1889" i="16"/>
  <c r="BH1889" i="16"/>
  <c r="BG1889" i="16"/>
  <c r="BF1889" i="16"/>
  <c r="BE1889" i="16"/>
  <c r="BM1889" i="16"/>
  <c r="BM2082" i="16"/>
  <c r="BL2082" i="16"/>
  <c r="BK2082" i="16"/>
  <c r="BJ2082" i="16"/>
  <c r="BI2082" i="16"/>
  <c r="BH2082" i="16"/>
  <c r="BG2082" i="16"/>
  <c r="BF2082" i="16"/>
  <c r="BE2082" i="16"/>
  <c r="BL1885" i="16"/>
  <c r="BK1885" i="16"/>
  <c r="BJ1885" i="16"/>
  <c r="BI1885" i="16"/>
  <c r="BH1885" i="16"/>
  <c r="BG1885" i="16"/>
  <c r="BF1885" i="16"/>
  <c r="BE1885" i="16"/>
  <c r="BM1885" i="16"/>
  <c r="AB86" i="16"/>
  <c r="AC86" i="16"/>
  <c r="BC2274" i="16"/>
  <c r="BD2274" i="16"/>
  <c r="BB2274" i="16"/>
  <c r="BB2338" i="16"/>
  <c r="BC2338" i="16"/>
  <c r="BD2338" i="16"/>
  <c r="BC2402" i="16"/>
  <c r="BD2402" i="16"/>
  <c r="BB2402" i="16"/>
  <c r="BB2714" i="16"/>
  <c r="BC2714" i="16"/>
  <c r="BD2714" i="16"/>
  <c r="AT133" i="15"/>
  <c r="AS133" i="15"/>
  <c r="AR133" i="15"/>
  <c r="AQ133" i="15"/>
  <c r="AP133" i="15"/>
  <c r="AO133" i="15"/>
  <c r="AN133" i="15"/>
  <c r="AM133" i="15"/>
  <c r="AL133" i="15"/>
  <c r="BM33" i="15"/>
  <c r="BL33" i="15"/>
  <c r="BK33" i="15"/>
  <c r="BJ33" i="15"/>
  <c r="BI33" i="15"/>
  <c r="BH33" i="15"/>
  <c r="BG33" i="15"/>
  <c r="BF33" i="15"/>
  <c r="BE33" i="15"/>
  <c r="AT149" i="15"/>
  <c r="AS149" i="15"/>
  <c r="AR149" i="15"/>
  <c r="AQ149" i="15"/>
  <c r="AP149" i="15"/>
  <c r="AO149" i="15"/>
  <c r="AN149" i="15"/>
  <c r="AM149" i="15"/>
  <c r="AL149" i="15"/>
  <c r="BM84" i="15"/>
  <c r="BL84" i="15"/>
  <c r="BK84" i="15"/>
  <c r="BJ84" i="15"/>
  <c r="BI84" i="15"/>
  <c r="BH84" i="15"/>
  <c r="BG84" i="15"/>
  <c r="BF84" i="15"/>
  <c r="BE84" i="15"/>
  <c r="BM38" i="15"/>
  <c r="BL38" i="15"/>
  <c r="BK38" i="15"/>
  <c r="BJ38" i="15"/>
  <c r="BI38" i="15"/>
  <c r="BH38" i="15"/>
  <c r="BG38" i="15"/>
  <c r="BF38" i="15"/>
  <c r="BE38" i="15"/>
  <c r="R51" i="15"/>
  <c r="AC51" i="15"/>
  <c r="AD51" i="15"/>
  <c r="AB51" i="15"/>
  <c r="K34" i="7"/>
  <c r="G81" i="7"/>
  <c r="J92" i="15"/>
  <c r="AC92" i="15"/>
  <c r="AD92" i="15"/>
  <c r="AB92" i="15"/>
  <c r="AI1993" i="15"/>
  <c r="AH1993" i="15"/>
  <c r="AA1993" i="15"/>
  <c r="AK1993" i="15"/>
  <c r="AJ1993" i="15"/>
  <c r="AK2347" i="15"/>
  <c r="AJ2347" i="15"/>
  <c r="AI2347" i="15"/>
  <c r="AH2347" i="15"/>
  <c r="AA2347" i="15"/>
  <c r="AK2411" i="15"/>
  <c r="AJ2411" i="15"/>
  <c r="AI2411" i="15"/>
  <c r="AH2411" i="15"/>
  <c r="AA2411" i="15"/>
  <c r="AK2475" i="15"/>
  <c r="AJ2475" i="15"/>
  <c r="AI2475" i="15"/>
  <c r="AK2539" i="15"/>
  <c r="AJ2539" i="15"/>
  <c r="AI2539" i="15"/>
  <c r="AK2603" i="15"/>
  <c r="AJ2603" i="15"/>
  <c r="AI2603" i="15"/>
  <c r="AH2603" i="15"/>
  <c r="AA2603" i="15"/>
  <c r="AK2667" i="15"/>
  <c r="AJ2667" i="15"/>
  <c r="AI2667" i="15"/>
  <c r="AH2667" i="15"/>
  <c r="AA2667" i="15"/>
  <c r="AK2731" i="15"/>
  <c r="AJ2731" i="15"/>
  <c r="AI2731" i="15"/>
  <c r="J68" i="15"/>
  <c r="AC68" i="15"/>
  <c r="AD68" i="15"/>
  <c r="AB68" i="15"/>
  <c r="G26" i="7"/>
  <c r="D16" i="7"/>
  <c r="D19" i="7" s="1"/>
  <c r="J74" i="7"/>
  <c r="AK2335" i="15"/>
  <c r="AI2335" i="15"/>
  <c r="AH2335" i="15"/>
  <c r="AA2335" i="15"/>
  <c r="AJ2335" i="15"/>
  <c r="AJ2399" i="15"/>
  <c r="AI2399" i="15"/>
  <c r="AH2399" i="15"/>
  <c r="AA2399" i="15"/>
  <c r="AK2399" i="15"/>
  <c r="AI2463" i="15"/>
  <c r="AK2463" i="15"/>
  <c r="AJ2463" i="15"/>
  <c r="AI2527" i="15"/>
  <c r="AH2527" i="15"/>
  <c r="AA2527" i="15"/>
  <c r="AK2527" i="15"/>
  <c r="AJ2527" i="15"/>
  <c r="AK2591" i="15"/>
  <c r="AI2591" i="15"/>
  <c r="AH2591" i="15"/>
  <c r="AA2591" i="15"/>
  <c r="AJ2591" i="15"/>
  <c r="AK2655" i="15"/>
  <c r="AJ2655" i="15"/>
  <c r="AI2655" i="15"/>
  <c r="AH2655" i="15"/>
  <c r="AA2655" i="15"/>
  <c r="AK2719" i="15"/>
  <c r="AJ2719" i="15"/>
  <c r="AI2719" i="15"/>
  <c r="AH2719" i="15"/>
  <c r="AA2719" i="15"/>
  <c r="R63" i="11"/>
  <c r="S63" i="11"/>
  <c r="U63" i="11"/>
  <c r="G49" i="6"/>
  <c r="T49" i="6"/>
  <c r="H89" i="14"/>
  <c r="S89" i="14"/>
  <c r="U89" i="14"/>
  <c r="G53" i="6"/>
  <c r="T53" i="6"/>
  <c r="I48" i="13"/>
  <c r="K24" i="13"/>
  <c r="K32" i="13"/>
  <c r="J65" i="13"/>
  <c r="T23" i="4"/>
  <c r="G23" i="4"/>
  <c r="G43" i="4"/>
  <c r="T43" i="4"/>
  <c r="J51" i="4"/>
  <c r="AS45" i="16"/>
  <c r="AR45" i="16"/>
  <c r="AQ45" i="16"/>
  <c r="AP45" i="16"/>
  <c r="AO45" i="16"/>
  <c r="AN45" i="16"/>
  <c r="AM45" i="16"/>
  <c r="AL45" i="16"/>
  <c r="AT45" i="16"/>
  <c r="AT156" i="16"/>
  <c r="AS156" i="16"/>
  <c r="AR156" i="16"/>
  <c r="AQ156" i="16"/>
  <c r="AP156" i="16"/>
  <c r="AO156" i="16"/>
  <c r="AN156" i="16"/>
  <c r="AM156" i="16"/>
  <c r="AL156" i="16"/>
  <c r="AD2520" i="15"/>
  <c r="AB2520" i="15"/>
  <c r="AD2376" i="15"/>
  <c r="AB2376" i="15"/>
  <c r="AD1864" i="15"/>
  <c r="AB1864" i="15"/>
  <c r="AB2203" i="15"/>
  <c r="AD2203" i="15"/>
  <c r="AB2271" i="15"/>
  <c r="AD2271" i="15"/>
  <c r="AD1958" i="15"/>
  <c r="AB1958" i="15"/>
  <c r="AD2494" i="15"/>
  <c r="AB2494" i="15"/>
  <c r="AD2238" i="15"/>
  <c r="AB2238" i="15"/>
  <c r="BB47" i="15"/>
  <c r="AZ47" i="15"/>
  <c r="AX47" i="15"/>
  <c r="AH87" i="15"/>
  <c r="AH114" i="15"/>
  <c r="AH56" i="15"/>
  <c r="BB52" i="15"/>
  <c r="AZ52" i="15"/>
  <c r="AX52" i="15"/>
  <c r="AH94" i="15"/>
  <c r="AH112" i="15"/>
  <c r="AH54" i="15"/>
  <c r="AH34" i="15"/>
  <c r="AH126" i="15"/>
  <c r="AH66" i="15"/>
  <c r="AH148" i="15"/>
  <c r="AH2018" i="17"/>
  <c r="AA2018" i="17" s="1"/>
  <c r="BB51" i="17"/>
  <c r="AZ51" i="17"/>
  <c r="AX51" i="17" s="1"/>
  <c r="AH2331" i="17"/>
  <c r="AA2331" i="17"/>
  <c r="AH2175" i="17"/>
  <c r="AA2175" i="17"/>
  <c r="AH1859" i="17"/>
  <c r="AA1859" i="17" s="1"/>
  <c r="BB44" i="17"/>
  <c r="AZ44" i="17" s="1"/>
  <c r="AX44" i="17" s="1"/>
  <c r="AH2384" i="17"/>
  <c r="AA2384" i="17" s="1"/>
  <c r="AH2587" i="17"/>
  <c r="AA2587" i="17"/>
  <c r="AH2624" i="17"/>
  <c r="AA2624" i="17" s="1"/>
  <c r="AH1890" i="17"/>
  <c r="AA1890" i="17" s="1"/>
  <c r="AH2407" i="17"/>
  <c r="AA2407" i="17" s="1"/>
  <c r="AH2515" i="17"/>
  <c r="AA2515" i="17"/>
  <c r="AH2695" i="17"/>
  <c r="AA2695" i="17" s="1"/>
  <c r="AH2512" i="17"/>
  <c r="AA2512" i="17" s="1"/>
  <c r="AH2296" i="17"/>
  <c r="AA2296" i="17"/>
  <c r="AH2485" i="17"/>
  <c r="AA2485" i="17" s="1"/>
  <c r="AH2711" i="17"/>
  <c r="AA2711" i="17" s="1"/>
  <c r="AH1922" i="17"/>
  <c r="AA1922" i="17" s="1"/>
  <c r="AH2598" i="17"/>
  <c r="AA2598" i="17"/>
  <c r="AH2543" i="17"/>
  <c r="AA2543" i="17" s="1"/>
  <c r="BB99" i="17"/>
  <c r="AZ99" i="17" s="1"/>
  <c r="AX99" i="17" s="1"/>
  <c r="AH2688" i="17"/>
  <c r="AA2688" i="17"/>
  <c r="AH2629" i="17"/>
  <c r="AA2629" i="17" s="1"/>
  <c r="AH2165" i="17"/>
  <c r="AA2165" i="17"/>
  <c r="AH2032" i="17"/>
  <c r="AA2032" i="17"/>
  <c r="AH2582" i="17"/>
  <c r="AA2582" i="17"/>
  <c r="AH2240" i="17"/>
  <c r="AA2240" i="17" s="1"/>
  <c r="AH2477" i="17"/>
  <c r="AA2477" i="17"/>
  <c r="AH2261" i="17"/>
  <c r="AA2261" i="17"/>
  <c r="AH2666" i="17"/>
  <c r="AA2666" i="17"/>
  <c r="AD2504" i="16"/>
  <c r="AB2504" i="16"/>
  <c r="AH2538" i="17"/>
  <c r="AA2538" i="17"/>
  <c r="AH2442" i="17"/>
  <c r="AA2442" i="17"/>
  <c r="AH2559" i="17"/>
  <c r="AA2559" i="17" s="1"/>
  <c r="AH2251" i="17"/>
  <c r="AA2251" i="17"/>
  <c r="AH2159" i="17"/>
  <c r="AA2159" i="17"/>
  <c r="AH1934" i="17"/>
  <c r="AA1934" i="17"/>
  <c r="AH2070" i="17"/>
  <c r="AA2070" i="17" s="1"/>
  <c r="AH2719" i="17"/>
  <c r="AA2719" i="17"/>
  <c r="AH2080" i="17"/>
  <c r="AA2080" i="17"/>
  <c r="AH2212" i="17"/>
  <c r="AA2212" i="17"/>
  <c r="AH2171" i="17"/>
  <c r="AA2171" i="17"/>
  <c r="AB2344" i="16"/>
  <c r="AD2344" i="16"/>
  <c r="AH2575" i="17"/>
  <c r="AA2575" i="17" s="1"/>
  <c r="AH2723" i="17"/>
  <c r="AA2723" i="17"/>
  <c r="AH2465" i="17"/>
  <c r="AA2465" i="17" s="1"/>
  <c r="AH2020" i="17"/>
  <c r="AA2020" i="17" s="1"/>
  <c r="AH2304" i="17"/>
  <c r="AA2304" i="17" s="1"/>
  <c r="AH2541" i="17"/>
  <c r="AA2541" i="17"/>
  <c r="AH2325" i="17"/>
  <c r="AA2325" i="17" s="1"/>
  <c r="AH2677" i="17"/>
  <c r="AA2677" i="17" s="1"/>
  <c r="AH2090" i="17"/>
  <c r="AA2090" i="17" s="1"/>
  <c r="AH1851" i="17"/>
  <c r="AA1851" i="17"/>
  <c r="AH2000" i="17"/>
  <c r="AA2000" i="17"/>
  <c r="AH2513" i="17"/>
  <c r="AA2513" i="17" s="1"/>
  <c r="AH2398" i="17"/>
  <c r="AA2398" i="17"/>
  <c r="AH2218" i="17"/>
  <c r="AA2218" i="17" s="1"/>
  <c r="AH2651" i="17"/>
  <c r="AA2651" i="17"/>
  <c r="AH2326" i="17"/>
  <c r="AA2326" i="17"/>
  <c r="AH2154" i="17"/>
  <c r="AA2154" i="17"/>
  <c r="AH2552" i="17"/>
  <c r="AA2552" i="17" s="1"/>
  <c r="AH2658" i="17"/>
  <c r="AA2658" i="17"/>
  <c r="AH2137" i="17"/>
  <c r="AA2137" i="17"/>
  <c r="AH2654" i="17"/>
  <c r="AA2654" i="17" s="1"/>
  <c r="BB34" i="17"/>
  <c r="AZ34" i="17"/>
  <c r="AX34" i="17" s="1"/>
  <c r="AH1936" i="17"/>
  <c r="AA1936" i="17"/>
  <c r="BB98" i="17"/>
  <c r="AZ98" i="17"/>
  <c r="AX98" i="17" s="1"/>
  <c r="AH2531" i="17"/>
  <c r="AA2531" i="17"/>
  <c r="AH2532" i="17"/>
  <c r="AA2532" i="17" s="1"/>
  <c r="AH2683" i="17"/>
  <c r="AA2683" i="17"/>
  <c r="AW152" i="16"/>
  <c r="AX152" i="16"/>
  <c r="AD152" i="16"/>
  <c r="AW100" i="16"/>
  <c r="AX100" i="16"/>
  <c r="AD100" i="16"/>
  <c r="AW148" i="16"/>
  <c r="AX148" i="16"/>
  <c r="AD148" i="16"/>
  <c r="BC2370" i="16"/>
  <c r="BD2370" i="16"/>
  <c r="BB2370" i="16"/>
  <c r="AT195" i="17"/>
  <c r="AS195" i="17" s="1"/>
  <c r="AR195" i="17" s="1"/>
  <c r="AQ195" i="17" s="1"/>
  <c r="AP195" i="17" s="1"/>
  <c r="AO195" i="17" s="1"/>
  <c r="AN195" i="17" s="1"/>
  <c r="AM195" i="17" s="1"/>
  <c r="AL195" i="17" s="1"/>
  <c r="BM106" i="17"/>
  <c r="BL106" i="17"/>
  <c r="BK106" i="17"/>
  <c r="BJ106" i="17" s="1"/>
  <c r="BI106" i="17" s="1"/>
  <c r="BH106" i="17" s="1"/>
  <c r="BG106" i="17" s="1"/>
  <c r="BF106" i="17" s="1"/>
  <c r="BE106" i="17" s="1"/>
  <c r="P196" i="17"/>
  <c r="P172" i="17"/>
  <c r="P59" i="17"/>
  <c r="P122" i="17"/>
  <c r="P140" i="17"/>
  <c r="P195" i="17"/>
  <c r="P141" i="17"/>
  <c r="R141" i="17" s="1"/>
  <c r="P85" i="17"/>
  <c r="P105" i="17"/>
  <c r="R105" i="17" s="1"/>
  <c r="P155" i="17"/>
  <c r="R155" i="17" s="1"/>
  <c r="P165" i="17"/>
  <c r="P79" i="17"/>
  <c r="P114" i="17"/>
  <c r="P151" i="17"/>
  <c r="P75" i="17"/>
  <c r="R75" i="17" s="1"/>
  <c r="P71" i="17"/>
  <c r="R71" i="17" s="1"/>
  <c r="P84" i="17"/>
  <c r="P126" i="17"/>
  <c r="P69" i="17"/>
  <c r="R69" i="17" s="1"/>
  <c r="P87" i="17"/>
  <c r="P144" i="17"/>
  <c r="R144" i="17" s="1"/>
  <c r="P109" i="17"/>
  <c r="R109" i="17" s="1"/>
  <c r="P88" i="17"/>
  <c r="P148" i="17"/>
  <c r="P160" i="17"/>
  <c r="R160" i="17" s="1"/>
  <c r="P167" i="17"/>
  <c r="P112" i="17"/>
  <c r="P133" i="17"/>
  <c r="P89" i="17"/>
  <c r="R89" i="17" s="1"/>
  <c r="P102" i="17"/>
  <c r="R102" i="17" s="1"/>
  <c r="P135" i="17"/>
  <c r="P150" i="17"/>
  <c r="P162" i="17"/>
  <c r="P103" i="17"/>
  <c r="R103" i="17" s="1"/>
  <c r="P115" i="17"/>
  <c r="R115" i="17" s="1"/>
  <c r="P137" i="17"/>
  <c r="P152" i="17"/>
  <c r="R152" i="17" s="1"/>
  <c r="P163" i="17"/>
  <c r="P104" i="17"/>
  <c r="R104" i="17" s="1"/>
  <c r="P116" i="17"/>
  <c r="R116" i="17" s="1"/>
  <c r="P154" i="17"/>
  <c r="P164" i="17"/>
  <c r="P119" i="17"/>
  <c r="R119" i="17" s="1"/>
  <c r="P157" i="17"/>
  <c r="P97" i="17"/>
  <c r="R97" i="17" s="1"/>
  <c r="P118" i="17"/>
  <c r="R118" i="17" s="1"/>
  <c r="P153" i="17"/>
  <c r="R153" i="17" s="1"/>
  <c r="P90" i="17"/>
  <c r="R90" i="17" s="1"/>
  <c r="P86" i="17"/>
  <c r="P143" i="17"/>
  <c r="R143" i="17" s="1"/>
  <c r="P146" i="17"/>
  <c r="P128" i="17"/>
  <c r="P82" i="17"/>
  <c r="P106" i="17"/>
  <c r="P70" i="17"/>
  <c r="P187" i="17"/>
  <c r="R187" i="17" s="1"/>
  <c r="P98" i="17"/>
  <c r="P139" i="17"/>
  <c r="P78" i="17"/>
  <c r="P131" i="17"/>
  <c r="R131" i="17" s="1"/>
  <c r="P74" i="17"/>
  <c r="R74" i="17" s="1"/>
  <c r="P185" i="17"/>
  <c r="R185" i="17" s="1"/>
  <c r="P171" i="17"/>
  <c r="P120" i="17"/>
  <c r="P147" i="17"/>
  <c r="P134" i="17"/>
  <c r="R134" i="17" s="1"/>
  <c r="P178" i="17"/>
  <c r="R178" i="17" s="1"/>
  <c r="P180" i="17"/>
  <c r="R180" i="17" s="1"/>
  <c r="P179" i="17"/>
  <c r="R179" i="17" s="1"/>
  <c r="P188" i="17"/>
  <c r="P95" i="17"/>
  <c r="P123" i="17"/>
  <c r="P132" i="17"/>
  <c r="P60" i="17"/>
  <c r="R60" i="17" s="1"/>
  <c r="J71" i="16"/>
  <c r="AB71" i="16"/>
  <c r="AC71" i="16"/>
  <c r="J67" i="16"/>
  <c r="AB67" i="16"/>
  <c r="AC67" i="16"/>
  <c r="AC107" i="16"/>
  <c r="AB107" i="16"/>
  <c r="R26" i="16"/>
  <c r="K26" i="16"/>
  <c r="AB26" i="16"/>
  <c r="AC26" i="16"/>
  <c r="BC2386" i="16"/>
  <c r="BD2386" i="16"/>
  <c r="BB2386" i="16"/>
  <c r="J70" i="16"/>
  <c r="AB70" i="16"/>
  <c r="AC70" i="16"/>
  <c r="BM2037" i="16"/>
  <c r="BL2037" i="16"/>
  <c r="BK2037" i="16"/>
  <c r="BJ2037" i="16"/>
  <c r="BI2037" i="16"/>
  <c r="BH2037" i="16"/>
  <c r="BG2037" i="16"/>
  <c r="BF2037" i="16"/>
  <c r="BE2037" i="16"/>
  <c r="BM1781" i="16"/>
  <c r="BL1781" i="16"/>
  <c r="BK1781" i="16"/>
  <c r="BJ1781" i="16"/>
  <c r="BI1781" i="16"/>
  <c r="BH1781" i="16"/>
  <c r="BG1781" i="16"/>
  <c r="BF1781" i="16"/>
  <c r="BE1781" i="16"/>
  <c r="BM2106" i="16"/>
  <c r="BL2106" i="16"/>
  <c r="BK2106" i="16"/>
  <c r="BJ2106" i="16"/>
  <c r="BI2106" i="16"/>
  <c r="BH2106" i="16"/>
  <c r="BG2106" i="16"/>
  <c r="BF2106" i="16"/>
  <c r="BE2106" i="16"/>
  <c r="BM1965" i="16"/>
  <c r="BL1965" i="16"/>
  <c r="BK1965" i="16"/>
  <c r="BJ1965" i="16"/>
  <c r="BI1965" i="16"/>
  <c r="BH1965" i="16"/>
  <c r="BG1965" i="16"/>
  <c r="BF1965" i="16"/>
  <c r="BE1965" i="16"/>
  <c r="BL2118" i="16"/>
  <c r="BK2118" i="16"/>
  <c r="BJ2118" i="16"/>
  <c r="BI2118" i="16"/>
  <c r="BH2118" i="16"/>
  <c r="BG2118" i="16"/>
  <c r="BF2118" i="16"/>
  <c r="BE2118" i="16"/>
  <c r="BM2118" i="16"/>
  <c r="BL2021" i="16"/>
  <c r="BM2021" i="16"/>
  <c r="BK2021" i="16"/>
  <c r="BJ2021" i="16"/>
  <c r="BI2021" i="16"/>
  <c r="BH2021" i="16"/>
  <c r="BG2021" i="16"/>
  <c r="BF2021" i="16"/>
  <c r="BE2021" i="16"/>
  <c r="CW16" i="16"/>
  <c r="CV16" i="16"/>
  <c r="CU16" i="16"/>
  <c r="CT16" i="16"/>
  <c r="CS16" i="16"/>
  <c r="CR16" i="16"/>
  <c r="CQ16" i="16"/>
  <c r="CP16" i="16"/>
  <c r="CO16" i="16"/>
  <c r="BM1857" i="16"/>
  <c r="BL1857" i="16"/>
  <c r="BK1857" i="16"/>
  <c r="BJ1857" i="16"/>
  <c r="BI1857" i="16"/>
  <c r="BH1857" i="16"/>
  <c r="BG1857" i="16"/>
  <c r="BF1857" i="16"/>
  <c r="BE1857" i="16"/>
  <c r="BL2073" i="16"/>
  <c r="BM2073" i="16"/>
  <c r="BK2073" i="16"/>
  <c r="BJ2073" i="16"/>
  <c r="BI2073" i="16"/>
  <c r="BH2073" i="16"/>
  <c r="BG2073" i="16"/>
  <c r="BF2073" i="16"/>
  <c r="BE2073" i="16"/>
  <c r="BM1853" i="16"/>
  <c r="BL1853" i="16"/>
  <c r="BK1853" i="16"/>
  <c r="BJ1853" i="16"/>
  <c r="BI1853" i="16"/>
  <c r="BH1853" i="16"/>
  <c r="BG1853" i="16"/>
  <c r="BF1853" i="16"/>
  <c r="BE1853" i="16"/>
  <c r="BC2185" i="16"/>
  <c r="BD2185" i="16"/>
  <c r="BB2185" i="16"/>
  <c r="J115" i="16"/>
  <c r="AB115" i="16"/>
  <c r="AC115" i="16"/>
  <c r="BB2582" i="16"/>
  <c r="BC2582" i="16"/>
  <c r="BD2582" i="16"/>
  <c r="AB102" i="16"/>
  <c r="AC102" i="16"/>
  <c r="AT25" i="15"/>
  <c r="AS25" i="15"/>
  <c r="AR25" i="15"/>
  <c r="AQ25" i="15"/>
  <c r="AP25" i="15"/>
  <c r="AO25" i="15"/>
  <c r="AN25" i="15"/>
  <c r="AM25" i="15"/>
  <c r="AL25" i="15"/>
  <c r="BM56" i="15"/>
  <c r="BL56" i="15"/>
  <c r="BK56" i="15"/>
  <c r="BJ56" i="15"/>
  <c r="BI56" i="15"/>
  <c r="BH56" i="15"/>
  <c r="BG56" i="15"/>
  <c r="BF56" i="15"/>
  <c r="BE56" i="15"/>
  <c r="BM27" i="15"/>
  <c r="BL27" i="15"/>
  <c r="BK27" i="15"/>
  <c r="BJ27" i="15"/>
  <c r="BI27" i="15"/>
  <c r="BH27" i="15"/>
  <c r="BG27" i="15"/>
  <c r="BF27" i="15"/>
  <c r="BE27" i="15"/>
  <c r="BK54" i="15"/>
  <c r="BJ54" i="15"/>
  <c r="BI54" i="15"/>
  <c r="BH54" i="15"/>
  <c r="BG54" i="15"/>
  <c r="BF54" i="15"/>
  <c r="BE54" i="15"/>
  <c r="BM54" i="15"/>
  <c r="BL54" i="15"/>
  <c r="G41" i="7"/>
  <c r="P41" i="7"/>
  <c r="R41" i="7" s="1"/>
  <c r="G88" i="7"/>
  <c r="AK2009" i="15"/>
  <c r="AJ2009" i="15"/>
  <c r="AI2009" i="15"/>
  <c r="AH2009" i="15"/>
  <c r="AA2009" i="15"/>
  <c r="AK2355" i="15"/>
  <c r="AI2355" i="15"/>
  <c r="AH2355" i="15"/>
  <c r="AA2355" i="15"/>
  <c r="AJ2355" i="15"/>
  <c r="AK2419" i="15"/>
  <c r="AI2419" i="15"/>
  <c r="AH2419" i="15"/>
  <c r="AA2419" i="15"/>
  <c r="AJ2419" i="15"/>
  <c r="AK2483" i="15"/>
  <c r="AI2483" i="15"/>
  <c r="AJ2483" i="15"/>
  <c r="AK2547" i="15"/>
  <c r="AI2547" i="15"/>
  <c r="AJ2547" i="15"/>
  <c r="AK2611" i="15"/>
  <c r="AI2611" i="15"/>
  <c r="AJ2611" i="15"/>
  <c r="AK2675" i="15"/>
  <c r="AI2675" i="15"/>
  <c r="AH2675" i="15"/>
  <c r="AA2675" i="15"/>
  <c r="AJ2675" i="15"/>
  <c r="G27" i="7"/>
  <c r="G33" i="7"/>
  <c r="G76" i="7"/>
  <c r="AJ1985" i="15"/>
  <c r="AI1985" i="15"/>
  <c r="AK1985" i="15"/>
  <c r="AI2343" i="15"/>
  <c r="AH2343" i="15"/>
  <c r="AA2343" i="15"/>
  <c r="AK2343" i="15"/>
  <c r="AJ2343" i="15"/>
  <c r="AI2407" i="15"/>
  <c r="AK2407" i="15"/>
  <c r="AJ2407" i="15"/>
  <c r="AI2471" i="15"/>
  <c r="AH2471" i="15"/>
  <c r="AA2471" i="15"/>
  <c r="AJ2471" i="15"/>
  <c r="AK2471" i="15"/>
  <c r="AI2535" i="15"/>
  <c r="AH2535" i="15"/>
  <c r="AA2535" i="15"/>
  <c r="AK2535" i="15"/>
  <c r="AJ2535" i="15"/>
  <c r="AI2599" i="15"/>
  <c r="AH2599" i="15"/>
  <c r="AA2599" i="15"/>
  <c r="AK2599" i="15"/>
  <c r="AJ2599" i="15"/>
  <c r="AK2663" i="15"/>
  <c r="AJ2663" i="15"/>
  <c r="AI2663" i="15"/>
  <c r="AH2663" i="15"/>
  <c r="AA2663" i="15"/>
  <c r="AK2727" i="15"/>
  <c r="AJ2727" i="15"/>
  <c r="AI2727" i="15"/>
  <c r="AH2727" i="15"/>
  <c r="AA2727" i="15"/>
  <c r="R40" i="11"/>
  <c r="S40" i="11"/>
  <c r="U40" i="11"/>
  <c r="R22" i="11"/>
  <c r="J155" i="11"/>
  <c r="S155" i="11"/>
  <c r="U155" i="11"/>
  <c r="H45" i="8"/>
  <c r="S45" i="8"/>
  <c r="U45" i="8"/>
  <c r="G52" i="6"/>
  <c r="T52" i="6"/>
  <c r="J42" i="13"/>
  <c r="T53" i="4"/>
  <c r="G53" i="4"/>
  <c r="G41" i="4"/>
  <c r="T41" i="4"/>
  <c r="AS111" i="16"/>
  <c r="AR111" i="16"/>
  <c r="AQ111" i="16"/>
  <c r="AP111" i="16"/>
  <c r="AO111" i="16"/>
  <c r="AN111" i="16"/>
  <c r="AM111" i="16"/>
  <c r="AL111" i="16"/>
  <c r="AT111" i="16"/>
  <c r="AT27" i="16"/>
  <c r="AS27" i="16"/>
  <c r="AR27" i="16"/>
  <c r="AQ27" i="16"/>
  <c r="AP27" i="16"/>
  <c r="AO27" i="16"/>
  <c r="AN27" i="16"/>
  <c r="AM27" i="16"/>
  <c r="AL27" i="16"/>
  <c r="AB1813" i="15"/>
  <c r="AD1813" i="15"/>
  <c r="AD1880" i="15"/>
  <c r="AB1880" i="15"/>
  <c r="AB141" i="15"/>
  <c r="AA141" i="15"/>
  <c r="AC141" i="15"/>
  <c r="AD141" i="15"/>
  <c r="AB2075" i="15"/>
  <c r="AD2075" i="15"/>
  <c r="AD2214" i="15"/>
  <c r="AB2214" i="15"/>
  <c r="AB40" i="15"/>
  <c r="AA40" i="15"/>
  <c r="AC40" i="15"/>
  <c r="AD40" i="15"/>
  <c r="AB116" i="15"/>
  <c r="AA116" i="15"/>
  <c r="AC116" i="15"/>
  <c r="AD116" i="15"/>
  <c r="AB69" i="15"/>
  <c r="AA69" i="15"/>
  <c r="AC69" i="15"/>
  <c r="AD69" i="15"/>
  <c r="AH154" i="15"/>
  <c r="AB139" i="15"/>
  <c r="AA139" i="15"/>
  <c r="AC139" i="15"/>
  <c r="AD139" i="15"/>
  <c r="AB52" i="15"/>
  <c r="AA52" i="15"/>
  <c r="AC52" i="15"/>
  <c r="AD52" i="15"/>
  <c r="AA122" i="15"/>
  <c r="AC122" i="15"/>
  <c r="AD122" i="15"/>
  <c r="AB122" i="15"/>
  <c r="AA98" i="15"/>
  <c r="AC98" i="15"/>
  <c r="AD98" i="15"/>
  <c r="AB98" i="15"/>
  <c r="AA135" i="15"/>
  <c r="AC135" i="15"/>
  <c r="AD135" i="15"/>
  <c r="AB135" i="15"/>
  <c r="AH37" i="15"/>
  <c r="AH2359" i="17"/>
  <c r="AA2359" i="17" s="1"/>
  <c r="AH2319" i="17"/>
  <c r="AA2319" i="17"/>
  <c r="AH2523" i="17"/>
  <c r="AA2523" i="17"/>
  <c r="AA1998" i="17"/>
  <c r="AH2472" i="17"/>
  <c r="AA2472" i="17"/>
  <c r="AH2162" i="17"/>
  <c r="AA2162" i="17"/>
  <c r="AH2405" i="17"/>
  <c r="AA2405" i="17"/>
  <c r="AH2056" i="17"/>
  <c r="AA2056" i="17"/>
  <c r="AH2480" i="17"/>
  <c r="AA2480" i="17"/>
  <c r="AH1825" i="17"/>
  <c r="AA1825" i="17"/>
  <c r="AH2323" i="17"/>
  <c r="AA2323" i="17"/>
  <c r="AH2142" i="17"/>
  <c r="AA2142" i="17"/>
  <c r="AH2317" i="17"/>
  <c r="AA2317" i="17" s="1"/>
  <c r="AH2519" i="17"/>
  <c r="AA2519" i="17"/>
  <c r="AH1816" i="17"/>
  <c r="AA1816" i="17"/>
  <c r="AH2592" i="17"/>
  <c r="AA2592" i="17"/>
  <c r="AH2288" i="17"/>
  <c r="AA2288" i="17" s="1"/>
  <c r="AH2525" i="17"/>
  <c r="AA2525" i="17"/>
  <c r="AH2535" i="17"/>
  <c r="AA2535" i="17"/>
  <c r="AH2047" i="17"/>
  <c r="AA2047" i="17" s="1"/>
  <c r="AH2153" i="17"/>
  <c r="AA2153" i="17" s="1"/>
  <c r="AH2172" i="17"/>
  <c r="AA2172" i="17" s="1"/>
  <c r="AH2158" i="17"/>
  <c r="AA2158" i="17"/>
  <c r="AH2490" i="17"/>
  <c r="AA2490" i="17" s="1"/>
  <c r="AH2346" i="17"/>
  <c r="AA2346" i="17" s="1"/>
  <c r="AH2187" i="17"/>
  <c r="AA2187" i="17" s="1"/>
  <c r="AH2063" i="17"/>
  <c r="AA2063" i="17"/>
  <c r="AH2639" i="17"/>
  <c r="AA2639" i="17" s="1"/>
  <c r="AH2408" i="17"/>
  <c r="AA2408" i="17" s="1"/>
  <c r="AH2503" i="17"/>
  <c r="AA2503" i="17" s="1"/>
  <c r="BB71" i="17"/>
  <c r="AZ71" i="17" s="1"/>
  <c r="AX71" i="17"/>
  <c r="AH2443" i="17"/>
  <c r="AA2443" i="17"/>
  <c r="AH2488" i="17"/>
  <c r="AA2488" i="17" s="1"/>
  <c r="AH2381" i="17"/>
  <c r="AA2381" i="17"/>
  <c r="AH2184" i="17"/>
  <c r="AA2184" i="17"/>
  <c r="AH2279" i="17"/>
  <c r="AA2279" i="17" s="1"/>
  <c r="AH2094" i="17"/>
  <c r="AA2094" i="17" s="1"/>
  <c r="AH2146" i="17"/>
  <c r="AA2146" i="17" s="1"/>
  <c r="AH2671" i="17"/>
  <c r="AA2671" i="17"/>
  <c r="AH2373" i="17"/>
  <c r="AA2373" i="17"/>
  <c r="AH2730" i="17"/>
  <c r="AA2730" i="17"/>
  <c r="AH2721" i="17"/>
  <c r="AA2721" i="17" s="1"/>
  <c r="AH1946" i="17"/>
  <c r="AA1946" i="17" s="1"/>
  <c r="AH2402" i="17"/>
  <c r="AA2402" i="17"/>
  <c r="BB72" i="17"/>
  <c r="AZ72" i="17"/>
  <c r="AX72" i="17" s="1"/>
  <c r="AH1980" i="17"/>
  <c r="AA1980" i="17"/>
  <c r="AH2178" i="17"/>
  <c r="AA2178" i="17" s="1"/>
  <c r="AH2726" i="17"/>
  <c r="AA2726" i="17" s="1"/>
  <c r="AH2196" i="17"/>
  <c r="AA2196" i="17"/>
  <c r="AH2645" i="17"/>
  <c r="AA2645" i="17" s="1"/>
  <c r="AD74" i="16"/>
  <c r="AH2599" i="17"/>
  <c r="AA2599" i="17"/>
  <c r="AH2438" i="17"/>
  <c r="AA2438" i="17"/>
  <c r="AH1829" i="17"/>
  <c r="AA1829" i="17" s="1"/>
  <c r="AH2049" i="17"/>
  <c r="AA2049" i="17"/>
  <c r="AH2466" i="17"/>
  <c r="AA2466" i="17" s="1"/>
  <c r="AH2674" i="17"/>
  <c r="AA2674" i="17"/>
  <c r="AH2239" i="17"/>
  <c r="AA2239" i="17" s="1"/>
  <c r="AH2567" i="17"/>
  <c r="AA2567" i="17" s="1"/>
  <c r="AD66" i="16"/>
  <c r="AD90" i="16"/>
  <c r="AD98" i="16"/>
  <c r="AW98" i="16"/>
  <c r="AX98" i="16"/>
  <c r="AH1909" i="17"/>
  <c r="AA1909" i="17"/>
  <c r="AH2235" i="17"/>
  <c r="AA2235" i="17" s="1"/>
  <c r="AH2247" i="17"/>
  <c r="AA2247" i="17"/>
  <c r="AH2170" i="17"/>
  <c r="AA2170" i="17"/>
  <c r="AH2192" i="17"/>
  <c r="AA2192" i="17"/>
  <c r="AH2414" i="17"/>
  <c r="AA2414" i="17" s="1"/>
  <c r="AH2646" i="17"/>
  <c r="AA2646" i="17"/>
  <c r="AH2011" i="17"/>
  <c r="AA2011" i="17"/>
  <c r="AH2067" i="17"/>
  <c r="AA2067" i="17"/>
  <c r="AH2471" i="17"/>
  <c r="AA2471" i="17" s="1"/>
  <c r="AH2092" i="17"/>
  <c r="AA2092" i="17"/>
  <c r="BB61" i="17"/>
  <c r="AZ61" i="17"/>
  <c r="AX61" i="17" s="1"/>
  <c r="BB87" i="17"/>
  <c r="AZ87" i="17"/>
  <c r="AX87" i="17" s="1"/>
  <c r="AH2334" i="17"/>
  <c r="AA2334" i="17" s="1"/>
  <c r="AH2662" i="17"/>
  <c r="AA2662" i="17"/>
  <c r="AH1975" i="17"/>
  <c r="AA1975" i="17" s="1"/>
  <c r="AH2271" i="17"/>
  <c r="AA2271" i="17" s="1"/>
  <c r="AH2077" i="17"/>
  <c r="AA2077" i="17" s="1"/>
  <c r="AH2141" i="17"/>
  <c r="AA2141" i="17"/>
  <c r="AH2221" i="17"/>
  <c r="AA2221" i="17"/>
  <c r="AH1924" i="17"/>
  <c r="AA1924" i="17"/>
  <c r="AH2616" i="17"/>
  <c r="AA2616" i="17" s="1"/>
  <c r="AH2664" i="17"/>
  <c r="AA2664" i="17"/>
  <c r="AH2576" i="17"/>
  <c r="AA2576" i="17"/>
  <c r="AH2115" i="17"/>
  <c r="AA2115" i="17"/>
  <c r="AH1789" i="17"/>
  <c r="AA1789" i="17"/>
  <c r="AH1944" i="17"/>
  <c r="AA1944" i="17"/>
  <c r="AH1843" i="17"/>
  <c r="AA1843" i="17" s="1"/>
  <c r="AH2054" i="17"/>
  <c r="AA2054" i="17"/>
  <c r="AH2125" i="17"/>
  <c r="AA2125" i="17"/>
  <c r="AH2181" i="17"/>
  <c r="AA2181" i="17"/>
  <c r="AH2263" i="17"/>
  <c r="AA2263" i="17" s="1"/>
  <c r="AH2377" i="17"/>
  <c r="AA2377" i="17"/>
  <c r="BB47" i="17"/>
  <c r="AZ47" i="17"/>
  <c r="AX47" i="17"/>
  <c r="AH2270" i="17"/>
  <c r="AA2270" i="17" s="1"/>
  <c r="AH2586" i="17"/>
  <c r="AA2586" i="17" s="1"/>
  <c r="AH2529" i="17"/>
  <c r="AA2529" i="17" s="1"/>
  <c r="AH2361" i="17"/>
  <c r="AA2361" i="17"/>
  <c r="AH2337" i="17"/>
  <c r="AA2337" i="17" s="1"/>
  <c r="AH2670" i="17"/>
  <c r="AA2670" i="17" s="1"/>
  <c r="AH2278" i="17"/>
  <c r="AA2278" i="17" s="1"/>
  <c r="AH2705" i="17"/>
  <c r="AA2705" i="17"/>
  <c r="AH2463" i="17"/>
  <c r="AA2463" i="17" s="1"/>
  <c r="AH1905" i="17"/>
  <c r="AA1905" i="17" s="1"/>
  <c r="AH2467" i="17"/>
  <c r="AA2467" i="17" s="1"/>
  <c r="AH1889" i="17"/>
  <c r="AA1889" i="17"/>
  <c r="AH1976" i="17"/>
  <c r="AA1976" i="17" s="1"/>
  <c r="AH1954" i="17"/>
  <c r="AA1954" i="17" s="1"/>
  <c r="AH1996" i="17"/>
  <c r="AA1996" i="17" s="1"/>
  <c r="AH2216" i="17"/>
  <c r="AA2216" i="17"/>
  <c r="AH2079" i="17"/>
  <c r="AA2079" i="17" s="1"/>
  <c r="BB46" i="17"/>
  <c r="AZ46" i="17" s="1"/>
  <c r="AX46" i="17"/>
  <c r="AH2099" i="17"/>
  <c r="AA2099" i="17"/>
  <c r="AH2274" i="17"/>
  <c r="AA2274" i="17" s="1"/>
  <c r="AH1828" i="17"/>
  <c r="AA1828" i="17" s="1"/>
  <c r="AH2119" i="17"/>
  <c r="AA2119" i="17"/>
  <c r="AH1880" i="17"/>
  <c r="AA1880" i="17" s="1"/>
  <c r="AH1783" i="17"/>
  <c r="AA1783" i="17" s="1"/>
  <c r="AH2268" i="17"/>
  <c r="AA2268" i="17"/>
  <c r="AH2316" i="17"/>
  <c r="AA2316" i="17"/>
  <c r="AH2396" i="17"/>
  <c r="AA2396" i="17"/>
  <c r="AH2444" i="17"/>
  <c r="AA2444" i="17" s="1"/>
  <c r="AH2524" i="17"/>
  <c r="AA2524" i="17"/>
  <c r="AH2118" i="17"/>
  <c r="AA2118" i="17"/>
  <c r="AH1881" i="17"/>
  <c r="AA1881" i="17"/>
  <c r="AH2197" i="17"/>
  <c r="AA2197" i="17" s="1"/>
  <c r="AH2682" i="17"/>
  <c r="AA2682" i="17"/>
  <c r="AH2526" i="17"/>
  <c r="AA2526" i="17"/>
  <c r="AH2530" i="17"/>
  <c r="AA2530" i="17"/>
  <c r="AH2033" i="17"/>
  <c r="AA2033" i="17" s="1"/>
  <c r="AH1863" i="17"/>
  <c r="AA1863" i="17"/>
  <c r="AH2691" i="17"/>
  <c r="AA2691" i="17" s="1"/>
  <c r="AH2487" i="17"/>
  <c r="AA2487" i="17"/>
  <c r="AH2116" i="17"/>
  <c r="AA2116" i="17" s="1"/>
  <c r="AH2534" i="17"/>
  <c r="AA2534" i="17" s="1"/>
  <c r="AH2560" i="17"/>
  <c r="AA2560" i="17" s="1"/>
  <c r="AH2418" i="17"/>
  <c r="AA2418" i="17" s="1"/>
  <c r="AH2179" i="17"/>
  <c r="AA2179" i="17"/>
  <c r="AH2206" i="17"/>
  <c r="AA2206" i="17" s="1"/>
  <c r="AH2685" i="17"/>
  <c r="AA2685" i="17" s="1"/>
  <c r="AH2292" i="17"/>
  <c r="AA2292" i="17"/>
  <c r="AH2157" i="17"/>
  <c r="AA2157" i="17" s="1"/>
  <c r="AH2167" i="17"/>
  <c r="AA2167" i="17" s="1"/>
  <c r="AH2686" i="17"/>
  <c r="AA2686" i="17" s="1"/>
  <c r="AH2294" i="17"/>
  <c r="AA2294" i="17"/>
  <c r="AH2706" i="17"/>
  <c r="AA2706" i="17" s="1"/>
  <c r="AH2578" i="17"/>
  <c r="AA2578" i="17" s="1"/>
  <c r="AH2332" i="17"/>
  <c r="AA2332" i="17" s="1"/>
  <c r="AH2198" i="17"/>
  <c r="AA2198" i="17"/>
  <c r="AH2714" i="17"/>
  <c r="AA2714" i="17" s="1"/>
  <c r="AH2736" i="17"/>
  <c r="AA2736" i="17" s="1"/>
  <c r="AH2476" i="17"/>
  <c r="AA2476" i="17"/>
  <c r="AH2147" i="17"/>
  <c r="AA2147" i="17" s="1"/>
  <c r="AH2707" i="17"/>
  <c r="AA2707" i="17"/>
  <c r="AH2473" i="17"/>
  <c r="AA2473" i="17" s="1"/>
  <c r="AH2148" i="17"/>
  <c r="AA2148" i="17"/>
  <c r="AH2617" i="17"/>
  <c r="AA2617" i="17"/>
  <c r="AH2622" i="17"/>
  <c r="AA2622" i="17"/>
  <c r="AH2371" i="17"/>
  <c r="AA2371" i="17" s="1"/>
  <c r="AH2696" i="17"/>
  <c r="AA2696" i="17"/>
  <c r="AH2650" i="17"/>
  <c r="AA2650" i="17"/>
  <c r="AH2300" i="17"/>
  <c r="AA2300" i="17" s="1"/>
  <c r="AH1883" i="17"/>
  <c r="AA1883" i="17" s="1"/>
  <c r="AH1999" i="17"/>
  <c r="AA1999" i="17" s="1"/>
  <c r="AH2200" i="17"/>
  <c r="AA2200" i="17"/>
  <c r="AH2022" i="17"/>
  <c r="AA2022" i="17" s="1"/>
  <c r="AH2015" i="17"/>
  <c r="AA2015" i="17" s="1"/>
  <c r="AH2010" i="17"/>
  <c r="AA2010" i="17"/>
  <c r="AH1871" i="17"/>
  <c r="AA1871" i="17" s="1"/>
  <c r="AH2636" i="17"/>
  <c r="AA2636" i="17" s="1"/>
  <c r="AH2076" i="17"/>
  <c r="AA2076" i="17" s="1"/>
  <c r="AH2303" i="17"/>
  <c r="AA2303" i="17"/>
  <c r="AH2498" i="17"/>
  <c r="AA2498" i="17" s="1"/>
  <c r="AH1819" i="17"/>
  <c r="AA1819" i="17" s="1"/>
  <c r="BB43" i="17"/>
  <c r="AZ43" i="17" s="1"/>
  <c r="AX43" i="17" s="1"/>
  <c r="AH2435" i="17"/>
  <c r="AA2435" i="17" s="1"/>
  <c r="AH1803" i="17"/>
  <c r="AA1803" i="17"/>
  <c r="AH2430" i="17"/>
  <c r="AA2430" i="17"/>
  <c r="AH2604" i="17"/>
  <c r="AA2604" i="17"/>
  <c r="AH2585" i="17"/>
  <c r="AA2585" i="17" s="1"/>
  <c r="AH2149" i="17"/>
  <c r="AA2149" i="17"/>
  <c r="AH1874" i="17"/>
  <c r="AA1874" i="17"/>
  <c r="AH2023" i="17"/>
  <c r="AA2023" i="17"/>
  <c r="AH2411" i="17"/>
  <c r="AA2411" i="17" s="1"/>
  <c r="AH2693" i="17"/>
  <c r="AA2693" i="17"/>
  <c r="AH2668" i="17"/>
  <c r="AA2668" i="17"/>
  <c r="AH1969" i="17"/>
  <c r="AA1969" i="17"/>
  <c r="AH2612" i="17"/>
  <c r="AA2612" i="17"/>
  <c r="AH1921" i="17"/>
  <c r="AA1921" i="17"/>
  <c r="AH2227" i="17"/>
  <c r="AA2227" i="17"/>
  <c r="AH2574" i="17"/>
  <c r="AA2574" i="17" s="1"/>
  <c r="AH1841" i="17"/>
  <c r="AA1841" i="17" s="1"/>
  <c r="AH2642" i="17"/>
  <c r="AA2642" i="17" s="1"/>
  <c r="AH2644" i="17"/>
  <c r="AA2644" i="17"/>
  <c r="AH2380" i="17"/>
  <c r="AA2380" i="17" s="1"/>
  <c r="AH2449" i="17"/>
  <c r="AA2449" i="17" s="1"/>
  <c r="AH2434" i="17"/>
  <c r="AA2434" i="17" s="1"/>
  <c r="AH2122" i="17"/>
  <c r="AA2122" i="17"/>
  <c r="BB29" i="17"/>
  <c r="AZ29" i="17"/>
  <c r="AX29" i="17" s="1"/>
  <c r="AH2613" i="17"/>
  <c r="AA2613" i="17"/>
  <c r="AH2563" i="17"/>
  <c r="AA2563" i="17" s="1"/>
  <c r="AH2492" i="17"/>
  <c r="AA2492" i="17" s="1"/>
  <c r="AH2425" i="17"/>
  <c r="AA2425" i="17" s="1"/>
  <c r="AH2068" i="17"/>
  <c r="AA2068" i="17"/>
  <c r="AH2087" i="17"/>
  <c r="AA2087" i="17" s="1"/>
  <c r="AH2713" i="17"/>
  <c r="AA2713" i="17"/>
  <c r="AH2283" i="17"/>
  <c r="AA2283" i="17" s="1"/>
  <c r="AH2555" i="17"/>
  <c r="AA2555" i="17" s="1"/>
  <c r="AH2500" i="17"/>
  <c r="AA2500" i="17"/>
  <c r="AH1964" i="17"/>
  <c r="AA1964" i="17"/>
  <c r="AH2553" i="17"/>
  <c r="AA2553" i="17"/>
  <c r="AH2725" i="17"/>
  <c r="AA2725" i="17"/>
  <c r="AH2571" i="17"/>
  <c r="AA2571" i="17"/>
  <c r="AH2675" i="17"/>
  <c r="AA2675" i="17"/>
  <c r="AH2521" i="17"/>
  <c r="AA2521" i="17" s="1"/>
  <c r="AH1926" i="17"/>
  <c r="AA1926" i="17"/>
  <c r="AH2614" i="17"/>
  <c r="AA2614" i="17"/>
  <c r="AH2417" i="17"/>
  <c r="AA2417" i="17"/>
  <c r="AH2678" i="17"/>
  <c r="AA2678" i="17"/>
  <c r="AH2635" i="17"/>
  <c r="AA2635" i="17" s="1"/>
  <c r="AH2369" i="17"/>
  <c r="AA2369" i="17"/>
  <c r="AH1801" i="17"/>
  <c r="AA1801" i="17" s="1"/>
  <c r="AH2482" i="17"/>
  <c r="AA2482" i="17" s="1"/>
  <c r="AH2661" i="17"/>
  <c r="AA2661" i="17" s="1"/>
  <c r="AH2188" i="17"/>
  <c r="AA2188" i="17"/>
  <c r="AH2562" i="17"/>
  <c r="AA2562" i="17" s="1"/>
  <c r="AH2106" i="17"/>
  <c r="AA2106" i="17" s="1"/>
  <c r="AH2653" i="17"/>
  <c r="AA2653" i="17"/>
  <c r="AH2009" i="17"/>
  <c r="AA2009" i="17" s="1"/>
  <c r="AH1952" i="17"/>
  <c r="AA1952" i="17" s="1"/>
  <c r="AH1985" i="17"/>
  <c r="AA1985" i="17" s="1"/>
  <c r="AH1927" i="17"/>
  <c r="AA1927" i="17"/>
  <c r="AH2232" i="17"/>
  <c r="AA2232" i="17" s="1"/>
  <c r="AH2031" i="17"/>
  <c r="AA2031" i="17" s="1"/>
  <c r="AH1891" i="17"/>
  <c r="AA1891" i="17" s="1"/>
  <c r="AH2692" i="17"/>
  <c r="AA2692" i="17"/>
  <c r="AH2406" i="17"/>
  <c r="AA2406" i="17" s="1"/>
  <c r="AH2409" i="17"/>
  <c r="AA2409" i="17" s="1"/>
  <c r="AH1978" i="17"/>
  <c r="AA1978" i="17" s="1"/>
  <c r="AH2588" i="17"/>
  <c r="AA2588" i="17"/>
  <c r="BB14" i="17"/>
  <c r="AZ14" i="17" s="1"/>
  <c r="AX14" i="17" s="1"/>
  <c r="AH2720" i="17"/>
  <c r="AA2720" i="17"/>
  <c r="AH2370" i="17"/>
  <c r="AA2370" i="17"/>
  <c r="AH2075" i="17"/>
  <c r="AA2075" i="17"/>
  <c r="AH2199" i="17"/>
  <c r="AA2199" i="17"/>
  <c r="AH2027" i="17"/>
  <c r="AA2027" i="17"/>
  <c r="AH2302" i="17"/>
  <c r="AA2302" i="17"/>
  <c r="AH2540" i="17"/>
  <c r="AA2540" i="17"/>
  <c r="AH2489" i="17"/>
  <c r="AA2489" i="17"/>
  <c r="AH2156" i="17"/>
  <c r="AA2156" i="17"/>
  <c r="AH1826" i="17"/>
  <c r="AA1826" i="17"/>
  <c r="AH1988" i="17"/>
  <c r="AA1988" i="17"/>
  <c r="AH2318" i="17"/>
  <c r="AA2318" i="17"/>
  <c r="AH2348" i="17"/>
  <c r="AA2348" i="17"/>
  <c r="AH1906" i="17"/>
  <c r="AA1906" i="17" s="1"/>
  <c r="AH2324" i="17"/>
  <c r="AA2324" i="17"/>
  <c r="AH2728" i="17"/>
  <c r="AA2728" i="17"/>
  <c r="AH2470" i="17"/>
  <c r="AA2470" i="17"/>
  <c r="AH2307" i="17"/>
  <c r="AA2307" i="17"/>
  <c r="BB39" i="17"/>
  <c r="AZ39" i="17"/>
  <c r="AX39" i="17" s="1"/>
  <c r="AH2715" i="17"/>
  <c r="AA2715" i="17"/>
  <c r="AH2252" i="17"/>
  <c r="AA2252" i="17" s="1"/>
  <c r="AH2329" i="17"/>
  <c r="AA2329" i="17" s="1"/>
  <c r="AH2306" i="17"/>
  <c r="AA2306" i="17" s="1"/>
  <c r="AH1781" i="17"/>
  <c r="AA1781" i="17"/>
  <c r="AH2494" i="17"/>
  <c r="AA2494" i="17" s="1"/>
  <c r="AH2364" i="17"/>
  <c r="AA2364" i="17" s="1"/>
  <c r="AH2297" i="17"/>
  <c r="AA2297" i="17" s="1"/>
  <c r="AH2114" i="17"/>
  <c r="AA2114" i="17"/>
  <c r="AH2101" i="17"/>
  <c r="AA2101" i="17" s="1"/>
  <c r="AH1844" i="17"/>
  <c r="AA1844" i="17" s="1"/>
  <c r="AH2224" i="17"/>
  <c r="AA2224" i="17"/>
  <c r="AH2667" i="17"/>
  <c r="AA2667" i="17" s="1"/>
  <c r="AH2057" i="17"/>
  <c r="AA2057" i="17" s="1"/>
  <c r="AH2139" i="17"/>
  <c r="AA2139" i="17" s="1"/>
  <c r="AH2621" i="17"/>
  <c r="AA2621" i="17"/>
  <c r="AH2564" i="17"/>
  <c r="AA2564" i="17" s="1"/>
  <c r="AH2385" i="17"/>
  <c r="AA2385" i="17" s="1"/>
  <c r="AH2084" i="17"/>
  <c r="AA2084" i="17" s="1"/>
  <c r="AH2007" i="17"/>
  <c r="AA2007" i="17"/>
  <c r="AH148" i="17"/>
  <c r="BB102" i="17"/>
  <c r="AZ102" i="17" s="1"/>
  <c r="AX102" i="17" s="1"/>
  <c r="AH2712" i="17"/>
  <c r="AA2712" i="17"/>
  <c r="AH2382" i="17"/>
  <c r="AA2382" i="17"/>
  <c r="AH2343" i="17"/>
  <c r="AA2343" i="17"/>
  <c r="AH2168" i="17"/>
  <c r="AA2168" i="17"/>
  <c r="AH2690" i="17"/>
  <c r="AA2690" i="17"/>
  <c r="AH2468" i="17"/>
  <c r="AA2468" i="17"/>
  <c r="AH2241" i="17"/>
  <c r="AA2241" i="17"/>
  <c r="AH2354" i="17"/>
  <c r="AA2354" i="17"/>
  <c r="AH2486" i="17"/>
  <c r="AA2486" i="17"/>
  <c r="AH1809" i="17"/>
  <c r="AA1809" i="17"/>
  <c r="AH2673" i="17"/>
  <c r="AA2673" i="17"/>
  <c r="AH1864" i="17"/>
  <c r="AA1864" i="17"/>
  <c r="AH2254" i="17"/>
  <c r="AA2254" i="17"/>
  <c r="AH2002" i="17"/>
  <c r="AA2002" i="17"/>
  <c r="AH2034" i="17"/>
  <c r="AA2034" i="17"/>
  <c r="AH2230" i="17"/>
  <c r="AA2230" i="17" s="1"/>
  <c r="AH1955" i="17"/>
  <c r="AA1955" i="17"/>
  <c r="AH2428" i="17"/>
  <c r="AA2428" i="17"/>
  <c r="AH2596" i="17"/>
  <c r="AA2596" i="17"/>
  <c r="AH2281" i="17"/>
  <c r="AA2281" i="17" s="1"/>
  <c r="AH2243" i="17"/>
  <c r="AA2243" i="17"/>
  <c r="AH2242" i="17"/>
  <c r="AA2242" i="17"/>
  <c r="AH1918" i="17"/>
  <c r="AA1918" i="17" s="1"/>
  <c r="AH2648" i="17"/>
  <c r="AA2648" i="17"/>
  <c r="AH2630" i="17"/>
  <c r="AA2630" i="17" s="1"/>
  <c r="AH2595" i="17"/>
  <c r="AA2595" i="17"/>
  <c r="AH2412" i="17"/>
  <c r="AA2412" i="17"/>
  <c r="AH2353" i="17"/>
  <c r="AA2353" i="17"/>
  <c r="AH1912" i="17"/>
  <c r="AA1912" i="17" s="1"/>
  <c r="AH2222" i="17"/>
  <c r="AA2222" i="17"/>
  <c r="AH2602" i="17"/>
  <c r="AA2602" i="17"/>
  <c r="AH2289" i="17"/>
  <c r="AA2289" i="17"/>
  <c r="AH2522" i="17"/>
  <c r="AA2522" i="17" s="1"/>
  <c r="AH2249" i="17"/>
  <c r="AA2249" i="17" s="1"/>
  <c r="AH2594" i="17"/>
  <c r="AA2594" i="17"/>
  <c r="AH2734" i="17"/>
  <c r="AA2734" i="17" s="1"/>
  <c r="AH2342" i="17"/>
  <c r="AA2342" i="17" s="1"/>
  <c r="AH2207" i="17"/>
  <c r="AA2207" i="17" s="1"/>
  <c r="AH2640" i="17"/>
  <c r="AA2640" i="17"/>
  <c r="AH2619" i="17"/>
  <c r="AA2619" i="17" s="1"/>
  <c r="AH2210" i="17"/>
  <c r="AA2210" i="17" s="1"/>
  <c r="AH2109" i="17"/>
  <c r="AA2109" i="17" s="1"/>
  <c r="AH2204" i="17"/>
  <c r="AA2204" i="17"/>
  <c r="AH2694" i="17"/>
  <c r="AA2694" i="17" s="1"/>
  <c r="AH2366" i="17"/>
  <c r="AA2366" i="17" s="1"/>
  <c r="AH2652" i="17"/>
  <c r="AA2652" i="17"/>
  <c r="AH2236" i="17"/>
  <c r="AA2236" i="17" s="1"/>
  <c r="AH2173" i="17"/>
  <c r="AA2173" i="17" s="1"/>
  <c r="AH1823" i="17"/>
  <c r="AA1823" i="17" s="1"/>
  <c r="AH2295" i="17"/>
  <c r="AA2295" i="17"/>
  <c r="AH2510" i="17"/>
  <c r="AA2510" i="17" s="1"/>
  <c r="AH122" i="17"/>
  <c r="AA122" i="17" s="1"/>
  <c r="AC122" i="17" s="1"/>
  <c r="AD122" i="17" s="1"/>
  <c r="BB27" i="17"/>
  <c r="AZ27" i="17" s="1"/>
  <c r="AX27" i="17"/>
  <c r="AH2626" i="17"/>
  <c r="AA2626" i="17"/>
  <c r="AH2229" i="17"/>
  <c r="AA2229" i="17"/>
  <c r="AH2001" i="17"/>
  <c r="AA2001" i="17"/>
  <c r="AH2290" i="17"/>
  <c r="AA2290" i="17"/>
  <c r="AH2422" i="17"/>
  <c r="AA2422" i="17" s="1"/>
  <c r="AH2724" i="17"/>
  <c r="AA2724" i="17"/>
  <c r="AH2460" i="17"/>
  <c r="AA2460" i="17" s="1"/>
  <c r="AH2257" i="17"/>
  <c r="AA2257" i="17" s="1"/>
  <c r="AH2042" i="17"/>
  <c r="AA2042" i="17" s="1"/>
  <c r="AH2634" i="17"/>
  <c r="AA2634" i="17" s="1"/>
  <c r="AH2203" i="17"/>
  <c r="AA2203" i="17" s="1"/>
  <c r="AH2446" i="17"/>
  <c r="AA2446" i="17" s="1"/>
  <c r="AH2729" i="17"/>
  <c r="AA2729" i="17" s="1"/>
  <c r="AH2684" i="17"/>
  <c r="AA2684" i="17"/>
  <c r="AH2340" i="17"/>
  <c r="AA2340" i="17"/>
  <c r="AH2093" i="17"/>
  <c r="AA2093" i="17" s="1"/>
  <c r="AH2399" i="17"/>
  <c r="AA2399" i="17"/>
  <c r="AH1796" i="17"/>
  <c r="AA1796" i="17"/>
  <c r="AH2568" i="17"/>
  <c r="AA2568" i="17" s="1"/>
  <c r="AH2358" i="17"/>
  <c r="AA2358" i="17" s="1"/>
  <c r="AH2546" i="17"/>
  <c r="AA2546" i="17" s="1"/>
  <c r="AH2475" i="17"/>
  <c r="AA2475" i="17"/>
  <c r="AH1990" i="17"/>
  <c r="AA1990" i="17" s="1"/>
  <c r="AH1875" i="17"/>
  <c r="AA1875" i="17" s="1"/>
  <c r="AH1893" i="17"/>
  <c r="AA1893" i="17" s="1"/>
  <c r="AH1897" i="17"/>
  <c r="AA1897" i="17" s="1"/>
  <c r="AH1907" i="17"/>
  <c r="AA1907" i="17" s="1"/>
  <c r="AH2008" i="17"/>
  <c r="AA2008" i="17" s="1"/>
  <c r="AH1920" i="17"/>
  <c r="AA1920" i="17"/>
  <c r="AH2040" i="17"/>
  <c r="AA2040" i="17" s="1"/>
  <c r="AH2735" i="17"/>
  <c r="AA2735" i="17" s="1"/>
  <c r="AH2680" i="17"/>
  <c r="AA2680" i="17" s="1"/>
  <c r="AH2420" i="17"/>
  <c r="AA2420" i="17"/>
  <c r="BB35" i="17"/>
  <c r="AZ35" i="17"/>
  <c r="AX35" i="17" s="1"/>
  <c r="AH1991" i="17"/>
  <c r="AA1991" i="17"/>
  <c r="AH2665" i="17"/>
  <c r="AA2665" i="17"/>
  <c r="AH2367" i="17"/>
  <c r="AA2367" i="17" s="1"/>
  <c r="AH1938" i="17"/>
  <c r="AA1938" i="17" s="1"/>
  <c r="AH2126" i="17"/>
  <c r="AA2126" i="17"/>
  <c r="AH2669" i="17"/>
  <c r="AA2669" i="17"/>
  <c r="AH2732" i="17"/>
  <c r="AA2732" i="17" s="1"/>
  <c r="AH2284" i="17"/>
  <c r="AA2284" i="17" s="1"/>
  <c r="AH2012" i="17"/>
  <c r="AA2012" i="17"/>
  <c r="AH2474" i="17"/>
  <c r="AA2474" i="17"/>
  <c r="AH2447" i="17"/>
  <c r="AA2447" i="17" s="1"/>
  <c r="AH2219" i="17"/>
  <c r="AA2219" i="17" s="1"/>
  <c r="AH1857" i="17"/>
  <c r="AA1857" i="17"/>
  <c r="AH1865" i="17"/>
  <c r="AA1865" i="17"/>
  <c r="AH2299" i="17"/>
  <c r="AA2299" i="17" s="1"/>
  <c r="AH2213" i="17"/>
  <c r="AA2213" i="17"/>
  <c r="AH2606" i="17"/>
  <c r="AA2606" i="17"/>
  <c r="AH2143" i="17"/>
  <c r="AA2143" i="17" s="1"/>
  <c r="AH2508" i="17"/>
  <c r="AA2508" i="17" s="1"/>
  <c r="AH2577" i="17"/>
  <c r="AA2577" i="17"/>
  <c r="AH2140" i="17"/>
  <c r="AA2140" i="17"/>
  <c r="AH2558" i="17"/>
  <c r="AA2558" i="17" s="1"/>
  <c r="AH2123" i="17"/>
  <c r="AA2123" i="17" s="1"/>
  <c r="AH2733" i="17"/>
  <c r="AA2733" i="17"/>
  <c r="AH2238" i="17"/>
  <c r="AA2238" i="17"/>
  <c r="AH2627" i="17"/>
  <c r="AA2627" i="17" s="1"/>
  <c r="AH2545" i="17"/>
  <c r="AA2545" i="17" s="1"/>
  <c r="AH2085" i="17"/>
  <c r="AA2085" i="17"/>
  <c r="AH1794" i="17"/>
  <c r="AA1794" i="17" s="1"/>
  <c r="AH1787" i="17"/>
  <c r="AA1787" i="17" s="1"/>
  <c r="AH1832" i="17"/>
  <c r="AA1832" i="17" s="1"/>
  <c r="AH2603" i="17"/>
  <c r="AA2603" i="17" s="1"/>
  <c r="AH2298" i="17"/>
  <c r="AA2298" i="17" s="1"/>
  <c r="AH2542" i="17"/>
  <c r="AA2542" i="17" s="1"/>
  <c r="AT190" i="17"/>
  <c r="AS190" i="17" s="1"/>
  <c r="AR190" i="17" s="1"/>
  <c r="AQ190" i="17" s="1"/>
  <c r="AP190" i="17" s="1"/>
  <c r="AO190" i="17" s="1"/>
  <c r="AN190" i="17" s="1"/>
  <c r="AM190" i="17" s="1"/>
  <c r="AL190" i="17" s="1"/>
  <c r="BM107" i="17"/>
  <c r="BL107" i="17" s="1"/>
  <c r="BK107" i="17" s="1"/>
  <c r="BJ107" i="17" s="1"/>
  <c r="BI107" i="17" s="1"/>
  <c r="BH107" i="17" s="1"/>
  <c r="BG107" i="17" s="1"/>
  <c r="BF107" i="17" s="1"/>
  <c r="BE107" i="17" s="1"/>
  <c r="K196" i="17"/>
  <c r="J75" i="17"/>
  <c r="J44" i="17"/>
  <c r="R44" i="17"/>
  <c r="K111" i="17"/>
  <c r="J109" i="17"/>
  <c r="N138" i="16"/>
  <c r="AB138" i="16"/>
  <c r="AC138" i="16"/>
  <c r="AB103" i="16"/>
  <c r="AC103" i="16"/>
  <c r="BD2306" i="16"/>
  <c r="BC2306" i="16"/>
  <c r="BB2306" i="16"/>
  <c r="N94" i="16"/>
  <c r="AB94" i="16"/>
  <c r="AC94" i="16"/>
  <c r="J154" i="16"/>
  <c r="AB154" i="16"/>
  <c r="AC154" i="16"/>
  <c r="AB83" i="16"/>
  <c r="AC83" i="16"/>
  <c r="BC2457" i="16"/>
  <c r="BD2457" i="16"/>
  <c r="BB2457" i="16"/>
  <c r="BM2005" i="16"/>
  <c r="BL2005" i="16"/>
  <c r="BK2005" i="16"/>
  <c r="BJ2005" i="16"/>
  <c r="BI2005" i="16"/>
  <c r="BH2005" i="16"/>
  <c r="BG2005" i="16"/>
  <c r="BF2005" i="16"/>
  <c r="BE2005" i="16"/>
  <c r="BM1937" i="16"/>
  <c r="BL1937" i="16"/>
  <c r="BK1937" i="16"/>
  <c r="BJ1937" i="16"/>
  <c r="BI1937" i="16"/>
  <c r="BH1937" i="16"/>
  <c r="BG1937" i="16"/>
  <c r="BF1937" i="16"/>
  <c r="BE1937" i="16"/>
  <c r="BM2097" i="16"/>
  <c r="BL2097" i="16"/>
  <c r="BK2097" i="16"/>
  <c r="BJ2097" i="16"/>
  <c r="BI2097" i="16"/>
  <c r="BH2097" i="16"/>
  <c r="BG2097" i="16"/>
  <c r="BF2097" i="16"/>
  <c r="BE2097" i="16"/>
  <c r="BM1933" i="16"/>
  <c r="BL1933" i="16"/>
  <c r="BK1933" i="16"/>
  <c r="BJ1933" i="16"/>
  <c r="BI1933" i="16"/>
  <c r="BH1933" i="16"/>
  <c r="BG1933" i="16"/>
  <c r="BF1933" i="16"/>
  <c r="BE1933" i="16"/>
  <c r="BL2109" i="16"/>
  <c r="BK2109" i="16"/>
  <c r="BJ2109" i="16"/>
  <c r="BI2109" i="16"/>
  <c r="BH2109" i="16"/>
  <c r="BG2109" i="16"/>
  <c r="BF2109" i="16"/>
  <c r="BE2109" i="16"/>
  <c r="BM2109" i="16"/>
  <c r="BM1989" i="16"/>
  <c r="BL1989" i="16"/>
  <c r="BK1989" i="16"/>
  <c r="BJ1989" i="16"/>
  <c r="BI1989" i="16"/>
  <c r="BH1989" i="16"/>
  <c r="BG1989" i="16"/>
  <c r="BF1989" i="16"/>
  <c r="BE1989" i="16"/>
  <c r="CW11" i="16"/>
  <c r="CV11" i="16"/>
  <c r="CU11" i="16"/>
  <c r="CT11" i="16"/>
  <c r="CS11" i="16"/>
  <c r="CR11" i="16"/>
  <c r="CQ11" i="16"/>
  <c r="CP11" i="16"/>
  <c r="CO11" i="16"/>
  <c r="BM1825" i="16"/>
  <c r="BL1825" i="16"/>
  <c r="BK1825" i="16"/>
  <c r="BJ1825" i="16"/>
  <c r="BI1825" i="16"/>
  <c r="BH1825" i="16"/>
  <c r="BG1825" i="16"/>
  <c r="BF1825" i="16"/>
  <c r="BE1825" i="16"/>
  <c r="BM2066" i="16"/>
  <c r="BL2066" i="16"/>
  <c r="BK2066" i="16"/>
  <c r="BJ2066" i="16"/>
  <c r="BI2066" i="16"/>
  <c r="BH2066" i="16"/>
  <c r="BG2066" i="16"/>
  <c r="BF2066" i="16"/>
  <c r="BE2066" i="16"/>
  <c r="BM1821" i="16"/>
  <c r="BL1821" i="16"/>
  <c r="BK1821" i="16"/>
  <c r="BJ1821" i="16"/>
  <c r="BI1821" i="16"/>
  <c r="BH1821" i="16"/>
  <c r="BG1821" i="16"/>
  <c r="BF1821" i="16"/>
  <c r="BE1821" i="16"/>
  <c r="BC2250" i="16"/>
  <c r="BD2250" i="16"/>
  <c r="BB2250" i="16"/>
  <c r="J126" i="16"/>
  <c r="AC126" i="16"/>
  <c r="AB126" i="16"/>
  <c r="BD2222" i="16"/>
  <c r="BC2222" i="16"/>
  <c r="BB2222" i="16"/>
  <c r="BC2146" i="16"/>
  <c r="BD2146" i="16"/>
  <c r="BB2146" i="16"/>
  <c r="BC2153" i="16"/>
  <c r="BD2153" i="16"/>
  <c r="BB2153" i="16"/>
  <c r="BB2490" i="16"/>
  <c r="BC2490" i="16"/>
  <c r="BD2490" i="16"/>
  <c r="BM58" i="15"/>
  <c r="BL58" i="15"/>
  <c r="BK58" i="15"/>
  <c r="BJ58" i="15"/>
  <c r="BI58" i="15"/>
  <c r="BH58" i="15"/>
  <c r="BG58" i="15"/>
  <c r="BF58" i="15"/>
  <c r="BE58" i="15"/>
  <c r="BK29" i="15"/>
  <c r="BJ29" i="15"/>
  <c r="BI29" i="15"/>
  <c r="BH29" i="15"/>
  <c r="BG29" i="15"/>
  <c r="BF29" i="15"/>
  <c r="BE29" i="15"/>
  <c r="BM29" i="15"/>
  <c r="BL29" i="15"/>
  <c r="BK92" i="15"/>
  <c r="BJ92" i="15"/>
  <c r="BI92" i="15"/>
  <c r="BH92" i="15"/>
  <c r="BG92" i="15"/>
  <c r="BF92" i="15"/>
  <c r="BE92" i="15"/>
  <c r="BL92" i="15"/>
  <c r="BM92" i="15"/>
  <c r="BM65" i="15"/>
  <c r="BL65" i="15"/>
  <c r="BK65" i="15"/>
  <c r="BJ65" i="15"/>
  <c r="BI65" i="15"/>
  <c r="BH65" i="15"/>
  <c r="BG65" i="15"/>
  <c r="BF65" i="15"/>
  <c r="BE65" i="15"/>
  <c r="G50" i="7"/>
  <c r="AI2025" i="15"/>
  <c r="AH2025" i="15"/>
  <c r="AA2025" i="15"/>
  <c r="AK2025" i="15"/>
  <c r="AJ2025" i="15"/>
  <c r="AK2363" i="15"/>
  <c r="AI2363" i="15"/>
  <c r="AH2363" i="15"/>
  <c r="AA2363" i="15"/>
  <c r="AJ2363" i="15"/>
  <c r="AK2427" i="15"/>
  <c r="AI2427" i="15"/>
  <c r="AJ2427" i="15"/>
  <c r="AK2491" i="15"/>
  <c r="AI2491" i="15"/>
  <c r="AJ2491" i="15"/>
  <c r="AK2555" i="15"/>
  <c r="AI2555" i="15"/>
  <c r="AJ2555" i="15"/>
  <c r="AK2619" i="15"/>
  <c r="AI2619" i="15"/>
  <c r="AH2619" i="15"/>
  <c r="AA2619" i="15"/>
  <c r="AJ2619" i="15"/>
  <c r="AK2683" i="15"/>
  <c r="AI2683" i="15"/>
  <c r="AJ2683" i="15"/>
  <c r="K36" i="7"/>
  <c r="K28" i="15"/>
  <c r="R28" i="15"/>
  <c r="AC100" i="15"/>
  <c r="AD100" i="15"/>
  <c r="AB100" i="15"/>
  <c r="AI1997" i="15"/>
  <c r="AK1997" i="15"/>
  <c r="AJ1997" i="15"/>
  <c r="G42" i="7"/>
  <c r="N80" i="7"/>
  <c r="AK2001" i="15"/>
  <c r="AI2001" i="15"/>
  <c r="AJ2001" i="15"/>
  <c r="AJ2351" i="15"/>
  <c r="AK2351" i="15"/>
  <c r="AI2351" i="15"/>
  <c r="AI2415" i="15"/>
  <c r="AK2415" i="15"/>
  <c r="AJ2415" i="15"/>
  <c r="AK2479" i="15"/>
  <c r="AJ2479" i="15"/>
  <c r="AI2479" i="15"/>
  <c r="AH2479" i="15"/>
  <c r="AA2479" i="15"/>
  <c r="AI2543" i="15"/>
  <c r="AH2543" i="15"/>
  <c r="AA2543" i="15"/>
  <c r="AK2543" i="15"/>
  <c r="AJ2543" i="15"/>
  <c r="AK2607" i="15"/>
  <c r="AJ2607" i="15"/>
  <c r="AI2607" i="15"/>
  <c r="AK2671" i="15"/>
  <c r="AJ2671" i="15"/>
  <c r="AI2671" i="15"/>
  <c r="AH2671" i="15"/>
  <c r="AA2671" i="15"/>
  <c r="AK2735" i="15"/>
  <c r="AJ2735" i="15"/>
  <c r="AI2735" i="15"/>
  <c r="AH2735" i="15"/>
  <c r="AA2735" i="15"/>
  <c r="S145" i="11"/>
  <c r="U145" i="11"/>
  <c r="R145" i="11"/>
  <c r="S22" i="11"/>
  <c r="U22" i="11"/>
  <c r="J22" i="11"/>
  <c r="R41" i="14"/>
  <c r="S41" i="14"/>
  <c r="U41" i="14"/>
  <c r="S47" i="11"/>
  <c r="U47" i="11"/>
  <c r="S49" i="11"/>
  <c r="U49" i="11"/>
  <c r="H53" i="8"/>
  <c r="S53" i="8"/>
  <c r="U53" i="8"/>
  <c r="H35" i="14"/>
  <c r="S35" i="14"/>
  <c r="U35" i="14"/>
  <c r="R43" i="8"/>
  <c r="H43" i="8"/>
  <c r="S43" i="8"/>
  <c r="U43" i="8"/>
  <c r="J69" i="13"/>
  <c r="G52" i="4"/>
  <c r="T52" i="4"/>
  <c r="P39" i="4"/>
  <c r="G39" i="4"/>
  <c r="T39" i="4"/>
  <c r="AS60" i="16"/>
  <c r="AR60" i="16"/>
  <c r="AQ60" i="16"/>
  <c r="AP60" i="16"/>
  <c r="AO60" i="16"/>
  <c r="AN60" i="16"/>
  <c r="AM60" i="16"/>
  <c r="AL60" i="16"/>
  <c r="AT60" i="16"/>
  <c r="AT87" i="16"/>
  <c r="AS87" i="16"/>
  <c r="AR87" i="16"/>
  <c r="AQ87" i="16"/>
  <c r="AP87" i="16"/>
  <c r="AO87" i="16"/>
  <c r="AN87" i="16"/>
  <c r="AM87" i="16"/>
  <c r="AL87" i="16"/>
  <c r="BD151" i="16"/>
  <c r="BC151" i="16"/>
  <c r="BB151" i="16"/>
  <c r="BD71" i="16"/>
  <c r="BB71" i="16"/>
  <c r="BC71" i="16"/>
  <c r="AD2160" i="15"/>
  <c r="AB2160" i="15"/>
  <c r="AB2043" i="15"/>
  <c r="AD2043" i="15"/>
  <c r="AB2171" i="15"/>
  <c r="AD2171" i="15"/>
  <c r="AD2470" i="15"/>
  <c r="AB2470" i="15"/>
  <c r="AA45" i="15"/>
  <c r="AC45" i="15"/>
  <c r="AD45" i="15"/>
  <c r="AB45" i="15"/>
  <c r="AA99" i="15"/>
  <c r="AC99" i="15"/>
  <c r="AD99" i="15"/>
  <c r="AB99" i="15"/>
  <c r="AB144" i="15"/>
  <c r="AA144" i="15"/>
  <c r="AC144" i="15"/>
  <c r="AD144" i="15"/>
  <c r="AA48" i="15"/>
  <c r="AC48" i="15"/>
  <c r="AD48" i="15"/>
  <c r="AB48" i="15"/>
  <c r="AB61" i="15"/>
  <c r="AA61" i="15"/>
  <c r="AC61" i="15"/>
  <c r="AD61" i="15"/>
  <c r="AB136" i="15"/>
  <c r="AA136" i="15"/>
  <c r="AC136" i="15"/>
  <c r="AD136" i="15"/>
  <c r="AA155" i="15"/>
  <c r="AC155" i="15"/>
  <c r="AD155" i="15"/>
  <c r="AB155" i="15"/>
  <c r="AA53" i="15"/>
  <c r="AC53" i="15"/>
  <c r="AD53" i="15"/>
  <c r="AB53" i="15"/>
  <c r="AH2151" i="17"/>
  <c r="AA2151" i="17"/>
  <c r="AH2255" i="17"/>
  <c r="AA2255" i="17" s="1"/>
  <c r="AH2267" i="17"/>
  <c r="AA2267" i="17" s="1"/>
  <c r="AH2050" i="17"/>
  <c r="AA2050" i="17" s="1"/>
  <c r="AH1876" i="17"/>
  <c r="AA1876" i="17"/>
  <c r="AH2703" i="17"/>
  <c r="AA2703" i="17"/>
  <c r="AH2344" i="17"/>
  <c r="AA2344" i="17" s="1"/>
  <c r="AH1908" i="17"/>
  <c r="AA1908" i="17"/>
  <c r="AH2223" i="17"/>
  <c r="AA2223" i="17"/>
  <c r="AH2593" i="17"/>
  <c r="AA2593" i="17" s="1"/>
  <c r="AH2424" i="17"/>
  <c r="AA2424" i="17" s="1"/>
  <c r="AH2737" i="17"/>
  <c r="AA2737" i="17"/>
  <c r="AH2717" i="17"/>
  <c r="AA2717" i="17" s="1"/>
  <c r="AH2423" i="17"/>
  <c r="AA2423" i="17"/>
  <c r="AH2504" i="17"/>
  <c r="AA2504" i="17" s="1"/>
  <c r="AH2309" i="17"/>
  <c r="AA2309" i="17" s="1"/>
  <c r="AH1892" i="17"/>
  <c r="AA1892" i="17" s="1"/>
  <c r="AH2506" i="17"/>
  <c r="AA2506" i="17"/>
  <c r="AH1833" i="17"/>
  <c r="AA1833" i="17"/>
  <c r="AH2410" i="17"/>
  <c r="AA2410" i="17" s="1"/>
  <c r="AH2544" i="17"/>
  <c r="AA2544" i="17" s="1"/>
  <c r="AH2368" i="17"/>
  <c r="AA2368" i="17"/>
  <c r="BB55" i="17"/>
  <c r="AZ55" i="17"/>
  <c r="AX55" i="17" s="1"/>
  <c r="AH2389" i="17"/>
  <c r="AA2389" i="17"/>
  <c r="AH2174" i="17"/>
  <c r="AA2174" i="17" s="1"/>
  <c r="AH2641" i="17"/>
  <c r="AA2641" i="17" s="1"/>
  <c r="AH2375" i="17"/>
  <c r="AA2375" i="17" s="1"/>
  <c r="AH2597" i="17"/>
  <c r="AA2597" i="17"/>
  <c r="AH2429" i="17"/>
  <c r="AA2429" i="17" s="1"/>
  <c r="BB25" i="17"/>
  <c r="AZ25" i="17"/>
  <c r="AX25" i="17" s="1"/>
  <c r="AH2505" i="17"/>
  <c r="AA2505" i="17" s="1"/>
  <c r="AH1853" i="17"/>
  <c r="AA1853" i="17"/>
  <c r="AH2051" i="17"/>
  <c r="AA2051" i="17" s="1"/>
  <c r="AH2272" i="17"/>
  <c r="AA2272" i="17" s="1"/>
  <c r="AH2073" i="17"/>
  <c r="AA2073" i="17" s="1"/>
  <c r="AH2716" i="17"/>
  <c r="AA2716" i="17"/>
  <c r="AH2314" i="17"/>
  <c r="AA2314" i="17"/>
  <c r="AH2305" i="17"/>
  <c r="AA2305" i="17" s="1"/>
  <c r="AH2649" i="17"/>
  <c r="AA2649" i="17" s="1"/>
  <c r="AH2511" i="17"/>
  <c r="AA2511" i="17"/>
  <c r="AH2440" i="17"/>
  <c r="AA2440" i="17"/>
  <c r="AH2312" i="17"/>
  <c r="AA2312" i="17" s="1"/>
  <c r="AH2600" i="17"/>
  <c r="AA2600" i="17" s="1"/>
  <c r="AH2327" i="17"/>
  <c r="AA2327" i="17"/>
  <c r="AH2264" i="17"/>
  <c r="AA2264" i="17"/>
  <c r="AH2453" i="17"/>
  <c r="AA2453" i="17" s="1"/>
  <c r="AH2285" i="17"/>
  <c r="AA2285" i="17" s="1"/>
  <c r="AH2632" i="17"/>
  <c r="AA2632" i="17"/>
  <c r="AH2388" i="17"/>
  <c r="AA2388" i="17"/>
  <c r="AD2436" i="16"/>
  <c r="AB2436" i="16"/>
  <c r="AV2436" i="16"/>
  <c r="AH1797" i="17"/>
  <c r="AA1797" i="17" s="1"/>
  <c r="AH2386" i="17"/>
  <c r="AA2386" i="17" s="1"/>
  <c r="AH2708" i="17"/>
  <c r="AA2708" i="17"/>
  <c r="AH2484" i="17"/>
  <c r="AA2484" i="17" s="1"/>
  <c r="AH2059" i="17"/>
  <c r="AA2059" i="17" s="1"/>
  <c r="AH2718" i="17"/>
  <c r="AA2718" i="17"/>
  <c r="AH2322" i="17"/>
  <c r="AA2322" i="17" s="1"/>
  <c r="AH2709" i="17"/>
  <c r="AA2709" i="17" s="1"/>
  <c r="AH2215" i="17"/>
  <c r="AA2215" i="17"/>
  <c r="AH2403" i="17"/>
  <c r="AA2403" i="17" s="1"/>
  <c r="AH2393" i="17"/>
  <c r="AA2393" i="17"/>
  <c r="AH2356" i="17"/>
  <c r="AA2356" i="17" s="1"/>
  <c r="AH2041" i="17"/>
  <c r="AA2041" i="17"/>
  <c r="AH2450" i="17"/>
  <c r="AA2450" i="17" s="1"/>
  <c r="AH2310" i="17"/>
  <c r="AA2310" i="17" s="1"/>
  <c r="AH2052" i="17"/>
  <c r="AA2052" i="17" s="1"/>
  <c r="AD46" i="16"/>
  <c r="AD79" i="16"/>
  <c r="AD34" i="16"/>
  <c r="I183" i="17"/>
  <c r="J87" i="17"/>
  <c r="BB2242" i="16"/>
  <c r="BC2242" i="16"/>
  <c r="BD2242" i="16"/>
  <c r="AB118" i="16"/>
  <c r="AC118" i="16"/>
  <c r="N147" i="16"/>
  <c r="BM2117" i="16"/>
  <c r="BL2117" i="16"/>
  <c r="BK2117" i="16"/>
  <c r="BJ2117" i="16"/>
  <c r="BI2117" i="16"/>
  <c r="BH2117" i="16"/>
  <c r="BG2117" i="16"/>
  <c r="BF2117" i="16"/>
  <c r="BE2117" i="16"/>
  <c r="BL1905" i="16"/>
  <c r="BK1905" i="16"/>
  <c r="BJ1905" i="16"/>
  <c r="BI1905" i="16"/>
  <c r="BH1905" i="16"/>
  <c r="BG1905" i="16"/>
  <c r="BF1905" i="16"/>
  <c r="BE1905" i="16"/>
  <c r="BM1905" i="16"/>
  <c r="BL2090" i="16"/>
  <c r="BK2090" i="16"/>
  <c r="BJ2090" i="16"/>
  <c r="BI2090" i="16"/>
  <c r="BH2090" i="16"/>
  <c r="BG2090" i="16"/>
  <c r="BF2090" i="16"/>
  <c r="BE2090" i="16"/>
  <c r="BM2090" i="16"/>
  <c r="BM1901" i="16"/>
  <c r="BL1901" i="16"/>
  <c r="BK1901" i="16"/>
  <c r="BJ1901" i="16"/>
  <c r="BI1901" i="16"/>
  <c r="BH1901" i="16"/>
  <c r="BG1901" i="16"/>
  <c r="BF1901" i="16"/>
  <c r="BE1901" i="16"/>
  <c r="BM1957" i="16"/>
  <c r="BL1957" i="16"/>
  <c r="BK1957" i="16"/>
  <c r="BJ1957" i="16"/>
  <c r="BI1957" i="16"/>
  <c r="BH1957" i="16"/>
  <c r="BG1957" i="16"/>
  <c r="BF1957" i="16"/>
  <c r="BE1957" i="16"/>
  <c r="BM2049" i="16"/>
  <c r="BL2049" i="16"/>
  <c r="BK2049" i="16"/>
  <c r="BJ2049" i="16"/>
  <c r="BI2049" i="16"/>
  <c r="BH2049" i="16"/>
  <c r="BG2049" i="16"/>
  <c r="BF2049" i="16"/>
  <c r="BE2049" i="16"/>
  <c r="BM1793" i="16"/>
  <c r="BL1793" i="16"/>
  <c r="BK1793" i="16"/>
  <c r="BJ1793" i="16"/>
  <c r="BI1793" i="16"/>
  <c r="BH1793" i="16"/>
  <c r="BG1793" i="16"/>
  <c r="BF1793" i="16"/>
  <c r="BE1793" i="16"/>
  <c r="BM2045" i="16"/>
  <c r="BL2045" i="16"/>
  <c r="BK2045" i="16"/>
  <c r="BJ2045" i="16"/>
  <c r="BI2045" i="16"/>
  <c r="BH2045" i="16"/>
  <c r="BG2045" i="16"/>
  <c r="BF2045" i="16"/>
  <c r="BE2045" i="16"/>
  <c r="BM1789" i="16"/>
  <c r="BL1789" i="16"/>
  <c r="BK1789" i="16"/>
  <c r="BJ1789" i="16"/>
  <c r="BI1789" i="16"/>
  <c r="BH1789" i="16"/>
  <c r="BG1789" i="16"/>
  <c r="BF1789" i="16"/>
  <c r="BE1789" i="16"/>
  <c r="BD2494" i="16"/>
  <c r="BC2494" i="16"/>
  <c r="BB2494" i="16"/>
  <c r="BB2486" i="16"/>
  <c r="BC2486" i="16"/>
  <c r="BD2486" i="16"/>
  <c r="BD2550" i="16"/>
  <c r="BC2550" i="16"/>
  <c r="BA2550" i="16"/>
  <c r="AV2550" i="16"/>
  <c r="BB2550" i="16"/>
  <c r="BB2161" i="16"/>
  <c r="BD2161" i="16"/>
  <c r="BC2161" i="16"/>
  <c r="BC2258" i="16"/>
  <c r="BD2258" i="16"/>
  <c r="BB2258" i="16"/>
  <c r="BC2422" i="16"/>
  <c r="BA2422" i="16"/>
  <c r="AV2422" i="16"/>
  <c r="BD2422" i="16"/>
  <c r="BB2422" i="16"/>
  <c r="BB2458" i="16"/>
  <c r="BC2458" i="16"/>
  <c r="BD2458" i="16"/>
  <c r="BB2602" i="16"/>
  <c r="BC2602" i="16"/>
  <c r="BD2602" i="16"/>
  <c r="AT105" i="15"/>
  <c r="AS105" i="15"/>
  <c r="AR105" i="15"/>
  <c r="AQ105" i="15"/>
  <c r="AP105" i="15"/>
  <c r="AO105" i="15"/>
  <c r="AN105" i="15"/>
  <c r="AM105" i="15"/>
  <c r="AL105" i="15"/>
  <c r="BM69" i="15"/>
  <c r="BL69" i="15"/>
  <c r="BK69" i="15"/>
  <c r="BJ69" i="15"/>
  <c r="BI69" i="15"/>
  <c r="BH69" i="15"/>
  <c r="BG69" i="15"/>
  <c r="BF69" i="15"/>
  <c r="BE69" i="15"/>
  <c r="BC2650" i="16"/>
  <c r="BD2650" i="16"/>
  <c r="BB2650" i="16"/>
  <c r="BC2682" i="16"/>
  <c r="BD2682" i="16"/>
  <c r="BB2682" i="16"/>
  <c r="BM40" i="15"/>
  <c r="BL40" i="15"/>
  <c r="BK40" i="15"/>
  <c r="BJ40" i="15"/>
  <c r="BI40" i="15"/>
  <c r="BH40" i="15"/>
  <c r="BG40" i="15"/>
  <c r="BF40" i="15"/>
  <c r="BE40" i="15"/>
  <c r="BB2630" i="16"/>
  <c r="BC2630" i="16"/>
  <c r="BD2630" i="16"/>
  <c r="BM67" i="15"/>
  <c r="BL67" i="15"/>
  <c r="BK67" i="15"/>
  <c r="BJ67" i="15"/>
  <c r="BI67" i="15"/>
  <c r="BH67" i="15"/>
  <c r="BG67" i="15"/>
  <c r="BF67" i="15"/>
  <c r="BE67" i="15"/>
  <c r="R21" i="15"/>
  <c r="K21" i="15"/>
  <c r="AK1867" i="15"/>
  <c r="AJ1867" i="15"/>
  <c r="AI1867" i="15"/>
  <c r="AH1867" i="15"/>
  <c r="AA1867" i="15"/>
  <c r="G57" i="7"/>
  <c r="AJ2041" i="15"/>
  <c r="AI2041" i="15"/>
  <c r="AH2041" i="15"/>
  <c r="AA2041" i="15"/>
  <c r="AK2041" i="15"/>
  <c r="AK2371" i="15"/>
  <c r="AI2371" i="15"/>
  <c r="AJ2371" i="15"/>
  <c r="AK2435" i="15"/>
  <c r="AI2435" i="15"/>
  <c r="AJ2435" i="15"/>
  <c r="AK2499" i="15"/>
  <c r="AI2499" i="15"/>
  <c r="AH2499" i="15"/>
  <c r="AA2499" i="15"/>
  <c r="AJ2499" i="15"/>
  <c r="AK2563" i="15"/>
  <c r="AI2563" i="15"/>
  <c r="AH2563" i="15"/>
  <c r="AA2563" i="15"/>
  <c r="AJ2563" i="15"/>
  <c r="AK2627" i="15"/>
  <c r="AI2627" i="15"/>
  <c r="AJ2627" i="15"/>
  <c r="AK2691" i="15"/>
  <c r="AI2691" i="15"/>
  <c r="AJ2691" i="15"/>
  <c r="G43" i="7"/>
  <c r="AK1788" i="15"/>
  <c r="AJ1788" i="15"/>
  <c r="AI1788" i="15"/>
  <c r="AI2013" i="15"/>
  <c r="AK2013" i="15"/>
  <c r="AJ2013" i="15"/>
  <c r="G49" i="7"/>
  <c r="AK1891" i="15"/>
  <c r="AJ1891" i="15"/>
  <c r="AI1891" i="15"/>
  <c r="AI2017" i="15"/>
  <c r="AK2017" i="15"/>
  <c r="AJ2017" i="15"/>
  <c r="AK2359" i="15"/>
  <c r="AJ2359" i="15"/>
  <c r="AI2359" i="15"/>
  <c r="AH2359" i="15"/>
  <c r="AA2359" i="15"/>
  <c r="AI2423" i="15"/>
  <c r="AH2423" i="15"/>
  <c r="AA2423" i="15"/>
  <c r="AJ2423" i="15"/>
  <c r="AK2423" i="15"/>
  <c r="AK2487" i="15"/>
  <c r="AJ2487" i="15"/>
  <c r="AI2487" i="15"/>
  <c r="AI2551" i="15"/>
  <c r="AK2551" i="15"/>
  <c r="AJ2551" i="15"/>
  <c r="AJ2615" i="15"/>
  <c r="AI2615" i="15"/>
  <c r="AK2615" i="15"/>
  <c r="AJ2679" i="15"/>
  <c r="AI2679" i="15"/>
  <c r="AK2679" i="15"/>
  <c r="K28" i="7"/>
  <c r="R39" i="17"/>
  <c r="J39" i="17"/>
  <c r="H79" i="8"/>
  <c r="S79" i="8"/>
  <c r="U79" i="8"/>
  <c r="S56" i="11"/>
  <c r="U56" i="11"/>
  <c r="R56" i="11"/>
  <c r="S162" i="8"/>
  <c r="U162" i="8"/>
  <c r="H162" i="8"/>
  <c r="K26" i="13"/>
  <c r="K34" i="13"/>
  <c r="J46" i="13"/>
  <c r="T25" i="4"/>
  <c r="P25" i="4"/>
  <c r="G25" i="4"/>
  <c r="G37" i="4"/>
  <c r="T37" i="4"/>
  <c r="AT153" i="16"/>
  <c r="AS153" i="16"/>
  <c r="AR153" i="16"/>
  <c r="AQ153" i="16"/>
  <c r="AP153" i="16"/>
  <c r="AO153" i="16"/>
  <c r="AN153" i="16"/>
  <c r="AM153" i="16"/>
  <c r="AL153" i="16"/>
  <c r="AT160" i="16"/>
  <c r="AS160" i="16"/>
  <c r="AR160" i="16"/>
  <c r="AQ160" i="16"/>
  <c r="AP160" i="16"/>
  <c r="AO160" i="16"/>
  <c r="AN160" i="16"/>
  <c r="AM160" i="16"/>
  <c r="AL160" i="16"/>
  <c r="AI89" i="16"/>
  <c r="AH89" i="16"/>
  <c r="AA89" i="16"/>
  <c r="AJ89" i="16"/>
  <c r="AK89" i="16"/>
  <c r="AD1904" i="15"/>
  <c r="AB1904" i="15"/>
  <c r="AD2224" i="15"/>
  <c r="AB2224" i="15"/>
  <c r="AB2299" i="15"/>
  <c r="AD2299" i="15"/>
  <c r="AD2726" i="15"/>
  <c r="AB2726" i="15"/>
  <c r="AH85" i="15"/>
  <c r="AA143" i="15"/>
  <c r="AC143" i="15"/>
  <c r="AD143" i="15"/>
  <c r="AB143" i="15"/>
  <c r="AH111" i="15"/>
  <c r="AB127" i="15"/>
  <c r="AA127" i="15"/>
  <c r="AC127" i="15"/>
  <c r="AD127" i="15"/>
  <c r="AH24" i="15"/>
  <c r="AB128" i="15"/>
  <c r="AA128" i="15"/>
  <c r="AC128" i="15"/>
  <c r="AD128" i="15"/>
  <c r="AB83" i="15"/>
  <c r="AA83" i="15"/>
  <c r="AC83" i="15"/>
  <c r="AD83" i="15"/>
  <c r="AH142" i="15"/>
  <c r="AH1972" i="17"/>
  <c r="AA1972" i="17" s="1"/>
  <c r="AH1842" i="17"/>
  <c r="AA1842" i="17"/>
  <c r="AH2394" i="17"/>
  <c r="AA2394" i="17" s="1"/>
  <c r="AH2459" i="17"/>
  <c r="AA2459" i="17" s="1"/>
  <c r="AH2135" i="17"/>
  <c r="AA2135" i="17" s="1"/>
  <c r="AH2043" i="17"/>
  <c r="AA2043" i="17"/>
  <c r="AH1939" i="17"/>
  <c r="AA1939" i="17" s="1"/>
  <c r="AH2569" i="17"/>
  <c r="AA2569" i="17"/>
  <c r="AH2155" i="17"/>
  <c r="AA2155" i="17" s="1"/>
  <c r="AH2451" i="17"/>
  <c r="AA2451" i="17" s="1"/>
  <c r="AH1956" i="17"/>
  <c r="AA1956" i="17" s="1"/>
  <c r="AH2445" i="17"/>
  <c r="AA2445" i="17"/>
  <c r="AH2350" i="17"/>
  <c r="AA2350" i="17"/>
  <c r="AH2681" i="17"/>
  <c r="AA2681" i="17" s="1"/>
  <c r="AH2633" i="17"/>
  <c r="AA2633" i="17" s="1"/>
  <c r="AH2248" i="17"/>
  <c r="AA2248" i="17" s="1"/>
  <c r="BB38" i="17"/>
  <c r="AZ38" i="17" s="1"/>
  <c r="AX38" i="17" s="1"/>
  <c r="AH1958" i="17"/>
  <c r="AA1958" i="17"/>
  <c r="AH2190" i="17"/>
  <c r="AA2190" i="17" s="1"/>
  <c r="AH2479" i="17"/>
  <c r="AA2479" i="17" s="1"/>
  <c r="AH2036" i="17"/>
  <c r="AA2036" i="17"/>
  <c r="AH1895" i="17"/>
  <c r="AA1895" i="17"/>
  <c r="AH2433" i="17"/>
  <c r="AA2433" i="17" s="1"/>
  <c r="AH2351" i="17"/>
  <c r="AA2351" i="17" s="1"/>
  <c r="AH2536" i="17"/>
  <c r="AA2536" i="17"/>
  <c r="AH2584" i="17"/>
  <c r="AA2584" i="17" s="1"/>
  <c r="AH2095" i="17"/>
  <c r="AA2095" i="17"/>
  <c r="AH2134" i="17"/>
  <c r="AA2134" i="17" s="1"/>
  <c r="AH2631" i="17"/>
  <c r="AA2631" i="17"/>
  <c r="AH2509" i="17"/>
  <c r="AA2509" i="17"/>
  <c r="AH2026" i="17"/>
  <c r="AA2026" i="17" s="1"/>
  <c r="AH2710" i="17"/>
  <c r="AA2710" i="17"/>
  <c r="BB95" i="17"/>
  <c r="AZ95" i="17"/>
  <c r="AX95" i="17" s="1"/>
  <c r="AH2066" i="17"/>
  <c r="AA2066" i="17"/>
  <c r="AH2501" i="17"/>
  <c r="AA2501" i="17" s="1"/>
  <c r="AD1932" i="16"/>
  <c r="AB1932" i="16"/>
  <c r="AH2133" i="17"/>
  <c r="AA2133" i="17"/>
  <c r="AH2663" i="17"/>
  <c r="AA2663" i="17" s="1"/>
  <c r="AH2659" i="17"/>
  <c r="AA2659" i="17" s="1"/>
  <c r="AH1986" i="17"/>
  <c r="AA1986" i="17"/>
  <c r="AH2657" i="17"/>
  <c r="AA2657" i="17" s="1"/>
  <c r="AH2246" i="17"/>
  <c r="AA2246" i="17" s="1"/>
  <c r="AH2731" i="17"/>
  <c r="AA2731" i="17"/>
  <c r="AH1950" i="17"/>
  <c r="AA1950" i="17" s="1"/>
  <c r="AH2590" i="17"/>
  <c r="AA2590" i="17"/>
  <c r="AH1845" i="17"/>
  <c r="AA1845" i="17" s="1"/>
  <c r="AH2055" i="17"/>
  <c r="AA2055" i="17"/>
  <c r="AH2566" i="17"/>
  <c r="AA2566" i="17" s="1"/>
  <c r="AH1914" i="17"/>
  <c r="AA1914" i="17" s="1"/>
  <c r="AH2454" i="17"/>
  <c r="AA2454" i="17"/>
  <c r="BB13" i="17"/>
  <c r="AZ13" i="17"/>
  <c r="AX13" i="17" s="1"/>
  <c r="AH2572" i="17"/>
  <c r="AA2572" i="17"/>
  <c r="AH2462" i="17"/>
  <c r="AA2462" i="17" s="1"/>
  <c r="AD112" i="16"/>
  <c r="AW112" i="16"/>
  <c r="AX112" i="16"/>
  <c r="AD93" i="16"/>
  <c r="AD29" i="16"/>
  <c r="AD73" i="16"/>
  <c r="AW104" i="16"/>
  <c r="AX104" i="16"/>
  <c r="AD104" i="16"/>
  <c r="R63" i="17"/>
  <c r="J63" i="17"/>
  <c r="J104" i="17"/>
  <c r="K126" i="17"/>
  <c r="AB131" i="16"/>
  <c r="AC131" i="16"/>
  <c r="BM1973" i="16"/>
  <c r="BL1973" i="16"/>
  <c r="BK1973" i="16"/>
  <c r="BJ1973" i="16"/>
  <c r="BI1973" i="16"/>
  <c r="BH1973" i="16"/>
  <c r="BG1973" i="16"/>
  <c r="BF1973" i="16"/>
  <c r="BE1973" i="16"/>
  <c r="BL2102" i="16"/>
  <c r="BK2102" i="16"/>
  <c r="BJ2102" i="16"/>
  <c r="BI2102" i="16"/>
  <c r="BH2102" i="16"/>
  <c r="BG2102" i="16"/>
  <c r="BF2102" i="16"/>
  <c r="BE2102" i="16"/>
  <c r="BM2102" i="16"/>
  <c r="AT196" i="17"/>
  <c r="AS196" i="17" s="1"/>
  <c r="AR196" i="17" s="1"/>
  <c r="AQ196" i="17" s="1"/>
  <c r="AP196" i="17" s="1"/>
  <c r="AO196" i="17" s="1"/>
  <c r="AN196" i="17" s="1"/>
  <c r="AM196" i="17" s="1"/>
  <c r="AL196" i="17" s="1"/>
  <c r="BM109" i="17"/>
  <c r="BL109" i="17" s="1"/>
  <c r="BK109" i="17" s="1"/>
  <c r="BJ109" i="17" s="1"/>
  <c r="BI109" i="17" s="1"/>
  <c r="BH109" i="17" s="1"/>
  <c r="BG109" i="17" s="1"/>
  <c r="BF109" i="17" s="1"/>
  <c r="BE109" i="17" s="1"/>
  <c r="BA2661" i="16"/>
  <c r="AV2661" i="16"/>
  <c r="BA2677" i="16"/>
  <c r="AV2677" i="16"/>
  <c r="BA2645" i="16"/>
  <c r="AV2645" i="16"/>
  <c r="BA2501" i="16"/>
  <c r="AV2501" i="16"/>
  <c r="BA2325" i="16"/>
  <c r="AV2325" i="16"/>
  <c r="BA2197" i="16"/>
  <c r="AV2197" i="16"/>
  <c r="BA2553" i="16"/>
  <c r="AV2553" i="16"/>
  <c r="BA2313" i="16"/>
  <c r="AV2313" i="16"/>
  <c r="BA2281" i="16"/>
  <c r="AV2281" i="16"/>
  <c r="BA2581" i="16"/>
  <c r="AV2581" i="16"/>
  <c r="BA2453" i="16"/>
  <c r="AV2453" i="16"/>
  <c r="BA2277" i="16"/>
  <c r="AV2277" i="16"/>
  <c r="BA2149" i="16"/>
  <c r="AV2149" i="16"/>
  <c r="BA2617" i="16"/>
  <c r="AV2617" i="16"/>
  <c r="BA2377" i="16"/>
  <c r="AV2377" i="16"/>
  <c r="BA2345" i="16"/>
  <c r="AV2345" i="16"/>
  <c r="BA2709" i="16"/>
  <c r="AV2709" i="16"/>
  <c r="BA2533" i="16"/>
  <c r="AV2533" i="16"/>
  <c r="BA2405" i="16"/>
  <c r="AV2405" i="16"/>
  <c r="BA2357" i="16"/>
  <c r="AV2357" i="16"/>
  <c r="BA2229" i="16"/>
  <c r="AV2229" i="16"/>
  <c r="BA2681" i="16"/>
  <c r="AV2681" i="16"/>
  <c r="BA2441" i="16"/>
  <c r="AV2441" i="16"/>
  <c r="BA2409" i="16"/>
  <c r="AV2409" i="16"/>
  <c r="BA2169" i="16"/>
  <c r="AV2169" i="16"/>
  <c r="BA2613" i="16"/>
  <c r="AV2613" i="16"/>
  <c r="BA2485" i="16"/>
  <c r="AV2485" i="16"/>
  <c r="BA2309" i="16"/>
  <c r="AV2309" i="16"/>
  <c r="BA2181" i="16"/>
  <c r="AV2181" i="16"/>
  <c r="BA2505" i="16"/>
  <c r="AV2505" i="16"/>
  <c r="BA2473" i="16"/>
  <c r="AV2473" i="16"/>
  <c r="BA2233" i="16"/>
  <c r="AV2233" i="16"/>
  <c r="BA2565" i="16"/>
  <c r="AV2565" i="16"/>
  <c r="BA2437" i="16"/>
  <c r="AV2437" i="16"/>
  <c r="BA2261" i="16"/>
  <c r="AV2261" i="16"/>
  <c r="BA2133" i="16"/>
  <c r="AV2133" i="16"/>
  <c r="BA2569" i="16"/>
  <c r="AV2569" i="16"/>
  <c r="BA2537" i="16"/>
  <c r="AV2537" i="16"/>
  <c r="BA2517" i="16"/>
  <c r="AV2517" i="16"/>
  <c r="BA2341" i="16"/>
  <c r="AV2341" i="16"/>
  <c r="BA2213" i="16"/>
  <c r="AV2213" i="16"/>
  <c r="BA2633" i="16"/>
  <c r="AV2633" i="16"/>
  <c r="BA2601" i="16"/>
  <c r="AV2601" i="16"/>
  <c r="BA2361" i="16"/>
  <c r="AV2361" i="16"/>
  <c r="BA2597" i="16"/>
  <c r="AV2597" i="16"/>
  <c r="BA2469" i="16"/>
  <c r="AV2469" i="16"/>
  <c r="BA2293" i="16"/>
  <c r="AV2293" i="16"/>
  <c r="BA2165" i="16"/>
  <c r="AV2165" i="16"/>
  <c r="BA2697" i="16"/>
  <c r="AV2697" i="16"/>
  <c r="BA2665" i="16"/>
  <c r="AV2665" i="16"/>
  <c r="BA2185" i="16"/>
  <c r="AV2185" i="16"/>
  <c r="BA2153" i="16"/>
  <c r="AV2153" i="16"/>
  <c r="BA2725" i="16"/>
  <c r="AV2725" i="16"/>
  <c r="BA2549" i="16"/>
  <c r="AV2549" i="16"/>
  <c r="BA2421" i="16"/>
  <c r="AV2421" i="16"/>
  <c r="BA2373" i="16"/>
  <c r="AV2373" i="16"/>
  <c r="BA2245" i="16"/>
  <c r="AV2245" i="16"/>
  <c r="BA2729" i="16"/>
  <c r="AV2729" i="16"/>
  <c r="BA2489" i="16"/>
  <c r="AV2489" i="16"/>
  <c r="BA2217" i="16"/>
  <c r="AV2217" i="16"/>
  <c r="BA2637" i="16"/>
  <c r="AV2637" i="16"/>
  <c r="BA2397" i="16"/>
  <c r="AV2397" i="16"/>
  <c r="BA2365" i="16"/>
  <c r="AV2365" i="16"/>
  <c r="BA2125" i="16"/>
  <c r="AV2125" i="16"/>
  <c r="BA2653" i="16"/>
  <c r="AV2653" i="16"/>
  <c r="BA2621" i="16"/>
  <c r="AV2621" i="16"/>
  <c r="BA2381" i="16"/>
  <c r="AV2381" i="16"/>
  <c r="BA2141" i="16"/>
  <c r="AV2141" i="16"/>
  <c r="BA2509" i="16"/>
  <c r="AV2509" i="16"/>
  <c r="BA2269" i="16"/>
  <c r="AV2269" i="16"/>
  <c r="BA2237" i="16"/>
  <c r="AV2237" i="16"/>
  <c r="BA2493" i="16"/>
  <c r="AV2493" i="16"/>
  <c r="BA2673" i="16"/>
  <c r="AV2673" i="16"/>
  <c r="BA2561" i="16"/>
  <c r="AV2561" i="16"/>
  <c r="BA2417" i="16"/>
  <c r="AV2417" i="16"/>
  <c r="BA2305" i="16"/>
  <c r="AV2305" i="16"/>
  <c r="BA2161" i="16"/>
  <c r="AV2161" i="16"/>
  <c r="BA2589" i="16"/>
  <c r="AV2589" i="16"/>
  <c r="BA2317" i="16"/>
  <c r="AV2317" i="16"/>
  <c r="BA2205" i="16"/>
  <c r="AV2205" i="16"/>
  <c r="BA2685" i="16"/>
  <c r="AV2685" i="16"/>
  <c r="BA2573" i="16"/>
  <c r="AV2573" i="16"/>
  <c r="BA2461" i="16"/>
  <c r="AV2461" i="16"/>
  <c r="BA2301" i="16"/>
  <c r="AV2301" i="16"/>
  <c r="BA2189" i="16"/>
  <c r="AV2189" i="16"/>
  <c r="BA2689" i="16"/>
  <c r="AV2689" i="16"/>
  <c r="BA2545" i="16"/>
  <c r="AV2545" i="16"/>
  <c r="BA2433" i="16"/>
  <c r="AV2433" i="16"/>
  <c r="BA2289" i="16"/>
  <c r="AV2289" i="16"/>
  <c r="BA2557" i="16"/>
  <c r="AV2557" i="16"/>
  <c r="BA2445" i="16"/>
  <c r="AV2445" i="16"/>
  <c r="BA2333" i="16"/>
  <c r="AV2333" i="16"/>
  <c r="BA2625" i="16"/>
  <c r="AV2625" i="16"/>
  <c r="BA2481" i="16"/>
  <c r="AV2481" i="16"/>
  <c r="BA2429" i="16"/>
  <c r="AV2429" i="16"/>
  <c r="BA2525" i="16"/>
  <c r="AV2525" i="16"/>
  <c r="BA2369" i="16"/>
  <c r="AV2369" i="16"/>
  <c r="BA2225" i="16"/>
  <c r="AV2225" i="16"/>
  <c r="BA2717" i="16"/>
  <c r="AV2717" i="16"/>
  <c r="BA2173" i="16"/>
  <c r="AV2173" i="16"/>
  <c r="BA2701" i="16"/>
  <c r="AV2701" i="16"/>
  <c r="BA2497" i="16"/>
  <c r="AV2497" i="16"/>
  <c r="BA2353" i="16"/>
  <c r="AV2353" i="16"/>
  <c r="BA2253" i="16"/>
  <c r="AV2253" i="16"/>
  <c r="BA2737" i="16"/>
  <c r="AV2737" i="16"/>
  <c r="BA2609" i="16"/>
  <c r="AV2609" i="16"/>
  <c r="BA2241" i="16"/>
  <c r="AV2241" i="16"/>
  <c r="BA2080" i="16"/>
  <c r="AV2080" i="16"/>
  <c r="BA2552" i="16"/>
  <c r="AV2552" i="16"/>
  <c r="BA2288" i="16"/>
  <c r="AV2288" i="16"/>
  <c r="BA2088" i="16"/>
  <c r="AV2088" i="16"/>
  <c r="BA2568" i="16"/>
  <c r="AV2568" i="16"/>
  <c r="BA2360" i="16"/>
  <c r="AV2360" i="16"/>
  <c r="BA2456" i="16"/>
  <c r="AV2456" i="16"/>
  <c r="BA2200" i="16"/>
  <c r="AV2200" i="16"/>
  <c r="BA2376" i="16"/>
  <c r="AV2376" i="16"/>
  <c r="BA2472" i="16"/>
  <c r="AV2472" i="16"/>
  <c r="BA2104" i="16"/>
  <c r="AV2104" i="16"/>
  <c r="BA2264" i="16"/>
  <c r="AV2264" i="16"/>
  <c r="BA2312" i="16"/>
  <c r="AV2312" i="16"/>
  <c r="BA2112" i="16"/>
  <c r="AV2112" i="16"/>
  <c r="BA2408" i="16"/>
  <c r="AV2408" i="16"/>
  <c r="BA2184" i="16"/>
  <c r="AV2184" i="16"/>
  <c r="BA2224" i="16"/>
  <c r="AV2224" i="16"/>
  <c r="BA2424" i="16"/>
  <c r="AV2424" i="16"/>
  <c r="BA1969" i="16"/>
  <c r="AV1969" i="16"/>
  <c r="BA2168" i="16"/>
  <c r="AV2168" i="16"/>
  <c r="BA2392" i="16"/>
  <c r="AV2392" i="16"/>
  <c r="BA2215" i="16"/>
  <c r="AV2215" i="16"/>
  <c r="BA2471" i="16"/>
  <c r="AV2471" i="16"/>
  <c r="BA2727" i="16"/>
  <c r="AV2727" i="16"/>
  <c r="BA2584" i="16"/>
  <c r="AV2584" i="16"/>
  <c r="BA2696" i="16"/>
  <c r="AV2696" i="16"/>
  <c r="BA2339" i="16"/>
  <c r="AV2339" i="16"/>
  <c r="BA2371" i="16"/>
  <c r="AV2371" i="16"/>
  <c r="BA2483" i="16"/>
  <c r="AV2483" i="16"/>
  <c r="BA2627" i="16"/>
  <c r="AV2627" i="16"/>
  <c r="BA2372" i="16"/>
  <c r="AV2372" i="16"/>
  <c r="BA2516" i="16"/>
  <c r="AV2516" i="16"/>
  <c r="BA2628" i="16"/>
  <c r="AV2628" i="16"/>
  <c r="BA2143" i="16"/>
  <c r="AV2143" i="16"/>
  <c r="BA2255" i="16"/>
  <c r="AV2255" i="16"/>
  <c r="BA2399" i="16"/>
  <c r="AV2399" i="16"/>
  <c r="BA2511" i="16"/>
  <c r="AV2511" i="16"/>
  <c r="BA2512" i="16"/>
  <c r="AV2512" i="16"/>
  <c r="BA2656" i="16"/>
  <c r="AV2656" i="16"/>
  <c r="BA1833" i="16"/>
  <c r="BA2296" i="16"/>
  <c r="AV2296" i="16"/>
  <c r="BA2192" i="16"/>
  <c r="AV2192" i="16"/>
  <c r="BA2440" i="16"/>
  <c r="AV2440" i="16"/>
  <c r="BA2152" i="16"/>
  <c r="AV2152" i="16"/>
  <c r="BA2151" i="16"/>
  <c r="AV2151" i="16"/>
  <c r="BA2407" i="16"/>
  <c r="AV2407" i="16"/>
  <c r="BA2663" i="16"/>
  <c r="AV2663" i="16"/>
  <c r="BA2128" i="16"/>
  <c r="AV2128" i="16"/>
  <c r="BA2280" i="16"/>
  <c r="AV2280" i="16"/>
  <c r="BA2119" i="16"/>
  <c r="AV2119" i="16"/>
  <c r="BA2375" i="16"/>
  <c r="AV2375" i="16"/>
  <c r="BA2631" i="16"/>
  <c r="AV2631" i="16"/>
  <c r="BA2091" i="16"/>
  <c r="AV2091" i="16"/>
  <c r="BA2203" i="16"/>
  <c r="AV2203" i="16"/>
  <c r="BA2347" i="16"/>
  <c r="AV2347" i="16"/>
  <c r="BA2459" i="16"/>
  <c r="AV2459" i="16"/>
  <c r="BA2603" i="16"/>
  <c r="AV2603" i="16"/>
  <c r="BA2715" i="16"/>
  <c r="AV2715" i="16"/>
  <c r="BA2092" i="16"/>
  <c r="AV2092" i="16"/>
  <c r="BA2148" i="16"/>
  <c r="AV2148" i="16"/>
  <c r="BA2220" i="16"/>
  <c r="AV2220" i="16"/>
  <c r="BA2276" i="16"/>
  <c r="AV2276" i="16"/>
  <c r="BA2364" i="16"/>
  <c r="AV2364" i="16"/>
  <c r="BA2476" i="16"/>
  <c r="AV2476" i="16"/>
  <c r="BA2620" i="16"/>
  <c r="AV2620" i="16"/>
  <c r="BA2732" i="16"/>
  <c r="AV2732" i="16"/>
  <c r="BA2243" i="16"/>
  <c r="BA2675" i="16"/>
  <c r="AV2675" i="16"/>
  <c r="BA2176" i="16"/>
  <c r="AV2176" i="16"/>
  <c r="BA2087" i="16"/>
  <c r="AV2087" i="16"/>
  <c r="BA2343" i="16"/>
  <c r="AV2343" i="16"/>
  <c r="BA2599" i="16"/>
  <c r="AV2599" i="16"/>
  <c r="BA2712" i="16"/>
  <c r="AV2712" i="16"/>
  <c r="BA2355" i="16"/>
  <c r="AV2355" i="16"/>
  <c r="BA2499" i="16"/>
  <c r="AV2499" i="16"/>
  <c r="BA2611" i="16"/>
  <c r="AV2611" i="16"/>
  <c r="BA2356" i="16"/>
  <c r="AV2356" i="16"/>
  <c r="BA2388" i="16"/>
  <c r="AV2388" i="16"/>
  <c r="BA2500" i="16"/>
  <c r="AV2500" i="16"/>
  <c r="BA2644" i="16"/>
  <c r="AV2644" i="16"/>
  <c r="BA2127" i="16"/>
  <c r="AV2127" i="16"/>
  <c r="BA2271" i="16"/>
  <c r="AV2271" i="16"/>
  <c r="BA2383" i="16"/>
  <c r="AV2383" i="16"/>
  <c r="BA2527" i="16"/>
  <c r="AV2527" i="16"/>
  <c r="BA2528" i="16"/>
  <c r="AV2528" i="16"/>
  <c r="BA2640" i="16"/>
  <c r="AV2640" i="16"/>
  <c r="BA1897" i="16"/>
  <c r="AV1897" i="16"/>
  <c r="BA2240" i="16"/>
  <c r="AV2240" i="16"/>
  <c r="BA2144" i="16"/>
  <c r="AV2144" i="16"/>
  <c r="BA2488" i="16"/>
  <c r="AV2488" i="16"/>
  <c r="BA2208" i="16"/>
  <c r="AV2208" i="16"/>
  <c r="BA2279" i="16"/>
  <c r="AV2279" i="16"/>
  <c r="BA2535" i="16"/>
  <c r="AV2535" i="16"/>
  <c r="BA2523" i="16"/>
  <c r="AV2523" i="16"/>
  <c r="BA2116" i="16"/>
  <c r="AV2116" i="16"/>
  <c r="BA2244" i="16"/>
  <c r="AV2244" i="16"/>
  <c r="BA2648" i="16"/>
  <c r="AV2648" i="16"/>
  <c r="BA2567" i="16"/>
  <c r="AV2567" i="16"/>
  <c r="BA2331" i="16"/>
  <c r="AV2331" i="16"/>
  <c r="BA2475" i="16"/>
  <c r="AV2475" i="16"/>
  <c r="BA2651" i="16"/>
  <c r="AV2651" i="16"/>
  <c r="BA2188" i="16"/>
  <c r="AV2188" i="16"/>
  <c r="BA2308" i="16"/>
  <c r="AV2308" i="16"/>
  <c r="BA2163" i="16"/>
  <c r="AV2163" i="16"/>
  <c r="BA2692" i="16"/>
  <c r="AV2692" i="16"/>
  <c r="BA2079" i="16"/>
  <c r="AV2079" i="16"/>
  <c r="BA2336" i="16"/>
  <c r="AV2336" i="16"/>
  <c r="BA1801" i="16"/>
  <c r="AV1801" i="16"/>
  <c r="BA1881" i="16"/>
  <c r="AV1881" i="16"/>
  <c r="BA2214" i="16"/>
  <c r="AV2214" i="16"/>
  <c r="BA2358" i="16"/>
  <c r="AV2358" i="16"/>
  <c r="BA2470" i="16"/>
  <c r="AV2470" i="16"/>
  <c r="BA2614" i="16"/>
  <c r="AV2614" i="16"/>
  <c r="BA2726" i="16"/>
  <c r="AV2726" i="16"/>
  <c r="BA2257" i="16"/>
  <c r="AV2257" i="16"/>
  <c r="BA2605" i="16"/>
  <c r="AV2605" i="16"/>
  <c r="BA2393" i="16"/>
  <c r="AV2393" i="16"/>
  <c r="BA2218" i="16"/>
  <c r="AV2218" i="16"/>
  <c r="BA2586" i="16"/>
  <c r="AV2586" i="16"/>
  <c r="BA2730" i="16"/>
  <c r="AV2730" i="16"/>
  <c r="BA2272" i="16"/>
  <c r="AV2272" i="16"/>
  <c r="BA2075" i="16"/>
  <c r="AV2075" i="16"/>
  <c r="BA2139" i="16"/>
  <c r="AV2139" i="16"/>
  <c r="BA2395" i="16"/>
  <c r="AV2395" i="16"/>
  <c r="BA2731" i="16"/>
  <c r="AV2731" i="16"/>
  <c r="BA2307" i="16"/>
  <c r="AV2307" i="16"/>
  <c r="BA2448" i="16"/>
  <c r="AV2448" i="16"/>
  <c r="BA2720" i="16"/>
  <c r="AV2720" i="16"/>
  <c r="BA2539" i="16"/>
  <c r="AV2539" i="16"/>
  <c r="BA2124" i="16"/>
  <c r="AV2124" i="16"/>
  <c r="BA2212" i="16"/>
  <c r="AV2212" i="16"/>
  <c r="BA2252" i="16"/>
  <c r="AV2252" i="16"/>
  <c r="BA2412" i="16"/>
  <c r="AV2412" i="16"/>
  <c r="BA2492" i="16"/>
  <c r="AV2492" i="16"/>
  <c r="BA2540" i="16"/>
  <c r="AV2540" i="16"/>
  <c r="BA2668" i="16"/>
  <c r="AV2668" i="16"/>
  <c r="BA2547" i="16"/>
  <c r="AV2547" i="16"/>
  <c r="BA2452" i="16"/>
  <c r="AV2452" i="16"/>
  <c r="BA2580" i="16"/>
  <c r="AV2580" i="16"/>
  <c r="BA2183" i="16"/>
  <c r="AV2183" i="16"/>
  <c r="BA2247" i="16"/>
  <c r="AV2247" i="16"/>
  <c r="BA2311" i="16"/>
  <c r="AV2311" i="16"/>
  <c r="BA2503" i="16"/>
  <c r="AV2503" i="16"/>
  <c r="BA2695" i="16"/>
  <c r="AV2695" i="16"/>
  <c r="BA2587" i="16"/>
  <c r="AV2587" i="16"/>
  <c r="BA2316" i="16"/>
  <c r="AV2316" i="16"/>
  <c r="BA2632" i="16"/>
  <c r="AV2632" i="16"/>
  <c r="BA2227" i="16"/>
  <c r="AV2227" i="16"/>
  <c r="BA2419" i="16"/>
  <c r="AV2419" i="16"/>
  <c r="BA2691" i="16"/>
  <c r="BA2191" i="16"/>
  <c r="AV2191" i="16"/>
  <c r="BA2623" i="16"/>
  <c r="AV2623" i="16"/>
  <c r="BA2703" i="16"/>
  <c r="AV2703" i="16"/>
  <c r="BA2576" i="16"/>
  <c r="AV2576" i="16"/>
  <c r="BA2130" i="16"/>
  <c r="AV2130" i="16"/>
  <c r="BA2274" i="16"/>
  <c r="AV2274" i="16"/>
  <c r="BA2386" i="16"/>
  <c r="AV2386" i="16"/>
  <c r="BA2530" i="16"/>
  <c r="AV2530" i="16"/>
  <c r="BA2642" i="16"/>
  <c r="AV2642" i="16"/>
  <c r="BA2449" i="16"/>
  <c r="AV2449" i="16"/>
  <c r="BA2285" i="16"/>
  <c r="AV2285" i="16"/>
  <c r="BA2585" i="16"/>
  <c r="AV2585" i="16"/>
  <c r="BA2256" i="16"/>
  <c r="AV2256" i="16"/>
  <c r="BA2155" i="16"/>
  <c r="AV2155" i="16"/>
  <c r="BA2267" i="16"/>
  <c r="AV2267" i="16"/>
  <c r="BA2667" i="16"/>
  <c r="AV2667" i="16"/>
  <c r="BA2156" i="16"/>
  <c r="AV2156" i="16"/>
  <c r="BA2099" i="16"/>
  <c r="AV2099" i="16"/>
  <c r="BA2147" i="16"/>
  <c r="AV2147" i="16"/>
  <c r="BA2179" i="16"/>
  <c r="AV2179" i="16"/>
  <c r="BA2708" i="16"/>
  <c r="AV2708" i="16"/>
  <c r="BA1849" i="16"/>
  <c r="AV1849" i="16"/>
  <c r="BA2230" i="16"/>
  <c r="AV2230" i="16"/>
  <c r="BA2342" i="16"/>
  <c r="AV2342" i="16"/>
  <c r="BA2486" i="16"/>
  <c r="AV2486" i="16"/>
  <c r="BA2513" i="16"/>
  <c r="AV2513" i="16"/>
  <c r="BA2349" i="16"/>
  <c r="AV2349" i="16"/>
  <c r="BA2137" i="16"/>
  <c r="AV2137" i="16"/>
  <c r="BA2649" i="16"/>
  <c r="AV2649" i="16"/>
  <c r="BA2202" i="16"/>
  <c r="AV2202" i="16"/>
  <c r="BA2346" i="16"/>
  <c r="AV2346" i="16"/>
  <c r="BA2458" i="16"/>
  <c r="AV2458" i="16"/>
  <c r="BA2602" i="16"/>
  <c r="AV2602" i="16"/>
  <c r="BA2714" i="16"/>
  <c r="AV2714" i="16"/>
  <c r="BA2072" i="16"/>
  <c r="AV2072" i="16"/>
  <c r="BA2304" i="16"/>
  <c r="AV2304" i="16"/>
  <c r="BA2411" i="16"/>
  <c r="AV2411" i="16"/>
  <c r="BA2180" i="16"/>
  <c r="AV2180" i="16"/>
  <c r="BA2348" i="16"/>
  <c r="AV2348" i="16"/>
  <c r="BA2604" i="16"/>
  <c r="AV2604" i="16"/>
  <c r="BA2291" i="16"/>
  <c r="AV2291" i="16"/>
  <c r="BA2435" i="16"/>
  <c r="AV2435" i="16"/>
  <c r="BA2563" i="16"/>
  <c r="AV2563" i="16"/>
  <c r="BA2659" i="16"/>
  <c r="AV2659" i="16"/>
  <c r="BA2335" i="16"/>
  <c r="AV2335" i="16"/>
  <c r="BA2432" i="16"/>
  <c r="AV2432" i="16"/>
  <c r="BA2464" i="16"/>
  <c r="AV2464" i="16"/>
  <c r="BA2704" i="16"/>
  <c r="AV2704" i="16"/>
  <c r="BA2322" i="16"/>
  <c r="AV2322" i="16"/>
  <c r="BA2578" i="16"/>
  <c r="AV2578" i="16"/>
  <c r="BA2577" i="16"/>
  <c r="AV2577" i="16"/>
  <c r="BA2413" i="16"/>
  <c r="AV2413" i="16"/>
  <c r="BA2713" i="16"/>
  <c r="AV2713" i="16"/>
  <c r="BA2564" i="16"/>
  <c r="AV2564" i="16"/>
  <c r="BA2400" i="16"/>
  <c r="AV2400" i="16"/>
  <c r="BA2194" i="16"/>
  <c r="AV2194" i="16"/>
  <c r="BA2129" i="16"/>
  <c r="AV2129" i="16"/>
  <c r="BA2477" i="16"/>
  <c r="AV2477" i="16"/>
  <c r="BA2138" i="16"/>
  <c r="AV2138" i="16"/>
  <c r="BA2593" i="16"/>
  <c r="AV2593" i="16"/>
  <c r="BA2222" i="16"/>
  <c r="AV2222" i="16"/>
  <c r="BA2334" i="16"/>
  <c r="AV2334" i="16"/>
  <c r="BA2478" i="16"/>
  <c r="AV2478" i="16"/>
  <c r="BA2590" i="16"/>
  <c r="AV2590" i="16"/>
  <c r="BA1799" i="16"/>
  <c r="AV1799" i="16"/>
  <c r="BA1848" i="16"/>
  <c r="AV1848" i="16"/>
  <c r="BA1970" i="16"/>
  <c r="AV1970" i="16"/>
  <c r="BA1786" i="16"/>
  <c r="AV1786" i="16"/>
  <c r="BA2015" i="16"/>
  <c r="AV2015" i="16"/>
  <c r="BA1899" i="16"/>
  <c r="AV1899" i="16"/>
  <c r="BA2055" i="16"/>
  <c r="AV2055" i="16"/>
  <c r="BA2019" i="16"/>
  <c r="AV2019" i="16"/>
  <c r="BA1782" i="16"/>
  <c r="AV1782" i="16"/>
  <c r="BA74" i="16"/>
  <c r="AV74" i="16"/>
  <c r="BA57" i="16"/>
  <c r="BA104" i="16"/>
  <c r="AV104" i="16"/>
  <c r="BA2115" i="16"/>
  <c r="AV2115" i="16"/>
  <c r="BA2436" i="16"/>
  <c r="BA2463" i="16"/>
  <c r="AV2463" i="16"/>
  <c r="BA2591" i="16"/>
  <c r="AV2591" i="16"/>
  <c r="BA2639" i="16"/>
  <c r="AV2639" i="16"/>
  <c r="BA1977" i="16"/>
  <c r="AV1977" i="16"/>
  <c r="BA2706" i="16"/>
  <c r="AV2706" i="16"/>
  <c r="BA2193" i="16"/>
  <c r="AV2193" i="16"/>
  <c r="BA2541" i="16"/>
  <c r="AV2541" i="16"/>
  <c r="BA2283" i="16"/>
  <c r="AV2283" i="16"/>
  <c r="BA2406" i="16"/>
  <c r="AV2406" i="16"/>
  <c r="BA2321" i="16"/>
  <c r="AV2321" i="16"/>
  <c r="BA2669" i="16"/>
  <c r="AV2669" i="16"/>
  <c r="BA2522" i="16"/>
  <c r="AV2522" i="16"/>
  <c r="BA2666" i="16"/>
  <c r="AV2666" i="16"/>
  <c r="BA2209" i="16"/>
  <c r="AV2209" i="16"/>
  <c r="BA2721" i="16"/>
  <c r="AV2721" i="16"/>
  <c r="BA2158" i="16"/>
  <c r="AV2158" i="16"/>
  <c r="BA2270" i="16"/>
  <c r="AV2270" i="16"/>
  <c r="BA2414" i="16"/>
  <c r="AV2414" i="16"/>
  <c r="BA2526" i="16"/>
  <c r="AV2526" i="16"/>
  <c r="BA2670" i="16"/>
  <c r="AV2670" i="16"/>
  <c r="BA2096" i="16"/>
  <c r="AV2096" i="16"/>
  <c r="BA2219" i="16"/>
  <c r="AV2219" i="16"/>
  <c r="BA2084" i="16"/>
  <c r="AV2084" i="16"/>
  <c r="BA2284" i="16"/>
  <c r="AV2284" i="16"/>
  <c r="BA2684" i="16"/>
  <c r="AV2684" i="16"/>
  <c r="BA2207" i="16"/>
  <c r="AV2207" i="16"/>
  <c r="BA1993" i="16"/>
  <c r="AV1993" i="16"/>
  <c r="BA2278" i="16"/>
  <c r="AV2278" i="16"/>
  <c r="BA2385" i="16"/>
  <c r="AV2385" i="16"/>
  <c r="BA2733" i="16"/>
  <c r="AV2733" i="16"/>
  <c r="BA2282" i="16"/>
  <c r="AV2282" i="16"/>
  <c r="BA2538" i="16"/>
  <c r="AV2538" i="16"/>
  <c r="BA2655" i="16"/>
  <c r="AV2655" i="16"/>
  <c r="BA2384" i="16"/>
  <c r="AV2384" i="16"/>
  <c r="BA2338" i="16"/>
  <c r="AV2338" i="16"/>
  <c r="BA2514" i="16"/>
  <c r="AV2514" i="16"/>
  <c r="BA2658" i="16"/>
  <c r="AV2658" i="16"/>
  <c r="BA2641" i="16"/>
  <c r="AV2641" i="16"/>
  <c r="BA2265" i="16"/>
  <c r="AV2265" i="16"/>
  <c r="BA2337" i="16"/>
  <c r="AV2337" i="16"/>
  <c r="BA2693" i="16"/>
  <c r="AV2693" i="16"/>
  <c r="BA2206" i="16"/>
  <c r="AV2206" i="16"/>
  <c r="BA2350" i="16"/>
  <c r="AV2350" i="16"/>
  <c r="BA2462" i="16"/>
  <c r="AV2462" i="16"/>
  <c r="BA2606" i="16"/>
  <c r="AV2606" i="16"/>
  <c r="BA1796" i="16"/>
  <c r="AV1796" i="16"/>
  <c r="BA1906" i="16"/>
  <c r="AV1906" i="16"/>
  <c r="CL58" i="16"/>
  <c r="BA1967" i="16"/>
  <c r="AV1967" i="16"/>
  <c r="BA1975" i="16"/>
  <c r="AV1975" i="16"/>
  <c r="BA33" i="16"/>
  <c r="AV33" i="16"/>
  <c r="CL40" i="16"/>
  <c r="BA98" i="16"/>
  <c r="AV98" i="16"/>
  <c r="BA1826" i="16"/>
  <c r="AV1826" i="16"/>
  <c r="CL78" i="16"/>
  <c r="BA80" i="16"/>
  <c r="AV80" i="16"/>
  <c r="BA128" i="16"/>
  <c r="AV128" i="16"/>
  <c r="BA2439" i="16"/>
  <c r="AV2439" i="16"/>
  <c r="BA2556" i="16"/>
  <c r="AV2556" i="16"/>
  <c r="BA2575" i="16"/>
  <c r="AV2575" i="16"/>
  <c r="BA2592" i="16"/>
  <c r="AV2592" i="16"/>
  <c r="BA2009" i="16"/>
  <c r="AV2009" i="16"/>
  <c r="BA2402" i="16"/>
  <c r="AV2402" i="16"/>
  <c r="BA2594" i="16"/>
  <c r="AV2594" i="16"/>
  <c r="BA2705" i="16"/>
  <c r="AV2705" i="16"/>
  <c r="BA2329" i="16"/>
  <c r="AV2329" i="16"/>
  <c r="BA2447" i="16"/>
  <c r="AV2447" i="16"/>
  <c r="BA2719" i="16"/>
  <c r="AV2719" i="16"/>
  <c r="BA2150" i="16"/>
  <c r="AV2150" i="16"/>
  <c r="BA2294" i="16"/>
  <c r="AV2294" i="16"/>
  <c r="BA2662" i="16"/>
  <c r="AV2662" i="16"/>
  <c r="BA2157" i="16"/>
  <c r="AV2157" i="16"/>
  <c r="BA2457" i="16"/>
  <c r="AV2457" i="16"/>
  <c r="BA2410" i="16"/>
  <c r="AV2410" i="16"/>
  <c r="BA2465" i="16"/>
  <c r="AV2465" i="16"/>
  <c r="BA2142" i="16"/>
  <c r="AV2142" i="16"/>
  <c r="BA2286" i="16"/>
  <c r="AV2286" i="16"/>
  <c r="BA2398" i="16"/>
  <c r="AV2398" i="16"/>
  <c r="BA2542" i="16"/>
  <c r="AV2542" i="16"/>
  <c r="BA2654" i="16"/>
  <c r="AV2654" i="16"/>
  <c r="BA1894" i="16"/>
  <c r="AV1894" i="16"/>
  <c r="BA1807" i="16"/>
  <c r="AV1807" i="16"/>
  <c r="BA1891" i="16"/>
  <c r="AV1891" i="16"/>
  <c r="BA2038" i="16"/>
  <c r="AV2038" i="16"/>
  <c r="BA81" i="16"/>
  <c r="AV81" i="16"/>
  <c r="BA1892" i="16"/>
  <c r="AV1892" i="16"/>
  <c r="BA2018" i="16"/>
  <c r="AV2018" i="16"/>
  <c r="BA151" i="16"/>
  <c r="AV151" i="16"/>
  <c r="BA2146" i="16"/>
  <c r="AV2146" i="16"/>
  <c r="BA2521" i="16"/>
  <c r="AV2521" i="16"/>
  <c r="BA2401" i="16"/>
  <c r="AV2401" i="16"/>
  <c r="BA2052" i="16"/>
  <c r="AV2052" i="16"/>
  <c r="BA1839" i="16"/>
  <c r="AV1839" i="16"/>
  <c r="CL27" i="16"/>
  <c r="BA1850" i="16"/>
  <c r="AV1850" i="16"/>
  <c r="CL82" i="16"/>
  <c r="BA148" i="16"/>
  <c r="AV148" i="16"/>
  <c r="BA1798" i="16"/>
  <c r="AV1798" i="16"/>
  <c r="BA65" i="16"/>
  <c r="AV65" i="16"/>
  <c r="BA113" i="16"/>
  <c r="AV113" i="16"/>
  <c r="BA1874" i="16"/>
  <c r="AV1874" i="16"/>
  <c r="BA127" i="16"/>
  <c r="BA1978" i="16"/>
  <c r="AV1978" i="16"/>
  <c r="BA1879" i="16"/>
  <c r="AV1879" i="16"/>
  <c r="BA1999" i="16"/>
  <c r="AV1999" i="16"/>
  <c r="BA1947" i="16"/>
  <c r="AV1947" i="16"/>
  <c r="BA2007" i="16"/>
  <c r="AV2007" i="16"/>
  <c r="BA1922" i="16"/>
  <c r="AV1922" i="16"/>
  <c r="CL22" i="16"/>
  <c r="BA1884" i="16"/>
  <c r="AV1884" i="16"/>
  <c r="BA1866" i="16"/>
  <c r="AV1866" i="16"/>
  <c r="BA115" i="16"/>
  <c r="AV115" i="16"/>
  <c r="BA76" i="16"/>
  <c r="AV76" i="16"/>
  <c r="BA2048" i="16"/>
  <c r="AV2048" i="16"/>
  <c r="BA1982" i="16"/>
  <c r="AV1982" i="16"/>
  <c r="BA2678" i="16"/>
  <c r="AV2678" i="16"/>
  <c r="BA2529" i="16"/>
  <c r="AV2529" i="16"/>
  <c r="BA1824" i="16"/>
  <c r="AV1824" i="16"/>
  <c r="CL46" i="16"/>
  <c r="AW46" i="16"/>
  <c r="AX46" i="16"/>
  <c r="BA152" i="16"/>
  <c r="AV152" i="16"/>
  <c r="BA1832" i="16"/>
  <c r="AV1832" i="16"/>
  <c r="CL17" i="16"/>
  <c r="BA1919" i="16"/>
  <c r="AV1919" i="16"/>
  <c r="BA146" i="16"/>
  <c r="AV146" i="16"/>
  <c r="BA139" i="16"/>
  <c r="AV139" i="16"/>
  <c r="BA1838" i="16"/>
  <c r="AV1838" i="16"/>
  <c r="BA1875" i="16"/>
  <c r="AV1875" i="16"/>
  <c r="BA1812" i="16"/>
  <c r="AV1812" i="16"/>
  <c r="BA1844" i="16"/>
  <c r="AV1844" i="16"/>
  <c r="BA131" i="16"/>
  <c r="CL31" i="16"/>
  <c r="BA2064" i="16"/>
  <c r="AV2064" i="16"/>
  <c r="BA1806" i="16"/>
  <c r="AV1806" i="16"/>
  <c r="BA2057" i="16"/>
  <c r="AV2057" i="16"/>
  <c r="BA2166" i="16"/>
  <c r="AV2166" i="16"/>
  <c r="BA2657" i="16"/>
  <c r="AV2657" i="16"/>
  <c r="BA40" i="16"/>
  <c r="AV40" i="16"/>
  <c r="BA1996" i="16"/>
  <c r="AV1996" i="16"/>
  <c r="BA2039" i="16"/>
  <c r="AV2039" i="16"/>
  <c r="BA120" i="16"/>
  <c r="AV120" i="16"/>
  <c r="CL47" i="16"/>
  <c r="BA1823" i="16"/>
  <c r="AV1823" i="16"/>
  <c r="BA1815" i="16"/>
  <c r="AV1815" i="16"/>
  <c r="BA1944" i="16"/>
  <c r="AV1944" i="16"/>
  <c r="BA89" i="16"/>
  <c r="BA49" i="16"/>
  <c r="AV49" i="16"/>
  <c r="BA96" i="16"/>
  <c r="AV96" i="16"/>
  <c r="BA2012" i="16"/>
  <c r="AV2012" i="16"/>
  <c r="BA1994" i="16"/>
  <c r="AV1994" i="16"/>
  <c r="CL63" i="16"/>
  <c r="BA36" i="16"/>
  <c r="AV36" i="16"/>
  <c r="BA132" i="16"/>
  <c r="AV132" i="16"/>
  <c r="CL65" i="16"/>
  <c r="BA2574" i="16"/>
  <c r="AV2574" i="16"/>
  <c r="BA2250" i="16"/>
  <c r="AV2250" i="16"/>
  <c r="BA2390" i="16"/>
  <c r="AV2390" i="16"/>
  <c r="BA2428" i="16"/>
  <c r="AV2428" i="16"/>
  <c r="BA2629" i="16"/>
  <c r="AV2629" i="16"/>
  <c r="BA58" i="16"/>
  <c r="AV58" i="16"/>
  <c r="BA45" i="16"/>
  <c r="BA1880" i="16"/>
  <c r="AV1880" i="16"/>
  <c r="BA1990" i="16"/>
  <c r="AV1990" i="16"/>
  <c r="BA2006" i="16"/>
  <c r="AV2006" i="16"/>
  <c r="BA1963" i="16"/>
  <c r="AV1963" i="16"/>
  <c r="BA1800" i="16"/>
  <c r="AV1800" i="16"/>
  <c r="BA1923" i="16"/>
  <c r="AV1923" i="16"/>
  <c r="CL43" i="16"/>
  <c r="BA105" i="16"/>
  <c r="AV105" i="16"/>
  <c r="BA2003" i="16"/>
  <c r="AV2003" i="16"/>
  <c r="BA1814" i="16"/>
  <c r="BA42" i="16"/>
  <c r="AV42" i="16"/>
  <c r="BA2020" i="16"/>
  <c r="AV2020" i="16"/>
  <c r="CL67" i="16"/>
  <c r="BA78" i="16"/>
  <c r="AV78" i="16"/>
  <c r="BA2319" i="16"/>
  <c r="AV2319" i="16"/>
  <c r="BA2266" i="16"/>
  <c r="AV2266" i="16"/>
  <c r="BA2389" i="16"/>
  <c r="AV2389" i="16"/>
  <c r="BA1816" i="16"/>
  <c r="AV1816" i="16"/>
  <c r="CL94" i="16"/>
  <c r="BA97" i="16"/>
  <c r="AV97" i="16"/>
  <c r="CL61" i="16"/>
  <c r="BA2068" i="16"/>
  <c r="AV2068" i="16"/>
  <c r="BA1914" i="16"/>
  <c r="AV1914" i="16"/>
  <c r="BA1851" i="16"/>
  <c r="AV1851" i="16"/>
  <c r="BA2040" i="16"/>
  <c r="AV2040" i="16"/>
  <c r="BA1878" i="16"/>
  <c r="AV1878" i="16"/>
  <c r="BA35" i="16"/>
  <c r="AV35" i="16"/>
  <c r="BA129" i="16"/>
  <c r="AV129" i="16"/>
  <c r="BA1938" i="16"/>
  <c r="AV1938" i="16"/>
  <c r="BA111" i="16"/>
  <c r="BA1930" i="16"/>
  <c r="AV1930" i="16"/>
  <c r="BA25" i="16"/>
  <c r="CL69" i="16"/>
  <c r="CL7" i="16"/>
  <c r="BA2031" i="16"/>
  <c r="AV2031" i="16"/>
  <c r="BA1835" i="16"/>
  <c r="AV1835" i="16"/>
  <c r="CL3" i="16"/>
  <c r="BA1927" i="16"/>
  <c r="AV1927" i="16"/>
  <c r="CL64" i="16"/>
  <c r="BA1858" i="16"/>
  <c r="AV1858" i="16"/>
  <c r="BA1852" i="16"/>
  <c r="AV1852" i="16"/>
  <c r="BA1818" i="16"/>
  <c r="AV1818" i="16"/>
  <c r="BA155" i="16"/>
  <c r="AV155" i="16"/>
  <c r="BA92" i="16"/>
  <c r="BA1856" i="16"/>
  <c r="AV1856" i="16"/>
  <c r="BA2046" i="16"/>
  <c r="AV2046" i="16"/>
  <c r="BA62" i="16"/>
  <c r="AV62" i="16"/>
  <c r="CL41" i="16"/>
  <c r="BA2650" i="16"/>
  <c r="AV2650" i="16"/>
  <c r="BA157" i="16"/>
  <c r="AV157" i="16"/>
  <c r="BA88" i="16"/>
  <c r="AV88" i="16"/>
  <c r="BA1836" i="16"/>
  <c r="AV1836" i="16"/>
  <c r="BA1843" i="16"/>
  <c r="AV1843" i="16"/>
  <c r="BA1992" i="16"/>
  <c r="AV1992" i="16"/>
  <c r="CL75" i="16"/>
  <c r="CL87" i="16"/>
  <c r="CL5" i="16"/>
  <c r="CL53" i="16"/>
  <c r="BA130" i="16"/>
  <c r="AV130" i="16"/>
  <c r="BA1876" i="16"/>
  <c r="AV1876" i="16"/>
  <c r="BA91" i="16"/>
  <c r="BA1827" i="16"/>
  <c r="AV1827" i="16"/>
  <c r="BA1958" i="16"/>
  <c r="AV1958" i="16"/>
  <c r="CL77" i="16"/>
  <c r="BA122" i="16"/>
  <c r="AV122" i="16"/>
  <c r="BA107" i="16"/>
  <c r="AV107" i="16"/>
  <c r="BA84" i="16"/>
  <c r="BA28" i="16"/>
  <c r="BA1918" i="16"/>
  <c r="AV1918" i="16"/>
  <c r="BA46" i="16"/>
  <c r="AV46" i="16"/>
  <c r="BA1904" i="16"/>
  <c r="AV1904" i="16"/>
  <c r="BA2145" i="16"/>
  <c r="AV2145" i="16"/>
  <c r="BA138" i="16"/>
  <c r="AV138" i="16"/>
  <c r="CL30" i="16"/>
  <c r="BA99" i="16"/>
  <c r="AV99" i="16"/>
  <c r="CL6" i="16"/>
  <c r="BA1820" i="16"/>
  <c r="BA2043" i="16"/>
  <c r="AV2043" i="16"/>
  <c r="BA2051" i="16"/>
  <c r="AV2051" i="16"/>
  <c r="BA2022" i="16"/>
  <c r="AV2022" i="16"/>
  <c r="CL70" i="16"/>
  <c r="BA56" i="16"/>
  <c r="AV56" i="16"/>
  <c r="BA2054" i="16"/>
  <c r="AV2054" i="16"/>
  <c r="BA1871" i="16"/>
  <c r="AV1871" i="16"/>
  <c r="BA1792" i="16"/>
  <c r="AV1792" i="16"/>
  <c r="BA1896" i="16"/>
  <c r="AV1896" i="16"/>
  <c r="BA145" i="16"/>
  <c r="AV145" i="16"/>
  <c r="BA71" i="16"/>
  <c r="AV71" i="16"/>
  <c r="CL86" i="16"/>
  <c r="BA72" i="16"/>
  <c r="AV72" i="16"/>
  <c r="BA2060" i="16"/>
  <c r="AV2060" i="16"/>
  <c r="BA2042" i="16"/>
  <c r="AV2042" i="16"/>
  <c r="BA44" i="16"/>
  <c r="BA124" i="16"/>
  <c r="AV124" i="16"/>
  <c r="BA1790" i="16"/>
  <c r="AV1790" i="16"/>
  <c r="BA1888" i="16"/>
  <c r="AV1888" i="16"/>
  <c r="BA2318" i="16"/>
  <c r="AV2318" i="16"/>
  <c r="BA2506" i="16"/>
  <c r="AV2506" i="16"/>
  <c r="BA2646" i="16"/>
  <c r="AV2646" i="16"/>
  <c r="BA2273" i="16"/>
  <c r="AV2273" i="16"/>
  <c r="BA2058" i="16"/>
  <c r="AV2058" i="16"/>
  <c r="BA1831" i="16"/>
  <c r="AV1831" i="16"/>
  <c r="BA85" i="16"/>
  <c r="AV85" i="16"/>
  <c r="BA141" i="16"/>
  <c r="AV141" i="16"/>
  <c r="BA102" i="16"/>
  <c r="AV102" i="16"/>
  <c r="BA2446" i="16"/>
  <c r="AV2446" i="16"/>
  <c r="BA2454" i="16"/>
  <c r="AV2454" i="16"/>
  <c r="BA2626" i="16"/>
  <c r="AV2626" i="16"/>
  <c r="BA2688" i="16"/>
  <c r="AV2688" i="16"/>
  <c r="BA2687" i="16"/>
  <c r="AV2687" i="16"/>
  <c r="BA2111" i="16"/>
  <c r="AV2111" i="16"/>
  <c r="BA2083" i="16"/>
  <c r="AV2083" i="16"/>
  <c r="BA2396" i="16"/>
  <c r="AV2396" i="16"/>
  <c r="BA2108" i="16"/>
  <c r="AV2108" i="16"/>
  <c r="BA2315" i="16"/>
  <c r="AV2315" i="16"/>
  <c r="BA2302" i="16"/>
  <c r="AV2302" i="16"/>
  <c r="BA2426" i="16"/>
  <c r="AV2426" i="16"/>
  <c r="BA2310" i="16"/>
  <c r="AV2310" i="16"/>
  <c r="BA2610" i="16"/>
  <c r="AV2610" i="16"/>
  <c r="BA2672" i="16"/>
  <c r="AV2672" i="16"/>
  <c r="BA2735" i="16"/>
  <c r="AV2735" i="16"/>
  <c r="BA2223" i="16"/>
  <c r="AV2223" i="16"/>
  <c r="BA2468" i="16"/>
  <c r="AV2468" i="16"/>
  <c r="BA2643" i="16"/>
  <c r="AV2643" i="16"/>
  <c r="BA2131" i="16"/>
  <c r="AV2131" i="16"/>
  <c r="BA2572" i="16"/>
  <c r="AV2572" i="16"/>
  <c r="BA2196" i="16"/>
  <c r="AV2196" i="16"/>
  <c r="BA2427" i="16"/>
  <c r="AV2427" i="16"/>
  <c r="BA121" i="16"/>
  <c r="BA2035" i="16"/>
  <c r="AV2035" i="16"/>
  <c r="BA2382" i="16"/>
  <c r="AV2382" i="16"/>
  <c r="BA2378" i="16"/>
  <c r="AV2378" i="16"/>
  <c r="BA2326" i="16"/>
  <c r="AV2326" i="16"/>
  <c r="BA2562" i="16"/>
  <c r="AV2562" i="16"/>
  <c r="BA1945" i="16"/>
  <c r="AV1945" i="16"/>
  <c r="BA2624" i="16"/>
  <c r="AV2624" i="16"/>
  <c r="BA2559" i="16"/>
  <c r="AV2559" i="16"/>
  <c r="BA2723" i="16"/>
  <c r="AV2723" i="16"/>
  <c r="BA2680" i="16"/>
  <c r="AV2680" i="16"/>
  <c r="BA2332" i="16"/>
  <c r="AV2332" i="16"/>
  <c r="BA2076" i="16"/>
  <c r="AV2076" i="16"/>
  <c r="BA2251" i="16"/>
  <c r="AV2251" i="16"/>
  <c r="BA1950" i="16"/>
  <c r="AV1950" i="16"/>
  <c r="BA1872" i="16"/>
  <c r="AV1872" i="16"/>
  <c r="BA2238" i="16"/>
  <c r="AV2238" i="16"/>
  <c r="BA2246" i="16"/>
  <c r="AV2246" i="16"/>
  <c r="BA2546" i="16"/>
  <c r="AV2546" i="16"/>
  <c r="BA2608" i="16"/>
  <c r="AV2608" i="16"/>
  <c r="BA2671" i="16"/>
  <c r="AV2671" i="16"/>
  <c r="BA2159" i="16"/>
  <c r="AV2159" i="16"/>
  <c r="BA2404" i="16"/>
  <c r="AV2404" i="16"/>
  <c r="BA2579" i="16"/>
  <c r="AV2579" i="16"/>
  <c r="BA2508" i="16"/>
  <c r="AV2508" i="16"/>
  <c r="BA2164" i="16"/>
  <c r="AV2164" i="16"/>
  <c r="BA2363" i="16"/>
  <c r="AV2363" i="16"/>
  <c r="CL9" i="16"/>
  <c r="BA158" i="16"/>
  <c r="BA39" i="16"/>
  <c r="AV39" i="16"/>
  <c r="BA2254" i="16"/>
  <c r="AV2254" i="16"/>
  <c r="BA2314" i="16"/>
  <c r="AV2314" i="16"/>
  <c r="BA2262" i="16"/>
  <c r="AV2262" i="16"/>
  <c r="BA2498" i="16"/>
  <c r="AV2498" i="16"/>
  <c r="BA1817" i="16"/>
  <c r="AV1817" i="16"/>
  <c r="BA2560" i="16"/>
  <c r="AV2560" i="16"/>
  <c r="BA2495" i="16"/>
  <c r="AV2495" i="16"/>
  <c r="BA2676" i="16"/>
  <c r="AV2676" i="16"/>
  <c r="BA2595" i="16"/>
  <c r="AV2595" i="16"/>
  <c r="BA2616" i="16"/>
  <c r="AV2616" i="16"/>
  <c r="BA2300" i="16"/>
  <c r="AV2300" i="16"/>
  <c r="BA2699" i="16"/>
  <c r="AV2699" i="16"/>
  <c r="BA2187" i="16"/>
  <c r="AV2187" i="16"/>
  <c r="CL74" i="16"/>
  <c r="BA142" i="16"/>
  <c r="BA2174" i="16"/>
  <c r="AV2174" i="16"/>
  <c r="BA2694" i="16"/>
  <c r="AV2694" i="16"/>
  <c r="BA2182" i="16"/>
  <c r="AV2182" i="16"/>
  <c r="BA2482" i="16"/>
  <c r="AV2482" i="16"/>
  <c r="BA2041" i="16"/>
  <c r="AV2041" i="16"/>
  <c r="BA2544" i="16"/>
  <c r="AV2544" i="16"/>
  <c r="BA2607" i="16"/>
  <c r="AV2607" i="16"/>
  <c r="BA2095" i="16"/>
  <c r="AV2095" i="16"/>
  <c r="BA2340" i="16"/>
  <c r="AV2340" i="16"/>
  <c r="BA2515" i="16"/>
  <c r="AV2515" i="16"/>
  <c r="BA2444" i="16"/>
  <c r="AV2444" i="16"/>
  <c r="BA2132" i="16"/>
  <c r="AV2132" i="16"/>
  <c r="BA2299" i="16"/>
  <c r="AV2299" i="16"/>
  <c r="BA2423" i="16"/>
  <c r="AV2423" i="16"/>
  <c r="BA1972" i="16"/>
  <c r="AV1972" i="16"/>
  <c r="BA2023" i="16"/>
  <c r="AV2023" i="16"/>
  <c r="BA150" i="16"/>
  <c r="BA30" i="16"/>
  <c r="CL34" i="16"/>
  <c r="BA2190" i="16"/>
  <c r="AV2190" i="16"/>
  <c r="BA2186" i="16"/>
  <c r="AV2186" i="16"/>
  <c r="BA2198" i="16"/>
  <c r="AV2198" i="16"/>
  <c r="BA2434" i="16"/>
  <c r="AV2434" i="16"/>
  <c r="BA1929" i="16"/>
  <c r="AV1929" i="16"/>
  <c r="BA2496" i="16"/>
  <c r="AV2496" i="16"/>
  <c r="BA2431" i="16"/>
  <c r="AV2431" i="16"/>
  <c r="BA2612" i="16"/>
  <c r="AV2612" i="16"/>
  <c r="BA2531" i="16"/>
  <c r="AV2531" i="16"/>
  <c r="BA2716" i="16"/>
  <c r="AV2716" i="16"/>
  <c r="BA2268" i="16"/>
  <c r="AV2268" i="16"/>
  <c r="BA2635" i="16"/>
  <c r="AV2635" i="16"/>
  <c r="BA2123" i="16"/>
  <c r="AV2123" i="16"/>
  <c r="BA93" i="16"/>
  <c r="AV93" i="16"/>
  <c r="BA2622" i="16"/>
  <c r="AV2622" i="16"/>
  <c r="BA2234" i="16"/>
  <c r="AV2234" i="16"/>
  <c r="BA2630" i="16"/>
  <c r="AV2630" i="16"/>
  <c r="BA2418" i="16"/>
  <c r="AV2418" i="16"/>
  <c r="BA1913" i="16"/>
  <c r="AV1913" i="16"/>
  <c r="BA2480" i="16"/>
  <c r="AV2480" i="16"/>
  <c r="BA2543" i="16"/>
  <c r="AV2543" i="16"/>
  <c r="BA2451" i="16"/>
  <c r="AV2451" i="16"/>
  <c r="BA2728" i="16"/>
  <c r="AV2728" i="16"/>
  <c r="BA2380" i="16"/>
  <c r="AV2380" i="16"/>
  <c r="BA2100" i="16"/>
  <c r="AV2100" i="16"/>
  <c r="BA2235" i="16"/>
  <c r="AV2235" i="16"/>
  <c r="BA43" i="16"/>
  <c r="AV43" i="16"/>
  <c r="BA2024" i="16"/>
  <c r="AV2024" i="16"/>
  <c r="BA106" i="16"/>
  <c r="AV106" i="16"/>
  <c r="CL95" i="16"/>
  <c r="BA1952" i="16"/>
  <c r="AV1952" i="16"/>
  <c r="BA1984" i="16"/>
  <c r="AV1984" i="16"/>
  <c r="BA125" i="16"/>
  <c r="AV125" i="16"/>
  <c r="BA110" i="16"/>
  <c r="AV110" i="16"/>
  <c r="BA2126" i="16"/>
  <c r="AV2126" i="16"/>
  <c r="BA2122" i="16"/>
  <c r="AV2122" i="16"/>
  <c r="BA2134" i="16"/>
  <c r="AV2134" i="16"/>
  <c r="BA2370" i="16"/>
  <c r="AV2370" i="16"/>
  <c r="BA2025" i="16"/>
  <c r="AV2025" i="16"/>
  <c r="BA2368" i="16"/>
  <c r="AV2368" i="16"/>
  <c r="BA2367" i="16"/>
  <c r="AV2367" i="16"/>
  <c r="BA2548" i="16"/>
  <c r="AV2548" i="16"/>
  <c r="BA2467" i="16"/>
  <c r="AV2467" i="16"/>
  <c r="BA2652" i="16"/>
  <c r="AV2652" i="16"/>
  <c r="BA2236" i="16"/>
  <c r="AV2236" i="16"/>
  <c r="BA2571" i="16"/>
  <c r="AV2571" i="16"/>
  <c r="BA31" i="16"/>
  <c r="AV31" i="16"/>
  <c r="BA149" i="16"/>
  <c r="AV149" i="16"/>
  <c r="BA2558" i="16"/>
  <c r="AV2558" i="16"/>
  <c r="BA2682" i="16"/>
  <c r="AV2682" i="16"/>
  <c r="BA2170" i="16"/>
  <c r="AV2170" i="16"/>
  <c r="BA2354" i="16"/>
  <c r="AV2354" i="16"/>
  <c r="BA2416" i="16"/>
  <c r="AV2416" i="16"/>
  <c r="BA2479" i="16"/>
  <c r="AV2479" i="16"/>
  <c r="BA2724" i="16"/>
  <c r="AV2724" i="16"/>
  <c r="BA2387" i="16"/>
  <c r="AV2387" i="16"/>
  <c r="BA2664" i="16"/>
  <c r="AV2664" i="16"/>
  <c r="BA2324" i="16"/>
  <c r="AV2324" i="16"/>
  <c r="BA2683" i="16"/>
  <c r="AV2683" i="16"/>
  <c r="BA2171" i="16"/>
  <c r="AV2171" i="16"/>
  <c r="BA2221" i="16"/>
  <c r="AV2221" i="16"/>
  <c r="BA2036" i="16"/>
  <c r="AV2036" i="16"/>
  <c r="BA117" i="16"/>
  <c r="AV117" i="16"/>
  <c r="BA2062" i="16"/>
  <c r="AV2062" i="16"/>
  <c r="CL26" i="16"/>
  <c r="CL60" i="16"/>
  <c r="CJ60" i="16"/>
  <c r="BA2698" i="16"/>
  <c r="AV2698" i="16"/>
  <c r="BA2710" i="16"/>
  <c r="AV2710" i="16"/>
  <c r="BA2070" i="16"/>
  <c r="AV2070" i="16"/>
  <c r="BA2306" i="16"/>
  <c r="AV2306" i="16"/>
  <c r="BA1785" i="16"/>
  <c r="AV1785" i="16"/>
  <c r="BA2303" i="16"/>
  <c r="AV2303" i="16"/>
  <c r="BA2484" i="16"/>
  <c r="AV2484" i="16"/>
  <c r="BA2403" i="16"/>
  <c r="AV2403" i="16"/>
  <c r="BA2588" i="16"/>
  <c r="AV2588" i="16"/>
  <c r="BA2204" i="16"/>
  <c r="AV2204" i="16"/>
  <c r="BA2507" i="16"/>
  <c r="AV2507" i="16"/>
  <c r="BA38" i="16"/>
  <c r="AV38" i="16"/>
  <c r="BA1854" i="16"/>
  <c r="AV1854" i="16"/>
  <c r="BA1840" i="16"/>
  <c r="AV1840" i="16"/>
  <c r="BA2494" i="16"/>
  <c r="AV2494" i="16"/>
  <c r="BA2618" i="16"/>
  <c r="AV2618" i="16"/>
  <c r="BA2290" i="16"/>
  <c r="AV2290" i="16"/>
  <c r="BA1865" i="16"/>
  <c r="AV1865" i="16"/>
  <c r="BA2352" i="16"/>
  <c r="AV2352" i="16"/>
  <c r="BA2415" i="16"/>
  <c r="AV2415" i="16"/>
  <c r="BA2660" i="16"/>
  <c r="AV2660" i="16"/>
  <c r="BA2323" i="16"/>
  <c r="AV2323" i="16"/>
  <c r="BA2600" i="16"/>
  <c r="AV2600" i="16"/>
  <c r="BA2292" i="16"/>
  <c r="AV2292" i="16"/>
  <c r="BA2619" i="16"/>
  <c r="AV2619" i="16"/>
  <c r="BA2107" i="16"/>
  <c r="AV2107" i="16"/>
  <c r="BA2258" i="16"/>
  <c r="AV2258" i="16"/>
  <c r="CL44" i="16"/>
  <c r="BA2638" i="16"/>
  <c r="AV2638" i="16"/>
  <c r="BA2634" i="16"/>
  <c r="AV2634" i="16"/>
  <c r="BA2582" i="16"/>
  <c r="AV2582" i="16"/>
  <c r="BA2242" i="16"/>
  <c r="AV2242" i="16"/>
  <c r="BA2239" i="16"/>
  <c r="AV2239" i="16"/>
  <c r="BA2420" i="16"/>
  <c r="AV2420" i="16"/>
  <c r="BA2275" i="16"/>
  <c r="AV2275" i="16"/>
  <c r="BA2524" i="16"/>
  <c r="AV2524" i="16"/>
  <c r="BA2172" i="16"/>
  <c r="AV2172" i="16"/>
  <c r="BA2443" i="16"/>
  <c r="AV2443" i="16"/>
  <c r="BA123" i="16"/>
  <c r="BA1966" i="16"/>
  <c r="AV1966" i="16"/>
  <c r="BA134" i="16"/>
  <c r="AV134" i="16"/>
  <c r="BA2430" i="16"/>
  <c r="AV2430" i="16"/>
  <c r="BA2554" i="16"/>
  <c r="AV2554" i="16"/>
  <c r="BA2438" i="16"/>
  <c r="AV2438" i="16"/>
  <c r="BA2738" i="16"/>
  <c r="AV2738" i="16"/>
  <c r="BA2226" i="16"/>
  <c r="AV2226" i="16"/>
  <c r="BA1961" i="16"/>
  <c r="AV1961" i="16"/>
  <c r="BA2351" i="16"/>
  <c r="AV2351" i="16"/>
  <c r="BA2596" i="16"/>
  <c r="AV2596" i="16"/>
  <c r="BA2259" i="16"/>
  <c r="AV2259" i="16"/>
  <c r="BA2700" i="16"/>
  <c r="AV2700" i="16"/>
  <c r="BA2260" i="16"/>
  <c r="AV2260" i="16"/>
  <c r="BA2555" i="16"/>
  <c r="AV2555" i="16"/>
  <c r="BA2679" i="16"/>
  <c r="AV2679" i="16"/>
  <c r="BA2167" i="16"/>
  <c r="AV2167" i="16"/>
  <c r="BA1948" i="16"/>
  <c r="AV1948" i="16"/>
  <c r="CL48" i="16"/>
  <c r="BA118" i="16"/>
  <c r="AV118" i="16"/>
  <c r="BA2510" i="16"/>
  <c r="AV2510" i="16"/>
  <c r="BA2570" i="16"/>
  <c r="AV2570" i="16"/>
  <c r="BA2518" i="16"/>
  <c r="AV2518" i="16"/>
  <c r="BA2178" i="16"/>
  <c r="AV2178" i="16"/>
  <c r="BA2175" i="16"/>
  <c r="AV2175" i="16"/>
  <c r="BA2211" i="16"/>
  <c r="AV2211" i="16"/>
  <c r="BA2460" i="16"/>
  <c r="AV2460" i="16"/>
  <c r="BA2140" i="16"/>
  <c r="AV2140" i="16"/>
  <c r="BA2379" i="16"/>
  <c r="AV2379" i="16"/>
  <c r="CL71" i="16"/>
  <c r="BA1968" i="16"/>
  <c r="AV1968" i="16"/>
  <c r="CL76" i="16"/>
  <c r="BA1920" i="16"/>
  <c r="AV1920" i="16"/>
  <c r="BA159" i="16"/>
  <c r="AV159" i="16"/>
  <c r="BA1934" i="16"/>
  <c r="AV1934" i="16"/>
  <c r="BA2366" i="16"/>
  <c r="AV2366" i="16"/>
  <c r="BA2490" i="16"/>
  <c r="AV2490" i="16"/>
  <c r="BA2374" i="16"/>
  <c r="AV2374" i="16"/>
  <c r="BA2674" i="16"/>
  <c r="AV2674" i="16"/>
  <c r="BA2736" i="16"/>
  <c r="AV2736" i="16"/>
  <c r="BA2287" i="16"/>
  <c r="AV2287" i="16"/>
  <c r="BA2532" i="16"/>
  <c r="BA2707" i="16"/>
  <c r="AV2707" i="16"/>
  <c r="BA2195" i="16"/>
  <c r="AV2195" i="16"/>
  <c r="BA2636" i="16"/>
  <c r="AV2636" i="16"/>
  <c r="BA2228" i="16"/>
  <c r="AV2228" i="16"/>
  <c r="BA2491" i="16"/>
  <c r="AV2491" i="16"/>
  <c r="BA2359" i="16"/>
  <c r="AV2359" i="16"/>
  <c r="CL52" i="16"/>
  <c r="CL84" i="16"/>
  <c r="BA2711" i="16"/>
  <c r="AV2711" i="16"/>
  <c r="BA2199" i="16"/>
  <c r="AV2199" i="16"/>
  <c r="BA2295" i="16"/>
  <c r="AV2295" i="16"/>
  <c r="BA2647" i="16"/>
  <c r="BA2135" i="16"/>
  <c r="AV2135" i="16"/>
  <c r="BA2231" i="16"/>
  <c r="AV2231" i="16"/>
  <c r="BA2583" i="16"/>
  <c r="AV2583" i="16"/>
  <c r="BA2071" i="16"/>
  <c r="AV2071" i="16"/>
  <c r="BA2103" i="16"/>
  <c r="AV2103" i="16"/>
  <c r="BA2016" i="16"/>
  <c r="AV2016" i="16"/>
  <c r="BA2519" i="16"/>
  <c r="AV2519" i="16"/>
  <c r="BA2000" i="16"/>
  <c r="AV2000" i="16"/>
  <c r="BA1998" i="16"/>
  <c r="AV1998" i="16"/>
  <c r="CL68" i="16"/>
  <c r="BA2455" i="16"/>
  <c r="AV2455" i="16"/>
  <c r="BA2615" i="16"/>
  <c r="AV2615" i="16"/>
  <c r="CL73" i="16"/>
  <c r="AW73" i="16"/>
  <c r="AX73" i="16"/>
  <c r="BA2391" i="16"/>
  <c r="AV2391" i="16"/>
  <c r="BA2551" i="16"/>
  <c r="AV2551" i="16"/>
  <c r="BA2327" i="16"/>
  <c r="AV2327" i="16"/>
  <c r="BA2487" i="16"/>
  <c r="AV2487" i="16"/>
  <c r="BA77" i="16"/>
  <c r="BA2263" i="16"/>
  <c r="AV2263" i="16"/>
  <c r="CL33" i="16"/>
  <c r="BA55" i="16"/>
  <c r="BA2328" i="16"/>
  <c r="AV2328" i="16"/>
  <c r="BA2232" i="16"/>
  <c r="AV2232" i="16"/>
  <c r="BA2033" i="16"/>
  <c r="AV2033" i="16"/>
  <c r="BA2136" i="16"/>
  <c r="AV2136" i="16"/>
  <c r="BA2001" i="16"/>
  <c r="AV2001" i="16"/>
  <c r="BA2536" i="16"/>
  <c r="AV2536" i="16"/>
  <c r="BA2320" i="16"/>
  <c r="AV2320" i="16"/>
  <c r="BA2344" i="16"/>
  <c r="AV2344" i="16"/>
  <c r="BA2216" i="16"/>
  <c r="AV2216" i="16"/>
  <c r="BA2248" i="16"/>
  <c r="AV2248" i="16"/>
  <c r="BA2120" i="16"/>
  <c r="AV2120" i="16"/>
  <c r="BA2520" i="16"/>
  <c r="AV2520" i="16"/>
  <c r="BA133" i="16"/>
  <c r="AV133" i="16"/>
  <c r="BA2160" i="16"/>
  <c r="AV2160" i="16"/>
  <c r="BA2065" i="16"/>
  <c r="AV2065" i="16"/>
  <c r="BA2504" i="16"/>
  <c r="AV2504" i="16"/>
  <c r="BA22" i="16"/>
  <c r="BA109" i="16"/>
  <c r="AV109" i="16"/>
  <c r="BA136" i="16"/>
  <c r="AV136" i="16"/>
  <c r="BA82" i="16"/>
  <c r="AV82" i="16"/>
  <c r="BA1911" i="16"/>
  <c r="AV1911" i="16"/>
  <c r="BA1951" i="16"/>
  <c r="AV1951" i="16"/>
  <c r="BA2028" i="16"/>
  <c r="AV2028" i="16"/>
  <c r="BA1828" i="16"/>
  <c r="AV1828" i="16"/>
  <c r="BA95" i="16"/>
  <c r="AV95" i="16"/>
  <c r="BA153" i="16"/>
  <c r="BA2004" i="16"/>
  <c r="AV2004" i="16"/>
  <c r="BA2014" i="16"/>
  <c r="AV2014" i="16"/>
  <c r="BA21" i="16"/>
  <c r="BA2027" i="16"/>
  <c r="AV2027" i="16"/>
  <c r="BA1787" i="16"/>
  <c r="AV1787" i="16"/>
  <c r="CL54" i="16"/>
  <c r="BA1912" i="16"/>
  <c r="AV1912" i="16"/>
  <c r="BA1803" i="16"/>
  <c r="AV1803" i="16"/>
  <c r="BA1868" i="16"/>
  <c r="AV1868" i="16"/>
  <c r="BA34" i="16"/>
  <c r="AV34" i="16"/>
  <c r="BA1939" i="16"/>
  <c r="AV1939" i="16"/>
  <c r="BA75" i="16"/>
  <c r="AV75" i="16"/>
  <c r="BA48" i="16"/>
  <c r="AV48" i="16"/>
  <c r="CL45" i="16"/>
  <c r="BA41" i="16"/>
  <c r="AV41" i="16"/>
  <c r="BA1974" i="16"/>
  <c r="AV1974" i="16"/>
  <c r="CL37" i="16"/>
  <c r="BA1954" i="16"/>
  <c r="AV1954" i="16"/>
  <c r="BA47" i="16"/>
  <c r="AV47" i="16"/>
  <c r="BA1931" i="16"/>
  <c r="AV1931" i="16"/>
  <c r="BA1822" i="16"/>
  <c r="AV1822" i="16"/>
  <c r="BA2030" i="16"/>
  <c r="AV2030" i="16"/>
  <c r="BA54" i="16"/>
  <c r="AV54" i="16"/>
  <c r="BA1882" i="16"/>
  <c r="AV1882" i="16"/>
  <c r="CL24" i="16"/>
  <c r="BA1855" i="16"/>
  <c r="AV1855" i="16"/>
  <c r="BA144" i="16"/>
  <c r="AV144" i="16"/>
  <c r="CL88" i="16"/>
  <c r="BA147" i="16"/>
  <c r="CL13" i="16"/>
  <c r="CL8" i="16"/>
  <c r="BA1886" i="16"/>
  <c r="AV1886" i="16"/>
  <c r="CL39" i="16"/>
  <c r="CL91" i="16"/>
  <c r="CL79" i="16"/>
  <c r="AW79" i="16"/>
  <c r="AX79" i="16"/>
  <c r="BA1810" i="16"/>
  <c r="AV1810" i="16"/>
  <c r="BA1976" i="16"/>
  <c r="AV1976" i="16"/>
  <c r="BA53" i="16"/>
  <c r="AV53" i="16"/>
  <c r="BA1860" i="16"/>
  <c r="AV1860" i="16"/>
  <c r="BA1942" i="16"/>
  <c r="CL66" i="16"/>
  <c r="CL92" i="16"/>
  <c r="BA140" i="16"/>
  <c r="BA1932" i="16"/>
  <c r="AV1932" i="16"/>
  <c r="BA1903" i="16"/>
  <c r="AV1903" i="16"/>
  <c r="BA52" i="16"/>
  <c r="BA2002" i="16"/>
  <c r="AV2002" i="16"/>
  <c r="BA1847" i="16"/>
  <c r="AV1847" i="16"/>
  <c r="BA29" i="16"/>
  <c r="AV29" i="16"/>
  <c r="BA64" i="16"/>
  <c r="AV64" i="16"/>
  <c r="BA1863" i="16"/>
  <c r="AV1863" i="16"/>
  <c r="CL36" i="16"/>
  <c r="BA126" i="16"/>
  <c r="BA156" i="16"/>
  <c r="BA73" i="16"/>
  <c r="AV73" i="16"/>
  <c r="BA2047" i="16"/>
  <c r="AV2047" i="16"/>
  <c r="BA1956" i="16"/>
  <c r="AV1956" i="16"/>
  <c r="BA1795" i="16"/>
  <c r="AV1795" i="16"/>
  <c r="BA1808" i="16"/>
  <c r="AV1808" i="16"/>
  <c r="BA1987" i="16"/>
  <c r="AV1987" i="16"/>
  <c r="BA1802" i="16"/>
  <c r="AV1802" i="16"/>
  <c r="BA50" i="16"/>
  <c r="AV50" i="16"/>
  <c r="BA1960" i="16"/>
  <c r="AV1960" i="16"/>
  <c r="BA1959" i="16"/>
  <c r="AV1959" i="16"/>
  <c r="BA1935" i="16"/>
  <c r="AV1935" i="16"/>
  <c r="BA116" i="16"/>
  <c r="AV116" i="16"/>
  <c r="CL25" i="16"/>
  <c r="BA94" i="16"/>
  <c r="AV94" i="16"/>
  <c r="BA108" i="16"/>
  <c r="BA83" i="16"/>
  <c r="AV83" i="16"/>
  <c r="BA143" i="16"/>
  <c r="AV143" i="16"/>
  <c r="BA1910" i="16"/>
  <c r="AV1910" i="16"/>
  <c r="BA1915" i="16"/>
  <c r="AV1915" i="16"/>
  <c r="CL23" i="16"/>
  <c r="CL85" i="16"/>
  <c r="BA1943" i="16"/>
  <c r="AV1943" i="16"/>
  <c r="BA1916" i="16"/>
  <c r="AV1916" i="16"/>
  <c r="CL93" i="16"/>
  <c r="BA27" i="16"/>
  <c r="CL10" i="16"/>
  <c r="CL42" i="16"/>
  <c r="BA86" i="16"/>
  <c r="AV86" i="16"/>
  <c r="CL89" i="16"/>
  <c r="CL28" i="16"/>
  <c r="BA60" i="16"/>
  <c r="BA32" i="16"/>
  <c r="AV32" i="16"/>
  <c r="BA1940" i="16"/>
  <c r="AV1940" i="16"/>
  <c r="BA2008" i="16"/>
  <c r="AV2008" i="16"/>
  <c r="BA90" i="16"/>
  <c r="AV90" i="16"/>
  <c r="BA2059" i="16"/>
  <c r="AV2059" i="16"/>
  <c r="CL32" i="16"/>
  <c r="BA59" i="16"/>
  <c r="AV59" i="16"/>
  <c r="BA1979" i="16"/>
  <c r="AV1979" i="16"/>
  <c r="BA1964" i="16"/>
  <c r="AV1964" i="16"/>
  <c r="BA1908" i="16"/>
  <c r="AV1908" i="16"/>
  <c r="BA1819" i="16"/>
  <c r="AV1819" i="16"/>
  <c r="CL18" i="16"/>
  <c r="CL83" i="16"/>
  <c r="CL4" i="16"/>
  <c r="CL57" i="16"/>
  <c r="CL81" i="16"/>
  <c r="BA2050" i="16"/>
  <c r="AV2050" i="16"/>
  <c r="BA1864" i="16"/>
  <c r="AV1864" i="16"/>
  <c r="BA61" i="16"/>
  <c r="AV61" i="16"/>
  <c r="BA1983" i="16"/>
  <c r="AV1983" i="16"/>
  <c r="BA1991" i="16"/>
  <c r="AV1991" i="16"/>
  <c r="BA24" i="16"/>
  <c r="AV24" i="16"/>
  <c r="BA1971" i="16"/>
  <c r="AV1971" i="16"/>
  <c r="BA63" i="16"/>
  <c r="AV63" i="16"/>
  <c r="BA1936" i="16"/>
  <c r="AV1936" i="16"/>
  <c r="CL62" i="16"/>
  <c r="BA66" i="16"/>
  <c r="AV66" i="16"/>
  <c r="BA1907" i="16"/>
  <c r="AV1907" i="16"/>
  <c r="BA1859" i="16"/>
  <c r="AV1859" i="16"/>
  <c r="BA37" i="16"/>
  <c r="AV37" i="16"/>
  <c r="CL56" i="16"/>
  <c r="BA1867" i="16"/>
  <c r="AV1867" i="16"/>
  <c r="BA79" i="16"/>
  <c r="AV79" i="16"/>
  <c r="BA1830" i="16"/>
  <c r="AV1830" i="16"/>
  <c r="CL59" i="16"/>
  <c r="CL72" i="16"/>
  <c r="BA68" i="16"/>
  <c r="BA1962" i="16"/>
  <c r="AV1962" i="16"/>
  <c r="BA1794" i="16"/>
  <c r="AV1794" i="16"/>
  <c r="BA1955" i="16"/>
  <c r="AV1955" i="16"/>
  <c r="BA1846" i="16"/>
  <c r="AV1846" i="16"/>
  <c r="BA51" i="16"/>
  <c r="AV51" i="16"/>
  <c r="CL21" i="16"/>
  <c r="CL20" i="16"/>
  <c r="BA2011" i="16"/>
  <c r="AV2011" i="16"/>
  <c r="CL51" i="16"/>
  <c r="CL29" i="16"/>
  <c r="BA1811" i="16"/>
  <c r="AV1811" i="16"/>
  <c r="BA1995" i="16"/>
  <c r="AV1995" i="16"/>
  <c r="BA2026" i="16"/>
  <c r="AV2026" i="16"/>
  <c r="BA1902" i="16"/>
  <c r="AV1902" i="16"/>
  <c r="BA67" i="16"/>
  <c r="AV67" i="16"/>
  <c r="BA69" i="16"/>
  <c r="AV69" i="16"/>
  <c r="BA70" i="16"/>
  <c r="AV70" i="16"/>
  <c r="CL90" i="16"/>
  <c r="BA26" i="16"/>
  <c r="AV26" i="16"/>
  <c r="BA1895" i="16"/>
  <c r="AV1895" i="16"/>
  <c r="BA1834" i="16"/>
  <c r="AV1834" i="16"/>
  <c r="BA1783" i="16"/>
  <c r="AV1783" i="16"/>
  <c r="BA2010" i="16"/>
  <c r="AV2010" i="16"/>
  <c r="BA1890" i="16"/>
  <c r="AV1890" i="16"/>
  <c r="BA2056" i="16"/>
  <c r="AV2056" i="16"/>
  <c r="BA2063" i="16"/>
  <c r="AV2063" i="16"/>
  <c r="CL49" i="16"/>
  <c r="BA112" i="16"/>
  <c r="AV112" i="16"/>
  <c r="BA154" i="16"/>
  <c r="AV154" i="16"/>
  <c r="BA1883" i="16"/>
  <c r="AV1883" i="16"/>
  <c r="BA160" i="16"/>
  <c r="BA87" i="16"/>
  <c r="BA1804" i="16"/>
  <c r="AV1804" i="16"/>
  <c r="BA114" i="16"/>
  <c r="AV114" i="16"/>
  <c r="BA137" i="16"/>
  <c r="BA1946" i="16"/>
  <c r="AV1946" i="16"/>
  <c r="CL50" i="16"/>
  <c r="BA1928" i="16"/>
  <c r="AV1928" i="16"/>
  <c r="BA119" i="16"/>
  <c r="AV119" i="16"/>
  <c r="CL35" i="16"/>
  <c r="CL55" i="16"/>
  <c r="BA1784" i="16"/>
  <c r="AV1784" i="16"/>
  <c r="BA1842" i="16"/>
  <c r="AV1842" i="16"/>
  <c r="BA2032" i="16"/>
  <c r="AV2032" i="16"/>
  <c r="BA1986" i="16"/>
  <c r="AV1986" i="16"/>
  <c r="BA1900" i="16"/>
  <c r="AV1900" i="16"/>
  <c r="BA1788" i="16"/>
  <c r="AV1788" i="16"/>
  <c r="BA101" i="16"/>
  <c r="AV101" i="16"/>
  <c r="CL80" i="16"/>
  <c r="BA1924" i="16"/>
  <c r="AV1924" i="16"/>
  <c r="BA1887" i="16"/>
  <c r="AV1887" i="16"/>
  <c r="BA2034" i="16"/>
  <c r="AV2034" i="16"/>
  <c r="BA1980" i="16"/>
  <c r="AV1980" i="16"/>
  <c r="BA1862" i="16"/>
  <c r="AV1862" i="16"/>
  <c r="BA1926" i="16"/>
  <c r="AV1926" i="16"/>
  <c r="BA1988" i="16"/>
  <c r="AV1988" i="16"/>
  <c r="BA1898" i="16"/>
  <c r="AV1898" i="16"/>
  <c r="CL2" i="16"/>
  <c r="BA100" i="16"/>
  <c r="AV100" i="16"/>
  <c r="BA2044" i="16"/>
  <c r="AV2044" i="16"/>
  <c r="BA1870" i="16"/>
  <c r="AV1870" i="16"/>
  <c r="BA1791" i="16"/>
  <c r="AV1791" i="16"/>
  <c r="CL38" i="16"/>
  <c r="K186" i="17"/>
  <c r="K195" i="17"/>
  <c r="J89" i="17"/>
  <c r="R58" i="17"/>
  <c r="J58" i="17"/>
  <c r="R54" i="17"/>
  <c r="J54" i="17"/>
  <c r="K117" i="17"/>
  <c r="AB21" i="16"/>
  <c r="AC21" i="16"/>
  <c r="AV21" i="16"/>
  <c r="AB155" i="16"/>
  <c r="AC155" i="16"/>
  <c r="AV131" i="16"/>
  <c r="J78" i="16"/>
  <c r="AB78" i="16"/>
  <c r="AC78" i="16"/>
  <c r="J123" i="16"/>
  <c r="AC123" i="16"/>
  <c r="AC119" i="16"/>
  <c r="AB119" i="16"/>
  <c r="BM2110" i="16"/>
  <c r="BL2110" i="16"/>
  <c r="BK2110" i="16"/>
  <c r="BJ2110" i="16"/>
  <c r="BI2110" i="16"/>
  <c r="BH2110" i="16"/>
  <c r="BG2110" i="16"/>
  <c r="BF2110" i="16"/>
  <c r="BE2110" i="16"/>
  <c r="BL1941" i="16"/>
  <c r="BK1941" i="16"/>
  <c r="BJ1941" i="16"/>
  <c r="BI1941" i="16"/>
  <c r="BH1941" i="16"/>
  <c r="BG1941" i="16"/>
  <c r="BF1941" i="16"/>
  <c r="BE1941" i="16"/>
  <c r="BM1941" i="16"/>
  <c r="BL1873" i="16"/>
  <c r="BK1873" i="16"/>
  <c r="BJ1873" i="16"/>
  <c r="BI1873" i="16"/>
  <c r="BH1873" i="16"/>
  <c r="BG1873" i="16"/>
  <c r="BF1873" i="16"/>
  <c r="BE1873" i="16"/>
  <c r="BM1873" i="16"/>
  <c r="BL2081" i="16"/>
  <c r="BK2081" i="16"/>
  <c r="BJ2081" i="16"/>
  <c r="BI2081" i="16"/>
  <c r="BH2081" i="16"/>
  <c r="BG2081" i="16"/>
  <c r="BF2081" i="16"/>
  <c r="BE2081" i="16"/>
  <c r="BM2081" i="16"/>
  <c r="BM1869" i="16"/>
  <c r="BL1869" i="16"/>
  <c r="BK1869" i="16"/>
  <c r="BJ1869" i="16"/>
  <c r="BI1869" i="16"/>
  <c r="BH1869" i="16"/>
  <c r="BG1869" i="16"/>
  <c r="BF1869" i="16"/>
  <c r="BE1869" i="16"/>
  <c r="BM2093" i="16"/>
  <c r="BL2093" i="16"/>
  <c r="BK2093" i="16"/>
  <c r="BJ2093" i="16"/>
  <c r="BI2093" i="16"/>
  <c r="BH2093" i="16"/>
  <c r="BG2093" i="16"/>
  <c r="BF2093" i="16"/>
  <c r="BE2093" i="16"/>
  <c r="BL1925" i="16"/>
  <c r="BK1925" i="16"/>
  <c r="BJ1925" i="16"/>
  <c r="BI1925" i="16"/>
  <c r="BH1925" i="16"/>
  <c r="BG1925" i="16"/>
  <c r="BF1925" i="16"/>
  <c r="BE1925" i="16"/>
  <c r="BM1925" i="16"/>
  <c r="BM2017" i="16"/>
  <c r="BL2017" i="16"/>
  <c r="BK2017" i="16"/>
  <c r="BJ2017" i="16"/>
  <c r="BI2017" i="16"/>
  <c r="BH2017" i="16"/>
  <c r="BG2017" i="16"/>
  <c r="BF2017" i="16"/>
  <c r="BE2017" i="16"/>
  <c r="BM2114" i="16"/>
  <c r="BL2114" i="16"/>
  <c r="BK2114" i="16"/>
  <c r="BJ2114" i="16"/>
  <c r="BI2114" i="16"/>
  <c r="BH2114" i="16"/>
  <c r="BG2114" i="16"/>
  <c r="BF2114" i="16"/>
  <c r="BE2114" i="16"/>
  <c r="BM2013" i="16"/>
  <c r="BL2013" i="16"/>
  <c r="BK2013" i="16"/>
  <c r="BJ2013" i="16"/>
  <c r="BI2013" i="16"/>
  <c r="BH2013" i="16"/>
  <c r="BG2013" i="16"/>
  <c r="BF2013" i="16"/>
  <c r="BE2013" i="16"/>
  <c r="CW14" i="16"/>
  <c r="CV14" i="16"/>
  <c r="CU14" i="16"/>
  <c r="CT14" i="16"/>
  <c r="CS14" i="16"/>
  <c r="CR14" i="16"/>
  <c r="CQ14" i="16"/>
  <c r="CP14" i="16"/>
  <c r="CO14" i="16"/>
  <c r="BB2442" i="16"/>
  <c r="BA2442" i="16"/>
  <c r="AV2442" i="16"/>
  <c r="BD2442" i="16"/>
  <c r="BC2442" i="16"/>
  <c r="AV150" i="16"/>
  <c r="BC2121" i="16"/>
  <c r="BD2121" i="16"/>
  <c r="BB2121" i="16"/>
  <c r="BA2121" i="16"/>
  <c r="AV2121" i="16"/>
  <c r="BD2466" i="16"/>
  <c r="BB2466" i="16"/>
  <c r="BA2466" i="16"/>
  <c r="AV2466" i="16"/>
  <c r="BC2466" i="16"/>
  <c r="N151" i="16"/>
  <c r="AB151" i="16"/>
  <c r="AC151" i="16"/>
  <c r="BB2598" i="16"/>
  <c r="BA2598" i="16"/>
  <c r="AV2598" i="16"/>
  <c r="BC2598" i="16"/>
  <c r="BD2598" i="16"/>
  <c r="AT137" i="15"/>
  <c r="AS137" i="15"/>
  <c r="AR137" i="15"/>
  <c r="AQ137" i="15"/>
  <c r="AP137" i="15"/>
  <c r="AO137" i="15"/>
  <c r="AN137" i="15"/>
  <c r="AM137" i="15"/>
  <c r="AL137" i="15"/>
  <c r="AT113" i="15"/>
  <c r="AS113" i="15"/>
  <c r="AR113" i="15"/>
  <c r="AQ113" i="15"/>
  <c r="AP113" i="15"/>
  <c r="AO113" i="15"/>
  <c r="AN113" i="15"/>
  <c r="AM113" i="15"/>
  <c r="AL113" i="15"/>
  <c r="BM76" i="15"/>
  <c r="BL76" i="15"/>
  <c r="BK76" i="15"/>
  <c r="BJ76" i="15"/>
  <c r="BI76" i="15"/>
  <c r="BH76" i="15"/>
  <c r="BG76" i="15"/>
  <c r="BF76" i="15"/>
  <c r="BE76" i="15"/>
  <c r="R25" i="15"/>
  <c r="K25" i="15"/>
  <c r="BL42" i="15"/>
  <c r="BK42" i="15"/>
  <c r="BJ42" i="15"/>
  <c r="BI42" i="15"/>
  <c r="BH42" i="15"/>
  <c r="BG42" i="15"/>
  <c r="BF42" i="15"/>
  <c r="BE42" i="15"/>
  <c r="BM42" i="15"/>
  <c r="AS121" i="15"/>
  <c r="AR121" i="15"/>
  <c r="AQ121" i="15"/>
  <c r="AP121" i="15"/>
  <c r="AO121" i="15"/>
  <c r="AN121" i="15"/>
  <c r="AM121" i="15"/>
  <c r="AL121" i="15"/>
  <c r="AT121" i="15"/>
  <c r="K26" i="15"/>
  <c r="R26" i="15"/>
  <c r="AB26" i="15"/>
  <c r="AC26" i="15"/>
  <c r="AD26" i="15"/>
  <c r="G59" i="7"/>
  <c r="D16" i="15"/>
  <c r="D19" i="15" s="1"/>
  <c r="P130" i="15"/>
  <c r="R130" i="15" s="1"/>
  <c r="P77" i="15"/>
  <c r="R77" i="15" s="1"/>
  <c r="P148" i="15"/>
  <c r="R148" i="15" s="1"/>
  <c r="P134" i="15"/>
  <c r="R134" i="15" s="1"/>
  <c r="P132" i="15"/>
  <c r="R132" i="15" s="1"/>
  <c r="P136" i="15"/>
  <c r="R136" i="15" s="1"/>
  <c r="P109" i="15"/>
  <c r="R109" i="15" s="1"/>
  <c r="P71" i="15"/>
  <c r="R71" i="15" s="1"/>
  <c r="P74" i="15"/>
  <c r="R74" i="15" s="1"/>
  <c r="P152" i="15"/>
  <c r="R152" i="15" s="1"/>
  <c r="P78" i="15"/>
  <c r="R78" i="15" s="1"/>
  <c r="P129" i="15"/>
  <c r="R129" i="15" s="1"/>
  <c r="P90" i="15"/>
  <c r="R90" i="15" s="1"/>
  <c r="P87" i="15"/>
  <c r="R87" i="15" s="1"/>
  <c r="P114" i="15"/>
  <c r="R114" i="15" s="1"/>
  <c r="P80" i="15"/>
  <c r="R80" i="15" s="1"/>
  <c r="P150" i="15"/>
  <c r="R150" i="15" s="1"/>
  <c r="P126" i="15"/>
  <c r="R126" i="15" s="1"/>
  <c r="P73" i="15"/>
  <c r="R73" i="15" s="1"/>
  <c r="P124" i="15"/>
  <c r="R124" i="15" s="1"/>
  <c r="P95" i="15"/>
  <c r="R95" i="15" s="1"/>
  <c r="P119" i="15"/>
  <c r="R119" i="15" s="1"/>
  <c r="AK2315" i="15"/>
  <c r="AJ2315" i="15"/>
  <c r="AI2315" i="15"/>
  <c r="AK2379" i="15"/>
  <c r="AJ2379" i="15"/>
  <c r="AI2379" i="15"/>
  <c r="AK2443" i="15"/>
  <c r="AJ2443" i="15"/>
  <c r="AI2443" i="15"/>
  <c r="AK2507" i="15"/>
  <c r="AJ2507" i="15"/>
  <c r="AI2507" i="15"/>
  <c r="AH2507" i="15"/>
  <c r="AA2507" i="15"/>
  <c r="AK2571" i="15"/>
  <c r="AJ2571" i="15"/>
  <c r="AI2571" i="15"/>
  <c r="AH2571" i="15"/>
  <c r="AA2571" i="15"/>
  <c r="AK2635" i="15"/>
  <c r="AJ2635" i="15"/>
  <c r="AI2635" i="15"/>
  <c r="AH2635" i="15"/>
  <c r="AA2635" i="15"/>
  <c r="AK2699" i="15"/>
  <c r="AJ2699" i="15"/>
  <c r="AI2699" i="15"/>
  <c r="J52" i="7"/>
  <c r="AK2029" i="15"/>
  <c r="AJ2029" i="15"/>
  <c r="AI2029" i="15"/>
  <c r="AH2029" i="15"/>
  <c r="AA2029" i="15"/>
  <c r="G51" i="7"/>
  <c r="AJ1782" i="15"/>
  <c r="AI1782" i="15"/>
  <c r="AK1782" i="15"/>
  <c r="AI2033" i="15"/>
  <c r="AH2033" i="15"/>
  <c r="AA2033" i="15"/>
  <c r="AK2033" i="15"/>
  <c r="AJ2033" i="15"/>
  <c r="AK2367" i="15"/>
  <c r="AJ2367" i="15"/>
  <c r="AI2367" i="15"/>
  <c r="AI2431" i="15"/>
  <c r="AK2431" i="15"/>
  <c r="AJ2431" i="15"/>
  <c r="AK2495" i="15"/>
  <c r="AJ2495" i="15"/>
  <c r="AI2495" i="15"/>
  <c r="AI2559" i="15"/>
  <c r="AH2559" i="15"/>
  <c r="AA2559" i="15"/>
  <c r="AJ2559" i="15"/>
  <c r="AK2559" i="15"/>
  <c r="AI2623" i="15"/>
  <c r="AH2623" i="15"/>
  <c r="AA2623" i="15"/>
  <c r="AK2623" i="15"/>
  <c r="AJ2623" i="15"/>
  <c r="AI2687" i="15"/>
  <c r="AK2687" i="15"/>
  <c r="AJ2687" i="15"/>
  <c r="G35" i="7"/>
  <c r="K28" i="11"/>
  <c r="S28" i="11"/>
  <c r="U28" i="11"/>
  <c r="R35" i="14"/>
  <c r="R162" i="8"/>
  <c r="K28" i="13"/>
  <c r="K36" i="13"/>
  <c r="T21" i="4"/>
  <c r="G21" i="4"/>
  <c r="D15" i="4"/>
  <c r="C19" i="4" s="1"/>
  <c r="G35" i="4"/>
  <c r="T35" i="4"/>
  <c r="R45" i="8"/>
  <c r="AT25" i="16"/>
  <c r="AS25" i="16"/>
  <c r="AR25" i="16"/>
  <c r="AQ25" i="16"/>
  <c r="AP25" i="16"/>
  <c r="AO25" i="16"/>
  <c r="AN25" i="16"/>
  <c r="AM25" i="16"/>
  <c r="AL25" i="16"/>
  <c r="AT84" i="16"/>
  <c r="AS84" i="16"/>
  <c r="AR84" i="16"/>
  <c r="AQ84" i="16"/>
  <c r="AP84" i="16"/>
  <c r="AO84" i="16"/>
  <c r="AN84" i="16"/>
  <c r="AM84" i="16"/>
  <c r="AL84" i="16"/>
  <c r="AD1968" i="15"/>
  <c r="AB1968" i="15"/>
  <c r="AD2120" i="15"/>
  <c r="AB2120" i="15"/>
  <c r="BD103" i="16"/>
  <c r="BB103" i="16"/>
  <c r="BA103" i="16"/>
  <c r="AV103" i="16"/>
  <c r="BC103" i="16"/>
  <c r="AB1839" i="15"/>
  <c r="AD1839" i="15"/>
  <c r="AH151" i="15"/>
  <c r="AH33" i="15"/>
  <c r="BB18" i="15"/>
  <c r="AZ18" i="15"/>
  <c r="AX18" i="15"/>
  <c r="BB14" i="15"/>
  <c r="AZ14" i="15"/>
  <c r="AX14" i="15"/>
  <c r="AH119" i="15"/>
  <c r="AH21" i="15"/>
  <c r="AB21" i="15"/>
  <c r="AH62" i="15"/>
  <c r="AH59" i="15"/>
  <c r="AB57" i="15"/>
  <c r="AA57" i="15"/>
  <c r="AC57" i="15"/>
  <c r="AD57" i="15"/>
  <c r="AH41" i="15"/>
  <c r="AH1971" i="17"/>
  <c r="AA1971" i="17" s="1"/>
  <c r="AH2150" i="17"/>
  <c r="AA2150" i="17" s="1"/>
  <c r="AH1827" i="17"/>
  <c r="AA1827" i="17" s="1"/>
  <c r="BB80" i="17"/>
  <c r="AZ80" i="17"/>
  <c r="AX80" i="17" s="1"/>
  <c r="AH2533" i="17"/>
  <c r="AA2533" i="17"/>
  <c r="BB40" i="17"/>
  <c r="AZ40" i="17" s="1"/>
  <c r="AX40" i="17" s="1"/>
  <c r="AH2069" i="17"/>
  <c r="AA2069" i="17" s="1"/>
  <c r="AH1932" i="17"/>
  <c r="AA1932" i="17"/>
  <c r="AH2259" i="17"/>
  <c r="AA2259" i="17"/>
  <c r="AH2078" i="17"/>
  <c r="AA2078" i="17" s="1"/>
  <c r="AH2014" i="17"/>
  <c r="AA2014" i="17" s="1"/>
  <c r="AH2537" i="17"/>
  <c r="AA2537" i="17"/>
  <c r="AH2025" i="17"/>
  <c r="AA2025" i="17"/>
  <c r="AH2464" i="17"/>
  <c r="AA2464" i="17" s="1"/>
  <c r="AH2437" i="17"/>
  <c r="AA2437" i="17" s="1"/>
  <c r="AH2539" i="17"/>
  <c r="AA2539" i="17"/>
  <c r="AH2117" i="17"/>
  <c r="AA2117" i="17"/>
  <c r="AH2124" i="17"/>
  <c r="AA2124" i="17" s="1"/>
  <c r="AH2195" i="17"/>
  <c r="AA2195" i="17" s="1"/>
  <c r="AH2363" i="17"/>
  <c r="AA2363" i="17"/>
  <c r="AH2456" i="17"/>
  <c r="AA2456" i="17"/>
  <c r="AH2328" i="17"/>
  <c r="AA2328" i="17" s="1"/>
  <c r="AH2189" i="17"/>
  <c r="AA2189" i="17"/>
  <c r="AH1810" i="17"/>
  <c r="AA1810" i="17"/>
  <c r="AH2131" i="17"/>
  <c r="AA2131" i="17" s="1"/>
  <c r="AH2105" i="17"/>
  <c r="AA2105" i="17"/>
  <c r="AH2605" i="17"/>
  <c r="AA2605" i="17" s="1"/>
  <c r="AH2064" i="17"/>
  <c r="AA2064" i="17"/>
  <c r="AH2439" i="17"/>
  <c r="AA2439" i="17"/>
  <c r="AH2419" i="17"/>
  <c r="AA2419" i="17" s="1"/>
  <c r="AH2315" i="17"/>
  <c r="AA2315" i="17" s="1"/>
  <c r="AH2044" i="17"/>
  <c r="AA2044" i="17"/>
  <c r="AH2448" i="17"/>
  <c r="AA2448" i="17"/>
  <c r="AH2293" i="17"/>
  <c r="AA2293" i="17"/>
  <c r="AH2436" i="17"/>
  <c r="AA2436" i="17" s="1"/>
  <c r="AH2282" i="17"/>
  <c r="AA2282" i="17" s="1"/>
  <c r="AH2039" i="17"/>
  <c r="AA2039" i="17"/>
  <c r="AH2138" i="17"/>
  <c r="AA2138" i="17" s="1"/>
  <c r="AH2035" i="17"/>
  <c r="AA2035" i="17" s="1"/>
  <c r="AD1833" i="16"/>
  <c r="AB1833" i="16"/>
  <c r="AV1833" i="16"/>
  <c r="AH2392" i="17"/>
  <c r="AA2392" i="17" s="1"/>
  <c r="BB6" i="17"/>
  <c r="AZ6" i="17"/>
  <c r="AX6" i="17" s="1"/>
  <c r="AH1984" i="17"/>
  <c r="AA1984" i="17"/>
  <c r="AH2231" i="17"/>
  <c r="AA2231" i="17" s="1"/>
  <c r="AH2502" i="17"/>
  <c r="AA2502" i="17" s="1"/>
  <c r="AH2176" i="17"/>
  <c r="AA2176" i="17" s="1"/>
  <c r="AH2431" i="17"/>
  <c r="AA2431" i="17"/>
  <c r="AH2591" i="17"/>
  <c r="AA2591" i="17"/>
  <c r="AH2727" i="17"/>
  <c r="AA2727" i="17"/>
  <c r="AH2404" i="17"/>
  <c r="AA2404" i="17" s="1"/>
  <c r="AH2704" i="17"/>
  <c r="AA2704" i="17"/>
  <c r="AH2427" i="17"/>
  <c r="AA2427" i="17"/>
  <c r="AH2211" i="17"/>
  <c r="AA2211" i="17"/>
  <c r="AH2374" i="17"/>
  <c r="AA2374" i="17" s="1"/>
  <c r="AH2643" i="17"/>
  <c r="AA2643" i="17" s="1"/>
  <c r="AH2186" i="17"/>
  <c r="AA2186" i="17" s="1"/>
  <c r="AH1793" i="17"/>
  <c r="AA1793" i="17" s="1"/>
  <c r="AH2554" i="17"/>
  <c r="AA2554" i="17" s="1"/>
  <c r="AH2321" i="17"/>
  <c r="AA2321" i="17" s="1"/>
  <c r="AH2702" i="17"/>
  <c r="AA2702" i="17"/>
  <c r="K184" i="17"/>
  <c r="N135" i="16"/>
  <c r="AC135" i="16"/>
  <c r="AB135" i="16"/>
  <c r="BM110" i="17"/>
  <c r="BL110" i="17" s="1"/>
  <c r="BK110" i="17" s="1"/>
  <c r="BJ110" i="17" s="1"/>
  <c r="BI110" i="17" s="1"/>
  <c r="BH110" i="17" s="1"/>
  <c r="BG110" i="17" s="1"/>
  <c r="BF110" i="17" s="1"/>
  <c r="BE110" i="17" s="1"/>
  <c r="K27" i="16"/>
  <c r="R27" i="16"/>
  <c r="N142" i="16"/>
  <c r="BD2210" i="16"/>
  <c r="BB2210" i="16"/>
  <c r="BA2210" i="16"/>
  <c r="AV2210" i="16"/>
  <c r="BC2210" i="16"/>
  <c r="AA123" i="16"/>
  <c r="AV123" i="16"/>
  <c r="BM2101" i="16"/>
  <c r="BL2101" i="16"/>
  <c r="BK2101" i="16"/>
  <c r="BJ2101" i="16"/>
  <c r="BI2101" i="16"/>
  <c r="BH2101" i="16"/>
  <c r="BG2101" i="16"/>
  <c r="BF2101" i="16"/>
  <c r="BE2101" i="16"/>
  <c r="BM1909" i="16"/>
  <c r="BL1909" i="16"/>
  <c r="BK1909" i="16"/>
  <c r="BJ1909" i="16"/>
  <c r="BI1909" i="16"/>
  <c r="BH1909" i="16"/>
  <c r="BG1909" i="16"/>
  <c r="BF1909" i="16"/>
  <c r="BE1909" i="16"/>
  <c r="BM1841" i="16"/>
  <c r="BL1841" i="16"/>
  <c r="BK1841" i="16"/>
  <c r="BJ1841" i="16"/>
  <c r="BI1841" i="16"/>
  <c r="BH1841" i="16"/>
  <c r="BG1841" i="16"/>
  <c r="BF1841" i="16"/>
  <c r="BE1841" i="16"/>
  <c r="BL2074" i="16"/>
  <c r="BK2074" i="16"/>
  <c r="BJ2074" i="16"/>
  <c r="BI2074" i="16"/>
  <c r="BH2074" i="16"/>
  <c r="BG2074" i="16"/>
  <c r="BF2074" i="16"/>
  <c r="BE2074" i="16"/>
  <c r="BM2074" i="16"/>
  <c r="BM1837" i="16"/>
  <c r="BL1837" i="16"/>
  <c r="BK1837" i="16"/>
  <c r="BJ1837" i="16"/>
  <c r="BI1837" i="16"/>
  <c r="BH1837" i="16"/>
  <c r="BG1837" i="16"/>
  <c r="BF1837" i="16"/>
  <c r="BE1837" i="16"/>
  <c r="BM2086" i="16"/>
  <c r="BL2086" i="16"/>
  <c r="BK2086" i="16"/>
  <c r="BJ2086" i="16"/>
  <c r="BI2086" i="16"/>
  <c r="BH2086" i="16"/>
  <c r="BG2086" i="16"/>
  <c r="BF2086" i="16"/>
  <c r="BE2086" i="16"/>
  <c r="BL1893" i="16"/>
  <c r="BM1893" i="16"/>
  <c r="BK1893" i="16"/>
  <c r="BJ1893" i="16"/>
  <c r="BI1893" i="16"/>
  <c r="BH1893" i="16"/>
  <c r="BG1893" i="16"/>
  <c r="BF1893" i="16"/>
  <c r="BE1893" i="16"/>
  <c r="BM1985" i="16"/>
  <c r="BL1985" i="16"/>
  <c r="BK1985" i="16"/>
  <c r="BJ1985" i="16"/>
  <c r="BI1985" i="16"/>
  <c r="BH1985" i="16"/>
  <c r="BG1985" i="16"/>
  <c r="BF1985" i="16"/>
  <c r="BE1985" i="16"/>
  <c r="BM2105" i="16"/>
  <c r="BL2105" i="16"/>
  <c r="BK2105" i="16"/>
  <c r="BJ2105" i="16"/>
  <c r="BI2105" i="16"/>
  <c r="BH2105" i="16"/>
  <c r="BG2105" i="16"/>
  <c r="BF2105" i="16"/>
  <c r="BE2105" i="16"/>
  <c r="BM1981" i="16"/>
  <c r="BL1981" i="16"/>
  <c r="BK1981" i="16"/>
  <c r="BJ1981" i="16"/>
  <c r="BI1981" i="16"/>
  <c r="BH1981" i="16"/>
  <c r="BG1981" i="16"/>
  <c r="BF1981" i="16"/>
  <c r="BE1981" i="16"/>
  <c r="N150" i="16"/>
  <c r="AB150" i="16"/>
  <c r="AC150" i="16"/>
  <c r="BD2154" i="16"/>
  <c r="BC2154" i="16"/>
  <c r="BB2154" i="16"/>
  <c r="BA2154" i="16"/>
  <c r="AV2154" i="16"/>
  <c r="J91" i="16"/>
  <c r="AB91" i="16"/>
  <c r="BC2474" i="16"/>
  <c r="BD2474" i="16"/>
  <c r="BB2474" i="16"/>
  <c r="BA2474" i="16"/>
  <c r="AV2474" i="16"/>
  <c r="BD2718" i="16"/>
  <c r="BC2718" i="16"/>
  <c r="BB2718" i="16"/>
  <c r="BA2718" i="16"/>
  <c r="AV2718" i="16"/>
  <c r="BM39" i="15"/>
  <c r="BL39" i="15"/>
  <c r="BK39" i="15"/>
  <c r="BJ39" i="15"/>
  <c r="BI39" i="15"/>
  <c r="BH39" i="15"/>
  <c r="BG39" i="15"/>
  <c r="BF39" i="15"/>
  <c r="BE39" i="15"/>
  <c r="AT145" i="15"/>
  <c r="AS145" i="15"/>
  <c r="AR145" i="15"/>
  <c r="AQ145" i="15"/>
  <c r="AP145" i="15"/>
  <c r="AO145" i="15"/>
  <c r="AN145" i="15"/>
  <c r="AM145" i="15"/>
  <c r="AL145" i="15"/>
  <c r="BM87" i="15"/>
  <c r="BL87" i="15"/>
  <c r="BK87" i="15"/>
  <c r="BJ87" i="15"/>
  <c r="BI87" i="15"/>
  <c r="BH87" i="15"/>
  <c r="BG87" i="15"/>
  <c r="BF87" i="15"/>
  <c r="BE87" i="15"/>
  <c r="BD2686" i="16"/>
  <c r="BC2686" i="16"/>
  <c r="BB2686" i="16"/>
  <c r="BA2686" i="16"/>
  <c r="AV2686" i="16"/>
  <c r="BD2722" i="16"/>
  <c r="BB2722" i="16"/>
  <c r="BA2722" i="16"/>
  <c r="AV2722" i="16"/>
  <c r="BC2722" i="16"/>
  <c r="R50" i="15"/>
  <c r="AB50" i="15"/>
  <c r="BM45" i="15"/>
  <c r="BL45" i="15"/>
  <c r="BK45" i="15"/>
  <c r="BJ45" i="15"/>
  <c r="BI45" i="15"/>
  <c r="BH45" i="15"/>
  <c r="BG45" i="15"/>
  <c r="BF45" i="15"/>
  <c r="BE45" i="15"/>
  <c r="AS153" i="15"/>
  <c r="AR153" i="15"/>
  <c r="AQ153" i="15"/>
  <c r="AP153" i="15"/>
  <c r="AO153" i="15"/>
  <c r="AN153" i="15"/>
  <c r="AM153" i="15"/>
  <c r="AL153" i="15"/>
  <c r="AT153" i="15"/>
  <c r="R42" i="15"/>
  <c r="AB42" i="15"/>
  <c r="AC42" i="15"/>
  <c r="AD42" i="15"/>
  <c r="G66" i="7"/>
  <c r="J72" i="15"/>
  <c r="AB72" i="15"/>
  <c r="AC72" i="15"/>
  <c r="AD72" i="15"/>
  <c r="AK2323" i="15"/>
  <c r="AI2323" i="15"/>
  <c r="AJ2323" i="15"/>
  <c r="AK2387" i="15"/>
  <c r="AI2387" i="15"/>
  <c r="AH2387" i="15"/>
  <c r="AA2387" i="15"/>
  <c r="AJ2387" i="15"/>
  <c r="AK2451" i="15"/>
  <c r="AI2451" i="15"/>
  <c r="AJ2451" i="15"/>
  <c r="AK2515" i="15"/>
  <c r="AI2515" i="15"/>
  <c r="AH2515" i="15"/>
  <c r="AA2515" i="15"/>
  <c r="AJ2515" i="15"/>
  <c r="AK2579" i="15"/>
  <c r="AI2579" i="15"/>
  <c r="AH2579" i="15"/>
  <c r="AA2579" i="15"/>
  <c r="AJ2579" i="15"/>
  <c r="AK2643" i="15"/>
  <c r="AI2643" i="15"/>
  <c r="AH2643" i="15"/>
  <c r="AA2643" i="15"/>
  <c r="AJ2643" i="15"/>
  <c r="AK2707" i="15"/>
  <c r="AI2707" i="15"/>
  <c r="AJ2707" i="15"/>
  <c r="G68" i="7"/>
  <c r="R44" i="15"/>
  <c r="AB44" i="15"/>
  <c r="AC44" i="15"/>
  <c r="AD44" i="15"/>
  <c r="AI2045" i="15"/>
  <c r="AK2045" i="15"/>
  <c r="AJ2045" i="15"/>
  <c r="G58" i="7"/>
  <c r="AT129" i="15"/>
  <c r="AS129" i="15"/>
  <c r="AR129" i="15"/>
  <c r="AQ129" i="15"/>
  <c r="AP129" i="15"/>
  <c r="AO129" i="15"/>
  <c r="AN129" i="15"/>
  <c r="AM129" i="15"/>
  <c r="AL129" i="15"/>
  <c r="AJ2049" i="15"/>
  <c r="AI2049" i="15"/>
  <c r="AH2049" i="15"/>
  <c r="AA2049" i="15"/>
  <c r="AK2049" i="15"/>
  <c r="AI2375" i="15"/>
  <c r="AJ2375" i="15"/>
  <c r="AK2375" i="15"/>
  <c r="AI2439" i="15"/>
  <c r="AH2439" i="15"/>
  <c r="AA2439" i="15"/>
  <c r="AK2439" i="15"/>
  <c r="AJ2439" i="15"/>
  <c r="AI2503" i="15"/>
  <c r="AH2503" i="15"/>
  <c r="AA2503" i="15"/>
  <c r="AK2503" i="15"/>
  <c r="AJ2503" i="15"/>
  <c r="AI2567" i="15"/>
  <c r="AK2567" i="15"/>
  <c r="AJ2567" i="15"/>
  <c r="AJ2631" i="15"/>
  <c r="AI2631" i="15"/>
  <c r="AK2631" i="15"/>
  <c r="AJ2695" i="15"/>
  <c r="AI2695" i="15"/>
  <c r="AK2695" i="15"/>
  <c r="J44" i="7"/>
  <c r="AB96" i="15"/>
  <c r="AC96" i="15"/>
  <c r="AD96" i="15"/>
  <c r="R32" i="11"/>
  <c r="R51" i="8"/>
  <c r="H51" i="8"/>
  <c r="S51" i="8"/>
  <c r="U51" i="8"/>
  <c r="H148" i="8"/>
  <c r="R148" i="8"/>
  <c r="S148" i="8"/>
  <c r="U148" i="8"/>
  <c r="G39" i="6"/>
  <c r="T39" i="6"/>
  <c r="D16" i="6"/>
  <c r="D19" i="6" s="1"/>
  <c r="P49" i="4"/>
  <c r="R49" i="4" s="1"/>
  <c r="G49" i="4"/>
  <c r="T49" i="4"/>
  <c r="G33" i="4"/>
  <c r="T33" i="4"/>
  <c r="AT77" i="16"/>
  <c r="AS77" i="16"/>
  <c r="AR77" i="16"/>
  <c r="AQ77" i="16"/>
  <c r="AP77" i="16"/>
  <c r="AO77" i="16"/>
  <c r="AN77" i="16"/>
  <c r="AM77" i="16"/>
  <c r="AL77" i="16"/>
  <c r="AT140" i="16"/>
  <c r="AS140" i="16"/>
  <c r="AR140" i="16"/>
  <c r="AQ140" i="16"/>
  <c r="AP140" i="16"/>
  <c r="AO140" i="16"/>
  <c r="AN140" i="16"/>
  <c r="AM140" i="16"/>
  <c r="AL140" i="16"/>
  <c r="AD2136" i="15"/>
  <c r="AB2136" i="15"/>
  <c r="AD1992" i="15"/>
  <c r="AB1992" i="15"/>
  <c r="AA30" i="15"/>
  <c r="AC30" i="15"/>
  <c r="AD30" i="15"/>
  <c r="AB30" i="15"/>
  <c r="AB120" i="15"/>
  <c r="AA120" i="15"/>
  <c r="AC120" i="15"/>
  <c r="AD120" i="15"/>
  <c r="AB146" i="15"/>
  <c r="AA146" i="15"/>
  <c r="AC146" i="15"/>
  <c r="AD146" i="15"/>
  <c r="AH28" i="15"/>
  <c r="AB28" i="15"/>
  <c r="AB82" i="15"/>
  <c r="AA82" i="15"/>
  <c r="AC82" i="15"/>
  <c r="AD82" i="15"/>
  <c r="AB150" i="15"/>
  <c r="AA150" i="15"/>
  <c r="AC150" i="15"/>
  <c r="AD150" i="15"/>
  <c r="BB63" i="15"/>
  <c r="AZ63" i="15"/>
  <c r="AX63" i="15"/>
  <c r="AB97" i="15"/>
  <c r="AA97" i="15"/>
  <c r="AC97" i="15"/>
  <c r="AD97" i="15"/>
  <c r="AH2378" i="17"/>
  <c r="AA2378" i="17"/>
  <c r="AH2395" i="17"/>
  <c r="AA2395" i="17" s="1"/>
  <c r="AH2111" i="17"/>
  <c r="AA2111" i="17" s="1"/>
  <c r="AH2615" i="17"/>
  <c r="AA2615" i="17"/>
  <c r="AH2432" i="17"/>
  <c r="AA2432" i="17"/>
  <c r="AH1960" i="17"/>
  <c r="AA1960" i="17" s="1"/>
  <c r="AH1937" i="17"/>
  <c r="AA1937" i="17" s="1"/>
  <c r="AH2091" i="17"/>
  <c r="AA2091" i="17"/>
  <c r="AH2548" i="17"/>
  <c r="AA2548" i="17"/>
  <c r="AH2336" i="17"/>
  <c r="AA2336" i="17" s="1"/>
  <c r="AH2573" i="17"/>
  <c r="AA2573" i="17" s="1"/>
  <c r="AH1962" i="17"/>
  <c r="AA1962" i="17"/>
  <c r="AH1887" i="17"/>
  <c r="AA1887" i="17"/>
  <c r="AH2415" i="17"/>
  <c r="AA2415" i="17" s="1"/>
  <c r="AH2074" i="17"/>
  <c r="AA2074" i="17" s="1"/>
  <c r="AH2647" i="17"/>
  <c r="AA2647" i="17"/>
  <c r="AH2269" i="17"/>
  <c r="AA2269" i="17"/>
  <c r="AH2561" i="17"/>
  <c r="AA2561" i="17" s="1"/>
  <c r="AH1940" i="17"/>
  <c r="AA1940" i="17" s="1"/>
  <c r="AH2517" i="17"/>
  <c r="AA2517" i="17"/>
  <c r="AH2349" i="17"/>
  <c r="AA2349" i="17"/>
  <c r="AH2698" i="17"/>
  <c r="AA2698" i="17" s="1"/>
  <c r="AH2260" i="17"/>
  <c r="AA2260" i="17"/>
  <c r="AH2311" i="17"/>
  <c r="AA2311" i="17"/>
  <c r="AH2320" i="17"/>
  <c r="AA2320" i="17" s="1"/>
  <c r="AH2557" i="17"/>
  <c r="AA2557" i="17" s="1"/>
  <c r="AH2341" i="17"/>
  <c r="AA2341" i="17"/>
  <c r="AH2208" i="17"/>
  <c r="AA2208" i="17" s="1"/>
  <c r="AH2345" i="17"/>
  <c r="AA2345" i="17" s="1"/>
  <c r="AH2583" i="17"/>
  <c r="AA2583" i="17"/>
  <c r="AH1847" i="17"/>
  <c r="AA1847" i="17"/>
  <c r="AH2110" i="17"/>
  <c r="AA2110" i="17" s="1"/>
  <c r="AH1860" i="17"/>
  <c r="AA1860" i="17" s="1"/>
  <c r="AH2550" i="17"/>
  <c r="AA2550" i="17" s="1"/>
  <c r="AH2628" i="17"/>
  <c r="AA2628" i="17"/>
  <c r="BB57" i="17"/>
  <c r="AZ57" i="17"/>
  <c r="AX57" i="17"/>
  <c r="AH2234" i="17"/>
  <c r="AA2234" i="17"/>
  <c r="AH2455" i="17"/>
  <c r="AA2455" i="17" s="1"/>
  <c r="AH2028" i="17"/>
  <c r="AA2028" i="17" s="1"/>
  <c r="AH2441" i="17"/>
  <c r="AA2441" i="17"/>
  <c r="AH2556" i="17"/>
  <c r="AA2556" i="17" s="1"/>
  <c r="AV2691" i="16"/>
  <c r="AD2691" i="16"/>
  <c r="AB2691" i="16"/>
  <c r="BB5" i="17"/>
  <c r="AZ5" i="17" s="1"/>
  <c r="AX5" i="17" s="1"/>
  <c r="AH2623" i="17"/>
  <c r="AA2623" i="17" s="1"/>
  <c r="AH2491" i="17"/>
  <c r="AA2491" i="17"/>
  <c r="AH2625" i="17"/>
  <c r="AA2625" i="17"/>
  <c r="AH2672" i="17"/>
  <c r="AA2672" i="17" s="1"/>
  <c r="AH2499" i="17"/>
  <c r="AA2499" i="17" s="1"/>
  <c r="AH2339" i="17"/>
  <c r="AA2339" i="17"/>
  <c r="AH2638" i="17"/>
  <c r="AA2638" i="17" s="1"/>
  <c r="AH2120" i="17"/>
  <c r="AA2120" i="17" s="1"/>
  <c r="AH2017" i="17"/>
  <c r="AA2017" i="17"/>
  <c r="BB88" i="17"/>
  <c r="AZ88" i="17"/>
  <c r="AX88" i="17" s="1"/>
  <c r="AH2457" i="17"/>
  <c r="AA2457" i="17"/>
  <c r="AB2457" i="17" s="1"/>
  <c r="AH1942" i="17"/>
  <c r="AA1942" i="17"/>
  <c r="AH2699" i="17"/>
  <c r="AA2699" i="17" s="1"/>
  <c r="AH2335" i="17"/>
  <c r="AA2335" i="17" s="1"/>
  <c r="AH2527" i="17"/>
  <c r="AA2527" i="17"/>
  <c r="AH2046" i="17"/>
  <c r="AA2046" i="17" s="1"/>
  <c r="AH2637" i="17"/>
  <c r="AA2637" i="17" s="1"/>
  <c r="AH1858" i="17"/>
  <c r="AA1858" i="17"/>
  <c r="AH2620" i="17"/>
  <c r="AA2620" i="17" s="1"/>
  <c r="AH2551" i="17"/>
  <c r="AA2551" i="17"/>
  <c r="AB2551" i="17" s="1"/>
  <c r="AH2601" i="17"/>
  <c r="AA2601" i="17"/>
  <c r="AH2061" i="17"/>
  <c r="AA2061" i="17" s="1"/>
  <c r="AH2495" i="17"/>
  <c r="AA2495" i="17" s="1"/>
  <c r="AW125" i="16"/>
  <c r="AX125" i="16"/>
  <c r="AD125" i="16"/>
  <c r="AD109" i="16"/>
  <c r="AW109" i="16"/>
  <c r="AX109" i="16"/>
  <c r="BM108" i="17"/>
  <c r="BL108" i="17" s="1"/>
  <c r="BK108" i="17" s="1"/>
  <c r="BJ108" i="17" s="1"/>
  <c r="BI108" i="17" s="1"/>
  <c r="BH108" i="17" s="1"/>
  <c r="BG108" i="17" s="1"/>
  <c r="BF108" i="17" s="1"/>
  <c r="BE108" i="17" s="1"/>
  <c r="AT186" i="17"/>
  <c r="AS186" i="17" s="1"/>
  <c r="AR186" i="17" s="1"/>
  <c r="AQ186" i="17"/>
  <c r="AP186" i="17" s="1"/>
  <c r="AO186" i="17" s="1"/>
  <c r="AN186" i="17" s="1"/>
  <c r="AM186" i="17" s="1"/>
  <c r="AL186" i="17" s="1"/>
  <c r="BM111" i="17"/>
  <c r="BL111" i="17" s="1"/>
  <c r="BK111" i="17" s="1"/>
  <c r="BJ111" i="17" s="1"/>
  <c r="BI111" i="17" s="1"/>
  <c r="BH111" i="17" s="1"/>
  <c r="BG111" i="17" s="1"/>
  <c r="BF111" i="17" s="1"/>
  <c r="BE111" i="17" s="1"/>
  <c r="K169" i="17"/>
  <c r="R30" i="17"/>
  <c r="J30" i="17"/>
  <c r="K152" i="17"/>
  <c r="K144" i="17"/>
  <c r="J115" i="17"/>
  <c r="J103" i="17"/>
  <c r="AV30" i="16"/>
  <c r="AB30" i="16"/>
  <c r="AC30" i="16"/>
  <c r="BD2067" i="16"/>
  <c r="BB2067" i="16"/>
  <c r="BA2067" i="16"/>
  <c r="AV2067" i="16"/>
  <c r="BC2067" i="16"/>
  <c r="J122" i="16"/>
  <c r="AB122" i="16"/>
  <c r="AC122" i="16"/>
  <c r="R22" i="16"/>
  <c r="AB22" i="16"/>
  <c r="AC22" i="16"/>
  <c r="J75" i="16"/>
  <c r="AB75" i="16"/>
  <c r="AC75" i="16"/>
  <c r="BC2201" i="16"/>
  <c r="BD2201" i="16"/>
  <c r="BB2201" i="16"/>
  <c r="BA2201" i="16"/>
  <c r="AV2201" i="16"/>
  <c r="BC2297" i="16"/>
  <c r="BD2297" i="16"/>
  <c r="BB2297" i="16"/>
  <c r="BA2297" i="16"/>
  <c r="AV2297" i="16"/>
  <c r="BC2425" i="16"/>
  <c r="BD2425" i="16"/>
  <c r="BB2425" i="16"/>
  <c r="BA2425" i="16"/>
  <c r="AV2425" i="16"/>
  <c r="BL2094" i="16"/>
  <c r="BK2094" i="16"/>
  <c r="BJ2094" i="16"/>
  <c r="BI2094" i="16"/>
  <c r="BH2094" i="16"/>
  <c r="BG2094" i="16"/>
  <c r="BF2094" i="16"/>
  <c r="BE2094" i="16"/>
  <c r="BM2094" i="16"/>
  <c r="BM1877" i="16"/>
  <c r="BL1877" i="16"/>
  <c r="BK1877" i="16"/>
  <c r="BJ1877" i="16"/>
  <c r="BI1877" i="16"/>
  <c r="BH1877" i="16"/>
  <c r="BG1877" i="16"/>
  <c r="BF1877" i="16"/>
  <c r="BE1877" i="16"/>
  <c r="BM1809" i="16"/>
  <c r="BL1809" i="16"/>
  <c r="BK1809" i="16"/>
  <c r="BJ1809" i="16"/>
  <c r="BI1809" i="16"/>
  <c r="BH1809" i="16"/>
  <c r="BG1809" i="16"/>
  <c r="BF1809" i="16"/>
  <c r="BE1809" i="16"/>
  <c r="BM2061" i="16"/>
  <c r="BL2061" i="16"/>
  <c r="BK2061" i="16"/>
  <c r="BJ2061" i="16"/>
  <c r="BI2061" i="16"/>
  <c r="BH2061" i="16"/>
  <c r="BG2061" i="16"/>
  <c r="BF2061" i="16"/>
  <c r="BE2061" i="16"/>
  <c r="BM1805" i="16"/>
  <c r="BL1805" i="16"/>
  <c r="BK1805" i="16"/>
  <c r="BJ1805" i="16"/>
  <c r="BI1805" i="16"/>
  <c r="BH1805" i="16"/>
  <c r="BG1805" i="16"/>
  <c r="BF1805" i="16"/>
  <c r="BE1805" i="16"/>
  <c r="BL2077" i="16"/>
  <c r="BM2077" i="16"/>
  <c r="BK2077" i="16"/>
  <c r="BJ2077" i="16"/>
  <c r="BI2077" i="16"/>
  <c r="BH2077" i="16"/>
  <c r="BG2077" i="16"/>
  <c r="BF2077" i="16"/>
  <c r="BE2077" i="16"/>
  <c r="BM1861" i="16"/>
  <c r="BL1861" i="16"/>
  <c r="BK1861" i="16"/>
  <c r="BJ1861" i="16"/>
  <c r="BI1861" i="16"/>
  <c r="BH1861" i="16"/>
  <c r="BG1861" i="16"/>
  <c r="BF1861" i="16"/>
  <c r="BE1861" i="16"/>
  <c r="BM1953" i="16"/>
  <c r="BL1953" i="16"/>
  <c r="BK1953" i="16"/>
  <c r="BJ1953" i="16"/>
  <c r="BI1953" i="16"/>
  <c r="BH1953" i="16"/>
  <c r="BG1953" i="16"/>
  <c r="BF1953" i="16"/>
  <c r="BE1953" i="16"/>
  <c r="BL2098" i="16"/>
  <c r="BK2098" i="16"/>
  <c r="BJ2098" i="16"/>
  <c r="BI2098" i="16"/>
  <c r="BH2098" i="16"/>
  <c r="BG2098" i="16"/>
  <c r="BF2098" i="16"/>
  <c r="BE2098" i="16"/>
  <c r="BM2098" i="16"/>
  <c r="BM1949" i="16"/>
  <c r="BL1949" i="16"/>
  <c r="BK1949" i="16"/>
  <c r="BJ1949" i="16"/>
  <c r="BI1949" i="16"/>
  <c r="BH1949" i="16"/>
  <c r="BG1949" i="16"/>
  <c r="BF1949" i="16"/>
  <c r="BE1949" i="16"/>
  <c r="BC2162" i="16"/>
  <c r="BD2162" i="16"/>
  <c r="BB2162" i="16"/>
  <c r="BA2162" i="16"/>
  <c r="AV2162" i="16"/>
  <c r="BC2566" i="16"/>
  <c r="BD2566" i="16"/>
  <c r="BB2566" i="16"/>
  <c r="BA2566" i="16"/>
  <c r="AV2566" i="16"/>
  <c r="BC2690" i="16"/>
  <c r="BD2690" i="16"/>
  <c r="BB2690" i="16"/>
  <c r="BA2690" i="16"/>
  <c r="AV2690" i="16"/>
  <c r="BD2734" i="16"/>
  <c r="BC2734" i="16"/>
  <c r="BB2734" i="16"/>
  <c r="BA2734" i="16"/>
  <c r="AV2734" i="16"/>
  <c r="BM41" i="15"/>
  <c r="BL41" i="15"/>
  <c r="BK41" i="15"/>
  <c r="BJ41" i="15"/>
  <c r="BI41" i="15"/>
  <c r="BH41" i="15"/>
  <c r="BG41" i="15"/>
  <c r="BF41" i="15"/>
  <c r="BE41" i="15"/>
  <c r="BL25" i="15"/>
  <c r="BK25" i="15"/>
  <c r="BJ25" i="15"/>
  <c r="BI25" i="15"/>
  <c r="BH25" i="15"/>
  <c r="BG25" i="15"/>
  <c r="BF25" i="15"/>
  <c r="BE25" i="15"/>
  <c r="BM25" i="15"/>
  <c r="BL71" i="15"/>
  <c r="BK71" i="15"/>
  <c r="BJ71" i="15"/>
  <c r="BI71" i="15"/>
  <c r="BH71" i="15"/>
  <c r="BG71" i="15"/>
  <c r="BF71" i="15"/>
  <c r="BE71" i="15"/>
  <c r="BM71" i="15"/>
  <c r="BL13" i="15"/>
  <c r="BK13" i="15"/>
  <c r="BJ13" i="15"/>
  <c r="BI13" i="15"/>
  <c r="BH13" i="15"/>
  <c r="BG13" i="15"/>
  <c r="BF13" i="15"/>
  <c r="BE13" i="15"/>
  <c r="BM13" i="15"/>
  <c r="AI1784" i="15"/>
  <c r="AK1784" i="15"/>
  <c r="AJ1784" i="15"/>
  <c r="BC89" i="15"/>
  <c r="BB89" i="15"/>
  <c r="AZ89" i="15"/>
  <c r="AX89" i="15"/>
  <c r="BD89" i="15"/>
  <c r="G73" i="7"/>
  <c r="AI1953" i="15"/>
  <c r="AK1953" i="15"/>
  <c r="AJ1953" i="15"/>
  <c r="AK2331" i="15"/>
  <c r="AI2331" i="15"/>
  <c r="AH2331" i="15"/>
  <c r="AA2331" i="15"/>
  <c r="AJ2331" i="15"/>
  <c r="AK2395" i="15"/>
  <c r="AI2395" i="15"/>
  <c r="AJ2395" i="15"/>
  <c r="AK2459" i="15"/>
  <c r="AI2459" i="15"/>
  <c r="AH2459" i="15"/>
  <c r="AA2459" i="15"/>
  <c r="AJ2459" i="15"/>
  <c r="AK2523" i="15"/>
  <c r="AI2523" i="15"/>
  <c r="AH2523" i="15"/>
  <c r="AA2523" i="15"/>
  <c r="AJ2523" i="15"/>
  <c r="AK2587" i="15"/>
  <c r="AI2587" i="15"/>
  <c r="AH2587" i="15"/>
  <c r="AA2587" i="15"/>
  <c r="AJ2587" i="15"/>
  <c r="AK2651" i="15"/>
  <c r="AI2651" i="15"/>
  <c r="AJ2651" i="15"/>
  <c r="AK2715" i="15"/>
  <c r="AI2715" i="15"/>
  <c r="AJ2715" i="15"/>
  <c r="G83" i="7"/>
  <c r="AB88" i="15"/>
  <c r="AC88" i="15"/>
  <c r="AD88" i="15"/>
  <c r="G65" i="7"/>
  <c r="AK2319" i="15"/>
  <c r="AJ2319" i="15"/>
  <c r="AI2319" i="15"/>
  <c r="AH2319" i="15"/>
  <c r="AA2319" i="15"/>
  <c r="AI2383" i="15"/>
  <c r="AK2383" i="15"/>
  <c r="AJ2383" i="15"/>
  <c r="AI2447" i="15"/>
  <c r="AH2447" i="15"/>
  <c r="AA2447" i="15"/>
  <c r="AK2447" i="15"/>
  <c r="AJ2447" i="15"/>
  <c r="AI2511" i="15"/>
  <c r="AJ2511" i="15"/>
  <c r="AK2511" i="15"/>
  <c r="AK2575" i="15"/>
  <c r="AJ2575" i="15"/>
  <c r="AI2575" i="15"/>
  <c r="AH2575" i="15"/>
  <c r="AA2575" i="15"/>
  <c r="AI2639" i="15"/>
  <c r="AK2639" i="15"/>
  <c r="AJ2639" i="15"/>
  <c r="AI2703" i="15"/>
  <c r="AH2703" i="15"/>
  <c r="AA2703" i="15"/>
  <c r="AK2703" i="15"/>
  <c r="AJ2703" i="15"/>
  <c r="J60" i="7"/>
  <c r="S32" i="11"/>
  <c r="U32" i="11"/>
  <c r="K32" i="11"/>
  <c r="J85" i="13"/>
  <c r="R24" i="8"/>
  <c r="S24" i="8"/>
  <c r="U24" i="8"/>
  <c r="S45" i="11"/>
  <c r="U45" i="11"/>
  <c r="G43" i="6"/>
  <c r="T43" i="6"/>
  <c r="H49" i="8"/>
  <c r="S49" i="8"/>
  <c r="U49" i="8"/>
  <c r="J77" i="13"/>
  <c r="J44" i="13"/>
  <c r="J22" i="13"/>
  <c r="J61" i="13"/>
  <c r="G47" i="4"/>
  <c r="T47" i="4"/>
  <c r="G31" i="4"/>
  <c r="T31" i="4"/>
  <c r="R22" i="4"/>
  <c r="V22" i="4"/>
  <c r="AT137" i="16"/>
  <c r="AS137" i="16"/>
  <c r="AR137" i="16"/>
  <c r="AQ137" i="16"/>
  <c r="AP137" i="16"/>
  <c r="AO137" i="16"/>
  <c r="AN137" i="16"/>
  <c r="AM137" i="16"/>
  <c r="AL137" i="16"/>
  <c r="AR147" i="16"/>
  <c r="AQ147" i="16"/>
  <c r="AP147" i="16"/>
  <c r="AO147" i="16"/>
  <c r="AN147" i="16"/>
  <c r="AM147" i="16"/>
  <c r="AL147" i="16"/>
  <c r="AT147" i="16"/>
  <c r="AS147" i="16"/>
  <c r="AS28" i="16"/>
  <c r="AR28" i="16"/>
  <c r="AQ28" i="16"/>
  <c r="AP28" i="16"/>
  <c r="AO28" i="16"/>
  <c r="AN28" i="16"/>
  <c r="AM28" i="16"/>
  <c r="AL28" i="16"/>
  <c r="AT28" i="16"/>
  <c r="AD2416" i="15"/>
  <c r="AB2416" i="15"/>
  <c r="BD135" i="16"/>
  <c r="BB135" i="16"/>
  <c r="BA135" i="16"/>
  <c r="AV135" i="16"/>
  <c r="BC135" i="16"/>
  <c r="AB125" i="15"/>
  <c r="AA125" i="15"/>
  <c r="AC125" i="15"/>
  <c r="AD125" i="15"/>
  <c r="AB2079" i="15"/>
  <c r="AD2079" i="15"/>
  <c r="AB2015" i="15"/>
  <c r="AD2015" i="15"/>
  <c r="AD2648" i="15"/>
  <c r="AB2648" i="15"/>
  <c r="AB147" i="15"/>
  <c r="AA147" i="15"/>
  <c r="AC147" i="15"/>
  <c r="AD147" i="15"/>
  <c r="AH78" i="15"/>
  <c r="AH50" i="15"/>
  <c r="AA50" i="15"/>
  <c r="AC50" i="15"/>
  <c r="AD50" i="15"/>
  <c r="AB67" i="15"/>
  <c r="AA67" i="15"/>
  <c r="AC67" i="15"/>
  <c r="AD67" i="15"/>
  <c r="AH89" i="15"/>
  <c r="AB138" i="15"/>
  <c r="AA138" i="15"/>
  <c r="AC138" i="15"/>
  <c r="AD138" i="15"/>
  <c r="AH2163" i="17"/>
  <c r="AA2163" i="17" s="1"/>
  <c r="AH2160" i="17"/>
  <c r="AA2160" i="17"/>
  <c r="AD2160" i="17" s="1"/>
  <c r="AH2003" i="17"/>
  <c r="AA2003" i="17"/>
  <c r="AH2256" i="17"/>
  <c r="AA2256" i="17"/>
  <c r="AH2493" i="17"/>
  <c r="AA2493" i="17" s="1"/>
  <c r="AH2277" i="17"/>
  <c r="AA2277" i="17" s="1"/>
  <c r="BB23" i="17"/>
  <c r="AZ23" i="17"/>
  <c r="AX23" i="17" s="1"/>
  <c r="AH1811" i="17"/>
  <c r="AA1811" i="17"/>
  <c r="AB1811" i="17" s="1"/>
  <c r="AH2401" i="17"/>
  <c r="AA2401" i="17"/>
  <c r="AH2330" i="17"/>
  <c r="AA2330" i="17" s="1"/>
  <c r="AH2387" i="17"/>
  <c r="AA2387" i="17" s="1"/>
  <c r="AH2048" i="17"/>
  <c r="AA2048" i="17"/>
  <c r="AB2048" i="17" s="1"/>
  <c r="AH2357" i="17"/>
  <c r="AA2357" i="17"/>
  <c r="AH2609" i="17"/>
  <c r="AA2609" i="17" s="1"/>
  <c r="AH2250" i="17"/>
  <c r="AA2250" i="17" s="1"/>
  <c r="AH2481" i="17"/>
  <c r="AA2481" i="17"/>
  <c r="AH2202" i="17"/>
  <c r="AA2202" i="17"/>
  <c r="AH2426" i="17"/>
  <c r="AA2426" i="17" s="1"/>
  <c r="AB2647" i="16"/>
  <c r="AV2647" i="16"/>
  <c r="AD2647" i="16"/>
  <c r="AH2497" i="17"/>
  <c r="AA2497" i="17" s="1"/>
  <c r="AH2065" i="17"/>
  <c r="AA2065" i="17" s="1"/>
  <c r="AH2286" i="17"/>
  <c r="AA2286" i="17"/>
  <c r="AH2516" i="17"/>
  <c r="AA2516" i="17"/>
  <c r="AH2362" i="17"/>
  <c r="AA2362" i="17" s="1"/>
  <c r="AH2107" i="17"/>
  <c r="AA2107" i="17" s="1"/>
  <c r="AH2301" i="17"/>
  <c r="AA2301" i="17"/>
  <c r="AH1943" i="17"/>
  <c r="AA1943" i="17" s="1"/>
  <c r="AH2244" i="17"/>
  <c r="AA2244" i="17" s="1"/>
  <c r="AH2130" i="17"/>
  <c r="AA2130" i="17"/>
  <c r="AD2130" i="17" s="1"/>
  <c r="AH2483" i="17"/>
  <c r="AA2483" i="17"/>
  <c r="AH2291" i="17"/>
  <c r="AA2291" i="17" s="1"/>
  <c r="AH1987" i="17"/>
  <c r="AA1987" i="17" s="1"/>
  <c r="AH2226" i="17"/>
  <c r="AA2226" i="17"/>
  <c r="AH2421" i="17"/>
  <c r="AA2421" i="17"/>
  <c r="AH2132" i="17"/>
  <c r="AA2132" i="17"/>
  <c r="AH2607" i="17"/>
  <c r="AA2607" i="17"/>
  <c r="AH2194" i="17"/>
  <c r="AA2194" i="17" s="1"/>
  <c r="AH2461" i="17"/>
  <c r="AA2461" i="17"/>
  <c r="AD1814" i="16"/>
  <c r="AV1814" i="16"/>
  <c r="AB1814" i="16"/>
  <c r="AH1795" i="17"/>
  <c r="AA1795" i="17"/>
  <c r="AB1795" i="17" s="1"/>
  <c r="AH1966" i="17"/>
  <c r="AA1966" i="17"/>
  <c r="AH1970" i="17"/>
  <c r="AA1970" i="17" s="1"/>
  <c r="AH1821" i="17"/>
  <c r="AA1821" i="17"/>
  <c r="AV1820" i="16"/>
  <c r="AD1820" i="16"/>
  <c r="AB1820" i="16"/>
  <c r="AH2390" i="17"/>
  <c r="AA2390" i="17"/>
  <c r="AH2205" i="17"/>
  <c r="AA2205" i="17" s="1"/>
  <c r="AH2722" i="17"/>
  <c r="AA2722" i="17" s="1"/>
  <c r="AH2338" i="17"/>
  <c r="AA2338" i="17"/>
  <c r="AD2338" i="17" s="1"/>
  <c r="AH2183" i="17"/>
  <c r="AA2183" i="17"/>
  <c r="AH2660" i="17"/>
  <c r="AA2660" i="17" s="1"/>
  <c r="AH2700" i="17"/>
  <c r="AA2700" i="17" s="1"/>
  <c r="AH2611" i="17"/>
  <c r="AA2611" i="17"/>
  <c r="AH2262" i="17"/>
  <c r="AA2262" i="17" s="1"/>
  <c r="AH2258" i="17"/>
  <c r="AA2258" i="17" s="1"/>
  <c r="AH2656" i="17"/>
  <c r="AA2656" i="17"/>
  <c r="AB2656" i="17" s="1"/>
  <c r="AH2016" i="17"/>
  <c r="AA2016" i="17"/>
  <c r="AH2004" i="17"/>
  <c r="AA2004" i="17" s="1"/>
  <c r="AH2618" i="17"/>
  <c r="AA2618" i="17"/>
  <c r="AH2128" i="17"/>
  <c r="AA2128" i="17"/>
  <c r="AH2100" i="17"/>
  <c r="AA2100" i="17" s="1"/>
  <c r="AW136" i="16"/>
  <c r="AX136" i="16"/>
  <c r="AD136" i="16"/>
  <c r="AD85" i="16"/>
  <c r="AW85" i="16"/>
  <c r="AX85" i="16"/>
  <c r="AD49" i="16"/>
  <c r="AW49" i="16"/>
  <c r="AX49" i="16"/>
  <c r="K102" i="17"/>
  <c r="J71" i="17"/>
  <c r="R50" i="16"/>
  <c r="AB50" i="16"/>
  <c r="AC50" i="16"/>
  <c r="BB2450" i="16"/>
  <c r="BA2450" i="16"/>
  <c r="AV2450" i="16"/>
  <c r="BC2450" i="16"/>
  <c r="BD2450" i="16"/>
  <c r="AV22" i="16"/>
  <c r="AC139" i="16"/>
  <c r="AB139" i="16"/>
  <c r="BC2249" i="16"/>
  <c r="BD2249" i="16"/>
  <c r="BB2249" i="16"/>
  <c r="BA2249" i="16"/>
  <c r="AV2249" i="16"/>
  <c r="BM2085" i="16"/>
  <c r="BL2085" i="16"/>
  <c r="BK2085" i="16"/>
  <c r="BJ2085" i="16"/>
  <c r="BI2085" i="16"/>
  <c r="BH2085" i="16"/>
  <c r="BG2085" i="16"/>
  <c r="BF2085" i="16"/>
  <c r="BE2085" i="16"/>
  <c r="BM1845" i="16"/>
  <c r="BL1845" i="16"/>
  <c r="BK1845" i="16"/>
  <c r="BJ1845" i="16"/>
  <c r="BI1845" i="16"/>
  <c r="BH1845" i="16"/>
  <c r="BG1845" i="16"/>
  <c r="BF1845" i="16"/>
  <c r="BE1845" i="16"/>
  <c r="CW12" i="16"/>
  <c r="CV12" i="16"/>
  <c r="CU12" i="16"/>
  <c r="CT12" i="16"/>
  <c r="CS12" i="16"/>
  <c r="CR12" i="16"/>
  <c r="CQ12" i="16"/>
  <c r="CP12" i="16"/>
  <c r="CO12" i="16"/>
  <c r="BM2029" i="16"/>
  <c r="BL2029" i="16"/>
  <c r="BK2029" i="16"/>
  <c r="BJ2029" i="16"/>
  <c r="BI2029" i="16"/>
  <c r="BH2029" i="16"/>
  <c r="BG2029" i="16"/>
  <c r="BF2029" i="16"/>
  <c r="BE2029" i="16"/>
  <c r="CV19" i="16"/>
  <c r="CU19" i="16"/>
  <c r="CT19" i="16"/>
  <c r="CS19" i="16"/>
  <c r="CR19" i="16"/>
  <c r="CQ19" i="16"/>
  <c r="CP19" i="16"/>
  <c r="CO19" i="16"/>
  <c r="CW19" i="16"/>
  <c r="BL2069" i="16"/>
  <c r="BJ2069" i="16"/>
  <c r="BI2069" i="16"/>
  <c r="BH2069" i="16"/>
  <c r="BG2069" i="16"/>
  <c r="BF2069" i="16"/>
  <c r="BE2069" i="16"/>
  <c r="BM2069" i="16"/>
  <c r="BK2069" i="16"/>
  <c r="BM1829" i="16"/>
  <c r="BL1829" i="16"/>
  <c r="BK1829" i="16"/>
  <c r="BJ1829" i="16"/>
  <c r="BI1829" i="16"/>
  <c r="BH1829" i="16"/>
  <c r="BG1829" i="16"/>
  <c r="BF1829" i="16"/>
  <c r="BE1829" i="16"/>
  <c r="BM1921" i="16"/>
  <c r="BL1921" i="16"/>
  <c r="BK1921" i="16"/>
  <c r="BJ1921" i="16"/>
  <c r="BI1921" i="16"/>
  <c r="BH1921" i="16"/>
  <c r="BG1921" i="16"/>
  <c r="BF1921" i="16"/>
  <c r="BE1921" i="16"/>
  <c r="BM2089" i="16"/>
  <c r="BL2089" i="16"/>
  <c r="BK2089" i="16"/>
  <c r="BJ2089" i="16"/>
  <c r="BI2089" i="16"/>
  <c r="BH2089" i="16"/>
  <c r="BG2089" i="16"/>
  <c r="BF2089" i="16"/>
  <c r="BE2089" i="16"/>
  <c r="BM1917" i="16"/>
  <c r="BL1917" i="16"/>
  <c r="BK1917" i="16"/>
  <c r="BJ1917" i="16"/>
  <c r="BI1917" i="16"/>
  <c r="BH1917" i="16"/>
  <c r="BG1917" i="16"/>
  <c r="BF1917" i="16"/>
  <c r="BE1917" i="16"/>
  <c r="BC2177" i="16"/>
  <c r="BD2177" i="16"/>
  <c r="BB2177" i="16"/>
  <c r="BA2177" i="16"/>
  <c r="AV2177" i="16"/>
  <c r="BD2298" i="16"/>
  <c r="BC2298" i="16"/>
  <c r="BB2298" i="16"/>
  <c r="BA2298" i="16"/>
  <c r="AV2298" i="16"/>
  <c r="BC2330" i="16"/>
  <c r="BD2330" i="16"/>
  <c r="BB2330" i="16"/>
  <c r="BA2330" i="16"/>
  <c r="AV2330" i="16"/>
  <c r="BC2362" i="16"/>
  <c r="BD2362" i="16"/>
  <c r="BB2362" i="16"/>
  <c r="BA2362" i="16"/>
  <c r="AV2362" i="16"/>
  <c r="BC2394" i="16"/>
  <c r="BD2394" i="16"/>
  <c r="BB2394" i="16"/>
  <c r="BA2394" i="16"/>
  <c r="AV2394" i="16"/>
  <c r="BC2502" i="16"/>
  <c r="BD2502" i="16"/>
  <c r="BB2502" i="16"/>
  <c r="BA2502" i="16"/>
  <c r="AV2502" i="16"/>
  <c r="BC2534" i="16"/>
  <c r="BD2534" i="16"/>
  <c r="BB2534" i="16"/>
  <c r="BA2534" i="16"/>
  <c r="AV2534" i="16"/>
  <c r="AA91" i="16"/>
  <c r="AV91" i="16"/>
  <c r="BM31" i="15"/>
  <c r="BL31" i="15"/>
  <c r="BK31" i="15"/>
  <c r="BJ31" i="15"/>
  <c r="BI31" i="15"/>
  <c r="BH31" i="15"/>
  <c r="BG31" i="15"/>
  <c r="BF31" i="15"/>
  <c r="BE31" i="15"/>
  <c r="BM94" i="15"/>
  <c r="BL94" i="15"/>
  <c r="BK94" i="15"/>
  <c r="BJ94" i="15"/>
  <c r="BI94" i="15"/>
  <c r="BH94" i="15"/>
  <c r="BG94" i="15"/>
  <c r="BF94" i="15"/>
  <c r="BE94" i="15"/>
  <c r="BB2702" i="16"/>
  <c r="BA2702" i="16"/>
  <c r="AV2702" i="16"/>
  <c r="BC2702" i="16"/>
  <c r="BD2702" i="16"/>
  <c r="AS117" i="15"/>
  <c r="AR117" i="15"/>
  <c r="AQ117" i="15"/>
  <c r="AP117" i="15"/>
  <c r="AO117" i="15"/>
  <c r="AN117" i="15"/>
  <c r="AM117" i="15"/>
  <c r="AL117" i="15"/>
  <c r="AT117" i="15"/>
  <c r="BM79" i="15"/>
  <c r="BL79" i="15"/>
  <c r="BK79" i="15"/>
  <c r="BJ79" i="15"/>
  <c r="BI79" i="15"/>
  <c r="BH79" i="15"/>
  <c r="BG79" i="15"/>
  <c r="BF79" i="15"/>
  <c r="BE79" i="15"/>
  <c r="BM36" i="15"/>
  <c r="BL36" i="15"/>
  <c r="BK36" i="15"/>
  <c r="BJ36" i="15"/>
  <c r="BI36" i="15"/>
  <c r="BH36" i="15"/>
  <c r="BG36" i="15"/>
  <c r="BF36" i="15"/>
  <c r="BE36" i="15"/>
  <c r="AK1786" i="15"/>
  <c r="AJ1786" i="15"/>
  <c r="AI1786" i="15"/>
  <c r="AH1786" i="15"/>
  <c r="AA1786" i="15"/>
  <c r="AC84" i="15"/>
  <c r="AD84" i="15"/>
  <c r="AB84" i="15"/>
  <c r="AK1931" i="15"/>
  <c r="AJ1931" i="15"/>
  <c r="AI1931" i="15"/>
  <c r="AH1931" i="15"/>
  <c r="AA1931" i="15"/>
  <c r="G75" i="7"/>
  <c r="AK1963" i="15"/>
  <c r="AJ1963" i="15"/>
  <c r="AI1963" i="15"/>
  <c r="AH1963" i="15"/>
  <c r="AA1963" i="15"/>
  <c r="AK2339" i="15"/>
  <c r="AI2339" i="15"/>
  <c r="AJ2339" i="15"/>
  <c r="AK2403" i="15"/>
  <c r="AI2403" i="15"/>
  <c r="AJ2403" i="15"/>
  <c r="AK2467" i="15"/>
  <c r="AI2467" i="15"/>
  <c r="AH2467" i="15"/>
  <c r="AA2467" i="15"/>
  <c r="AJ2467" i="15"/>
  <c r="AK2531" i="15"/>
  <c r="AI2531" i="15"/>
  <c r="AJ2531" i="15"/>
  <c r="AK2595" i="15"/>
  <c r="AI2595" i="15"/>
  <c r="AH2595" i="15"/>
  <c r="AA2595" i="15"/>
  <c r="AJ2595" i="15"/>
  <c r="AK2659" i="15"/>
  <c r="AI2659" i="15"/>
  <c r="AH2659" i="15"/>
  <c r="AA2659" i="15"/>
  <c r="AJ2659" i="15"/>
  <c r="AK2723" i="15"/>
  <c r="AI2723" i="15"/>
  <c r="AH2723" i="15"/>
  <c r="AA2723" i="15"/>
  <c r="AJ2723" i="15"/>
  <c r="S35" i="11"/>
  <c r="U35" i="11"/>
  <c r="R35" i="11"/>
  <c r="J80" i="15"/>
  <c r="AB80" i="15"/>
  <c r="AC80" i="15"/>
  <c r="AD80" i="15"/>
  <c r="G67" i="7"/>
  <c r="AI1975" i="15"/>
  <c r="AK1975" i="15"/>
  <c r="AJ1975" i="15"/>
  <c r="AI2327" i="15"/>
  <c r="AH2327" i="15"/>
  <c r="AA2327" i="15"/>
  <c r="AK2327" i="15"/>
  <c r="AJ2327" i="15"/>
  <c r="AI2391" i="15"/>
  <c r="AH2391" i="15"/>
  <c r="AA2391" i="15"/>
  <c r="AK2391" i="15"/>
  <c r="AJ2391" i="15"/>
  <c r="AK2455" i="15"/>
  <c r="AI2455" i="15"/>
  <c r="AJ2455" i="15"/>
  <c r="AJ2519" i="15"/>
  <c r="AI2519" i="15"/>
  <c r="AK2519" i="15"/>
  <c r="AI2583" i="15"/>
  <c r="AK2583" i="15"/>
  <c r="AJ2583" i="15"/>
  <c r="AI2647" i="15"/>
  <c r="AH2647" i="15"/>
  <c r="AA2647" i="15"/>
  <c r="AK2647" i="15"/>
  <c r="AJ2647" i="15"/>
  <c r="AI2711" i="15"/>
  <c r="AK2711" i="15"/>
  <c r="AJ2711" i="15"/>
  <c r="J82" i="7"/>
  <c r="J53" i="11"/>
  <c r="S53" i="11"/>
  <c r="U53" i="11"/>
  <c r="AI1895" i="15"/>
  <c r="AH1895" i="15"/>
  <c r="AA1895" i="15"/>
  <c r="AK1895" i="15"/>
  <c r="AJ1895" i="15"/>
  <c r="G45" i="6"/>
  <c r="T45" i="6"/>
  <c r="H40" i="14"/>
  <c r="S40" i="14"/>
  <c r="U40" i="14"/>
  <c r="H47" i="8"/>
  <c r="R47" i="8"/>
  <c r="S47" i="8"/>
  <c r="U47" i="8"/>
  <c r="G47" i="6"/>
  <c r="T47" i="6"/>
  <c r="J81" i="13"/>
  <c r="K30" i="13"/>
  <c r="K38" i="13"/>
  <c r="T27" i="4"/>
  <c r="G27" i="4"/>
  <c r="G45" i="4"/>
  <c r="T45" i="4"/>
  <c r="P45" i="4"/>
  <c r="G29" i="4"/>
  <c r="T29" i="4"/>
  <c r="R79" i="8"/>
  <c r="R49" i="8"/>
  <c r="AT142" i="16"/>
  <c r="AS142" i="16"/>
  <c r="AR142" i="16"/>
  <c r="AQ142" i="16"/>
  <c r="AP142" i="16"/>
  <c r="AO142" i="16"/>
  <c r="AN142" i="16"/>
  <c r="AM142" i="16"/>
  <c r="AL142" i="16"/>
  <c r="AT55" i="16"/>
  <c r="AS55" i="16"/>
  <c r="AR55" i="16"/>
  <c r="AQ55" i="16"/>
  <c r="AP55" i="16"/>
  <c r="AO55" i="16"/>
  <c r="AN55" i="16"/>
  <c r="AM55" i="16"/>
  <c r="AL55" i="16"/>
  <c r="AT92" i="16"/>
  <c r="AS92" i="16"/>
  <c r="AR92" i="16"/>
  <c r="AQ92" i="16"/>
  <c r="AP92" i="16"/>
  <c r="AO92" i="16"/>
  <c r="AN92" i="16"/>
  <c r="AM92" i="16"/>
  <c r="AL92" i="16"/>
  <c r="BB23" i="16"/>
  <c r="BA23" i="16"/>
  <c r="AV23" i="16"/>
  <c r="BC23" i="16"/>
  <c r="BD23" i="16"/>
  <c r="AD2504" i="15"/>
  <c r="AB2504" i="15"/>
  <c r="AD2480" i="15"/>
  <c r="AB2480" i="15"/>
  <c r="AB1845" i="15"/>
  <c r="AD1845" i="15"/>
  <c r="AB2207" i="15"/>
  <c r="AD2207" i="15"/>
  <c r="AB2143" i="15"/>
  <c r="AD2143" i="15"/>
  <c r="AB2235" i="15"/>
  <c r="AD2235" i="15"/>
  <c r="AA49" i="15"/>
  <c r="AC49" i="15"/>
  <c r="AD49" i="15"/>
  <c r="AB49" i="15"/>
  <c r="AB106" i="15"/>
  <c r="AA106" i="15"/>
  <c r="AC106" i="15"/>
  <c r="AD106" i="15"/>
  <c r="AA132" i="15"/>
  <c r="AC132" i="15"/>
  <c r="AD132" i="15"/>
  <c r="AB132" i="15"/>
  <c r="AB134" i="15"/>
  <c r="AA134" i="15"/>
  <c r="AC134" i="15"/>
  <c r="AD134" i="15"/>
  <c r="AA79" i="15"/>
  <c r="AC79" i="15"/>
  <c r="AD79" i="15"/>
  <c r="AB79" i="15"/>
  <c r="AB65" i="15"/>
  <c r="AA65" i="15"/>
  <c r="AC65" i="15"/>
  <c r="AD65" i="15"/>
  <c r="AB123" i="15"/>
  <c r="AA123" i="15"/>
  <c r="AC123" i="15"/>
  <c r="AD123" i="15"/>
  <c r="AB29" i="15"/>
  <c r="AA29" i="15"/>
  <c r="AC29" i="15"/>
  <c r="AD29" i="15"/>
  <c r="AA81" i="15"/>
  <c r="AC81" i="15"/>
  <c r="AD81" i="15"/>
  <c r="AB81" i="15"/>
  <c r="AA130" i="15"/>
  <c r="AC130" i="15"/>
  <c r="AD130" i="15"/>
  <c r="AB130" i="15"/>
  <c r="AH74" i="15"/>
  <c r="AA103" i="15"/>
  <c r="AC103" i="15"/>
  <c r="AD103" i="15"/>
  <c r="AB103" i="15"/>
  <c r="AH32" i="15"/>
  <c r="AB32" i="15"/>
  <c r="AH107" i="15"/>
  <c r="AH1780" i="17"/>
  <c r="AA1780" i="17" s="1"/>
  <c r="AH2458" i="17"/>
  <c r="AA2458" i="17" s="1"/>
  <c r="AH2383" i="17"/>
  <c r="AA2383" i="17"/>
  <c r="AD2383" i="17" s="1"/>
  <c r="AH1916" i="17"/>
  <c r="AA1916" i="17"/>
  <c r="AH2086" i="17"/>
  <c r="AA2086" i="17" s="1"/>
  <c r="AH2580" i="17"/>
  <c r="AA2580" i="17"/>
  <c r="AB2580" i="17" s="1"/>
  <c r="AH2266" i="17"/>
  <c r="AA2266" i="17"/>
  <c r="AH1885" i="17"/>
  <c r="AA1885" i="17" s="1"/>
  <c r="AH2082" i="17"/>
  <c r="AA2082" i="17" s="1"/>
  <c r="AH2191" i="17"/>
  <c r="AA2191" i="17"/>
  <c r="AH2478" i="17"/>
  <c r="AA2478" i="17"/>
  <c r="AH2308" i="17"/>
  <c r="AA2308" i="17" s="1"/>
  <c r="BB79" i="17"/>
  <c r="AZ79" i="17" s="1"/>
  <c r="AX79" i="17" s="1"/>
  <c r="BB17" i="17"/>
  <c r="AZ17" i="17" s="1"/>
  <c r="AX17" i="17" s="1"/>
  <c r="AH2376" i="17"/>
  <c r="AA2376" i="17" s="1"/>
  <c r="AH2397" i="17"/>
  <c r="AA2397" i="17" s="1"/>
  <c r="AH2217" i="17"/>
  <c r="AA2217" i="17"/>
  <c r="AB2217" i="17" s="1"/>
  <c r="AH2608" i="17"/>
  <c r="AA2608" i="17"/>
  <c r="AH2579" i="17"/>
  <c r="AA2579" i="17" s="1"/>
  <c r="AH1953" i="17"/>
  <c r="AA1953" i="17" s="1"/>
  <c r="AH2416" i="17"/>
  <c r="AA2416" i="17"/>
  <c r="AH2676" i="17"/>
  <c r="AA2676" i="17"/>
  <c r="AH2287" i="17"/>
  <c r="AA2287" i="17" s="1"/>
  <c r="AH1848" i="17"/>
  <c r="AA1848" i="17" s="1"/>
  <c r="AH2496" i="17"/>
  <c r="AA2496" i="17"/>
  <c r="AD2496" i="17" s="1"/>
  <c r="AH2280" i="17"/>
  <c r="AA2280" i="17"/>
  <c r="AH2006" i="17"/>
  <c r="AA2006" i="17" s="1"/>
  <c r="AH2083" i="17"/>
  <c r="AA2083" i="17" s="1"/>
  <c r="AH1959" i="17"/>
  <c r="AA1959" i="17"/>
  <c r="AH2379" i="17"/>
  <c r="AA2379" i="17" s="1"/>
  <c r="AH2030" i="17"/>
  <c r="AA2030" i="17" s="1"/>
  <c r="AH1923" i="17"/>
  <c r="AA1923" i="17"/>
  <c r="AH2360" i="17"/>
  <c r="AA2360" i="17" s="1"/>
  <c r="AH2549" i="17"/>
  <c r="AA2549" i="17" s="1"/>
  <c r="AH2214" i="17"/>
  <c r="AA2214" i="17"/>
  <c r="AH2098" i="17"/>
  <c r="AA2098" i="17" s="1"/>
  <c r="AD1942" i="16"/>
  <c r="AV1942" i="16"/>
  <c r="AB1942" i="16"/>
  <c r="AH2689" i="17"/>
  <c r="AA2689" i="17" s="1"/>
  <c r="AH1982" i="17"/>
  <c r="AA1982" i="17"/>
  <c r="AH2528" i="17"/>
  <c r="AA2528" i="17"/>
  <c r="AH2589" i="17"/>
  <c r="AA2589" i="17" s="1"/>
  <c r="AH2104" i="17"/>
  <c r="AA2104" i="17"/>
  <c r="AH2273" i="17"/>
  <c r="AA2273" i="17" s="1"/>
  <c r="AV2532" i="16"/>
  <c r="AD2532" i="16"/>
  <c r="AB2532" i="16"/>
  <c r="AH2391" i="17"/>
  <c r="AA2391" i="17" s="1"/>
  <c r="AH1896" i="17"/>
  <c r="AA1896" i="17" s="1"/>
  <c r="AH2520" i="17"/>
  <c r="AA2520" i="17"/>
  <c r="AH1817" i="17"/>
  <c r="AA1817" i="17"/>
  <c r="AH2372" i="17"/>
  <c r="AA2372" i="17" s="1"/>
  <c r="AH2452" i="17"/>
  <c r="AA2452" i="17" s="1"/>
  <c r="AD2243" i="16"/>
  <c r="AB2243" i="16"/>
  <c r="AV2243" i="16"/>
  <c r="AH1968" i="17"/>
  <c r="AA1968" i="17"/>
  <c r="AH2701" i="17"/>
  <c r="AA2701" i="17" s="1"/>
  <c r="AH1813" i="17"/>
  <c r="AA1813" i="17" s="1"/>
  <c r="AH2265" i="17"/>
  <c r="AA2265" i="17"/>
  <c r="AD2265" i="17" s="1"/>
  <c r="AH2166" i="17"/>
  <c r="AA2166" i="17" s="1"/>
  <c r="AH2275" i="17"/>
  <c r="AA2275" i="17"/>
  <c r="AH2518" i="17"/>
  <c r="AA2518" i="17"/>
  <c r="AB2518" i="17" s="1"/>
  <c r="AH2514" i="17"/>
  <c r="AA2514" i="17"/>
  <c r="AH1911" i="17"/>
  <c r="AA1911" i="17"/>
  <c r="AB1911" i="17" s="1"/>
  <c r="AH2570" i="17"/>
  <c r="AA2570" i="17"/>
  <c r="AH2169" i="17"/>
  <c r="AA2169" i="17"/>
  <c r="AH2060" i="17"/>
  <c r="AA2060" i="17"/>
  <c r="AH2201" i="17"/>
  <c r="AA2201" i="17"/>
  <c r="AH2276" i="17"/>
  <c r="AA2276" i="17"/>
  <c r="AH2180" i="17"/>
  <c r="AA2180" i="17" s="1"/>
  <c r="AW120" i="16"/>
  <c r="AX120" i="16"/>
  <c r="AD120" i="16"/>
  <c r="AW141" i="16"/>
  <c r="AX141" i="16"/>
  <c r="AD141" i="16"/>
  <c r="AW149" i="16"/>
  <c r="AX149" i="16"/>
  <c r="AD149" i="16"/>
  <c r="AJ55" i="16"/>
  <c r="AI55" i="16"/>
  <c r="AK55" i="16"/>
  <c r="BC1917" i="16"/>
  <c r="BB1917" i="16"/>
  <c r="BA1917" i="16"/>
  <c r="AV1917" i="16"/>
  <c r="BD1917" i="16"/>
  <c r="AK142" i="16"/>
  <c r="AJ142" i="16"/>
  <c r="AI142" i="16"/>
  <c r="AH142" i="16"/>
  <c r="AA142" i="16"/>
  <c r="BC1893" i="16"/>
  <c r="BB1893" i="16"/>
  <c r="BA1893" i="16"/>
  <c r="AV1893" i="16"/>
  <c r="BD1893" i="16"/>
  <c r="BC2089" i="16"/>
  <c r="BD2089" i="16"/>
  <c r="BB2089" i="16"/>
  <c r="BA2089" i="16"/>
  <c r="AV2089" i="16"/>
  <c r="BD41" i="15"/>
  <c r="BC41" i="15"/>
  <c r="BB41" i="15"/>
  <c r="AZ41" i="15"/>
  <c r="AX41" i="15"/>
  <c r="BD2098" i="16"/>
  <c r="BB2098" i="16"/>
  <c r="BA2098" i="16"/>
  <c r="AV2098" i="16"/>
  <c r="BC2098" i="16"/>
  <c r="BB2061" i="16"/>
  <c r="BC2061" i="16"/>
  <c r="BD2061" i="16"/>
  <c r="AJ145" i="15"/>
  <c r="AI145" i="15"/>
  <c r="AH145" i="15"/>
  <c r="AK145" i="15"/>
  <c r="BC76" i="15"/>
  <c r="BD76" i="15"/>
  <c r="BC1925" i="16"/>
  <c r="BB1925" i="16"/>
  <c r="BA1925" i="16"/>
  <c r="AV1925" i="16"/>
  <c r="BD1925" i="16"/>
  <c r="BC1905" i="16"/>
  <c r="BB1905" i="16"/>
  <c r="BA1905" i="16"/>
  <c r="AV1905" i="16"/>
  <c r="BD1905" i="16"/>
  <c r="AJ87" i="16"/>
  <c r="AI87" i="16"/>
  <c r="AH87" i="16"/>
  <c r="AA87" i="16"/>
  <c r="AK87" i="16"/>
  <c r="BC1825" i="16"/>
  <c r="BB1825" i="16"/>
  <c r="BA1825" i="16"/>
  <c r="AV1825" i="16"/>
  <c r="BD1825" i="16"/>
  <c r="BD2005" i="16"/>
  <c r="BC2005" i="16"/>
  <c r="BB2005" i="16"/>
  <c r="BA2005" i="16"/>
  <c r="AV2005" i="16"/>
  <c r="AJ25" i="15"/>
  <c r="AK25" i="15"/>
  <c r="AI25" i="15"/>
  <c r="BB2021" i="16"/>
  <c r="BC2021" i="16"/>
  <c r="BD2021" i="16"/>
  <c r="BB1781" i="16"/>
  <c r="BC1781" i="16"/>
  <c r="BD1781" i="16"/>
  <c r="AK149" i="15"/>
  <c r="AJ149" i="15"/>
  <c r="AI149" i="15"/>
  <c r="AH149" i="15"/>
  <c r="BB2082" i="16"/>
  <c r="BC2082" i="16"/>
  <c r="BD2082" i="16"/>
  <c r="CM15" i="16"/>
  <c r="CN15" i="16"/>
  <c r="BC1921" i="16"/>
  <c r="BD1921" i="16"/>
  <c r="BB1921" i="16"/>
  <c r="BA1921" i="16"/>
  <c r="AV1921" i="16"/>
  <c r="CN19" i="16"/>
  <c r="CM19" i="16"/>
  <c r="AJ28" i="16"/>
  <c r="AI28" i="16"/>
  <c r="AH28" i="16"/>
  <c r="AA28" i="16"/>
  <c r="AK28" i="16"/>
  <c r="BB1953" i="16"/>
  <c r="BC1953" i="16"/>
  <c r="BD1953" i="16"/>
  <c r="BC1809" i="16"/>
  <c r="BB1809" i="16"/>
  <c r="BD1809" i="16"/>
  <c r="AI140" i="16"/>
  <c r="AJ140" i="16"/>
  <c r="AK140" i="16"/>
  <c r="BD39" i="15"/>
  <c r="BC39" i="15"/>
  <c r="BB39" i="15"/>
  <c r="AZ39" i="15"/>
  <c r="AX39" i="15"/>
  <c r="AI113" i="15"/>
  <c r="AH113" i="15"/>
  <c r="AJ113" i="15"/>
  <c r="AK113" i="15"/>
  <c r="BD2093" i="16"/>
  <c r="BB2093" i="16"/>
  <c r="BA2093" i="16"/>
  <c r="AV2093" i="16"/>
  <c r="BC2093" i="16"/>
  <c r="BC1941" i="16"/>
  <c r="BB1941" i="16"/>
  <c r="BA1941" i="16"/>
  <c r="AV1941" i="16"/>
  <c r="BD1941" i="16"/>
  <c r="BB2049" i="16"/>
  <c r="BC2049" i="16"/>
  <c r="BD2049" i="16"/>
  <c r="BD2117" i="16"/>
  <c r="BC2117" i="16"/>
  <c r="BB2117" i="16"/>
  <c r="BA2117" i="16"/>
  <c r="AV2117" i="16"/>
  <c r="CN11" i="16"/>
  <c r="CM11" i="16"/>
  <c r="CL11" i="16"/>
  <c r="AJ27" i="16"/>
  <c r="AK27" i="16"/>
  <c r="AI27" i="16"/>
  <c r="AH27" i="16"/>
  <c r="AA27" i="16"/>
  <c r="BB2073" i="16"/>
  <c r="BA2073" i="16"/>
  <c r="AV2073" i="16"/>
  <c r="BC2073" i="16"/>
  <c r="BD2073" i="16"/>
  <c r="BB2037" i="16"/>
  <c r="BA2037" i="16"/>
  <c r="AV2037" i="16"/>
  <c r="BD2037" i="16"/>
  <c r="BC2037" i="16"/>
  <c r="BB1997" i="16"/>
  <c r="BC1997" i="16"/>
  <c r="BD1997" i="16"/>
  <c r="BC2029" i="16"/>
  <c r="BD2029" i="16"/>
  <c r="BB2029" i="16"/>
  <c r="BA2029" i="16"/>
  <c r="AV2029" i="16"/>
  <c r="BB1877" i="16"/>
  <c r="BA1877" i="16"/>
  <c r="AV1877" i="16"/>
  <c r="BC1877" i="16"/>
  <c r="BD1877" i="16"/>
  <c r="AI77" i="16"/>
  <c r="AJ77" i="16"/>
  <c r="AK77" i="16"/>
  <c r="BB1981" i="16"/>
  <c r="BC1981" i="16"/>
  <c r="BD1981" i="16"/>
  <c r="BB2086" i="16"/>
  <c r="BC2086" i="16"/>
  <c r="BD2086" i="16"/>
  <c r="BD2101" i="16"/>
  <c r="BC2101" i="16"/>
  <c r="BB2101" i="16"/>
  <c r="BA2101" i="16"/>
  <c r="AV2101" i="16"/>
  <c r="AJ84" i="16"/>
  <c r="AI84" i="16"/>
  <c r="AH84" i="16"/>
  <c r="AA84" i="16"/>
  <c r="AK84" i="16"/>
  <c r="AK137" i="15"/>
  <c r="AJ137" i="15"/>
  <c r="AI137" i="15"/>
  <c r="AH137" i="15"/>
  <c r="BB1869" i="16"/>
  <c r="BD1869" i="16"/>
  <c r="BC1869" i="16"/>
  <c r="BD2110" i="16"/>
  <c r="BB2110" i="16"/>
  <c r="BC2110" i="16"/>
  <c r="BD69" i="15"/>
  <c r="BC69" i="15"/>
  <c r="BB69" i="15"/>
  <c r="AZ69" i="15"/>
  <c r="AX69" i="15"/>
  <c r="BC1957" i="16"/>
  <c r="BB1957" i="16"/>
  <c r="BA1957" i="16"/>
  <c r="AV1957" i="16"/>
  <c r="BD1957" i="16"/>
  <c r="AI60" i="16"/>
  <c r="AH60" i="16"/>
  <c r="AA60" i="16"/>
  <c r="AK60" i="16"/>
  <c r="AJ60" i="16"/>
  <c r="BD29" i="15"/>
  <c r="BC29" i="15"/>
  <c r="BB29" i="15"/>
  <c r="AZ29" i="15"/>
  <c r="AX29" i="15"/>
  <c r="BD1989" i="16"/>
  <c r="BB1989" i="16"/>
  <c r="BC1989" i="16"/>
  <c r="AJ156" i="16"/>
  <c r="AI156" i="16"/>
  <c r="AH156" i="16"/>
  <c r="AA156" i="16"/>
  <c r="AK156" i="16"/>
  <c r="BB1889" i="16"/>
  <c r="BC1889" i="16"/>
  <c r="BD1889" i="16"/>
  <c r="BD2113" i="16"/>
  <c r="BB2113" i="16"/>
  <c r="BC2113" i="16"/>
  <c r="AJ117" i="15"/>
  <c r="AI117" i="15"/>
  <c r="AH117" i="15"/>
  <c r="AK117" i="15"/>
  <c r="BB1829" i="16"/>
  <c r="BC1829" i="16"/>
  <c r="BD1829" i="16"/>
  <c r="BC2077" i="16"/>
  <c r="BB2077" i="16"/>
  <c r="BA2077" i="16"/>
  <c r="AV2077" i="16"/>
  <c r="BD2077" i="16"/>
  <c r="BB1837" i="16"/>
  <c r="BA1837" i="16"/>
  <c r="AV1837" i="16"/>
  <c r="BC1837" i="16"/>
  <c r="BD1837" i="16"/>
  <c r="AI25" i="16"/>
  <c r="AJ25" i="16"/>
  <c r="AK25" i="16"/>
  <c r="AJ121" i="15"/>
  <c r="AI121" i="15"/>
  <c r="AH121" i="15"/>
  <c r="AK121" i="15"/>
  <c r="CM14" i="16"/>
  <c r="CN14" i="16"/>
  <c r="BC2102" i="16"/>
  <c r="BB2102" i="16"/>
  <c r="BA2102" i="16"/>
  <c r="AV2102" i="16"/>
  <c r="BD2102" i="16"/>
  <c r="BC40" i="15"/>
  <c r="BD40" i="15"/>
  <c r="AK105" i="15"/>
  <c r="AJ105" i="15"/>
  <c r="AI105" i="15"/>
  <c r="AH105" i="15"/>
  <c r="BB1901" i="16"/>
  <c r="BC1901" i="16"/>
  <c r="BD1901" i="16"/>
  <c r="BC58" i="15"/>
  <c r="BD58" i="15"/>
  <c r="AI111" i="16"/>
  <c r="AJ111" i="16"/>
  <c r="AK111" i="16"/>
  <c r="BC33" i="15"/>
  <c r="BD33" i="15"/>
  <c r="BB1861" i="16"/>
  <c r="BC1861" i="16"/>
  <c r="BD1861" i="16"/>
  <c r="CN12" i="16"/>
  <c r="CM12" i="16"/>
  <c r="CL12" i="16"/>
  <c r="BC13" i="15"/>
  <c r="BB13" i="15"/>
  <c r="AZ13" i="15"/>
  <c r="AX13" i="15"/>
  <c r="BD13" i="15"/>
  <c r="AI129" i="15"/>
  <c r="AK129" i="15"/>
  <c r="AJ129" i="15"/>
  <c r="BB1845" i="16"/>
  <c r="BC1845" i="16"/>
  <c r="BD1845" i="16"/>
  <c r="AJ147" i="16"/>
  <c r="AK147" i="16"/>
  <c r="AI147" i="16"/>
  <c r="BD2094" i="16"/>
  <c r="BC2094" i="16"/>
  <c r="BB2094" i="16"/>
  <c r="AK153" i="15"/>
  <c r="AJ153" i="15"/>
  <c r="AI153" i="15"/>
  <c r="AH153" i="15"/>
  <c r="BB2105" i="16"/>
  <c r="BC2105" i="16"/>
  <c r="BD2105" i="16"/>
  <c r="BD2013" i="16"/>
  <c r="BB2013" i="16"/>
  <c r="BC2013" i="16"/>
  <c r="BC1973" i="16"/>
  <c r="BB1973" i="16"/>
  <c r="BA1973" i="16"/>
  <c r="AV1973" i="16"/>
  <c r="BD1973" i="16"/>
  <c r="AK160" i="16"/>
  <c r="AJ160" i="16"/>
  <c r="AI160" i="16"/>
  <c r="AH160" i="16"/>
  <c r="AA160" i="16"/>
  <c r="BB1789" i="16"/>
  <c r="BD1789" i="16"/>
  <c r="BC1789" i="16"/>
  <c r="BD65" i="15"/>
  <c r="BC65" i="15"/>
  <c r="BC2109" i="16"/>
  <c r="BB2109" i="16"/>
  <c r="BA2109" i="16"/>
  <c r="AV2109" i="16"/>
  <c r="BD2109" i="16"/>
  <c r="AJ190" i="17"/>
  <c r="BC54" i="15"/>
  <c r="BB54" i="15"/>
  <c r="AZ54" i="15"/>
  <c r="AX54" i="15"/>
  <c r="BD54" i="15"/>
  <c r="BB1857" i="16"/>
  <c r="BC1857" i="16"/>
  <c r="BD1857" i="16"/>
  <c r="AI133" i="15"/>
  <c r="AK133" i="15"/>
  <c r="AJ133" i="15"/>
  <c r="BD36" i="15"/>
  <c r="BC36" i="15"/>
  <c r="BB36" i="15"/>
  <c r="AZ36" i="15"/>
  <c r="AX36" i="15"/>
  <c r="BD2085" i="16"/>
  <c r="BC2085" i="16"/>
  <c r="BB2085" i="16"/>
  <c r="BA2085" i="16"/>
  <c r="AV2085" i="16"/>
  <c r="BC71" i="15"/>
  <c r="BB71" i="15"/>
  <c r="AZ71" i="15"/>
  <c r="AX71" i="15"/>
  <c r="BD71" i="15"/>
  <c r="BD1949" i="16"/>
  <c r="BC1949" i="16"/>
  <c r="BB1949" i="16"/>
  <c r="BA1949" i="16"/>
  <c r="AV1949" i="16"/>
  <c r="BC1985" i="16"/>
  <c r="BB1985" i="16"/>
  <c r="BA1985" i="16"/>
  <c r="AV1985" i="16"/>
  <c r="BD1985" i="16"/>
  <c r="BC2074" i="16"/>
  <c r="BD2074" i="16"/>
  <c r="BB2074" i="16"/>
  <c r="BA2074" i="16"/>
  <c r="AV2074" i="16"/>
  <c r="BD42" i="15"/>
  <c r="BC42" i="15"/>
  <c r="BB42" i="15"/>
  <c r="AZ42" i="15"/>
  <c r="AX42" i="15"/>
  <c r="BC2114" i="16"/>
  <c r="BD2114" i="16"/>
  <c r="BB2114" i="16"/>
  <c r="BD2081" i="16"/>
  <c r="BC2081" i="16"/>
  <c r="BB2081" i="16"/>
  <c r="BA2081" i="16"/>
  <c r="AV2081" i="16"/>
  <c r="AJ153" i="16"/>
  <c r="AI153" i="16"/>
  <c r="AH153" i="16"/>
  <c r="AA153" i="16"/>
  <c r="AK153" i="16"/>
  <c r="BB1933" i="16"/>
  <c r="BA1933" i="16"/>
  <c r="AV1933" i="16"/>
  <c r="BC1933" i="16"/>
  <c r="BD1933" i="16"/>
  <c r="BC27" i="15"/>
  <c r="BD27" i="15"/>
  <c r="BB2118" i="16"/>
  <c r="BC2118" i="16"/>
  <c r="BD2118" i="16"/>
  <c r="AI45" i="16"/>
  <c r="AJ45" i="16"/>
  <c r="AK45" i="16"/>
  <c r="BD38" i="15"/>
  <c r="BC38" i="15"/>
  <c r="BB38" i="15"/>
  <c r="AZ38" i="15"/>
  <c r="AX38" i="15"/>
  <c r="BB1797" i="16"/>
  <c r="BA1797" i="16"/>
  <c r="AV1797" i="16"/>
  <c r="BC1797" i="16"/>
  <c r="BD1797" i="16"/>
  <c r="BD79" i="15"/>
  <c r="BC79" i="15"/>
  <c r="BB79" i="15"/>
  <c r="AZ79" i="15"/>
  <c r="AX79" i="15"/>
  <c r="BB2069" i="16"/>
  <c r="BD2069" i="16"/>
  <c r="BC2069" i="16"/>
  <c r="AJ137" i="16"/>
  <c r="AI137" i="16"/>
  <c r="AK137" i="16"/>
  <c r="BD1805" i="16"/>
  <c r="BB1805" i="16"/>
  <c r="BA1805" i="16"/>
  <c r="AV1805" i="16"/>
  <c r="BC1805" i="16"/>
  <c r="BC45" i="15"/>
  <c r="BD45" i="15"/>
  <c r="BB1841" i="16"/>
  <c r="BA1841" i="16"/>
  <c r="AV1841" i="16"/>
  <c r="BD1841" i="16"/>
  <c r="BC1841" i="16"/>
  <c r="BC2017" i="16"/>
  <c r="BD2017" i="16"/>
  <c r="BB2017" i="16"/>
  <c r="BA2017" i="16"/>
  <c r="AV2017" i="16"/>
  <c r="BD67" i="15"/>
  <c r="BC67" i="15"/>
  <c r="BB67" i="15"/>
  <c r="AZ67" i="15"/>
  <c r="AX67" i="15"/>
  <c r="BD2045" i="16"/>
  <c r="BB2045" i="16"/>
  <c r="BC2045" i="16"/>
  <c r="BB2090" i="16"/>
  <c r="BA2090" i="16"/>
  <c r="AV2090" i="16"/>
  <c r="BC2090" i="16"/>
  <c r="BD2090" i="16"/>
  <c r="BB1821" i="16"/>
  <c r="BC1821" i="16"/>
  <c r="BD1821" i="16"/>
  <c r="BD2097" i="16"/>
  <c r="BB2097" i="16"/>
  <c r="BC2097" i="16"/>
  <c r="CM16" i="16"/>
  <c r="CN16" i="16"/>
  <c r="BB1965" i="16"/>
  <c r="BC1965" i="16"/>
  <c r="BD1965" i="16"/>
  <c r="BC84" i="15"/>
  <c r="BD84" i="15"/>
  <c r="BB1813" i="16"/>
  <c r="BA1813" i="16"/>
  <c r="AV1813" i="16"/>
  <c r="BC1813" i="16"/>
  <c r="BD1813" i="16"/>
  <c r="AI92" i="16"/>
  <c r="AK92" i="16"/>
  <c r="AJ92" i="16"/>
  <c r="BD94" i="15"/>
  <c r="BC94" i="15"/>
  <c r="BD31" i="15"/>
  <c r="BC31" i="15"/>
  <c r="BB31" i="15"/>
  <c r="AZ31" i="15"/>
  <c r="AX31" i="15"/>
  <c r="BD25" i="15"/>
  <c r="BC25" i="15"/>
  <c r="BD87" i="15"/>
  <c r="BC87" i="15"/>
  <c r="BB87" i="15"/>
  <c r="AZ87" i="15"/>
  <c r="AX87" i="15"/>
  <c r="BC1909" i="16"/>
  <c r="BD1909" i="16"/>
  <c r="BB1909" i="16"/>
  <c r="BB1873" i="16"/>
  <c r="BC1873" i="16"/>
  <c r="BD1873" i="16"/>
  <c r="BB1793" i="16"/>
  <c r="BA1793" i="16"/>
  <c r="AV1793" i="16"/>
  <c r="BC1793" i="16"/>
  <c r="BD1793" i="16"/>
  <c r="BD92" i="15"/>
  <c r="BC92" i="15"/>
  <c r="BB92" i="15"/>
  <c r="AZ92" i="15"/>
  <c r="AX92" i="15"/>
  <c r="BB2066" i="16"/>
  <c r="BD2066" i="16"/>
  <c r="BC2066" i="16"/>
  <c r="BD1937" i="16"/>
  <c r="BB1937" i="16"/>
  <c r="BC1937" i="16"/>
  <c r="BD56" i="15"/>
  <c r="BC56" i="15"/>
  <c r="BB56" i="15"/>
  <c r="AZ56" i="15"/>
  <c r="AX56" i="15"/>
  <c r="BC1853" i="16"/>
  <c r="BB1853" i="16"/>
  <c r="BA1853" i="16"/>
  <c r="AV1853" i="16"/>
  <c r="BD1853" i="16"/>
  <c r="BC2106" i="16"/>
  <c r="BD2106" i="16"/>
  <c r="BB2106" i="16"/>
  <c r="BC1885" i="16"/>
  <c r="BB1885" i="16"/>
  <c r="BA1885" i="16"/>
  <c r="AV1885" i="16"/>
  <c r="BD1885" i="16"/>
  <c r="BB2053" i="16"/>
  <c r="BC2053" i="16"/>
  <c r="BD2053" i="16"/>
  <c r="BD2078" i="16"/>
  <c r="BC2078" i="16"/>
  <c r="BB2078" i="16"/>
  <c r="BA2078" i="16"/>
  <c r="AV2078" i="16"/>
  <c r="AB2467" i="15"/>
  <c r="AD2467" i="15"/>
  <c r="AB2390" i="17"/>
  <c r="AD2390" i="17"/>
  <c r="AB2496" i="17"/>
  <c r="AB2595" i="15"/>
  <c r="AD2595" i="15"/>
  <c r="AD2183" i="17"/>
  <c r="AB2183" i="17"/>
  <c r="J47" i="4"/>
  <c r="AB2459" i="15"/>
  <c r="AD2459" i="15"/>
  <c r="AW122" i="16"/>
  <c r="AX122" i="16"/>
  <c r="AD122" i="16"/>
  <c r="AW30" i="16"/>
  <c r="AX30" i="16"/>
  <c r="AD30" i="16"/>
  <c r="AD2457" i="17"/>
  <c r="AB1962" i="17"/>
  <c r="AD1962" i="17"/>
  <c r="AB2378" i="17"/>
  <c r="AD2378" i="17"/>
  <c r="AH2567" i="15"/>
  <c r="AA2567" i="15"/>
  <c r="AH2045" i="15"/>
  <c r="AA2045" i="15"/>
  <c r="AB2515" i="15"/>
  <c r="AD2515" i="15"/>
  <c r="AD2427" i="17"/>
  <c r="AB2427" i="17"/>
  <c r="AD2591" i="17"/>
  <c r="AB2591" i="17"/>
  <c r="AD2439" i="17"/>
  <c r="AB2439" i="17"/>
  <c r="AD1810" i="17"/>
  <c r="AB1810" i="17"/>
  <c r="AB2117" i="17"/>
  <c r="AD2117" i="17"/>
  <c r="AD2259" i="17"/>
  <c r="AB2259" i="17"/>
  <c r="K21" i="4"/>
  <c r="AH2687" i="15"/>
  <c r="AA2687" i="15"/>
  <c r="AB2029" i="15"/>
  <c r="AD2029" i="15"/>
  <c r="AD2635" i="15"/>
  <c r="AB2635" i="15"/>
  <c r="AD151" i="16"/>
  <c r="AW151" i="16"/>
  <c r="AX151" i="16"/>
  <c r="CJ50" i="16"/>
  <c r="BQ50" i="16"/>
  <c r="CJ62" i="16"/>
  <c r="AW62" i="16"/>
  <c r="AX62" i="16"/>
  <c r="BQ62" i="16"/>
  <c r="CJ8" i="16"/>
  <c r="BQ8" i="16"/>
  <c r="CJ52" i="16"/>
  <c r="BQ52" i="16"/>
  <c r="CJ77" i="16"/>
  <c r="BQ77" i="16"/>
  <c r="CJ87" i="16"/>
  <c r="BQ87" i="16"/>
  <c r="CJ69" i="16"/>
  <c r="AW69" i="16"/>
  <c r="AX69" i="16"/>
  <c r="BQ69" i="16"/>
  <c r="CJ78" i="16"/>
  <c r="BQ78" i="16"/>
  <c r="AD2590" i="17"/>
  <c r="AB2590" i="17"/>
  <c r="AD1986" i="17"/>
  <c r="AB1986" i="17"/>
  <c r="AD2710" i="17"/>
  <c r="AB2710" i="17"/>
  <c r="AB2536" i="17"/>
  <c r="AD2536" i="17"/>
  <c r="AD2445" i="17"/>
  <c r="AB2445" i="17"/>
  <c r="K25" i="4"/>
  <c r="AH2551" i="15"/>
  <c r="AA2551" i="15"/>
  <c r="AA28" i="15"/>
  <c r="AC28" i="15"/>
  <c r="AD28" i="15"/>
  <c r="AH2435" i="15"/>
  <c r="AA2435" i="15"/>
  <c r="AD2215" i="17"/>
  <c r="AB2215" i="17"/>
  <c r="AD2708" i="17"/>
  <c r="AB2708" i="17"/>
  <c r="AD2389" i="17"/>
  <c r="AB2389" i="17"/>
  <c r="AB2085" i="17"/>
  <c r="AD2085" i="17"/>
  <c r="AD2475" i="17"/>
  <c r="AB2475" i="17"/>
  <c r="AD2399" i="17"/>
  <c r="AB2399" i="17"/>
  <c r="AD2203" i="17"/>
  <c r="AB2203" i="17"/>
  <c r="AB2236" i="17"/>
  <c r="AD2236" i="17"/>
  <c r="AD2619" i="17"/>
  <c r="AB2619" i="17"/>
  <c r="AD2353" i="17"/>
  <c r="AB2353" i="17"/>
  <c r="AB2242" i="17"/>
  <c r="AD2242" i="17"/>
  <c r="AD2034" i="17"/>
  <c r="AB2034" i="17"/>
  <c r="AB2468" i="17"/>
  <c r="AD2468" i="17"/>
  <c r="AB2057" i="17"/>
  <c r="AD2057" i="17"/>
  <c r="AB2364" i="17"/>
  <c r="AD2364" i="17"/>
  <c r="AB2348" i="17"/>
  <c r="AD2348" i="17"/>
  <c r="AB2302" i="17"/>
  <c r="AD2302" i="17"/>
  <c r="AB2588" i="17"/>
  <c r="AD2588" i="17"/>
  <c r="AD1927" i="17"/>
  <c r="AB1927" i="17"/>
  <c r="AD2635" i="17"/>
  <c r="AB2635" i="17"/>
  <c r="AB2553" i="17"/>
  <c r="AD2553" i="17"/>
  <c r="AD2613" i="17"/>
  <c r="AB2613" i="17"/>
  <c r="AB2642" i="17"/>
  <c r="AD2642" i="17"/>
  <c r="AD2612" i="17"/>
  <c r="AB2612" i="17"/>
  <c r="AB2149" i="17"/>
  <c r="AD2149" i="17"/>
  <c r="AB2498" i="17"/>
  <c r="AD2498" i="17"/>
  <c r="AD2022" i="17"/>
  <c r="AB2022" i="17"/>
  <c r="AB2650" i="17"/>
  <c r="AD2650" i="17"/>
  <c r="AB2707" i="17"/>
  <c r="AD2707" i="17"/>
  <c r="AB2686" i="17"/>
  <c r="AD2686" i="17"/>
  <c r="AB2179" i="17"/>
  <c r="AD2179" i="17"/>
  <c r="AB1881" i="17"/>
  <c r="AD1881" i="17"/>
  <c r="AB2316" i="17"/>
  <c r="AD2316" i="17"/>
  <c r="AB2278" i="17"/>
  <c r="AD2278" i="17"/>
  <c r="AD2115" i="17"/>
  <c r="AB2115" i="17"/>
  <c r="AD2141" i="17"/>
  <c r="AB2141" i="17"/>
  <c r="AB2646" i="17"/>
  <c r="AD2646" i="17"/>
  <c r="AB2049" i="17"/>
  <c r="AD2049" i="17"/>
  <c r="AB2645" i="17"/>
  <c r="AD2645" i="17"/>
  <c r="AB2402" i="17"/>
  <c r="AD2402" i="17"/>
  <c r="AD2373" i="17"/>
  <c r="AB2373" i="17"/>
  <c r="AB2381" i="17"/>
  <c r="AD2381" i="17"/>
  <c r="AD2639" i="17"/>
  <c r="AB2639" i="17"/>
  <c r="AD2047" i="17"/>
  <c r="AB2047" i="17"/>
  <c r="AD2519" i="17"/>
  <c r="AB2519" i="17"/>
  <c r="AD2480" i="17"/>
  <c r="AB2480" i="17"/>
  <c r="AB1903" i="17"/>
  <c r="AD1903" i="17"/>
  <c r="AB37" i="15"/>
  <c r="AA37" i="15"/>
  <c r="AC37" i="15"/>
  <c r="AD37" i="15"/>
  <c r="AH2407" i="15"/>
  <c r="AA2407" i="15"/>
  <c r="AB1936" i="17"/>
  <c r="AD1936" i="17"/>
  <c r="AB2552" i="17"/>
  <c r="AD2552" i="17"/>
  <c r="AD2677" i="17"/>
  <c r="AB2677" i="17"/>
  <c r="AB2442" i="17"/>
  <c r="AD2442" i="17"/>
  <c r="AB2261" i="17"/>
  <c r="AD2261" i="17"/>
  <c r="AD2695" i="17"/>
  <c r="AB2695" i="17"/>
  <c r="AD2331" i="17"/>
  <c r="AB2331" i="17"/>
  <c r="AB112" i="15"/>
  <c r="AA112" i="15"/>
  <c r="AC112" i="15"/>
  <c r="AD112" i="15"/>
  <c r="K26" i="7"/>
  <c r="AH2475" i="15"/>
  <c r="AA2475" i="15"/>
  <c r="J81" i="7"/>
  <c r="AW42" i="16"/>
  <c r="AX42" i="16"/>
  <c r="AD42" i="16"/>
  <c r="AH1800" i="15"/>
  <c r="AA1800" i="15"/>
  <c r="BB70" i="15"/>
  <c r="AZ70" i="15"/>
  <c r="AX70" i="15"/>
  <c r="AH1899" i="15"/>
  <c r="AA1899" i="15"/>
  <c r="BB74" i="15"/>
  <c r="AZ74" i="15"/>
  <c r="AX74" i="15"/>
  <c r="AH1907" i="15"/>
  <c r="AA1907" i="15"/>
  <c r="BB88" i="15"/>
  <c r="AZ88" i="15"/>
  <c r="AX88" i="15"/>
  <c r="AH1840" i="15"/>
  <c r="AA1840" i="15"/>
  <c r="AH57" i="16"/>
  <c r="AA57" i="16"/>
  <c r="AH1826" i="15"/>
  <c r="AA1826" i="15"/>
  <c r="AH1879" i="15"/>
  <c r="AA1879" i="15"/>
  <c r="AH1818" i="15"/>
  <c r="AA1818" i="15"/>
  <c r="AH1959" i="15"/>
  <c r="AA1959" i="15"/>
  <c r="AB2016" i="17"/>
  <c r="AD2016" i="17"/>
  <c r="AB2516" i="17"/>
  <c r="AD2516" i="17"/>
  <c r="AD1786" i="15"/>
  <c r="AB1786" i="15"/>
  <c r="AD2656" i="17"/>
  <c r="AB2276" i="17"/>
  <c r="AD2276" i="17"/>
  <c r="AB2570" i="17"/>
  <c r="AD2570" i="17"/>
  <c r="AB1916" i="17"/>
  <c r="AD1916" i="17"/>
  <c r="AH1975" i="15"/>
  <c r="AA1975" i="15"/>
  <c r="AH2403" i="15"/>
  <c r="AA2403" i="15"/>
  <c r="AW139" i="16"/>
  <c r="AX139" i="16"/>
  <c r="AD139" i="16"/>
  <c r="AB1966" i="17"/>
  <c r="AD1966" i="17"/>
  <c r="AD2607" i="17"/>
  <c r="AB2607" i="17"/>
  <c r="AB2160" i="17"/>
  <c r="AH2383" i="15"/>
  <c r="AA2383" i="15"/>
  <c r="AH1784" i="15"/>
  <c r="AA1784" i="15"/>
  <c r="AD2601" i="17"/>
  <c r="AB2601" i="17"/>
  <c r="AD2527" i="17"/>
  <c r="AB2527" i="17"/>
  <c r="K39" i="6"/>
  <c r="AH2695" i="15"/>
  <c r="AA2695" i="15"/>
  <c r="AH2375" i="15"/>
  <c r="AA2375" i="15"/>
  <c r="AH2323" i="15"/>
  <c r="AA2323" i="15"/>
  <c r="AD135" i="16"/>
  <c r="AW135" i="16"/>
  <c r="AX135" i="16"/>
  <c r="AB2064" i="17"/>
  <c r="AD2064" i="17"/>
  <c r="AD2189" i="17"/>
  <c r="AB2189" i="17"/>
  <c r="AD2539" i="17"/>
  <c r="AB2539" i="17"/>
  <c r="AD1932" i="17"/>
  <c r="AB1932" i="17"/>
  <c r="AH2443" i="15"/>
  <c r="AA2443" i="15"/>
  <c r="J59" i="7"/>
  <c r="CJ93" i="16"/>
  <c r="BQ93" i="16"/>
  <c r="CJ13" i="16"/>
  <c r="BQ13" i="16"/>
  <c r="CJ45" i="16"/>
  <c r="BQ45" i="16"/>
  <c r="CJ54" i="16"/>
  <c r="AW54" i="16"/>
  <c r="AX54" i="16"/>
  <c r="BQ54" i="16"/>
  <c r="CJ68" i="16"/>
  <c r="BQ68" i="16"/>
  <c r="CJ75" i="16"/>
  <c r="BQ75" i="16"/>
  <c r="CJ41" i="16"/>
  <c r="AW41" i="16"/>
  <c r="AX41" i="16"/>
  <c r="BQ41" i="16"/>
  <c r="CJ65" i="16"/>
  <c r="AW65" i="16"/>
  <c r="AX65" i="16"/>
  <c r="BQ65" i="16"/>
  <c r="CJ17" i="16"/>
  <c r="BQ17" i="16"/>
  <c r="AB2095" i="17"/>
  <c r="AD2095" i="17"/>
  <c r="V25" i="4"/>
  <c r="AH2679" i="15"/>
  <c r="AA2679" i="15"/>
  <c r="AH2487" i="15"/>
  <c r="AA2487" i="15"/>
  <c r="J49" i="7"/>
  <c r="J57" i="7"/>
  <c r="AW118" i="16"/>
  <c r="AX118" i="16"/>
  <c r="AD118" i="16"/>
  <c r="AB2388" i="17"/>
  <c r="AD2388" i="17"/>
  <c r="AD2223" i="17"/>
  <c r="AB2223" i="17"/>
  <c r="AH2607" i="15"/>
  <c r="AA2607" i="15"/>
  <c r="AH2001" i="15"/>
  <c r="AA2001" i="15"/>
  <c r="AH1997" i="15"/>
  <c r="AA1997" i="15"/>
  <c r="AH2555" i="15"/>
  <c r="AA2555" i="15"/>
  <c r="AA21" i="15"/>
  <c r="AC21" i="15"/>
  <c r="AD21" i="15"/>
  <c r="AD103" i="16"/>
  <c r="AW103" i="16"/>
  <c r="AX103" i="16"/>
  <c r="AB1920" i="17"/>
  <c r="AD1920" i="17"/>
  <c r="AB2422" i="17"/>
  <c r="AD2422" i="17"/>
  <c r="AD2652" i="17"/>
  <c r="AB2652" i="17"/>
  <c r="AB2640" i="17"/>
  <c r="AD2640" i="17"/>
  <c r="AB2412" i="17"/>
  <c r="AD2412" i="17"/>
  <c r="AB1809" i="17"/>
  <c r="AD1809" i="17"/>
  <c r="AB2007" i="17"/>
  <c r="AD2007" i="17"/>
  <c r="AD2667" i="17"/>
  <c r="AB2667" i="17"/>
  <c r="AB2494" i="17"/>
  <c r="AD2494" i="17"/>
  <c r="AB2307" i="17"/>
  <c r="AD2307" i="17"/>
  <c r="AB2318" i="17"/>
  <c r="AD2318" i="17"/>
  <c r="AD2027" i="17"/>
  <c r="AB2027" i="17"/>
  <c r="AB1978" i="17"/>
  <c r="AD1978" i="17"/>
  <c r="AD1985" i="17"/>
  <c r="AB1985" i="17"/>
  <c r="AB2562" i="17"/>
  <c r="AD2562" i="17"/>
  <c r="AD1926" i="17"/>
  <c r="AB1926" i="17"/>
  <c r="AB1964" i="17"/>
  <c r="AD1964" i="17"/>
  <c r="AD2713" i="17"/>
  <c r="AB2713" i="17"/>
  <c r="AB1841" i="17"/>
  <c r="AD1841" i="17"/>
  <c r="AD1969" i="17"/>
  <c r="AB1969" i="17"/>
  <c r="AD2303" i="17"/>
  <c r="AB2303" i="17"/>
  <c r="AB2200" i="17"/>
  <c r="AD2200" i="17"/>
  <c r="AB2696" i="17"/>
  <c r="AD2696" i="17"/>
  <c r="AD2167" i="17"/>
  <c r="AB2167" i="17"/>
  <c r="AB2418" i="17"/>
  <c r="AD2418" i="17"/>
  <c r="AD2118" i="17"/>
  <c r="AB2118" i="17"/>
  <c r="AD2268" i="17"/>
  <c r="AB2268" i="17"/>
  <c r="AB2274" i="17"/>
  <c r="AD2274" i="17"/>
  <c r="AB1954" i="17"/>
  <c r="AD1954" i="17"/>
  <c r="AB2670" i="17"/>
  <c r="AD2670" i="17"/>
  <c r="AB2529" i="17"/>
  <c r="AD2529" i="17"/>
  <c r="AB2077" i="17"/>
  <c r="AD2077" i="17"/>
  <c r="AB2414" i="17"/>
  <c r="AD2414" i="17"/>
  <c r="AD2567" i="17"/>
  <c r="AB2567" i="17"/>
  <c r="AB2196" i="17"/>
  <c r="AD2196" i="17"/>
  <c r="AD2671" i="17"/>
  <c r="AB2671" i="17"/>
  <c r="AD2488" i="17"/>
  <c r="AB2488" i="17"/>
  <c r="AD2063" i="17"/>
  <c r="AB2063" i="17"/>
  <c r="BQ60" i="16"/>
  <c r="AD2317" i="17"/>
  <c r="AB2317" i="17"/>
  <c r="AB2056" i="17"/>
  <c r="AD2056" i="17"/>
  <c r="AB1998" i="17"/>
  <c r="AD1998" i="17"/>
  <c r="J41" i="4"/>
  <c r="AH2611" i="15"/>
  <c r="AA2611" i="15"/>
  <c r="AD107" i="16"/>
  <c r="AW107" i="16"/>
  <c r="AX107" i="16"/>
  <c r="AD2154" i="17"/>
  <c r="AB2154" i="17"/>
  <c r="AD2325" i="17"/>
  <c r="AB2325" i="17"/>
  <c r="AD2575" i="17"/>
  <c r="AB2575" i="17"/>
  <c r="AD2080" i="17"/>
  <c r="AB2080" i="17"/>
  <c r="AB2477" i="17"/>
  <c r="AD2477" i="17"/>
  <c r="AD2543" i="17"/>
  <c r="AB2543" i="17"/>
  <c r="AB2384" i="17"/>
  <c r="AD2384" i="17"/>
  <c r="AB94" i="15"/>
  <c r="AA94" i="15"/>
  <c r="AC94" i="15"/>
  <c r="AD94" i="15"/>
  <c r="J53" i="6"/>
  <c r="AW134" i="16"/>
  <c r="AX134" i="16"/>
  <c r="AD134" i="16"/>
  <c r="AB1863" i="15"/>
  <c r="AD1863" i="15"/>
  <c r="AB1951" i="15"/>
  <c r="AD1951" i="15"/>
  <c r="AB1939" i="15"/>
  <c r="AD1939" i="15"/>
  <c r="AB1883" i="15"/>
  <c r="AD1883" i="15"/>
  <c r="AH1846" i="15"/>
  <c r="AA1846" i="15"/>
  <c r="AD1832" i="15"/>
  <c r="AB1832" i="15"/>
  <c r="AD2461" i="17"/>
  <c r="AB2461" i="17"/>
  <c r="AD2528" i="17"/>
  <c r="AB2528" i="17"/>
  <c r="AH2583" i="15"/>
  <c r="AA2583" i="15"/>
  <c r="AD2483" i="17"/>
  <c r="AB2483" i="17"/>
  <c r="AA78" i="15"/>
  <c r="AC78" i="15"/>
  <c r="AD78" i="15"/>
  <c r="AB78" i="15"/>
  <c r="AD2703" i="15"/>
  <c r="AB2703" i="15"/>
  <c r="AD2319" i="15"/>
  <c r="AB2319" i="15"/>
  <c r="N83" i="7"/>
  <c r="AB2587" i="15"/>
  <c r="AD2587" i="15"/>
  <c r="AH1953" i="15"/>
  <c r="AA1953" i="15"/>
  <c r="AW75" i="16"/>
  <c r="AX75" i="16"/>
  <c r="AD75" i="16"/>
  <c r="AD2551" i="17"/>
  <c r="AD2339" i="17"/>
  <c r="AB2339" i="17"/>
  <c r="AB1847" i="17"/>
  <c r="AD1847" i="17"/>
  <c r="AD2311" i="17"/>
  <c r="AB2311" i="17"/>
  <c r="J49" i="4"/>
  <c r="AB2643" i="15"/>
  <c r="AD2643" i="15"/>
  <c r="AD1984" i="17"/>
  <c r="AB1984" i="17"/>
  <c r="AD2293" i="17"/>
  <c r="AB2293" i="17"/>
  <c r="AB33" i="15"/>
  <c r="AA33" i="15"/>
  <c r="AC33" i="15"/>
  <c r="AD33" i="15"/>
  <c r="AD2033" i="15"/>
  <c r="AB2033" i="15"/>
  <c r="AW78" i="16"/>
  <c r="AX78" i="16"/>
  <c r="AD78" i="16"/>
  <c r="AW21" i="16"/>
  <c r="AX21" i="16"/>
  <c r="AD21" i="16"/>
  <c r="CJ49" i="16"/>
  <c r="BQ49" i="16"/>
  <c r="CJ81" i="16"/>
  <c r="BQ81" i="16"/>
  <c r="AW81" i="16"/>
  <c r="AX81" i="16"/>
  <c r="CJ64" i="16"/>
  <c r="AW64" i="16"/>
  <c r="AX64" i="16"/>
  <c r="BQ64" i="16"/>
  <c r="AB2043" i="17"/>
  <c r="AD2043" i="17"/>
  <c r="AB142" i="15"/>
  <c r="AA142" i="15"/>
  <c r="AC142" i="15"/>
  <c r="AD142" i="15"/>
  <c r="AB111" i="15"/>
  <c r="AA111" i="15"/>
  <c r="AC111" i="15"/>
  <c r="AD111" i="15"/>
  <c r="J43" i="7"/>
  <c r="AB2563" i="15"/>
  <c r="AD2563" i="15"/>
  <c r="AB1867" i="15"/>
  <c r="AD1867" i="15"/>
  <c r="AB2632" i="17"/>
  <c r="AD2632" i="17"/>
  <c r="AB2440" i="17"/>
  <c r="AD2440" i="17"/>
  <c r="AB2368" i="17"/>
  <c r="AD2368" i="17"/>
  <c r="AD1908" i="17"/>
  <c r="AB1908" i="17"/>
  <c r="J52" i="4"/>
  <c r="AB2363" i="15"/>
  <c r="AD2363" i="15"/>
  <c r="AW94" i="16"/>
  <c r="AX94" i="16"/>
  <c r="AD94" i="16"/>
  <c r="AD2140" i="17"/>
  <c r="AB2140" i="17"/>
  <c r="AB1865" i="17"/>
  <c r="AD1865" i="17"/>
  <c r="AB2669" i="17"/>
  <c r="AD2669" i="17"/>
  <c r="AD1991" i="17"/>
  <c r="AB1991" i="17"/>
  <c r="AB2008" i="17"/>
  <c r="AD2008" i="17"/>
  <c r="AB2366" i="17"/>
  <c r="AD2366" i="17"/>
  <c r="AD2207" i="17"/>
  <c r="AB2207" i="17"/>
  <c r="AD2595" i="17"/>
  <c r="AB2595" i="17"/>
  <c r="AB2243" i="17"/>
  <c r="AD2243" i="17"/>
  <c r="AD2002" i="17"/>
  <c r="AB2002" i="17"/>
  <c r="AB2690" i="17"/>
  <c r="AD2690" i="17"/>
  <c r="AD2224" i="17"/>
  <c r="AB2224" i="17"/>
  <c r="AB1781" i="17"/>
  <c r="AD1781" i="17"/>
  <c r="AD2199" i="17"/>
  <c r="AB2199" i="17"/>
  <c r="AD2409" i="17"/>
  <c r="AB2409" i="17"/>
  <c r="AD1952" i="17"/>
  <c r="AB1952" i="17"/>
  <c r="AB2188" i="17"/>
  <c r="AD2188" i="17"/>
  <c r="AD2122" i="17"/>
  <c r="AB2122" i="17"/>
  <c r="AB2668" i="17"/>
  <c r="AD2668" i="17"/>
  <c r="AB2604" i="17"/>
  <c r="AD2604" i="17"/>
  <c r="AD2076" i="17"/>
  <c r="AB2076" i="17"/>
  <c r="AD1999" i="17"/>
  <c r="AB1999" i="17"/>
  <c r="AD2371" i="17"/>
  <c r="AB2371" i="17"/>
  <c r="AB2147" i="17"/>
  <c r="AD2147" i="17"/>
  <c r="AB2157" i="17"/>
  <c r="AD2157" i="17"/>
  <c r="AD2560" i="17"/>
  <c r="AB2560" i="17"/>
  <c r="AD2116" i="17"/>
  <c r="AB2116" i="17"/>
  <c r="AB1863" i="17"/>
  <c r="AD1863" i="17"/>
  <c r="AB2099" i="17"/>
  <c r="AD2099" i="17"/>
  <c r="AD1976" i="17"/>
  <c r="AB1976" i="17"/>
  <c r="AB2586" i="17"/>
  <c r="AD2586" i="17"/>
  <c r="AD2181" i="17"/>
  <c r="AB2181" i="17"/>
  <c r="AB2192" i="17"/>
  <c r="AD2192" i="17"/>
  <c r="AB2726" i="17"/>
  <c r="AD2726" i="17"/>
  <c r="AB1946" i="17"/>
  <c r="AD1946" i="17"/>
  <c r="AD2443" i="17"/>
  <c r="AB2443" i="17"/>
  <c r="AD2187" i="17"/>
  <c r="AB2187" i="17"/>
  <c r="AB2535" i="17"/>
  <c r="AD2535" i="17"/>
  <c r="AD2523" i="17"/>
  <c r="AB2523" i="17"/>
  <c r="J52" i="6"/>
  <c r="AB2663" i="15"/>
  <c r="AD2663" i="15"/>
  <c r="AB2535" i="15"/>
  <c r="AD2535" i="15"/>
  <c r="K33" i="7"/>
  <c r="AB2419" i="15"/>
  <c r="AD2419" i="15"/>
  <c r="N88" i="7"/>
  <c r="AW102" i="16"/>
  <c r="AX102" i="16"/>
  <c r="AD102" i="16"/>
  <c r="AW67" i="16"/>
  <c r="AX67" i="16"/>
  <c r="AD67" i="16"/>
  <c r="AD2683" i="17"/>
  <c r="AB2683" i="17"/>
  <c r="AB2513" i="17"/>
  <c r="AD2513" i="17"/>
  <c r="AD2541" i="17"/>
  <c r="AB2541" i="17"/>
  <c r="AD2719" i="17"/>
  <c r="AB2719" i="17"/>
  <c r="AB2538" i="17"/>
  <c r="AD2538" i="17"/>
  <c r="AB2240" i="17"/>
  <c r="AD2240" i="17"/>
  <c r="AB2598" i="17"/>
  <c r="AD2598" i="17"/>
  <c r="AD2515" i="17"/>
  <c r="AB2515" i="17"/>
  <c r="AB2018" i="17"/>
  <c r="AD2018" i="17"/>
  <c r="J43" i="4"/>
  <c r="AB2655" i="15"/>
  <c r="AD2655" i="15"/>
  <c r="AB2527" i="15"/>
  <c r="AD2527" i="15"/>
  <c r="AB2335" i="15"/>
  <c r="AD2335" i="15"/>
  <c r="AD2603" i="15"/>
  <c r="AB2603" i="15"/>
  <c r="AV68" i="16"/>
  <c r="AC68" i="16"/>
  <c r="AB68" i="16"/>
  <c r="AC108" i="16"/>
  <c r="AB108" i="16"/>
  <c r="AV108" i="16"/>
  <c r="AB1844" i="15"/>
  <c r="AD1844" i="15"/>
  <c r="AB1814" i="15"/>
  <c r="AD1814" i="15"/>
  <c r="AD1806" i="15"/>
  <c r="AB1806" i="15"/>
  <c r="AB121" i="16"/>
  <c r="AV121" i="16"/>
  <c r="AC121" i="16"/>
  <c r="AB1859" i="15"/>
  <c r="AD1859" i="15"/>
  <c r="AD1871" i="15"/>
  <c r="AB1871" i="15"/>
  <c r="AD1842" i="15"/>
  <c r="AB1842" i="15"/>
  <c r="AB1915" i="15"/>
  <c r="AD1915" i="15"/>
  <c r="AB1979" i="15"/>
  <c r="AD1979" i="15"/>
  <c r="AB1911" i="15"/>
  <c r="AD1911" i="15"/>
  <c r="AB89" i="15"/>
  <c r="AA89" i="15"/>
  <c r="AC89" i="15"/>
  <c r="AD89" i="15"/>
  <c r="AB2331" i="15"/>
  <c r="AD2331" i="15"/>
  <c r="AD1923" i="17"/>
  <c r="AB1923" i="17"/>
  <c r="AB2265" i="17"/>
  <c r="N75" i="7"/>
  <c r="AD2128" i="17"/>
  <c r="AB2128" i="17"/>
  <c r="E14" i="8"/>
  <c r="W11" i="8"/>
  <c r="AB2383" i="17"/>
  <c r="AB74" i="15"/>
  <c r="AA74" i="15"/>
  <c r="AC74" i="15"/>
  <c r="AD74" i="15"/>
  <c r="AB2391" i="15"/>
  <c r="AD2391" i="15"/>
  <c r="J67" i="7"/>
  <c r="AH2531" i="15"/>
  <c r="AA2531" i="15"/>
  <c r="AB1931" i="15"/>
  <c r="AD1931" i="15"/>
  <c r="AB2618" i="17"/>
  <c r="AD2618" i="17"/>
  <c r="AD2357" i="17"/>
  <c r="AB2357" i="17"/>
  <c r="AH2511" i="15"/>
  <c r="AA2511" i="15"/>
  <c r="AH2395" i="15"/>
  <c r="AA2395" i="15"/>
  <c r="AB2234" i="17"/>
  <c r="AD2234" i="17"/>
  <c r="AD2583" i="17"/>
  <c r="AB2583" i="17"/>
  <c r="AB2260" i="17"/>
  <c r="AD2260" i="17"/>
  <c r="AD2269" i="17"/>
  <c r="AB2269" i="17"/>
  <c r="AB2548" i="17"/>
  <c r="AD2548" i="17"/>
  <c r="AB2503" i="15"/>
  <c r="AD2503" i="15"/>
  <c r="AD2049" i="15"/>
  <c r="AB2049" i="15"/>
  <c r="AH2451" i="15"/>
  <c r="AA2451" i="15"/>
  <c r="AW150" i="16"/>
  <c r="AX150" i="16"/>
  <c r="AD150" i="16"/>
  <c r="AB2448" i="17"/>
  <c r="AD2448" i="17"/>
  <c r="AB151" i="15"/>
  <c r="AA151" i="15"/>
  <c r="AC151" i="15"/>
  <c r="AD151" i="15"/>
  <c r="AB2623" i="15"/>
  <c r="AD2623" i="15"/>
  <c r="AD2571" i="15"/>
  <c r="AB2571" i="15"/>
  <c r="AW119" i="16"/>
  <c r="AX119" i="16"/>
  <c r="AD119" i="16"/>
  <c r="CJ2" i="16"/>
  <c r="BQ2" i="16"/>
  <c r="CJ90" i="16"/>
  <c r="BQ90" i="16"/>
  <c r="CJ29" i="16"/>
  <c r="BQ29" i="16"/>
  <c r="CJ56" i="16"/>
  <c r="AW56" i="16"/>
  <c r="AX56" i="16"/>
  <c r="BQ56" i="16"/>
  <c r="CJ57" i="16"/>
  <c r="BQ57" i="16"/>
  <c r="CJ28" i="16"/>
  <c r="BQ28" i="16"/>
  <c r="CJ36" i="16"/>
  <c r="AW36" i="16"/>
  <c r="AX36" i="16"/>
  <c r="BQ36" i="16"/>
  <c r="CJ88" i="16"/>
  <c r="BQ88" i="16"/>
  <c r="AW88" i="16"/>
  <c r="AX88" i="16"/>
  <c r="CJ76" i="16"/>
  <c r="BQ76" i="16"/>
  <c r="AW76" i="16"/>
  <c r="AX76" i="16"/>
  <c r="CJ48" i="16"/>
  <c r="AW48" i="16"/>
  <c r="AX48" i="16"/>
  <c r="BQ48" i="16"/>
  <c r="CJ43" i="16"/>
  <c r="AW43" i="16"/>
  <c r="AX43" i="16"/>
  <c r="BQ43" i="16"/>
  <c r="CJ40" i="16"/>
  <c r="AW40" i="16"/>
  <c r="AX40" i="16"/>
  <c r="BQ40" i="16"/>
  <c r="AW131" i="16"/>
  <c r="AX131" i="16"/>
  <c r="AD131" i="16"/>
  <c r="AW29" i="16"/>
  <c r="AX29" i="16"/>
  <c r="AB2572" i="17"/>
  <c r="AD2572" i="17"/>
  <c r="AB1895" i="17"/>
  <c r="AD1895" i="17"/>
  <c r="AH2371" i="15"/>
  <c r="AA2371" i="15"/>
  <c r="AD2393" i="17"/>
  <c r="AB2393" i="17"/>
  <c r="AD2511" i="17"/>
  <c r="AB2511" i="17"/>
  <c r="AD2597" i="17"/>
  <c r="AB2597" i="17"/>
  <c r="AB2423" i="17"/>
  <c r="AD2423" i="17"/>
  <c r="AB2735" i="15"/>
  <c r="AD2735" i="15"/>
  <c r="AH2683" i="15"/>
  <c r="AA2683" i="15"/>
  <c r="AD2577" i="17"/>
  <c r="AB2577" i="17"/>
  <c r="AD1857" i="17"/>
  <c r="AB1857" i="17"/>
  <c r="AB1907" i="17"/>
  <c r="AD1907" i="17"/>
  <c r="AD2340" i="17"/>
  <c r="AB2340" i="17"/>
  <c r="AD2290" i="17"/>
  <c r="AB2290" i="17"/>
  <c r="AB2694" i="17"/>
  <c r="AD2694" i="17"/>
  <c r="AD2289" i="17"/>
  <c r="AB2289" i="17"/>
  <c r="AB2254" i="17"/>
  <c r="AD2254" i="17"/>
  <c r="AB2486" i="17"/>
  <c r="AD2486" i="17"/>
  <c r="AB2168" i="17"/>
  <c r="AD2168" i="17"/>
  <c r="AD2084" i="17"/>
  <c r="AB2084" i="17"/>
  <c r="AD1844" i="17"/>
  <c r="AB1844" i="17"/>
  <c r="AB2306" i="17"/>
  <c r="AD2306" i="17"/>
  <c r="AB2470" i="17"/>
  <c r="AD2470" i="17"/>
  <c r="AB1988" i="17"/>
  <c r="AD1988" i="17"/>
  <c r="AB2075" i="17"/>
  <c r="AD2075" i="17"/>
  <c r="AB2406" i="17"/>
  <c r="AD2406" i="17"/>
  <c r="AD2009" i="17"/>
  <c r="AB2009" i="17"/>
  <c r="AD2661" i="17"/>
  <c r="AB2661" i="17"/>
  <c r="AD2675" i="17"/>
  <c r="AB2675" i="17"/>
  <c r="AD2087" i="17"/>
  <c r="AB2087" i="17"/>
  <c r="AD2693" i="17"/>
  <c r="AB2693" i="17"/>
  <c r="AD2430" i="17"/>
  <c r="AB2430" i="17"/>
  <c r="AD2636" i="17"/>
  <c r="AB2636" i="17"/>
  <c r="AB1883" i="17"/>
  <c r="AD1883" i="17"/>
  <c r="AB2622" i="17"/>
  <c r="AD2622" i="17"/>
  <c r="AB2198" i="17"/>
  <c r="AD2198" i="17"/>
  <c r="AB2292" i="17"/>
  <c r="AD2292" i="17"/>
  <c r="AB2534" i="17"/>
  <c r="AD2534" i="17"/>
  <c r="AD2487" i="17"/>
  <c r="AB2487" i="17"/>
  <c r="AD2033" i="17"/>
  <c r="AB2033" i="17"/>
  <c r="AD1889" i="17"/>
  <c r="AB1889" i="17"/>
  <c r="AB2270" i="17"/>
  <c r="AD2270" i="17"/>
  <c r="AD2125" i="17"/>
  <c r="AB2125" i="17"/>
  <c r="AB2576" i="17"/>
  <c r="AD2576" i="17"/>
  <c r="AD2271" i="17"/>
  <c r="AB2271" i="17"/>
  <c r="AB2092" i="17"/>
  <c r="AD2092" i="17"/>
  <c r="AD2239" i="17"/>
  <c r="AB2239" i="17"/>
  <c r="AB1829" i="17"/>
  <c r="AD1829" i="17"/>
  <c r="AD2146" i="17"/>
  <c r="AB2146" i="17"/>
  <c r="AB2346" i="17"/>
  <c r="AD2346" i="17"/>
  <c r="AD2142" i="17"/>
  <c r="AB2142" i="17"/>
  <c r="AB154" i="15"/>
  <c r="AA154" i="15"/>
  <c r="AC154" i="15"/>
  <c r="AD154" i="15"/>
  <c r="J53" i="4"/>
  <c r="AB2343" i="15"/>
  <c r="AD2343" i="15"/>
  <c r="AB2532" i="17"/>
  <c r="AD2532" i="17"/>
  <c r="AB2326" i="17"/>
  <c r="AD2326" i="17"/>
  <c r="AB2000" i="17"/>
  <c r="AD2000" i="17"/>
  <c r="AB2304" i="17"/>
  <c r="AD2304" i="17"/>
  <c r="AD2070" i="17"/>
  <c r="AB2070" i="17"/>
  <c r="AB2582" i="17"/>
  <c r="AD2582" i="17"/>
  <c r="AB1922" i="17"/>
  <c r="AD1922" i="17"/>
  <c r="AB2407" i="17"/>
  <c r="AD2407" i="17"/>
  <c r="AB148" i="15"/>
  <c r="AA148" i="15"/>
  <c r="AC148" i="15"/>
  <c r="AD148" i="15"/>
  <c r="AB56" i="15"/>
  <c r="AA56" i="15"/>
  <c r="AC56" i="15"/>
  <c r="AD56" i="15"/>
  <c r="AD2411" i="15"/>
  <c r="AB2411" i="15"/>
  <c r="AB1993" i="15"/>
  <c r="AD1993" i="15"/>
  <c r="AW58" i="16"/>
  <c r="AX58" i="16"/>
  <c r="AD58" i="16"/>
  <c r="AH1816" i="15"/>
  <c r="AA1816" i="15"/>
  <c r="AD1802" i="15"/>
  <c r="AB1802" i="15"/>
  <c r="AD1798" i="15"/>
  <c r="AB1798" i="15"/>
  <c r="AH1919" i="15"/>
  <c r="AA1919" i="15"/>
  <c r="AB1887" i="15"/>
  <c r="AD1887" i="15"/>
  <c r="AH1875" i="15"/>
  <c r="AA1875" i="15"/>
  <c r="BB78" i="15"/>
  <c r="AZ78" i="15"/>
  <c r="AX78" i="15"/>
  <c r="AH1927" i="15"/>
  <c r="AA1927" i="15"/>
  <c r="AD1794" i="15"/>
  <c r="AB1794" i="15"/>
  <c r="AH1808" i="15"/>
  <c r="AA1808" i="15"/>
  <c r="AD1963" i="15"/>
  <c r="AB1963" i="15"/>
  <c r="AD50" i="16"/>
  <c r="AW50" i="16"/>
  <c r="AX50" i="16"/>
  <c r="AB2226" i="17"/>
  <c r="AD2226" i="17"/>
  <c r="AD2447" i="15"/>
  <c r="AB2447" i="15"/>
  <c r="AD2301" i="17"/>
  <c r="AB2301" i="17"/>
  <c r="AB1982" i="17"/>
  <c r="AD1982" i="17"/>
  <c r="AD2676" i="17"/>
  <c r="AB2676" i="17"/>
  <c r="AB2266" i="17"/>
  <c r="AD2266" i="17"/>
  <c r="AB2060" i="17"/>
  <c r="AD2060" i="17"/>
  <c r="AD2275" i="17"/>
  <c r="AB2275" i="17"/>
  <c r="AD2214" i="17"/>
  <c r="AB2214" i="17"/>
  <c r="AD1959" i="17"/>
  <c r="AB1959" i="17"/>
  <c r="AD2416" i="17"/>
  <c r="AB2416" i="17"/>
  <c r="I45" i="4"/>
  <c r="J47" i="6"/>
  <c r="I45" i="6"/>
  <c r="AH2711" i="15"/>
  <c r="AA2711" i="15"/>
  <c r="AH2519" i="15"/>
  <c r="AA2519" i="15"/>
  <c r="AH2339" i="15"/>
  <c r="AA2339" i="15"/>
  <c r="AD2611" i="17"/>
  <c r="AB2611" i="17"/>
  <c r="AD2048" i="17"/>
  <c r="AH2715" i="15"/>
  <c r="AA2715" i="15"/>
  <c r="J73" i="7"/>
  <c r="AD2017" i="17"/>
  <c r="AB2017" i="17"/>
  <c r="AD2647" i="17"/>
  <c r="AB2647" i="17"/>
  <c r="AB2432" i="17"/>
  <c r="AD2432" i="17"/>
  <c r="AH2631" i="15"/>
  <c r="AA2631" i="15"/>
  <c r="J58" i="7"/>
  <c r="AB2704" i="17"/>
  <c r="AD2704" i="17"/>
  <c r="AD2431" i="17"/>
  <c r="AB2431" i="17"/>
  <c r="AB2456" i="17"/>
  <c r="AD2456" i="17"/>
  <c r="AD2025" i="17"/>
  <c r="AB2025" i="17"/>
  <c r="AA59" i="15"/>
  <c r="AC59" i="15"/>
  <c r="AD59" i="15"/>
  <c r="AB59" i="15"/>
  <c r="K35" i="4"/>
  <c r="AH2431" i="15"/>
  <c r="AA2431" i="15"/>
  <c r="AH1782" i="15"/>
  <c r="AA1782" i="15"/>
  <c r="AH2379" i="15"/>
  <c r="AA2379" i="15"/>
  <c r="CJ80" i="16"/>
  <c r="BQ80" i="16"/>
  <c r="AW80" i="16"/>
  <c r="AX80" i="16"/>
  <c r="CJ55" i="16"/>
  <c r="BQ55" i="16"/>
  <c r="CJ51" i="16"/>
  <c r="AW51" i="16"/>
  <c r="AX51" i="16"/>
  <c r="BQ51" i="16"/>
  <c r="CJ4" i="16"/>
  <c r="BQ4" i="16"/>
  <c r="CJ32" i="16"/>
  <c r="AW32" i="16"/>
  <c r="AX32" i="16"/>
  <c r="BQ32" i="16"/>
  <c r="CJ89" i="16"/>
  <c r="BQ89" i="16"/>
  <c r="CJ85" i="16"/>
  <c r="BQ85" i="16"/>
  <c r="CJ25" i="16"/>
  <c r="BQ25" i="16"/>
  <c r="CJ79" i="16"/>
  <c r="BQ79" i="16"/>
  <c r="CJ44" i="16"/>
  <c r="BQ44" i="16"/>
  <c r="CJ95" i="16"/>
  <c r="AW95" i="16"/>
  <c r="AX95" i="16"/>
  <c r="BQ95" i="16"/>
  <c r="CJ74" i="16"/>
  <c r="BQ74" i="16"/>
  <c r="CJ9" i="16"/>
  <c r="BQ9" i="16"/>
  <c r="CJ6" i="16"/>
  <c r="BQ6" i="16"/>
  <c r="CJ3" i="16"/>
  <c r="BQ3" i="16"/>
  <c r="CJ61" i="16"/>
  <c r="AW61" i="16"/>
  <c r="AX61" i="16"/>
  <c r="BQ61" i="16"/>
  <c r="CJ63" i="16"/>
  <c r="AW63" i="16"/>
  <c r="AX63" i="16"/>
  <c r="BQ63" i="16"/>
  <c r="CJ46" i="16"/>
  <c r="BQ46" i="16"/>
  <c r="CJ82" i="16"/>
  <c r="AW82" i="16"/>
  <c r="AX82" i="16"/>
  <c r="BQ82" i="16"/>
  <c r="AD2055" i="17"/>
  <c r="AB2055" i="17"/>
  <c r="AD2731" i="17"/>
  <c r="AB2731" i="17"/>
  <c r="AB2036" i="17"/>
  <c r="AD2036" i="17"/>
  <c r="AH2615" i="15"/>
  <c r="AA2615" i="15"/>
  <c r="AH2017" i="15"/>
  <c r="AA2017" i="15"/>
  <c r="AH2013" i="15"/>
  <c r="AA2013" i="15"/>
  <c r="AH2691" i="15"/>
  <c r="AA2691" i="15"/>
  <c r="AB2718" i="17"/>
  <c r="AD2718" i="17"/>
  <c r="AB1853" i="17"/>
  <c r="AD1853" i="17"/>
  <c r="AB2151" i="17"/>
  <c r="AD2151" i="17"/>
  <c r="AH2415" i="15"/>
  <c r="AA2415" i="15"/>
  <c r="AH2491" i="15"/>
  <c r="AA2491" i="15"/>
  <c r="AD83" i="16"/>
  <c r="AW83" i="16"/>
  <c r="AX83" i="16"/>
  <c r="AW138" i="16"/>
  <c r="AX138" i="16"/>
  <c r="AD138" i="16"/>
  <c r="AB2238" i="17"/>
  <c r="AD2238" i="17"/>
  <c r="AD2126" i="17"/>
  <c r="AB2126" i="17"/>
  <c r="AB2420" i="17"/>
  <c r="AD2420" i="17"/>
  <c r="AB2684" i="17"/>
  <c r="AD2684" i="17"/>
  <c r="AB2042" i="17"/>
  <c r="AD2042" i="17"/>
  <c r="AD2001" i="17"/>
  <c r="AB2001" i="17"/>
  <c r="AB2510" i="17"/>
  <c r="AD2510" i="17"/>
  <c r="AB2342" i="17"/>
  <c r="AD2342" i="17"/>
  <c r="AB2602" i="17"/>
  <c r="AD2602" i="17"/>
  <c r="AB2648" i="17"/>
  <c r="AD2648" i="17"/>
  <c r="AB2596" i="17"/>
  <c r="AD2596" i="17"/>
  <c r="AD1864" i="17"/>
  <c r="AB1864" i="17"/>
  <c r="AB2343" i="17"/>
  <c r="AD2343" i="17"/>
  <c r="AD2385" i="17"/>
  <c r="AB2385" i="17"/>
  <c r="AB2101" i="17"/>
  <c r="AD2101" i="17"/>
  <c r="AD2329" i="17"/>
  <c r="AB2329" i="17"/>
  <c r="AB2728" i="17"/>
  <c r="AD2728" i="17"/>
  <c r="AD1826" i="17"/>
  <c r="AB1826" i="17"/>
  <c r="AB2370" i="17"/>
  <c r="AD2370" i="17"/>
  <c r="AB2692" i="17"/>
  <c r="AD2692" i="17"/>
  <c r="AD2653" i="17"/>
  <c r="AB2653" i="17"/>
  <c r="AB2678" i="17"/>
  <c r="AD2678" i="17"/>
  <c r="AB2500" i="17"/>
  <c r="AD2500" i="17"/>
  <c r="AD2068" i="17"/>
  <c r="AB2068" i="17"/>
  <c r="AB2574" i="17"/>
  <c r="AD2574" i="17"/>
  <c r="AB1803" i="17"/>
  <c r="AD1803" i="17"/>
  <c r="AB1871" i="17"/>
  <c r="AD1871" i="17"/>
  <c r="AD2476" i="17"/>
  <c r="AB2476" i="17"/>
  <c r="AB2332" i="17"/>
  <c r="AD2332" i="17"/>
  <c r="AD2691" i="17"/>
  <c r="AB2691" i="17"/>
  <c r="AB2530" i="17"/>
  <c r="AD2530" i="17"/>
  <c r="AB1783" i="17"/>
  <c r="AD1783" i="17"/>
  <c r="AD2467" i="17"/>
  <c r="AB2467" i="17"/>
  <c r="AB2054" i="17"/>
  <c r="AD2054" i="17"/>
  <c r="AB2664" i="17"/>
  <c r="AD2664" i="17"/>
  <c r="AD1975" i="17"/>
  <c r="AB1975" i="17"/>
  <c r="AD2471" i="17"/>
  <c r="AB2471" i="17"/>
  <c r="AB2170" i="17"/>
  <c r="AD2170" i="17"/>
  <c r="AW90" i="16"/>
  <c r="AX90" i="16"/>
  <c r="AD2674" i="17"/>
  <c r="AB2674" i="17"/>
  <c r="AB2438" i="17"/>
  <c r="AD2438" i="17"/>
  <c r="AD2094" i="17"/>
  <c r="AB2094" i="17"/>
  <c r="AD2503" i="17"/>
  <c r="AB2503" i="17"/>
  <c r="AB2490" i="17"/>
  <c r="AD2490" i="17"/>
  <c r="AD2525" i="17"/>
  <c r="AB2525" i="17"/>
  <c r="AD2323" i="17"/>
  <c r="AB2323" i="17"/>
  <c r="AD2405" i="17"/>
  <c r="AB2405" i="17"/>
  <c r="AD2319" i="17"/>
  <c r="AB2319" i="17"/>
  <c r="W11" i="11"/>
  <c r="E14" i="11"/>
  <c r="K27" i="7"/>
  <c r="AH2547" i="15"/>
  <c r="AA2547" i="15"/>
  <c r="AD70" i="16"/>
  <c r="AW70" i="16"/>
  <c r="AX70" i="16"/>
  <c r="AW26" i="16"/>
  <c r="AX26" i="16"/>
  <c r="AD26" i="16"/>
  <c r="AB2654" i="17"/>
  <c r="AD2654" i="17"/>
  <c r="AB1851" i="17"/>
  <c r="AD1851" i="17"/>
  <c r="AB2020" i="17"/>
  <c r="AD2020" i="17"/>
  <c r="AB1934" i="17"/>
  <c r="AD1934" i="17"/>
  <c r="AB2032" i="17"/>
  <c r="AD2032" i="17"/>
  <c r="AB2711" i="17"/>
  <c r="AD2711" i="17"/>
  <c r="AD1890" i="17"/>
  <c r="AB1890" i="17"/>
  <c r="AA66" i="15"/>
  <c r="AC66" i="15"/>
  <c r="AD66" i="15"/>
  <c r="AB66" i="15"/>
  <c r="AA114" i="15"/>
  <c r="AC114" i="15"/>
  <c r="AD114" i="15"/>
  <c r="AB114" i="15"/>
  <c r="AH2731" i="15"/>
  <c r="AA2731" i="15"/>
  <c r="AH2005" i="15"/>
  <c r="AA2005" i="15"/>
  <c r="AH1812" i="15"/>
  <c r="AA1812" i="15"/>
  <c r="AH1969" i="15"/>
  <c r="AA1969" i="15"/>
  <c r="AH1967" i="15"/>
  <c r="AA1967" i="15"/>
  <c r="AH1790" i="15"/>
  <c r="AA1790" i="15"/>
  <c r="AH1820" i="15"/>
  <c r="AA1820" i="15"/>
  <c r="BB90" i="15"/>
  <c r="AZ90" i="15"/>
  <c r="AX90" i="15"/>
  <c r="AH1830" i="15"/>
  <c r="AA1830" i="15"/>
  <c r="AH1836" i="15"/>
  <c r="AA1836" i="15"/>
  <c r="BB95" i="15"/>
  <c r="AZ95" i="15"/>
  <c r="AX95" i="15"/>
  <c r="K29" i="4"/>
  <c r="AD1911" i="17"/>
  <c r="AB2723" i="15"/>
  <c r="AD2723" i="15"/>
  <c r="AD2132" i="17"/>
  <c r="AB2132" i="17"/>
  <c r="AB2201" i="17"/>
  <c r="AD2201" i="17"/>
  <c r="AB2514" i="17"/>
  <c r="AD2514" i="17"/>
  <c r="AB1968" i="17"/>
  <c r="AD1968" i="17"/>
  <c r="AB1817" i="17"/>
  <c r="AD1817" i="17"/>
  <c r="K27" i="4"/>
  <c r="AB2659" i="15"/>
  <c r="AD2659" i="15"/>
  <c r="AB1821" i="17"/>
  <c r="AD1821" i="17"/>
  <c r="AD2421" i="17"/>
  <c r="AB2421" i="17"/>
  <c r="AB2256" i="17"/>
  <c r="AD2256" i="17"/>
  <c r="K31" i="4"/>
  <c r="AH2639" i="15"/>
  <c r="AA2639" i="15"/>
  <c r="AB2523" i="15"/>
  <c r="AD2523" i="15"/>
  <c r="AW22" i="16"/>
  <c r="AX22" i="16"/>
  <c r="AD22" i="16"/>
  <c r="AD1858" i="17"/>
  <c r="AB1858" i="17"/>
  <c r="AD2625" i="17"/>
  <c r="AB2625" i="17"/>
  <c r="AB2628" i="17"/>
  <c r="AD2628" i="17"/>
  <c r="AB2615" i="17"/>
  <c r="AD2615" i="17"/>
  <c r="J68" i="7"/>
  <c r="AB2579" i="15"/>
  <c r="AD2579" i="15"/>
  <c r="AC91" i="16"/>
  <c r="AB2702" i="17"/>
  <c r="AD2702" i="17"/>
  <c r="AB2044" i="17"/>
  <c r="AD2044" i="17"/>
  <c r="AB2105" i="17"/>
  <c r="AD2105" i="17"/>
  <c r="AD2363" i="17"/>
  <c r="AB2363" i="17"/>
  <c r="AD2537" i="17"/>
  <c r="AB2537" i="17"/>
  <c r="AA62" i="15"/>
  <c r="AC62" i="15"/>
  <c r="AD62" i="15"/>
  <c r="AB62" i="15"/>
  <c r="K35" i="7"/>
  <c r="AH2367" i="15"/>
  <c r="AA2367" i="15"/>
  <c r="AH2699" i="15"/>
  <c r="AA2699" i="15"/>
  <c r="AB123" i="16"/>
  <c r="CJ35" i="16"/>
  <c r="AW35" i="16"/>
  <c r="AX35" i="16"/>
  <c r="BQ35" i="16"/>
  <c r="CJ83" i="16"/>
  <c r="BQ83" i="16"/>
  <c r="CJ23" i="16"/>
  <c r="AW23" i="16"/>
  <c r="AX23" i="16"/>
  <c r="BQ23" i="16"/>
  <c r="CJ92" i="16"/>
  <c r="BQ92" i="16"/>
  <c r="CJ91" i="16"/>
  <c r="BQ91" i="16"/>
  <c r="CJ71" i="16"/>
  <c r="BQ71" i="16"/>
  <c r="CJ67" i="16"/>
  <c r="BQ67" i="16"/>
  <c r="CJ47" i="16"/>
  <c r="AW47" i="16"/>
  <c r="AX47" i="16"/>
  <c r="BQ47" i="16"/>
  <c r="AW93" i="16"/>
  <c r="AX93" i="16"/>
  <c r="AB2454" i="17"/>
  <c r="AD2454" i="17"/>
  <c r="AD2066" i="17"/>
  <c r="AB2066" i="17"/>
  <c r="AD2509" i="17"/>
  <c r="AB2509" i="17"/>
  <c r="AV89" i="16"/>
  <c r="AB89" i="16"/>
  <c r="AC89" i="16"/>
  <c r="AH1891" i="15"/>
  <c r="AA1891" i="15"/>
  <c r="AH1788" i="15"/>
  <c r="AA1788" i="15"/>
  <c r="AB2499" i="15"/>
  <c r="AD2499" i="15"/>
  <c r="AB1833" i="17"/>
  <c r="AD1833" i="17"/>
  <c r="AD2703" i="17"/>
  <c r="AB2703" i="17"/>
  <c r="AH2351" i="15"/>
  <c r="AA2351" i="15"/>
  <c r="J42" i="7"/>
  <c r="AW126" i="16"/>
  <c r="AX126" i="16"/>
  <c r="AD126" i="16"/>
  <c r="AD2733" i="17"/>
  <c r="AB2733" i="17"/>
  <c r="AB2680" i="17"/>
  <c r="AD2680" i="17"/>
  <c r="AD2257" i="17"/>
  <c r="AB2257" i="17"/>
  <c r="AD2229" i="17"/>
  <c r="AB2229" i="17"/>
  <c r="AD2295" i="17"/>
  <c r="AB2295" i="17"/>
  <c r="AD2204" i="17"/>
  <c r="AB2204" i="17"/>
  <c r="AB2734" i="17"/>
  <c r="AD2734" i="17"/>
  <c r="AB2428" i="17"/>
  <c r="AD2428" i="17"/>
  <c r="AD2673" i="17"/>
  <c r="AB2673" i="17"/>
  <c r="AB2354" i="17"/>
  <c r="AD2354" i="17"/>
  <c r="AB2382" i="17"/>
  <c r="AD2382" i="17"/>
  <c r="AB2564" i="17"/>
  <c r="AD2564" i="17"/>
  <c r="AB2252" i="17"/>
  <c r="AD2252" i="17"/>
  <c r="AD2156" i="17"/>
  <c r="AB2156" i="17"/>
  <c r="AB1891" i="17"/>
  <c r="AD1891" i="17"/>
  <c r="AD2106" i="17"/>
  <c r="AB2106" i="17"/>
  <c r="AB2482" i="17"/>
  <c r="AD2482" i="17"/>
  <c r="AD2417" i="17"/>
  <c r="AB2417" i="17"/>
  <c r="AD2571" i="17"/>
  <c r="AB2571" i="17"/>
  <c r="AD2425" i="17"/>
  <c r="AB2425" i="17"/>
  <c r="AD2449" i="17"/>
  <c r="AB2449" i="17"/>
  <c r="AD2010" i="17"/>
  <c r="AB2010" i="17"/>
  <c r="AB2300" i="17"/>
  <c r="AD2300" i="17"/>
  <c r="AD2617" i="17"/>
  <c r="AB2617" i="17"/>
  <c r="AB2578" i="17"/>
  <c r="AD2578" i="17"/>
  <c r="AB2685" i="17"/>
  <c r="AD2685" i="17"/>
  <c r="AD2526" i="17"/>
  <c r="AB2526" i="17"/>
  <c r="AD2524" i="17"/>
  <c r="AB2524" i="17"/>
  <c r="AD1880" i="17"/>
  <c r="AB1880" i="17"/>
  <c r="AB2079" i="17"/>
  <c r="AD2079" i="17"/>
  <c r="AB1905" i="17"/>
  <c r="AD1905" i="17"/>
  <c r="AD2337" i="17"/>
  <c r="AB2337" i="17"/>
  <c r="AB1843" i="17"/>
  <c r="AD1843" i="17"/>
  <c r="AB2616" i="17"/>
  <c r="AD2616" i="17"/>
  <c r="AB2067" i="17"/>
  <c r="AD2067" i="17"/>
  <c r="AB2247" i="17"/>
  <c r="AD2247" i="17"/>
  <c r="AB2466" i="17"/>
  <c r="AD2466" i="17"/>
  <c r="AD2599" i="17"/>
  <c r="AB2599" i="17"/>
  <c r="AB2178" i="17"/>
  <c r="AD2178" i="17"/>
  <c r="AD2279" i="17"/>
  <c r="AB2279" i="17"/>
  <c r="AD2158" i="17"/>
  <c r="AB2158" i="17"/>
  <c r="AB2288" i="17"/>
  <c r="AD2288" i="17"/>
  <c r="AB1825" i="17"/>
  <c r="AD1825" i="17"/>
  <c r="AB2162" i="17"/>
  <c r="AD2162" i="17"/>
  <c r="AD2359" i="17"/>
  <c r="AB2359" i="17"/>
  <c r="AB2471" i="15"/>
  <c r="AD2471" i="15"/>
  <c r="AH1985" i="15"/>
  <c r="AA1985" i="15"/>
  <c r="AB2355" i="15"/>
  <c r="AD2355" i="15"/>
  <c r="J41" i="7"/>
  <c r="AD71" i="16"/>
  <c r="AW71" i="16"/>
  <c r="AX71" i="16"/>
  <c r="AD2651" i="17"/>
  <c r="AB2651" i="17"/>
  <c r="AB2465" i="17"/>
  <c r="AD2465" i="17"/>
  <c r="AD2171" i="17"/>
  <c r="AB2171" i="17"/>
  <c r="AB2159" i="17"/>
  <c r="AD2159" i="17"/>
  <c r="AD2165" i="17"/>
  <c r="AB2165" i="17"/>
  <c r="AD2485" i="17"/>
  <c r="AB2485" i="17"/>
  <c r="AD2624" i="17"/>
  <c r="AB2624" i="17"/>
  <c r="AA126" i="15"/>
  <c r="AC126" i="15"/>
  <c r="AD126" i="15"/>
  <c r="AB126" i="15"/>
  <c r="AB87" i="15"/>
  <c r="AA87" i="15"/>
  <c r="AC87" i="15"/>
  <c r="AD87" i="15"/>
  <c r="H23" i="4"/>
  <c r="AH2463" i="15"/>
  <c r="AA2463" i="15"/>
  <c r="AH2539" i="15"/>
  <c r="AA2539" i="15"/>
  <c r="AH1804" i="15"/>
  <c r="AA1804" i="15"/>
  <c r="AB1947" i="15"/>
  <c r="AD1947" i="15"/>
  <c r="AH1792" i="15"/>
  <c r="AA1792" i="15"/>
  <c r="AH1989" i="15"/>
  <c r="AA1989" i="15"/>
  <c r="AB1943" i="15"/>
  <c r="AD1943" i="15"/>
  <c r="AV158" i="16"/>
  <c r="AC158" i="16"/>
  <c r="AB158" i="16"/>
  <c r="AB2478" i="17"/>
  <c r="AD2478" i="17"/>
  <c r="AB2202" i="17"/>
  <c r="AD2202" i="17"/>
  <c r="AD2575" i="15"/>
  <c r="AB2575" i="15"/>
  <c r="J65" i="7"/>
  <c r="AB2491" i="17"/>
  <c r="AD2491" i="17"/>
  <c r="AB2441" i="17"/>
  <c r="AD2441" i="17"/>
  <c r="AD2349" i="17"/>
  <c r="AB2349" i="17"/>
  <c r="AB2439" i="15"/>
  <c r="AD2439" i="15"/>
  <c r="AB2387" i="15"/>
  <c r="AD2387" i="15"/>
  <c r="J66" i="7"/>
  <c r="AD2039" i="17"/>
  <c r="AB2039" i="17"/>
  <c r="AD2533" i="17"/>
  <c r="AB2533" i="17"/>
  <c r="AB2559" i="15"/>
  <c r="AD2559" i="15"/>
  <c r="AB2507" i="15"/>
  <c r="AD2507" i="15"/>
  <c r="AW123" i="16"/>
  <c r="AX123" i="16"/>
  <c r="AD123" i="16"/>
  <c r="AW155" i="16"/>
  <c r="AX155" i="16"/>
  <c r="AD155" i="16"/>
  <c r="CJ38" i="16"/>
  <c r="AW38" i="16"/>
  <c r="AX38" i="16"/>
  <c r="BQ38" i="16"/>
  <c r="CJ20" i="16"/>
  <c r="BQ20" i="16"/>
  <c r="CJ72" i="16"/>
  <c r="AW72" i="16"/>
  <c r="AX72" i="16"/>
  <c r="BQ72" i="16"/>
  <c r="CJ18" i="16"/>
  <c r="BQ18" i="16"/>
  <c r="CJ42" i="16"/>
  <c r="BQ42" i="16"/>
  <c r="CJ66" i="16"/>
  <c r="BQ66" i="16"/>
  <c r="CJ39" i="16"/>
  <c r="AW39" i="16"/>
  <c r="AX39" i="16"/>
  <c r="BQ39" i="16"/>
  <c r="CJ24" i="16"/>
  <c r="AW24" i="16"/>
  <c r="AX24" i="16"/>
  <c r="BQ24" i="16"/>
  <c r="CJ37" i="16"/>
  <c r="AW37" i="16"/>
  <c r="AX37" i="16"/>
  <c r="BQ37" i="16"/>
  <c r="CJ73" i="16"/>
  <c r="BQ73" i="16"/>
  <c r="CJ26" i="16"/>
  <c r="BQ26" i="16"/>
  <c r="CJ34" i="16"/>
  <c r="BQ34" i="16"/>
  <c r="CJ30" i="16"/>
  <c r="BQ30" i="16"/>
  <c r="CJ53" i="16"/>
  <c r="AW53" i="16"/>
  <c r="AX53" i="16"/>
  <c r="BQ53" i="16"/>
  <c r="CJ94" i="16"/>
  <c r="BQ94" i="16"/>
  <c r="CJ27" i="16"/>
  <c r="BQ27" i="16"/>
  <c r="AD2631" i="17"/>
  <c r="AB2631" i="17"/>
  <c r="AD2569" i="17"/>
  <c r="AB2569" i="17"/>
  <c r="AD1842" i="17"/>
  <c r="AB1842" i="17"/>
  <c r="AB85" i="15"/>
  <c r="AA85" i="15"/>
  <c r="AC85" i="15"/>
  <c r="AD85" i="15"/>
  <c r="K37" i="4"/>
  <c r="AB2423" i="15"/>
  <c r="AD2423" i="15"/>
  <c r="AD2041" i="15"/>
  <c r="AB2041" i="15"/>
  <c r="AW34" i="16"/>
  <c r="AX34" i="16"/>
  <c r="AD2041" i="17"/>
  <c r="AB2041" i="17"/>
  <c r="AB2264" i="17"/>
  <c r="AD2264" i="17"/>
  <c r="AB2314" i="17"/>
  <c r="AD2314" i="17"/>
  <c r="AD2737" i="17"/>
  <c r="AB2737" i="17"/>
  <c r="S39" i="4"/>
  <c r="U39" i="4" s="1"/>
  <c r="K39" i="4"/>
  <c r="AB2671" i="15"/>
  <c r="AD2671" i="15"/>
  <c r="AB2543" i="15"/>
  <c r="AD2543" i="15"/>
  <c r="AB2619" i="15"/>
  <c r="AD2619" i="15"/>
  <c r="AB2025" i="15"/>
  <c r="AD2025" i="15"/>
  <c r="AA32" i="15"/>
  <c r="AC32" i="15"/>
  <c r="AD32" i="15"/>
  <c r="AB2606" i="17"/>
  <c r="AD2606" i="17"/>
  <c r="AB2474" i="17"/>
  <c r="AD2474" i="17"/>
  <c r="AD2735" i="17"/>
  <c r="AB2735" i="17"/>
  <c r="AB1875" i="17"/>
  <c r="AD1875" i="17"/>
  <c r="AB2460" i="17"/>
  <c r="AD2460" i="17"/>
  <c r="AB2626" i="17"/>
  <c r="AD2626" i="17"/>
  <c r="AB1823" i="17"/>
  <c r="AD1823" i="17"/>
  <c r="AB2109" i="17"/>
  <c r="AD2109" i="17"/>
  <c r="AD2594" i="17"/>
  <c r="AB2594" i="17"/>
  <c r="AB2222" i="17"/>
  <c r="AD2222" i="17"/>
  <c r="AB1955" i="17"/>
  <c r="AD1955" i="17"/>
  <c r="AB2712" i="17"/>
  <c r="AD2712" i="17"/>
  <c r="AD2621" i="17"/>
  <c r="AB2621" i="17"/>
  <c r="AB2114" i="17"/>
  <c r="AD2114" i="17"/>
  <c r="AD2715" i="17"/>
  <c r="AB2715" i="17"/>
  <c r="AB2324" i="17"/>
  <c r="AD2324" i="17"/>
  <c r="AD2489" i="17"/>
  <c r="AB2489" i="17"/>
  <c r="AB2720" i="17"/>
  <c r="AD2720" i="17"/>
  <c r="AD2031" i="17"/>
  <c r="AB2031" i="17"/>
  <c r="AB1801" i="17"/>
  <c r="AD1801" i="17"/>
  <c r="AB2614" i="17"/>
  <c r="AD2614" i="17"/>
  <c r="AD2725" i="17"/>
  <c r="AB2725" i="17"/>
  <c r="AD2555" i="17"/>
  <c r="AB2555" i="17"/>
  <c r="AB2492" i="17"/>
  <c r="AD2492" i="17"/>
  <c r="AB2380" i="17"/>
  <c r="AD2380" i="17"/>
  <c r="AD2227" i="17"/>
  <c r="AB2227" i="17"/>
  <c r="AD2023" i="17"/>
  <c r="AB2023" i="17"/>
  <c r="AD2148" i="17"/>
  <c r="AB2148" i="17"/>
  <c r="AB2736" i="17"/>
  <c r="AD2736" i="17"/>
  <c r="AB2706" i="17"/>
  <c r="AD2706" i="17"/>
  <c r="AB2206" i="17"/>
  <c r="AD2206" i="17"/>
  <c r="AB2682" i="17"/>
  <c r="AD2682" i="17"/>
  <c r="AD2444" i="17"/>
  <c r="AB2444" i="17"/>
  <c r="AD2119" i="17"/>
  <c r="AB2119" i="17"/>
  <c r="AB2216" i="17"/>
  <c r="AD2216" i="17"/>
  <c r="AD2463" i="17"/>
  <c r="AB2463" i="17"/>
  <c r="AD2361" i="17"/>
  <c r="AB2361" i="17"/>
  <c r="AD2377" i="17"/>
  <c r="AB2377" i="17"/>
  <c r="AB1944" i="17"/>
  <c r="AD1944" i="17"/>
  <c r="AB1924" i="17"/>
  <c r="AD1924" i="17"/>
  <c r="AB2662" i="17"/>
  <c r="AD2662" i="17"/>
  <c r="AD2011" i="17"/>
  <c r="AB2011" i="17"/>
  <c r="AD2235" i="17"/>
  <c r="AB2235" i="17"/>
  <c r="AW66" i="16"/>
  <c r="AX66" i="16"/>
  <c r="AD1980" i="17"/>
  <c r="AB1980" i="17"/>
  <c r="AD2721" i="17"/>
  <c r="AB2721" i="17"/>
  <c r="AB2184" i="17"/>
  <c r="AD2184" i="17"/>
  <c r="AD2172" i="17"/>
  <c r="AB2172" i="17"/>
  <c r="AB2592" i="17"/>
  <c r="AD2592" i="17"/>
  <c r="AD2472" i="17"/>
  <c r="AB2472" i="17"/>
  <c r="AB2675" i="15"/>
  <c r="AD2675" i="15"/>
  <c r="AD2531" i="17"/>
  <c r="AB2531" i="17"/>
  <c r="AB2137" i="17"/>
  <c r="AD2137" i="17"/>
  <c r="AB2218" i="17"/>
  <c r="AD2218" i="17"/>
  <c r="AD2723" i="17"/>
  <c r="AB2723" i="17"/>
  <c r="AB2212" i="17"/>
  <c r="AD2212" i="17"/>
  <c r="AB2251" i="17"/>
  <c r="AD2251" i="17"/>
  <c r="AB2629" i="17"/>
  <c r="AD2629" i="17"/>
  <c r="AD2296" i="17"/>
  <c r="AB2296" i="17"/>
  <c r="AD2587" i="17"/>
  <c r="AB2587" i="17"/>
  <c r="AD1859" i="17"/>
  <c r="AB1859" i="17"/>
  <c r="AB34" i="15"/>
  <c r="AA34" i="15"/>
  <c r="AC34" i="15"/>
  <c r="AD34" i="15"/>
  <c r="AB2591" i="15"/>
  <c r="AD2591" i="15"/>
  <c r="AD2347" i="15"/>
  <c r="AB2347" i="15"/>
  <c r="AW86" i="16"/>
  <c r="AX86" i="16"/>
  <c r="AD86" i="16"/>
  <c r="AC52" i="16"/>
  <c r="AV52" i="16"/>
  <c r="AB52" i="16"/>
  <c r="AB1822" i="15"/>
  <c r="AD1822" i="15"/>
  <c r="AB2037" i="15"/>
  <c r="AD2037" i="15"/>
  <c r="AD1828" i="15"/>
  <c r="AB1828" i="15"/>
  <c r="AD1834" i="15"/>
  <c r="AB1834" i="15"/>
  <c r="AB1838" i="15"/>
  <c r="AD1838" i="15"/>
  <c r="AB2520" i="17"/>
  <c r="AD2520" i="17"/>
  <c r="AB2327" i="15"/>
  <c r="AD2327" i="15"/>
  <c r="AD2169" i="17"/>
  <c r="AB2169" i="17"/>
  <c r="AD2104" i="17"/>
  <c r="AB2104" i="17"/>
  <c r="AB2280" i="17"/>
  <c r="AD2280" i="17"/>
  <c r="AD2608" i="17"/>
  <c r="AB2608" i="17"/>
  <c r="AD2191" i="17"/>
  <c r="AB2191" i="17"/>
  <c r="AA107" i="15"/>
  <c r="AC107" i="15"/>
  <c r="AD107" i="15"/>
  <c r="AB107" i="15"/>
  <c r="AB1895" i="15"/>
  <c r="AD1895" i="15"/>
  <c r="AB2647" i="15"/>
  <c r="AD2647" i="15"/>
  <c r="AH2455" i="15"/>
  <c r="AA2455" i="15"/>
  <c r="AB2286" i="17"/>
  <c r="AD2286" i="17"/>
  <c r="AD2481" i="17"/>
  <c r="AB2481" i="17"/>
  <c r="AD2401" i="17"/>
  <c r="AB2401" i="17"/>
  <c r="AD2003" i="17"/>
  <c r="AB2003" i="17"/>
  <c r="J43" i="6"/>
  <c r="AH2651" i="15"/>
  <c r="AA2651" i="15"/>
  <c r="AB1942" i="17"/>
  <c r="AD1942" i="17"/>
  <c r="AD2341" i="17"/>
  <c r="AB2341" i="17"/>
  <c r="AD2517" i="17"/>
  <c r="AB2517" i="17"/>
  <c r="AB1887" i="17"/>
  <c r="AD1887" i="17"/>
  <c r="AD2091" i="17"/>
  <c r="AB2091" i="17"/>
  <c r="K33" i="4"/>
  <c r="AH2707" i="15"/>
  <c r="AA2707" i="15"/>
  <c r="AB2211" i="17"/>
  <c r="AD2211" i="17"/>
  <c r="AD2727" i="17"/>
  <c r="AB2727" i="17"/>
  <c r="AB41" i="15"/>
  <c r="AA41" i="15"/>
  <c r="AC41" i="15"/>
  <c r="AD41" i="15"/>
  <c r="AA119" i="15"/>
  <c r="AC119" i="15"/>
  <c r="AD119" i="15"/>
  <c r="AB119" i="15"/>
  <c r="W11" i="14"/>
  <c r="E14" i="14"/>
  <c r="AH2495" i="15"/>
  <c r="AA2495" i="15"/>
  <c r="J51" i="7"/>
  <c r="AH2315" i="15"/>
  <c r="AA2315" i="15"/>
  <c r="CJ21" i="16"/>
  <c r="BQ21" i="16"/>
  <c r="CJ59" i="16"/>
  <c r="AW59" i="16"/>
  <c r="AX59" i="16"/>
  <c r="BQ59" i="16"/>
  <c r="CJ10" i="16"/>
  <c r="BQ10" i="16"/>
  <c r="CJ33" i="16"/>
  <c r="AW33" i="16"/>
  <c r="AX33" i="16"/>
  <c r="BQ33" i="16"/>
  <c r="CJ84" i="16"/>
  <c r="BQ84" i="16"/>
  <c r="CJ86" i="16"/>
  <c r="BQ86" i="16"/>
  <c r="CJ70" i="16"/>
  <c r="BQ70" i="16"/>
  <c r="CJ5" i="16"/>
  <c r="BQ5" i="16"/>
  <c r="CJ7" i="16"/>
  <c r="BQ7" i="16"/>
  <c r="CJ31" i="16"/>
  <c r="AW31" i="16"/>
  <c r="AX31" i="16"/>
  <c r="BQ31" i="16"/>
  <c r="CJ22" i="16"/>
  <c r="BQ22" i="16"/>
  <c r="CJ58" i="16"/>
  <c r="BQ58" i="16"/>
  <c r="AB2133" i="17"/>
  <c r="AD2133" i="17"/>
  <c r="AB1958" i="17"/>
  <c r="AD1958" i="17"/>
  <c r="AB2350" i="17"/>
  <c r="AD2350" i="17"/>
  <c r="AB24" i="15"/>
  <c r="AA24" i="15"/>
  <c r="AC24" i="15"/>
  <c r="AD24" i="15"/>
  <c r="AB2359" i="15"/>
  <c r="AD2359" i="15"/>
  <c r="AH2627" i="15"/>
  <c r="AA2627" i="15"/>
  <c r="AD2327" i="17"/>
  <c r="AB2327" i="17"/>
  <c r="AB2716" i="17"/>
  <c r="AD2716" i="17"/>
  <c r="AB2506" i="17"/>
  <c r="AD2506" i="17"/>
  <c r="AD1876" i="17"/>
  <c r="AB1876" i="17"/>
  <c r="V39" i="4"/>
  <c r="R39" i="4"/>
  <c r="AB2479" i="15"/>
  <c r="AD2479" i="15"/>
  <c r="AH2427" i="15"/>
  <c r="AA2427" i="15"/>
  <c r="J50" i="7"/>
  <c r="AD154" i="16"/>
  <c r="AW154" i="16"/>
  <c r="AX154" i="16"/>
  <c r="AD2213" i="17"/>
  <c r="AB2213" i="17"/>
  <c r="AB2012" i="17"/>
  <c r="AD2012" i="17"/>
  <c r="AD2665" i="17"/>
  <c r="AB2665" i="17"/>
  <c r="AB1990" i="17"/>
  <c r="AD1990" i="17"/>
  <c r="AD1796" i="17"/>
  <c r="AB1796" i="17"/>
  <c r="AB2724" i="17"/>
  <c r="AD2724" i="17"/>
  <c r="AD2173" i="17"/>
  <c r="AB2173" i="17"/>
  <c r="AD2210" i="17"/>
  <c r="AB2210" i="17"/>
  <c r="AD2249" i="17"/>
  <c r="AB2249" i="17"/>
  <c r="AB2241" i="17"/>
  <c r="AD2241" i="17"/>
  <c r="AB2139" i="17"/>
  <c r="AD2139" i="17"/>
  <c r="AB2297" i="17"/>
  <c r="AD2297" i="17"/>
  <c r="AB2540" i="17"/>
  <c r="AD2540" i="17"/>
  <c r="AB2232" i="17"/>
  <c r="AD2232" i="17"/>
  <c r="AD2369" i="17"/>
  <c r="AB2369" i="17"/>
  <c r="AD2283" i="17"/>
  <c r="AB2283" i="17"/>
  <c r="AD2563" i="17"/>
  <c r="AB2563" i="17"/>
  <c r="AB2644" i="17"/>
  <c r="AD2644" i="17"/>
  <c r="AD1921" i="17"/>
  <c r="AB1921" i="17"/>
  <c r="AD1874" i="17"/>
  <c r="AB1874" i="17"/>
  <c r="AB1819" i="17"/>
  <c r="AD1819" i="17"/>
  <c r="AD2015" i="17"/>
  <c r="AB2015" i="17"/>
  <c r="AD2473" i="17"/>
  <c r="AB2473" i="17"/>
  <c r="AD2714" i="17"/>
  <c r="AB2714" i="17"/>
  <c r="AB2294" i="17"/>
  <c r="AD2294" i="17"/>
  <c r="AD2197" i="17"/>
  <c r="AB2197" i="17"/>
  <c r="AB2396" i="17"/>
  <c r="AD2396" i="17"/>
  <c r="AD1828" i="17"/>
  <c r="AB1828" i="17"/>
  <c r="AB1996" i="17"/>
  <c r="AD1996" i="17"/>
  <c r="AB2705" i="17"/>
  <c r="AD2705" i="17"/>
  <c r="AD2263" i="17"/>
  <c r="AB2263" i="17"/>
  <c r="AB1789" i="17"/>
  <c r="AD1789" i="17"/>
  <c r="AD2221" i="17"/>
  <c r="AB2221" i="17"/>
  <c r="AD2334" i="17"/>
  <c r="AB2334" i="17"/>
  <c r="AD1909" i="17"/>
  <c r="AB1909" i="17"/>
  <c r="AW74" i="16"/>
  <c r="AX74" i="16"/>
  <c r="AB2730" i="17"/>
  <c r="AD2730" i="17"/>
  <c r="AB2408" i="17"/>
  <c r="AD2408" i="17"/>
  <c r="AB2153" i="17"/>
  <c r="AD2153" i="17"/>
  <c r="AD1816" i="17"/>
  <c r="AB1816" i="17"/>
  <c r="AB2727" i="15"/>
  <c r="AD2727" i="15"/>
  <c r="AB2599" i="15"/>
  <c r="AD2599" i="15"/>
  <c r="N76" i="7"/>
  <c r="AH2483" i="15"/>
  <c r="AA2483" i="15"/>
  <c r="AB2009" i="15"/>
  <c r="AD2009" i="15"/>
  <c r="AW115" i="16"/>
  <c r="AX115" i="16"/>
  <c r="AD115" i="16"/>
  <c r="AB2658" i="17"/>
  <c r="AD2658" i="17"/>
  <c r="AB2398" i="17"/>
  <c r="AD2398" i="17"/>
  <c r="AD2090" i="17"/>
  <c r="AB2090" i="17"/>
  <c r="AD2559" i="17"/>
  <c r="AB2559" i="17"/>
  <c r="AB2666" i="17"/>
  <c r="AD2666" i="17"/>
  <c r="AB2688" i="17"/>
  <c r="AD2688" i="17"/>
  <c r="AD2512" i="17"/>
  <c r="AB2512" i="17"/>
  <c r="AB2175" i="17"/>
  <c r="AD2175" i="17"/>
  <c r="AA54" i="15"/>
  <c r="AC54" i="15"/>
  <c r="AD54" i="15"/>
  <c r="AB54" i="15"/>
  <c r="J49" i="6"/>
  <c r="AB2719" i="15"/>
  <c r="AD2719" i="15"/>
  <c r="AB2399" i="15"/>
  <c r="AD2399" i="15"/>
  <c r="AD2667" i="15"/>
  <c r="AB2667" i="15"/>
  <c r="AW99" i="16"/>
  <c r="AX99" i="16"/>
  <c r="AD99" i="16"/>
  <c r="AH1983" i="15"/>
  <c r="AA1983" i="15"/>
  <c r="AV127" i="16"/>
  <c r="AB127" i="16"/>
  <c r="AC127" i="16"/>
  <c r="AH1935" i="15"/>
  <c r="AA1935" i="15"/>
  <c r="AV126" i="16"/>
  <c r="AB2053" i="15"/>
  <c r="AD2053" i="15"/>
  <c r="AH1903" i="15"/>
  <c r="AA1903" i="15"/>
  <c r="AH2021" i="15"/>
  <c r="AA2021" i="15"/>
  <c r="AH44" i="16"/>
  <c r="AA44" i="16"/>
  <c r="AD1796" i="15"/>
  <c r="AB1796" i="15"/>
  <c r="AH1855" i="15"/>
  <c r="AA1855" i="15"/>
  <c r="AH1810" i="15"/>
  <c r="AA1810" i="15"/>
  <c r="AH1851" i="15"/>
  <c r="AA1851" i="15"/>
  <c r="AD1824" i="15"/>
  <c r="AB1824" i="15"/>
  <c r="AB1923" i="15"/>
  <c r="AD1923" i="15"/>
  <c r="AD127" i="16"/>
  <c r="AW127" i="16"/>
  <c r="AX127" i="16"/>
  <c r="AB1903" i="15"/>
  <c r="AD1903" i="15"/>
  <c r="AB1851" i="15"/>
  <c r="AD1851" i="15"/>
  <c r="AB2483" i="15"/>
  <c r="AD2483" i="15"/>
  <c r="AB2455" i="15"/>
  <c r="AD2455" i="15"/>
  <c r="AB1989" i="15"/>
  <c r="AD1989" i="15"/>
  <c r="AD1810" i="15"/>
  <c r="AB1810" i="15"/>
  <c r="AB2495" i="15"/>
  <c r="AD2495" i="15"/>
  <c r="AD2699" i="15"/>
  <c r="AB2699" i="15"/>
  <c r="AD2005" i="15"/>
  <c r="AB2005" i="15"/>
  <c r="AB2013" i="15"/>
  <c r="AD2013" i="15"/>
  <c r="AB2431" i="15"/>
  <c r="AD2431" i="15"/>
  <c r="AB1875" i="15"/>
  <c r="AD1875" i="15"/>
  <c r="AB2555" i="15"/>
  <c r="AD2555" i="15"/>
  <c r="AB2487" i="15"/>
  <c r="AD2487" i="15"/>
  <c r="AB1840" i="15"/>
  <c r="AD1840" i="15"/>
  <c r="BA1937" i="16"/>
  <c r="AV1937" i="16"/>
  <c r="BB94" i="15"/>
  <c r="AZ94" i="15"/>
  <c r="AX94" i="15"/>
  <c r="CL16" i="16"/>
  <c r="BB45" i="15"/>
  <c r="AZ45" i="15"/>
  <c r="AX45" i="15"/>
  <c r="AH137" i="16"/>
  <c r="AA137" i="16"/>
  <c r="BA2114" i="16"/>
  <c r="AV2114" i="16"/>
  <c r="BB65" i="15"/>
  <c r="AZ65" i="15"/>
  <c r="AX65" i="15"/>
  <c r="BA2105" i="16"/>
  <c r="AV2105" i="16"/>
  <c r="BB33" i="15"/>
  <c r="AZ33" i="15"/>
  <c r="AX33" i="15"/>
  <c r="BA2113" i="16"/>
  <c r="AV2113" i="16"/>
  <c r="BA2110" i="16"/>
  <c r="AV2110" i="16"/>
  <c r="BA2086" i="16"/>
  <c r="AV2086" i="16"/>
  <c r="BA2049" i="16"/>
  <c r="AV2049" i="16"/>
  <c r="BA1809" i="16"/>
  <c r="AV1809" i="16"/>
  <c r="CL19" i="16"/>
  <c r="BA1781" i="16"/>
  <c r="AV1781" i="16"/>
  <c r="AH55" i="16"/>
  <c r="AA55" i="16"/>
  <c r="AD2715" i="15"/>
  <c r="AB2715" i="15"/>
  <c r="AD1808" i="15"/>
  <c r="AB1808" i="15"/>
  <c r="AV44" i="16"/>
  <c r="AB44" i="16"/>
  <c r="AC44" i="16"/>
  <c r="AD1792" i="15"/>
  <c r="AB1792" i="15"/>
  <c r="AB2351" i="15"/>
  <c r="AD2351" i="15"/>
  <c r="AB2367" i="15"/>
  <c r="AD2367" i="15"/>
  <c r="AD2639" i="15"/>
  <c r="AB2639" i="15"/>
  <c r="AB2017" i="15"/>
  <c r="AD2017" i="15"/>
  <c r="AB2683" i="15"/>
  <c r="AD2683" i="15"/>
  <c r="AB2531" i="15"/>
  <c r="AD2531" i="15"/>
  <c r="AB2679" i="15"/>
  <c r="AD2679" i="15"/>
  <c r="AB153" i="15"/>
  <c r="AA153" i="15"/>
  <c r="AC153" i="15"/>
  <c r="AD153" i="15"/>
  <c r="AV60" i="16"/>
  <c r="AB60" i="16"/>
  <c r="AC60" i="16"/>
  <c r="AV84" i="16"/>
  <c r="AB84" i="16"/>
  <c r="AC84" i="16"/>
  <c r="CJ11" i="16"/>
  <c r="BQ11" i="16"/>
  <c r="AA113" i="15"/>
  <c r="AC113" i="15"/>
  <c r="AD113" i="15"/>
  <c r="AB113" i="15"/>
  <c r="AV142" i="16"/>
  <c r="AB142" i="16"/>
  <c r="AC142" i="16"/>
  <c r="AB2315" i="15"/>
  <c r="AD2315" i="15"/>
  <c r="AB2021" i="15"/>
  <c r="AD2021" i="15"/>
  <c r="AD1935" i="15"/>
  <c r="AB1935" i="15"/>
  <c r="AD158" i="16"/>
  <c r="AW158" i="16"/>
  <c r="AX158" i="16"/>
  <c r="AB1985" i="15"/>
  <c r="AD1985" i="15"/>
  <c r="AB2547" i="15"/>
  <c r="AD2547" i="15"/>
  <c r="AB2615" i="15"/>
  <c r="AD2615" i="15"/>
  <c r="AB1816" i="15"/>
  <c r="AD1816" i="15"/>
  <c r="AB2371" i="15"/>
  <c r="AD2371" i="15"/>
  <c r="AB2395" i="15"/>
  <c r="AD2395" i="15"/>
  <c r="AW108" i="16"/>
  <c r="AX108" i="16"/>
  <c r="AD108" i="16"/>
  <c r="AB1997" i="15"/>
  <c r="AD1997" i="15"/>
  <c r="AB1959" i="15"/>
  <c r="AD1959" i="15"/>
  <c r="AB2435" i="15"/>
  <c r="AD2435" i="15"/>
  <c r="BA2097" i="16"/>
  <c r="AV2097" i="16"/>
  <c r="CJ12" i="16"/>
  <c r="BQ12" i="16"/>
  <c r="BA1901" i="16"/>
  <c r="AV1901" i="16"/>
  <c r="AH25" i="16"/>
  <c r="AA25" i="16"/>
  <c r="BA2082" i="16"/>
  <c r="AV2082" i="16"/>
  <c r="BB76" i="15"/>
  <c r="AZ76" i="15"/>
  <c r="AX76" i="15"/>
  <c r="AD2001" i="15"/>
  <c r="AB2001" i="15"/>
  <c r="AD1784" i="15"/>
  <c r="AB1784" i="15"/>
  <c r="AD1818" i="15"/>
  <c r="AB1818" i="15"/>
  <c r="AB1907" i="15"/>
  <c r="AD1907" i="15"/>
  <c r="AB2687" i="15"/>
  <c r="AD2687" i="15"/>
  <c r="BA2053" i="16"/>
  <c r="AV2053" i="16"/>
  <c r="BB84" i="15"/>
  <c r="AZ84" i="15"/>
  <c r="AX84" i="15"/>
  <c r="BA2045" i="16"/>
  <c r="AV2045" i="16"/>
  <c r="AV153" i="16"/>
  <c r="AB153" i="16"/>
  <c r="AC153" i="16"/>
  <c r="AH111" i="16"/>
  <c r="AA111" i="16"/>
  <c r="AA105" i="15"/>
  <c r="AC105" i="15"/>
  <c r="AD105" i="15"/>
  <c r="AB105" i="15"/>
  <c r="BA1829" i="16"/>
  <c r="AV1829" i="16"/>
  <c r="BA1989" i="16"/>
  <c r="AV1989" i="16"/>
  <c r="BA1981" i="16"/>
  <c r="AV1981" i="16"/>
  <c r="AB149" i="15"/>
  <c r="AA149" i="15"/>
  <c r="AC149" i="15"/>
  <c r="AD149" i="15"/>
  <c r="BA2021" i="16"/>
  <c r="AV2021" i="16"/>
  <c r="BA2061" i="16"/>
  <c r="AV2061" i="16"/>
  <c r="AB2631" i="15"/>
  <c r="AD2631" i="15"/>
  <c r="AD2511" i="15"/>
  <c r="AB2511" i="15"/>
  <c r="AB1855" i="15"/>
  <c r="AD1855" i="15"/>
  <c r="AB2651" i="15"/>
  <c r="AD2651" i="15"/>
  <c r="AB1788" i="15"/>
  <c r="AD1788" i="15"/>
  <c r="AW91" i="16"/>
  <c r="AX91" i="16"/>
  <c r="AD91" i="16"/>
  <c r="AD1790" i="15"/>
  <c r="AB1790" i="15"/>
  <c r="AD2731" i="15"/>
  <c r="AB2731" i="15"/>
  <c r="AB2491" i="15"/>
  <c r="AD2491" i="15"/>
  <c r="AB2339" i="15"/>
  <c r="AD2339" i="15"/>
  <c r="AW68" i="16"/>
  <c r="AX68" i="16"/>
  <c r="AD68" i="16"/>
  <c r="AB2583" i="15"/>
  <c r="AD2583" i="15"/>
  <c r="AB1846" i="15"/>
  <c r="AD1846" i="15"/>
  <c r="AB2607" i="15"/>
  <c r="AD2607" i="15"/>
  <c r="AB2323" i="15"/>
  <c r="AD2323" i="15"/>
  <c r="AB2403" i="15"/>
  <c r="AD2403" i="15"/>
  <c r="AB1879" i="15"/>
  <c r="AD1879" i="15"/>
  <c r="AB2551" i="15"/>
  <c r="AD2551" i="15"/>
  <c r="BA2066" i="16"/>
  <c r="AV2066" i="16"/>
  <c r="BA1873" i="16"/>
  <c r="AV1873" i="16"/>
  <c r="BB25" i="15"/>
  <c r="AZ25" i="15"/>
  <c r="AX25" i="15"/>
  <c r="AH92" i="16"/>
  <c r="AA92" i="16"/>
  <c r="BA2069" i="16"/>
  <c r="AV2069" i="16"/>
  <c r="BA2118" i="16"/>
  <c r="AV2118" i="16"/>
  <c r="AH133" i="15"/>
  <c r="BA1789" i="16"/>
  <c r="AV1789" i="16"/>
  <c r="BA2013" i="16"/>
  <c r="AV2013" i="16"/>
  <c r="BA2094" i="16"/>
  <c r="AV2094" i="16"/>
  <c r="BA1845" i="16"/>
  <c r="AV1845" i="16"/>
  <c r="CL14" i="16"/>
  <c r="BA1889" i="16"/>
  <c r="AV1889" i="16"/>
  <c r="BA1869" i="16"/>
  <c r="AV1869" i="16"/>
  <c r="BA1953" i="16"/>
  <c r="AV1953" i="16"/>
  <c r="AH25" i="15"/>
  <c r="AB1891" i="15"/>
  <c r="AD1891" i="15"/>
  <c r="AB1967" i="15"/>
  <c r="AD1967" i="15"/>
  <c r="AB2519" i="15"/>
  <c r="AD2519" i="15"/>
  <c r="AB1953" i="15"/>
  <c r="AD1953" i="15"/>
  <c r="AB2443" i="15"/>
  <c r="AD2443" i="15"/>
  <c r="AB2375" i="15"/>
  <c r="AD2375" i="15"/>
  <c r="AD2383" i="15"/>
  <c r="AB2383" i="15"/>
  <c r="AB1975" i="15"/>
  <c r="AD1975" i="15"/>
  <c r="AD1899" i="15"/>
  <c r="AB1899" i="15"/>
  <c r="AD2475" i="15"/>
  <c r="AB2475" i="15"/>
  <c r="AV160" i="16"/>
  <c r="AC160" i="16"/>
  <c r="AB160" i="16"/>
  <c r="AA117" i="15"/>
  <c r="AC117" i="15"/>
  <c r="AD117" i="15"/>
  <c r="AB117" i="15"/>
  <c r="AB137" i="15"/>
  <c r="AA137" i="15"/>
  <c r="AC137" i="15"/>
  <c r="AD137" i="15"/>
  <c r="AB1820" i="15"/>
  <c r="AD1820" i="15"/>
  <c r="AB2707" i="15"/>
  <c r="AD2707" i="15"/>
  <c r="AD1804" i="15"/>
  <c r="AB1804" i="15"/>
  <c r="AB1983" i="15"/>
  <c r="AD1983" i="15"/>
  <c r="AB2627" i="15"/>
  <c r="AD2627" i="15"/>
  <c r="AW52" i="16"/>
  <c r="AX52" i="16"/>
  <c r="AD52" i="16"/>
  <c r="AD2539" i="15"/>
  <c r="AB2539" i="15"/>
  <c r="AW89" i="16"/>
  <c r="AX89" i="16"/>
  <c r="AD89" i="16"/>
  <c r="AD1836" i="15"/>
  <c r="AB1836" i="15"/>
  <c r="AB1969" i="15"/>
  <c r="AD1969" i="15"/>
  <c r="AB2415" i="15"/>
  <c r="AD2415" i="15"/>
  <c r="AB2379" i="15"/>
  <c r="AD2379" i="15"/>
  <c r="AB2711" i="15"/>
  <c r="AD2711" i="15"/>
  <c r="AB1927" i="15"/>
  <c r="AD1927" i="15"/>
  <c r="AB2611" i="15"/>
  <c r="AD2611" i="15"/>
  <c r="AB2695" i="15"/>
  <c r="AD2695" i="15"/>
  <c r="AD1826" i="15"/>
  <c r="AB1826" i="15"/>
  <c r="AB2045" i="15"/>
  <c r="AD2045" i="15"/>
  <c r="BA1965" i="16"/>
  <c r="AV1965" i="16"/>
  <c r="BA1821" i="16"/>
  <c r="AV1821" i="16"/>
  <c r="AH45" i="16"/>
  <c r="AA45" i="16"/>
  <c r="BB27" i="15"/>
  <c r="AZ27" i="15"/>
  <c r="AX27" i="15"/>
  <c r="BA1861" i="16"/>
  <c r="AV1861" i="16"/>
  <c r="AB121" i="15"/>
  <c r="AA121" i="15"/>
  <c r="AC121" i="15"/>
  <c r="AD121" i="15"/>
  <c r="AV156" i="16"/>
  <c r="AC156" i="16"/>
  <c r="AB156" i="16"/>
  <c r="AH77" i="16"/>
  <c r="AA77" i="16"/>
  <c r="AV27" i="16"/>
  <c r="AB27" i="16"/>
  <c r="AC27" i="16"/>
  <c r="AH140" i="16"/>
  <c r="AA140" i="16"/>
  <c r="AV28" i="16"/>
  <c r="AC28" i="16"/>
  <c r="AB28" i="16"/>
  <c r="AV87" i="16"/>
  <c r="AB87" i="16"/>
  <c r="AC87" i="16"/>
  <c r="AB1919" i="15"/>
  <c r="AD1919" i="15"/>
  <c r="AB2427" i="15"/>
  <c r="AD2427" i="15"/>
  <c r="AB2463" i="15"/>
  <c r="AD2463" i="15"/>
  <c r="AD1830" i="15"/>
  <c r="AB1830" i="15"/>
  <c r="AD1812" i="15"/>
  <c r="AB1812" i="15"/>
  <c r="AB2691" i="15"/>
  <c r="AD2691" i="15"/>
  <c r="AD1782" i="15"/>
  <c r="AB1782" i="15"/>
  <c r="AB2451" i="15"/>
  <c r="AD2451" i="15"/>
  <c r="AW121" i="16"/>
  <c r="AX121" i="16"/>
  <c r="AD121" i="16"/>
  <c r="AC57" i="16"/>
  <c r="AV57" i="16"/>
  <c r="AB57" i="16"/>
  <c r="AD1800" i="15"/>
  <c r="AB1800" i="15"/>
  <c r="AB2407" i="15"/>
  <c r="AD2407" i="15"/>
  <c r="AB2567" i="15"/>
  <c r="AD2567" i="15"/>
  <c r="BA2106" i="16"/>
  <c r="AV2106" i="16"/>
  <c r="BA1909" i="16"/>
  <c r="AV1909" i="16"/>
  <c r="BA1857" i="16"/>
  <c r="AV1857" i="16"/>
  <c r="AH147" i="16"/>
  <c r="AA147" i="16"/>
  <c r="AH129" i="15"/>
  <c r="BB58" i="15"/>
  <c r="AZ58" i="15"/>
  <c r="AX58" i="15"/>
  <c r="BB40" i="15"/>
  <c r="AZ40" i="15"/>
  <c r="AX40" i="15"/>
  <c r="BA1997" i="16"/>
  <c r="AV1997" i="16"/>
  <c r="CL15" i="16"/>
  <c r="AA145" i="15"/>
  <c r="AC145" i="15"/>
  <c r="AD145" i="15"/>
  <c r="AB145" i="15"/>
  <c r="AW156" i="16"/>
  <c r="AX156" i="16"/>
  <c r="AD156" i="16"/>
  <c r="AA25" i="15"/>
  <c r="AC25" i="15"/>
  <c r="AD25" i="15"/>
  <c r="AB25" i="15"/>
  <c r="AC55" i="16"/>
  <c r="AV55" i="16"/>
  <c r="AB55" i="16"/>
  <c r="AV140" i="16"/>
  <c r="AC140" i="16"/>
  <c r="AB140" i="16"/>
  <c r="AB133" i="15"/>
  <c r="AA133" i="15"/>
  <c r="AC133" i="15"/>
  <c r="AD133" i="15"/>
  <c r="AV111" i="16"/>
  <c r="AC111" i="16"/>
  <c r="AB111" i="16"/>
  <c r="AW60" i="16"/>
  <c r="AX60" i="16"/>
  <c r="AD60" i="16"/>
  <c r="AW44" i="16"/>
  <c r="AX44" i="16"/>
  <c r="AD44" i="16"/>
  <c r="AD160" i="16"/>
  <c r="AW160" i="16"/>
  <c r="AX160" i="16"/>
  <c r="CJ16" i="16"/>
  <c r="BQ16" i="16"/>
  <c r="AW28" i="16"/>
  <c r="AX28" i="16"/>
  <c r="AD28" i="16"/>
  <c r="AV147" i="16"/>
  <c r="AC147" i="16"/>
  <c r="AB147" i="16"/>
  <c r="AW27" i="16"/>
  <c r="AX27" i="16"/>
  <c r="AD27" i="16"/>
  <c r="AD87" i="16"/>
  <c r="AW87" i="16"/>
  <c r="AX87" i="16"/>
  <c r="AW153" i="16"/>
  <c r="AX153" i="16"/>
  <c r="AD153" i="16"/>
  <c r="CJ19" i="16"/>
  <c r="BQ19" i="16"/>
  <c r="CJ15" i="16"/>
  <c r="BQ15" i="16"/>
  <c r="AW57" i="16"/>
  <c r="AX57" i="16"/>
  <c r="AD57" i="16"/>
  <c r="CJ14" i="16"/>
  <c r="BQ14" i="16"/>
  <c r="AA129" i="15"/>
  <c r="AC129" i="15"/>
  <c r="AD129" i="15"/>
  <c r="AB129" i="15"/>
  <c r="AV77" i="16"/>
  <c r="AB77" i="16"/>
  <c r="AC77" i="16"/>
  <c r="AC92" i="16"/>
  <c r="AB92" i="16"/>
  <c r="AV92" i="16"/>
  <c r="AV45" i="16"/>
  <c r="AC45" i="16"/>
  <c r="AB45" i="16"/>
  <c r="AW84" i="16"/>
  <c r="AX84" i="16"/>
  <c r="AD84" i="16"/>
  <c r="AC25" i="16"/>
  <c r="AV25" i="16"/>
  <c r="AB25" i="16"/>
  <c r="AD142" i="16"/>
  <c r="AW142" i="16"/>
  <c r="AX142" i="16"/>
  <c r="AV137" i="16"/>
  <c r="AC137" i="16"/>
  <c r="AB137" i="16"/>
  <c r="AD77" i="16"/>
  <c r="AW77" i="16"/>
  <c r="AX77" i="16"/>
  <c r="AD111" i="16"/>
  <c r="AW111" i="16"/>
  <c r="AX111" i="16"/>
  <c r="AW92" i="16"/>
  <c r="AX92" i="16"/>
  <c r="AD92" i="16"/>
  <c r="AW147" i="16"/>
  <c r="AX147" i="16"/>
  <c r="AD147" i="16"/>
  <c r="AW55" i="16"/>
  <c r="AX55" i="16"/>
  <c r="AD55" i="16"/>
  <c r="AW25" i="16"/>
  <c r="AX25" i="16"/>
  <c r="AD25" i="16"/>
  <c r="AC11" i="15"/>
  <c r="AW137" i="16"/>
  <c r="AX137" i="16"/>
  <c r="AD137" i="16"/>
  <c r="AD45" i="16"/>
  <c r="AW45" i="16"/>
  <c r="AX45" i="16"/>
  <c r="AW140" i="16"/>
  <c r="AX140" i="16"/>
  <c r="AD140" i="16"/>
  <c r="AC11" i="16"/>
  <c r="AC12" i="16"/>
  <c r="BC11" i="16"/>
  <c r="BD12" i="16"/>
  <c r="B15" i="3"/>
  <c r="P13" i="3"/>
  <c r="C13" i="3"/>
  <c r="I13" i="3"/>
  <c r="O13" i="3"/>
  <c r="K13" i="3"/>
  <c r="E13" i="3"/>
  <c r="Q13" i="3"/>
  <c r="G13" i="3"/>
  <c r="F13" i="3"/>
  <c r="M13" i="3"/>
  <c r="D13" i="3"/>
  <c r="L13" i="3"/>
  <c r="N13" i="3"/>
  <c r="J13" i="3"/>
  <c r="H13" i="3"/>
  <c r="H71" i="12"/>
  <c r="I71" i="12"/>
  <c r="J71" i="12"/>
  <c r="F71" i="12"/>
  <c r="L71" i="12"/>
  <c r="K71" i="12"/>
  <c r="F67" i="18"/>
  <c r="H67" i="18"/>
  <c r="J67" i="18"/>
  <c r="I67" i="18"/>
  <c r="K67" i="18"/>
  <c r="L67" i="18"/>
  <c r="F60" i="18"/>
  <c r="K60" i="18"/>
  <c r="H60" i="18"/>
  <c r="J60" i="18"/>
  <c r="I60" i="18"/>
  <c r="L60" i="18"/>
  <c r="R44" i="9"/>
  <c r="T44" i="9" s="1"/>
  <c r="U44" i="9"/>
  <c r="H21" i="12"/>
  <c r="J21" i="12"/>
  <c r="F21" i="12"/>
  <c r="L21" i="12"/>
  <c r="K21" i="12"/>
  <c r="K67" i="12"/>
  <c r="H67" i="12"/>
  <c r="L67" i="12"/>
  <c r="I67" i="12"/>
  <c r="J67" i="12"/>
  <c r="Q13" i="12"/>
  <c r="I13" i="12"/>
  <c r="J81" i="12"/>
  <c r="K81" i="12"/>
  <c r="H25" i="12"/>
  <c r="L25" i="12"/>
  <c r="F25" i="12"/>
  <c r="H83" i="12"/>
  <c r="K83" i="12"/>
  <c r="L83" i="12"/>
  <c r="I83" i="12"/>
  <c r="J83" i="12"/>
  <c r="H78" i="12"/>
  <c r="L78" i="12"/>
  <c r="K78" i="12"/>
  <c r="H29" i="12"/>
  <c r="K29" i="12"/>
  <c r="L29" i="12"/>
  <c r="F29" i="12"/>
  <c r="L46" i="12"/>
  <c r="F46" i="12"/>
  <c r="L13" i="18"/>
  <c r="F13" i="18"/>
  <c r="P13" i="18"/>
  <c r="J13" i="18"/>
  <c r="D13" i="18"/>
  <c r="N13" i="18"/>
  <c r="H58" i="12"/>
  <c r="K58" i="12"/>
  <c r="I58" i="12"/>
  <c r="L58" i="12"/>
  <c r="Z11" i="9"/>
  <c r="Z38" i="9"/>
  <c r="P139" i="9"/>
  <c r="R139" i="9" s="1"/>
  <c r="T139" i="9" s="1"/>
  <c r="P123" i="9"/>
  <c r="R123" i="9" s="1"/>
  <c r="T123" i="9" s="1"/>
  <c r="P107" i="9"/>
  <c r="R107" i="9" s="1"/>
  <c r="T107" i="9" s="1"/>
  <c r="P91" i="9"/>
  <c r="R91" i="9" s="1"/>
  <c r="T91" i="9" s="1"/>
  <c r="P75" i="9"/>
  <c r="P59" i="9"/>
  <c r="R59" i="9" s="1"/>
  <c r="T59" i="9" s="1"/>
  <c r="P43" i="9"/>
  <c r="P27" i="9"/>
  <c r="Z29" i="9"/>
  <c r="Z36" i="9"/>
  <c r="P140" i="9"/>
  <c r="R140" i="9" s="1"/>
  <c r="T140" i="9" s="1"/>
  <c r="P124" i="9"/>
  <c r="U124" i="9" s="1"/>
  <c r="P108" i="9"/>
  <c r="U108" i="9" s="1"/>
  <c r="P92" i="9"/>
  <c r="R92" i="9" s="1"/>
  <c r="T92" i="9" s="1"/>
  <c r="P76" i="9"/>
  <c r="P60" i="9"/>
  <c r="Z34" i="9"/>
  <c r="P133" i="9"/>
  <c r="R133" i="9" s="1"/>
  <c r="T133" i="9" s="1"/>
  <c r="P117" i="9"/>
  <c r="R117" i="9" s="1"/>
  <c r="T117" i="9" s="1"/>
  <c r="P101" i="9"/>
  <c r="P85" i="9"/>
  <c r="U85" i="9" s="1"/>
  <c r="P69" i="9"/>
  <c r="R69" i="9" s="1"/>
  <c r="T69" i="9" s="1"/>
  <c r="P53" i="9"/>
  <c r="P37" i="9"/>
  <c r="U37" i="9" s="1"/>
  <c r="P21" i="9"/>
  <c r="U21" i="9" s="1"/>
  <c r="Z25" i="9"/>
  <c r="Z32" i="9"/>
  <c r="P134" i="9"/>
  <c r="Z12" i="9"/>
  <c r="Z27" i="9"/>
  <c r="P141" i="9"/>
  <c r="R141" i="9" s="1"/>
  <c r="P142" i="9"/>
  <c r="R142" i="9" s="1"/>
  <c r="P143" i="9"/>
  <c r="R143" i="9" s="1"/>
  <c r="Z30" i="9"/>
  <c r="P127" i="9"/>
  <c r="R127" i="9" s="1"/>
  <c r="T127" i="9" s="1"/>
  <c r="P111" i="9"/>
  <c r="P95" i="9"/>
  <c r="U95" i="9" s="1"/>
  <c r="P79" i="9"/>
  <c r="U79" i="9" s="1"/>
  <c r="P63" i="9"/>
  <c r="U63" i="9" s="1"/>
  <c r="P47" i="9"/>
  <c r="R47" i="9" s="1"/>
  <c r="T47" i="9" s="1"/>
  <c r="P31" i="9"/>
  <c r="R31" i="9" s="1"/>
  <c r="T31" i="9" s="1"/>
  <c r="Z47" i="9"/>
  <c r="Z24" i="9"/>
  <c r="Z28" i="9"/>
  <c r="P128" i="9"/>
  <c r="P112" i="9"/>
  <c r="U112" i="9" s="1"/>
  <c r="P96" i="9"/>
  <c r="U96" i="9" s="1"/>
  <c r="P80" i="9"/>
  <c r="U80" i="9" s="1"/>
  <c r="P64" i="9"/>
  <c r="U64" i="9" s="1"/>
  <c r="P52" i="9"/>
  <c r="U52" i="9" s="1"/>
  <c r="Z3" i="9"/>
  <c r="Z31" i="9"/>
  <c r="Z26" i="9"/>
  <c r="P137" i="9"/>
  <c r="U137" i="9" s="1"/>
  <c r="P121" i="9"/>
  <c r="R121" i="9" s="1"/>
  <c r="T121" i="9" s="1"/>
  <c r="P105" i="9"/>
  <c r="U105" i="9" s="1"/>
  <c r="P89" i="9"/>
  <c r="R89" i="9" s="1"/>
  <c r="T89" i="9" s="1"/>
  <c r="P73" i="9"/>
  <c r="R73" i="9" s="1"/>
  <c r="T73" i="9" s="1"/>
  <c r="P57" i="9"/>
  <c r="R57" i="9" s="1"/>
  <c r="T57" i="9" s="1"/>
  <c r="P41" i="9"/>
  <c r="U41" i="9" s="1"/>
  <c r="P25" i="9"/>
  <c r="R25" i="9" s="1"/>
  <c r="T25" i="9" s="1"/>
  <c r="Z9" i="9"/>
  <c r="Z43" i="9"/>
  <c r="Z13" i="9"/>
  <c r="Z18" i="9"/>
  <c r="Z45" i="9"/>
  <c r="Z20" i="9"/>
  <c r="P131" i="9"/>
  <c r="U131" i="9" s="1"/>
  <c r="P115" i="9"/>
  <c r="P99" i="9"/>
  <c r="R99" i="9" s="1"/>
  <c r="T99" i="9" s="1"/>
  <c r="P83" i="9"/>
  <c r="R83" i="9" s="1"/>
  <c r="T83" i="9" s="1"/>
  <c r="P67" i="9"/>
  <c r="U67" i="9" s="1"/>
  <c r="P51" i="9"/>
  <c r="U51" i="9" s="1"/>
  <c r="P35" i="9"/>
  <c r="R35" i="9" s="1"/>
  <c r="T35" i="9" s="1"/>
  <c r="Z8" i="9"/>
  <c r="Z17" i="9"/>
  <c r="P125" i="9"/>
  <c r="P109" i="9"/>
  <c r="R109" i="9" s="1"/>
  <c r="T109" i="9" s="1"/>
  <c r="P93" i="9"/>
  <c r="R93" i="9" s="1"/>
  <c r="T93" i="9" s="1"/>
  <c r="P77" i="9"/>
  <c r="U77" i="9" s="1"/>
  <c r="P61" i="9"/>
  <c r="R61" i="9" s="1"/>
  <c r="T61" i="9" s="1"/>
  <c r="P45" i="9"/>
  <c r="U45" i="9" s="1"/>
  <c r="P29" i="9"/>
  <c r="R29" i="9" s="1"/>
  <c r="T29" i="9" s="1"/>
  <c r="Z6" i="9"/>
  <c r="Z48" i="9"/>
  <c r="D15" i="9"/>
  <c r="C19" i="9" s="1"/>
  <c r="P135" i="9"/>
  <c r="P119" i="9"/>
  <c r="R119" i="9" s="1"/>
  <c r="T119" i="9" s="1"/>
  <c r="P103" i="9"/>
  <c r="P87" i="9"/>
  <c r="R87" i="9" s="1"/>
  <c r="T87" i="9" s="1"/>
  <c r="P71" i="9"/>
  <c r="U71" i="9" s="1"/>
  <c r="P55" i="9"/>
  <c r="P39" i="9"/>
  <c r="P23" i="9"/>
  <c r="R23" i="9" s="1"/>
  <c r="Z4" i="9"/>
  <c r="L72" i="12"/>
  <c r="H80" i="12"/>
  <c r="F64" i="12"/>
  <c r="F56" i="12"/>
  <c r="K54" i="12"/>
  <c r="H53" i="12"/>
  <c r="H49" i="12"/>
  <c r="H83" i="18"/>
  <c r="H21" i="3"/>
  <c r="L55" i="12"/>
  <c r="L49" i="12"/>
  <c r="I64" i="12"/>
  <c r="I56" i="12"/>
  <c r="K49" i="12"/>
  <c r="U31" i="9"/>
  <c r="U139" i="9"/>
  <c r="R21" i="9"/>
  <c r="T21" i="9" s="1"/>
  <c r="R37" i="9"/>
  <c r="T37" i="9" s="1"/>
  <c r="R27" i="9"/>
  <c r="T27" i="9" s="1"/>
  <c r="U27" i="9"/>
  <c r="R39" i="9"/>
  <c r="T39" i="9" s="1"/>
  <c r="U39" i="9"/>
  <c r="U91" i="9"/>
  <c r="U119" i="9"/>
  <c r="R60" i="9"/>
  <c r="T60" i="9" s="1"/>
  <c r="U60" i="9"/>
  <c r="U35" i="9"/>
  <c r="U123" i="9"/>
  <c r="C11" i="15"/>
  <c r="C11" i="16"/>
  <c r="C12" i="7"/>
  <c r="C11" i="9"/>
  <c r="C11" i="14"/>
  <c r="H18" i="3"/>
  <c r="D18" i="3"/>
  <c r="C11" i="13"/>
  <c r="C11" i="11"/>
  <c r="C12" i="16"/>
  <c r="C12" i="11"/>
  <c r="C18" i="3"/>
  <c r="E18" i="3"/>
  <c r="C12" i="9"/>
  <c r="C12" i="4"/>
  <c r="C11" i="8"/>
  <c r="C11" i="7"/>
  <c r="C12" i="15"/>
  <c r="C11" i="4"/>
  <c r="C11" i="2"/>
  <c r="C12" i="14"/>
  <c r="C12" i="2"/>
  <c r="G18" i="3"/>
  <c r="C12" i="8"/>
  <c r="D18" i="18"/>
  <c r="C12" i="6"/>
  <c r="C11" i="6"/>
  <c r="C12" i="13"/>
  <c r="L18" i="3"/>
  <c r="R45" i="9" l="1"/>
  <c r="T45" i="9" s="1"/>
  <c r="P46" i="9"/>
  <c r="Z16" i="9"/>
  <c r="F75" i="12"/>
  <c r="P58" i="9"/>
  <c r="U58" i="9" s="1"/>
  <c r="J75" i="12"/>
  <c r="P74" i="9"/>
  <c r="Z37" i="9"/>
  <c r="R137" i="9"/>
  <c r="T137" i="9" s="1"/>
  <c r="Z7" i="9"/>
  <c r="P94" i="9"/>
  <c r="U94" i="9" s="1"/>
  <c r="Z41" i="9"/>
  <c r="U59" i="9"/>
  <c r="Z10" i="9"/>
  <c r="P106" i="9"/>
  <c r="P30" i="9"/>
  <c r="P110" i="9"/>
  <c r="P32" i="9"/>
  <c r="P126" i="9"/>
  <c r="R126" i="9" s="1"/>
  <c r="T126" i="9" s="1"/>
  <c r="I75" i="12"/>
  <c r="D15" i="14"/>
  <c r="C19" i="14" s="1"/>
  <c r="R108" i="9"/>
  <c r="T108" i="9" s="1"/>
  <c r="R112" i="9"/>
  <c r="T112" i="9" s="1"/>
  <c r="O13" i="12"/>
  <c r="L13" i="12"/>
  <c r="I32" i="18"/>
  <c r="K62" i="18"/>
  <c r="K78" i="18"/>
  <c r="H38" i="18"/>
  <c r="I54" i="18"/>
  <c r="F62" i="18"/>
  <c r="F78" i="18"/>
  <c r="L45" i="18"/>
  <c r="L61" i="18"/>
  <c r="K69" i="18"/>
  <c r="J43" i="12"/>
  <c r="I35" i="18"/>
  <c r="I39" i="18"/>
  <c r="U109" i="9"/>
  <c r="H32" i="18"/>
  <c r="U92" i="9"/>
  <c r="J13" i="12"/>
  <c r="P13" i="12"/>
  <c r="F32" i="18"/>
  <c r="K38" i="18"/>
  <c r="L70" i="18"/>
  <c r="I46" i="18"/>
  <c r="I70" i="18"/>
  <c r="H53" i="18"/>
  <c r="U69" i="9"/>
  <c r="H13" i="12"/>
  <c r="F13" i="12"/>
  <c r="J39" i="18"/>
  <c r="H42" i="12"/>
  <c r="K70" i="18"/>
  <c r="F70" i="18"/>
  <c r="K25" i="18"/>
  <c r="L53" i="18"/>
  <c r="L42" i="12"/>
  <c r="L80" i="12"/>
  <c r="H35" i="18"/>
  <c r="I43" i="12"/>
  <c r="R85" i="9"/>
  <c r="T85" i="9" s="1"/>
  <c r="H77" i="18"/>
  <c r="L79" i="12"/>
  <c r="C13" i="12"/>
  <c r="J69" i="18"/>
  <c r="I42" i="12"/>
  <c r="K39" i="18"/>
  <c r="J62" i="18"/>
  <c r="J78" i="18"/>
  <c r="F59" i="12"/>
  <c r="F42" i="12"/>
  <c r="I59" i="12"/>
  <c r="P53" i="13"/>
  <c r="V53" i="13" s="1"/>
  <c r="P129" i="17"/>
  <c r="F35" i="18"/>
  <c r="D13" i="12"/>
  <c r="R95" i="9"/>
  <c r="T95" i="9" s="1"/>
  <c r="R79" i="9"/>
  <c r="T79" i="9" s="1"/>
  <c r="E13" i="12"/>
  <c r="M13" i="12"/>
  <c r="I69" i="18"/>
  <c r="L43" i="12"/>
  <c r="J42" i="12"/>
  <c r="L59" i="12"/>
  <c r="K46" i="18"/>
  <c r="H62" i="18"/>
  <c r="H78" i="18"/>
  <c r="K53" i="18"/>
  <c r="L69" i="18"/>
  <c r="J59" i="12"/>
  <c r="K36" i="12"/>
  <c r="I50" i="12"/>
  <c r="J61" i="18"/>
  <c r="G13" i="12"/>
  <c r="U25" i="9"/>
  <c r="B15" i="12"/>
  <c r="N13" i="12"/>
  <c r="F69" i="18"/>
  <c r="L27" i="12"/>
  <c r="H59" i="12"/>
  <c r="L32" i="18"/>
  <c r="L39" i="18"/>
  <c r="L62" i="18"/>
  <c r="L78" i="18"/>
  <c r="J35" i="12"/>
  <c r="I61" i="18"/>
  <c r="S63" i="7"/>
  <c r="R63" i="7"/>
  <c r="H24" i="18"/>
  <c r="P45" i="6"/>
  <c r="D15" i="6"/>
  <c r="C19" i="6" s="1"/>
  <c r="P49" i="6"/>
  <c r="P30" i="7"/>
  <c r="P62" i="7"/>
  <c r="S83" i="6"/>
  <c r="R62" i="6"/>
  <c r="P71" i="6"/>
  <c r="P34" i="6"/>
  <c r="P63" i="6"/>
  <c r="R63" i="6" s="1"/>
  <c r="P81" i="6"/>
  <c r="I24" i="18"/>
  <c r="P87" i="7"/>
  <c r="S87" i="7" s="1"/>
  <c r="U29" i="9"/>
  <c r="L69" i="12"/>
  <c r="P66" i="7"/>
  <c r="S66" i="7" s="1"/>
  <c r="P52" i="7"/>
  <c r="F69" i="12"/>
  <c r="J66" i="12"/>
  <c r="V61" i="6"/>
  <c r="S25" i="6"/>
  <c r="U25" i="6" s="1"/>
  <c r="V62" i="6"/>
  <c r="P48" i="6"/>
  <c r="P46" i="6"/>
  <c r="P28" i="6"/>
  <c r="S66" i="6"/>
  <c r="P40" i="6"/>
  <c r="P22" i="6"/>
  <c r="J24" i="18"/>
  <c r="J47" i="12"/>
  <c r="I82" i="12"/>
  <c r="J69" i="12"/>
  <c r="L35" i="12"/>
  <c r="F35" i="12"/>
  <c r="J43" i="18"/>
  <c r="F31" i="18"/>
  <c r="U49" i="9"/>
  <c r="P34" i="7"/>
  <c r="P67" i="7"/>
  <c r="P39" i="6"/>
  <c r="P57" i="7"/>
  <c r="P77" i="13"/>
  <c r="P69" i="13"/>
  <c r="V69" i="13" s="1"/>
  <c r="P61" i="13"/>
  <c r="V75" i="6"/>
  <c r="V25" i="6"/>
  <c r="P35" i="6"/>
  <c r="R35" i="6" s="1"/>
  <c r="P85" i="6"/>
  <c r="P36" i="6"/>
  <c r="P55" i="6"/>
  <c r="V55" i="6" s="1"/>
  <c r="P30" i="6"/>
  <c r="P65" i="6"/>
  <c r="R65" i="6" s="1"/>
  <c r="F24" i="18"/>
  <c r="I39" i="12"/>
  <c r="P60" i="6"/>
  <c r="P161" i="17"/>
  <c r="K47" i="12"/>
  <c r="S41" i="7"/>
  <c r="P28" i="7"/>
  <c r="R28" i="7" s="1"/>
  <c r="P53" i="6"/>
  <c r="P81" i="7"/>
  <c r="R81" i="7" s="1"/>
  <c r="R75" i="6"/>
  <c r="P37" i="6"/>
  <c r="R66" i="6"/>
  <c r="P24" i="6"/>
  <c r="P44" i="6"/>
  <c r="L24" i="18"/>
  <c r="L66" i="12"/>
  <c r="P72" i="6"/>
  <c r="V72" i="6" s="1"/>
  <c r="K35" i="12"/>
  <c r="I53" i="18"/>
  <c r="P43" i="6"/>
  <c r="V43" i="6" s="1"/>
  <c r="P73" i="7"/>
  <c r="R73" i="7" s="1"/>
  <c r="P21" i="6"/>
  <c r="P67" i="6"/>
  <c r="R67" i="6" s="1"/>
  <c r="P87" i="6"/>
  <c r="P57" i="6"/>
  <c r="R57" i="6" s="1"/>
  <c r="P27" i="6"/>
  <c r="R27" i="6" s="1"/>
  <c r="P59" i="6"/>
  <c r="P38" i="6"/>
  <c r="P79" i="6"/>
  <c r="V79" i="6" s="1"/>
  <c r="P31" i="7"/>
  <c r="P51" i="6"/>
  <c r="F63" i="12"/>
  <c r="I47" i="12"/>
  <c r="K69" i="12"/>
  <c r="P113" i="17"/>
  <c r="P177" i="17"/>
  <c r="U93" i="9"/>
  <c r="I69" i="12"/>
  <c r="P47" i="6"/>
  <c r="R47" i="6" s="1"/>
  <c r="P80" i="7"/>
  <c r="P78" i="7"/>
  <c r="R83" i="6"/>
  <c r="P69" i="6"/>
  <c r="P32" i="6"/>
  <c r="P26" i="6"/>
  <c r="P42" i="6"/>
  <c r="I66" i="18"/>
  <c r="P61" i="7"/>
  <c r="P33" i="6"/>
  <c r="V33" i="6" s="1"/>
  <c r="J63" i="12"/>
  <c r="L47" i="12"/>
  <c r="F47" i="12"/>
  <c r="P101" i="17"/>
  <c r="P155" i="16"/>
  <c r="R155" i="16" s="1"/>
  <c r="P158" i="17"/>
  <c r="P166" i="17"/>
  <c r="P52" i="6"/>
  <c r="P84" i="7"/>
  <c r="H66" i="12"/>
  <c r="P77" i="6"/>
  <c r="P23" i="6"/>
  <c r="J39" i="12"/>
  <c r="P80" i="6"/>
  <c r="P50" i="6"/>
  <c r="L39" i="12"/>
  <c r="F43" i="12"/>
  <c r="J73" i="18"/>
  <c r="AJ152" i="17"/>
  <c r="AI152" i="17"/>
  <c r="AH152" i="17" s="1"/>
  <c r="AB152" i="17" s="1"/>
  <c r="AK152" i="17"/>
  <c r="Z156" i="17"/>
  <c r="P156" i="17"/>
  <c r="G156" i="17"/>
  <c r="K156" i="17" s="1"/>
  <c r="G56" i="17"/>
  <c r="Z56" i="17"/>
  <c r="G24" i="17"/>
  <c r="Z24" i="17"/>
  <c r="P170" i="17"/>
  <c r="Z170" i="17"/>
  <c r="G170" i="17"/>
  <c r="K170" i="17" s="1"/>
  <c r="AI128" i="17"/>
  <c r="AH128" i="17" s="1"/>
  <c r="AJ128" i="17"/>
  <c r="AK128" i="17"/>
  <c r="AS126" i="17"/>
  <c r="AR126" i="17" s="1"/>
  <c r="AQ126" i="17" s="1"/>
  <c r="AP126" i="17" s="1"/>
  <c r="AO126" i="17" s="1"/>
  <c r="AN126" i="17" s="1"/>
  <c r="AM126" i="17" s="1"/>
  <c r="AL126" i="17" s="1"/>
  <c r="AK126" i="17" s="1"/>
  <c r="Z34" i="17"/>
  <c r="AU34" i="17"/>
  <c r="AT34" i="17" s="1"/>
  <c r="AS34" i="17" s="1"/>
  <c r="AR34" i="17" s="1"/>
  <c r="AQ34" i="17" s="1"/>
  <c r="AP34" i="17" s="1"/>
  <c r="AO34" i="17" s="1"/>
  <c r="AN34" i="17" s="1"/>
  <c r="AM34" i="17" s="1"/>
  <c r="AL34" i="17" s="1"/>
  <c r="R27" i="17"/>
  <c r="J27" i="17"/>
  <c r="Z130" i="17"/>
  <c r="G130" i="17"/>
  <c r="K130" i="17" s="1"/>
  <c r="AU130" i="17"/>
  <c r="P130" i="17"/>
  <c r="R130" i="17" s="1"/>
  <c r="G47" i="17"/>
  <c r="Z47" i="17"/>
  <c r="Z76" i="17"/>
  <c r="P76" i="17"/>
  <c r="G76" i="17"/>
  <c r="J76" i="17" s="1"/>
  <c r="Z189" i="17"/>
  <c r="AU189" i="17"/>
  <c r="AT189" i="17" s="1"/>
  <c r="AS189" i="17" s="1"/>
  <c r="AR189" i="17" s="1"/>
  <c r="AQ189" i="17" s="1"/>
  <c r="AP189" i="17" s="1"/>
  <c r="AO189" i="17" s="1"/>
  <c r="AN189" i="17" s="1"/>
  <c r="AM189" i="17" s="1"/>
  <c r="AL189" i="17" s="1"/>
  <c r="P189" i="17"/>
  <c r="G189" i="17"/>
  <c r="AA58" i="17"/>
  <c r="AC58" i="17" s="1"/>
  <c r="AD58" i="17" s="1"/>
  <c r="AB58" i="17"/>
  <c r="Z93" i="17"/>
  <c r="P93" i="17"/>
  <c r="R93" i="17" s="1"/>
  <c r="G93" i="17"/>
  <c r="J93" i="17" s="1"/>
  <c r="G182" i="17"/>
  <c r="K182" i="17" s="1"/>
  <c r="Z182" i="17"/>
  <c r="P182" i="17"/>
  <c r="Z91" i="17"/>
  <c r="G91" i="17"/>
  <c r="J91" i="17" s="1"/>
  <c r="P91" i="17"/>
  <c r="R91" i="17" s="1"/>
  <c r="J52" i="17"/>
  <c r="R52" i="17"/>
  <c r="G136" i="17"/>
  <c r="K136" i="17" s="1"/>
  <c r="P136" i="17"/>
  <c r="AU136" i="17"/>
  <c r="Z136" i="17"/>
  <c r="Z68" i="17"/>
  <c r="G68" i="17"/>
  <c r="G81" i="17"/>
  <c r="J81" i="17" s="1"/>
  <c r="Z81" i="17"/>
  <c r="P81" i="17"/>
  <c r="R81" i="17" s="1"/>
  <c r="P108" i="17"/>
  <c r="Z108" i="17"/>
  <c r="G31" i="17"/>
  <c r="Z31" i="17"/>
  <c r="AI125" i="17"/>
  <c r="AJ125" i="17"/>
  <c r="AK125" i="17"/>
  <c r="Z181" i="17"/>
  <c r="P181" i="17"/>
  <c r="G51" i="17"/>
  <c r="Z51" i="17"/>
  <c r="P80" i="17"/>
  <c r="AU80" i="17"/>
  <c r="AT80" i="17" s="1"/>
  <c r="P73" i="17"/>
  <c r="R73" i="17" s="1"/>
  <c r="G73" i="17"/>
  <c r="J73" i="17" s="1"/>
  <c r="Z73" i="17"/>
  <c r="G159" i="17"/>
  <c r="K159" i="17" s="1"/>
  <c r="Z159" i="17"/>
  <c r="P159" i="17"/>
  <c r="G174" i="17"/>
  <c r="K174" i="17" s="1"/>
  <c r="Z174" i="17"/>
  <c r="P174" i="17"/>
  <c r="R174" i="17" s="1"/>
  <c r="G175" i="17"/>
  <c r="K175" i="17" s="1"/>
  <c r="AU175" i="17"/>
  <c r="AT175" i="17" s="1"/>
  <c r="AS175" i="17" s="1"/>
  <c r="AR175" i="17" s="1"/>
  <c r="AQ175" i="17" s="1"/>
  <c r="AP175" i="17" s="1"/>
  <c r="AO175" i="17" s="1"/>
  <c r="AN175" i="17" s="1"/>
  <c r="AM175" i="17" s="1"/>
  <c r="AL175" i="17" s="1"/>
  <c r="AI175" i="17" s="1"/>
  <c r="AH175" i="17" s="1"/>
  <c r="Z175" i="17"/>
  <c r="P175" i="17"/>
  <c r="R175" i="17" s="1"/>
  <c r="G197" i="17"/>
  <c r="K197" i="17" s="1"/>
  <c r="Z197" i="17"/>
  <c r="P197" i="17"/>
  <c r="R197" i="17" s="1"/>
  <c r="AU197" i="17"/>
  <c r="AT197" i="17" s="1"/>
  <c r="AS197" i="17" s="1"/>
  <c r="AR197" i="17" s="1"/>
  <c r="AQ197" i="17" s="1"/>
  <c r="AP197" i="17" s="1"/>
  <c r="AO197" i="17" s="1"/>
  <c r="AN197" i="17" s="1"/>
  <c r="AM197" i="17" s="1"/>
  <c r="AL197" i="17" s="1"/>
  <c r="G57" i="17"/>
  <c r="Z57" i="17"/>
  <c r="AU57" i="17"/>
  <c r="G99" i="17"/>
  <c r="J99" i="17" s="1"/>
  <c r="Z99" i="17"/>
  <c r="P99" i="17"/>
  <c r="Z149" i="17"/>
  <c r="G149" i="17"/>
  <c r="K149" i="17" s="1"/>
  <c r="P149" i="17"/>
  <c r="P173" i="17"/>
  <c r="R173" i="17" s="1"/>
  <c r="Z173" i="17"/>
  <c r="G173" i="17"/>
  <c r="K173" i="17" s="1"/>
  <c r="Z96" i="17"/>
  <c r="AT126" i="17"/>
  <c r="J67" i="17"/>
  <c r="P176" i="17"/>
  <c r="AU43" i="17"/>
  <c r="AT43" i="17" s="1"/>
  <c r="AS43" i="17" s="1"/>
  <c r="AR43" i="17" s="1"/>
  <c r="AQ43" i="17" s="1"/>
  <c r="AP43" i="17" s="1"/>
  <c r="AO43" i="17" s="1"/>
  <c r="AN43" i="17" s="1"/>
  <c r="AM43" i="17" s="1"/>
  <c r="AL43" i="17" s="1"/>
  <c r="P107" i="17"/>
  <c r="R107" i="17" s="1"/>
  <c r="Z77" i="17"/>
  <c r="AU66" i="17"/>
  <c r="AT66" i="17" s="1"/>
  <c r="AS66" i="17" s="1"/>
  <c r="AR66" i="17" s="1"/>
  <c r="AQ66" i="17" s="1"/>
  <c r="AP66" i="17" s="1"/>
  <c r="AO66" i="17" s="1"/>
  <c r="AN66" i="17" s="1"/>
  <c r="AM66" i="17" s="1"/>
  <c r="AL66" i="17" s="1"/>
  <c r="G72" i="17"/>
  <c r="J72" i="17" s="1"/>
  <c r="P72" i="17"/>
  <c r="R72" i="17" s="1"/>
  <c r="R66" i="17"/>
  <c r="AU38" i="17"/>
  <c r="AB122" i="17"/>
  <c r="R88" i="17"/>
  <c r="Z38" i="17"/>
  <c r="G138" i="17"/>
  <c r="J138" i="17" s="1"/>
  <c r="Z66" i="17"/>
  <c r="P168" i="17"/>
  <c r="P96" i="17"/>
  <c r="AU25" i="17"/>
  <c r="AT25" i="17" s="1"/>
  <c r="Z203" i="17"/>
  <c r="G203" i="17"/>
  <c r="AU203" i="17"/>
  <c r="P203" i="17"/>
  <c r="R33" i="9"/>
  <c r="T33" i="9" s="1"/>
  <c r="U33" i="9"/>
  <c r="V45" i="6"/>
  <c r="R45" i="6"/>
  <c r="V77" i="13"/>
  <c r="S77" i="13"/>
  <c r="R77" i="13"/>
  <c r="S36" i="6"/>
  <c r="U36" i="6" s="1"/>
  <c r="V36" i="6"/>
  <c r="R36" i="6"/>
  <c r="R46" i="4"/>
  <c r="S46" i="4"/>
  <c r="U46" i="4" s="1"/>
  <c r="V46" i="4"/>
  <c r="R63" i="9"/>
  <c r="T63" i="9" s="1"/>
  <c r="U121" i="9"/>
  <c r="R51" i="9"/>
  <c r="T51" i="9" s="1"/>
  <c r="U61" i="9"/>
  <c r="V24" i="6"/>
  <c r="R24" i="6"/>
  <c r="S24" i="6"/>
  <c r="U24" i="6" s="1"/>
  <c r="U126" i="9"/>
  <c r="H60" i="12"/>
  <c r="L60" i="12"/>
  <c r="J57" i="12"/>
  <c r="H57" i="12"/>
  <c r="K57" i="12"/>
  <c r="I57" i="12"/>
  <c r="F57" i="12"/>
  <c r="H54" i="12"/>
  <c r="F54" i="12"/>
  <c r="J54" i="12"/>
  <c r="J75" i="18"/>
  <c r="L75" i="18"/>
  <c r="K75" i="18"/>
  <c r="I52" i="18"/>
  <c r="K52" i="18"/>
  <c r="J52" i="18"/>
  <c r="I44" i="18"/>
  <c r="L44" i="18"/>
  <c r="K44" i="18"/>
  <c r="J44" i="18"/>
  <c r="R67" i="9"/>
  <c r="T67" i="9" s="1"/>
  <c r="U89" i="9"/>
  <c r="R73" i="6"/>
  <c r="V73" i="6"/>
  <c r="S73" i="6"/>
  <c r="H77" i="12"/>
  <c r="K77" i="12"/>
  <c r="F77" i="12"/>
  <c r="L77" i="12"/>
  <c r="P79" i="7"/>
  <c r="P53" i="7"/>
  <c r="P25" i="7"/>
  <c r="P22" i="7"/>
  <c r="P32" i="7"/>
  <c r="P21" i="7"/>
  <c r="P38" i="7"/>
  <c r="P44" i="7"/>
  <c r="P26" i="7"/>
  <c r="P77" i="7"/>
  <c r="P47" i="7"/>
  <c r="P23" i="7"/>
  <c r="P56" i="7"/>
  <c r="D15" i="7"/>
  <c r="C19" i="7" s="1"/>
  <c r="P33" i="7"/>
  <c r="P71" i="7"/>
  <c r="R71" i="7" s="1"/>
  <c r="P45" i="7"/>
  <c r="P40" i="7"/>
  <c r="P72" i="7"/>
  <c r="P76" i="7"/>
  <c r="P42" i="7"/>
  <c r="P43" i="7"/>
  <c r="P49" i="7"/>
  <c r="P68" i="7"/>
  <c r="P58" i="7"/>
  <c r="P69" i="7"/>
  <c r="P39" i="7"/>
  <c r="P48" i="7"/>
  <c r="P54" i="7"/>
  <c r="P36" i="7"/>
  <c r="P75" i="7"/>
  <c r="P82" i="7"/>
  <c r="P37" i="7"/>
  <c r="P64" i="7"/>
  <c r="P70" i="7"/>
  <c r="P50" i="7"/>
  <c r="P59" i="7"/>
  <c r="P65" i="7"/>
  <c r="P46" i="7"/>
  <c r="P85" i="7"/>
  <c r="P55" i="7"/>
  <c r="P29" i="7"/>
  <c r="P24" i="7"/>
  <c r="P86" i="7"/>
  <c r="P74" i="7"/>
  <c r="P88" i="7"/>
  <c r="P27" i="7"/>
  <c r="P60" i="7"/>
  <c r="P51" i="7"/>
  <c r="P35" i="7"/>
  <c r="P83" i="7"/>
  <c r="H74" i="18"/>
  <c r="J74" i="18"/>
  <c r="K74" i="18"/>
  <c r="L74" i="18"/>
  <c r="I74" i="18"/>
  <c r="H59" i="18"/>
  <c r="K59" i="18"/>
  <c r="I59" i="18"/>
  <c r="J59" i="18"/>
  <c r="L59" i="18"/>
  <c r="F51" i="18"/>
  <c r="L51" i="18"/>
  <c r="F43" i="18"/>
  <c r="L43" i="18"/>
  <c r="K43" i="18"/>
  <c r="I43" i="18"/>
  <c r="I37" i="18"/>
  <c r="H37" i="18"/>
  <c r="K37" i="18"/>
  <c r="L31" i="18"/>
  <c r="I31" i="18"/>
  <c r="K31" i="18"/>
  <c r="H31" i="18"/>
  <c r="H25" i="18"/>
  <c r="I25" i="18"/>
  <c r="J25" i="18"/>
  <c r="L25" i="18"/>
  <c r="R96" i="9"/>
  <c r="T96" i="9" s="1"/>
  <c r="R64" i="9"/>
  <c r="T64" i="9" s="1"/>
  <c r="R34" i="7"/>
  <c r="S34" i="7"/>
  <c r="R67" i="7"/>
  <c r="S67" i="7"/>
  <c r="S25" i="4"/>
  <c r="U25" i="4" s="1"/>
  <c r="R25" i="4"/>
  <c r="R57" i="7"/>
  <c r="S57" i="7"/>
  <c r="R55" i="6"/>
  <c r="S55" i="6"/>
  <c r="R44" i="6"/>
  <c r="S44" i="6"/>
  <c r="U44" i="6" s="1"/>
  <c r="V44" i="6"/>
  <c r="R94" i="9"/>
  <c r="T94" i="9" s="1"/>
  <c r="R53" i="13"/>
  <c r="S53" i="13"/>
  <c r="U53" i="13" s="1"/>
  <c r="P44" i="4"/>
  <c r="P23" i="4"/>
  <c r="P21" i="4"/>
  <c r="P43" i="4"/>
  <c r="P41" i="4"/>
  <c r="D16" i="4"/>
  <c r="D19" i="4" s="1"/>
  <c r="P33" i="4"/>
  <c r="P51" i="4"/>
  <c r="P31" i="4"/>
  <c r="P27" i="4"/>
  <c r="S27" i="4" s="1"/>
  <c r="U27" i="4" s="1"/>
  <c r="P52" i="4"/>
  <c r="P35" i="4"/>
  <c r="P34" i="4"/>
  <c r="V34" i="4" s="1"/>
  <c r="P53" i="4"/>
  <c r="P37" i="4"/>
  <c r="P47" i="4"/>
  <c r="S47" i="4" s="1"/>
  <c r="U47" i="4" s="1"/>
  <c r="P29" i="4"/>
  <c r="I84" i="12"/>
  <c r="J84" i="12"/>
  <c r="K79" i="12"/>
  <c r="J79" i="12"/>
  <c r="F79" i="12"/>
  <c r="I79" i="12"/>
  <c r="H38" i="12"/>
  <c r="J38" i="12"/>
  <c r="F38" i="12"/>
  <c r="H31" i="12"/>
  <c r="J31" i="12"/>
  <c r="F31" i="12"/>
  <c r="I31" i="12"/>
  <c r="L31" i="12"/>
  <c r="H23" i="12"/>
  <c r="F23" i="12"/>
  <c r="J23" i="12"/>
  <c r="K23" i="12"/>
  <c r="L23" i="12"/>
  <c r="I23" i="12"/>
  <c r="P79" i="13"/>
  <c r="R79" i="13" s="1"/>
  <c r="P30" i="13"/>
  <c r="P81" i="13"/>
  <c r="P67" i="13"/>
  <c r="V67" i="13" s="1"/>
  <c r="P66" i="13"/>
  <c r="P80" i="13"/>
  <c r="S80" i="13" s="1"/>
  <c r="P35" i="13"/>
  <c r="S35" i="13" s="1"/>
  <c r="U35" i="13" s="1"/>
  <c r="P65" i="13"/>
  <c r="P83" i="13"/>
  <c r="R83" i="13" s="1"/>
  <c r="P22" i="13"/>
  <c r="P57" i="13"/>
  <c r="V57" i="13" s="1"/>
  <c r="U23" i="9"/>
  <c r="R80" i="9"/>
  <c r="T80" i="9" s="1"/>
  <c r="S84" i="7"/>
  <c r="R84" i="7"/>
  <c r="R58" i="9"/>
  <c r="T58" i="9" s="1"/>
  <c r="S33" i="6"/>
  <c r="U33" i="6" s="1"/>
  <c r="L62" i="12"/>
  <c r="F62" i="12"/>
  <c r="K62" i="12"/>
  <c r="J62" i="12"/>
  <c r="H62" i="12"/>
  <c r="K31" i="12"/>
  <c r="K45" i="12"/>
  <c r="J45" i="12"/>
  <c r="I45" i="12"/>
  <c r="H45" i="12"/>
  <c r="F45" i="12"/>
  <c r="L45" i="12"/>
  <c r="K30" i="12"/>
  <c r="L30" i="12"/>
  <c r="H30" i="12"/>
  <c r="F30" i="12"/>
  <c r="J30" i="12"/>
  <c r="I30" i="12"/>
  <c r="P129" i="9"/>
  <c r="P138" i="9"/>
  <c r="R138" i="9" s="1"/>
  <c r="T138" i="9" s="1"/>
  <c r="P120" i="9"/>
  <c r="P104" i="9"/>
  <c r="P88" i="9"/>
  <c r="P70" i="9"/>
  <c r="P54" i="9"/>
  <c r="P40" i="9"/>
  <c r="P26" i="9"/>
  <c r="P113" i="9"/>
  <c r="Z46" i="9"/>
  <c r="P136" i="9"/>
  <c r="P118" i="9"/>
  <c r="P102" i="9"/>
  <c r="P86" i="9"/>
  <c r="P97" i="9"/>
  <c r="Z40" i="9"/>
  <c r="P100" i="9"/>
  <c r="P84" i="9"/>
  <c r="P68" i="9"/>
  <c r="P50" i="9"/>
  <c r="P38" i="9"/>
  <c r="P24" i="9"/>
  <c r="Z39" i="9"/>
  <c r="Z35" i="9"/>
  <c r="D16" i="9"/>
  <c r="D19" i="9" s="1"/>
  <c r="P81" i="9"/>
  <c r="Z23" i="9"/>
  <c r="P132" i="9"/>
  <c r="R132" i="9" s="1"/>
  <c r="T132" i="9" s="1"/>
  <c r="P116" i="9"/>
  <c r="P98" i="9"/>
  <c r="P82" i="9"/>
  <c r="R82" i="9" s="1"/>
  <c r="T82" i="9" s="1"/>
  <c r="P66" i="9"/>
  <c r="U66" i="9" s="1"/>
  <c r="P48" i="9"/>
  <c r="P36" i="9"/>
  <c r="Z19" i="9"/>
  <c r="P65" i="9"/>
  <c r="Z42" i="9"/>
  <c r="Z22" i="9"/>
  <c r="P130" i="9"/>
  <c r="P114" i="9"/>
  <c r="P78" i="9"/>
  <c r="P62" i="9"/>
  <c r="P34" i="9"/>
  <c r="P22" i="9"/>
  <c r="Z44" i="9"/>
  <c r="Z2" i="9"/>
  <c r="Z33" i="9"/>
  <c r="Z14" i="9"/>
  <c r="P122" i="9"/>
  <c r="R122" i="9" s="1"/>
  <c r="T122" i="9" s="1"/>
  <c r="P90" i="9"/>
  <c r="P72" i="9"/>
  <c r="P56" i="9"/>
  <c r="P42" i="9"/>
  <c r="P28" i="9"/>
  <c r="Z5" i="9"/>
  <c r="I51" i="18"/>
  <c r="U83" i="9"/>
  <c r="R45" i="4"/>
  <c r="S45" i="4"/>
  <c r="U45" i="4" s="1"/>
  <c r="V45" i="4"/>
  <c r="U106" i="9"/>
  <c r="R106" i="9"/>
  <c r="T106" i="9" s="1"/>
  <c r="K44" i="12"/>
  <c r="J44" i="12"/>
  <c r="H44" i="12"/>
  <c r="H51" i="18"/>
  <c r="R31" i="7"/>
  <c r="S31" i="7"/>
  <c r="R46" i="9"/>
  <c r="T46" i="9" s="1"/>
  <c r="U46" i="9"/>
  <c r="R110" i="9"/>
  <c r="T110" i="9" s="1"/>
  <c r="U110" i="9"/>
  <c r="H64" i="12"/>
  <c r="K64" i="12"/>
  <c r="H51" i="12"/>
  <c r="L51" i="12"/>
  <c r="K51" i="12"/>
  <c r="J51" i="12"/>
  <c r="K74" i="12"/>
  <c r="P78" i="13"/>
  <c r="P169" i="17"/>
  <c r="R169" i="17" s="1"/>
  <c r="L63" i="12"/>
  <c r="K43" i="12"/>
  <c r="P205" i="17"/>
  <c r="I23" i="18"/>
  <c r="L68" i="12"/>
  <c r="J61" i="12"/>
  <c r="H63" i="12"/>
  <c r="P77" i="16"/>
  <c r="R77" i="16" s="1"/>
  <c r="K206" i="17"/>
  <c r="Z206" i="17"/>
  <c r="AU205" i="17"/>
  <c r="G205" i="17"/>
  <c r="P204" i="17"/>
  <c r="P206" i="17"/>
  <c r="R206" i="17" s="1"/>
  <c r="Z205" i="17"/>
  <c r="AU204" i="17"/>
  <c r="G204" i="17"/>
  <c r="AU206" i="17"/>
  <c r="E14" i="2"/>
  <c r="R30" i="6"/>
  <c r="S30" i="6"/>
  <c r="U30" i="6" s="1"/>
  <c r="S49" i="4"/>
  <c r="U49" i="4" s="1"/>
  <c r="R66" i="9"/>
  <c r="T66" i="9" s="1"/>
  <c r="F21" i="3"/>
  <c r="K21" i="3"/>
  <c r="J21" i="3"/>
  <c r="I21" i="3"/>
  <c r="F28" i="12"/>
  <c r="J28" i="12"/>
  <c r="K28" i="12"/>
  <c r="I28" i="12"/>
  <c r="H28" i="12"/>
  <c r="U107" i="9"/>
  <c r="U87" i="9"/>
  <c r="U47" i="9"/>
  <c r="R66" i="7"/>
  <c r="S47" i="6"/>
  <c r="U47" i="6" s="1"/>
  <c r="V47" i="6"/>
  <c r="P151" i="16"/>
  <c r="R151" i="16" s="1"/>
  <c r="R69" i="6"/>
  <c r="V69" i="6"/>
  <c r="S69" i="6"/>
  <c r="S79" i="6"/>
  <c r="R79" i="6"/>
  <c r="R97" i="9"/>
  <c r="T97" i="9" s="1"/>
  <c r="U97" i="9"/>
  <c r="D16" i="8"/>
  <c r="D19" i="8" s="1"/>
  <c r="D15" i="8"/>
  <c r="C19" i="8" s="1"/>
  <c r="U127" i="9"/>
  <c r="S28" i="7"/>
  <c r="S73" i="7"/>
  <c r="V49" i="4"/>
  <c r="S69" i="13"/>
  <c r="R69" i="13"/>
  <c r="S26" i="6"/>
  <c r="U26" i="6" s="1"/>
  <c r="R26" i="6"/>
  <c r="V26" i="6"/>
  <c r="R23" i="6"/>
  <c r="V23" i="6"/>
  <c r="S23" i="6"/>
  <c r="U23" i="6" s="1"/>
  <c r="R66" i="13"/>
  <c r="V66" i="13"/>
  <c r="S66" i="13"/>
  <c r="H41" i="12"/>
  <c r="L41" i="12"/>
  <c r="K41" i="12"/>
  <c r="F41" i="12"/>
  <c r="I41" i="12"/>
  <c r="J41" i="12"/>
  <c r="H34" i="12"/>
  <c r="F34" i="12"/>
  <c r="I34" i="12"/>
  <c r="L34" i="12"/>
  <c r="U133" i="9"/>
  <c r="R71" i="9"/>
  <c r="T71" i="9" s="1"/>
  <c r="U140" i="9"/>
  <c r="R105" i="9"/>
  <c r="T105" i="9" s="1"/>
  <c r="U99" i="9"/>
  <c r="V31" i="4"/>
  <c r="V30" i="6"/>
  <c r="P159" i="16"/>
  <c r="R159" i="16" s="1"/>
  <c r="F42" i="18"/>
  <c r="K42" i="18"/>
  <c r="I42" i="18"/>
  <c r="L42" i="18"/>
  <c r="H42" i="18"/>
  <c r="J42" i="18"/>
  <c r="P69" i="16"/>
  <c r="R69" i="16" s="1"/>
  <c r="P72" i="16"/>
  <c r="R72" i="16" s="1"/>
  <c r="P133" i="16"/>
  <c r="R133" i="16" s="1"/>
  <c r="P136" i="16"/>
  <c r="R136" i="16" s="1"/>
  <c r="P66" i="16"/>
  <c r="R66" i="16" s="1"/>
  <c r="P73" i="16"/>
  <c r="R73" i="16" s="1"/>
  <c r="P80" i="16"/>
  <c r="R80" i="16" s="1"/>
  <c r="P103" i="16"/>
  <c r="R103" i="16" s="1"/>
  <c r="P143" i="16"/>
  <c r="R143" i="16" s="1"/>
  <c r="P90" i="16"/>
  <c r="R90" i="16" s="1"/>
  <c r="P101" i="16"/>
  <c r="R101" i="16" s="1"/>
  <c r="P110" i="16"/>
  <c r="R110" i="16" s="1"/>
  <c r="P125" i="16"/>
  <c r="R125" i="16" s="1"/>
  <c r="P142" i="16"/>
  <c r="R142" i="16" s="1"/>
  <c r="P83" i="16"/>
  <c r="R83" i="16" s="1"/>
  <c r="P98" i="16"/>
  <c r="R98" i="16" s="1"/>
  <c r="P130" i="16"/>
  <c r="R130" i="16" s="1"/>
  <c r="P137" i="16"/>
  <c r="R137" i="16" s="1"/>
  <c r="P102" i="16"/>
  <c r="R102" i="16" s="1"/>
  <c r="P154" i="16"/>
  <c r="R154" i="16" s="1"/>
  <c r="P94" i="16"/>
  <c r="R94" i="16" s="1"/>
  <c r="P87" i="16"/>
  <c r="R87" i="16" s="1"/>
  <c r="P74" i="16"/>
  <c r="R74" i="16" s="1"/>
  <c r="P78" i="16"/>
  <c r="R78" i="16" s="1"/>
  <c r="P145" i="16"/>
  <c r="R145" i="16" s="1"/>
  <c r="P104" i="16"/>
  <c r="R104" i="16" s="1"/>
  <c r="P144" i="16"/>
  <c r="R144" i="16" s="1"/>
  <c r="D16" i="16"/>
  <c r="D19" i="16" s="1"/>
  <c r="P115" i="16"/>
  <c r="R115" i="16" s="1"/>
  <c r="P126" i="16"/>
  <c r="R126" i="16" s="1"/>
  <c r="P139" i="16"/>
  <c r="R139" i="16" s="1"/>
  <c r="P134" i="16"/>
  <c r="R134" i="16" s="1"/>
  <c r="P70" i="16"/>
  <c r="R70" i="16" s="1"/>
  <c r="P93" i="16"/>
  <c r="R93" i="16" s="1"/>
  <c r="P108" i="16"/>
  <c r="R108" i="16" s="1"/>
  <c r="P113" i="16"/>
  <c r="R113" i="16" s="1"/>
  <c r="P116" i="16"/>
  <c r="R116" i="16" s="1"/>
  <c r="P140" i="16"/>
  <c r="R140" i="16" s="1"/>
  <c r="P152" i="16"/>
  <c r="R152" i="16" s="1"/>
  <c r="P71" i="16"/>
  <c r="R71" i="16" s="1"/>
  <c r="P95" i="16"/>
  <c r="R95" i="16" s="1"/>
  <c r="P114" i="16"/>
  <c r="R114" i="16" s="1"/>
  <c r="P127" i="16"/>
  <c r="R127" i="16" s="1"/>
  <c r="P157" i="16"/>
  <c r="R157" i="16" s="1"/>
  <c r="P91" i="16"/>
  <c r="R91" i="16" s="1"/>
  <c r="P99" i="16"/>
  <c r="R99" i="16" s="1"/>
  <c r="P123" i="16"/>
  <c r="R123" i="16" s="1"/>
  <c r="P76" i="16"/>
  <c r="R76" i="16" s="1"/>
  <c r="P81" i="16"/>
  <c r="R81" i="16" s="1"/>
  <c r="P84" i="16"/>
  <c r="R84" i="16" s="1"/>
  <c r="P129" i="16"/>
  <c r="R129" i="16" s="1"/>
  <c r="P149" i="16"/>
  <c r="R149" i="16" s="1"/>
  <c r="P105" i="16"/>
  <c r="R105" i="16" s="1"/>
  <c r="P111" i="16"/>
  <c r="R111" i="16" s="1"/>
  <c r="P121" i="16"/>
  <c r="R121" i="16" s="1"/>
  <c r="P148" i="16"/>
  <c r="R148" i="16" s="1"/>
  <c r="D15" i="16"/>
  <c r="C19" i="16" s="1"/>
  <c r="P68" i="16"/>
  <c r="R68" i="16" s="1"/>
  <c r="P120" i="16"/>
  <c r="R120" i="16" s="1"/>
  <c r="P132" i="16"/>
  <c r="R132" i="16" s="1"/>
  <c r="P135" i="16"/>
  <c r="R135" i="16" s="1"/>
  <c r="P138" i="16"/>
  <c r="R138" i="16" s="1"/>
  <c r="P79" i="16"/>
  <c r="R79" i="16" s="1"/>
  <c r="P82" i="16"/>
  <c r="R82" i="16" s="1"/>
  <c r="P92" i="16"/>
  <c r="R92" i="16" s="1"/>
  <c r="P96" i="16"/>
  <c r="R96" i="16" s="1"/>
  <c r="P146" i="16"/>
  <c r="R146" i="16" s="1"/>
  <c r="P156" i="16"/>
  <c r="R156" i="16" s="1"/>
  <c r="P75" i="16"/>
  <c r="R75" i="16" s="1"/>
  <c r="P122" i="16"/>
  <c r="R122" i="16" s="1"/>
  <c r="P67" i="16"/>
  <c r="R67" i="16" s="1"/>
  <c r="P88" i="16"/>
  <c r="R88" i="16" s="1"/>
  <c r="P100" i="16"/>
  <c r="R100" i="16" s="1"/>
  <c r="P109" i="16"/>
  <c r="R109" i="16" s="1"/>
  <c r="P117" i="16"/>
  <c r="R117" i="16" s="1"/>
  <c r="P124" i="16"/>
  <c r="R124" i="16" s="1"/>
  <c r="P141" i="16"/>
  <c r="R141" i="16" s="1"/>
  <c r="P153" i="16"/>
  <c r="R153" i="16" s="1"/>
  <c r="P89" i="16"/>
  <c r="R89" i="16" s="1"/>
  <c r="P106" i="16"/>
  <c r="R106" i="16" s="1"/>
  <c r="P128" i="16"/>
  <c r="R128" i="16" s="1"/>
  <c r="P158" i="16"/>
  <c r="R158" i="16" s="1"/>
  <c r="P119" i="16"/>
  <c r="R119" i="16" s="1"/>
  <c r="P147" i="16"/>
  <c r="R147" i="16" s="1"/>
  <c r="P150" i="16"/>
  <c r="R150" i="16" s="1"/>
  <c r="P118" i="16"/>
  <c r="R118" i="16" s="1"/>
  <c r="P107" i="16"/>
  <c r="R107" i="16" s="1"/>
  <c r="S43" i="6"/>
  <c r="U43" i="6" s="1"/>
  <c r="R43" i="6"/>
  <c r="P86" i="16"/>
  <c r="R86" i="16" s="1"/>
  <c r="R90" i="9"/>
  <c r="T90" i="9" s="1"/>
  <c r="U90" i="9"/>
  <c r="V78" i="13"/>
  <c r="R78" i="13"/>
  <c r="S78" i="13"/>
  <c r="P112" i="16"/>
  <c r="R112" i="16" s="1"/>
  <c r="P97" i="16"/>
  <c r="R97" i="16" s="1"/>
  <c r="I57" i="18"/>
  <c r="F57" i="18"/>
  <c r="J57" i="18"/>
  <c r="K57" i="18"/>
  <c r="L57" i="18"/>
  <c r="F49" i="18"/>
  <c r="I49" i="18"/>
  <c r="H49" i="18"/>
  <c r="J49" i="18"/>
  <c r="H21" i="18"/>
  <c r="F21" i="18"/>
  <c r="I21" i="18"/>
  <c r="K21" i="18"/>
  <c r="J21" i="18"/>
  <c r="R52" i="9"/>
  <c r="T52" i="9" s="1"/>
  <c r="U57" i="9"/>
  <c r="U73" i="9"/>
  <c r="U117" i="9"/>
  <c r="R77" i="9"/>
  <c r="T77" i="9" s="1"/>
  <c r="P160" i="16"/>
  <c r="R160" i="16" s="1"/>
  <c r="P131" i="16"/>
  <c r="R131" i="16" s="1"/>
  <c r="R87" i="7"/>
  <c r="R30" i="9"/>
  <c r="T30" i="9" s="1"/>
  <c r="U30" i="9"/>
  <c r="F52" i="12"/>
  <c r="K52" i="12"/>
  <c r="I52" i="12"/>
  <c r="H52" i="12"/>
  <c r="L52" i="12"/>
  <c r="J52" i="12"/>
  <c r="F79" i="18"/>
  <c r="I79" i="18"/>
  <c r="H79" i="18"/>
  <c r="J79" i="18"/>
  <c r="L79" i="18"/>
  <c r="I71" i="18"/>
  <c r="J71" i="18"/>
  <c r="L71" i="18"/>
  <c r="K71" i="18"/>
  <c r="H71" i="18"/>
  <c r="H63" i="18"/>
  <c r="K63" i="18"/>
  <c r="J63" i="18"/>
  <c r="F63" i="18"/>
  <c r="P82" i="15"/>
  <c r="R82" i="15" s="1"/>
  <c r="P144" i="15"/>
  <c r="R144" i="15" s="1"/>
  <c r="P83" i="15"/>
  <c r="R83" i="15" s="1"/>
  <c r="P131" i="15"/>
  <c r="R131" i="15" s="1"/>
  <c r="P70" i="15"/>
  <c r="R70" i="15" s="1"/>
  <c r="P138" i="15"/>
  <c r="R138" i="15" s="1"/>
  <c r="P151" i="15"/>
  <c r="R151" i="15" s="1"/>
  <c r="P142" i="15"/>
  <c r="R142" i="15" s="1"/>
  <c r="P111" i="15"/>
  <c r="R111" i="15" s="1"/>
  <c r="P117" i="15"/>
  <c r="R117" i="15" s="1"/>
  <c r="P149" i="15"/>
  <c r="R149" i="15" s="1"/>
  <c r="P101" i="15"/>
  <c r="R101" i="15" s="1"/>
  <c r="P89" i="15"/>
  <c r="R89" i="15" s="1"/>
  <c r="P93" i="15"/>
  <c r="R93" i="15" s="1"/>
  <c r="P104" i="15"/>
  <c r="R104" i="15" s="1"/>
  <c r="P84" i="15"/>
  <c r="R84" i="15" s="1"/>
  <c r="P68" i="15"/>
  <c r="R68" i="15" s="1"/>
  <c r="P106" i="15"/>
  <c r="R106" i="15" s="1"/>
  <c r="P75" i="15"/>
  <c r="R75" i="15" s="1"/>
  <c r="P156" i="15"/>
  <c r="R156" i="15" s="1"/>
  <c r="P157" i="15"/>
  <c r="R157" i="15" s="1"/>
  <c r="P88" i="15"/>
  <c r="R88" i="15" s="1"/>
  <c r="P113" i="15"/>
  <c r="R113" i="15" s="1"/>
  <c r="P103" i="15"/>
  <c r="R103" i="15" s="1"/>
  <c r="P123" i="15"/>
  <c r="R123" i="15" s="1"/>
  <c r="P139" i="15"/>
  <c r="R139" i="15" s="1"/>
  <c r="P98" i="15"/>
  <c r="R98" i="15" s="1"/>
  <c r="P108" i="15"/>
  <c r="R108" i="15" s="1"/>
  <c r="P115" i="15"/>
  <c r="R115" i="15" s="1"/>
  <c r="P141" i="15"/>
  <c r="R141" i="15" s="1"/>
  <c r="P102" i="15"/>
  <c r="R102" i="15" s="1"/>
  <c r="P94" i="15"/>
  <c r="R94" i="15" s="1"/>
  <c r="P146" i="15"/>
  <c r="R146" i="15" s="1"/>
  <c r="P112" i="15"/>
  <c r="R112" i="15" s="1"/>
  <c r="P118" i="15"/>
  <c r="R118" i="15" s="1"/>
  <c r="P153" i="15"/>
  <c r="R153" i="15" s="1"/>
  <c r="P140" i="15"/>
  <c r="R140" i="15" s="1"/>
  <c r="P97" i="15"/>
  <c r="R97" i="15" s="1"/>
  <c r="P127" i="15"/>
  <c r="R127" i="15" s="1"/>
  <c r="P120" i="15"/>
  <c r="R120" i="15" s="1"/>
  <c r="P121" i="15"/>
  <c r="R121" i="15" s="1"/>
  <c r="P85" i="15"/>
  <c r="R85" i="15" s="1"/>
  <c r="P72" i="15"/>
  <c r="R72" i="15" s="1"/>
  <c r="P107" i="15"/>
  <c r="R107" i="15" s="1"/>
  <c r="P122" i="15"/>
  <c r="R122" i="15" s="1"/>
  <c r="P155" i="15"/>
  <c r="R155" i="15" s="1"/>
  <c r="P135" i="15"/>
  <c r="R135" i="15" s="1"/>
  <c r="P154" i="15"/>
  <c r="R154" i="15" s="1"/>
  <c r="P66" i="15"/>
  <c r="R66" i="15" s="1"/>
  <c r="D15" i="15"/>
  <c r="C19" i="15" s="1"/>
  <c r="P67" i="15"/>
  <c r="R67" i="15" s="1"/>
  <c r="P147" i="15"/>
  <c r="R147" i="15" s="1"/>
  <c r="P125" i="15"/>
  <c r="R125" i="15" s="1"/>
  <c r="P86" i="15"/>
  <c r="R86" i="15" s="1"/>
  <c r="P76" i="15"/>
  <c r="R76" i="15" s="1"/>
  <c r="P145" i="15"/>
  <c r="R145" i="15" s="1"/>
  <c r="P79" i="15"/>
  <c r="R79" i="15" s="1"/>
  <c r="P133" i="15"/>
  <c r="R133" i="15" s="1"/>
  <c r="P81" i="15"/>
  <c r="R81" i="15" s="1"/>
  <c r="P96" i="15"/>
  <c r="R96" i="15" s="1"/>
  <c r="P128" i="15"/>
  <c r="R128" i="15" s="1"/>
  <c r="P105" i="15"/>
  <c r="R105" i="15" s="1"/>
  <c r="P143" i="15"/>
  <c r="R143" i="15" s="1"/>
  <c r="P100" i="15"/>
  <c r="R100" i="15" s="1"/>
  <c r="P137" i="15"/>
  <c r="R137" i="15" s="1"/>
  <c r="P110" i="15"/>
  <c r="R110" i="15" s="1"/>
  <c r="P116" i="15"/>
  <c r="R116" i="15" s="1"/>
  <c r="P91" i="15"/>
  <c r="R91" i="15" s="1"/>
  <c r="P99" i="15"/>
  <c r="R99" i="15" s="1"/>
  <c r="P69" i="15"/>
  <c r="R69" i="15" s="1"/>
  <c r="P92" i="15"/>
  <c r="R92" i="15" s="1"/>
  <c r="R57" i="13"/>
  <c r="S57" i="13"/>
  <c r="V27" i="6"/>
  <c r="S27" i="6"/>
  <c r="U27" i="6" s="1"/>
  <c r="H22" i="12"/>
  <c r="J22" i="12"/>
  <c r="L22" i="12"/>
  <c r="K22" i="12"/>
  <c r="I22" i="12"/>
  <c r="F22" i="12"/>
  <c r="P85" i="16"/>
  <c r="R85" i="16" s="1"/>
  <c r="U138" i="9"/>
  <c r="F76" i="18"/>
  <c r="F46" i="18"/>
  <c r="F54" i="18"/>
  <c r="J60" i="12"/>
  <c r="J76" i="12"/>
  <c r="F76" i="12"/>
  <c r="K25" i="12"/>
  <c r="H33" i="12"/>
  <c r="D15" i="11"/>
  <c r="C19" i="11" s="1"/>
  <c r="J83" i="18"/>
  <c r="F41" i="18"/>
  <c r="V35" i="13"/>
  <c r="U82" i="9"/>
  <c r="L68" i="18"/>
  <c r="I40" i="18"/>
  <c r="I68" i="18"/>
  <c r="L38" i="12"/>
  <c r="P23" i="13"/>
  <c r="K76" i="12"/>
  <c r="H32" i="12"/>
  <c r="F50" i="12"/>
  <c r="L44" i="12"/>
  <c r="H76" i="12"/>
  <c r="F60" i="12"/>
  <c r="H50" i="12"/>
  <c r="F44" i="12"/>
  <c r="I83" i="18"/>
  <c r="K76" i="18"/>
  <c r="H40" i="18"/>
  <c r="H68" i="18"/>
  <c r="P42" i="13"/>
  <c r="L50" i="12"/>
  <c r="I44" i="12"/>
  <c r="P68" i="13"/>
  <c r="H75" i="12"/>
  <c r="K39" i="12"/>
  <c r="P21" i="13"/>
  <c r="P25" i="13"/>
  <c r="K68" i="18"/>
  <c r="U122" i="9"/>
  <c r="L40" i="18"/>
  <c r="L76" i="18"/>
  <c r="F40" i="18"/>
  <c r="L83" i="18"/>
  <c r="L54" i="18"/>
  <c r="D16" i="13"/>
  <c r="D19" i="13" s="1"/>
  <c r="P32" i="13"/>
  <c r="P56" i="13"/>
  <c r="F39" i="12"/>
  <c r="J50" i="12"/>
  <c r="P29" i="13"/>
  <c r="S71" i="7"/>
  <c r="R35" i="13"/>
  <c r="I76" i="18"/>
  <c r="K54" i="18"/>
  <c r="J46" i="18"/>
  <c r="J54" i="18"/>
  <c r="K60" i="12"/>
  <c r="P44" i="13"/>
  <c r="P54" i="13"/>
  <c r="S54" i="13" s="1"/>
  <c r="H56" i="12"/>
  <c r="L33" i="12"/>
  <c r="P37" i="13"/>
  <c r="H61" i="18"/>
  <c r="L46" i="18"/>
  <c r="J25" i="12"/>
  <c r="L76" i="12"/>
  <c r="P59" i="13"/>
  <c r="R59" i="13" s="1"/>
  <c r="J37" i="18"/>
  <c r="AD2397" i="17"/>
  <c r="AB2397" i="17"/>
  <c r="AB2258" i="17"/>
  <c r="AD2258" i="17"/>
  <c r="AB2107" i="17"/>
  <c r="AD2107" i="17"/>
  <c r="AB2250" i="17"/>
  <c r="AD2250" i="17"/>
  <c r="BC108" i="17"/>
  <c r="BD108" i="17"/>
  <c r="AD2061" i="17"/>
  <c r="AB2061" i="17"/>
  <c r="AD2637" i="17"/>
  <c r="AB2637" i="17"/>
  <c r="AD2623" i="17"/>
  <c r="AB2623" i="17"/>
  <c r="AB2028" i="17"/>
  <c r="AD2028" i="17"/>
  <c r="AD2345" i="17"/>
  <c r="AB2345" i="17"/>
  <c r="AD2561" i="17"/>
  <c r="AB2561" i="17"/>
  <c r="AD2395" i="17"/>
  <c r="AB2395" i="17"/>
  <c r="AD2138" i="17"/>
  <c r="AB2138" i="17"/>
  <c r="AB2069" i="17"/>
  <c r="AD2069" i="17"/>
  <c r="AD2659" i="17"/>
  <c r="AB2659" i="17"/>
  <c r="AD2351" i="17"/>
  <c r="AB2351" i="17"/>
  <c r="AD2356" i="17"/>
  <c r="AB2356" i="17"/>
  <c r="AD2453" i="17"/>
  <c r="AB2453" i="17"/>
  <c r="AB2717" i="17"/>
  <c r="AD2717" i="17"/>
  <c r="AD2255" i="17"/>
  <c r="AB2255" i="17"/>
  <c r="AD1794" i="17"/>
  <c r="AB1794" i="17"/>
  <c r="AB2143" i="17"/>
  <c r="AD2143" i="17"/>
  <c r="AB2284" i="17"/>
  <c r="AD2284" i="17"/>
  <c r="AB1893" i="17"/>
  <c r="AD1893" i="17"/>
  <c r="AD1906" i="17"/>
  <c r="AB1906" i="17"/>
  <c r="AD2521" i="17"/>
  <c r="AB2521" i="17"/>
  <c r="AD2435" i="17"/>
  <c r="AB2435" i="17"/>
  <c r="AD2376" i="17"/>
  <c r="AB2376" i="17"/>
  <c r="AD2082" i="17"/>
  <c r="AB2082" i="17"/>
  <c r="AD2262" i="17"/>
  <c r="AB2262" i="17"/>
  <c r="AD2362" i="17"/>
  <c r="AB2362" i="17"/>
  <c r="AD2609" i="17"/>
  <c r="AB2609" i="17"/>
  <c r="AB2046" i="17"/>
  <c r="AD2046" i="17"/>
  <c r="AB2455" i="17"/>
  <c r="AD2455" i="17"/>
  <c r="AB2550" i="17"/>
  <c r="AD2550" i="17"/>
  <c r="AB2208" i="17"/>
  <c r="AD2208" i="17"/>
  <c r="AD1937" i="17"/>
  <c r="AB1937" i="17"/>
  <c r="BD110" i="17"/>
  <c r="BC110" i="17"/>
  <c r="AB2321" i="17"/>
  <c r="AD2321" i="17"/>
  <c r="AD2605" i="17"/>
  <c r="AB2605" i="17"/>
  <c r="AB2328" i="17"/>
  <c r="AD2328" i="17"/>
  <c r="AD1971" i="17"/>
  <c r="AB1971" i="17"/>
  <c r="AB1950" i="17"/>
  <c r="AD1950" i="17"/>
  <c r="AB2663" i="17"/>
  <c r="AD2663" i="17"/>
  <c r="AD2433" i="17"/>
  <c r="AB2433" i="17"/>
  <c r="AD2073" i="17"/>
  <c r="AB2073" i="17"/>
  <c r="AD2429" i="17"/>
  <c r="AB2429" i="17"/>
  <c r="AB2344" i="17"/>
  <c r="AD2344" i="17"/>
  <c r="BC107" i="17"/>
  <c r="BD107" i="17"/>
  <c r="AD2123" i="17"/>
  <c r="AB2123" i="17"/>
  <c r="AB2732" i="17"/>
  <c r="AD2732" i="17"/>
  <c r="AB2729" i="17"/>
  <c r="AD2729" i="17"/>
  <c r="AD2585" i="17"/>
  <c r="AB2585" i="17"/>
  <c r="BD106" i="17"/>
  <c r="BC106" i="17"/>
  <c r="AB2166" i="17"/>
  <c r="AD2166" i="17"/>
  <c r="AD1896" i="17"/>
  <c r="AB1896" i="17"/>
  <c r="AD2589" i="17"/>
  <c r="AB2589" i="17"/>
  <c r="AB2030" i="17"/>
  <c r="AD2030" i="17"/>
  <c r="AB1953" i="17"/>
  <c r="AD1953" i="17"/>
  <c r="AB1885" i="17"/>
  <c r="AD1885" i="17"/>
  <c r="AB2722" i="17"/>
  <c r="AD2722" i="17"/>
  <c r="AD2499" i="17"/>
  <c r="AB2499" i="17"/>
  <c r="AB1860" i="17"/>
  <c r="AD1860" i="17"/>
  <c r="AD2698" i="17"/>
  <c r="AB2698" i="17"/>
  <c r="AB1960" i="17"/>
  <c r="AD1960" i="17"/>
  <c r="AB2554" i="17"/>
  <c r="AD2554" i="17"/>
  <c r="AD2014" i="17"/>
  <c r="AB2014" i="17"/>
  <c r="AD1914" i="17"/>
  <c r="AB1914" i="17"/>
  <c r="AD2134" i="17"/>
  <c r="AB2134" i="17"/>
  <c r="AB1956" i="17"/>
  <c r="AD1956" i="17"/>
  <c r="AD2135" i="17"/>
  <c r="AB2135" i="17"/>
  <c r="AD2059" i="17"/>
  <c r="AB2059" i="17"/>
  <c r="AD2272" i="17"/>
  <c r="AB2272" i="17"/>
  <c r="AB2558" i="17"/>
  <c r="AD2558" i="17"/>
  <c r="AD2219" i="17"/>
  <c r="AB2219" i="17"/>
  <c r="AB2040" i="17"/>
  <c r="AD2040" i="17"/>
  <c r="AB2446" i="17"/>
  <c r="AD2446" i="17"/>
  <c r="AD2411" i="17"/>
  <c r="AB2411" i="17"/>
  <c r="AD2391" i="17"/>
  <c r="AB2391" i="17"/>
  <c r="AB2098" i="17"/>
  <c r="AD2098" i="17"/>
  <c r="AD2379" i="17"/>
  <c r="AB2379" i="17"/>
  <c r="AD2579" i="17"/>
  <c r="AB2579" i="17"/>
  <c r="AB2004" i="17"/>
  <c r="AD2004" i="17"/>
  <c r="AB2205" i="17"/>
  <c r="AD2205" i="17"/>
  <c r="AB1970" i="17"/>
  <c r="AD1970" i="17"/>
  <c r="AB2426" i="17"/>
  <c r="AD2426" i="17"/>
  <c r="AB2672" i="17"/>
  <c r="AD2672" i="17"/>
  <c r="AD2110" i="17"/>
  <c r="AB2110" i="17"/>
  <c r="AD2573" i="17"/>
  <c r="AB2573" i="17"/>
  <c r="AB1793" i="17"/>
  <c r="AD1793" i="17"/>
  <c r="AB2392" i="17"/>
  <c r="AD2392" i="17"/>
  <c r="AB2282" i="17"/>
  <c r="AD2282" i="17"/>
  <c r="AD2315" i="17"/>
  <c r="AB2315" i="17"/>
  <c r="AD2078" i="17"/>
  <c r="AB2078" i="17"/>
  <c r="AB2462" i="17"/>
  <c r="AD2462" i="17"/>
  <c r="AB2566" i="17"/>
  <c r="AD2566" i="17"/>
  <c r="AB2248" i="17"/>
  <c r="AD2248" i="17"/>
  <c r="AD2451" i="17"/>
  <c r="AB2451" i="17"/>
  <c r="AB2459" i="17"/>
  <c r="AD2459" i="17"/>
  <c r="AB2052" i="17"/>
  <c r="AD2052" i="17"/>
  <c r="AD2403" i="17"/>
  <c r="AB2403" i="17"/>
  <c r="AB2484" i="17"/>
  <c r="AD2484" i="17"/>
  <c r="AD2649" i="17"/>
  <c r="AB2649" i="17"/>
  <c r="AB2051" i="17"/>
  <c r="AD2051" i="17"/>
  <c r="AD1892" i="17"/>
  <c r="AB1892" i="17"/>
  <c r="AD2424" i="17"/>
  <c r="AB2424" i="17"/>
  <c r="AD2542" i="17"/>
  <c r="AB2542" i="17"/>
  <c r="AD2545" i="17"/>
  <c r="AB2545" i="17"/>
  <c r="AD2447" i="17"/>
  <c r="AB2447" i="17"/>
  <c r="AB2230" i="17"/>
  <c r="AD2230" i="17"/>
  <c r="AB2452" i="17"/>
  <c r="AD2452" i="17"/>
  <c r="AD1848" i="17"/>
  <c r="AB1848" i="17"/>
  <c r="AB2308" i="17"/>
  <c r="AD2308" i="17"/>
  <c r="AB2458" i="17"/>
  <c r="AD2458" i="17"/>
  <c r="AD2700" i="17"/>
  <c r="AB2700" i="17"/>
  <c r="AB2244" i="17"/>
  <c r="AD2244" i="17"/>
  <c r="AD2335" i="17"/>
  <c r="AB2335" i="17"/>
  <c r="AD2557" i="17"/>
  <c r="AB2557" i="17"/>
  <c r="AB2336" i="17"/>
  <c r="AD2336" i="17"/>
  <c r="AB2186" i="17"/>
  <c r="AD2186" i="17"/>
  <c r="AD2176" i="17"/>
  <c r="AB2176" i="17"/>
  <c r="AB2436" i="17"/>
  <c r="AD2436" i="17"/>
  <c r="AD2419" i="17"/>
  <c r="AB2419" i="17"/>
  <c r="AB2131" i="17"/>
  <c r="AD2131" i="17"/>
  <c r="AD2437" i="17"/>
  <c r="AB2437" i="17"/>
  <c r="AD2246" i="17"/>
  <c r="AB2246" i="17"/>
  <c r="AD2633" i="17"/>
  <c r="AB2633" i="17"/>
  <c r="AB2155" i="17"/>
  <c r="AD2155" i="17"/>
  <c r="AD2394" i="17"/>
  <c r="AB2394" i="17"/>
  <c r="AB2310" i="17"/>
  <c r="AD2310" i="17"/>
  <c r="AD2305" i="17"/>
  <c r="AB2305" i="17"/>
  <c r="AD2375" i="17"/>
  <c r="AB2375" i="17"/>
  <c r="AD2309" i="17"/>
  <c r="AB2309" i="17"/>
  <c r="AD2593" i="17"/>
  <c r="AB2593" i="17"/>
  <c r="AB2298" i="17"/>
  <c r="AD2298" i="17"/>
  <c r="AD2627" i="17"/>
  <c r="AB2627" i="17"/>
  <c r="AB2093" i="17"/>
  <c r="AD2093" i="17"/>
  <c r="AB2634" i="17"/>
  <c r="AD2634" i="17"/>
  <c r="AB2630" i="17"/>
  <c r="AD2630" i="17"/>
  <c r="AB2281" i="17"/>
  <c r="AD2281" i="17"/>
  <c r="AB1813" i="17"/>
  <c r="AD1813" i="17"/>
  <c r="AD2372" i="17"/>
  <c r="AB2372" i="17"/>
  <c r="AD2287" i="17"/>
  <c r="AB2287" i="17"/>
  <c r="AD1780" i="17"/>
  <c r="AB1780" i="17"/>
  <c r="AB2660" i="17"/>
  <c r="AD2660" i="17"/>
  <c r="AB2194" i="17"/>
  <c r="AD2194" i="17"/>
  <c r="AD1943" i="17"/>
  <c r="AB1943" i="17"/>
  <c r="BD111" i="17"/>
  <c r="BC111" i="17"/>
  <c r="BB111" i="17" s="1"/>
  <c r="AZ111" i="17" s="1"/>
  <c r="AX111" i="17" s="1"/>
  <c r="AB2620" i="17"/>
  <c r="AD2620" i="17"/>
  <c r="AB2699" i="17"/>
  <c r="AD2699" i="17"/>
  <c r="AB2556" i="17"/>
  <c r="AD2556" i="17"/>
  <c r="AB2320" i="17"/>
  <c r="AD2320" i="17"/>
  <c r="AD2074" i="17"/>
  <c r="AB2074" i="17"/>
  <c r="AD2643" i="17"/>
  <c r="AB2643" i="17"/>
  <c r="AB2404" i="17"/>
  <c r="AD2404" i="17"/>
  <c r="AB2502" i="17"/>
  <c r="AD2502" i="17"/>
  <c r="AB2464" i="17"/>
  <c r="AD2464" i="17"/>
  <c r="AB2657" i="17"/>
  <c r="AD2657" i="17"/>
  <c r="AB2026" i="17"/>
  <c r="AD2026" i="17"/>
  <c r="AD2584" i="17"/>
  <c r="AB2584" i="17"/>
  <c r="AB2681" i="17"/>
  <c r="AD2681" i="17"/>
  <c r="AB2450" i="17"/>
  <c r="AD2450" i="17"/>
  <c r="AB2600" i="17"/>
  <c r="AD2600" i="17"/>
  <c r="AD2641" i="17"/>
  <c r="AB2641" i="17"/>
  <c r="AD2544" i="17"/>
  <c r="AB2544" i="17"/>
  <c r="AB2504" i="17"/>
  <c r="AD2504" i="17"/>
  <c r="AB2603" i="17"/>
  <c r="AD2603" i="17"/>
  <c r="AD2299" i="17"/>
  <c r="AB2299" i="17"/>
  <c r="AB2546" i="17"/>
  <c r="AD2546" i="17"/>
  <c r="AB1912" i="17"/>
  <c r="AD1912" i="17"/>
  <c r="AD2434" i="17"/>
  <c r="AB2434" i="17"/>
  <c r="AB2180" i="17"/>
  <c r="AD2180" i="17"/>
  <c r="AD2701" i="17"/>
  <c r="AB2701" i="17"/>
  <c r="AD2549" i="17"/>
  <c r="AB2549" i="17"/>
  <c r="AB2083" i="17"/>
  <c r="AD2083" i="17"/>
  <c r="AD2100" i="17"/>
  <c r="AB2100" i="17"/>
  <c r="AD1987" i="17"/>
  <c r="AB1987" i="17"/>
  <c r="AB2065" i="17"/>
  <c r="AD2065" i="17"/>
  <c r="AD2387" i="17"/>
  <c r="AB2387" i="17"/>
  <c r="AD2277" i="17"/>
  <c r="AB2277" i="17"/>
  <c r="AB2163" i="17"/>
  <c r="AD2163" i="17"/>
  <c r="AB2120" i="17"/>
  <c r="AD2120" i="17"/>
  <c r="AB2415" i="17"/>
  <c r="AD2415" i="17"/>
  <c r="AB2374" i="17"/>
  <c r="AD2374" i="17"/>
  <c r="AD2231" i="17"/>
  <c r="AB2231" i="17"/>
  <c r="AB2195" i="17"/>
  <c r="AD2195" i="17"/>
  <c r="AB1827" i="17"/>
  <c r="AD1827" i="17"/>
  <c r="AB1845" i="17"/>
  <c r="AD1845" i="17"/>
  <c r="AD2501" i="17"/>
  <c r="AB2501" i="17"/>
  <c r="AD2479" i="17"/>
  <c r="AB2479" i="17"/>
  <c r="AD2709" i="17"/>
  <c r="AB2709" i="17"/>
  <c r="AD2386" i="17"/>
  <c r="AB2386" i="17"/>
  <c r="AB2312" i="17"/>
  <c r="AD2312" i="17"/>
  <c r="AD2505" i="17"/>
  <c r="AB2505" i="17"/>
  <c r="AB2174" i="17"/>
  <c r="AD2174" i="17"/>
  <c r="AD2410" i="17"/>
  <c r="AB2410" i="17"/>
  <c r="AB2050" i="17"/>
  <c r="AD2050" i="17"/>
  <c r="AB1832" i="17"/>
  <c r="AD1832" i="17"/>
  <c r="AD1938" i="17"/>
  <c r="AB1938" i="17"/>
  <c r="AB2358" i="17"/>
  <c r="AD2358" i="17"/>
  <c r="AB2522" i="17"/>
  <c r="AD2522" i="17"/>
  <c r="AD2273" i="17"/>
  <c r="AB2273" i="17"/>
  <c r="AB2689" i="17"/>
  <c r="AD2689" i="17"/>
  <c r="AD2360" i="17"/>
  <c r="AB2360" i="17"/>
  <c r="AB2006" i="17"/>
  <c r="AD2006" i="17"/>
  <c r="AD2086" i="17"/>
  <c r="AB2086" i="17"/>
  <c r="AB2291" i="17"/>
  <c r="AD2291" i="17"/>
  <c r="AB2497" i="17"/>
  <c r="AD2497" i="17"/>
  <c r="AB2330" i="17"/>
  <c r="AD2330" i="17"/>
  <c r="AB2493" i="17"/>
  <c r="AD2493" i="17"/>
  <c r="AB2495" i="17"/>
  <c r="AD2495" i="17"/>
  <c r="AB2638" i="17"/>
  <c r="AD2638" i="17"/>
  <c r="AB1940" i="17"/>
  <c r="AD1940" i="17"/>
  <c r="AB2111" i="17"/>
  <c r="AD2111" i="17"/>
  <c r="AD2035" i="17"/>
  <c r="AB2035" i="17"/>
  <c r="AD2124" i="17"/>
  <c r="AB2124" i="17"/>
  <c r="AB2150" i="17"/>
  <c r="AD2150" i="17"/>
  <c r="BC109" i="17"/>
  <c r="BB109" i="17" s="1"/>
  <c r="AZ109" i="17" s="1"/>
  <c r="AX109" i="17" s="1"/>
  <c r="BD109" i="17"/>
  <c r="AD2190" i="17"/>
  <c r="AB2190" i="17"/>
  <c r="AD1939" i="17"/>
  <c r="AB1939" i="17"/>
  <c r="AB1972" i="17"/>
  <c r="AD1972" i="17"/>
  <c r="AD2322" i="17"/>
  <c r="AB2322" i="17"/>
  <c r="AB1797" i="17"/>
  <c r="AD1797" i="17"/>
  <c r="AB2285" i="17"/>
  <c r="AD2285" i="17"/>
  <c r="AD2267" i="17"/>
  <c r="AB2267" i="17"/>
  <c r="AB1787" i="17"/>
  <c r="AD1787" i="17"/>
  <c r="AB2508" i="17"/>
  <c r="AD2508" i="17"/>
  <c r="AD2367" i="17"/>
  <c r="AB2367" i="17"/>
  <c r="AD1897" i="17"/>
  <c r="AB1897" i="17"/>
  <c r="AB2568" i="17"/>
  <c r="AD2568" i="17"/>
  <c r="AB1918" i="17"/>
  <c r="AD1918" i="17"/>
  <c r="AB2338" i="17"/>
  <c r="AJ87" i="17"/>
  <c r="AK87" i="17"/>
  <c r="AI87" i="17"/>
  <c r="AI2045" i="17"/>
  <c r="AK2045" i="17"/>
  <c r="AJ2045" i="17"/>
  <c r="BC31" i="17"/>
  <c r="BB31" i="17" s="1"/>
  <c r="AZ31" i="17" s="1"/>
  <c r="AX31" i="17" s="1"/>
  <c r="BD31" i="17"/>
  <c r="AK1835" i="17"/>
  <c r="AJ1835" i="17"/>
  <c r="AI1835" i="17"/>
  <c r="AH1835" i="17" s="1"/>
  <c r="AA1835" i="17" s="1"/>
  <c r="AI1930" i="17"/>
  <c r="AK1930" i="17"/>
  <c r="AJ1930" i="17"/>
  <c r="AK2112" i="17"/>
  <c r="AI2112" i="17"/>
  <c r="AJ2112" i="17"/>
  <c r="AK2152" i="17"/>
  <c r="AI2152" i="17"/>
  <c r="AJ2152" i="17"/>
  <c r="AJ1974" i="17"/>
  <c r="AI1974" i="17"/>
  <c r="AH1974" i="17" s="1"/>
  <c r="AA1974" i="17" s="1"/>
  <c r="AK1974" i="17"/>
  <c r="AK2062" i="17"/>
  <c r="AI2062" i="17"/>
  <c r="AH2062" i="17" s="1"/>
  <c r="AA2062" i="17" s="1"/>
  <c r="AJ2062" i="17"/>
  <c r="AJ2177" i="17"/>
  <c r="AK2177" i="17"/>
  <c r="AI2177" i="17"/>
  <c r="AJ2209" i="17"/>
  <c r="AK2209" i="17"/>
  <c r="AI2209" i="17"/>
  <c r="AK2245" i="17"/>
  <c r="AI2245" i="17"/>
  <c r="AJ2245" i="17"/>
  <c r="R47" i="17"/>
  <c r="J47" i="17"/>
  <c r="AD1812" i="17"/>
  <c r="AB1812" i="17"/>
  <c r="AD2687" i="17"/>
  <c r="AB2687" i="17"/>
  <c r="AI2024" i="17"/>
  <c r="AK2024" i="17"/>
  <c r="AJ2024" i="17"/>
  <c r="AK2136" i="17"/>
  <c r="AI2136" i="17"/>
  <c r="AJ2136" i="17"/>
  <c r="AJ2097" i="17"/>
  <c r="AI2097" i="17"/>
  <c r="AH2097" i="17" s="1"/>
  <c r="AA2097" i="17" s="1"/>
  <c r="AK2097" i="17"/>
  <c r="AK2161" i="17"/>
  <c r="AI2161" i="17"/>
  <c r="AH2161" i="17" s="1"/>
  <c r="AA2161" i="17" s="1"/>
  <c r="AJ2161" i="17"/>
  <c r="AD2217" i="17"/>
  <c r="AD2469" i="17"/>
  <c r="AB2469" i="17"/>
  <c r="AJ2013" i="17"/>
  <c r="AK2013" i="17"/>
  <c r="AI2013" i="17"/>
  <c r="AI1928" i="17"/>
  <c r="AH1928" i="17" s="1"/>
  <c r="AA1928" i="17" s="1"/>
  <c r="AJ1928" i="17"/>
  <c r="AK1928" i="17"/>
  <c r="AI2058" i="17"/>
  <c r="AH2058" i="17" s="1"/>
  <c r="AA2058" i="17" s="1"/>
  <c r="AK2058" i="17"/>
  <c r="AJ2058" i="17"/>
  <c r="AK2088" i="17"/>
  <c r="AJ2088" i="17"/>
  <c r="AI2088" i="17"/>
  <c r="AH2088" i="17" s="1"/>
  <c r="AA2088" i="17" s="1"/>
  <c r="AI2145" i="17"/>
  <c r="AK2145" i="17"/>
  <c r="AJ2145" i="17"/>
  <c r="AI2565" i="17"/>
  <c r="AK2565" i="17"/>
  <c r="AJ2565" i="17"/>
  <c r="AK2679" i="17"/>
  <c r="AI2679" i="17"/>
  <c r="AH2679" i="17" s="1"/>
  <c r="AA2679" i="17" s="1"/>
  <c r="AJ2679" i="17"/>
  <c r="AB2130" i="17"/>
  <c r="AD1795" i="17"/>
  <c r="AB2610" i="17"/>
  <c r="AD2610" i="17"/>
  <c r="AJ2021" i="17"/>
  <c r="AK2021" i="17"/>
  <c r="AI2021" i="17"/>
  <c r="AH2021" i="17" s="1"/>
  <c r="AA2021" i="17" s="1"/>
  <c r="AI1785" i="17"/>
  <c r="AK1785" i="17"/>
  <c r="AJ1785" i="17"/>
  <c r="AJ1867" i="17"/>
  <c r="AI1867" i="17"/>
  <c r="AH1867" i="17" s="1"/>
  <c r="AA1867" i="17" s="1"/>
  <c r="AK1867" i="17"/>
  <c r="AI2096" i="17"/>
  <c r="AJ2096" i="17"/>
  <c r="AK2096" i="17"/>
  <c r="AJ2129" i="17"/>
  <c r="AI2129" i="17"/>
  <c r="AH2129" i="17" s="1"/>
  <c r="AA2129" i="17" s="1"/>
  <c r="AK2129" i="17"/>
  <c r="AJ2225" i="17"/>
  <c r="AK2225" i="17"/>
  <c r="AI2225" i="17"/>
  <c r="AJ2164" i="17"/>
  <c r="AI2164" i="17"/>
  <c r="AK2164" i="17"/>
  <c r="AJ2365" i="17"/>
  <c r="AK2365" i="17"/>
  <c r="AI2365" i="17"/>
  <c r="AJ2352" i="17"/>
  <c r="AI2352" i="17"/>
  <c r="AK2352" i="17"/>
  <c r="AD1811" i="17"/>
  <c r="AD2518" i="17"/>
  <c r="BM105" i="17"/>
  <c r="BL105" i="17"/>
  <c r="BK105" i="17" s="1"/>
  <c r="BJ105" i="17" s="1"/>
  <c r="BI105" i="17" s="1"/>
  <c r="BH105" i="17" s="1"/>
  <c r="BG105" i="17" s="1"/>
  <c r="BF105" i="17" s="1"/>
  <c r="BE105" i="17" s="1"/>
  <c r="AB2089" i="17"/>
  <c r="AD2089" i="17"/>
  <c r="AD2313" i="17"/>
  <c r="AB2313" i="17"/>
  <c r="AI2053" i="17"/>
  <c r="AH2053" i="17" s="1"/>
  <c r="AA2053" i="17" s="1"/>
  <c r="AJ2053" i="17"/>
  <c r="AK2053" i="17"/>
  <c r="AI1994" i="17"/>
  <c r="AH1994" i="17" s="1"/>
  <c r="AA1994" i="17" s="1"/>
  <c r="AK1994" i="17"/>
  <c r="AJ1994" i="17"/>
  <c r="AK2072" i="17"/>
  <c r="AI2072" i="17"/>
  <c r="AJ2072" i="17"/>
  <c r="AI2081" i="17"/>
  <c r="AH2081" i="17" s="1"/>
  <c r="AA2081" i="17" s="1"/>
  <c r="AJ2081" i="17"/>
  <c r="AK2081" i="17"/>
  <c r="AJ2185" i="17"/>
  <c r="AI2185" i="17"/>
  <c r="AH2185" i="17" s="1"/>
  <c r="AA2185" i="17" s="1"/>
  <c r="AK2185" i="17"/>
  <c r="AB2355" i="17"/>
  <c r="AD2355" i="17"/>
  <c r="AJ2029" i="17"/>
  <c r="AK2029" i="17"/>
  <c r="AI2029" i="17"/>
  <c r="AH2029" i="17" s="1"/>
  <c r="AA2029" i="17" s="1"/>
  <c r="AI1992" i="17"/>
  <c r="AJ1992" i="17"/>
  <c r="AK1992" i="17"/>
  <c r="AK1910" i="17"/>
  <c r="AJ1910" i="17"/>
  <c r="AI1910" i="17"/>
  <c r="AI2193" i="17"/>
  <c r="AH2193" i="17" s="1"/>
  <c r="AA2193" i="17" s="1"/>
  <c r="AK2193" i="17"/>
  <c r="AJ2193" i="17"/>
  <c r="AD2580" i="17"/>
  <c r="AD2507" i="17"/>
  <c r="AB2507" i="17"/>
  <c r="AI2005" i="17"/>
  <c r="AH2005" i="17" s="1"/>
  <c r="AA2005" i="17" s="1"/>
  <c r="AJ2005" i="17"/>
  <c r="AK2005" i="17"/>
  <c r="AA152" i="17"/>
  <c r="AC152" i="17" s="1"/>
  <c r="AD152" i="17" s="1"/>
  <c r="AD2108" i="17"/>
  <c r="AB2108" i="17"/>
  <c r="AJ1849" i="17"/>
  <c r="AI1849" i="17"/>
  <c r="AH1849" i="17" s="1"/>
  <c r="AA1849" i="17" s="1"/>
  <c r="AK1849" i="17"/>
  <c r="AK1805" i="17"/>
  <c r="AI1805" i="17"/>
  <c r="AJ1805" i="17"/>
  <c r="AI1873" i="17"/>
  <c r="AK1873" i="17"/>
  <c r="AJ1873" i="17"/>
  <c r="AI2113" i="17"/>
  <c r="AJ2113" i="17"/>
  <c r="AK2113" i="17"/>
  <c r="AI2228" i="17"/>
  <c r="AJ2228" i="17"/>
  <c r="AK2228" i="17"/>
  <c r="AI1879" i="17"/>
  <c r="AH1879" i="17" s="1"/>
  <c r="AA1879" i="17" s="1"/>
  <c r="AJ1879" i="17"/>
  <c r="AK2333" i="17"/>
  <c r="AJ2333" i="17"/>
  <c r="AH2333" i="17" s="1"/>
  <c r="AA2333" i="17" s="1"/>
  <c r="AI1837" i="17"/>
  <c r="AH1837" i="17" s="1"/>
  <c r="AA1837" i="17" s="1"/>
  <c r="AK1837" i="17"/>
  <c r="AJ1899" i="17"/>
  <c r="AI1899" i="17"/>
  <c r="AH1899" i="17" s="1"/>
  <c r="AA1899" i="17" s="1"/>
  <c r="AK2144" i="17"/>
  <c r="AI2144" i="17"/>
  <c r="AH2144" i="17" s="1"/>
  <c r="AA2144" i="17" s="1"/>
  <c r="BD59" i="17"/>
  <c r="BC59" i="17"/>
  <c r="BB59" i="17" s="1"/>
  <c r="AZ59" i="17" s="1"/>
  <c r="AX59" i="17" s="1"/>
  <c r="AJ2233" i="17"/>
  <c r="AI2233" i="17"/>
  <c r="AH2233" i="17" s="1"/>
  <c r="AA2233" i="17" s="1"/>
  <c r="AJ2581" i="17"/>
  <c r="AI2581" i="17"/>
  <c r="AH2581" i="17" s="1"/>
  <c r="AA2581" i="17" s="1"/>
  <c r="AK2581" i="17"/>
  <c r="AI2102" i="17"/>
  <c r="AH2102" i="17" s="1"/>
  <c r="AA2102" i="17" s="1"/>
  <c r="AJ2102" i="17"/>
  <c r="AK2102" i="17"/>
  <c r="AI2127" i="17"/>
  <c r="AJ2127" i="17"/>
  <c r="AI2347" i="17"/>
  <c r="AH2347" i="17" s="1"/>
  <c r="AA2347" i="17" s="1"/>
  <c r="AK2347" i="17"/>
  <c r="P117" i="17"/>
  <c r="R117" i="17" s="1"/>
  <c r="P183" i="17"/>
  <c r="R183" i="17" s="1"/>
  <c r="P192" i="17"/>
  <c r="P184" i="17"/>
  <c r="R184" i="17" s="1"/>
  <c r="R46" i="17"/>
  <c r="AH2220" i="17"/>
  <c r="AA2220" i="17" s="1"/>
  <c r="AI2182" i="17"/>
  <c r="AH2182" i="17" s="1"/>
  <c r="AA2182" i="17" s="1"/>
  <c r="AK2182" i="17"/>
  <c r="AK2253" i="17"/>
  <c r="AI2253" i="17"/>
  <c r="AH2253" i="17" s="1"/>
  <c r="AA2253" i="17" s="1"/>
  <c r="AJ2103" i="17"/>
  <c r="AH2103" i="17" s="1"/>
  <c r="AA2103" i="17" s="1"/>
  <c r="AK2103" i="17"/>
  <c r="P145" i="17"/>
  <c r="P138" i="17"/>
  <c r="R138" i="17" s="1"/>
  <c r="P121" i="17"/>
  <c r="P142" i="17"/>
  <c r="R142" i="17" s="1"/>
  <c r="P111" i="17"/>
  <c r="R111" i="17" s="1"/>
  <c r="P186" i="17"/>
  <c r="R186" i="17" s="1"/>
  <c r="P125" i="17"/>
  <c r="P193" i="17"/>
  <c r="R193" i="17" s="1"/>
  <c r="P198" i="17"/>
  <c r="AK2038" i="17"/>
  <c r="AJ2038" i="17"/>
  <c r="AH2038" i="17" s="1"/>
  <c r="AA2038" i="17" s="1"/>
  <c r="AJ1948" i="17"/>
  <c r="AI1948" i="17"/>
  <c r="AH1948" i="17" s="1"/>
  <c r="AA1948" i="17" s="1"/>
  <c r="AK2413" i="17"/>
  <c r="AI2413" i="17"/>
  <c r="AH2413" i="17" s="1"/>
  <c r="AA2413" i="17" s="1"/>
  <c r="AJ2400" i="17"/>
  <c r="AI2400" i="17"/>
  <c r="AH2400" i="17" s="1"/>
  <c r="AA2400" i="17" s="1"/>
  <c r="P83" i="17"/>
  <c r="P110" i="17"/>
  <c r="R110" i="17" s="1"/>
  <c r="P94" i="17"/>
  <c r="P100" i="17"/>
  <c r="R100" i="17" s="1"/>
  <c r="P92" i="17"/>
  <c r="P190" i="17"/>
  <c r="P127" i="17"/>
  <c r="AJ1997" i="17"/>
  <c r="AI1997" i="17"/>
  <c r="AH1997" i="17" s="1"/>
  <c r="AA1997" i="17" s="1"/>
  <c r="R195" i="17"/>
  <c r="AH2071" i="17"/>
  <c r="AA2071" i="17" s="1"/>
  <c r="AH2655" i="17"/>
  <c r="AA2655" i="17" s="1"/>
  <c r="AJ2037" i="17"/>
  <c r="AI2037" i="17"/>
  <c r="AH2037" i="17" s="1"/>
  <c r="AA2037" i="17" s="1"/>
  <c r="AI2237" i="17"/>
  <c r="AJ2237" i="17"/>
  <c r="R163" i="17"/>
  <c r="P77" i="17"/>
  <c r="R77" i="17" s="1"/>
  <c r="P124" i="17"/>
  <c r="P191" i="17"/>
  <c r="AJ2121" i="17"/>
  <c r="AI2121" i="17"/>
  <c r="AH2121" i="17" s="1"/>
  <c r="AA2121" i="17" s="1"/>
  <c r="AJ1831" i="17"/>
  <c r="AH1831" i="17" s="1"/>
  <c r="AA1831" i="17" s="1"/>
  <c r="AI2019" i="17"/>
  <c r="AH2019" i="17" s="1"/>
  <c r="AA2019" i="17" s="1"/>
  <c r="BD16" i="17"/>
  <c r="BB16" i="17" s="1"/>
  <c r="AZ16" i="17" s="1"/>
  <c r="AX16" i="17" s="1"/>
  <c r="Z113" i="17"/>
  <c r="G113" i="17"/>
  <c r="J113" i="17" s="1"/>
  <c r="G26" i="17"/>
  <c r="AU26" i="17"/>
  <c r="AT157" i="17"/>
  <c r="AS157" i="17" s="1"/>
  <c r="AR157" i="17" s="1"/>
  <c r="AQ157" i="17" s="1"/>
  <c r="AP157" i="17" s="1"/>
  <c r="AO157" i="17" s="1"/>
  <c r="AN157" i="17" s="1"/>
  <c r="AM157" i="17" s="1"/>
  <c r="AL157" i="17" s="1"/>
  <c r="G137" i="17"/>
  <c r="K137" i="17" s="1"/>
  <c r="Z137" i="17"/>
  <c r="AU137" i="17"/>
  <c r="AT137" i="17" s="1"/>
  <c r="AS137" i="17" s="1"/>
  <c r="AR137" i="17" s="1"/>
  <c r="AQ137" i="17" s="1"/>
  <c r="AP137" i="17" s="1"/>
  <c r="AO137" i="17" s="1"/>
  <c r="AN137" i="17" s="1"/>
  <c r="AM137" i="17" s="1"/>
  <c r="AL137" i="17" s="1"/>
  <c r="AK137" i="17" s="1"/>
  <c r="AJ141" i="17"/>
  <c r="AH141" i="17" s="1"/>
  <c r="AK141" i="17"/>
  <c r="Z106" i="17"/>
  <c r="G106" i="17"/>
  <c r="J106" i="17" s="1"/>
  <c r="G95" i="17"/>
  <c r="J95" i="17" s="1"/>
  <c r="Z95" i="17"/>
  <c r="R31" i="17"/>
  <c r="J31" i="17"/>
  <c r="Z86" i="17"/>
  <c r="G86" i="17"/>
  <c r="J86" i="17" s="1"/>
  <c r="G101" i="17"/>
  <c r="K101" i="17" s="1"/>
  <c r="Z101" i="17"/>
  <c r="AU56" i="17"/>
  <c r="AU96" i="17"/>
  <c r="AU173" i="17"/>
  <c r="AU167" i="17"/>
  <c r="AU153" i="17"/>
  <c r="AU135" i="17"/>
  <c r="AU83" i="17"/>
  <c r="AU31" i="17"/>
  <c r="AU171" i="17"/>
  <c r="AU117" i="17"/>
  <c r="AT117" i="17" s="1"/>
  <c r="AS117" i="17" s="1"/>
  <c r="AR117" i="17" s="1"/>
  <c r="AQ117" i="17" s="1"/>
  <c r="AP117" i="17" s="1"/>
  <c r="AO117" i="17" s="1"/>
  <c r="AN117" i="17" s="1"/>
  <c r="AM117" i="17" s="1"/>
  <c r="AL117" i="17" s="1"/>
  <c r="AU81" i="17"/>
  <c r="AT81" i="17" s="1"/>
  <c r="AS81" i="17" s="1"/>
  <c r="AR81" i="17" s="1"/>
  <c r="AQ81" i="17" s="1"/>
  <c r="AP81" i="17" s="1"/>
  <c r="AO81" i="17" s="1"/>
  <c r="AN81" i="17" s="1"/>
  <c r="AM81" i="17" s="1"/>
  <c r="AL81" i="17" s="1"/>
  <c r="AK81" i="17" s="1"/>
  <c r="AU49" i="17"/>
  <c r="AT49" i="17" s="1"/>
  <c r="AS49" i="17" s="1"/>
  <c r="AR49" i="17" s="1"/>
  <c r="AQ49" i="17" s="1"/>
  <c r="AP49" i="17" s="1"/>
  <c r="AO49" i="17" s="1"/>
  <c r="AN49" i="17" s="1"/>
  <c r="AM49" i="17" s="1"/>
  <c r="AL49" i="17" s="1"/>
  <c r="AI49" i="17" s="1"/>
  <c r="BN7" i="17"/>
  <c r="BN19" i="17"/>
  <c r="BN48" i="17"/>
  <c r="BN33" i="17"/>
  <c r="BN65" i="17"/>
  <c r="BN73" i="17"/>
  <c r="BN81" i="17"/>
  <c r="BN89" i="17"/>
  <c r="AU1782" i="17"/>
  <c r="AU1798" i="17"/>
  <c r="AU1814" i="17"/>
  <c r="AU1830" i="17"/>
  <c r="AU1846" i="17"/>
  <c r="AU1862" i="17"/>
  <c r="AU1878" i="17"/>
  <c r="AU1894" i="17"/>
  <c r="BN15" i="17"/>
  <c r="BN42" i="17"/>
  <c r="BN63" i="17"/>
  <c r="AU1839" i="17"/>
  <c r="AU1901" i="17"/>
  <c r="AU1925" i="17"/>
  <c r="AU1941" i="17"/>
  <c r="AU1957" i="17"/>
  <c r="AU1973" i="17"/>
  <c r="AU1989" i="17"/>
  <c r="AU60" i="17"/>
  <c r="AU100" i="17"/>
  <c r="AU170" i="17"/>
  <c r="AU166" i="17"/>
  <c r="AT166" i="17" s="1"/>
  <c r="AS166" i="17" s="1"/>
  <c r="AR166" i="17" s="1"/>
  <c r="AQ166" i="17" s="1"/>
  <c r="AP166" i="17" s="1"/>
  <c r="AO166" i="17" s="1"/>
  <c r="AN166" i="17" s="1"/>
  <c r="AM166" i="17" s="1"/>
  <c r="AL166" i="17" s="1"/>
  <c r="AU151" i="17"/>
  <c r="AU133" i="17"/>
  <c r="AU127" i="17"/>
  <c r="AT127" i="17" s="1"/>
  <c r="AS127" i="17" s="1"/>
  <c r="AR127" i="17" s="1"/>
  <c r="AQ127" i="17" s="1"/>
  <c r="AP127" i="17" s="1"/>
  <c r="AO127" i="17" s="1"/>
  <c r="AN127" i="17" s="1"/>
  <c r="AM127" i="17" s="1"/>
  <c r="AL127" i="17" s="1"/>
  <c r="AI127" i="17" s="1"/>
  <c r="AU75" i="17"/>
  <c r="AT75" i="17" s="1"/>
  <c r="AS75" i="17" s="1"/>
  <c r="AR75" i="17" s="1"/>
  <c r="AQ75" i="17" s="1"/>
  <c r="AP75" i="17" s="1"/>
  <c r="AO75" i="17" s="1"/>
  <c r="AN75" i="17" s="1"/>
  <c r="AM75" i="17" s="1"/>
  <c r="AL75" i="17" s="1"/>
  <c r="AI75" i="17" s="1"/>
  <c r="AU23" i="17"/>
  <c r="AT23" i="17" s="1"/>
  <c r="AS23" i="17" s="1"/>
  <c r="AR23" i="17" s="1"/>
  <c r="AQ23" i="17" s="1"/>
  <c r="AP23" i="17" s="1"/>
  <c r="AO23" i="17" s="1"/>
  <c r="AN23" i="17" s="1"/>
  <c r="AM23" i="17" s="1"/>
  <c r="AL23" i="17" s="1"/>
  <c r="AU188" i="17"/>
  <c r="AU113" i="17"/>
  <c r="AU77" i="17"/>
  <c r="AT77" i="17" s="1"/>
  <c r="AS77" i="17" s="1"/>
  <c r="AR77" i="17" s="1"/>
  <c r="AQ77" i="17" s="1"/>
  <c r="AP77" i="17" s="1"/>
  <c r="AO77" i="17" s="1"/>
  <c r="AN77" i="17" s="1"/>
  <c r="AM77" i="17" s="1"/>
  <c r="AL77" i="17" s="1"/>
  <c r="AU45" i="17"/>
  <c r="BN8" i="17"/>
  <c r="BN20" i="17"/>
  <c r="BN52" i="17"/>
  <c r="BN37" i="17"/>
  <c r="BN66" i="17"/>
  <c r="BN74" i="17"/>
  <c r="BN82" i="17"/>
  <c r="BN90" i="17"/>
  <c r="AU1784" i="17"/>
  <c r="AU1800" i="17"/>
  <c r="AU64" i="17"/>
  <c r="AU104" i="17"/>
  <c r="AU182" i="17"/>
  <c r="AU163" i="17"/>
  <c r="AT163" i="17" s="1"/>
  <c r="AU149" i="17"/>
  <c r="BN103" i="17"/>
  <c r="AU115" i="17"/>
  <c r="AT115" i="17" s="1"/>
  <c r="AS115" i="17" s="1"/>
  <c r="AR115" i="17" s="1"/>
  <c r="AQ115" i="17" s="1"/>
  <c r="AP115" i="17" s="1"/>
  <c r="AO115" i="17" s="1"/>
  <c r="AN115" i="17" s="1"/>
  <c r="AM115" i="17" s="1"/>
  <c r="AL115" i="17" s="1"/>
  <c r="AU59" i="17"/>
  <c r="AT59" i="17" s="1"/>
  <c r="AS59" i="17" s="1"/>
  <c r="AR59" i="17" s="1"/>
  <c r="AQ59" i="17" s="1"/>
  <c r="AP59" i="17" s="1"/>
  <c r="AO59" i="17" s="1"/>
  <c r="AN59" i="17" s="1"/>
  <c r="AM59" i="17" s="1"/>
  <c r="AL59" i="17" s="1"/>
  <c r="BN97" i="17"/>
  <c r="AU177" i="17"/>
  <c r="AU105" i="17"/>
  <c r="AU73" i="17"/>
  <c r="AU41" i="17"/>
  <c r="BN9" i="17"/>
  <c r="BN24" i="17"/>
  <c r="BN56" i="17"/>
  <c r="BN41" i="17"/>
  <c r="BN67" i="17"/>
  <c r="BN75" i="17"/>
  <c r="BN83" i="17"/>
  <c r="BN91" i="17"/>
  <c r="AU1786" i="17"/>
  <c r="AU1802" i="17"/>
  <c r="AU1818" i="17"/>
  <c r="AU1834" i="17"/>
  <c r="AU1850" i="17"/>
  <c r="AU1866" i="17"/>
  <c r="AU1882" i="17"/>
  <c r="AU1898" i="17"/>
  <c r="BN18" i="17"/>
  <c r="BN50" i="17"/>
  <c r="AU1791" i="17"/>
  <c r="AU1855" i="17"/>
  <c r="AU1913" i="17"/>
  <c r="AU1929" i="17"/>
  <c r="AU1945" i="17"/>
  <c r="AU1961" i="17"/>
  <c r="AU1977" i="17"/>
  <c r="AU1993" i="17"/>
  <c r="AU24" i="17"/>
  <c r="AU68" i="17"/>
  <c r="AU112" i="17"/>
  <c r="AU162" i="17"/>
  <c r="AU147" i="17"/>
  <c r="AU107" i="17"/>
  <c r="AU55" i="17"/>
  <c r="BN101" i="17"/>
  <c r="AU178" i="17"/>
  <c r="AU101" i="17"/>
  <c r="AU69" i="17"/>
  <c r="AT69" i="17" s="1"/>
  <c r="AS69" i="17" s="1"/>
  <c r="AR69" i="17" s="1"/>
  <c r="AQ69" i="17" s="1"/>
  <c r="AP69" i="17" s="1"/>
  <c r="AO69" i="17" s="1"/>
  <c r="AN69" i="17" s="1"/>
  <c r="AM69" i="17" s="1"/>
  <c r="AL69" i="17" s="1"/>
  <c r="AU37" i="17"/>
  <c r="AT37" i="17" s="1"/>
  <c r="AS37" i="17" s="1"/>
  <c r="AR37" i="17" s="1"/>
  <c r="AQ37" i="17" s="1"/>
  <c r="AP37" i="17" s="1"/>
  <c r="AO37" i="17" s="1"/>
  <c r="AN37" i="17" s="1"/>
  <c r="AM37" i="17" s="1"/>
  <c r="AL37" i="17" s="1"/>
  <c r="AJ37" i="17" s="1"/>
  <c r="BN2" i="17"/>
  <c r="BN10" i="17"/>
  <c r="BN28" i="17"/>
  <c r="BN60" i="17"/>
  <c r="BN45" i="17"/>
  <c r="BN68" i="17"/>
  <c r="BN76" i="17"/>
  <c r="BN84" i="17"/>
  <c r="BN92" i="17"/>
  <c r="AU1788" i="17"/>
  <c r="AU1804" i="17"/>
  <c r="AU1820" i="17"/>
  <c r="AU1836" i="17"/>
  <c r="AU1852" i="17"/>
  <c r="AU1868" i="17"/>
  <c r="AU1884" i="17"/>
  <c r="AU1900" i="17"/>
  <c r="BN22" i="17"/>
  <c r="BN54" i="17"/>
  <c r="AU1799" i="17"/>
  <c r="AU1861" i="17"/>
  <c r="AU1915" i="17"/>
  <c r="AU1931" i="17"/>
  <c r="AU1947" i="17"/>
  <c r="AU1963" i="17"/>
  <c r="AU1979" i="17"/>
  <c r="AU1995" i="17"/>
  <c r="BN104" i="17"/>
  <c r="AU32" i="17"/>
  <c r="AU72" i="17"/>
  <c r="AU116" i="17"/>
  <c r="AU172" i="17"/>
  <c r="AT172" i="17" s="1"/>
  <c r="AS172" i="17" s="1"/>
  <c r="AR172" i="17" s="1"/>
  <c r="AQ172" i="17" s="1"/>
  <c r="AP172" i="17" s="1"/>
  <c r="AO172" i="17" s="1"/>
  <c r="AN172" i="17" s="1"/>
  <c r="AM172" i="17" s="1"/>
  <c r="AL172" i="17" s="1"/>
  <c r="AU159" i="17"/>
  <c r="AU146" i="17"/>
  <c r="AU103" i="17"/>
  <c r="AU51" i="17"/>
  <c r="AU21" i="17"/>
  <c r="AT21" i="17" s="1"/>
  <c r="AS21" i="17" s="1"/>
  <c r="AR21" i="17" s="1"/>
  <c r="AQ21" i="17" s="1"/>
  <c r="AP21" i="17" s="1"/>
  <c r="AO21" i="17" s="1"/>
  <c r="AN21" i="17" s="1"/>
  <c r="AM21" i="17" s="1"/>
  <c r="AL21" i="17" s="1"/>
  <c r="AK21" i="17" s="1"/>
  <c r="AU97" i="17"/>
  <c r="AT97" i="17" s="1"/>
  <c r="AS97" i="17" s="1"/>
  <c r="AR97" i="17" s="1"/>
  <c r="AQ97" i="17" s="1"/>
  <c r="AP97" i="17" s="1"/>
  <c r="AO97" i="17" s="1"/>
  <c r="AN97" i="17" s="1"/>
  <c r="AM97" i="17" s="1"/>
  <c r="AL97" i="17" s="1"/>
  <c r="AU65" i="17"/>
  <c r="AU33" i="17"/>
  <c r="AT33" i="17" s="1"/>
  <c r="AS33" i="17" s="1"/>
  <c r="AR33" i="17" s="1"/>
  <c r="AQ33" i="17" s="1"/>
  <c r="AP33" i="17" s="1"/>
  <c r="AO33" i="17" s="1"/>
  <c r="AN33" i="17" s="1"/>
  <c r="AM33" i="17" s="1"/>
  <c r="AL33" i="17" s="1"/>
  <c r="AI33" i="17" s="1"/>
  <c r="BN3" i="17"/>
  <c r="BN11" i="17"/>
  <c r="BN32" i="17"/>
  <c r="BN64" i="17"/>
  <c r="BN49" i="17"/>
  <c r="BN69" i="17"/>
  <c r="BN77" i="17"/>
  <c r="BN85" i="17"/>
  <c r="BN93" i="17"/>
  <c r="AU1790" i="17"/>
  <c r="AU1806" i="17"/>
  <c r="AU1822" i="17"/>
  <c r="AU1838" i="17"/>
  <c r="AU1854" i="17"/>
  <c r="AU1870" i="17"/>
  <c r="AU1886" i="17"/>
  <c r="AU1902" i="17"/>
  <c r="BN26" i="17"/>
  <c r="BN58" i="17"/>
  <c r="AU1807" i="17"/>
  <c r="AU1869" i="17"/>
  <c r="AU1917" i="17"/>
  <c r="AU1933" i="17"/>
  <c r="AU1949" i="17"/>
  <c r="AU1965" i="17"/>
  <c r="AU1981" i="17"/>
  <c r="BN96" i="17"/>
  <c r="BN100" i="17"/>
  <c r="AU36" i="17"/>
  <c r="AU76" i="17"/>
  <c r="AT76" i="17" s="1"/>
  <c r="AS76" i="17" s="1"/>
  <c r="AR76" i="17" s="1"/>
  <c r="AQ76" i="17" s="1"/>
  <c r="AP76" i="17" s="1"/>
  <c r="AO76" i="17" s="1"/>
  <c r="AN76" i="17" s="1"/>
  <c r="AM76" i="17" s="1"/>
  <c r="AL76" i="17" s="1"/>
  <c r="AK76" i="17" s="1"/>
  <c r="AU120" i="17"/>
  <c r="AU174" i="17"/>
  <c r="AT174" i="17" s="1"/>
  <c r="AS174" i="17" s="1"/>
  <c r="AR174" i="17" s="1"/>
  <c r="AQ174" i="17" s="1"/>
  <c r="AP174" i="17" s="1"/>
  <c r="AO174" i="17" s="1"/>
  <c r="AN174" i="17" s="1"/>
  <c r="AM174" i="17" s="1"/>
  <c r="AL174" i="17" s="1"/>
  <c r="AU158" i="17"/>
  <c r="AT158" i="17" s="1"/>
  <c r="AU143" i="17"/>
  <c r="AT143" i="17" s="1"/>
  <c r="AS143" i="17" s="1"/>
  <c r="AR143" i="17" s="1"/>
  <c r="AQ143" i="17" s="1"/>
  <c r="AP143" i="17" s="1"/>
  <c r="AO143" i="17" s="1"/>
  <c r="AN143" i="17" s="1"/>
  <c r="AM143" i="17" s="1"/>
  <c r="AL143" i="17" s="1"/>
  <c r="AK143" i="17" s="1"/>
  <c r="AU99" i="17"/>
  <c r="AT99" i="17" s="1"/>
  <c r="AS99" i="17" s="1"/>
  <c r="AR99" i="17" s="1"/>
  <c r="AQ99" i="17" s="1"/>
  <c r="AP99" i="17" s="1"/>
  <c r="AO99" i="17" s="1"/>
  <c r="AN99" i="17" s="1"/>
  <c r="AM99" i="17" s="1"/>
  <c r="AL99" i="17" s="1"/>
  <c r="AJ99" i="17" s="1"/>
  <c r="AU47" i="17"/>
  <c r="AT47" i="17" s="1"/>
  <c r="AS47" i="17" s="1"/>
  <c r="AR47" i="17" s="1"/>
  <c r="AQ47" i="17" s="1"/>
  <c r="AP47" i="17" s="1"/>
  <c r="AO47" i="17" s="1"/>
  <c r="AN47" i="17" s="1"/>
  <c r="AM47" i="17" s="1"/>
  <c r="AL47" i="17" s="1"/>
  <c r="AJ47" i="17" s="1"/>
  <c r="AU161" i="17"/>
  <c r="AT161" i="17" s="1"/>
  <c r="AS161" i="17" s="1"/>
  <c r="AR161" i="17" s="1"/>
  <c r="AQ161" i="17" s="1"/>
  <c r="AP161" i="17" s="1"/>
  <c r="AO161" i="17" s="1"/>
  <c r="AN161" i="17" s="1"/>
  <c r="AM161" i="17" s="1"/>
  <c r="AL161" i="17" s="1"/>
  <c r="AU129" i="17"/>
  <c r="AU93" i="17"/>
  <c r="AU61" i="17"/>
  <c r="AT61" i="17" s="1"/>
  <c r="AS61" i="17" s="1"/>
  <c r="AR61" i="17" s="1"/>
  <c r="AQ61" i="17" s="1"/>
  <c r="AP61" i="17" s="1"/>
  <c r="AO61" i="17" s="1"/>
  <c r="AN61" i="17" s="1"/>
  <c r="AM61" i="17" s="1"/>
  <c r="AL61" i="17" s="1"/>
  <c r="AI61" i="17" s="1"/>
  <c r="AU29" i="17"/>
  <c r="BN4" i="17"/>
  <c r="BN12" i="17"/>
  <c r="BN36" i="17"/>
  <c r="BN21" i="17"/>
  <c r="BN53" i="17"/>
  <c r="BN70" i="17"/>
  <c r="BN78" i="17"/>
  <c r="BN86" i="17"/>
  <c r="BN94" i="17"/>
  <c r="AU1792" i="17"/>
  <c r="AU1808" i="17"/>
  <c r="AU1824" i="17"/>
  <c r="AU1840" i="17"/>
  <c r="AU1856" i="17"/>
  <c r="AU1872" i="17"/>
  <c r="AU1888" i="17"/>
  <c r="AU1904" i="17"/>
  <c r="BN30" i="17"/>
  <c r="BN62" i="17"/>
  <c r="AU1815" i="17"/>
  <c r="AU1877" i="17"/>
  <c r="AU1919" i="17"/>
  <c r="AU1935" i="17"/>
  <c r="AU1951" i="17"/>
  <c r="AU1967" i="17"/>
  <c r="AU1983" i="17"/>
  <c r="AU192" i="17"/>
  <c r="G133" i="17"/>
  <c r="J133" i="17" s="1"/>
  <c r="Z133" i="17"/>
  <c r="G128" i="17"/>
  <c r="K128" i="17" s="1"/>
  <c r="Z128" i="17"/>
  <c r="AA128" i="17" s="1"/>
  <c r="AC128" i="17" s="1"/>
  <c r="AD128" i="17" s="1"/>
  <c r="G163" i="17"/>
  <c r="K163" i="17" s="1"/>
  <c r="Z163" i="17"/>
  <c r="G188" i="17"/>
  <c r="Z188" i="17"/>
  <c r="Z42" i="17"/>
  <c r="G42" i="17"/>
  <c r="Z158" i="17"/>
  <c r="G158" i="17"/>
  <c r="K158" i="17" s="1"/>
  <c r="G127" i="17"/>
  <c r="K127" i="17" s="1"/>
  <c r="Z127" i="17"/>
  <c r="Z162" i="17"/>
  <c r="G162" i="17"/>
  <c r="K162" i="17" s="1"/>
  <c r="Z171" i="17"/>
  <c r="G171" i="17"/>
  <c r="K171" i="17" s="1"/>
  <c r="J57" i="17"/>
  <c r="R57" i="17"/>
  <c r="J64" i="17"/>
  <c r="R64" i="17"/>
  <c r="G55" i="17"/>
  <c r="Z55" i="17"/>
  <c r="G125" i="17"/>
  <c r="Z125" i="17"/>
  <c r="G177" i="17"/>
  <c r="K177" i="17" s="1"/>
  <c r="Z177" i="17"/>
  <c r="G146" i="17"/>
  <c r="K146" i="17" s="1"/>
  <c r="Z146" i="17"/>
  <c r="G98" i="17"/>
  <c r="J98" i="17" s="1"/>
  <c r="Z98" i="17"/>
  <c r="Z78" i="17"/>
  <c r="G78" i="17"/>
  <c r="J78" i="17" s="1"/>
  <c r="G157" i="17"/>
  <c r="K157" i="17" s="1"/>
  <c r="Z157" i="17"/>
  <c r="R37" i="17"/>
  <c r="G151" i="17"/>
  <c r="K151" i="17" s="1"/>
  <c r="Z151" i="17"/>
  <c r="G166" i="17"/>
  <c r="R166" i="17" s="1"/>
  <c r="Z166" i="17"/>
  <c r="BA4" i="17"/>
  <c r="BA13" i="17"/>
  <c r="BA18" i="17"/>
  <c r="BA25" i="17"/>
  <c r="BA32" i="17"/>
  <c r="BA40" i="17"/>
  <c r="BA48" i="17"/>
  <c r="BA56" i="17"/>
  <c r="BA64" i="17"/>
  <c r="BA72" i="17"/>
  <c r="BA80" i="17"/>
  <c r="BA88" i="17"/>
  <c r="BA5" i="17"/>
  <c r="BA19" i="17"/>
  <c r="BA26" i="17"/>
  <c r="BA33" i="17"/>
  <c r="BA41" i="17"/>
  <c r="BA49" i="17"/>
  <c r="BA57" i="17"/>
  <c r="BA65" i="17"/>
  <c r="BA73" i="17"/>
  <c r="BA81" i="17"/>
  <c r="BA89" i="17"/>
  <c r="BA103" i="17"/>
  <c r="BA6" i="17"/>
  <c r="BA14" i="17"/>
  <c r="BA20" i="17"/>
  <c r="BA27" i="17"/>
  <c r="BA34" i="17"/>
  <c r="BA42" i="17"/>
  <c r="BA50" i="17"/>
  <c r="BA58" i="17"/>
  <c r="BA66" i="17"/>
  <c r="BA74" i="17"/>
  <c r="BA82" i="17"/>
  <c r="BA90" i="17"/>
  <c r="BA7" i="17"/>
  <c r="BA15" i="17"/>
  <c r="BA35" i="17"/>
  <c r="BA43" i="17"/>
  <c r="BA51" i="17"/>
  <c r="BA59" i="17"/>
  <c r="BA67" i="17"/>
  <c r="BA75" i="17"/>
  <c r="BA83" i="17"/>
  <c r="BA91" i="17"/>
  <c r="BA8" i="17"/>
  <c r="BA21" i="17"/>
  <c r="BA28" i="17"/>
  <c r="BA36" i="17"/>
  <c r="BA44" i="17"/>
  <c r="BA52" i="17"/>
  <c r="BA60" i="17"/>
  <c r="BA68" i="17"/>
  <c r="BA76" i="17"/>
  <c r="BA84" i="17"/>
  <c r="BA92" i="17"/>
  <c r="BA9" i="17"/>
  <c r="BA16" i="17"/>
  <c r="BA22" i="17"/>
  <c r="BA29" i="17"/>
  <c r="BA37" i="17"/>
  <c r="BA45" i="17"/>
  <c r="BA53" i="17"/>
  <c r="BA61" i="17"/>
  <c r="BA69" i="17"/>
  <c r="BA77" i="17"/>
  <c r="BA85" i="17"/>
  <c r="BA93" i="17"/>
  <c r="Z120" i="17"/>
  <c r="G120" i="17"/>
  <c r="J120" i="17" s="1"/>
  <c r="Z45" i="17"/>
  <c r="G45" i="17"/>
  <c r="G132" i="17"/>
  <c r="J132" i="17" s="1"/>
  <c r="Z132" i="17"/>
  <c r="G32" i="17"/>
  <c r="Z32" i="17"/>
  <c r="G43" i="17"/>
  <c r="AU91" i="17"/>
  <c r="AU134" i="17"/>
  <c r="AT134" i="17" s="1"/>
  <c r="AS134" i="17" s="1"/>
  <c r="AR134" i="17" s="1"/>
  <c r="AQ134" i="17" s="1"/>
  <c r="AP134" i="17" s="1"/>
  <c r="AO134" i="17" s="1"/>
  <c r="AN134" i="17" s="1"/>
  <c r="AM134" i="17" s="1"/>
  <c r="AL134" i="17" s="1"/>
  <c r="AK134" i="17" s="1"/>
  <c r="AU39" i="17"/>
  <c r="AT39" i="17" s="1"/>
  <c r="AS39" i="17" s="1"/>
  <c r="AR39" i="17" s="1"/>
  <c r="AQ39" i="17" s="1"/>
  <c r="AP39" i="17" s="1"/>
  <c r="AO39" i="17" s="1"/>
  <c r="AN39" i="17" s="1"/>
  <c r="AM39" i="17" s="1"/>
  <c r="AL39" i="17" s="1"/>
  <c r="AI39" i="17" s="1"/>
  <c r="G34" i="17"/>
  <c r="R34" i="17" s="1"/>
  <c r="AU30" i="17"/>
  <c r="AU109" i="17"/>
  <c r="AT109" i="17" s="1"/>
  <c r="AS109" i="17" s="1"/>
  <c r="AR109" i="17" s="1"/>
  <c r="AQ109" i="17" s="1"/>
  <c r="AP109" i="17" s="1"/>
  <c r="AO109" i="17" s="1"/>
  <c r="AN109" i="17" s="1"/>
  <c r="AM109" i="17" s="1"/>
  <c r="AL109" i="17" s="1"/>
  <c r="AU102" i="17"/>
  <c r="AT102" i="17" s="1"/>
  <c r="AS102" i="17" s="1"/>
  <c r="AR102" i="17" s="1"/>
  <c r="AU71" i="17"/>
  <c r="AU111" i="17"/>
  <c r="AT111" i="17" s="1"/>
  <c r="AS111" i="17" s="1"/>
  <c r="AR111" i="17" s="1"/>
  <c r="AQ111" i="17" s="1"/>
  <c r="AP111" i="17" s="1"/>
  <c r="AO111" i="17" s="1"/>
  <c r="AN111" i="17" s="1"/>
  <c r="AM111" i="17" s="1"/>
  <c r="AL111" i="17" s="1"/>
  <c r="AI111" i="17" s="1"/>
  <c r="AU119" i="17"/>
  <c r="AU142" i="17"/>
  <c r="AU138" i="17"/>
  <c r="AK197" i="17"/>
  <c r="AJ197" i="17"/>
  <c r="AI197" i="17"/>
  <c r="AH197" i="17" s="1"/>
  <c r="AJ48" i="17"/>
  <c r="AI48" i="17"/>
  <c r="AK48" i="17"/>
  <c r="AK186" i="17"/>
  <c r="AI186" i="17"/>
  <c r="AJ186" i="17"/>
  <c r="AB128" i="17"/>
  <c r="AI180" i="17"/>
  <c r="AK180" i="17"/>
  <c r="AJ180" i="17"/>
  <c r="AJ154" i="17"/>
  <c r="AI154" i="17"/>
  <c r="AH154" i="17" s="1"/>
  <c r="AA154" i="17" s="1"/>
  <c r="AK154" i="17"/>
  <c r="AK195" i="17"/>
  <c r="AI195" i="17"/>
  <c r="AJ195" i="17"/>
  <c r="AK184" i="17"/>
  <c r="AI184" i="17"/>
  <c r="AH184" i="17" s="1"/>
  <c r="AJ184" i="17"/>
  <c r="AK196" i="17"/>
  <c r="AI196" i="17"/>
  <c r="AJ196" i="17"/>
  <c r="AI190" i="17"/>
  <c r="AH190" i="17" s="1"/>
  <c r="AK190" i="17"/>
  <c r="AI134" i="17"/>
  <c r="AJ134" i="17"/>
  <c r="AJ143" i="17"/>
  <c r="AI143" i="17"/>
  <c r="AH143" i="17" s="1"/>
  <c r="AI99" i="17"/>
  <c r="AH99" i="17" s="1"/>
  <c r="AI94" i="17"/>
  <c r="AJ94" i="17"/>
  <c r="AK94" i="17"/>
  <c r="AJ42" i="17"/>
  <c r="AI42" i="17"/>
  <c r="AK42" i="17"/>
  <c r="AT193" i="17"/>
  <c r="AS193" i="17"/>
  <c r="AR193" i="17" s="1"/>
  <c r="AQ193" i="17" s="1"/>
  <c r="AP193" i="17" s="1"/>
  <c r="AO193" i="17" s="1"/>
  <c r="AN193" i="17" s="1"/>
  <c r="AM193" i="17" s="1"/>
  <c r="AL193" i="17" s="1"/>
  <c r="AJ39" i="17"/>
  <c r="AJ23" i="17"/>
  <c r="AI23" i="17"/>
  <c r="AK23" i="17"/>
  <c r="J112" i="17"/>
  <c r="R65" i="17"/>
  <c r="J65" i="17"/>
  <c r="AI161" i="17"/>
  <c r="AK161" i="17"/>
  <c r="AJ161" i="17"/>
  <c r="R126" i="17"/>
  <c r="R114" i="17"/>
  <c r="R96" i="17"/>
  <c r="R122" i="17"/>
  <c r="AI117" i="17"/>
  <c r="AJ117" i="17"/>
  <c r="AK117" i="17"/>
  <c r="AI110" i="17"/>
  <c r="AJ110" i="17"/>
  <c r="AK110" i="17"/>
  <c r="AI98" i="17"/>
  <c r="AJ98" i="17"/>
  <c r="AK98" i="17"/>
  <c r="AI88" i="17"/>
  <c r="AJ88" i="17"/>
  <c r="AK88" i="17"/>
  <c r="R196" i="17"/>
  <c r="AJ144" i="17"/>
  <c r="AI144" i="17"/>
  <c r="AK144" i="17"/>
  <c r="AJ169" i="17"/>
  <c r="AI169" i="17"/>
  <c r="AJ61" i="17"/>
  <c r="AH61" i="17" s="1"/>
  <c r="AJ160" i="17"/>
  <c r="AI160" i="17"/>
  <c r="AK160" i="17"/>
  <c r="AJ78" i="17"/>
  <c r="AI78" i="17"/>
  <c r="AK78" i="17"/>
  <c r="AI106" i="17"/>
  <c r="AJ106" i="17"/>
  <c r="AK106" i="17"/>
  <c r="AI85" i="17"/>
  <c r="AJ85" i="17"/>
  <c r="AK62" i="17"/>
  <c r="AJ62" i="17"/>
  <c r="AH62" i="17" s="1"/>
  <c r="AJ127" i="17"/>
  <c r="AH127" i="17" s="1"/>
  <c r="AK127" i="17"/>
  <c r="AJ34" i="17"/>
  <c r="AI34" i="17"/>
  <c r="AK34" i="17"/>
  <c r="R87" i="17"/>
  <c r="AK35" i="17"/>
  <c r="AJ35" i="17"/>
  <c r="AH35" i="17" s="1"/>
  <c r="AJ187" i="17"/>
  <c r="AI187" i="17"/>
  <c r="AJ164" i="17"/>
  <c r="AI164" i="17"/>
  <c r="AK164" i="17"/>
  <c r="AJ70" i="17"/>
  <c r="AI70" i="17"/>
  <c r="AK70" i="17"/>
  <c r="AJ97" i="17"/>
  <c r="AK97" i="17"/>
  <c r="AI97" i="17"/>
  <c r="AK75" i="17"/>
  <c r="AJ75" i="17"/>
  <c r="AH75" i="17" s="1"/>
  <c r="AJ109" i="17"/>
  <c r="AI109" i="17"/>
  <c r="AK109" i="17"/>
  <c r="AI126" i="17"/>
  <c r="AJ126" i="17"/>
  <c r="AJ46" i="17"/>
  <c r="AI46" i="17"/>
  <c r="AK46" i="17"/>
  <c r="AI95" i="17"/>
  <c r="AJ95" i="17"/>
  <c r="AI121" i="17"/>
  <c r="AJ121" i="17"/>
  <c r="AK121" i="17"/>
  <c r="AJ74" i="17"/>
  <c r="AI74" i="17"/>
  <c r="AK74" i="17"/>
  <c r="AJ40" i="17"/>
  <c r="AI40" i="17"/>
  <c r="AK40" i="17"/>
  <c r="R112" i="17"/>
  <c r="AJ81" i="17"/>
  <c r="AI81" i="17"/>
  <c r="AJ59" i="17"/>
  <c r="AI59" i="17"/>
  <c r="AK59" i="17"/>
  <c r="AI21" i="17"/>
  <c r="AJ21" i="17"/>
  <c r="AI53" i="17"/>
  <c r="AK53" i="17"/>
  <c r="AJ53" i="17"/>
  <c r="AJ165" i="17"/>
  <c r="AK165" i="17"/>
  <c r="AI165" i="17"/>
  <c r="AJ63" i="17"/>
  <c r="AI63" i="17"/>
  <c r="AK63" i="17"/>
  <c r="AJ175" i="17"/>
  <c r="AJ137" i="17"/>
  <c r="AT50" i="17"/>
  <c r="AS50" i="17" s="1"/>
  <c r="AR50" i="17" s="1"/>
  <c r="AQ50" i="17" s="1"/>
  <c r="AP50" i="17" s="1"/>
  <c r="AO50" i="17" s="1"/>
  <c r="AN50" i="17" s="1"/>
  <c r="AM50" i="17" s="1"/>
  <c r="AL50" i="17" s="1"/>
  <c r="AT82" i="17"/>
  <c r="AS82" i="17" s="1"/>
  <c r="AR82" i="17" s="1"/>
  <c r="AQ82" i="17" s="1"/>
  <c r="AP82" i="17" s="1"/>
  <c r="AO82" i="17" s="1"/>
  <c r="AN82" i="17" s="1"/>
  <c r="AM82" i="17" s="1"/>
  <c r="AL82" i="17" s="1"/>
  <c r="AT54" i="17"/>
  <c r="AS54" i="17" s="1"/>
  <c r="AR54" i="17" s="1"/>
  <c r="AQ54" i="17" s="1"/>
  <c r="AP54" i="17" s="1"/>
  <c r="AO54" i="17" s="1"/>
  <c r="AN54" i="17" s="1"/>
  <c r="AM54" i="17" s="1"/>
  <c r="AL54" i="17" s="1"/>
  <c r="AT86" i="17"/>
  <c r="AS86" i="17" s="1"/>
  <c r="AR86" i="17" s="1"/>
  <c r="AQ86" i="17" s="1"/>
  <c r="AP86" i="17" s="1"/>
  <c r="AO86" i="17" s="1"/>
  <c r="AN86" i="17" s="1"/>
  <c r="AM86" i="17" s="1"/>
  <c r="AL86" i="17" s="1"/>
  <c r="AJ76" i="17"/>
  <c r="AI76" i="17"/>
  <c r="AJ132" i="17"/>
  <c r="AK132" i="17"/>
  <c r="AI132" i="17"/>
  <c r="AT22" i="17"/>
  <c r="AS22" i="17" s="1"/>
  <c r="AR22" i="17" s="1"/>
  <c r="AQ22" i="17" s="1"/>
  <c r="AP22" i="17" s="1"/>
  <c r="AO22" i="17" s="1"/>
  <c r="AN22" i="17" s="1"/>
  <c r="AM22" i="17" s="1"/>
  <c r="AL22" i="17" s="1"/>
  <c r="AT60" i="17"/>
  <c r="AS60" i="17" s="1"/>
  <c r="AR60" i="17" s="1"/>
  <c r="AQ60" i="17" s="1"/>
  <c r="AP60" i="17" s="1"/>
  <c r="AO60" i="17" s="1"/>
  <c r="AN60" i="17" s="1"/>
  <c r="AM60" i="17" s="1"/>
  <c r="AL60" i="17" s="1"/>
  <c r="AQ102" i="17"/>
  <c r="AP102" i="17" s="1"/>
  <c r="AO102" i="17" s="1"/>
  <c r="AN102" i="17" s="1"/>
  <c r="AM102" i="17" s="1"/>
  <c r="AL102" i="17" s="1"/>
  <c r="AT173" i="17"/>
  <c r="AS173" i="17" s="1"/>
  <c r="AR173" i="17" s="1"/>
  <c r="AQ173" i="17" s="1"/>
  <c r="AP173" i="17" s="1"/>
  <c r="AO173" i="17" s="1"/>
  <c r="AN173" i="17" s="1"/>
  <c r="AM173" i="17" s="1"/>
  <c r="AL173" i="17" s="1"/>
  <c r="AT96" i="17"/>
  <c r="AS96" i="17" s="1"/>
  <c r="AR96" i="17" s="1"/>
  <c r="AQ96" i="17" s="1"/>
  <c r="AP96" i="17" s="1"/>
  <c r="AO96" i="17" s="1"/>
  <c r="AN96" i="17" s="1"/>
  <c r="AM96" i="17" s="1"/>
  <c r="AL96" i="17" s="1"/>
  <c r="AS25" i="17"/>
  <c r="AR25" i="17"/>
  <c r="AQ25" i="17" s="1"/>
  <c r="AP25" i="17" s="1"/>
  <c r="AO25" i="17" s="1"/>
  <c r="AN25" i="17" s="1"/>
  <c r="AM25" i="17" s="1"/>
  <c r="AL25" i="17" s="1"/>
  <c r="AT57" i="17"/>
  <c r="AS57" i="17" s="1"/>
  <c r="AR57" i="17" s="1"/>
  <c r="AQ57" i="17" s="1"/>
  <c r="AP57" i="17" s="1"/>
  <c r="AO57" i="17" s="1"/>
  <c r="AN57" i="17" s="1"/>
  <c r="AM57" i="17" s="1"/>
  <c r="AL57" i="17" s="1"/>
  <c r="AT89" i="17"/>
  <c r="AS89" i="17" s="1"/>
  <c r="AR89" i="17" s="1"/>
  <c r="AQ89" i="17" s="1"/>
  <c r="AP89" i="17" s="1"/>
  <c r="AO89" i="17" s="1"/>
  <c r="AN89" i="17" s="1"/>
  <c r="AM89" i="17" s="1"/>
  <c r="AL89" i="17" s="1"/>
  <c r="AS140" i="17"/>
  <c r="AR140" i="17" s="1"/>
  <c r="AQ140" i="17" s="1"/>
  <c r="AP140" i="17" s="1"/>
  <c r="AO140" i="17" s="1"/>
  <c r="AN140" i="17" s="1"/>
  <c r="AM140" i="17" s="1"/>
  <c r="AL140" i="17" s="1"/>
  <c r="AT114" i="17"/>
  <c r="AS114" i="17" s="1"/>
  <c r="AR114" i="17" s="1"/>
  <c r="AQ114" i="17" s="1"/>
  <c r="AP114" i="17" s="1"/>
  <c r="AO114" i="17" s="1"/>
  <c r="AN114" i="17" s="1"/>
  <c r="AM114" i="17" s="1"/>
  <c r="AL114" i="17" s="1"/>
  <c r="AQ185" i="17"/>
  <c r="AP185" i="17" s="1"/>
  <c r="AO185" i="17" s="1"/>
  <c r="AN185" i="17" s="1"/>
  <c r="AM185" i="17" s="1"/>
  <c r="AL185" i="17" s="1"/>
  <c r="AT136" i="17"/>
  <c r="AS136" i="17" s="1"/>
  <c r="AR136" i="17" s="1"/>
  <c r="AQ136" i="17" s="1"/>
  <c r="AP136" i="17" s="1"/>
  <c r="AO136" i="17" s="1"/>
  <c r="AN136" i="17" s="1"/>
  <c r="AM136" i="17" s="1"/>
  <c r="AL136" i="17" s="1"/>
  <c r="AR118" i="17"/>
  <c r="AQ118" i="17"/>
  <c r="AP118" i="17" s="1"/>
  <c r="AO118" i="17" s="1"/>
  <c r="AN118" i="17" s="1"/>
  <c r="AM118" i="17" s="1"/>
  <c r="AL118" i="17" s="1"/>
  <c r="AT168" i="17"/>
  <c r="AS168" i="17" s="1"/>
  <c r="AR168" i="17" s="1"/>
  <c r="AQ168" i="17" s="1"/>
  <c r="AP168" i="17" s="1"/>
  <c r="AO168" i="17" s="1"/>
  <c r="AN168" i="17" s="1"/>
  <c r="AM168" i="17" s="1"/>
  <c r="AL168" i="17" s="1"/>
  <c r="AT32" i="17"/>
  <c r="AS32" i="17" s="1"/>
  <c r="AR32" i="17" s="1"/>
  <c r="AQ32" i="17" s="1"/>
  <c r="AP32" i="17" s="1"/>
  <c r="AO32" i="17" s="1"/>
  <c r="AN32" i="17" s="1"/>
  <c r="AM32" i="17" s="1"/>
  <c r="AL32" i="17" s="1"/>
  <c r="G82" i="17"/>
  <c r="R82" i="17" s="1"/>
  <c r="Z82" i="17"/>
  <c r="G190" i="17"/>
  <c r="Z190" i="17"/>
  <c r="G139" i="17"/>
  <c r="R139" i="17" s="1"/>
  <c r="AU139" i="17"/>
  <c r="Z139" i="17"/>
  <c r="G94" i="17"/>
  <c r="Z94" i="17"/>
  <c r="J38" i="17"/>
  <c r="R38" i="17"/>
  <c r="Z41" i="17"/>
  <c r="G41" i="17"/>
  <c r="J22" i="17"/>
  <c r="R22" i="17"/>
  <c r="Z150" i="17"/>
  <c r="AU150" i="17"/>
  <c r="G150" i="17"/>
  <c r="G165" i="17"/>
  <c r="Z165" i="17"/>
  <c r="AU176" i="17"/>
  <c r="G176" i="17"/>
  <c r="AU90" i="17"/>
  <c r="AU67" i="17"/>
  <c r="AS80" i="17"/>
  <c r="AR80" i="17" s="1"/>
  <c r="AQ80" i="17" s="1"/>
  <c r="AP80" i="17" s="1"/>
  <c r="AO80" i="17" s="1"/>
  <c r="AN80" i="17" s="1"/>
  <c r="AM80" i="17" s="1"/>
  <c r="AL80" i="17" s="1"/>
  <c r="AU52" i="17"/>
  <c r="Z52" i="17"/>
  <c r="Z155" i="17"/>
  <c r="AU155" i="17"/>
  <c r="Z70" i="17"/>
  <c r="G70" i="17"/>
  <c r="G172" i="17"/>
  <c r="Z172" i="17"/>
  <c r="AS183" i="17"/>
  <c r="AR183" i="17" s="1"/>
  <c r="AQ183" i="17" s="1"/>
  <c r="AP183" i="17" s="1"/>
  <c r="AO183" i="17" s="1"/>
  <c r="AN183" i="17" s="1"/>
  <c r="AM183" i="17" s="1"/>
  <c r="AL183" i="17" s="1"/>
  <c r="R51" i="17"/>
  <c r="J51" i="17"/>
  <c r="Z131" i="17"/>
  <c r="AU131" i="17"/>
  <c r="G147" i="17"/>
  <c r="R147" i="17" s="1"/>
  <c r="Z147" i="17"/>
  <c r="Z80" i="17"/>
  <c r="G80" i="17"/>
  <c r="R80" i="17" s="1"/>
  <c r="Z33" i="17"/>
  <c r="G33" i="17"/>
  <c r="Z28" i="17"/>
  <c r="G28" i="17"/>
  <c r="AU28" i="17"/>
  <c r="AT142" i="17"/>
  <c r="AS142" i="17" s="1"/>
  <c r="AR142" i="17" s="1"/>
  <c r="AQ142" i="17" s="1"/>
  <c r="AP142" i="17" s="1"/>
  <c r="AO142" i="17" s="1"/>
  <c r="AN142" i="17" s="1"/>
  <c r="AM142" i="17" s="1"/>
  <c r="AL142" i="17" s="1"/>
  <c r="Z161" i="17"/>
  <c r="G161" i="17"/>
  <c r="Z191" i="17"/>
  <c r="G191" i="17"/>
  <c r="AU191" i="17"/>
  <c r="AU156" i="17"/>
  <c r="Z90" i="17"/>
  <c r="Z129" i="17"/>
  <c r="G129" i="17"/>
  <c r="R36" i="17"/>
  <c r="J36" i="17"/>
  <c r="Z27" i="17"/>
  <c r="AU27" i="17"/>
  <c r="G145" i="17"/>
  <c r="Z145" i="17"/>
  <c r="AU145" i="17"/>
  <c r="AU181" i="17"/>
  <c r="G181" i="17"/>
  <c r="R181" i="17" s="1"/>
  <c r="Z179" i="17"/>
  <c r="AU179" i="17"/>
  <c r="AS158" i="17"/>
  <c r="AR158" i="17" s="1"/>
  <c r="AQ158" i="17" s="1"/>
  <c r="AP158" i="17" s="1"/>
  <c r="AO158" i="17" s="1"/>
  <c r="AN158" i="17" s="1"/>
  <c r="AM158" i="17" s="1"/>
  <c r="AL158" i="17" s="1"/>
  <c r="J34" i="17"/>
  <c r="G92" i="17"/>
  <c r="Z92" i="17"/>
  <c r="AU92" i="17"/>
  <c r="G135" i="17"/>
  <c r="R135" i="17" s="1"/>
  <c r="Z135" i="17"/>
  <c r="G79" i="17"/>
  <c r="R79" i="17" s="1"/>
  <c r="AU79" i="17"/>
  <c r="Z85" i="17"/>
  <c r="G85" i="17"/>
  <c r="Z121" i="17"/>
  <c r="G121" i="17"/>
  <c r="G140" i="17"/>
  <c r="R140" i="17" s="1"/>
  <c r="Z140" i="17"/>
  <c r="AU124" i="17"/>
  <c r="G124" i="17"/>
  <c r="G168" i="17"/>
  <c r="R168" i="17" s="1"/>
  <c r="Z168" i="17"/>
  <c r="AT147" i="17"/>
  <c r="AS147" i="17" s="1"/>
  <c r="AR147" i="17" s="1"/>
  <c r="AQ147" i="17" s="1"/>
  <c r="AP147" i="17" s="1"/>
  <c r="AO147" i="17" s="1"/>
  <c r="AN147" i="17" s="1"/>
  <c r="AM147" i="17" s="1"/>
  <c r="AL147" i="17" s="1"/>
  <c r="Z44" i="17"/>
  <c r="AU44" i="17"/>
  <c r="G50" i="17"/>
  <c r="Z50" i="17"/>
  <c r="G148" i="17"/>
  <c r="Z148" i="17"/>
  <c r="AA148" i="17" s="1"/>
  <c r="G108" i="17"/>
  <c r="R108" i="17" s="1"/>
  <c r="AU108" i="17"/>
  <c r="R43" i="17"/>
  <c r="J43" i="17"/>
  <c r="AU123" i="17"/>
  <c r="G123" i="17"/>
  <c r="Z123" i="17"/>
  <c r="Z167" i="17"/>
  <c r="G167" i="17"/>
  <c r="AS163" i="17"/>
  <c r="AR163" i="17" s="1"/>
  <c r="AQ163" i="17" s="1"/>
  <c r="AP163" i="17" s="1"/>
  <c r="AO163" i="17" s="1"/>
  <c r="AN163" i="17" s="1"/>
  <c r="AM163" i="17" s="1"/>
  <c r="AL163" i="17" s="1"/>
  <c r="Z107" i="17"/>
  <c r="G84" i="17"/>
  <c r="AU84" i="17"/>
  <c r="Z61" i="17"/>
  <c r="G61" i="17"/>
  <c r="G23" i="17"/>
  <c r="Z23" i="17"/>
  <c r="Z83" i="17"/>
  <c r="G83" i="17"/>
  <c r="Z26" i="17"/>
  <c r="G59" i="17"/>
  <c r="G164" i="17"/>
  <c r="R164" i="17" s="1"/>
  <c r="G192" i="17"/>
  <c r="G154" i="17"/>
  <c r="R154" i="17" s="1"/>
  <c r="Q19" i="17"/>
  <c r="G202" i="17"/>
  <c r="AU202" i="17"/>
  <c r="P202" i="17"/>
  <c r="Z202" i="17"/>
  <c r="G199" i="17"/>
  <c r="AU199" i="17"/>
  <c r="P199" i="17"/>
  <c r="Z199" i="17"/>
  <c r="P201" i="17"/>
  <c r="Z201" i="17"/>
  <c r="G201" i="17"/>
  <c r="AU201" i="17"/>
  <c r="Z200" i="17"/>
  <c r="G200" i="17"/>
  <c r="AU200" i="17"/>
  <c r="P200" i="17"/>
  <c r="Z194" i="17"/>
  <c r="D15" i="17"/>
  <c r="C19" i="17" s="1"/>
  <c r="D16" i="17"/>
  <c r="D19" i="17" s="1"/>
  <c r="G194" i="17"/>
  <c r="AU194" i="17"/>
  <c r="P194" i="17"/>
  <c r="AU198" i="17"/>
  <c r="G198" i="17"/>
  <c r="C16" i="16"/>
  <c r="D18" i="16" s="1"/>
  <c r="C16" i="15"/>
  <c r="D18" i="15" s="1"/>
  <c r="O70" i="13"/>
  <c r="O76" i="13"/>
  <c r="O58" i="13"/>
  <c r="O51" i="13"/>
  <c r="O73" i="13"/>
  <c r="O88" i="13"/>
  <c r="O64" i="13"/>
  <c r="O79" i="13"/>
  <c r="O77" i="13"/>
  <c r="O82" i="13"/>
  <c r="O71" i="13"/>
  <c r="O69" i="13"/>
  <c r="O65" i="13"/>
  <c r="C15" i="13"/>
  <c r="C18" i="13" s="1"/>
  <c r="O74" i="13"/>
  <c r="O85" i="13"/>
  <c r="O87" i="13"/>
  <c r="O59" i="13"/>
  <c r="O57" i="13"/>
  <c r="O60" i="13"/>
  <c r="O50" i="13"/>
  <c r="O84" i="13"/>
  <c r="O66" i="13"/>
  <c r="O61" i="13"/>
  <c r="O78" i="13"/>
  <c r="O49" i="13"/>
  <c r="O53" i="13"/>
  <c r="O40" i="13"/>
  <c r="O54" i="13"/>
  <c r="O52" i="13"/>
  <c r="O62" i="13"/>
  <c r="O68" i="13"/>
  <c r="O80" i="13"/>
  <c r="O83" i="13"/>
  <c r="O67" i="13"/>
  <c r="O75" i="13"/>
  <c r="O86" i="13"/>
  <c r="O56" i="13"/>
  <c r="O72" i="13"/>
  <c r="O63" i="13"/>
  <c r="O55" i="13"/>
  <c r="O81" i="13"/>
  <c r="O63" i="2"/>
  <c r="O24" i="2"/>
  <c r="O59" i="2"/>
  <c r="O33" i="2"/>
  <c r="O41" i="2"/>
  <c r="O67" i="2"/>
  <c r="O46" i="2"/>
  <c r="O27" i="2"/>
  <c r="O37" i="2"/>
  <c r="O49" i="2"/>
  <c r="O36" i="2"/>
  <c r="O60" i="2"/>
  <c r="O55" i="2"/>
  <c r="O22" i="2"/>
  <c r="O34" i="2"/>
  <c r="O25" i="2"/>
  <c r="O48" i="2"/>
  <c r="O23" i="2"/>
  <c r="O62" i="2"/>
  <c r="O45" i="2"/>
  <c r="O42" i="2"/>
  <c r="C15" i="2"/>
  <c r="O28" i="2"/>
  <c r="O47" i="2"/>
  <c r="O54" i="2"/>
  <c r="O57" i="2"/>
  <c r="O31" i="2"/>
  <c r="O61" i="2"/>
  <c r="O58" i="2"/>
  <c r="O32" i="2"/>
  <c r="O35" i="2"/>
  <c r="O40" i="2"/>
  <c r="O66" i="2"/>
  <c r="O29" i="2"/>
  <c r="O44" i="2"/>
  <c r="O56" i="2"/>
  <c r="O52" i="2"/>
  <c r="O51" i="2"/>
  <c r="O65" i="2"/>
  <c r="O38" i="2"/>
  <c r="O21" i="2"/>
  <c r="O39" i="2"/>
  <c r="O53" i="2"/>
  <c r="O64" i="2"/>
  <c r="O30" i="2"/>
  <c r="O43" i="2"/>
  <c r="O50" i="2"/>
  <c r="O26" i="2"/>
  <c r="O75" i="11"/>
  <c r="O53" i="11"/>
  <c r="O132" i="11"/>
  <c r="O94" i="11"/>
  <c r="O104" i="11"/>
  <c r="O112" i="11"/>
  <c r="O54" i="11"/>
  <c r="O60" i="11"/>
  <c r="O23" i="11"/>
  <c r="O58" i="11"/>
  <c r="O140" i="11"/>
  <c r="O135" i="11"/>
  <c r="O79" i="11"/>
  <c r="O131" i="11"/>
  <c r="O85" i="11"/>
  <c r="O143" i="11"/>
  <c r="O134" i="11"/>
  <c r="O137" i="11"/>
  <c r="O128" i="11"/>
  <c r="O101" i="11"/>
  <c r="O90" i="11"/>
  <c r="O123" i="11"/>
  <c r="O119" i="11"/>
  <c r="O122" i="11"/>
  <c r="O139" i="11"/>
  <c r="O138" i="11"/>
  <c r="O105" i="11"/>
  <c r="O144" i="11"/>
  <c r="O154" i="11"/>
  <c r="O56" i="11"/>
  <c r="O95" i="11"/>
  <c r="O69" i="11"/>
  <c r="O125" i="11"/>
  <c r="O147" i="11"/>
  <c r="O109" i="11"/>
  <c r="O142" i="11"/>
  <c r="O108" i="11"/>
  <c r="O124" i="11"/>
  <c r="O91" i="11"/>
  <c r="O59" i="11"/>
  <c r="O111" i="11"/>
  <c r="O127" i="11"/>
  <c r="O44" i="11"/>
  <c r="O63" i="11"/>
  <c r="O25" i="11"/>
  <c r="O102" i="11"/>
  <c r="O156" i="11"/>
  <c r="O146" i="11"/>
  <c r="O107" i="11"/>
  <c r="O100" i="11"/>
  <c r="O130" i="11"/>
  <c r="O92" i="11"/>
  <c r="O129" i="11"/>
  <c r="O93" i="11"/>
  <c r="O106" i="11"/>
  <c r="O88" i="11"/>
  <c r="O117" i="11"/>
  <c r="O120" i="11"/>
  <c r="O115" i="11"/>
  <c r="O141" i="11"/>
  <c r="O57" i="11"/>
  <c r="O42" i="11"/>
  <c r="O116" i="11"/>
  <c r="O82" i="11"/>
  <c r="O133" i="11"/>
  <c r="O62" i="11"/>
  <c r="O157" i="11"/>
  <c r="O68" i="11"/>
  <c r="O99" i="11"/>
  <c r="O72" i="11"/>
  <c r="O103" i="11"/>
  <c r="O66" i="11"/>
  <c r="O61" i="11"/>
  <c r="O150" i="11"/>
  <c r="O148" i="11"/>
  <c r="O97" i="11"/>
  <c r="O153" i="11"/>
  <c r="O64" i="11"/>
  <c r="C15" i="11"/>
  <c r="O65" i="11"/>
  <c r="O149" i="11"/>
  <c r="O136" i="11"/>
  <c r="O67" i="11"/>
  <c r="O155" i="11"/>
  <c r="O145" i="11"/>
  <c r="O110" i="11"/>
  <c r="O96" i="11"/>
  <c r="O98" i="11"/>
  <c r="O113" i="11"/>
  <c r="O118" i="11"/>
  <c r="O114" i="11"/>
  <c r="O121" i="11"/>
  <c r="O126" i="11"/>
  <c r="O151" i="11"/>
  <c r="C15" i="7"/>
  <c r="C18" i="7" s="1"/>
  <c r="O73" i="7"/>
  <c r="O64" i="7"/>
  <c r="O62" i="7"/>
  <c r="O74" i="7"/>
  <c r="O71" i="7"/>
  <c r="O50" i="7"/>
  <c r="O68" i="7"/>
  <c r="O72" i="7"/>
  <c r="O58" i="7"/>
  <c r="O51" i="7"/>
  <c r="O61" i="7"/>
  <c r="O52" i="7"/>
  <c r="O63" i="7"/>
  <c r="O67" i="7"/>
  <c r="O60" i="7"/>
  <c r="O66" i="7"/>
  <c r="O56" i="7"/>
  <c r="O57" i="7"/>
  <c r="O55" i="7"/>
  <c r="O65" i="7"/>
  <c r="O70" i="7"/>
  <c r="O53" i="7"/>
  <c r="O69" i="7"/>
  <c r="O54" i="7"/>
  <c r="O59" i="7"/>
  <c r="O49" i="7"/>
  <c r="O40" i="7"/>
  <c r="O40" i="4"/>
  <c r="O49" i="4"/>
  <c r="C15" i="4"/>
  <c r="C18" i="4" s="1"/>
  <c r="O51" i="4"/>
  <c r="O50" i="4"/>
  <c r="O53" i="4"/>
  <c r="O52" i="4"/>
  <c r="C16" i="7"/>
  <c r="D18" i="7" s="1"/>
  <c r="C16" i="13"/>
  <c r="D18" i="13" s="1"/>
  <c r="C16" i="6"/>
  <c r="D18" i="6" s="1"/>
  <c r="O109" i="9"/>
  <c r="O91" i="9"/>
  <c r="O104" i="9"/>
  <c r="O82" i="9"/>
  <c r="O55" i="9"/>
  <c r="O97" i="9"/>
  <c r="O57" i="9"/>
  <c r="O79" i="9"/>
  <c r="O103" i="9"/>
  <c r="O119" i="9"/>
  <c r="O73" i="9"/>
  <c r="O93" i="9"/>
  <c r="O54" i="9"/>
  <c r="O111" i="9"/>
  <c r="O75" i="9"/>
  <c r="O120" i="9"/>
  <c r="O85" i="9"/>
  <c r="O130" i="9"/>
  <c r="O113" i="9"/>
  <c r="O95" i="9"/>
  <c r="O76" i="9"/>
  <c r="O94" i="9"/>
  <c r="O89" i="9"/>
  <c r="O137" i="9"/>
  <c r="O42" i="9"/>
  <c r="O88" i="9"/>
  <c r="O64" i="9"/>
  <c r="O107" i="9"/>
  <c r="O81" i="9"/>
  <c r="O122" i="9"/>
  <c r="O87" i="9"/>
  <c r="O80" i="9"/>
  <c r="O108" i="9"/>
  <c r="O118" i="9"/>
  <c r="O63" i="9"/>
  <c r="O101" i="9"/>
  <c r="O99" i="9"/>
  <c r="O127" i="9"/>
  <c r="O59" i="9"/>
  <c r="O136" i="9"/>
  <c r="O53" i="9"/>
  <c r="O134" i="9"/>
  <c r="O66" i="9"/>
  <c r="O115" i="9"/>
  <c r="O121" i="9"/>
  <c r="O25" i="9"/>
  <c r="O140" i="9"/>
  <c r="O96" i="9"/>
  <c r="O100" i="9"/>
  <c r="O116" i="9"/>
  <c r="O124" i="9"/>
  <c r="O56" i="9"/>
  <c r="O83" i="9"/>
  <c r="O92" i="9"/>
  <c r="O71" i="9"/>
  <c r="O135" i="9"/>
  <c r="O90" i="9"/>
  <c r="O112" i="9"/>
  <c r="O131" i="9"/>
  <c r="O123" i="9"/>
  <c r="O61" i="9"/>
  <c r="O102" i="9"/>
  <c r="O67" i="9"/>
  <c r="O139" i="9"/>
  <c r="O86" i="9"/>
  <c r="O23" i="9"/>
  <c r="O129" i="9"/>
  <c r="O69" i="9"/>
  <c r="O72" i="9"/>
  <c r="O114" i="9"/>
  <c r="O117" i="9"/>
  <c r="O110" i="9"/>
  <c r="O43" i="9"/>
  <c r="O106" i="9"/>
  <c r="O60" i="9"/>
  <c r="O98" i="9"/>
  <c r="O138" i="9"/>
  <c r="O77" i="9"/>
  <c r="O65" i="9"/>
  <c r="O84" i="9"/>
  <c r="O133" i="9"/>
  <c r="O132" i="9"/>
  <c r="O126" i="9"/>
  <c r="O105" i="9"/>
  <c r="O68" i="9"/>
  <c r="C15" i="9"/>
  <c r="C18" i="9" s="1"/>
  <c r="O78" i="9"/>
  <c r="O70" i="9"/>
  <c r="O74" i="9"/>
  <c r="O125" i="9"/>
  <c r="O52" i="9"/>
  <c r="O58" i="9"/>
  <c r="O128" i="9"/>
  <c r="O62" i="9"/>
  <c r="O46" i="16"/>
  <c r="O23" i="16"/>
  <c r="O22" i="16"/>
  <c r="O158" i="16"/>
  <c r="O26" i="16"/>
  <c r="O41" i="16"/>
  <c r="C15" i="16"/>
  <c r="O54" i="16"/>
  <c r="O44" i="16"/>
  <c r="O43" i="16"/>
  <c r="O160" i="16"/>
  <c r="O59" i="16"/>
  <c r="O50" i="16"/>
  <c r="O45" i="16"/>
  <c r="O21" i="16"/>
  <c r="O39" i="16"/>
  <c r="O29" i="16"/>
  <c r="O24" i="16"/>
  <c r="O60" i="16"/>
  <c r="O28" i="16"/>
  <c r="O55" i="16"/>
  <c r="O25" i="16"/>
  <c r="O61" i="16"/>
  <c r="O56" i="16"/>
  <c r="O27" i="16"/>
  <c r="O32" i="16"/>
  <c r="O53" i="16"/>
  <c r="O33" i="16"/>
  <c r="O58" i="16"/>
  <c r="O49" i="16"/>
  <c r="O65" i="16"/>
  <c r="O63" i="16"/>
  <c r="O30" i="16"/>
  <c r="O159" i="16"/>
  <c r="O57" i="16"/>
  <c r="O37" i="16"/>
  <c r="O42" i="16"/>
  <c r="O38" i="16"/>
  <c r="O52" i="16"/>
  <c r="O34" i="16"/>
  <c r="O31" i="16"/>
  <c r="O47" i="16"/>
  <c r="O36" i="16"/>
  <c r="O51" i="16"/>
  <c r="O64" i="16"/>
  <c r="O35" i="16"/>
  <c r="O40" i="16"/>
  <c r="O48" i="16"/>
  <c r="O62" i="16"/>
  <c r="C16" i="11"/>
  <c r="D18" i="11" s="1"/>
  <c r="C16" i="4"/>
  <c r="D18" i="4" s="1"/>
  <c r="C16" i="8"/>
  <c r="D18" i="8" s="1"/>
  <c r="O32" i="15"/>
  <c r="O65" i="15"/>
  <c r="O57" i="15"/>
  <c r="O37" i="15"/>
  <c r="O30" i="15"/>
  <c r="O64" i="15"/>
  <c r="O54" i="15"/>
  <c r="O58" i="15"/>
  <c r="O34" i="15"/>
  <c r="O59" i="15"/>
  <c r="O45" i="15"/>
  <c r="O41" i="15"/>
  <c r="O29" i="15"/>
  <c r="O33" i="15"/>
  <c r="O55" i="15"/>
  <c r="O60" i="15"/>
  <c r="O40" i="15"/>
  <c r="O39" i="15"/>
  <c r="O53" i="15"/>
  <c r="O56" i="15"/>
  <c r="O25" i="15"/>
  <c r="O50" i="15"/>
  <c r="O36" i="15"/>
  <c r="O22" i="15"/>
  <c r="O49" i="15"/>
  <c r="O47" i="15"/>
  <c r="O27" i="15"/>
  <c r="O43" i="15"/>
  <c r="O26" i="15"/>
  <c r="C15" i="15"/>
  <c r="O35" i="15"/>
  <c r="O28" i="15"/>
  <c r="O48" i="15"/>
  <c r="O63" i="15"/>
  <c r="O46" i="15"/>
  <c r="O42" i="15"/>
  <c r="O23" i="15"/>
  <c r="O31" i="15"/>
  <c r="O24" i="15"/>
  <c r="O62" i="15"/>
  <c r="O61" i="15"/>
  <c r="O44" i="15"/>
  <c r="O52" i="15"/>
  <c r="O38" i="15"/>
  <c r="O51" i="15"/>
  <c r="O21" i="15"/>
  <c r="C16" i="14"/>
  <c r="D18" i="14" s="1"/>
  <c r="C15" i="8"/>
  <c r="C18" i="8" s="1"/>
  <c r="C16" i="9"/>
  <c r="D18" i="9" s="1"/>
  <c r="C16" i="2"/>
  <c r="D18" i="2" s="1"/>
  <c r="O58" i="6"/>
  <c r="O72" i="6"/>
  <c r="O40" i="6"/>
  <c r="O70" i="6"/>
  <c r="O49" i="6"/>
  <c r="O79" i="6"/>
  <c r="O54" i="6"/>
  <c r="O75" i="6"/>
  <c r="O55" i="6"/>
  <c r="O66" i="6"/>
  <c r="O62" i="6"/>
  <c r="O64" i="6"/>
  <c r="O87" i="6"/>
  <c r="O69" i="6"/>
  <c r="O86" i="6"/>
  <c r="O74" i="6"/>
  <c r="O53" i="6"/>
  <c r="O73" i="6"/>
  <c r="O56" i="6"/>
  <c r="O85" i="6"/>
  <c r="O65" i="6"/>
  <c r="O88" i="6"/>
  <c r="C15" i="6"/>
  <c r="C18" i="6" s="1"/>
  <c r="O84" i="6"/>
  <c r="O51" i="6"/>
  <c r="O82" i="6"/>
  <c r="O81" i="6"/>
  <c r="O61" i="6"/>
  <c r="O60" i="6"/>
  <c r="O52" i="6"/>
  <c r="O57" i="6"/>
  <c r="O78" i="6"/>
  <c r="O59" i="6"/>
  <c r="O63" i="6"/>
  <c r="O50" i="6"/>
  <c r="O76" i="6"/>
  <c r="O68" i="6"/>
  <c r="O77" i="6"/>
  <c r="O80" i="6"/>
  <c r="O71" i="6"/>
  <c r="O67" i="6"/>
  <c r="O83" i="6"/>
  <c r="C15" i="14"/>
  <c r="C18" i="14" s="1"/>
  <c r="R135" i="9"/>
  <c r="T135" i="9" s="1"/>
  <c r="U135" i="9"/>
  <c r="U53" i="9"/>
  <c r="R53" i="9"/>
  <c r="T53" i="9" s="1"/>
  <c r="U76" i="9"/>
  <c r="R76" i="9"/>
  <c r="T76" i="9" s="1"/>
  <c r="R43" i="9"/>
  <c r="T43" i="9" s="1"/>
  <c r="U43" i="9"/>
  <c r="R125" i="9"/>
  <c r="T125" i="9" s="1"/>
  <c r="U125" i="9"/>
  <c r="U115" i="9"/>
  <c r="R115" i="9"/>
  <c r="T115" i="9" s="1"/>
  <c r="U128" i="9"/>
  <c r="R128" i="9"/>
  <c r="T128" i="9" s="1"/>
  <c r="R75" i="9"/>
  <c r="T75" i="9" s="1"/>
  <c r="U75" i="9"/>
  <c r="R55" i="9"/>
  <c r="T55" i="9" s="1"/>
  <c r="U55" i="9"/>
  <c r="R111" i="9"/>
  <c r="T111" i="9" s="1"/>
  <c r="U111" i="9"/>
  <c r="R134" i="9"/>
  <c r="T134" i="9" s="1"/>
  <c r="U134" i="9"/>
  <c r="U101" i="9"/>
  <c r="R101" i="9"/>
  <c r="T101" i="9" s="1"/>
  <c r="R124" i="9"/>
  <c r="T124" i="9" s="1"/>
  <c r="T23" i="9"/>
  <c r="R41" i="9"/>
  <c r="T41" i="9" s="1"/>
  <c r="R131" i="9"/>
  <c r="T131" i="9" s="1"/>
  <c r="U103" i="9"/>
  <c r="R103" i="9"/>
  <c r="T103" i="9" s="1"/>
  <c r="S45" i="6"/>
  <c r="U45" i="6" s="1"/>
  <c r="R27" i="4"/>
  <c r="R33" i="4"/>
  <c r="V27" i="4"/>
  <c r="S63" i="6"/>
  <c r="V63" i="6"/>
  <c r="V68" i="13"/>
  <c r="R68" i="13"/>
  <c r="S68" i="13"/>
  <c r="F24" i="12"/>
  <c r="H24" i="12"/>
  <c r="L24" i="12"/>
  <c r="K24" i="12"/>
  <c r="I24" i="12"/>
  <c r="J24" i="12"/>
  <c r="R25" i="13"/>
  <c r="S25" i="13"/>
  <c r="U25" i="13" s="1"/>
  <c r="V25" i="13"/>
  <c r="F82" i="18"/>
  <c r="K82" i="18"/>
  <c r="H82" i="18"/>
  <c r="J82" i="18"/>
  <c r="L82" i="18"/>
  <c r="I82" i="18"/>
  <c r="V47" i="4"/>
  <c r="R47" i="4"/>
  <c r="R37" i="6"/>
  <c r="V37" i="6"/>
  <c r="S37" i="6"/>
  <c r="U37" i="6" s="1"/>
  <c r="V35" i="6"/>
  <c r="S35" i="6"/>
  <c r="U35" i="6" s="1"/>
  <c r="R65" i="13"/>
  <c r="V65" i="13"/>
  <c r="S65" i="13"/>
  <c r="R85" i="6"/>
  <c r="S85" i="6"/>
  <c r="V85" i="6"/>
  <c r="R71" i="6"/>
  <c r="V71" i="6"/>
  <c r="S71" i="6"/>
  <c r="R67" i="13"/>
  <c r="S67" i="13"/>
  <c r="S67" i="6"/>
  <c r="V67" i="6"/>
  <c r="V80" i="13"/>
  <c r="R80" i="13"/>
  <c r="R32" i="9"/>
  <c r="T32" i="9" s="1"/>
  <c r="U32" i="9"/>
  <c r="L66" i="18"/>
  <c r="F66" i="18"/>
  <c r="H66" i="18"/>
  <c r="J66" i="18"/>
  <c r="L34" i="18"/>
  <c r="F34" i="18"/>
  <c r="H34" i="18"/>
  <c r="J34" i="18"/>
  <c r="F28" i="18"/>
  <c r="K28" i="18"/>
  <c r="H28" i="18"/>
  <c r="J28" i="18"/>
  <c r="L28" i="18"/>
  <c r="I28" i="18"/>
  <c r="K70" i="12"/>
  <c r="H70" i="12"/>
  <c r="L70" i="12"/>
  <c r="K72" i="18"/>
  <c r="F72" i="18"/>
  <c r="H72" i="18"/>
  <c r="J72" i="18"/>
  <c r="I72" i="18"/>
  <c r="L72" i="18"/>
  <c r="K49" i="18"/>
  <c r="L49" i="18"/>
  <c r="R53" i="7"/>
  <c r="S53" i="7"/>
  <c r="S34" i="4"/>
  <c r="U34" i="4" s="1"/>
  <c r="R34" i="4"/>
  <c r="I72" i="12"/>
  <c r="F72" i="12"/>
  <c r="H72" i="12"/>
  <c r="J72" i="12"/>
  <c r="K72" i="12"/>
  <c r="K13" i="18"/>
  <c r="I13" i="18"/>
  <c r="B15" i="18"/>
  <c r="C13" i="18"/>
  <c r="E13" i="18"/>
  <c r="H13" i="18"/>
  <c r="G13" i="18"/>
  <c r="R102" i="9"/>
  <c r="T102" i="9" s="1"/>
  <c r="U102" i="9"/>
  <c r="I77" i="18"/>
  <c r="F77" i="18"/>
  <c r="K77" i="18"/>
  <c r="L77" i="18"/>
  <c r="F55" i="18"/>
  <c r="I55" i="18"/>
  <c r="L55" i="18"/>
  <c r="K55" i="18"/>
  <c r="P34" i="13"/>
  <c r="P29" i="6"/>
  <c r="P38" i="4"/>
  <c r="P36" i="13"/>
  <c r="H36" i="12"/>
  <c r="K40" i="12"/>
  <c r="L40" i="12"/>
  <c r="J68" i="12"/>
  <c r="P24" i="4"/>
  <c r="P48" i="4"/>
  <c r="D16" i="14"/>
  <c r="D19" i="14" s="1"/>
  <c r="P76" i="6"/>
  <c r="P86" i="6"/>
  <c r="P82" i="13"/>
  <c r="I73" i="12"/>
  <c r="K66" i="12"/>
  <c r="I65" i="12"/>
  <c r="K34" i="12"/>
  <c r="F71" i="18"/>
  <c r="P38" i="13"/>
  <c r="J49" i="12"/>
  <c r="P42" i="4"/>
  <c r="P40" i="13"/>
  <c r="H40" i="12"/>
  <c r="P28" i="4"/>
  <c r="P47" i="13"/>
  <c r="P58" i="13"/>
  <c r="P45" i="13"/>
  <c r="P56" i="6"/>
  <c r="P74" i="13"/>
  <c r="P74" i="6"/>
  <c r="L84" i="12"/>
  <c r="I80" i="12"/>
  <c r="J77" i="12"/>
  <c r="J73" i="12"/>
  <c r="F68" i="12"/>
  <c r="J65" i="12"/>
  <c r="I54" i="12"/>
  <c r="K38" i="12"/>
  <c r="F51" i="12"/>
  <c r="F53" i="12"/>
  <c r="F40" i="12"/>
  <c r="F36" i="12"/>
  <c r="F32" i="12"/>
  <c r="H27" i="12"/>
  <c r="P55" i="13"/>
  <c r="H57" i="18"/>
  <c r="F75" i="18"/>
  <c r="F53" i="18"/>
  <c r="P46" i="13"/>
  <c r="P26" i="4"/>
  <c r="P50" i="4"/>
  <c r="P27" i="13"/>
  <c r="J32" i="12"/>
  <c r="I32" i="12"/>
  <c r="P48" i="13"/>
  <c r="P32" i="4"/>
  <c r="P39" i="13"/>
  <c r="P60" i="13"/>
  <c r="P76" i="13"/>
  <c r="P84" i="6"/>
  <c r="P70" i="6"/>
  <c r="P88" i="13"/>
  <c r="P58" i="6"/>
  <c r="F84" i="12"/>
  <c r="L65" i="12"/>
  <c r="L64" i="12"/>
  <c r="K55" i="12"/>
  <c r="F27" i="12"/>
  <c r="P85" i="13"/>
  <c r="P50" i="13"/>
  <c r="P30" i="4"/>
  <c r="P31" i="13"/>
  <c r="J36" i="12"/>
  <c r="P52" i="13"/>
  <c r="P41" i="6"/>
  <c r="L54" i="12"/>
  <c r="K73" i="12"/>
  <c r="P36" i="4"/>
  <c r="P64" i="13"/>
  <c r="P49" i="13"/>
  <c r="P62" i="13"/>
  <c r="P64" i="6"/>
  <c r="P82" i="6"/>
  <c r="H84" i="12"/>
  <c r="H73" i="12"/>
  <c r="H65" i="12"/>
  <c r="P87" i="13"/>
  <c r="P75" i="13"/>
  <c r="P73" i="13"/>
  <c r="P71" i="13"/>
  <c r="J51" i="18"/>
  <c r="H75" i="18"/>
  <c r="H45" i="18"/>
  <c r="F73" i="18"/>
  <c r="P31" i="6"/>
  <c r="J40" i="12"/>
  <c r="P24" i="13"/>
  <c r="P40" i="4"/>
  <c r="P68" i="6"/>
  <c r="P51" i="13"/>
  <c r="P84" i="13"/>
  <c r="P88" i="6"/>
  <c r="P54" i="6"/>
  <c r="P72" i="13"/>
  <c r="P78" i="6"/>
  <c r="I68" i="12"/>
  <c r="F65" i="12"/>
  <c r="K27" i="12"/>
  <c r="P63" i="13"/>
  <c r="I75" i="18"/>
  <c r="I41" i="18"/>
  <c r="P26" i="13"/>
  <c r="D15" i="13"/>
  <c r="C19" i="13" s="1"/>
  <c r="P28" i="13"/>
  <c r="J27" i="12"/>
  <c r="K32" i="12"/>
  <c r="P43" i="13"/>
  <c r="P70" i="13"/>
  <c r="P86" i="13"/>
  <c r="P41" i="13"/>
  <c r="P33" i="13"/>
  <c r="J41" i="18"/>
  <c r="I18" i="12"/>
  <c r="E18" i="12"/>
  <c r="J18" i="12"/>
  <c r="F18" i="3"/>
  <c r="I18" i="3"/>
  <c r="L18" i="12"/>
  <c r="G18" i="18"/>
  <c r="C18" i="12"/>
  <c r="C11" i="17"/>
  <c r="K18" i="12"/>
  <c r="K18" i="3"/>
  <c r="L18" i="18"/>
  <c r="K18" i="18"/>
  <c r="F18" i="18"/>
  <c r="H18" i="12"/>
  <c r="C18" i="18"/>
  <c r="D18" i="12"/>
  <c r="J18" i="18"/>
  <c r="G18" i="12"/>
  <c r="C12" i="17"/>
  <c r="F18" i="12"/>
  <c r="J18" i="3"/>
  <c r="I18" i="18"/>
  <c r="H18" i="18"/>
  <c r="R74" i="9" l="1"/>
  <c r="T74" i="9" s="1"/>
  <c r="U74" i="9"/>
  <c r="R94" i="17"/>
  <c r="R121" i="17"/>
  <c r="U132" i="9"/>
  <c r="R50" i="6"/>
  <c r="V50" i="6"/>
  <c r="S50" i="6"/>
  <c r="U50" i="6" s="1"/>
  <c r="R61" i="7"/>
  <c r="S61" i="7"/>
  <c r="R80" i="7"/>
  <c r="S80" i="7"/>
  <c r="R87" i="6"/>
  <c r="S87" i="6"/>
  <c r="V87" i="6"/>
  <c r="S53" i="6"/>
  <c r="U53" i="6" s="1"/>
  <c r="V53" i="6"/>
  <c r="R53" i="6"/>
  <c r="R61" i="13"/>
  <c r="V61" i="13"/>
  <c r="S61" i="13"/>
  <c r="V22" i="6"/>
  <c r="S22" i="6"/>
  <c r="U22" i="6" s="1"/>
  <c r="R22" i="6"/>
  <c r="R30" i="7"/>
  <c r="S30" i="7"/>
  <c r="S62" i="7"/>
  <c r="R62" i="7"/>
  <c r="R72" i="6"/>
  <c r="V57" i="6"/>
  <c r="V65" i="6"/>
  <c r="S81" i="7"/>
  <c r="V80" i="6"/>
  <c r="S80" i="6"/>
  <c r="R80" i="6"/>
  <c r="V51" i="6"/>
  <c r="S51" i="6"/>
  <c r="U51" i="6" s="1"/>
  <c r="R51" i="6"/>
  <c r="R40" i="6"/>
  <c r="V40" i="6"/>
  <c r="S40" i="6"/>
  <c r="U40" i="6" s="1"/>
  <c r="V81" i="6"/>
  <c r="R81" i="6"/>
  <c r="S81" i="6"/>
  <c r="V49" i="6"/>
  <c r="R49" i="6"/>
  <c r="S49" i="6"/>
  <c r="U49" i="6" s="1"/>
  <c r="S72" i="6"/>
  <c r="S57" i="6"/>
  <c r="S65" i="6"/>
  <c r="S42" i="6"/>
  <c r="U42" i="6" s="1"/>
  <c r="R42" i="6"/>
  <c r="V42" i="6"/>
  <c r="V21" i="6"/>
  <c r="S21" i="6"/>
  <c r="U21" i="6" s="1"/>
  <c r="R21" i="6"/>
  <c r="S78" i="7"/>
  <c r="R78" i="7"/>
  <c r="V54" i="13"/>
  <c r="R176" i="17"/>
  <c r="V28" i="6"/>
  <c r="S28" i="6"/>
  <c r="U28" i="6" s="1"/>
  <c r="R28" i="6"/>
  <c r="S52" i="7"/>
  <c r="R52" i="7"/>
  <c r="S34" i="6"/>
  <c r="U34" i="6" s="1"/>
  <c r="R34" i="6"/>
  <c r="V34" i="6"/>
  <c r="R54" i="13"/>
  <c r="S79" i="13"/>
  <c r="V83" i="13"/>
  <c r="R77" i="6"/>
  <c r="S77" i="6"/>
  <c r="V77" i="6"/>
  <c r="R32" i="6"/>
  <c r="V32" i="6"/>
  <c r="S32" i="6"/>
  <c r="U32" i="6" s="1"/>
  <c r="S38" i="6"/>
  <c r="U38" i="6" s="1"/>
  <c r="R38" i="6"/>
  <c r="V38" i="6"/>
  <c r="V39" i="6"/>
  <c r="S39" i="6"/>
  <c r="U39" i="6" s="1"/>
  <c r="R39" i="6"/>
  <c r="S46" i="6"/>
  <c r="U46" i="6" s="1"/>
  <c r="R46" i="6"/>
  <c r="V46" i="6"/>
  <c r="V52" i="6"/>
  <c r="S52" i="6"/>
  <c r="U52" i="6" s="1"/>
  <c r="R52" i="6"/>
  <c r="V79" i="13"/>
  <c r="S83" i="13"/>
  <c r="R59" i="6"/>
  <c r="V59" i="6"/>
  <c r="S59" i="6"/>
  <c r="S60" i="6"/>
  <c r="V60" i="6"/>
  <c r="R60" i="6"/>
  <c r="V48" i="6"/>
  <c r="S48" i="6"/>
  <c r="U48" i="6" s="1"/>
  <c r="R48" i="6"/>
  <c r="R33" i="6"/>
  <c r="AJ189" i="17"/>
  <c r="AI189" i="17"/>
  <c r="AH189" i="17" s="1"/>
  <c r="AK189" i="17"/>
  <c r="AT130" i="17"/>
  <c r="AS130" i="17" s="1"/>
  <c r="AR130" i="17" s="1"/>
  <c r="AQ130" i="17" s="1"/>
  <c r="AP130" i="17" s="1"/>
  <c r="AO130" i="17" s="1"/>
  <c r="AN130" i="17" s="1"/>
  <c r="AM130" i="17" s="1"/>
  <c r="AL130" i="17" s="1"/>
  <c r="R190" i="17"/>
  <c r="AI137" i="17"/>
  <c r="AH137" i="17" s="1"/>
  <c r="AH117" i="17"/>
  <c r="AK39" i="17"/>
  <c r="AT38" i="17"/>
  <c r="AS38" i="17" s="1"/>
  <c r="AR38" i="17" s="1"/>
  <c r="AQ38" i="17" s="1"/>
  <c r="AP38" i="17" s="1"/>
  <c r="AO38" i="17" s="1"/>
  <c r="AN38" i="17" s="1"/>
  <c r="AM38" i="17" s="1"/>
  <c r="AL38" i="17" s="1"/>
  <c r="AI43" i="17"/>
  <c r="AJ43" i="17"/>
  <c r="AK43" i="17"/>
  <c r="R149" i="17"/>
  <c r="AA189" i="17"/>
  <c r="AC189" i="17" s="1"/>
  <c r="AD189" i="17" s="1"/>
  <c r="J56" i="17"/>
  <c r="R56" i="17"/>
  <c r="AK33" i="17"/>
  <c r="R145" i="17"/>
  <c r="AK111" i="17"/>
  <c r="AH34" i="17"/>
  <c r="AK47" i="17"/>
  <c r="AJ33" i="17"/>
  <c r="AH33" i="17" s="1"/>
  <c r="AA33" i="17" s="1"/>
  <c r="AC33" i="17" s="1"/>
  <c r="AD33" i="17" s="1"/>
  <c r="AH125" i="17"/>
  <c r="AA125" i="17" s="1"/>
  <c r="AC125" i="17" s="1"/>
  <c r="AD125" i="17" s="1"/>
  <c r="J68" i="17"/>
  <c r="R68" i="17"/>
  <c r="R76" i="17"/>
  <c r="R156" i="17"/>
  <c r="AJ111" i="17"/>
  <c r="AH111" i="17" s="1"/>
  <c r="AI47" i="17"/>
  <c r="R99" i="17"/>
  <c r="AA61" i="17"/>
  <c r="AH95" i="17"/>
  <c r="AH106" i="17"/>
  <c r="AK61" i="17"/>
  <c r="AK37" i="17"/>
  <c r="AH196" i="17"/>
  <c r="R203" i="17"/>
  <c r="R159" i="17"/>
  <c r="R170" i="17"/>
  <c r="AK175" i="17"/>
  <c r="AJ49" i="17"/>
  <c r="AH49" i="17" s="1"/>
  <c r="AI37" i="17"/>
  <c r="R113" i="17"/>
  <c r="AI66" i="17"/>
  <c r="AH66" i="17" s="1"/>
  <c r="AB66" i="17" s="1"/>
  <c r="AK66" i="17"/>
  <c r="AJ66" i="17"/>
  <c r="R182" i="17"/>
  <c r="I189" i="17"/>
  <c r="AB189" i="17"/>
  <c r="AH81" i="17"/>
  <c r="AH74" i="17"/>
  <c r="AH46" i="17"/>
  <c r="AK49" i="17"/>
  <c r="R136" i="17"/>
  <c r="R189" i="17"/>
  <c r="R24" i="17"/>
  <c r="J24" i="17"/>
  <c r="O203" i="17"/>
  <c r="AT203" i="17"/>
  <c r="AS203" i="17" s="1"/>
  <c r="AR203" i="17" s="1"/>
  <c r="AQ203" i="17" s="1"/>
  <c r="AP203" i="17" s="1"/>
  <c r="AO203" i="17" s="1"/>
  <c r="AN203" i="17" s="1"/>
  <c r="AM203" i="17" s="1"/>
  <c r="AL203" i="17" s="1"/>
  <c r="K203" i="17"/>
  <c r="R114" i="9"/>
  <c r="T114" i="9" s="1"/>
  <c r="U114" i="9"/>
  <c r="R26" i="9"/>
  <c r="T26" i="9" s="1"/>
  <c r="U26" i="9"/>
  <c r="R129" i="9"/>
  <c r="T129" i="9" s="1"/>
  <c r="U129" i="9"/>
  <c r="R23" i="4"/>
  <c r="S23" i="4"/>
  <c r="U23" i="4" s="1"/>
  <c r="V23" i="4"/>
  <c r="S35" i="7"/>
  <c r="R35" i="7"/>
  <c r="R29" i="7"/>
  <c r="S29" i="7"/>
  <c r="S64" i="7"/>
  <c r="R64" i="7"/>
  <c r="R69" i="7"/>
  <c r="S69" i="7"/>
  <c r="R40" i="7"/>
  <c r="S40" i="7"/>
  <c r="R77" i="7"/>
  <c r="S77" i="7"/>
  <c r="U130" i="9"/>
  <c r="R130" i="9"/>
  <c r="T130" i="9" s="1"/>
  <c r="R40" i="9"/>
  <c r="T40" i="9" s="1"/>
  <c r="U40" i="9"/>
  <c r="S29" i="4"/>
  <c r="U29" i="4" s="1"/>
  <c r="R29" i="4"/>
  <c r="V29" i="4"/>
  <c r="R31" i="4"/>
  <c r="S31" i="4"/>
  <c r="U31" i="4" s="1"/>
  <c r="R44" i="4"/>
  <c r="V44" i="4"/>
  <c r="S44" i="4"/>
  <c r="U44" i="4" s="1"/>
  <c r="R51" i="7"/>
  <c r="S51" i="7"/>
  <c r="S55" i="7"/>
  <c r="R55" i="7"/>
  <c r="S37" i="7"/>
  <c r="R37" i="7"/>
  <c r="R58" i="7"/>
  <c r="S58" i="7"/>
  <c r="R45" i="7"/>
  <c r="S45" i="7"/>
  <c r="R26" i="7"/>
  <c r="S26" i="7"/>
  <c r="R79" i="7"/>
  <c r="S79" i="7"/>
  <c r="U28" i="9"/>
  <c r="R28" i="9"/>
  <c r="T28" i="9" s="1"/>
  <c r="R98" i="9"/>
  <c r="T98" i="9" s="1"/>
  <c r="U98" i="9"/>
  <c r="R24" i="9"/>
  <c r="T24" i="9" s="1"/>
  <c r="U24" i="9"/>
  <c r="R86" i="9"/>
  <c r="T86" i="9" s="1"/>
  <c r="U86" i="9"/>
  <c r="U54" i="9"/>
  <c r="R54" i="9"/>
  <c r="T54" i="9" s="1"/>
  <c r="R81" i="13"/>
  <c r="V81" i="13"/>
  <c r="S81" i="13"/>
  <c r="V51" i="4"/>
  <c r="R51" i="4"/>
  <c r="S51" i="4"/>
  <c r="U51" i="4" s="1"/>
  <c r="R60" i="7"/>
  <c r="S60" i="7"/>
  <c r="R85" i="7"/>
  <c r="S85" i="7"/>
  <c r="R82" i="7"/>
  <c r="S82" i="7"/>
  <c r="S68" i="7"/>
  <c r="R68" i="7"/>
  <c r="R44" i="7"/>
  <c r="S44" i="7"/>
  <c r="R83" i="17"/>
  <c r="R42" i="9"/>
  <c r="T42" i="9" s="1"/>
  <c r="U42" i="9"/>
  <c r="R116" i="9"/>
  <c r="T116" i="9" s="1"/>
  <c r="U116" i="9"/>
  <c r="R38" i="9"/>
  <c r="T38" i="9" s="1"/>
  <c r="U38" i="9"/>
  <c r="U70" i="9"/>
  <c r="R70" i="9"/>
  <c r="T70" i="9" s="1"/>
  <c r="R22" i="13"/>
  <c r="S22" i="13"/>
  <c r="U22" i="13" s="1"/>
  <c r="V22" i="13"/>
  <c r="V30" i="13"/>
  <c r="S30" i="13"/>
  <c r="U30" i="13" s="1"/>
  <c r="R30" i="13"/>
  <c r="S37" i="4"/>
  <c r="U37" i="4" s="1"/>
  <c r="R37" i="4"/>
  <c r="V37" i="4"/>
  <c r="V33" i="4"/>
  <c r="S33" i="4"/>
  <c r="U33" i="4" s="1"/>
  <c r="R27" i="7"/>
  <c r="S27" i="7"/>
  <c r="R46" i="7"/>
  <c r="S46" i="7"/>
  <c r="S75" i="7"/>
  <c r="R75" i="7"/>
  <c r="R49" i="7"/>
  <c r="S49" i="7"/>
  <c r="S33" i="7"/>
  <c r="R33" i="7"/>
  <c r="R38" i="7"/>
  <c r="S38" i="7"/>
  <c r="R56" i="9"/>
  <c r="T56" i="9" s="1"/>
  <c r="U56" i="9"/>
  <c r="R22" i="9"/>
  <c r="T22" i="9" s="1"/>
  <c r="U22" i="9"/>
  <c r="R65" i="9"/>
  <c r="T65" i="9" s="1"/>
  <c r="U65" i="9"/>
  <c r="R50" i="9"/>
  <c r="T50" i="9" s="1"/>
  <c r="U50" i="9"/>
  <c r="R118" i="9"/>
  <c r="T118" i="9" s="1"/>
  <c r="U118" i="9"/>
  <c r="R88" i="9"/>
  <c r="T88" i="9" s="1"/>
  <c r="U88" i="9"/>
  <c r="V53" i="4"/>
  <c r="S53" i="4"/>
  <c r="U53" i="4" s="1"/>
  <c r="R53" i="4"/>
  <c r="R88" i="7"/>
  <c r="S88" i="7"/>
  <c r="R65" i="7"/>
  <c r="S65" i="7"/>
  <c r="R36" i="7"/>
  <c r="S36" i="7"/>
  <c r="R43" i="7"/>
  <c r="S43" i="7"/>
  <c r="R21" i="7"/>
  <c r="S21" i="7"/>
  <c r="U72" i="9"/>
  <c r="R72" i="9"/>
  <c r="T72" i="9" s="1"/>
  <c r="R34" i="9"/>
  <c r="T34" i="9" s="1"/>
  <c r="U34" i="9"/>
  <c r="R68" i="9"/>
  <c r="T68" i="9" s="1"/>
  <c r="U68" i="9"/>
  <c r="R136" i="9"/>
  <c r="T136" i="9" s="1"/>
  <c r="U136" i="9"/>
  <c r="R104" i="9"/>
  <c r="T104" i="9" s="1"/>
  <c r="U104" i="9"/>
  <c r="S41" i="4"/>
  <c r="U41" i="4" s="1"/>
  <c r="R41" i="4"/>
  <c r="V41" i="4"/>
  <c r="R74" i="7"/>
  <c r="S74" i="7"/>
  <c r="R59" i="7"/>
  <c r="S59" i="7"/>
  <c r="R54" i="7"/>
  <c r="S54" i="7"/>
  <c r="R42" i="7"/>
  <c r="S42" i="7"/>
  <c r="R56" i="7"/>
  <c r="S56" i="7"/>
  <c r="R32" i="7"/>
  <c r="S32" i="7"/>
  <c r="U62" i="9"/>
  <c r="R62" i="9"/>
  <c r="T62" i="9" s="1"/>
  <c r="R36" i="9"/>
  <c r="T36" i="9" s="1"/>
  <c r="U36" i="9"/>
  <c r="R81" i="9"/>
  <c r="T81" i="9" s="1"/>
  <c r="U81" i="9"/>
  <c r="R84" i="9"/>
  <c r="T84" i="9" s="1"/>
  <c r="U84" i="9"/>
  <c r="R120" i="9"/>
  <c r="T120" i="9" s="1"/>
  <c r="U120" i="9"/>
  <c r="V35" i="4"/>
  <c r="R35" i="4"/>
  <c r="S35" i="4"/>
  <c r="U35" i="4" s="1"/>
  <c r="S43" i="4"/>
  <c r="U43" i="4" s="1"/>
  <c r="R43" i="4"/>
  <c r="V43" i="4"/>
  <c r="R86" i="7"/>
  <c r="S86" i="7"/>
  <c r="R50" i="7"/>
  <c r="S50" i="7"/>
  <c r="R48" i="7"/>
  <c r="S48" i="7"/>
  <c r="R76" i="7"/>
  <c r="S76" i="7"/>
  <c r="S23" i="7"/>
  <c r="R23" i="7"/>
  <c r="R22" i="7"/>
  <c r="S22" i="7"/>
  <c r="U78" i="9"/>
  <c r="R78" i="9"/>
  <c r="T78" i="9" s="1"/>
  <c r="R48" i="9"/>
  <c r="T48" i="9" s="1"/>
  <c r="U48" i="9"/>
  <c r="R100" i="9"/>
  <c r="T100" i="9" s="1"/>
  <c r="U100" i="9"/>
  <c r="R113" i="9"/>
  <c r="T113" i="9" s="1"/>
  <c r="U113" i="9"/>
  <c r="V52" i="4"/>
  <c r="R52" i="4"/>
  <c r="S52" i="4"/>
  <c r="U52" i="4" s="1"/>
  <c r="S21" i="4"/>
  <c r="U21" i="4" s="1"/>
  <c r="V21" i="4"/>
  <c r="R21" i="4"/>
  <c r="R83" i="7"/>
  <c r="S83" i="7"/>
  <c r="R24" i="7"/>
  <c r="S24" i="7"/>
  <c r="S70" i="7"/>
  <c r="R70" i="7"/>
  <c r="R39" i="7"/>
  <c r="S39" i="7"/>
  <c r="R72" i="7"/>
  <c r="S72" i="7"/>
  <c r="R47" i="7"/>
  <c r="S47" i="7"/>
  <c r="R25" i="7"/>
  <c r="S25" i="7"/>
  <c r="O206" i="17"/>
  <c r="O204" i="17"/>
  <c r="O205" i="17"/>
  <c r="AT206" i="17"/>
  <c r="AS206" i="17" s="1"/>
  <c r="AR206" i="17" s="1"/>
  <c r="AQ206" i="17" s="1"/>
  <c r="AP206" i="17"/>
  <c r="AO206" i="17" s="1"/>
  <c r="AN206" i="17" s="1"/>
  <c r="AM206" i="17" s="1"/>
  <c r="AL206" i="17" s="1"/>
  <c r="K205" i="17"/>
  <c r="AS204" i="17"/>
  <c r="AR204" i="17" s="1"/>
  <c r="AQ204" i="17" s="1"/>
  <c r="AP204" i="17" s="1"/>
  <c r="AO204" i="17" s="1"/>
  <c r="AN204" i="17" s="1"/>
  <c r="AM204" i="17" s="1"/>
  <c r="AL204" i="17" s="1"/>
  <c r="AT204" i="17"/>
  <c r="R205" i="17"/>
  <c r="AS205" i="17"/>
  <c r="AR205" i="17" s="1"/>
  <c r="AQ205" i="17" s="1"/>
  <c r="AP205" i="17" s="1"/>
  <c r="AO205" i="17" s="1"/>
  <c r="AN205" i="17" s="1"/>
  <c r="AM205" i="17" s="1"/>
  <c r="AL205" i="17" s="1"/>
  <c r="AT205" i="17"/>
  <c r="K204" i="17"/>
  <c r="R204" i="17"/>
  <c r="O5" i="3"/>
  <c r="O1" i="3"/>
  <c r="O4" i="3"/>
  <c r="O6" i="3"/>
  <c r="O2" i="3"/>
  <c r="O3" i="3"/>
  <c r="S29" i="13"/>
  <c r="U29" i="13" s="1"/>
  <c r="R29" i="13"/>
  <c r="V29" i="13"/>
  <c r="R23" i="13"/>
  <c r="S23" i="13"/>
  <c r="U23" i="13" s="1"/>
  <c r="V23" i="13"/>
  <c r="V44" i="13"/>
  <c r="R44" i="13"/>
  <c r="S44" i="13"/>
  <c r="U44" i="13" s="1"/>
  <c r="R56" i="13"/>
  <c r="V56" i="13"/>
  <c r="S56" i="13"/>
  <c r="R37" i="13"/>
  <c r="S37" i="13"/>
  <c r="U37" i="13" s="1"/>
  <c r="V37" i="13"/>
  <c r="S32" i="13"/>
  <c r="U32" i="13" s="1"/>
  <c r="V32" i="13"/>
  <c r="R32" i="13"/>
  <c r="R42" i="13"/>
  <c r="S42" i="13"/>
  <c r="U42" i="13" s="1"/>
  <c r="V42" i="13"/>
  <c r="R21" i="13"/>
  <c r="V21" i="13"/>
  <c r="S21" i="13"/>
  <c r="U21" i="13" s="1"/>
  <c r="R198" i="17"/>
  <c r="V59" i="13"/>
  <c r="S59" i="13"/>
  <c r="BC105" i="17"/>
  <c r="BB105" i="17" s="1"/>
  <c r="AZ105" i="17" s="1"/>
  <c r="AX105" i="17" s="1"/>
  <c r="BD105" i="17"/>
  <c r="AJ157" i="17"/>
  <c r="AI157" i="17"/>
  <c r="AK157" i="17"/>
  <c r="AT71" i="17"/>
  <c r="AS71" i="17" s="1"/>
  <c r="AR71" i="17" s="1"/>
  <c r="AQ71" i="17" s="1"/>
  <c r="AP71" i="17" s="1"/>
  <c r="AO71" i="17" s="1"/>
  <c r="AN71" i="17" s="1"/>
  <c r="AM71" i="17" s="1"/>
  <c r="AL71" i="17" s="1"/>
  <c r="J55" i="17"/>
  <c r="R55" i="17"/>
  <c r="K188" i="17"/>
  <c r="AT1983" i="17"/>
  <c r="AS1983" i="17"/>
  <c r="AR1983" i="17"/>
  <c r="AQ1983" i="17" s="1"/>
  <c r="AP1983" i="17" s="1"/>
  <c r="AO1983" i="17" s="1"/>
  <c r="AN1983" i="17" s="1"/>
  <c r="AM1983" i="17" s="1"/>
  <c r="AL1983" i="17" s="1"/>
  <c r="BM30" i="17"/>
  <c r="BL30" i="17" s="1"/>
  <c r="BK30" i="17" s="1"/>
  <c r="BJ30" i="17" s="1"/>
  <c r="BI30" i="17" s="1"/>
  <c r="BH30" i="17" s="1"/>
  <c r="BG30" i="17" s="1"/>
  <c r="BF30" i="17" s="1"/>
  <c r="BE30" i="17" s="1"/>
  <c r="AT1792" i="17"/>
  <c r="AS1792" i="17" s="1"/>
  <c r="AR1792" i="17" s="1"/>
  <c r="AQ1792" i="17" s="1"/>
  <c r="AP1792" i="17" s="1"/>
  <c r="AO1792" i="17" s="1"/>
  <c r="AN1792" i="17" s="1"/>
  <c r="AM1792" i="17" s="1"/>
  <c r="AL1792" i="17" s="1"/>
  <c r="BL12" i="17"/>
  <c r="BK12" i="17" s="1"/>
  <c r="BJ12" i="17" s="1"/>
  <c r="BI12" i="17" s="1"/>
  <c r="BH12" i="17" s="1"/>
  <c r="BG12" i="17" s="1"/>
  <c r="BF12" i="17" s="1"/>
  <c r="BE12" i="17" s="1"/>
  <c r="BM12" i="17"/>
  <c r="BM96" i="17"/>
  <c r="BL96" i="17" s="1"/>
  <c r="BK96" i="17" s="1"/>
  <c r="BJ96" i="17" s="1"/>
  <c r="BI96" i="17" s="1"/>
  <c r="BH96" i="17" s="1"/>
  <c r="BG96" i="17" s="1"/>
  <c r="BF96" i="17" s="1"/>
  <c r="BE96" i="17" s="1"/>
  <c r="BM58" i="17"/>
  <c r="BL58" i="17"/>
  <c r="BK58" i="17" s="1"/>
  <c r="BJ58" i="17" s="1"/>
  <c r="BI58" i="17" s="1"/>
  <c r="BH58" i="17" s="1"/>
  <c r="BG58" i="17" s="1"/>
  <c r="BF58" i="17" s="1"/>
  <c r="BE58" i="17" s="1"/>
  <c r="AT1806" i="17"/>
  <c r="AS1806" i="17" s="1"/>
  <c r="AR1806" i="17" s="1"/>
  <c r="AQ1806" i="17" s="1"/>
  <c r="AP1806" i="17" s="1"/>
  <c r="AO1806" i="17" s="1"/>
  <c r="AN1806" i="17" s="1"/>
  <c r="AM1806" i="17" s="1"/>
  <c r="AL1806" i="17" s="1"/>
  <c r="BM32" i="17"/>
  <c r="BL32" i="17"/>
  <c r="BK32" i="17" s="1"/>
  <c r="BJ32" i="17" s="1"/>
  <c r="BI32" i="17" s="1"/>
  <c r="BH32" i="17" s="1"/>
  <c r="BG32" i="17" s="1"/>
  <c r="BF32" i="17" s="1"/>
  <c r="BE32" i="17" s="1"/>
  <c r="AT103" i="17"/>
  <c r="AS103" i="17" s="1"/>
  <c r="AR103" i="17" s="1"/>
  <c r="AQ103" i="17" s="1"/>
  <c r="AP103" i="17" s="1"/>
  <c r="AO103" i="17" s="1"/>
  <c r="AN103" i="17" s="1"/>
  <c r="AM103" i="17" s="1"/>
  <c r="AL103" i="17" s="1"/>
  <c r="AT1995" i="17"/>
  <c r="AS1995" i="17" s="1"/>
  <c r="AR1995" i="17" s="1"/>
  <c r="AQ1995" i="17" s="1"/>
  <c r="AP1995" i="17" s="1"/>
  <c r="AO1995" i="17" s="1"/>
  <c r="AN1995" i="17" s="1"/>
  <c r="AM1995" i="17" s="1"/>
  <c r="AL1995" i="17" s="1"/>
  <c r="BM54" i="17"/>
  <c r="BL54" i="17" s="1"/>
  <c r="BK54" i="17" s="1"/>
  <c r="BJ54" i="17" s="1"/>
  <c r="BI54" i="17" s="1"/>
  <c r="BH54" i="17" s="1"/>
  <c r="BG54" i="17" s="1"/>
  <c r="BF54" i="17" s="1"/>
  <c r="BE54" i="17" s="1"/>
  <c r="AR1804" i="17"/>
  <c r="AQ1804" i="17" s="1"/>
  <c r="AP1804" i="17" s="1"/>
  <c r="AO1804" i="17" s="1"/>
  <c r="AN1804" i="17" s="1"/>
  <c r="AM1804" i="17" s="1"/>
  <c r="AL1804" i="17" s="1"/>
  <c r="AS1804" i="17"/>
  <c r="AT1804" i="17"/>
  <c r="BM28" i="17"/>
  <c r="BL28" i="17"/>
  <c r="BK28" i="17" s="1"/>
  <c r="BJ28" i="17" s="1"/>
  <c r="BI28" i="17" s="1"/>
  <c r="BH28" i="17" s="1"/>
  <c r="BG28" i="17" s="1"/>
  <c r="BF28" i="17" s="1"/>
  <c r="BE28" i="17" s="1"/>
  <c r="AT55" i="17"/>
  <c r="AS55" i="17" s="1"/>
  <c r="AR55" i="17" s="1"/>
  <c r="AQ55" i="17" s="1"/>
  <c r="AP55" i="17" s="1"/>
  <c r="AO55" i="17" s="1"/>
  <c r="AN55" i="17" s="1"/>
  <c r="AM55" i="17" s="1"/>
  <c r="AL55" i="17" s="1"/>
  <c r="AT1977" i="17"/>
  <c r="AS1977" i="17"/>
  <c r="AR1977" i="17" s="1"/>
  <c r="AQ1977" i="17" s="1"/>
  <c r="AP1977" i="17" s="1"/>
  <c r="AO1977" i="17" s="1"/>
  <c r="AN1977" i="17" s="1"/>
  <c r="AM1977" i="17" s="1"/>
  <c r="AL1977" i="17" s="1"/>
  <c r="BM18" i="17"/>
  <c r="BL18" i="17" s="1"/>
  <c r="BK18" i="17" s="1"/>
  <c r="BJ18" i="17" s="1"/>
  <c r="BI18" i="17" s="1"/>
  <c r="BH18" i="17" s="1"/>
  <c r="BG18" i="17" s="1"/>
  <c r="BF18" i="17" s="1"/>
  <c r="BE18" i="17" s="1"/>
  <c r="AS1786" i="17"/>
  <c r="AR1786" i="17"/>
  <c r="AQ1786" i="17"/>
  <c r="AP1786" i="17" s="1"/>
  <c r="AO1786" i="17" s="1"/>
  <c r="AN1786" i="17" s="1"/>
  <c r="AM1786" i="17" s="1"/>
  <c r="AL1786" i="17" s="1"/>
  <c r="AT1786" i="17"/>
  <c r="BK9" i="17"/>
  <c r="BJ9" i="17"/>
  <c r="BI9" i="17" s="1"/>
  <c r="BH9" i="17" s="1"/>
  <c r="BG9" i="17" s="1"/>
  <c r="BF9" i="17" s="1"/>
  <c r="BE9" i="17" s="1"/>
  <c r="BM9" i="17"/>
  <c r="BL9" i="17"/>
  <c r="BM103" i="17"/>
  <c r="BL103" i="17"/>
  <c r="BK103" i="17"/>
  <c r="BJ103" i="17" s="1"/>
  <c r="BI103" i="17" s="1"/>
  <c r="BH103" i="17" s="1"/>
  <c r="BG103" i="17" s="1"/>
  <c r="BF103" i="17" s="1"/>
  <c r="BE103" i="17" s="1"/>
  <c r="BM90" i="17"/>
  <c r="BL90" i="17" s="1"/>
  <c r="BK90" i="17" s="1"/>
  <c r="BJ90" i="17" s="1"/>
  <c r="BI90" i="17" s="1"/>
  <c r="BH90" i="17" s="1"/>
  <c r="BG90" i="17" s="1"/>
  <c r="BF90" i="17" s="1"/>
  <c r="BE90" i="17" s="1"/>
  <c r="AT45" i="17"/>
  <c r="AS45" i="17" s="1"/>
  <c r="AR45" i="17" s="1"/>
  <c r="AQ45" i="17" s="1"/>
  <c r="AP45" i="17" s="1"/>
  <c r="AO45" i="17" s="1"/>
  <c r="AN45" i="17" s="1"/>
  <c r="AM45" i="17" s="1"/>
  <c r="AL45" i="17" s="1"/>
  <c r="AT151" i="17"/>
  <c r="AS151" i="17" s="1"/>
  <c r="AR151" i="17" s="1"/>
  <c r="AQ151" i="17" s="1"/>
  <c r="AP151" i="17" s="1"/>
  <c r="AO151" i="17" s="1"/>
  <c r="AN151" i="17" s="1"/>
  <c r="AM151" i="17" s="1"/>
  <c r="AL151" i="17" s="1"/>
  <c r="AT1941" i="17"/>
  <c r="AS1941" i="17" s="1"/>
  <c r="AR1941" i="17" s="1"/>
  <c r="AQ1941" i="17" s="1"/>
  <c r="AP1941" i="17" s="1"/>
  <c r="AO1941" i="17" s="1"/>
  <c r="AN1941" i="17" s="1"/>
  <c r="AM1941" i="17" s="1"/>
  <c r="AL1941" i="17" s="1"/>
  <c r="AT1878" i="17"/>
  <c r="AS1878" i="17" s="1"/>
  <c r="AR1878" i="17" s="1"/>
  <c r="AQ1878" i="17" s="1"/>
  <c r="AP1878" i="17" s="1"/>
  <c r="AO1878" i="17" s="1"/>
  <c r="AN1878" i="17" s="1"/>
  <c r="AM1878" i="17" s="1"/>
  <c r="AL1878" i="17" s="1"/>
  <c r="BM81" i="17"/>
  <c r="BL81" i="17" s="1"/>
  <c r="BK81" i="17" s="1"/>
  <c r="BJ81" i="17" s="1"/>
  <c r="BI81" i="17" s="1"/>
  <c r="BH81" i="17" s="1"/>
  <c r="BG81" i="17" s="1"/>
  <c r="BF81" i="17" s="1"/>
  <c r="BE81" i="17" s="1"/>
  <c r="AB2400" i="17"/>
  <c r="AD2400" i="17"/>
  <c r="AB2182" i="17"/>
  <c r="AD2182" i="17"/>
  <c r="R133" i="17"/>
  <c r="AD2333" i="17"/>
  <c r="AB2333" i="17"/>
  <c r="AB2129" i="17"/>
  <c r="AD2129" i="17"/>
  <c r="AB2058" i="17"/>
  <c r="AD2058" i="17"/>
  <c r="AB2062" i="17"/>
  <c r="AD2062" i="17"/>
  <c r="R199" i="17"/>
  <c r="AT1967" i="17"/>
  <c r="AS1967" i="17"/>
  <c r="AR1967" i="17" s="1"/>
  <c r="AQ1967" i="17" s="1"/>
  <c r="AP1967" i="17" s="1"/>
  <c r="AO1967" i="17" s="1"/>
  <c r="AN1967" i="17" s="1"/>
  <c r="AM1967" i="17" s="1"/>
  <c r="AL1967" i="17" s="1"/>
  <c r="AT1904" i="17"/>
  <c r="AS1904" i="17"/>
  <c r="AR1904" i="17" s="1"/>
  <c r="AQ1904" i="17" s="1"/>
  <c r="AP1904" i="17" s="1"/>
  <c r="AO1904" i="17" s="1"/>
  <c r="AN1904" i="17" s="1"/>
  <c r="AM1904" i="17" s="1"/>
  <c r="AL1904" i="17" s="1"/>
  <c r="BM94" i="17"/>
  <c r="BL94" i="17" s="1"/>
  <c r="BK94" i="17" s="1"/>
  <c r="BJ94" i="17" s="1"/>
  <c r="BI94" i="17" s="1"/>
  <c r="BH94" i="17" s="1"/>
  <c r="BG94" i="17" s="1"/>
  <c r="BF94" i="17" s="1"/>
  <c r="BE94" i="17" s="1"/>
  <c r="BM4" i="17"/>
  <c r="BL4" i="17" s="1"/>
  <c r="BK4" i="17" s="1"/>
  <c r="BJ4" i="17" s="1"/>
  <c r="BI4" i="17" s="1"/>
  <c r="BH4" i="17" s="1"/>
  <c r="BG4" i="17" s="1"/>
  <c r="BF4" i="17" s="1"/>
  <c r="BE4" i="17" s="1"/>
  <c r="AT1981" i="17"/>
  <c r="AS1981" i="17" s="1"/>
  <c r="AR1981" i="17" s="1"/>
  <c r="AQ1981" i="17" s="1"/>
  <c r="AP1981" i="17" s="1"/>
  <c r="AO1981" i="17" s="1"/>
  <c r="AN1981" i="17" s="1"/>
  <c r="AM1981" i="17" s="1"/>
  <c r="AL1981" i="17" s="1"/>
  <c r="BM26" i="17"/>
  <c r="BL26" i="17"/>
  <c r="BK26" i="17" s="1"/>
  <c r="BJ26" i="17" s="1"/>
  <c r="BI26" i="17" s="1"/>
  <c r="BH26" i="17" s="1"/>
  <c r="BG26" i="17" s="1"/>
  <c r="BF26" i="17" s="1"/>
  <c r="BE26" i="17" s="1"/>
  <c r="AT1790" i="17"/>
  <c r="AS1790" i="17" s="1"/>
  <c r="AR1790" i="17" s="1"/>
  <c r="AQ1790" i="17" s="1"/>
  <c r="AP1790" i="17" s="1"/>
  <c r="AO1790" i="17" s="1"/>
  <c r="AN1790" i="17" s="1"/>
  <c r="AM1790" i="17" s="1"/>
  <c r="AL1790" i="17" s="1"/>
  <c r="BM11" i="17"/>
  <c r="BL11" i="17" s="1"/>
  <c r="BK11" i="17" s="1"/>
  <c r="BJ11" i="17" s="1"/>
  <c r="BI11" i="17" s="1"/>
  <c r="BH11" i="17" s="1"/>
  <c r="BG11" i="17" s="1"/>
  <c r="BF11" i="17" s="1"/>
  <c r="BE11" i="17" s="1"/>
  <c r="AT146" i="17"/>
  <c r="AS146" i="17" s="1"/>
  <c r="AR146" i="17" s="1"/>
  <c r="AQ146" i="17" s="1"/>
  <c r="AP146" i="17" s="1"/>
  <c r="AO146" i="17" s="1"/>
  <c r="AN146" i="17" s="1"/>
  <c r="AM146" i="17" s="1"/>
  <c r="AL146" i="17" s="1"/>
  <c r="AT1979" i="17"/>
  <c r="AS1979" i="17" s="1"/>
  <c r="AR1979" i="17" s="1"/>
  <c r="AQ1979" i="17" s="1"/>
  <c r="AP1979" i="17" s="1"/>
  <c r="AO1979" i="17" s="1"/>
  <c r="AN1979" i="17" s="1"/>
  <c r="AM1979" i="17" s="1"/>
  <c r="AL1979" i="17" s="1"/>
  <c r="BM22" i="17"/>
  <c r="BL22" i="17" s="1"/>
  <c r="BK22" i="17" s="1"/>
  <c r="BJ22" i="17" s="1"/>
  <c r="BI22" i="17" s="1"/>
  <c r="BH22" i="17" s="1"/>
  <c r="BG22" i="17" s="1"/>
  <c r="BF22" i="17" s="1"/>
  <c r="BE22" i="17" s="1"/>
  <c r="AT1788" i="17"/>
  <c r="AS1788" i="17"/>
  <c r="AR1788" i="17" s="1"/>
  <c r="AQ1788" i="17" s="1"/>
  <c r="AP1788" i="17" s="1"/>
  <c r="AO1788" i="17" s="1"/>
  <c r="AN1788" i="17" s="1"/>
  <c r="AM1788" i="17" s="1"/>
  <c r="AL1788" i="17" s="1"/>
  <c r="BM10" i="17"/>
  <c r="BL10" i="17" s="1"/>
  <c r="BK10" i="17" s="1"/>
  <c r="BJ10" i="17" s="1"/>
  <c r="BI10" i="17" s="1"/>
  <c r="BH10" i="17" s="1"/>
  <c r="BG10" i="17" s="1"/>
  <c r="BF10" i="17" s="1"/>
  <c r="BE10" i="17" s="1"/>
  <c r="AT107" i="17"/>
  <c r="AS107" i="17" s="1"/>
  <c r="AR107" i="17" s="1"/>
  <c r="AQ107" i="17" s="1"/>
  <c r="AP107" i="17" s="1"/>
  <c r="AO107" i="17" s="1"/>
  <c r="AN107" i="17" s="1"/>
  <c r="AM107" i="17" s="1"/>
  <c r="AL107" i="17" s="1"/>
  <c r="AT1961" i="17"/>
  <c r="AS1961" i="17" s="1"/>
  <c r="AR1961" i="17" s="1"/>
  <c r="AQ1961" i="17" s="1"/>
  <c r="AP1961" i="17" s="1"/>
  <c r="AO1961" i="17" s="1"/>
  <c r="AN1961" i="17" s="1"/>
  <c r="AM1961" i="17" s="1"/>
  <c r="AL1961" i="17" s="1"/>
  <c r="AT1898" i="17"/>
  <c r="AS1898" i="17"/>
  <c r="AR1898" i="17" s="1"/>
  <c r="AQ1898" i="17" s="1"/>
  <c r="AP1898" i="17" s="1"/>
  <c r="AO1898" i="17" s="1"/>
  <c r="AN1898" i="17" s="1"/>
  <c r="AM1898" i="17" s="1"/>
  <c r="AL1898" i="17" s="1"/>
  <c r="BM91" i="17"/>
  <c r="BL91" i="17" s="1"/>
  <c r="BK91" i="17" s="1"/>
  <c r="BJ91" i="17" s="1"/>
  <c r="BI91" i="17" s="1"/>
  <c r="BH91" i="17" s="1"/>
  <c r="BG91" i="17" s="1"/>
  <c r="BF91" i="17" s="1"/>
  <c r="BE91" i="17" s="1"/>
  <c r="AT41" i="17"/>
  <c r="AS41" i="17" s="1"/>
  <c r="AR41" i="17" s="1"/>
  <c r="AQ41" i="17" s="1"/>
  <c r="AP41" i="17" s="1"/>
  <c r="AO41" i="17" s="1"/>
  <c r="AN41" i="17" s="1"/>
  <c r="AM41" i="17" s="1"/>
  <c r="AL41" i="17" s="1"/>
  <c r="AT149" i="17"/>
  <c r="AS149" i="17" s="1"/>
  <c r="AR149" i="17" s="1"/>
  <c r="AQ149" i="17" s="1"/>
  <c r="AP149" i="17" s="1"/>
  <c r="AO149" i="17" s="1"/>
  <c r="AN149" i="17" s="1"/>
  <c r="AM149" i="17" s="1"/>
  <c r="AL149" i="17" s="1"/>
  <c r="BM82" i="17"/>
  <c r="BL82" i="17" s="1"/>
  <c r="BK82" i="17" s="1"/>
  <c r="BJ82" i="17" s="1"/>
  <c r="BI82" i="17" s="1"/>
  <c r="BH82" i="17" s="1"/>
  <c r="BG82" i="17" s="1"/>
  <c r="BF82" i="17" s="1"/>
  <c r="BE82" i="17" s="1"/>
  <c r="AJ77" i="17"/>
  <c r="AI77" i="17"/>
  <c r="AK77" i="17"/>
  <c r="AK166" i="17"/>
  <c r="AJ166" i="17"/>
  <c r="AI166" i="17"/>
  <c r="AH166" i="17" s="1"/>
  <c r="AA166" i="17" s="1"/>
  <c r="AC166" i="17" s="1"/>
  <c r="AD166" i="17" s="1"/>
  <c r="AT1925" i="17"/>
  <c r="AS1925" i="17" s="1"/>
  <c r="AR1925" i="17" s="1"/>
  <c r="AQ1925" i="17" s="1"/>
  <c r="AP1925" i="17" s="1"/>
  <c r="AO1925" i="17" s="1"/>
  <c r="AN1925" i="17" s="1"/>
  <c r="AM1925" i="17" s="1"/>
  <c r="AL1925" i="17" s="1"/>
  <c r="AT1862" i="17"/>
  <c r="AS1862" i="17" s="1"/>
  <c r="AR1862" i="17" s="1"/>
  <c r="AQ1862" i="17" s="1"/>
  <c r="AP1862" i="17" s="1"/>
  <c r="AO1862" i="17" s="1"/>
  <c r="AN1862" i="17" s="1"/>
  <c r="AM1862" i="17" s="1"/>
  <c r="AL1862" i="17" s="1"/>
  <c r="BM73" i="17"/>
  <c r="BL73" i="17" s="1"/>
  <c r="BK73" i="17" s="1"/>
  <c r="BJ73" i="17" s="1"/>
  <c r="BI73" i="17" s="1"/>
  <c r="BH73" i="17" s="1"/>
  <c r="BG73" i="17" s="1"/>
  <c r="BF73" i="17" s="1"/>
  <c r="BE73" i="17" s="1"/>
  <c r="AD2019" i="17"/>
  <c r="AB2019" i="17"/>
  <c r="R106" i="17"/>
  <c r="AD2071" i="17"/>
  <c r="AB2071" i="17"/>
  <c r="R146" i="17"/>
  <c r="AB2220" i="17"/>
  <c r="AD2220" i="17"/>
  <c r="R128" i="17"/>
  <c r="AH2228" i="17"/>
  <c r="AA2228" i="17" s="1"/>
  <c r="AH1805" i="17"/>
  <c r="AA1805" i="17" s="1"/>
  <c r="AD2185" i="17"/>
  <c r="AB2185" i="17"/>
  <c r="AH2136" i="17"/>
  <c r="AA2136" i="17" s="1"/>
  <c r="AH2209" i="17"/>
  <c r="AA2209" i="17" s="1"/>
  <c r="AH2112" i="17"/>
  <c r="AA2112" i="17" s="1"/>
  <c r="AH59" i="17"/>
  <c r="AA59" i="17" s="1"/>
  <c r="AH164" i="17"/>
  <c r="AA164" i="17" s="1"/>
  <c r="AH78" i="17"/>
  <c r="AH98" i="17"/>
  <c r="AA98" i="17" s="1"/>
  <c r="AC98" i="17" s="1"/>
  <c r="AD98" i="17" s="1"/>
  <c r="AH161" i="17"/>
  <c r="AH180" i="17"/>
  <c r="R32" i="17"/>
  <c r="J32" i="17"/>
  <c r="AS1951" i="17"/>
  <c r="AR1951" i="17" s="1"/>
  <c r="AQ1951" i="17" s="1"/>
  <c r="AP1951" i="17" s="1"/>
  <c r="AO1951" i="17" s="1"/>
  <c r="AN1951" i="17" s="1"/>
  <c r="AM1951" i="17" s="1"/>
  <c r="AL1951" i="17" s="1"/>
  <c r="AT1951" i="17"/>
  <c r="AT1888" i="17"/>
  <c r="AS1888" i="17" s="1"/>
  <c r="AR1888" i="17" s="1"/>
  <c r="AQ1888" i="17" s="1"/>
  <c r="AP1888" i="17" s="1"/>
  <c r="AO1888" i="17" s="1"/>
  <c r="AN1888" i="17" s="1"/>
  <c r="AM1888" i="17" s="1"/>
  <c r="AL1888" i="17" s="1"/>
  <c r="BM86" i="17"/>
  <c r="BL86" i="17" s="1"/>
  <c r="BK86" i="17" s="1"/>
  <c r="BJ86" i="17" s="1"/>
  <c r="BI86" i="17" s="1"/>
  <c r="BH86" i="17" s="1"/>
  <c r="BG86" i="17" s="1"/>
  <c r="BF86" i="17" s="1"/>
  <c r="BE86" i="17" s="1"/>
  <c r="AT29" i="17"/>
  <c r="AS29" i="17" s="1"/>
  <c r="AR29" i="17" s="1"/>
  <c r="AQ29" i="17" s="1"/>
  <c r="AP29" i="17" s="1"/>
  <c r="AO29" i="17" s="1"/>
  <c r="AN29" i="17" s="1"/>
  <c r="AM29" i="17" s="1"/>
  <c r="AL29" i="17" s="1"/>
  <c r="AT1965" i="17"/>
  <c r="AS1965" i="17"/>
  <c r="AR1965" i="17" s="1"/>
  <c r="AQ1965" i="17" s="1"/>
  <c r="AP1965" i="17" s="1"/>
  <c r="AO1965" i="17" s="1"/>
  <c r="AN1965" i="17" s="1"/>
  <c r="AM1965" i="17" s="1"/>
  <c r="AL1965" i="17" s="1"/>
  <c r="AS1902" i="17"/>
  <c r="AR1902" i="17" s="1"/>
  <c r="AQ1902" i="17" s="1"/>
  <c r="AP1902" i="17" s="1"/>
  <c r="AO1902" i="17" s="1"/>
  <c r="AN1902" i="17" s="1"/>
  <c r="AM1902" i="17" s="1"/>
  <c r="AL1902" i="17" s="1"/>
  <c r="AT1902" i="17"/>
  <c r="BL93" i="17"/>
  <c r="BK93" i="17" s="1"/>
  <c r="BJ93" i="17" s="1"/>
  <c r="BI93" i="17" s="1"/>
  <c r="BH93" i="17" s="1"/>
  <c r="BG93" i="17" s="1"/>
  <c r="BF93" i="17" s="1"/>
  <c r="BE93" i="17" s="1"/>
  <c r="BM93" i="17"/>
  <c r="BM3" i="17"/>
  <c r="BL3" i="17"/>
  <c r="BK3" i="17" s="1"/>
  <c r="BJ3" i="17" s="1"/>
  <c r="BI3" i="17" s="1"/>
  <c r="BH3" i="17" s="1"/>
  <c r="BG3" i="17" s="1"/>
  <c r="BF3" i="17" s="1"/>
  <c r="BE3" i="17" s="1"/>
  <c r="AT159" i="17"/>
  <c r="AS159" i="17" s="1"/>
  <c r="AR159" i="17" s="1"/>
  <c r="AQ159" i="17" s="1"/>
  <c r="AP159" i="17" s="1"/>
  <c r="AO159" i="17" s="1"/>
  <c r="AN159" i="17" s="1"/>
  <c r="AM159" i="17" s="1"/>
  <c r="AL159" i="17" s="1"/>
  <c r="AR1963" i="17"/>
  <c r="AS1963" i="17"/>
  <c r="AT1963" i="17"/>
  <c r="AQ1963" i="17"/>
  <c r="AP1963" i="17" s="1"/>
  <c r="AO1963" i="17" s="1"/>
  <c r="AN1963" i="17" s="1"/>
  <c r="AM1963" i="17" s="1"/>
  <c r="AL1963" i="17" s="1"/>
  <c r="AT1900" i="17"/>
  <c r="AQ1900" i="17"/>
  <c r="AR1900" i="17"/>
  <c r="AS1900" i="17"/>
  <c r="AP1900" i="17"/>
  <c r="AO1900" i="17" s="1"/>
  <c r="AN1900" i="17" s="1"/>
  <c r="AM1900" i="17" s="1"/>
  <c r="AL1900" i="17" s="1"/>
  <c r="BM92" i="17"/>
  <c r="BK92" i="17"/>
  <c r="BJ92" i="17" s="1"/>
  <c r="BI92" i="17" s="1"/>
  <c r="BH92" i="17" s="1"/>
  <c r="BG92" i="17" s="1"/>
  <c r="BF92" i="17" s="1"/>
  <c r="BE92" i="17" s="1"/>
  <c r="BL92" i="17"/>
  <c r="BM2" i="17"/>
  <c r="BL2" i="17"/>
  <c r="BK2" i="17" s="1"/>
  <c r="BJ2" i="17" s="1"/>
  <c r="BI2" i="17" s="1"/>
  <c r="BH2" i="17" s="1"/>
  <c r="BG2" i="17" s="1"/>
  <c r="BF2" i="17" s="1"/>
  <c r="BE2" i="17" s="1"/>
  <c r="AT1945" i="17"/>
  <c r="AS1945" i="17"/>
  <c r="AR1945" i="17"/>
  <c r="AQ1945" i="17" s="1"/>
  <c r="AP1945" i="17" s="1"/>
  <c r="AO1945" i="17" s="1"/>
  <c r="AN1945" i="17" s="1"/>
  <c r="AM1945" i="17" s="1"/>
  <c r="AL1945" i="17" s="1"/>
  <c r="AT1882" i="17"/>
  <c r="AS1882" i="17"/>
  <c r="AR1882" i="17" s="1"/>
  <c r="AQ1882" i="17" s="1"/>
  <c r="AP1882" i="17" s="1"/>
  <c r="AO1882" i="17" s="1"/>
  <c r="AN1882" i="17" s="1"/>
  <c r="AM1882" i="17" s="1"/>
  <c r="AL1882" i="17" s="1"/>
  <c r="BM83" i="17"/>
  <c r="BL83" i="17" s="1"/>
  <c r="BK83" i="17" s="1"/>
  <c r="BJ83" i="17" s="1"/>
  <c r="BI83" i="17" s="1"/>
  <c r="BH83" i="17" s="1"/>
  <c r="BG83" i="17" s="1"/>
  <c r="BF83" i="17" s="1"/>
  <c r="BE83" i="17" s="1"/>
  <c r="AT73" i="17"/>
  <c r="AS73" i="17" s="1"/>
  <c r="AR73" i="17" s="1"/>
  <c r="AQ73" i="17" s="1"/>
  <c r="AP73" i="17" s="1"/>
  <c r="AO73" i="17" s="1"/>
  <c r="AN73" i="17" s="1"/>
  <c r="AM73" i="17" s="1"/>
  <c r="AL73" i="17" s="1"/>
  <c r="BM74" i="17"/>
  <c r="BL74" i="17" s="1"/>
  <c r="BK74" i="17" s="1"/>
  <c r="BJ74" i="17" s="1"/>
  <c r="BI74" i="17" s="1"/>
  <c r="BH74" i="17" s="1"/>
  <c r="BG74" i="17" s="1"/>
  <c r="BF74" i="17" s="1"/>
  <c r="BE74" i="17" s="1"/>
  <c r="AT113" i="17"/>
  <c r="AS113" i="17" s="1"/>
  <c r="AR113" i="17" s="1"/>
  <c r="AQ113" i="17" s="1"/>
  <c r="AP113" i="17" s="1"/>
  <c r="AO113" i="17" s="1"/>
  <c r="AN113" i="17" s="1"/>
  <c r="AM113" i="17" s="1"/>
  <c r="AL113" i="17" s="1"/>
  <c r="AT170" i="17"/>
  <c r="AS170" i="17" s="1"/>
  <c r="AR170" i="17" s="1"/>
  <c r="AQ170" i="17" s="1"/>
  <c r="AP170" i="17" s="1"/>
  <c r="AO170" i="17" s="1"/>
  <c r="AN170" i="17" s="1"/>
  <c r="AM170" i="17" s="1"/>
  <c r="AL170" i="17" s="1"/>
  <c r="AT1901" i="17"/>
  <c r="AS1901" i="17"/>
  <c r="AR1901" i="17" s="1"/>
  <c r="AQ1901" i="17" s="1"/>
  <c r="AP1901" i="17" s="1"/>
  <c r="AO1901" i="17" s="1"/>
  <c r="AN1901" i="17" s="1"/>
  <c r="AM1901" i="17" s="1"/>
  <c r="AL1901" i="17" s="1"/>
  <c r="AS1846" i="17"/>
  <c r="AR1846" i="17" s="1"/>
  <c r="AQ1846" i="17" s="1"/>
  <c r="AP1846" i="17" s="1"/>
  <c r="AO1846" i="17" s="1"/>
  <c r="AN1846" i="17" s="1"/>
  <c r="AM1846" i="17" s="1"/>
  <c r="AL1846" i="17" s="1"/>
  <c r="AT1846" i="17"/>
  <c r="BM65" i="17"/>
  <c r="BL65" i="17" s="1"/>
  <c r="BK65" i="17" s="1"/>
  <c r="BJ65" i="17" s="1"/>
  <c r="BI65" i="17" s="1"/>
  <c r="BH65" i="17" s="1"/>
  <c r="BG65" i="17" s="1"/>
  <c r="BF65" i="17" s="1"/>
  <c r="BE65" i="17" s="1"/>
  <c r="AR171" i="17"/>
  <c r="AQ171" i="17" s="1"/>
  <c r="AP171" i="17" s="1"/>
  <c r="AO171" i="17" s="1"/>
  <c r="AN171" i="17" s="1"/>
  <c r="AM171" i="17" s="1"/>
  <c r="AL171" i="17" s="1"/>
  <c r="AT171" i="17"/>
  <c r="AS171" i="17" s="1"/>
  <c r="AT56" i="17"/>
  <c r="AS56" i="17" s="1"/>
  <c r="AR56" i="17" s="1"/>
  <c r="AQ56" i="17" s="1"/>
  <c r="AP56" i="17" s="1"/>
  <c r="AO56" i="17" s="1"/>
  <c r="AN56" i="17" s="1"/>
  <c r="AM56" i="17" s="1"/>
  <c r="AL56" i="17" s="1"/>
  <c r="AB1831" i="17"/>
  <c r="AD1831" i="17"/>
  <c r="R95" i="17"/>
  <c r="AD2413" i="17"/>
  <c r="AB2413" i="17"/>
  <c r="R125" i="17"/>
  <c r="R171" i="17"/>
  <c r="R78" i="17"/>
  <c r="AD2102" i="17"/>
  <c r="AB2102" i="17"/>
  <c r="AB2144" i="17"/>
  <c r="AD2144" i="17"/>
  <c r="AH1992" i="17"/>
  <c r="AA1992" i="17" s="1"/>
  <c r="AH2164" i="17"/>
  <c r="AA2164" i="17" s="1"/>
  <c r="AH1785" i="17"/>
  <c r="AA1785" i="17" s="1"/>
  <c r="AH2145" i="17"/>
  <c r="AA2145" i="17" s="1"/>
  <c r="AT30" i="17"/>
  <c r="AS30" i="17" s="1"/>
  <c r="AR30" i="17" s="1"/>
  <c r="AQ30" i="17" s="1"/>
  <c r="AP30" i="17" s="1"/>
  <c r="AO30" i="17" s="1"/>
  <c r="AN30" i="17" s="1"/>
  <c r="AM30" i="17" s="1"/>
  <c r="AL30" i="17" s="1"/>
  <c r="AT1935" i="17"/>
  <c r="AS1935" i="17"/>
  <c r="AR1935" i="17"/>
  <c r="AQ1935" i="17" s="1"/>
  <c r="AP1935" i="17" s="1"/>
  <c r="AO1935" i="17" s="1"/>
  <c r="AN1935" i="17" s="1"/>
  <c r="AM1935" i="17" s="1"/>
  <c r="AL1935" i="17" s="1"/>
  <c r="AT1872" i="17"/>
  <c r="AS1872" i="17" s="1"/>
  <c r="AR1872" i="17" s="1"/>
  <c r="AQ1872" i="17" s="1"/>
  <c r="AP1872" i="17" s="1"/>
  <c r="AO1872" i="17" s="1"/>
  <c r="AN1872" i="17" s="1"/>
  <c r="AM1872" i="17" s="1"/>
  <c r="AL1872" i="17" s="1"/>
  <c r="BM78" i="17"/>
  <c r="BL78" i="17" s="1"/>
  <c r="BK78" i="17" s="1"/>
  <c r="BJ78" i="17" s="1"/>
  <c r="BI78" i="17" s="1"/>
  <c r="BH78" i="17" s="1"/>
  <c r="BG78" i="17" s="1"/>
  <c r="BF78" i="17" s="1"/>
  <c r="BE78" i="17" s="1"/>
  <c r="AT1949" i="17"/>
  <c r="AS1949" i="17" s="1"/>
  <c r="AR1949" i="17" s="1"/>
  <c r="AQ1949" i="17" s="1"/>
  <c r="AP1949" i="17" s="1"/>
  <c r="AO1949" i="17" s="1"/>
  <c r="AN1949" i="17" s="1"/>
  <c r="AM1949" i="17" s="1"/>
  <c r="AL1949" i="17" s="1"/>
  <c r="AS1886" i="17"/>
  <c r="AR1886" i="17" s="1"/>
  <c r="AQ1886" i="17" s="1"/>
  <c r="AP1886" i="17" s="1"/>
  <c r="AO1886" i="17" s="1"/>
  <c r="AN1886" i="17" s="1"/>
  <c r="AM1886" i="17" s="1"/>
  <c r="AL1886" i="17" s="1"/>
  <c r="AT1886" i="17"/>
  <c r="BM85" i="17"/>
  <c r="BL85" i="17"/>
  <c r="BK85" i="17" s="1"/>
  <c r="BJ85" i="17" s="1"/>
  <c r="BI85" i="17" s="1"/>
  <c r="BH85" i="17" s="1"/>
  <c r="BG85" i="17" s="1"/>
  <c r="BF85" i="17" s="1"/>
  <c r="BE85" i="17" s="1"/>
  <c r="AT1947" i="17"/>
  <c r="AS1947" i="17" s="1"/>
  <c r="AR1947" i="17" s="1"/>
  <c r="AQ1947" i="17" s="1"/>
  <c r="AP1947" i="17" s="1"/>
  <c r="AO1947" i="17" s="1"/>
  <c r="AN1947" i="17" s="1"/>
  <c r="AM1947" i="17" s="1"/>
  <c r="AL1947" i="17" s="1"/>
  <c r="AS1884" i="17"/>
  <c r="AR1884" i="17" s="1"/>
  <c r="AQ1884" i="17" s="1"/>
  <c r="AP1884" i="17" s="1"/>
  <c r="AO1884" i="17" s="1"/>
  <c r="AN1884" i="17" s="1"/>
  <c r="AM1884" i="17" s="1"/>
  <c r="AL1884" i="17" s="1"/>
  <c r="AT1884" i="17"/>
  <c r="BM84" i="17"/>
  <c r="BL84" i="17" s="1"/>
  <c r="BK84" i="17" s="1"/>
  <c r="BJ84" i="17" s="1"/>
  <c r="BI84" i="17" s="1"/>
  <c r="BH84" i="17" s="1"/>
  <c r="BG84" i="17" s="1"/>
  <c r="BF84" i="17" s="1"/>
  <c r="BE84" i="17" s="1"/>
  <c r="AT162" i="17"/>
  <c r="AS162" i="17" s="1"/>
  <c r="AR162" i="17" s="1"/>
  <c r="AQ162" i="17" s="1"/>
  <c r="AP162" i="17" s="1"/>
  <c r="AO162" i="17" s="1"/>
  <c r="AN162" i="17" s="1"/>
  <c r="AM162" i="17" s="1"/>
  <c r="AL162" i="17" s="1"/>
  <c r="AT1929" i="17"/>
  <c r="AR1929" i="17"/>
  <c r="AQ1929" i="17" s="1"/>
  <c r="AP1929" i="17" s="1"/>
  <c r="AO1929" i="17" s="1"/>
  <c r="AN1929" i="17" s="1"/>
  <c r="AM1929" i="17" s="1"/>
  <c r="AL1929" i="17" s="1"/>
  <c r="AS1929" i="17"/>
  <c r="AS1866" i="17"/>
  <c r="AR1866" i="17"/>
  <c r="AQ1866" i="17" s="1"/>
  <c r="AP1866" i="17" s="1"/>
  <c r="AO1866" i="17" s="1"/>
  <c r="AN1866" i="17" s="1"/>
  <c r="AM1866" i="17" s="1"/>
  <c r="AL1866" i="17" s="1"/>
  <c r="AT1866" i="17"/>
  <c r="BM75" i="17"/>
  <c r="BL75" i="17"/>
  <c r="BK75" i="17" s="1"/>
  <c r="BJ75" i="17" s="1"/>
  <c r="BI75" i="17" s="1"/>
  <c r="BH75" i="17" s="1"/>
  <c r="BG75" i="17" s="1"/>
  <c r="BF75" i="17" s="1"/>
  <c r="BE75" i="17" s="1"/>
  <c r="AT105" i="17"/>
  <c r="AS105" i="17" s="1"/>
  <c r="AR105" i="17" s="1"/>
  <c r="AQ105" i="17" s="1"/>
  <c r="AP105" i="17" s="1"/>
  <c r="AO105" i="17" s="1"/>
  <c r="AN105" i="17" s="1"/>
  <c r="AM105" i="17" s="1"/>
  <c r="AL105" i="17" s="1"/>
  <c r="AT182" i="17"/>
  <c r="AS182" i="17"/>
  <c r="AR182" i="17" s="1"/>
  <c r="AQ182" i="17" s="1"/>
  <c r="AP182" i="17" s="1"/>
  <c r="AO182" i="17" s="1"/>
  <c r="AN182" i="17" s="1"/>
  <c r="AM182" i="17" s="1"/>
  <c r="AL182" i="17" s="1"/>
  <c r="BM66" i="17"/>
  <c r="BL66" i="17" s="1"/>
  <c r="BK66" i="17" s="1"/>
  <c r="BJ66" i="17" s="1"/>
  <c r="BI66" i="17" s="1"/>
  <c r="BH66" i="17" s="1"/>
  <c r="BG66" i="17" s="1"/>
  <c r="BF66" i="17" s="1"/>
  <c r="BE66" i="17" s="1"/>
  <c r="AT188" i="17"/>
  <c r="AS188" i="17" s="1"/>
  <c r="AR188" i="17" s="1"/>
  <c r="AQ188" i="17" s="1"/>
  <c r="AP188" i="17" s="1"/>
  <c r="AO188" i="17" s="1"/>
  <c r="AN188" i="17" s="1"/>
  <c r="AM188" i="17" s="1"/>
  <c r="AL188" i="17" s="1"/>
  <c r="AT100" i="17"/>
  <c r="AS100" i="17" s="1"/>
  <c r="AR100" i="17" s="1"/>
  <c r="AQ100" i="17" s="1"/>
  <c r="AP100" i="17" s="1"/>
  <c r="AO100" i="17" s="1"/>
  <c r="AN100" i="17" s="1"/>
  <c r="AM100" i="17" s="1"/>
  <c r="AL100" i="17" s="1"/>
  <c r="AT1839" i="17"/>
  <c r="AS1839" i="17"/>
  <c r="AR1839" i="17" s="1"/>
  <c r="AQ1839" i="17" s="1"/>
  <c r="AP1839" i="17" s="1"/>
  <c r="AO1839" i="17" s="1"/>
  <c r="AN1839" i="17" s="1"/>
  <c r="AM1839" i="17" s="1"/>
  <c r="AL1839" i="17" s="1"/>
  <c r="AT1830" i="17"/>
  <c r="AS1830" i="17" s="1"/>
  <c r="AR1830" i="17" s="1"/>
  <c r="AQ1830" i="17" s="1"/>
  <c r="AP1830" i="17" s="1"/>
  <c r="AO1830" i="17" s="1"/>
  <c r="AN1830" i="17" s="1"/>
  <c r="AM1830" i="17" s="1"/>
  <c r="AL1830" i="17" s="1"/>
  <c r="BM33" i="17"/>
  <c r="BL33" i="17" s="1"/>
  <c r="BK33" i="17" s="1"/>
  <c r="BJ33" i="17" s="1"/>
  <c r="BI33" i="17" s="1"/>
  <c r="BH33" i="17" s="1"/>
  <c r="BG33" i="17" s="1"/>
  <c r="BF33" i="17" s="1"/>
  <c r="BE33" i="17" s="1"/>
  <c r="AT31" i="17"/>
  <c r="AS31" i="17"/>
  <c r="AR31" i="17" s="1"/>
  <c r="AQ31" i="17" s="1"/>
  <c r="AP31" i="17" s="1"/>
  <c r="AO31" i="17" s="1"/>
  <c r="AN31" i="17" s="1"/>
  <c r="AM31" i="17" s="1"/>
  <c r="AL31" i="17" s="1"/>
  <c r="AB2121" i="17"/>
  <c r="AD2121" i="17"/>
  <c r="R158" i="17"/>
  <c r="R120" i="17"/>
  <c r="AB1879" i="17"/>
  <c r="AD1879" i="17"/>
  <c r="AD2005" i="17"/>
  <c r="AB2005" i="17"/>
  <c r="AD2029" i="17"/>
  <c r="AB2029" i="17"/>
  <c r="AB1994" i="17"/>
  <c r="AD1994" i="17"/>
  <c r="AD2021" i="17"/>
  <c r="AB2021" i="17"/>
  <c r="AD2679" i="17"/>
  <c r="AB2679" i="17"/>
  <c r="AB2088" i="17"/>
  <c r="AD2088" i="17"/>
  <c r="AB1928" i="17"/>
  <c r="AD1928" i="17"/>
  <c r="AD2161" i="17"/>
  <c r="AB2161" i="17"/>
  <c r="AD1974" i="17"/>
  <c r="AB1974" i="17"/>
  <c r="AH126" i="17"/>
  <c r="AH144" i="17"/>
  <c r="AT138" i="17"/>
  <c r="AS138" i="17" s="1"/>
  <c r="AR138" i="17" s="1"/>
  <c r="AQ138" i="17" s="1"/>
  <c r="AP138" i="17" s="1"/>
  <c r="AO138" i="17" s="1"/>
  <c r="AN138" i="17" s="1"/>
  <c r="AM138" i="17" s="1"/>
  <c r="AL138" i="17" s="1"/>
  <c r="AT1919" i="17"/>
  <c r="AS1919" i="17" s="1"/>
  <c r="AR1919" i="17" s="1"/>
  <c r="AQ1919" i="17" s="1"/>
  <c r="AP1919" i="17" s="1"/>
  <c r="AO1919" i="17" s="1"/>
  <c r="AN1919" i="17" s="1"/>
  <c r="AM1919" i="17" s="1"/>
  <c r="AL1919" i="17" s="1"/>
  <c r="AS1856" i="17"/>
  <c r="AR1856" i="17"/>
  <c r="AQ1856" i="17" s="1"/>
  <c r="AP1856" i="17" s="1"/>
  <c r="AO1856" i="17" s="1"/>
  <c r="AN1856" i="17" s="1"/>
  <c r="AM1856" i="17" s="1"/>
  <c r="AL1856" i="17" s="1"/>
  <c r="AT1856" i="17"/>
  <c r="BM70" i="17"/>
  <c r="BL70" i="17"/>
  <c r="BK70" i="17" s="1"/>
  <c r="BJ70" i="17" s="1"/>
  <c r="BI70" i="17" s="1"/>
  <c r="BH70" i="17" s="1"/>
  <c r="BG70" i="17" s="1"/>
  <c r="BF70" i="17" s="1"/>
  <c r="BE70" i="17" s="1"/>
  <c r="AT93" i="17"/>
  <c r="AS93" i="17" s="1"/>
  <c r="AR93" i="17" s="1"/>
  <c r="AQ93" i="17" s="1"/>
  <c r="AP93" i="17" s="1"/>
  <c r="AO93" i="17" s="1"/>
  <c r="AN93" i="17" s="1"/>
  <c r="AM93" i="17" s="1"/>
  <c r="AL93" i="17" s="1"/>
  <c r="AT120" i="17"/>
  <c r="AS120" i="17" s="1"/>
  <c r="AR120" i="17" s="1"/>
  <c r="AQ120" i="17" s="1"/>
  <c r="AP120" i="17" s="1"/>
  <c r="AO120" i="17" s="1"/>
  <c r="AN120" i="17" s="1"/>
  <c r="AM120" i="17" s="1"/>
  <c r="AL120" i="17" s="1"/>
  <c r="AT1933" i="17"/>
  <c r="AS1933" i="17" s="1"/>
  <c r="AR1933" i="17" s="1"/>
  <c r="AQ1933" i="17" s="1"/>
  <c r="AP1933" i="17" s="1"/>
  <c r="AO1933" i="17" s="1"/>
  <c r="AN1933" i="17" s="1"/>
  <c r="AM1933" i="17" s="1"/>
  <c r="AL1933" i="17" s="1"/>
  <c r="AT1870" i="17"/>
  <c r="AS1870" i="17"/>
  <c r="AR1870" i="17" s="1"/>
  <c r="AQ1870" i="17" s="1"/>
  <c r="AP1870" i="17" s="1"/>
  <c r="AO1870" i="17" s="1"/>
  <c r="AN1870" i="17" s="1"/>
  <c r="AM1870" i="17" s="1"/>
  <c r="AL1870" i="17" s="1"/>
  <c r="BM77" i="17"/>
  <c r="BL77" i="17" s="1"/>
  <c r="BK77" i="17" s="1"/>
  <c r="BJ77" i="17" s="1"/>
  <c r="BI77" i="17" s="1"/>
  <c r="BH77" i="17" s="1"/>
  <c r="BG77" i="17" s="1"/>
  <c r="BF77" i="17" s="1"/>
  <c r="BE77" i="17" s="1"/>
  <c r="AT65" i="17"/>
  <c r="AS65" i="17" s="1"/>
  <c r="AR65" i="17" s="1"/>
  <c r="AQ65" i="17" s="1"/>
  <c r="AP65" i="17" s="1"/>
  <c r="AO65" i="17" s="1"/>
  <c r="AN65" i="17" s="1"/>
  <c r="AM65" i="17" s="1"/>
  <c r="AL65" i="17" s="1"/>
  <c r="AT116" i="17"/>
  <c r="AS116" i="17"/>
  <c r="AR116" i="17" s="1"/>
  <c r="AQ116" i="17" s="1"/>
  <c r="AP116" i="17" s="1"/>
  <c r="AO116" i="17" s="1"/>
  <c r="AN116" i="17" s="1"/>
  <c r="AM116" i="17" s="1"/>
  <c r="AL116" i="17" s="1"/>
  <c r="AT1931" i="17"/>
  <c r="AS1931" i="17"/>
  <c r="AR1931" i="17" s="1"/>
  <c r="AQ1931" i="17" s="1"/>
  <c r="AP1931" i="17" s="1"/>
  <c r="AO1931" i="17" s="1"/>
  <c r="AN1931" i="17" s="1"/>
  <c r="AM1931" i="17" s="1"/>
  <c r="AL1931" i="17" s="1"/>
  <c r="AT1868" i="17"/>
  <c r="AS1868" i="17"/>
  <c r="AR1868" i="17" s="1"/>
  <c r="AQ1868" i="17" s="1"/>
  <c r="AP1868" i="17" s="1"/>
  <c r="AO1868" i="17" s="1"/>
  <c r="AN1868" i="17" s="1"/>
  <c r="AM1868" i="17" s="1"/>
  <c r="AL1868" i="17" s="1"/>
  <c r="BL76" i="17"/>
  <c r="BK76" i="17" s="1"/>
  <c r="BJ76" i="17" s="1"/>
  <c r="BI76" i="17" s="1"/>
  <c r="BH76" i="17" s="1"/>
  <c r="BG76" i="17" s="1"/>
  <c r="BF76" i="17" s="1"/>
  <c r="BE76" i="17" s="1"/>
  <c r="BM76" i="17"/>
  <c r="AI69" i="17"/>
  <c r="AH69" i="17" s="1"/>
  <c r="AK69" i="17"/>
  <c r="AJ69" i="17"/>
  <c r="AT112" i="17"/>
  <c r="AS112" i="17" s="1"/>
  <c r="AR112" i="17" s="1"/>
  <c r="AQ112" i="17" s="1"/>
  <c r="AP112" i="17" s="1"/>
  <c r="AO112" i="17" s="1"/>
  <c r="AN112" i="17" s="1"/>
  <c r="AM112" i="17" s="1"/>
  <c r="AL112" i="17" s="1"/>
  <c r="AT1913" i="17"/>
  <c r="AS1913" i="17" s="1"/>
  <c r="AR1913" i="17" s="1"/>
  <c r="AQ1913" i="17" s="1"/>
  <c r="AP1913" i="17" s="1"/>
  <c r="AO1913" i="17" s="1"/>
  <c r="AN1913" i="17" s="1"/>
  <c r="AM1913" i="17" s="1"/>
  <c r="AL1913" i="17" s="1"/>
  <c r="AT1850" i="17"/>
  <c r="AS1850" i="17"/>
  <c r="AR1850" i="17" s="1"/>
  <c r="AQ1850" i="17" s="1"/>
  <c r="AP1850" i="17" s="1"/>
  <c r="AO1850" i="17" s="1"/>
  <c r="AN1850" i="17" s="1"/>
  <c r="AM1850" i="17" s="1"/>
  <c r="AL1850" i="17" s="1"/>
  <c r="BM67" i="17"/>
  <c r="BL67" i="17" s="1"/>
  <c r="BK67" i="17" s="1"/>
  <c r="BJ67" i="17" s="1"/>
  <c r="BI67" i="17" s="1"/>
  <c r="BH67" i="17" s="1"/>
  <c r="BG67" i="17" s="1"/>
  <c r="BF67" i="17" s="1"/>
  <c r="BE67" i="17" s="1"/>
  <c r="AT177" i="17"/>
  <c r="AS177" i="17" s="1"/>
  <c r="AR177" i="17" s="1"/>
  <c r="AQ177" i="17" s="1"/>
  <c r="AP177" i="17" s="1"/>
  <c r="AO177" i="17" s="1"/>
  <c r="AN177" i="17" s="1"/>
  <c r="AM177" i="17" s="1"/>
  <c r="AL177" i="17" s="1"/>
  <c r="AT104" i="17"/>
  <c r="AS104" i="17" s="1"/>
  <c r="AR104" i="17" s="1"/>
  <c r="AQ104" i="17" s="1"/>
  <c r="AP104" i="17" s="1"/>
  <c r="AO104" i="17" s="1"/>
  <c r="AN104" i="17" s="1"/>
  <c r="AM104" i="17" s="1"/>
  <c r="AL104" i="17" s="1"/>
  <c r="BM37" i="17"/>
  <c r="BL37" i="17" s="1"/>
  <c r="BK37" i="17" s="1"/>
  <c r="BJ37" i="17" s="1"/>
  <c r="BI37" i="17" s="1"/>
  <c r="BH37" i="17" s="1"/>
  <c r="BG37" i="17" s="1"/>
  <c r="BF37" i="17" s="1"/>
  <c r="BE37" i="17" s="1"/>
  <c r="BL63" i="17"/>
  <c r="BK63" i="17" s="1"/>
  <c r="BJ63" i="17" s="1"/>
  <c r="BI63" i="17" s="1"/>
  <c r="BH63" i="17" s="1"/>
  <c r="BG63" i="17" s="1"/>
  <c r="BF63" i="17" s="1"/>
  <c r="BE63" i="17" s="1"/>
  <c r="BM63" i="17"/>
  <c r="AT1814" i="17"/>
  <c r="AS1814" i="17"/>
  <c r="AR1814" i="17" s="1"/>
  <c r="AQ1814" i="17" s="1"/>
  <c r="AP1814" i="17" s="1"/>
  <c r="AO1814" i="17" s="1"/>
  <c r="AN1814" i="17" s="1"/>
  <c r="AM1814" i="17" s="1"/>
  <c r="AL1814" i="17" s="1"/>
  <c r="BM48" i="17"/>
  <c r="BL48" i="17"/>
  <c r="BK48" i="17" s="1"/>
  <c r="BJ48" i="17" s="1"/>
  <c r="BI48" i="17" s="1"/>
  <c r="BH48" i="17" s="1"/>
  <c r="BG48" i="17" s="1"/>
  <c r="BF48" i="17" s="1"/>
  <c r="BE48" i="17" s="1"/>
  <c r="AT83" i="17"/>
  <c r="AS83" i="17"/>
  <c r="AR83" i="17" s="1"/>
  <c r="AQ83" i="17" s="1"/>
  <c r="AP83" i="17" s="1"/>
  <c r="AO83" i="17" s="1"/>
  <c r="AN83" i="17" s="1"/>
  <c r="AM83" i="17" s="1"/>
  <c r="AL83" i="17" s="1"/>
  <c r="AT26" i="17"/>
  <c r="AS26" i="17" s="1"/>
  <c r="AR26" i="17" s="1"/>
  <c r="AQ26" i="17" s="1"/>
  <c r="AP26" i="17" s="1"/>
  <c r="AO26" i="17" s="1"/>
  <c r="AN26" i="17" s="1"/>
  <c r="AM26" i="17" s="1"/>
  <c r="AL26" i="17" s="1"/>
  <c r="AH2237" i="17"/>
  <c r="AA2237" i="17" s="1"/>
  <c r="R177" i="17"/>
  <c r="AB1948" i="17"/>
  <c r="AD1948" i="17"/>
  <c r="AB2103" i="17"/>
  <c r="AD2103" i="17"/>
  <c r="AB2581" i="17"/>
  <c r="AD2581" i="17"/>
  <c r="AB1899" i="17"/>
  <c r="AD1899" i="17"/>
  <c r="R157" i="17"/>
  <c r="AH2113" i="17"/>
  <c r="AA2113" i="17" s="1"/>
  <c r="AD1849" i="17"/>
  <c r="AB1849" i="17"/>
  <c r="AD2193" i="17"/>
  <c r="AB2193" i="17"/>
  <c r="AH2352" i="17"/>
  <c r="AA2352" i="17" s="1"/>
  <c r="AH2225" i="17"/>
  <c r="AA2225" i="17" s="1"/>
  <c r="AH2096" i="17"/>
  <c r="AA2096" i="17" s="1"/>
  <c r="AH2013" i="17"/>
  <c r="AA2013" i="17" s="1"/>
  <c r="R162" i="17"/>
  <c r="AH2177" i="17"/>
  <c r="AA2177" i="17" s="1"/>
  <c r="BB106" i="17"/>
  <c r="AZ106" i="17" s="1"/>
  <c r="AX106" i="17" s="1"/>
  <c r="BB110" i="17"/>
  <c r="AZ110" i="17" s="1"/>
  <c r="AX110" i="17" s="1"/>
  <c r="R202" i="17"/>
  <c r="AH160" i="17"/>
  <c r="AB160" i="17" s="1"/>
  <c r="AH37" i="17"/>
  <c r="J45" i="17"/>
  <c r="R45" i="17"/>
  <c r="R42" i="17"/>
  <c r="J42" i="17"/>
  <c r="AS1877" i="17"/>
  <c r="AR1877" i="17" s="1"/>
  <c r="AQ1877" i="17" s="1"/>
  <c r="AP1877" i="17" s="1"/>
  <c r="AO1877" i="17" s="1"/>
  <c r="AN1877" i="17" s="1"/>
  <c r="AM1877" i="17" s="1"/>
  <c r="AL1877" i="17" s="1"/>
  <c r="AT1877" i="17"/>
  <c r="AT1840" i="17"/>
  <c r="AS1840" i="17"/>
  <c r="AR1840" i="17" s="1"/>
  <c r="AQ1840" i="17" s="1"/>
  <c r="AP1840" i="17" s="1"/>
  <c r="AO1840" i="17" s="1"/>
  <c r="AN1840" i="17" s="1"/>
  <c r="AM1840" i="17" s="1"/>
  <c r="AL1840" i="17" s="1"/>
  <c r="BM53" i="17"/>
  <c r="BL53" i="17"/>
  <c r="BK53" i="17" s="1"/>
  <c r="BJ53" i="17" s="1"/>
  <c r="BI53" i="17" s="1"/>
  <c r="BH53" i="17" s="1"/>
  <c r="BG53" i="17" s="1"/>
  <c r="BF53" i="17" s="1"/>
  <c r="BE53" i="17" s="1"/>
  <c r="AT129" i="17"/>
  <c r="AS129" i="17" s="1"/>
  <c r="AR129" i="17" s="1"/>
  <c r="AQ129" i="17" s="1"/>
  <c r="AP129" i="17" s="1"/>
  <c r="AO129" i="17" s="1"/>
  <c r="AN129" i="17" s="1"/>
  <c r="AM129" i="17" s="1"/>
  <c r="AL129" i="17" s="1"/>
  <c r="AT1917" i="17"/>
  <c r="AS1917" i="17" s="1"/>
  <c r="AR1917" i="17" s="1"/>
  <c r="AQ1917" i="17" s="1"/>
  <c r="AP1917" i="17" s="1"/>
  <c r="AO1917" i="17" s="1"/>
  <c r="AN1917" i="17" s="1"/>
  <c r="AM1917" i="17" s="1"/>
  <c r="AL1917" i="17" s="1"/>
  <c r="AT1854" i="17"/>
  <c r="AS1854" i="17"/>
  <c r="AR1854" i="17" s="1"/>
  <c r="AQ1854" i="17" s="1"/>
  <c r="AP1854" i="17" s="1"/>
  <c r="AO1854" i="17" s="1"/>
  <c r="AN1854" i="17" s="1"/>
  <c r="AM1854" i="17" s="1"/>
  <c r="AL1854" i="17" s="1"/>
  <c r="BM69" i="17"/>
  <c r="BL69" i="17"/>
  <c r="BK69" i="17" s="1"/>
  <c r="BJ69" i="17" s="1"/>
  <c r="BI69" i="17" s="1"/>
  <c r="BH69" i="17" s="1"/>
  <c r="BG69" i="17" s="1"/>
  <c r="BF69" i="17" s="1"/>
  <c r="BE69" i="17" s="1"/>
  <c r="AT72" i="17"/>
  <c r="AS72" i="17" s="1"/>
  <c r="AR72" i="17" s="1"/>
  <c r="AQ72" i="17" s="1"/>
  <c r="AP72" i="17" s="1"/>
  <c r="AO72" i="17" s="1"/>
  <c r="AN72" i="17" s="1"/>
  <c r="AM72" i="17" s="1"/>
  <c r="AL72" i="17" s="1"/>
  <c r="AS1915" i="17"/>
  <c r="AR1915" i="17" s="1"/>
  <c r="AQ1915" i="17" s="1"/>
  <c r="AP1915" i="17" s="1"/>
  <c r="AO1915" i="17" s="1"/>
  <c r="AN1915" i="17" s="1"/>
  <c r="AM1915" i="17" s="1"/>
  <c r="AL1915" i="17" s="1"/>
  <c r="AT1915" i="17"/>
  <c r="AT1852" i="17"/>
  <c r="AS1852" i="17" s="1"/>
  <c r="AR1852" i="17" s="1"/>
  <c r="AQ1852" i="17" s="1"/>
  <c r="AP1852" i="17" s="1"/>
  <c r="AO1852" i="17" s="1"/>
  <c r="AN1852" i="17" s="1"/>
  <c r="AM1852" i="17" s="1"/>
  <c r="AL1852" i="17" s="1"/>
  <c r="BM68" i="17"/>
  <c r="BL68" i="17" s="1"/>
  <c r="BK68" i="17" s="1"/>
  <c r="BJ68" i="17" s="1"/>
  <c r="BI68" i="17" s="1"/>
  <c r="BH68" i="17" s="1"/>
  <c r="BG68" i="17" s="1"/>
  <c r="BF68" i="17" s="1"/>
  <c r="BE68" i="17" s="1"/>
  <c r="AT101" i="17"/>
  <c r="AS101" i="17" s="1"/>
  <c r="AR101" i="17" s="1"/>
  <c r="AQ101" i="17" s="1"/>
  <c r="AP101" i="17" s="1"/>
  <c r="AO101" i="17" s="1"/>
  <c r="AN101" i="17" s="1"/>
  <c r="AM101" i="17" s="1"/>
  <c r="AL101" i="17" s="1"/>
  <c r="AT68" i="17"/>
  <c r="AS68" i="17"/>
  <c r="AR68" i="17" s="1"/>
  <c r="AQ68" i="17" s="1"/>
  <c r="AP68" i="17" s="1"/>
  <c r="AO68" i="17" s="1"/>
  <c r="AN68" i="17" s="1"/>
  <c r="AM68" i="17" s="1"/>
  <c r="AL68" i="17" s="1"/>
  <c r="AT1855" i="17"/>
  <c r="AS1855" i="17" s="1"/>
  <c r="AR1855" i="17" s="1"/>
  <c r="AQ1855" i="17" s="1"/>
  <c r="AP1855" i="17" s="1"/>
  <c r="AO1855" i="17" s="1"/>
  <c r="AN1855" i="17" s="1"/>
  <c r="AM1855" i="17" s="1"/>
  <c r="AL1855" i="17" s="1"/>
  <c r="AT1834" i="17"/>
  <c r="AS1834" i="17" s="1"/>
  <c r="AR1834" i="17" s="1"/>
  <c r="AQ1834" i="17" s="1"/>
  <c r="AP1834" i="17" s="1"/>
  <c r="AO1834" i="17" s="1"/>
  <c r="AN1834" i="17" s="1"/>
  <c r="AM1834" i="17" s="1"/>
  <c r="AL1834" i="17" s="1"/>
  <c r="BM41" i="17"/>
  <c r="BK41" i="17"/>
  <c r="BJ41" i="17"/>
  <c r="BI41" i="17" s="1"/>
  <c r="BH41" i="17" s="1"/>
  <c r="BG41" i="17" s="1"/>
  <c r="BF41" i="17" s="1"/>
  <c r="BE41" i="17" s="1"/>
  <c r="BL41" i="17"/>
  <c r="BM97" i="17"/>
  <c r="BL97" i="17" s="1"/>
  <c r="BK97" i="17" s="1"/>
  <c r="BJ97" i="17" s="1"/>
  <c r="BI97" i="17" s="1"/>
  <c r="BH97" i="17" s="1"/>
  <c r="BG97" i="17" s="1"/>
  <c r="BF97" i="17" s="1"/>
  <c r="BE97" i="17" s="1"/>
  <c r="AT64" i="17"/>
  <c r="AS64" i="17" s="1"/>
  <c r="AR64" i="17" s="1"/>
  <c r="AQ64" i="17" s="1"/>
  <c r="AP64" i="17" s="1"/>
  <c r="AO64" i="17" s="1"/>
  <c r="AN64" i="17" s="1"/>
  <c r="AM64" i="17" s="1"/>
  <c r="AL64" i="17" s="1"/>
  <c r="BM52" i="17"/>
  <c r="BL52" i="17" s="1"/>
  <c r="BK52" i="17" s="1"/>
  <c r="BJ52" i="17" s="1"/>
  <c r="BI52" i="17" s="1"/>
  <c r="BH52" i="17" s="1"/>
  <c r="BG52" i="17" s="1"/>
  <c r="BF52" i="17" s="1"/>
  <c r="BE52" i="17" s="1"/>
  <c r="AT1989" i="17"/>
  <c r="AS1989" i="17" s="1"/>
  <c r="AR1989" i="17" s="1"/>
  <c r="AQ1989" i="17" s="1"/>
  <c r="AP1989" i="17" s="1"/>
  <c r="AO1989" i="17" s="1"/>
  <c r="AN1989" i="17" s="1"/>
  <c r="AM1989" i="17" s="1"/>
  <c r="AL1989" i="17" s="1"/>
  <c r="BM42" i="17"/>
  <c r="BL42" i="17" s="1"/>
  <c r="BK42" i="17" s="1"/>
  <c r="BJ42" i="17" s="1"/>
  <c r="BI42" i="17" s="1"/>
  <c r="BH42" i="17" s="1"/>
  <c r="BG42" i="17" s="1"/>
  <c r="BF42" i="17" s="1"/>
  <c r="BE42" i="17" s="1"/>
  <c r="AT1798" i="17"/>
  <c r="AS1798" i="17"/>
  <c r="AR1798" i="17"/>
  <c r="AQ1798" i="17" s="1"/>
  <c r="AP1798" i="17" s="1"/>
  <c r="AO1798" i="17" s="1"/>
  <c r="AN1798" i="17" s="1"/>
  <c r="AM1798" i="17" s="1"/>
  <c r="AL1798" i="17" s="1"/>
  <c r="BM19" i="17"/>
  <c r="BL19" i="17"/>
  <c r="BK19" i="17" s="1"/>
  <c r="BJ19" i="17" s="1"/>
  <c r="BI19" i="17" s="1"/>
  <c r="BH19" i="17" s="1"/>
  <c r="BG19" i="17" s="1"/>
  <c r="BF19" i="17" s="1"/>
  <c r="BE19" i="17" s="1"/>
  <c r="AT135" i="17"/>
  <c r="AS135" i="17" s="1"/>
  <c r="AR135" i="17" s="1"/>
  <c r="AQ135" i="17" s="1"/>
  <c r="AP135" i="17" s="1"/>
  <c r="AO135" i="17" s="1"/>
  <c r="AN135" i="17" s="1"/>
  <c r="AM135" i="17" s="1"/>
  <c r="AL135" i="17" s="1"/>
  <c r="R26" i="17"/>
  <c r="J26" i="17"/>
  <c r="AB2037" i="17"/>
  <c r="AD2037" i="17"/>
  <c r="AD1997" i="17"/>
  <c r="AB1997" i="17"/>
  <c r="AD2253" i="17"/>
  <c r="AB2253" i="17"/>
  <c r="AD2347" i="17"/>
  <c r="AB2347" i="17"/>
  <c r="R101" i="17"/>
  <c r="AH1910" i="17"/>
  <c r="AA1910" i="17" s="1"/>
  <c r="AB2081" i="17"/>
  <c r="AD2081" i="17"/>
  <c r="AH2024" i="17"/>
  <c r="AA2024" i="17" s="1"/>
  <c r="R98" i="17"/>
  <c r="AH1930" i="17"/>
  <c r="AA1930" i="17" s="1"/>
  <c r="AH2045" i="17"/>
  <c r="AA2045" i="17" s="1"/>
  <c r="AH53" i="17"/>
  <c r="AB53" i="17" s="1"/>
  <c r="AH169" i="17"/>
  <c r="AB169" i="17" s="1"/>
  <c r="AH47" i="17"/>
  <c r="AB47" i="17" s="1"/>
  <c r="AK99" i="17"/>
  <c r="AT119" i="17"/>
  <c r="AS119" i="17"/>
  <c r="AR119" i="17" s="1"/>
  <c r="AQ119" i="17" s="1"/>
  <c r="AP119" i="17" s="1"/>
  <c r="AO119" i="17" s="1"/>
  <c r="AN119" i="17" s="1"/>
  <c r="AM119" i="17" s="1"/>
  <c r="AL119" i="17" s="1"/>
  <c r="K125" i="17"/>
  <c r="AB125" i="17"/>
  <c r="AT1815" i="17"/>
  <c r="AS1815" i="17"/>
  <c r="AR1815" i="17" s="1"/>
  <c r="AQ1815" i="17" s="1"/>
  <c r="AP1815" i="17" s="1"/>
  <c r="AO1815" i="17" s="1"/>
  <c r="AN1815" i="17" s="1"/>
  <c r="AM1815" i="17" s="1"/>
  <c r="AL1815" i="17" s="1"/>
  <c r="AT1824" i="17"/>
  <c r="AS1824" i="17" s="1"/>
  <c r="AR1824" i="17" s="1"/>
  <c r="AQ1824" i="17" s="1"/>
  <c r="AP1824" i="17" s="1"/>
  <c r="AO1824" i="17" s="1"/>
  <c r="AN1824" i="17" s="1"/>
  <c r="AM1824" i="17" s="1"/>
  <c r="AL1824" i="17" s="1"/>
  <c r="BL21" i="17"/>
  <c r="BK21" i="17" s="1"/>
  <c r="BJ21" i="17" s="1"/>
  <c r="BI21" i="17" s="1"/>
  <c r="BH21" i="17" s="1"/>
  <c r="BG21" i="17" s="1"/>
  <c r="BF21" i="17" s="1"/>
  <c r="BE21" i="17" s="1"/>
  <c r="BM21" i="17"/>
  <c r="AT36" i="17"/>
  <c r="AS36" i="17" s="1"/>
  <c r="AR36" i="17" s="1"/>
  <c r="AQ36" i="17" s="1"/>
  <c r="AP36" i="17" s="1"/>
  <c r="AO36" i="17" s="1"/>
  <c r="AN36" i="17" s="1"/>
  <c r="AM36" i="17" s="1"/>
  <c r="AL36" i="17" s="1"/>
  <c r="AT1869" i="17"/>
  <c r="AS1869" i="17"/>
  <c r="AR1869" i="17" s="1"/>
  <c r="AQ1869" i="17" s="1"/>
  <c r="AP1869" i="17" s="1"/>
  <c r="AO1869" i="17" s="1"/>
  <c r="AN1869" i="17" s="1"/>
  <c r="AM1869" i="17" s="1"/>
  <c r="AL1869" i="17" s="1"/>
  <c r="AT1838" i="17"/>
  <c r="AS1838" i="17" s="1"/>
  <c r="AR1838" i="17" s="1"/>
  <c r="AQ1838" i="17" s="1"/>
  <c r="AP1838" i="17" s="1"/>
  <c r="AO1838" i="17" s="1"/>
  <c r="AN1838" i="17" s="1"/>
  <c r="AM1838" i="17" s="1"/>
  <c r="AL1838" i="17" s="1"/>
  <c r="BM49" i="17"/>
  <c r="BL49" i="17" s="1"/>
  <c r="BK49" i="17" s="1"/>
  <c r="BJ49" i="17" s="1"/>
  <c r="BI49" i="17" s="1"/>
  <c r="BH49" i="17" s="1"/>
  <c r="BG49" i="17" s="1"/>
  <c r="BF49" i="17" s="1"/>
  <c r="BE49" i="17" s="1"/>
  <c r="AT1861" i="17"/>
  <c r="AS1861" i="17"/>
  <c r="AR1861" i="17" s="1"/>
  <c r="AQ1861" i="17" s="1"/>
  <c r="AP1861" i="17" s="1"/>
  <c r="AO1861" i="17" s="1"/>
  <c r="AN1861" i="17" s="1"/>
  <c r="AM1861" i="17" s="1"/>
  <c r="AL1861" i="17" s="1"/>
  <c r="AT1836" i="17"/>
  <c r="AS1836" i="17" s="1"/>
  <c r="AR1836" i="17" s="1"/>
  <c r="AQ1836" i="17" s="1"/>
  <c r="AP1836" i="17" s="1"/>
  <c r="AO1836" i="17" s="1"/>
  <c r="AN1836" i="17" s="1"/>
  <c r="AM1836" i="17" s="1"/>
  <c r="AL1836" i="17" s="1"/>
  <c r="BM45" i="17"/>
  <c r="BL45" i="17" s="1"/>
  <c r="BK45" i="17" s="1"/>
  <c r="BJ45" i="17" s="1"/>
  <c r="BI45" i="17" s="1"/>
  <c r="BH45" i="17" s="1"/>
  <c r="BG45" i="17" s="1"/>
  <c r="BF45" i="17" s="1"/>
  <c r="BE45" i="17" s="1"/>
  <c r="AT178" i="17"/>
  <c r="AS178" i="17" s="1"/>
  <c r="AR178" i="17" s="1"/>
  <c r="AQ178" i="17" s="1"/>
  <c r="AP178" i="17" s="1"/>
  <c r="AO178" i="17" s="1"/>
  <c r="AN178" i="17" s="1"/>
  <c r="AM178" i="17" s="1"/>
  <c r="AL178" i="17" s="1"/>
  <c r="AT24" i="17"/>
  <c r="AS24" i="17" s="1"/>
  <c r="AR24" i="17" s="1"/>
  <c r="AQ24" i="17" s="1"/>
  <c r="AP24" i="17" s="1"/>
  <c r="AO24" i="17" s="1"/>
  <c r="AN24" i="17" s="1"/>
  <c r="AM24" i="17" s="1"/>
  <c r="AL24" i="17" s="1"/>
  <c r="AT1791" i="17"/>
  <c r="AS1791" i="17"/>
  <c r="AR1791" i="17"/>
  <c r="AQ1791" i="17" s="1"/>
  <c r="AP1791" i="17" s="1"/>
  <c r="AO1791" i="17" s="1"/>
  <c r="AN1791" i="17" s="1"/>
  <c r="AM1791" i="17" s="1"/>
  <c r="AL1791" i="17" s="1"/>
  <c r="AT1818" i="17"/>
  <c r="AS1818" i="17" s="1"/>
  <c r="AR1818" i="17" s="1"/>
  <c r="AQ1818" i="17" s="1"/>
  <c r="AP1818" i="17" s="1"/>
  <c r="AO1818" i="17" s="1"/>
  <c r="AN1818" i="17" s="1"/>
  <c r="AM1818" i="17" s="1"/>
  <c r="AL1818" i="17" s="1"/>
  <c r="BM56" i="17"/>
  <c r="BL56" i="17"/>
  <c r="BK56" i="17" s="1"/>
  <c r="BJ56" i="17" s="1"/>
  <c r="BI56" i="17" s="1"/>
  <c r="BH56" i="17" s="1"/>
  <c r="BG56" i="17" s="1"/>
  <c r="BF56" i="17" s="1"/>
  <c r="BE56" i="17" s="1"/>
  <c r="AS1800" i="17"/>
  <c r="AR1800" i="17" s="1"/>
  <c r="AQ1800" i="17" s="1"/>
  <c r="AP1800" i="17" s="1"/>
  <c r="AO1800" i="17" s="1"/>
  <c r="AN1800" i="17" s="1"/>
  <c r="AM1800" i="17" s="1"/>
  <c r="AL1800" i="17" s="1"/>
  <c r="AT1800" i="17"/>
  <c r="BM20" i="17"/>
  <c r="BL20" i="17"/>
  <c r="BK20" i="17" s="1"/>
  <c r="BJ20" i="17" s="1"/>
  <c r="BI20" i="17" s="1"/>
  <c r="BH20" i="17" s="1"/>
  <c r="BG20" i="17" s="1"/>
  <c r="BF20" i="17" s="1"/>
  <c r="BE20" i="17" s="1"/>
  <c r="AT1973" i="17"/>
  <c r="AS1973" i="17" s="1"/>
  <c r="AR1973" i="17" s="1"/>
  <c r="AQ1973" i="17" s="1"/>
  <c r="AP1973" i="17" s="1"/>
  <c r="AO1973" i="17" s="1"/>
  <c r="AN1973" i="17" s="1"/>
  <c r="AM1973" i="17" s="1"/>
  <c r="AL1973" i="17" s="1"/>
  <c r="BM15" i="17"/>
  <c r="BL15" i="17"/>
  <c r="BK15" i="17" s="1"/>
  <c r="BJ15" i="17" s="1"/>
  <c r="BI15" i="17" s="1"/>
  <c r="BH15" i="17" s="1"/>
  <c r="BG15" i="17" s="1"/>
  <c r="BF15" i="17" s="1"/>
  <c r="BE15" i="17" s="1"/>
  <c r="AR1782" i="17"/>
  <c r="AQ1782" i="17"/>
  <c r="AP1782" i="17" s="1"/>
  <c r="AO1782" i="17" s="1"/>
  <c r="AN1782" i="17" s="1"/>
  <c r="AM1782" i="17" s="1"/>
  <c r="AL1782" i="17" s="1"/>
  <c r="AS1782" i="17"/>
  <c r="AT1782" i="17"/>
  <c r="BM7" i="17"/>
  <c r="BL7" i="17"/>
  <c r="BK7" i="17"/>
  <c r="BJ7" i="17" s="1"/>
  <c r="BI7" i="17" s="1"/>
  <c r="BH7" i="17" s="1"/>
  <c r="BG7" i="17" s="1"/>
  <c r="BF7" i="17" s="1"/>
  <c r="BE7" i="17" s="1"/>
  <c r="AT153" i="17"/>
  <c r="AS153" i="17" s="1"/>
  <c r="AR153" i="17" s="1"/>
  <c r="AQ153" i="17" s="1"/>
  <c r="AP153" i="17" s="1"/>
  <c r="AO153" i="17" s="1"/>
  <c r="AN153" i="17" s="1"/>
  <c r="AM153" i="17" s="1"/>
  <c r="AL153" i="17" s="1"/>
  <c r="AB141" i="17"/>
  <c r="AA141" i="17"/>
  <c r="AC141" i="17" s="1"/>
  <c r="AD141" i="17" s="1"/>
  <c r="R86" i="17"/>
  <c r="AB2038" i="17"/>
  <c r="AD2038" i="17"/>
  <c r="AB2233" i="17"/>
  <c r="AD2233" i="17"/>
  <c r="R188" i="17"/>
  <c r="AD2053" i="17"/>
  <c r="AB2053" i="17"/>
  <c r="AH2365" i="17"/>
  <c r="AA2365" i="17" s="1"/>
  <c r="AB1867" i="17"/>
  <c r="AD1867" i="17"/>
  <c r="AB2097" i="17"/>
  <c r="AD2097" i="17"/>
  <c r="AH2152" i="17"/>
  <c r="AA2152" i="17" s="1"/>
  <c r="AB1835" i="17"/>
  <c r="AD1835" i="17"/>
  <c r="AH87" i="17"/>
  <c r="AH63" i="17"/>
  <c r="AA63" i="17" s="1"/>
  <c r="AC63" i="17" s="1"/>
  <c r="AD63" i="17" s="1"/>
  <c r="AH70" i="17"/>
  <c r="AB70" i="17" s="1"/>
  <c r="AH23" i="17"/>
  <c r="AA23" i="17" s="1"/>
  <c r="AC23" i="17" s="1"/>
  <c r="AD23" i="17" s="1"/>
  <c r="AH48" i="17"/>
  <c r="AA48" i="17" s="1"/>
  <c r="AC48" i="17" s="1"/>
  <c r="AD48" i="17" s="1"/>
  <c r="AT91" i="17"/>
  <c r="AS91" i="17" s="1"/>
  <c r="AR91" i="17" s="1"/>
  <c r="AQ91" i="17" s="1"/>
  <c r="AP91" i="17" s="1"/>
  <c r="AO91" i="17" s="1"/>
  <c r="AN91" i="17" s="1"/>
  <c r="AM91" i="17" s="1"/>
  <c r="AL91" i="17" s="1"/>
  <c r="K166" i="17"/>
  <c r="AT192" i="17"/>
  <c r="AS192" i="17" s="1"/>
  <c r="AR192" i="17" s="1"/>
  <c r="AQ192" i="17" s="1"/>
  <c r="AP192" i="17" s="1"/>
  <c r="AO192" i="17" s="1"/>
  <c r="AN192" i="17" s="1"/>
  <c r="AM192" i="17" s="1"/>
  <c r="AL192" i="17" s="1"/>
  <c r="BM62" i="17"/>
  <c r="BL62" i="17"/>
  <c r="BK62" i="17" s="1"/>
  <c r="BJ62" i="17" s="1"/>
  <c r="BI62" i="17" s="1"/>
  <c r="BH62" i="17" s="1"/>
  <c r="BG62" i="17" s="1"/>
  <c r="BF62" i="17" s="1"/>
  <c r="BE62" i="17" s="1"/>
  <c r="AT1808" i="17"/>
  <c r="AS1808" i="17" s="1"/>
  <c r="AR1808" i="17" s="1"/>
  <c r="AQ1808" i="17" s="1"/>
  <c r="AP1808" i="17" s="1"/>
  <c r="AO1808" i="17" s="1"/>
  <c r="AN1808" i="17" s="1"/>
  <c r="AM1808" i="17" s="1"/>
  <c r="AL1808" i="17" s="1"/>
  <c r="BM36" i="17"/>
  <c r="BL36" i="17"/>
  <c r="BK36" i="17" s="1"/>
  <c r="BJ36" i="17" s="1"/>
  <c r="BI36" i="17" s="1"/>
  <c r="BH36" i="17" s="1"/>
  <c r="BG36" i="17" s="1"/>
  <c r="BF36" i="17" s="1"/>
  <c r="BE36" i="17" s="1"/>
  <c r="BM100" i="17"/>
  <c r="BL100" i="17"/>
  <c r="BK100" i="17" s="1"/>
  <c r="BJ100" i="17" s="1"/>
  <c r="BI100" i="17" s="1"/>
  <c r="BH100" i="17" s="1"/>
  <c r="BG100" i="17" s="1"/>
  <c r="BF100" i="17" s="1"/>
  <c r="BE100" i="17" s="1"/>
  <c r="AT1807" i="17"/>
  <c r="AS1807" i="17"/>
  <c r="AR1807" i="17" s="1"/>
  <c r="AQ1807" i="17" s="1"/>
  <c r="AP1807" i="17" s="1"/>
  <c r="AO1807" i="17" s="1"/>
  <c r="AN1807" i="17" s="1"/>
  <c r="AM1807" i="17" s="1"/>
  <c r="AL1807" i="17" s="1"/>
  <c r="AT1822" i="17"/>
  <c r="AS1822" i="17"/>
  <c r="AR1822" i="17" s="1"/>
  <c r="AQ1822" i="17" s="1"/>
  <c r="AP1822" i="17" s="1"/>
  <c r="AO1822" i="17" s="1"/>
  <c r="AN1822" i="17" s="1"/>
  <c r="AM1822" i="17" s="1"/>
  <c r="AL1822" i="17" s="1"/>
  <c r="BM64" i="17"/>
  <c r="BL64" i="17"/>
  <c r="BK64" i="17"/>
  <c r="BJ64" i="17"/>
  <c r="BI64" i="17" s="1"/>
  <c r="BH64" i="17" s="1"/>
  <c r="BG64" i="17" s="1"/>
  <c r="BF64" i="17" s="1"/>
  <c r="BE64" i="17" s="1"/>
  <c r="AT51" i="17"/>
  <c r="AS51" i="17" s="1"/>
  <c r="AR51" i="17" s="1"/>
  <c r="AQ51" i="17" s="1"/>
  <c r="AP51" i="17" s="1"/>
  <c r="AO51" i="17" s="1"/>
  <c r="AN51" i="17" s="1"/>
  <c r="AM51" i="17" s="1"/>
  <c r="AL51" i="17" s="1"/>
  <c r="BM104" i="17"/>
  <c r="BL104" i="17"/>
  <c r="BK104" i="17" s="1"/>
  <c r="BJ104" i="17" s="1"/>
  <c r="BI104" i="17" s="1"/>
  <c r="BH104" i="17" s="1"/>
  <c r="BG104" i="17" s="1"/>
  <c r="BF104" i="17" s="1"/>
  <c r="BE104" i="17" s="1"/>
  <c r="AT1799" i="17"/>
  <c r="AS1799" i="17" s="1"/>
  <c r="AR1799" i="17" s="1"/>
  <c r="AQ1799" i="17" s="1"/>
  <c r="AP1799" i="17" s="1"/>
  <c r="AO1799" i="17" s="1"/>
  <c r="AN1799" i="17" s="1"/>
  <c r="AM1799" i="17" s="1"/>
  <c r="AL1799" i="17" s="1"/>
  <c r="AT1820" i="17"/>
  <c r="AS1820" i="17" s="1"/>
  <c r="AR1820" i="17" s="1"/>
  <c r="AQ1820" i="17" s="1"/>
  <c r="AP1820" i="17" s="1"/>
  <c r="AO1820" i="17" s="1"/>
  <c r="AN1820" i="17" s="1"/>
  <c r="AM1820" i="17" s="1"/>
  <c r="AL1820" i="17" s="1"/>
  <c r="BM60" i="17"/>
  <c r="BL60" i="17" s="1"/>
  <c r="BK60" i="17" s="1"/>
  <c r="BJ60" i="17" s="1"/>
  <c r="BI60" i="17" s="1"/>
  <c r="BH60" i="17" s="1"/>
  <c r="BG60" i="17" s="1"/>
  <c r="BF60" i="17" s="1"/>
  <c r="BE60" i="17" s="1"/>
  <c r="BM101" i="17"/>
  <c r="BL101" i="17" s="1"/>
  <c r="BK101" i="17" s="1"/>
  <c r="BJ101" i="17" s="1"/>
  <c r="BI101" i="17" s="1"/>
  <c r="BH101" i="17" s="1"/>
  <c r="BG101" i="17" s="1"/>
  <c r="BF101" i="17" s="1"/>
  <c r="BE101" i="17" s="1"/>
  <c r="AT1993" i="17"/>
  <c r="AR1993" i="17"/>
  <c r="AQ1993" i="17" s="1"/>
  <c r="AP1993" i="17" s="1"/>
  <c r="AO1993" i="17" s="1"/>
  <c r="AN1993" i="17" s="1"/>
  <c r="AM1993" i="17" s="1"/>
  <c r="AL1993" i="17" s="1"/>
  <c r="AS1993" i="17"/>
  <c r="BM50" i="17"/>
  <c r="BL50" i="17" s="1"/>
  <c r="BK50" i="17" s="1"/>
  <c r="BJ50" i="17" s="1"/>
  <c r="BI50" i="17" s="1"/>
  <c r="BH50" i="17" s="1"/>
  <c r="BG50" i="17" s="1"/>
  <c r="BF50" i="17" s="1"/>
  <c r="BE50" i="17" s="1"/>
  <c r="AT1802" i="17"/>
  <c r="AS1802" i="17"/>
  <c r="AR1802" i="17" s="1"/>
  <c r="AQ1802" i="17" s="1"/>
  <c r="AP1802" i="17" s="1"/>
  <c r="AO1802" i="17" s="1"/>
  <c r="AN1802" i="17" s="1"/>
  <c r="AM1802" i="17" s="1"/>
  <c r="AL1802" i="17" s="1"/>
  <c r="BM24" i="17"/>
  <c r="BL24" i="17" s="1"/>
  <c r="BK24" i="17" s="1"/>
  <c r="BJ24" i="17" s="1"/>
  <c r="BI24" i="17" s="1"/>
  <c r="BH24" i="17" s="1"/>
  <c r="BG24" i="17" s="1"/>
  <c r="BF24" i="17" s="1"/>
  <c r="BE24" i="17" s="1"/>
  <c r="AI115" i="17"/>
  <c r="AH115" i="17" s="1"/>
  <c r="AK115" i="17"/>
  <c r="AJ115" i="17"/>
  <c r="AT1784" i="17"/>
  <c r="AS1784" i="17"/>
  <c r="AR1784" i="17" s="1"/>
  <c r="AQ1784" i="17" s="1"/>
  <c r="AP1784" i="17" s="1"/>
  <c r="AO1784" i="17" s="1"/>
  <c r="AN1784" i="17" s="1"/>
  <c r="AM1784" i="17" s="1"/>
  <c r="AL1784" i="17" s="1"/>
  <c r="BM8" i="17"/>
  <c r="BL8" i="17"/>
  <c r="BK8" i="17"/>
  <c r="BJ8" i="17" s="1"/>
  <c r="BI8" i="17" s="1"/>
  <c r="BH8" i="17" s="1"/>
  <c r="BG8" i="17" s="1"/>
  <c r="BF8" i="17" s="1"/>
  <c r="BE8" i="17" s="1"/>
  <c r="AT133" i="17"/>
  <c r="AS133" i="17" s="1"/>
  <c r="AR133" i="17" s="1"/>
  <c r="AQ133" i="17" s="1"/>
  <c r="AP133" i="17" s="1"/>
  <c r="AO133" i="17" s="1"/>
  <c r="AN133" i="17" s="1"/>
  <c r="AM133" i="17" s="1"/>
  <c r="AL133" i="17" s="1"/>
  <c r="AT1957" i="17"/>
  <c r="AS1957" i="17" s="1"/>
  <c r="AR1957" i="17" s="1"/>
  <c r="AQ1957" i="17" s="1"/>
  <c r="AP1957" i="17" s="1"/>
  <c r="AO1957" i="17" s="1"/>
  <c r="AN1957" i="17" s="1"/>
  <c r="AM1957" i="17" s="1"/>
  <c r="AL1957" i="17" s="1"/>
  <c r="AT1894" i="17"/>
  <c r="AS1894" i="17" s="1"/>
  <c r="AR1894" i="17" s="1"/>
  <c r="AQ1894" i="17" s="1"/>
  <c r="AP1894" i="17" s="1"/>
  <c r="AO1894" i="17" s="1"/>
  <c r="AN1894" i="17" s="1"/>
  <c r="AM1894" i="17" s="1"/>
  <c r="AL1894" i="17" s="1"/>
  <c r="BM89" i="17"/>
  <c r="BL89" i="17" s="1"/>
  <c r="BK89" i="17" s="1"/>
  <c r="BJ89" i="17" s="1"/>
  <c r="BI89" i="17" s="1"/>
  <c r="BH89" i="17" s="1"/>
  <c r="BG89" i="17" s="1"/>
  <c r="BF89" i="17" s="1"/>
  <c r="BE89" i="17" s="1"/>
  <c r="AT167" i="17"/>
  <c r="AS167" i="17" s="1"/>
  <c r="AR167" i="17" s="1"/>
  <c r="AQ167" i="17" s="1"/>
  <c r="AP167" i="17" s="1"/>
  <c r="AO167" i="17" s="1"/>
  <c r="AN167" i="17" s="1"/>
  <c r="AM167" i="17" s="1"/>
  <c r="AL167" i="17" s="1"/>
  <c r="AB2655" i="17"/>
  <c r="AD2655" i="17"/>
  <c r="R127" i="17"/>
  <c r="R132" i="17"/>
  <c r="R151" i="17"/>
  <c r="AH2127" i="17"/>
  <c r="AA2127" i="17" s="1"/>
  <c r="AB1837" i="17"/>
  <c r="AD1837" i="17"/>
  <c r="AH1873" i="17"/>
  <c r="AA1873" i="17" s="1"/>
  <c r="R137" i="17"/>
  <c r="AH2072" i="17"/>
  <c r="AA2072" i="17" s="1"/>
  <c r="AH2565" i="17"/>
  <c r="AA2565" i="17" s="1"/>
  <c r="AH2245" i="17"/>
  <c r="AA2245" i="17" s="1"/>
  <c r="BB107" i="17"/>
  <c r="AZ107" i="17" s="1"/>
  <c r="AX107" i="17" s="1"/>
  <c r="BB108" i="17"/>
  <c r="AZ108" i="17" s="1"/>
  <c r="AX108" i="17" s="1"/>
  <c r="AK32" i="17"/>
  <c r="AI32" i="17"/>
  <c r="AJ32" i="17"/>
  <c r="AI60" i="17"/>
  <c r="AJ60" i="17"/>
  <c r="AK60" i="17"/>
  <c r="AJ102" i="17"/>
  <c r="AK102" i="17"/>
  <c r="AI102" i="17"/>
  <c r="AK172" i="17"/>
  <c r="AJ172" i="17"/>
  <c r="AI172" i="17"/>
  <c r="AJ136" i="17"/>
  <c r="AI136" i="17"/>
  <c r="AK136" i="17"/>
  <c r="AK82" i="17"/>
  <c r="AJ82" i="17"/>
  <c r="AI82" i="17"/>
  <c r="AH82" i="17" s="1"/>
  <c r="AB82" i="17" s="1"/>
  <c r="AK193" i="17"/>
  <c r="AI193" i="17"/>
  <c r="AJ193" i="17"/>
  <c r="AJ168" i="17"/>
  <c r="AI168" i="17"/>
  <c r="AK168" i="17"/>
  <c r="AK185" i="17"/>
  <c r="AJ185" i="17"/>
  <c r="AI185" i="17"/>
  <c r="AJ25" i="17"/>
  <c r="AI25" i="17"/>
  <c r="AK25" i="17"/>
  <c r="AJ50" i="17"/>
  <c r="AI50" i="17"/>
  <c r="AK50" i="17"/>
  <c r="AJ158" i="17"/>
  <c r="AI158" i="17"/>
  <c r="AK158" i="17"/>
  <c r="AJ142" i="17"/>
  <c r="AI142" i="17"/>
  <c r="AK142" i="17"/>
  <c r="AI118" i="17"/>
  <c r="AJ118" i="17"/>
  <c r="AK118" i="17"/>
  <c r="AI114" i="17"/>
  <c r="AJ114" i="17"/>
  <c r="AK114" i="17"/>
  <c r="AI96" i="17"/>
  <c r="AJ96" i="17"/>
  <c r="AK96" i="17"/>
  <c r="AK86" i="17"/>
  <c r="AI86" i="17"/>
  <c r="AJ86" i="17"/>
  <c r="AI174" i="17"/>
  <c r="AH174" i="17" s="1"/>
  <c r="AK174" i="17"/>
  <c r="AJ174" i="17"/>
  <c r="AJ140" i="17"/>
  <c r="AI140" i="17"/>
  <c r="AK140" i="17"/>
  <c r="AJ54" i="17"/>
  <c r="AI54" i="17"/>
  <c r="AH54" i="17" s="1"/>
  <c r="AK54" i="17"/>
  <c r="AI89" i="17"/>
  <c r="AJ89" i="17"/>
  <c r="AK89" i="17"/>
  <c r="AJ22" i="17"/>
  <c r="AI22" i="17"/>
  <c r="AK22" i="17"/>
  <c r="AK173" i="17"/>
  <c r="AJ173" i="17"/>
  <c r="AI173" i="17"/>
  <c r="K164" i="17"/>
  <c r="AB164" i="17"/>
  <c r="AC164" i="17"/>
  <c r="AD164" i="17" s="1"/>
  <c r="K167" i="17"/>
  <c r="K108" i="17"/>
  <c r="K121" i="17"/>
  <c r="AT92" i="17"/>
  <c r="AS92" i="17" s="1"/>
  <c r="AR92" i="17" s="1"/>
  <c r="AQ92" i="17" s="1"/>
  <c r="AP92" i="17" s="1"/>
  <c r="AO92" i="17" s="1"/>
  <c r="AN92" i="17" s="1"/>
  <c r="AM92" i="17" s="1"/>
  <c r="AL92" i="17" s="1"/>
  <c r="K145" i="17"/>
  <c r="AT191" i="17"/>
  <c r="AS191" i="17" s="1"/>
  <c r="AR191" i="17" s="1"/>
  <c r="AQ191" i="17" s="1"/>
  <c r="AP191" i="17" s="1"/>
  <c r="AO191" i="17" s="1"/>
  <c r="AN191" i="17" s="1"/>
  <c r="AM191" i="17" s="1"/>
  <c r="AL191" i="17" s="1"/>
  <c r="AT28" i="17"/>
  <c r="AS28" i="17" s="1"/>
  <c r="AR28" i="17" s="1"/>
  <c r="AQ28" i="17" s="1"/>
  <c r="AP28" i="17" s="1"/>
  <c r="AO28" i="17" s="1"/>
  <c r="AN28" i="17" s="1"/>
  <c r="AM28" i="17" s="1"/>
  <c r="AL28" i="17" s="1"/>
  <c r="K147" i="17"/>
  <c r="AT52" i="17"/>
  <c r="AS52" i="17" s="1"/>
  <c r="AR52" i="17" s="1"/>
  <c r="AQ52" i="17" s="1"/>
  <c r="AP52" i="17" s="1"/>
  <c r="AO52" i="17" s="1"/>
  <c r="AN52" i="17" s="1"/>
  <c r="AM52" i="17" s="1"/>
  <c r="AL52" i="17" s="1"/>
  <c r="AA190" i="17"/>
  <c r="AH97" i="17"/>
  <c r="AH187" i="17"/>
  <c r="AA127" i="17"/>
  <c r="AC127" i="17" s="1"/>
  <c r="AD127" i="17" s="1"/>
  <c r="AB127" i="17"/>
  <c r="AB49" i="17"/>
  <c r="AA49" i="17"/>
  <c r="AC49" i="17" s="1"/>
  <c r="AD49" i="17" s="1"/>
  <c r="I59" i="17"/>
  <c r="AB59" i="17"/>
  <c r="AC59" i="17"/>
  <c r="AD59" i="17" s="1"/>
  <c r="AT84" i="17"/>
  <c r="AS84" i="17" s="1"/>
  <c r="AR84" i="17" s="1"/>
  <c r="AQ84" i="17" s="1"/>
  <c r="AP84" i="17" s="1"/>
  <c r="AO84" i="17" s="1"/>
  <c r="AN84" i="17" s="1"/>
  <c r="AM84" i="17" s="1"/>
  <c r="AL84" i="17" s="1"/>
  <c r="AJ147" i="17"/>
  <c r="AI147" i="17"/>
  <c r="AK147" i="17"/>
  <c r="AT27" i="17"/>
  <c r="AS27" i="17" s="1"/>
  <c r="AR27" i="17" s="1"/>
  <c r="AQ27" i="17" s="1"/>
  <c r="AP27" i="17" s="1"/>
  <c r="AO27" i="17" s="1"/>
  <c r="AN27" i="17" s="1"/>
  <c r="AM27" i="17" s="1"/>
  <c r="AL27" i="17" s="1"/>
  <c r="R191" i="17"/>
  <c r="K191" i="17"/>
  <c r="R28" i="17"/>
  <c r="J28" i="17"/>
  <c r="AT131" i="17"/>
  <c r="AS131" i="17" s="1"/>
  <c r="AR131" i="17" s="1"/>
  <c r="AQ131" i="17" s="1"/>
  <c r="AP131" i="17" s="1"/>
  <c r="AO131" i="17" s="1"/>
  <c r="AN131" i="17" s="1"/>
  <c r="AM131" i="17" s="1"/>
  <c r="AL131" i="17" s="1"/>
  <c r="AJ80" i="17"/>
  <c r="AI80" i="17"/>
  <c r="AK80" i="17"/>
  <c r="K165" i="17"/>
  <c r="K190" i="17"/>
  <c r="AB190" i="17"/>
  <c r="AC190" i="17"/>
  <c r="AD190" i="17" s="1"/>
  <c r="AH76" i="17"/>
  <c r="AB137" i="17"/>
  <c r="AA137" i="17"/>
  <c r="AC137" i="17" s="1"/>
  <c r="AD137" i="17" s="1"/>
  <c r="AA53" i="17"/>
  <c r="AC53" i="17" s="1"/>
  <c r="AD53" i="17" s="1"/>
  <c r="AB62" i="17"/>
  <c r="AA62" i="17"/>
  <c r="AC62" i="17" s="1"/>
  <c r="AD62" i="17" s="1"/>
  <c r="AB144" i="17"/>
  <c r="AA144" i="17"/>
  <c r="AC144" i="17" s="1"/>
  <c r="AD144" i="17" s="1"/>
  <c r="AB117" i="17"/>
  <c r="AA117" i="17"/>
  <c r="AC117" i="17" s="1"/>
  <c r="AD117" i="17" s="1"/>
  <c r="AB99" i="17"/>
  <c r="AA99" i="17"/>
  <c r="AC99" i="17" s="1"/>
  <c r="AD99" i="17" s="1"/>
  <c r="AA196" i="17"/>
  <c r="AC196" i="17" s="1"/>
  <c r="AD196" i="17" s="1"/>
  <c r="AB196" i="17"/>
  <c r="AA184" i="17"/>
  <c r="AC184" i="17" s="1"/>
  <c r="AD184" i="17" s="1"/>
  <c r="AB184" i="17"/>
  <c r="J84" i="17"/>
  <c r="K148" i="17"/>
  <c r="AC148" i="17"/>
  <c r="AD148" i="17" s="1"/>
  <c r="AB148" i="17"/>
  <c r="J85" i="17"/>
  <c r="J92" i="17"/>
  <c r="AT179" i="17"/>
  <c r="AS179" i="17" s="1"/>
  <c r="AR179" i="17" s="1"/>
  <c r="AQ179" i="17" s="1"/>
  <c r="AP179" i="17" s="1"/>
  <c r="AO179" i="17" s="1"/>
  <c r="AN179" i="17" s="1"/>
  <c r="AM179" i="17" s="1"/>
  <c r="AL179" i="17" s="1"/>
  <c r="K172" i="17"/>
  <c r="AT67" i="17"/>
  <c r="AS67" i="17" s="1"/>
  <c r="AR67" i="17" s="1"/>
  <c r="AQ67" i="17" s="1"/>
  <c r="AP67" i="17" s="1"/>
  <c r="AO67" i="17" s="1"/>
  <c r="AN67" i="17" s="1"/>
  <c r="AM67" i="17" s="1"/>
  <c r="AL67" i="17" s="1"/>
  <c r="K150" i="17"/>
  <c r="AB63" i="17"/>
  <c r="AA126" i="17"/>
  <c r="AC126" i="17" s="1"/>
  <c r="AD126" i="17" s="1"/>
  <c r="AB126" i="17"/>
  <c r="AA34" i="17"/>
  <c r="AC34" i="17" s="1"/>
  <c r="AD34" i="17" s="1"/>
  <c r="AB34" i="17"/>
  <c r="AA160" i="17"/>
  <c r="AC160" i="17" s="1"/>
  <c r="AD160" i="17" s="1"/>
  <c r="R85" i="17"/>
  <c r="AH88" i="17"/>
  <c r="AB37" i="17"/>
  <c r="AA37" i="17"/>
  <c r="AC37" i="17" s="1"/>
  <c r="AD37" i="17" s="1"/>
  <c r="R150" i="17"/>
  <c r="AB143" i="17"/>
  <c r="AA143" i="17"/>
  <c r="AC143" i="17" s="1"/>
  <c r="AD143" i="17" s="1"/>
  <c r="J83" i="17"/>
  <c r="K123" i="17"/>
  <c r="K168" i="17"/>
  <c r="K161" i="17"/>
  <c r="AB161" i="17"/>
  <c r="AC161" i="17"/>
  <c r="AD161" i="17" s="1"/>
  <c r="J33" i="17"/>
  <c r="R33" i="17"/>
  <c r="AB33" i="17"/>
  <c r="J70" i="17"/>
  <c r="AT150" i="17"/>
  <c r="AS150" i="17" s="1"/>
  <c r="AR150" i="17" s="1"/>
  <c r="AQ150" i="17" s="1"/>
  <c r="AP150" i="17" s="1"/>
  <c r="AO150" i="17" s="1"/>
  <c r="AN150" i="17" s="1"/>
  <c r="AM150" i="17" s="1"/>
  <c r="AL150" i="17" s="1"/>
  <c r="J82" i="17"/>
  <c r="AH132" i="17"/>
  <c r="AH21" i="17"/>
  <c r="AH121" i="17"/>
  <c r="AA121" i="17" s="1"/>
  <c r="AC121" i="17" s="1"/>
  <c r="AD121" i="17" s="1"/>
  <c r="R59" i="17"/>
  <c r="AA169" i="17"/>
  <c r="AC169" i="17" s="1"/>
  <c r="AD169" i="17" s="1"/>
  <c r="AH110" i="17"/>
  <c r="R167" i="17"/>
  <c r="AH94" i="17"/>
  <c r="AA94" i="17" s="1"/>
  <c r="AC94" i="17" s="1"/>
  <c r="AD94" i="17" s="1"/>
  <c r="AH186" i="17"/>
  <c r="R201" i="17"/>
  <c r="AT123" i="17"/>
  <c r="AS123" i="17" s="1"/>
  <c r="AR123" i="17" s="1"/>
  <c r="AQ123" i="17" s="1"/>
  <c r="AP123" i="17" s="1"/>
  <c r="AO123" i="17" s="1"/>
  <c r="AN123" i="17" s="1"/>
  <c r="AM123" i="17" s="1"/>
  <c r="AL123" i="17" s="1"/>
  <c r="J50" i="17"/>
  <c r="R50" i="17"/>
  <c r="K124" i="17"/>
  <c r="R124" i="17"/>
  <c r="AT79" i="17"/>
  <c r="AS79" i="17" s="1"/>
  <c r="AR79" i="17" s="1"/>
  <c r="AQ79" i="17" s="1"/>
  <c r="AP79" i="17" s="1"/>
  <c r="AO79" i="17" s="1"/>
  <c r="AN79" i="17" s="1"/>
  <c r="AM79" i="17" s="1"/>
  <c r="AL79" i="17" s="1"/>
  <c r="K181" i="17"/>
  <c r="AA161" i="17"/>
  <c r="J94" i="17"/>
  <c r="AH165" i="17"/>
  <c r="AB165" i="17" s="1"/>
  <c r="AH40" i="17"/>
  <c r="AH109" i="17"/>
  <c r="AB35" i="17"/>
  <c r="AA35" i="17"/>
  <c r="AC35" i="17" s="1"/>
  <c r="AD35" i="17" s="1"/>
  <c r="AH85" i="17"/>
  <c r="AA85" i="17" s="1"/>
  <c r="AC85" i="17" s="1"/>
  <c r="AD85" i="17" s="1"/>
  <c r="R148" i="17"/>
  <c r="AH39" i="17"/>
  <c r="R165" i="17"/>
  <c r="AH42" i="17"/>
  <c r="AH195" i="17"/>
  <c r="AI163" i="17"/>
  <c r="AH163" i="17" s="1"/>
  <c r="AK163" i="17"/>
  <c r="AJ163" i="17"/>
  <c r="AS44" i="17"/>
  <c r="AR44" i="17" s="1"/>
  <c r="AQ44" i="17" s="1"/>
  <c r="AP44" i="17" s="1"/>
  <c r="AO44" i="17" s="1"/>
  <c r="AN44" i="17" s="1"/>
  <c r="AM44" i="17" s="1"/>
  <c r="AL44" i="17" s="1"/>
  <c r="AT44" i="17"/>
  <c r="AT124" i="17"/>
  <c r="AS124" i="17"/>
  <c r="AR124" i="17" s="1"/>
  <c r="AQ124" i="17" s="1"/>
  <c r="AP124" i="17" s="1"/>
  <c r="AO124" i="17" s="1"/>
  <c r="AN124" i="17" s="1"/>
  <c r="AM124" i="17" s="1"/>
  <c r="AL124" i="17" s="1"/>
  <c r="J79" i="17"/>
  <c r="AT181" i="17"/>
  <c r="AS181" i="17" s="1"/>
  <c r="AR181" i="17" s="1"/>
  <c r="AQ181" i="17" s="1"/>
  <c r="AP181" i="17" s="1"/>
  <c r="AO181" i="17" s="1"/>
  <c r="AN181" i="17" s="1"/>
  <c r="AM181" i="17" s="1"/>
  <c r="AL181" i="17" s="1"/>
  <c r="K129" i="17"/>
  <c r="J80" i="17"/>
  <c r="AK183" i="17"/>
  <c r="AJ183" i="17"/>
  <c r="AI183" i="17"/>
  <c r="AH183" i="17" s="1"/>
  <c r="AT155" i="17"/>
  <c r="AS155" i="17" s="1"/>
  <c r="AR155" i="17" s="1"/>
  <c r="AQ155" i="17" s="1"/>
  <c r="AP155" i="17" s="1"/>
  <c r="AO155" i="17" s="1"/>
  <c r="AN155" i="17" s="1"/>
  <c r="AM155" i="17" s="1"/>
  <c r="AL155" i="17" s="1"/>
  <c r="AT90" i="17"/>
  <c r="AS90" i="17" s="1"/>
  <c r="AR90" i="17" s="1"/>
  <c r="AQ90" i="17" s="1"/>
  <c r="AP90" i="17" s="1"/>
  <c r="AO90" i="17" s="1"/>
  <c r="AN90" i="17" s="1"/>
  <c r="AM90" i="17" s="1"/>
  <c r="AL90" i="17" s="1"/>
  <c r="AJ57" i="17"/>
  <c r="AI57" i="17"/>
  <c r="AK57" i="17"/>
  <c r="AB95" i="17"/>
  <c r="AA95" i="17"/>
  <c r="AC95" i="17" s="1"/>
  <c r="AD95" i="17" s="1"/>
  <c r="AA106" i="17"/>
  <c r="AC106" i="17" s="1"/>
  <c r="AD106" i="17" s="1"/>
  <c r="AB106" i="17"/>
  <c r="R172" i="17"/>
  <c r="R84" i="17"/>
  <c r="AB197" i="17"/>
  <c r="AA197" i="17"/>
  <c r="AC197" i="17" s="1"/>
  <c r="AD197" i="17" s="1"/>
  <c r="K154" i="17"/>
  <c r="AC154" i="17"/>
  <c r="AD154" i="17" s="1"/>
  <c r="AB154" i="17"/>
  <c r="J23" i="17"/>
  <c r="R23" i="17"/>
  <c r="AB23" i="17"/>
  <c r="AT145" i="17"/>
  <c r="AS145" i="17" s="1"/>
  <c r="AR145" i="17" s="1"/>
  <c r="AQ145" i="17" s="1"/>
  <c r="AP145" i="17" s="1"/>
  <c r="AO145" i="17" s="1"/>
  <c r="AN145" i="17" s="1"/>
  <c r="AM145" i="17" s="1"/>
  <c r="AL145" i="17" s="1"/>
  <c r="K176" i="17"/>
  <c r="AT139" i="17"/>
  <c r="AS139" i="17" s="1"/>
  <c r="AR139" i="17" s="1"/>
  <c r="AQ139" i="17" s="1"/>
  <c r="AP139" i="17" s="1"/>
  <c r="AO139" i="17" s="1"/>
  <c r="AN139" i="17" s="1"/>
  <c r="AM139" i="17" s="1"/>
  <c r="AL139" i="17" s="1"/>
  <c r="AB75" i="17"/>
  <c r="AA75" i="17"/>
  <c r="AC75" i="17" s="1"/>
  <c r="AD75" i="17" s="1"/>
  <c r="R129" i="17"/>
  <c r="R161" i="17"/>
  <c r="R70" i="17"/>
  <c r="AH134" i="17"/>
  <c r="AB180" i="17"/>
  <c r="AA180" i="17"/>
  <c r="AC180" i="17" s="1"/>
  <c r="AD180" i="17" s="1"/>
  <c r="K192" i="17"/>
  <c r="J61" i="17"/>
  <c r="R61" i="17"/>
  <c r="AC61" i="17"/>
  <c r="AD61" i="17" s="1"/>
  <c r="AB61" i="17"/>
  <c r="AT108" i="17"/>
  <c r="AS108" i="17" s="1"/>
  <c r="AR108" i="17" s="1"/>
  <c r="AQ108" i="17" s="1"/>
  <c r="AP108" i="17" s="1"/>
  <c r="AO108" i="17" s="1"/>
  <c r="AN108" i="17" s="1"/>
  <c r="AM108" i="17" s="1"/>
  <c r="AL108" i="17" s="1"/>
  <c r="K140" i="17"/>
  <c r="J135" i="17"/>
  <c r="AT156" i="17"/>
  <c r="AS156" i="17" s="1"/>
  <c r="AR156" i="17" s="1"/>
  <c r="AQ156" i="17" s="1"/>
  <c r="AP156" i="17" s="1"/>
  <c r="AO156" i="17" s="1"/>
  <c r="AN156" i="17" s="1"/>
  <c r="AM156" i="17" s="1"/>
  <c r="AL156" i="17" s="1"/>
  <c r="AT176" i="17"/>
  <c r="AS176" i="17" s="1"/>
  <c r="AR176" i="17" s="1"/>
  <c r="AQ176" i="17" s="1"/>
  <c r="AP176" i="17" s="1"/>
  <c r="AO176" i="17" s="1"/>
  <c r="AN176" i="17" s="1"/>
  <c r="AM176" i="17" s="1"/>
  <c r="AL176" i="17" s="1"/>
  <c r="J41" i="17"/>
  <c r="R41" i="17"/>
  <c r="J139" i="17"/>
  <c r="AA175" i="17"/>
  <c r="AC175" i="17" s="1"/>
  <c r="AD175" i="17" s="1"/>
  <c r="AB175" i="17"/>
  <c r="AB81" i="17"/>
  <c r="AA81" i="17"/>
  <c r="AC81" i="17" s="1"/>
  <c r="AD81" i="17" s="1"/>
  <c r="AA74" i="17"/>
  <c r="AC74" i="17" s="1"/>
  <c r="AD74" i="17" s="1"/>
  <c r="AB74" i="17"/>
  <c r="AA46" i="17"/>
  <c r="AC46" i="17" s="1"/>
  <c r="AD46" i="17" s="1"/>
  <c r="AB46" i="17"/>
  <c r="AA111" i="17"/>
  <c r="AC111" i="17" s="1"/>
  <c r="AD111" i="17" s="1"/>
  <c r="AB111" i="17"/>
  <c r="AA78" i="17"/>
  <c r="AC78" i="17" s="1"/>
  <c r="AD78" i="17" s="1"/>
  <c r="AB78" i="17"/>
  <c r="R123" i="17"/>
  <c r="R92" i="17"/>
  <c r="R192" i="17"/>
  <c r="C16" i="17"/>
  <c r="D18" i="17" s="1"/>
  <c r="O201" i="17"/>
  <c r="O199" i="17"/>
  <c r="O202" i="17"/>
  <c r="O194" i="17"/>
  <c r="O200" i="17"/>
  <c r="O198" i="17"/>
  <c r="O196" i="17"/>
  <c r="O160" i="17"/>
  <c r="O161" i="17"/>
  <c r="O197" i="17"/>
  <c r="O128" i="17"/>
  <c r="O123" i="17"/>
  <c r="O195" i="17"/>
  <c r="O169" i="17"/>
  <c r="O125" i="17"/>
  <c r="O173" i="17"/>
  <c r="O159" i="17"/>
  <c r="O184" i="17"/>
  <c r="O127" i="17"/>
  <c r="O130" i="17"/>
  <c r="O172" i="17"/>
  <c r="O189" i="17"/>
  <c r="O192" i="17"/>
  <c r="O177" i="17"/>
  <c r="O176" i="17"/>
  <c r="O182" i="17"/>
  <c r="O167" i="17"/>
  <c r="O166" i="17"/>
  <c r="O180" i="17"/>
  <c r="O188" i="17"/>
  <c r="O181" i="17"/>
  <c r="O124" i="17"/>
  <c r="O178" i="17"/>
  <c r="O183" i="17"/>
  <c r="O122" i="17"/>
  <c r="O164" i="17"/>
  <c r="O187" i="17"/>
  <c r="O185" i="17"/>
  <c r="O174" i="17"/>
  <c r="O186" i="17"/>
  <c r="O171" i="17"/>
  <c r="O191" i="17"/>
  <c r="O190" i="17"/>
  <c r="O165" i="17"/>
  <c r="O162" i="17"/>
  <c r="O179" i="17"/>
  <c r="C15" i="17"/>
  <c r="C18" i="17" s="1"/>
  <c r="O163" i="17"/>
  <c r="O193" i="17"/>
  <c r="O175" i="17"/>
  <c r="O168" i="17"/>
  <c r="O170" i="17"/>
  <c r="R194" i="17"/>
  <c r="K200" i="17"/>
  <c r="AT199" i="17"/>
  <c r="AS199" i="17" s="1"/>
  <c r="AR199" i="17" s="1"/>
  <c r="AQ199" i="17" s="1"/>
  <c r="AP199" i="17" s="1"/>
  <c r="AO199" i="17" s="1"/>
  <c r="AN199" i="17" s="1"/>
  <c r="AM199" i="17" s="1"/>
  <c r="AL199" i="17" s="1"/>
  <c r="K194" i="17"/>
  <c r="AT201" i="17"/>
  <c r="AS201" i="17" s="1"/>
  <c r="AR201" i="17" s="1"/>
  <c r="AQ201" i="17" s="1"/>
  <c r="AP201" i="17" s="1"/>
  <c r="AO201" i="17" s="1"/>
  <c r="AN201" i="17" s="1"/>
  <c r="AM201" i="17" s="1"/>
  <c r="AL201" i="17" s="1"/>
  <c r="K199" i="17"/>
  <c r="K201" i="17"/>
  <c r="K198" i="17"/>
  <c r="R200" i="17"/>
  <c r="AT202" i="17"/>
  <c r="AS202" i="17" s="1"/>
  <c r="AR202" i="17" s="1"/>
  <c r="AQ202" i="17" s="1"/>
  <c r="AP202" i="17" s="1"/>
  <c r="AO202" i="17" s="1"/>
  <c r="AN202" i="17" s="1"/>
  <c r="AM202" i="17" s="1"/>
  <c r="AL202" i="17" s="1"/>
  <c r="AT194" i="17"/>
  <c r="AS194" i="17" s="1"/>
  <c r="AR194" i="17" s="1"/>
  <c r="AQ194" i="17" s="1"/>
  <c r="AP194" i="17" s="1"/>
  <c r="AO194" i="17" s="1"/>
  <c r="AN194" i="17" s="1"/>
  <c r="AM194" i="17" s="1"/>
  <c r="AL194" i="17" s="1"/>
  <c r="AT198" i="17"/>
  <c r="AS198" i="17" s="1"/>
  <c r="AR198" i="17" s="1"/>
  <c r="AQ198" i="17" s="1"/>
  <c r="AP198" i="17" s="1"/>
  <c r="AO198" i="17" s="1"/>
  <c r="AN198" i="17" s="1"/>
  <c r="AM198" i="17" s="1"/>
  <c r="AL198" i="17" s="1"/>
  <c r="AT200" i="17"/>
  <c r="AS200" i="17" s="1"/>
  <c r="AR200" i="17" s="1"/>
  <c r="AQ200" i="17" s="1"/>
  <c r="AP200" i="17" s="1"/>
  <c r="AO200" i="17" s="1"/>
  <c r="AN200" i="17" s="1"/>
  <c r="AM200" i="17" s="1"/>
  <c r="AL200" i="17" s="1"/>
  <c r="K202" i="17"/>
  <c r="O5" i="12"/>
  <c r="O6" i="18"/>
  <c r="O4" i="18"/>
  <c r="O5" i="18"/>
  <c r="O2" i="18"/>
  <c r="O3" i="18"/>
  <c r="O1" i="12"/>
  <c r="O6" i="12"/>
  <c r="O3" i="12"/>
  <c r="O2" i="12"/>
  <c r="O1" i="18"/>
  <c r="O4" i="12"/>
  <c r="V28" i="13"/>
  <c r="R28" i="13"/>
  <c r="S28" i="13"/>
  <c r="U28" i="13" s="1"/>
  <c r="S40" i="4"/>
  <c r="U40" i="4" s="1"/>
  <c r="R40" i="4"/>
  <c r="V40" i="4"/>
  <c r="S71" i="13"/>
  <c r="V71" i="13"/>
  <c r="R71" i="13"/>
  <c r="S64" i="6"/>
  <c r="R64" i="6"/>
  <c r="V64" i="6"/>
  <c r="V52" i="13"/>
  <c r="R52" i="13"/>
  <c r="S52" i="13"/>
  <c r="U52" i="13" s="1"/>
  <c r="S60" i="13"/>
  <c r="R60" i="13"/>
  <c r="V60" i="13"/>
  <c r="R50" i="4"/>
  <c r="V50" i="4"/>
  <c r="S50" i="4"/>
  <c r="U50" i="4" s="1"/>
  <c r="R45" i="13"/>
  <c r="V45" i="13"/>
  <c r="S45" i="13"/>
  <c r="U45" i="13" s="1"/>
  <c r="V38" i="13"/>
  <c r="R38" i="13"/>
  <c r="S38" i="13"/>
  <c r="U38" i="13" s="1"/>
  <c r="V76" i="6"/>
  <c r="S76" i="6"/>
  <c r="R76" i="6"/>
  <c r="V36" i="13"/>
  <c r="S36" i="13"/>
  <c r="U36" i="13" s="1"/>
  <c r="R36" i="13"/>
  <c r="F18" i="2"/>
  <c r="F19" i="2" s="1"/>
  <c r="C18" i="2"/>
  <c r="S33" i="13"/>
  <c r="U33" i="13" s="1"/>
  <c r="R33" i="13"/>
  <c r="V33" i="13"/>
  <c r="V78" i="6"/>
  <c r="R78" i="6"/>
  <c r="S78" i="6"/>
  <c r="R24" i="13"/>
  <c r="S24" i="13"/>
  <c r="U24" i="13" s="1"/>
  <c r="V24" i="13"/>
  <c r="S73" i="13"/>
  <c r="R73" i="13"/>
  <c r="V73" i="13"/>
  <c r="R62" i="13"/>
  <c r="V62" i="13"/>
  <c r="S62" i="13"/>
  <c r="R39" i="13"/>
  <c r="V39" i="13"/>
  <c r="S39" i="13"/>
  <c r="U39" i="13" s="1"/>
  <c r="S26" i="4"/>
  <c r="U26" i="4" s="1"/>
  <c r="V26" i="4"/>
  <c r="R26" i="4"/>
  <c r="R58" i="13"/>
  <c r="S58" i="13"/>
  <c r="V58" i="13"/>
  <c r="R38" i="4"/>
  <c r="V38" i="4"/>
  <c r="S38" i="4"/>
  <c r="U38" i="4" s="1"/>
  <c r="V41" i="13"/>
  <c r="R41" i="13"/>
  <c r="S41" i="13"/>
  <c r="U41" i="13" s="1"/>
  <c r="S26" i="13"/>
  <c r="U26" i="13" s="1"/>
  <c r="R26" i="13"/>
  <c r="V26" i="13"/>
  <c r="R72" i="13"/>
  <c r="S72" i="13"/>
  <c r="V72" i="13"/>
  <c r="V75" i="13"/>
  <c r="R75" i="13"/>
  <c r="S75" i="13"/>
  <c r="S49" i="13"/>
  <c r="U49" i="13" s="1"/>
  <c r="V49" i="13"/>
  <c r="R49" i="13"/>
  <c r="R31" i="13"/>
  <c r="S31" i="13"/>
  <c r="U31" i="13" s="1"/>
  <c r="V31" i="13"/>
  <c r="S32" i="4"/>
  <c r="U32" i="4" s="1"/>
  <c r="R32" i="4"/>
  <c r="V32" i="4"/>
  <c r="R46" i="13"/>
  <c r="S46" i="13"/>
  <c r="U46" i="13" s="1"/>
  <c r="V46" i="13"/>
  <c r="R47" i="13"/>
  <c r="V47" i="13"/>
  <c r="S47" i="13"/>
  <c r="U47" i="13" s="1"/>
  <c r="R48" i="4"/>
  <c r="V48" i="4"/>
  <c r="S48" i="4"/>
  <c r="U48" i="4" s="1"/>
  <c r="R29" i="6"/>
  <c r="S29" i="6"/>
  <c r="U29" i="6" s="1"/>
  <c r="V29" i="6"/>
  <c r="R86" i="13"/>
  <c r="V86" i="13"/>
  <c r="S86" i="13"/>
  <c r="S54" i="6"/>
  <c r="V54" i="6"/>
  <c r="R54" i="6"/>
  <c r="V31" i="6"/>
  <c r="R31" i="6"/>
  <c r="S31" i="6"/>
  <c r="U31" i="6" s="1"/>
  <c r="S87" i="13"/>
  <c r="V87" i="13"/>
  <c r="R87" i="13"/>
  <c r="V64" i="13"/>
  <c r="R64" i="13"/>
  <c r="S64" i="13"/>
  <c r="V30" i="4"/>
  <c r="S30" i="4"/>
  <c r="U30" i="4" s="1"/>
  <c r="R30" i="4"/>
  <c r="R58" i="6"/>
  <c r="S58" i="6"/>
  <c r="V58" i="6"/>
  <c r="R28" i="4"/>
  <c r="V28" i="4"/>
  <c r="S28" i="4"/>
  <c r="U28" i="4" s="1"/>
  <c r="R24" i="4"/>
  <c r="S24" i="4"/>
  <c r="U24" i="4" s="1"/>
  <c r="V24" i="4"/>
  <c r="R34" i="13"/>
  <c r="V34" i="13"/>
  <c r="S34" i="13"/>
  <c r="U34" i="13" s="1"/>
  <c r="C18" i="16"/>
  <c r="F18" i="16"/>
  <c r="F19" i="16" s="1"/>
  <c r="S70" i="13"/>
  <c r="V70" i="13"/>
  <c r="R70" i="13"/>
  <c r="V88" i="6"/>
  <c r="R88" i="6"/>
  <c r="S88" i="6"/>
  <c r="R36" i="4"/>
  <c r="V36" i="4"/>
  <c r="S36" i="4"/>
  <c r="U36" i="4" s="1"/>
  <c r="R50" i="13"/>
  <c r="S50" i="13"/>
  <c r="U50" i="13" s="1"/>
  <c r="V50" i="13"/>
  <c r="R88" i="13"/>
  <c r="S88" i="13"/>
  <c r="V88" i="13"/>
  <c r="V48" i="13"/>
  <c r="S48" i="13"/>
  <c r="U48" i="13" s="1"/>
  <c r="R48" i="13"/>
  <c r="O139" i="3"/>
  <c r="S43" i="13"/>
  <c r="U43" i="13" s="1"/>
  <c r="V43" i="13"/>
  <c r="R43" i="13"/>
  <c r="V63" i="13"/>
  <c r="S63" i="13"/>
  <c r="R63" i="13"/>
  <c r="R84" i="13"/>
  <c r="V84" i="13"/>
  <c r="S84" i="13"/>
  <c r="V85" i="13"/>
  <c r="S85" i="13"/>
  <c r="R85" i="13"/>
  <c r="S70" i="6"/>
  <c r="R70" i="6"/>
  <c r="V70" i="6"/>
  <c r="V74" i="6"/>
  <c r="R74" i="6"/>
  <c r="S74" i="6"/>
  <c r="V40" i="13"/>
  <c r="R40" i="13"/>
  <c r="S40" i="13"/>
  <c r="U40" i="13" s="1"/>
  <c r="S51" i="13"/>
  <c r="U51" i="13" s="1"/>
  <c r="V51" i="13"/>
  <c r="R51" i="13"/>
  <c r="V84" i="6"/>
  <c r="R84" i="6"/>
  <c r="S84" i="6"/>
  <c r="R55" i="13"/>
  <c r="V55" i="13"/>
  <c r="S55" i="13"/>
  <c r="S74" i="13"/>
  <c r="V74" i="13"/>
  <c r="R74" i="13"/>
  <c r="R42" i="4"/>
  <c r="S42" i="4"/>
  <c r="U42" i="4" s="1"/>
  <c r="V42" i="4"/>
  <c r="R82" i="13"/>
  <c r="V82" i="13"/>
  <c r="S82" i="13"/>
  <c r="S68" i="6"/>
  <c r="V68" i="6"/>
  <c r="R68" i="6"/>
  <c r="V82" i="6"/>
  <c r="S82" i="6"/>
  <c r="R82" i="6"/>
  <c r="V41" i="6"/>
  <c r="S41" i="6"/>
  <c r="U41" i="6" s="1"/>
  <c r="R41" i="6"/>
  <c r="V76" i="13"/>
  <c r="R76" i="13"/>
  <c r="S76" i="13"/>
  <c r="R27" i="13"/>
  <c r="V27" i="13"/>
  <c r="S27" i="13"/>
  <c r="U27" i="13" s="1"/>
  <c r="V56" i="6"/>
  <c r="R56" i="6"/>
  <c r="S56" i="6"/>
  <c r="R86" i="6"/>
  <c r="V86" i="6"/>
  <c r="S86" i="6"/>
  <c r="F18" i="15"/>
  <c r="F19" i="15" s="1"/>
  <c r="C18" i="15"/>
  <c r="F18" i="11"/>
  <c r="F19" i="11" s="1"/>
  <c r="C18" i="11"/>
  <c r="E18" i="18"/>
  <c r="E14" i="9" l="1"/>
  <c r="Q261" i="3"/>
  <c r="O308" i="3"/>
  <c r="O101" i="3"/>
  <c r="O339" i="3"/>
  <c r="Q182" i="3"/>
  <c r="Q258" i="3"/>
  <c r="O47" i="3"/>
  <c r="O263" i="3"/>
  <c r="O235" i="3"/>
  <c r="E14" i="7"/>
  <c r="O254" i="3"/>
  <c r="O264" i="3"/>
  <c r="O144" i="3"/>
  <c r="O117" i="3"/>
  <c r="Q101" i="3"/>
  <c r="O268" i="3"/>
  <c r="O233" i="3"/>
  <c r="O168" i="3"/>
  <c r="O127" i="3"/>
  <c r="Q299" i="3"/>
  <c r="O181" i="3"/>
  <c r="O342" i="3"/>
  <c r="Q113" i="3"/>
  <c r="O241" i="3"/>
  <c r="O221" i="3"/>
  <c r="O142" i="3"/>
  <c r="O157" i="3"/>
  <c r="Q96" i="3"/>
  <c r="O100" i="3"/>
  <c r="O69" i="3"/>
  <c r="O171" i="3"/>
  <c r="W11" i="9"/>
  <c r="O158" i="3"/>
  <c r="O315" i="3"/>
  <c r="O200" i="3"/>
  <c r="O51" i="3"/>
  <c r="Q243" i="3"/>
  <c r="O341" i="3"/>
  <c r="O247" i="3"/>
  <c r="O201" i="3"/>
  <c r="O46" i="3"/>
  <c r="O56" i="3"/>
  <c r="Q321" i="3"/>
  <c r="Q170" i="3"/>
  <c r="Q266" i="3"/>
  <c r="Q23" i="3"/>
  <c r="Q201" i="3"/>
  <c r="Q145" i="3"/>
  <c r="Q70" i="3"/>
  <c r="Q172" i="3"/>
  <c r="Q52" i="3"/>
  <c r="Q282" i="3"/>
  <c r="Q54" i="3"/>
  <c r="Q179" i="3"/>
  <c r="Q73" i="3"/>
  <c r="Q228" i="3"/>
  <c r="Q25" i="3"/>
  <c r="Q255" i="3"/>
  <c r="Q296" i="3"/>
  <c r="Q22" i="3"/>
  <c r="Q220" i="3"/>
  <c r="Q341" i="3"/>
  <c r="Q174" i="3"/>
  <c r="Q307" i="3"/>
  <c r="Q315" i="3"/>
  <c r="Q89" i="3"/>
  <c r="Q240" i="3"/>
  <c r="Q245" i="3"/>
  <c r="Q77" i="3"/>
  <c r="Q154" i="3"/>
  <c r="Q50" i="3"/>
  <c r="Q115" i="3"/>
  <c r="Q105" i="3"/>
  <c r="Q199" i="3"/>
  <c r="Q273" i="3"/>
  <c r="Q59" i="3"/>
  <c r="Q213" i="3"/>
  <c r="Q30" i="3"/>
  <c r="Q190" i="3"/>
  <c r="Q44" i="3"/>
  <c r="Q293" i="3"/>
  <c r="Q158" i="3"/>
  <c r="Q173" i="3"/>
  <c r="Q227" i="3"/>
  <c r="Q63" i="3"/>
  <c r="Q259" i="3"/>
  <c r="Q295" i="3"/>
  <c r="AK151" i="17"/>
  <c r="AJ151" i="17"/>
  <c r="AI151" i="17"/>
  <c r="AH151" i="17" s="1"/>
  <c r="AJ120" i="17"/>
  <c r="AI120" i="17"/>
  <c r="AK130" i="17"/>
  <c r="AI130" i="17"/>
  <c r="AH130" i="17" s="1"/>
  <c r="AJ130" i="17"/>
  <c r="AJ38" i="17"/>
  <c r="AI38" i="17"/>
  <c r="AH38" i="17" s="1"/>
  <c r="AK38" i="17"/>
  <c r="AH157" i="17"/>
  <c r="AB94" i="17"/>
  <c r="AA82" i="17"/>
  <c r="AC82" i="17" s="1"/>
  <c r="AD82" i="17" s="1"/>
  <c r="AH43" i="17"/>
  <c r="AA70" i="17"/>
  <c r="AC70" i="17" s="1"/>
  <c r="AD70" i="17" s="1"/>
  <c r="AA165" i="17"/>
  <c r="AC165" i="17" s="1"/>
  <c r="AD165" i="17" s="1"/>
  <c r="P263" i="3"/>
  <c r="AH25" i="17"/>
  <c r="AA66" i="17"/>
  <c r="AC66" i="17" s="1"/>
  <c r="AD66" i="17" s="1"/>
  <c r="AH32" i="17"/>
  <c r="AK203" i="17"/>
  <c r="AI203" i="17"/>
  <c r="AJ203" i="17"/>
  <c r="P156" i="3"/>
  <c r="P158" i="3"/>
  <c r="P232" i="3"/>
  <c r="O234" i="3"/>
  <c r="O135" i="3"/>
  <c r="O240" i="3"/>
  <c r="O211" i="3"/>
  <c r="O311" i="3"/>
  <c r="O284" i="3"/>
  <c r="O113" i="3"/>
  <c r="O217" i="3"/>
  <c r="O280" i="3"/>
  <c r="O262" i="3"/>
  <c r="O74" i="3"/>
  <c r="O154" i="3"/>
  <c r="O204" i="3"/>
  <c r="O245" i="3"/>
  <c r="O155" i="3"/>
  <c r="O88" i="3"/>
  <c r="O31" i="3"/>
  <c r="O167" i="3"/>
  <c r="O182" i="3"/>
  <c r="O279" i="3"/>
  <c r="O202" i="3"/>
  <c r="O95" i="3"/>
  <c r="O236" i="3"/>
  <c r="O185" i="3"/>
  <c r="O222" i="3"/>
  <c r="O183" i="3"/>
  <c r="O25" i="3"/>
  <c r="O270" i="3"/>
  <c r="O38" i="3"/>
  <c r="O131" i="3"/>
  <c r="O137" i="3"/>
  <c r="O130" i="3"/>
  <c r="O162" i="3"/>
  <c r="O291" i="3"/>
  <c r="O189" i="3"/>
  <c r="O164" i="3"/>
  <c r="P120" i="3"/>
  <c r="O62" i="3"/>
  <c r="Q49" i="3"/>
  <c r="O199" i="3"/>
  <c r="P64" i="3"/>
  <c r="P303" i="3"/>
  <c r="O108" i="3"/>
  <c r="O312" i="3"/>
  <c r="O27" i="3"/>
  <c r="P96" i="3"/>
  <c r="O169" i="3"/>
  <c r="O316" i="3"/>
  <c r="O85" i="3"/>
  <c r="O146" i="3"/>
  <c r="O86" i="3"/>
  <c r="O44" i="3"/>
  <c r="O304" i="3"/>
  <c r="O216" i="3"/>
  <c r="O295" i="3"/>
  <c r="O275" i="3"/>
  <c r="O72" i="3"/>
  <c r="O228" i="3"/>
  <c r="O259" i="3"/>
  <c r="O325" i="3"/>
  <c r="O138" i="3"/>
  <c r="O248" i="3"/>
  <c r="O326" i="3"/>
  <c r="O132" i="3"/>
  <c r="O65" i="3"/>
  <c r="O190" i="3"/>
  <c r="O71" i="3"/>
  <c r="O219" i="3"/>
  <c r="O163" i="3"/>
  <c r="O289" i="3"/>
  <c r="P325" i="3"/>
  <c r="P31" i="3"/>
  <c r="P204" i="3"/>
  <c r="P152" i="3"/>
  <c r="O34" i="3"/>
  <c r="O267" i="3"/>
  <c r="O210" i="3"/>
  <c r="O298" i="3"/>
  <c r="O331" i="3"/>
  <c r="O89" i="3"/>
  <c r="O170" i="3"/>
  <c r="O252" i="3"/>
  <c r="O192" i="3"/>
  <c r="O220" i="3"/>
  <c r="O118" i="3"/>
  <c r="O239" i="3"/>
  <c r="O45" i="3"/>
  <c r="O272" i="3"/>
  <c r="O122" i="3"/>
  <c r="O340" i="3"/>
  <c r="O63" i="3"/>
  <c r="O179" i="3"/>
  <c r="O218" i="3"/>
  <c r="O104" i="3"/>
  <c r="O126" i="3"/>
  <c r="O197" i="3"/>
  <c r="O231" i="3"/>
  <c r="O195" i="3"/>
  <c r="O128" i="3"/>
  <c r="O151" i="3"/>
  <c r="O172" i="3"/>
  <c r="O121" i="3"/>
  <c r="O60" i="3"/>
  <c r="O209" i="3"/>
  <c r="O274" i="3"/>
  <c r="O184" i="3"/>
  <c r="O124" i="3"/>
  <c r="O115" i="3"/>
  <c r="O77" i="3"/>
  <c r="O251" i="3"/>
  <c r="O191" i="3"/>
  <c r="O145" i="3"/>
  <c r="O250" i="3"/>
  <c r="O159" i="3"/>
  <c r="P200" i="3"/>
  <c r="P165" i="3"/>
  <c r="P56" i="3"/>
  <c r="P126" i="3"/>
  <c r="P44" i="3"/>
  <c r="Q230" i="3"/>
  <c r="Q121" i="3"/>
  <c r="O55" i="3"/>
  <c r="O180" i="3"/>
  <c r="P47" i="3"/>
  <c r="F18" i="17"/>
  <c r="F19" i="17" s="1"/>
  <c r="O90" i="3"/>
  <c r="O123" i="3"/>
  <c r="O49" i="3"/>
  <c r="O188" i="3"/>
  <c r="O153" i="3"/>
  <c r="O129" i="3"/>
  <c r="O212" i="3"/>
  <c r="O30" i="3"/>
  <c r="O256" i="3"/>
  <c r="O297" i="3"/>
  <c r="O141" i="3"/>
  <c r="O292" i="3"/>
  <c r="O177" i="3"/>
  <c r="O282" i="3"/>
  <c r="O242" i="3"/>
  <c r="O160" i="3"/>
  <c r="O278" i="3"/>
  <c r="P316" i="3"/>
  <c r="P185" i="3"/>
  <c r="P121" i="3"/>
  <c r="P314" i="3"/>
  <c r="P341" i="3"/>
  <c r="Q116" i="3"/>
  <c r="O237" i="3"/>
  <c r="O258" i="3"/>
  <c r="P197" i="3"/>
  <c r="P245" i="3"/>
  <c r="O194" i="3"/>
  <c r="O149" i="3"/>
  <c r="O313" i="3"/>
  <c r="O81" i="3"/>
  <c r="O57" i="3"/>
  <c r="O238" i="3"/>
  <c r="O307" i="3"/>
  <c r="O114" i="3"/>
  <c r="O318" i="3"/>
  <c r="O287" i="3"/>
  <c r="O321" i="3"/>
  <c r="O161" i="3"/>
  <c r="O320" i="3"/>
  <c r="O336" i="3"/>
  <c r="O50" i="3"/>
  <c r="O213" i="3"/>
  <c r="O59" i="3"/>
  <c r="O327" i="3"/>
  <c r="O205" i="3"/>
  <c r="O224" i="3"/>
  <c r="O26" i="3"/>
  <c r="O271" i="3"/>
  <c r="O165" i="3"/>
  <c r="O244" i="3"/>
  <c r="O290" i="3"/>
  <c r="O150" i="3"/>
  <c r="O314" i="3"/>
  <c r="O310" i="3"/>
  <c r="O187" i="3"/>
  <c r="O106" i="3"/>
  <c r="O174" i="3"/>
  <c r="O22" i="3"/>
  <c r="O84" i="3"/>
  <c r="O323" i="3"/>
  <c r="O229" i="3"/>
  <c r="O91" i="3"/>
  <c r="O215" i="3"/>
  <c r="O253" i="3"/>
  <c r="O109" i="3"/>
  <c r="O302" i="3"/>
  <c r="O54" i="3"/>
  <c r="O97" i="3"/>
  <c r="O37" i="3"/>
  <c r="O303" i="3"/>
  <c r="O75" i="3"/>
  <c r="O249" i="3"/>
  <c r="O286" i="3"/>
  <c r="O110" i="3"/>
  <c r="O176" i="3"/>
  <c r="O276" i="3"/>
  <c r="O70" i="3"/>
  <c r="O94" i="3"/>
  <c r="O277" i="3"/>
  <c r="O66" i="3"/>
  <c r="O227" i="3"/>
  <c r="O332" i="3"/>
  <c r="O41" i="3"/>
  <c r="O329" i="3"/>
  <c r="O324" i="3"/>
  <c r="O102" i="3"/>
  <c r="O266" i="3"/>
  <c r="O285" i="3"/>
  <c r="O243" i="3"/>
  <c r="O48" i="3"/>
  <c r="O33" i="3"/>
  <c r="O333" i="3"/>
  <c r="O83" i="3"/>
  <c r="O82" i="3"/>
  <c r="O98" i="3"/>
  <c r="O175" i="3"/>
  <c r="O269" i="3"/>
  <c r="O306" i="3"/>
  <c r="O166" i="3"/>
  <c r="O300" i="3"/>
  <c r="O111" i="3"/>
  <c r="O68" i="3"/>
  <c r="O35" i="3"/>
  <c r="P147" i="3"/>
  <c r="P324" i="3"/>
  <c r="P195" i="3"/>
  <c r="P250" i="3"/>
  <c r="O58" i="3"/>
  <c r="O36" i="3"/>
  <c r="O107" i="3"/>
  <c r="O134" i="3"/>
  <c r="O330" i="3"/>
  <c r="O319" i="3"/>
  <c r="O152" i="3"/>
  <c r="O193" i="3"/>
  <c r="O116" i="3"/>
  <c r="O112" i="3"/>
  <c r="O99" i="3"/>
  <c r="O29" i="3"/>
  <c r="O61" i="3"/>
  <c r="O67" i="3"/>
  <c r="O198" i="3"/>
  <c r="O288" i="3"/>
  <c r="O317" i="3"/>
  <c r="O103" i="3"/>
  <c r="O53" i="3"/>
  <c r="O40" i="3"/>
  <c r="O283" i="3"/>
  <c r="O147" i="3"/>
  <c r="O32" i="3"/>
  <c r="O43" i="3"/>
  <c r="O230" i="3"/>
  <c r="O246" i="3"/>
  <c r="O119" i="3"/>
  <c r="O294" i="3"/>
  <c r="O93" i="3"/>
  <c r="O207" i="3"/>
  <c r="O186" i="3"/>
  <c r="O92" i="3"/>
  <c r="O226" i="3"/>
  <c r="O335" i="3"/>
  <c r="O273" i="3"/>
  <c r="O156" i="3"/>
  <c r="O281" i="3"/>
  <c r="O120" i="3"/>
  <c r="O173" i="3"/>
  <c r="P284" i="3"/>
  <c r="P73" i="3"/>
  <c r="P206" i="3"/>
  <c r="P112" i="3"/>
  <c r="P116" i="3"/>
  <c r="Q209" i="3"/>
  <c r="Q122" i="3"/>
  <c r="O337" i="3"/>
  <c r="O80" i="3"/>
  <c r="P22" i="3"/>
  <c r="O296" i="3"/>
  <c r="O42" i="3"/>
  <c r="O334" i="3"/>
  <c r="O206" i="3"/>
  <c r="O223" i="3"/>
  <c r="O261" i="3"/>
  <c r="O309" i="3"/>
  <c r="O225" i="3"/>
  <c r="O328" i="3"/>
  <c r="O214" i="3"/>
  <c r="O260" i="3"/>
  <c r="O255" i="3"/>
  <c r="O232" i="3"/>
  <c r="O136" i="3"/>
  <c r="O178" i="3"/>
  <c r="O78" i="3"/>
  <c r="O28" i="3"/>
  <c r="O73" i="3"/>
  <c r="O125" i="3"/>
  <c r="O143" i="3"/>
  <c r="O257" i="3"/>
  <c r="O322" i="3"/>
  <c r="O96" i="3"/>
  <c r="O208" i="3"/>
  <c r="O23" i="3"/>
  <c r="O301" i="3"/>
  <c r="O79" i="3"/>
  <c r="O87" i="3"/>
  <c r="O21" i="3"/>
  <c r="O265" i="3"/>
  <c r="O133" i="3"/>
  <c r="O338" i="3"/>
  <c r="O305" i="3"/>
  <c r="O299" i="3"/>
  <c r="O196" i="3"/>
  <c r="O76" i="3"/>
  <c r="O39" i="3"/>
  <c r="O140" i="3"/>
  <c r="O105" i="3"/>
  <c r="P194" i="3"/>
  <c r="P155" i="3"/>
  <c r="P199" i="3"/>
  <c r="P119" i="3"/>
  <c r="P131" i="3"/>
  <c r="P287" i="3"/>
  <c r="P228" i="3"/>
  <c r="P339" i="3"/>
  <c r="P318" i="3"/>
  <c r="P181" i="3"/>
  <c r="P286" i="3"/>
  <c r="P89" i="3"/>
  <c r="P157" i="3"/>
  <c r="P113" i="3"/>
  <c r="P233" i="3"/>
  <c r="P179" i="3"/>
  <c r="Q103" i="3"/>
  <c r="Q33" i="3"/>
  <c r="P132" i="3"/>
  <c r="P193" i="3"/>
  <c r="P192" i="3"/>
  <c r="P333" i="3"/>
  <c r="P160" i="3"/>
  <c r="P307" i="3"/>
  <c r="P52" i="3"/>
  <c r="P139" i="3"/>
  <c r="P122" i="3"/>
  <c r="P45" i="3"/>
  <c r="O293" i="3"/>
  <c r="O64" i="3"/>
  <c r="P248" i="3"/>
  <c r="P38" i="3"/>
  <c r="P105" i="3"/>
  <c r="P189" i="3"/>
  <c r="P128" i="3"/>
  <c r="P205" i="3"/>
  <c r="P218" i="3"/>
  <c r="P243" i="3"/>
  <c r="P298" i="3"/>
  <c r="P125" i="3"/>
  <c r="P28" i="3"/>
  <c r="Q188" i="3"/>
  <c r="Q97" i="3"/>
  <c r="Q155" i="3"/>
  <c r="Q186" i="3"/>
  <c r="Q267" i="3"/>
  <c r="Q61" i="3"/>
  <c r="Q31" i="3"/>
  <c r="Q141" i="3"/>
  <c r="Q234" i="3"/>
  <c r="Q233" i="3"/>
  <c r="P214" i="3"/>
  <c r="P327" i="3"/>
  <c r="P177" i="3"/>
  <c r="P169" i="3"/>
  <c r="P80" i="3"/>
  <c r="P49" i="3"/>
  <c r="P313" i="3"/>
  <c r="P124" i="3"/>
  <c r="P137" i="3"/>
  <c r="P53" i="3"/>
  <c r="P330" i="3"/>
  <c r="P79" i="3"/>
  <c r="O24" i="3"/>
  <c r="P295" i="3"/>
  <c r="P276" i="3"/>
  <c r="P258" i="3"/>
  <c r="P151" i="3"/>
  <c r="P340" i="3"/>
  <c r="P41" i="3"/>
  <c r="P213" i="3"/>
  <c r="P319" i="3"/>
  <c r="P43" i="3"/>
  <c r="P107" i="3"/>
  <c r="P148" i="3"/>
  <c r="Q67" i="3"/>
  <c r="Q215" i="3"/>
  <c r="Q56" i="3"/>
  <c r="Q195" i="3"/>
  <c r="Q132" i="3"/>
  <c r="Q83" i="3"/>
  <c r="Q104" i="3"/>
  <c r="Q202" i="3"/>
  <c r="Q325" i="3"/>
  <c r="Q42" i="3"/>
  <c r="AK204" i="17"/>
  <c r="AJ204" i="17"/>
  <c r="AI204" i="17"/>
  <c r="AI206" i="17"/>
  <c r="AJ206" i="17"/>
  <c r="AK206" i="17"/>
  <c r="P300" i="3"/>
  <c r="P294" i="3"/>
  <c r="P62" i="3"/>
  <c r="P281" i="3"/>
  <c r="P85" i="3"/>
  <c r="P277" i="3"/>
  <c r="P293" i="3"/>
  <c r="P242" i="3"/>
  <c r="P82" i="3"/>
  <c r="P57" i="3"/>
  <c r="P203" i="3"/>
  <c r="P108" i="3"/>
  <c r="P72" i="3"/>
  <c r="P280" i="3"/>
  <c r="P74" i="3"/>
  <c r="P301" i="3"/>
  <c r="P130" i="3"/>
  <c r="P37" i="3"/>
  <c r="P309" i="3"/>
  <c r="P331" i="3"/>
  <c r="P244" i="3"/>
  <c r="P297" i="3"/>
  <c r="P109" i="3"/>
  <c r="P191" i="3"/>
  <c r="P65" i="3"/>
  <c r="P66" i="3"/>
  <c r="P266" i="3"/>
  <c r="P251" i="3"/>
  <c r="P142" i="3"/>
  <c r="P320" i="3"/>
  <c r="P150" i="3"/>
  <c r="P35" i="3"/>
  <c r="P32" i="3"/>
  <c r="P328" i="3"/>
  <c r="P104" i="3"/>
  <c r="P24" i="3"/>
  <c r="P101" i="3"/>
  <c r="P311" i="3"/>
  <c r="P51" i="3"/>
  <c r="P88" i="3"/>
  <c r="P75" i="3"/>
  <c r="P234" i="3"/>
  <c r="P77" i="3"/>
  <c r="P135" i="3"/>
  <c r="P144" i="3"/>
  <c r="P134" i="3"/>
  <c r="P231" i="3"/>
  <c r="P78" i="3"/>
  <c r="P95" i="3"/>
  <c r="P164" i="3"/>
  <c r="P267" i="3"/>
  <c r="P212" i="3"/>
  <c r="P268" i="3"/>
  <c r="P238" i="3"/>
  <c r="P141" i="3"/>
  <c r="P149" i="3"/>
  <c r="P143" i="3"/>
  <c r="P91" i="3"/>
  <c r="P237" i="3"/>
  <c r="P180" i="3"/>
  <c r="P342" i="3"/>
  <c r="P202" i="3"/>
  <c r="P207" i="3"/>
  <c r="P335" i="3"/>
  <c r="P296" i="3"/>
  <c r="P322" i="3"/>
  <c r="P317" i="3"/>
  <c r="P29" i="3"/>
  <c r="P97" i="3"/>
  <c r="P21" i="3"/>
  <c r="P247" i="3"/>
  <c r="P264" i="3"/>
  <c r="P69" i="3"/>
  <c r="P209" i="3"/>
  <c r="P299" i="3"/>
  <c r="P239" i="3"/>
  <c r="P211" i="3"/>
  <c r="P188" i="3"/>
  <c r="P315" i="3"/>
  <c r="P186" i="3"/>
  <c r="P236" i="3"/>
  <c r="P336" i="3"/>
  <c r="P283" i="3"/>
  <c r="P222" i="3"/>
  <c r="P329" i="3"/>
  <c r="P270" i="3"/>
  <c r="P310" i="3"/>
  <c r="P224" i="3"/>
  <c r="P190" i="3"/>
  <c r="P187" i="3"/>
  <c r="P223" i="3"/>
  <c r="P93" i="3"/>
  <c r="P210" i="3"/>
  <c r="P172" i="3"/>
  <c r="P278" i="3"/>
  <c r="P133" i="3"/>
  <c r="P323" i="3"/>
  <c r="P272" i="3"/>
  <c r="P334" i="3"/>
  <c r="P83" i="3"/>
  <c r="P127" i="3"/>
  <c r="P99" i="3"/>
  <c r="P103" i="3"/>
  <c r="P171" i="3"/>
  <c r="P252" i="3"/>
  <c r="P123" i="3"/>
  <c r="P111" i="3"/>
  <c r="P240" i="3"/>
  <c r="P246" i="3"/>
  <c r="P282" i="3"/>
  <c r="P87" i="3"/>
  <c r="P162" i="3"/>
  <c r="P241" i="3"/>
  <c r="P219" i="3"/>
  <c r="P61" i="3"/>
  <c r="P290" i="3"/>
  <c r="P106" i="3"/>
  <c r="P30" i="3"/>
  <c r="P98" i="3"/>
  <c r="P215" i="3"/>
  <c r="P208" i="3"/>
  <c r="P289" i="3"/>
  <c r="P33" i="3"/>
  <c r="P102" i="3"/>
  <c r="P115" i="3"/>
  <c r="P198" i="3"/>
  <c r="P326" i="3"/>
  <c r="P217" i="3"/>
  <c r="P178" i="3"/>
  <c r="P58" i="3"/>
  <c r="P94" i="3"/>
  <c r="P292" i="3"/>
  <c r="P136" i="3"/>
  <c r="P70" i="3"/>
  <c r="P48" i="3"/>
  <c r="P256" i="3"/>
  <c r="P338" i="3"/>
  <c r="P184" i="3"/>
  <c r="P71" i="3"/>
  <c r="P146" i="3"/>
  <c r="P253" i="3"/>
  <c r="P312" i="3"/>
  <c r="P54" i="3"/>
  <c r="P40" i="3"/>
  <c r="P161" i="3"/>
  <c r="P291" i="3"/>
  <c r="P279" i="3"/>
  <c r="P235" i="3"/>
  <c r="P230" i="3"/>
  <c r="P34" i="3"/>
  <c r="P183" i="3"/>
  <c r="P175" i="3"/>
  <c r="P118" i="3"/>
  <c r="P176" i="3"/>
  <c r="P321" i="3"/>
  <c r="P173" i="3"/>
  <c r="P337" i="3"/>
  <c r="P220" i="3"/>
  <c r="P216" i="3"/>
  <c r="P86" i="3"/>
  <c r="P174" i="3"/>
  <c r="P36" i="3"/>
  <c r="P167" i="3"/>
  <c r="P168" i="3"/>
  <c r="P27" i="3"/>
  <c r="P67" i="3"/>
  <c r="P271" i="3"/>
  <c r="P81" i="3"/>
  <c r="P138" i="3"/>
  <c r="P285" i="3"/>
  <c r="P163" i="3"/>
  <c r="P153" i="3"/>
  <c r="P265" i="3"/>
  <c r="P60" i="3"/>
  <c r="P262" i="3"/>
  <c r="P110" i="3"/>
  <c r="P23" i="3"/>
  <c r="P76" i="3"/>
  <c r="P260" i="3"/>
  <c r="P225" i="3"/>
  <c r="P68" i="3"/>
  <c r="P306" i="3"/>
  <c r="P114" i="3"/>
  <c r="P26" i="3"/>
  <c r="P63" i="3"/>
  <c r="P92" i="3"/>
  <c r="P84" i="3"/>
  <c r="O148" i="3"/>
  <c r="P305" i="3"/>
  <c r="P304" i="3"/>
  <c r="P302" i="3"/>
  <c r="P129" i="3"/>
  <c r="P59" i="3"/>
  <c r="P229" i="3"/>
  <c r="P159" i="3"/>
  <c r="P227" i="3"/>
  <c r="P50" i="3"/>
  <c r="P275" i="3"/>
  <c r="P332" i="3"/>
  <c r="P90" i="3"/>
  <c r="P259" i="3"/>
  <c r="P288" i="3"/>
  <c r="P269" i="3"/>
  <c r="P25" i="3"/>
  <c r="P196" i="3"/>
  <c r="P154" i="3"/>
  <c r="P201" i="3"/>
  <c r="P226" i="3"/>
  <c r="P140" i="3"/>
  <c r="P221" i="3"/>
  <c r="P166" i="3"/>
  <c r="P117" i="3"/>
  <c r="P255" i="3"/>
  <c r="P308" i="3"/>
  <c r="P273" i="3"/>
  <c r="P46" i="3"/>
  <c r="P55" i="3"/>
  <c r="P42" i="3"/>
  <c r="P254" i="3"/>
  <c r="P249" i="3"/>
  <c r="P39" i="3"/>
  <c r="P182" i="3"/>
  <c r="P261" i="3"/>
  <c r="P145" i="3"/>
  <c r="P170" i="3"/>
  <c r="P257" i="3"/>
  <c r="P100" i="3"/>
  <c r="P274" i="3"/>
  <c r="O52" i="3"/>
  <c r="O203" i="3"/>
  <c r="AI205" i="17"/>
  <c r="AJ205" i="17"/>
  <c r="AK205" i="17"/>
  <c r="Q162" i="3"/>
  <c r="Q171" i="3"/>
  <c r="Q276" i="3"/>
  <c r="Q205" i="3"/>
  <c r="Q223" i="3"/>
  <c r="Q163" i="3"/>
  <c r="Q312" i="3"/>
  <c r="Q275" i="3"/>
  <c r="Q27" i="3"/>
  <c r="Q62" i="3"/>
  <c r="Q271" i="3"/>
  <c r="Q330" i="3"/>
  <c r="Q337" i="3"/>
  <c r="Q152" i="3"/>
  <c r="Q241" i="3"/>
  <c r="Q28" i="3"/>
  <c r="Q137" i="3"/>
  <c r="Q340" i="3"/>
  <c r="Q274" i="3"/>
  <c r="Q147" i="3"/>
  <c r="Q127" i="3"/>
  <c r="Q336" i="3"/>
  <c r="Q110" i="3"/>
  <c r="Q32" i="3"/>
  <c r="Q317" i="3"/>
  <c r="Q82" i="3"/>
  <c r="Q26" i="3"/>
  <c r="Q85" i="3"/>
  <c r="Q90" i="3"/>
  <c r="Q99" i="3"/>
  <c r="Q316" i="3"/>
  <c r="Q78" i="3"/>
  <c r="Q302" i="3"/>
  <c r="Q290" i="3"/>
  <c r="Q342" i="3"/>
  <c r="Q232" i="3"/>
  <c r="Q69" i="3"/>
  <c r="Q74" i="3"/>
  <c r="Q168" i="3"/>
  <c r="Q150" i="3"/>
  <c r="Q236" i="3"/>
  <c r="Q238" i="3"/>
  <c r="Q160" i="3"/>
  <c r="Q269" i="3"/>
  <c r="Q106" i="3"/>
  <c r="Q329" i="3"/>
  <c r="Q254" i="3"/>
  <c r="Q311" i="3"/>
  <c r="Q185" i="3"/>
  <c r="Q164" i="3"/>
  <c r="Q109" i="3"/>
  <c r="Q166" i="3"/>
  <c r="Q289" i="3"/>
  <c r="Q157" i="3"/>
  <c r="Q86" i="3"/>
  <c r="Q318" i="3"/>
  <c r="Q191" i="3"/>
  <c r="Q184" i="3"/>
  <c r="Q265" i="3"/>
  <c r="Q169" i="3"/>
  <c r="Q222" i="3"/>
  <c r="Q250" i="3"/>
  <c r="Q339" i="3"/>
  <c r="Q262" i="3"/>
  <c r="Q226" i="3"/>
  <c r="Q94" i="3"/>
  <c r="Q181" i="3"/>
  <c r="Q229" i="3"/>
  <c r="Q76" i="3"/>
  <c r="Q197" i="3"/>
  <c r="Q313" i="3"/>
  <c r="Q144" i="3"/>
  <c r="Q219" i="3"/>
  <c r="Q37" i="3"/>
  <c r="Q237" i="3"/>
  <c r="Q264" i="3"/>
  <c r="Q91" i="3"/>
  <c r="Q93" i="3"/>
  <c r="Q40" i="3"/>
  <c r="Q249" i="3"/>
  <c r="Q268" i="3"/>
  <c r="Q286" i="3"/>
  <c r="Q326" i="3"/>
  <c r="Q114" i="3"/>
  <c r="Q194" i="3"/>
  <c r="Q246" i="3"/>
  <c r="Q278" i="3"/>
  <c r="Q107" i="3"/>
  <c r="Q140" i="3"/>
  <c r="Q263" i="3"/>
  <c r="Q159" i="3"/>
  <c r="Q66" i="3"/>
  <c r="Q65" i="3"/>
  <c r="Q146" i="3"/>
  <c r="Q206" i="3"/>
  <c r="Q216" i="3"/>
  <c r="Q310" i="3"/>
  <c r="Q165" i="3"/>
  <c r="Q51" i="3"/>
  <c r="Q161" i="3"/>
  <c r="Q333" i="3"/>
  <c r="Q47" i="3"/>
  <c r="Q102" i="3"/>
  <c r="Q84" i="3"/>
  <c r="Q248" i="3"/>
  <c r="Q29" i="3"/>
  <c r="Q314" i="3"/>
  <c r="Q75" i="3"/>
  <c r="Q180" i="3"/>
  <c r="Q126" i="3"/>
  <c r="Q218" i="3"/>
  <c r="Q292" i="3"/>
  <c r="Q334" i="3"/>
  <c r="Q221" i="3"/>
  <c r="Q272" i="3"/>
  <c r="Q196" i="3"/>
  <c r="Q309" i="3"/>
  <c r="Q297" i="3"/>
  <c r="Q239" i="3"/>
  <c r="Q135" i="3"/>
  <c r="Q260" i="3"/>
  <c r="Q108" i="3"/>
  <c r="Q100" i="3"/>
  <c r="Q193" i="3"/>
  <c r="Q279" i="3"/>
  <c r="Q306" i="3"/>
  <c r="Q43" i="3"/>
  <c r="Q98" i="3"/>
  <c r="Q36" i="3"/>
  <c r="Q224" i="3"/>
  <c r="Q288" i="3"/>
  <c r="Q35" i="3"/>
  <c r="Q136" i="3"/>
  <c r="Q55" i="3"/>
  <c r="Q198" i="3"/>
  <c r="Q34" i="3"/>
  <c r="Q111" i="3"/>
  <c r="Q128" i="3"/>
  <c r="Q252" i="3"/>
  <c r="Q120" i="3"/>
  <c r="Q253" i="3"/>
  <c r="Q39" i="3"/>
  <c r="Q327" i="3"/>
  <c r="Q281" i="3"/>
  <c r="Q308" i="3"/>
  <c r="Q81" i="3"/>
  <c r="Q177" i="3"/>
  <c r="Q151" i="3"/>
  <c r="Q124" i="3"/>
  <c r="Q217" i="3"/>
  <c r="Q175" i="3"/>
  <c r="Q203" i="3"/>
  <c r="Q303" i="3"/>
  <c r="Q139" i="3"/>
  <c r="Q134" i="3"/>
  <c r="Q247" i="3"/>
  <c r="Q80" i="3"/>
  <c r="Q119" i="3"/>
  <c r="Q183" i="3"/>
  <c r="Q328" i="3"/>
  <c r="Q251" i="3"/>
  <c r="Q285" i="3"/>
  <c r="Q211" i="3"/>
  <c r="Q280" i="3"/>
  <c r="Q331" i="3"/>
  <c r="Q305" i="3"/>
  <c r="Q242" i="3"/>
  <c r="Q323" i="3"/>
  <c r="Q123" i="3"/>
  <c r="Q72" i="3"/>
  <c r="Q57" i="3"/>
  <c r="Q87" i="3"/>
  <c r="Q156" i="3"/>
  <c r="Q244" i="3"/>
  <c r="Q133" i="3"/>
  <c r="Q143" i="3"/>
  <c r="Q112" i="3"/>
  <c r="Q235" i="3"/>
  <c r="Q304" i="3"/>
  <c r="Q270" i="3"/>
  <c r="Q68" i="3"/>
  <c r="Q178" i="3"/>
  <c r="Q319" i="3"/>
  <c r="Q210" i="3"/>
  <c r="Q167" i="3"/>
  <c r="Q207" i="3"/>
  <c r="Q208" i="3"/>
  <c r="Q130" i="3"/>
  <c r="Q176" i="3"/>
  <c r="Q300" i="3"/>
  <c r="Q142" i="3"/>
  <c r="Q149" i="3"/>
  <c r="Q187" i="3"/>
  <c r="Q332" i="3"/>
  <c r="Q338" i="3"/>
  <c r="Q153" i="3"/>
  <c r="Q257" i="3"/>
  <c r="Q301" i="3"/>
  <c r="Q88" i="3"/>
  <c r="Q212" i="3"/>
  <c r="Q125" i="3"/>
  <c r="Q324" i="3"/>
  <c r="Q287" i="3"/>
  <c r="Q231" i="3"/>
  <c r="Q45" i="3"/>
  <c r="Q71" i="3"/>
  <c r="Q95" i="3"/>
  <c r="Q225" i="3"/>
  <c r="Q117" i="3"/>
  <c r="Q204" i="3"/>
  <c r="Q92" i="3"/>
  <c r="Q131" i="3"/>
  <c r="Q291" i="3"/>
  <c r="Q277" i="3"/>
  <c r="Q64" i="3"/>
  <c r="Q189" i="3"/>
  <c r="Q53" i="3"/>
  <c r="Q320" i="3"/>
  <c r="Q294" i="3"/>
  <c r="Q41" i="3"/>
  <c r="Q200" i="3"/>
  <c r="Q118" i="3"/>
  <c r="Q284" i="3"/>
  <c r="Q192" i="3"/>
  <c r="Q79" i="3"/>
  <c r="Q322" i="3"/>
  <c r="Q58" i="3"/>
  <c r="Q21" i="3"/>
  <c r="Q24" i="3"/>
  <c r="Q335" i="3"/>
  <c r="Q138" i="3"/>
  <c r="Q46" i="3"/>
  <c r="Q214" i="3"/>
  <c r="Q60" i="3"/>
  <c r="Q148" i="3"/>
  <c r="Q129" i="3"/>
  <c r="Q38" i="3"/>
  <c r="Q48" i="3"/>
  <c r="Q283" i="3"/>
  <c r="Q298" i="3"/>
  <c r="Q256" i="3"/>
  <c r="O7" i="3"/>
  <c r="E4" i="3" s="1"/>
  <c r="AJ1957" i="17"/>
  <c r="AK1957" i="17"/>
  <c r="AI1957" i="17"/>
  <c r="BD64" i="17"/>
  <c r="BC64" i="17"/>
  <c r="BB64" i="17" s="1"/>
  <c r="AZ64" i="17" s="1"/>
  <c r="AX64" i="17" s="1"/>
  <c r="BD100" i="17"/>
  <c r="BC100" i="17"/>
  <c r="BB100" i="17" s="1"/>
  <c r="AZ100" i="17" s="1"/>
  <c r="AX100" i="17" s="1"/>
  <c r="AK1782" i="17"/>
  <c r="AJ1782" i="17"/>
  <c r="AI1782" i="17"/>
  <c r="AK1800" i="17"/>
  <c r="AJ1800" i="17"/>
  <c r="AI1800" i="17"/>
  <c r="AH1800" i="17" s="1"/>
  <c r="AA1800" i="17" s="1"/>
  <c r="AK178" i="17"/>
  <c r="AJ178" i="17"/>
  <c r="AI178" i="17"/>
  <c r="AH178" i="17" s="1"/>
  <c r="BC41" i="17"/>
  <c r="BB41" i="17" s="1"/>
  <c r="AZ41" i="17" s="1"/>
  <c r="AX41" i="17" s="1"/>
  <c r="BD41" i="17"/>
  <c r="AJ26" i="17"/>
  <c r="AI26" i="17"/>
  <c r="AH26" i="17" s="1"/>
  <c r="AK26" i="17"/>
  <c r="BD63" i="17"/>
  <c r="BC63" i="17"/>
  <c r="BB63" i="17" s="1"/>
  <c r="AZ63" i="17" s="1"/>
  <c r="AX63" i="17" s="1"/>
  <c r="AK1868" i="17"/>
  <c r="AJ1868" i="17"/>
  <c r="AI1868" i="17"/>
  <c r="AK1846" i="17"/>
  <c r="AJ1846" i="17"/>
  <c r="AI1846" i="17"/>
  <c r="AH1846" i="17" s="1"/>
  <c r="AA1846" i="17" s="1"/>
  <c r="BC83" i="17"/>
  <c r="BD83" i="17"/>
  <c r="AJ1963" i="17"/>
  <c r="AK1963" i="17"/>
  <c r="AI1963" i="17"/>
  <c r="BC93" i="17"/>
  <c r="BD93" i="17"/>
  <c r="AK1898" i="17"/>
  <c r="AI1898" i="17"/>
  <c r="AJ1898" i="17"/>
  <c r="AJ1979" i="17"/>
  <c r="AK1979" i="17"/>
  <c r="AI1979" i="17"/>
  <c r="BD94" i="17"/>
  <c r="BC94" i="17"/>
  <c r="BB94" i="17" s="1"/>
  <c r="AZ94" i="17" s="1"/>
  <c r="AX94" i="17" s="1"/>
  <c r="BC9" i="17"/>
  <c r="BB9" i="17" s="1"/>
  <c r="AZ9" i="17" s="1"/>
  <c r="AX9" i="17" s="1"/>
  <c r="BD9" i="17"/>
  <c r="AJ1995" i="17"/>
  <c r="AK1995" i="17"/>
  <c r="AI1995" i="17"/>
  <c r="AK133" i="17"/>
  <c r="AJ133" i="17"/>
  <c r="AI133" i="17"/>
  <c r="AH133" i="17" s="1"/>
  <c r="BD101" i="17"/>
  <c r="BC101" i="17"/>
  <c r="BD56" i="17"/>
  <c r="BC56" i="17"/>
  <c r="BB56" i="17" s="1"/>
  <c r="AZ56" i="17" s="1"/>
  <c r="AX56" i="17" s="1"/>
  <c r="BC45" i="17"/>
  <c r="BB45" i="17" s="1"/>
  <c r="AZ45" i="17" s="1"/>
  <c r="AX45" i="17" s="1"/>
  <c r="BD45" i="17"/>
  <c r="BD42" i="17"/>
  <c r="BC42" i="17"/>
  <c r="BB42" i="17" s="1"/>
  <c r="AZ42" i="17" s="1"/>
  <c r="AX42" i="17" s="1"/>
  <c r="BC69" i="17"/>
  <c r="BB69" i="17" s="1"/>
  <c r="AZ69" i="17" s="1"/>
  <c r="AX69" i="17" s="1"/>
  <c r="BD69" i="17"/>
  <c r="BC37" i="17"/>
  <c r="BD37" i="17"/>
  <c r="AK1913" i="17"/>
  <c r="AI1913" i="17"/>
  <c r="AH1913" i="17" s="1"/>
  <c r="AA1913" i="17" s="1"/>
  <c r="AJ1913" i="17"/>
  <c r="BD77" i="17"/>
  <c r="BC77" i="17"/>
  <c r="BB77" i="17" s="1"/>
  <c r="AZ77" i="17" s="1"/>
  <c r="AX77" i="17" s="1"/>
  <c r="BD70" i="17"/>
  <c r="BC70" i="17"/>
  <c r="BB70" i="17" s="1"/>
  <c r="AZ70" i="17" s="1"/>
  <c r="AX70" i="17" s="1"/>
  <c r="AI100" i="17"/>
  <c r="AK100" i="17"/>
  <c r="AJ100" i="17"/>
  <c r="BC75" i="17"/>
  <c r="BD75" i="17"/>
  <c r="AK162" i="17"/>
  <c r="AJ162" i="17"/>
  <c r="AI162" i="17"/>
  <c r="AH162" i="17" s="1"/>
  <c r="AI1886" i="17"/>
  <c r="AH1886" i="17" s="1"/>
  <c r="AA1886" i="17" s="1"/>
  <c r="AJ1886" i="17"/>
  <c r="AK1886" i="17"/>
  <c r="AJ1901" i="17"/>
  <c r="AI1901" i="17"/>
  <c r="AH1901" i="17" s="1"/>
  <c r="AA1901" i="17" s="1"/>
  <c r="AK1901" i="17"/>
  <c r="AI1882" i="17"/>
  <c r="AJ1882" i="17"/>
  <c r="AK1882" i="17"/>
  <c r="BD92" i="17"/>
  <c r="BC92" i="17"/>
  <c r="AJ1951" i="17"/>
  <c r="AK1951" i="17"/>
  <c r="AI1951" i="17"/>
  <c r="AH1951" i="17" s="1"/>
  <c r="AA1951" i="17" s="1"/>
  <c r="AJ146" i="17"/>
  <c r="AI146" i="17"/>
  <c r="AH146" i="17" s="1"/>
  <c r="AK146" i="17"/>
  <c r="AJ1904" i="17"/>
  <c r="AK1904" i="17"/>
  <c r="AI1904" i="17"/>
  <c r="AI45" i="17"/>
  <c r="AK45" i="17"/>
  <c r="AJ45" i="17"/>
  <c r="AJ55" i="17"/>
  <c r="AK55" i="17"/>
  <c r="AI55" i="17"/>
  <c r="AI103" i="17"/>
  <c r="AH103" i="17" s="1"/>
  <c r="AJ103" i="17"/>
  <c r="AK103" i="17"/>
  <c r="BC12" i="17"/>
  <c r="BB12" i="17" s="1"/>
  <c r="AZ12" i="17" s="1"/>
  <c r="AX12" i="17" s="1"/>
  <c r="BD12" i="17"/>
  <c r="BD8" i="17"/>
  <c r="BC8" i="17"/>
  <c r="BB8" i="17" s="1"/>
  <c r="AZ8" i="17" s="1"/>
  <c r="AX8" i="17" s="1"/>
  <c r="BC24" i="17"/>
  <c r="BB24" i="17" s="1"/>
  <c r="AZ24" i="17" s="1"/>
  <c r="AX24" i="17" s="1"/>
  <c r="BD24" i="17"/>
  <c r="BD60" i="17"/>
  <c r="BC60" i="17"/>
  <c r="BB60" i="17" s="1"/>
  <c r="AZ60" i="17" s="1"/>
  <c r="AX60" i="17" s="1"/>
  <c r="BD36" i="17"/>
  <c r="BC36" i="17"/>
  <c r="AK91" i="17"/>
  <c r="AI91" i="17"/>
  <c r="AJ91" i="17"/>
  <c r="AI153" i="17"/>
  <c r="AK153" i="17"/>
  <c r="AJ153" i="17"/>
  <c r="BD15" i="17"/>
  <c r="BC15" i="17"/>
  <c r="AK1836" i="17"/>
  <c r="AJ1836" i="17"/>
  <c r="AI1836" i="17"/>
  <c r="AI1989" i="17"/>
  <c r="AH1989" i="17" s="1"/>
  <c r="AA1989" i="17" s="1"/>
  <c r="AJ1989" i="17"/>
  <c r="AK1989" i="17"/>
  <c r="BC68" i="17"/>
  <c r="BB68" i="17" s="1"/>
  <c r="AZ68" i="17" s="1"/>
  <c r="AX68" i="17" s="1"/>
  <c r="BD68" i="17"/>
  <c r="BC53" i="17"/>
  <c r="BD53" i="17"/>
  <c r="AI112" i="17"/>
  <c r="AJ112" i="17"/>
  <c r="AK112" i="17"/>
  <c r="AJ1931" i="17"/>
  <c r="AI1931" i="17"/>
  <c r="AH1931" i="17" s="1"/>
  <c r="AA1931" i="17" s="1"/>
  <c r="AK1931" i="17"/>
  <c r="AJ1870" i="17"/>
  <c r="AI1870" i="17"/>
  <c r="AH1870" i="17" s="1"/>
  <c r="AA1870" i="17" s="1"/>
  <c r="AK1870" i="17"/>
  <c r="AK188" i="17"/>
  <c r="AJ188" i="17"/>
  <c r="AI188" i="17"/>
  <c r="AH188" i="17" s="1"/>
  <c r="BD84" i="17"/>
  <c r="BC84" i="17"/>
  <c r="AK1949" i="17"/>
  <c r="AI1949" i="17"/>
  <c r="AH1949" i="17" s="1"/>
  <c r="AA1949" i="17" s="1"/>
  <c r="AJ1949" i="17"/>
  <c r="AJ56" i="17"/>
  <c r="AI56" i="17"/>
  <c r="AK56" i="17"/>
  <c r="AJ1902" i="17"/>
  <c r="AK1902" i="17"/>
  <c r="AI1902" i="17"/>
  <c r="AH1902" i="17" s="1"/>
  <c r="AA1902" i="17" s="1"/>
  <c r="BD73" i="17"/>
  <c r="BC73" i="17"/>
  <c r="AJ1961" i="17"/>
  <c r="AK1961" i="17"/>
  <c r="AI1961" i="17"/>
  <c r="AH1961" i="17" s="1"/>
  <c r="AA1961" i="17" s="1"/>
  <c r="BC11" i="17"/>
  <c r="BB11" i="17" s="1"/>
  <c r="AZ11" i="17" s="1"/>
  <c r="AX11" i="17" s="1"/>
  <c r="BD11" i="17"/>
  <c r="BD90" i="17"/>
  <c r="BC90" i="17"/>
  <c r="BB90" i="17" s="1"/>
  <c r="AZ90" i="17" s="1"/>
  <c r="AX90" i="17" s="1"/>
  <c r="BD28" i="17"/>
  <c r="BC28" i="17"/>
  <c r="BC32" i="17"/>
  <c r="BD32" i="17"/>
  <c r="AJ1792" i="17"/>
  <c r="AK1792" i="17"/>
  <c r="AI1792" i="17"/>
  <c r="AH1792" i="17" s="1"/>
  <c r="AA1792" i="17" s="1"/>
  <c r="AJ71" i="17"/>
  <c r="AI71" i="17"/>
  <c r="AK71" i="17"/>
  <c r="AJ1802" i="17"/>
  <c r="AI1802" i="17"/>
  <c r="AH1802" i="17" s="1"/>
  <c r="AA1802" i="17" s="1"/>
  <c r="AK1802" i="17"/>
  <c r="AJ1820" i="17"/>
  <c r="AI1820" i="17"/>
  <c r="AH1820" i="17" s="1"/>
  <c r="AA1820" i="17" s="1"/>
  <c r="AK1820" i="17"/>
  <c r="BD7" i="17"/>
  <c r="BC7" i="17"/>
  <c r="AK1818" i="17"/>
  <c r="AJ1818" i="17"/>
  <c r="AI1818" i="17"/>
  <c r="AH1818" i="17" s="1"/>
  <c r="AA1818" i="17" s="1"/>
  <c r="AK1861" i="17"/>
  <c r="AI1861" i="17"/>
  <c r="AJ1861" i="17"/>
  <c r="AJ135" i="17"/>
  <c r="AI135" i="17"/>
  <c r="AK135" i="17"/>
  <c r="BC52" i="17"/>
  <c r="BD52" i="17"/>
  <c r="AK1834" i="17"/>
  <c r="AJ1834" i="17"/>
  <c r="AI1834" i="17"/>
  <c r="AH1834" i="17" s="1"/>
  <c r="AA1834" i="17" s="1"/>
  <c r="AK1852" i="17"/>
  <c r="AJ1852" i="17"/>
  <c r="AI1852" i="17"/>
  <c r="AI1854" i="17"/>
  <c r="AJ1854" i="17"/>
  <c r="AK1854" i="17"/>
  <c r="BC48" i="17"/>
  <c r="BD48" i="17"/>
  <c r="BD66" i="17"/>
  <c r="BC66" i="17"/>
  <c r="BB66" i="17" s="1"/>
  <c r="AZ66" i="17" s="1"/>
  <c r="AX66" i="17" s="1"/>
  <c r="BC78" i="17"/>
  <c r="BD78" i="17"/>
  <c r="AJ170" i="17"/>
  <c r="AK170" i="17"/>
  <c r="AI170" i="17"/>
  <c r="AK1945" i="17"/>
  <c r="AJ1945" i="17"/>
  <c r="AI1945" i="17"/>
  <c r="AH1945" i="17" s="1"/>
  <c r="AA1945" i="17" s="1"/>
  <c r="AJ1900" i="17"/>
  <c r="AK1900" i="17"/>
  <c r="AI1900" i="17"/>
  <c r="AH1900" i="17" s="1"/>
  <c r="AA1900" i="17" s="1"/>
  <c r="AK1965" i="17"/>
  <c r="AI1965" i="17"/>
  <c r="AJ1965" i="17"/>
  <c r="AK1862" i="17"/>
  <c r="AI1862" i="17"/>
  <c r="AH1862" i="17" s="1"/>
  <c r="AA1862" i="17" s="1"/>
  <c r="AJ1862" i="17"/>
  <c r="BD82" i="17"/>
  <c r="BC82" i="17"/>
  <c r="BB82" i="17" s="1"/>
  <c r="AZ82" i="17" s="1"/>
  <c r="AX82" i="17" s="1"/>
  <c r="AK107" i="17"/>
  <c r="AJ107" i="17"/>
  <c r="AI107" i="17"/>
  <c r="AH107" i="17" s="1"/>
  <c r="AB107" i="17" s="1"/>
  <c r="AK1790" i="17"/>
  <c r="AJ1790" i="17"/>
  <c r="AI1790" i="17"/>
  <c r="AK1967" i="17"/>
  <c r="AJ1967" i="17"/>
  <c r="AI1967" i="17"/>
  <c r="BD103" i="17"/>
  <c r="BC103" i="17"/>
  <c r="BB103" i="17" s="1"/>
  <c r="AZ103" i="17" s="1"/>
  <c r="AX103" i="17" s="1"/>
  <c r="AI1786" i="17"/>
  <c r="AJ1786" i="17"/>
  <c r="AK1786" i="17"/>
  <c r="BD30" i="17"/>
  <c r="BC30" i="17"/>
  <c r="BB30" i="17" s="1"/>
  <c r="AZ30" i="17" s="1"/>
  <c r="AX30" i="17" s="1"/>
  <c r="AI167" i="17"/>
  <c r="AK167" i="17"/>
  <c r="AJ167" i="17"/>
  <c r="AK1799" i="17"/>
  <c r="AJ1799" i="17"/>
  <c r="AI1799" i="17"/>
  <c r="AK1822" i="17"/>
  <c r="AJ1822" i="17"/>
  <c r="AI1822" i="17"/>
  <c r="AJ1808" i="17"/>
  <c r="AK1808" i="17"/>
  <c r="AI1808" i="17"/>
  <c r="AK1973" i="17"/>
  <c r="AI1973" i="17"/>
  <c r="AJ1973" i="17"/>
  <c r="AK1791" i="17"/>
  <c r="AI1791" i="17"/>
  <c r="AJ1791" i="17"/>
  <c r="BD19" i="17"/>
  <c r="BC19" i="17"/>
  <c r="AJ64" i="17"/>
  <c r="AK64" i="17"/>
  <c r="AI64" i="17"/>
  <c r="AK1855" i="17"/>
  <c r="AI1855" i="17"/>
  <c r="AJ1855" i="17"/>
  <c r="AK1840" i="17"/>
  <c r="AJ1840" i="17"/>
  <c r="AI1840" i="17"/>
  <c r="AH1840" i="17" s="1"/>
  <c r="AA1840" i="17" s="1"/>
  <c r="AK177" i="17"/>
  <c r="AJ177" i="17"/>
  <c r="AI177" i="17"/>
  <c r="AH177" i="17" s="1"/>
  <c r="AK116" i="17"/>
  <c r="AJ116" i="17"/>
  <c r="AI116" i="17"/>
  <c r="AH116" i="17" s="1"/>
  <c r="AK1933" i="17"/>
  <c r="AI1933" i="17"/>
  <c r="AH1933" i="17" s="1"/>
  <c r="AA1933" i="17" s="1"/>
  <c r="AJ1933" i="17"/>
  <c r="AK1856" i="17"/>
  <c r="AJ1856" i="17"/>
  <c r="AI1856" i="17"/>
  <c r="AJ1866" i="17"/>
  <c r="AI1866" i="17"/>
  <c r="AH1866" i="17" s="1"/>
  <c r="AA1866" i="17" s="1"/>
  <c r="AK1866" i="17"/>
  <c r="AI1884" i="17"/>
  <c r="AH1884" i="17" s="1"/>
  <c r="AA1884" i="17" s="1"/>
  <c r="AJ1884" i="17"/>
  <c r="AK1884" i="17"/>
  <c r="AI1872" i="17"/>
  <c r="AK1872" i="17"/>
  <c r="AJ1872" i="17"/>
  <c r="AJ171" i="17"/>
  <c r="AK171" i="17"/>
  <c r="AI171" i="17"/>
  <c r="AI113" i="17"/>
  <c r="AJ113" i="17"/>
  <c r="AK113" i="17"/>
  <c r="AJ159" i="17"/>
  <c r="AK159" i="17"/>
  <c r="AI159" i="17"/>
  <c r="AH159" i="17" s="1"/>
  <c r="AB159" i="17" s="1"/>
  <c r="AJ1925" i="17"/>
  <c r="AK1925" i="17"/>
  <c r="AI1925" i="17"/>
  <c r="BD10" i="17"/>
  <c r="BC10" i="17"/>
  <c r="BB10" i="17" s="1"/>
  <c r="AZ10" i="17" s="1"/>
  <c r="AX10" i="17" s="1"/>
  <c r="BC26" i="17"/>
  <c r="BD26" i="17"/>
  <c r="BD81" i="17"/>
  <c r="BC81" i="17"/>
  <c r="AK1806" i="17"/>
  <c r="AJ1806" i="17"/>
  <c r="AI1806" i="17"/>
  <c r="AH1806" i="17" s="1"/>
  <c r="AA1806" i="17" s="1"/>
  <c r="AK1983" i="17"/>
  <c r="AI1983" i="17"/>
  <c r="AJ1983" i="17"/>
  <c r="AK1784" i="17"/>
  <c r="AJ1784" i="17"/>
  <c r="AI1784" i="17"/>
  <c r="AH1784" i="17" s="1"/>
  <c r="AA1784" i="17" s="1"/>
  <c r="BD50" i="17"/>
  <c r="BC50" i="17"/>
  <c r="BB50" i="17" s="1"/>
  <c r="AZ50" i="17" s="1"/>
  <c r="AX50" i="17" s="1"/>
  <c r="BD104" i="17"/>
  <c r="BC104" i="17"/>
  <c r="BD62" i="17"/>
  <c r="BC62" i="17"/>
  <c r="BB62" i="17" s="1"/>
  <c r="AZ62" i="17" s="1"/>
  <c r="AX62" i="17" s="1"/>
  <c r="BD20" i="17"/>
  <c r="BC20" i="17"/>
  <c r="BB20" i="17" s="1"/>
  <c r="AZ20" i="17" s="1"/>
  <c r="AX20" i="17" s="1"/>
  <c r="BD49" i="17"/>
  <c r="BC49" i="17"/>
  <c r="BB49" i="17" s="1"/>
  <c r="AZ49" i="17" s="1"/>
  <c r="AX49" i="17" s="1"/>
  <c r="BD21" i="17"/>
  <c r="BC21" i="17"/>
  <c r="AK1915" i="17"/>
  <c r="AI1915" i="17"/>
  <c r="AH1915" i="17" s="1"/>
  <c r="AA1915" i="17" s="1"/>
  <c r="AJ1915" i="17"/>
  <c r="AK1917" i="17"/>
  <c r="AI1917" i="17"/>
  <c r="AJ1917" i="17"/>
  <c r="AJ1814" i="17"/>
  <c r="AK1814" i="17"/>
  <c r="AI1814" i="17"/>
  <c r="AH1814" i="17" s="1"/>
  <c r="AA1814" i="17" s="1"/>
  <c r="BD33" i="17"/>
  <c r="BC33" i="17"/>
  <c r="AK1947" i="17"/>
  <c r="AI1947" i="17"/>
  <c r="AJ1947" i="17"/>
  <c r="AK1935" i="17"/>
  <c r="AI1935" i="17"/>
  <c r="AJ1935" i="17"/>
  <c r="BD3" i="17"/>
  <c r="BC3" i="17"/>
  <c r="AJ29" i="17"/>
  <c r="AI29" i="17"/>
  <c r="AK29" i="17"/>
  <c r="AK1788" i="17"/>
  <c r="AJ1788" i="17"/>
  <c r="AI1788" i="17"/>
  <c r="AH1788" i="17" s="1"/>
  <c r="AA1788" i="17" s="1"/>
  <c r="AK1878" i="17"/>
  <c r="AJ1878" i="17"/>
  <c r="AI1878" i="17"/>
  <c r="AH1878" i="17" s="1"/>
  <c r="AA1878" i="17" s="1"/>
  <c r="BC58" i="17"/>
  <c r="BD58" i="17"/>
  <c r="BD89" i="17"/>
  <c r="BC89" i="17"/>
  <c r="AJ1807" i="17"/>
  <c r="AK1807" i="17"/>
  <c r="AI1807" i="17"/>
  <c r="AK1838" i="17"/>
  <c r="AJ1838" i="17"/>
  <c r="AI1838" i="17"/>
  <c r="AH1838" i="17" s="1"/>
  <c r="AA1838" i="17" s="1"/>
  <c r="AK1824" i="17"/>
  <c r="AJ1824" i="17"/>
  <c r="AI1824" i="17"/>
  <c r="AH1824" i="17" s="1"/>
  <c r="AA1824" i="17" s="1"/>
  <c r="AK1798" i="17"/>
  <c r="AJ1798" i="17"/>
  <c r="AI1798" i="17"/>
  <c r="AH1798" i="17" s="1"/>
  <c r="AA1798" i="17" s="1"/>
  <c r="BC97" i="17"/>
  <c r="BD97" i="17"/>
  <c r="BD67" i="17"/>
  <c r="BC67" i="17"/>
  <c r="AI1919" i="17"/>
  <c r="AJ1919" i="17"/>
  <c r="AK1919" i="17"/>
  <c r="AK1830" i="17"/>
  <c r="AJ1830" i="17"/>
  <c r="AI1830" i="17"/>
  <c r="AH1830" i="17" s="1"/>
  <c r="AA1830" i="17" s="1"/>
  <c r="BC85" i="17"/>
  <c r="BB85" i="17" s="1"/>
  <c r="AZ85" i="17" s="1"/>
  <c r="AX85" i="17" s="1"/>
  <c r="BD85" i="17"/>
  <c r="BD65" i="17"/>
  <c r="BC65" i="17"/>
  <c r="BB65" i="17" s="1"/>
  <c r="AZ65" i="17" s="1"/>
  <c r="AX65" i="17" s="1"/>
  <c r="BC74" i="17"/>
  <c r="BD74" i="17"/>
  <c r="BD2" i="17"/>
  <c r="BC2" i="17"/>
  <c r="BB2" i="17" s="1"/>
  <c r="AZ2" i="17" s="1"/>
  <c r="AX2" i="17" s="1"/>
  <c r="BD86" i="17"/>
  <c r="BC86" i="17"/>
  <c r="AJ41" i="17"/>
  <c r="AI41" i="17"/>
  <c r="AH41" i="17" s="1"/>
  <c r="AK41" i="17"/>
  <c r="AJ1981" i="17"/>
  <c r="AK1981" i="17"/>
  <c r="AI1981" i="17"/>
  <c r="AK1941" i="17"/>
  <c r="AJ1941" i="17"/>
  <c r="AI1941" i="17"/>
  <c r="AH1941" i="17" s="1"/>
  <c r="AA1941" i="17" s="1"/>
  <c r="BC18" i="17"/>
  <c r="BB18" i="17" s="1"/>
  <c r="AZ18" i="17" s="1"/>
  <c r="AX18" i="17" s="1"/>
  <c r="BD18" i="17"/>
  <c r="AJ1804" i="17"/>
  <c r="AI1804" i="17"/>
  <c r="AK1804" i="17"/>
  <c r="AJ1894" i="17"/>
  <c r="AK1894" i="17"/>
  <c r="AI1894" i="17"/>
  <c r="AH1894" i="17" s="1"/>
  <c r="AA1894" i="17" s="1"/>
  <c r="AJ1993" i="17"/>
  <c r="AK1993" i="17"/>
  <c r="AI1993" i="17"/>
  <c r="AI51" i="17"/>
  <c r="AK51" i="17"/>
  <c r="AJ51" i="17"/>
  <c r="AJ24" i="17"/>
  <c r="AI24" i="17"/>
  <c r="AH24" i="17" s="1"/>
  <c r="AK24" i="17"/>
  <c r="AI1869" i="17"/>
  <c r="AH1869" i="17" s="1"/>
  <c r="AA1869" i="17" s="1"/>
  <c r="AK1869" i="17"/>
  <c r="AJ1869" i="17"/>
  <c r="AJ1815" i="17"/>
  <c r="AI1815" i="17"/>
  <c r="AH1815" i="17" s="1"/>
  <c r="AA1815" i="17" s="1"/>
  <c r="AK1815" i="17"/>
  <c r="AK1877" i="17"/>
  <c r="AJ1877" i="17"/>
  <c r="AI1877" i="17"/>
  <c r="AI1850" i="17"/>
  <c r="AH1850" i="17" s="1"/>
  <c r="AA1850" i="17" s="1"/>
  <c r="AK1850" i="17"/>
  <c r="AJ1850" i="17"/>
  <c r="BD76" i="17"/>
  <c r="BC76" i="17"/>
  <c r="AJ93" i="17"/>
  <c r="AK93" i="17"/>
  <c r="AI93" i="17"/>
  <c r="AI1839" i="17"/>
  <c r="AH1839" i="17" s="1"/>
  <c r="AA1839" i="17" s="1"/>
  <c r="AK1839" i="17"/>
  <c r="AJ1839" i="17"/>
  <c r="AJ1929" i="17"/>
  <c r="AK1929" i="17"/>
  <c r="AI1929" i="17"/>
  <c r="AH1929" i="17" s="1"/>
  <c r="AA1929" i="17" s="1"/>
  <c r="AJ73" i="17"/>
  <c r="AI73" i="17"/>
  <c r="AK73" i="17"/>
  <c r="AI1888" i="17"/>
  <c r="AK1888" i="17"/>
  <c r="AJ1888" i="17"/>
  <c r="BD91" i="17"/>
  <c r="BC91" i="17"/>
  <c r="BB91" i="17" s="1"/>
  <c r="AZ91" i="17" s="1"/>
  <c r="AX91" i="17" s="1"/>
  <c r="BC22" i="17"/>
  <c r="BB22" i="17" s="1"/>
  <c r="AZ22" i="17" s="1"/>
  <c r="AX22" i="17" s="1"/>
  <c r="BD22" i="17"/>
  <c r="BC4" i="17"/>
  <c r="BB4" i="17" s="1"/>
  <c r="AZ4" i="17" s="1"/>
  <c r="AX4" i="17" s="1"/>
  <c r="BD4" i="17"/>
  <c r="AJ1977" i="17"/>
  <c r="AK1977" i="17"/>
  <c r="AI1977" i="17"/>
  <c r="BD54" i="17"/>
  <c r="BC54" i="17"/>
  <c r="BB54" i="17" s="1"/>
  <c r="AZ54" i="17" s="1"/>
  <c r="AX54" i="17" s="1"/>
  <c r="BD96" i="17"/>
  <c r="BC96" i="17"/>
  <c r="BB96" i="17" s="1"/>
  <c r="AZ96" i="17" s="1"/>
  <c r="AX96" i="17" s="1"/>
  <c r="AB48" i="17"/>
  <c r="AB85" i="17"/>
  <c r="AH89" i="17"/>
  <c r="AA89" i="17" s="1"/>
  <c r="AC89" i="17" s="1"/>
  <c r="AD89" i="17" s="1"/>
  <c r="AB2164" i="17"/>
  <c r="AD2164" i="17"/>
  <c r="AH120" i="17"/>
  <c r="AA120" i="17" s="1"/>
  <c r="AC120" i="17" s="1"/>
  <c r="AD120" i="17" s="1"/>
  <c r="AB1873" i="17"/>
  <c r="AD1873" i="17"/>
  <c r="AJ192" i="17"/>
  <c r="AK192" i="17"/>
  <c r="AI192" i="17"/>
  <c r="AH192" i="17" s="1"/>
  <c r="AA192" i="17" s="1"/>
  <c r="AC192" i="17" s="1"/>
  <c r="AD192" i="17" s="1"/>
  <c r="AD2152" i="17"/>
  <c r="AB2152" i="17"/>
  <c r="AJ129" i="17"/>
  <c r="AK129" i="17"/>
  <c r="AI129" i="17"/>
  <c r="AI104" i="17"/>
  <c r="AJ104" i="17"/>
  <c r="AH104" i="17" s="1"/>
  <c r="AK104" i="17"/>
  <c r="AJ65" i="17"/>
  <c r="AK65" i="17"/>
  <c r="AI65" i="17"/>
  <c r="AH65" i="17" s="1"/>
  <c r="AK182" i="17"/>
  <c r="AJ182" i="17"/>
  <c r="AI182" i="17"/>
  <c r="AB1992" i="17"/>
  <c r="AD1992" i="17"/>
  <c r="AK120" i="17"/>
  <c r="AD1910" i="17"/>
  <c r="AB1910" i="17"/>
  <c r="AD2177" i="17"/>
  <c r="AB2177" i="17"/>
  <c r="AJ83" i="17"/>
  <c r="AI83" i="17"/>
  <c r="AH83" i="17" s="1"/>
  <c r="AK83" i="17"/>
  <c r="AJ138" i="17"/>
  <c r="AI138" i="17"/>
  <c r="AH138" i="17" s="1"/>
  <c r="AK138" i="17"/>
  <c r="AD1805" i="17"/>
  <c r="AB1805" i="17"/>
  <c r="AD2228" i="17"/>
  <c r="AB2228" i="17"/>
  <c r="AB98" i="17"/>
  <c r="AB2127" i="17"/>
  <c r="AD2127" i="17"/>
  <c r="AJ36" i="17"/>
  <c r="AK36" i="17"/>
  <c r="AI36" i="17"/>
  <c r="AD2045" i="17"/>
  <c r="AB2045" i="17"/>
  <c r="AI68" i="17"/>
  <c r="AH68" i="17" s="1"/>
  <c r="AJ68" i="17"/>
  <c r="AK68" i="17"/>
  <c r="AB2013" i="17"/>
  <c r="AD2013" i="17"/>
  <c r="AD2113" i="17"/>
  <c r="AB2113" i="17"/>
  <c r="AI105" i="17"/>
  <c r="AJ105" i="17"/>
  <c r="AK105" i="17"/>
  <c r="AJ30" i="17"/>
  <c r="AI30" i="17"/>
  <c r="AH30" i="17" s="1"/>
  <c r="AK30" i="17"/>
  <c r="AH140" i="17"/>
  <c r="AH118" i="17"/>
  <c r="AH158" i="17"/>
  <c r="AA158" i="17" s="1"/>
  <c r="AC158" i="17" s="1"/>
  <c r="AD158" i="17" s="1"/>
  <c r="AH136" i="17"/>
  <c r="AB2245" i="17"/>
  <c r="AD2245" i="17"/>
  <c r="AB115" i="17"/>
  <c r="AA115" i="17"/>
  <c r="AC115" i="17" s="1"/>
  <c r="AD115" i="17" s="1"/>
  <c r="AB166" i="17"/>
  <c r="AB1930" i="17"/>
  <c r="AD1930" i="17"/>
  <c r="AD2096" i="17"/>
  <c r="AB2096" i="17"/>
  <c r="AB2112" i="17"/>
  <c r="AD2112" i="17"/>
  <c r="AA47" i="17"/>
  <c r="AC47" i="17" s="1"/>
  <c r="AD47" i="17" s="1"/>
  <c r="AB2565" i="17"/>
  <c r="AD2565" i="17"/>
  <c r="AA87" i="17"/>
  <c r="AC87" i="17" s="1"/>
  <c r="AD87" i="17" s="1"/>
  <c r="AB87" i="17"/>
  <c r="AD2365" i="17"/>
  <c r="AB2365" i="17"/>
  <c r="AI119" i="17"/>
  <c r="AJ119" i="17"/>
  <c r="AK119" i="17"/>
  <c r="AK101" i="17"/>
  <c r="AI101" i="17"/>
  <c r="AJ101" i="17"/>
  <c r="AI72" i="17"/>
  <c r="AJ72" i="17"/>
  <c r="AH72" i="17" s="1"/>
  <c r="AK72" i="17"/>
  <c r="AB2225" i="17"/>
  <c r="AD2225" i="17"/>
  <c r="AJ31" i="17"/>
  <c r="AI31" i="17"/>
  <c r="AH31" i="17" s="1"/>
  <c r="AK31" i="17"/>
  <c r="AB2145" i="17"/>
  <c r="AD2145" i="17"/>
  <c r="AB2209" i="17"/>
  <c r="AD2209" i="17"/>
  <c r="AH77" i="17"/>
  <c r="AD2072" i="17"/>
  <c r="AB2072" i="17"/>
  <c r="AB2024" i="17"/>
  <c r="AD2024" i="17"/>
  <c r="AB2352" i="17"/>
  <c r="AD2352" i="17"/>
  <c r="AD2237" i="17"/>
  <c r="AB2237" i="17"/>
  <c r="AB69" i="17"/>
  <c r="AA69" i="17"/>
  <c r="AC69" i="17" s="1"/>
  <c r="AD69" i="17" s="1"/>
  <c r="AB1785" i="17"/>
  <c r="AD1785" i="17"/>
  <c r="AB2136" i="17"/>
  <c r="AD2136" i="17"/>
  <c r="AK149" i="17"/>
  <c r="AJ149" i="17"/>
  <c r="AI149" i="17"/>
  <c r="AK145" i="17"/>
  <c r="AI145" i="17"/>
  <c r="AJ145" i="17"/>
  <c r="AI67" i="17"/>
  <c r="AJ67" i="17"/>
  <c r="AK67" i="17"/>
  <c r="AJ52" i="17"/>
  <c r="AI52" i="17"/>
  <c r="AK52" i="17"/>
  <c r="AJ44" i="17"/>
  <c r="AI44" i="17"/>
  <c r="AK44" i="17"/>
  <c r="AK123" i="17"/>
  <c r="AI123" i="17"/>
  <c r="AJ123" i="17"/>
  <c r="AK27" i="17"/>
  <c r="AI27" i="17"/>
  <c r="AJ27" i="17"/>
  <c r="AI90" i="17"/>
  <c r="AJ90" i="17"/>
  <c r="AK90" i="17"/>
  <c r="AJ181" i="17"/>
  <c r="AI181" i="17"/>
  <c r="AK181" i="17"/>
  <c r="AJ28" i="17"/>
  <c r="AI28" i="17"/>
  <c r="AK28" i="17"/>
  <c r="AI155" i="17"/>
  <c r="AK155" i="17"/>
  <c r="AJ155" i="17"/>
  <c r="AJ179" i="17"/>
  <c r="AI179" i="17"/>
  <c r="AK179" i="17"/>
  <c r="AK176" i="17"/>
  <c r="AJ176" i="17"/>
  <c r="AI176" i="17"/>
  <c r="AJ108" i="17"/>
  <c r="AI108" i="17"/>
  <c r="AK108" i="17"/>
  <c r="AJ79" i="17"/>
  <c r="AI79" i="17"/>
  <c r="AH79" i="17" s="1"/>
  <c r="AK79" i="17"/>
  <c r="AJ150" i="17"/>
  <c r="AK150" i="17"/>
  <c r="AI150" i="17"/>
  <c r="AJ131" i="17"/>
  <c r="AI131" i="17"/>
  <c r="AK131" i="17"/>
  <c r="AK191" i="17"/>
  <c r="AJ191" i="17"/>
  <c r="AI191" i="17"/>
  <c r="AJ156" i="17"/>
  <c r="AI156" i="17"/>
  <c r="AK156" i="17"/>
  <c r="AI139" i="17"/>
  <c r="AK139" i="17"/>
  <c r="AJ139" i="17"/>
  <c r="AI124" i="17"/>
  <c r="AJ124" i="17"/>
  <c r="AK124" i="17"/>
  <c r="AK84" i="17"/>
  <c r="AJ84" i="17"/>
  <c r="AI84" i="17"/>
  <c r="AJ92" i="17"/>
  <c r="AI92" i="17"/>
  <c r="AH92" i="17" s="1"/>
  <c r="AK92" i="17"/>
  <c r="AB177" i="17"/>
  <c r="AA177" i="17"/>
  <c r="AC177" i="17" s="1"/>
  <c r="AD177" i="17" s="1"/>
  <c r="AB76" i="17"/>
  <c r="AA76" i="17"/>
  <c r="AC76" i="17" s="1"/>
  <c r="AD76" i="17" s="1"/>
  <c r="AH80" i="17"/>
  <c r="AH86" i="17"/>
  <c r="AH57" i="17"/>
  <c r="AA42" i="17"/>
  <c r="AC42" i="17" s="1"/>
  <c r="AD42" i="17" s="1"/>
  <c r="AB42" i="17"/>
  <c r="AB21" i="17"/>
  <c r="AA21" i="17"/>
  <c r="AC21" i="17" s="1"/>
  <c r="AD21" i="17" s="1"/>
  <c r="AB121" i="17"/>
  <c r="AH22" i="17"/>
  <c r="AH168" i="17"/>
  <c r="AA183" i="17"/>
  <c r="AC183" i="17" s="1"/>
  <c r="AD183" i="17" s="1"/>
  <c r="AB183" i="17"/>
  <c r="AB109" i="17"/>
  <c r="AA109" i="17"/>
  <c r="AC109" i="17" s="1"/>
  <c r="AD109" i="17" s="1"/>
  <c r="AB187" i="17"/>
  <c r="AA187" i="17"/>
  <c r="AC187" i="17" s="1"/>
  <c r="AD187" i="17" s="1"/>
  <c r="AB118" i="17"/>
  <c r="AA118" i="17"/>
  <c r="AC118" i="17" s="1"/>
  <c r="AD118" i="17" s="1"/>
  <c r="AB158" i="17"/>
  <c r="AB136" i="17"/>
  <c r="AA136" i="17"/>
  <c r="AC136" i="17" s="1"/>
  <c r="AD136" i="17" s="1"/>
  <c r="AB39" i="17"/>
  <c r="AA39" i="17"/>
  <c r="AC39" i="17" s="1"/>
  <c r="AD39" i="17" s="1"/>
  <c r="AA40" i="17"/>
  <c r="AC40" i="17" s="1"/>
  <c r="AD40" i="17" s="1"/>
  <c r="AB40" i="17"/>
  <c r="AB186" i="17"/>
  <c r="AA186" i="17"/>
  <c r="AC186" i="17" s="1"/>
  <c r="AD186" i="17" s="1"/>
  <c r="AA110" i="17"/>
  <c r="AC110" i="17" s="1"/>
  <c r="AD110" i="17" s="1"/>
  <c r="AB110" i="17"/>
  <c r="AA132" i="17"/>
  <c r="AC132" i="17" s="1"/>
  <c r="AD132" i="17" s="1"/>
  <c r="AB132" i="17"/>
  <c r="AB97" i="17"/>
  <c r="AA97" i="17"/>
  <c r="AC97" i="17" s="1"/>
  <c r="AD97" i="17" s="1"/>
  <c r="AB25" i="17"/>
  <c r="AA25" i="17"/>
  <c r="AC25" i="17" s="1"/>
  <c r="AD25" i="17" s="1"/>
  <c r="AH147" i="17"/>
  <c r="AH96" i="17"/>
  <c r="AH142" i="17"/>
  <c r="AH193" i="17"/>
  <c r="AH172" i="17"/>
  <c r="AH60" i="17"/>
  <c r="AB163" i="17"/>
  <c r="AA163" i="17"/>
  <c r="AC163" i="17" s="1"/>
  <c r="AD163" i="17" s="1"/>
  <c r="AB38" i="17"/>
  <c r="AA38" i="17"/>
  <c r="AC38" i="17" s="1"/>
  <c r="AD38" i="17" s="1"/>
  <c r="AB88" i="17"/>
  <c r="AA88" i="17"/>
  <c r="AC88" i="17" s="1"/>
  <c r="AD88" i="17" s="1"/>
  <c r="AA103" i="17"/>
  <c r="AC103" i="17" s="1"/>
  <c r="AD103" i="17" s="1"/>
  <c r="AB103" i="17"/>
  <c r="AH173" i="17"/>
  <c r="AB89" i="17"/>
  <c r="AH50" i="17"/>
  <c r="AH185" i="17"/>
  <c r="AA134" i="17"/>
  <c r="AC134" i="17" s="1"/>
  <c r="AD134" i="17" s="1"/>
  <c r="AB134" i="17"/>
  <c r="AB133" i="17"/>
  <c r="AA133" i="17"/>
  <c r="AC133" i="17" s="1"/>
  <c r="AD133" i="17" s="1"/>
  <c r="AA174" i="17"/>
  <c r="AC174" i="17" s="1"/>
  <c r="AD174" i="17" s="1"/>
  <c r="AB174" i="17"/>
  <c r="AB32" i="17"/>
  <c r="AA32" i="17"/>
  <c r="AC32" i="17" s="1"/>
  <c r="AD32" i="17" s="1"/>
  <c r="AA195" i="17"/>
  <c r="AC195" i="17" s="1"/>
  <c r="AD195" i="17" s="1"/>
  <c r="AB195" i="17"/>
  <c r="AA54" i="17"/>
  <c r="AC54" i="17" s="1"/>
  <c r="AD54" i="17" s="1"/>
  <c r="AB54" i="17"/>
  <c r="AH114" i="17"/>
  <c r="AB151" i="17"/>
  <c r="AA151" i="17"/>
  <c r="AC151" i="17" s="1"/>
  <c r="AD151" i="17" s="1"/>
  <c r="AH102" i="17"/>
  <c r="AJ200" i="17"/>
  <c r="AK200" i="17"/>
  <c r="AI200" i="17"/>
  <c r="AI198" i="17"/>
  <c r="AJ198" i="17"/>
  <c r="AK198" i="17"/>
  <c r="AK194" i="17"/>
  <c r="AI194" i="17"/>
  <c r="AJ194" i="17"/>
  <c r="AI201" i="17"/>
  <c r="AJ201" i="17"/>
  <c r="AK201" i="17"/>
  <c r="AI202" i="17"/>
  <c r="AJ202" i="17"/>
  <c r="AK202" i="17"/>
  <c r="AI199" i="17"/>
  <c r="AJ199" i="17"/>
  <c r="AK199" i="17"/>
  <c r="V7" i="13"/>
  <c r="O187" i="12"/>
  <c r="O317" i="12"/>
  <c r="O136" i="12"/>
  <c r="O215" i="12"/>
  <c r="O196" i="12"/>
  <c r="O286" i="12"/>
  <c r="O93" i="12"/>
  <c r="O235" i="12"/>
  <c r="O337" i="12"/>
  <c r="O242" i="12"/>
  <c r="O121" i="12"/>
  <c r="O259" i="12"/>
  <c r="O54" i="12"/>
  <c r="O76" i="12"/>
  <c r="O141" i="12"/>
  <c r="O216" i="12"/>
  <c r="O34" i="12"/>
  <c r="O169" i="12"/>
  <c r="O122" i="12"/>
  <c r="O183" i="12"/>
  <c r="O312" i="12"/>
  <c r="O131" i="12"/>
  <c r="O265" i="12"/>
  <c r="O55" i="12"/>
  <c r="O116" i="12"/>
  <c r="O252" i="12"/>
  <c r="O71" i="12"/>
  <c r="O284" i="12"/>
  <c r="O239" i="12"/>
  <c r="O28" i="12"/>
  <c r="O340" i="12"/>
  <c r="O189" i="12"/>
  <c r="O109" i="12"/>
  <c r="O285" i="12"/>
  <c r="O79" i="12"/>
  <c r="O96" i="12"/>
  <c r="O213" i="12"/>
  <c r="O41" i="12"/>
  <c r="O118" i="12"/>
  <c r="O336" i="12"/>
  <c r="O335" i="12"/>
  <c r="O120" i="12"/>
  <c r="O262" i="12"/>
  <c r="O73" i="12"/>
  <c r="O261" i="12"/>
  <c r="O250" i="12"/>
  <c r="O219" i="12"/>
  <c r="O39" i="12"/>
  <c r="O168" i="12"/>
  <c r="O303" i="12"/>
  <c r="O276" i="12"/>
  <c r="O66" i="12"/>
  <c r="O192" i="12"/>
  <c r="O310" i="12"/>
  <c r="O138" i="12"/>
  <c r="O199" i="12"/>
  <c r="O153" i="12"/>
  <c r="O291" i="12"/>
  <c r="O86" i="12"/>
  <c r="O164" i="12"/>
  <c r="O229" i="12"/>
  <c r="O249" i="12"/>
  <c r="O64" i="12"/>
  <c r="O182" i="12"/>
  <c r="O101" i="12"/>
  <c r="O178" i="12"/>
  <c r="O230" i="12"/>
  <c r="O117" i="12"/>
  <c r="O67" i="12"/>
  <c r="O205" i="12"/>
  <c r="O99" i="12"/>
  <c r="O74" i="12"/>
  <c r="O163" i="12"/>
  <c r="O175" i="12"/>
  <c r="O33" i="12"/>
  <c r="O108" i="12"/>
  <c r="O174" i="12"/>
  <c r="O266" i="12"/>
  <c r="O244" i="12"/>
  <c r="O277" i="12"/>
  <c r="O301" i="12"/>
  <c r="O57" i="12"/>
  <c r="O195" i="12"/>
  <c r="O329" i="12"/>
  <c r="O231" i="12"/>
  <c r="O292" i="12"/>
  <c r="O152" i="12"/>
  <c r="O294" i="12"/>
  <c r="O105" i="12"/>
  <c r="O341" i="12"/>
  <c r="O338" i="12"/>
  <c r="O322" i="12"/>
  <c r="O129" i="12"/>
  <c r="O243" i="12"/>
  <c r="O172" i="12"/>
  <c r="O237" i="12"/>
  <c r="O98" i="12"/>
  <c r="O224" i="12"/>
  <c r="O342" i="12"/>
  <c r="O218" i="12"/>
  <c r="O279" i="12"/>
  <c r="O194" i="12"/>
  <c r="O320" i="12"/>
  <c r="O115" i="12"/>
  <c r="O151" i="12"/>
  <c r="O212" i="12"/>
  <c r="O288" i="12"/>
  <c r="O170" i="12"/>
  <c r="O32" i="12"/>
  <c r="O271" i="12"/>
  <c r="O193" i="12"/>
  <c r="O37" i="12"/>
  <c r="O225" i="12"/>
  <c r="O204" i="12"/>
  <c r="O142" i="12"/>
  <c r="O90" i="12"/>
  <c r="O264" i="12"/>
  <c r="O38" i="12"/>
  <c r="O106" i="12"/>
  <c r="O91" i="12"/>
  <c r="O309" i="12"/>
  <c r="O313" i="12"/>
  <c r="O128" i="12"/>
  <c r="O246" i="12"/>
  <c r="O269" i="12"/>
  <c r="O22" i="12"/>
  <c r="O89" i="12"/>
  <c r="O227" i="12"/>
  <c r="O23" i="12"/>
  <c r="O311" i="12"/>
  <c r="O52" i="12"/>
  <c r="O255" i="12"/>
  <c r="O78" i="12"/>
  <c r="O176" i="12"/>
  <c r="O234" i="12"/>
  <c r="O295" i="12"/>
  <c r="O30" i="12"/>
  <c r="O161" i="12"/>
  <c r="O275" i="12"/>
  <c r="O260" i="12"/>
  <c r="O325" i="12"/>
  <c r="O127" i="12"/>
  <c r="O257" i="12"/>
  <c r="O49" i="12"/>
  <c r="O197" i="12"/>
  <c r="O274" i="12"/>
  <c r="O75" i="12"/>
  <c r="O45" i="12"/>
  <c r="O107" i="12"/>
  <c r="O132" i="12"/>
  <c r="O171" i="12"/>
  <c r="O300" i="12"/>
  <c r="O331" i="12"/>
  <c r="O149" i="12"/>
  <c r="O104" i="12"/>
  <c r="O186" i="12"/>
  <c r="O214" i="12"/>
  <c r="O130" i="12"/>
  <c r="O92" i="12"/>
  <c r="O323" i="12"/>
  <c r="O185" i="12"/>
  <c r="O258" i="12"/>
  <c r="O65" i="12"/>
  <c r="O179" i="12"/>
  <c r="O327" i="12"/>
  <c r="O69" i="12"/>
  <c r="O35" i="12"/>
  <c r="O160" i="12"/>
  <c r="O278" i="12"/>
  <c r="O51" i="12"/>
  <c r="O62" i="12"/>
  <c r="O188" i="12"/>
  <c r="O334" i="12"/>
  <c r="O113" i="12"/>
  <c r="O268" i="12"/>
  <c r="O333" i="12"/>
  <c r="O287" i="12"/>
  <c r="O110" i="12"/>
  <c r="O208" i="12"/>
  <c r="O314" i="12"/>
  <c r="O53" i="12"/>
  <c r="O60" i="12"/>
  <c r="O206" i="12"/>
  <c r="O304" i="12"/>
  <c r="O247" i="12"/>
  <c r="O308" i="12"/>
  <c r="O40" i="12"/>
  <c r="O140" i="12"/>
  <c r="O201" i="12"/>
  <c r="O228" i="12"/>
  <c r="O233" i="12"/>
  <c r="O77" i="12"/>
  <c r="O297" i="12"/>
  <c r="O245" i="12"/>
  <c r="O150" i="12"/>
  <c r="O315" i="12"/>
  <c r="O272" i="12"/>
  <c r="O238" i="12"/>
  <c r="O296" i="12"/>
  <c r="O80" i="12"/>
  <c r="O166" i="12"/>
  <c r="O191" i="12"/>
  <c r="O321" i="12"/>
  <c r="O112" i="12"/>
  <c r="O58" i="12"/>
  <c r="O119" i="12"/>
  <c r="O290" i="12"/>
  <c r="O97" i="12"/>
  <c r="O211" i="12"/>
  <c r="O84" i="12"/>
  <c r="O318" i="12"/>
  <c r="O125" i="12"/>
  <c r="O267" i="12"/>
  <c r="O27" i="12"/>
  <c r="O330" i="12"/>
  <c r="O94" i="12"/>
  <c r="O220" i="12"/>
  <c r="O42" i="12"/>
  <c r="O145" i="12"/>
  <c r="O36" i="12"/>
  <c r="O190" i="12"/>
  <c r="O316" i="12"/>
  <c r="O139" i="12"/>
  <c r="O241" i="12"/>
  <c r="O293" i="12"/>
  <c r="O126" i="12"/>
  <c r="O83" i="12"/>
  <c r="O158" i="12"/>
  <c r="O147" i="12"/>
  <c r="O222" i="12"/>
  <c r="O307" i="12"/>
  <c r="O59" i="12"/>
  <c r="O339" i="12"/>
  <c r="O155" i="12"/>
  <c r="O240" i="12"/>
  <c r="O281" i="12"/>
  <c r="O236" i="12"/>
  <c r="O324" i="12"/>
  <c r="O306" i="12"/>
  <c r="O263" i="12"/>
  <c r="O289" i="12"/>
  <c r="O124" i="12"/>
  <c r="O270" i="12"/>
  <c r="O48" i="12"/>
  <c r="O100" i="12"/>
  <c r="O165" i="12"/>
  <c r="O223" i="12"/>
  <c r="O47" i="12"/>
  <c r="O144" i="12"/>
  <c r="O146" i="12"/>
  <c r="O251" i="12"/>
  <c r="O70" i="12"/>
  <c r="O200" i="12"/>
  <c r="O68" i="12"/>
  <c r="O44" i="12"/>
  <c r="O26" i="12"/>
  <c r="O157" i="12"/>
  <c r="O299" i="12"/>
  <c r="O114" i="12"/>
  <c r="O87" i="12"/>
  <c r="O123" i="12"/>
  <c r="O253" i="12"/>
  <c r="O72" i="12"/>
  <c r="O46" i="12"/>
  <c r="O21" i="12"/>
  <c r="O88" i="12"/>
  <c r="O177" i="12"/>
  <c r="O248" i="12"/>
  <c r="O209" i="12"/>
  <c r="O280" i="12"/>
  <c r="O273" i="12"/>
  <c r="O24" i="12"/>
  <c r="O202" i="12"/>
  <c r="O217" i="12"/>
  <c r="O135" i="12"/>
  <c r="O29" i="12"/>
  <c r="O181" i="12"/>
  <c r="O111" i="12"/>
  <c r="O207" i="12"/>
  <c r="O25" i="12"/>
  <c r="O50" i="12"/>
  <c r="O254" i="12"/>
  <c r="O61" i="12"/>
  <c r="O203" i="12"/>
  <c r="O305" i="12"/>
  <c r="O154" i="12"/>
  <c r="O31" i="12"/>
  <c r="O156" i="12"/>
  <c r="O302" i="12"/>
  <c r="O81" i="12"/>
  <c r="O180" i="12"/>
  <c r="O184" i="12"/>
  <c r="O326" i="12"/>
  <c r="O137" i="12"/>
  <c r="O43" i="12"/>
  <c r="O103" i="12"/>
  <c r="O283" i="12"/>
  <c r="O102" i="12"/>
  <c r="O232" i="12"/>
  <c r="O148" i="12"/>
  <c r="O133" i="12"/>
  <c r="O56" i="12"/>
  <c r="O198" i="12"/>
  <c r="O328" i="12"/>
  <c r="O85" i="12"/>
  <c r="O82" i="12"/>
  <c r="O162" i="12"/>
  <c r="O173" i="12"/>
  <c r="O226" i="12"/>
  <c r="O210" i="12"/>
  <c r="O63" i="12"/>
  <c r="O298" i="12"/>
  <c r="O95" i="12"/>
  <c r="O143" i="12"/>
  <c r="O319" i="12"/>
  <c r="O332" i="12"/>
  <c r="O134" i="12"/>
  <c r="O167" i="12"/>
  <c r="O159" i="12"/>
  <c r="O221" i="12"/>
  <c r="O256" i="12"/>
  <c r="O282" i="12"/>
  <c r="O7" i="12"/>
  <c r="E4" i="12" s="1"/>
  <c r="E14" i="13"/>
  <c r="O74" i="18"/>
  <c r="O75" i="18"/>
  <c r="O296" i="18"/>
  <c r="O71" i="18"/>
  <c r="O288" i="18"/>
  <c r="O84" i="18"/>
  <c r="O200" i="18"/>
  <c r="O26" i="18"/>
  <c r="O342" i="18"/>
  <c r="O195" i="18"/>
  <c r="O103" i="18"/>
  <c r="O320" i="18"/>
  <c r="O116" i="18"/>
  <c r="O192" i="18"/>
  <c r="O308" i="18"/>
  <c r="O135" i="18"/>
  <c r="O66" i="18"/>
  <c r="O169" i="18"/>
  <c r="O208" i="18"/>
  <c r="O317" i="18"/>
  <c r="O29" i="18"/>
  <c r="O265" i="18"/>
  <c r="O56" i="18"/>
  <c r="O224" i="18"/>
  <c r="O92" i="18"/>
  <c r="O268" i="18"/>
  <c r="O234" i="18"/>
  <c r="O99" i="18"/>
  <c r="O213" i="18"/>
  <c r="O328" i="18"/>
  <c r="O42" i="18"/>
  <c r="O201" i="18"/>
  <c r="O24" i="18"/>
  <c r="O147" i="18"/>
  <c r="O221" i="18"/>
  <c r="O250" i="18"/>
  <c r="O238" i="18"/>
  <c r="O96" i="18"/>
  <c r="O151" i="18"/>
  <c r="O40" i="18"/>
  <c r="O324" i="18"/>
  <c r="O187" i="18"/>
  <c r="O294" i="18"/>
  <c r="O291" i="18"/>
  <c r="O218" i="18"/>
  <c r="O217" i="18"/>
  <c r="O219" i="18"/>
  <c r="O326" i="18"/>
  <c r="O323" i="18"/>
  <c r="O38" i="18"/>
  <c r="O298" i="18"/>
  <c r="O207" i="18"/>
  <c r="O270" i="18"/>
  <c r="O134" i="18"/>
  <c r="O225" i="18"/>
  <c r="O130" i="18"/>
  <c r="O120" i="18"/>
  <c r="O184" i="18"/>
  <c r="O64" i="18"/>
  <c r="O271" i="18"/>
  <c r="O333" i="18"/>
  <c r="O67" i="18"/>
  <c r="O106" i="18"/>
  <c r="O189" i="18"/>
  <c r="O104" i="18"/>
  <c r="O140" i="18"/>
  <c r="O107" i="18"/>
  <c r="O220" i="18"/>
  <c r="O272" i="18"/>
  <c r="O186" i="18"/>
  <c r="O210" i="18"/>
  <c r="O48" i="18"/>
  <c r="O91" i="18"/>
  <c r="O136" i="18"/>
  <c r="O170" i="18"/>
  <c r="O246" i="18"/>
  <c r="O226" i="18"/>
  <c r="O31" i="18"/>
  <c r="O202" i="18"/>
  <c r="O307" i="18"/>
  <c r="O105" i="18"/>
  <c r="O309" i="18"/>
  <c r="O149" i="18"/>
  <c r="O340" i="18"/>
  <c r="O339" i="18"/>
  <c r="O137" i="18"/>
  <c r="O341" i="18"/>
  <c r="O72" i="18"/>
  <c r="O46" i="18"/>
  <c r="O82" i="18"/>
  <c r="O277" i="18"/>
  <c r="O255" i="18"/>
  <c r="O57" i="18"/>
  <c r="O241" i="18"/>
  <c r="O155" i="18"/>
  <c r="O168" i="18"/>
  <c r="O150" i="18"/>
  <c r="O305" i="18"/>
  <c r="O176" i="18"/>
  <c r="O284" i="18"/>
  <c r="O55" i="18"/>
  <c r="O158" i="18"/>
  <c r="O117" i="18"/>
  <c r="O180" i="18"/>
  <c r="O165" i="18"/>
  <c r="O59" i="18"/>
  <c r="O68" i="18"/>
  <c r="O34" i="18"/>
  <c r="O214" i="18"/>
  <c r="O194" i="18"/>
  <c r="O330" i="18"/>
  <c r="O25" i="18"/>
  <c r="O245" i="18"/>
  <c r="O273" i="18"/>
  <c r="O198" i="18"/>
  <c r="O95" i="18"/>
  <c r="O286" i="18"/>
  <c r="O311" i="18"/>
  <c r="O77" i="18"/>
  <c r="O281" i="18"/>
  <c r="O132" i="18"/>
  <c r="O318" i="18"/>
  <c r="O22" i="18"/>
  <c r="O109" i="18"/>
  <c r="O313" i="18"/>
  <c r="O179" i="18"/>
  <c r="O188" i="18"/>
  <c r="O159" i="18"/>
  <c r="O35" i="18"/>
  <c r="O243" i="18"/>
  <c r="O45" i="18"/>
  <c r="O297" i="18"/>
  <c r="O157" i="18"/>
  <c r="O161" i="18"/>
  <c r="O263" i="18"/>
  <c r="O152" i="18"/>
  <c r="O196" i="18"/>
  <c r="O27" i="18"/>
  <c r="O299" i="18"/>
  <c r="O182" i="18"/>
  <c r="O60" i="18"/>
  <c r="O181" i="18"/>
  <c r="O222" i="18"/>
  <c r="O133" i="18"/>
  <c r="O88" i="18"/>
  <c r="O252" i="18"/>
  <c r="O58" i="18"/>
  <c r="O325" i="18"/>
  <c r="O302" i="18"/>
  <c r="O185" i="18"/>
  <c r="O125" i="18"/>
  <c r="O126" i="18"/>
  <c r="O37" i="18"/>
  <c r="O51" i="18"/>
  <c r="O21" i="18"/>
  <c r="O292" i="18"/>
  <c r="O61" i="18"/>
  <c r="O235" i="18"/>
  <c r="O153" i="18"/>
  <c r="O90" i="18"/>
  <c r="O145" i="18"/>
  <c r="O314" i="18"/>
  <c r="O216" i="18"/>
  <c r="O143" i="18"/>
  <c r="O206" i="18"/>
  <c r="O98" i="18"/>
  <c r="O146" i="18"/>
  <c r="O242" i="18"/>
  <c r="O114" i="18"/>
  <c r="O100" i="18"/>
  <c r="O290" i="18"/>
  <c r="O171" i="18"/>
  <c r="O276" i="18"/>
  <c r="O78" i="18"/>
  <c r="O334" i="18"/>
  <c r="O249" i="18"/>
  <c r="O70" i="18"/>
  <c r="O163" i="18"/>
  <c r="O260" i="18"/>
  <c r="O261" i="18"/>
  <c r="O113" i="18"/>
  <c r="O36" i="18"/>
  <c r="O197" i="18"/>
  <c r="O239" i="18"/>
  <c r="O178" i="18"/>
  <c r="O115" i="18"/>
  <c r="O233" i="18"/>
  <c r="O228" i="18"/>
  <c r="O236" i="18"/>
  <c r="O69" i="18"/>
  <c r="O172" i="18"/>
  <c r="O237" i="18"/>
  <c r="O209" i="18"/>
  <c r="O97" i="18"/>
  <c r="O274" i="18"/>
  <c r="O122" i="18"/>
  <c r="O322" i="18"/>
  <c r="O203" i="18"/>
  <c r="O285" i="18"/>
  <c r="O193" i="18"/>
  <c r="O331" i="18"/>
  <c r="O293" i="18"/>
  <c r="O287" i="18"/>
  <c r="O310" i="18"/>
  <c r="O267" i="18"/>
  <c r="O83" i="18"/>
  <c r="O86" i="18"/>
  <c r="O312" i="18"/>
  <c r="O190" i="18"/>
  <c r="O102" i="18"/>
  <c r="O50" i="18"/>
  <c r="O119" i="18"/>
  <c r="O266" i="18"/>
  <c r="O33" i="18"/>
  <c r="O123" i="18"/>
  <c r="O89" i="18"/>
  <c r="O191" i="18"/>
  <c r="O49" i="18"/>
  <c r="O111" i="18"/>
  <c r="O129" i="18"/>
  <c r="O306" i="18"/>
  <c r="O283" i="18"/>
  <c r="O127" i="18"/>
  <c r="O174" i="18"/>
  <c r="O279" i="18"/>
  <c r="O240" i="18"/>
  <c r="O63" i="18"/>
  <c r="O39" i="18"/>
  <c r="O53" i="18"/>
  <c r="O154" i="18"/>
  <c r="O139" i="18"/>
  <c r="O211" i="18"/>
  <c r="O336" i="18"/>
  <c r="O199" i="18"/>
  <c r="O215" i="18"/>
  <c r="O175" i="18"/>
  <c r="O275" i="18"/>
  <c r="O253" i="18"/>
  <c r="O30" i="18"/>
  <c r="O76" i="18"/>
  <c r="O257" i="18"/>
  <c r="O300" i="18"/>
  <c r="O32" i="18"/>
  <c r="O80" i="18"/>
  <c r="O160" i="18"/>
  <c r="O319" i="18"/>
  <c r="O335" i="18"/>
  <c r="O295" i="18"/>
  <c r="O73" i="18"/>
  <c r="O85" i="18"/>
  <c r="O264" i="18"/>
  <c r="O280" i="18"/>
  <c r="O301" i="18"/>
  <c r="O205" i="18"/>
  <c r="O232" i="18"/>
  <c r="O244" i="18"/>
  <c r="O166" i="18"/>
  <c r="O337" i="18"/>
  <c r="O62" i="18"/>
  <c r="O278" i="18"/>
  <c r="O230" i="18"/>
  <c r="O144" i="18"/>
  <c r="O227" i="18"/>
  <c r="O108" i="18"/>
  <c r="O212" i="18"/>
  <c r="O259" i="18"/>
  <c r="O332" i="18"/>
  <c r="O248" i="18"/>
  <c r="O183" i="18"/>
  <c r="O128" i="18"/>
  <c r="O223" i="18"/>
  <c r="O101" i="18"/>
  <c r="O44" i="18"/>
  <c r="O269" i="18"/>
  <c r="O141" i="18"/>
  <c r="O138" i="18"/>
  <c r="O148" i="18"/>
  <c r="O79" i="18"/>
  <c r="O124" i="18"/>
  <c r="O41" i="18"/>
  <c r="O303" i="18"/>
  <c r="O262" i="18"/>
  <c r="O94" i="18"/>
  <c r="O118" i="18"/>
  <c r="O23" i="18"/>
  <c r="O282" i="18"/>
  <c r="O164" i="18"/>
  <c r="O204" i="18"/>
  <c r="O316" i="18"/>
  <c r="O177" i="18"/>
  <c r="O162" i="18"/>
  <c r="O112" i="18"/>
  <c r="O321" i="18"/>
  <c r="O256" i="18"/>
  <c r="O231" i="18"/>
  <c r="O251" i="18"/>
  <c r="O142" i="18"/>
  <c r="O247" i="18"/>
  <c r="O258" i="18"/>
  <c r="O156" i="18"/>
  <c r="O93" i="18"/>
  <c r="O327" i="18"/>
  <c r="O131" i="18"/>
  <c r="O47" i="18"/>
  <c r="O43" i="18"/>
  <c r="O304" i="18"/>
  <c r="O54" i="18"/>
  <c r="O338" i="18"/>
  <c r="O315" i="18"/>
  <c r="O81" i="18"/>
  <c r="O110" i="18"/>
  <c r="O173" i="18"/>
  <c r="O289" i="18"/>
  <c r="O52" i="18"/>
  <c r="O65" i="18"/>
  <c r="O87" i="18"/>
  <c r="O229" i="18"/>
  <c r="O254" i="18"/>
  <c r="O329" i="18"/>
  <c r="O121" i="18"/>
  <c r="O28" i="18"/>
  <c r="O167" i="18"/>
  <c r="Q147" i="18"/>
  <c r="Q176" i="18"/>
  <c r="Q48" i="18"/>
  <c r="Q299" i="18"/>
  <c r="Q208" i="18"/>
  <c r="Q136" i="18"/>
  <c r="Q180" i="18"/>
  <c r="Q277" i="18"/>
  <c r="Q46" i="18"/>
  <c r="Q198" i="18"/>
  <c r="Q309" i="18"/>
  <c r="Q78" i="18"/>
  <c r="Q214" i="18"/>
  <c r="Q148" i="18"/>
  <c r="Q47" i="18"/>
  <c r="Q290" i="18"/>
  <c r="Q114" i="18"/>
  <c r="Q232" i="18"/>
  <c r="Q132" i="18"/>
  <c r="Q178" i="18"/>
  <c r="Q173" i="18"/>
  <c r="Q71" i="18"/>
  <c r="Q231" i="18"/>
  <c r="Q261" i="18"/>
  <c r="Q95" i="18"/>
  <c r="Q224" i="18"/>
  <c r="Q61" i="18"/>
  <c r="Q211" i="18"/>
  <c r="Q240" i="18"/>
  <c r="Q163" i="18"/>
  <c r="Q243" i="18"/>
  <c r="Q65" i="18"/>
  <c r="Q32" i="18"/>
  <c r="Q283" i="18"/>
  <c r="Q89" i="18"/>
  <c r="Q79" i="18"/>
  <c r="Q322" i="18"/>
  <c r="Q146" i="18"/>
  <c r="Q160" i="18"/>
  <c r="Q297" i="18"/>
  <c r="Q238" i="18"/>
  <c r="Q216" i="18"/>
  <c r="Q191" i="18"/>
  <c r="Q174" i="18"/>
  <c r="Q187" i="18"/>
  <c r="Q282" i="18"/>
  <c r="Q264" i="18"/>
  <c r="Q255" i="18"/>
  <c r="Q164" i="18"/>
  <c r="Q284" i="18"/>
  <c r="Q75" i="18"/>
  <c r="Q247" i="18"/>
  <c r="Q320" i="18"/>
  <c r="Q87" i="18"/>
  <c r="Q39" i="18"/>
  <c r="Q185" i="18"/>
  <c r="Q103" i="18"/>
  <c r="Q227" i="18"/>
  <c r="Q192" i="18"/>
  <c r="Q104" i="18"/>
  <c r="Q323" i="18"/>
  <c r="Q177" i="18"/>
  <c r="Q29" i="18"/>
  <c r="Q235" i="18"/>
  <c r="Q233" i="18"/>
  <c r="Q70" i="18"/>
  <c r="Q226" i="18"/>
  <c r="Q140" i="18"/>
  <c r="Q102" i="18"/>
  <c r="Q242" i="18"/>
  <c r="Q77" i="18"/>
  <c r="Q215" i="18"/>
  <c r="Q81" i="18"/>
  <c r="Q36" i="18"/>
  <c r="Q260" i="18"/>
  <c r="Q171" i="18"/>
  <c r="Q83" i="18"/>
  <c r="Q294" i="18"/>
  <c r="Q118" i="18"/>
  <c r="Q270" i="18"/>
  <c r="Q335" i="18"/>
  <c r="Q73" i="18"/>
  <c r="Q62" i="18"/>
  <c r="Q107" i="18"/>
  <c r="Q131" i="18"/>
  <c r="Q195" i="18"/>
  <c r="Q317" i="18"/>
  <c r="Q126" i="18"/>
  <c r="Q217" i="18"/>
  <c r="Q90" i="18"/>
  <c r="Q156" i="18"/>
  <c r="Q244" i="18"/>
  <c r="Q88" i="18"/>
  <c r="Q339" i="18"/>
  <c r="Q154" i="18"/>
  <c r="Q206" i="18"/>
  <c r="Q250" i="18"/>
  <c r="Q333" i="18"/>
  <c r="Q199" i="18"/>
  <c r="Q201" i="18"/>
  <c r="Q56" i="18"/>
  <c r="Q210" i="18"/>
  <c r="Q205" i="18"/>
  <c r="Q268" i="18"/>
  <c r="Q237" i="18"/>
  <c r="Q285" i="18"/>
  <c r="Q200" i="18"/>
  <c r="Q286" i="18"/>
  <c r="Q336" i="18"/>
  <c r="Q318" i="18"/>
  <c r="Q287" i="18"/>
  <c r="Q225" i="18"/>
  <c r="Q179" i="18"/>
  <c r="Q82" i="18"/>
  <c r="Q190" i="18"/>
  <c r="Q31" i="18"/>
  <c r="Q257" i="18"/>
  <c r="Q330" i="18"/>
  <c r="Q181" i="18"/>
  <c r="Q151" i="18"/>
  <c r="Q334" i="18"/>
  <c r="Q145" i="18"/>
  <c r="Q184" i="18"/>
  <c r="Q228" i="18"/>
  <c r="Q26" i="18"/>
  <c r="Q279" i="18"/>
  <c r="Q321" i="18"/>
  <c r="Q311" i="18"/>
  <c r="Q27" i="18"/>
  <c r="Q72" i="18"/>
  <c r="Q278" i="18"/>
  <c r="Q276" i="18"/>
  <c r="Q141" i="18"/>
  <c r="Q248" i="18"/>
  <c r="Q194" i="18"/>
  <c r="Q63" i="18"/>
  <c r="Q310" i="18"/>
  <c r="Q196" i="18"/>
  <c r="Q327" i="18"/>
  <c r="Q212" i="18"/>
  <c r="Q41" i="18"/>
  <c r="Q272" i="18"/>
  <c r="Q202" i="18"/>
  <c r="Q51" i="18"/>
  <c r="Q246" i="18"/>
  <c r="Q68" i="18"/>
  <c r="Q69" i="18"/>
  <c r="Q59" i="18"/>
  <c r="Q249" i="18"/>
  <c r="Q203" i="18"/>
  <c r="Q302" i="18"/>
  <c r="Q38" i="18"/>
  <c r="Q207" i="18"/>
  <c r="Q157" i="18"/>
  <c r="Q239" i="18"/>
  <c r="Q296" i="18"/>
  <c r="Q50" i="18"/>
  <c r="Q219" i="18"/>
  <c r="Q161" i="18"/>
  <c r="Q308" i="18"/>
  <c r="Q193" i="18"/>
  <c r="Q266" i="18"/>
  <c r="Q291" i="18"/>
  <c r="Q66" i="18"/>
  <c r="Q119" i="18"/>
  <c r="Q113" i="18"/>
  <c r="Q263" i="18"/>
  <c r="Q106" i="18"/>
  <c r="Q30" i="18"/>
  <c r="Q86" i="18"/>
  <c r="Q262" i="18"/>
  <c r="Q28" i="18"/>
  <c r="Q137" i="18"/>
  <c r="Q175" i="18"/>
  <c r="Q92" i="18"/>
  <c r="Q338" i="18"/>
  <c r="Q96" i="18"/>
  <c r="Q24" i="18"/>
  <c r="Q138" i="18"/>
  <c r="Q269" i="18"/>
  <c r="Q319" i="18"/>
  <c r="Q271" i="18"/>
  <c r="Q43" i="18"/>
  <c r="Q168" i="18"/>
  <c r="Q229" i="18"/>
  <c r="Q42" i="18"/>
  <c r="Q74" i="18"/>
  <c r="Q57" i="18"/>
  <c r="Q152" i="18"/>
  <c r="Q293" i="18"/>
  <c r="Q340" i="18"/>
  <c r="Q307" i="18"/>
  <c r="Q342" i="18"/>
  <c r="Q274" i="18"/>
  <c r="Q134" i="18"/>
  <c r="Q251" i="18"/>
  <c r="Q115" i="18"/>
  <c r="Q245" i="18"/>
  <c r="Q332" i="18"/>
  <c r="Q252" i="18"/>
  <c r="Q298" i="18"/>
  <c r="Q139" i="18"/>
  <c r="Q110" i="18"/>
  <c r="Q84" i="18"/>
  <c r="Q91" i="18"/>
  <c r="Q45" i="18"/>
  <c r="Q159" i="18"/>
  <c r="Q313" i="18"/>
  <c r="Q204" i="18"/>
  <c r="Q64" i="18"/>
  <c r="Q105" i="18"/>
  <c r="Q256" i="18"/>
  <c r="Q292" i="18"/>
  <c r="Q94" i="18"/>
  <c r="Q328" i="18"/>
  <c r="Q213" i="18"/>
  <c r="Q326" i="18"/>
  <c r="Q236" i="18"/>
  <c r="Q289" i="18"/>
  <c r="Q97" i="18"/>
  <c r="Q85" i="18"/>
  <c r="Q25" i="18"/>
  <c r="Q314" i="18"/>
  <c r="Q303" i="18"/>
  <c r="Q76" i="18"/>
  <c r="Q129" i="18"/>
  <c r="Q295" i="18"/>
  <c r="Q123" i="18"/>
  <c r="Q155" i="18"/>
  <c r="Q166" i="18"/>
  <c r="Q23" i="18"/>
  <c r="Q315" i="18"/>
  <c r="Q35" i="18"/>
  <c r="Q99" i="18"/>
  <c r="Q111" i="18"/>
  <c r="Q188" i="18"/>
  <c r="Q167" i="18"/>
  <c r="Q34" i="18"/>
  <c r="Q150" i="18"/>
  <c r="Q259" i="18"/>
  <c r="Q122" i="18"/>
  <c r="Q254" i="18"/>
  <c r="Q241" i="18"/>
  <c r="Q341" i="18"/>
  <c r="Q125" i="18"/>
  <c r="Q143" i="18"/>
  <c r="Q67" i="18"/>
  <c r="Q108" i="18"/>
  <c r="Q33" i="18"/>
  <c r="Q22" i="18"/>
  <c r="Q142" i="18"/>
  <c r="Q55" i="18"/>
  <c r="Q116" i="18"/>
  <c r="Q109" i="18"/>
  <c r="Q162" i="18"/>
  <c r="Q223" i="18"/>
  <c r="Q54" i="18"/>
  <c r="Q222" i="18"/>
  <c r="Q183" i="18"/>
  <c r="Q337" i="18"/>
  <c r="Q209" i="18"/>
  <c r="Q60" i="18"/>
  <c r="Q234" i="18"/>
  <c r="Q265" i="18"/>
  <c r="Q230" i="18"/>
  <c r="Q52" i="18"/>
  <c r="Q144" i="18"/>
  <c r="Q325" i="18"/>
  <c r="Q44" i="18"/>
  <c r="Q153" i="18"/>
  <c r="Q93" i="18"/>
  <c r="Q301" i="18"/>
  <c r="Q182" i="18"/>
  <c r="Q149" i="18"/>
  <c r="Q135" i="18"/>
  <c r="Q273" i="18"/>
  <c r="Q169" i="18"/>
  <c r="Q316" i="18"/>
  <c r="Q305" i="18"/>
  <c r="Q281" i="18"/>
  <c r="Q172" i="18"/>
  <c r="Q329" i="18"/>
  <c r="Q258" i="18"/>
  <c r="Q186" i="18"/>
  <c r="Q221" i="18"/>
  <c r="Q127" i="18"/>
  <c r="Q189" i="18"/>
  <c r="Q331" i="18"/>
  <c r="Q58" i="18"/>
  <c r="Q288" i="18"/>
  <c r="Q100" i="18"/>
  <c r="Q312" i="18"/>
  <c r="Q253" i="18"/>
  <c r="Q300" i="18"/>
  <c r="Q165" i="18"/>
  <c r="Q197" i="18"/>
  <c r="Q220" i="18"/>
  <c r="Q21" i="18"/>
  <c r="Q120" i="18"/>
  <c r="Q53" i="18"/>
  <c r="Q275" i="18"/>
  <c r="Q304" i="18"/>
  <c r="Q40" i="18"/>
  <c r="Q101" i="18"/>
  <c r="Q124" i="18"/>
  <c r="Q267" i="18"/>
  <c r="Q158" i="18"/>
  <c r="Q128" i="18"/>
  <c r="Q170" i="18"/>
  <c r="Q218" i="18"/>
  <c r="Q306" i="18"/>
  <c r="Q133" i="18"/>
  <c r="Q98" i="18"/>
  <c r="Q80" i="18"/>
  <c r="Q117" i="18"/>
  <c r="Q280" i="18"/>
  <c r="Q112" i="18"/>
  <c r="Q130" i="18"/>
  <c r="Q324" i="18"/>
  <c r="Q49" i="18"/>
  <c r="Q121" i="18"/>
  <c r="Q37" i="18"/>
  <c r="P40" i="18"/>
  <c r="P292" i="18"/>
  <c r="P232" i="18"/>
  <c r="P112" i="18"/>
  <c r="P286" i="18"/>
  <c r="P291" i="18"/>
  <c r="P204" i="18"/>
  <c r="P118" i="18"/>
  <c r="P200" i="18"/>
  <c r="P332" i="18"/>
  <c r="P209" i="18"/>
  <c r="P45" i="18"/>
  <c r="P210" i="18"/>
  <c r="P86" i="18"/>
  <c r="P168" i="18"/>
  <c r="P255" i="18"/>
  <c r="P108" i="18"/>
  <c r="P250" i="18"/>
  <c r="P126" i="18"/>
  <c r="P212" i="18"/>
  <c r="P300" i="18"/>
  <c r="P25" i="18"/>
  <c r="P339" i="18"/>
  <c r="P135" i="18"/>
  <c r="P125" i="18"/>
  <c r="P161" i="18"/>
  <c r="P89" i="18"/>
  <c r="P48" i="18"/>
  <c r="P178" i="18"/>
  <c r="P203" i="18"/>
  <c r="P297" i="18"/>
  <c r="P325" i="18"/>
  <c r="P268" i="18"/>
  <c r="P159" i="18"/>
  <c r="P156" i="18"/>
  <c r="P154" i="18"/>
  <c r="P90" i="18"/>
  <c r="P30" i="18"/>
  <c r="P38" i="18"/>
  <c r="P170" i="18"/>
  <c r="P29" i="18"/>
  <c r="P129" i="18"/>
  <c r="P201" i="18"/>
  <c r="P309" i="18"/>
  <c r="P75" i="18"/>
  <c r="P58" i="18"/>
  <c r="P72" i="18"/>
  <c r="P324" i="18"/>
  <c r="P55" i="18"/>
  <c r="P277" i="18"/>
  <c r="P326" i="18"/>
  <c r="P331" i="18"/>
  <c r="P236" i="18"/>
  <c r="P37" i="18"/>
  <c r="P244" i="18"/>
  <c r="P144" i="18"/>
  <c r="P253" i="18"/>
  <c r="P23" i="18"/>
  <c r="P119" i="18"/>
  <c r="P103" i="18"/>
  <c r="P285" i="18"/>
  <c r="P294" i="18"/>
  <c r="P195" i="18"/>
  <c r="P81" i="18"/>
  <c r="P235" i="18"/>
  <c r="P131" i="18"/>
  <c r="P149" i="18"/>
  <c r="P227" i="18"/>
  <c r="P148" i="18"/>
  <c r="P280" i="18"/>
  <c r="P197" i="18"/>
  <c r="P202" i="18"/>
  <c r="P241" i="18"/>
  <c r="P269" i="18"/>
  <c r="P304" i="18"/>
  <c r="P56" i="18"/>
  <c r="P132" i="18"/>
  <c r="P145" i="18"/>
  <c r="P61" i="18"/>
  <c r="P26" i="18"/>
  <c r="P196" i="18"/>
  <c r="P245" i="18"/>
  <c r="P98" i="18"/>
  <c r="P342" i="18"/>
  <c r="P64" i="18"/>
  <c r="P41" i="18"/>
  <c r="P155" i="18"/>
  <c r="P76" i="18"/>
  <c r="P177" i="18"/>
  <c r="P270" i="18"/>
  <c r="P315" i="18"/>
  <c r="P101" i="18"/>
  <c r="P139" i="18"/>
  <c r="P228" i="18"/>
  <c r="P316" i="18"/>
  <c r="P237" i="18"/>
  <c r="P283" i="18"/>
  <c r="P190" i="18"/>
  <c r="P39" i="18"/>
  <c r="P99" i="18"/>
  <c r="P278" i="18"/>
  <c r="P327" i="18"/>
  <c r="P254" i="18"/>
  <c r="P219" i="18"/>
  <c r="P313" i="18"/>
  <c r="P107" i="18"/>
  <c r="P96" i="18"/>
  <c r="P287" i="18"/>
  <c r="P263" i="18"/>
  <c r="P79" i="18"/>
  <c r="P186" i="18"/>
  <c r="P62" i="18"/>
  <c r="P187" i="18"/>
  <c r="P289" i="18"/>
  <c r="P77" i="18"/>
  <c r="P84" i="18"/>
  <c r="P311" i="18"/>
  <c r="P163" i="18"/>
  <c r="P28" i="18"/>
  <c r="P133" i="18"/>
  <c r="P153" i="18"/>
  <c r="P338" i="18"/>
  <c r="P172" i="18"/>
  <c r="P231" i="18"/>
  <c r="P216" i="18"/>
  <c r="P27" i="18"/>
  <c r="P258" i="18"/>
  <c r="P121" i="18"/>
  <c r="P211" i="18"/>
  <c r="P183" i="18"/>
  <c r="P239" i="18"/>
  <c r="P116" i="18"/>
  <c r="P31" i="18"/>
  <c r="P33" i="18"/>
  <c r="P114" i="18"/>
  <c r="P113" i="18"/>
  <c r="P68" i="18"/>
  <c r="P180" i="18"/>
  <c r="P92" i="18"/>
  <c r="P274" i="18"/>
  <c r="P334" i="18"/>
  <c r="P246" i="18"/>
  <c r="P319" i="18"/>
  <c r="P261" i="18"/>
  <c r="P176" i="18"/>
  <c r="P35" i="18"/>
  <c r="P328" i="18"/>
  <c r="P238" i="18"/>
  <c r="P225" i="18"/>
  <c r="P293" i="18"/>
  <c r="P130" i="18"/>
  <c r="P174" i="18"/>
  <c r="P102" i="18"/>
  <c r="P337" i="18"/>
  <c r="P175" i="18"/>
  <c r="P80" i="18"/>
  <c r="P243" i="18"/>
  <c r="P223" i="18"/>
  <c r="P284" i="18"/>
  <c r="P188" i="18"/>
  <c r="P213" i="18"/>
  <c r="P164" i="18"/>
  <c r="P146" i="18"/>
  <c r="P162" i="18"/>
  <c r="P46" i="18"/>
  <c r="P224" i="18"/>
  <c r="P82" i="18"/>
  <c r="P265" i="18"/>
  <c r="P179" i="18"/>
  <c r="P264" i="18"/>
  <c r="P137" i="18"/>
  <c r="P329" i="18"/>
  <c r="P36" i="18"/>
  <c r="P160" i="18"/>
  <c r="P198" i="18"/>
  <c r="P233" i="18"/>
  <c r="P272" i="18"/>
  <c r="P260" i="18"/>
  <c r="P22" i="18"/>
  <c r="P299" i="18"/>
  <c r="P117" i="18"/>
  <c r="P120" i="18"/>
  <c r="P221" i="18"/>
  <c r="P54" i="18"/>
  <c r="P308" i="18"/>
  <c r="P312" i="18"/>
  <c r="P123" i="18"/>
  <c r="P220" i="18"/>
  <c r="P257" i="18"/>
  <c r="P208" i="18"/>
  <c r="P282" i="18"/>
  <c r="P222" i="18"/>
  <c r="P181" i="18"/>
  <c r="P94" i="18"/>
  <c r="P276" i="18"/>
  <c r="P53" i="18"/>
  <c r="P136" i="18"/>
  <c r="P143" i="18"/>
  <c r="P134" i="18"/>
  <c r="P21" i="18"/>
  <c r="P271" i="18"/>
  <c r="P42" i="18"/>
  <c r="P333" i="18"/>
  <c r="P83" i="18"/>
  <c r="P97" i="18"/>
  <c r="P142" i="18"/>
  <c r="P24" i="18"/>
  <c r="P52" i="18"/>
  <c r="P194" i="18"/>
  <c r="P217" i="18"/>
  <c r="P306" i="18"/>
  <c r="P138" i="18"/>
  <c r="P340" i="18"/>
  <c r="P67" i="18"/>
  <c r="P281" i="18"/>
  <c r="P259" i="18"/>
  <c r="P167" i="18"/>
  <c r="P318" i="18"/>
  <c r="P252" i="18"/>
  <c r="P150" i="18"/>
  <c r="P105" i="18"/>
  <c r="P185" i="18"/>
  <c r="P87" i="18"/>
  <c r="P115" i="18"/>
  <c r="P100" i="18"/>
  <c r="P242" i="18"/>
  <c r="P310" i="18"/>
  <c r="P171" i="18"/>
  <c r="P93" i="18"/>
  <c r="P78" i="18"/>
  <c r="P249" i="18"/>
  <c r="P85" i="18"/>
  <c r="P189" i="18"/>
  <c r="P66" i="18"/>
  <c r="P248" i="18"/>
  <c r="P273" i="18"/>
  <c r="P109" i="18"/>
  <c r="P184" i="18"/>
  <c r="P215" i="18"/>
  <c r="P317" i="18"/>
  <c r="P298" i="18"/>
  <c r="P207" i="18"/>
  <c r="P240" i="18"/>
  <c r="P34" i="18"/>
  <c r="P323" i="18"/>
  <c r="P322" i="18"/>
  <c r="P206" i="18"/>
  <c r="P247" i="18"/>
  <c r="P314" i="18"/>
  <c r="P275" i="18"/>
  <c r="P157" i="18"/>
  <c r="P104" i="18"/>
  <c r="P226" i="18"/>
  <c r="P335" i="18"/>
  <c r="P205" i="18"/>
  <c r="P218" i="18"/>
  <c r="P63" i="18"/>
  <c r="P127" i="18"/>
  <c r="P234" i="18"/>
  <c r="P302" i="18"/>
  <c r="P341" i="18"/>
  <c r="P44" i="18"/>
  <c r="P288" i="18"/>
  <c r="P47" i="18"/>
  <c r="P57" i="18"/>
  <c r="P140" i="18"/>
  <c r="P110" i="18"/>
  <c r="P65" i="18"/>
  <c r="P229" i="18"/>
  <c r="P169" i="18"/>
  <c r="P336" i="18"/>
  <c r="P32" i="18"/>
  <c r="P307" i="18"/>
  <c r="P191" i="18"/>
  <c r="P51" i="18"/>
  <c r="P151" i="18"/>
  <c r="P182" i="18"/>
  <c r="P266" i="18"/>
  <c r="P147" i="18"/>
  <c r="P152" i="18"/>
  <c r="P88" i="18"/>
  <c r="P279" i="18"/>
  <c r="P43" i="18"/>
  <c r="P73" i="18"/>
  <c r="P230" i="18"/>
  <c r="P295" i="18"/>
  <c r="P74" i="18"/>
  <c r="P166" i="18"/>
  <c r="P69" i="18"/>
  <c r="P303" i="18"/>
  <c r="P141" i="18"/>
  <c r="P59" i="18"/>
  <c r="P321" i="18"/>
  <c r="P49" i="18"/>
  <c r="P122" i="18"/>
  <c r="P192" i="18"/>
  <c r="P106" i="18"/>
  <c r="P111" i="18"/>
  <c r="P173" i="18"/>
  <c r="P95" i="18"/>
  <c r="P320" i="18"/>
  <c r="P199" i="18"/>
  <c r="P91" i="18"/>
  <c r="P330" i="18"/>
  <c r="P70" i="18"/>
  <c r="P296" i="18"/>
  <c r="P256" i="18"/>
  <c r="P301" i="18"/>
  <c r="P290" i="18"/>
  <c r="P251" i="18"/>
  <c r="P124" i="18"/>
  <c r="P50" i="18"/>
  <c r="P262" i="18"/>
  <c r="P71" i="18"/>
  <c r="P128" i="18"/>
  <c r="P214" i="18"/>
  <c r="P165" i="18"/>
  <c r="P305" i="18"/>
  <c r="P193" i="18"/>
  <c r="P158" i="18"/>
  <c r="P267" i="18"/>
  <c r="P60" i="18"/>
  <c r="V7" i="6"/>
  <c r="E14" i="6"/>
  <c r="O7" i="18"/>
  <c r="E5" i="18" s="1"/>
  <c r="P288" i="12"/>
  <c r="P111" i="12"/>
  <c r="P132" i="12"/>
  <c r="P21" i="12"/>
  <c r="P159" i="12"/>
  <c r="P297" i="12"/>
  <c r="P181" i="12"/>
  <c r="P219" i="12"/>
  <c r="P317" i="12"/>
  <c r="P144" i="12"/>
  <c r="P190" i="12"/>
  <c r="P35" i="12"/>
  <c r="P224" i="12"/>
  <c r="P47" i="12"/>
  <c r="P323" i="12"/>
  <c r="P310" i="12"/>
  <c r="P120" i="12"/>
  <c r="P33" i="12"/>
  <c r="P153" i="12"/>
  <c r="P74" i="12"/>
  <c r="P163" i="12"/>
  <c r="P26" i="12"/>
  <c r="P272" i="12"/>
  <c r="P277" i="12"/>
  <c r="P92" i="12"/>
  <c r="P336" i="12"/>
  <c r="P341" i="12"/>
  <c r="P27" i="12"/>
  <c r="P271" i="12"/>
  <c r="P152" i="12"/>
  <c r="P48" i="12"/>
  <c r="P134" i="12"/>
  <c r="P270" i="12"/>
  <c r="P244" i="12"/>
  <c r="P223" i="12"/>
  <c r="P306" i="12"/>
  <c r="P167" i="12"/>
  <c r="P25" i="12"/>
  <c r="P280" i="12"/>
  <c r="P174" i="12"/>
  <c r="P123" i="12"/>
  <c r="P221" i="12"/>
  <c r="P46" i="12"/>
  <c r="P321" i="12"/>
  <c r="P210" i="12"/>
  <c r="P96" i="12"/>
  <c r="P230" i="12"/>
  <c r="P67" i="12"/>
  <c r="P156" i="12"/>
  <c r="P250" i="12"/>
  <c r="P77" i="12"/>
  <c r="P72" i="12"/>
  <c r="P59" i="12"/>
  <c r="P157" i="12"/>
  <c r="P303" i="12"/>
  <c r="P193" i="12"/>
  <c r="P160" i="12"/>
  <c r="P195" i="12"/>
  <c r="P222" i="12"/>
  <c r="P342" i="12"/>
  <c r="P184" i="12"/>
  <c r="P97" i="12"/>
  <c r="P217" i="12"/>
  <c r="P138" i="12"/>
  <c r="P227" i="12"/>
  <c r="P281" i="12"/>
  <c r="P202" i="12"/>
  <c r="P291" i="12"/>
  <c r="P220" i="12"/>
  <c r="P141" i="12"/>
  <c r="P146" i="12"/>
  <c r="P91" i="12"/>
  <c r="P335" i="12"/>
  <c r="P216" i="12"/>
  <c r="P110" i="12"/>
  <c r="P40" i="12"/>
  <c r="P334" i="12"/>
  <c r="P305" i="12"/>
  <c r="P139" i="12"/>
  <c r="P54" i="12"/>
  <c r="P298" i="12"/>
  <c r="P60" i="12"/>
  <c r="P154" i="12"/>
  <c r="P304" i="12"/>
  <c r="P199" i="12"/>
  <c r="P34" i="12"/>
  <c r="P29" i="12"/>
  <c r="P175" i="12"/>
  <c r="P260" i="12"/>
  <c r="P89" i="12"/>
  <c r="P203" i="12"/>
  <c r="P333" i="12"/>
  <c r="P261" i="12"/>
  <c r="P315" i="12"/>
  <c r="P90" i="12"/>
  <c r="P240" i="12"/>
  <c r="P71" i="12"/>
  <c r="P28" i="12"/>
  <c r="P254" i="12"/>
  <c r="P104" i="12"/>
  <c r="P192" i="12"/>
  <c r="P259" i="12"/>
  <c r="P286" i="12"/>
  <c r="P63" i="12"/>
  <c r="P312" i="12"/>
  <c r="P161" i="12"/>
  <c r="P127" i="12"/>
  <c r="P117" i="12"/>
  <c r="P225" i="12"/>
  <c r="P86" i="12"/>
  <c r="P330" i="12"/>
  <c r="P164" i="12"/>
  <c r="P284" i="12"/>
  <c r="P205" i="12"/>
  <c r="P274" i="12"/>
  <c r="P214" i="12"/>
  <c r="P309" i="12"/>
  <c r="P158" i="12"/>
  <c r="P188" i="12"/>
  <c r="P269" i="12"/>
  <c r="P100" i="12"/>
  <c r="P62" i="12"/>
  <c r="P316" i="12"/>
  <c r="P107" i="12"/>
  <c r="P237" i="12"/>
  <c r="P69" i="12"/>
  <c r="P187" i="12"/>
  <c r="P285" i="12"/>
  <c r="P112" i="12"/>
  <c r="P126" i="12"/>
  <c r="P24" i="12"/>
  <c r="P140" i="12"/>
  <c r="P266" i="12"/>
  <c r="P147" i="12"/>
  <c r="P252" i="12"/>
  <c r="P43" i="12"/>
  <c r="P173" i="12"/>
  <c r="P264" i="12"/>
  <c r="P235" i="12"/>
  <c r="P325" i="12"/>
  <c r="P293" i="12"/>
  <c r="P58" i="12"/>
  <c r="P318" i="12"/>
  <c r="P168" i="12"/>
  <c r="P256" i="12"/>
  <c r="P68" i="12"/>
  <c r="P39" i="12"/>
  <c r="P320" i="12"/>
  <c r="P196" i="12"/>
  <c r="P103" i="12"/>
  <c r="P255" i="12"/>
  <c r="P52" i="12"/>
  <c r="P32" i="12"/>
  <c r="P150" i="12"/>
  <c r="P119" i="12"/>
  <c r="P228" i="12"/>
  <c r="P332" i="12"/>
  <c r="P78" i="12"/>
  <c r="P308" i="12"/>
  <c r="P282" i="12"/>
  <c r="P133" i="12"/>
  <c r="P253" i="12"/>
  <c r="P249" i="12"/>
  <c r="P42" i="12"/>
  <c r="P170" i="12"/>
  <c r="P258" i="12"/>
  <c r="P124" i="12"/>
  <c r="P218" i="12"/>
  <c r="P45" i="12"/>
  <c r="P327" i="12"/>
  <c r="P278" i="12"/>
  <c r="P73" i="12"/>
  <c r="P56" i="12"/>
  <c r="P340" i="12"/>
  <c r="P185" i="12"/>
  <c r="P299" i="12"/>
  <c r="P106" i="12"/>
  <c r="P130" i="12"/>
  <c r="P105" i="12"/>
  <c r="P81" i="12"/>
  <c r="P179" i="12"/>
  <c r="P267" i="12"/>
  <c r="P66" i="12"/>
  <c r="P36" i="12"/>
  <c r="P122" i="12"/>
  <c r="P135" i="12"/>
  <c r="P232" i="12"/>
  <c r="P186" i="12"/>
  <c r="P263" i="12"/>
  <c r="P296" i="12"/>
  <c r="P125" i="12"/>
  <c r="P129" i="12"/>
  <c r="P231" i="12"/>
  <c r="P319" i="12"/>
  <c r="P178" i="12"/>
  <c r="P94" i="12"/>
  <c r="P247" i="12"/>
  <c r="P289" i="12"/>
  <c r="P93" i="12"/>
  <c r="P109" i="12"/>
  <c r="P338" i="12"/>
  <c r="P38" i="12"/>
  <c r="P182" i="12"/>
  <c r="P300" i="12"/>
  <c r="P183" i="12"/>
  <c r="P148" i="12"/>
  <c r="P57" i="12"/>
  <c r="P171" i="12"/>
  <c r="P301" i="12"/>
  <c r="P197" i="12"/>
  <c r="P191" i="12"/>
  <c r="P329" i="12"/>
  <c r="P245" i="12"/>
  <c r="P206" i="12"/>
  <c r="P118" i="12"/>
  <c r="P236" i="12"/>
  <c r="P55" i="12"/>
  <c r="P339" i="12"/>
  <c r="P294" i="12"/>
  <c r="P23" i="12"/>
  <c r="P49" i="12"/>
  <c r="P137" i="12"/>
  <c r="P145" i="12"/>
  <c r="P243" i="12"/>
  <c r="P331" i="12"/>
  <c r="P194" i="12"/>
  <c r="P98" i="12"/>
  <c r="P76" i="12"/>
  <c r="P322" i="12"/>
  <c r="P162" i="12"/>
  <c r="P314" i="12"/>
  <c r="P200" i="12"/>
  <c r="P101" i="12"/>
  <c r="P189" i="12"/>
  <c r="P257" i="12"/>
  <c r="P295" i="12"/>
  <c r="P212" i="12"/>
  <c r="P116" i="12"/>
  <c r="P239" i="12"/>
  <c r="P136" i="12"/>
  <c r="P229" i="12"/>
  <c r="P172" i="12"/>
  <c r="P95" i="12"/>
  <c r="P233" i="12"/>
  <c r="P53" i="12"/>
  <c r="P337" i="12"/>
  <c r="P313" i="12"/>
  <c r="P108" i="12"/>
  <c r="P234" i="12"/>
  <c r="P83" i="12"/>
  <c r="P128" i="12"/>
  <c r="P262" i="12"/>
  <c r="P131" i="12"/>
  <c r="P22" i="12"/>
  <c r="P31" i="12"/>
  <c r="P169" i="12"/>
  <c r="P248" i="12"/>
  <c r="P251" i="12"/>
  <c r="P176" i="12"/>
  <c r="P85" i="12"/>
  <c r="P238" i="12"/>
  <c r="P326" i="12"/>
  <c r="P87" i="12"/>
  <c r="P113" i="12"/>
  <c r="P201" i="12"/>
  <c r="P209" i="12"/>
  <c r="P307" i="12"/>
  <c r="P265" i="12"/>
  <c r="P273" i="12"/>
  <c r="P50" i="12"/>
  <c r="P204" i="12"/>
  <c r="P275" i="12"/>
  <c r="P290" i="12"/>
  <c r="P75" i="12"/>
  <c r="P328" i="12"/>
  <c r="P165" i="12"/>
  <c r="P292" i="12"/>
  <c r="P64" i="12"/>
  <c r="P65" i="12"/>
  <c r="P82" i="12"/>
  <c r="P211" i="12"/>
  <c r="P226" i="12"/>
  <c r="P30" i="12"/>
  <c r="P166" i="12"/>
  <c r="P242" i="12"/>
  <c r="P151" i="12"/>
  <c r="P246" i="12"/>
  <c r="P41" i="12"/>
  <c r="P311" i="12"/>
  <c r="P276" i="12"/>
  <c r="P61" i="12"/>
  <c r="P207" i="12"/>
  <c r="P324" i="12"/>
  <c r="P213" i="12"/>
  <c r="P287" i="12"/>
  <c r="P102" i="12"/>
  <c r="P114" i="12"/>
  <c r="P121" i="12"/>
  <c r="P44" i="12"/>
  <c r="P99" i="12"/>
  <c r="P283" i="12"/>
  <c r="P208" i="12"/>
  <c r="P149" i="12"/>
  <c r="P302" i="12"/>
  <c r="P79" i="12"/>
  <c r="P215" i="12"/>
  <c r="P177" i="12"/>
  <c r="P143" i="12"/>
  <c r="P279" i="12"/>
  <c r="P241" i="12"/>
  <c r="P70" i="12"/>
  <c r="P142" i="12"/>
  <c r="P180" i="12"/>
  <c r="P268" i="12"/>
  <c r="P84" i="12"/>
  <c r="P51" i="12"/>
  <c r="P115" i="12"/>
  <c r="P198" i="12"/>
  <c r="P88" i="12"/>
  <c r="P37" i="12"/>
  <c r="P155" i="12"/>
  <c r="P80" i="12"/>
  <c r="V7" i="4"/>
  <c r="Q154" i="12"/>
  <c r="Q296" i="12"/>
  <c r="Q99" i="12"/>
  <c r="Q245" i="12"/>
  <c r="Q335" i="12"/>
  <c r="Q257" i="12"/>
  <c r="Q72" i="12"/>
  <c r="Q198" i="12"/>
  <c r="Q340" i="12"/>
  <c r="Q111" i="12"/>
  <c r="Q30" i="12"/>
  <c r="Q155" i="12"/>
  <c r="Q301" i="12"/>
  <c r="Q116" i="12"/>
  <c r="Q210" i="12"/>
  <c r="Q65" i="12"/>
  <c r="Q187" i="12"/>
  <c r="Q333" i="12"/>
  <c r="Q148" i="12"/>
  <c r="Q242" i="12"/>
  <c r="Q129" i="12"/>
  <c r="Q251" i="12"/>
  <c r="Q70" i="12"/>
  <c r="Q212" i="12"/>
  <c r="Q306" i="12"/>
  <c r="Q161" i="12"/>
  <c r="Q283" i="12"/>
  <c r="Q102" i="12"/>
  <c r="Q244" i="12"/>
  <c r="Q338" i="12"/>
  <c r="Q126" i="12"/>
  <c r="Q317" i="12"/>
  <c r="Q302" i="12"/>
  <c r="Q272" i="12"/>
  <c r="Q290" i="12"/>
  <c r="Q260" i="12"/>
  <c r="Q221" i="12"/>
  <c r="Q248" i="12"/>
  <c r="Q152" i="12"/>
  <c r="Q278" i="12"/>
  <c r="Q87" i="12"/>
  <c r="Q233" i="12"/>
  <c r="Q47" i="12"/>
  <c r="Q174" i="12"/>
  <c r="Q54" i="12"/>
  <c r="Q186" i="12"/>
  <c r="Q328" i="12"/>
  <c r="Q131" i="12"/>
  <c r="Q277" i="12"/>
  <c r="Q156" i="12"/>
  <c r="Q289" i="12"/>
  <c r="Q104" i="12"/>
  <c r="Q230" i="12"/>
  <c r="Q50" i="12"/>
  <c r="Q143" i="12"/>
  <c r="Q321" i="12"/>
  <c r="Q136" i="12"/>
  <c r="Q262" i="12"/>
  <c r="Q85" i="12"/>
  <c r="Q175" i="12"/>
  <c r="Q58" i="12"/>
  <c r="Q200" i="12"/>
  <c r="Q326" i="12"/>
  <c r="Q149" i="12"/>
  <c r="Q239" i="12"/>
  <c r="Q90" i="12"/>
  <c r="Q232" i="12"/>
  <c r="Q36" i="12"/>
  <c r="Q181" i="12"/>
  <c r="Q271" i="12"/>
  <c r="Q201" i="12"/>
  <c r="Q160" i="12"/>
  <c r="Q21" i="12"/>
  <c r="Q327" i="12"/>
  <c r="Q41" i="12"/>
  <c r="Q315" i="12"/>
  <c r="Q122" i="12"/>
  <c r="Q303" i="12"/>
  <c r="Q172" i="12"/>
  <c r="Q33" i="12"/>
  <c r="Q35" i="12"/>
  <c r="Q162" i="12"/>
  <c r="Q304" i="12"/>
  <c r="Q107" i="12"/>
  <c r="Q252" i="12"/>
  <c r="Q119" i="12"/>
  <c r="Q265" i="12"/>
  <c r="Q80" i="12"/>
  <c r="Q206" i="12"/>
  <c r="Q310" i="12"/>
  <c r="Q218" i="12"/>
  <c r="Q38" i="12"/>
  <c r="Q163" i="12"/>
  <c r="Q309" i="12"/>
  <c r="Q93" i="12"/>
  <c r="Q250" i="12"/>
  <c r="Q73" i="12"/>
  <c r="Q195" i="12"/>
  <c r="Q341" i="12"/>
  <c r="Q25" i="12"/>
  <c r="Q314" i="12"/>
  <c r="Q137" i="12"/>
  <c r="Q259" i="12"/>
  <c r="Q78" i="12"/>
  <c r="Q211" i="12"/>
  <c r="Q24" i="12"/>
  <c r="Q169" i="12"/>
  <c r="Q291" i="12"/>
  <c r="Q110" i="12"/>
  <c r="Q188" i="12"/>
  <c r="Q268" i="12"/>
  <c r="Q215" i="12"/>
  <c r="Q157" i="12"/>
  <c r="Q75" i="12"/>
  <c r="Q113" i="12"/>
  <c r="Q63" i="12"/>
  <c r="Q197" i="12"/>
  <c r="Q115" i="12"/>
  <c r="Q89" i="12"/>
  <c r="Q45" i="12"/>
  <c r="Q292" i="12"/>
  <c r="Q95" i="12"/>
  <c r="Q241" i="12"/>
  <c r="Q23" i="12"/>
  <c r="Q150" i="12"/>
  <c r="Q68" i="12"/>
  <c r="Q194" i="12"/>
  <c r="Q336" i="12"/>
  <c r="Q139" i="12"/>
  <c r="Q189" i="12"/>
  <c r="Q151" i="12"/>
  <c r="Q297" i="12"/>
  <c r="Q112" i="12"/>
  <c r="Q238" i="12"/>
  <c r="Q243" i="12"/>
  <c r="Q183" i="12"/>
  <c r="Q329" i="12"/>
  <c r="Q144" i="12"/>
  <c r="Q270" i="12"/>
  <c r="Q220" i="12"/>
  <c r="Q247" i="12"/>
  <c r="Q66" i="12"/>
  <c r="Q208" i="12"/>
  <c r="Q334" i="12"/>
  <c r="Q86" i="12"/>
  <c r="Q279" i="12"/>
  <c r="Q98" i="12"/>
  <c r="Q240" i="12"/>
  <c r="Q44" i="12"/>
  <c r="Q342" i="12"/>
  <c r="Q323" i="12"/>
  <c r="Q286" i="12"/>
  <c r="Q256" i="12"/>
  <c r="Q114" i="12"/>
  <c r="Q180" i="12"/>
  <c r="Q134" i="12"/>
  <c r="Q264" i="12"/>
  <c r="Q168" i="12"/>
  <c r="Q29" i="12"/>
  <c r="Q298" i="12"/>
  <c r="Q229" i="12"/>
  <c r="Q43" i="12"/>
  <c r="Q170" i="12"/>
  <c r="Q280" i="12"/>
  <c r="Q92" i="12"/>
  <c r="Q324" i="12"/>
  <c r="Q127" i="12"/>
  <c r="Q273" i="12"/>
  <c r="Q56" i="12"/>
  <c r="Q83" i="12"/>
  <c r="Q100" i="12"/>
  <c r="Q226" i="12"/>
  <c r="Q46" i="12"/>
  <c r="Q171" i="12"/>
  <c r="Q118" i="12"/>
  <c r="Q132" i="12"/>
  <c r="Q258" i="12"/>
  <c r="Q81" i="12"/>
  <c r="Q203" i="12"/>
  <c r="Q52" i="12"/>
  <c r="Q196" i="12"/>
  <c r="Q322" i="12"/>
  <c r="Q145" i="12"/>
  <c r="Q267" i="12"/>
  <c r="Q27" i="12"/>
  <c r="Q228" i="12"/>
  <c r="Q32" i="12"/>
  <c r="Q177" i="12"/>
  <c r="Q299" i="12"/>
  <c r="Q284" i="12"/>
  <c r="Q71" i="12"/>
  <c r="Q37" i="12"/>
  <c r="Q311" i="12"/>
  <c r="Q275" i="12"/>
  <c r="Q235" i="12"/>
  <c r="Q209" i="12"/>
  <c r="Q319" i="12"/>
  <c r="Q117" i="12"/>
  <c r="Q294" i="12"/>
  <c r="Q147" i="12"/>
  <c r="Q31" i="12"/>
  <c r="Q158" i="12"/>
  <c r="Q300" i="12"/>
  <c r="Q103" i="12"/>
  <c r="Q217" i="12"/>
  <c r="Q246" i="12"/>
  <c r="Q261" i="12"/>
  <c r="Q76" i="12"/>
  <c r="Q202" i="12"/>
  <c r="Q312" i="12"/>
  <c r="Q26" i="12"/>
  <c r="Q34" i="12"/>
  <c r="Q159" i="12"/>
  <c r="Q305" i="12"/>
  <c r="Q88" i="12"/>
  <c r="Q339" i="12"/>
  <c r="Q69" i="12"/>
  <c r="Q191" i="12"/>
  <c r="Q337" i="12"/>
  <c r="Q120" i="12"/>
  <c r="Q60" i="12"/>
  <c r="Q133" i="12"/>
  <c r="Q255" i="12"/>
  <c r="Q74" i="12"/>
  <c r="Q184" i="12"/>
  <c r="Q253" i="12"/>
  <c r="Q165" i="12"/>
  <c r="Q287" i="12"/>
  <c r="Q106" i="12"/>
  <c r="Q216" i="12"/>
  <c r="Q182" i="12"/>
  <c r="Q142" i="12"/>
  <c r="Q109" i="12"/>
  <c r="Q59" i="12"/>
  <c r="Q97" i="12"/>
  <c r="Q274" i="12"/>
  <c r="Q276" i="12"/>
  <c r="Q67" i="12"/>
  <c r="Q105" i="12"/>
  <c r="Q207" i="12"/>
  <c r="Q101" i="12"/>
  <c r="Q288" i="12"/>
  <c r="Q91" i="12"/>
  <c r="Q237" i="12"/>
  <c r="Q51" i="12"/>
  <c r="Q146" i="12"/>
  <c r="Q64" i="12"/>
  <c r="Q190" i="12"/>
  <c r="Q332" i="12"/>
  <c r="Q135" i="12"/>
  <c r="Q249" i="12"/>
  <c r="Q179" i="12"/>
  <c r="Q293" i="12"/>
  <c r="Q108" i="12"/>
  <c r="Q234" i="12"/>
  <c r="Q22" i="12"/>
  <c r="Q285" i="12"/>
  <c r="Q325" i="12"/>
  <c r="Q140" i="12"/>
  <c r="Q266" i="12"/>
  <c r="Q57" i="12"/>
  <c r="Q214" i="12"/>
  <c r="Q62" i="12"/>
  <c r="Q204" i="12"/>
  <c r="Q330" i="12"/>
  <c r="Q121" i="12"/>
  <c r="Q124" i="12"/>
  <c r="Q94" i="12"/>
  <c r="Q236" i="12"/>
  <c r="Q40" i="12"/>
  <c r="Q153" i="12"/>
  <c r="Q61" i="12"/>
  <c r="Q185" i="12"/>
  <c r="Q176" i="12"/>
  <c r="Q130" i="12"/>
  <c r="Q164" i="12"/>
  <c r="Q307" i="12"/>
  <c r="Q331" i="12"/>
  <c r="Q138" i="12"/>
  <c r="Q49" i="12"/>
  <c r="Q282" i="12"/>
  <c r="Q316" i="12"/>
  <c r="Q225" i="12"/>
  <c r="Q39" i="12"/>
  <c r="Q166" i="12"/>
  <c r="Q308" i="12"/>
  <c r="Q79" i="12"/>
  <c r="Q320" i="12"/>
  <c r="Q123" i="12"/>
  <c r="Q269" i="12"/>
  <c r="Q84" i="12"/>
  <c r="Q178" i="12"/>
  <c r="Q96" i="12"/>
  <c r="Q222" i="12"/>
  <c r="Q42" i="12"/>
  <c r="Q167" i="12"/>
  <c r="Q281" i="12"/>
  <c r="Q128" i="12"/>
  <c r="Q254" i="12"/>
  <c r="Q77" i="12"/>
  <c r="Q199" i="12"/>
  <c r="Q313" i="12"/>
  <c r="Q192" i="12"/>
  <c r="Q318" i="12"/>
  <c r="Q141" i="12"/>
  <c r="Q263" i="12"/>
  <c r="Q53" i="12"/>
  <c r="Q224" i="12"/>
  <c r="Q28" i="12"/>
  <c r="Q173" i="12"/>
  <c r="Q295" i="12"/>
  <c r="Q82" i="12"/>
  <c r="Q55" i="12"/>
  <c r="Q125" i="12"/>
  <c r="Q231" i="12"/>
  <c r="Q205" i="12"/>
  <c r="Q219" i="12"/>
  <c r="Q193" i="12"/>
  <c r="Q48" i="12"/>
  <c r="Q213" i="12"/>
  <c r="Q223" i="12"/>
  <c r="Q227" i="12"/>
  <c r="E14" i="4"/>
  <c r="Q18" i="18"/>
  <c r="O18" i="12"/>
  <c r="P18" i="18"/>
  <c r="P18" i="3"/>
  <c r="O18" i="18"/>
  <c r="P18" i="12"/>
  <c r="Q18" i="12"/>
  <c r="O18" i="3"/>
  <c r="Q18" i="3"/>
  <c r="AB192" i="17" l="1"/>
  <c r="AH191" i="17"/>
  <c r="AB191" i="17" s="1"/>
  <c r="AH44" i="17"/>
  <c r="AB44" i="17" s="1"/>
  <c r="AA43" i="17"/>
  <c r="AC43" i="17" s="1"/>
  <c r="AD43" i="17" s="1"/>
  <c r="AB43" i="17"/>
  <c r="AB130" i="17"/>
  <c r="AA130" i="17"/>
  <c r="AC130" i="17" s="1"/>
  <c r="AD130" i="17" s="1"/>
  <c r="AH101" i="17"/>
  <c r="AH149" i="17"/>
  <c r="AH206" i="17"/>
  <c r="AB157" i="17"/>
  <c r="AA157" i="17"/>
  <c r="AC157" i="17" s="1"/>
  <c r="AD157" i="17" s="1"/>
  <c r="AH108" i="17"/>
  <c r="AB108" i="17" s="1"/>
  <c r="AH112" i="17"/>
  <c r="AH91" i="17"/>
  <c r="AA91" i="17" s="1"/>
  <c r="AC91" i="17" s="1"/>
  <c r="AD91" i="17" s="1"/>
  <c r="AH100" i="17"/>
  <c r="AH170" i="17"/>
  <c r="AH203" i="17"/>
  <c r="E6" i="3"/>
  <c r="E9" i="3" s="1"/>
  <c r="E10" i="3" s="1"/>
  <c r="E5" i="3"/>
  <c r="V23" i="3" s="1"/>
  <c r="AH205" i="17"/>
  <c r="AB206" i="17"/>
  <c r="AA206" i="17"/>
  <c r="AC206" i="17" s="1"/>
  <c r="AD206" i="17" s="1"/>
  <c r="AH204" i="17"/>
  <c r="AB72" i="17"/>
  <c r="AA72" i="17"/>
  <c r="AC72" i="17" s="1"/>
  <c r="AD72" i="17" s="1"/>
  <c r="AA30" i="17"/>
  <c r="AC30" i="17" s="1"/>
  <c r="AD30" i="17" s="1"/>
  <c r="AB30" i="17"/>
  <c r="AA65" i="17"/>
  <c r="AC65" i="17" s="1"/>
  <c r="AD65" i="17" s="1"/>
  <c r="AB65" i="17"/>
  <c r="AB41" i="17"/>
  <c r="AA41" i="17"/>
  <c r="AC41" i="17" s="1"/>
  <c r="AD41" i="17" s="1"/>
  <c r="AD1915" i="17"/>
  <c r="AB1915" i="17"/>
  <c r="AD1866" i="17"/>
  <c r="AB1866" i="17"/>
  <c r="AA116" i="17"/>
  <c r="AC116" i="17" s="1"/>
  <c r="AD116" i="17" s="1"/>
  <c r="AB116" i="17"/>
  <c r="AD1834" i="17"/>
  <c r="AB1834" i="17"/>
  <c r="AD1949" i="17"/>
  <c r="AB1949" i="17"/>
  <c r="AD1870" i="17"/>
  <c r="AB1870" i="17"/>
  <c r="AB91" i="17"/>
  <c r="AB1886" i="17"/>
  <c r="AD1886" i="17"/>
  <c r="AB100" i="17"/>
  <c r="AA100" i="17"/>
  <c r="AC100" i="17" s="1"/>
  <c r="AD100" i="17" s="1"/>
  <c r="AB178" i="17"/>
  <c r="AA178" i="17"/>
  <c r="AC178" i="17" s="1"/>
  <c r="AD178" i="17" s="1"/>
  <c r="AH198" i="17"/>
  <c r="AB120" i="17"/>
  <c r="AH90" i="17"/>
  <c r="AB138" i="17"/>
  <c r="AA138" i="17"/>
  <c r="AC138" i="17" s="1"/>
  <c r="AD138" i="17" s="1"/>
  <c r="AD1929" i="17"/>
  <c r="AB1929" i="17"/>
  <c r="AA24" i="17"/>
  <c r="AC24" i="17" s="1"/>
  <c r="AD24" i="17" s="1"/>
  <c r="AB24" i="17"/>
  <c r="AB1894" i="17"/>
  <c r="AD1894" i="17"/>
  <c r="AD1941" i="17"/>
  <c r="AB1941" i="17"/>
  <c r="AH1919" i="17"/>
  <c r="AA1919" i="17" s="1"/>
  <c r="AB1824" i="17"/>
  <c r="AD1824" i="17"/>
  <c r="AB1788" i="17"/>
  <c r="AD1788" i="17"/>
  <c r="AD1814" i="17"/>
  <c r="AB1814" i="17"/>
  <c r="AH1965" i="17"/>
  <c r="AA1965" i="17" s="1"/>
  <c r="AB170" i="17"/>
  <c r="AA170" i="17"/>
  <c r="AC170" i="17" s="1"/>
  <c r="AD170" i="17" s="1"/>
  <c r="BB48" i="17"/>
  <c r="AZ48" i="17" s="1"/>
  <c r="AX48" i="17" s="1"/>
  <c r="AH1861" i="17"/>
  <c r="AA1861" i="17" s="1"/>
  <c r="AD1820" i="17"/>
  <c r="AB1820" i="17"/>
  <c r="AD1792" i="17"/>
  <c r="AB1792" i="17"/>
  <c r="AD1902" i="17"/>
  <c r="AB1902" i="17"/>
  <c r="BB53" i="17"/>
  <c r="AZ53" i="17" s="1"/>
  <c r="AX53" i="17" s="1"/>
  <c r="AB146" i="17"/>
  <c r="AA146" i="17"/>
  <c r="AC146" i="17" s="1"/>
  <c r="AD146" i="17" s="1"/>
  <c r="AB162" i="17"/>
  <c r="AA162" i="17"/>
  <c r="AC162" i="17" s="1"/>
  <c r="AD162" i="17" s="1"/>
  <c r="BB37" i="17"/>
  <c r="AZ37" i="17" s="1"/>
  <c r="AX37" i="17" s="1"/>
  <c r="AH28" i="17"/>
  <c r="AA28" i="17" s="1"/>
  <c r="AC28" i="17" s="1"/>
  <c r="AD28" i="17" s="1"/>
  <c r="AH1977" i="17"/>
  <c r="AA1977" i="17" s="1"/>
  <c r="BB76" i="17"/>
  <c r="AZ76" i="17" s="1"/>
  <c r="AX76" i="17" s="1"/>
  <c r="BB86" i="17"/>
  <c r="AZ86" i="17" s="1"/>
  <c r="AX86" i="17" s="1"/>
  <c r="BB67" i="17"/>
  <c r="AZ67" i="17" s="1"/>
  <c r="AX67" i="17" s="1"/>
  <c r="BB89" i="17"/>
  <c r="AZ89" i="17" s="1"/>
  <c r="AX89" i="17" s="1"/>
  <c r="AH1935" i="17"/>
  <c r="AA1935" i="17" s="1"/>
  <c r="BB21" i="17"/>
  <c r="AZ21" i="17" s="1"/>
  <c r="AX21" i="17" s="1"/>
  <c r="BB104" i="17"/>
  <c r="AZ104" i="17" s="1"/>
  <c r="AX104" i="17" s="1"/>
  <c r="AH1983" i="17"/>
  <c r="AA1983" i="17" s="1"/>
  <c r="BB26" i="17"/>
  <c r="AZ26" i="17" s="1"/>
  <c r="AX26" i="17" s="1"/>
  <c r="AH1856" i="17"/>
  <c r="AA1856" i="17" s="1"/>
  <c r="AH1855" i="17"/>
  <c r="AA1855" i="17" s="1"/>
  <c r="AH1791" i="17"/>
  <c r="AA1791" i="17" s="1"/>
  <c r="AH1822" i="17"/>
  <c r="AA1822" i="17" s="1"/>
  <c r="AH167" i="17"/>
  <c r="AH1967" i="17"/>
  <c r="AA1967" i="17" s="1"/>
  <c r="BB84" i="17"/>
  <c r="AZ84" i="17" s="1"/>
  <c r="AX84" i="17" s="1"/>
  <c r="BB15" i="17"/>
  <c r="AZ15" i="17" s="1"/>
  <c r="AX15" i="17" s="1"/>
  <c r="BB36" i="17"/>
  <c r="AZ36" i="17" s="1"/>
  <c r="AX36" i="17" s="1"/>
  <c r="AH45" i="17"/>
  <c r="AH1882" i="17"/>
  <c r="AA1882" i="17" s="1"/>
  <c r="BB101" i="17"/>
  <c r="AZ101" i="17" s="1"/>
  <c r="AX101" i="17" s="1"/>
  <c r="AH1898" i="17"/>
  <c r="AA1898" i="17" s="1"/>
  <c r="BB83" i="17"/>
  <c r="AZ83" i="17" s="1"/>
  <c r="AX83" i="17" s="1"/>
  <c r="AA31" i="17"/>
  <c r="AC31" i="17" s="1"/>
  <c r="AD31" i="17" s="1"/>
  <c r="AB31" i="17"/>
  <c r="AA68" i="17"/>
  <c r="AC68" i="17" s="1"/>
  <c r="AD68" i="17" s="1"/>
  <c r="AB68" i="17"/>
  <c r="AB1815" i="17"/>
  <c r="AD1815" i="17"/>
  <c r="AH1872" i="17"/>
  <c r="AA1872" i="17" s="1"/>
  <c r="AD1900" i="17"/>
  <c r="AB1900" i="17"/>
  <c r="AB1818" i="17"/>
  <c r="AD1818" i="17"/>
  <c r="AD1931" i="17"/>
  <c r="AB1931" i="17"/>
  <c r="AB1951" i="17"/>
  <c r="AD1951" i="17"/>
  <c r="AD1846" i="17"/>
  <c r="AB1846" i="17"/>
  <c r="AD1800" i="17"/>
  <c r="AB1800" i="17"/>
  <c r="AA107" i="17"/>
  <c r="AC107" i="17" s="1"/>
  <c r="AD107" i="17" s="1"/>
  <c r="AB149" i="17"/>
  <c r="AA149" i="17"/>
  <c r="AC149" i="17" s="1"/>
  <c r="AD149" i="17" s="1"/>
  <c r="AH105" i="17"/>
  <c r="AA83" i="17"/>
  <c r="AC83" i="17" s="1"/>
  <c r="AD83" i="17" s="1"/>
  <c r="AB83" i="17"/>
  <c r="AB104" i="17"/>
  <c r="AA104" i="17"/>
  <c r="AC104" i="17" s="1"/>
  <c r="AD104" i="17" s="1"/>
  <c r="AH1981" i="17"/>
  <c r="AA1981" i="17" s="1"/>
  <c r="AD1830" i="17"/>
  <c r="AB1830" i="17"/>
  <c r="AD1838" i="17"/>
  <c r="AB1838" i="17"/>
  <c r="AB1806" i="17"/>
  <c r="AD1806" i="17"/>
  <c r="AH64" i="17"/>
  <c r="AH1854" i="17"/>
  <c r="AA1854" i="17" s="1"/>
  <c r="BB52" i="17"/>
  <c r="AZ52" i="17" s="1"/>
  <c r="AX52" i="17" s="1"/>
  <c r="AD1802" i="17"/>
  <c r="AB1802" i="17"/>
  <c r="AD1961" i="17"/>
  <c r="AB1961" i="17"/>
  <c r="AB188" i="17"/>
  <c r="AA188" i="17"/>
  <c r="AC188" i="17" s="1"/>
  <c r="AD188" i="17" s="1"/>
  <c r="AB1901" i="17"/>
  <c r="AD1901" i="17"/>
  <c r="AA26" i="17"/>
  <c r="AC26" i="17" s="1"/>
  <c r="AD26" i="17" s="1"/>
  <c r="AB26" i="17"/>
  <c r="AA159" i="17"/>
  <c r="AC159" i="17" s="1"/>
  <c r="AD159" i="17" s="1"/>
  <c r="AH84" i="17"/>
  <c r="AA84" i="17" s="1"/>
  <c r="AC84" i="17" s="1"/>
  <c r="AD84" i="17" s="1"/>
  <c r="AH139" i="17"/>
  <c r="AB139" i="17" s="1"/>
  <c r="AH131" i="17"/>
  <c r="AB131" i="17" s="1"/>
  <c r="AH181" i="17"/>
  <c r="AB181" i="17" s="1"/>
  <c r="AB77" i="17"/>
  <c r="AA77" i="17"/>
  <c r="AC77" i="17" s="1"/>
  <c r="AD77" i="17" s="1"/>
  <c r="AB140" i="17"/>
  <c r="AA140" i="17"/>
  <c r="AC140" i="17" s="1"/>
  <c r="AD140" i="17" s="1"/>
  <c r="AH182" i="17"/>
  <c r="AH1888" i="17"/>
  <c r="AA1888" i="17" s="1"/>
  <c r="AH51" i="17"/>
  <c r="AH1804" i="17"/>
  <c r="AA1804" i="17" s="1"/>
  <c r="BB97" i="17"/>
  <c r="AZ97" i="17" s="1"/>
  <c r="AX97" i="17" s="1"/>
  <c r="BB58" i="17"/>
  <c r="AZ58" i="17" s="1"/>
  <c r="AX58" i="17" s="1"/>
  <c r="AH29" i="17"/>
  <c r="AH1947" i="17"/>
  <c r="AA1947" i="17" s="1"/>
  <c r="AH1917" i="17"/>
  <c r="AA1917" i="17" s="1"/>
  <c r="AH1925" i="17"/>
  <c r="AA1925" i="17" s="1"/>
  <c r="AH113" i="17"/>
  <c r="AH1973" i="17"/>
  <c r="AA1973" i="17" s="1"/>
  <c r="AH1799" i="17"/>
  <c r="AA1799" i="17" s="1"/>
  <c r="AH1790" i="17"/>
  <c r="AA1790" i="17" s="1"/>
  <c r="BB78" i="17"/>
  <c r="AZ78" i="17" s="1"/>
  <c r="AX78" i="17" s="1"/>
  <c r="AH1852" i="17"/>
  <c r="AA1852" i="17" s="1"/>
  <c r="BB32" i="17"/>
  <c r="AZ32" i="17" s="1"/>
  <c r="AX32" i="17" s="1"/>
  <c r="AH56" i="17"/>
  <c r="AH1904" i="17"/>
  <c r="AA1904" i="17" s="1"/>
  <c r="BB75" i="17"/>
  <c r="AZ75" i="17" s="1"/>
  <c r="AX75" i="17" s="1"/>
  <c r="BB93" i="17"/>
  <c r="AZ93" i="17" s="1"/>
  <c r="AX93" i="17" s="1"/>
  <c r="AH1957" i="17"/>
  <c r="AA1957" i="17" s="1"/>
  <c r="AH36" i="17"/>
  <c r="AH129" i="17"/>
  <c r="AB1839" i="17"/>
  <c r="AD1839" i="17"/>
  <c r="AD1850" i="17"/>
  <c r="AB1850" i="17"/>
  <c r="AH1993" i="17"/>
  <c r="AA1993" i="17" s="1"/>
  <c r="AD1798" i="17"/>
  <c r="AB1798" i="17"/>
  <c r="AB1878" i="17"/>
  <c r="AD1878" i="17"/>
  <c r="AD1784" i="17"/>
  <c r="AB1784" i="17"/>
  <c r="AH171" i="17"/>
  <c r="AD1884" i="17"/>
  <c r="AB1884" i="17"/>
  <c r="AD1933" i="17"/>
  <c r="AB1933" i="17"/>
  <c r="AD1840" i="17"/>
  <c r="AB1840" i="17"/>
  <c r="AD1862" i="17"/>
  <c r="AB1862" i="17"/>
  <c r="AD1945" i="17"/>
  <c r="AB1945" i="17"/>
  <c r="AH135" i="17"/>
  <c r="BB7" i="17"/>
  <c r="AZ7" i="17" s="1"/>
  <c r="AX7" i="17" s="1"/>
  <c r="BB28" i="17"/>
  <c r="AZ28" i="17" s="1"/>
  <c r="AX28" i="17" s="1"/>
  <c r="AD1989" i="17"/>
  <c r="AB1989" i="17"/>
  <c r="AH153" i="17"/>
  <c r="BB92" i="17"/>
  <c r="AZ92" i="17" s="1"/>
  <c r="AX92" i="17" s="1"/>
  <c r="AD1913" i="17"/>
  <c r="AB1913" i="17"/>
  <c r="AH1979" i="17"/>
  <c r="AA1979" i="17" s="1"/>
  <c r="AH1963" i="17"/>
  <c r="AA1963" i="17" s="1"/>
  <c r="AH1868" i="17"/>
  <c r="AA1868" i="17" s="1"/>
  <c r="AH1782" i="17"/>
  <c r="AA1782" i="17" s="1"/>
  <c r="AH156" i="17"/>
  <c r="AB156" i="17" s="1"/>
  <c r="AH119" i="17"/>
  <c r="AH73" i="17"/>
  <c r="AH93" i="17"/>
  <c r="AH1877" i="17"/>
  <c r="AA1877" i="17" s="1"/>
  <c r="AD1869" i="17"/>
  <c r="AB1869" i="17"/>
  <c r="BB74" i="17"/>
  <c r="AZ74" i="17" s="1"/>
  <c r="AX74" i="17" s="1"/>
  <c r="AH1807" i="17"/>
  <c r="AA1807" i="17" s="1"/>
  <c r="BB3" i="17"/>
  <c r="AZ3" i="17" s="1"/>
  <c r="AX3" i="17" s="1"/>
  <c r="BB33" i="17"/>
  <c r="AZ33" i="17" s="1"/>
  <c r="AX33" i="17" s="1"/>
  <c r="BB81" i="17"/>
  <c r="AZ81" i="17" s="1"/>
  <c r="AX81" i="17" s="1"/>
  <c r="BB19" i="17"/>
  <c r="AZ19" i="17" s="1"/>
  <c r="AX19" i="17" s="1"/>
  <c r="AH1808" i="17"/>
  <c r="AA1808" i="17" s="1"/>
  <c r="AH1786" i="17"/>
  <c r="AA1786" i="17" s="1"/>
  <c r="AH71" i="17"/>
  <c r="BB73" i="17"/>
  <c r="AZ73" i="17" s="1"/>
  <c r="AX73" i="17" s="1"/>
  <c r="AH1836" i="17"/>
  <c r="AA1836" i="17" s="1"/>
  <c r="AH55" i="17"/>
  <c r="AH1995" i="17"/>
  <c r="AA1995" i="17" s="1"/>
  <c r="AH179" i="17"/>
  <c r="AH52" i="17"/>
  <c r="AB102" i="17"/>
  <c r="AA102" i="17"/>
  <c r="AC102" i="17" s="1"/>
  <c r="AD102" i="17" s="1"/>
  <c r="AB147" i="17"/>
  <c r="AA147" i="17"/>
  <c r="AC147" i="17" s="1"/>
  <c r="AD147" i="17" s="1"/>
  <c r="AB84" i="17"/>
  <c r="AA131" i="17"/>
  <c r="AC131" i="17" s="1"/>
  <c r="AD131" i="17" s="1"/>
  <c r="AA181" i="17"/>
  <c r="AC181" i="17" s="1"/>
  <c r="AD181" i="17" s="1"/>
  <c r="AB60" i="17"/>
  <c r="AA60" i="17"/>
  <c r="AC60" i="17" s="1"/>
  <c r="AD60" i="17" s="1"/>
  <c r="AA108" i="17"/>
  <c r="AC108" i="17" s="1"/>
  <c r="AD108" i="17" s="1"/>
  <c r="AH123" i="17"/>
  <c r="AB185" i="17"/>
  <c r="AA185" i="17"/>
  <c r="AC185" i="17" s="1"/>
  <c r="AD185" i="17" s="1"/>
  <c r="AB172" i="17"/>
  <c r="AA172" i="17"/>
  <c r="AC172" i="17" s="1"/>
  <c r="AD172" i="17" s="1"/>
  <c r="AB168" i="17"/>
  <c r="AA168" i="17"/>
  <c r="AC168" i="17" s="1"/>
  <c r="AD168" i="17" s="1"/>
  <c r="AH150" i="17"/>
  <c r="AH202" i="17"/>
  <c r="AB202" i="17" s="1"/>
  <c r="AA114" i="17"/>
  <c r="AC114" i="17" s="1"/>
  <c r="AD114" i="17" s="1"/>
  <c r="AB114" i="17"/>
  <c r="AA50" i="17"/>
  <c r="AC50" i="17" s="1"/>
  <c r="AD50" i="17" s="1"/>
  <c r="AB50" i="17"/>
  <c r="AB193" i="17"/>
  <c r="AA193" i="17"/>
  <c r="AC193" i="17" s="1"/>
  <c r="AD193" i="17" s="1"/>
  <c r="AA22" i="17"/>
  <c r="AC22" i="17" s="1"/>
  <c r="AD22" i="17" s="1"/>
  <c r="AB22" i="17"/>
  <c r="AB57" i="17"/>
  <c r="AA57" i="17"/>
  <c r="AC57" i="17" s="1"/>
  <c r="AD57" i="17" s="1"/>
  <c r="AH176" i="17"/>
  <c r="AH155" i="17"/>
  <c r="AH67" i="17"/>
  <c r="AB142" i="17"/>
  <c r="AA142" i="17"/>
  <c r="AC142" i="17" s="1"/>
  <c r="AD142" i="17" s="1"/>
  <c r="AA86" i="17"/>
  <c r="AC86" i="17" s="1"/>
  <c r="AD86" i="17" s="1"/>
  <c r="AB86" i="17"/>
  <c r="AA191" i="17"/>
  <c r="AC191" i="17" s="1"/>
  <c r="AD191" i="17" s="1"/>
  <c r="AB90" i="17"/>
  <c r="AA90" i="17"/>
  <c r="AC90" i="17" s="1"/>
  <c r="AD90" i="17" s="1"/>
  <c r="AA44" i="17"/>
  <c r="AC44" i="17" s="1"/>
  <c r="AD44" i="17" s="1"/>
  <c r="AA96" i="17"/>
  <c r="AC96" i="17" s="1"/>
  <c r="AD96" i="17" s="1"/>
  <c r="AB96" i="17"/>
  <c r="AA80" i="17"/>
  <c r="AC80" i="17" s="1"/>
  <c r="AD80" i="17" s="1"/>
  <c r="AB80" i="17"/>
  <c r="AH124" i="17"/>
  <c r="AB28" i="17"/>
  <c r="AH145" i="17"/>
  <c r="AH201" i="17"/>
  <c r="AA201" i="17" s="1"/>
  <c r="AC201" i="17" s="1"/>
  <c r="AD201" i="17" s="1"/>
  <c r="AB173" i="17"/>
  <c r="AA173" i="17"/>
  <c r="AC173" i="17" s="1"/>
  <c r="AD173" i="17" s="1"/>
  <c r="AB92" i="17"/>
  <c r="AA92" i="17"/>
  <c r="AC92" i="17" s="1"/>
  <c r="AD92" i="17" s="1"/>
  <c r="AA79" i="17"/>
  <c r="AC79" i="17" s="1"/>
  <c r="AD79" i="17" s="1"/>
  <c r="AB79" i="17"/>
  <c r="AH27" i="17"/>
  <c r="AH199" i="17"/>
  <c r="AH194" i="17"/>
  <c r="AA198" i="17"/>
  <c r="AC198" i="17" s="1"/>
  <c r="AD198" i="17" s="1"/>
  <c r="AB198" i="17"/>
  <c r="AH200" i="17"/>
  <c r="E6" i="12"/>
  <c r="E9" i="12" s="1"/>
  <c r="E10" i="12" s="1"/>
  <c r="E4" i="18"/>
  <c r="E5" i="12"/>
  <c r="E6" i="18"/>
  <c r="E9" i="18" s="1"/>
  <c r="E10" i="18" s="1"/>
  <c r="M186" i="3" l="1"/>
  <c r="R186" i="3" s="1"/>
  <c r="M209" i="3"/>
  <c r="R209" i="3" s="1"/>
  <c r="M57" i="3"/>
  <c r="R57" i="3" s="1"/>
  <c r="M220" i="3"/>
  <c r="R220" i="3" s="1"/>
  <c r="M279" i="3"/>
  <c r="N279" i="3" s="1"/>
  <c r="M52" i="3"/>
  <c r="N52" i="3" s="1"/>
  <c r="M276" i="3"/>
  <c r="R276" i="3" s="1"/>
  <c r="M335" i="3"/>
  <c r="M327" i="3"/>
  <c r="R327" i="3" s="1"/>
  <c r="M160" i="3"/>
  <c r="R160" i="3" s="1"/>
  <c r="V13" i="3"/>
  <c r="M91" i="3"/>
  <c r="M63" i="3"/>
  <c r="M210" i="3"/>
  <c r="R210" i="3" s="1"/>
  <c r="M123" i="3"/>
  <c r="N123" i="3" s="1"/>
  <c r="V2" i="3"/>
  <c r="V3" i="3"/>
  <c r="M41" i="3"/>
  <c r="N41" i="3" s="1"/>
  <c r="M120" i="3"/>
  <c r="R120" i="3" s="1"/>
  <c r="M173" i="3"/>
  <c r="R173" i="3" s="1"/>
  <c r="AA139" i="17"/>
  <c r="AC139" i="17" s="1"/>
  <c r="AD139" i="17" s="1"/>
  <c r="AA156" i="17"/>
  <c r="AC156" i="17" s="1"/>
  <c r="AD156" i="17" s="1"/>
  <c r="M92" i="3"/>
  <c r="N92" i="3" s="1"/>
  <c r="M199" i="3"/>
  <c r="R199" i="3" s="1"/>
  <c r="M182" i="3"/>
  <c r="AB101" i="17"/>
  <c r="AA101" i="17"/>
  <c r="AC101" i="17" s="1"/>
  <c r="AD101" i="17" s="1"/>
  <c r="M108" i="3"/>
  <c r="AA112" i="17"/>
  <c r="AC112" i="17" s="1"/>
  <c r="AD112" i="17" s="1"/>
  <c r="AB112" i="17"/>
  <c r="M105" i="3"/>
  <c r="M72" i="3"/>
  <c r="M153" i="3"/>
  <c r="M226" i="3"/>
  <c r="R226" i="3" s="1"/>
  <c r="M104" i="3"/>
  <c r="N104" i="3" s="1"/>
  <c r="M149" i="3"/>
  <c r="M246" i="3"/>
  <c r="N246" i="3" s="1"/>
  <c r="M135" i="3"/>
  <c r="R135" i="3" s="1"/>
  <c r="M295" i="3"/>
  <c r="M278" i="3"/>
  <c r="M289" i="3"/>
  <c r="N289" i="3" s="1"/>
  <c r="M317" i="3"/>
  <c r="N317" i="3" s="1"/>
  <c r="M333" i="3"/>
  <c r="N333" i="3" s="1"/>
  <c r="V10" i="3"/>
  <c r="M33" i="3"/>
  <c r="R33" i="3" s="1"/>
  <c r="M342" i="3"/>
  <c r="R342" i="3" s="1"/>
  <c r="M243" i="3"/>
  <c r="N243" i="3" s="1"/>
  <c r="V7" i="3"/>
  <c r="M211" i="3"/>
  <c r="M118" i="3"/>
  <c r="N118" i="3" s="1"/>
  <c r="V16" i="3"/>
  <c r="M334" i="3"/>
  <c r="R334" i="3" s="1"/>
  <c r="M40" i="3"/>
  <c r="M242" i="3"/>
  <c r="M218" i="3"/>
  <c r="R218" i="3" s="1"/>
  <c r="M159" i="3"/>
  <c r="N159" i="3" s="1"/>
  <c r="M46" i="3"/>
  <c r="N46" i="3" s="1"/>
  <c r="M253" i="3"/>
  <c r="R253" i="3" s="1"/>
  <c r="V20" i="3"/>
  <c r="M212" i="3"/>
  <c r="M64" i="3"/>
  <c r="R64" i="3" s="1"/>
  <c r="M340" i="3"/>
  <c r="N340" i="3" s="1"/>
  <c r="M166" i="3"/>
  <c r="N166" i="3" s="1"/>
  <c r="M73" i="3"/>
  <c r="N73" i="3" s="1"/>
  <c r="M87" i="3"/>
  <c r="R87" i="3" s="1"/>
  <c r="V21" i="3"/>
  <c r="M244" i="3"/>
  <c r="R244" i="3" s="1"/>
  <c r="M250" i="3"/>
  <c r="N250" i="3" s="1"/>
  <c r="M230" i="3"/>
  <c r="M249" i="3"/>
  <c r="M101" i="3"/>
  <c r="R101" i="3" s="1"/>
  <c r="V19" i="3"/>
  <c r="M297" i="3"/>
  <c r="N297" i="3" s="1"/>
  <c r="M316" i="3"/>
  <c r="M174" i="3"/>
  <c r="R174" i="3" s="1"/>
  <c r="M113" i="3"/>
  <c r="R113" i="3" s="1"/>
  <c r="M194" i="3"/>
  <c r="N194" i="3" s="1"/>
  <c r="M329" i="3"/>
  <c r="M131" i="3"/>
  <c r="N131" i="3" s="1"/>
  <c r="M217" i="3"/>
  <c r="M55" i="3"/>
  <c r="M110" i="3"/>
  <c r="M45" i="3"/>
  <c r="M140" i="3"/>
  <c r="M35" i="3"/>
  <c r="M221" i="3"/>
  <c r="R221" i="3" s="1"/>
  <c r="M285" i="3"/>
  <c r="M27" i="3"/>
  <c r="M306" i="3"/>
  <c r="AB203" i="17"/>
  <c r="AA203" i="17"/>
  <c r="AC203" i="17" s="1"/>
  <c r="AD203" i="17" s="1"/>
  <c r="M330" i="3"/>
  <c r="M304" i="3"/>
  <c r="N304" i="3" s="1"/>
  <c r="R279" i="3"/>
  <c r="R63" i="3"/>
  <c r="N63" i="3"/>
  <c r="R246" i="3"/>
  <c r="M171" i="3"/>
  <c r="M158" i="3"/>
  <c r="M48" i="3"/>
  <c r="M32" i="3"/>
  <c r="M142" i="3"/>
  <c r="M239" i="3"/>
  <c r="M163" i="3"/>
  <c r="M252" i="3"/>
  <c r="V6" i="3"/>
  <c r="M180" i="3"/>
  <c r="M119" i="3"/>
  <c r="M141" i="3"/>
  <c r="M53" i="3"/>
  <c r="M215" i="3"/>
  <c r="M177" i="3"/>
  <c r="M216" i="3"/>
  <c r="M62" i="3"/>
  <c r="M146" i="3"/>
  <c r="M251" i="3"/>
  <c r="M94" i="3"/>
  <c r="M302" i="3"/>
  <c r="M234" i="3"/>
  <c r="M331" i="3"/>
  <c r="M175" i="3"/>
  <c r="M89" i="3"/>
  <c r="M300" i="3"/>
  <c r="M207" i="3"/>
  <c r="M197" i="3"/>
  <c r="V8" i="3"/>
  <c r="M328" i="3"/>
  <c r="M287" i="3"/>
  <c r="M39" i="3"/>
  <c r="M86" i="3"/>
  <c r="M204" i="3"/>
  <c r="M240" i="3"/>
  <c r="M28" i="3"/>
  <c r="M282" i="3"/>
  <c r="M59" i="3"/>
  <c r="M233" i="3"/>
  <c r="M305" i="3"/>
  <c r="M262" i="3"/>
  <c r="M47" i="3"/>
  <c r="M100" i="3"/>
  <c r="N100" i="3" s="1"/>
  <c r="M325" i="3"/>
  <c r="N325" i="3" s="1"/>
  <c r="M277" i="3"/>
  <c r="R277" i="3" s="1"/>
  <c r="M61" i="3"/>
  <c r="M65" i="3"/>
  <c r="R65" i="3" s="1"/>
  <c r="M232" i="3"/>
  <c r="N232" i="3" s="1"/>
  <c r="M51" i="3"/>
  <c r="M179" i="3"/>
  <c r="N179" i="3" s="1"/>
  <c r="M124" i="3"/>
  <c r="R124" i="3" s="1"/>
  <c r="M102" i="3"/>
  <c r="N102" i="3" s="1"/>
  <c r="M213" i="3"/>
  <c r="R213" i="3" s="1"/>
  <c r="M112" i="3"/>
  <c r="N112" i="3" s="1"/>
  <c r="M121" i="3"/>
  <c r="R121" i="3" s="1"/>
  <c r="M286" i="3"/>
  <c r="R286" i="3" s="1"/>
  <c r="M245" i="3"/>
  <c r="R245" i="3" s="1"/>
  <c r="M170" i="3"/>
  <c r="M324" i="3"/>
  <c r="R324" i="3" s="1"/>
  <c r="M49" i="3"/>
  <c r="M88" i="3"/>
  <c r="R88" i="3" s="1"/>
  <c r="M272" i="3"/>
  <c r="M31" i="3"/>
  <c r="R31" i="3" s="1"/>
  <c r="M138" i="3"/>
  <c r="M208" i="3"/>
  <c r="N208" i="3" s="1"/>
  <c r="M147" i="3"/>
  <c r="M296" i="3"/>
  <c r="R296" i="3" s="1"/>
  <c r="M97" i="3"/>
  <c r="V9" i="3"/>
  <c r="M200" i="3"/>
  <c r="R200" i="3" s="1"/>
  <c r="V24" i="3"/>
  <c r="M76" i="3"/>
  <c r="N76" i="3" s="1"/>
  <c r="M263" i="3"/>
  <c r="R263" i="3" s="1"/>
  <c r="M247" i="3"/>
  <c r="N247" i="3" s="1"/>
  <c r="M69" i="3"/>
  <c r="N69" i="3" s="1"/>
  <c r="M127" i="3"/>
  <c r="M67" i="3"/>
  <c r="N67" i="3" s="1"/>
  <c r="M320" i="3"/>
  <c r="M77" i="3"/>
  <c r="R77" i="3" s="1"/>
  <c r="M205" i="3"/>
  <c r="N205" i="3" s="1"/>
  <c r="M130" i="3"/>
  <c r="M236" i="3"/>
  <c r="R236" i="3" s="1"/>
  <c r="M169" i="3"/>
  <c r="N169" i="3" s="1"/>
  <c r="V22" i="3"/>
  <c r="M30" i="3"/>
  <c r="R30" i="3" s="1"/>
  <c r="M34" i="3"/>
  <c r="N34" i="3" s="1"/>
  <c r="M24" i="3"/>
  <c r="N24" i="3" s="1"/>
  <c r="M154" i="3"/>
  <c r="R154" i="3" s="1"/>
  <c r="M54" i="3"/>
  <c r="M125" i="3"/>
  <c r="M144" i="3"/>
  <c r="M258" i="3"/>
  <c r="N258" i="3" s="1"/>
  <c r="M332" i="3"/>
  <c r="M129" i="3"/>
  <c r="N129" i="3" s="1"/>
  <c r="M132" i="3"/>
  <c r="R132" i="3" s="1"/>
  <c r="M29" i="3"/>
  <c r="R29" i="3" s="1"/>
  <c r="M315" i="3"/>
  <c r="R315" i="3" s="1"/>
  <c r="M231" i="3"/>
  <c r="R231" i="3" s="1"/>
  <c r="M193" i="3"/>
  <c r="R193" i="3" s="1"/>
  <c r="M151" i="3"/>
  <c r="M58" i="3"/>
  <c r="N58" i="3" s="1"/>
  <c r="M99" i="3"/>
  <c r="R99" i="3" s="1"/>
  <c r="M83" i="3"/>
  <c r="R83" i="3" s="1"/>
  <c r="M148" i="3"/>
  <c r="M292" i="3"/>
  <c r="V17" i="3"/>
  <c r="M82" i="3"/>
  <c r="N82" i="3" s="1"/>
  <c r="M313" i="3"/>
  <c r="N313" i="3" s="1"/>
  <c r="M43" i="3"/>
  <c r="R43" i="3" s="1"/>
  <c r="M122" i="3"/>
  <c r="N122" i="3" s="1"/>
  <c r="M50" i="3"/>
  <c r="R50" i="3" s="1"/>
  <c r="M319" i="3"/>
  <c r="N319" i="3" s="1"/>
  <c r="M281" i="3"/>
  <c r="N281" i="3" s="1"/>
  <c r="M338" i="3"/>
  <c r="M111" i="3"/>
  <c r="R111" i="3" s="1"/>
  <c r="M66" i="3"/>
  <c r="R66" i="3" s="1"/>
  <c r="M321" i="3"/>
  <c r="R321" i="3" s="1"/>
  <c r="M256" i="3"/>
  <c r="N256" i="3" s="1"/>
  <c r="M235" i="3"/>
  <c r="N235" i="3" s="1"/>
  <c r="M227" i="3"/>
  <c r="V12" i="3"/>
  <c r="M38" i="3"/>
  <c r="M303" i="3"/>
  <c r="M74" i="3"/>
  <c r="M202" i="3"/>
  <c r="M183" i="3"/>
  <c r="R183" i="3" s="1"/>
  <c r="M229" i="3"/>
  <c r="N229" i="3" s="1"/>
  <c r="M90" i="3"/>
  <c r="N90" i="3" s="1"/>
  <c r="M314" i="3"/>
  <c r="N314" i="3" s="1"/>
  <c r="M78" i="3"/>
  <c r="M109" i="3"/>
  <c r="M117" i="3"/>
  <c r="M223" i="3"/>
  <c r="M85" i="3"/>
  <c r="M150" i="3"/>
  <c r="M178" i="3"/>
  <c r="M84" i="3"/>
  <c r="M56" i="3"/>
  <c r="M25" i="3"/>
  <c r="M157" i="3"/>
  <c r="M95" i="3"/>
  <c r="M81" i="3"/>
  <c r="M96" i="3"/>
  <c r="M172" i="3"/>
  <c r="M259" i="3"/>
  <c r="M260" i="3"/>
  <c r="M68" i="3"/>
  <c r="M318" i="3"/>
  <c r="M301" i="3"/>
  <c r="M184" i="3"/>
  <c r="M116" i="3"/>
  <c r="M264" i="3"/>
  <c r="M156" i="3"/>
  <c r="M162" i="3"/>
  <c r="V5" i="3"/>
  <c r="M98" i="3"/>
  <c r="M341" i="3"/>
  <c r="M271" i="3"/>
  <c r="M137" i="3"/>
  <c r="M145" i="3"/>
  <c r="M219" i="3"/>
  <c r="M265" i="3"/>
  <c r="M191" i="3"/>
  <c r="M187" i="3"/>
  <c r="M248" i="3"/>
  <c r="M288" i="3"/>
  <c r="M274" i="3"/>
  <c r="M80" i="3"/>
  <c r="M176" i="3"/>
  <c r="M299" i="3"/>
  <c r="M60" i="3"/>
  <c r="M309" i="3"/>
  <c r="M165" i="3"/>
  <c r="M198" i="3"/>
  <c r="M70" i="3"/>
  <c r="M294" i="3"/>
  <c r="M134" i="3"/>
  <c r="M37" i="3"/>
  <c r="M128" i="3"/>
  <c r="M164" i="3"/>
  <c r="M254" i="3"/>
  <c r="M206" i="3"/>
  <c r="M225" i="3"/>
  <c r="M308" i="3"/>
  <c r="V18" i="3"/>
  <c r="M336" i="3"/>
  <c r="M291" i="3"/>
  <c r="M196" i="3"/>
  <c r="M26" i="3"/>
  <c r="M270" i="3"/>
  <c r="M44" i="3"/>
  <c r="M266" i="3"/>
  <c r="M280" i="3"/>
  <c r="M228" i="3"/>
  <c r="M337" i="3"/>
  <c r="M103" i="3"/>
  <c r="M192" i="3"/>
  <c r="M255" i="3"/>
  <c r="V15" i="3"/>
  <c r="M189" i="3"/>
  <c r="M36" i="3"/>
  <c r="M214" i="3"/>
  <c r="M168" i="3"/>
  <c r="M307" i="3"/>
  <c r="M201" i="3"/>
  <c r="M190" i="3"/>
  <c r="M241" i="3"/>
  <c r="M23" i="3"/>
  <c r="M143" i="3"/>
  <c r="M310" i="3"/>
  <c r="M161" i="3"/>
  <c r="V14" i="3"/>
  <c r="M21" i="3"/>
  <c r="M267" i="3"/>
  <c r="M185" i="3"/>
  <c r="M114" i="3"/>
  <c r="M290" i="3"/>
  <c r="M22" i="3"/>
  <c r="M238" i="3"/>
  <c r="M42" i="3"/>
  <c r="M273" i="3"/>
  <c r="M275" i="3"/>
  <c r="M326" i="3"/>
  <c r="M167" i="3"/>
  <c r="M133" i="3"/>
  <c r="M323" i="3"/>
  <c r="M181" i="3"/>
  <c r="V11" i="3"/>
  <c r="V4" i="3"/>
  <c r="M261" i="3"/>
  <c r="M339" i="3"/>
  <c r="M224" i="3"/>
  <c r="M203" i="3"/>
  <c r="M188" i="3"/>
  <c r="M152" i="3"/>
  <c r="M322" i="3"/>
  <c r="M269" i="3"/>
  <c r="M195" i="3"/>
  <c r="M155" i="3"/>
  <c r="M126" i="3"/>
  <c r="M107" i="3"/>
  <c r="M268" i="3"/>
  <c r="M283" i="3"/>
  <c r="M237" i="3"/>
  <c r="M312" i="3"/>
  <c r="M257" i="3"/>
  <c r="M311" i="3"/>
  <c r="M79" i="3"/>
  <c r="M75" i="3"/>
  <c r="M139" i="3"/>
  <c r="M115" i="3"/>
  <c r="M93" i="3"/>
  <c r="M293" i="3"/>
  <c r="M298" i="3"/>
  <c r="M136" i="3"/>
  <c r="M71" i="3"/>
  <c r="M106" i="3"/>
  <c r="M284" i="3"/>
  <c r="N284" i="3" s="1"/>
  <c r="R102" i="3"/>
  <c r="N263" i="3"/>
  <c r="M222" i="3"/>
  <c r="R317" i="3"/>
  <c r="R314" i="3"/>
  <c r="N173" i="3"/>
  <c r="N87" i="3"/>
  <c r="R333" i="3"/>
  <c r="R289" i="3"/>
  <c r="R52" i="3"/>
  <c r="N101" i="3"/>
  <c r="N226" i="3"/>
  <c r="R73" i="3"/>
  <c r="N174" i="3"/>
  <c r="AA204" i="17"/>
  <c r="AC204" i="17" s="1"/>
  <c r="AD204" i="17" s="1"/>
  <c r="AB204" i="17"/>
  <c r="AB205" i="17"/>
  <c r="AA205" i="17"/>
  <c r="AC205" i="17" s="1"/>
  <c r="AD205" i="17" s="1"/>
  <c r="V14" i="12"/>
  <c r="M325" i="12"/>
  <c r="V11" i="12"/>
  <c r="M231" i="12"/>
  <c r="M101" i="12"/>
  <c r="R101" i="12" s="1"/>
  <c r="M129" i="12"/>
  <c r="N129" i="12" s="1"/>
  <c r="M97" i="12"/>
  <c r="N97" i="12" s="1"/>
  <c r="M238" i="12"/>
  <c r="N238" i="12" s="1"/>
  <c r="M153" i="12"/>
  <c r="N153" i="12" s="1"/>
  <c r="M236" i="12"/>
  <c r="M290" i="12"/>
  <c r="M59" i="12"/>
  <c r="M73" i="12"/>
  <c r="N73" i="12" s="1"/>
  <c r="M49" i="12"/>
  <c r="M191" i="12"/>
  <c r="N191" i="12" s="1"/>
  <c r="M81" i="12"/>
  <c r="N81" i="12" s="1"/>
  <c r="M118" i="12"/>
  <c r="R118" i="12" s="1"/>
  <c r="M172" i="12"/>
  <c r="M304" i="12"/>
  <c r="M255" i="12"/>
  <c r="M201" i="12"/>
  <c r="N201" i="12" s="1"/>
  <c r="V16" i="12"/>
  <c r="M333" i="12"/>
  <c r="N333" i="12" s="1"/>
  <c r="M210" i="12"/>
  <c r="N210" i="12" s="1"/>
  <c r="M125" i="12"/>
  <c r="N125" i="12" s="1"/>
  <c r="M196" i="12"/>
  <c r="M181" i="12"/>
  <c r="M157" i="12"/>
  <c r="M34" i="12"/>
  <c r="N34" i="12" s="1"/>
  <c r="M89" i="12"/>
  <c r="N89" i="12" s="1"/>
  <c r="M316" i="12"/>
  <c r="N316" i="12" s="1"/>
  <c r="M158" i="12"/>
  <c r="N158" i="12" s="1"/>
  <c r="M123" i="12"/>
  <c r="R123" i="12" s="1"/>
  <c r="M314" i="12"/>
  <c r="M330" i="12"/>
  <c r="V18" i="12"/>
  <c r="V24" i="12"/>
  <c r="M107" i="12"/>
  <c r="N107" i="12" s="1"/>
  <c r="M187" i="12"/>
  <c r="R187" i="12" s="1"/>
  <c r="M184" i="12"/>
  <c r="N184" i="12" s="1"/>
  <c r="V4" i="12"/>
  <c r="M219" i="12"/>
  <c r="M25" i="12"/>
  <c r="N25" i="12" s="1"/>
  <c r="AA202" i="17"/>
  <c r="AC202" i="17" s="1"/>
  <c r="AD202" i="17" s="1"/>
  <c r="AB55" i="17"/>
  <c r="AA55" i="17"/>
  <c r="AC55" i="17" s="1"/>
  <c r="AD55" i="17" s="1"/>
  <c r="AB73" i="17"/>
  <c r="AA73" i="17"/>
  <c r="AC73" i="17" s="1"/>
  <c r="AD73" i="17" s="1"/>
  <c r="AD1957" i="17"/>
  <c r="AB1957" i="17"/>
  <c r="AD1790" i="17"/>
  <c r="AB1790" i="17"/>
  <c r="AD1822" i="17"/>
  <c r="AB1822" i="17"/>
  <c r="AD1935" i="17"/>
  <c r="AB1935" i="17"/>
  <c r="M50" i="12"/>
  <c r="N50" i="12" s="1"/>
  <c r="M281" i="12"/>
  <c r="M207" i="12"/>
  <c r="N207" i="12" s="1"/>
  <c r="M204" i="12"/>
  <c r="M194" i="12"/>
  <c r="R194" i="12" s="1"/>
  <c r="M52" i="12"/>
  <c r="N52" i="12" s="1"/>
  <c r="AD1836" i="17"/>
  <c r="AB1836" i="17"/>
  <c r="AB119" i="17"/>
  <c r="AA119" i="17"/>
  <c r="AC119" i="17" s="1"/>
  <c r="AD119" i="17" s="1"/>
  <c r="AD1993" i="17"/>
  <c r="AB1993" i="17"/>
  <c r="AB1799" i="17"/>
  <c r="AD1799" i="17"/>
  <c r="AD1882" i="17"/>
  <c r="AB1882" i="17"/>
  <c r="AB1791" i="17"/>
  <c r="AD1791" i="17"/>
  <c r="AD1807" i="17"/>
  <c r="AB1807" i="17"/>
  <c r="AA153" i="17"/>
  <c r="AC153" i="17" s="1"/>
  <c r="AD153" i="17" s="1"/>
  <c r="AB153" i="17"/>
  <c r="AA171" i="17"/>
  <c r="AC171" i="17" s="1"/>
  <c r="AD171" i="17" s="1"/>
  <c r="AB171" i="17"/>
  <c r="AD1973" i="17"/>
  <c r="AB1973" i="17"/>
  <c r="AB1804" i="17"/>
  <c r="AD1804" i="17"/>
  <c r="AB1854" i="17"/>
  <c r="AD1854" i="17"/>
  <c r="AD1981" i="17"/>
  <c r="AB1981" i="17"/>
  <c r="AB45" i="17"/>
  <c r="AA45" i="17"/>
  <c r="AC45" i="17" s="1"/>
  <c r="AD45" i="17" s="1"/>
  <c r="AB1855" i="17"/>
  <c r="AD1855" i="17"/>
  <c r="AA71" i="17"/>
  <c r="AC71" i="17" s="1"/>
  <c r="AD71" i="17" s="1"/>
  <c r="AB71" i="17"/>
  <c r="AD1782" i="17"/>
  <c r="AB1782" i="17"/>
  <c r="AD1904" i="17"/>
  <c r="AB1904" i="17"/>
  <c r="AB113" i="17"/>
  <c r="AA113" i="17"/>
  <c r="AC113" i="17" s="1"/>
  <c r="AD113" i="17" s="1"/>
  <c r="AB51" i="17"/>
  <c r="AA51" i="17"/>
  <c r="AC51" i="17" s="1"/>
  <c r="AD51" i="17" s="1"/>
  <c r="AB64" i="17"/>
  <c r="AA64" i="17"/>
  <c r="AC64" i="17" s="1"/>
  <c r="AD64" i="17" s="1"/>
  <c r="AB1856" i="17"/>
  <c r="AD1856" i="17"/>
  <c r="AD1861" i="17"/>
  <c r="AB1861" i="17"/>
  <c r="M240" i="12"/>
  <c r="R240" i="12" s="1"/>
  <c r="M215" i="12"/>
  <c r="R215" i="12" s="1"/>
  <c r="M260" i="12"/>
  <c r="N260" i="12" s="1"/>
  <c r="M185" i="12"/>
  <c r="R185" i="12" s="1"/>
  <c r="M150" i="12"/>
  <c r="R150" i="12" s="1"/>
  <c r="M115" i="12"/>
  <c r="AB201" i="17"/>
  <c r="AD1786" i="17"/>
  <c r="AB1786" i="17"/>
  <c r="AD1868" i="17"/>
  <c r="AB1868" i="17"/>
  <c r="AA56" i="17"/>
  <c r="AC56" i="17" s="1"/>
  <c r="AD56" i="17" s="1"/>
  <c r="AB56" i="17"/>
  <c r="AD1925" i="17"/>
  <c r="AB1925" i="17"/>
  <c r="AD1888" i="17"/>
  <c r="AB1888" i="17"/>
  <c r="AD1808" i="17"/>
  <c r="AB1808" i="17"/>
  <c r="AD1963" i="17"/>
  <c r="AB1963" i="17"/>
  <c r="AD1917" i="17"/>
  <c r="AB1917" i="17"/>
  <c r="AB182" i="17"/>
  <c r="AA182" i="17"/>
  <c r="AC182" i="17" s="1"/>
  <c r="AD182" i="17" s="1"/>
  <c r="AD1983" i="17"/>
  <c r="AB1983" i="17"/>
  <c r="AD1977" i="17"/>
  <c r="AB1977" i="17"/>
  <c r="AB1877" i="17"/>
  <c r="AD1877" i="17"/>
  <c r="AD1979" i="17"/>
  <c r="AB1979" i="17"/>
  <c r="AB129" i="17"/>
  <c r="AA129" i="17"/>
  <c r="AC129" i="17" s="1"/>
  <c r="AD129" i="17" s="1"/>
  <c r="AD1852" i="17"/>
  <c r="AB1852" i="17"/>
  <c r="AB1947" i="17"/>
  <c r="AD1947" i="17"/>
  <c r="AD1967" i="17"/>
  <c r="AB1967" i="17"/>
  <c r="AB1919" i="17"/>
  <c r="AD1919" i="17"/>
  <c r="AD1995" i="17"/>
  <c r="AB1995" i="17"/>
  <c r="AA93" i="17"/>
  <c r="AC93" i="17" s="1"/>
  <c r="AD93" i="17" s="1"/>
  <c r="AB93" i="17"/>
  <c r="AA135" i="17"/>
  <c r="AC135" i="17" s="1"/>
  <c r="AD135" i="17" s="1"/>
  <c r="AB135" i="17"/>
  <c r="AB36" i="17"/>
  <c r="AA36" i="17"/>
  <c r="AC36" i="17" s="1"/>
  <c r="AD36" i="17" s="1"/>
  <c r="AA29" i="17"/>
  <c r="AC29" i="17" s="1"/>
  <c r="AD29" i="17" s="1"/>
  <c r="AB29" i="17"/>
  <c r="AB105" i="17"/>
  <c r="AA105" i="17"/>
  <c r="AC105" i="17" s="1"/>
  <c r="AD105" i="17" s="1"/>
  <c r="AD1872" i="17"/>
  <c r="AB1872" i="17"/>
  <c r="AD1898" i="17"/>
  <c r="AB1898" i="17"/>
  <c r="AB167" i="17"/>
  <c r="AA167" i="17"/>
  <c r="AC167" i="17" s="1"/>
  <c r="AD167" i="17" s="1"/>
  <c r="AD1965" i="17"/>
  <c r="AB1965" i="17"/>
  <c r="M212" i="12"/>
  <c r="M293" i="12"/>
  <c r="R293" i="12" s="1"/>
  <c r="M110" i="12"/>
  <c r="N110" i="12" s="1"/>
  <c r="M137" i="12"/>
  <c r="R137" i="12" s="1"/>
  <c r="M126" i="12"/>
  <c r="N126" i="12" s="1"/>
  <c r="M47" i="12"/>
  <c r="N47" i="12" s="1"/>
  <c r="M65" i="12"/>
  <c r="M309" i="12"/>
  <c r="N309" i="12" s="1"/>
  <c r="V12" i="12"/>
  <c r="M99" i="12"/>
  <c r="R99" i="12" s="1"/>
  <c r="M221" i="12"/>
  <c r="R221" i="12" s="1"/>
  <c r="M318" i="12"/>
  <c r="R318" i="12" s="1"/>
  <c r="M104" i="12"/>
  <c r="R104" i="12" s="1"/>
  <c r="AA176" i="17"/>
  <c r="AC176" i="17" s="1"/>
  <c r="AD176" i="17" s="1"/>
  <c r="AB176" i="17"/>
  <c r="M38" i="12"/>
  <c r="R38" i="12" s="1"/>
  <c r="M269" i="12"/>
  <c r="R269" i="12" s="1"/>
  <c r="M160" i="12"/>
  <c r="R160" i="12" s="1"/>
  <c r="M131" i="12"/>
  <c r="N131" i="12" s="1"/>
  <c r="M121" i="12"/>
  <c r="N121" i="12" s="1"/>
  <c r="M173" i="12"/>
  <c r="N173" i="12" s="1"/>
  <c r="M338" i="12"/>
  <c r="N338" i="12" s="1"/>
  <c r="M84" i="12"/>
  <c r="N84" i="12" s="1"/>
  <c r="M251" i="12"/>
  <c r="R251" i="12" s="1"/>
  <c r="M327" i="12"/>
  <c r="M132" i="12"/>
  <c r="R132" i="12" s="1"/>
  <c r="M68" i="12"/>
  <c r="N68" i="12" s="1"/>
  <c r="V20" i="12"/>
  <c r="M279" i="12"/>
  <c r="N279" i="12" s="1"/>
  <c r="M271" i="12"/>
  <c r="N271" i="12" s="1"/>
  <c r="M67" i="12"/>
  <c r="R67" i="12" s="1"/>
  <c r="M170" i="12"/>
  <c r="R170" i="12" s="1"/>
  <c r="M262" i="12"/>
  <c r="M203" i="12"/>
  <c r="N203" i="12" s="1"/>
  <c r="M340" i="12"/>
  <c r="R340" i="12" s="1"/>
  <c r="M222" i="12"/>
  <c r="N222" i="12" s="1"/>
  <c r="M273" i="12"/>
  <c r="R273" i="12" s="1"/>
  <c r="M162" i="12"/>
  <c r="R162" i="12" s="1"/>
  <c r="M214" i="12"/>
  <c r="N214" i="12" s="1"/>
  <c r="M334" i="12"/>
  <c r="R334" i="12" s="1"/>
  <c r="AB27" i="17"/>
  <c r="AA27" i="17"/>
  <c r="AC27" i="17" s="1"/>
  <c r="AD27" i="17" s="1"/>
  <c r="AA145" i="17"/>
  <c r="AC145" i="17" s="1"/>
  <c r="AD145" i="17" s="1"/>
  <c r="AB145" i="17"/>
  <c r="AB150" i="17"/>
  <c r="AA150" i="17"/>
  <c r="AC150" i="17" s="1"/>
  <c r="AD150" i="17" s="1"/>
  <c r="AB123" i="17"/>
  <c r="AA123" i="17"/>
  <c r="AC123" i="17" s="1"/>
  <c r="AD123" i="17" s="1"/>
  <c r="AA67" i="17"/>
  <c r="AC67" i="17" s="1"/>
  <c r="AD67" i="17" s="1"/>
  <c r="AB67" i="17"/>
  <c r="AB52" i="17"/>
  <c r="AA52" i="17"/>
  <c r="AC52" i="17" s="1"/>
  <c r="AD52" i="17" s="1"/>
  <c r="M139" i="12"/>
  <c r="N139" i="12" s="1"/>
  <c r="M198" i="12"/>
  <c r="R198" i="12" s="1"/>
  <c r="M312" i="12"/>
  <c r="R312" i="12" s="1"/>
  <c r="M261" i="12"/>
  <c r="R261" i="12" s="1"/>
  <c r="M161" i="12"/>
  <c r="M176" i="12"/>
  <c r="R176" i="12" s="1"/>
  <c r="M202" i="12"/>
  <c r="N202" i="12" s="1"/>
  <c r="M22" i="12"/>
  <c r="N22" i="12" s="1"/>
  <c r="M339" i="12"/>
  <c r="N339" i="12" s="1"/>
  <c r="M313" i="12"/>
  <c r="N313" i="12" s="1"/>
  <c r="M80" i="12"/>
  <c r="N80" i="12" s="1"/>
  <c r="M175" i="12"/>
  <c r="R175" i="12" s="1"/>
  <c r="M235" i="12"/>
  <c r="AA124" i="17"/>
  <c r="AC124" i="17" s="1"/>
  <c r="AD124" i="17" s="1"/>
  <c r="AB124" i="17"/>
  <c r="AB155" i="17"/>
  <c r="AA155" i="17"/>
  <c r="AC155" i="17" s="1"/>
  <c r="AD155" i="17" s="1"/>
  <c r="AB179" i="17"/>
  <c r="AA179" i="17"/>
  <c r="AC179" i="17" s="1"/>
  <c r="AD179" i="17" s="1"/>
  <c r="M226" i="12"/>
  <c r="N226" i="12" s="1"/>
  <c r="M57" i="12"/>
  <c r="M155" i="12"/>
  <c r="R155" i="12" s="1"/>
  <c r="M303" i="12"/>
  <c r="N303" i="12" s="1"/>
  <c r="M276" i="12"/>
  <c r="R276" i="12" s="1"/>
  <c r="M247" i="12"/>
  <c r="N247" i="12" s="1"/>
  <c r="V8" i="12"/>
  <c r="M60" i="12"/>
  <c r="M28" i="12"/>
  <c r="R28" i="12" s="1"/>
  <c r="M32" i="12"/>
  <c r="N32" i="12" s="1"/>
  <c r="M321" i="12"/>
  <c r="N321" i="12" s="1"/>
  <c r="M116" i="12"/>
  <c r="N116" i="12" s="1"/>
  <c r="M267" i="12"/>
  <c r="N267" i="12" s="1"/>
  <c r="M305" i="12"/>
  <c r="R305" i="12" s="1"/>
  <c r="M289" i="12"/>
  <c r="R289" i="12" s="1"/>
  <c r="V22" i="12"/>
  <c r="M342" i="12"/>
  <c r="N342" i="12" s="1"/>
  <c r="M245" i="12"/>
  <c r="R245" i="12" s="1"/>
  <c r="M152" i="12"/>
  <c r="R152" i="12" s="1"/>
  <c r="M297" i="12"/>
  <c r="R297" i="12" s="1"/>
  <c r="M315" i="12"/>
  <c r="R315" i="12" s="1"/>
  <c r="M98" i="12"/>
  <c r="R98" i="12" s="1"/>
  <c r="V7" i="12"/>
  <c r="AA200" i="17"/>
  <c r="AC200" i="17" s="1"/>
  <c r="AD200" i="17" s="1"/>
  <c r="AB200" i="17"/>
  <c r="M72" i="12"/>
  <c r="V5" i="12"/>
  <c r="M217" i="12"/>
  <c r="N217" i="12" s="1"/>
  <c r="M141" i="12"/>
  <c r="R141" i="12" s="1"/>
  <c r="M56" i="12"/>
  <c r="R56" i="12" s="1"/>
  <c r="M306" i="12"/>
  <c r="R306" i="12" s="1"/>
  <c r="M51" i="12"/>
  <c r="V19" i="12"/>
  <c r="M178" i="12"/>
  <c r="M246" i="12"/>
  <c r="R246" i="12" s="1"/>
  <c r="M268" i="12"/>
  <c r="N268" i="12" s="1"/>
  <c r="M24" i="12"/>
  <c r="R24" i="12" s="1"/>
  <c r="M188" i="12"/>
  <c r="R188" i="12" s="1"/>
  <c r="M140" i="12"/>
  <c r="R140" i="12" s="1"/>
  <c r="M149" i="12"/>
  <c r="M138" i="12"/>
  <c r="N138" i="12" s="1"/>
  <c r="M177" i="12"/>
  <c r="M134" i="12"/>
  <c r="R134" i="12" s="1"/>
  <c r="M300" i="12"/>
  <c r="N300" i="12" s="1"/>
  <c r="M270" i="12"/>
  <c r="N270" i="12" s="1"/>
  <c r="M317" i="12"/>
  <c r="R317" i="12" s="1"/>
  <c r="M259" i="12"/>
  <c r="R259" i="12" s="1"/>
  <c r="M230" i="12"/>
  <c r="M54" i="12"/>
  <c r="R54" i="12" s="1"/>
  <c r="M124" i="12"/>
  <c r="R124" i="12" s="1"/>
  <c r="M223" i="12"/>
  <c r="N223" i="12" s="1"/>
  <c r="M193" i="12"/>
  <c r="N193" i="12" s="1"/>
  <c r="M96" i="12"/>
  <c r="N96" i="12" s="1"/>
  <c r="M55" i="12"/>
  <c r="N55" i="12" s="1"/>
  <c r="M105" i="12"/>
  <c r="N105" i="12" s="1"/>
  <c r="M190" i="12"/>
  <c r="N190" i="12" s="1"/>
  <c r="M41" i="12"/>
  <c r="R41" i="12" s="1"/>
  <c r="M40" i="12"/>
  <c r="N40" i="12" s="1"/>
  <c r="M159" i="12"/>
  <c r="N159" i="12" s="1"/>
  <c r="M182" i="12"/>
  <c r="N182" i="12" s="1"/>
  <c r="M328" i="12"/>
  <c r="N328" i="12" s="1"/>
  <c r="M298" i="12"/>
  <c r="N298" i="12" s="1"/>
  <c r="M46" i="12"/>
  <c r="R46" i="12" s="1"/>
  <c r="AB194" i="17"/>
  <c r="AA194" i="17"/>
  <c r="AC194" i="17" s="1"/>
  <c r="AD194" i="17" s="1"/>
  <c r="M286" i="12"/>
  <c r="M85" i="12"/>
  <c r="N85" i="12" s="1"/>
  <c r="M64" i="12"/>
  <c r="N64" i="12" s="1"/>
  <c r="M167" i="12"/>
  <c r="R167" i="12" s="1"/>
  <c r="M165" i="12"/>
  <c r="N165" i="12" s="1"/>
  <c r="M37" i="12"/>
  <c r="N37" i="12" s="1"/>
  <c r="M280" i="12"/>
  <c r="M74" i="12"/>
  <c r="R74" i="12" s="1"/>
  <c r="M189" i="12"/>
  <c r="V21" i="12"/>
  <c r="M213" i="12"/>
  <c r="N213" i="12" s="1"/>
  <c r="M307" i="12"/>
  <c r="R307" i="12" s="1"/>
  <c r="M265" i="12"/>
  <c r="N265" i="12" s="1"/>
  <c r="M45" i="12"/>
  <c r="N45" i="12" s="1"/>
  <c r="AB199" i="17"/>
  <c r="AA199" i="17"/>
  <c r="AC199" i="17" s="1"/>
  <c r="AD199" i="17" s="1"/>
  <c r="M95" i="18"/>
  <c r="M92" i="12"/>
  <c r="R92" i="12" s="1"/>
  <c r="M53" i="12"/>
  <c r="N53" i="12" s="1"/>
  <c r="M70" i="12"/>
  <c r="N70" i="12" s="1"/>
  <c r="V17" i="12"/>
  <c r="M324" i="12"/>
  <c r="N324" i="12" s="1"/>
  <c r="M218" i="12"/>
  <c r="M301" i="12"/>
  <c r="R301" i="12" s="1"/>
  <c r="M209" i="12"/>
  <c r="M135" i="12"/>
  <c r="R135" i="12" s="1"/>
  <c r="M78" i="12"/>
  <c r="N78" i="12" s="1"/>
  <c r="M239" i="12"/>
  <c r="N239" i="12" s="1"/>
  <c r="M93" i="12"/>
  <c r="N93" i="12" s="1"/>
  <c r="M291" i="12"/>
  <c r="R291" i="12" s="1"/>
  <c r="M166" i="12"/>
  <c r="M320" i="12"/>
  <c r="N320" i="12" s="1"/>
  <c r="M90" i="12"/>
  <c r="M120" i="12"/>
  <c r="N120" i="12" s="1"/>
  <c r="M48" i="12"/>
  <c r="R48" i="12" s="1"/>
  <c r="M114" i="12"/>
  <c r="R114" i="12" s="1"/>
  <c r="M171" i="12"/>
  <c r="N171" i="12" s="1"/>
  <c r="M106" i="12"/>
  <c r="N106" i="12" s="1"/>
  <c r="M26" i="12"/>
  <c r="M283" i="12"/>
  <c r="R283" i="12" s="1"/>
  <c r="M308" i="12"/>
  <c r="M61" i="12"/>
  <c r="N61" i="12" s="1"/>
  <c r="M102" i="12"/>
  <c r="R102" i="12" s="1"/>
  <c r="V9" i="12"/>
  <c r="V13" i="12"/>
  <c r="M229" i="12"/>
  <c r="R229" i="12" s="1"/>
  <c r="M63" i="12"/>
  <c r="M113" i="12"/>
  <c r="N113" i="12" s="1"/>
  <c r="M248" i="12"/>
  <c r="M117" i="12"/>
  <c r="R117" i="12" s="1"/>
  <c r="M103" i="12"/>
  <c r="R103" i="12" s="1"/>
  <c r="M243" i="12"/>
  <c r="R243" i="12" s="1"/>
  <c r="M27" i="12"/>
  <c r="N27" i="12" s="1"/>
  <c r="M285" i="12"/>
  <c r="N285" i="12" s="1"/>
  <c r="M206" i="12"/>
  <c r="M263" i="12"/>
  <c r="R263" i="12" s="1"/>
  <c r="M42" i="12"/>
  <c r="M227" i="12"/>
  <c r="R227" i="12" s="1"/>
  <c r="M122" i="12"/>
  <c r="R122" i="12" s="1"/>
  <c r="M179" i="12"/>
  <c r="R179" i="12" s="1"/>
  <c r="M82" i="18"/>
  <c r="N82" i="18" s="1"/>
  <c r="M156" i="12"/>
  <c r="N156" i="12" s="1"/>
  <c r="M23" i="12"/>
  <c r="R23" i="12" s="1"/>
  <c r="M229" i="18"/>
  <c r="N229" i="18" s="1"/>
  <c r="M95" i="12"/>
  <c r="N95" i="12" s="1"/>
  <c r="M33" i="12"/>
  <c r="N33" i="12" s="1"/>
  <c r="M310" i="12"/>
  <c r="N310" i="12" s="1"/>
  <c r="M228" i="12"/>
  <c r="R228" i="12" s="1"/>
  <c r="M192" i="12"/>
  <c r="R192" i="12" s="1"/>
  <c r="M249" i="12"/>
  <c r="R249" i="12" s="1"/>
  <c r="M326" i="12"/>
  <c r="R326" i="12" s="1"/>
  <c r="M274" i="12"/>
  <c r="N274" i="12" s="1"/>
  <c r="M234" i="12"/>
  <c r="R234" i="12" s="1"/>
  <c r="M145" i="12"/>
  <c r="R145" i="12" s="1"/>
  <c r="M244" i="12"/>
  <c r="R244" i="12" s="1"/>
  <c r="M127" i="12"/>
  <c r="N127" i="12" s="1"/>
  <c r="M299" i="12"/>
  <c r="N299" i="12" s="1"/>
  <c r="M44" i="12"/>
  <c r="N44" i="12" s="1"/>
  <c r="M35" i="12"/>
  <c r="R35" i="12" s="1"/>
  <c r="M142" i="12"/>
  <c r="R142" i="12" s="1"/>
  <c r="M237" i="12"/>
  <c r="N237" i="12" s="1"/>
  <c r="V23" i="12"/>
  <c r="M254" i="12"/>
  <c r="R254" i="12" s="1"/>
  <c r="M311" i="12"/>
  <c r="N311" i="12" s="1"/>
  <c r="M94" i="12"/>
  <c r="N94" i="12" s="1"/>
  <c r="M144" i="12"/>
  <c r="N144" i="12" s="1"/>
  <c r="V2" i="12"/>
  <c r="M109" i="12"/>
  <c r="R109" i="12" s="1"/>
  <c r="M128" i="12"/>
  <c r="R128" i="12" s="1"/>
  <c r="V15" i="12"/>
  <c r="M111" i="12"/>
  <c r="N111" i="12" s="1"/>
  <c r="M224" i="12"/>
  <c r="R224" i="12" s="1"/>
  <c r="M83" i="12"/>
  <c r="R83" i="12" s="1"/>
  <c r="M253" i="12"/>
  <c r="R253" i="12" s="1"/>
  <c r="M275" i="12"/>
  <c r="R275" i="12" s="1"/>
  <c r="M43" i="12"/>
  <c r="N43" i="12" s="1"/>
  <c r="M250" i="12"/>
  <c r="N250" i="12" s="1"/>
  <c r="M186" i="12"/>
  <c r="N186" i="12" s="1"/>
  <c r="M295" i="12"/>
  <c r="R295" i="12" s="1"/>
  <c r="M232" i="12"/>
  <c r="R232" i="12" s="1"/>
  <c r="M148" i="12"/>
  <c r="R148" i="12" s="1"/>
  <c r="M36" i="12"/>
  <c r="R36" i="12" s="1"/>
  <c r="M100" i="12"/>
  <c r="N100" i="12" s="1"/>
  <c r="M31" i="12"/>
  <c r="R31" i="12" s="1"/>
  <c r="M220" i="12"/>
  <c r="R220" i="12" s="1"/>
  <c r="M174" i="12"/>
  <c r="R174" i="12" s="1"/>
  <c r="M147" i="12"/>
  <c r="R147" i="12" s="1"/>
  <c r="M37" i="18"/>
  <c r="R37" i="18" s="1"/>
  <c r="M242" i="12"/>
  <c r="R242" i="12" s="1"/>
  <c r="M322" i="12"/>
  <c r="R322" i="12" s="1"/>
  <c r="M252" i="12"/>
  <c r="R252" i="12" s="1"/>
  <c r="M323" i="12"/>
  <c r="R323" i="12" s="1"/>
  <c r="M331" i="12"/>
  <c r="N331" i="12" s="1"/>
  <c r="M69" i="12"/>
  <c r="R69" i="12" s="1"/>
  <c r="M258" i="12"/>
  <c r="R258" i="12" s="1"/>
  <c r="M77" i="12"/>
  <c r="N77" i="12" s="1"/>
  <c r="M292" i="12"/>
  <c r="R292" i="12" s="1"/>
  <c r="M21" i="12"/>
  <c r="N21" i="12" s="1"/>
  <c r="M75" i="12"/>
  <c r="N75" i="12" s="1"/>
  <c r="M180" i="12"/>
  <c r="R180" i="12" s="1"/>
  <c r="M183" i="12"/>
  <c r="N183" i="12" s="1"/>
  <c r="M62" i="12"/>
  <c r="N62" i="12" s="1"/>
  <c r="M119" i="12"/>
  <c r="N119" i="12" s="1"/>
  <c r="M264" i="12"/>
  <c r="N264" i="12" s="1"/>
  <c r="V6" i="12"/>
  <c r="M266" i="12"/>
  <c r="R266" i="12" s="1"/>
  <c r="M288" i="12"/>
  <c r="R288" i="12" s="1"/>
  <c r="M58" i="12"/>
  <c r="R58" i="12" s="1"/>
  <c r="M336" i="12"/>
  <c r="N336" i="12" s="1"/>
  <c r="M91" i="12"/>
  <c r="N91" i="12" s="1"/>
  <c r="M82" i="12"/>
  <c r="N82" i="12" s="1"/>
  <c r="M30" i="12"/>
  <c r="N30" i="12" s="1"/>
  <c r="M319" i="12"/>
  <c r="R319" i="12" s="1"/>
  <c r="M136" i="12"/>
  <c r="R136" i="12" s="1"/>
  <c r="M133" i="12"/>
  <c r="R133" i="12" s="1"/>
  <c r="M66" i="12"/>
  <c r="N66" i="12" s="1"/>
  <c r="M168" i="12"/>
  <c r="R168" i="12" s="1"/>
  <c r="M277" i="12"/>
  <c r="N277" i="12" s="1"/>
  <c r="M329" i="12"/>
  <c r="N329" i="12" s="1"/>
  <c r="M79" i="12"/>
  <c r="R79" i="12" s="1"/>
  <c r="M86" i="12"/>
  <c r="R86" i="12" s="1"/>
  <c r="M29" i="12"/>
  <c r="R29" i="12" s="1"/>
  <c r="M130" i="12"/>
  <c r="R130" i="12" s="1"/>
  <c r="M199" i="12"/>
  <c r="R199" i="12" s="1"/>
  <c r="M294" i="12"/>
  <c r="N294" i="12" s="1"/>
  <c r="V10" i="12"/>
  <c r="M233" i="12"/>
  <c r="N233" i="12" s="1"/>
  <c r="M88" i="12"/>
  <c r="R88" i="12" s="1"/>
  <c r="M151" i="12"/>
  <c r="N151" i="12" s="1"/>
  <c r="M296" i="12"/>
  <c r="N296" i="12" s="1"/>
  <c r="M341" i="12"/>
  <c r="N341" i="12" s="1"/>
  <c r="M205" i="12"/>
  <c r="R205" i="12" s="1"/>
  <c r="V3" i="12"/>
  <c r="M284" i="12"/>
  <c r="R284" i="12" s="1"/>
  <c r="M39" i="12"/>
  <c r="R39" i="12" s="1"/>
  <c r="M108" i="12"/>
  <c r="R108" i="12" s="1"/>
  <c r="M197" i="12"/>
  <c r="N197" i="12" s="1"/>
  <c r="M225" i="12"/>
  <c r="N225" i="12" s="1"/>
  <c r="M282" i="12"/>
  <c r="N282" i="12" s="1"/>
  <c r="M272" i="12"/>
  <c r="N272" i="12" s="1"/>
  <c r="M337" i="12"/>
  <c r="R337" i="12" s="1"/>
  <c r="M87" i="12"/>
  <c r="R87" i="12" s="1"/>
  <c r="M200" i="12"/>
  <c r="R200" i="12" s="1"/>
  <c r="M332" i="12"/>
  <c r="N332" i="12" s="1"/>
  <c r="M143" i="12"/>
  <c r="N143" i="12" s="1"/>
  <c r="M256" i="12"/>
  <c r="N256" i="12" s="1"/>
  <c r="M302" i="12"/>
  <c r="R302" i="12" s="1"/>
  <c r="M76" i="12"/>
  <c r="N76" i="12" s="1"/>
  <c r="M278" i="12"/>
  <c r="N278" i="12" s="1"/>
  <c r="M335" i="12"/>
  <c r="N335" i="12" s="1"/>
  <c r="M163" i="12"/>
  <c r="R163" i="12" s="1"/>
  <c r="M195" i="12"/>
  <c r="N195" i="12" s="1"/>
  <c r="M146" i="12"/>
  <c r="R146" i="12" s="1"/>
  <c r="M164" i="12"/>
  <c r="N164" i="12" s="1"/>
  <c r="M241" i="12"/>
  <c r="M208" i="12"/>
  <c r="N208" i="12" s="1"/>
  <c r="M71" i="12"/>
  <c r="N71" i="12" s="1"/>
  <c r="M216" i="12"/>
  <c r="R216" i="12" s="1"/>
  <c r="M287" i="12"/>
  <c r="N287" i="12" s="1"/>
  <c r="M154" i="12"/>
  <c r="N154" i="12" s="1"/>
  <c r="M211" i="12"/>
  <c r="R211" i="12" s="1"/>
  <c r="M169" i="12"/>
  <c r="N169" i="12" s="1"/>
  <c r="M112" i="12"/>
  <c r="M257" i="12"/>
  <c r="N257" i="12" s="1"/>
  <c r="M241" i="18"/>
  <c r="R241" i="18" s="1"/>
  <c r="M150" i="18"/>
  <c r="R150" i="18" s="1"/>
  <c r="M44" i="18"/>
  <c r="N44" i="18" s="1"/>
  <c r="M132" i="18"/>
  <c r="N132" i="18" s="1"/>
  <c r="M154" i="18"/>
  <c r="R154" i="18" s="1"/>
  <c r="M329" i="18"/>
  <c r="N329" i="18" s="1"/>
  <c r="M65" i="18"/>
  <c r="R65" i="18" s="1"/>
  <c r="M303" i="18"/>
  <c r="N303" i="18" s="1"/>
  <c r="M45" i="18"/>
  <c r="M57" i="18"/>
  <c r="N57" i="18" s="1"/>
  <c r="M248" i="18"/>
  <c r="N248" i="18" s="1"/>
  <c r="M77" i="18"/>
  <c r="N77" i="18" s="1"/>
  <c r="M326" i="18"/>
  <c r="R326" i="18" s="1"/>
  <c r="M121" i="18"/>
  <c r="N121" i="18" s="1"/>
  <c r="M223" i="18"/>
  <c r="N223" i="18" s="1"/>
  <c r="M265" i="18"/>
  <c r="R265" i="18" s="1"/>
  <c r="M271" i="18"/>
  <c r="R271" i="18" s="1"/>
  <c r="M48" i="18"/>
  <c r="N48" i="18" s="1"/>
  <c r="M174" i="18"/>
  <c r="R174" i="18" s="1"/>
  <c r="V24" i="18"/>
  <c r="M311" i="18"/>
  <c r="N311" i="18" s="1"/>
  <c r="V4" i="18"/>
  <c r="M38" i="18"/>
  <c r="R38" i="18" s="1"/>
  <c r="M324" i="18"/>
  <c r="N324" i="18" s="1"/>
  <c r="M192" i="18"/>
  <c r="N192" i="18" s="1"/>
  <c r="M301" i="18"/>
  <c r="R301" i="18" s="1"/>
  <c r="M172" i="18"/>
  <c r="M108" i="18"/>
  <c r="M111" i="18"/>
  <c r="M114" i="18"/>
  <c r="M184" i="18"/>
  <c r="M316" i="18"/>
  <c r="V18" i="18"/>
  <c r="M216" i="18"/>
  <c r="M195" i="18"/>
  <c r="M23" i="18"/>
  <c r="M238" i="18"/>
  <c r="M270" i="18"/>
  <c r="M155" i="18"/>
  <c r="M106" i="18"/>
  <c r="M334" i="18"/>
  <c r="M80" i="18"/>
  <c r="V5" i="18"/>
  <c r="M279" i="18"/>
  <c r="M40" i="18"/>
  <c r="M306" i="18"/>
  <c r="M237" i="18"/>
  <c r="M103" i="18"/>
  <c r="M175" i="18"/>
  <c r="M274" i="18"/>
  <c r="M130" i="18"/>
  <c r="M157" i="18"/>
  <c r="V20" i="18"/>
  <c r="M24" i="18"/>
  <c r="M219" i="18"/>
  <c r="M337" i="18"/>
  <c r="M317" i="18"/>
  <c r="M115" i="18"/>
  <c r="M187" i="18"/>
  <c r="M173" i="18"/>
  <c r="M318" i="18"/>
  <c r="M287" i="18"/>
  <c r="M341" i="18"/>
  <c r="M201" i="18"/>
  <c r="M210" i="18"/>
  <c r="M62" i="18"/>
  <c r="M185" i="18"/>
  <c r="M43" i="18"/>
  <c r="M331" i="18"/>
  <c r="N269" i="12"/>
  <c r="N312" i="12"/>
  <c r="R32" i="12"/>
  <c r="N124" i="12"/>
  <c r="R190" i="12"/>
  <c r="V19" i="18"/>
  <c r="M294" i="18"/>
  <c r="M36" i="18"/>
  <c r="V17" i="18"/>
  <c r="M64" i="18"/>
  <c r="M258" i="18"/>
  <c r="M61" i="18"/>
  <c r="M245" i="18"/>
  <c r="M28" i="18"/>
  <c r="M208" i="18"/>
  <c r="M259" i="18"/>
  <c r="M263" i="18"/>
  <c r="M276" i="18"/>
  <c r="M93" i="18"/>
  <c r="M109" i="18"/>
  <c r="M203" i="18"/>
  <c r="M330" i="18"/>
  <c r="M69" i="18"/>
  <c r="M321" i="18"/>
  <c r="M250" i="18"/>
  <c r="M107" i="18"/>
  <c r="V12" i="18"/>
  <c r="M134" i="18"/>
  <c r="M70" i="18"/>
  <c r="V23" i="18"/>
  <c r="M85" i="18"/>
  <c r="M165" i="18"/>
  <c r="M295" i="18"/>
  <c r="M191" i="18"/>
  <c r="M308" i="18"/>
  <c r="M52" i="18"/>
  <c r="M153" i="18"/>
  <c r="M209" i="18"/>
  <c r="M202" i="18"/>
  <c r="M159" i="18"/>
  <c r="M260" i="18"/>
  <c r="M275" i="18"/>
  <c r="M225" i="18"/>
  <c r="M81" i="18"/>
  <c r="M49" i="18"/>
  <c r="M244" i="18"/>
  <c r="M58" i="18"/>
  <c r="M293" i="18"/>
  <c r="N275" i="12"/>
  <c r="R100" i="12"/>
  <c r="M29" i="18"/>
  <c r="M54" i="18"/>
  <c r="M339" i="18"/>
  <c r="M211" i="18"/>
  <c r="M194" i="18"/>
  <c r="M299" i="18"/>
  <c r="M332" i="18"/>
  <c r="M288" i="18"/>
  <c r="M325" i="18"/>
  <c r="M39" i="18"/>
  <c r="M112" i="18"/>
  <c r="M314" i="18"/>
  <c r="M240" i="18"/>
  <c r="M286" i="18"/>
  <c r="M75" i="18"/>
  <c r="M32" i="18"/>
  <c r="M66" i="18"/>
  <c r="M110" i="18"/>
  <c r="M224" i="18"/>
  <c r="M145" i="18"/>
  <c r="M71" i="18"/>
  <c r="M186" i="18"/>
  <c r="M243" i="18"/>
  <c r="M142" i="18"/>
  <c r="V14" i="18"/>
  <c r="M182" i="18"/>
  <c r="M140" i="18"/>
  <c r="M296" i="18"/>
  <c r="M74" i="18"/>
  <c r="M136" i="18"/>
  <c r="M269" i="18"/>
  <c r="M305" i="18"/>
  <c r="M234" i="18"/>
  <c r="M25" i="18"/>
  <c r="M156" i="18"/>
  <c r="M90" i="18"/>
  <c r="M76" i="18"/>
  <c r="M239" i="18"/>
  <c r="M328" i="18"/>
  <c r="M249" i="18"/>
  <c r="M87" i="18"/>
  <c r="M120" i="18"/>
  <c r="M214" i="18"/>
  <c r="M102" i="18"/>
  <c r="N252" i="12"/>
  <c r="R75" i="12"/>
  <c r="N130" i="12"/>
  <c r="M212" i="18"/>
  <c r="M178" i="18"/>
  <c r="M323" i="18"/>
  <c r="M207" i="18"/>
  <c r="M138" i="18"/>
  <c r="M290" i="18"/>
  <c r="M228" i="18"/>
  <c r="M268" i="18"/>
  <c r="M176" i="18"/>
  <c r="M146" i="18"/>
  <c r="V8" i="18"/>
  <c r="M179" i="18"/>
  <c r="V10" i="18"/>
  <c r="M89" i="18"/>
  <c r="M215" i="18"/>
  <c r="M128" i="18"/>
  <c r="M196" i="18"/>
  <c r="M204" i="18"/>
  <c r="M72" i="18"/>
  <c r="M151" i="18"/>
  <c r="M253" i="18"/>
  <c r="M149" i="18"/>
  <c r="M218" i="18"/>
  <c r="M199" i="18"/>
  <c r="M180" i="18"/>
  <c r="M137" i="18"/>
  <c r="M131" i="18"/>
  <c r="M206" i="18"/>
  <c r="M205" i="18"/>
  <c r="M232" i="18"/>
  <c r="M197" i="18"/>
  <c r="M116" i="18"/>
  <c r="M200" i="18"/>
  <c r="M313" i="18"/>
  <c r="M123" i="18"/>
  <c r="M310" i="18"/>
  <c r="M230" i="18"/>
  <c r="M135" i="18"/>
  <c r="M342" i="18"/>
  <c r="M158" i="18"/>
  <c r="M167" i="18"/>
  <c r="M307" i="18"/>
  <c r="M193" i="18"/>
  <c r="R50" i="12"/>
  <c r="N161" i="12"/>
  <c r="R161" i="12"/>
  <c r="N230" i="12"/>
  <c r="R230" i="12"/>
  <c r="N314" i="12"/>
  <c r="R314" i="12"/>
  <c r="N204" i="12"/>
  <c r="R204" i="12"/>
  <c r="R231" i="12"/>
  <c r="N231" i="12"/>
  <c r="R59" i="12"/>
  <c r="N59" i="12"/>
  <c r="R84" i="12"/>
  <c r="N251" i="12"/>
  <c r="R330" i="12"/>
  <c r="N330" i="12"/>
  <c r="R327" i="12"/>
  <c r="N327" i="12"/>
  <c r="R80" i="12"/>
  <c r="R52" i="12"/>
  <c r="N118" i="12"/>
  <c r="R223" i="18"/>
  <c r="M42" i="18"/>
  <c r="M213" i="18"/>
  <c r="M59" i="18"/>
  <c r="M94" i="18"/>
  <c r="M217" i="18"/>
  <c r="M51" i="18"/>
  <c r="M170" i="18"/>
  <c r="M327" i="18"/>
  <c r="M264" i="18"/>
  <c r="M171" i="18"/>
  <c r="M284" i="18"/>
  <c r="M177" i="18"/>
  <c r="M60" i="18"/>
  <c r="M91" i="18"/>
  <c r="M267" i="18"/>
  <c r="M261" i="18"/>
  <c r="M251" i="18"/>
  <c r="M168" i="18"/>
  <c r="V21" i="18"/>
  <c r="M83" i="18"/>
  <c r="M283" i="18"/>
  <c r="M227" i="18"/>
  <c r="M86" i="18"/>
  <c r="M281" i="18"/>
  <c r="M300" i="18"/>
  <c r="M252" i="18"/>
  <c r="M292" i="18"/>
  <c r="V15" i="18"/>
  <c r="R172" i="12"/>
  <c r="N172" i="12"/>
  <c r="R157" i="12"/>
  <c r="N157" i="12"/>
  <c r="N236" i="12"/>
  <c r="R236" i="12"/>
  <c r="R49" i="12"/>
  <c r="N49" i="12"/>
  <c r="N67" i="12"/>
  <c r="R60" i="12"/>
  <c r="N60" i="12"/>
  <c r="R309" i="12"/>
  <c r="N196" i="12"/>
  <c r="R196" i="12"/>
  <c r="N115" i="12"/>
  <c r="R115" i="12"/>
  <c r="N162" i="12"/>
  <c r="N219" i="12"/>
  <c r="R219" i="12"/>
  <c r="R214" i="12"/>
  <c r="N181" i="12"/>
  <c r="R181" i="12"/>
  <c r="R25" i="12"/>
  <c r="N235" i="12"/>
  <c r="R235" i="12"/>
  <c r="V9" i="18"/>
  <c r="M113" i="18"/>
  <c r="M127" i="18"/>
  <c r="M164" i="18"/>
  <c r="M226" i="18"/>
  <c r="M56" i="18"/>
  <c r="M262" i="18"/>
  <c r="M335" i="18"/>
  <c r="M141" i="18"/>
  <c r="M53" i="18"/>
  <c r="M47" i="18"/>
  <c r="M26" i="18"/>
  <c r="M322" i="18"/>
  <c r="M147" i="18"/>
  <c r="M309" i="18"/>
  <c r="M129" i="18"/>
  <c r="M97" i="18"/>
  <c r="M198" i="18"/>
  <c r="M302" i="18"/>
  <c r="M79" i="18"/>
  <c r="M41" i="18"/>
  <c r="M319" i="18"/>
  <c r="M277" i="18"/>
  <c r="M333" i="18"/>
  <c r="V6" i="18"/>
  <c r="V16" i="18"/>
  <c r="M254" i="18"/>
  <c r="M101" i="18"/>
  <c r="M233" i="18"/>
  <c r="M242" i="18"/>
  <c r="M220" i="18"/>
  <c r="M183" i="18"/>
  <c r="M117" i="18"/>
  <c r="M122" i="18"/>
  <c r="M144" i="18"/>
  <c r="M246" i="18"/>
  <c r="M278" i="18"/>
  <c r="M161" i="18"/>
  <c r="M181" i="18"/>
  <c r="M96" i="18"/>
  <c r="M152" i="18"/>
  <c r="V22" i="18"/>
  <c r="V7" i="18"/>
  <c r="R177" i="12"/>
  <c r="N177" i="12"/>
  <c r="R325" i="12"/>
  <c r="N325" i="12"/>
  <c r="N215" i="12"/>
  <c r="N304" i="12"/>
  <c r="R304" i="12"/>
  <c r="N281" i="12"/>
  <c r="R281" i="12"/>
  <c r="N123" i="12"/>
  <c r="R47" i="12"/>
  <c r="R262" i="12"/>
  <c r="N262" i="12"/>
  <c r="R282" i="12"/>
  <c r="N337" i="12"/>
  <c r="N302" i="12"/>
  <c r="R278" i="12"/>
  <c r="N241" i="12"/>
  <c r="R241" i="12"/>
  <c r="N112" i="12"/>
  <c r="R112" i="12"/>
  <c r="N95" i="18"/>
  <c r="R95" i="18"/>
  <c r="N45" i="18"/>
  <c r="R45" i="18"/>
  <c r="R192" i="18"/>
  <c r="M255" i="18"/>
  <c r="M282" i="18"/>
  <c r="M160" i="18"/>
  <c r="M169" i="18"/>
  <c r="M30" i="18"/>
  <c r="M285" i="18"/>
  <c r="V2" i="18"/>
  <c r="M118" i="18"/>
  <c r="M188" i="18"/>
  <c r="M231" i="18"/>
  <c r="M139" i="18"/>
  <c r="M304" i="18"/>
  <c r="M235" i="18"/>
  <c r="M257" i="18"/>
  <c r="M166" i="18"/>
  <c r="M22" i="18"/>
  <c r="V3" i="18"/>
  <c r="M98" i="18"/>
  <c r="M297" i="18"/>
  <c r="M266" i="18"/>
  <c r="M33" i="18"/>
  <c r="M312" i="18"/>
  <c r="M99" i="18"/>
  <c r="M27" i="18"/>
  <c r="M143" i="18"/>
  <c r="M55" i="18"/>
  <c r="M189" i="18"/>
  <c r="M73" i="18"/>
  <c r="R212" i="12"/>
  <c r="N212" i="12"/>
  <c r="N57" i="12"/>
  <c r="R57" i="12"/>
  <c r="R300" i="12"/>
  <c r="R290" i="12"/>
  <c r="N290" i="12"/>
  <c r="R255" i="12"/>
  <c r="N255" i="12"/>
  <c r="N65" i="12"/>
  <c r="R65" i="12"/>
  <c r="N286" i="12"/>
  <c r="R286" i="12"/>
  <c r="N306" i="12"/>
  <c r="R37" i="12"/>
  <c r="R51" i="12"/>
  <c r="N51" i="12"/>
  <c r="N280" i="12"/>
  <c r="R280" i="12"/>
  <c r="R178" i="12"/>
  <c r="N178" i="12"/>
  <c r="N189" i="12"/>
  <c r="R189" i="12"/>
  <c r="N140" i="12"/>
  <c r="R45" i="12"/>
  <c r="N72" i="12"/>
  <c r="R72" i="12"/>
  <c r="N149" i="12"/>
  <c r="R149" i="12"/>
  <c r="M78" i="18"/>
  <c r="M105" i="18"/>
  <c r="M68" i="18"/>
  <c r="M104" i="18"/>
  <c r="M21" i="18"/>
  <c r="M340" i="18"/>
  <c r="M247" i="18"/>
  <c r="M256" i="18"/>
  <c r="M280" i="18"/>
  <c r="M63" i="18"/>
  <c r="M236" i="18"/>
  <c r="V11" i="18"/>
  <c r="V13" i="18"/>
  <c r="M272" i="18"/>
  <c r="M67" i="18"/>
  <c r="M125" i="18"/>
  <c r="M35" i="18"/>
  <c r="M162" i="18"/>
  <c r="M50" i="18"/>
  <c r="M119" i="18"/>
  <c r="M126" i="18"/>
  <c r="M315" i="18"/>
  <c r="M100" i="18"/>
  <c r="M34" i="18"/>
  <c r="M124" i="18"/>
  <c r="M298" i="18"/>
  <c r="M222" i="18"/>
  <c r="M31" i="18"/>
  <c r="M336" i="18"/>
  <c r="M46" i="18"/>
  <c r="M163" i="18"/>
  <c r="M289" i="18"/>
  <c r="M273" i="18"/>
  <c r="M148" i="18"/>
  <c r="M320" i="18"/>
  <c r="M291" i="18"/>
  <c r="M92" i="18"/>
  <c r="M221" i="18"/>
  <c r="M133" i="18"/>
  <c r="M84" i="18"/>
  <c r="M190" i="18"/>
  <c r="M88" i="18"/>
  <c r="M338" i="18"/>
  <c r="R53" i="12"/>
  <c r="R218" i="12"/>
  <c r="N218" i="12"/>
  <c r="N209" i="12"/>
  <c r="R209" i="12"/>
  <c r="R78" i="12"/>
  <c r="N166" i="12"/>
  <c r="R166" i="12"/>
  <c r="R90" i="12"/>
  <c r="N90" i="12"/>
  <c r="N26" i="12"/>
  <c r="R26" i="12"/>
  <c r="R308" i="12"/>
  <c r="N308" i="12"/>
  <c r="N63" i="12"/>
  <c r="R63" i="12"/>
  <c r="N248" i="12"/>
  <c r="R248" i="12"/>
  <c r="N103" i="12"/>
  <c r="N206" i="12"/>
  <c r="R206" i="12"/>
  <c r="R42" i="12"/>
  <c r="N42" i="12"/>
  <c r="R232" i="3" l="1"/>
  <c r="N241" i="18"/>
  <c r="N286" i="3"/>
  <c r="R336" i="12"/>
  <c r="R250" i="12"/>
  <c r="R319" i="3"/>
  <c r="N101" i="12"/>
  <c r="N135" i="12"/>
  <c r="N66" i="3"/>
  <c r="R208" i="3"/>
  <c r="N276" i="3"/>
  <c r="R71" i="12"/>
  <c r="R258" i="3"/>
  <c r="N245" i="3"/>
  <c r="N271" i="18"/>
  <c r="R166" i="3"/>
  <c r="N315" i="3"/>
  <c r="N220" i="12"/>
  <c r="R40" i="12"/>
  <c r="R313" i="3"/>
  <c r="R325" i="3"/>
  <c r="R183" i="12"/>
  <c r="N245" i="12"/>
  <c r="R281" i="3"/>
  <c r="R304" i="3"/>
  <c r="N210" i="3"/>
  <c r="N88" i="3"/>
  <c r="N244" i="3"/>
  <c r="R58" i="3"/>
  <c r="R46" i="3"/>
  <c r="R41" i="3"/>
  <c r="R85" i="12"/>
  <c r="R296" i="12"/>
  <c r="N154" i="3"/>
  <c r="N200" i="3"/>
  <c r="N218" i="3"/>
  <c r="R73" i="12"/>
  <c r="N155" i="12"/>
  <c r="R256" i="3"/>
  <c r="N120" i="3"/>
  <c r="N186" i="3"/>
  <c r="N253" i="3"/>
  <c r="N134" i="12"/>
  <c r="N152" i="12"/>
  <c r="R340" i="3"/>
  <c r="R122" i="3"/>
  <c r="N74" i="12"/>
  <c r="N46" i="12"/>
  <c r="N326" i="12"/>
  <c r="N29" i="3"/>
  <c r="R118" i="3"/>
  <c r="R76" i="3"/>
  <c r="N209" i="3"/>
  <c r="N288" i="12"/>
  <c r="R90" i="3"/>
  <c r="N33" i="3"/>
  <c r="R297" i="3"/>
  <c r="R205" i="3"/>
  <c r="R100" i="3"/>
  <c r="N160" i="3"/>
  <c r="R131" i="3"/>
  <c r="N220" i="3"/>
  <c r="N57" i="3"/>
  <c r="R104" i="3"/>
  <c r="N50" i="3"/>
  <c r="R235" i="3"/>
  <c r="N199" i="3"/>
  <c r="N183" i="3"/>
  <c r="R341" i="12"/>
  <c r="N113" i="3"/>
  <c r="N99" i="3"/>
  <c r="N121" i="3"/>
  <c r="N77" i="3"/>
  <c r="N258" i="12"/>
  <c r="N295" i="12"/>
  <c r="R250" i="3"/>
  <c r="N64" i="3"/>
  <c r="N65" i="3"/>
  <c r="R123" i="3"/>
  <c r="R243" i="3"/>
  <c r="R159" i="3"/>
  <c r="R92" i="3"/>
  <c r="R229" i="3"/>
  <c r="N132" i="3"/>
  <c r="N342" i="3"/>
  <c r="R129" i="3"/>
  <c r="N39" i="12"/>
  <c r="R107" i="12"/>
  <c r="R89" i="12"/>
  <c r="R129" i="12"/>
  <c r="R194" i="3"/>
  <c r="R24" i="3"/>
  <c r="R112" i="3"/>
  <c r="N334" i="3"/>
  <c r="N327" i="3"/>
  <c r="N122" i="12"/>
  <c r="R34" i="3"/>
  <c r="N83" i="3"/>
  <c r="N31" i="3"/>
  <c r="R64" i="12"/>
  <c r="N200" i="12"/>
  <c r="R44" i="18"/>
  <c r="R182" i="12"/>
  <c r="N48" i="12"/>
  <c r="R213" i="12"/>
  <c r="R248" i="18"/>
  <c r="N340" i="12"/>
  <c r="R202" i="12"/>
  <c r="R131" i="12"/>
  <c r="R329" i="12"/>
  <c r="R193" i="12"/>
  <c r="R217" i="12"/>
  <c r="N163" i="12"/>
  <c r="N174" i="18"/>
  <c r="N297" i="12"/>
  <c r="R91" i="3"/>
  <c r="N91" i="3"/>
  <c r="N102" i="12"/>
  <c r="R268" i="12"/>
  <c r="N221" i="12"/>
  <c r="R68" i="12"/>
  <c r="R110" i="12"/>
  <c r="N244" i="12"/>
  <c r="R116" i="12"/>
  <c r="R303" i="12"/>
  <c r="R287" i="12"/>
  <c r="R233" i="12"/>
  <c r="R335" i="3"/>
  <c r="N335" i="3"/>
  <c r="N168" i="12"/>
  <c r="R331" i="12"/>
  <c r="R247" i="3"/>
  <c r="N149" i="3"/>
  <c r="R149" i="3"/>
  <c r="R108" i="3"/>
  <c r="N108" i="3"/>
  <c r="N231" i="3"/>
  <c r="N236" i="3"/>
  <c r="R82" i="3"/>
  <c r="R294" i="12"/>
  <c r="N160" i="12"/>
  <c r="R179" i="3"/>
  <c r="N153" i="3"/>
  <c r="R153" i="3"/>
  <c r="R182" i="3"/>
  <c r="N182" i="3"/>
  <c r="N128" i="12"/>
  <c r="R284" i="3"/>
  <c r="N221" i="3"/>
  <c r="R72" i="3"/>
  <c r="N72" i="3"/>
  <c r="N105" i="3"/>
  <c r="R105" i="3"/>
  <c r="N216" i="12"/>
  <c r="N306" i="3"/>
  <c r="R306" i="3"/>
  <c r="R55" i="3"/>
  <c r="N55" i="3"/>
  <c r="R27" i="3"/>
  <c r="N27" i="3"/>
  <c r="N217" i="3"/>
  <c r="R217" i="3"/>
  <c r="N285" i="3"/>
  <c r="R285" i="3"/>
  <c r="R211" i="3"/>
  <c r="N211" i="3"/>
  <c r="N329" i="3"/>
  <c r="R329" i="3"/>
  <c r="R249" i="3"/>
  <c r="N249" i="3"/>
  <c r="R242" i="3"/>
  <c r="N242" i="3"/>
  <c r="R278" i="3"/>
  <c r="N278" i="3"/>
  <c r="N35" i="3"/>
  <c r="R35" i="3"/>
  <c r="R230" i="3"/>
  <c r="N230" i="3"/>
  <c r="N40" i="3"/>
  <c r="R40" i="3"/>
  <c r="N295" i="3"/>
  <c r="R295" i="3"/>
  <c r="R140" i="3"/>
  <c r="N140" i="3"/>
  <c r="N212" i="3"/>
  <c r="R212" i="3"/>
  <c r="N45" i="3"/>
  <c r="R45" i="3"/>
  <c r="N135" i="3"/>
  <c r="N110" i="3"/>
  <c r="R110" i="3"/>
  <c r="R316" i="3"/>
  <c r="N316" i="3"/>
  <c r="R44" i="12"/>
  <c r="N322" i="12"/>
  <c r="R285" i="12"/>
  <c r="N229" i="12"/>
  <c r="R106" i="12"/>
  <c r="N291" i="12"/>
  <c r="R153" i="12"/>
  <c r="N150" i="12"/>
  <c r="R313" i="12"/>
  <c r="N136" i="12"/>
  <c r="R21" i="12"/>
  <c r="N249" i="12"/>
  <c r="R105" i="12"/>
  <c r="N30" i="3"/>
  <c r="N259" i="12"/>
  <c r="N205" i="12"/>
  <c r="R338" i="12"/>
  <c r="R125" i="12"/>
  <c r="R271" i="12"/>
  <c r="N289" i="12"/>
  <c r="R324" i="12"/>
  <c r="N198" i="12"/>
  <c r="R169" i="12"/>
  <c r="R121" i="18"/>
  <c r="N253" i="12"/>
  <c r="N43" i="3"/>
  <c r="N213" i="3"/>
  <c r="R164" i="12"/>
  <c r="R256" i="12"/>
  <c r="R225" i="12"/>
  <c r="R329" i="18"/>
  <c r="N266" i="12"/>
  <c r="N323" i="12"/>
  <c r="R144" i="12"/>
  <c r="R156" i="12"/>
  <c r="N321" i="3"/>
  <c r="R67" i="3"/>
  <c r="N330" i="3"/>
  <c r="R330" i="3"/>
  <c r="N29" i="12"/>
  <c r="N36" i="12"/>
  <c r="N277" i="3"/>
  <c r="R69" i="3"/>
  <c r="N71" i="3"/>
  <c r="R71" i="3"/>
  <c r="N79" i="3"/>
  <c r="R79" i="3"/>
  <c r="N126" i="3"/>
  <c r="R126" i="3"/>
  <c r="N224" i="3"/>
  <c r="R224" i="3"/>
  <c r="R167" i="3"/>
  <c r="N167" i="3"/>
  <c r="N114" i="3"/>
  <c r="R114" i="3"/>
  <c r="R143" i="3"/>
  <c r="N143" i="3"/>
  <c r="R36" i="3"/>
  <c r="N36" i="3"/>
  <c r="R280" i="3"/>
  <c r="N280" i="3"/>
  <c r="R134" i="3"/>
  <c r="N134" i="3"/>
  <c r="R60" i="3"/>
  <c r="N60" i="3"/>
  <c r="N191" i="3"/>
  <c r="R191" i="3"/>
  <c r="R68" i="3"/>
  <c r="N68" i="3"/>
  <c r="R25" i="3"/>
  <c r="N25" i="3"/>
  <c r="N109" i="3"/>
  <c r="R109" i="3"/>
  <c r="R74" i="3"/>
  <c r="N74" i="3"/>
  <c r="N151" i="3"/>
  <c r="R151" i="3"/>
  <c r="R127" i="3"/>
  <c r="N127" i="3"/>
  <c r="R97" i="3"/>
  <c r="N97" i="3"/>
  <c r="R49" i="3"/>
  <c r="N49" i="3"/>
  <c r="N59" i="3"/>
  <c r="R59" i="3"/>
  <c r="R328" i="3"/>
  <c r="N328" i="3"/>
  <c r="N234" i="3"/>
  <c r="R234" i="3"/>
  <c r="N215" i="3"/>
  <c r="R215" i="3"/>
  <c r="R239" i="3"/>
  <c r="N239" i="3"/>
  <c r="N326" i="3"/>
  <c r="R326" i="3"/>
  <c r="N294" i="3"/>
  <c r="R294" i="3"/>
  <c r="N211" i="12"/>
  <c r="R169" i="3"/>
  <c r="R298" i="3"/>
  <c r="N298" i="3"/>
  <c r="N257" i="3"/>
  <c r="R257" i="3"/>
  <c r="R195" i="3"/>
  <c r="N195" i="3"/>
  <c r="N261" i="3"/>
  <c r="R261" i="3"/>
  <c r="N275" i="3"/>
  <c r="R275" i="3"/>
  <c r="R185" i="3"/>
  <c r="N185" i="3"/>
  <c r="R241" i="3"/>
  <c r="N241" i="3"/>
  <c r="R44" i="3"/>
  <c r="N44" i="3"/>
  <c r="R225" i="3"/>
  <c r="N225" i="3"/>
  <c r="N70" i="3"/>
  <c r="R70" i="3"/>
  <c r="R176" i="3"/>
  <c r="N176" i="3"/>
  <c r="N219" i="3"/>
  <c r="R219" i="3"/>
  <c r="R156" i="3"/>
  <c r="N156" i="3"/>
  <c r="R259" i="3"/>
  <c r="N259" i="3"/>
  <c r="N84" i="3"/>
  <c r="R84" i="3"/>
  <c r="N78" i="3"/>
  <c r="R78" i="3"/>
  <c r="N38" i="3"/>
  <c r="R38" i="3"/>
  <c r="N338" i="3"/>
  <c r="R338" i="3"/>
  <c r="R125" i="3"/>
  <c r="N125" i="3"/>
  <c r="R147" i="3"/>
  <c r="N147" i="3"/>
  <c r="R170" i="3"/>
  <c r="N170" i="3"/>
  <c r="R28" i="3"/>
  <c r="N28" i="3"/>
  <c r="R197" i="3"/>
  <c r="N197" i="3"/>
  <c r="R94" i="3"/>
  <c r="N94" i="3"/>
  <c r="R141" i="3"/>
  <c r="N141" i="3"/>
  <c r="R32" i="3"/>
  <c r="N32" i="3"/>
  <c r="R136" i="3"/>
  <c r="N136" i="3"/>
  <c r="N23" i="3"/>
  <c r="R23" i="3"/>
  <c r="N265" i="3"/>
  <c r="R265" i="3"/>
  <c r="N324" i="3"/>
  <c r="N293" i="3"/>
  <c r="R293" i="3"/>
  <c r="N312" i="3"/>
  <c r="R312" i="3"/>
  <c r="N269" i="3"/>
  <c r="R269" i="3"/>
  <c r="N273" i="3"/>
  <c r="R273" i="3"/>
  <c r="N267" i="3"/>
  <c r="R267" i="3"/>
  <c r="R190" i="3"/>
  <c r="N190" i="3"/>
  <c r="R255" i="3"/>
  <c r="N255" i="3"/>
  <c r="N270" i="3"/>
  <c r="R270" i="3"/>
  <c r="N206" i="3"/>
  <c r="R206" i="3"/>
  <c r="N198" i="3"/>
  <c r="R198" i="3"/>
  <c r="N80" i="3"/>
  <c r="R80" i="3"/>
  <c r="R145" i="3"/>
  <c r="N145" i="3"/>
  <c r="N264" i="3"/>
  <c r="R264" i="3"/>
  <c r="N172" i="3"/>
  <c r="R172" i="3"/>
  <c r="R178" i="3"/>
  <c r="N178" i="3"/>
  <c r="N292" i="3"/>
  <c r="R292" i="3"/>
  <c r="R54" i="3"/>
  <c r="N54" i="3"/>
  <c r="R130" i="3"/>
  <c r="N130" i="3"/>
  <c r="R51" i="3"/>
  <c r="N51" i="3"/>
  <c r="R240" i="3"/>
  <c r="N240" i="3"/>
  <c r="R207" i="3"/>
  <c r="N207" i="3"/>
  <c r="N251" i="3"/>
  <c r="R251" i="3"/>
  <c r="R119" i="3"/>
  <c r="N119" i="3"/>
  <c r="R48" i="3"/>
  <c r="N48" i="3"/>
  <c r="N155" i="3"/>
  <c r="R155" i="3"/>
  <c r="N299" i="3"/>
  <c r="R299" i="3"/>
  <c r="N144" i="3"/>
  <c r="R144" i="3"/>
  <c r="R302" i="3"/>
  <c r="N302" i="3"/>
  <c r="N193" i="3"/>
  <c r="N111" i="3"/>
  <c r="R93" i="3"/>
  <c r="N93" i="3"/>
  <c r="R237" i="3"/>
  <c r="N237" i="3"/>
  <c r="R322" i="3"/>
  <c r="N322" i="3"/>
  <c r="R42" i="3"/>
  <c r="N42" i="3"/>
  <c r="N21" i="3"/>
  <c r="R21" i="3"/>
  <c r="N201" i="3"/>
  <c r="R201" i="3"/>
  <c r="R192" i="3"/>
  <c r="N192" i="3"/>
  <c r="N26" i="3"/>
  <c r="R26" i="3"/>
  <c r="R254" i="3"/>
  <c r="N254" i="3"/>
  <c r="N274" i="3"/>
  <c r="R274" i="3"/>
  <c r="N137" i="3"/>
  <c r="R137" i="3"/>
  <c r="N116" i="3"/>
  <c r="R116" i="3"/>
  <c r="R96" i="3"/>
  <c r="N96" i="3"/>
  <c r="R150" i="3"/>
  <c r="N150" i="3"/>
  <c r="R227" i="3"/>
  <c r="N227" i="3"/>
  <c r="R148" i="3"/>
  <c r="N148" i="3"/>
  <c r="R138" i="3"/>
  <c r="N138" i="3"/>
  <c r="N47" i="3"/>
  <c r="R47" i="3"/>
  <c r="R204" i="3"/>
  <c r="N204" i="3"/>
  <c r="N300" i="3"/>
  <c r="R300" i="3"/>
  <c r="N146" i="3"/>
  <c r="R146" i="3"/>
  <c r="R180" i="3"/>
  <c r="N180" i="3"/>
  <c r="R158" i="3"/>
  <c r="N158" i="3"/>
  <c r="R311" i="3"/>
  <c r="N311" i="3"/>
  <c r="R266" i="3"/>
  <c r="N266" i="3"/>
  <c r="N56" i="3"/>
  <c r="R56" i="3"/>
  <c r="N232" i="12"/>
  <c r="N124" i="3"/>
  <c r="N115" i="3"/>
  <c r="R115" i="3"/>
  <c r="N283" i="3"/>
  <c r="R283" i="3"/>
  <c r="R152" i="3"/>
  <c r="N152" i="3"/>
  <c r="R181" i="3"/>
  <c r="N181" i="3"/>
  <c r="R238" i="3"/>
  <c r="N238" i="3"/>
  <c r="N307" i="3"/>
  <c r="R307" i="3"/>
  <c r="R103" i="3"/>
  <c r="N103" i="3"/>
  <c r="N196" i="3"/>
  <c r="R196" i="3"/>
  <c r="R164" i="3"/>
  <c r="N164" i="3"/>
  <c r="R288" i="3"/>
  <c r="N288" i="3"/>
  <c r="R271" i="3"/>
  <c r="N271" i="3"/>
  <c r="N184" i="3"/>
  <c r="R184" i="3"/>
  <c r="R81" i="3"/>
  <c r="N81" i="3"/>
  <c r="N85" i="3"/>
  <c r="R85" i="3"/>
  <c r="R262" i="3"/>
  <c r="N262" i="3"/>
  <c r="N86" i="3"/>
  <c r="R86" i="3"/>
  <c r="N89" i="3"/>
  <c r="R89" i="3"/>
  <c r="N62" i="3"/>
  <c r="R62" i="3"/>
  <c r="R171" i="3"/>
  <c r="N171" i="3"/>
  <c r="R189" i="3"/>
  <c r="N189" i="3"/>
  <c r="N162" i="3"/>
  <c r="R162" i="3"/>
  <c r="R303" i="3"/>
  <c r="N303" i="3"/>
  <c r="N282" i="3"/>
  <c r="R282" i="3"/>
  <c r="N53" i="3"/>
  <c r="R53" i="3"/>
  <c r="R139" i="3"/>
  <c r="N139" i="3"/>
  <c r="R268" i="3"/>
  <c r="N268" i="3"/>
  <c r="N188" i="3"/>
  <c r="R188" i="3"/>
  <c r="N323" i="3"/>
  <c r="R323" i="3"/>
  <c r="N22" i="3"/>
  <c r="R22" i="3"/>
  <c r="N161" i="3"/>
  <c r="R161" i="3"/>
  <c r="R168" i="3"/>
  <c r="N168" i="3"/>
  <c r="N337" i="3"/>
  <c r="R337" i="3"/>
  <c r="N291" i="3"/>
  <c r="R291" i="3"/>
  <c r="R128" i="3"/>
  <c r="N128" i="3"/>
  <c r="R165" i="3"/>
  <c r="N165" i="3"/>
  <c r="R248" i="3"/>
  <c r="N248" i="3"/>
  <c r="R341" i="3"/>
  <c r="N341" i="3"/>
  <c r="R301" i="3"/>
  <c r="N301" i="3"/>
  <c r="N95" i="3"/>
  <c r="R95" i="3"/>
  <c r="N223" i="3"/>
  <c r="R223" i="3"/>
  <c r="R320" i="3"/>
  <c r="N320" i="3"/>
  <c r="N272" i="3"/>
  <c r="R272" i="3"/>
  <c r="R61" i="3"/>
  <c r="N61" i="3"/>
  <c r="R305" i="3"/>
  <c r="N305" i="3"/>
  <c r="N39" i="3"/>
  <c r="R39" i="3"/>
  <c r="N175" i="3"/>
  <c r="R175" i="3"/>
  <c r="R216" i="3"/>
  <c r="N216" i="3"/>
  <c r="N252" i="3"/>
  <c r="R252" i="3"/>
  <c r="R339" i="3"/>
  <c r="N339" i="3"/>
  <c r="N308" i="3"/>
  <c r="R308" i="3"/>
  <c r="N260" i="3"/>
  <c r="R260" i="3"/>
  <c r="R142" i="3"/>
  <c r="N142" i="3"/>
  <c r="N296" i="3"/>
  <c r="N106" i="3"/>
  <c r="R106" i="3"/>
  <c r="N75" i="3"/>
  <c r="R75" i="3"/>
  <c r="N107" i="3"/>
  <c r="R107" i="3"/>
  <c r="N203" i="3"/>
  <c r="R203" i="3"/>
  <c r="N133" i="3"/>
  <c r="R133" i="3"/>
  <c r="R290" i="3"/>
  <c r="N290" i="3"/>
  <c r="R310" i="3"/>
  <c r="N310" i="3"/>
  <c r="R214" i="3"/>
  <c r="N214" i="3"/>
  <c r="N228" i="3"/>
  <c r="R228" i="3"/>
  <c r="R336" i="3"/>
  <c r="N336" i="3"/>
  <c r="N37" i="3"/>
  <c r="R37" i="3"/>
  <c r="N309" i="3"/>
  <c r="R309" i="3"/>
  <c r="R187" i="3"/>
  <c r="N187" i="3"/>
  <c r="N98" i="3"/>
  <c r="R98" i="3"/>
  <c r="R318" i="3"/>
  <c r="N318" i="3"/>
  <c r="N157" i="3"/>
  <c r="R157" i="3"/>
  <c r="R117" i="3"/>
  <c r="N117" i="3"/>
  <c r="N202" i="3"/>
  <c r="R202" i="3"/>
  <c r="R332" i="3"/>
  <c r="N332" i="3"/>
  <c r="N233" i="3"/>
  <c r="R233" i="3"/>
  <c r="N287" i="3"/>
  <c r="R287" i="3"/>
  <c r="R331" i="3"/>
  <c r="N331" i="3"/>
  <c r="R177" i="3"/>
  <c r="N177" i="3"/>
  <c r="R163" i="3"/>
  <c r="N163" i="3"/>
  <c r="R222" i="3"/>
  <c r="N222" i="3"/>
  <c r="N133" i="12"/>
  <c r="N224" i="12"/>
  <c r="N24" i="12"/>
  <c r="R195" i="12"/>
  <c r="R30" i="12"/>
  <c r="R328" i="12"/>
  <c r="N88" i="12"/>
  <c r="R77" i="18"/>
  <c r="R264" i="12"/>
  <c r="N79" i="12"/>
  <c r="R82" i="12"/>
  <c r="R310" i="12"/>
  <c r="R77" i="12"/>
  <c r="N23" i="12"/>
  <c r="R96" i="12"/>
  <c r="R111" i="12"/>
  <c r="R119" i="12"/>
  <c r="N147" i="12"/>
  <c r="N254" i="12"/>
  <c r="R27" i="12"/>
  <c r="R165" i="12"/>
  <c r="N56" i="12"/>
  <c r="R81" i="12"/>
  <c r="R339" i="12"/>
  <c r="R171" i="12"/>
  <c r="N98" i="12"/>
  <c r="R143" i="12"/>
  <c r="R265" i="12"/>
  <c r="R93" i="12"/>
  <c r="R139" i="12"/>
  <c r="R158" i="12"/>
  <c r="R238" i="12"/>
  <c r="R210" i="12"/>
  <c r="N188" i="12"/>
  <c r="N141" i="12"/>
  <c r="R333" i="12"/>
  <c r="R121" i="12"/>
  <c r="N137" i="12"/>
  <c r="N228" i="12"/>
  <c r="N37" i="18"/>
  <c r="R127" i="12"/>
  <c r="N243" i="12"/>
  <c r="R239" i="12"/>
  <c r="R332" i="12"/>
  <c r="N276" i="12"/>
  <c r="R316" i="12"/>
  <c r="R22" i="12"/>
  <c r="N315" i="12"/>
  <c r="R267" i="12"/>
  <c r="R222" i="12"/>
  <c r="R191" i="12"/>
  <c r="R70" i="12"/>
  <c r="N167" i="12"/>
  <c r="R154" i="12"/>
  <c r="N108" i="12"/>
  <c r="R97" i="12"/>
  <c r="R270" i="12"/>
  <c r="R132" i="18"/>
  <c r="N179" i="12"/>
  <c r="N114" i="12"/>
  <c r="N307" i="12"/>
  <c r="R260" i="12"/>
  <c r="N318" i="12"/>
  <c r="R311" i="12"/>
  <c r="N187" i="12"/>
  <c r="R311" i="18"/>
  <c r="N154" i="18"/>
  <c r="N185" i="12"/>
  <c r="R247" i="12"/>
  <c r="N242" i="12"/>
  <c r="R299" i="12"/>
  <c r="R298" i="12"/>
  <c r="R151" i="12"/>
  <c r="N148" i="12"/>
  <c r="R94" i="12"/>
  <c r="R173" i="12"/>
  <c r="N86" i="12"/>
  <c r="R55" i="12"/>
  <c r="R82" i="18"/>
  <c r="N319" i="12"/>
  <c r="N83" i="12"/>
  <c r="N146" i="12"/>
  <c r="R197" i="12"/>
  <c r="N104" i="12"/>
  <c r="R184" i="12"/>
  <c r="R126" i="12"/>
  <c r="N326" i="18"/>
  <c r="N305" i="12"/>
  <c r="N317" i="12"/>
  <c r="N273" i="12"/>
  <c r="N192" i="12"/>
  <c r="R279" i="12"/>
  <c r="N292" i="12"/>
  <c r="R203" i="12"/>
  <c r="N69" i="12"/>
  <c r="N117" i="12"/>
  <c r="R120" i="12"/>
  <c r="N301" i="18"/>
  <c r="N99" i="12"/>
  <c r="R201" i="12"/>
  <c r="N293" i="12"/>
  <c r="N92" i="12"/>
  <c r="R34" i="12"/>
  <c r="R48" i="18"/>
  <c r="R57" i="18"/>
  <c r="N87" i="12"/>
  <c r="N150" i="18"/>
  <c r="R277" i="12"/>
  <c r="R223" i="12"/>
  <c r="N227" i="12"/>
  <c r="R61" i="12"/>
  <c r="N246" i="12"/>
  <c r="N176" i="12"/>
  <c r="N132" i="12"/>
  <c r="N145" i="12"/>
  <c r="R33" i="12"/>
  <c r="R335" i="12"/>
  <c r="N284" i="12"/>
  <c r="N194" i="12"/>
  <c r="N240" i="12"/>
  <c r="N174" i="12"/>
  <c r="R321" i="12"/>
  <c r="R62" i="12"/>
  <c r="R159" i="12"/>
  <c r="N38" i="12"/>
  <c r="N283" i="12"/>
  <c r="R320" i="12"/>
  <c r="N301" i="12"/>
  <c r="N170" i="12"/>
  <c r="R303" i="18"/>
  <c r="R66" i="12"/>
  <c r="R229" i="18"/>
  <c r="R43" i="12"/>
  <c r="N142" i="12"/>
  <c r="R138" i="12"/>
  <c r="N263" i="12"/>
  <c r="R113" i="12"/>
  <c r="N334" i="12"/>
  <c r="N109" i="12"/>
  <c r="R274" i="12"/>
  <c r="N41" i="12"/>
  <c r="R324" i="18"/>
  <c r="N175" i="12"/>
  <c r="N261" i="12"/>
  <c r="N199" i="12"/>
  <c r="N58" i="12"/>
  <c r="N54" i="12"/>
  <c r="R342" i="12"/>
  <c r="R207" i="12"/>
  <c r="N265" i="18"/>
  <c r="R257" i="12"/>
  <c r="R208" i="12"/>
  <c r="R76" i="12"/>
  <c r="R272" i="12"/>
  <c r="R226" i="12"/>
  <c r="N180" i="12"/>
  <c r="N31" i="12"/>
  <c r="N28" i="12"/>
  <c r="N35" i="12"/>
  <c r="R91" i="12"/>
  <c r="R186" i="12"/>
  <c r="R237" i="12"/>
  <c r="R95" i="12"/>
  <c r="N234" i="12"/>
  <c r="AC11" i="17"/>
  <c r="N38" i="18"/>
  <c r="N65" i="18"/>
  <c r="R320" i="18"/>
  <c r="N320" i="18"/>
  <c r="N30" i="18"/>
  <c r="R30" i="18"/>
  <c r="R246" i="18"/>
  <c r="N246" i="18"/>
  <c r="R101" i="18"/>
  <c r="N101" i="18"/>
  <c r="R79" i="18"/>
  <c r="N79" i="18"/>
  <c r="N26" i="18"/>
  <c r="R26" i="18"/>
  <c r="N164" i="18"/>
  <c r="R164" i="18"/>
  <c r="R227" i="18"/>
  <c r="N227" i="18"/>
  <c r="N91" i="18"/>
  <c r="R91" i="18"/>
  <c r="R51" i="18"/>
  <c r="N51" i="18"/>
  <c r="R230" i="18"/>
  <c r="N230" i="18"/>
  <c r="N205" i="18"/>
  <c r="R205" i="18"/>
  <c r="N253" i="18"/>
  <c r="R253" i="18"/>
  <c r="N138" i="18"/>
  <c r="R138" i="18"/>
  <c r="N214" i="18"/>
  <c r="R214" i="18"/>
  <c r="N156" i="18"/>
  <c r="R156" i="18"/>
  <c r="N140" i="18"/>
  <c r="R140" i="18"/>
  <c r="N224" i="18"/>
  <c r="R224" i="18"/>
  <c r="R112" i="18"/>
  <c r="N112" i="18"/>
  <c r="N339" i="18"/>
  <c r="R339" i="18"/>
  <c r="R225" i="18"/>
  <c r="N225" i="18"/>
  <c r="R308" i="18"/>
  <c r="N308" i="18"/>
  <c r="R93" i="18"/>
  <c r="N93" i="18"/>
  <c r="N258" i="18"/>
  <c r="R258" i="18"/>
  <c r="N210" i="18"/>
  <c r="R210" i="18"/>
  <c r="R317" i="18"/>
  <c r="N317" i="18"/>
  <c r="N175" i="18"/>
  <c r="R175" i="18"/>
  <c r="N334" i="18"/>
  <c r="R334" i="18"/>
  <c r="N88" i="18"/>
  <c r="R88" i="18"/>
  <c r="R148" i="18"/>
  <c r="N148" i="18"/>
  <c r="N298" i="18"/>
  <c r="R298" i="18"/>
  <c r="N162" i="18"/>
  <c r="R162" i="18"/>
  <c r="N63" i="18"/>
  <c r="R63" i="18"/>
  <c r="N105" i="18"/>
  <c r="R105" i="18"/>
  <c r="N73" i="18"/>
  <c r="R73" i="18"/>
  <c r="R266" i="18"/>
  <c r="N266" i="18"/>
  <c r="N304" i="18"/>
  <c r="R304" i="18"/>
  <c r="N169" i="18"/>
  <c r="R169" i="18"/>
  <c r="R144" i="18"/>
  <c r="N144" i="18"/>
  <c r="N254" i="18"/>
  <c r="R254" i="18"/>
  <c r="N302" i="18"/>
  <c r="R302" i="18"/>
  <c r="N47" i="18"/>
  <c r="R47" i="18"/>
  <c r="N127" i="18"/>
  <c r="R127" i="18"/>
  <c r="R283" i="18"/>
  <c r="N283" i="18"/>
  <c r="R60" i="18"/>
  <c r="N60" i="18"/>
  <c r="R217" i="18"/>
  <c r="N217" i="18"/>
  <c r="N310" i="18"/>
  <c r="R310" i="18"/>
  <c r="R206" i="18"/>
  <c r="N206" i="18"/>
  <c r="R151" i="18"/>
  <c r="N151" i="18"/>
  <c r="N179" i="18"/>
  <c r="R179" i="18"/>
  <c r="R207" i="18"/>
  <c r="N207" i="18"/>
  <c r="N120" i="18"/>
  <c r="R120" i="18"/>
  <c r="R25" i="18"/>
  <c r="N25" i="18"/>
  <c r="N182" i="18"/>
  <c r="R182" i="18"/>
  <c r="N110" i="18"/>
  <c r="R110" i="18"/>
  <c r="N39" i="18"/>
  <c r="R39" i="18"/>
  <c r="N54" i="18"/>
  <c r="R54" i="18"/>
  <c r="R275" i="18"/>
  <c r="N275" i="18"/>
  <c r="R191" i="18"/>
  <c r="N191" i="18"/>
  <c r="N107" i="18"/>
  <c r="R107" i="18"/>
  <c r="N276" i="18"/>
  <c r="R276" i="18"/>
  <c r="N64" i="18"/>
  <c r="R64" i="18"/>
  <c r="R201" i="18"/>
  <c r="N201" i="18"/>
  <c r="R337" i="18"/>
  <c r="N337" i="18"/>
  <c r="N103" i="18"/>
  <c r="R103" i="18"/>
  <c r="R106" i="18"/>
  <c r="N106" i="18"/>
  <c r="N316" i="18"/>
  <c r="R316" i="18"/>
  <c r="N260" i="18"/>
  <c r="R260" i="18"/>
  <c r="N295" i="18"/>
  <c r="R295" i="18"/>
  <c r="N250" i="18"/>
  <c r="R250" i="18"/>
  <c r="N263" i="18"/>
  <c r="R263" i="18"/>
  <c r="N341" i="18"/>
  <c r="R341" i="18"/>
  <c r="N219" i="18"/>
  <c r="R219" i="18"/>
  <c r="R237" i="18"/>
  <c r="N237" i="18"/>
  <c r="N155" i="18"/>
  <c r="R155" i="18"/>
  <c r="N184" i="18"/>
  <c r="R184" i="18"/>
  <c r="R50" i="18"/>
  <c r="N50" i="18"/>
  <c r="N273" i="18"/>
  <c r="R273" i="18"/>
  <c r="R113" i="18"/>
  <c r="N113" i="18"/>
  <c r="N83" i="18"/>
  <c r="R83" i="18"/>
  <c r="N234" i="18"/>
  <c r="R234" i="18"/>
  <c r="R84" i="18"/>
  <c r="N84" i="18"/>
  <c r="N231" i="18"/>
  <c r="R231" i="18"/>
  <c r="R152" i="18"/>
  <c r="N152" i="18"/>
  <c r="N117" i="18"/>
  <c r="R117" i="18"/>
  <c r="N97" i="18"/>
  <c r="R97" i="18"/>
  <c r="R141" i="18"/>
  <c r="N141" i="18"/>
  <c r="N292" i="18"/>
  <c r="R292" i="18"/>
  <c r="N284" i="18"/>
  <c r="R284" i="18"/>
  <c r="R59" i="18"/>
  <c r="N59" i="18"/>
  <c r="N307" i="18"/>
  <c r="R307" i="18"/>
  <c r="N313" i="18"/>
  <c r="R313" i="18"/>
  <c r="R137" i="18"/>
  <c r="N137" i="18"/>
  <c r="R204" i="18"/>
  <c r="N204" i="18"/>
  <c r="N146" i="18"/>
  <c r="R146" i="18"/>
  <c r="R178" i="18"/>
  <c r="N178" i="18"/>
  <c r="N249" i="18"/>
  <c r="R249" i="18"/>
  <c r="R305" i="18"/>
  <c r="N305" i="18"/>
  <c r="N142" i="18"/>
  <c r="R142" i="18"/>
  <c r="N32" i="18"/>
  <c r="R32" i="18"/>
  <c r="R288" i="18"/>
  <c r="N288" i="18"/>
  <c r="N293" i="18"/>
  <c r="R293" i="18"/>
  <c r="R159" i="18"/>
  <c r="N159" i="18"/>
  <c r="N165" i="18"/>
  <c r="R165" i="18"/>
  <c r="N321" i="18"/>
  <c r="R321" i="18"/>
  <c r="R259" i="18"/>
  <c r="N259" i="18"/>
  <c r="N36" i="18"/>
  <c r="R36" i="18"/>
  <c r="N287" i="18"/>
  <c r="R287" i="18"/>
  <c r="N24" i="18"/>
  <c r="R24" i="18"/>
  <c r="R306" i="18"/>
  <c r="N306" i="18"/>
  <c r="N270" i="18"/>
  <c r="R270" i="18"/>
  <c r="R114" i="18"/>
  <c r="N114" i="18"/>
  <c r="R338" i="18"/>
  <c r="N338" i="18"/>
  <c r="N235" i="18"/>
  <c r="R235" i="18"/>
  <c r="R124" i="18"/>
  <c r="N124" i="18"/>
  <c r="N297" i="18"/>
  <c r="R297" i="18"/>
  <c r="N53" i="18"/>
  <c r="R53" i="18"/>
  <c r="N131" i="18"/>
  <c r="R131" i="18"/>
  <c r="R66" i="18"/>
  <c r="N66" i="18"/>
  <c r="N125" i="18"/>
  <c r="R125" i="18"/>
  <c r="R282" i="18"/>
  <c r="N282" i="18"/>
  <c r="N133" i="18"/>
  <c r="R133" i="18"/>
  <c r="N163" i="18"/>
  <c r="R163" i="18"/>
  <c r="R100" i="18"/>
  <c r="N100" i="18"/>
  <c r="N67" i="18"/>
  <c r="R67" i="18"/>
  <c r="N247" i="18"/>
  <c r="R247" i="18"/>
  <c r="N143" i="18"/>
  <c r="R143" i="18"/>
  <c r="N188" i="18"/>
  <c r="R188" i="18"/>
  <c r="R255" i="18"/>
  <c r="N255" i="18"/>
  <c r="R96" i="18"/>
  <c r="N96" i="18"/>
  <c r="N183" i="18"/>
  <c r="R183" i="18"/>
  <c r="R333" i="18"/>
  <c r="N333" i="18"/>
  <c r="R129" i="18"/>
  <c r="N129" i="18"/>
  <c r="N335" i="18"/>
  <c r="R335" i="18"/>
  <c r="R252" i="18"/>
  <c r="N252" i="18"/>
  <c r="R168" i="18"/>
  <c r="N168" i="18"/>
  <c r="N171" i="18"/>
  <c r="R171" i="18"/>
  <c r="N213" i="18"/>
  <c r="R213" i="18"/>
  <c r="N167" i="18"/>
  <c r="R167" i="18"/>
  <c r="R200" i="18"/>
  <c r="N200" i="18"/>
  <c r="R180" i="18"/>
  <c r="N180" i="18"/>
  <c r="N196" i="18"/>
  <c r="R196" i="18"/>
  <c r="R176" i="18"/>
  <c r="N176" i="18"/>
  <c r="R212" i="18"/>
  <c r="N212" i="18"/>
  <c r="N328" i="18"/>
  <c r="R328" i="18"/>
  <c r="R269" i="18"/>
  <c r="N269" i="18"/>
  <c r="R243" i="18"/>
  <c r="N243" i="18"/>
  <c r="R75" i="18"/>
  <c r="N75" i="18"/>
  <c r="N332" i="18"/>
  <c r="R332" i="18"/>
  <c r="R58" i="18"/>
  <c r="N58" i="18"/>
  <c r="N202" i="18"/>
  <c r="R202" i="18"/>
  <c r="R85" i="18"/>
  <c r="N85" i="18"/>
  <c r="N69" i="18"/>
  <c r="R69" i="18"/>
  <c r="N208" i="18"/>
  <c r="R208" i="18"/>
  <c r="R294" i="18"/>
  <c r="N294" i="18"/>
  <c r="R331" i="18"/>
  <c r="N331" i="18"/>
  <c r="N318" i="18"/>
  <c r="R318" i="18"/>
  <c r="N40" i="18"/>
  <c r="R40" i="18"/>
  <c r="R238" i="18"/>
  <c r="N238" i="18"/>
  <c r="R111" i="18"/>
  <c r="N111" i="18"/>
  <c r="R68" i="18"/>
  <c r="N68" i="18"/>
  <c r="R190" i="18"/>
  <c r="N190" i="18"/>
  <c r="R280" i="18"/>
  <c r="N280" i="18"/>
  <c r="N160" i="18"/>
  <c r="R160" i="18"/>
  <c r="N198" i="18"/>
  <c r="R198" i="18"/>
  <c r="N94" i="18"/>
  <c r="R94" i="18"/>
  <c r="R323" i="18"/>
  <c r="N323" i="18"/>
  <c r="N29" i="18"/>
  <c r="R29" i="18"/>
  <c r="N289" i="18"/>
  <c r="R289" i="18"/>
  <c r="R55" i="18"/>
  <c r="N55" i="18"/>
  <c r="N221" i="18"/>
  <c r="R221" i="18"/>
  <c r="R272" i="18"/>
  <c r="N272" i="18"/>
  <c r="R27" i="18"/>
  <c r="N27" i="18"/>
  <c r="N22" i="18"/>
  <c r="R22" i="18"/>
  <c r="R118" i="18"/>
  <c r="N118" i="18"/>
  <c r="R181" i="18"/>
  <c r="N181" i="18"/>
  <c r="N220" i="18"/>
  <c r="R220" i="18"/>
  <c r="N277" i="18"/>
  <c r="R277" i="18"/>
  <c r="N309" i="18"/>
  <c r="R309" i="18"/>
  <c r="R262" i="18"/>
  <c r="N262" i="18"/>
  <c r="N300" i="18"/>
  <c r="R300" i="18"/>
  <c r="N251" i="18"/>
  <c r="R251" i="18"/>
  <c r="N264" i="18"/>
  <c r="R264" i="18"/>
  <c r="N42" i="18"/>
  <c r="R42" i="18"/>
  <c r="R158" i="18"/>
  <c r="N158" i="18"/>
  <c r="R116" i="18"/>
  <c r="N116" i="18"/>
  <c r="N199" i="18"/>
  <c r="R199" i="18"/>
  <c r="N128" i="18"/>
  <c r="R128" i="18"/>
  <c r="R268" i="18"/>
  <c r="N268" i="18"/>
  <c r="N239" i="18"/>
  <c r="R239" i="18"/>
  <c r="N136" i="18"/>
  <c r="R136" i="18"/>
  <c r="N186" i="18"/>
  <c r="R186" i="18"/>
  <c r="R286" i="18"/>
  <c r="N286" i="18"/>
  <c r="R299" i="18"/>
  <c r="N299" i="18"/>
  <c r="N244" i="18"/>
  <c r="R244" i="18"/>
  <c r="R209" i="18"/>
  <c r="N209" i="18"/>
  <c r="N330" i="18"/>
  <c r="R330" i="18"/>
  <c r="N28" i="18"/>
  <c r="R28" i="18"/>
  <c r="N43" i="18"/>
  <c r="R43" i="18"/>
  <c r="R173" i="18"/>
  <c r="N173" i="18"/>
  <c r="R157" i="18"/>
  <c r="N157" i="18"/>
  <c r="N279" i="18"/>
  <c r="R279" i="18"/>
  <c r="R23" i="18"/>
  <c r="N23" i="18"/>
  <c r="N108" i="18"/>
  <c r="R108" i="18"/>
  <c r="N236" i="18"/>
  <c r="R236" i="18"/>
  <c r="R78" i="18"/>
  <c r="N78" i="18"/>
  <c r="R193" i="18"/>
  <c r="N193" i="18"/>
  <c r="R34" i="18"/>
  <c r="N34" i="18"/>
  <c r="N340" i="18"/>
  <c r="R340" i="18"/>
  <c r="N126" i="18"/>
  <c r="R126" i="18"/>
  <c r="R166" i="18"/>
  <c r="N166" i="18"/>
  <c r="R161" i="18"/>
  <c r="N161" i="18"/>
  <c r="N242" i="18"/>
  <c r="R242" i="18"/>
  <c r="N319" i="18"/>
  <c r="R319" i="18"/>
  <c r="R147" i="18"/>
  <c r="N147" i="18"/>
  <c r="N56" i="18"/>
  <c r="R56" i="18"/>
  <c r="N281" i="18"/>
  <c r="R281" i="18"/>
  <c r="N261" i="18"/>
  <c r="R261" i="18"/>
  <c r="R327" i="18"/>
  <c r="N327" i="18"/>
  <c r="N342" i="18"/>
  <c r="R342" i="18"/>
  <c r="N197" i="18"/>
  <c r="R197" i="18"/>
  <c r="N218" i="18"/>
  <c r="R218" i="18"/>
  <c r="R215" i="18"/>
  <c r="N215" i="18"/>
  <c r="R228" i="18"/>
  <c r="N228" i="18"/>
  <c r="N76" i="18"/>
  <c r="R76" i="18"/>
  <c r="R74" i="18"/>
  <c r="N74" i="18"/>
  <c r="N71" i="18"/>
  <c r="R71" i="18"/>
  <c r="N240" i="18"/>
  <c r="R240" i="18"/>
  <c r="R194" i="18"/>
  <c r="N194" i="18"/>
  <c r="R49" i="18"/>
  <c r="N49" i="18"/>
  <c r="R153" i="18"/>
  <c r="N153" i="18"/>
  <c r="R70" i="18"/>
  <c r="N70" i="18"/>
  <c r="N203" i="18"/>
  <c r="R203" i="18"/>
  <c r="N245" i="18"/>
  <c r="R245" i="18"/>
  <c r="R185" i="18"/>
  <c r="N185" i="18"/>
  <c r="N187" i="18"/>
  <c r="R187" i="18"/>
  <c r="N130" i="18"/>
  <c r="R130" i="18"/>
  <c r="N195" i="18"/>
  <c r="R195" i="18"/>
  <c r="N172" i="18"/>
  <c r="R172" i="18"/>
  <c r="R222" i="18"/>
  <c r="N222" i="18"/>
  <c r="N33" i="18"/>
  <c r="R33" i="18"/>
  <c r="N35" i="18"/>
  <c r="R35" i="18"/>
  <c r="R189" i="18"/>
  <c r="N189" i="18"/>
  <c r="N139" i="18"/>
  <c r="R139" i="18"/>
  <c r="N122" i="18"/>
  <c r="R122" i="18"/>
  <c r="R177" i="18"/>
  <c r="N177" i="18"/>
  <c r="R123" i="18"/>
  <c r="N123" i="18"/>
  <c r="N72" i="18"/>
  <c r="R72" i="18"/>
  <c r="N87" i="18"/>
  <c r="R87" i="18"/>
  <c r="N325" i="18"/>
  <c r="R325" i="18"/>
  <c r="N256" i="18"/>
  <c r="R256" i="18"/>
  <c r="R98" i="18"/>
  <c r="N98" i="18"/>
  <c r="N46" i="18"/>
  <c r="R46" i="18"/>
  <c r="N315" i="18"/>
  <c r="R315" i="18"/>
  <c r="R92" i="18"/>
  <c r="N92" i="18"/>
  <c r="N336" i="18"/>
  <c r="R336" i="18"/>
  <c r="N21" i="18"/>
  <c r="R21" i="18"/>
  <c r="R99" i="18"/>
  <c r="N99" i="18"/>
  <c r="N291" i="18"/>
  <c r="R291" i="18"/>
  <c r="N31" i="18"/>
  <c r="R31" i="18"/>
  <c r="N119" i="18"/>
  <c r="R119" i="18"/>
  <c r="N104" i="18"/>
  <c r="R104" i="18"/>
  <c r="N312" i="18"/>
  <c r="R312" i="18"/>
  <c r="N257" i="18"/>
  <c r="R257" i="18"/>
  <c r="R285" i="18"/>
  <c r="N285" i="18"/>
  <c r="R278" i="18"/>
  <c r="N278" i="18"/>
  <c r="R233" i="18"/>
  <c r="N233" i="18"/>
  <c r="N41" i="18"/>
  <c r="R41" i="18"/>
  <c r="N322" i="18"/>
  <c r="R322" i="18"/>
  <c r="R226" i="18"/>
  <c r="N226" i="18"/>
  <c r="R86" i="18"/>
  <c r="N86" i="18"/>
  <c r="R267" i="18"/>
  <c r="N267" i="18"/>
  <c r="R170" i="18"/>
  <c r="N170" i="18"/>
  <c r="R135" i="18"/>
  <c r="N135" i="18"/>
  <c r="N232" i="18"/>
  <c r="R232" i="18"/>
  <c r="N149" i="18"/>
  <c r="R149" i="18"/>
  <c r="R89" i="18"/>
  <c r="N89" i="18"/>
  <c r="N290" i="18"/>
  <c r="R290" i="18"/>
  <c r="N102" i="18"/>
  <c r="R102" i="18"/>
  <c r="R90" i="18"/>
  <c r="N90" i="18"/>
  <c r="N296" i="18"/>
  <c r="R296" i="18"/>
  <c r="R145" i="18"/>
  <c r="N145" i="18"/>
  <c r="N314" i="18"/>
  <c r="R314" i="18"/>
  <c r="N211" i="18"/>
  <c r="R211" i="18"/>
  <c r="R81" i="18"/>
  <c r="N81" i="18"/>
  <c r="N52" i="18"/>
  <c r="R52" i="18"/>
  <c r="R134" i="18"/>
  <c r="N134" i="18"/>
  <c r="R109" i="18"/>
  <c r="N109" i="18"/>
  <c r="R61" i="18"/>
  <c r="N61" i="18"/>
  <c r="R62" i="18"/>
  <c r="N62" i="18"/>
  <c r="N115" i="18"/>
  <c r="R115" i="18"/>
  <c r="R274" i="18"/>
  <c r="N274" i="18"/>
  <c r="N80" i="18"/>
  <c r="R80" i="18"/>
  <c r="N216" i="18"/>
  <c r="R216" i="18"/>
  <c r="N18" i="18"/>
  <c r="N18" i="12"/>
  <c r="N18" i="3"/>
  <c r="E7" i="3" l="1"/>
  <c r="E7" i="12"/>
  <c r="F5" i="12" s="1"/>
  <c r="H5" i="12" s="1"/>
  <c r="E7" i="18"/>
  <c r="F5" i="3" l="1"/>
  <c r="H5" i="3" s="1"/>
  <c r="F4" i="3"/>
  <c r="H4" i="3" s="1"/>
  <c r="F6" i="3"/>
  <c r="H6" i="3" s="1"/>
  <c r="F9" i="3" s="1"/>
  <c r="F4" i="12"/>
  <c r="H4" i="12" s="1"/>
  <c r="F6" i="12"/>
  <c r="H6" i="12" s="1"/>
  <c r="F9" i="12" s="1"/>
  <c r="F4" i="18"/>
  <c r="H4" i="18" s="1"/>
  <c r="F5" i="18"/>
  <c r="H5" i="18" s="1"/>
  <c r="F6" i="18"/>
  <c r="H6" i="18" s="1"/>
  <c r="F9" i="18" s="1"/>
  <c r="F10" i="18" s="1"/>
  <c r="F8" i="12"/>
  <c r="F8" i="3"/>
  <c r="F8" i="18"/>
  <c r="G9" i="12" l="1"/>
  <c r="G9" i="3"/>
  <c r="G9" i="18"/>
</calcChain>
</file>

<file path=xl/sharedStrings.xml><?xml version="1.0" encoding="utf-8"?>
<sst xmlns="http://schemas.openxmlformats.org/spreadsheetml/2006/main" count="5811" uniqueCount="907">
  <si>
    <t>IBVS 6244</t>
  </si>
  <si>
    <t>OEJV 0191</t>
  </si>
  <si>
    <t>0.0028</t>
  </si>
  <si>
    <t>IBVS 6196</t>
  </si>
  <si>
    <t>0.0032</t>
  </si>
  <si>
    <t>OEJV 0181</t>
  </si>
  <si>
    <t>VSB 060</t>
  </si>
  <si>
    <t>RHN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</si>
  <si>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</si>
  <si>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</si>
  <si>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days/cycle</t>
    </r>
    <r>
      <rPr>
        <vertAlign val="superscript"/>
        <sz val="10"/>
        <rFont val="Arial"/>
        <family val="2"/>
      </rPr>
      <t>2</t>
    </r>
  </si>
  <si>
    <r>
      <t>days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/cycle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</si>
  <si>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</si>
  <si>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</si>
  <si>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</si>
  <si>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ω</t>
    </r>
    <r>
      <rPr>
        <vertAlign val="sub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</si>
  <si>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</si>
  <si>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</si>
  <si>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Q+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</si>
  <si>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</si>
  <si>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</si>
  <si>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</si>
  <si>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</si>
  <si>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r>
      <t xml:space="preserve">Ang freq 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</si>
  <si>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 xml:space="preserve">Ang freq 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</si>
  <si>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</si>
  <si>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r>
      <t>(Q+S resid)</t>
    </r>
    <r>
      <rPr>
        <vertAlign val="superscript"/>
        <sz val="10"/>
        <rFont val="Arial"/>
        <family val="2"/>
      </rPr>
      <t>2</t>
    </r>
  </si>
  <si>
    <r>
      <t>(Q+2S resid)</t>
    </r>
    <r>
      <rPr>
        <vertAlign val="superscript"/>
        <sz val="10"/>
        <rFont val="Arial"/>
        <family val="2"/>
      </rPr>
      <t>2</t>
    </r>
  </si>
  <si>
    <t>LTE with star 3</t>
  </si>
  <si>
    <t>LTE with stars 3 &amp; 4</t>
  </si>
  <si>
    <t>E7</t>
  </si>
  <si>
    <t>E6</t>
  </si>
  <si>
    <t>E5</t>
  </si>
  <si>
    <t>E4</t>
  </si>
  <si>
    <t>E3</t>
  </si>
  <si>
    <t>E2</t>
  </si>
  <si>
    <t>E1</t>
  </si>
  <si>
    <t>Q+2S fit</t>
  </si>
  <si>
    <t>3rd body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</si>
  <si>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</si>
  <si>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</si>
  <si>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</si>
  <si>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</si>
  <si>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</si>
  <si>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</si>
  <si>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</si>
  <si>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</si>
  <si>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</si>
  <si>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</si>
  <si>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Cnst</t>
  </si>
  <si>
    <t>Slope</t>
  </si>
  <si>
    <t xml:space="preserve">A (ampl) = </t>
  </si>
  <si>
    <t>rad/cycle</t>
  </si>
  <si>
    <t>e sin nu_o</t>
  </si>
  <si>
    <t>a12 sin I =</t>
  </si>
  <si>
    <t>dP/dt =</t>
  </si>
  <si>
    <t>S Resid</t>
  </si>
  <si>
    <t>Q+S resid</t>
  </si>
  <si>
    <t xml:space="preserve"> e sin nu</t>
  </si>
  <si>
    <t>e (eccen)</t>
  </si>
  <si>
    <t>HJD</t>
  </si>
  <si>
    <t xml:space="preserve">To = </t>
  </si>
  <si>
    <t>cycle #</t>
  </si>
  <si>
    <t>degrees</t>
  </si>
  <si>
    <t xml:space="preserve">km = </t>
  </si>
  <si>
    <t>AU</t>
  </si>
  <si>
    <t>days/cycl</t>
  </si>
  <si>
    <t>---</t>
  </si>
  <si>
    <t>Q.+2 Sine fit</t>
  </si>
  <si>
    <t>4th body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</si>
  <si>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</si>
  <si>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</si>
  <si>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</si>
  <si>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</si>
  <si>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</si>
  <si>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</si>
  <si>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</si>
  <si>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</si>
  <si>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</si>
  <si>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</si>
  <si>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</si>
  <si>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</si>
  <si>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</si>
  <si>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</si>
  <si>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</si>
  <si>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</si>
  <si>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</si>
  <si>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</si>
  <si>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</si>
  <si>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</si>
  <si>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</si>
  <si>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</si>
  <si>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</si>
  <si>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</si>
  <si>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</si>
  <si>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S4</t>
  </si>
  <si>
    <t>S5</t>
  </si>
  <si>
    <t>S6</t>
  </si>
  <si>
    <t>EW/KW</t>
  </si>
  <si>
    <t>Diethelm R</t>
  </si>
  <si>
    <t>BBSAG Bull.88</t>
  </si>
  <si>
    <t>B</t>
  </si>
  <si>
    <t>BBSAG Bull.97</t>
  </si>
  <si>
    <t>BBSAG</t>
  </si>
  <si>
    <t>IBVS 5380</t>
  </si>
  <si>
    <t>IBVS</t>
  </si>
  <si>
    <t>IBVS 5287</t>
  </si>
  <si>
    <t>IBVS 4380</t>
  </si>
  <si>
    <t>IBVS 4263</t>
  </si>
  <si>
    <t>IBVS 3251</t>
  </si>
  <si>
    <t>I</t>
  </si>
  <si>
    <t>II</t>
  </si>
  <si>
    <t>II ??</t>
  </si>
  <si>
    <t>Aslan 1985</t>
  </si>
  <si>
    <t>Aslan &amp; Derman 1986AsApSupp..66..281A</t>
  </si>
  <si>
    <t>Aslan1985</t>
  </si>
  <si>
    <t>IBVS 5399</t>
  </si>
  <si>
    <t>IBVS 4711</t>
  </si>
  <si>
    <t>IBVS 5588</t>
  </si>
  <si>
    <t>IBVS 5649</t>
  </si>
  <si>
    <t>IBVS 5657</t>
  </si>
  <si>
    <t>CK Boo / GSC 0910-0580</t>
  </si>
  <si>
    <t># of data points:</t>
  </si>
  <si>
    <t>My time zone &gt;&gt;&gt;&gt;&gt;</t>
  </si>
  <si>
    <t>(PST=8, PDT=MDT=7, MDT=CST=6, etc.)</t>
  </si>
  <si>
    <t>IBVS 5753</t>
  </si>
  <si>
    <t>Start of linear fit &gt;&gt;&gt;&gt;&gt;&gt;&gt;&gt;&gt;&gt;&gt;&gt;&gt;&gt;&gt;&gt;&gt;&gt;&gt;&gt;&gt;</t>
  </si>
  <si>
    <t>IBVS 5887</t>
  </si>
  <si>
    <t>IBVS 5894</t>
  </si>
  <si>
    <t>OEJV 0107</t>
  </si>
  <si>
    <t>Demircan 1987</t>
  </si>
  <si>
    <t>1987Ap&amp;SS.135..169D</t>
  </si>
  <si>
    <t>Or &gt;&gt;&gt;&gt;&gt;&gt;</t>
  </si>
  <si>
    <t>Quad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</si>
  <si>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</si>
  <si>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</si>
  <si>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</si>
  <si>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</si>
  <si>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</si>
  <si>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</si>
  <si>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</si>
  <si>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</si>
  <si>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</si>
  <si>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</si>
  <si>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</si>
  <si>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</si>
  <si>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</si>
  <si>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</si>
  <si>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</si>
  <si>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</si>
  <si>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</si>
  <si>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</si>
  <si>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</si>
  <si>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</si>
  <si>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</si>
  <si>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</si>
  <si>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</si>
  <si>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</si>
  <si>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</si>
  <si>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</si>
  <si>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</si>
  <si>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</si>
  <si>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</si>
  <si>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</si>
  <si>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</si>
  <si>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</si>
  <si>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</si>
  <si>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</si>
  <si>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</si>
  <si>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</si>
  <si>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</si>
  <si>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</si>
  <si>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</si>
  <si>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</si>
  <si>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</si>
  <si>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</si>
  <si>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</si>
  <si>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</si>
  <si>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</si>
  <si>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</si>
  <si>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</si>
  <si>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</si>
  <si>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</si>
  <si>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</si>
  <si>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</si>
  <si>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</si>
  <si>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</si>
  <si>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</si>
  <si>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</si>
  <si>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</si>
  <si>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</si>
  <si>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</si>
  <si>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</si>
  <si>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</si>
  <si>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</si>
  <si>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</si>
  <si>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</si>
  <si>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</si>
  <si>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</si>
  <si>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</si>
  <si>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V</t>
  </si>
  <si>
    <t>W</t>
  </si>
  <si>
    <t>Z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</si>
  <si>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</si>
  <si>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</si>
  <si>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Asian (1978)</t>
  </si>
  <si>
    <t>Asian and Derman (1986)</t>
  </si>
  <si>
    <t>Demircan (1987)</t>
  </si>
  <si>
    <t>Pajdoszand Zola (1988)</t>
  </si>
  <si>
    <t>Ogloza (1995)</t>
  </si>
  <si>
    <r>
      <t>Jia</t>
    </r>
    <r>
      <rPr>
        <i/>
        <sz val="10"/>
        <rFont val="Arial"/>
        <family val="2"/>
      </rPr>
      <t xml:space="preserve"> et al.</t>
    </r>
    <r>
      <rPr>
        <sz val="10"/>
        <rFont val="Arial"/>
        <family val="2"/>
      </rPr>
      <t xml:space="preserve"> (1991)</t>
    </r>
  </si>
  <si>
    <r>
      <t>Muyesseroglu</t>
    </r>
    <r>
      <rPr>
        <i/>
        <sz val="10"/>
        <rFont val="Arial"/>
        <family val="2"/>
      </rPr>
      <t xml:space="preserve"> et al.</t>
    </r>
    <r>
      <rPr>
        <sz val="10"/>
        <rFont val="Arial"/>
        <family val="2"/>
      </rPr>
      <t xml:space="preserve"> (1996)</t>
    </r>
  </si>
  <si>
    <r>
      <t>Muyesseroglu</t>
    </r>
    <r>
      <rPr>
        <i/>
        <sz val="10"/>
        <rFont val="Arial"/>
        <family val="2"/>
      </rPr>
      <t xml:space="preserve"> et a I.</t>
    </r>
    <r>
      <rPr>
        <sz val="10"/>
        <rFont val="Arial"/>
        <family val="2"/>
      </rPr>
      <t xml:space="preserve"> (1996)</t>
    </r>
  </si>
  <si>
    <t>Misc</t>
  </si>
  <si>
    <t>Analysis of Qian &amp; Liu 2000Ap&amp;SS.271..331</t>
  </si>
  <si>
    <t>Resid</t>
  </si>
  <si>
    <r>
      <t>Diff</t>
    </r>
    <r>
      <rPr>
        <b/>
        <vertAlign val="superscript"/>
        <sz val="10"/>
        <rFont val="Arial"/>
        <family val="2"/>
      </rPr>
      <t>2</t>
    </r>
  </si>
  <si>
    <t>Addition of additional data disproves his sine fit</t>
  </si>
  <si>
    <t>The residuals do not resemble a sine relation.</t>
  </si>
  <si>
    <t>Refitting all the data with a parabola.</t>
  </si>
  <si>
    <t>Amplitude</t>
  </si>
  <si>
    <t>2*pi</t>
  </si>
  <si>
    <t>Freq</t>
  </si>
  <si>
    <t>Const</t>
  </si>
  <si>
    <t>Phase</t>
  </si>
  <si>
    <t>Fit rediduals</t>
  </si>
  <si>
    <t>Period</t>
  </si>
  <si>
    <t>days</t>
  </si>
  <si>
    <t>years</t>
  </si>
  <si>
    <t>Residuals</t>
  </si>
  <si>
    <t>Qian's fit of residuals</t>
  </si>
  <si>
    <t>U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</si>
  <si>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</si>
  <si>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</si>
  <si>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</si>
  <si>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</si>
  <si>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</si>
  <si>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</si>
  <si>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</si>
  <si>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</si>
  <si>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</si>
  <si>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</si>
  <si>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</si>
  <si>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</si>
  <si>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</si>
  <si>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</si>
  <si>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</si>
  <si>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</si>
  <si>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</si>
  <si>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</si>
  <si>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</si>
  <si>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</si>
  <si>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</si>
  <si>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</si>
  <si>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</si>
  <si>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OEJV 0137</t>
  </si>
  <si>
    <t>IBVS 3727</t>
  </si>
  <si>
    <t>??</t>
  </si>
  <si>
    <t>IBVS 5992</t>
  </si>
  <si>
    <t>JAVSO..39..177</t>
  </si>
  <si>
    <t>pe</t>
  </si>
  <si>
    <t>+0.0012</t>
  </si>
  <si>
    <t>-10266.0</t>
  </si>
  <si>
    <t>+0.0215</t>
  </si>
  <si>
    <t>+0.0043</t>
  </si>
  <si>
    <t>-9312.0</t>
  </si>
  <si>
    <t>+0.0136</t>
  </si>
  <si>
    <t>-0.0011</t>
  </si>
  <si>
    <t>-0.0006</t>
  </si>
  <si>
    <t>-0.0005</t>
  </si>
  <si>
    <t>+0.0006</t>
  </si>
  <si>
    <t>-0.0002</t>
  </si>
  <si>
    <t>+0.0042</t>
  </si>
  <si>
    <t>+0.0004</t>
  </si>
  <si>
    <t>-0.0014</t>
  </si>
  <si>
    <t>-0.0007</t>
  </si>
  <si>
    <t>+0.0014</t>
  </si>
  <si>
    <t>+0.0007</t>
  </si>
  <si>
    <t>+68.0</t>
  </si>
  <si>
    <t>-0.0042</t>
  </si>
  <si>
    <t>+0.0016</t>
  </si>
  <si>
    <t>+73.5</t>
  </si>
  <si>
    <t>-0.0052</t>
  </si>
  <si>
    <t>+76.5</t>
  </si>
  <si>
    <t>+82.0</t>
  </si>
  <si>
    <t>-0.0041</t>
  </si>
  <si>
    <t>+0.0017</t>
  </si>
  <si>
    <t>+ 129.0</t>
  </si>
  <si>
    <t>-0.0061</t>
  </si>
  <si>
    <t>-0.0001</t>
  </si>
  <si>
    <t>+134.5</t>
  </si>
  <si>
    <t>-0.0055</t>
  </si>
  <si>
    <t>+0.0005</t>
  </si>
  <si>
    <t>+137.5</t>
  </si>
  <si>
    <t>-0.0065</t>
  </si>
  <si>
    <t>+140.5</t>
  </si>
  <si>
    <t>+0.0019</t>
  </si>
  <si>
    <t>+2979.0</t>
  </si>
  <si>
    <t>-0.0136</t>
  </si>
  <si>
    <t>+0.0022</t>
  </si>
  <si>
    <r>
      <t>+311</t>
    </r>
    <r>
      <rPr>
        <b/>
        <sz val="10"/>
        <rFont val="Arial"/>
        <family val="2"/>
      </rPr>
      <t xml:space="preserve"> 1</t>
    </r>
    <r>
      <rPr>
        <sz val="10"/>
        <rFont val="Arial"/>
        <family val="2"/>
      </rPr>
      <t>.0</t>
    </r>
  </si>
  <si>
    <t>-0.0159</t>
  </si>
  <si>
    <t>+0.0001</t>
  </si>
  <si>
    <t>+0.0011</t>
  </si>
  <si>
    <t>-0.0158</t>
  </si>
  <si>
    <t>+0.0003</t>
  </si>
  <si>
    <t>+0.0024</t>
  </si>
  <si>
    <t>+3302.0 '</t>
  </si>
  <si>
    <t>-0.0175</t>
  </si>
  <si>
    <t>-0.0012</t>
  </si>
  <si>
    <t>+3310.5</t>
  </si>
  <si>
    <t>-0.0223</t>
  </si>
  <si>
    <t>-0.0060</t>
  </si>
  <si>
    <t>+3953.0</t>
  </si>
  <si>
    <t>+0.0010</t>
  </si>
  <si>
    <t>+3978.5</t>
  </si>
  <si>
    <t>+4110.5</t>
  </si>
  <si>
    <t>-0.0202</t>
  </si>
  <si>
    <t>-0.0034</t>
  </si>
  <si>
    <t>+5040.0</t>
  </si>
  <si>
    <t>-0.0150</t>
  </si>
  <si>
    <t>-0.0009</t>
  </si>
  <si>
    <t>+6267.0</t>
  </si>
  <si>
    <t>-0.0104</t>
  </si>
  <si>
    <t>+0.0000</t>
  </si>
  <si>
    <t>+6523.0</t>
  </si>
  <si>
    <t>-0.0093</t>
  </si>
  <si>
    <t>+7126.5</t>
  </si>
  <si>
    <t>-0.0044</t>
  </si>
  <si>
    <t>+7132.0</t>
  </si>
  <si>
    <t>+7185.0</t>
  </si>
  <si>
    <t>-0.0031</t>
  </si>
  <si>
    <t>+0.0020</t>
  </si>
  <si>
    <t>+7185.5</t>
  </si>
  <si>
    <t>-0.0086</t>
  </si>
  <si>
    <t>-0.0035</t>
  </si>
  <si>
    <t>+8126.0</t>
  </si>
  <si>
    <t>+0.0029</t>
  </si>
  <si>
    <t>+8131.5</t>
  </si>
  <si>
    <t>+8311.5 '</t>
  </si>
  <si>
    <t>12430.5</t>
  </si>
  <si>
    <t>+0.0191</t>
  </si>
  <si>
    <t>CCD</t>
  </si>
  <si>
    <t>+0.0018</t>
  </si>
  <si>
    <t>16468.5</t>
  </si>
  <si>
    <t>+0.0209</t>
  </si>
  <si>
    <t>-0.0032</t>
  </si>
  <si>
    <t>16527.5</t>
  </si>
  <si>
    <t>+0.0234</t>
  </si>
  <si>
    <t>-0.0008</t>
  </si>
  <si>
    <t>16586.5</t>
  </si>
  <si>
    <t>+0.0241</t>
  </si>
  <si>
    <t>-0.0003</t>
  </si>
  <si>
    <t>17355.5</t>
  </si>
  <si>
    <t>+0.0284</t>
  </si>
  <si>
    <t>17513.0</t>
  </si>
  <si>
    <t>+0.0286</t>
  </si>
  <si>
    <t>17532.5</t>
  </si>
  <si>
    <t>+0.0303</t>
  </si>
  <si>
    <t>+0.0033</t>
  </si>
  <si>
    <t>+0.0038</t>
  </si>
  <si>
    <t>18420.0</t>
  </si>
  <si>
    <t>+0.0306</t>
  </si>
  <si>
    <t>18459.0</t>
  </si>
  <si>
    <t>+0.0268</t>
  </si>
  <si>
    <t>-0.0028</t>
  </si>
  <si>
    <t>18518.0</t>
  </si>
  <si>
    <t>+0.0315</t>
  </si>
  <si>
    <t>18518.5</t>
  </si>
  <si>
    <t>19393.5</t>
  </si>
  <si>
    <t>+0.0308</t>
  </si>
  <si>
    <t>19534.5</t>
  </si>
  <si>
    <t>+0.0317</t>
  </si>
  <si>
    <t>19535.0</t>
  </si>
  <si>
    <t>+0.0325</t>
  </si>
  <si>
    <t>19567.5</t>
  </si>
  <si>
    <t>+0.0331</t>
  </si>
  <si>
    <t>20380.0</t>
  </si>
  <si>
    <t>-0.0023</t>
  </si>
  <si>
    <t>20385.5</t>
  </si>
  <si>
    <t>+0.0339</t>
  </si>
  <si>
    <t>+0.0013</t>
  </si>
  <si>
    <t>20391.0</t>
  </si>
  <si>
    <t>+0.0320</t>
  </si>
  <si>
    <t>24662.0</t>
  </si>
  <si>
    <t>+0.0254</t>
  </si>
  <si>
    <t>+0.0025</t>
  </si>
  <si>
    <t>24667.5</t>
  </si>
  <si>
    <t>+0.0248</t>
  </si>
  <si>
    <t>25709.0</t>
  </si>
  <si>
    <t>+0.0250</t>
  </si>
  <si>
    <t>26843.5</t>
  </si>
  <si>
    <t>+0.0206</t>
  </si>
  <si>
    <t>26868.5</t>
  </si>
  <si>
    <t>+0.0212</t>
  </si>
  <si>
    <t>26880.0</t>
  </si>
  <si>
    <t>+0.0219</t>
  </si>
  <si>
    <t>Analysis of Yang et al 2012AJ….143..122</t>
  </si>
  <si>
    <t>i</t>
  </si>
  <si>
    <t>Miiyesseroglu et al.</t>
  </si>
  <si>
    <t>1996;</t>
  </si>
  <si>
    <t>Agerer &amp; Hiibscher 1</t>
  </si>
  <si>
    <t>999;</t>
  </si>
  <si>
    <t>Karska &amp; Maciejewski</t>
  </si>
  <si>
    <t>2003;</t>
  </si>
  <si>
    <t>Hiibscher et al. 200</t>
  </si>
  <si>
    <t>5;</t>
  </si>
  <si>
    <t>Albayrak et al. 2005</t>
  </si>
  <si>
    <t>;</t>
  </si>
  <si>
    <t>Diethelm 2011.</t>
  </si>
  <si>
    <t>Kalci &amp; Derman 2005</t>
  </si>
  <si>
    <t>Bond 1975</t>
  </si>
  <si>
    <t>Asian &amp; Derman 1986</t>
  </si>
  <si>
    <t>Pajdosz &amp; Zola 1988</t>
  </si>
  <si>
    <t>Diethelm 1988</t>
  </si>
  <si>
    <t>Ogloza 1995</t>
  </si>
  <si>
    <t>Diethelm 1991</t>
  </si>
  <si>
    <t>Jiaet al. 1992</t>
  </si>
  <si>
    <t>Hipparcos epoch</t>
  </si>
  <si>
    <t>Zejda 2002</t>
  </si>
  <si>
    <t>Bakis et al. 2003</t>
  </si>
  <si>
    <t>Nagai 2005</t>
  </si>
  <si>
    <t>Aksu et al. 2005</t>
  </si>
  <si>
    <t>Senavci et al. 2007</t>
  </si>
  <si>
    <t>Yilmaz et al. 2009</t>
  </si>
  <si>
    <t>Brat et al. 2009</t>
  </si>
  <si>
    <t>Diethelm 2009</t>
  </si>
  <si>
    <t>Yang et al 2012</t>
  </si>
  <si>
    <t>c0</t>
  </si>
  <si>
    <t>c1</t>
  </si>
  <si>
    <t>c2</t>
  </si>
  <si>
    <t>A1</t>
  </si>
  <si>
    <t>p1</t>
  </si>
  <si>
    <t>A2</t>
  </si>
  <si>
    <t>P2</t>
  </si>
  <si>
    <t>Yang fit</t>
  </si>
  <si>
    <t>P1 =</t>
  </si>
  <si>
    <t xml:space="preserve">P2 = </t>
  </si>
  <si>
    <t>cycles</t>
  </si>
  <si>
    <t>radians</t>
  </si>
  <si>
    <t>0.00486</t>
  </si>
  <si>
    <t>0.00173</t>
  </si>
  <si>
    <t>0.00000</t>
  </si>
  <si>
    <t>0.00045</t>
  </si>
  <si>
    <t>-0.00119</t>
  </si>
  <si>
    <t>-0.00034</t>
  </si>
  <si>
    <t>0.00021</t>
  </si>
  <si>
    <t>-0.00132</t>
  </si>
  <si>
    <t>0.00291</t>
  </si>
  <si>
    <t>0.00091</t>
  </si>
  <si>
    <t>0.00258</t>
  </si>
  <si>
    <t>0.00700</t>
  </si>
  <si>
    <t>0.00347</t>
  </si>
  <si>
    <t>0.00489</t>
  </si>
  <si>
    <t>0.00652</t>
  </si>
  <si>
    <t>0.00532</t>
  </si>
  <si>
    <t>0.00754</t>
  </si>
  <si>
    <t>0.00830</t>
  </si>
  <si>
    <t>0.01118</t>
  </si>
  <si>
    <t>0.01029</t>
  </si>
  <si>
    <t>0.01028</t>
  </si>
  <si>
    <t>0.01143</t>
  </si>
  <si>
    <t>0.00952</t>
  </si>
  <si>
    <t>0.01012</t>
  </si>
  <si>
    <t>0.00916</t>
  </si>
  <si>
    <t>0.01149</t>
  </si>
  <si>
    <t>0.01084</t>
  </si>
  <si>
    <t>0.00894</t>
  </si>
  <si>
    <t>0.00989</t>
  </si>
  <si>
    <t>0.00909</t>
  </si>
  <si>
    <t>0.01151</t>
  </si>
  <si>
    <t>0.01126</t>
  </si>
  <si>
    <t>0.00803</t>
  </si>
  <si>
    <t>0.00319</t>
  </si>
  <si>
    <t>0.01166</t>
  </si>
  <si>
    <t>0.01006</t>
  </si>
  <si>
    <t>0.00774</t>
  </si>
  <si>
    <t>0.01168</t>
  </si>
  <si>
    <t>0.01578</t>
  </si>
  <si>
    <t>0.01447</t>
  </si>
  <si>
    <t>0.02101</t>
  </si>
  <si>
    <t>0.02044</t>
  </si>
  <si>
    <t>0.02532</t>
  </si>
  <si>
    <t>0.02445</t>
  </si>
  <si>
    <t>0.02270</t>
  </si>
  <si>
    <t>0.02350</t>
  </si>
  <si>
    <t>0.02463</t>
  </si>
  <si>
    <t>0.02428</t>
  </si>
  <si>
    <t>0.03297</t>
  </si>
  <si>
    <t>0.03077</t>
  </si>
  <si>
    <t>0.03434</t>
  </si>
  <si>
    <t>0.02888</t>
  </si>
  <si>
    <t>0.04332</t>
  </si>
  <si>
    <t>0.04275</t>
  </si>
  <si>
    <t>0.04521</t>
  </si>
  <si>
    <t>0.05004</t>
  </si>
  <si>
    <t>0.05542</t>
  </si>
  <si>
    <t>0.06473</t>
  </si>
  <si>
    <t>0.06653</t>
  </si>
  <si>
    <t>0.07248</t>
  </si>
  <si>
    <t>0.07293</t>
  </si>
  <si>
    <t>0.07581</t>
  </si>
  <si>
    <t>0.08831</t>
  </si>
  <si>
    <t>0.08825</t>
  </si>
  <si>
    <t>0.08724</t>
  </si>
  <si>
    <t>0.08987</t>
  </si>
  <si>
    <t>009083</t>
  </si>
  <si>
    <t>0.09750</t>
  </si>
  <si>
    <t>0.09727</t>
  </si>
  <si>
    <t>0.09250</t>
  </si>
  <si>
    <t>0.09812</t>
  </si>
  <si>
    <t>0.09991</t>
  </si>
  <si>
    <t>0.10121</t>
  </si>
  <si>
    <t>0.10285</t>
  </si>
  <si>
    <t>0.09919</t>
  </si>
  <si>
    <t>0.10118</t>
  </si>
  <si>
    <t>0.10414</t>
  </si>
  <si>
    <t>0.10749</t>
  </si>
  <si>
    <t>0.10837</t>
  </si>
  <si>
    <t>Bond (1975)</t>
  </si>
  <si>
    <t>Asian &amp; Derman (1986)</t>
  </si>
  <si>
    <t>Demir-can (1987)</t>
  </si>
  <si>
    <t>Pajdoz &amp; Zola (1988)</t>
  </si>
  <si>
    <t>Oglaza (1995)</t>
  </si>
  <si>
    <t>Diethelm (1991)</t>
  </si>
  <si>
    <t>Jia et al. (1992)</t>
  </si>
  <si>
    <t>Miiyesseroglu et al. (1996)</t>
  </si>
  <si>
    <t>Agerer &amp; Hubscher (1999)</t>
  </si>
  <si>
    <t>Zejda (2002)</t>
  </si>
  <si>
    <t>Karska &amp; Maciejewski (2003)</t>
  </si>
  <si>
    <t>Baki§ et al. (2003)</t>
  </si>
  <si>
    <t>Kasli and Derman 2005AN….326..342</t>
  </si>
  <si>
    <t>Analysis of Kalci &amp; Derman 2005AN….326..342</t>
  </si>
  <si>
    <t>Kalci and Derman 2005AN….326..342</t>
  </si>
  <si>
    <t>Data from Kalci &amp; Derman 2005AN….326..342</t>
  </si>
  <si>
    <t>Kalci</t>
  </si>
  <si>
    <t>other</t>
  </si>
  <si>
    <t>wt</t>
  </si>
  <si>
    <r>
      <t>wt.Diff</t>
    </r>
    <r>
      <rPr>
        <b/>
        <vertAlign val="superscript"/>
        <sz val="10"/>
        <rFont val="Arial"/>
        <family val="2"/>
      </rPr>
      <t>2</t>
    </r>
  </si>
  <si>
    <t>Residual</t>
  </si>
  <si>
    <t>Analysis of Pop and Vamos 2012NewA…17..667</t>
  </si>
  <si>
    <t>Pop and Vamos 2012NewA…17..667</t>
  </si>
  <si>
    <t>Pop's fit</t>
  </si>
  <si>
    <t>Yang's</t>
  </si>
  <si>
    <t xml:space="preserve">dP/dt = </t>
  </si>
  <si>
    <t>IBVS 6029</t>
  </si>
  <si>
    <t>OEJV 0147</t>
  </si>
  <si>
    <t>Q+S fit</t>
  </si>
  <si>
    <t>Sine fit</t>
  </si>
  <si>
    <t>OEJV 0160</t>
  </si>
  <si>
    <t>* to row 2448</t>
  </si>
  <si>
    <t>1 AU (km) =</t>
  </si>
  <si>
    <t>Iter #1</t>
  </si>
  <si>
    <t>I believe this to be the best fit</t>
  </si>
  <si>
    <t>pg</t>
  </si>
  <si>
    <t>vis</t>
  </si>
  <si>
    <t>PE</t>
  </si>
  <si>
    <t>LTE Res.</t>
  </si>
  <si>
    <t>Mo</t>
  </si>
  <si>
    <t>Interval (days)</t>
  </si>
  <si>
    <t>1-e^2</t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</si>
  <si>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</si>
  <si>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</si>
  <si>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</si>
  <si>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Minima from the Lichtenknecker Database of the BAV</t>
  </si>
  <si>
    <t>http://www.bav-astro.de/LkDB/index.php?lang=en&amp;sprache_dial=en</t>
  </si>
  <si>
    <t>2442537.433 </t>
  </si>
  <si>
    <t> 04.05.1975 22:23 </t>
  </si>
  <si>
    <t> -0.044 </t>
  </si>
  <si>
    <t>E </t>
  </si>
  <si>
    <t>?</t>
  </si>
  <si>
    <t> H.E.Bond </t>
  </si>
  <si>
    <t> PASP 87.877 </t>
  </si>
  <si>
    <t>2442897.3759 </t>
  </si>
  <si>
    <t> 28.04.1976 21:01 </t>
  </si>
  <si>
    <t> -0.0479 </t>
  </si>
  <si>
    <t> Z.Aslan </t>
  </si>
  <si>
    <t>IBVS 1462 </t>
  </si>
  <si>
    <t>2442898.4418 </t>
  </si>
  <si>
    <t> 29.04.1976 22:36 </t>
  </si>
  <si>
    <t> -0.0475 </t>
  </si>
  <si>
    <t>2443225.5334 </t>
  </si>
  <si>
    <t> 23.03.1977 00:48 </t>
  </si>
  <si>
    <t> -0.0510 </t>
  </si>
  <si>
    <t>2443229.4409 </t>
  </si>
  <si>
    <t> 26.03.1977 22:34 </t>
  </si>
  <si>
    <t> -0.0502 </t>
  </si>
  <si>
    <t>2443230.5069 </t>
  </si>
  <si>
    <t> 28.03.1977 00:09 </t>
  </si>
  <si>
    <t> -0.0497 </t>
  </si>
  <si>
    <t>2443341.3122 </t>
  </si>
  <si>
    <t> 16.07.1977 19:29 </t>
  </si>
  <si>
    <t> -0.0519 </t>
  </si>
  <si>
    <t>2443573.5846 </t>
  </si>
  <si>
    <t> 06.03.1978 02:01 </t>
  </si>
  <si>
    <t> -0.0490 </t>
  </si>
  <si>
    <t>2443667.3400 </t>
  </si>
  <si>
    <t> 07.06.1978 20:09 </t>
  </si>
  <si>
    <t> -0.0538 </t>
  </si>
  <si>
    <t>2443670.3610 </t>
  </si>
  <si>
    <t> 10.06.1978 20:39 </t>
  </si>
  <si>
    <t> -0.0516 </t>
  </si>
  <si>
    <t>2444753.3929 </t>
  </si>
  <si>
    <t> 28.05.1981 21:25 </t>
  </si>
  <si>
    <t> -0.0563 </t>
  </si>
  <si>
    <t> AAPS 66.296 </t>
  </si>
  <si>
    <t>2444756.4161 </t>
  </si>
  <si>
    <t> 31.05.1981 21:59 </t>
  </si>
  <si>
    <t>2444790.3294 </t>
  </si>
  <si>
    <t> 04.07.1981 19:54 </t>
  </si>
  <si>
    <t> -0.0556 </t>
  </si>
  <si>
    <t>2445054.5625 </t>
  </si>
  <si>
    <t> 26.03.1982 01:30 </t>
  </si>
  <si>
    <t> -0.0558 </t>
  </si>
  <si>
    <t>2445057.5829 </t>
  </si>
  <si>
    <t> 29.03.1982 01:59 </t>
  </si>
  <si>
    <t> -0.0542 </t>
  </si>
  <si>
    <t>2445132.3408 </t>
  </si>
  <si>
    <t> 11.06.1982 20:10 </t>
  </si>
  <si>
    <t>2445140.3339 </t>
  </si>
  <si>
    <t> 19.06.1982 20:00 </t>
  </si>
  <si>
    <t> -0.0536 </t>
  </si>
  <si>
    <t>2446183.4100 </t>
  </si>
  <si>
    <t> 27.04.1985 21:50 </t>
  </si>
  <si>
    <t> -0.0595 </t>
  </si>
  <si>
    <t> O.Demircan </t>
  </si>
  <si>
    <t> ASS 135.172 </t>
  </si>
  <si>
    <t>2447290.4150 </t>
  </si>
  <si>
    <t> 08.05.1988 21:57 </t>
  </si>
  <si>
    <t> -0.0640 </t>
  </si>
  <si>
    <t> Pajdosz &amp; Zola </t>
  </si>
  <si>
    <t>IBVS 3251 </t>
  </si>
  <si>
    <t>2447291.4796 </t>
  </si>
  <si>
    <t> 09.05.1988 23:30 </t>
  </si>
  <si>
    <t> -0.0648 </t>
  </si>
  <si>
    <t>2447292.3699 </t>
  </si>
  <si>
    <t> 10.05.1988 20:52 </t>
  </si>
  <si>
    <t> -0.0624 </t>
  </si>
  <si>
    <t>2447298.4072 </t>
  </si>
  <si>
    <t> 16.05.1988 21:46 </t>
  </si>
  <si>
    <t> -0.0627 </t>
  </si>
  <si>
    <t>2447304.428 </t>
  </si>
  <si>
    <t> 22.05.1988 22:16 </t>
  </si>
  <si>
    <t> -0.079 </t>
  </si>
  <si>
    <t> R.Diethelm </t>
  </si>
  <si>
    <t> BBS 88 </t>
  </si>
  <si>
    <t>2447659.4177 </t>
  </si>
  <si>
    <t> 12.05.1989 22:01 </t>
  </si>
  <si>
    <t> -0.0644 </t>
  </si>
  <si>
    <t> J.Krzesinski </t>
  </si>
  <si>
    <t>IBVS 4263 </t>
  </si>
  <si>
    <t>2447982.4295 </t>
  </si>
  <si>
    <t> 31.03.1990 22:18 </t>
  </si>
  <si>
    <t> -0.0635 </t>
  </si>
  <si>
    <t> G.Pajdosz&amp;S.Zola </t>
  </si>
  <si>
    <t>2448356.4091 </t>
  </si>
  <si>
    <t> 09.04.1991 21:49 </t>
  </si>
  <si>
    <t> -0.0592 </t>
  </si>
  <si>
    <t> BBS 97 </t>
  </si>
  <si>
    <t>2448362.0909 </t>
  </si>
  <si>
    <t> 15.04.1991 14:10 </t>
  </si>
  <si>
    <t> -0.0598 </t>
  </si>
  <si>
    <t> J.Guishan et al. </t>
  </si>
  <si>
    <t>IBVS 3727 </t>
  </si>
  <si>
    <t>2448385.1806 </t>
  </si>
  <si>
    <t> 08.05.1991 16:20 </t>
  </si>
  <si>
    <t> -0.0550 </t>
  </si>
  <si>
    <t>2448386.0676 </t>
  </si>
  <si>
    <t> 09.05.1991 13:37 </t>
  </si>
  <si>
    <t> -0.0559 </t>
  </si>
  <si>
    <t>2448386.2434 </t>
  </si>
  <si>
    <t> 09.05.1991 17:50 </t>
  </si>
  <si>
    <t> -0.0577 </t>
  </si>
  <si>
    <t>2448387.1321 </t>
  </si>
  <si>
    <t> 10.05.1991 15:10 </t>
  </si>
  <si>
    <t> -0.0568 </t>
  </si>
  <si>
    <t>2448388.1987 </t>
  </si>
  <si>
    <t> 11.05.1991 16:46 </t>
  </si>
  <si>
    <t> -0.0557 </t>
  </si>
  <si>
    <t>2449500.3766 </t>
  </si>
  <si>
    <t> 27.05.1994 21:02 </t>
  </si>
  <si>
    <t> -0.0369 </t>
  </si>
  <si>
    <t> H.Ak </t>
  </si>
  <si>
    <t>IBVS 4380 </t>
  </si>
  <si>
    <t>2449502.3353 </t>
  </si>
  <si>
    <t> 29.05.1994 20:02 </t>
  </si>
  <si>
    <t> -0.0316 </t>
  </si>
  <si>
    <t> S.Özdemir </t>
  </si>
  <si>
    <t>2450248.3374 </t>
  </si>
  <si>
    <t> 13.06.1996 20:05 </t>
  </si>
  <si>
    <t> -0.0267 </t>
  </si>
  <si>
    <t> Z.Müyesseroglu </t>
  </si>
  <si>
    <t>2450260.4143 </t>
  </si>
  <si>
    <t> 25.06.1996 21:56 </t>
  </si>
  <si>
    <t> -0.0249 </t>
  </si>
  <si>
    <t> B.Gürol </t>
  </si>
  <si>
    <t>2450554.656 </t>
  </si>
  <si>
    <t> 16.04.1997 03:44 </t>
  </si>
  <si>
    <t> -0.027 </t>
  </si>
  <si>
    <t>C </t>
  </si>
  <si>
    <t>o</t>
  </si>
  <si>
    <t> S.Cook </t>
  </si>
  <si>
    <t> JAAVSO 39;177 </t>
  </si>
  <si>
    <t>2450597.4577 </t>
  </si>
  <si>
    <t> 28.05.1997 22:59 </t>
  </si>
  <si>
    <t> -0.0210 </t>
  </si>
  <si>
    <t> W.Kleikamp </t>
  </si>
  <si>
    <t>BAVM 117 </t>
  </si>
  <si>
    <t>2450926.5076 </t>
  </si>
  <si>
    <t> 23.04.1998 00:10 </t>
  </si>
  <si>
    <t> -0.0196 </t>
  </si>
  <si>
    <t>2451657.4190 </t>
  </si>
  <si>
    <t> 22.04.2000 22:03 </t>
  </si>
  <si>
    <t> -0.0114 </t>
  </si>
  <si>
    <t> M.Zejda </t>
  </si>
  <si>
    <t>IBVS 5287 </t>
  </si>
  <si>
    <t>2451772.3100 </t>
  </si>
  <si>
    <t> 15.08.2000 19:26 </t>
  </si>
  <si>
    <t> -0.0121 </t>
  </si>
  <si>
    <t>2452399.5141 </t>
  </si>
  <si>
    <t> 05.05.2002 00:20 </t>
  </si>
  <si>
    <t> -0.0068 </t>
  </si>
  <si>
    <t> Karska&amp;Maciejewski </t>
  </si>
  <si>
    <t>IBVS 5380 </t>
  </si>
  <si>
    <t>2452399.6869 </t>
  </si>
  <si>
    <t> 05.05.2002 04:29 </t>
  </si>
  <si>
    <t> -0.0116 </t>
  </si>
  <si>
    <t>2452462.3796 </t>
  </si>
  <si>
    <t> 06.07.2002 21:06 </t>
  </si>
  <si>
    <t> -0.0033 </t>
  </si>
  <si>
    <t> V.Bakis et al. </t>
  </si>
  <si>
    <t>IBVS 5399 </t>
  </si>
  <si>
    <t>2453071.2894 </t>
  </si>
  <si>
    <t> 06.03.2004 18:56 </t>
  </si>
  <si>
    <t> -0.0019 </t>
  </si>
  <si>
    <t> Nakajima </t>
  </si>
  <si>
    <t>VSB 43 </t>
  </si>
  <si>
    <t>2453087.8032 </t>
  </si>
  <si>
    <t> 23.03.2004 07:16 </t>
  </si>
  <si>
    <t> -0.0027 </t>
  </si>
  <si>
    <t> S.Dvorak </t>
  </si>
  <si>
    <t>2453100.5902 </t>
  </si>
  <si>
    <t> 05.04.2004 02:09 </t>
  </si>
  <si>
    <t> -0.0012 </t>
  </si>
  <si>
    <t> O.Aksu et al. </t>
  </si>
  <si>
    <t>IBVS 5588 </t>
  </si>
  <si>
    <t>2453133.0883 </t>
  </si>
  <si>
    <t> 07.05.2004 14:07 </t>
  </si>
  <si>
    <t> 0.0005 </t>
  </si>
  <si>
    <t> Nagai </t>
  </si>
  <si>
    <t>2453451.658 </t>
  </si>
  <si>
    <t> 22.03.2005 03:47 </t>
  </si>
  <si>
    <t> -0.001 </t>
  </si>
  <si>
    <t>-I</t>
  </si>
  <si>
    <t> v.Poschinger </t>
  </si>
  <si>
    <t>BAVM 173 </t>
  </si>
  <si>
    <t>2453494.4546 </t>
  </si>
  <si>
    <t> 03.05.2005 22:54 </t>
  </si>
  <si>
    <t>2800</t>
  </si>
  <si>
    <t> -0.0006 </t>
  </si>
  <si>
    <t> B.Albayrak et al. </t>
  </si>
  <si>
    <t>IBVS 5649 </t>
  </si>
  <si>
    <t>2453495.3439 </t>
  </si>
  <si>
    <t> 04.05.2005 20:15 </t>
  </si>
  <si>
    <t>2802.5</t>
  </si>
  <si>
    <t> 0.0009 </t>
  </si>
  <si>
    <t>2453509.3735 </t>
  </si>
  <si>
    <t> 18.05.2005 20:57 </t>
  </si>
  <si>
    <t>2842</t>
  </si>
  <si>
    <t> 0.0019 </t>
  </si>
  <si>
    <t>2453804.5019 </t>
  </si>
  <si>
    <t> 10.03.2006 00:02 </t>
  </si>
  <si>
    <t>3673</t>
  </si>
  <si>
    <t> -0.0011 </t>
  </si>
  <si>
    <t> H.V. Senavci et al. </t>
  </si>
  <si>
    <t>IBVS 5754 </t>
  </si>
  <si>
    <t>2453874.4676 </t>
  </si>
  <si>
    <t> 18.05.2006 23:13 </t>
  </si>
  <si>
    <t>3870</t>
  </si>
  <si>
    <t> -0.0004 </t>
  </si>
  <si>
    <t>2454489.5903 </t>
  </si>
  <si>
    <t> 24.01.2008 02:10 </t>
  </si>
  <si>
    <t>5602</t>
  </si>
  <si>
    <t> -0.0013 </t>
  </si>
  <si>
    <t>B;V</t>
  </si>
  <si>
    <t> H.V.Senavci &amp; D.Sabuncu </t>
  </si>
  <si>
    <t>IBVS 5887 </t>
  </si>
  <si>
    <t>2454648.3426 </t>
  </si>
  <si>
    <t> 30.06.2008 20:13 </t>
  </si>
  <si>
    <t>6049</t>
  </si>
  <si>
    <t> -0.0021 </t>
  </si>
  <si>
    <t> A.Elmasli &amp; S.Aydin </t>
  </si>
  <si>
    <t>2454905.2968 </t>
  </si>
  <si>
    <t> 14.03.2009 19:07 </t>
  </si>
  <si>
    <t>6772.5</t>
  </si>
  <si>
    <t> -0.0005 </t>
  </si>
  <si>
    <t>Rc</t>
  </si>
  <si>
    <t> K.Nakajima </t>
  </si>
  <si>
    <t>VSB 50 </t>
  </si>
  <si>
    <t>2454942.4081 </t>
  </si>
  <si>
    <t> 20.04.2009 21:47 </t>
  </si>
  <si>
    <t>6877</t>
  </si>
  <si>
    <t> -0.0026 </t>
  </si>
  <si>
    <t> L.Šmelcer </t>
  </si>
  <si>
    <t>OEJV 0107 </t>
  </si>
  <si>
    <t>2454942.4091 </t>
  </si>
  <si>
    <t> 20.04.2009 21:49 </t>
  </si>
  <si>
    <t> -0.0016 </t>
  </si>
  <si>
    <t>2454944.3613 </t>
  </si>
  <si>
    <t> 22.04.2009 20:40 </t>
  </si>
  <si>
    <t>6882.5</t>
  </si>
  <si>
    <t>2454944.3615 </t>
  </si>
  <si>
    <t> -0.0025 </t>
  </si>
  <si>
    <t>2454961.7578 </t>
  </si>
  <si>
    <t> 10.05.2009 06:11 </t>
  </si>
  <si>
    <t>6931.5</t>
  </si>
  <si>
    <t> -0.0087 </t>
  </si>
  <si>
    <t>IBVS 5894 </t>
  </si>
  <si>
    <t>2455284.4167 </t>
  </si>
  <si>
    <t> 28.03.2010 22:00 </t>
  </si>
  <si>
    <t>7840</t>
  </si>
  <si>
    <t> -0.0055 </t>
  </si>
  <si>
    <t>OEJV 0137 </t>
  </si>
  <si>
    <t>2455284.4186 </t>
  </si>
  <si>
    <t> 28.03.2010 22:02 </t>
  </si>
  <si>
    <t> -0.0036 </t>
  </si>
  <si>
    <t>2455622.5230 </t>
  </si>
  <si>
    <t> 02.03.2011 00:33 </t>
  </si>
  <si>
    <t>8792</t>
  </si>
  <si>
    <t> -0.0041 </t>
  </si>
  <si>
    <t>2455622.5238 </t>
  </si>
  <si>
    <t> 02.03.2011 00:34 </t>
  </si>
  <si>
    <t>2455622.5253 </t>
  </si>
  <si>
    <t> 02.03.2011 00:36 </t>
  </si>
  <si>
    <t> -0.0018 </t>
  </si>
  <si>
    <t>2455644.54048 </t>
  </si>
  <si>
    <t> 24.03.2011 00:58 </t>
  </si>
  <si>
    <t>8854</t>
  </si>
  <si>
    <t> -0.00610 </t>
  </si>
  <si>
    <t> M.Lehky </t>
  </si>
  <si>
    <t>OEJV 0160 </t>
  </si>
  <si>
    <t>2455644.8962 </t>
  </si>
  <si>
    <t> 24.03.2011 09:30 </t>
  </si>
  <si>
    <t>8855</t>
  </si>
  <si>
    <t>IBVS 5992 </t>
  </si>
  <si>
    <t>2455680.7700 </t>
  </si>
  <si>
    <t> 29.04.2011 06:28 </t>
  </si>
  <si>
    <t>8956</t>
  </si>
  <si>
    <t>2455996.49724 </t>
  </si>
  <si>
    <t> 09.03.2012 23:56 </t>
  </si>
  <si>
    <t>9845</t>
  </si>
  <si>
    <t> -0.00517 </t>
  </si>
  <si>
    <t>2455996.49764 </t>
  </si>
  <si>
    <t> -0.00477 </t>
  </si>
  <si>
    <t>2455996.49794 </t>
  </si>
  <si>
    <t> 09.03.2012 23:57 </t>
  </si>
  <si>
    <t> -0.00447 </t>
  </si>
  <si>
    <t>2455998.629 </t>
  </si>
  <si>
    <t> 12.03.2012 03:05 </t>
  </si>
  <si>
    <t>9851</t>
  </si>
  <si>
    <t> -0.004 </t>
  </si>
  <si>
    <t> A.Paschke </t>
  </si>
  <si>
    <t>OEJV 0147 </t>
  </si>
  <si>
    <t>2456013.9024 </t>
  </si>
  <si>
    <t> 27.03.2012 09:39 </t>
  </si>
  <si>
    <t>9894</t>
  </si>
  <si>
    <t>IBVS 6029 </t>
  </si>
  <si>
    <t>2456086.7062 </t>
  </si>
  <si>
    <t> 08.06.2012 04:56 </t>
  </si>
  <si>
    <t>10099</t>
  </si>
  <si>
    <t> -0.0049 </t>
  </si>
  <si>
    <t>2456357.5047 </t>
  </si>
  <si>
    <t> 06.03.2013 00:06 </t>
  </si>
  <si>
    <t>10861.5</t>
  </si>
  <si>
    <t> -0.0099 </t>
  </si>
  <si>
    <t>2456357.50498 </t>
  </si>
  <si>
    <t> 06.03.2013 00:07 </t>
  </si>
  <si>
    <t> -0.00964 </t>
  </si>
  <si>
    <t>2456357.5051 </t>
  </si>
  <si>
    <t> -0.0095 </t>
  </si>
  <si>
    <t>s5</t>
  </si>
  <si>
    <t>s6</t>
  </si>
  <si>
    <t>LiTE with star 3</t>
  </si>
  <si>
    <t>Lin Ephemeris =</t>
  </si>
  <si>
    <t>Quad. Ephem. =</t>
  </si>
  <si>
    <t>IBVS 6149</t>
  </si>
  <si>
    <t>OEJV 0172</t>
  </si>
  <si>
    <t>2015-12-14</t>
  </si>
  <si>
    <t>More data</t>
  </si>
  <si>
    <t>IBVS 6157</t>
  </si>
  <si>
    <t>IBVS 6165</t>
  </si>
  <si>
    <t>VSB_061</t>
  </si>
  <si>
    <t>OEJV 0179</t>
  </si>
  <si>
    <t>see Kalci &amp; Derman 2005AN….326..342</t>
  </si>
  <si>
    <t>JAVSO..43..238</t>
  </si>
  <si>
    <t>RHN 2019</t>
  </si>
  <si>
    <t>2019-02-24</t>
  </si>
  <si>
    <t>2019-12-07</t>
  </si>
  <si>
    <t>St. dev.</t>
  </si>
  <si>
    <t>Mean</t>
  </si>
  <si>
    <t>RHN 2020</t>
  </si>
  <si>
    <t>JAVSO 49, 256</t>
  </si>
  <si>
    <t>JAVSO, 49, 265</t>
  </si>
  <si>
    <t>ii</t>
  </si>
  <si>
    <t>JBAV, 55</t>
  </si>
  <si>
    <t>JBAV, 79</t>
  </si>
  <si>
    <t>OEJV 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</si>
</sst>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$&quot;#,##0_);\(&quot;$&quot;#,##0\)"/>
    <numFmt numFmtId="165" formatCode="0.E+00"/>
    <numFmt numFmtId="166" formatCode="0.0%"/>
    <numFmt numFmtId="167" formatCode="0.0000"/>
    <numFmt numFmtId="168" formatCode="0.00000"/>
    <numFmt numFmtId="169" formatCode="0.000"/>
    <numFmt numFmtId="170" formatCode="0.000E+00"/>
    <numFmt numFmtId="171" formatCode="0.000000"/>
  </numFmts>
  <fonts count="64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63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8"/>
      <name val="Arial"/>
      <family val="2"/>
    </font>
    <font>
      <b/>
      <sz val="12"/>
      <color indexed="8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i/>
      <sz val="10"/>
      <color indexed="20"/>
      <name val="Arial"/>
      <family val="2"/>
    </font>
    <font>
      <sz val="10"/>
      <color indexed="14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trike/>
      <sz val="10"/>
      <name val="Arial"/>
      <family val="2"/>
    </font>
    <font>
      <strike/>
      <sz val="10"/>
      <color indexed="10"/>
      <name val="Arial"/>
      <family val="2"/>
    </font>
    <font>
      <b/>
      <sz val="10"/>
      <color indexed="63"/>
      <name val="Arial"/>
      <family val="2"/>
    </font>
    <font>
      <u/>
      <sz val="10"/>
      <color indexed="12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i/>
      <sz val="10"/>
      <color indexed="16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vertAlign val="subscript"/>
      <sz val="10"/>
      <color indexed="20"/>
      <name val="Arial"/>
      <family val="2"/>
    </font>
    <font>
      <i/>
      <sz val="10"/>
      <color indexed="12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</borders>
  <cellStyleXfs count="50">
    <xf numFmtId="0" fontId="0" fillId="0" borderId="0">
      <alignment vertical="top"/>
    </xf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3" borderId="0" applyNumberFormat="0" applyBorder="0" applyAlignment="0" applyProtection="0"/>
    <xf numFmtId="0" fontId="48" fillId="20" borderId="1" applyNumberFormat="0" applyAlignment="0" applyProtection="0"/>
    <xf numFmtId="0" fontId="49" fillId="21" borderId="2" applyNumberFormat="0" applyAlignment="0" applyProtection="0"/>
    <xf numFmtId="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51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53" fillId="7" borderId="1" applyNumberFormat="0" applyAlignment="0" applyProtection="0"/>
    <xf numFmtId="0" fontId="54" fillId="0" borderId="4" applyNumberFormat="0" applyFill="0" applyAlignment="0" applyProtection="0"/>
    <xf numFmtId="0" fontId="55" fillId="22" borderId="0" applyNumberFormat="0" applyBorder="0" applyAlignment="0" applyProtection="0"/>
    <xf numFmtId="0" fontId="6" fillId="0" borderId="0"/>
    <xf numFmtId="0" fontId="10" fillId="0" borderId="0"/>
    <xf numFmtId="0" fontId="10" fillId="23" borderId="5" applyNumberFormat="0" applyFont="0" applyAlignment="0" applyProtection="0"/>
    <xf numFmtId="0" fontId="56" fillId="20" borderId="6" applyNumberFormat="0" applyAlignment="0" applyProtection="0"/>
    <xf numFmtId="0" fontId="57" fillId="0" borderId="0" applyNumberFormat="0" applyFill="0" applyBorder="0" applyAlignment="0" applyProtection="0"/>
    <xf numFmtId="0" fontId="59" fillId="0" borderId="7" applyNumberFormat="0" applyFont="0" applyFill="0" applyAlignment="0" applyProtection="0"/>
    <xf numFmtId="0" fontId="58" fillId="0" borderId="0" applyNumberFormat="0" applyFill="0" applyBorder="0" applyAlignment="0" applyProtection="0"/>
    <xf numFmtId="43" fontId="63" fillId="0" borderId="0" applyFont="0" applyFill="0" applyBorder="0" applyAlignment="0" applyProtection="0"/>
  </cellStyleXfs>
  <cellXfs count="387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8" fillId="0" borderId="0" xfId="0" applyFont="1" applyAlignment="1"/>
    <xf numFmtId="0" fontId="9" fillId="0" borderId="0" xfId="0" applyFont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 vertical="center"/>
    </xf>
    <xf numFmtId="0" fontId="13" fillId="0" borderId="0" xfId="0" applyFont="1">
      <alignment vertical="top"/>
    </xf>
    <xf numFmtId="0" fontId="0" fillId="0" borderId="0" xfId="0">
      <alignment vertical="top"/>
    </xf>
    <xf numFmtId="0" fontId="14" fillId="0" borderId="0" xfId="0" applyFont="1">
      <alignment vertical="top"/>
    </xf>
    <xf numFmtId="0" fontId="8" fillId="0" borderId="0" xfId="0" applyFont="1">
      <alignment vertical="top"/>
    </xf>
    <xf numFmtId="0" fontId="8" fillId="0" borderId="0" xfId="0" applyFont="1" applyAlignment="1">
      <alignment horizontal="left" vertical="top"/>
    </xf>
    <xf numFmtId="0" fontId="4" fillId="0" borderId="0" xfId="0" applyFont="1">
      <alignment vertical="top"/>
    </xf>
    <xf numFmtId="0" fontId="8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8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16" fillId="0" borderId="0" xfId="0" applyFont="1">
      <alignment vertical="top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1" fontId="0" fillId="0" borderId="0" xfId="0" applyNumberFormat="1" applyAlignment="1"/>
    <xf numFmtId="0" fontId="0" fillId="0" borderId="11" xfId="0" applyBorder="1">
      <alignment vertical="top"/>
    </xf>
    <xf numFmtId="0" fontId="0" fillId="0" borderId="12" xfId="0" applyBorder="1">
      <alignment vertical="top"/>
    </xf>
    <xf numFmtId="0" fontId="0" fillId="0" borderId="13" xfId="0" applyBorder="1">
      <alignment vertical="top"/>
    </xf>
    <xf numFmtId="11" fontId="0" fillId="0" borderId="0" xfId="0" applyNumberFormat="1">
      <alignment vertical="top"/>
    </xf>
    <xf numFmtId="0" fontId="18" fillId="0" borderId="0" xfId="0" applyFont="1">
      <alignment vertical="top"/>
    </xf>
    <xf numFmtId="0" fontId="20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4" xfId="0" applyFont="1" applyBorder="1">
      <alignment vertical="top"/>
    </xf>
    <xf numFmtId="0" fontId="21" fillId="0" borderId="15" xfId="0" applyFont="1" applyBorder="1">
      <alignment vertical="top"/>
    </xf>
    <xf numFmtId="0" fontId="8" fillId="0" borderId="11" xfId="0" applyFont="1" applyBorder="1">
      <alignment vertical="top"/>
    </xf>
    <xf numFmtId="165" fontId="8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6" xfId="0" applyFont="1" applyBorder="1">
      <alignment vertical="top"/>
    </xf>
    <xf numFmtId="0" fontId="21" fillId="0" borderId="17" xfId="0" applyFont="1" applyBorder="1">
      <alignment vertical="top"/>
    </xf>
    <xf numFmtId="0" fontId="8" fillId="0" borderId="12" xfId="0" applyFont="1" applyBorder="1">
      <alignment vertical="top"/>
    </xf>
    <xf numFmtId="165" fontId="8" fillId="0" borderId="12" xfId="0" applyNumberFormat="1" applyFont="1" applyBorder="1" applyAlignment="1">
      <alignment horizontal="center"/>
    </xf>
    <xf numFmtId="0" fontId="7" fillId="0" borderId="18" xfId="0" applyFont="1" applyBorder="1">
      <alignment vertical="top"/>
    </xf>
    <xf numFmtId="0" fontId="21" fillId="0" borderId="19" xfId="0" applyFont="1" applyBorder="1">
      <alignment vertical="top"/>
    </xf>
    <xf numFmtId="0" fontId="8" fillId="0" borderId="13" xfId="0" applyFont="1" applyBorder="1">
      <alignment vertical="top"/>
    </xf>
    <xf numFmtId="165" fontId="8" fillId="0" borderId="13" xfId="0" applyNumberFormat="1" applyFont="1" applyBorder="1" applyAlignment="1">
      <alignment horizontal="center"/>
    </xf>
    <xf numFmtId="0" fontId="20" fillId="0" borderId="10" xfId="0" applyFont="1" applyBorder="1">
      <alignment vertical="top"/>
    </xf>
    <xf numFmtId="0" fontId="0" fillId="0" borderId="10" xfId="0" applyBorder="1">
      <alignment vertical="top"/>
    </xf>
    <xf numFmtId="0" fontId="21" fillId="0" borderId="0" xfId="0" applyFont="1">
      <alignment vertical="top"/>
    </xf>
    <xf numFmtId="165" fontId="8" fillId="0" borderId="0" xfId="0" applyNumberFormat="1" applyFont="1" applyAlignment="1">
      <alignment horizontal="center"/>
    </xf>
    <xf numFmtId="0" fontId="22" fillId="0" borderId="0" xfId="0" applyFont="1">
      <alignment vertical="top"/>
    </xf>
    <xf numFmtId="166" fontId="22" fillId="0" borderId="0" xfId="0" applyNumberFormat="1" applyFont="1">
      <alignment vertical="top"/>
    </xf>
    <xf numFmtId="10" fontId="22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23" fillId="0" borderId="0" xfId="0" applyFont="1">
      <alignment vertical="top"/>
    </xf>
    <xf numFmtId="0" fontId="24" fillId="0" borderId="0" xfId="0" applyFont="1" applyAlignment="1">
      <alignment horizontal="center"/>
    </xf>
    <xf numFmtId="0" fontId="10" fillId="0" borderId="0" xfId="0" applyFont="1">
      <alignment vertical="top"/>
    </xf>
    <xf numFmtId="0" fontId="13" fillId="0" borderId="10" xfId="0" applyFont="1" applyBorder="1" applyAlignment="1">
      <alignment horizontal="center"/>
    </xf>
    <xf numFmtId="0" fontId="14" fillId="24" borderId="5" xfId="0" applyFont="1" applyFill="1" applyBorder="1">
      <alignment vertical="top"/>
    </xf>
    <xf numFmtId="0" fontId="8" fillId="0" borderId="20" xfId="0" applyFont="1" applyBorder="1">
      <alignment vertical="top"/>
    </xf>
    <xf numFmtId="0" fontId="0" fillId="0" borderId="21" xfId="0" applyBorder="1" applyAlignment="1"/>
    <xf numFmtId="0" fontId="0" fillId="0" borderId="22" xfId="0" applyBorder="1" applyAlignment="1"/>
    <xf numFmtId="0" fontId="13" fillId="0" borderId="0" xfId="0" applyFont="1" applyAlignment="1"/>
    <xf numFmtId="0" fontId="13" fillId="0" borderId="0" xfId="0" applyFont="1" applyAlignment="1">
      <alignment horizontal="right"/>
    </xf>
    <xf numFmtId="11" fontId="8" fillId="0" borderId="0" xfId="0" applyNumberFormat="1" applyFont="1" applyAlignment="1">
      <alignment horizontal="center"/>
    </xf>
    <xf numFmtId="0" fontId="15" fillId="0" borderId="0" xfId="0" applyFont="1" applyAlignment="1"/>
    <xf numFmtId="0" fontId="10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167" fontId="10" fillId="0" borderId="0" xfId="0" applyNumberFormat="1" applyFont="1" applyAlignment="1">
      <alignment horizontal="left" vertical="top"/>
    </xf>
    <xf numFmtId="0" fontId="21" fillId="0" borderId="0" xfId="0" applyFont="1" applyAlignment="1"/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left" wrapText="1"/>
    </xf>
    <xf numFmtId="0" fontId="28" fillId="0" borderId="0" xfId="0" applyFont="1">
      <alignment vertical="top"/>
    </xf>
    <xf numFmtId="0" fontId="23" fillId="0" borderId="0" xfId="0" applyFont="1" applyAlignment="1"/>
    <xf numFmtId="0" fontId="0" fillId="0" borderId="10" xfId="0" applyBorder="1" applyAlignment="1"/>
    <xf numFmtId="0" fontId="9" fillId="0" borderId="10" xfId="0" applyFont="1" applyBorder="1" applyAlignment="1"/>
    <xf numFmtId="0" fontId="14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9" fillId="0" borderId="0" xfId="0" applyFont="1">
      <alignment vertical="top"/>
    </xf>
    <xf numFmtId="0" fontId="14" fillId="24" borderId="20" xfId="0" applyFont="1" applyFill="1" applyBorder="1">
      <alignment vertical="top"/>
    </xf>
    <xf numFmtId="0" fontId="8" fillId="0" borderId="0" xfId="0" applyFont="1" applyAlignment="1">
      <alignment horizontal="left"/>
    </xf>
    <xf numFmtId="170" fontId="8" fillId="0" borderId="0" xfId="0" applyNumberFormat="1" applyFont="1" applyAlignment="1">
      <alignment horizontal="center"/>
    </xf>
    <xf numFmtId="0" fontId="10" fillId="0" borderId="0" xfId="0" applyFont="1" applyAlignment="1">
      <alignment horizontal="left" vertical="top" indent="1"/>
    </xf>
    <xf numFmtId="0" fontId="10" fillId="0" borderId="23" xfId="0" applyFont="1" applyBorder="1" applyAlignment="1">
      <alignment horizontal="left" vertical="top" indent="1"/>
    </xf>
    <xf numFmtId="0" fontId="10" fillId="0" borderId="24" xfId="0" applyFont="1" applyBorder="1" applyAlignment="1">
      <alignment horizontal="left" vertical="top" indent="2"/>
    </xf>
    <xf numFmtId="0" fontId="7" fillId="0" borderId="0" xfId="0" applyFont="1" applyAlignment="1">
      <alignment horizontal="left" vertical="top" indent="1"/>
    </xf>
    <xf numFmtId="0" fontId="10" fillId="0" borderId="23" xfId="0" applyFont="1" applyBorder="1" applyAlignment="1">
      <alignment horizontal="left" vertical="top"/>
    </xf>
    <xf numFmtId="0" fontId="10" fillId="0" borderId="0" xfId="0" applyFont="1" applyAlignment="1">
      <alignment horizontal="left" vertical="top" indent="2"/>
    </xf>
    <xf numFmtId="0" fontId="11" fillId="0" borderId="0" xfId="0" applyFont="1" applyAlignment="1">
      <alignment horizontal="left" vertical="top"/>
    </xf>
    <xf numFmtId="0" fontId="12" fillId="0" borderId="0" xfId="0" applyFont="1" applyAlignment="1"/>
    <xf numFmtId="0" fontId="0" fillId="0" borderId="23" xfId="0" applyBorder="1" applyAlignment="1"/>
    <xf numFmtId="0" fontId="0" fillId="0" borderId="24" xfId="0" applyBorder="1" applyAlignment="1"/>
    <xf numFmtId="0" fontId="30" fillId="0" borderId="0" xfId="0" applyFont="1" applyAlignment="1"/>
    <xf numFmtId="11" fontId="0" fillId="0" borderId="10" xfId="0" applyNumberFormat="1" applyBorder="1" applyAlignment="1"/>
    <xf numFmtId="14" fontId="0" fillId="0" borderId="10" xfId="0" applyNumberFormat="1" applyBorder="1" applyAlignment="1"/>
    <xf numFmtId="0" fontId="28" fillId="0" borderId="0" xfId="0" applyFont="1" applyAlignment="1">
      <alignment horizontal="right"/>
    </xf>
    <xf numFmtId="0" fontId="10" fillId="0" borderId="0" xfId="0" applyFont="1" applyAlignment="1">
      <alignment horizontal="right" vertical="top"/>
    </xf>
    <xf numFmtId="0" fontId="28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top"/>
    </xf>
    <xf numFmtId="167" fontId="11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0" fillId="0" borderId="0" xfId="0" applyAlignment="1">
      <alignment horizontal="center" vertical="top"/>
    </xf>
    <xf numFmtId="0" fontId="8" fillId="25" borderId="0" xfId="0" applyFont="1" applyFill="1" applyAlignment="1"/>
    <xf numFmtId="0" fontId="0" fillId="0" borderId="10" xfId="0" applyBorder="1" applyAlignment="1">
      <alignment horizontal="left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8" fillId="0" borderId="10" xfId="0" applyFont="1" applyBorder="1" applyAlignment="1"/>
    <xf numFmtId="2" fontId="0" fillId="0" borderId="0" xfId="0" applyNumberFormat="1" applyAlignment="1"/>
    <xf numFmtId="2" fontId="8" fillId="0" borderId="0" xfId="0" applyNumberFormat="1" applyFont="1" applyAlignment="1"/>
    <xf numFmtId="0" fontId="31" fillId="0" borderId="0" xfId="0" applyFont="1" applyAlignment="1"/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horizontal="center" vertical="top"/>
    </xf>
    <xf numFmtId="167" fontId="32" fillId="0" borderId="0" xfId="0" applyNumberFormat="1" applyFont="1" applyAlignment="1">
      <alignment horizontal="left" vertical="top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left" wrapText="1"/>
    </xf>
    <xf numFmtId="0" fontId="8" fillId="0" borderId="0" xfId="0" applyFont="1" applyAlignment="1">
      <alignment horizontal="center" vertical="top"/>
    </xf>
    <xf numFmtId="167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33" fillId="26" borderId="0" xfId="0" applyFont="1" applyFill="1" applyAlignment="1"/>
    <xf numFmtId="0" fontId="34" fillId="0" borderId="0" xfId="0" applyFont="1" applyAlignment="1"/>
    <xf numFmtId="0" fontId="35" fillId="0" borderId="10" xfId="0" applyFont="1" applyBorder="1" applyAlignment="1"/>
    <xf numFmtId="0" fontId="34" fillId="0" borderId="11" xfId="0" applyFont="1" applyBorder="1" applyAlignment="1"/>
    <xf numFmtId="0" fontId="34" fillId="0" borderId="12" xfId="0" applyFont="1" applyBorder="1" applyAlignment="1"/>
    <xf numFmtId="0" fontId="34" fillId="0" borderId="10" xfId="0" applyFont="1" applyBorder="1" applyAlignment="1"/>
    <xf numFmtId="0" fontId="34" fillId="0" borderId="13" xfId="0" applyFont="1" applyBorder="1" applyAlignment="1"/>
    <xf numFmtId="2" fontId="34" fillId="0" borderId="0" xfId="0" applyNumberFormat="1" applyFont="1" applyAlignment="1"/>
    <xf numFmtId="2" fontId="35" fillId="0" borderId="0" xfId="0" applyNumberFormat="1" applyFont="1" applyAlignment="1"/>
    <xf numFmtId="0" fontId="35" fillId="0" borderId="0" xfId="0" applyFont="1" applyAlignment="1"/>
    <xf numFmtId="11" fontId="8" fillId="0" borderId="0" xfId="0" applyNumberFormat="1" applyFont="1">
      <alignment vertical="top"/>
    </xf>
    <xf numFmtId="0" fontId="36" fillId="0" borderId="0" xfId="0" applyFont="1" applyAlignment="1"/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top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22" fillId="0" borderId="0" xfId="0" applyFont="1" applyAlignment="1">
      <alignment horizontal="left" vertical="top"/>
    </xf>
    <xf numFmtId="0" fontId="17" fillId="0" borderId="0" xfId="0" applyFont="1">
      <alignment vertical="top"/>
    </xf>
    <xf numFmtId="0" fontId="33" fillId="25" borderId="0" xfId="0" applyFont="1" applyFill="1" applyAlignment="1"/>
    <xf numFmtId="0" fontId="7" fillId="0" borderId="21" xfId="0" applyFont="1" applyBorder="1">
      <alignment vertical="top"/>
    </xf>
    <xf numFmtId="0" fontId="0" fillId="0" borderId="25" xfId="0" applyBorder="1">
      <alignment vertical="top"/>
    </xf>
    <xf numFmtId="0" fontId="0" fillId="0" borderId="22" xfId="0" applyBorder="1">
      <alignment vertical="top"/>
    </xf>
    <xf numFmtId="0" fontId="7" fillId="0" borderId="25" xfId="0" applyFont="1" applyBorder="1" applyAlignment="1">
      <alignment horizontal="left"/>
    </xf>
    <xf numFmtId="0" fontId="7" fillId="0" borderId="25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0" fillId="0" borderId="14" xfId="0" applyBorder="1">
      <alignment vertical="top"/>
    </xf>
    <xf numFmtId="0" fontId="8" fillId="0" borderId="26" xfId="0" applyFont="1" applyBorder="1">
      <alignment vertical="top"/>
    </xf>
    <xf numFmtId="0" fontId="0" fillId="0" borderId="26" xfId="0" applyBorder="1" applyAlignment="1">
      <alignment horizontal="right"/>
    </xf>
    <xf numFmtId="0" fontId="0" fillId="0" borderId="15" xfId="0" applyBorder="1">
      <alignment vertical="top"/>
    </xf>
    <xf numFmtId="0" fontId="0" fillId="25" borderId="14" xfId="0" applyFill="1" applyBorder="1">
      <alignment vertical="top"/>
    </xf>
    <xf numFmtId="0" fontId="10" fillId="25" borderId="15" xfId="0" applyFont="1" applyFill="1" applyBorder="1">
      <alignment vertical="top"/>
    </xf>
    <xf numFmtId="0" fontId="33" fillId="0" borderId="11" xfId="0" applyFont="1" applyBorder="1">
      <alignment vertical="top"/>
    </xf>
    <xf numFmtId="0" fontId="0" fillId="0" borderId="17" xfId="0" applyBorder="1">
      <alignment vertical="top"/>
    </xf>
    <xf numFmtId="0" fontId="0" fillId="25" borderId="16" xfId="0" applyFill="1" applyBorder="1">
      <alignment vertical="top"/>
    </xf>
    <xf numFmtId="0" fontId="10" fillId="25" borderId="17" xfId="0" applyFont="1" applyFill="1" applyBorder="1">
      <alignment vertical="top"/>
    </xf>
    <xf numFmtId="0" fontId="33" fillId="0" borderId="12" xfId="0" applyFont="1" applyBorder="1">
      <alignment vertical="top"/>
    </xf>
    <xf numFmtId="0" fontId="0" fillId="25" borderId="18" xfId="0" applyFill="1" applyBorder="1">
      <alignment vertical="top"/>
    </xf>
    <xf numFmtId="0" fontId="10" fillId="27" borderId="17" xfId="0" applyFont="1" applyFill="1" applyBorder="1">
      <alignment vertical="top"/>
    </xf>
    <xf numFmtId="0" fontId="14" fillId="0" borderId="12" xfId="0" applyFont="1" applyBorder="1">
      <alignment vertical="top"/>
    </xf>
    <xf numFmtId="0" fontId="0" fillId="28" borderId="16" xfId="0" applyFill="1" applyBorder="1">
      <alignment vertical="top"/>
    </xf>
    <xf numFmtId="0" fontId="0" fillId="0" borderId="0" xfId="0" quotePrefix="1">
      <alignment vertical="top"/>
    </xf>
    <xf numFmtId="0" fontId="0" fillId="0" borderId="17" xfId="0" quotePrefix="1" applyBorder="1">
      <alignment vertical="top"/>
    </xf>
    <xf numFmtId="0" fontId="10" fillId="28" borderId="16" xfId="0" applyFont="1" applyFill="1" applyBorder="1">
      <alignment vertical="top"/>
    </xf>
    <xf numFmtId="0" fontId="10" fillId="25" borderId="19" xfId="0" applyFont="1" applyFill="1" applyBorder="1">
      <alignment vertical="top"/>
    </xf>
    <xf numFmtId="0" fontId="33" fillId="0" borderId="13" xfId="0" applyFont="1" applyBorder="1">
      <alignment vertical="top"/>
    </xf>
    <xf numFmtId="0" fontId="10" fillId="27" borderId="19" xfId="0" applyFont="1" applyFill="1" applyBorder="1">
      <alignment vertical="top"/>
    </xf>
    <xf numFmtId="0" fontId="14" fillId="0" borderId="13" xfId="0" applyFont="1" applyBorder="1">
      <alignment vertical="top"/>
    </xf>
    <xf numFmtId="0" fontId="0" fillId="0" borderId="16" xfId="0" applyBorder="1" applyAlignment="1">
      <alignment vertical="center"/>
    </xf>
    <xf numFmtId="0" fontId="0" fillId="0" borderId="16" xfId="0" applyBorder="1">
      <alignment vertical="top"/>
    </xf>
    <xf numFmtId="0" fontId="0" fillId="0" borderId="16" xfId="0" applyBorder="1" applyAlignment="1">
      <alignment horizontal="left"/>
    </xf>
    <xf numFmtId="0" fontId="40" fillId="0" borderId="0" xfId="0" applyFont="1">
      <alignment vertical="top"/>
    </xf>
    <xf numFmtId="0" fontId="41" fillId="29" borderId="27" xfId="0" applyFont="1" applyFill="1" applyBorder="1">
      <alignment vertical="top"/>
    </xf>
    <xf numFmtId="0" fontId="12" fillId="0" borderId="16" xfId="0" applyFont="1" applyBorder="1">
      <alignment vertical="top"/>
    </xf>
    <xf numFmtId="169" fontId="0" fillId="0" borderId="0" xfId="0" applyNumberFormat="1">
      <alignment vertical="top"/>
    </xf>
    <xf numFmtId="0" fontId="42" fillId="30" borderId="0" xfId="0" applyFont="1" applyFill="1">
      <alignment vertical="top"/>
    </xf>
    <xf numFmtId="0" fontId="41" fillId="29" borderId="0" xfId="0" applyFont="1" applyFill="1">
      <alignment vertical="top"/>
    </xf>
    <xf numFmtId="0" fontId="10" fillId="0" borderId="18" xfId="0" applyFont="1" applyBorder="1">
      <alignment vertical="top"/>
    </xf>
    <xf numFmtId="0" fontId="5" fillId="0" borderId="10" xfId="0" applyFont="1" applyBorder="1">
      <alignment vertical="top"/>
    </xf>
    <xf numFmtId="0" fontId="0" fillId="0" borderId="19" xfId="0" applyBorder="1">
      <alignment vertical="top"/>
    </xf>
    <xf numFmtId="0" fontId="42" fillId="0" borderId="0" xfId="0" applyFont="1" applyAlignment="1">
      <alignment horizontal="left"/>
    </xf>
    <xf numFmtId="0" fontId="10" fillId="29" borderId="0" xfId="0" applyFont="1" applyFill="1">
      <alignment vertical="top"/>
    </xf>
    <xf numFmtId="0" fontId="10" fillId="27" borderId="0" xfId="0" applyFont="1" applyFill="1">
      <alignment vertical="top"/>
    </xf>
    <xf numFmtId="0" fontId="10" fillId="31" borderId="0" xfId="0" applyFont="1" applyFill="1">
      <alignment vertical="top"/>
    </xf>
    <xf numFmtId="14" fontId="10" fillId="0" borderId="0" xfId="0" applyNumberFormat="1" applyFont="1">
      <alignment vertical="top"/>
    </xf>
    <xf numFmtId="0" fontId="0" fillId="32" borderId="0" xfId="0" applyFill="1" applyAlignment="1"/>
    <xf numFmtId="0" fontId="42" fillId="32" borderId="0" xfId="0" applyFont="1" applyFill="1" applyAlignment="1"/>
    <xf numFmtId="0" fontId="24" fillId="0" borderId="0" xfId="0" applyFont="1">
      <alignment vertical="top"/>
    </xf>
    <xf numFmtId="0" fontId="10" fillId="33" borderId="0" xfId="0" applyFont="1" applyFill="1">
      <alignment vertical="top"/>
    </xf>
    <xf numFmtId="0" fontId="5" fillId="33" borderId="0" xfId="0" applyFont="1" applyFill="1">
      <alignment vertical="top"/>
    </xf>
    <xf numFmtId="0" fontId="33" fillId="0" borderId="15" xfId="0" applyFont="1" applyBorder="1">
      <alignment vertical="top"/>
    </xf>
    <xf numFmtId="0" fontId="33" fillId="0" borderId="17" xfId="0" applyFont="1" applyBorder="1">
      <alignment vertical="top"/>
    </xf>
    <xf numFmtId="0" fontId="33" fillId="0" borderId="19" xfId="0" applyFont="1" applyBorder="1">
      <alignment vertical="top"/>
    </xf>
    <xf numFmtId="0" fontId="14" fillId="0" borderId="17" xfId="0" applyFont="1" applyBorder="1">
      <alignment vertical="top"/>
    </xf>
    <xf numFmtId="0" fontId="14" fillId="0" borderId="19" xfId="0" applyFont="1" applyBorder="1">
      <alignment vertical="top"/>
    </xf>
    <xf numFmtId="0" fontId="8" fillId="0" borderId="17" xfId="0" applyFont="1" applyBorder="1">
      <alignment vertical="top"/>
    </xf>
    <xf numFmtId="0" fontId="14" fillId="0" borderId="0" xfId="0" applyFont="1" applyAlignment="1"/>
    <xf numFmtId="0" fontId="10" fillId="0" borderId="0" xfId="0" applyFont="1" applyAlignment="1"/>
    <xf numFmtId="0" fontId="26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37" fillId="0" borderId="0" xfId="38" applyAlignment="1" applyProtection="1">
      <alignment horizontal="left"/>
    </xf>
    <xf numFmtId="0" fontId="0" fillId="0" borderId="18" xfId="0" applyBorder="1" applyAlignment="1">
      <alignment horizontal="center"/>
    </xf>
    <xf numFmtId="0" fontId="0" fillId="34" borderId="31" xfId="0" applyFill="1" applyBorder="1" applyAlignment="1">
      <alignment horizontal="left" wrapText="1" indent="1"/>
    </xf>
    <xf numFmtId="0" fontId="0" fillId="34" borderId="31" xfId="0" applyFill="1" applyBorder="1" applyAlignment="1">
      <alignment horizontal="center" wrapText="1"/>
    </xf>
    <xf numFmtId="0" fontId="0" fillId="34" borderId="31" xfId="0" applyFill="1" applyBorder="1" applyAlignment="1">
      <alignment horizontal="right" wrapText="1"/>
    </xf>
    <xf numFmtId="0" fontId="37" fillId="34" borderId="31" xfId="38" applyFill="1" applyBorder="1" applyAlignment="1" applyProtection="1">
      <alignment horizontal="right" wrapText="1"/>
    </xf>
    <xf numFmtId="0" fontId="0" fillId="34" borderId="32" xfId="0" applyFill="1" applyBorder="1" applyAlignment="1">
      <alignment horizontal="left" wrapText="1" indent="1"/>
    </xf>
    <xf numFmtId="0" fontId="0" fillId="34" borderId="32" xfId="0" applyFill="1" applyBorder="1" applyAlignment="1">
      <alignment horizontal="center" wrapText="1"/>
    </xf>
    <xf numFmtId="0" fontId="0" fillId="34" borderId="32" xfId="0" applyFill="1" applyBorder="1" applyAlignment="1">
      <alignment horizontal="right" wrapText="1"/>
    </xf>
    <xf numFmtId="0" fontId="37" fillId="34" borderId="32" xfId="38" applyFill="1" applyBorder="1" applyAlignment="1" applyProtection="1">
      <alignment horizontal="right" wrapText="1"/>
    </xf>
    <xf numFmtId="0" fontId="5" fillId="34" borderId="0" xfId="0" applyFont="1" applyFill="1" applyAlignment="1">
      <alignment horizontal="left" vertical="top" wrapText="1" indent="1"/>
    </xf>
    <xf numFmtId="0" fontId="5" fillId="34" borderId="0" xfId="0" applyFont="1" applyFill="1" applyAlignment="1">
      <alignment horizontal="center" vertical="top" wrapText="1"/>
    </xf>
    <xf numFmtId="0" fontId="5" fillId="34" borderId="0" xfId="0" applyFont="1" applyFill="1" applyAlignment="1">
      <alignment horizontal="right" vertical="top" wrapText="1"/>
    </xf>
    <xf numFmtId="0" fontId="37" fillId="34" borderId="0" xfId="38" applyFill="1" applyBorder="1" applyAlignment="1" applyProtection="1">
      <alignment horizontal="right" vertical="top" wrapText="1"/>
    </xf>
    <xf numFmtId="0" fontId="11" fillId="0" borderId="0" xfId="0" applyFont="1" applyAlignment="1"/>
    <xf numFmtId="0" fontId="33" fillId="0" borderId="0" xfId="0" applyFont="1" applyAlignment="1">
      <alignment horizontal="left" wrapText="1"/>
    </xf>
    <xf numFmtId="0" fontId="33" fillId="0" borderId="0" xfId="0" applyFont="1" applyAlignment="1">
      <alignment horizontal="center" wrapText="1"/>
    </xf>
    <xf numFmtId="0" fontId="44" fillId="0" borderId="0" xfId="0" applyFont="1" applyAlignment="1">
      <alignment horizontal="left" vertical="top"/>
    </xf>
    <xf numFmtId="0" fontId="28" fillId="0" borderId="0" xfId="0" applyFont="1" applyAlignment="1">
      <alignment horizontal="center" vertical="top"/>
    </xf>
    <xf numFmtId="169" fontId="28" fillId="0" borderId="0" xfId="0" applyNumberFormat="1" applyFont="1" applyAlignment="1">
      <alignment horizontal="left" vertical="top"/>
    </xf>
    <xf numFmtId="0" fontId="0" fillId="0" borderId="0" xfId="0" quotePrefix="1" applyAlignment="1">
      <alignment horizontal="center"/>
    </xf>
    <xf numFmtId="0" fontId="0" fillId="0" borderId="0" xfId="0" applyAlignment="1">
      <alignment vertical="center"/>
    </xf>
    <xf numFmtId="0" fontId="8" fillId="0" borderId="0" xfId="0" applyFont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0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7" fontId="22" fillId="0" borderId="0" xfId="0" applyNumberFormat="1" applyFont="1" applyAlignment="1">
      <alignment horizontal="left" vertical="center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center" vertical="center" wrapText="1"/>
    </xf>
    <xf numFmtId="0" fontId="62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8" fillId="0" borderId="26" xfId="0" applyFont="1" applyBorder="1" applyAlignment="1">
      <alignment vertical="center"/>
    </xf>
    <xf numFmtId="0" fontId="0" fillId="0" borderId="26" xfId="0" applyBorder="1" applyAlignment="1">
      <alignment horizontal="right" vertical="center"/>
    </xf>
    <xf numFmtId="0" fontId="0" fillId="0" borderId="15" xfId="0" applyBorder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7" fillId="0" borderId="0" xfId="0" quotePrefix="1" applyFont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42" fillId="3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0" fillId="25" borderId="14" xfId="0" applyFill="1" applyBorder="1" applyAlignment="1">
      <alignment vertical="center"/>
    </xf>
    <xf numFmtId="0" fontId="10" fillId="25" borderId="15" xfId="0" applyFont="1" applyFill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33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25" borderId="16" xfId="0" applyFill="1" applyBorder="1" applyAlignment="1">
      <alignment vertical="center"/>
    </xf>
    <xf numFmtId="0" fontId="10" fillId="25" borderId="17" xfId="0" applyFont="1" applyFill="1" applyBorder="1" applyAlignment="1">
      <alignment vertical="center"/>
    </xf>
    <xf numFmtId="0" fontId="28" fillId="0" borderId="12" xfId="0" applyFont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28" borderId="16" xfId="0" applyFill="1" applyBorder="1" applyAlignment="1">
      <alignment vertical="center"/>
    </xf>
    <xf numFmtId="0" fontId="10" fillId="27" borderId="17" xfId="0" applyFont="1" applyFill="1" applyBorder="1" applyAlignment="1">
      <alignment vertical="center"/>
    </xf>
    <xf numFmtId="0" fontId="0" fillId="0" borderId="17" xfId="0" quotePrefix="1" applyBorder="1" applyAlignment="1">
      <alignment vertical="center"/>
    </xf>
    <xf numFmtId="0" fontId="16" fillId="0" borderId="0" xfId="0" applyFont="1" applyAlignment="1">
      <alignment vertical="center"/>
    </xf>
    <xf numFmtId="0" fontId="10" fillId="28" borderId="16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5" borderId="18" xfId="0" applyFill="1" applyBorder="1" applyAlignment="1">
      <alignment vertical="center"/>
    </xf>
    <xf numFmtId="0" fontId="10" fillId="25" borderId="19" xfId="0" applyFont="1" applyFill="1" applyBorder="1" applyAlignment="1">
      <alignment vertical="center"/>
    </xf>
    <xf numFmtId="0" fontId="28" fillId="0" borderId="13" xfId="0" applyFont="1" applyBorder="1" applyAlignment="1">
      <alignment vertical="center"/>
    </xf>
    <xf numFmtId="0" fontId="33" fillId="0" borderId="13" xfId="0" applyFont="1" applyBorder="1" applyAlignment="1">
      <alignment vertical="center"/>
    </xf>
    <xf numFmtId="0" fontId="8" fillId="0" borderId="0" xfId="0" applyFont="1" applyAlignment="1">
      <alignment vertical="center"/>
    </xf>
    <xf numFmtId="11" fontId="8" fillId="27" borderId="0" xfId="0" applyNumberFormat="1" applyFont="1" applyFill="1" applyAlignment="1">
      <alignment horizontal="center" vertical="center"/>
    </xf>
    <xf numFmtId="0" fontId="0" fillId="0" borderId="11" xfId="0" applyBorder="1" applyAlignment="1">
      <alignment vertical="center"/>
    </xf>
    <xf numFmtId="11" fontId="0" fillId="0" borderId="0" xfId="0" applyNumberFormat="1" applyAlignment="1">
      <alignment vertical="center"/>
    </xf>
    <xf numFmtId="0" fontId="11" fillId="0" borderId="0" xfId="0" applyFont="1" applyAlignment="1">
      <alignment vertical="center"/>
    </xf>
    <xf numFmtId="0" fontId="0" fillId="0" borderId="12" xfId="0" applyBorder="1" applyAlignment="1">
      <alignment vertical="center"/>
    </xf>
    <xf numFmtId="0" fontId="0" fillId="0" borderId="16" xfId="0" applyBorder="1" applyAlignment="1">
      <alignment horizontal="left" vertical="center"/>
    </xf>
    <xf numFmtId="0" fontId="40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12" fillId="0" borderId="16" xfId="0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169" fontId="0" fillId="0" borderId="0" xfId="0" applyNumberFormat="1" applyAlignment="1">
      <alignment vertical="center"/>
    </xf>
    <xf numFmtId="0" fontId="8" fillId="0" borderId="1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42" fillId="30" borderId="0" xfId="0" applyFont="1" applyFill="1" applyAlignment="1">
      <alignment vertical="center"/>
    </xf>
    <xf numFmtId="170" fontId="8" fillId="0" borderId="0" xfId="0" applyNumberFormat="1" applyFont="1" applyAlignment="1">
      <alignment vertical="center"/>
    </xf>
    <xf numFmtId="0" fontId="10" fillId="0" borderId="18" xfId="0" applyFont="1" applyBorder="1" applyAlignment="1">
      <alignment vertical="center"/>
    </xf>
    <xf numFmtId="0" fontId="41" fillId="27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22" fontId="8" fillId="0" borderId="0" xfId="0" applyNumberFormat="1" applyFont="1" applyAlignment="1">
      <alignment vertical="center"/>
    </xf>
    <xf numFmtId="0" fontId="12" fillId="0" borderId="28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0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10" fillId="29" borderId="0" xfId="0" applyFont="1" applyFill="1" applyAlignment="1">
      <alignment vertical="center"/>
    </xf>
    <xf numFmtId="0" fontId="10" fillId="27" borderId="0" xfId="0" applyFont="1" applyFill="1" applyAlignment="1">
      <alignment vertical="center"/>
    </xf>
    <xf numFmtId="0" fontId="10" fillId="31" borderId="0" xfId="0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42" applyFont="1" applyAlignment="1">
      <alignment horizontal="left" vertical="center"/>
    </xf>
    <xf numFmtId="0" fontId="60" fillId="0" borderId="0" xfId="42" applyFont="1" applyAlignment="1">
      <alignment horizontal="center" vertical="center"/>
    </xf>
    <xf numFmtId="0" fontId="60" fillId="0" borderId="0" xfId="42" applyFont="1" applyAlignment="1">
      <alignment vertical="center"/>
    </xf>
    <xf numFmtId="0" fontId="60" fillId="0" borderId="0" xfId="42" applyFont="1" applyAlignment="1">
      <alignment vertical="center" wrapText="1"/>
    </xf>
    <xf numFmtId="0" fontId="60" fillId="0" borderId="0" xfId="42" applyFont="1" applyAlignment="1">
      <alignment horizontal="center" vertical="center" wrapText="1"/>
    </xf>
    <xf numFmtId="0" fontId="60" fillId="0" borderId="0" xfId="42" applyFont="1" applyAlignment="1">
      <alignment horizontal="left" vertical="center" wrapText="1"/>
    </xf>
    <xf numFmtId="0" fontId="61" fillId="0" borderId="0" xfId="0" applyFont="1" applyAlignment="1">
      <alignment horizontal="left" vertical="center"/>
    </xf>
    <xf numFmtId="169" fontId="60" fillId="0" borderId="0" xfId="0" applyNumberFormat="1" applyFont="1" applyAlignment="1">
      <alignment horizontal="left" vertical="center"/>
    </xf>
    <xf numFmtId="0" fontId="60" fillId="0" borderId="0" xfId="43" applyFont="1" applyAlignment="1">
      <alignment vertical="center"/>
    </xf>
    <xf numFmtId="0" fontId="60" fillId="0" borderId="0" xfId="43" applyFont="1" applyAlignment="1">
      <alignment horizontal="center" vertical="center"/>
    </xf>
    <xf numFmtId="0" fontId="60" fillId="0" borderId="0" xfId="43" applyFont="1" applyAlignment="1">
      <alignment horizontal="left" vertical="center"/>
    </xf>
    <xf numFmtId="0" fontId="17" fillId="0" borderId="0" xfId="42" applyFont="1" applyAlignment="1">
      <alignment vertical="center"/>
    </xf>
    <xf numFmtId="0" fontId="17" fillId="0" borderId="0" xfId="42" applyFont="1" applyAlignment="1">
      <alignment horizontal="center" vertical="center" wrapText="1"/>
    </xf>
    <xf numFmtId="0" fontId="17" fillId="0" borderId="0" xfId="42" applyFont="1" applyAlignment="1">
      <alignment horizontal="left" vertical="center" wrapText="1"/>
    </xf>
    <xf numFmtId="0" fontId="17" fillId="0" borderId="0" xfId="42" applyFont="1" applyAlignment="1">
      <alignment horizontal="center" vertical="center"/>
    </xf>
    <xf numFmtId="0" fontId="17" fillId="0" borderId="0" xfId="42" applyFont="1" applyAlignment="1">
      <alignment horizontal="left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8" fillId="27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43" fontId="62" fillId="0" borderId="0" xfId="49" applyFont="1" applyBorder="1" applyAlignment="1">
      <alignment vertical="center"/>
    </xf>
    <xf numFmtId="14" fontId="10" fillId="0" borderId="0" xfId="0" applyNumberFormat="1" applyFont="1" applyAlignment="1">
      <alignment vertical="center"/>
    </xf>
    <xf numFmtId="11" fontId="6" fillId="0" borderId="0" xfId="0" applyNumberFormat="1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29" borderId="0" xfId="0" applyFont="1" applyFill="1" applyAlignment="1">
      <alignment vertical="center"/>
    </xf>
    <xf numFmtId="0" fontId="6" fillId="27" borderId="0" xfId="0" applyFont="1" applyFill="1" applyAlignment="1">
      <alignment vertical="center"/>
    </xf>
    <xf numFmtId="0" fontId="6" fillId="31" borderId="0" xfId="0" applyFont="1" applyFill="1" applyAlignment="1">
      <alignment vertical="center"/>
    </xf>
    <xf numFmtId="168" fontId="62" fillId="0" borderId="0" xfId="0" applyNumberFormat="1" applyFont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/>
    </xf>
    <xf numFmtId="171" fontId="62" fillId="0" borderId="0" xfId="0" applyNumberFormat="1" applyFont="1" applyAlignment="1" applyProtection="1">
      <alignment horizontal="left" vertical="center" wrapText="1"/>
      <protection locked="0"/>
    </xf>
    <xf numFmtId="0" fontId="62" fillId="0" borderId="0" xfId="0" applyFont="1" applyAlignment="1">
      <alignment horizontal="center" vertical="center"/>
    </xf>
    <xf numFmtId="43" fontId="62" fillId="0" borderId="0" xfId="49" applyFont="1" applyBorder="1" applyAlignment="1">
      <alignment horizontal="center"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9" builtinId="3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3149314668999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3535911602209943"/>
          <c:w val="0.81123244929797189"/>
          <c:h val="0.69060773480662985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Active!$H$21:$H$932</c:f>
              <c:numCache>
                <c:formatCode>General</c:formatCode>
                <c:ptCount val="91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BC-4E5B-A184-3607C8CD4252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Active!$I$21:$I$932</c:f>
              <c:numCache>
                <c:formatCode>General</c:formatCode>
                <c:ptCount val="912"/>
                <c:pt idx="38">
                  <c:v>-3.0499200001941063E-2</c:v>
                </c:pt>
                <c:pt idx="39">
                  <c:v>-3.0499200001941063E-2</c:v>
                </c:pt>
                <c:pt idx="48">
                  <c:v>-1.3177600005292334E-2</c:v>
                </c:pt>
                <c:pt idx="159">
                  <c:v>-1.5345400002843235E-2</c:v>
                </c:pt>
                <c:pt idx="162">
                  <c:v>-1.3581999999587424E-2</c:v>
                </c:pt>
                <c:pt idx="168">
                  <c:v>-4.1673600004287437E-2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BC-4E5B-A184-3607C8CD425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Active!$J$21:$J$932</c:f>
              <c:numCache>
                <c:formatCode>General</c:formatCode>
                <c:ptCount val="912"/>
                <c:pt idx="0">
                  <c:v>1.832779999676859E-2</c:v>
                </c:pt>
                <c:pt idx="1">
                  <c:v>2.1451200002047699E-2</c:v>
                </c:pt>
                <c:pt idx="2">
                  <c:v>7.9035999951884151E-3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1">
                  <c:v>-7.4233999985153787E-3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3">
                  <c:v>-1.5347799999290146E-2</c:v>
                </c:pt>
                <c:pt idx="34">
                  <c:v>-1.4647800002421718E-2</c:v>
                </c:pt>
                <c:pt idx="35">
                  <c:v>-1.5807399999175686E-2</c:v>
                </c:pt>
                <c:pt idx="36">
                  <c:v>-1.3390400003117975E-2</c:v>
                </c:pt>
                <c:pt idx="37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9">
                  <c:v>-1.4028800003870856E-2</c:v>
                </c:pt>
                <c:pt idx="50">
                  <c:v>-1.3928800006397069E-2</c:v>
                </c:pt>
                <c:pt idx="51">
                  <c:v>-1.3428800004476216E-2</c:v>
                </c:pt>
                <c:pt idx="52">
                  <c:v>-9.9868000033893622E-3</c:v>
                </c:pt>
                <c:pt idx="53">
                  <c:v>-8.2868000026792288E-3</c:v>
                </c:pt>
                <c:pt idx="54">
                  <c:v>-1.1169800003699493E-2</c:v>
                </c:pt>
                <c:pt idx="55">
                  <c:v>-1.0769799999252427E-2</c:v>
                </c:pt>
                <c:pt idx="56">
                  <c:v>-8.0698000019765459E-3</c:v>
                </c:pt>
                <c:pt idx="57">
                  <c:v>-1.2246400001458824E-2</c:v>
                </c:pt>
                <c:pt idx="58">
                  <c:v>-1.1246399997617118E-2</c:v>
                </c:pt>
                <c:pt idx="59">
                  <c:v>-1.112940000166418E-2</c:v>
                </c:pt>
                <c:pt idx="60">
                  <c:v>-1.082940000196686E-2</c:v>
                </c:pt>
                <c:pt idx="61">
                  <c:v>-1.1389000006602146E-2</c:v>
                </c:pt>
                <c:pt idx="62">
                  <c:v>-8.289000004879199E-3</c:v>
                </c:pt>
                <c:pt idx="63">
                  <c:v>-1.0404399996332359E-2</c:v>
                </c:pt>
                <c:pt idx="64">
                  <c:v>-9.3236000029719435E-3</c:v>
                </c:pt>
                <c:pt idx="65">
                  <c:v>-4.3798000042443164E-3</c:v>
                </c:pt>
                <c:pt idx="66">
                  <c:v>-6.5223999990848824E-3</c:v>
                </c:pt>
                <c:pt idx="67">
                  <c:v>-3.1420000013895333E-3</c:v>
                </c:pt>
                <c:pt idx="68">
                  <c:v>-8.6185999971348792E-3</c:v>
                </c:pt>
                <c:pt idx="69">
                  <c:v>2.8968000042368658E-3</c:v>
                </c:pt>
                <c:pt idx="70">
                  <c:v>2.3541999980807304E-3</c:v>
                </c:pt>
                <c:pt idx="71">
                  <c:v>4.1782000043895096E-3</c:v>
                </c:pt>
                <c:pt idx="72">
                  <c:v>5.8652000006986782E-3</c:v>
                </c:pt>
                <c:pt idx="73">
                  <c:v>1.1222599998291116E-2</c:v>
                </c:pt>
                <c:pt idx="74">
                  <c:v>1.402599999710219E-2</c:v>
                </c:pt>
                <c:pt idx="75">
                  <c:v>1.57171999962884E-2</c:v>
                </c:pt>
                <c:pt idx="77">
                  <c:v>1.8730399999185465E-2</c:v>
                </c:pt>
                <c:pt idx="78">
                  <c:v>1.9147399994835723E-2</c:v>
                </c:pt>
                <c:pt idx="79">
                  <c:v>1.9190599996363744E-2</c:v>
                </c:pt>
                <c:pt idx="82">
                  <c:v>2.092580000316957E-2</c:v>
                </c:pt>
                <c:pt idx="83">
                  <c:v>2.3387000001093838E-2</c:v>
                </c:pt>
                <c:pt idx="84">
                  <c:v>2.4148199998307973E-2</c:v>
                </c:pt>
                <c:pt idx="85">
                  <c:v>2.8437399996619206E-2</c:v>
                </c:pt>
                <c:pt idx="88">
                  <c:v>2.8608399996301159E-2</c:v>
                </c:pt>
                <c:pt idx="89">
                  <c:v>3.032099999836646E-2</c:v>
                </c:pt>
                <c:pt idx="91">
                  <c:v>3.0555999997886829E-2</c:v>
                </c:pt>
                <c:pt idx="92">
                  <c:v>2.6781199994729832E-2</c:v>
                </c:pt>
                <c:pt idx="93">
                  <c:v>3.1542400000034831E-2</c:v>
                </c:pt>
                <c:pt idx="94">
                  <c:v>2.8565799999341834E-2</c:v>
                </c:pt>
                <c:pt idx="97">
                  <c:v>3.1476799995289184E-2</c:v>
                </c:pt>
                <c:pt idx="98">
                  <c:v>3.1714600001578219E-2</c:v>
                </c:pt>
                <c:pt idx="99">
                  <c:v>3.2537999999476597E-2</c:v>
                </c:pt>
                <c:pt idx="111">
                  <c:v>3.0338600001414306E-2</c:v>
                </c:pt>
                <c:pt idx="112">
                  <c:v>3.0977999995229766E-2</c:v>
                </c:pt>
                <c:pt idx="113">
                  <c:v>3.2394999994721729E-2</c:v>
                </c:pt>
                <c:pt idx="114">
                  <c:v>3.3443599997553974E-2</c:v>
                </c:pt>
                <c:pt idx="117">
                  <c:v>2.7411600000050385E-2</c:v>
                </c:pt>
                <c:pt idx="118">
                  <c:v>2.6231200004986022E-2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BC-4E5B-A184-3607C8CD425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Active!$K$21:$K$932</c:f>
              <c:numCache>
                <c:formatCode>General</c:formatCode>
                <c:ptCount val="912"/>
                <c:pt idx="76">
                  <c:v>1.2991000003239606E-2</c:v>
                </c:pt>
                <c:pt idx="80">
                  <c:v>2.530500000284519E-2</c:v>
                </c:pt>
                <c:pt idx="81">
                  <c:v>2.4244799998996314E-2</c:v>
                </c:pt>
                <c:pt idx="86">
                  <c:v>2.7793599998403806E-2</c:v>
                </c:pt>
                <c:pt idx="87">
                  <c:v>2.3016999999526888E-2</c:v>
                </c:pt>
                <c:pt idx="90">
                  <c:v>3.1177199998637661E-2</c:v>
                </c:pt>
                <c:pt idx="96">
                  <c:v>2.9992000003403518E-2</c:v>
                </c:pt>
                <c:pt idx="100">
                  <c:v>3.3059000001230743E-2</c:v>
                </c:pt>
                <c:pt idx="101">
                  <c:v>3.6190999868267681E-2</c:v>
                </c:pt>
                <c:pt idx="102">
                  <c:v>3.2288800168316811E-2</c:v>
                </c:pt>
                <c:pt idx="103">
                  <c:v>3.3699200212140568E-2</c:v>
                </c:pt>
                <c:pt idx="104">
                  <c:v>3.0083999838097952E-2</c:v>
                </c:pt>
                <c:pt idx="105">
                  <c:v>3.0284000000392552E-2</c:v>
                </c:pt>
                <c:pt idx="106">
                  <c:v>3.4301000123377889E-2</c:v>
                </c:pt>
                <c:pt idx="107">
                  <c:v>3.3641399939369876E-2</c:v>
                </c:pt>
                <c:pt idx="108">
                  <c:v>3.3941399997274857E-2</c:v>
                </c:pt>
                <c:pt idx="109">
                  <c:v>3.0698799913807306E-2</c:v>
                </c:pt>
                <c:pt idx="110">
                  <c:v>3.1998799997381866E-2</c:v>
                </c:pt>
                <c:pt idx="115">
                  <c:v>2.9534400004195049E-2</c:v>
                </c:pt>
                <c:pt idx="116">
                  <c:v>3.0054000002564862E-2</c:v>
                </c:pt>
                <c:pt idx="119">
                  <c:v>2.7090999996289611E-2</c:v>
                </c:pt>
                <c:pt idx="120">
                  <c:v>2.4891599990951363E-2</c:v>
                </c:pt>
                <c:pt idx="121">
                  <c:v>2.5381599996762816E-2</c:v>
                </c:pt>
                <c:pt idx="122">
                  <c:v>2.5891599994793069E-2</c:v>
                </c:pt>
                <c:pt idx="123">
                  <c:v>2.4748999996518251E-2</c:v>
                </c:pt>
                <c:pt idx="124">
                  <c:v>2.4838999997882638E-2</c:v>
                </c:pt>
                <c:pt idx="125">
                  <c:v>2.4948999998741783E-2</c:v>
                </c:pt>
                <c:pt idx="126">
                  <c:v>1.8732199998339638E-2</c:v>
                </c:pt>
                <c:pt idx="127">
                  <c:v>2.0979999993869569E-2</c:v>
                </c:pt>
                <c:pt idx="128">
                  <c:v>2.2879999996803235E-2</c:v>
                </c:pt>
                <c:pt idx="129">
                  <c:v>2.4981199996545911E-2</c:v>
                </c:pt>
                <c:pt idx="130">
                  <c:v>2.1473599997989368E-2</c:v>
                </c:pt>
                <c:pt idx="131">
                  <c:v>2.2273599992331583E-2</c:v>
                </c:pt>
                <c:pt idx="132">
                  <c:v>2.3773599998094141E-2</c:v>
                </c:pt>
                <c:pt idx="133">
                  <c:v>1.9385200001124758E-2</c:v>
                </c:pt>
                <c:pt idx="134">
                  <c:v>1.9952000002376735E-2</c:v>
                </c:pt>
                <c:pt idx="135">
                  <c:v>2.3278799992112909E-2</c:v>
                </c:pt>
                <c:pt idx="136">
                  <c:v>2.0575800001097377E-2</c:v>
                </c:pt>
                <c:pt idx="137">
                  <c:v>2.1245800002361648E-2</c:v>
                </c:pt>
                <c:pt idx="138">
                  <c:v>2.1883999994315673E-2</c:v>
                </c:pt>
                <c:pt idx="139">
                  <c:v>1.9323999993503094E-2</c:v>
                </c:pt>
                <c:pt idx="140">
                  <c:v>1.9723999997950159E-2</c:v>
                </c:pt>
                <c:pt idx="141">
                  <c:v>2.0023999997647479E-2</c:v>
                </c:pt>
                <c:pt idx="142">
                  <c:v>2.0164800000202376E-2</c:v>
                </c:pt>
                <c:pt idx="143">
                  <c:v>2.1977199998218566E-2</c:v>
                </c:pt>
                <c:pt idx="144">
                  <c:v>1.9371200003661215E-2</c:v>
                </c:pt>
                <c:pt idx="145">
                  <c:v>1.3556199999584351E-2</c:v>
                </c:pt>
                <c:pt idx="146">
                  <c:v>1.3836199999786913E-2</c:v>
                </c:pt>
                <c:pt idx="147">
                  <c:v>1.3956200004031416E-2</c:v>
                </c:pt>
                <c:pt idx="148">
                  <c:v>4.3404000025475398E-3</c:v>
                </c:pt>
                <c:pt idx="149">
                  <c:v>-1.142979999713134E-2</c:v>
                </c:pt>
                <c:pt idx="150">
                  <c:v>-1.1429799822508357E-2</c:v>
                </c:pt>
                <c:pt idx="151">
                  <c:v>-1.1429799822508357E-2</c:v>
                </c:pt>
                <c:pt idx="152">
                  <c:v>-8.5894000003463589E-3</c:v>
                </c:pt>
                <c:pt idx="153">
                  <c:v>-8.5893998984829523E-3</c:v>
                </c:pt>
                <c:pt idx="154">
                  <c:v>-8.5893998984829523E-3</c:v>
                </c:pt>
                <c:pt idx="155">
                  <c:v>-1.1472400125057902E-2</c:v>
                </c:pt>
                <c:pt idx="156">
                  <c:v>-1.1472400125057902E-2</c:v>
                </c:pt>
                <c:pt idx="157">
                  <c:v>-1.1472400001366623E-2</c:v>
                </c:pt>
                <c:pt idx="158">
                  <c:v>-1.3885799999115989E-2</c:v>
                </c:pt>
                <c:pt idx="160">
                  <c:v>-1.3605799998913426E-2</c:v>
                </c:pt>
                <c:pt idx="161">
                  <c:v>-1.3485800001944881E-2</c:v>
                </c:pt>
                <c:pt idx="163">
                  <c:v>-9.9819999959436245E-3</c:v>
                </c:pt>
                <c:pt idx="164">
                  <c:v>-1.3824600006046239E-2</c:v>
                </c:pt>
                <c:pt idx="165">
                  <c:v>-1.322519999666838E-2</c:v>
                </c:pt>
                <c:pt idx="166">
                  <c:v>-2.7452000002085697E-2</c:v>
                </c:pt>
                <c:pt idx="167">
                  <c:v>-2.7111999996122904E-2</c:v>
                </c:pt>
                <c:pt idx="169">
                  <c:v>-4.8237599999993108E-2</c:v>
                </c:pt>
                <c:pt idx="170">
                  <c:v>-5.1772600003459956E-2</c:v>
                </c:pt>
                <c:pt idx="171">
                  <c:v>-7.0251200006168801E-2</c:v>
                </c:pt>
                <c:pt idx="172">
                  <c:v>-0.23886619999393588</c:v>
                </c:pt>
                <c:pt idx="173">
                  <c:v>-0.23886619999393588</c:v>
                </c:pt>
                <c:pt idx="174">
                  <c:v>-7.4092199996812269E-2</c:v>
                </c:pt>
                <c:pt idx="175">
                  <c:v>-8.5674800000560936E-2</c:v>
                </c:pt>
                <c:pt idx="176">
                  <c:v>-0.10816380000323988</c:v>
                </c:pt>
                <c:pt idx="177">
                  <c:v>-0.11951759994553868</c:v>
                </c:pt>
                <c:pt idx="178">
                  <c:v>-0.12764819996664301</c:v>
                </c:pt>
                <c:pt idx="179">
                  <c:v>-0.12522479979816126</c:v>
                </c:pt>
                <c:pt idx="180">
                  <c:v>-0.12748920019657817</c:v>
                </c:pt>
                <c:pt idx="181">
                  <c:v>-0.12510460000339663</c:v>
                </c:pt>
                <c:pt idx="182">
                  <c:v>-0.14478119999694172</c:v>
                </c:pt>
                <c:pt idx="183">
                  <c:v>-0.14396460012358148</c:v>
                </c:pt>
                <c:pt idx="184">
                  <c:v>-0.15040999993652804</c:v>
                </c:pt>
                <c:pt idx="185">
                  <c:v>-0.1510476001421921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BC-4E5B-A184-3607C8CD4252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Active!$N$21:$N$932</c:f>
              <c:numCache>
                <c:formatCode>General</c:formatCode>
                <c:ptCount val="91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4BC-4E5B-A184-3607C8CD4252}"/>
            </c:ext>
          </c:extLst>
        </c:ser>
        <c:ser>
          <c:idx val="8"/>
          <c:order val="5"/>
          <c:tx>
            <c:strRef>
              <c:f>Active!$AZ$1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Active!$AY$2:$AY$111</c:f>
              <c:numCache>
                <c:formatCode>General</c:formatCode>
                <c:ptCount val="110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  <c:pt idx="94">
                  <c:v>32000</c:v>
                </c:pt>
                <c:pt idx="95">
                  <c:v>32500</c:v>
                </c:pt>
                <c:pt idx="96">
                  <c:v>33000</c:v>
                </c:pt>
                <c:pt idx="97">
                  <c:v>33500</c:v>
                </c:pt>
                <c:pt idx="98">
                  <c:v>34000</c:v>
                </c:pt>
                <c:pt idx="99">
                  <c:v>34500</c:v>
                </c:pt>
                <c:pt idx="100">
                  <c:v>35000</c:v>
                </c:pt>
                <c:pt idx="101">
                  <c:v>35500</c:v>
                </c:pt>
                <c:pt idx="102">
                  <c:v>36000</c:v>
                </c:pt>
                <c:pt idx="103">
                  <c:v>36500</c:v>
                </c:pt>
                <c:pt idx="104">
                  <c:v>37000</c:v>
                </c:pt>
                <c:pt idx="105">
                  <c:v>37500</c:v>
                </c:pt>
                <c:pt idx="106">
                  <c:v>38000</c:v>
                </c:pt>
                <c:pt idx="107">
                  <c:v>38500</c:v>
                </c:pt>
                <c:pt idx="108">
                  <c:v>39000</c:v>
                </c:pt>
                <c:pt idx="109">
                  <c:v>39500</c:v>
                </c:pt>
              </c:numCache>
            </c:numRef>
          </c:xVal>
          <c:yVal>
            <c:numRef>
              <c:f>Active!$AZ$2:$AZ$111</c:f>
              <c:numCache>
                <c:formatCode>General</c:formatCode>
                <c:ptCount val="110"/>
                <c:pt idx="0">
                  <c:v>-1.5193817342974911E-2</c:v>
                </c:pt>
                <c:pt idx="1">
                  <c:v>-9.8342925228072087E-3</c:v>
                </c:pt>
                <c:pt idx="2">
                  <c:v>-5.0465804149641275E-3</c:v>
                </c:pt>
                <c:pt idx="3">
                  <c:v>-8.3055154139918819E-4</c:v>
                </c:pt>
                <c:pt idx="4">
                  <c:v>2.8180393893302014E-3</c:v>
                </c:pt>
                <c:pt idx="5">
                  <c:v>5.9078677290896192E-3</c:v>
                </c:pt>
                <c:pt idx="6">
                  <c:v>8.4522599131658313E-3</c:v>
                </c:pt>
                <c:pt idx="7">
                  <c:v>1.0469296804359658E-2</c:v>
                </c:pt>
                <c:pt idx="8">
                  <c:v>1.1981779140182995E-2</c:v>
                </c:pt>
                <c:pt idx="9">
                  <c:v>1.3017041793667361E-2</c:v>
                </c:pt>
                <c:pt idx="10">
                  <c:v>1.3606612794479115E-2</c:v>
                </c:pt>
                <c:pt idx="11">
                  <c:v>1.3785723777522758E-2</c:v>
                </c:pt>
                <c:pt idx="12">
                  <c:v>1.3592689550209286E-2</c:v>
                </c:pt>
                <c:pt idx="13">
                  <c:v>1.3068184438892214E-2</c:v>
                </c:pt>
                <c:pt idx="14">
                  <c:v>1.2254450698059388E-2</c:v>
                </c:pt>
                <c:pt idx="15">
                  <c:v>1.1194478567275817E-2</c:v>
                </c:pt>
                <c:pt idx="16">
                  <c:v>9.9311980700555278E-3</c:v>
                </c:pt>
                <c:pt idx="17">
                  <c:v>8.5067194777780561E-3</c:v>
                </c:pt>
                <c:pt idx="18">
                  <c:v>6.9616531536825571E-3</c:v>
                </c:pt>
                <c:pt idx="19">
                  <c:v>5.334531261708365E-3</c:v>
                </c:pt>
                <c:pt idx="20">
                  <c:v>3.6613447404939079E-3</c:v>
                </c:pt>
                <c:pt idx="21">
                  <c:v>1.9752001079433902E-3</c:v>
                </c:pt>
                <c:pt idx="22">
                  <c:v>3.0609294904382703E-4</c:v>
                </c:pt>
                <c:pt idx="23">
                  <c:v>-1.3192110981466547E-3</c:v>
                </c:pt>
                <c:pt idx="24">
                  <c:v>-2.8772011831915273E-3</c:v>
                </c:pt>
                <c:pt idx="25">
                  <c:v>-4.3475675329922164E-3</c:v>
                </c:pt>
                <c:pt idx="26">
                  <c:v>-5.7130855184359952E-3</c:v>
                </c:pt>
                <c:pt idx="27">
                  <c:v>-6.9594532938433221E-3</c:v>
                </c:pt>
                <c:pt idx="28">
                  <c:v>-8.075097415610577E-3</c:v>
                </c:pt>
                <c:pt idx="29">
                  <c:v>-9.050958949958908E-3</c:v>
                </c:pt>
                <c:pt idx="30">
                  <c:v>-9.8802704652044479E-3</c:v>
                </c:pt>
                <c:pt idx="31">
                  <c:v>-1.055833218735986E-2</c:v>
                </c:pt>
                <c:pt idx="32">
                  <c:v>-1.1082293624591351E-2</c:v>
                </c:pt>
                <c:pt idx="33">
                  <c:v>-1.1450945221367886E-2</c:v>
                </c:pt>
                <c:pt idx="34">
                  <c:v>-1.1664523125800338E-2</c:v>
                </c:pt>
                <c:pt idx="35">
                  <c:v>-1.1724528949332555E-2</c:v>
                </c:pt>
                <c:pt idx="36">
                  <c:v>-1.1633565450814586E-2</c:v>
                </c:pt>
                <c:pt idx="37">
                  <c:v>-1.1395188358971353E-2</c:v>
                </c:pt>
                <c:pt idx="38">
                  <c:v>-1.101377402471175E-2</c:v>
                </c:pt>
                <c:pt idx="39">
                  <c:v>-1.0494402232925859E-2</c:v>
                </c:pt>
                <c:pt idx="40">
                  <c:v>-9.8427532696301751E-3</c:v>
                </c:pt>
                <c:pt idx="41">
                  <c:v>-9.0650182053262224E-3</c:v>
                </c:pt>
                <c:pt idx="42">
                  <c:v>-8.1678212943211148E-3</c:v>
                </c:pt>
                <c:pt idx="43">
                  <c:v>-7.1581533820657128E-3</c:v>
                </c:pt>
                <c:pt idx="44">
                  <c:v>-6.0433152420316244E-3</c:v>
                </c:pt>
                <c:pt idx="45">
                  <c:v>-4.8308698177403908E-3</c:v>
                </c:pt>
                <c:pt idx="46">
                  <c:v>-3.5286024148784012E-3</c:v>
                </c:pt>
                <c:pt idx="47">
                  <c:v>-2.1444879661179916E-3</c:v>
                </c:pt>
                <c:pt idx="48">
                  <c:v>-6.8666457240643131E-4</c:v>
                </c:pt>
                <c:pt idx="49">
                  <c:v>8.3658739434830376E-4</c:v>
                </c:pt>
                <c:pt idx="50">
                  <c:v>2.4168612634606207E-3</c:v>
                </c:pt>
                <c:pt idx="51">
                  <c:v>4.0456356739589222E-3</c:v>
                </c:pt>
                <c:pt idx="52">
                  <c:v>5.7142823110669094E-3</c:v>
                </c:pt>
                <c:pt idx="53">
                  <c:v>7.4140701983682333E-3</c:v>
                </c:pt>
                <c:pt idx="54">
                  <c:v>9.1361669155354958E-3</c:v>
                </c:pt>
                <c:pt idx="55">
                  <c:v>1.0871637060025668E-2</c:v>
                </c:pt>
                <c:pt idx="56">
                  <c:v>1.2611438225974179E-2</c:v>
                </c:pt>
                <c:pt idx="57">
                  <c:v>1.4346414734434591E-2</c:v>
                </c:pt>
                <c:pt idx="58">
                  <c:v>1.6067289315793598E-2</c:v>
                </c:pt>
                <c:pt idx="59">
                  <c:v>1.7764652917198955E-2</c:v>
                </c:pt>
                <c:pt idx="60">
                  <c:v>1.9428952784728233E-2</c:v>
                </c:pt>
                <c:pt idx="61">
                  <c:v>2.1050478951370442E-2</c:v>
                </c:pt>
                <c:pt idx="62">
                  <c:v>2.2619349247355983E-2</c:v>
                </c:pt>
                <c:pt idx="63">
                  <c:v>2.4125492938777648E-2</c:v>
                </c:pt>
                <c:pt idx="64">
                  <c:v>2.5558633093806876E-2</c:v>
                </c:pt>
                <c:pt idx="65">
                  <c:v>2.6908267773364948E-2</c:v>
                </c:pt>
                <c:pt idx="66">
                  <c:v>2.8163650145357988E-2</c:v>
                </c:pt>
                <c:pt idx="67">
                  <c:v>2.9313767629236431E-2</c:v>
                </c:pt>
                <c:pt idx="68">
                  <c:v>3.0347320191651393E-2</c:v>
                </c:pt>
                <c:pt idx="69">
                  <c:v>3.1252697935487746E-2</c:v>
                </c:pt>
                <c:pt idx="70">
                  <c:v>3.20179581548704E-2</c:v>
                </c:pt>
                <c:pt idx="71">
                  <c:v>3.2630802069294723E-2</c:v>
                </c:pt>
                <c:pt idx="72">
                  <c:v>3.3078551502423337E-2</c:v>
                </c:pt>
                <c:pt idx="73">
                  <c:v>3.3348125836976265E-2</c:v>
                </c:pt>
                <c:pt idx="74">
                  <c:v>3.3426019658395673E-2</c:v>
                </c:pt>
                <c:pt idx="75">
                  <c:v>3.3298281598544241E-2</c:v>
                </c:pt>
                <c:pt idx="76">
                  <c:v>3.2950495008770085E-2</c:v>
                </c:pt>
                <c:pt idx="77">
                  <c:v>3.2367761231510694E-2</c:v>
                </c:pt>
                <c:pt idx="78">
                  <c:v>3.1534686403618499E-2</c:v>
                </c:pt>
                <c:pt idx="79">
                  <c:v>3.0435372914934242E-2</c:v>
                </c:pt>
                <c:pt idx="80">
                  <c:v>2.905341686417344E-2</c:v>
                </c:pt>
                <c:pt idx="81">
                  <c:v>2.7371913101756337E-2</c:v>
                </c:pt>
                <c:pt idx="82">
                  <c:v>2.5373469725057232E-2</c:v>
                </c:pt>
                <c:pt idx="83">
                  <c:v>2.3040234192275175E-2</c:v>
                </c:pt>
                <c:pt idx="84">
                  <c:v>2.0353933539615732E-2</c:v>
                </c:pt>
                <c:pt idx="85">
                  <c:v>1.7295931510188864E-2</c:v>
                </c:pt>
                <c:pt idx="86">
                  <c:v>1.3847305712574018E-2</c:v>
                </c:pt>
                <c:pt idx="87">
                  <c:v>9.9889481940474562E-3</c:v>
                </c:pt>
                <c:pt idx="88">
                  <c:v>5.701692999042593E-3</c:v>
                </c:pt>
                <c:pt idx="89">
                  <c:v>9.6647433622661094E-4</c:v>
                </c:pt>
                <c:pt idx="90">
                  <c:v>-4.2354811668319087E-3</c:v>
                </c:pt>
                <c:pt idx="91">
                  <c:v>-9.9224250614202147E-3</c:v>
                </c:pt>
                <c:pt idx="92">
                  <c:v>-1.6111818249078869E-2</c:v>
                </c:pt>
                <c:pt idx="93">
                  <c:v>-2.2820021683303909E-2</c:v>
                </c:pt>
                <c:pt idx="94">
                  <c:v>-3.0061947333849315E-2</c:v>
                </c:pt>
                <c:pt idx="95">
                  <c:v>-3.7850672525175835E-2</c:v>
                </c:pt>
                <c:pt idx="96">
                  <c:v>-4.6197023761793882E-2</c:v>
                </c:pt>
                <c:pt idx="97">
                  <c:v>-5.510913972167826E-2</c:v>
                </c:pt>
                <c:pt idx="98">
                  <c:v>-6.459202707700025E-2</c:v>
                </c:pt>
                <c:pt idx="99">
                  <c:v>-7.4647126903514077E-2</c:v>
                </c:pt>
                <c:pt idx="100">
                  <c:v>-8.5271913241572114E-2</c:v>
                </c:pt>
                <c:pt idx="101">
                  <c:v>-9.6459548324479463E-2</c:v>
                </c:pt>
                <c:pt idx="102">
                  <c:v>-0.10819862047212517</c:v>
                </c:pt>
                <c:pt idx="103">
                  <c:v>-0.12047299005548148</c:v>
                </c:pt>
                <c:pt idx="104">
                  <c:v>-0.13326176580784713</c:v>
                </c:pt>
                <c:pt idx="105">
                  <c:v>-0.14653942790583918</c:v>
                </c:pt>
                <c:pt idx="106">
                  <c:v>-0.16027610587202082</c:v>
                </c:pt>
                <c:pt idx="107">
                  <c:v>-0.17443800910995649</c:v>
                </c:pt>
                <c:pt idx="108">
                  <c:v>-0.18898799682320688</c:v>
                </c:pt>
                <c:pt idx="109">
                  <c:v>-0.20388626350516292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BC-4E5B-A184-3607C8CD4252}"/>
            </c:ext>
          </c:extLst>
        </c:ser>
        <c:ser>
          <c:idx val="2"/>
          <c:order val="6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Active!$O$21:$O$932</c:f>
              <c:numCache>
                <c:formatCode>General</c:formatCode>
                <c:ptCount val="912"/>
                <c:pt idx="101">
                  <c:v>0.19106308588788101</c:v>
                </c:pt>
                <c:pt idx="102">
                  <c:v>0.19090095649876482</c:v>
                </c:pt>
                <c:pt idx="103">
                  <c:v>0.19036688321697043</c:v>
                </c:pt>
                <c:pt idx="104">
                  <c:v>0.18014319467976347</c:v>
                </c:pt>
                <c:pt idx="106">
                  <c:v>0.18009550956531756</c:v>
                </c:pt>
                <c:pt idx="107">
                  <c:v>0.18003828742798245</c:v>
                </c:pt>
                <c:pt idx="109">
                  <c:v>0.17993338017620142</c:v>
                </c:pt>
                <c:pt idx="138">
                  <c:v>5.616189712035069E-2</c:v>
                </c:pt>
                <c:pt idx="139">
                  <c:v>4.1856362786572343E-2</c:v>
                </c:pt>
                <c:pt idx="140">
                  <c:v>4.1856362786572343E-2</c:v>
                </c:pt>
                <c:pt idx="141">
                  <c:v>4.1856362786572343E-2</c:v>
                </c:pt>
                <c:pt idx="142">
                  <c:v>4.1741918511902121E-2</c:v>
                </c:pt>
                <c:pt idx="143">
                  <c:v>4.0921734543432176E-2</c:v>
                </c:pt>
                <c:pt idx="144">
                  <c:v>3.7011555158866005E-2</c:v>
                </c:pt>
                <c:pt idx="145">
                  <c:v>2.2467595252858019E-2</c:v>
                </c:pt>
                <c:pt idx="146">
                  <c:v>2.2467595252858019E-2</c:v>
                </c:pt>
                <c:pt idx="147">
                  <c:v>2.2467595252858019E-2</c:v>
                </c:pt>
                <c:pt idx="148">
                  <c:v>1.3621635990902492E-3</c:v>
                </c:pt>
                <c:pt idx="149">
                  <c:v>-1.7683271110613297E-2</c:v>
                </c:pt>
                <c:pt idx="150">
                  <c:v>-1.7683271110613297E-2</c:v>
                </c:pt>
                <c:pt idx="151">
                  <c:v>-1.7683271110613297E-2</c:v>
                </c:pt>
                <c:pt idx="152">
                  <c:v>-1.7740493247948463E-2</c:v>
                </c:pt>
                <c:pt idx="153">
                  <c:v>-1.7740493247948463E-2</c:v>
                </c:pt>
                <c:pt idx="154">
                  <c:v>-1.7740493247948463E-2</c:v>
                </c:pt>
                <c:pt idx="155">
                  <c:v>-1.7788178362394436E-2</c:v>
                </c:pt>
                <c:pt idx="156">
                  <c:v>-1.7788178362394436E-2</c:v>
                </c:pt>
                <c:pt idx="157">
                  <c:v>-1.7788178362394436E-2</c:v>
                </c:pt>
                <c:pt idx="158">
                  <c:v>-1.9209194772883076E-2</c:v>
                </c:pt>
                <c:pt idx="159">
                  <c:v>-1.9266416910218132E-2</c:v>
                </c:pt>
                <c:pt idx="160">
                  <c:v>-1.9686045917342354E-2</c:v>
                </c:pt>
                <c:pt idx="161">
                  <c:v>-1.9686045917342354E-2</c:v>
                </c:pt>
                <c:pt idx="162">
                  <c:v>-2.0229656222025882E-2</c:v>
                </c:pt>
                <c:pt idx="163">
                  <c:v>-2.0229656222025882E-2</c:v>
                </c:pt>
                <c:pt idx="164">
                  <c:v>-2.033456347380691E-2</c:v>
                </c:pt>
                <c:pt idx="165">
                  <c:v>-2.1679283701182106E-2</c:v>
                </c:pt>
                <c:pt idx="166">
                  <c:v>-3.8826850855937844E-2</c:v>
                </c:pt>
                <c:pt idx="167">
                  <c:v>-3.9780553144856401E-2</c:v>
                </c:pt>
                <c:pt idx="168">
                  <c:v>-5.3857198929294303E-2</c:v>
                </c:pt>
                <c:pt idx="169">
                  <c:v>-5.900719128945453E-2</c:v>
                </c:pt>
                <c:pt idx="170">
                  <c:v>-6.1153021439521282E-2</c:v>
                </c:pt>
                <c:pt idx="171">
                  <c:v>-7.9950493554106106E-2</c:v>
                </c:pt>
                <c:pt idx="172">
                  <c:v>-8.0188919126335745E-2</c:v>
                </c:pt>
                <c:pt idx="173">
                  <c:v>-8.0188919126335745E-2</c:v>
                </c:pt>
                <c:pt idx="174">
                  <c:v>-8.1237991644146135E-2</c:v>
                </c:pt>
                <c:pt idx="175">
                  <c:v>-9.4694730940787064E-2</c:v>
                </c:pt>
                <c:pt idx="176">
                  <c:v>-0.11772664121817022</c:v>
                </c:pt>
                <c:pt idx="177">
                  <c:v>-0.13339596982510216</c:v>
                </c:pt>
                <c:pt idx="178">
                  <c:v>-0.13521754119693663</c:v>
                </c:pt>
                <c:pt idx="179">
                  <c:v>-0.13522707821982582</c:v>
                </c:pt>
                <c:pt idx="180">
                  <c:v>-0.13650503928697666</c:v>
                </c:pt>
                <c:pt idx="181">
                  <c:v>-0.1376399450107898</c:v>
                </c:pt>
                <c:pt idx="182">
                  <c:v>-0.15672352781205012</c:v>
                </c:pt>
                <c:pt idx="183">
                  <c:v>-0.15766769307807948</c:v>
                </c:pt>
                <c:pt idx="184">
                  <c:v>-0.1592794499463519</c:v>
                </c:pt>
                <c:pt idx="185">
                  <c:v>-0.1767894239708967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4BC-4E5B-A184-3607C8CD4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6872"/>
        <c:axId val="1"/>
      </c:scatterChart>
      <c:valAx>
        <c:axId val="513616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845290172061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97790026246719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6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64898595943839"/>
          <c:y val="0.92778040244969373"/>
          <c:w val="0.63494539781591264"/>
          <c:h val="5.5555847185768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-- O-C Diagram</a:t>
            </a:r>
          </a:p>
        </c:rich>
      </c:tx>
      <c:layout>
        <c:manualLayout>
          <c:xMode val="edge"/>
          <c:yMode val="edge"/>
          <c:x val="0.39507644780041418"/>
          <c:y val="3.1941031941031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1002522692497"/>
          <c:y val="0.11793611793611794"/>
          <c:w val="0.86518220686078484"/>
          <c:h val="0.75921375921375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Q_fit!$D$21:$D$102</c:f>
              <c:numCache>
                <c:formatCode>General</c:formatCode>
                <c:ptCount val="82"/>
                <c:pt idx="0">
                  <c:v>1.5373000000000001</c:v>
                </c:pt>
                <c:pt idx="1">
                  <c:v>1.5388999999999999</c:v>
                </c:pt>
                <c:pt idx="2">
                  <c:v>1.5388999999999999</c:v>
                </c:pt>
                <c:pt idx="3">
                  <c:v>1.5388999999999999</c:v>
                </c:pt>
                <c:pt idx="4">
                  <c:v>1.5454000000000001</c:v>
                </c:pt>
                <c:pt idx="5">
                  <c:v>1.5454000000000001</c:v>
                </c:pt>
                <c:pt idx="6">
                  <c:v>1.54565</c:v>
                </c:pt>
                <c:pt idx="7">
                  <c:v>1.54565</c:v>
                </c:pt>
                <c:pt idx="8">
                  <c:v>1.54565</c:v>
                </c:pt>
                <c:pt idx="9">
                  <c:v>1.5457000000000001</c:v>
                </c:pt>
                <c:pt idx="10">
                  <c:v>1.5457000000000001</c:v>
                </c:pt>
                <c:pt idx="11">
                  <c:v>1.5459499999999999</c:v>
                </c:pt>
                <c:pt idx="12">
                  <c:v>1.5459499999999999</c:v>
                </c:pt>
                <c:pt idx="13">
                  <c:v>1.5462499999999999</c:v>
                </c:pt>
                <c:pt idx="14">
                  <c:v>1.5462499999999999</c:v>
                </c:pt>
                <c:pt idx="15">
                  <c:v>1.5522</c:v>
                </c:pt>
                <c:pt idx="16">
                  <c:v>1.5778000000000001</c:v>
                </c:pt>
                <c:pt idx="17">
                  <c:v>1.63815</c:v>
                </c:pt>
                <c:pt idx="18">
                  <c:v>1.6387</c:v>
                </c:pt>
                <c:pt idx="19">
                  <c:v>1.6439999999999999</c:v>
                </c:pt>
                <c:pt idx="20">
                  <c:v>1.64405</c:v>
                </c:pt>
                <c:pt idx="21">
                  <c:v>1.7381</c:v>
                </c:pt>
                <c:pt idx="22">
                  <c:v>1.73865</c:v>
                </c:pt>
                <c:pt idx="23">
                  <c:v>1.75665</c:v>
                </c:pt>
                <c:pt idx="24">
                  <c:v>1.8593999999999999</c:v>
                </c:pt>
                <c:pt idx="25">
                  <c:v>1.85995</c:v>
                </c:pt>
                <c:pt idx="26">
                  <c:v>2.0699999999999998</c:v>
                </c:pt>
                <c:pt idx="27">
                  <c:v>2.0733999999999999</c:v>
                </c:pt>
                <c:pt idx="28">
                  <c:v>2.15625</c:v>
                </c:pt>
                <c:pt idx="29">
                  <c:v>2.1682999999999999</c:v>
                </c:pt>
                <c:pt idx="30">
                  <c:v>2.1685500000000002</c:v>
                </c:pt>
                <c:pt idx="31">
                  <c:v>2.2609499999999998</c:v>
                </c:pt>
                <c:pt idx="32">
                  <c:v>2.4667500000000002</c:v>
                </c:pt>
                <c:pt idx="33">
                  <c:v>2.4990999999999999</c:v>
                </c:pt>
                <c:pt idx="34">
                  <c:v>2.5723500000000001</c:v>
                </c:pt>
                <c:pt idx="35">
                  <c:v>2.5782500000000002</c:v>
                </c:pt>
                <c:pt idx="36">
                  <c:v>2.5841500000000002</c:v>
                </c:pt>
                <c:pt idx="37">
                  <c:v>2.6610499999999999</c:v>
                </c:pt>
                <c:pt idx="38">
                  <c:v>2.6757</c:v>
                </c:pt>
                <c:pt idx="39">
                  <c:v>2.6757499999999999</c:v>
                </c:pt>
                <c:pt idx="40">
                  <c:v>2.6768000000000001</c:v>
                </c:pt>
                <c:pt idx="41">
                  <c:v>2.67875</c:v>
                </c:pt>
                <c:pt idx="42">
                  <c:v>2.6934</c:v>
                </c:pt>
                <c:pt idx="43">
                  <c:v>2.7675000000000001</c:v>
                </c:pt>
                <c:pt idx="44">
                  <c:v>2.7713999999999999</c:v>
                </c:pt>
                <c:pt idx="45">
                  <c:v>2.7772999999999999</c:v>
                </c:pt>
                <c:pt idx="46">
                  <c:v>2.7773500000000002</c:v>
                </c:pt>
                <c:pt idx="47">
                  <c:v>2.8648500000000001</c:v>
                </c:pt>
                <c:pt idx="48">
                  <c:v>2.8694999999999999</c:v>
                </c:pt>
                <c:pt idx="49">
                  <c:v>2.8731</c:v>
                </c:pt>
                <c:pt idx="50">
                  <c:v>2.8789500000000001</c:v>
                </c:pt>
                <c:pt idx="51">
                  <c:v>2.879</c:v>
                </c:pt>
                <c:pt idx="52">
                  <c:v>2.88225</c:v>
                </c:pt>
                <c:pt idx="53">
                  <c:v>2.9634999999999998</c:v>
                </c:pt>
                <c:pt idx="54">
                  <c:v>2.9640499999999999</c:v>
                </c:pt>
                <c:pt idx="55">
                  <c:v>2.9645999999999999</c:v>
                </c:pt>
                <c:pt idx="56">
                  <c:v>2.9719500000000001</c:v>
                </c:pt>
                <c:pt idx="57">
                  <c:v>2.984</c:v>
                </c:pt>
                <c:pt idx="58">
                  <c:v>2.9842499999999998</c:v>
                </c:pt>
                <c:pt idx="59">
                  <c:v>2.9882</c:v>
                </c:pt>
                <c:pt idx="60">
                  <c:v>3.0712999999999999</c:v>
                </c:pt>
                <c:pt idx="61">
                  <c:v>3.0910000000000002</c:v>
                </c:pt>
                <c:pt idx="62">
                  <c:v>3.2642000000000002</c:v>
                </c:pt>
                <c:pt idx="63">
                  <c:v>3.3089</c:v>
                </c:pt>
                <c:pt idx="64">
                  <c:v>3.3917000000000002</c:v>
                </c:pt>
                <c:pt idx="65">
                  <c:v>3.3917000000000002</c:v>
                </c:pt>
                <c:pt idx="66">
                  <c:v>3.3917000000000002</c:v>
                </c:pt>
                <c:pt idx="67">
                  <c:v>3.3922500000000002</c:v>
                </c:pt>
                <c:pt idx="68">
                  <c:v>3.3922500000000002</c:v>
                </c:pt>
                <c:pt idx="69">
                  <c:v>3.3922500000000002</c:v>
                </c:pt>
                <c:pt idx="70">
                  <c:v>3.3971499999999999</c:v>
                </c:pt>
                <c:pt idx="71">
                  <c:v>3.488</c:v>
                </c:pt>
                <c:pt idx="72">
                  <c:v>3.488</c:v>
                </c:pt>
                <c:pt idx="73">
                  <c:v>3.4964</c:v>
                </c:pt>
                <c:pt idx="74">
                  <c:v>3.5832000000000002</c:v>
                </c:pt>
                <c:pt idx="75">
                  <c:v>3.5832000000000002</c:v>
                </c:pt>
                <c:pt idx="76">
                  <c:v>3.5832000000000002</c:v>
                </c:pt>
                <c:pt idx="77">
                  <c:v>3.5895000000000001</c:v>
                </c:pt>
                <c:pt idx="78">
                  <c:v>3.5996000000000001</c:v>
                </c:pt>
                <c:pt idx="79">
                  <c:v>3.6098499999999998</c:v>
                </c:pt>
                <c:pt idx="80">
                  <c:v>3.6123500000000002</c:v>
                </c:pt>
                <c:pt idx="81">
                  <c:v>3.6135000000000002</c:v>
                </c:pt>
              </c:numCache>
            </c:numRef>
          </c:xVal>
          <c:yVal>
            <c:numRef>
              <c:f>Q_fit!$E$21:$E$102</c:f>
              <c:numCache>
                <c:formatCode>General</c:formatCode>
                <c:ptCount val="82"/>
                <c:pt idx="0">
                  <c:v>-1.3387300001340918E-2</c:v>
                </c:pt>
                <c:pt idx="1">
                  <c:v>-1.4188899993314408E-2</c:v>
                </c:pt>
                <c:pt idx="2">
                  <c:v>-1.408889999584062E-2</c:v>
                </c:pt>
                <c:pt idx="3">
                  <c:v>-1.3588899993919767E-2</c:v>
                </c:pt>
                <c:pt idx="4">
                  <c:v>-9.9453999937395565E-3</c:v>
                </c:pt>
                <c:pt idx="5">
                  <c:v>-8.2453999930294231E-3</c:v>
                </c:pt>
                <c:pt idx="6">
                  <c:v>-1.1120650000520982E-2</c:v>
                </c:pt>
                <c:pt idx="7">
                  <c:v>-1.0720649996073917E-2</c:v>
                </c:pt>
                <c:pt idx="8">
                  <c:v>-8.0206499987980351E-3</c:v>
                </c:pt>
                <c:pt idx="9">
                  <c:v>-1.2195700001029763E-2</c:v>
                </c:pt>
                <c:pt idx="10">
                  <c:v>-1.1195699997188058E-2</c:v>
                </c:pt>
                <c:pt idx="11">
                  <c:v>-1.10709499931545E-2</c:v>
                </c:pt>
                <c:pt idx="12">
                  <c:v>-1.077094999345718E-2</c:v>
                </c:pt>
                <c:pt idx="13">
                  <c:v>-1.1321250000037253E-2</c:v>
                </c:pt>
                <c:pt idx="14">
                  <c:v>-8.2212499983143061E-3</c:v>
                </c:pt>
                <c:pt idx="15">
                  <c:v>-1.0152199996809941E-2</c:v>
                </c:pt>
                <c:pt idx="16">
                  <c:v>-8.277799999632407E-3</c:v>
                </c:pt>
                <c:pt idx="17">
                  <c:v>-1.4631500016548671E-3</c:v>
                </c:pt>
                <c:pt idx="18">
                  <c:v>-3.5886999976355582E-3</c:v>
                </c:pt>
                <c:pt idx="19">
                  <c:v>-4.400000034365803E-5</c:v>
                </c:pt>
                <c:pt idx="20">
                  <c:v>-5.5190499988384545E-3</c:v>
                </c:pt>
                <c:pt idx="21">
                  <c:v>8.9119000040227547E-3</c:v>
                </c:pt>
                <c:pt idx="22">
                  <c:v>8.3863500040024519E-3</c:v>
                </c:pt>
                <c:pt idx="23">
                  <c:v>1.0768350002763327E-2</c:v>
                </c:pt>
                <c:pt idx="24">
                  <c:v>1.5640600002370775E-2</c:v>
                </c:pt>
                <c:pt idx="25">
                  <c:v>2.1015049998823088E-2</c:v>
                </c:pt>
                <c:pt idx="26">
                  <c:v>3.0330000001413282E-2</c:v>
                </c:pt>
                <c:pt idx="27">
                  <c:v>3.2126600002811756E-2</c:v>
                </c:pt>
                <c:pt idx="28">
                  <c:v>3.1968750001396984E-2</c:v>
                </c:pt>
                <c:pt idx="29">
                  <c:v>3.8081700004113372E-2</c:v>
                </c:pt>
                <c:pt idx="30">
                  <c:v>3.8506450000568293E-2</c:v>
                </c:pt>
                <c:pt idx="31">
                  <c:v>4.1414049999730196E-2</c:v>
                </c:pt>
                <c:pt idx="32">
                  <c:v>5.3908250003587455E-2</c:v>
                </c:pt>
                <c:pt idx="33">
                  <c:v>5.3850900003453717E-2</c:v>
                </c:pt>
                <c:pt idx="34">
                  <c:v>5.2802650003286544E-2</c:v>
                </c:pt>
                <c:pt idx="35">
                  <c:v>5.5446750004193746E-2</c:v>
                </c:pt>
                <c:pt idx="36">
                  <c:v>5.6390850004390813E-2</c:v>
                </c:pt>
                <c:pt idx="37">
                  <c:v>6.3063950001378544E-2</c:v>
                </c:pt>
                <c:pt idx="38">
                  <c:v>6.2874300005205441E-2</c:v>
                </c:pt>
                <c:pt idx="39">
                  <c:v>5.8099250003579073E-2</c:v>
                </c:pt>
                <c:pt idx="40">
                  <c:v>6.3723200000822544E-2</c:v>
                </c:pt>
                <c:pt idx="41">
                  <c:v>6.549625000479864E-2</c:v>
                </c:pt>
                <c:pt idx="42">
                  <c:v>6.680659999983618E-2</c:v>
                </c:pt>
                <c:pt idx="43">
                  <c:v>6.8482500006211922E-2</c:v>
                </c:pt>
                <c:pt idx="44">
                  <c:v>6.4828599999600556E-2</c:v>
                </c:pt>
                <c:pt idx="45">
                  <c:v>6.9772700000612531E-2</c:v>
                </c:pt>
                <c:pt idx="46">
                  <c:v>6.6797650004446041E-2</c:v>
                </c:pt>
                <c:pt idx="47">
                  <c:v>7.1760150000045542E-2</c:v>
                </c:pt>
                <c:pt idx="48">
                  <c:v>7.1080500005336944E-2</c:v>
                </c:pt>
                <c:pt idx="49">
                  <c:v>7.2676900002988987E-2</c:v>
                </c:pt>
                <c:pt idx="50">
                  <c:v>7.309605000045849E-2</c:v>
                </c:pt>
                <c:pt idx="51">
                  <c:v>7.3921000002883375E-2</c:v>
                </c:pt>
                <c:pt idx="52">
                  <c:v>7.4542750007822178E-2</c:v>
                </c:pt>
                <c:pt idx="53">
                  <c:v>7.4286499999288935E-2</c:v>
                </c:pt>
                <c:pt idx="54">
                  <c:v>7.7960950002307072E-2</c:v>
                </c:pt>
                <c:pt idx="55">
                  <c:v>7.6035400001273956E-2</c:v>
                </c:pt>
                <c:pt idx="56">
                  <c:v>7.4603050008590799E-2</c:v>
                </c:pt>
                <c:pt idx="57">
                  <c:v>7.5616000001900829E-2</c:v>
                </c:pt>
                <c:pt idx="58">
                  <c:v>7.7040750002197456E-2</c:v>
                </c:pt>
                <c:pt idx="59">
                  <c:v>7.8211800006101839E-2</c:v>
                </c:pt>
                <c:pt idx="60">
                  <c:v>7.6878700005181599E-2</c:v>
                </c:pt>
                <c:pt idx="61">
                  <c:v>7.8009000004385598E-2</c:v>
                </c:pt>
                <c:pt idx="62">
                  <c:v>8.0735800009279046E-2</c:v>
                </c:pt>
                <c:pt idx="63">
                  <c:v>8.0941100008203648E-2</c:v>
                </c:pt>
                <c:pt idx="64">
                  <c:v>8.2168300003104378E-2</c:v>
                </c:pt>
                <c:pt idx="65">
                  <c:v>8.265830000891583E-2</c:v>
                </c:pt>
                <c:pt idx="66">
                  <c:v>8.3168300006946083E-2</c:v>
                </c:pt>
                <c:pt idx="67">
                  <c:v>8.2042750000255182E-2</c:v>
                </c:pt>
                <c:pt idx="68">
                  <c:v>8.213275000161957E-2</c:v>
                </c:pt>
                <c:pt idx="69">
                  <c:v>8.2242750002478715E-2</c:v>
                </c:pt>
                <c:pt idx="70">
                  <c:v>7.6177850001840852E-2</c:v>
                </c:pt>
                <c:pt idx="71">
                  <c:v>8.1242000000202097E-2</c:v>
                </c:pt>
                <c:pt idx="72">
                  <c:v>8.3142000003135763E-2</c:v>
                </c:pt>
                <c:pt idx="73">
                  <c:v>8.5503599999356084E-2</c:v>
                </c:pt>
                <c:pt idx="74">
                  <c:v>8.4686800000781659E-2</c:v>
                </c:pt>
                <c:pt idx="75">
                  <c:v>8.5486799995123874E-2</c:v>
                </c:pt>
                <c:pt idx="76">
                  <c:v>8.6986800000886433E-2</c:v>
                </c:pt>
                <c:pt idx="77">
                  <c:v>8.3360500007984228E-2</c:v>
                </c:pt>
                <c:pt idx="78">
                  <c:v>8.7000399995304178E-2</c:v>
                </c:pt>
                <c:pt idx="79">
                  <c:v>8.461515000090003E-2</c:v>
                </c:pt>
                <c:pt idx="80">
                  <c:v>8.536265000293497E-2</c:v>
                </c:pt>
                <c:pt idx="81">
                  <c:v>8.6036499997135252E-2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D0-4F23-8A1C-1DF0DBB046F4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Q_fit!$U$2:$U$124</c:f>
              <c:numCache>
                <c:formatCode>General</c:formatCode>
                <c:ptCount val="123"/>
                <c:pt idx="0">
                  <c:v>1.4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1.8</c:v>
                </c:pt>
                <c:pt idx="5">
                  <c:v>1.9</c:v>
                </c:pt>
                <c:pt idx="6">
                  <c:v>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2.5</c:v>
                </c:pt>
                <c:pt idx="12">
                  <c:v>2.6</c:v>
                </c:pt>
                <c:pt idx="13">
                  <c:v>2.7</c:v>
                </c:pt>
                <c:pt idx="14">
                  <c:v>2.8</c:v>
                </c:pt>
                <c:pt idx="15">
                  <c:v>2.9</c:v>
                </c:pt>
                <c:pt idx="16">
                  <c:v>3</c:v>
                </c:pt>
                <c:pt idx="17">
                  <c:v>3.1</c:v>
                </c:pt>
                <c:pt idx="18">
                  <c:v>3.2</c:v>
                </c:pt>
                <c:pt idx="19">
                  <c:v>3.3</c:v>
                </c:pt>
                <c:pt idx="20">
                  <c:v>3.4</c:v>
                </c:pt>
                <c:pt idx="21">
                  <c:v>3.5</c:v>
                </c:pt>
                <c:pt idx="22">
                  <c:v>3.6</c:v>
                </c:pt>
              </c:numCache>
            </c:numRef>
          </c:xVal>
          <c:yVal>
            <c:numRef>
              <c:f>Q_fit!$V$2:$V$124</c:f>
              <c:numCache>
                <c:formatCode>General</c:formatCode>
                <c:ptCount val="123"/>
                <c:pt idx="0">
                  <c:v>-2.3955859355049548E-2</c:v>
                </c:pt>
                <c:pt idx="1">
                  <c:v>-1.4632869936067133E-2</c:v>
                </c:pt>
                <c:pt idx="2">
                  <c:v>-5.7260392816966821E-3</c:v>
                </c:pt>
                <c:pt idx="3">
                  <c:v>2.7646326080617775E-3</c:v>
                </c:pt>
                <c:pt idx="4">
                  <c:v>1.0839145733208363E-2</c:v>
                </c:pt>
                <c:pt idx="5">
                  <c:v>1.8497500093742902E-2</c:v>
                </c:pt>
                <c:pt idx="6">
                  <c:v>2.5739695689665512E-2</c:v>
                </c:pt>
                <c:pt idx="7">
                  <c:v>3.2565732520976165E-2</c:v>
                </c:pt>
                <c:pt idx="8">
                  <c:v>3.8975610587674847E-2</c:v>
                </c:pt>
                <c:pt idx="9">
                  <c:v>4.4969329889761572E-2</c:v>
                </c:pt>
                <c:pt idx="10">
                  <c:v>5.0546890427236327E-2</c:v>
                </c:pt>
                <c:pt idx="11">
                  <c:v>5.5708292200099152E-2</c:v>
                </c:pt>
                <c:pt idx="12">
                  <c:v>6.0453535208349979E-2</c:v>
                </c:pt>
                <c:pt idx="13">
                  <c:v>6.4782619451988877E-2</c:v>
                </c:pt>
                <c:pt idx="14">
                  <c:v>6.869554493101579E-2</c:v>
                </c:pt>
                <c:pt idx="15">
                  <c:v>7.2192311645430746E-2</c:v>
                </c:pt>
                <c:pt idx="16">
                  <c:v>7.5272919595233745E-2</c:v>
                </c:pt>
                <c:pt idx="17">
                  <c:v>7.7937368780424787E-2</c:v>
                </c:pt>
                <c:pt idx="18">
                  <c:v>8.0185659201003845E-2</c:v>
                </c:pt>
                <c:pt idx="19">
                  <c:v>8.2017790856970946E-2</c:v>
                </c:pt>
                <c:pt idx="20">
                  <c:v>8.343376374832609E-2</c:v>
                </c:pt>
                <c:pt idx="21">
                  <c:v>8.4433577875069388E-2</c:v>
                </c:pt>
                <c:pt idx="22">
                  <c:v>8.5017233237200618E-2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D0-4F23-8A1C-1DF0DBB04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4416"/>
        <c:axId val="1"/>
      </c:scatterChart>
      <c:valAx>
        <c:axId val="785904416"/>
        <c:scaling>
          <c:orientation val="minMax"/>
          <c:max val="3.7"/>
          <c:min val="1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926179948491197"/>
              <c:y val="0.93366093366093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471744471744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441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583846421307535"/>
          <c:y val="0.93366093366093361"/>
          <c:w val="0.47831220980144185"/>
          <c:h val="0.987714987714987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201183431952663"/>
          <c:w val="0.81435257410296413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(2)'!$H$21:$H$946</c:f>
              <c:numCache>
                <c:formatCode>General</c:formatCode>
                <c:ptCount val="926"/>
                <c:pt idx="2">
                  <c:v>-3.5592599997471552E-2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04-447F-9923-7634FD13E749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(2)'!$D$22:$D$44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(2)'!$I$21:$I$946</c:f>
              <c:numCache>
                <c:formatCode>General</c:formatCode>
                <c:ptCount val="926"/>
                <c:pt idx="24">
                  <c:v>-9.045399994647596E-3</c:v>
                </c:pt>
                <c:pt idx="27">
                  <c:v>-1.0870949990930967E-2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04-447F-9923-7634FD13E749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(2)'!$J$21:$J$946</c:f>
              <c:numCache>
                <c:formatCode>General</c:formatCode>
                <c:ptCount val="926"/>
                <c:pt idx="1">
                  <c:v>-3.3950499993807171E-2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5">
                  <c:v>-9.9206499944557436E-3</c:v>
                </c:pt>
                <c:pt idx="26">
                  <c:v>-1.1695699999108911E-2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04-447F-9923-7634FD13E749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(2)'!$K$21:$K$946</c:f>
              <c:numCache>
                <c:formatCode>General</c:formatCode>
                <c:ptCount val="926"/>
                <c:pt idx="0">
                  <c:v>-3.440019999834476E-2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04-447F-9923-7634FD13E749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(2)'!$L$21:$L$946</c:f>
              <c:numCache>
                <c:formatCode>General</c:formatCode>
                <c:ptCount val="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04-447F-9923-7634FD13E749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(2)'!$M$21:$M$946</c:f>
              <c:numCache>
                <c:formatCode>General</c:formatCode>
                <c:ptCount val="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04-447F-9923-7634FD13E749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(2)'!$N$21:$N$946</c:f>
              <c:numCache>
                <c:formatCode>General</c:formatCode>
                <c:ptCount val="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04-447F-9923-7634FD13E749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(2)'!$O$21:$O$946</c:f>
              <c:numCache>
                <c:formatCode>General</c:formatCode>
                <c:ptCount val="926"/>
                <c:pt idx="19">
                  <c:v>-1.5593242498787227E-2</c:v>
                </c:pt>
                <c:pt idx="28">
                  <c:v>-4.2322756802519873E-3</c:v>
                </c:pt>
                <c:pt idx="29">
                  <c:v>7.298065461294953E-3</c:v>
                </c:pt>
                <c:pt idx="30">
                  <c:v>7.3183167390463572E-3</c:v>
                </c:pt>
                <c:pt idx="31">
                  <c:v>1.5052463814830927E-2</c:v>
                </c:pt>
                <c:pt idx="32">
                  <c:v>1.5177653531839572E-2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04-447F-9923-7634FD13E749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(2)'!$P$21:$P$946</c:f>
              <c:numCache>
                <c:formatCode>0.00E+00</c:formatCode>
                <c:ptCount val="926"/>
                <c:pt idx="0">
                  <c:v>-3.0145959103819231E-2</c:v>
                </c:pt>
                <c:pt idx="1">
                  <c:v>-3.0152709272362611E-2</c:v>
                </c:pt>
                <c:pt idx="2">
                  <c:v>-3.2018854953933092E-2</c:v>
                </c:pt>
                <c:pt idx="3">
                  <c:v>-3.20386597877148E-2</c:v>
                </c:pt>
                <c:pt idx="4">
                  <c:v>-3.2044050931502019E-2</c:v>
                </c:pt>
                <c:pt idx="5">
                  <c:v>-3.2580921515846906E-2</c:v>
                </c:pt>
                <c:pt idx="6">
                  <c:v>-3.3553239773032345E-2</c:v>
                </c:pt>
                <c:pt idx="7">
                  <c:v>-3.3887025346833369E-2</c:v>
                </c:pt>
                <c:pt idx="8">
                  <c:v>-3.3897211118344303E-2</c:v>
                </c:pt>
                <c:pt idx="9">
                  <c:v>-3.5292431563522547E-2</c:v>
                </c:pt>
                <c:pt idx="10">
                  <c:v>-3.5290023705626325E-2</c:v>
                </c:pt>
                <c:pt idx="11">
                  <c:v>-3.5260564682974317E-2</c:v>
                </c:pt>
                <c:pt idx="12">
                  <c:v>-3.4879755236395873E-2</c:v>
                </c:pt>
                <c:pt idx="13">
                  <c:v>-3.4873855096701968E-2</c:v>
                </c:pt>
                <c:pt idx="14">
                  <c:v>-3.4716572250102884E-2</c:v>
                </c:pt>
                <c:pt idx="15">
                  <c:v>-3.4698490546676022E-2</c:v>
                </c:pt>
                <c:pt idx="16">
                  <c:v>-3.0232572554473338E-2</c:v>
                </c:pt>
                <c:pt idx="17">
                  <c:v>-2.0921609598556719E-2</c:v>
                </c:pt>
                <c:pt idx="18">
                  <c:v>-2.0910380669002304E-2</c:v>
                </c:pt>
                <c:pt idx="19">
                  <c:v>-2.0901019896763948E-2</c:v>
                </c:pt>
                <c:pt idx="20">
                  <c:v>-2.0837286339534723E-2</c:v>
                </c:pt>
                <c:pt idx="21">
                  <c:v>-1.6771897694317715E-2</c:v>
                </c:pt>
                <c:pt idx="22">
                  <c:v>-1.2710095393237197E-2</c:v>
                </c:pt>
                <c:pt idx="23">
                  <c:v>-7.423606825913566E-3</c:v>
                </c:pt>
                <c:pt idx="24">
                  <c:v>-7.0843083066031293E-3</c:v>
                </c:pt>
                <c:pt idx="25">
                  <c:v>-7.0712174837973679E-3</c:v>
                </c:pt>
                <c:pt idx="26">
                  <c:v>-7.0685989558606152E-3</c:v>
                </c:pt>
                <c:pt idx="27">
                  <c:v>-7.0555044992988078E-3</c:v>
                </c:pt>
                <c:pt idx="28">
                  <c:v>-7.0397871542930215E-3</c:v>
                </c:pt>
                <c:pt idx="29">
                  <c:v>1.1744355537010337E-2</c:v>
                </c:pt>
                <c:pt idx="30">
                  <c:v>1.1781526673205603E-2</c:v>
                </c:pt>
                <c:pt idx="31">
                  <c:v>2.704915322389663E-2</c:v>
                </c:pt>
                <c:pt idx="32">
                  <c:v>2.7313865365700782E-2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04-447F-9923-7634FD13E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1832"/>
        <c:axId val="1"/>
      </c:scatterChart>
      <c:valAx>
        <c:axId val="6007718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1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608424336973479"/>
          <c:y val="0.92307692307692313"/>
          <c:w val="0.98439937597503901"/>
          <c:h val="0.982248520710059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176682024986"/>
          <c:y val="0.14159332824405491"/>
          <c:w val="0.80529717511374233"/>
          <c:h val="0.67256830915926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(2)'!$S$21:$S$946</c:f>
              <c:numCache>
                <c:formatCode>0.00E+00</c:formatCode>
                <c:ptCount val="926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2F-4432-A8FC-3ABA435C39D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(2)'!$X$2:$X$35</c:f>
              <c:numCache>
                <c:formatCode>General</c:formatCode>
                <c:ptCount val="34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</c:numCache>
            </c:numRef>
          </c:xVal>
          <c:yVal>
            <c:numRef>
              <c:f>'A (2)'!$Y$2:$Y$35</c:f>
              <c:numCache>
                <c:formatCode>0.00E+00</c:formatCode>
                <c:ptCount val="34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2F-4432-A8FC-3ABA435C3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0360"/>
        <c:axId val="1"/>
      </c:scatterChart>
      <c:valAx>
        <c:axId val="600780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03820083237263"/>
              <c:y val="0.8702089672419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893817697566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0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-- O-C Diagram</a:t>
            </a:r>
          </a:p>
        </c:rich>
      </c:tx>
      <c:layout>
        <c:manualLayout>
          <c:xMode val="edge"/>
          <c:yMode val="edge"/>
          <c:x val="0.39507644780041418"/>
          <c:y val="3.1941031941031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92734622709499E-2"/>
          <c:y val="0.11793611793611794"/>
          <c:w val="0.91676488586061478"/>
          <c:h val="0.75921375921375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(2)'!$D$21:$D$53</c:f>
              <c:numCache>
                <c:formatCode>General</c:formatCode>
                <c:ptCount val="33"/>
                <c:pt idx="0">
                  <c:v>2.0000000000000001E-4</c:v>
                </c:pt>
                <c:pt idx="1">
                  <c:v>5.0000000000000001E-4</c:v>
                </c:pt>
                <c:pt idx="2">
                  <c:v>9.2600000000000002E-2</c:v>
                </c:pt>
                <c:pt idx="3">
                  <c:v>9.3700000000000006E-2</c:v>
                </c:pt>
                <c:pt idx="4">
                  <c:v>9.4E-2</c:v>
                </c:pt>
                <c:pt idx="5">
                  <c:v>0.12520000000000001</c:v>
                </c:pt>
                <c:pt idx="6">
                  <c:v>0.19059999999999999</c:v>
                </c:pt>
                <c:pt idx="7">
                  <c:v>0.217</c:v>
                </c:pt>
                <c:pt idx="8">
                  <c:v>0.21784999999999999</c:v>
                </c:pt>
                <c:pt idx="9">
                  <c:v>0.52280000000000004</c:v>
                </c:pt>
                <c:pt idx="10">
                  <c:v>0.52364999999999995</c:v>
                </c:pt>
                <c:pt idx="11">
                  <c:v>0.53320000000000001</c:v>
                </c:pt>
                <c:pt idx="12">
                  <c:v>0.60760000000000003</c:v>
                </c:pt>
                <c:pt idx="13">
                  <c:v>0.60845000000000005</c:v>
                </c:pt>
                <c:pt idx="14">
                  <c:v>0.62949999999999995</c:v>
                </c:pt>
                <c:pt idx="15">
                  <c:v>0.63175000000000003</c:v>
                </c:pt>
                <c:pt idx="16">
                  <c:v>0.92544999999999999</c:v>
                </c:pt>
                <c:pt idx="17">
                  <c:v>1.23715</c:v>
                </c:pt>
                <c:pt idx="18">
                  <c:v>1.2374499999999999</c:v>
                </c:pt>
                <c:pt idx="19">
                  <c:v>1.2377</c:v>
                </c:pt>
                <c:pt idx="20">
                  <c:v>1.2394000000000001</c:v>
                </c:pt>
                <c:pt idx="21">
                  <c:v>1.3410500000000001</c:v>
                </c:pt>
                <c:pt idx="22">
                  <c:v>1.4319999999999999</c:v>
                </c:pt>
                <c:pt idx="23">
                  <c:v>1.5388999999999999</c:v>
                </c:pt>
                <c:pt idx="24">
                  <c:v>1.5454000000000001</c:v>
                </c:pt>
                <c:pt idx="25">
                  <c:v>1.54565</c:v>
                </c:pt>
                <c:pt idx="26">
                  <c:v>1.5457000000000001</c:v>
                </c:pt>
                <c:pt idx="27">
                  <c:v>1.5459499999999999</c:v>
                </c:pt>
                <c:pt idx="28">
                  <c:v>1.5462499999999999</c:v>
                </c:pt>
                <c:pt idx="29">
                  <c:v>1.8593999999999999</c:v>
                </c:pt>
                <c:pt idx="30">
                  <c:v>1.85995</c:v>
                </c:pt>
                <c:pt idx="31">
                  <c:v>2.0699999999999998</c:v>
                </c:pt>
                <c:pt idx="32">
                  <c:v>2.0733999999999999</c:v>
                </c:pt>
              </c:numCache>
            </c:numRef>
          </c:xVal>
          <c:yVal>
            <c:numRef>
              <c:f>'Q_fit (2)'!$E$21:$E$53</c:f>
              <c:numCache>
                <c:formatCode>General</c:formatCode>
                <c:ptCount val="33"/>
                <c:pt idx="0">
                  <c:v>-3.440019999834476E-2</c:v>
                </c:pt>
                <c:pt idx="1">
                  <c:v>-3.3950499993807171E-2</c:v>
                </c:pt>
                <c:pt idx="2">
                  <c:v>-3.5592599997471552E-2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  <c:pt idx="19">
                  <c:v>-2.2887699997227173E-2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4">
                  <c:v>-9.045399994647596E-3</c:v>
                </c:pt>
                <c:pt idx="25">
                  <c:v>-9.9206499944557436E-3</c:v>
                </c:pt>
                <c:pt idx="26">
                  <c:v>-1.1695699999108911E-2</c:v>
                </c:pt>
                <c:pt idx="27">
                  <c:v>-1.0870949990930967E-2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DE-46F0-AA75-3A553813328D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(2)'!$U$2:$U$124</c:f>
              <c:numCache>
                <c:formatCode>General</c:formatCode>
                <c:ptCount val="123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</c:numCache>
            </c:numRef>
          </c:xVal>
          <c:yVal>
            <c:numRef>
              <c:f>'Q_fit (2)'!$V$2:$V$124</c:f>
              <c:numCache>
                <c:formatCode>General</c:formatCode>
                <c:ptCount val="123"/>
                <c:pt idx="0">
                  <c:v>-3.0141362249678293E-2</c:v>
                </c:pt>
                <c:pt idx="1">
                  <c:v>-3.2150895222217611E-2</c:v>
                </c:pt>
                <c:pt idx="2">
                  <c:v>-3.3675924147549385E-2</c:v>
                </c:pt>
                <c:pt idx="3">
                  <c:v>-3.4716449025673612E-2</c:v>
                </c:pt>
                <c:pt idx="4">
                  <c:v>-3.5272469856590292E-2</c:v>
                </c:pt>
                <c:pt idx="5">
                  <c:v>-3.5343986640299432E-2</c:v>
                </c:pt>
                <c:pt idx="6">
                  <c:v>-3.4930999376801025E-2</c:v>
                </c:pt>
                <c:pt idx="7">
                  <c:v>-3.4033508066095071E-2</c:v>
                </c:pt>
                <c:pt idx="8">
                  <c:v>-3.265151270818157E-2</c:v>
                </c:pt>
                <c:pt idx="9">
                  <c:v>-3.0785013303060528E-2</c:v>
                </c:pt>
                <c:pt idx="10">
                  <c:v>-2.8434009850731943E-2</c:v>
                </c:pt>
                <c:pt idx="11">
                  <c:v>-2.5598502351195804E-2</c:v>
                </c:pt>
                <c:pt idx="12">
                  <c:v>-2.2278490804452135E-2</c:v>
                </c:pt>
                <c:pt idx="13">
                  <c:v>-1.8473975210500905E-2</c:v>
                </c:pt>
                <c:pt idx="14">
                  <c:v>-1.4184955569342135E-2</c:v>
                </c:pt>
                <c:pt idx="15">
                  <c:v>-9.411431880975818E-3</c:v>
                </c:pt>
                <c:pt idx="16">
                  <c:v>-4.1534041454019469E-3</c:v>
                </c:pt>
                <c:pt idx="17">
                  <c:v>1.5891276373794366E-3</c:v>
                </c:pt>
                <c:pt idx="18">
                  <c:v>7.8161634673684088E-3</c:v>
                </c:pt>
                <c:pt idx="19">
                  <c:v>1.4527703344564893E-2</c:v>
                </c:pt>
                <c:pt idx="20">
                  <c:v>2.1723747268968932E-2</c:v>
                </c:pt>
                <c:pt idx="21">
                  <c:v>2.9404295240580525E-2</c:v>
                </c:pt>
                <c:pt idx="22">
                  <c:v>3.7569347259399671E-2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DE-46F0-AA75-3A5538133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1792"/>
        <c:axId val="1"/>
      </c:scatterChart>
      <c:valAx>
        <c:axId val="785901792"/>
        <c:scaling>
          <c:orientation val="minMax"/>
          <c:max val="2.2000000000000002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519380417424381"/>
              <c:y val="0.93366093366093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471744471744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179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301289566236812"/>
          <c:y val="0.93366093366093361"/>
          <c:w val="0.44548651817116058"/>
          <c:h val="0.987714987714987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2.898550724637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12277478031114E-2"/>
          <c:y val="0.10766067316226943"/>
          <c:w val="0.86760256583820983"/>
          <c:h val="0.761906302379137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(3)'!$S$21:$S$967</c:f>
              <c:numCache>
                <c:formatCode>0.00E+00</c:formatCode>
                <c:ptCount val="947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  <c:pt idx="33">
                  <c:v>3.1532642156646695E-3</c:v>
                </c:pt>
                <c:pt idx="34">
                  <c:v>-1.3693676785489356E-3</c:v>
                </c:pt>
                <c:pt idx="35">
                  <c:v>-7.8110733126135617E-3</c:v>
                </c:pt>
                <c:pt idx="36">
                  <c:v>-1.1031619143460542E-2</c:v>
                </c:pt>
                <c:pt idx="37">
                  <c:v>-2.0170154977385002E-2</c:v>
                </c:pt>
                <c:pt idx="38">
                  <c:v>-2.4950561057617823E-2</c:v>
                </c:pt>
                <c:pt idx="39">
                  <c:v>-1.8141474833133261E-2</c:v>
                </c:pt>
                <c:pt idx="40">
                  <c:v>-3.245708554491715E-2</c:v>
                </c:pt>
                <c:pt idx="41">
                  <c:v>-4.2301899827582784E-2</c:v>
                </c:pt>
                <c:pt idx="42">
                  <c:v>-4.2756225422005856E-2</c:v>
                </c:pt>
                <c:pt idx="43">
                  <c:v>-4.1361991315943009E-2</c:v>
                </c:pt>
                <c:pt idx="44">
                  <c:v>-4.0673494334349775E-2</c:v>
                </c:pt>
                <c:pt idx="45">
                  <c:v>-5.2333773030417752E-2</c:v>
                </c:pt>
                <c:pt idx="46">
                  <c:v>-5.3700732617202263E-2</c:v>
                </c:pt>
                <c:pt idx="47">
                  <c:v>-7.3738900034307997E-2</c:v>
                </c:pt>
                <c:pt idx="48">
                  <c:v>-7.9644809370597092E-2</c:v>
                </c:pt>
                <c:pt idx="49">
                  <c:v>-8.9993445585125287E-2</c:v>
                </c:pt>
                <c:pt idx="50">
                  <c:v>-8.8993445581283581E-2</c:v>
                </c:pt>
                <c:pt idx="51">
                  <c:v>-9.0196998756206515E-2</c:v>
                </c:pt>
                <c:pt idx="52">
                  <c:v>-8.9996998753982982E-2</c:v>
                </c:pt>
                <c:pt idx="53">
                  <c:v>-9.6757483001296385E-2</c:v>
                </c:pt>
                <c:pt idx="54">
                  <c:v>-0.10480076365970428</c:v>
                </c:pt>
                <c:pt idx="55">
                  <c:v>-0.10290076365677062</c:v>
                </c:pt>
                <c:pt idx="56">
                  <c:v>-0.10177127441358363</c:v>
                </c:pt>
                <c:pt idx="57">
                  <c:v>-0.11552006575516299</c:v>
                </c:pt>
                <c:pt idx="58">
                  <c:v>-0.11472006576082078</c:v>
                </c:pt>
                <c:pt idx="59">
                  <c:v>-0.11322006575505822</c:v>
                </c:pt>
                <c:pt idx="60">
                  <c:v>-0.11779918673569434</c:v>
                </c:pt>
                <c:pt idx="61">
                  <c:v>-0.11569083779294273</c:v>
                </c:pt>
                <c:pt idx="62">
                  <c:v>-0.11963543768008406</c:v>
                </c:pt>
                <c:pt idx="63">
                  <c:v>-0.119269039093337</c:v>
                </c:pt>
                <c:pt idx="64">
                  <c:v>-0.1187705974347755</c:v>
                </c:pt>
                <c:pt idx="65">
                  <c:v>-0.12981794983824124</c:v>
                </c:pt>
                <c:pt idx="66">
                  <c:v>-0.12854444234883755</c:v>
                </c:pt>
                <c:pt idx="67">
                  <c:v>-0.13373189708188826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AB-4960-9D01-9F52DA69D302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(3)'!$X$2:$X$37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(3)'!$Y$2:$Y$37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AB-4960-9D01-9F52DA69D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7248"/>
        <c:axId val="1"/>
      </c:scatterChart>
      <c:valAx>
        <c:axId val="600787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44318525604864"/>
              <c:y val="0.900622856925492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7881619937694704E-3"/>
              <c:y val="0.42650190465322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7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834890965732086"/>
          <c:y val="0.94616977225672882"/>
          <c:w val="0.23208722741433019"/>
          <c:h val="4.1407867494824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3088273892234055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16829561866"/>
          <c:y val="0.14825581395348839"/>
          <c:w val="0.76470656873507215"/>
          <c:h val="0.729651162790697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(3)'!$S$21:$S$967</c:f>
              <c:numCache>
                <c:formatCode>0.00E+00</c:formatCode>
                <c:ptCount val="947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  <c:pt idx="33">
                  <c:v>3.1532642156646695E-3</c:v>
                </c:pt>
                <c:pt idx="34">
                  <c:v>-1.3693676785489356E-3</c:v>
                </c:pt>
                <c:pt idx="35">
                  <c:v>-7.8110733126135617E-3</c:v>
                </c:pt>
                <c:pt idx="36">
                  <c:v>-1.1031619143460542E-2</c:v>
                </c:pt>
                <c:pt idx="37">
                  <c:v>-2.0170154977385002E-2</c:v>
                </c:pt>
                <c:pt idx="38">
                  <c:v>-2.4950561057617823E-2</c:v>
                </c:pt>
                <c:pt idx="39">
                  <c:v>-1.8141474833133261E-2</c:v>
                </c:pt>
                <c:pt idx="40">
                  <c:v>-3.245708554491715E-2</c:v>
                </c:pt>
                <c:pt idx="41">
                  <c:v>-4.2301899827582784E-2</c:v>
                </c:pt>
                <c:pt idx="42">
                  <c:v>-4.2756225422005856E-2</c:v>
                </c:pt>
                <c:pt idx="43">
                  <c:v>-4.1361991315943009E-2</c:v>
                </c:pt>
                <c:pt idx="44">
                  <c:v>-4.0673494334349775E-2</c:v>
                </c:pt>
                <c:pt idx="45">
                  <c:v>-5.2333773030417752E-2</c:v>
                </c:pt>
                <c:pt idx="46">
                  <c:v>-5.3700732617202263E-2</c:v>
                </c:pt>
                <c:pt idx="47">
                  <c:v>-7.3738900034307997E-2</c:v>
                </c:pt>
                <c:pt idx="48">
                  <c:v>-7.9644809370597092E-2</c:v>
                </c:pt>
                <c:pt idx="49">
                  <c:v>-8.9993445585125287E-2</c:v>
                </c:pt>
                <c:pt idx="50">
                  <c:v>-8.8993445581283581E-2</c:v>
                </c:pt>
                <c:pt idx="51">
                  <c:v>-9.0196998756206515E-2</c:v>
                </c:pt>
                <c:pt idx="52">
                  <c:v>-8.9996998753982982E-2</c:v>
                </c:pt>
                <c:pt idx="53">
                  <c:v>-9.6757483001296385E-2</c:v>
                </c:pt>
                <c:pt idx="54">
                  <c:v>-0.10480076365970428</c:v>
                </c:pt>
                <c:pt idx="55">
                  <c:v>-0.10290076365677062</c:v>
                </c:pt>
                <c:pt idx="56">
                  <c:v>-0.10177127441358363</c:v>
                </c:pt>
                <c:pt idx="57">
                  <c:v>-0.11552006575516299</c:v>
                </c:pt>
                <c:pt idx="58">
                  <c:v>-0.11472006576082078</c:v>
                </c:pt>
                <c:pt idx="59">
                  <c:v>-0.11322006575505822</c:v>
                </c:pt>
                <c:pt idx="60">
                  <c:v>-0.11779918673569434</c:v>
                </c:pt>
                <c:pt idx="61">
                  <c:v>-0.11569083779294273</c:v>
                </c:pt>
                <c:pt idx="62">
                  <c:v>-0.11963543768008406</c:v>
                </c:pt>
                <c:pt idx="63">
                  <c:v>-0.119269039093337</c:v>
                </c:pt>
                <c:pt idx="64">
                  <c:v>-0.1187705974347755</c:v>
                </c:pt>
                <c:pt idx="65">
                  <c:v>-0.12981794983824124</c:v>
                </c:pt>
                <c:pt idx="66">
                  <c:v>-0.12854444234883755</c:v>
                </c:pt>
                <c:pt idx="67">
                  <c:v>-0.13373189708188826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B5-43E6-B88C-269BB1C91EC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(3)'!$Y$2:$Y$37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B5-43E6-B88C-269BB1C91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3640"/>
        <c:axId val="1"/>
      </c:scatterChart>
      <c:valAx>
        <c:axId val="600783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3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 from Qian's Quadratic fit</a:t>
            </a:r>
          </a:p>
        </c:rich>
      </c:tx>
      <c:layout>
        <c:manualLayout>
          <c:xMode val="edge"/>
          <c:yMode val="edge"/>
          <c:x val="0.18750019299058204"/>
          <c:y val="1.7341040462427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88321091884018E-2"/>
          <c:y val="0.10982674458479806"/>
          <c:w val="0.85661841593880683"/>
          <c:h val="0.71387383980118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(3)'!$S$20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(3)'!$F$21:$F$74</c:f>
              <c:numCache>
                <c:formatCode>General</c:formatCode>
                <c:ptCount val="54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</c:numCache>
            </c:numRef>
          </c:xVal>
          <c:yVal>
            <c:numRef>
              <c:f>'A (3)'!$S$21:$S$74</c:f>
              <c:numCache>
                <c:formatCode>0.00E+00</c:formatCode>
                <c:ptCount val="54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  <c:pt idx="33">
                  <c:v>3.1532642156646695E-3</c:v>
                </c:pt>
                <c:pt idx="34">
                  <c:v>-1.3693676785489356E-3</c:v>
                </c:pt>
                <c:pt idx="35">
                  <c:v>-7.8110733126135617E-3</c:v>
                </c:pt>
                <c:pt idx="36">
                  <c:v>-1.1031619143460542E-2</c:v>
                </c:pt>
                <c:pt idx="37">
                  <c:v>-2.0170154977385002E-2</c:v>
                </c:pt>
                <c:pt idx="38">
                  <c:v>-2.4950561057617823E-2</c:v>
                </c:pt>
                <c:pt idx="39">
                  <c:v>-1.8141474833133261E-2</c:v>
                </c:pt>
                <c:pt idx="40">
                  <c:v>-3.245708554491715E-2</c:v>
                </c:pt>
                <c:pt idx="41">
                  <c:v>-4.2301899827582784E-2</c:v>
                </c:pt>
                <c:pt idx="42">
                  <c:v>-4.2756225422005856E-2</c:v>
                </c:pt>
                <c:pt idx="43">
                  <c:v>-4.1361991315943009E-2</c:v>
                </c:pt>
                <c:pt idx="44">
                  <c:v>-4.0673494334349775E-2</c:v>
                </c:pt>
                <c:pt idx="45">
                  <c:v>-5.2333773030417752E-2</c:v>
                </c:pt>
                <c:pt idx="46">
                  <c:v>-5.3700732617202263E-2</c:v>
                </c:pt>
                <c:pt idx="47">
                  <c:v>-7.3738900034307997E-2</c:v>
                </c:pt>
                <c:pt idx="48">
                  <c:v>-7.9644809370597092E-2</c:v>
                </c:pt>
                <c:pt idx="49">
                  <c:v>-8.9993445585125287E-2</c:v>
                </c:pt>
                <c:pt idx="50">
                  <c:v>-8.8993445581283581E-2</c:v>
                </c:pt>
                <c:pt idx="51">
                  <c:v>-9.0196998756206515E-2</c:v>
                </c:pt>
                <c:pt idx="52">
                  <c:v>-8.9996998753982982E-2</c:v>
                </c:pt>
                <c:pt idx="53">
                  <c:v>-9.6757483001296385E-2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1A-4B7F-BF84-FF782151BA3F}"/>
            </c:ext>
          </c:extLst>
        </c:ser>
        <c:ser>
          <c:idx val="1"/>
          <c:order val="1"/>
          <c:tx>
            <c:strRef>
              <c:f>'A (3)'!$T$20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(3)'!$X$2:$X$38</c:f>
              <c:numCache>
                <c:formatCode>General</c:formatCode>
                <c:ptCount val="37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(3)'!$Y$2:$Y$37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1A-4B7F-BF84-FF782151B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7904"/>
        <c:axId val="1"/>
      </c:scatterChart>
      <c:valAx>
        <c:axId val="600787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790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3823529411764708"/>
          <c:y val="0.9219653179190751"/>
          <c:w val="0.70036764705882359"/>
          <c:h val="0.991329479768786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159332824405491"/>
          <c:w val="0.81464298372241239"/>
          <c:h val="0.67256830915926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(3)'!$H$21:$H$967</c:f>
              <c:numCache>
                <c:formatCode>General</c:formatCode>
                <c:ptCount val="947"/>
                <c:pt idx="2">
                  <c:v>-3.5592599997471552E-2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6C-4D0C-BB6E-9241E9ABE648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(3)'!$D$22:$D$44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(3)'!$I$21:$I$967</c:f>
              <c:numCache>
                <c:formatCode>General</c:formatCode>
                <c:ptCount val="947"/>
                <c:pt idx="24">
                  <c:v>-9.045399994647596E-3</c:v>
                </c:pt>
                <c:pt idx="27">
                  <c:v>-1.0870949990930967E-2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6C-4D0C-BB6E-9241E9ABE648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(3)'!$D$21:$D$44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(3)'!$J$21:$J$967</c:f>
              <c:numCache>
                <c:formatCode>General</c:formatCode>
                <c:ptCount val="947"/>
                <c:pt idx="1">
                  <c:v>-3.3950499993807171E-2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5">
                  <c:v>-9.9206499944557436E-3</c:v>
                </c:pt>
                <c:pt idx="26">
                  <c:v>-1.1695699999108911E-2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54">
                  <c:v>8.1242000000202097E-2</c:v>
                </c:pt>
                <c:pt idx="55">
                  <c:v>8.3142000003135763E-2</c:v>
                </c:pt>
                <c:pt idx="56">
                  <c:v>8.5503599999356084E-2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0">
                  <c:v>8.3360500007984228E-2</c:v>
                </c:pt>
                <c:pt idx="61">
                  <c:v>8.7000399995304178E-2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6C-4D0C-BB6E-9241E9ABE648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(3)'!$K$21:$K$967</c:f>
              <c:numCache>
                <c:formatCode>General</c:formatCode>
                <c:ptCount val="947"/>
                <c:pt idx="0">
                  <c:v>-3.440019999834476E-2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6C-4D0C-BB6E-9241E9ABE648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(3)'!$L$21:$L$967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6C-4D0C-BB6E-9241E9ABE648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(3)'!$M$21:$M$967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6C-4D0C-BB6E-9241E9ABE648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(3)'!$N$21:$N$967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6C-4D0C-BB6E-9241E9ABE648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(3)'!$O$21:$O$967</c:f>
              <c:numCache>
                <c:formatCode>General</c:formatCode>
                <c:ptCount val="947"/>
                <c:pt idx="19">
                  <c:v>-1.2878927194814649E-2</c:v>
                </c:pt>
                <c:pt idx="28">
                  <c:v>7.5739016818286709E-4</c:v>
                </c:pt>
                <c:pt idx="29">
                  <c:v>1.4597003787442872E-2</c:v>
                </c:pt>
                <c:pt idx="30">
                  <c:v>1.4621310948517735E-2</c:v>
                </c:pt>
                <c:pt idx="31">
                  <c:v>2.3904436737199081E-2</c:v>
                </c:pt>
                <c:pt idx="32">
                  <c:v>2.4054699187480044E-2</c:v>
                </c:pt>
                <c:pt idx="33">
                  <c:v>2.824878934385168E-2</c:v>
                </c:pt>
                <c:pt idx="34">
                  <c:v>3.2343441114007956E-2</c:v>
                </c:pt>
                <c:pt idx="35">
                  <c:v>4.1438738839838105E-2</c:v>
                </c:pt>
                <c:pt idx="36">
                  <c:v>4.2868441859423165E-2</c:v>
                </c:pt>
                <c:pt idx="37">
                  <c:v>5.0673250306369724E-2</c:v>
                </c:pt>
                <c:pt idx="38">
                  <c:v>5.0675460048285617E-2</c:v>
                </c:pt>
                <c:pt idx="39">
                  <c:v>5.1455498944597097E-2</c:v>
                </c:pt>
                <c:pt idx="40">
                  <c:v>5.9397311390329235E-2</c:v>
                </c:pt>
                <c:pt idx="41">
                  <c:v>6.3765971158056697E-2</c:v>
                </c:pt>
                <c:pt idx="42">
                  <c:v>6.4298518959787762E-2</c:v>
                </c:pt>
                <c:pt idx="43">
                  <c:v>6.4309567669367254E-2</c:v>
                </c:pt>
                <c:pt idx="44">
                  <c:v>6.4484137280723067E-2</c:v>
                </c:pt>
                <c:pt idx="45">
                  <c:v>6.8156728344943115E-2</c:v>
                </c:pt>
                <c:pt idx="46">
                  <c:v>6.9027366659806341E-2</c:v>
                </c:pt>
                <c:pt idx="47">
                  <c:v>7.6681912656471965E-2</c:v>
                </c:pt>
                <c:pt idx="48">
                  <c:v>7.8657421929283447E-2</c:v>
                </c:pt>
                <c:pt idx="49">
                  <c:v>8.2316754542008111E-2</c:v>
                </c:pt>
                <c:pt idx="50">
                  <c:v>8.2316754542008111E-2</c:v>
                </c:pt>
                <c:pt idx="51">
                  <c:v>8.2341061703082988E-2</c:v>
                </c:pt>
                <c:pt idx="52">
                  <c:v>8.2341061703082988E-2</c:v>
                </c:pt>
                <c:pt idx="53">
                  <c:v>8.2557616410840848E-2</c:v>
                </c:pt>
                <c:pt idx="54">
                  <c:v>8.6572717472024843E-2</c:v>
                </c:pt>
                <c:pt idx="55">
                  <c:v>8.6572717472024843E-2</c:v>
                </c:pt>
                <c:pt idx="56">
                  <c:v>8.6943954113895452E-2</c:v>
                </c:pt>
                <c:pt idx="57">
                  <c:v>9.078006607989185E-2</c:v>
                </c:pt>
                <c:pt idx="58">
                  <c:v>9.078006607989185E-2</c:v>
                </c:pt>
                <c:pt idx="59">
                  <c:v>9.078006607989185E-2</c:v>
                </c:pt>
                <c:pt idx="60">
                  <c:v>9.105849356129482E-2</c:v>
                </c:pt>
                <c:pt idx="61">
                  <c:v>9.1504861428305925E-2</c:v>
                </c:pt>
                <c:pt idx="62">
                  <c:v>9.1957858521064709E-2</c:v>
                </c:pt>
                <c:pt idx="63">
                  <c:v>9.2068345616859545E-2</c:v>
                </c:pt>
                <c:pt idx="64">
                  <c:v>9.2119169680925164E-2</c:v>
                </c:pt>
                <c:pt idx="65">
                  <c:v>9.5460299457760703E-2</c:v>
                </c:pt>
                <c:pt idx="66">
                  <c:v>9.5650337262527821E-2</c:v>
                </c:pt>
                <c:pt idx="67">
                  <c:v>9.6556331448045388E-2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6C-4D0C-BB6E-9241E9ABE648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(3)'!$P$21:$P$967</c:f>
              <c:numCache>
                <c:formatCode>0.00E+00</c:formatCode>
                <c:ptCount val="947"/>
                <c:pt idx="0">
                  <c:v>-3.0145959103819231E-2</c:v>
                </c:pt>
                <c:pt idx="1">
                  <c:v>-3.0152709272362611E-2</c:v>
                </c:pt>
                <c:pt idx="2">
                  <c:v>-3.2018854953933092E-2</c:v>
                </c:pt>
                <c:pt idx="3">
                  <c:v>-3.20386597877148E-2</c:v>
                </c:pt>
                <c:pt idx="4">
                  <c:v>-3.2044050931502019E-2</c:v>
                </c:pt>
                <c:pt idx="5">
                  <c:v>-3.2580921515846906E-2</c:v>
                </c:pt>
                <c:pt idx="6">
                  <c:v>-3.3553239773032345E-2</c:v>
                </c:pt>
                <c:pt idx="7">
                  <c:v>-3.3887025346833369E-2</c:v>
                </c:pt>
                <c:pt idx="8">
                  <c:v>-3.3897211118344303E-2</c:v>
                </c:pt>
                <c:pt idx="9">
                  <c:v>-3.5292431563522547E-2</c:v>
                </c:pt>
                <c:pt idx="10">
                  <c:v>-3.5290023705626325E-2</c:v>
                </c:pt>
                <c:pt idx="11">
                  <c:v>-3.5260564682974317E-2</c:v>
                </c:pt>
                <c:pt idx="12">
                  <c:v>-3.4879755236395873E-2</c:v>
                </c:pt>
                <c:pt idx="13">
                  <c:v>-3.4873855096701968E-2</c:v>
                </c:pt>
                <c:pt idx="14">
                  <c:v>-3.4716572250102884E-2</c:v>
                </c:pt>
                <c:pt idx="15">
                  <c:v>-3.4698490546676022E-2</c:v>
                </c:pt>
                <c:pt idx="16">
                  <c:v>-3.0232572554473338E-2</c:v>
                </c:pt>
                <c:pt idx="17">
                  <c:v>-2.0921609598556719E-2</c:v>
                </c:pt>
                <c:pt idx="18">
                  <c:v>-2.0910380669002304E-2</c:v>
                </c:pt>
                <c:pt idx="19">
                  <c:v>-2.0901019896763948E-2</c:v>
                </c:pt>
                <c:pt idx="20">
                  <c:v>-2.0837286339534723E-2</c:v>
                </c:pt>
                <c:pt idx="21">
                  <c:v>-1.6771897694317715E-2</c:v>
                </c:pt>
                <c:pt idx="22">
                  <c:v>-1.2710095393237197E-2</c:v>
                </c:pt>
                <c:pt idx="23">
                  <c:v>-7.423606825913566E-3</c:v>
                </c:pt>
                <c:pt idx="24">
                  <c:v>-7.0843083066031293E-3</c:v>
                </c:pt>
                <c:pt idx="25">
                  <c:v>-7.0712174837973679E-3</c:v>
                </c:pt>
                <c:pt idx="26">
                  <c:v>-7.0685989558606152E-3</c:v>
                </c:pt>
                <c:pt idx="27">
                  <c:v>-7.0555044992988078E-3</c:v>
                </c:pt>
                <c:pt idx="28">
                  <c:v>-7.0397871542930215E-3</c:v>
                </c:pt>
                <c:pt idx="29">
                  <c:v>1.1744355537010337E-2</c:v>
                </c:pt>
                <c:pt idx="30">
                  <c:v>1.1781526673205603E-2</c:v>
                </c:pt>
                <c:pt idx="31">
                  <c:v>2.704915322389663E-2</c:v>
                </c:pt>
                <c:pt idx="32">
                  <c:v>2.7313865365700782E-2</c:v>
                </c:pt>
                <c:pt idx="33">
                  <c:v>3.4928435788448703E-2</c:v>
                </c:pt>
                <c:pt idx="34">
                  <c:v>4.2783417678279131E-2</c:v>
                </c:pt>
                <c:pt idx="35">
                  <c:v>6.1719323316201016E-2</c:v>
                </c:pt>
                <c:pt idx="36">
                  <c:v>6.4882519146914258E-2</c:v>
                </c:pt>
                <c:pt idx="37">
                  <c:v>8.3044454982590443E-2</c:v>
                </c:pt>
                <c:pt idx="38">
                  <c:v>8.3049811061196896E-2</c:v>
                </c:pt>
                <c:pt idx="39">
                  <c:v>8.4948074832969442E-2</c:v>
                </c:pt>
                <c:pt idx="40">
                  <c:v>0.10513398554790614</c:v>
                </c:pt>
                <c:pt idx="41">
                  <c:v>0.11690494983617358</c:v>
                </c:pt>
                <c:pt idx="42">
                  <c:v>0.11837222542390669</c:v>
                </c:pt>
                <c:pt idx="43">
                  <c:v>0.11840274131814046</c:v>
                </c:pt>
                <c:pt idx="44">
                  <c:v>0.11888529434045161</c:v>
                </c:pt>
                <c:pt idx="45">
                  <c:v>0.12921247303559935</c:v>
                </c:pt>
                <c:pt idx="46">
                  <c:v>0.13170973262158786</c:v>
                </c:pt>
                <c:pt idx="47">
                  <c:v>0.15447470004358704</c:v>
                </c:pt>
                <c:pt idx="48">
                  <c:v>0.16058590937880074</c:v>
                </c:pt>
                <c:pt idx="49">
                  <c:v>0.17216174558822966</c:v>
                </c:pt>
                <c:pt idx="50">
                  <c:v>0.17216174558822966</c:v>
                </c:pt>
                <c:pt idx="51">
                  <c:v>0.1722397487564617</c:v>
                </c:pt>
                <c:pt idx="52">
                  <c:v>0.1722397487564617</c:v>
                </c:pt>
                <c:pt idx="53">
                  <c:v>0.17293533300313724</c:v>
                </c:pt>
                <c:pt idx="54">
                  <c:v>0.18604276365990638</c:v>
                </c:pt>
                <c:pt idx="55">
                  <c:v>0.18604276365990638</c:v>
                </c:pt>
                <c:pt idx="56">
                  <c:v>0.18727487441293972</c:v>
                </c:pt>
                <c:pt idx="57">
                  <c:v>0.20020686575594465</c:v>
                </c:pt>
                <c:pt idx="58">
                  <c:v>0.20020686575594465</c:v>
                </c:pt>
                <c:pt idx="59">
                  <c:v>0.20020686575594465</c:v>
                </c:pt>
                <c:pt idx="60">
                  <c:v>0.20115968674367857</c:v>
                </c:pt>
                <c:pt idx="61">
                  <c:v>0.20269123778824691</c:v>
                </c:pt>
                <c:pt idx="62">
                  <c:v>0.20425058768098409</c:v>
                </c:pt>
                <c:pt idx="63">
                  <c:v>0.20463168909627197</c:v>
                </c:pt>
                <c:pt idx="64">
                  <c:v>0.20480709743191075</c:v>
                </c:pt>
                <c:pt idx="65">
                  <c:v>0.21647884983866583</c:v>
                </c:pt>
                <c:pt idx="66">
                  <c:v>0.21715104235093219</c:v>
                </c:pt>
                <c:pt idx="67">
                  <c:v>0.22036799708264831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6C-4D0C-BB6E-9241E9ABE648}"/>
            </c:ext>
          </c:extLst>
        </c:ser>
        <c:ser>
          <c:idx val="9"/>
          <c:order val="9"/>
          <c:tx>
            <c:strRef>
              <c:f>'A (3)'!$V$20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(3)'!$V$21:$V$967</c:f>
              <c:numCache>
                <c:formatCode>0.00E+00</c:formatCode>
                <c:ptCount val="947"/>
                <c:pt idx="0">
                  <c:v>-3.4416570898563634E-2</c:v>
                </c:pt>
                <c:pt idx="1">
                  <c:v>-3.4420495947292712E-2</c:v>
                </c:pt>
                <c:pt idx="2">
                  <c:v>-3.504551417552914E-2</c:v>
                </c:pt>
                <c:pt idx="3">
                  <c:v>-3.5046391611078774E-2</c:v>
                </c:pt>
                <c:pt idx="4">
                  <c:v>-3.504660579251926E-2</c:v>
                </c:pt>
                <c:pt idx="5">
                  <c:v>-3.5011856027635145E-2</c:v>
                </c:pt>
                <c:pt idx="6">
                  <c:v>-3.4608849841442378E-2</c:v>
                </c:pt>
                <c:pt idx="7">
                  <c:v>-3.4338745764328021E-2</c:v>
                </c:pt>
                <c:pt idx="8">
                  <c:v>-3.4329169945181016E-2</c:v>
                </c:pt>
                <c:pt idx="9">
                  <c:v>-2.9551634410310102E-2</c:v>
                </c:pt>
                <c:pt idx="10">
                  <c:v>-2.9539693778554039E-2</c:v>
                </c:pt>
                <c:pt idx="11">
                  <c:v>-2.9407668387369863E-2</c:v>
                </c:pt>
                <c:pt idx="12">
                  <c:v>-2.8527819108474552E-2</c:v>
                </c:pt>
                <c:pt idx="13">
                  <c:v>-2.8519405687036918E-2</c:v>
                </c:pt>
                <c:pt idx="14">
                  <c:v>-2.8323447593142356E-2</c:v>
                </c:pt>
                <c:pt idx="15">
                  <c:v>-2.8303918876329319E-2</c:v>
                </c:pt>
                <c:pt idx="16">
                  <c:v>-2.7591815356260659E-2</c:v>
                </c:pt>
                <c:pt idx="17">
                  <c:v>-2.4788612854405551E-2</c:v>
                </c:pt>
                <c:pt idx="18">
                  <c:v>-2.47811939176238E-2</c:v>
                </c:pt>
                <c:pt idx="19">
                  <c:v>-2.4775002156274935E-2</c:v>
                </c:pt>
                <c:pt idx="20">
                  <c:v>-2.4732673335768406E-2</c:v>
                </c:pt>
                <c:pt idx="21">
                  <c:v>-2.1454674441840897E-2</c:v>
                </c:pt>
                <c:pt idx="22">
                  <c:v>-1.7218048794971994E-2</c:v>
                </c:pt>
                <c:pt idx="23">
                  <c:v>-1.0703810389356189E-2</c:v>
                </c:pt>
                <c:pt idx="24">
                  <c:v>-1.0258651069101987E-2</c:v>
                </c:pt>
                <c:pt idx="25">
                  <c:v>-1.0241425572149033E-2</c:v>
                </c:pt>
                <c:pt idx="26">
                  <c:v>-1.0237979553608879E-2</c:v>
                </c:pt>
                <c:pt idx="27">
                  <c:v>-1.0220744867263001E-2</c:v>
                </c:pt>
                <c:pt idx="28">
                  <c:v>-1.0200053142680221E-2</c:v>
                </c:pt>
                <c:pt idx="29">
                  <c:v>1.5454967073522098E-2</c:v>
                </c:pt>
                <c:pt idx="30">
                  <c:v>1.5503379569443343E-2</c:v>
                </c:pt>
                <c:pt idx="31">
                  <c:v>3.3403560777975752E-2</c:v>
                </c:pt>
                <c:pt idx="32">
                  <c:v>3.36775941801414E-2</c:v>
                </c:pt>
                <c:pt idx="33">
                  <c:v>4.1075694102505292E-2</c:v>
                </c:pt>
                <c:pt idx="34">
                  <c:v>4.7877560064504388E-2</c:v>
                </c:pt>
                <c:pt idx="35">
                  <c:v>6.2488268496471232E-2</c:v>
                </c:pt>
                <c:pt idx="36">
                  <c:v>6.4881793878433111E-2</c:v>
                </c:pt>
                <c:pt idx="37">
                  <c:v>7.9492567700256103E-2</c:v>
                </c:pt>
                <c:pt idx="38">
                  <c:v>7.9497191434106801E-2</c:v>
                </c:pt>
                <c:pt idx="39">
                  <c:v>8.1149855247542216E-2</c:v>
                </c:pt>
                <c:pt idx="40">
                  <c:v>0.10051338377580614</c:v>
                </c:pt>
                <c:pt idx="41">
                  <c:v>0.1131993967835212</c:v>
                </c:pt>
                <c:pt idx="42">
                  <c:v>0.11483844962699268</c:v>
                </c:pt>
                <c:pt idx="43">
                  <c:v>0.11487265521852991</c:v>
                </c:pt>
                <c:pt idx="44">
                  <c:v>0.11541417233678734</c:v>
                </c:pt>
                <c:pt idx="45">
                  <c:v>0.1272405551967124</c:v>
                </c:pt>
                <c:pt idx="46">
                  <c:v>0.13015345291587355</c:v>
                </c:pt>
                <c:pt idx="47">
                  <c:v>0.15695067787113579</c:v>
                </c:pt>
                <c:pt idx="48">
                  <c:v>0.16404601157850024</c:v>
                </c:pt>
                <c:pt idx="49">
                  <c:v>0.1771651741902425</c:v>
                </c:pt>
                <c:pt idx="50">
                  <c:v>0.1771651741902425</c:v>
                </c:pt>
                <c:pt idx="51">
                  <c:v>0.17725186556626704</c:v>
                </c:pt>
                <c:pt idx="52">
                  <c:v>0.17725186556626704</c:v>
                </c:pt>
                <c:pt idx="53">
                  <c:v>0.17802381830175124</c:v>
                </c:pt>
                <c:pt idx="54">
                  <c:v>0.19217447231842358</c:v>
                </c:pt>
                <c:pt idx="55">
                  <c:v>0.19217447231842358</c:v>
                </c:pt>
                <c:pt idx="56">
                  <c:v>0.19346426294156735</c:v>
                </c:pt>
                <c:pt idx="57">
                  <c:v>0.20657521307132315</c:v>
                </c:pt>
                <c:pt idx="58">
                  <c:v>0.20657521307132315</c:v>
                </c:pt>
                <c:pt idx="59">
                  <c:v>0.20657521307132315</c:v>
                </c:pt>
                <c:pt idx="60">
                  <c:v>0.20751103128100282</c:v>
                </c:pt>
                <c:pt idx="61">
                  <c:v>0.20900689271120593</c:v>
                </c:pt>
                <c:pt idx="62">
                  <c:v>0.21051946790853068</c:v>
                </c:pt>
                <c:pt idx="63">
                  <c:v>0.21088755771546278</c:v>
                </c:pt>
                <c:pt idx="64">
                  <c:v>0.21105677049319271</c:v>
                </c:pt>
                <c:pt idx="65">
                  <c:v>0.22204081514948062</c:v>
                </c:pt>
                <c:pt idx="66">
                  <c:v>0.22265807558415757</c:v>
                </c:pt>
                <c:pt idx="67">
                  <c:v>0.22559155278867998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56C-4D0C-BB6E-9241E9AB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4952"/>
        <c:axId val="1"/>
      </c:scatterChart>
      <c:valAx>
        <c:axId val="600784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6530363611089"/>
              <c:y val="0.8702089672419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893817697566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4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903426791277258E-2"/>
          <c:y val="0.92625368731563418"/>
          <c:w val="0.98286604361370722"/>
          <c:h val="5.8997050147492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15.  CK Boo - [42896.7, 0.3551501] </a:t>
            </a:r>
          </a:p>
        </c:rich>
      </c:tx>
      <c:layout>
        <c:manualLayout>
          <c:xMode val="edge"/>
          <c:yMode val="edge"/>
          <c:x val="0.18534482758620691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5129178550901159"/>
          <c:w val="0.8318965517241379"/>
          <c:h val="0.69372818721205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(3)'!$G$21:$G$967</c:f>
              <c:numCache>
                <c:formatCode>General</c:formatCode>
                <c:ptCount val="947"/>
                <c:pt idx="0">
                  <c:v>-3.440019999834476E-2</c:v>
                </c:pt>
                <c:pt idx="1">
                  <c:v>-3.3950499993807171E-2</c:v>
                </c:pt>
                <c:pt idx="2">
                  <c:v>-3.5592599997471552E-2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  <c:pt idx="19">
                  <c:v>-2.2887699997227173E-2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4">
                  <c:v>-9.045399994647596E-3</c:v>
                </c:pt>
                <c:pt idx="25">
                  <c:v>-9.9206499944557436E-3</c:v>
                </c:pt>
                <c:pt idx="26">
                  <c:v>-1.1695699999108911E-2</c:v>
                </c:pt>
                <c:pt idx="27">
                  <c:v>-1.0870949990930967E-2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54">
                  <c:v>8.1242000000202097E-2</c:v>
                </c:pt>
                <c:pt idx="55">
                  <c:v>8.3142000003135763E-2</c:v>
                </c:pt>
                <c:pt idx="56">
                  <c:v>8.5503599999356084E-2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0">
                  <c:v>8.3360500007984228E-2</c:v>
                </c:pt>
                <c:pt idx="61">
                  <c:v>8.7000399995304178E-2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9A-4965-99CE-992C06BD7086}"/>
            </c:ext>
          </c:extLst>
        </c:ser>
        <c:ser>
          <c:idx val="9"/>
          <c:order val="1"/>
          <c:tx>
            <c:strRef>
              <c:f>'A (3)'!$V$20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(3)'!$V$21:$V$967</c:f>
              <c:numCache>
                <c:formatCode>0.00E+00</c:formatCode>
                <c:ptCount val="947"/>
                <c:pt idx="0">
                  <c:v>-3.4416570898563634E-2</c:v>
                </c:pt>
                <c:pt idx="1">
                  <c:v>-3.4420495947292712E-2</c:v>
                </c:pt>
                <c:pt idx="2">
                  <c:v>-3.504551417552914E-2</c:v>
                </c:pt>
                <c:pt idx="3">
                  <c:v>-3.5046391611078774E-2</c:v>
                </c:pt>
                <c:pt idx="4">
                  <c:v>-3.504660579251926E-2</c:v>
                </c:pt>
                <c:pt idx="5">
                  <c:v>-3.5011856027635145E-2</c:v>
                </c:pt>
                <c:pt idx="6">
                  <c:v>-3.4608849841442378E-2</c:v>
                </c:pt>
                <c:pt idx="7">
                  <c:v>-3.4338745764328021E-2</c:v>
                </c:pt>
                <c:pt idx="8">
                  <c:v>-3.4329169945181016E-2</c:v>
                </c:pt>
                <c:pt idx="9">
                  <c:v>-2.9551634410310102E-2</c:v>
                </c:pt>
                <c:pt idx="10">
                  <c:v>-2.9539693778554039E-2</c:v>
                </c:pt>
                <c:pt idx="11">
                  <c:v>-2.9407668387369863E-2</c:v>
                </c:pt>
                <c:pt idx="12">
                  <c:v>-2.8527819108474552E-2</c:v>
                </c:pt>
                <c:pt idx="13">
                  <c:v>-2.8519405687036918E-2</c:v>
                </c:pt>
                <c:pt idx="14">
                  <c:v>-2.8323447593142356E-2</c:v>
                </c:pt>
                <c:pt idx="15">
                  <c:v>-2.8303918876329319E-2</c:v>
                </c:pt>
                <c:pt idx="16">
                  <c:v>-2.7591815356260659E-2</c:v>
                </c:pt>
                <c:pt idx="17">
                  <c:v>-2.4788612854405551E-2</c:v>
                </c:pt>
                <c:pt idx="18">
                  <c:v>-2.47811939176238E-2</c:v>
                </c:pt>
                <c:pt idx="19">
                  <c:v>-2.4775002156274935E-2</c:v>
                </c:pt>
                <c:pt idx="20">
                  <c:v>-2.4732673335768406E-2</c:v>
                </c:pt>
                <c:pt idx="21">
                  <c:v>-2.1454674441840897E-2</c:v>
                </c:pt>
                <c:pt idx="22">
                  <c:v>-1.7218048794971994E-2</c:v>
                </c:pt>
                <c:pt idx="23">
                  <c:v>-1.0703810389356189E-2</c:v>
                </c:pt>
                <c:pt idx="24">
                  <c:v>-1.0258651069101987E-2</c:v>
                </c:pt>
                <c:pt idx="25">
                  <c:v>-1.0241425572149033E-2</c:v>
                </c:pt>
                <c:pt idx="26">
                  <c:v>-1.0237979553608879E-2</c:v>
                </c:pt>
                <c:pt idx="27">
                  <c:v>-1.0220744867263001E-2</c:v>
                </c:pt>
                <c:pt idx="28">
                  <c:v>-1.0200053142680221E-2</c:v>
                </c:pt>
                <c:pt idx="29">
                  <c:v>1.5454967073522098E-2</c:v>
                </c:pt>
                <c:pt idx="30">
                  <c:v>1.5503379569443343E-2</c:v>
                </c:pt>
                <c:pt idx="31">
                  <c:v>3.3403560777975752E-2</c:v>
                </c:pt>
                <c:pt idx="32">
                  <c:v>3.36775941801414E-2</c:v>
                </c:pt>
                <c:pt idx="33">
                  <c:v>4.1075694102505292E-2</c:v>
                </c:pt>
                <c:pt idx="34">
                  <c:v>4.7877560064504388E-2</c:v>
                </c:pt>
                <c:pt idx="35">
                  <c:v>6.2488268496471232E-2</c:v>
                </c:pt>
                <c:pt idx="36">
                  <c:v>6.4881793878433111E-2</c:v>
                </c:pt>
                <c:pt idx="37">
                  <c:v>7.9492567700256103E-2</c:v>
                </c:pt>
                <c:pt idx="38">
                  <c:v>7.9497191434106801E-2</c:v>
                </c:pt>
                <c:pt idx="39">
                  <c:v>8.1149855247542216E-2</c:v>
                </c:pt>
                <c:pt idx="40">
                  <c:v>0.10051338377580614</c:v>
                </c:pt>
                <c:pt idx="41">
                  <c:v>0.1131993967835212</c:v>
                </c:pt>
                <c:pt idx="42">
                  <c:v>0.11483844962699268</c:v>
                </c:pt>
                <c:pt idx="43">
                  <c:v>0.11487265521852991</c:v>
                </c:pt>
                <c:pt idx="44">
                  <c:v>0.11541417233678734</c:v>
                </c:pt>
                <c:pt idx="45">
                  <c:v>0.1272405551967124</c:v>
                </c:pt>
                <c:pt idx="46">
                  <c:v>0.13015345291587355</c:v>
                </c:pt>
                <c:pt idx="47">
                  <c:v>0.15695067787113579</c:v>
                </c:pt>
                <c:pt idx="48">
                  <c:v>0.16404601157850024</c:v>
                </c:pt>
                <c:pt idx="49">
                  <c:v>0.1771651741902425</c:v>
                </c:pt>
                <c:pt idx="50">
                  <c:v>0.1771651741902425</c:v>
                </c:pt>
                <c:pt idx="51">
                  <c:v>0.17725186556626704</c:v>
                </c:pt>
                <c:pt idx="52">
                  <c:v>0.17725186556626704</c:v>
                </c:pt>
                <c:pt idx="53">
                  <c:v>0.17802381830175124</c:v>
                </c:pt>
                <c:pt idx="54">
                  <c:v>0.19217447231842358</c:v>
                </c:pt>
                <c:pt idx="55">
                  <c:v>0.19217447231842358</c:v>
                </c:pt>
                <c:pt idx="56">
                  <c:v>0.19346426294156735</c:v>
                </c:pt>
                <c:pt idx="57">
                  <c:v>0.20657521307132315</c:v>
                </c:pt>
                <c:pt idx="58">
                  <c:v>0.20657521307132315</c:v>
                </c:pt>
                <c:pt idx="59">
                  <c:v>0.20657521307132315</c:v>
                </c:pt>
                <c:pt idx="60">
                  <c:v>0.20751103128100282</c:v>
                </c:pt>
                <c:pt idx="61">
                  <c:v>0.20900689271120593</c:v>
                </c:pt>
                <c:pt idx="62">
                  <c:v>0.21051946790853068</c:v>
                </c:pt>
                <c:pt idx="63">
                  <c:v>0.21088755771546278</c:v>
                </c:pt>
                <c:pt idx="64">
                  <c:v>0.21105677049319271</c:v>
                </c:pt>
                <c:pt idx="65">
                  <c:v>0.22204081514948062</c:v>
                </c:pt>
                <c:pt idx="66">
                  <c:v>0.22265807558415757</c:v>
                </c:pt>
                <c:pt idx="67">
                  <c:v>0.22559155278867998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9A-4965-99CE-992C06BD7086}"/>
            </c:ext>
          </c:extLst>
        </c:ser>
        <c:ser>
          <c:idx val="1"/>
          <c:order val="2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(3)'!$P$21:$P$967</c:f>
              <c:numCache>
                <c:formatCode>0.00E+00</c:formatCode>
                <c:ptCount val="947"/>
                <c:pt idx="0">
                  <c:v>-3.0145959103819231E-2</c:v>
                </c:pt>
                <c:pt idx="1">
                  <c:v>-3.0152709272362611E-2</c:v>
                </c:pt>
                <c:pt idx="2">
                  <c:v>-3.2018854953933092E-2</c:v>
                </c:pt>
                <c:pt idx="3">
                  <c:v>-3.20386597877148E-2</c:v>
                </c:pt>
                <c:pt idx="4">
                  <c:v>-3.2044050931502019E-2</c:v>
                </c:pt>
                <c:pt idx="5">
                  <c:v>-3.2580921515846906E-2</c:v>
                </c:pt>
                <c:pt idx="6">
                  <c:v>-3.3553239773032345E-2</c:v>
                </c:pt>
                <c:pt idx="7">
                  <c:v>-3.3887025346833369E-2</c:v>
                </c:pt>
                <c:pt idx="8">
                  <c:v>-3.3897211118344303E-2</c:v>
                </c:pt>
                <c:pt idx="9">
                  <c:v>-3.5292431563522547E-2</c:v>
                </c:pt>
                <c:pt idx="10">
                  <c:v>-3.5290023705626325E-2</c:v>
                </c:pt>
                <c:pt idx="11">
                  <c:v>-3.5260564682974317E-2</c:v>
                </c:pt>
                <c:pt idx="12">
                  <c:v>-3.4879755236395873E-2</c:v>
                </c:pt>
                <c:pt idx="13">
                  <c:v>-3.4873855096701968E-2</c:v>
                </c:pt>
                <c:pt idx="14">
                  <c:v>-3.4716572250102884E-2</c:v>
                </c:pt>
                <c:pt idx="15">
                  <c:v>-3.4698490546676022E-2</c:v>
                </c:pt>
                <c:pt idx="16">
                  <c:v>-3.0232572554473338E-2</c:v>
                </c:pt>
                <c:pt idx="17">
                  <c:v>-2.0921609598556719E-2</c:v>
                </c:pt>
                <c:pt idx="18">
                  <c:v>-2.0910380669002304E-2</c:v>
                </c:pt>
                <c:pt idx="19">
                  <c:v>-2.0901019896763948E-2</c:v>
                </c:pt>
                <c:pt idx="20">
                  <c:v>-2.0837286339534723E-2</c:v>
                </c:pt>
                <c:pt idx="21">
                  <c:v>-1.6771897694317715E-2</c:v>
                </c:pt>
                <c:pt idx="22">
                  <c:v>-1.2710095393237197E-2</c:v>
                </c:pt>
                <c:pt idx="23">
                  <c:v>-7.423606825913566E-3</c:v>
                </c:pt>
                <c:pt idx="24">
                  <c:v>-7.0843083066031293E-3</c:v>
                </c:pt>
                <c:pt idx="25">
                  <c:v>-7.0712174837973679E-3</c:v>
                </c:pt>
                <c:pt idx="26">
                  <c:v>-7.0685989558606152E-3</c:v>
                </c:pt>
                <c:pt idx="27">
                  <c:v>-7.0555044992988078E-3</c:v>
                </c:pt>
                <c:pt idx="28">
                  <c:v>-7.0397871542930215E-3</c:v>
                </c:pt>
                <c:pt idx="29">
                  <c:v>1.1744355537010337E-2</c:v>
                </c:pt>
                <c:pt idx="30">
                  <c:v>1.1781526673205603E-2</c:v>
                </c:pt>
                <c:pt idx="31">
                  <c:v>2.704915322389663E-2</c:v>
                </c:pt>
                <c:pt idx="32">
                  <c:v>2.7313865365700782E-2</c:v>
                </c:pt>
                <c:pt idx="33">
                  <c:v>3.4928435788448703E-2</c:v>
                </c:pt>
                <c:pt idx="34">
                  <c:v>4.2783417678279131E-2</c:v>
                </c:pt>
                <c:pt idx="35">
                  <c:v>6.1719323316201016E-2</c:v>
                </c:pt>
                <c:pt idx="36">
                  <c:v>6.4882519146914258E-2</c:v>
                </c:pt>
                <c:pt idx="37">
                  <c:v>8.3044454982590443E-2</c:v>
                </c:pt>
                <c:pt idx="38">
                  <c:v>8.3049811061196896E-2</c:v>
                </c:pt>
                <c:pt idx="39">
                  <c:v>8.4948074832969442E-2</c:v>
                </c:pt>
                <c:pt idx="40">
                  <c:v>0.10513398554790614</c:v>
                </c:pt>
                <c:pt idx="41">
                  <c:v>0.11690494983617358</c:v>
                </c:pt>
                <c:pt idx="42">
                  <c:v>0.11837222542390669</c:v>
                </c:pt>
                <c:pt idx="43">
                  <c:v>0.11840274131814046</c:v>
                </c:pt>
                <c:pt idx="44">
                  <c:v>0.11888529434045161</c:v>
                </c:pt>
                <c:pt idx="45">
                  <c:v>0.12921247303559935</c:v>
                </c:pt>
                <c:pt idx="46">
                  <c:v>0.13170973262158786</c:v>
                </c:pt>
                <c:pt idx="47">
                  <c:v>0.15447470004358704</c:v>
                </c:pt>
                <c:pt idx="48">
                  <c:v>0.16058590937880074</c:v>
                </c:pt>
                <c:pt idx="49">
                  <c:v>0.17216174558822966</c:v>
                </c:pt>
                <c:pt idx="50">
                  <c:v>0.17216174558822966</c:v>
                </c:pt>
                <c:pt idx="51">
                  <c:v>0.1722397487564617</c:v>
                </c:pt>
                <c:pt idx="52">
                  <c:v>0.1722397487564617</c:v>
                </c:pt>
                <c:pt idx="53">
                  <c:v>0.17293533300313724</c:v>
                </c:pt>
                <c:pt idx="54">
                  <c:v>0.18604276365990638</c:v>
                </c:pt>
                <c:pt idx="55">
                  <c:v>0.18604276365990638</c:v>
                </c:pt>
                <c:pt idx="56">
                  <c:v>0.18727487441293972</c:v>
                </c:pt>
                <c:pt idx="57">
                  <c:v>0.20020686575594465</c:v>
                </c:pt>
                <c:pt idx="58">
                  <c:v>0.20020686575594465</c:v>
                </c:pt>
                <c:pt idx="59">
                  <c:v>0.20020686575594465</c:v>
                </c:pt>
                <c:pt idx="60">
                  <c:v>0.20115968674367857</c:v>
                </c:pt>
                <c:pt idx="61">
                  <c:v>0.20269123778824691</c:v>
                </c:pt>
                <c:pt idx="62">
                  <c:v>0.20425058768098409</c:v>
                </c:pt>
                <c:pt idx="63">
                  <c:v>0.20463168909627197</c:v>
                </c:pt>
                <c:pt idx="64">
                  <c:v>0.20480709743191075</c:v>
                </c:pt>
                <c:pt idx="65">
                  <c:v>0.21647884983866583</c:v>
                </c:pt>
                <c:pt idx="66">
                  <c:v>0.21715104235093219</c:v>
                </c:pt>
                <c:pt idx="67">
                  <c:v>0.22036799708264831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9A-4965-99CE-992C06BD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2656"/>
        <c:axId val="1"/>
      </c:scatterChart>
      <c:valAx>
        <c:axId val="600782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2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9a.  CK Boo - [42896.7, 0.3551501] </a:t>
            </a:r>
          </a:p>
        </c:rich>
      </c:tx>
      <c:layout>
        <c:manualLayout>
          <c:xMode val="edge"/>
          <c:yMode val="edge"/>
          <c:x val="0.18709722575000703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2819184348085"/>
          <c:y val="0.15073529411764705"/>
          <c:w val="0.83225981237359792"/>
          <c:h val="0.69485294117647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(3)'!$G$21:$G$967</c:f>
              <c:numCache>
                <c:formatCode>General</c:formatCode>
                <c:ptCount val="947"/>
                <c:pt idx="0">
                  <c:v>-3.440019999834476E-2</c:v>
                </c:pt>
                <c:pt idx="1">
                  <c:v>-3.3950499993807171E-2</c:v>
                </c:pt>
                <c:pt idx="2">
                  <c:v>-3.5592599997471552E-2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  <c:pt idx="19">
                  <c:v>-2.2887699997227173E-2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4">
                  <c:v>-9.045399994647596E-3</c:v>
                </c:pt>
                <c:pt idx="25">
                  <c:v>-9.9206499944557436E-3</c:v>
                </c:pt>
                <c:pt idx="26">
                  <c:v>-1.1695699999108911E-2</c:v>
                </c:pt>
                <c:pt idx="27">
                  <c:v>-1.0870949990930967E-2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54">
                  <c:v>8.1242000000202097E-2</c:v>
                </c:pt>
                <c:pt idx="55">
                  <c:v>8.3142000003135763E-2</c:v>
                </c:pt>
                <c:pt idx="56">
                  <c:v>8.5503599999356084E-2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0">
                  <c:v>8.3360500007984228E-2</c:v>
                </c:pt>
                <c:pt idx="61">
                  <c:v>8.7000399995304178E-2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78-469E-9C2E-4BAD7D3779F6}"/>
            </c:ext>
          </c:extLst>
        </c:ser>
        <c:ser>
          <c:idx val="9"/>
          <c:order val="1"/>
          <c:tx>
            <c:strRef>
              <c:f>'A (3)'!$V$20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(3)'!$V$21:$V$967</c:f>
              <c:numCache>
                <c:formatCode>0.00E+00</c:formatCode>
                <c:ptCount val="947"/>
                <c:pt idx="0">
                  <c:v>-3.4416570898563634E-2</c:v>
                </c:pt>
                <c:pt idx="1">
                  <c:v>-3.4420495947292712E-2</c:v>
                </c:pt>
                <c:pt idx="2">
                  <c:v>-3.504551417552914E-2</c:v>
                </c:pt>
                <c:pt idx="3">
                  <c:v>-3.5046391611078774E-2</c:v>
                </c:pt>
                <c:pt idx="4">
                  <c:v>-3.504660579251926E-2</c:v>
                </c:pt>
                <c:pt idx="5">
                  <c:v>-3.5011856027635145E-2</c:v>
                </c:pt>
                <c:pt idx="6">
                  <c:v>-3.4608849841442378E-2</c:v>
                </c:pt>
                <c:pt idx="7">
                  <c:v>-3.4338745764328021E-2</c:v>
                </c:pt>
                <c:pt idx="8">
                  <c:v>-3.4329169945181016E-2</c:v>
                </c:pt>
                <c:pt idx="9">
                  <c:v>-2.9551634410310102E-2</c:v>
                </c:pt>
                <c:pt idx="10">
                  <c:v>-2.9539693778554039E-2</c:v>
                </c:pt>
                <c:pt idx="11">
                  <c:v>-2.9407668387369863E-2</c:v>
                </c:pt>
                <c:pt idx="12">
                  <c:v>-2.8527819108474552E-2</c:v>
                </c:pt>
                <c:pt idx="13">
                  <c:v>-2.8519405687036918E-2</c:v>
                </c:pt>
                <c:pt idx="14">
                  <c:v>-2.8323447593142356E-2</c:v>
                </c:pt>
                <c:pt idx="15">
                  <c:v>-2.8303918876329319E-2</c:v>
                </c:pt>
                <c:pt idx="16">
                  <c:v>-2.7591815356260659E-2</c:v>
                </c:pt>
                <c:pt idx="17">
                  <c:v>-2.4788612854405551E-2</c:v>
                </c:pt>
                <c:pt idx="18">
                  <c:v>-2.47811939176238E-2</c:v>
                </c:pt>
                <c:pt idx="19">
                  <c:v>-2.4775002156274935E-2</c:v>
                </c:pt>
                <c:pt idx="20">
                  <c:v>-2.4732673335768406E-2</c:v>
                </c:pt>
                <c:pt idx="21">
                  <c:v>-2.1454674441840897E-2</c:v>
                </c:pt>
                <c:pt idx="22">
                  <c:v>-1.7218048794971994E-2</c:v>
                </c:pt>
                <c:pt idx="23">
                  <c:v>-1.0703810389356189E-2</c:v>
                </c:pt>
                <c:pt idx="24">
                  <c:v>-1.0258651069101987E-2</c:v>
                </c:pt>
                <c:pt idx="25">
                  <c:v>-1.0241425572149033E-2</c:v>
                </c:pt>
                <c:pt idx="26">
                  <c:v>-1.0237979553608879E-2</c:v>
                </c:pt>
                <c:pt idx="27">
                  <c:v>-1.0220744867263001E-2</c:v>
                </c:pt>
                <c:pt idx="28">
                  <c:v>-1.0200053142680221E-2</c:v>
                </c:pt>
                <c:pt idx="29">
                  <c:v>1.5454967073522098E-2</c:v>
                </c:pt>
                <c:pt idx="30">
                  <c:v>1.5503379569443343E-2</c:v>
                </c:pt>
                <c:pt idx="31">
                  <c:v>3.3403560777975752E-2</c:v>
                </c:pt>
                <c:pt idx="32">
                  <c:v>3.36775941801414E-2</c:v>
                </c:pt>
                <c:pt idx="33">
                  <c:v>4.1075694102505292E-2</c:v>
                </c:pt>
                <c:pt idx="34">
                  <c:v>4.7877560064504388E-2</c:v>
                </c:pt>
                <c:pt idx="35">
                  <c:v>6.2488268496471232E-2</c:v>
                </c:pt>
                <c:pt idx="36">
                  <c:v>6.4881793878433111E-2</c:v>
                </c:pt>
                <c:pt idx="37">
                  <c:v>7.9492567700256103E-2</c:v>
                </c:pt>
                <c:pt idx="38">
                  <c:v>7.9497191434106801E-2</c:v>
                </c:pt>
                <c:pt idx="39">
                  <c:v>8.1149855247542216E-2</c:v>
                </c:pt>
                <c:pt idx="40">
                  <c:v>0.10051338377580614</c:v>
                </c:pt>
                <c:pt idx="41">
                  <c:v>0.1131993967835212</c:v>
                </c:pt>
                <c:pt idx="42">
                  <c:v>0.11483844962699268</c:v>
                </c:pt>
                <c:pt idx="43">
                  <c:v>0.11487265521852991</c:v>
                </c:pt>
                <c:pt idx="44">
                  <c:v>0.11541417233678734</c:v>
                </c:pt>
                <c:pt idx="45">
                  <c:v>0.1272405551967124</c:v>
                </c:pt>
                <c:pt idx="46">
                  <c:v>0.13015345291587355</c:v>
                </c:pt>
                <c:pt idx="47">
                  <c:v>0.15695067787113579</c:v>
                </c:pt>
                <c:pt idx="48">
                  <c:v>0.16404601157850024</c:v>
                </c:pt>
                <c:pt idx="49">
                  <c:v>0.1771651741902425</c:v>
                </c:pt>
                <c:pt idx="50">
                  <c:v>0.1771651741902425</c:v>
                </c:pt>
                <c:pt idx="51">
                  <c:v>0.17725186556626704</c:v>
                </c:pt>
                <c:pt idx="52">
                  <c:v>0.17725186556626704</c:v>
                </c:pt>
                <c:pt idx="53">
                  <c:v>0.17802381830175124</c:v>
                </c:pt>
                <c:pt idx="54">
                  <c:v>0.19217447231842358</c:v>
                </c:pt>
                <c:pt idx="55">
                  <c:v>0.19217447231842358</c:v>
                </c:pt>
                <c:pt idx="56">
                  <c:v>0.19346426294156735</c:v>
                </c:pt>
                <c:pt idx="57">
                  <c:v>0.20657521307132315</c:v>
                </c:pt>
                <c:pt idx="58">
                  <c:v>0.20657521307132315</c:v>
                </c:pt>
                <c:pt idx="59">
                  <c:v>0.20657521307132315</c:v>
                </c:pt>
                <c:pt idx="60">
                  <c:v>0.20751103128100282</c:v>
                </c:pt>
                <c:pt idx="61">
                  <c:v>0.20900689271120593</c:v>
                </c:pt>
                <c:pt idx="62">
                  <c:v>0.21051946790853068</c:v>
                </c:pt>
                <c:pt idx="63">
                  <c:v>0.21088755771546278</c:v>
                </c:pt>
                <c:pt idx="64">
                  <c:v>0.21105677049319271</c:v>
                </c:pt>
                <c:pt idx="65">
                  <c:v>0.22204081514948062</c:v>
                </c:pt>
                <c:pt idx="66">
                  <c:v>0.22265807558415757</c:v>
                </c:pt>
                <c:pt idx="67">
                  <c:v>0.22559155278867998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78-469E-9C2E-4BAD7D37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66272"/>
        <c:axId val="1"/>
      </c:scatterChart>
      <c:valAx>
        <c:axId val="605966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662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16623154201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192629133808559"/>
          <c:w val="0.81152771418618908"/>
          <c:h val="0.7018478699186153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Active!$H$21:$H$932</c:f>
              <c:numCache>
                <c:formatCode>General</c:formatCode>
                <c:ptCount val="91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82-4763-8F3A-D0F80D6621D5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Active!$I$21:$I$932</c:f>
              <c:numCache>
                <c:formatCode>General</c:formatCode>
                <c:ptCount val="912"/>
                <c:pt idx="38">
                  <c:v>-3.0499200001941063E-2</c:v>
                </c:pt>
                <c:pt idx="39">
                  <c:v>-3.0499200001941063E-2</c:v>
                </c:pt>
                <c:pt idx="48">
                  <c:v>-1.3177600005292334E-2</c:v>
                </c:pt>
                <c:pt idx="159">
                  <c:v>-1.5345400002843235E-2</c:v>
                </c:pt>
                <c:pt idx="162">
                  <c:v>-1.3581999999587424E-2</c:v>
                </c:pt>
                <c:pt idx="168">
                  <c:v>-4.1673600004287437E-2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82-4763-8F3A-D0F80D6621D5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Active!$J$21:$J$932</c:f>
              <c:numCache>
                <c:formatCode>General</c:formatCode>
                <c:ptCount val="912"/>
                <c:pt idx="0">
                  <c:v>1.832779999676859E-2</c:v>
                </c:pt>
                <c:pt idx="1">
                  <c:v>2.1451200002047699E-2</c:v>
                </c:pt>
                <c:pt idx="2">
                  <c:v>7.9035999951884151E-3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1">
                  <c:v>-7.4233999985153787E-3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3">
                  <c:v>-1.5347799999290146E-2</c:v>
                </c:pt>
                <c:pt idx="34">
                  <c:v>-1.4647800002421718E-2</c:v>
                </c:pt>
                <c:pt idx="35">
                  <c:v>-1.5807399999175686E-2</c:v>
                </c:pt>
                <c:pt idx="36">
                  <c:v>-1.3390400003117975E-2</c:v>
                </c:pt>
                <c:pt idx="37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9">
                  <c:v>-1.4028800003870856E-2</c:v>
                </c:pt>
                <c:pt idx="50">
                  <c:v>-1.3928800006397069E-2</c:v>
                </c:pt>
                <c:pt idx="51">
                  <c:v>-1.3428800004476216E-2</c:v>
                </c:pt>
                <c:pt idx="52">
                  <c:v>-9.9868000033893622E-3</c:v>
                </c:pt>
                <c:pt idx="53">
                  <c:v>-8.2868000026792288E-3</c:v>
                </c:pt>
                <c:pt idx="54">
                  <c:v>-1.1169800003699493E-2</c:v>
                </c:pt>
                <c:pt idx="55">
                  <c:v>-1.0769799999252427E-2</c:v>
                </c:pt>
                <c:pt idx="56">
                  <c:v>-8.0698000019765459E-3</c:v>
                </c:pt>
                <c:pt idx="57">
                  <c:v>-1.2246400001458824E-2</c:v>
                </c:pt>
                <c:pt idx="58">
                  <c:v>-1.1246399997617118E-2</c:v>
                </c:pt>
                <c:pt idx="59">
                  <c:v>-1.112940000166418E-2</c:v>
                </c:pt>
                <c:pt idx="60">
                  <c:v>-1.082940000196686E-2</c:v>
                </c:pt>
                <c:pt idx="61">
                  <c:v>-1.1389000006602146E-2</c:v>
                </c:pt>
                <c:pt idx="62">
                  <c:v>-8.289000004879199E-3</c:v>
                </c:pt>
                <c:pt idx="63">
                  <c:v>-1.0404399996332359E-2</c:v>
                </c:pt>
                <c:pt idx="64">
                  <c:v>-9.3236000029719435E-3</c:v>
                </c:pt>
                <c:pt idx="65">
                  <c:v>-4.3798000042443164E-3</c:v>
                </c:pt>
                <c:pt idx="66">
                  <c:v>-6.5223999990848824E-3</c:v>
                </c:pt>
                <c:pt idx="67">
                  <c:v>-3.1420000013895333E-3</c:v>
                </c:pt>
                <c:pt idx="68">
                  <c:v>-8.6185999971348792E-3</c:v>
                </c:pt>
                <c:pt idx="69">
                  <c:v>2.8968000042368658E-3</c:v>
                </c:pt>
                <c:pt idx="70">
                  <c:v>2.3541999980807304E-3</c:v>
                </c:pt>
                <c:pt idx="71">
                  <c:v>4.1782000043895096E-3</c:v>
                </c:pt>
                <c:pt idx="72">
                  <c:v>5.8652000006986782E-3</c:v>
                </c:pt>
                <c:pt idx="73">
                  <c:v>1.1222599998291116E-2</c:v>
                </c:pt>
                <c:pt idx="74">
                  <c:v>1.402599999710219E-2</c:v>
                </c:pt>
                <c:pt idx="75">
                  <c:v>1.57171999962884E-2</c:v>
                </c:pt>
                <c:pt idx="77">
                  <c:v>1.8730399999185465E-2</c:v>
                </c:pt>
                <c:pt idx="78">
                  <c:v>1.9147399994835723E-2</c:v>
                </c:pt>
                <c:pt idx="79">
                  <c:v>1.9190599996363744E-2</c:v>
                </c:pt>
                <c:pt idx="82">
                  <c:v>2.092580000316957E-2</c:v>
                </c:pt>
                <c:pt idx="83">
                  <c:v>2.3387000001093838E-2</c:v>
                </c:pt>
                <c:pt idx="84">
                  <c:v>2.4148199998307973E-2</c:v>
                </c:pt>
                <c:pt idx="85">
                  <c:v>2.8437399996619206E-2</c:v>
                </c:pt>
                <c:pt idx="88">
                  <c:v>2.8608399996301159E-2</c:v>
                </c:pt>
                <c:pt idx="89">
                  <c:v>3.032099999836646E-2</c:v>
                </c:pt>
                <c:pt idx="91">
                  <c:v>3.0555999997886829E-2</c:v>
                </c:pt>
                <c:pt idx="92">
                  <c:v>2.6781199994729832E-2</c:v>
                </c:pt>
                <c:pt idx="93">
                  <c:v>3.1542400000034831E-2</c:v>
                </c:pt>
                <c:pt idx="94">
                  <c:v>2.8565799999341834E-2</c:v>
                </c:pt>
                <c:pt idx="97">
                  <c:v>3.1476799995289184E-2</c:v>
                </c:pt>
                <c:pt idx="98">
                  <c:v>3.1714600001578219E-2</c:v>
                </c:pt>
                <c:pt idx="99">
                  <c:v>3.2537999999476597E-2</c:v>
                </c:pt>
                <c:pt idx="111">
                  <c:v>3.0338600001414306E-2</c:v>
                </c:pt>
                <c:pt idx="112">
                  <c:v>3.0977999995229766E-2</c:v>
                </c:pt>
                <c:pt idx="113">
                  <c:v>3.2394999994721729E-2</c:v>
                </c:pt>
                <c:pt idx="114">
                  <c:v>3.3443599997553974E-2</c:v>
                </c:pt>
                <c:pt idx="117">
                  <c:v>2.7411600000050385E-2</c:v>
                </c:pt>
                <c:pt idx="118">
                  <c:v>2.6231200004986022E-2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82-4763-8F3A-D0F80D6621D5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Active!$K$21:$K$932</c:f>
              <c:numCache>
                <c:formatCode>General</c:formatCode>
                <c:ptCount val="912"/>
                <c:pt idx="76">
                  <c:v>1.2991000003239606E-2</c:v>
                </c:pt>
                <c:pt idx="80">
                  <c:v>2.530500000284519E-2</c:v>
                </c:pt>
                <c:pt idx="81">
                  <c:v>2.4244799998996314E-2</c:v>
                </c:pt>
                <c:pt idx="86">
                  <c:v>2.7793599998403806E-2</c:v>
                </c:pt>
                <c:pt idx="87">
                  <c:v>2.3016999999526888E-2</c:v>
                </c:pt>
                <c:pt idx="90">
                  <c:v>3.1177199998637661E-2</c:v>
                </c:pt>
                <c:pt idx="96">
                  <c:v>2.9992000003403518E-2</c:v>
                </c:pt>
                <c:pt idx="100">
                  <c:v>3.3059000001230743E-2</c:v>
                </c:pt>
                <c:pt idx="101">
                  <c:v>3.6190999868267681E-2</c:v>
                </c:pt>
                <c:pt idx="102">
                  <c:v>3.2288800168316811E-2</c:v>
                </c:pt>
                <c:pt idx="103">
                  <c:v>3.3699200212140568E-2</c:v>
                </c:pt>
                <c:pt idx="104">
                  <c:v>3.0083999838097952E-2</c:v>
                </c:pt>
                <c:pt idx="105">
                  <c:v>3.0284000000392552E-2</c:v>
                </c:pt>
                <c:pt idx="106">
                  <c:v>3.4301000123377889E-2</c:v>
                </c:pt>
                <c:pt idx="107">
                  <c:v>3.3641399939369876E-2</c:v>
                </c:pt>
                <c:pt idx="108">
                  <c:v>3.3941399997274857E-2</c:v>
                </c:pt>
                <c:pt idx="109">
                  <c:v>3.0698799913807306E-2</c:v>
                </c:pt>
                <c:pt idx="110">
                  <c:v>3.1998799997381866E-2</c:v>
                </c:pt>
                <c:pt idx="115">
                  <c:v>2.9534400004195049E-2</c:v>
                </c:pt>
                <c:pt idx="116">
                  <c:v>3.0054000002564862E-2</c:v>
                </c:pt>
                <c:pt idx="119">
                  <c:v>2.7090999996289611E-2</c:v>
                </c:pt>
                <c:pt idx="120">
                  <c:v>2.4891599990951363E-2</c:v>
                </c:pt>
                <c:pt idx="121">
                  <c:v>2.5381599996762816E-2</c:v>
                </c:pt>
                <c:pt idx="122">
                  <c:v>2.5891599994793069E-2</c:v>
                </c:pt>
                <c:pt idx="123">
                  <c:v>2.4748999996518251E-2</c:v>
                </c:pt>
                <c:pt idx="124">
                  <c:v>2.4838999997882638E-2</c:v>
                </c:pt>
                <c:pt idx="125">
                  <c:v>2.4948999998741783E-2</c:v>
                </c:pt>
                <c:pt idx="126">
                  <c:v>1.8732199998339638E-2</c:v>
                </c:pt>
                <c:pt idx="127">
                  <c:v>2.0979999993869569E-2</c:v>
                </c:pt>
                <c:pt idx="128">
                  <c:v>2.2879999996803235E-2</c:v>
                </c:pt>
                <c:pt idx="129">
                  <c:v>2.4981199996545911E-2</c:v>
                </c:pt>
                <c:pt idx="130">
                  <c:v>2.1473599997989368E-2</c:v>
                </c:pt>
                <c:pt idx="131">
                  <c:v>2.2273599992331583E-2</c:v>
                </c:pt>
                <c:pt idx="132">
                  <c:v>2.3773599998094141E-2</c:v>
                </c:pt>
                <c:pt idx="133">
                  <c:v>1.9385200001124758E-2</c:v>
                </c:pt>
                <c:pt idx="134">
                  <c:v>1.9952000002376735E-2</c:v>
                </c:pt>
                <c:pt idx="135">
                  <c:v>2.3278799992112909E-2</c:v>
                </c:pt>
                <c:pt idx="136">
                  <c:v>2.0575800001097377E-2</c:v>
                </c:pt>
                <c:pt idx="137">
                  <c:v>2.1245800002361648E-2</c:v>
                </c:pt>
                <c:pt idx="138">
                  <c:v>2.1883999994315673E-2</c:v>
                </c:pt>
                <c:pt idx="139">
                  <c:v>1.9323999993503094E-2</c:v>
                </c:pt>
                <c:pt idx="140">
                  <c:v>1.9723999997950159E-2</c:v>
                </c:pt>
                <c:pt idx="141">
                  <c:v>2.0023999997647479E-2</c:v>
                </c:pt>
                <c:pt idx="142">
                  <c:v>2.0164800000202376E-2</c:v>
                </c:pt>
                <c:pt idx="143">
                  <c:v>2.1977199998218566E-2</c:v>
                </c:pt>
                <c:pt idx="144">
                  <c:v>1.9371200003661215E-2</c:v>
                </c:pt>
                <c:pt idx="145">
                  <c:v>1.3556199999584351E-2</c:v>
                </c:pt>
                <c:pt idx="146">
                  <c:v>1.3836199999786913E-2</c:v>
                </c:pt>
                <c:pt idx="147">
                  <c:v>1.3956200004031416E-2</c:v>
                </c:pt>
                <c:pt idx="148">
                  <c:v>4.3404000025475398E-3</c:v>
                </c:pt>
                <c:pt idx="149">
                  <c:v>-1.142979999713134E-2</c:v>
                </c:pt>
                <c:pt idx="150">
                  <c:v>-1.1429799822508357E-2</c:v>
                </c:pt>
                <c:pt idx="151">
                  <c:v>-1.1429799822508357E-2</c:v>
                </c:pt>
                <c:pt idx="152">
                  <c:v>-8.5894000003463589E-3</c:v>
                </c:pt>
                <c:pt idx="153">
                  <c:v>-8.5893998984829523E-3</c:v>
                </c:pt>
                <c:pt idx="154">
                  <c:v>-8.5893998984829523E-3</c:v>
                </c:pt>
                <c:pt idx="155">
                  <c:v>-1.1472400125057902E-2</c:v>
                </c:pt>
                <c:pt idx="156">
                  <c:v>-1.1472400125057902E-2</c:v>
                </c:pt>
                <c:pt idx="157">
                  <c:v>-1.1472400001366623E-2</c:v>
                </c:pt>
                <c:pt idx="158">
                  <c:v>-1.3885799999115989E-2</c:v>
                </c:pt>
                <c:pt idx="160">
                  <c:v>-1.3605799998913426E-2</c:v>
                </c:pt>
                <c:pt idx="161">
                  <c:v>-1.3485800001944881E-2</c:v>
                </c:pt>
                <c:pt idx="163">
                  <c:v>-9.9819999959436245E-3</c:v>
                </c:pt>
                <c:pt idx="164">
                  <c:v>-1.3824600006046239E-2</c:v>
                </c:pt>
                <c:pt idx="165">
                  <c:v>-1.322519999666838E-2</c:v>
                </c:pt>
                <c:pt idx="166">
                  <c:v>-2.7452000002085697E-2</c:v>
                </c:pt>
                <c:pt idx="167">
                  <c:v>-2.7111999996122904E-2</c:v>
                </c:pt>
                <c:pt idx="169">
                  <c:v>-4.8237599999993108E-2</c:v>
                </c:pt>
                <c:pt idx="170">
                  <c:v>-5.1772600003459956E-2</c:v>
                </c:pt>
                <c:pt idx="171">
                  <c:v>-7.0251200006168801E-2</c:v>
                </c:pt>
                <c:pt idx="172">
                  <c:v>-0.23886619999393588</c:v>
                </c:pt>
                <c:pt idx="173">
                  <c:v>-0.23886619999393588</c:v>
                </c:pt>
                <c:pt idx="174">
                  <c:v>-7.4092199996812269E-2</c:v>
                </c:pt>
                <c:pt idx="175">
                  <c:v>-8.5674800000560936E-2</c:v>
                </c:pt>
                <c:pt idx="176">
                  <c:v>-0.10816380000323988</c:v>
                </c:pt>
                <c:pt idx="177">
                  <c:v>-0.11951759994553868</c:v>
                </c:pt>
                <c:pt idx="178">
                  <c:v>-0.12764819996664301</c:v>
                </c:pt>
                <c:pt idx="179">
                  <c:v>-0.12522479979816126</c:v>
                </c:pt>
                <c:pt idx="180">
                  <c:v>-0.12748920019657817</c:v>
                </c:pt>
                <c:pt idx="181">
                  <c:v>-0.12510460000339663</c:v>
                </c:pt>
                <c:pt idx="182">
                  <c:v>-0.14478119999694172</c:v>
                </c:pt>
                <c:pt idx="183">
                  <c:v>-0.14396460012358148</c:v>
                </c:pt>
                <c:pt idx="184">
                  <c:v>-0.15040999993652804</c:v>
                </c:pt>
                <c:pt idx="185">
                  <c:v>-0.1510476001421921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82-4763-8F3A-D0F80D6621D5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Active!$N$21:$N$932</c:f>
              <c:numCache>
                <c:formatCode>General</c:formatCode>
                <c:ptCount val="91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82-4763-8F3A-D0F80D6621D5}"/>
            </c:ext>
          </c:extLst>
        </c:ser>
        <c:ser>
          <c:idx val="8"/>
          <c:order val="5"/>
          <c:tx>
            <c:strRef>
              <c:f>Active!$AZ$1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Active!$AY$2:$AY$111</c:f>
              <c:numCache>
                <c:formatCode>General</c:formatCode>
                <c:ptCount val="110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  <c:pt idx="94">
                  <c:v>32000</c:v>
                </c:pt>
                <c:pt idx="95">
                  <c:v>32500</c:v>
                </c:pt>
                <c:pt idx="96">
                  <c:v>33000</c:v>
                </c:pt>
                <c:pt idx="97">
                  <c:v>33500</c:v>
                </c:pt>
                <c:pt idx="98">
                  <c:v>34000</c:v>
                </c:pt>
                <c:pt idx="99">
                  <c:v>34500</c:v>
                </c:pt>
                <c:pt idx="100">
                  <c:v>35000</c:v>
                </c:pt>
                <c:pt idx="101">
                  <c:v>35500</c:v>
                </c:pt>
                <c:pt idx="102">
                  <c:v>36000</c:v>
                </c:pt>
                <c:pt idx="103">
                  <c:v>36500</c:v>
                </c:pt>
                <c:pt idx="104">
                  <c:v>37000</c:v>
                </c:pt>
                <c:pt idx="105">
                  <c:v>37500</c:v>
                </c:pt>
                <c:pt idx="106">
                  <c:v>38000</c:v>
                </c:pt>
                <c:pt idx="107">
                  <c:v>38500</c:v>
                </c:pt>
                <c:pt idx="108">
                  <c:v>39000</c:v>
                </c:pt>
                <c:pt idx="109">
                  <c:v>39500</c:v>
                </c:pt>
              </c:numCache>
            </c:numRef>
          </c:xVal>
          <c:yVal>
            <c:numRef>
              <c:f>Active!$AZ$2:$AZ$111</c:f>
              <c:numCache>
                <c:formatCode>General</c:formatCode>
                <c:ptCount val="110"/>
                <c:pt idx="0">
                  <c:v>-1.5193817342974911E-2</c:v>
                </c:pt>
                <c:pt idx="1">
                  <c:v>-9.8342925228072087E-3</c:v>
                </c:pt>
                <c:pt idx="2">
                  <c:v>-5.0465804149641275E-3</c:v>
                </c:pt>
                <c:pt idx="3">
                  <c:v>-8.3055154139918819E-4</c:v>
                </c:pt>
                <c:pt idx="4">
                  <c:v>2.8180393893302014E-3</c:v>
                </c:pt>
                <c:pt idx="5">
                  <c:v>5.9078677290896192E-3</c:v>
                </c:pt>
                <c:pt idx="6">
                  <c:v>8.4522599131658313E-3</c:v>
                </c:pt>
                <c:pt idx="7">
                  <c:v>1.0469296804359658E-2</c:v>
                </c:pt>
                <c:pt idx="8">
                  <c:v>1.1981779140182995E-2</c:v>
                </c:pt>
                <c:pt idx="9">
                  <c:v>1.3017041793667361E-2</c:v>
                </c:pt>
                <c:pt idx="10">
                  <c:v>1.3606612794479115E-2</c:v>
                </c:pt>
                <c:pt idx="11">
                  <c:v>1.3785723777522758E-2</c:v>
                </c:pt>
                <c:pt idx="12">
                  <c:v>1.3592689550209286E-2</c:v>
                </c:pt>
                <c:pt idx="13">
                  <c:v>1.3068184438892214E-2</c:v>
                </c:pt>
                <c:pt idx="14">
                  <c:v>1.2254450698059388E-2</c:v>
                </c:pt>
                <c:pt idx="15">
                  <c:v>1.1194478567275817E-2</c:v>
                </c:pt>
                <c:pt idx="16">
                  <c:v>9.9311980700555278E-3</c:v>
                </c:pt>
                <c:pt idx="17">
                  <c:v>8.5067194777780561E-3</c:v>
                </c:pt>
                <c:pt idx="18">
                  <c:v>6.9616531536825571E-3</c:v>
                </c:pt>
                <c:pt idx="19">
                  <c:v>5.334531261708365E-3</c:v>
                </c:pt>
                <c:pt idx="20">
                  <c:v>3.6613447404939079E-3</c:v>
                </c:pt>
                <c:pt idx="21">
                  <c:v>1.9752001079433902E-3</c:v>
                </c:pt>
                <c:pt idx="22">
                  <c:v>3.0609294904382703E-4</c:v>
                </c:pt>
                <c:pt idx="23">
                  <c:v>-1.3192110981466547E-3</c:v>
                </c:pt>
                <c:pt idx="24">
                  <c:v>-2.8772011831915273E-3</c:v>
                </c:pt>
                <c:pt idx="25">
                  <c:v>-4.3475675329922164E-3</c:v>
                </c:pt>
                <c:pt idx="26">
                  <c:v>-5.7130855184359952E-3</c:v>
                </c:pt>
                <c:pt idx="27">
                  <c:v>-6.9594532938433221E-3</c:v>
                </c:pt>
                <c:pt idx="28">
                  <c:v>-8.075097415610577E-3</c:v>
                </c:pt>
                <c:pt idx="29">
                  <c:v>-9.050958949958908E-3</c:v>
                </c:pt>
                <c:pt idx="30">
                  <c:v>-9.8802704652044479E-3</c:v>
                </c:pt>
                <c:pt idx="31">
                  <c:v>-1.055833218735986E-2</c:v>
                </c:pt>
                <c:pt idx="32">
                  <c:v>-1.1082293624591351E-2</c:v>
                </c:pt>
                <c:pt idx="33">
                  <c:v>-1.1450945221367886E-2</c:v>
                </c:pt>
                <c:pt idx="34">
                  <c:v>-1.1664523125800338E-2</c:v>
                </c:pt>
                <c:pt idx="35">
                  <c:v>-1.1724528949332555E-2</c:v>
                </c:pt>
                <c:pt idx="36">
                  <c:v>-1.1633565450814586E-2</c:v>
                </c:pt>
                <c:pt idx="37">
                  <c:v>-1.1395188358971353E-2</c:v>
                </c:pt>
                <c:pt idx="38">
                  <c:v>-1.101377402471175E-2</c:v>
                </c:pt>
                <c:pt idx="39">
                  <c:v>-1.0494402232925859E-2</c:v>
                </c:pt>
                <c:pt idx="40">
                  <c:v>-9.8427532696301751E-3</c:v>
                </c:pt>
                <c:pt idx="41">
                  <c:v>-9.0650182053262224E-3</c:v>
                </c:pt>
                <c:pt idx="42">
                  <c:v>-8.1678212943211148E-3</c:v>
                </c:pt>
                <c:pt idx="43">
                  <c:v>-7.1581533820657128E-3</c:v>
                </c:pt>
                <c:pt idx="44">
                  <c:v>-6.0433152420316244E-3</c:v>
                </c:pt>
                <c:pt idx="45">
                  <c:v>-4.8308698177403908E-3</c:v>
                </c:pt>
                <c:pt idx="46">
                  <c:v>-3.5286024148784012E-3</c:v>
                </c:pt>
                <c:pt idx="47">
                  <c:v>-2.1444879661179916E-3</c:v>
                </c:pt>
                <c:pt idx="48">
                  <c:v>-6.8666457240643131E-4</c:v>
                </c:pt>
                <c:pt idx="49">
                  <c:v>8.3658739434830376E-4</c:v>
                </c:pt>
                <c:pt idx="50">
                  <c:v>2.4168612634606207E-3</c:v>
                </c:pt>
                <c:pt idx="51">
                  <c:v>4.0456356739589222E-3</c:v>
                </c:pt>
                <c:pt idx="52">
                  <c:v>5.7142823110669094E-3</c:v>
                </c:pt>
                <c:pt idx="53">
                  <c:v>7.4140701983682333E-3</c:v>
                </c:pt>
                <c:pt idx="54">
                  <c:v>9.1361669155354958E-3</c:v>
                </c:pt>
                <c:pt idx="55">
                  <c:v>1.0871637060025668E-2</c:v>
                </c:pt>
                <c:pt idx="56">
                  <c:v>1.2611438225974179E-2</c:v>
                </c:pt>
                <c:pt idx="57">
                  <c:v>1.4346414734434591E-2</c:v>
                </c:pt>
                <c:pt idx="58">
                  <c:v>1.6067289315793598E-2</c:v>
                </c:pt>
                <c:pt idx="59">
                  <c:v>1.7764652917198955E-2</c:v>
                </c:pt>
                <c:pt idx="60">
                  <c:v>1.9428952784728233E-2</c:v>
                </c:pt>
                <c:pt idx="61">
                  <c:v>2.1050478951370442E-2</c:v>
                </c:pt>
                <c:pt idx="62">
                  <c:v>2.2619349247355983E-2</c:v>
                </c:pt>
                <c:pt idx="63">
                  <c:v>2.4125492938777648E-2</c:v>
                </c:pt>
                <c:pt idx="64">
                  <c:v>2.5558633093806876E-2</c:v>
                </c:pt>
                <c:pt idx="65">
                  <c:v>2.6908267773364948E-2</c:v>
                </c:pt>
                <c:pt idx="66">
                  <c:v>2.8163650145357988E-2</c:v>
                </c:pt>
                <c:pt idx="67">
                  <c:v>2.9313767629236431E-2</c:v>
                </c:pt>
                <c:pt idx="68">
                  <c:v>3.0347320191651393E-2</c:v>
                </c:pt>
                <c:pt idx="69">
                  <c:v>3.1252697935487746E-2</c:v>
                </c:pt>
                <c:pt idx="70">
                  <c:v>3.20179581548704E-2</c:v>
                </c:pt>
                <c:pt idx="71">
                  <c:v>3.2630802069294723E-2</c:v>
                </c:pt>
                <c:pt idx="72">
                  <c:v>3.3078551502423337E-2</c:v>
                </c:pt>
                <c:pt idx="73">
                  <c:v>3.3348125836976265E-2</c:v>
                </c:pt>
                <c:pt idx="74">
                  <c:v>3.3426019658395673E-2</c:v>
                </c:pt>
                <c:pt idx="75">
                  <c:v>3.3298281598544241E-2</c:v>
                </c:pt>
                <c:pt idx="76">
                  <c:v>3.2950495008770085E-2</c:v>
                </c:pt>
                <c:pt idx="77">
                  <c:v>3.2367761231510694E-2</c:v>
                </c:pt>
                <c:pt idx="78">
                  <c:v>3.1534686403618499E-2</c:v>
                </c:pt>
                <c:pt idx="79">
                  <c:v>3.0435372914934242E-2</c:v>
                </c:pt>
                <c:pt idx="80">
                  <c:v>2.905341686417344E-2</c:v>
                </c:pt>
                <c:pt idx="81">
                  <c:v>2.7371913101756337E-2</c:v>
                </c:pt>
                <c:pt idx="82">
                  <c:v>2.5373469725057232E-2</c:v>
                </c:pt>
                <c:pt idx="83">
                  <c:v>2.3040234192275175E-2</c:v>
                </c:pt>
                <c:pt idx="84">
                  <c:v>2.0353933539615732E-2</c:v>
                </c:pt>
                <c:pt idx="85">
                  <c:v>1.7295931510188864E-2</c:v>
                </c:pt>
                <c:pt idx="86">
                  <c:v>1.3847305712574018E-2</c:v>
                </c:pt>
                <c:pt idx="87">
                  <c:v>9.9889481940474562E-3</c:v>
                </c:pt>
                <c:pt idx="88">
                  <c:v>5.701692999042593E-3</c:v>
                </c:pt>
                <c:pt idx="89">
                  <c:v>9.6647433622661094E-4</c:v>
                </c:pt>
                <c:pt idx="90">
                  <c:v>-4.2354811668319087E-3</c:v>
                </c:pt>
                <c:pt idx="91">
                  <c:v>-9.9224250614202147E-3</c:v>
                </c:pt>
                <c:pt idx="92">
                  <c:v>-1.6111818249078869E-2</c:v>
                </c:pt>
                <c:pt idx="93">
                  <c:v>-2.2820021683303909E-2</c:v>
                </c:pt>
                <c:pt idx="94">
                  <c:v>-3.0061947333849315E-2</c:v>
                </c:pt>
                <c:pt idx="95">
                  <c:v>-3.7850672525175835E-2</c:v>
                </c:pt>
                <c:pt idx="96">
                  <c:v>-4.6197023761793882E-2</c:v>
                </c:pt>
                <c:pt idx="97">
                  <c:v>-5.510913972167826E-2</c:v>
                </c:pt>
                <c:pt idx="98">
                  <c:v>-6.459202707700025E-2</c:v>
                </c:pt>
                <c:pt idx="99">
                  <c:v>-7.4647126903514077E-2</c:v>
                </c:pt>
                <c:pt idx="100">
                  <c:v>-8.5271913241572114E-2</c:v>
                </c:pt>
                <c:pt idx="101">
                  <c:v>-9.6459548324479463E-2</c:v>
                </c:pt>
                <c:pt idx="102">
                  <c:v>-0.10819862047212517</c:v>
                </c:pt>
                <c:pt idx="103">
                  <c:v>-0.12047299005548148</c:v>
                </c:pt>
                <c:pt idx="104">
                  <c:v>-0.13326176580784713</c:v>
                </c:pt>
                <c:pt idx="105">
                  <c:v>-0.14653942790583918</c:v>
                </c:pt>
                <c:pt idx="106">
                  <c:v>-0.16027610587202082</c:v>
                </c:pt>
                <c:pt idx="107">
                  <c:v>-0.17443800910995649</c:v>
                </c:pt>
                <c:pt idx="108">
                  <c:v>-0.18898799682320688</c:v>
                </c:pt>
                <c:pt idx="109">
                  <c:v>-0.20388626350516292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82-4763-8F3A-D0F80D662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6880"/>
        <c:axId val="1"/>
      </c:scatterChart>
      <c:valAx>
        <c:axId val="51363688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81267639953493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40369459122649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68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14379277356682"/>
          <c:y val="0.93103448275862066"/>
          <c:w val="0.53582636282614204"/>
          <c:h val="5.30503978779840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2.898550724637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58086086701239E-2"/>
          <c:y val="0.10766067316226943"/>
          <c:w val="0.85825675722953965"/>
          <c:h val="0.761906302379137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(8)'!$S$21:$S$967</c:f>
              <c:numCache>
                <c:formatCode>0.00E+00</c:formatCode>
                <c:ptCount val="947"/>
                <c:pt idx="0">
                  <c:v>5.1819222846517608E-3</c:v>
                </c:pt>
                <c:pt idx="1">
                  <c:v>5.6279274046994133E-3</c:v>
                </c:pt>
                <c:pt idx="2">
                  <c:v>2.7835673929632069E-3</c:v>
                </c:pt>
                <c:pt idx="3">
                  <c:v>3.6172898010423688E-3</c:v>
                </c:pt>
                <c:pt idx="4">
                  <c:v>4.1628470991332675E-3</c:v>
                </c:pt>
                <c:pt idx="5">
                  <c:v>2.1929615579348552E-3</c:v>
                </c:pt>
                <c:pt idx="6">
                  <c:v>5.4575792874330762E-3</c:v>
                </c:pt>
                <c:pt idx="7">
                  <c:v>8.202813269491396E-4</c:v>
                </c:pt>
                <c:pt idx="8">
                  <c:v>3.0310167629841751E-3</c:v>
                </c:pt>
                <c:pt idx="9">
                  <c:v>-8.5599198264185109E-4</c:v>
                </c:pt>
                <c:pt idx="10">
                  <c:v>3.5505937300583683E-3</c:v>
                </c:pt>
                <c:pt idx="11">
                  <c:v>-1.8208901461305282E-4</c:v>
                </c:pt>
                <c:pt idx="12">
                  <c:v>-3.499142621279077E-4</c:v>
                </c:pt>
                <c:pt idx="13">
                  <c:v>1.2555207070100603E-3</c:v>
                </c:pt>
                <c:pt idx="14">
                  <c:v>-4.076813174509232E-4</c:v>
                </c:pt>
                <c:pt idx="15">
                  <c:v>1.7647170851574565E-3</c:v>
                </c:pt>
                <c:pt idx="16">
                  <c:v>-4.7453775361175361E-3</c:v>
                </c:pt>
                <c:pt idx="17">
                  <c:v>-1.2325110516129716E-2</c:v>
                </c:pt>
                <c:pt idx="18">
                  <c:v>-1.3185029698283265E-2</c:v>
                </c:pt>
                <c:pt idx="19">
                  <c:v>-1.0768296771620542E-2</c:v>
                </c:pt>
                <c:pt idx="20">
                  <c:v>-1.1074539355797153E-2</c:v>
                </c:pt>
                <c:pt idx="21">
                  <c:v>-1.3996374545779865E-2</c:v>
                </c:pt>
                <c:pt idx="22">
                  <c:v>-1.4345212285491259E-2</c:v>
                </c:pt>
                <c:pt idx="23">
                  <c:v>-1.2253246827109369E-2</c:v>
                </c:pt>
                <c:pt idx="24">
                  <c:v>-7.5497969240116772E-3</c:v>
                </c:pt>
                <c:pt idx="25">
                  <c:v>-8.4342930827271748E-3</c:v>
                </c:pt>
                <c:pt idx="26">
                  <c:v>-1.0211192440352873E-2</c:v>
                </c:pt>
                <c:pt idx="27">
                  <c:v>-9.3956898029928931E-3</c:v>
                </c:pt>
                <c:pt idx="28">
                  <c:v>-8.257087954931859E-3</c:v>
                </c:pt>
                <c:pt idx="29">
                  <c:v>4.7366131144939011E-3</c:v>
                </c:pt>
                <c:pt idx="30">
                  <c:v>1.0087963110277015E-2</c:v>
                </c:pt>
                <c:pt idx="31">
                  <c:v>1.0227699562987823E-2</c:v>
                </c:pt>
                <c:pt idx="32">
                  <c:v>1.1869990780600685E-2</c:v>
                </c:pt>
                <c:pt idx="33">
                  <c:v>1.3443595432498588E-2</c:v>
                </c:pt>
                <c:pt idx="34">
                  <c:v>1.2359625595829829E-2</c:v>
                </c:pt>
                <c:pt idx="35">
                  <c:v>1.4553732029249644E-2</c:v>
                </c:pt>
                <c:pt idx="36">
                  <c:v>1.2815797838633097E-2</c:v>
                </c:pt>
                <c:pt idx="37">
                  <c:v>1.2370263868286338E-2</c:v>
                </c:pt>
                <c:pt idx="38">
                  <c:v>7.5924624635532317E-3</c:v>
                </c:pt>
                <c:pt idx="39">
                  <c:v>1.5326073424165115E-2</c:v>
                </c:pt>
                <c:pt idx="40">
                  <c:v>1.0999355259038904E-2</c:v>
                </c:pt>
                <c:pt idx="41">
                  <c:v>7.0965016030778705E-3</c:v>
                </c:pt>
                <c:pt idx="42">
                  <c:v>7.3882179130538017E-3</c:v>
                </c:pt>
                <c:pt idx="43">
                  <c:v>8.7979800203469571E-3</c:v>
                </c:pt>
                <c:pt idx="44">
                  <c:v>9.7320887646882293E-3</c:v>
                </c:pt>
                <c:pt idx="45">
                  <c:v>3.3564812423798884E-3</c:v>
                </c:pt>
                <c:pt idx="46">
                  <c:v>3.2752197336596844E-3</c:v>
                </c:pt>
                <c:pt idx="47">
                  <c:v>-4.9165753749729757E-3</c:v>
                </c:pt>
                <c:pt idx="48">
                  <c:v>-7.6069302244736736E-3</c:v>
                </c:pt>
                <c:pt idx="49">
                  <c:v>-1.1827763678418091E-2</c:v>
                </c:pt>
                <c:pt idx="50">
                  <c:v>-1.0827763674576385E-2</c:v>
                </c:pt>
                <c:pt idx="51">
                  <c:v>-1.1989868234748124E-2</c:v>
                </c:pt>
                <c:pt idx="52">
                  <c:v>-1.1789868232524592E-2</c:v>
                </c:pt>
                <c:pt idx="53">
                  <c:v>-1.8180649307847602E-2</c:v>
                </c:pt>
                <c:pt idx="54">
                  <c:v>-1.9228038383826751E-2</c:v>
                </c:pt>
                <c:pt idx="55">
                  <c:v>-1.7328038380893085E-2</c:v>
                </c:pt>
                <c:pt idx="56">
                  <c:v>-1.5538166812588405E-2</c:v>
                </c:pt>
                <c:pt idx="57">
                  <c:v>-2.2328788599045468E-2</c:v>
                </c:pt>
                <c:pt idx="58">
                  <c:v>-2.1528788604703253E-2</c:v>
                </c:pt>
                <c:pt idx="59">
                  <c:v>-2.0028788598940694E-2</c:v>
                </c:pt>
                <c:pt idx="60">
                  <c:v>-2.4093354358362906E-2</c:v>
                </c:pt>
                <c:pt idx="61">
                  <c:v>-2.1157393082790327E-2</c:v>
                </c:pt>
                <c:pt idx="62">
                  <c:v>-2.4258701373363944E-2</c:v>
                </c:pt>
                <c:pt idx="63">
                  <c:v>-2.3686104173197942E-2</c:v>
                </c:pt>
                <c:pt idx="64">
                  <c:v>-2.3092742973945091E-2</c:v>
                </c:pt>
                <c:pt idx="65">
                  <c:v>-2.7805922589555693E-2</c:v>
                </c:pt>
                <c:pt idx="66">
                  <c:v>-2.6166557589632017E-2</c:v>
                </c:pt>
                <c:pt idx="67">
                  <c:v>-2.9601550149378902E-2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5-4C33-A197-585F4CE5C74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(8)'!$X$2:$X$37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(8)'!$Y$2:$Y$37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5-4C33-A197-585F4CE5C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4480"/>
        <c:axId val="1"/>
      </c:scatterChart>
      <c:valAx>
        <c:axId val="6059944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1608245231032"/>
              <c:y val="0.900622856925492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7881619937694704E-3"/>
              <c:y val="0.42650190465322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4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302180685358255"/>
          <c:y val="0.94616977225672882"/>
          <c:w val="0.66510903426791279"/>
          <c:h val="0.987577639751552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3088273892234055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88321091884018E-2"/>
          <c:y val="0.14825581395348839"/>
          <c:w val="0.85661841593880683"/>
          <c:h val="0.729651162790697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(8)'!$S$21:$S$967</c:f>
              <c:numCache>
                <c:formatCode>0.00E+00</c:formatCode>
                <c:ptCount val="947"/>
                <c:pt idx="0">
                  <c:v>5.1819222846517608E-3</c:v>
                </c:pt>
                <c:pt idx="1">
                  <c:v>5.6279274046994133E-3</c:v>
                </c:pt>
                <c:pt idx="2">
                  <c:v>2.7835673929632069E-3</c:v>
                </c:pt>
                <c:pt idx="3">
                  <c:v>3.6172898010423688E-3</c:v>
                </c:pt>
                <c:pt idx="4">
                  <c:v>4.1628470991332675E-3</c:v>
                </c:pt>
                <c:pt idx="5">
                  <c:v>2.1929615579348552E-3</c:v>
                </c:pt>
                <c:pt idx="6">
                  <c:v>5.4575792874330762E-3</c:v>
                </c:pt>
                <c:pt idx="7">
                  <c:v>8.202813269491396E-4</c:v>
                </c:pt>
                <c:pt idx="8">
                  <c:v>3.0310167629841751E-3</c:v>
                </c:pt>
                <c:pt idx="9">
                  <c:v>-8.5599198264185109E-4</c:v>
                </c:pt>
                <c:pt idx="10">
                  <c:v>3.5505937300583683E-3</c:v>
                </c:pt>
                <c:pt idx="11">
                  <c:v>-1.8208901461305282E-4</c:v>
                </c:pt>
                <c:pt idx="12">
                  <c:v>-3.499142621279077E-4</c:v>
                </c:pt>
                <c:pt idx="13">
                  <c:v>1.2555207070100603E-3</c:v>
                </c:pt>
                <c:pt idx="14">
                  <c:v>-4.076813174509232E-4</c:v>
                </c:pt>
                <c:pt idx="15">
                  <c:v>1.7647170851574565E-3</c:v>
                </c:pt>
                <c:pt idx="16">
                  <c:v>-4.7453775361175361E-3</c:v>
                </c:pt>
                <c:pt idx="17">
                  <c:v>-1.2325110516129716E-2</c:v>
                </c:pt>
                <c:pt idx="18">
                  <c:v>-1.3185029698283265E-2</c:v>
                </c:pt>
                <c:pt idx="19">
                  <c:v>-1.0768296771620542E-2</c:v>
                </c:pt>
                <c:pt idx="20">
                  <c:v>-1.1074539355797153E-2</c:v>
                </c:pt>
                <c:pt idx="21">
                  <c:v>-1.3996374545779865E-2</c:v>
                </c:pt>
                <c:pt idx="22">
                  <c:v>-1.4345212285491259E-2</c:v>
                </c:pt>
                <c:pt idx="23">
                  <c:v>-1.2253246827109369E-2</c:v>
                </c:pt>
                <c:pt idx="24">
                  <c:v>-7.5497969240116772E-3</c:v>
                </c:pt>
                <c:pt idx="25">
                  <c:v>-8.4342930827271748E-3</c:v>
                </c:pt>
                <c:pt idx="26">
                  <c:v>-1.0211192440352873E-2</c:v>
                </c:pt>
                <c:pt idx="27">
                  <c:v>-9.3956898029928931E-3</c:v>
                </c:pt>
                <c:pt idx="28">
                  <c:v>-8.257087954931859E-3</c:v>
                </c:pt>
                <c:pt idx="29">
                  <c:v>4.7366131144939011E-3</c:v>
                </c:pt>
                <c:pt idx="30">
                  <c:v>1.0087963110277015E-2</c:v>
                </c:pt>
                <c:pt idx="31">
                  <c:v>1.0227699562987823E-2</c:v>
                </c:pt>
                <c:pt idx="32">
                  <c:v>1.1869990780600685E-2</c:v>
                </c:pt>
                <c:pt idx="33">
                  <c:v>1.3443595432498588E-2</c:v>
                </c:pt>
                <c:pt idx="34">
                  <c:v>1.2359625595829829E-2</c:v>
                </c:pt>
                <c:pt idx="35">
                  <c:v>1.4553732029249644E-2</c:v>
                </c:pt>
                <c:pt idx="36">
                  <c:v>1.2815797838633097E-2</c:v>
                </c:pt>
                <c:pt idx="37">
                  <c:v>1.2370263868286338E-2</c:v>
                </c:pt>
                <c:pt idx="38">
                  <c:v>7.5924624635532317E-3</c:v>
                </c:pt>
                <c:pt idx="39">
                  <c:v>1.5326073424165115E-2</c:v>
                </c:pt>
                <c:pt idx="40">
                  <c:v>1.0999355259038904E-2</c:v>
                </c:pt>
                <c:pt idx="41">
                  <c:v>7.0965016030778705E-3</c:v>
                </c:pt>
                <c:pt idx="42">
                  <c:v>7.3882179130538017E-3</c:v>
                </c:pt>
                <c:pt idx="43">
                  <c:v>8.7979800203469571E-3</c:v>
                </c:pt>
                <c:pt idx="44">
                  <c:v>9.7320887646882293E-3</c:v>
                </c:pt>
                <c:pt idx="45">
                  <c:v>3.3564812423798884E-3</c:v>
                </c:pt>
                <c:pt idx="46">
                  <c:v>3.2752197336596844E-3</c:v>
                </c:pt>
                <c:pt idx="47">
                  <c:v>-4.9165753749729757E-3</c:v>
                </c:pt>
                <c:pt idx="48">
                  <c:v>-7.6069302244736736E-3</c:v>
                </c:pt>
                <c:pt idx="49">
                  <c:v>-1.1827763678418091E-2</c:v>
                </c:pt>
                <c:pt idx="50">
                  <c:v>-1.0827763674576385E-2</c:v>
                </c:pt>
                <c:pt idx="51">
                  <c:v>-1.1989868234748124E-2</c:v>
                </c:pt>
                <c:pt idx="52">
                  <c:v>-1.1789868232524592E-2</c:v>
                </c:pt>
                <c:pt idx="53">
                  <c:v>-1.8180649307847602E-2</c:v>
                </c:pt>
                <c:pt idx="54">
                  <c:v>-1.9228038383826751E-2</c:v>
                </c:pt>
                <c:pt idx="55">
                  <c:v>-1.7328038380893085E-2</c:v>
                </c:pt>
                <c:pt idx="56">
                  <c:v>-1.5538166812588405E-2</c:v>
                </c:pt>
                <c:pt idx="57">
                  <c:v>-2.2328788599045468E-2</c:v>
                </c:pt>
                <c:pt idx="58">
                  <c:v>-2.1528788604703253E-2</c:v>
                </c:pt>
                <c:pt idx="59">
                  <c:v>-2.0028788598940694E-2</c:v>
                </c:pt>
                <c:pt idx="60">
                  <c:v>-2.4093354358362906E-2</c:v>
                </c:pt>
                <c:pt idx="61">
                  <c:v>-2.1157393082790327E-2</c:v>
                </c:pt>
                <c:pt idx="62">
                  <c:v>-2.4258701373363944E-2</c:v>
                </c:pt>
                <c:pt idx="63">
                  <c:v>-2.3686104173197942E-2</c:v>
                </c:pt>
                <c:pt idx="64">
                  <c:v>-2.3092742973945091E-2</c:v>
                </c:pt>
                <c:pt idx="65">
                  <c:v>-2.7805922589555693E-2</c:v>
                </c:pt>
                <c:pt idx="66">
                  <c:v>-2.6166557589632017E-2</c:v>
                </c:pt>
                <c:pt idx="67">
                  <c:v>-2.9601550149378902E-2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0-4DE4-8EE2-9D69F1F6A15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(8)'!$Y$2:$Y$37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C0-4DE4-8EE2-9D69F1F6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6448"/>
        <c:axId val="1"/>
      </c:scatterChart>
      <c:valAx>
        <c:axId val="605996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6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 from Qian's Quadratic fit</a:t>
            </a:r>
          </a:p>
        </c:rich>
      </c:tx>
      <c:layout>
        <c:manualLayout>
          <c:xMode val="edge"/>
          <c:yMode val="edge"/>
          <c:x val="0.18750019299058204"/>
          <c:y val="1.7341040462427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21664448157"/>
          <c:y val="0.10982674458479806"/>
          <c:w val="0.84191252038620923"/>
          <c:h val="0.71387383980118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(8)'!$S$20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(8)'!$F$21:$F$74</c:f>
              <c:numCache>
                <c:formatCode>General</c:formatCode>
                <c:ptCount val="54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</c:numCache>
            </c:numRef>
          </c:xVal>
          <c:yVal>
            <c:numRef>
              <c:f>'A (8)'!$S$21:$S$74</c:f>
              <c:numCache>
                <c:formatCode>0.00E+00</c:formatCode>
                <c:ptCount val="54"/>
                <c:pt idx="0">
                  <c:v>5.1819222846517608E-3</c:v>
                </c:pt>
                <c:pt idx="1">
                  <c:v>5.6279274046994133E-3</c:v>
                </c:pt>
                <c:pt idx="2">
                  <c:v>2.7835673929632069E-3</c:v>
                </c:pt>
                <c:pt idx="3">
                  <c:v>3.6172898010423688E-3</c:v>
                </c:pt>
                <c:pt idx="4">
                  <c:v>4.1628470991332675E-3</c:v>
                </c:pt>
                <c:pt idx="5">
                  <c:v>2.1929615579348552E-3</c:v>
                </c:pt>
                <c:pt idx="6">
                  <c:v>5.4575792874330762E-3</c:v>
                </c:pt>
                <c:pt idx="7">
                  <c:v>8.202813269491396E-4</c:v>
                </c:pt>
                <c:pt idx="8">
                  <c:v>3.0310167629841751E-3</c:v>
                </c:pt>
                <c:pt idx="9">
                  <c:v>-8.5599198264185109E-4</c:v>
                </c:pt>
                <c:pt idx="10">
                  <c:v>3.5505937300583683E-3</c:v>
                </c:pt>
                <c:pt idx="11">
                  <c:v>-1.8208901461305282E-4</c:v>
                </c:pt>
                <c:pt idx="12">
                  <c:v>-3.499142621279077E-4</c:v>
                </c:pt>
                <c:pt idx="13">
                  <c:v>1.2555207070100603E-3</c:v>
                </c:pt>
                <c:pt idx="14">
                  <c:v>-4.076813174509232E-4</c:v>
                </c:pt>
                <c:pt idx="15">
                  <c:v>1.7647170851574565E-3</c:v>
                </c:pt>
                <c:pt idx="16">
                  <c:v>-4.7453775361175361E-3</c:v>
                </c:pt>
                <c:pt idx="17">
                  <c:v>-1.2325110516129716E-2</c:v>
                </c:pt>
                <c:pt idx="18">
                  <c:v>-1.3185029698283265E-2</c:v>
                </c:pt>
                <c:pt idx="19">
                  <c:v>-1.0768296771620542E-2</c:v>
                </c:pt>
                <c:pt idx="20">
                  <c:v>-1.1074539355797153E-2</c:v>
                </c:pt>
                <c:pt idx="21">
                  <c:v>-1.3996374545779865E-2</c:v>
                </c:pt>
                <c:pt idx="22">
                  <c:v>-1.4345212285491259E-2</c:v>
                </c:pt>
                <c:pt idx="23">
                  <c:v>-1.2253246827109369E-2</c:v>
                </c:pt>
                <c:pt idx="24">
                  <c:v>-7.5497969240116772E-3</c:v>
                </c:pt>
                <c:pt idx="25">
                  <c:v>-8.4342930827271748E-3</c:v>
                </c:pt>
                <c:pt idx="26">
                  <c:v>-1.0211192440352873E-2</c:v>
                </c:pt>
                <c:pt idx="27">
                  <c:v>-9.3956898029928931E-3</c:v>
                </c:pt>
                <c:pt idx="28">
                  <c:v>-8.257087954931859E-3</c:v>
                </c:pt>
                <c:pt idx="29">
                  <c:v>4.7366131144939011E-3</c:v>
                </c:pt>
                <c:pt idx="30">
                  <c:v>1.0087963110277015E-2</c:v>
                </c:pt>
                <c:pt idx="31">
                  <c:v>1.0227699562987823E-2</c:v>
                </c:pt>
                <c:pt idx="32">
                  <c:v>1.1869990780600685E-2</c:v>
                </c:pt>
                <c:pt idx="33">
                  <c:v>1.3443595432498588E-2</c:v>
                </c:pt>
                <c:pt idx="34">
                  <c:v>1.2359625595829829E-2</c:v>
                </c:pt>
                <c:pt idx="35">
                  <c:v>1.4553732029249644E-2</c:v>
                </c:pt>
                <c:pt idx="36">
                  <c:v>1.2815797838633097E-2</c:v>
                </c:pt>
                <c:pt idx="37">
                  <c:v>1.2370263868286338E-2</c:v>
                </c:pt>
                <c:pt idx="38">
                  <c:v>7.5924624635532317E-3</c:v>
                </c:pt>
                <c:pt idx="39">
                  <c:v>1.5326073424165115E-2</c:v>
                </c:pt>
                <c:pt idx="40">
                  <c:v>1.0999355259038904E-2</c:v>
                </c:pt>
                <c:pt idx="41">
                  <c:v>7.0965016030778705E-3</c:v>
                </c:pt>
                <c:pt idx="42">
                  <c:v>7.3882179130538017E-3</c:v>
                </c:pt>
                <c:pt idx="43">
                  <c:v>8.7979800203469571E-3</c:v>
                </c:pt>
                <c:pt idx="44">
                  <c:v>9.7320887646882293E-3</c:v>
                </c:pt>
                <c:pt idx="45">
                  <c:v>3.3564812423798884E-3</c:v>
                </c:pt>
                <c:pt idx="46">
                  <c:v>3.2752197336596844E-3</c:v>
                </c:pt>
                <c:pt idx="47">
                  <c:v>-4.9165753749729757E-3</c:v>
                </c:pt>
                <c:pt idx="48">
                  <c:v>-7.6069302244736736E-3</c:v>
                </c:pt>
                <c:pt idx="49">
                  <c:v>-1.1827763678418091E-2</c:v>
                </c:pt>
                <c:pt idx="50">
                  <c:v>-1.0827763674576385E-2</c:v>
                </c:pt>
                <c:pt idx="51">
                  <c:v>-1.1989868234748124E-2</c:v>
                </c:pt>
                <c:pt idx="52">
                  <c:v>-1.1789868232524592E-2</c:v>
                </c:pt>
                <c:pt idx="53">
                  <c:v>-1.8180649307847602E-2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96-4E01-AF5B-E1572C6BD744}"/>
            </c:ext>
          </c:extLst>
        </c:ser>
        <c:ser>
          <c:idx val="1"/>
          <c:order val="1"/>
          <c:tx>
            <c:strRef>
              <c:f>'A (8)'!$T$20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(8)'!$X$2:$X$38</c:f>
              <c:numCache>
                <c:formatCode>General</c:formatCode>
                <c:ptCount val="37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(8)'!$Y$2:$Y$37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96-4E01-AF5B-E1572C6BD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2840"/>
        <c:axId val="1"/>
      </c:scatterChart>
      <c:valAx>
        <c:axId val="605992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284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558823529411764"/>
          <c:y val="0.9219653179190751"/>
          <c:w val="0.70772058823529416"/>
          <c:h val="0.991329479768786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159332824405491"/>
          <c:w val="0.81464298372241239"/>
          <c:h val="0.67256830915926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(8)'!$H$21:$H$967</c:f>
              <c:numCache>
                <c:formatCode>General</c:formatCode>
                <c:ptCount val="947"/>
                <c:pt idx="2">
                  <c:v>-1.192399999126792E-3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B2-442D-9836-696B72CD8510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(8)'!$D$22:$D$44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(8)'!$I$21:$I$967</c:f>
              <c:numCache>
                <c:formatCode>General</c:formatCode>
                <c:ptCount val="947"/>
                <c:pt idx="24">
                  <c:v>2.5354799996421207E-2</c:v>
                </c:pt>
                <c:pt idx="27">
                  <c:v>2.3529250000137836E-2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B2-442D-9836-696B72CD8510}"/>
            </c:ext>
          </c:extLst>
        </c:ser>
        <c:ser>
          <c:idx val="3"/>
          <c:order val="2"/>
          <c:tx>
            <c:strRef>
              <c:f>'A (8)'!$J$20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(8)'!$D$21:$D$44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(8)'!$J$21:$J$967</c:f>
              <c:numCache>
                <c:formatCode>General</c:formatCode>
                <c:ptCount val="947"/>
                <c:pt idx="1">
                  <c:v>4.4970000453758985E-4</c:v>
                </c:pt>
                <c:pt idx="20">
                  <c:v>1.1260800005402416E-2</c:v>
                </c:pt>
                <c:pt idx="21">
                  <c:v>1.1684149998473004E-2</c:v>
                </c:pt>
                <c:pt idx="22">
                  <c:v>1.4468199995462783E-2</c:v>
                </c:pt>
                <c:pt idx="23">
                  <c:v>2.0411299999977928E-2</c:v>
                </c:pt>
                <c:pt idx="25">
                  <c:v>2.4479550003889017E-2</c:v>
                </c:pt>
                <c:pt idx="26">
                  <c:v>2.270449999923585E-2</c:v>
                </c:pt>
                <c:pt idx="28">
                  <c:v>2.4678950001543853E-2</c:v>
                </c:pt>
                <c:pt idx="29">
                  <c:v>5.0040800000715535E-2</c:v>
                </c:pt>
                <c:pt idx="30">
                  <c:v>5.5415249997167848E-2</c:v>
                </c:pt>
                <c:pt idx="31">
                  <c:v>6.4730199999758042E-2</c:v>
                </c:pt>
                <c:pt idx="32">
                  <c:v>6.6526799993880559E-2</c:v>
                </c:pt>
                <c:pt idx="33">
                  <c:v>7.2481900002458133E-2</c:v>
                </c:pt>
                <c:pt idx="34">
                  <c:v>7.5814249998074956E-2</c:v>
                </c:pt>
                <c:pt idx="35">
                  <c:v>8.8308450001932215E-2</c:v>
                </c:pt>
                <c:pt idx="36">
                  <c:v>8.8251099994522519E-2</c:v>
                </c:pt>
                <c:pt idx="37">
                  <c:v>9.7274500003550202E-2</c:v>
                </c:pt>
                <c:pt idx="38">
                  <c:v>9.2499450001923833E-2</c:v>
                </c:pt>
                <c:pt idx="39">
                  <c:v>0.10120679999818094</c:v>
                </c:pt>
                <c:pt idx="40">
                  <c:v>0.10707710000133375</c:v>
                </c:pt>
                <c:pt idx="41">
                  <c:v>0.1090032499996596</c:v>
                </c:pt>
                <c:pt idx="42">
                  <c:v>0.11001619999296963</c:v>
                </c:pt>
                <c:pt idx="43">
                  <c:v>0.11144095000054222</c:v>
                </c:pt>
                <c:pt idx="44">
                  <c:v>0.11261199999717064</c:v>
                </c:pt>
                <c:pt idx="45">
                  <c:v>0.11127890000352636</c:v>
                </c:pt>
                <c:pt idx="46">
                  <c:v>0.11240920000273036</c:v>
                </c:pt>
                <c:pt idx="47">
                  <c:v>0.11513600000034785</c:v>
                </c:pt>
                <c:pt idx="48">
                  <c:v>0.11534129999927245</c:v>
                </c:pt>
                <c:pt idx="49">
                  <c:v>0.11656849999417318</c:v>
                </c:pt>
                <c:pt idx="50">
                  <c:v>0.11756849999801489</c:v>
                </c:pt>
                <c:pt idx="51">
                  <c:v>0.11644294999859994</c:v>
                </c:pt>
                <c:pt idx="52">
                  <c:v>0.11664295000082348</c:v>
                </c:pt>
                <c:pt idx="53">
                  <c:v>0.11057805000018561</c:v>
                </c:pt>
                <c:pt idx="54">
                  <c:v>0.11564219999854686</c:v>
                </c:pt>
                <c:pt idx="55">
                  <c:v>0.11754220000148052</c:v>
                </c:pt>
                <c:pt idx="56">
                  <c:v>0.11990379999770084</c:v>
                </c:pt>
                <c:pt idx="57">
                  <c:v>0.11908700000640238</c:v>
                </c:pt>
                <c:pt idx="58">
                  <c:v>0.11988700000074459</c:v>
                </c:pt>
                <c:pt idx="59">
                  <c:v>0.12138700000650715</c:v>
                </c:pt>
                <c:pt idx="60">
                  <c:v>0.11776069999905303</c:v>
                </c:pt>
                <c:pt idx="61">
                  <c:v>0.1214006000009249</c:v>
                </c:pt>
                <c:pt idx="62">
                  <c:v>0.11901534999924479</c:v>
                </c:pt>
                <c:pt idx="63">
                  <c:v>0.11976285000127973</c:v>
                </c:pt>
                <c:pt idx="64">
                  <c:v>0.12043669999548001</c:v>
                </c:pt>
                <c:pt idx="65">
                  <c:v>0.12106109999876935</c:v>
                </c:pt>
                <c:pt idx="66">
                  <c:v>0.1230068000004394</c:v>
                </c:pt>
                <c:pt idx="67">
                  <c:v>0.12103629999910481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B2-442D-9836-696B72CD8510}"/>
            </c:ext>
          </c:extLst>
        </c:ser>
        <c:ser>
          <c:idx val="4"/>
          <c:order val="3"/>
          <c:tx>
            <c:strRef>
              <c:f>'A (8)'!$K$20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(8)'!$K$21:$K$967</c:f>
              <c:numCache>
                <c:formatCode>General</c:formatCode>
                <c:ptCount val="947"/>
                <c:pt idx="0">
                  <c:v>0</c:v>
                </c:pt>
                <c:pt idx="3">
                  <c:v>-3.4349999623373151E-4</c:v>
                </c:pt>
                <c:pt idx="4">
                  <c:v>2.0619999850168824E-4</c:v>
                </c:pt>
                <c:pt idx="5">
                  <c:v>-1.3249999974505045E-3</c:v>
                </c:pt>
                <c:pt idx="6">
                  <c:v>2.9095999998389743E-3</c:v>
                </c:pt>
                <c:pt idx="7">
                  <c:v>-1.3168000004952773E-3</c:v>
                </c:pt>
                <c:pt idx="8">
                  <c:v>9.0734999685082585E-4</c:v>
                </c:pt>
                <c:pt idx="9">
                  <c:v>2.5774000023375265E-3</c:v>
                </c:pt>
                <c:pt idx="10">
                  <c:v>7.001550002314616E-3</c:v>
                </c:pt>
                <c:pt idx="11">
                  <c:v>3.4670000022742897E-3</c:v>
                </c:pt>
                <c:pt idx="12">
                  <c:v>4.8926000017672777E-3</c:v>
                </c:pt>
                <c:pt idx="13">
                  <c:v>6.5167499997187406E-3</c:v>
                </c:pt>
                <c:pt idx="14">
                  <c:v>5.3207000019028783E-3</c:v>
                </c:pt>
                <c:pt idx="15">
                  <c:v>7.5434499958646484E-3</c:v>
                </c:pt>
                <c:pt idx="16">
                  <c:v>8.2997499994235113E-3</c:v>
                </c:pt>
                <c:pt idx="17">
                  <c:v>9.9380500032566488E-3</c:v>
                </c:pt>
                <c:pt idx="18">
                  <c:v>9.0877499969792552E-3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B2-442D-9836-696B72CD8510}"/>
            </c:ext>
          </c:extLst>
        </c:ser>
        <c:ser>
          <c:idx val="2"/>
          <c:order val="4"/>
          <c:tx>
            <c:strRef>
              <c:f>'A (8)'!$L$20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(8)'!$L$21:$L$967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B2-442D-9836-696B72CD8510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(8)'!$M$21:$M$967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B2-442D-9836-696B72CD8510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(8)'!$N$21:$N$967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B2-442D-9836-696B72CD8510}"/>
            </c:ext>
          </c:extLst>
        </c:ser>
        <c:ser>
          <c:idx val="7"/>
          <c:order val="7"/>
          <c:tx>
            <c:strRef>
              <c:f>'A (8)'!$O$20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(8)'!$O$21:$O$967</c:f>
              <c:numCache>
                <c:formatCode>General</c:formatCode>
                <c:ptCount val="947"/>
                <c:pt idx="19">
                  <c:v>2.1521272801750251E-2</c:v>
                </c:pt>
                <c:pt idx="28">
                  <c:v>3.5157590164864347E-2</c:v>
                </c:pt>
                <c:pt idx="29">
                  <c:v>4.899720378424266E-2</c:v>
                </c:pt>
                <c:pt idx="30">
                  <c:v>4.9021510945317731E-2</c:v>
                </c:pt>
                <c:pt idx="31">
                  <c:v>5.8304636734078444E-2</c:v>
                </c:pt>
                <c:pt idx="32">
                  <c:v>5.8454899184360698E-2</c:v>
                </c:pt>
                <c:pt idx="33">
                  <c:v>6.264898934076818E-2</c:v>
                </c:pt>
                <c:pt idx="34">
                  <c:v>6.6743641110959456E-2</c:v>
                </c:pt>
                <c:pt idx="35">
                  <c:v>7.5838938836867362E-2</c:v>
                </c:pt>
                <c:pt idx="36">
                  <c:v>7.7268641856464634E-2</c:v>
                </c:pt>
                <c:pt idx="37">
                  <c:v>8.5073450303477932E-2</c:v>
                </c:pt>
                <c:pt idx="38">
                  <c:v>8.5075660045393839E-2</c:v>
                </c:pt>
                <c:pt idx="39">
                  <c:v>8.5855698941711994E-2</c:v>
                </c:pt>
                <c:pt idx="40">
                  <c:v>9.3797511387512036E-2</c:v>
                </c:pt>
                <c:pt idx="41">
                  <c:v>9.816617115527683E-2</c:v>
                </c:pt>
                <c:pt idx="42">
                  <c:v>9.8698718957012446E-2</c:v>
                </c:pt>
                <c:pt idx="43">
                  <c:v>9.8709767666592022E-2</c:v>
                </c:pt>
                <c:pt idx="44">
                  <c:v>9.8884337277949333E-2</c:v>
                </c:pt>
                <c:pt idx="45">
                  <c:v>0.10255692834220077</c:v>
                </c:pt>
                <c:pt idx="46">
                  <c:v>0.10342756665707147</c:v>
                </c:pt>
                <c:pt idx="47">
                  <c:v>0.11108211265380251</c:v>
                </c:pt>
                <c:pt idx="48">
                  <c:v>0.11305762192663089</c:v>
                </c:pt>
                <c:pt idx="49">
                  <c:v>0.11671695453938684</c:v>
                </c:pt>
                <c:pt idx="50">
                  <c:v>0.11671695453938684</c:v>
                </c:pt>
                <c:pt idx="51">
                  <c:v>0.11674126170046191</c:v>
                </c:pt>
                <c:pt idx="52">
                  <c:v>0.11674126170046191</c:v>
                </c:pt>
                <c:pt idx="53">
                  <c:v>0.11695781640822163</c:v>
                </c:pt>
                <c:pt idx="54">
                  <c:v>0.12097291746943996</c:v>
                </c:pt>
                <c:pt idx="55">
                  <c:v>0.12097291746943996</c:v>
                </c:pt>
                <c:pt idx="56">
                  <c:v>0.12134415411131373</c:v>
                </c:pt>
                <c:pt idx="57">
                  <c:v>0.12518026607734295</c:v>
                </c:pt>
                <c:pt idx="58">
                  <c:v>0.12518026607734295</c:v>
                </c:pt>
                <c:pt idx="59">
                  <c:v>0.12518026607734295</c:v>
                </c:pt>
                <c:pt idx="60">
                  <c:v>0.12545869355874828</c:v>
                </c:pt>
                <c:pt idx="61">
                  <c:v>0.12590506142576319</c:v>
                </c:pt>
                <c:pt idx="62">
                  <c:v>0.12635805851852583</c:v>
                </c:pt>
                <c:pt idx="63">
                  <c:v>0.12646854561432164</c:v>
                </c:pt>
                <c:pt idx="64">
                  <c:v>0.12651936967838767</c:v>
                </c:pt>
                <c:pt idx="65">
                  <c:v>0.1298604994552518</c:v>
                </c:pt>
                <c:pt idx="66">
                  <c:v>0.13005053726002053</c:v>
                </c:pt>
                <c:pt idx="67">
                  <c:v>0.13095653144554587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B2-442D-9836-696B72CD8510}"/>
            </c:ext>
          </c:extLst>
        </c:ser>
        <c:ser>
          <c:idx val="8"/>
          <c:order val="8"/>
          <c:tx>
            <c:strRef>
              <c:f>'A (8)'!$P$20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(8)'!$P$21:$P$967</c:f>
              <c:numCache>
                <c:formatCode>0.00E+00</c:formatCode>
                <c:ptCount val="947"/>
                <c:pt idx="0">
                  <c:v>-5.1819222846517608E-3</c:v>
                </c:pt>
                <c:pt idx="1">
                  <c:v>-5.1782274001618235E-3</c:v>
                </c:pt>
                <c:pt idx="2">
                  <c:v>-3.9759673920899989E-3</c:v>
                </c:pt>
                <c:pt idx="3">
                  <c:v>-3.9607897972761003E-3</c:v>
                </c:pt>
                <c:pt idx="4">
                  <c:v>-3.9566471006315792E-3</c:v>
                </c:pt>
                <c:pt idx="5">
                  <c:v>-3.5179615553853597E-3</c:v>
                </c:pt>
                <c:pt idx="6">
                  <c:v>-2.5479792875941023E-3</c:v>
                </c:pt>
                <c:pt idx="7">
                  <c:v>-2.1370813274444169E-3</c:v>
                </c:pt>
                <c:pt idx="8">
                  <c:v>-2.1236667661333492E-3</c:v>
                </c:pt>
                <c:pt idx="9">
                  <c:v>3.4333919849793776E-3</c:v>
                </c:pt>
                <c:pt idx="10">
                  <c:v>3.4509562722562477E-3</c:v>
                </c:pt>
                <c:pt idx="11">
                  <c:v>3.6490890168873425E-3</c:v>
                </c:pt>
                <c:pt idx="12">
                  <c:v>5.2425142638951854E-3</c:v>
                </c:pt>
                <c:pt idx="13">
                  <c:v>5.2612292927086803E-3</c:v>
                </c:pt>
                <c:pt idx="14">
                  <c:v>5.7283813193538015E-3</c:v>
                </c:pt>
                <c:pt idx="15">
                  <c:v>5.7787329107071919E-3</c:v>
                </c:pt>
                <c:pt idx="16">
                  <c:v>1.3045127535541047E-2</c:v>
                </c:pt>
                <c:pt idx="17">
                  <c:v>2.2263160519386364E-2</c:v>
                </c:pt>
                <c:pt idx="18">
                  <c:v>2.2272779695262521E-2</c:v>
                </c:pt>
                <c:pt idx="19">
                  <c:v>2.2280796772738129E-2</c:v>
                </c:pt>
                <c:pt idx="20">
                  <c:v>2.2335339361199569E-2</c:v>
                </c:pt>
                <c:pt idx="21">
                  <c:v>2.5680524544252868E-2</c:v>
                </c:pt>
                <c:pt idx="22">
                  <c:v>2.8813412280954041E-2</c:v>
                </c:pt>
                <c:pt idx="23">
                  <c:v>3.2664546827087297E-2</c:v>
                </c:pt>
                <c:pt idx="24">
                  <c:v>3.2904596920432884E-2</c:v>
                </c:pt>
                <c:pt idx="25">
                  <c:v>3.2913843086616192E-2</c:v>
                </c:pt>
                <c:pt idx="26">
                  <c:v>3.2915692439588723E-2</c:v>
                </c:pt>
                <c:pt idx="27">
                  <c:v>3.2924939803130729E-2</c:v>
                </c:pt>
                <c:pt idx="28">
                  <c:v>3.2936037956475712E-2</c:v>
                </c:pt>
                <c:pt idx="29">
                  <c:v>4.5304186886221634E-2</c:v>
                </c:pt>
                <c:pt idx="30">
                  <c:v>4.5327286886890833E-2</c:v>
                </c:pt>
                <c:pt idx="31">
                  <c:v>5.450250043677022E-2</c:v>
                </c:pt>
                <c:pt idx="32">
                  <c:v>5.4656809213279874E-2</c:v>
                </c:pt>
                <c:pt idx="33">
                  <c:v>5.9038304569959545E-2</c:v>
                </c:pt>
                <c:pt idx="34">
                  <c:v>6.3454624402245127E-2</c:v>
                </c:pt>
                <c:pt idx="35">
                  <c:v>7.3754717972682571E-2</c:v>
                </c:pt>
                <c:pt idx="36">
                  <c:v>7.5435302155889422E-2</c:v>
                </c:pt>
                <c:pt idx="37">
                  <c:v>8.4904236135263864E-2</c:v>
                </c:pt>
                <c:pt idx="38">
                  <c:v>8.4906987538370601E-2</c:v>
                </c:pt>
                <c:pt idx="39">
                  <c:v>8.5880726574015825E-2</c:v>
                </c:pt>
                <c:pt idx="40">
                  <c:v>9.6077744742294843E-2</c:v>
                </c:pt>
                <c:pt idx="41">
                  <c:v>0.10190674839658173</c:v>
                </c:pt>
                <c:pt idx="42">
                  <c:v>0.10262798207991583</c:v>
                </c:pt>
                <c:pt idx="43">
                  <c:v>0.10264296998019526</c:v>
                </c:pt>
                <c:pt idx="44">
                  <c:v>0.10287991123248241</c:v>
                </c:pt>
                <c:pt idx="45">
                  <c:v>0.10792241876114647</c:v>
                </c:pt>
                <c:pt idx="46">
                  <c:v>0.10913398026907067</c:v>
                </c:pt>
                <c:pt idx="47">
                  <c:v>0.12005257537532082</c:v>
                </c:pt>
                <c:pt idx="48">
                  <c:v>0.12294823022374612</c:v>
                </c:pt>
                <c:pt idx="49">
                  <c:v>0.12839626367259127</c:v>
                </c:pt>
                <c:pt idx="50">
                  <c:v>0.12839626367259127</c:v>
                </c:pt>
                <c:pt idx="51">
                  <c:v>0.12843281823334807</c:v>
                </c:pt>
                <c:pt idx="52">
                  <c:v>0.12843281823334807</c:v>
                </c:pt>
                <c:pt idx="53">
                  <c:v>0.12875869930803321</c:v>
                </c:pt>
                <c:pt idx="54">
                  <c:v>0.13487023838237361</c:v>
                </c:pt>
                <c:pt idx="55">
                  <c:v>0.13487023838237361</c:v>
                </c:pt>
                <c:pt idx="56">
                  <c:v>0.13544196681028925</c:v>
                </c:pt>
                <c:pt idx="57">
                  <c:v>0.14141578860544785</c:v>
                </c:pt>
                <c:pt idx="58">
                  <c:v>0.14141578860544785</c:v>
                </c:pt>
                <c:pt idx="59">
                  <c:v>0.14141578860544785</c:v>
                </c:pt>
                <c:pt idx="60">
                  <c:v>0.14185405435741594</c:v>
                </c:pt>
                <c:pt idx="61">
                  <c:v>0.14255799308371522</c:v>
                </c:pt>
                <c:pt idx="62">
                  <c:v>0.14327405137260874</c:v>
                </c:pt>
                <c:pt idx="63">
                  <c:v>0.14344895417447767</c:v>
                </c:pt>
                <c:pt idx="64">
                  <c:v>0.1435294429694251</c:v>
                </c:pt>
                <c:pt idx="65">
                  <c:v>0.14886702258832504</c:v>
                </c:pt>
                <c:pt idx="66">
                  <c:v>0.14917335759007141</c:v>
                </c:pt>
                <c:pt idx="67">
                  <c:v>0.15063785014848372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B2-442D-9836-696B72CD8510}"/>
            </c:ext>
          </c:extLst>
        </c:ser>
        <c:ser>
          <c:idx val="9"/>
          <c:order val="9"/>
          <c:tx>
            <c:strRef>
              <c:f>'A (8)'!$V$20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(8)'!$V$21:$V$967</c:f>
              <c:numCache>
                <c:formatCode>0.00E+00</c:formatCode>
                <c:ptCount val="947"/>
                <c:pt idx="0">
                  <c:v>-9.4544127719309243E-3</c:v>
                </c:pt>
                <c:pt idx="1">
                  <c:v>-9.4478984322625484E-3</c:v>
                </c:pt>
                <c:pt idx="2">
                  <c:v>-7.0060586853209362E-3</c:v>
                </c:pt>
                <c:pt idx="3">
                  <c:v>-6.9719693753977959E-3</c:v>
                </c:pt>
                <c:pt idx="4">
                  <c:v>-6.9626539802558774E-3</c:v>
                </c:pt>
                <c:pt idx="5">
                  <c:v>-5.9527588956505171E-3</c:v>
                </c:pt>
                <c:pt idx="6">
                  <c:v>-3.608080905527015E-3</c:v>
                </c:pt>
                <c:pt idx="7">
                  <c:v>-2.5934490372729493E-3</c:v>
                </c:pt>
                <c:pt idx="8">
                  <c:v>-2.5602769148161723E-3</c:v>
                </c:pt>
                <c:pt idx="9">
                  <c:v>9.1719366147646249E-3</c:v>
                </c:pt>
                <c:pt idx="10">
                  <c:v>9.1990490895142041E-3</c:v>
                </c:pt>
                <c:pt idx="11">
                  <c:v>9.4999233837174298E-3</c:v>
                </c:pt>
                <c:pt idx="12">
                  <c:v>1.159384833115046E-2</c:v>
                </c:pt>
                <c:pt idx="13">
                  <c:v>1.1615093966941131E-2</c:v>
                </c:pt>
                <c:pt idx="14">
                  <c:v>1.212135219989767E-2</c:v>
                </c:pt>
                <c:pt idx="15">
                  <c:v>1.2173197005889914E-2</c:v>
                </c:pt>
                <c:pt idx="16">
                  <c:v>1.5690404106066862E-2</c:v>
                </c:pt>
                <c:pt idx="17">
                  <c:v>1.8398701607122238E-2</c:v>
                </c:pt>
                <c:pt idx="18">
                  <c:v>1.8404505571907346E-2</c:v>
                </c:pt>
                <c:pt idx="19">
                  <c:v>1.8409349286668313E-2</c:v>
                </c:pt>
                <c:pt idx="20">
                  <c:v>1.844245746860862E-2</c:v>
                </c:pt>
                <c:pt idx="21">
                  <c:v>2.0998295454331545E-2</c:v>
                </c:pt>
                <c:pt idx="22">
                  <c:v>2.4304156181879359E-2</c:v>
                </c:pt>
                <c:pt idx="23">
                  <c:v>2.9381136585392403E-2</c:v>
                </c:pt>
                <c:pt idx="24">
                  <c:v>2.9726949755552044E-2</c:v>
                </c:pt>
                <c:pt idx="25">
                  <c:v>2.9740326888303425E-2</c:v>
                </c:pt>
                <c:pt idx="26">
                  <c:v>2.9743002990821926E-2</c:v>
                </c:pt>
                <c:pt idx="27">
                  <c:v>2.9756386881154673E-2</c:v>
                </c:pt>
                <c:pt idx="28">
                  <c:v>2.977245497553559E-2</c:v>
                </c:pt>
                <c:pt idx="29">
                  <c:v>4.9010706671168754E-2</c:v>
                </c:pt>
                <c:pt idx="30">
                  <c:v>4.9045053877762604E-2</c:v>
                </c:pt>
                <c:pt idx="31">
                  <c:v>6.0856322962604591E-2</c:v>
                </c:pt>
                <c:pt idx="32">
                  <c:v>6.1020022375674665E-2</c:v>
                </c:pt>
                <c:pt idx="33">
                  <c:v>6.5186974256208036E-2</c:v>
                </c:pt>
                <c:pt idx="34">
                  <c:v>6.8551838255954248E-2</c:v>
                </c:pt>
                <c:pt idx="35">
                  <c:v>7.4528441105658857E-2</c:v>
                </c:pt>
                <c:pt idx="36">
                  <c:v>7.5439300716666671E-2</c:v>
                </c:pt>
                <c:pt idx="37">
                  <c:v>8.1355280260029042E-2</c:v>
                </c:pt>
                <c:pt idx="38">
                  <c:v>8.1357298507217138E-2</c:v>
                </c:pt>
                <c:pt idx="39">
                  <c:v>8.2085143062819749E-2</c:v>
                </c:pt>
                <c:pt idx="40">
                  <c:v>9.1456249237276036E-2</c:v>
                </c:pt>
                <c:pt idx="41">
                  <c:v>9.8198445887783078E-2</c:v>
                </c:pt>
                <c:pt idx="42">
                  <c:v>9.9091258161039059E-2</c:v>
                </c:pt>
                <c:pt idx="43">
                  <c:v>9.9109931718868852E-2</c:v>
                </c:pt>
                <c:pt idx="44">
                  <c:v>9.9405773694611579E-2</c:v>
                </c:pt>
                <c:pt idx="45">
                  <c:v>0.10594637961436998</c:v>
                </c:pt>
                <c:pt idx="46">
                  <c:v>0.10757338948790034</c:v>
                </c:pt>
                <c:pt idx="47">
                  <c:v>0.12252398644275694</c:v>
                </c:pt>
                <c:pt idx="48">
                  <c:v>0.12640411824437298</c:v>
                </c:pt>
                <c:pt idx="49">
                  <c:v>0.13339652715073985</c:v>
                </c:pt>
                <c:pt idx="50">
                  <c:v>0.13339652715073985</c:v>
                </c:pt>
                <c:pt idx="51">
                  <c:v>0.13344177839200824</c:v>
                </c:pt>
                <c:pt idx="52">
                  <c:v>0.13344177839200824</c:v>
                </c:pt>
                <c:pt idx="53">
                  <c:v>0.13384410421313889</c:v>
                </c:pt>
                <c:pt idx="54">
                  <c:v>0.14100048927364833</c:v>
                </c:pt>
                <c:pt idx="55">
                  <c:v>0.14100048927364833</c:v>
                </c:pt>
                <c:pt idx="56">
                  <c:v>0.14163006281016643</c:v>
                </c:pt>
                <c:pt idx="57">
                  <c:v>0.14778460932448567</c:v>
                </c:pt>
                <c:pt idx="58">
                  <c:v>0.14778460932448567</c:v>
                </c:pt>
                <c:pt idx="59">
                  <c:v>0.14778460932448567</c:v>
                </c:pt>
                <c:pt idx="60">
                  <c:v>0.14820600088476504</c:v>
                </c:pt>
                <c:pt idx="61">
                  <c:v>0.14887445518230247</c:v>
                </c:pt>
                <c:pt idx="62">
                  <c:v>0.14954394545120803</c:v>
                </c:pt>
                <c:pt idx="63">
                  <c:v>0.14970588677005375</c:v>
                </c:pt>
                <c:pt idx="64">
                  <c:v>0.14978020302382689</c:v>
                </c:pt>
                <c:pt idx="65">
                  <c:v>0.15443150374048437</c:v>
                </c:pt>
                <c:pt idx="66">
                  <c:v>0.15468298132498531</c:v>
                </c:pt>
                <c:pt idx="67">
                  <c:v>0.15586433969412242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3B2-442D-9836-696B72CD8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8088"/>
        <c:axId val="1"/>
      </c:scatterChart>
      <c:valAx>
        <c:axId val="605998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6530363611089"/>
              <c:y val="0.8702089672419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893817697566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8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0903426791277258E-2"/>
          <c:y val="0.92625368731563418"/>
          <c:w val="0.99376947040498442"/>
          <c:h val="0.985250737463126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15.  CK Boo - [</a:t>
            </a:r>
          </a:p>
        </c:rich>
      </c:tx>
      <c:layout>
        <c:manualLayout>
          <c:xMode val="edge"/>
          <c:yMode val="edge"/>
          <c:x val="0.34267241379310343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5129178550901159"/>
          <c:w val="0.8318965517241379"/>
          <c:h val="0.69372818721205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(8)'!$G$21:$G$967</c:f>
              <c:numCache>
                <c:formatCode>General</c:formatCode>
                <c:ptCount val="947"/>
                <c:pt idx="0">
                  <c:v>0</c:v>
                </c:pt>
                <c:pt idx="1">
                  <c:v>4.4970000453758985E-4</c:v>
                </c:pt>
                <c:pt idx="2">
                  <c:v>-1.192399999126792E-3</c:v>
                </c:pt>
                <c:pt idx="3">
                  <c:v>-3.4349999623373151E-4</c:v>
                </c:pt>
                <c:pt idx="4">
                  <c:v>2.0619999850168824E-4</c:v>
                </c:pt>
                <c:pt idx="5">
                  <c:v>-1.3249999974505045E-3</c:v>
                </c:pt>
                <c:pt idx="6">
                  <c:v>2.9095999998389743E-3</c:v>
                </c:pt>
                <c:pt idx="7">
                  <c:v>-1.3168000004952773E-3</c:v>
                </c:pt>
                <c:pt idx="8">
                  <c:v>9.0734999685082585E-4</c:v>
                </c:pt>
                <c:pt idx="9">
                  <c:v>2.5774000023375265E-3</c:v>
                </c:pt>
                <c:pt idx="10">
                  <c:v>7.001550002314616E-3</c:v>
                </c:pt>
                <c:pt idx="11">
                  <c:v>3.4670000022742897E-3</c:v>
                </c:pt>
                <c:pt idx="12">
                  <c:v>4.8926000017672777E-3</c:v>
                </c:pt>
                <c:pt idx="13">
                  <c:v>6.5167499997187406E-3</c:v>
                </c:pt>
                <c:pt idx="14">
                  <c:v>5.3207000019028783E-3</c:v>
                </c:pt>
                <c:pt idx="15">
                  <c:v>7.5434499958646484E-3</c:v>
                </c:pt>
                <c:pt idx="16">
                  <c:v>8.2997499994235113E-3</c:v>
                </c:pt>
                <c:pt idx="17">
                  <c:v>9.9380500032566488E-3</c:v>
                </c:pt>
                <c:pt idx="18">
                  <c:v>9.0877499969792552E-3</c:v>
                </c:pt>
                <c:pt idx="19">
                  <c:v>1.1512500001117587E-2</c:v>
                </c:pt>
                <c:pt idx="20">
                  <c:v>1.1260800005402416E-2</c:v>
                </c:pt>
                <c:pt idx="21">
                  <c:v>1.1684149998473004E-2</c:v>
                </c:pt>
                <c:pt idx="22">
                  <c:v>1.4468199995462783E-2</c:v>
                </c:pt>
                <c:pt idx="23">
                  <c:v>2.0411299999977928E-2</c:v>
                </c:pt>
                <c:pt idx="24">
                  <c:v>2.5354799996421207E-2</c:v>
                </c:pt>
                <c:pt idx="25">
                  <c:v>2.4479550003889017E-2</c:v>
                </c:pt>
                <c:pt idx="26">
                  <c:v>2.270449999923585E-2</c:v>
                </c:pt>
                <c:pt idx="27">
                  <c:v>2.3529250000137836E-2</c:v>
                </c:pt>
                <c:pt idx="28">
                  <c:v>2.4678950001543853E-2</c:v>
                </c:pt>
                <c:pt idx="29">
                  <c:v>5.0040800000715535E-2</c:v>
                </c:pt>
                <c:pt idx="30">
                  <c:v>5.5415249997167848E-2</c:v>
                </c:pt>
                <c:pt idx="31">
                  <c:v>6.4730199999758042E-2</c:v>
                </c:pt>
                <c:pt idx="32">
                  <c:v>6.6526799993880559E-2</c:v>
                </c:pt>
                <c:pt idx="33">
                  <c:v>7.2481900002458133E-2</c:v>
                </c:pt>
                <c:pt idx="34">
                  <c:v>7.5814249998074956E-2</c:v>
                </c:pt>
                <c:pt idx="35">
                  <c:v>8.8308450001932215E-2</c:v>
                </c:pt>
                <c:pt idx="36">
                  <c:v>8.8251099994522519E-2</c:v>
                </c:pt>
                <c:pt idx="37">
                  <c:v>9.7274500003550202E-2</c:v>
                </c:pt>
                <c:pt idx="38">
                  <c:v>9.2499450001923833E-2</c:v>
                </c:pt>
                <c:pt idx="39">
                  <c:v>0.10120679999818094</c:v>
                </c:pt>
                <c:pt idx="40">
                  <c:v>0.10707710000133375</c:v>
                </c:pt>
                <c:pt idx="41">
                  <c:v>0.1090032499996596</c:v>
                </c:pt>
                <c:pt idx="42">
                  <c:v>0.11001619999296963</c:v>
                </c:pt>
                <c:pt idx="43">
                  <c:v>0.11144095000054222</c:v>
                </c:pt>
                <c:pt idx="44">
                  <c:v>0.11261199999717064</c:v>
                </c:pt>
                <c:pt idx="45">
                  <c:v>0.11127890000352636</c:v>
                </c:pt>
                <c:pt idx="46">
                  <c:v>0.11240920000273036</c:v>
                </c:pt>
                <c:pt idx="47">
                  <c:v>0.11513600000034785</c:v>
                </c:pt>
                <c:pt idx="48">
                  <c:v>0.11534129999927245</c:v>
                </c:pt>
                <c:pt idx="49">
                  <c:v>0.11656849999417318</c:v>
                </c:pt>
                <c:pt idx="50">
                  <c:v>0.11756849999801489</c:v>
                </c:pt>
                <c:pt idx="51">
                  <c:v>0.11644294999859994</c:v>
                </c:pt>
                <c:pt idx="52">
                  <c:v>0.11664295000082348</c:v>
                </c:pt>
                <c:pt idx="53">
                  <c:v>0.11057805000018561</c:v>
                </c:pt>
                <c:pt idx="54">
                  <c:v>0.11564219999854686</c:v>
                </c:pt>
                <c:pt idx="55">
                  <c:v>0.11754220000148052</c:v>
                </c:pt>
                <c:pt idx="56">
                  <c:v>0.11990379999770084</c:v>
                </c:pt>
                <c:pt idx="57">
                  <c:v>0.11908700000640238</c:v>
                </c:pt>
                <c:pt idx="58">
                  <c:v>0.11988700000074459</c:v>
                </c:pt>
                <c:pt idx="59">
                  <c:v>0.12138700000650715</c:v>
                </c:pt>
                <c:pt idx="60">
                  <c:v>0.11776069999905303</c:v>
                </c:pt>
                <c:pt idx="61">
                  <c:v>0.1214006000009249</c:v>
                </c:pt>
                <c:pt idx="62">
                  <c:v>0.11901534999924479</c:v>
                </c:pt>
                <c:pt idx="63">
                  <c:v>0.11976285000127973</c:v>
                </c:pt>
                <c:pt idx="64">
                  <c:v>0.12043669999548001</c:v>
                </c:pt>
                <c:pt idx="65">
                  <c:v>0.12106109999876935</c:v>
                </c:pt>
                <c:pt idx="66">
                  <c:v>0.1230068000004394</c:v>
                </c:pt>
                <c:pt idx="67">
                  <c:v>0.12103629999910481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94-42A7-85B2-0E2DE94D219A}"/>
            </c:ext>
          </c:extLst>
        </c:ser>
        <c:ser>
          <c:idx val="9"/>
          <c:order val="1"/>
          <c:tx>
            <c:strRef>
              <c:f>'A (8)'!$V$20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(8)'!$V$21:$V$967</c:f>
              <c:numCache>
                <c:formatCode>0.00E+00</c:formatCode>
                <c:ptCount val="947"/>
                <c:pt idx="0">
                  <c:v>-9.4544127719309243E-3</c:v>
                </c:pt>
                <c:pt idx="1">
                  <c:v>-9.4478984322625484E-3</c:v>
                </c:pt>
                <c:pt idx="2">
                  <c:v>-7.0060586853209362E-3</c:v>
                </c:pt>
                <c:pt idx="3">
                  <c:v>-6.9719693753977959E-3</c:v>
                </c:pt>
                <c:pt idx="4">
                  <c:v>-6.9626539802558774E-3</c:v>
                </c:pt>
                <c:pt idx="5">
                  <c:v>-5.9527588956505171E-3</c:v>
                </c:pt>
                <c:pt idx="6">
                  <c:v>-3.608080905527015E-3</c:v>
                </c:pt>
                <c:pt idx="7">
                  <c:v>-2.5934490372729493E-3</c:v>
                </c:pt>
                <c:pt idx="8">
                  <c:v>-2.5602769148161723E-3</c:v>
                </c:pt>
                <c:pt idx="9">
                  <c:v>9.1719366147646249E-3</c:v>
                </c:pt>
                <c:pt idx="10">
                  <c:v>9.1990490895142041E-3</c:v>
                </c:pt>
                <c:pt idx="11">
                  <c:v>9.4999233837174298E-3</c:v>
                </c:pt>
                <c:pt idx="12">
                  <c:v>1.159384833115046E-2</c:v>
                </c:pt>
                <c:pt idx="13">
                  <c:v>1.1615093966941131E-2</c:v>
                </c:pt>
                <c:pt idx="14">
                  <c:v>1.212135219989767E-2</c:v>
                </c:pt>
                <c:pt idx="15">
                  <c:v>1.2173197005889914E-2</c:v>
                </c:pt>
                <c:pt idx="16">
                  <c:v>1.5690404106066862E-2</c:v>
                </c:pt>
                <c:pt idx="17">
                  <c:v>1.8398701607122238E-2</c:v>
                </c:pt>
                <c:pt idx="18">
                  <c:v>1.8404505571907346E-2</c:v>
                </c:pt>
                <c:pt idx="19">
                  <c:v>1.8409349286668313E-2</c:v>
                </c:pt>
                <c:pt idx="20">
                  <c:v>1.844245746860862E-2</c:v>
                </c:pt>
                <c:pt idx="21">
                  <c:v>2.0998295454331545E-2</c:v>
                </c:pt>
                <c:pt idx="22">
                  <c:v>2.4304156181879359E-2</c:v>
                </c:pt>
                <c:pt idx="23">
                  <c:v>2.9381136585392403E-2</c:v>
                </c:pt>
                <c:pt idx="24">
                  <c:v>2.9726949755552044E-2</c:v>
                </c:pt>
                <c:pt idx="25">
                  <c:v>2.9740326888303425E-2</c:v>
                </c:pt>
                <c:pt idx="26">
                  <c:v>2.9743002990821926E-2</c:v>
                </c:pt>
                <c:pt idx="27">
                  <c:v>2.9756386881154673E-2</c:v>
                </c:pt>
                <c:pt idx="28">
                  <c:v>2.977245497553559E-2</c:v>
                </c:pt>
                <c:pt idx="29">
                  <c:v>4.9010706671168754E-2</c:v>
                </c:pt>
                <c:pt idx="30">
                  <c:v>4.9045053877762604E-2</c:v>
                </c:pt>
                <c:pt idx="31">
                  <c:v>6.0856322962604591E-2</c:v>
                </c:pt>
                <c:pt idx="32">
                  <c:v>6.1020022375674665E-2</c:v>
                </c:pt>
                <c:pt idx="33">
                  <c:v>6.5186974256208036E-2</c:v>
                </c:pt>
                <c:pt idx="34">
                  <c:v>6.8551838255954248E-2</c:v>
                </c:pt>
                <c:pt idx="35">
                  <c:v>7.4528441105658857E-2</c:v>
                </c:pt>
                <c:pt idx="36">
                  <c:v>7.5439300716666671E-2</c:v>
                </c:pt>
                <c:pt idx="37">
                  <c:v>8.1355280260029042E-2</c:v>
                </c:pt>
                <c:pt idx="38">
                  <c:v>8.1357298507217138E-2</c:v>
                </c:pt>
                <c:pt idx="39">
                  <c:v>8.2085143062819749E-2</c:v>
                </c:pt>
                <c:pt idx="40">
                  <c:v>9.1456249237276036E-2</c:v>
                </c:pt>
                <c:pt idx="41">
                  <c:v>9.8198445887783078E-2</c:v>
                </c:pt>
                <c:pt idx="42">
                  <c:v>9.9091258161039059E-2</c:v>
                </c:pt>
                <c:pt idx="43">
                  <c:v>9.9109931718868852E-2</c:v>
                </c:pt>
                <c:pt idx="44">
                  <c:v>9.9405773694611579E-2</c:v>
                </c:pt>
                <c:pt idx="45">
                  <c:v>0.10594637961436998</c:v>
                </c:pt>
                <c:pt idx="46">
                  <c:v>0.10757338948790034</c:v>
                </c:pt>
                <c:pt idx="47">
                  <c:v>0.12252398644275694</c:v>
                </c:pt>
                <c:pt idx="48">
                  <c:v>0.12640411824437298</c:v>
                </c:pt>
                <c:pt idx="49">
                  <c:v>0.13339652715073985</c:v>
                </c:pt>
                <c:pt idx="50">
                  <c:v>0.13339652715073985</c:v>
                </c:pt>
                <c:pt idx="51">
                  <c:v>0.13344177839200824</c:v>
                </c:pt>
                <c:pt idx="52">
                  <c:v>0.13344177839200824</c:v>
                </c:pt>
                <c:pt idx="53">
                  <c:v>0.13384410421313889</c:v>
                </c:pt>
                <c:pt idx="54">
                  <c:v>0.14100048927364833</c:v>
                </c:pt>
                <c:pt idx="55">
                  <c:v>0.14100048927364833</c:v>
                </c:pt>
                <c:pt idx="56">
                  <c:v>0.14163006281016643</c:v>
                </c:pt>
                <c:pt idx="57">
                  <c:v>0.14778460932448567</c:v>
                </c:pt>
                <c:pt idx="58">
                  <c:v>0.14778460932448567</c:v>
                </c:pt>
                <c:pt idx="59">
                  <c:v>0.14778460932448567</c:v>
                </c:pt>
                <c:pt idx="60">
                  <c:v>0.14820600088476504</c:v>
                </c:pt>
                <c:pt idx="61">
                  <c:v>0.14887445518230247</c:v>
                </c:pt>
                <c:pt idx="62">
                  <c:v>0.14954394545120803</c:v>
                </c:pt>
                <c:pt idx="63">
                  <c:v>0.14970588677005375</c:v>
                </c:pt>
                <c:pt idx="64">
                  <c:v>0.14978020302382689</c:v>
                </c:pt>
                <c:pt idx="65">
                  <c:v>0.15443150374048437</c:v>
                </c:pt>
                <c:pt idx="66">
                  <c:v>0.15468298132498531</c:v>
                </c:pt>
                <c:pt idx="67">
                  <c:v>0.15586433969412242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94-42A7-85B2-0E2DE94D2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1624"/>
        <c:axId val="1"/>
      </c:scatterChart>
      <c:valAx>
        <c:axId val="513611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1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Kalci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(4)'!$H$21:$H$271</c:f>
              <c:numCache>
                <c:formatCode>General</c:formatCode>
                <c:ptCount val="251"/>
                <c:pt idx="0">
                  <c:v>1.7263499976252206E-3</c:v>
                </c:pt>
                <c:pt idx="1">
                  <c:v>4.8513000001548789E-3</c:v>
                </c:pt>
                <c:pt idx="5">
                  <c:v>0</c:v>
                </c:pt>
                <c:pt idx="6">
                  <c:v>4.4970000453758985E-4</c:v>
                </c:pt>
                <c:pt idx="7">
                  <c:v>-1.192399999126792E-3</c:v>
                </c:pt>
                <c:pt idx="8">
                  <c:v>-3.4349999623373151E-4</c:v>
                </c:pt>
                <c:pt idx="9">
                  <c:v>2.0619999850168824E-4</c:v>
                </c:pt>
                <c:pt idx="10">
                  <c:v>-1.3249999974505045E-3</c:v>
                </c:pt>
                <c:pt idx="11">
                  <c:v>2.9095999998389743E-3</c:v>
                </c:pt>
                <c:pt idx="12">
                  <c:v>-1.3168000004952773E-3</c:v>
                </c:pt>
                <c:pt idx="13">
                  <c:v>9.0734999685082585E-4</c:v>
                </c:pt>
                <c:pt idx="14">
                  <c:v>2.5774000023375265E-3</c:v>
                </c:pt>
                <c:pt idx="15">
                  <c:v>7.001550002314616E-3</c:v>
                </c:pt>
                <c:pt idx="16">
                  <c:v>3.4670000022742897E-3</c:v>
                </c:pt>
                <c:pt idx="17">
                  <c:v>4.8926000017672777E-3</c:v>
                </c:pt>
                <c:pt idx="18">
                  <c:v>6.5167499997187406E-3</c:v>
                </c:pt>
                <c:pt idx="19">
                  <c:v>5.3207000019028783E-3</c:v>
                </c:pt>
                <c:pt idx="20">
                  <c:v>7.5434499958646484E-3</c:v>
                </c:pt>
                <c:pt idx="22">
                  <c:v>8.2997499994235113E-3</c:v>
                </c:pt>
                <c:pt idx="23">
                  <c:v>1.1217899998882785E-2</c:v>
                </c:pt>
                <c:pt idx="24">
                  <c:v>1.0292350001691375E-2</c:v>
                </c:pt>
                <c:pt idx="25">
                  <c:v>1.0242049997032154E-2</c:v>
                </c:pt>
                <c:pt idx="26">
                  <c:v>1.1416499997721985E-2</c:v>
                </c:pt>
                <c:pt idx="27">
                  <c:v>9.5618000050308183E-3</c:v>
                </c:pt>
                <c:pt idx="28">
                  <c:v>1.0136250006326009E-2</c:v>
                </c:pt>
                <c:pt idx="29">
                  <c:v>9.1859500025748275E-3</c:v>
                </c:pt>
                <c:pt idx="30">
                  <c:v>1.1535650002770126E-2</c:v>
                </c:pt>
                <c:pt idx="31">
                  <c:v>1.0876799999095965E-2</c:v>
                </c:pt>
                <c:pt idx="32">
                  <c:v>8.9636000047903508E-3</c:v>
                </c:pt>
                <c:pt idx="33">
                  <c:v>9.9380500032566488E-3</c:v>
                </c:pt>
                <c:pt idx="34">
                  <c:v>9.0877499969792552E-3</c:v>
                </c:pt>
                <c:pt idx="35">
                  <c:v>1.1512500001117587E-2</c:v>
                </c:pt>
                <c:pt idx="36">
                  <c:v>1.1260800005402416E-2</c:v>
                </c:pt>
                <c:pt idx="38">
                  <c:v>7.9945000034058467E-3</c:v>
                </c:pt>
                <c:pt idx="39">
                  <c:v>3.2186499956878833E-3</c:v>
                </c:pt>
                <c:pt idx="40">
                  <c:v>1.1679399998683948E-2</c:v>
                </c:pt>
                <c:pt idx="41">
                  <c:v>1.0051849996671081E-2</c:v>
                </c:pt>
                <c:pt idx="42">
                  <c:v>7.7386500051943585E-3</c:v>
                </c:pt>
                <c:pt idx="43">
                  <c:v>1.1684149998473004E-2</c:v>
                </c:pt>
                <c:pt idx="44">
                  <c:v>1.5820699998585042E-2</c:v>
                </c:pt>
                <c:pt idx="45">
                  <c:v>1.4468199995462783E-2</c:v>
                </c:pt>
                <c:pt idx="46">
                  <c:v>2.1012899997003842E-2</c:v>
                </c:pt>
                <c:pt idx="47">
                  <c:v>2.0411299999977928E-2</c:v>
                </c:pt>
                <c:pt idx="48">
                  <c:v>2.5354799996421207E-2</c:v>
                </c:pt>
                <c:pt idx="49">
                  <c:v>2.4479550003889017E-2</c:v>
                </c:pt>
                <c:pt idx="50">
                  <c:v>2.270449999923585E-2</c:v>
                </c:pt>
                <c:pt idx="51">
                  <c:v>2.3529250000137836E-2</c:v>
                </c:pt>
                <c:pt idx="52">
                  <c:v>2.4678950001543853E-2</c:v>
                </c:pt>
                <c:pt idx="53">
                  <c:v>2.424800000153482E-2</c:v>
                </c:pt>
                <c:pt idx="55">
                  <c:v>3.2937049996689893E-2</c:v>
                </c:pt>
                <c:pt idx="56">
                  <c:v>3.0811500000709202E-2</c:v>
                </c:pt>
                <c:pt idx="57">
                  <c:v>3.4356199998001102E-2</c:v>
                </c:pt>
                <c:pt idx="58">
                  <c:v>2.8881149999506306E-2</c:v>
                </c:pt>
                <c:pt idx="59">
                  <c:v>4.3312100002367515E-2</c:v>
                </c:pt>
                <c:pt idx="60">
                  <c:v>4.2786550002347212E-2</c:v>
                </c:pt>
                <c:pt idx="61">
                  <c:v>4.5168550001108088E-2</c:v>
                </c:pt>
                <c:pt idx="62">
                  <c:v>5.0040800000715535E-2</c:v>
                </c:pt>
                <c:pt idx="63">
                  <c:v>5.5415249997167848E-2</c:v>
                </c:pt>
                <c:pt idx="64">
                  <c:v>6.4730199999758042E-2</c:v>
                </c:pt>
                <c:pt idx="65">
                  <c:v>6.6526799993880559E-2</c:v>
                </c:pt>
                <c:pt idx="67">
                  <c:v>7.2481900002458133E-2</c:v>
                </c:pt>
                <c:pt idx="68">
                  <c:v>7.2906649998913053E-2</c:v>
                </c:pt>
                <c:pt idx="69">
                  <c:v>7.5814249998074956E-2</c:v>
                </c:pt>
                <c:pt idx="70">
                  <c:v>8.8308450001932215E-2</c:v>
                </c:pt>
                <c:pt idx="71">
                  <c:v>8.8251099994522519E-2</c:v>
                </c:pt>
                <c:pt idx="72">
                  <c:v>8.7202850001631305E-2</c:v>
                </c:pt>
                <c:pt idx="73">
                  <c:v>8.9846950002538506E-2</c:v>
                </c:pt>
                <c:pt idx="74">
                  <c:v>9.0791050002735574E-2</c:v>
                </c:pt>
                <c:pt idx="75">
                  <c:v>9.7464149999723304E-2</c:v>
                </c:pt>
                <c:pt idx="76">
                  <c:v>9.7274500003550202E-2</c:v>
                </c:pt>
                <c:pt idx="77">
                  <c:v>9.2499450001923833E-2</c:v>
                </c:pt>
                <c:pt idx="78">
                  <c:v>9.8123399999167304E-2</c:v>
                </c:pt>
                <c:pt idx="79">
                  <c:v>9.9896449995867442E-2</c:v>
                </c:pt>
                <c:pt idx="80">
                  <c:v>0.10120679999818094</c:v>
                </c:pt>
                <c:pt idx="81">
                  <c:v>0.10288269999728072</c:v>
                </c:pt>
                <c:pt idx="82">
                  <c:v>9.9228799997945316E-2</c:v>
                </c:pt>
                <c:pt idx="83">
                  <c:v>0.10417289999895729</c:v>
                </c:pt>
                <c:pt idx="84">
                  <c:v>0.1011978500027908</c:v>
                </c:pt>
                <c:pt idx="88">
                  <c:v>0.10749624999880325</c:v>
                </c:pt>
                <c:pt idx="89">
                  <c:v>0.10832119999395218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53-4CEE-814E-9ADA275F9F34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(4)'!$D$22:$D$44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(4)'!$I$21:$I$271</c:f>
              <c:numCache>
                <c:formatCode>General</c:formatCode>
                <c:ptCount val="251"/>
                <c:pt idx="2">
                  <c:v>-7.6330000010784715E-3</c:v>
                </c:pt>
                <c:pt idx="3">
                  <c:v>-4.4100001105107367E-5</c:v>
                </c:pt>
                <c:pt idx="4">
                  <c:v>3.2725149998441339E-2</c:v>
                </c:pt>
                <c:pt idx="21">
                  <c:v>7.7997500047786161E-3</c:v>
                </c:pt>
                <c:pt idx="54">
                  <c:v>2.6122399998712353E-2</c:v>
                </c:pt>
                <c:pt idx="66">
                  <c:v>6.6368950007017702E-2</c:v>
                </c:pt>
                <c:pt idx="85">
                  <c:v>0.10616035000566626</c:v>
                </c:pt>
                <c:pt idx="86">
                  <c:v>0.1054807000036817</c:v>
                </c:pt>
                <c:pt idx="87">
                  <c:v>0.10707710000133375</c:v>
                </c:pt>
                <c:pt idx="90">
                  <c:v>0.10894294999889098</c:v>
                </c:pt>
                <c:pt idx="91">
                  <c:v>0.1086866999976337</c:v>
                </c:pt>
                <c:pt idx="92">
                  <c:v>0.11236115000065183</c:v>
                </c:pt>
                <c:pt idx="93">
                  <c:v>0.11043559999961872</c:v>
                </c:pt>
                <c:pt idx="94">
                  <c:v>0.1090032499996596</c:v>
                </c:pt>
                <c:pt idx="95">
                  <c:v>0.11001619999296963</c:v>
                </c:pt>
                <c:pt idx="96">
                  <c:v>0.11144095000054222</c:v>
                </c:pt>
                <c:pt idx="97">
                  <c:v>0.11261199999717064</c:v>
                </c:pt>
                <c:pt idx="98">
                  <c:v>0.11127890000352636</c:v>
                </c:pt>
                <c:pt idx="99">
                  <c:v>0.11240920000273036</c:v>
                </c:pt>
                <c:pt idx="100">
                  <c:v>0.11513600000034785</c:v>
                </c:pt>
                <c:pt idx="101">
                  <c:v>0.11534129999927245</c:v>
                </c:pt>
                <c:pt idx="102">
                  <c:v>0.11656849999417318</c:v>
                </c:pt>
                <c:pt idx="103">
                  <c:v>0.11705849999998463</c:v>
                </c:pt>
                <c:pt idx="104">
                  <c:v>0.11756849999801489</c:v>
                </c:pt>
                <c:pt idx="105">
                  <c:v>0.11644294999859994</c:v>
                </c:pt>
                <c:pt idx="106">
                  <c:v>0.11653294999996433</c:v>
                </c:pt>
                <c:pt idx="107">
                  <c:v>0.11664295000082348</c:v>
                </c:pt>
                <c:pt idx="108">
                  <c:v>0.11057805000018561</c:v>
                </c:pt>
                <c:pt idx="109">
                  <c:v>0.11564219999854686</c:v>
                </c:pt>
                <c:pt idx="110">
                  <c:v>0.11754220000148052</c:v>
                </c:pt>
                <c:pt idx="111">
                  <c:v>0.11990379999770084</c:v>
                </c:pt>
                <c:pt idx="112">
                  <c:v>0.11908700000640238</c:v>
                </c:pt>
                <c:pt idx="113">
                  <c:v>0.11988700000074459</c:v>
                </c:pt>
                <c:pt idx="114">
                  <c:v>0.12138700000650715</c:v>
                </c:pt>
                <c:pt idx="115">
                  <c:v>0.11776069999905303</c:v>
                </c:pt>
                <c:pt idx="116">
                  <c:v>0.1214006000009249</c:v>
                </c:pt>
                <c:pt idx="117">
                  <c:v>0.11901534999924479</c:v>
                </c:pt>
                <c:pt idx="118">
                  <c:v>0.11976285000127973</c:v>
                </c:pt>
                <c:pt idx="119">
                  <c:v>0.12043669999548001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53-4CEE-814E-9ADA275F9F34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(4)'!$J$21:$J$271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53-4CEE-814E-9ADA275F9F34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(4)'!$K$21:$K$271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53-4CEE-814E-9ADA275F9F34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(4)'!$L$21:$L$271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53-4CEE-814E-9ADA275F9F34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(4)'!$M$21:$M$271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53-4CEE-814E-9ADA275F9F34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(4)'!$N$21:$N$271</c:f>
              <c:numCache>
                <c:formatCode>General</c:formatCode>
                <c:ptCount val="251"/>
                <c:pt idx="120">
                  <c:v>-5.6513949995860457E-2</c:v>
                </c:pt>
                <c:pt idx="121">
                  <c:v>-5.4568250001466367E-2</c:v>
                </c:pt>
                <c:pt idx="122">
                  <c:v>-5.6538749995524995E-2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53-4CEE-814E-9ADA275F9F34}"/>
            </c:ext>
          </c:extLst>
        </c:ser>
        <c:ser>
          <c:idx val="8"/>
          <c:order val="7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(4)'!$Y$2:$Y$52</c:f>
              <c:numCache>
                <c:formatCode>General</c:formatCode>
                <c:ptCount val="51"/>
                <c:pt idx="0">
                  <c:v>-10000</c:v>
                </c:pt>
                <c:pt idx="1">
                  <c:v>-9000</c:v>
                </c:pt>
                <c:pt idx="2">
                  <c:v>-8000</c:v>
                </c:pt>
                <c:pt idx="3">
                  <c:v>-7000</c:v>
                </c:pt>
                <c:pt idx="4">
                  <c:v>-6000</c:v>
                </c:pt>
                <c:pt idx="5">
                  <c:v>-5000</c:v>
                </c:pt>
                <c:pt idx="6">
                  <c:v>-4000</c:v>
                </c:pt>
                <c:pt idx="7">
                  <c:v>-3000</c:v>
                </c:pt>
                <c:pt idx="8">
                  <c:v>-2000</c:v>
                </c:pt>
                <c:pt idx="9">
                  <c:v>-1000</c:v>
                </c:pt>
                <c:pt idx="10">
                  <c:v>0</c:v>
                </c:pt>
                <c:pt idx="11">
                  <c:v>1000</c:v>
                </c:pt>
                <c:pt idx="12">
                  <c:v>2000</c:v>
                </c:pt>
                <c:pt idx="13">
                  <c:v>3000</c:v>
                </c:pt>
                <c:pt idx="14">
                  <c:v>4000</c:v>
                </c:pt>
                <c:pt idx="15">
                  <c:v>5000</c:v>
                </c:pt>
                <c:pt idx="16">
                  <c:v>6000</c:v>
                </c:pt>
                <c:pt idx="17">
                  <c:v>7000</c:v>
                </c:pt>
                <c:pt idx="18">
                  <c:v>8000</c:v>
                </c:pt>
                <c:pt idx="19">
                  <c:v>9000</c:v>
                </c:pt>
                <c:pt idx="20">
                  <c:v>10000</c:v>
                </c:pt>
                <c:pt idx="21">
                  <c:v>14000</c:v>
                </c:pt>
                <c:pt idx="22">
                  <c:v>15000</c:v>
                </c:pt>
                <c:pt idx="23">
                  <c:v>16000</c:v>
                </c:pt>
                <c:pt idx="24">
                  <c:v>17000</c:v>
                </c:pt>
                <c:pt idx="25">
                  <c:v>18000</c:v>
                </c:pt>
                <c:pt idx="26">
                  <c:v>19000</c:v>
                </c:pt>
                <c:pt idx="27">
                  <c:v>20000</c:v>
                </c:pt>
                <c:pt idx="28">
                  <c:v>21000</c:v>
                </c:pt>
                <c:pt idx="29">
                  <c:v>22000</c:v>
                </c:pt>
                <c:pt idx="30">
                  <c:v>23000</c:v>
                </c:pt>
                <c:pt idx="31">
                  <c:v>24000</c:v>
                </c:pt>
                <c:pt idx="32">
                  <c:v>25000</c:v>
                </c:pt>
                <c:pt idx="33">
                  <c:v>26000</c:v>
                </c:pt>
                <c:pt idx="34">
                  <c:v>27000</c:v>
                </c:pt>
                <c:pt idx="35">
                  <c:v>28000</c:v>
                </c:pt>
                <c:pt idx="36">
                  <c:v>29000</c:v>
                </c:pt>
                <c:pt idx="37">
                  <c:v>31000</c:v>
                </c:pt>
                <c:pt idx="38">
                  <c:v>32000</c:v>
                </c:pt>
                <c:pt idx="39">
                  <c:v>33000</c:v>
                </c:pt>
                <c:pt idx="40">
                  <c:v>34000</c:v>
                </c:pt>
                <c:pt idx="41">
                  <c:v>35000</c:v>
                </c:pt>
                <c:pt idx="42">
                  <c:v>36000</c:v>
                </c:pt>
                <c:pt idx="43">
                  <c:v>37000</c:v>
                </c:pt>
                <c:pt idx="44">
                  <c:v>38000</c:v>
                </c:pt>
                <c:pt idx="45">
                  <c:v>39000</c:v>
                </c:pt>
                <c:pt idx="46">
                  <c:v>40000</c:v>
                </c:pt>
              </c:numCache>
            </c:numRef>
          </c:xVal>
          <c:yVal>
            <c:numRef>
              <c:f>'A (4)'!$Z$2:$Z$52</c:f>
              <c:numCache>
                <c:formatCode>0.00E+00</c:formatCode>
                <c:ptCount val="51"/>
                <c:pt idx="0">
                  <c:v>2.8579383775086484E-2</c:v>
                </c:pt>
                <c:pt idx="1">
                  <c:v>2.4318471288280227E-2</c:v>
                </c:pt>
                <c:pt idx="2">
                  <c:v>2.0401201591188002E-2</c:v>
                </c:pt>
                <c:pt idx="3">
                  <c:v>1.6827574683809812E-2</c:v>
                </c:pt>
                <c:pt idx="4">
                  <c:v>1.3597590566145658E-2</c:v>
                </c:pt>
                <c:pt idx="5">
                  <c:v>1.0711249238195539E-2</c:v>
                </c:pt>
                <c:pt idx="6">
                  <c:v>8.1685506999594516E-3</c:v>
                </c:pt>
                <c:pt idx="7">
                  <c:v>5.9694949514373999E-3</c:v>
                </c:pt>
                <c:pt idx="8">
                  <c:v>4.1140819926293835E-3</c:v>
                </c:pt>
                <c:pt idx="9">
                  <c:v>2.6023118235354004E-3</c:v>
                </c:pt>
                <c:pt idx="10">
                  <c:v>1.4341844441554516E-3</c:v>
                </c:pt>
                <c:pt idx="11">
                  <c:v>6.0969985448953751E-4</c:v>
                </c:pt>
                <c:pt idx="12">
                  <c:v>1.2885805453765773E-4</c:v>
                </c:pt>
                <c:pt idx="13">
                  <c:v>-8.3409557001873011E-6</c:v>
                </c:pt>
                <c:pt idx="14">
                  <c:v>1.9810282377600175E-4</c:v>
                </c:pt>
                <c:pt idx="15">
                  <c:v>7.481893929662262E-4</c:v>
                </c:pt>
                <c:pt idx="16">
                  <c:v>1.6419187518704834E-3</c:v>
                </c:pt>
                <c:pt idx="17">
                  <c:v>2.8792909004887761E-3</c:v>
                </c:pt>
                <c:pt idx="18">
                  <c:v>4.4603058388211023E-3</c:v>
                </c:pt>
                <c:pt idx="19">
                  <c:v>6.3849635668674649E-3</c:v>
                </c:pt>
                <c:pt idx="20">
                  <c:v>8.6532640846278611E-3</c:v>
                </c:pt>
                <c:pt idx="21">
                  <c:v>2.1162894052809786E-2</c:v>
                </c:pt>
                <c:pt idx="22">
                  <c:v>2.5149408519140354E-2</c:v>
                </c:pt>
                <c:pt idx="23">
                  <c:v>2.9479565775184957E-2</c:v>
                </c:pt>
                <c:pt idx="24">
                  <c:v>3.4153365820943589E-2</c:v>
                </c:pt>
                <c:pt idx="25">
                  <c:v>3.9170808656416263E-2</c:v>
                </c:pt>
                <c:pt idx="26">
                  <c:v>4.4531894281602966E-2</c:v>
                </c:pt>
                <c:pt idx="27">
                  <c:v>5.023662269650371E-2</c:v>
                </c:pt>
                <c:pt idx="28">
                  <c:v>5.6284993901118484E-2</c:v>
                </c:pt>
                <c:pt idx="29">
                  <c:v>6.2677007895447293E-2</c:v>
                </c:pt>
                <c:pt idx="30">
                  <c:v>6.9412664679490116E-2</c:v>
                </c:pt>
                <c:pt idx="31">
                  <c:v>7.6491964253247002E-2</c:v>
                </c:pt>
                <c:pt idx="32">
                  <c:v>8.391490661671791E-2</c:v>
                </c:pt>
                <c:pt idx="33">
                  <c:v>9.1681491769902868E-2</c:v>
                </c:pt>
                <c:pt idx="34">
                  <c:v>9.9791719712801846E-2</c:v>
                </c:pt>
                <c:pt idx="35">
                  <c:v>0.10824559044541486</c:v>
                </c:pt>
                <c:pt idx="36">
                  <c:v>0.11704310396774192</c:v>
                </c:pt>
                <c:pt idx="37">
                  <c:v>0.13566905938153809</c:v>
                </c:pt>
                <c:pt idx="38">
                  <c:v>0.14549750127300726</c:v>
                </c:pt>
                <c:pt idx="39">
                  <c:v>0.15566958595419045</c:v>
                </c:pt>
                <c:pt idx="40">
                  <c:v>0.16618531342508766</c:v>
                </c:pt>
                <c:pt idx="41">
                  <c:v>0.17704468368569892</c:v>
                </c:pt>
                <c:pt idx="42">
                  <c:v>0.18824769673602423</c:v>
                </c:pt>
                <c:pt idx="43">
                  <c:v>0.19979435257606354</c:v>
                </c:pt>
                <c:pt idx="44">
                  <c:v>0.21168465120581689</c:v>
                </c:pt>
                <c:pt idx="45">
                  <c:v>0.2239185926252843</c:v>
                </c:pt>
                <c:pt idx="46">
                  <c:v>0.23649617683446575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53-4CEE-814E-9ADA275F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69880"/>
        <c:axId val="1"/>
      </c:scatterChart>
      <c:valAx>
        <c:axId val="605969880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698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472698907956319"/>
          <c:y val="0.92352941176470593"/>
          <c:w val="0.90951638065522622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076246334310852"/>
          <c:w val="0.81152771418618908"/>
          <c:h val="0.674486803519061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(4)'!$U$20</c:f>
              <c:strCache>
                <c:ptCount val="1"/>
                <c:pt idx="0">
                  <c:v>Residual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(4)'!$U$21:$U$271</c:f>
              <c:numCache>
                <c:formatCode>0.00E+00</c:formatCode>
                <c:ptCount val="251"/>
                <c:pt idx="0">
                  <c:v>-8.9408244881159123E-4</c:v>
                </c:pt>
                <c:pt idx="1">
                  <c:v>2.2315398047386675E-3</c:v>
                </c:pt>
                <c:pt idx="2">
                  <c:v>-9.8118400790156018E-3</c:v>
                </c:pt>
                <c:pt idx="3">
                  <c:v>-1.5376646086229092E-3</c:v>
                </c:pt>
                <c:pt idx="4">
                  <c:v>3.1289470708710965E-2</c:v>
                </c:pt>
                <c:pt idx="5">
                  <c:v>-1.4341844441554516E-3</c:v>
                </c:pt>
                <c:pt idx="6">
                  <c:v>-9.8149706805684663E-4</c:v>
                </c:pt>
                <c:pt idx="7">
                  <c:v>-1.8526946967984998E-3</c:v>
                </c:pt>
                <c:pt idx="8">
                  <c:v>-9.9634890377911815E-4</c:v>
                </c:pt>
                <c:pt idx="9">
                  <c:v>-4.4462545550783125E-4</c:v>
                </c:pt>
                <c:pt idx="10">
                  <c:v>-1.7822728904163814E-3</c:v>
                </c:pt>
                <c:pt idx="11">
                  <c:v>2.7494924804372075E-3</c:v>
                </c:pt>
                <c:pt idx="12">
                  <c:v>-1.3985921140254429E-3</c:v>
                </c:pt>
                <c:pt idx="13">
                  <c:v>8.2768142076447668E-4</c:v>
                </c:pt>
                <c:pt idx="14">
                  <c:v>1.6572834599329076E-3</c:v>
                </c:pt>
                <c:pt idx="15">
                  <c:v>6.0746246903207761E-3</c:v>
                </c:pt>
                <c:pt idx="16">
                  <c:v>2.4618696312725457E-3</c:v>
                </c:pt>
                <c:pt idx="17">
                  <c:v>3.1708896001602233E-3</c:v>
                </c:pt>
                <c:pt idx="18">
                  <c:v>4.7857538512942064E-3</c:v>
                </c:pt>
                <c:pt idx="19">
                  <c:v>3.3518241842532617E-3</c:v>
                </c:pt>
                <c:pt idx="20">
                  <c:v>5.5482468365830664E-3</c:v>
                </c:pt>
                <c:pt idx="21">
                  <c:v>8.7447077157219721E-4</c:v>
                </c:pt>
                <c:pt idx="22">
                  <c:v>1.3744707662170924E-3</c:v>
                </c:pt>
                <c:pt idx="23">
                  <c:v>4.1422619852158754E-3</c:v>
                </c:pt>
                <c:pt idx="24">
                  <c:v>3.2045694539060612E-3</c:v>
                </c:pt>
                <c:pt idx="25">
                  <c:v>3.1476418673730532E-3</c:v>
                </c:pt>
                <c:pt idx="26">
                  <c:v>4.3099332686440603E-3</c:v>
                </c:pt>
                <c:pt idx="27">
                  <c:v>2.3509085479911478E-3</c:v>
                </c:pt>
                <c:pt idx="28">
                  <c:v>2.9131007230119872E-3</c:v>
                </c:pt>
                <c:pt idx="29">
                  <c:v>1.9561102507564994E-3</c:v>
                </c:pt>
                <c:pt idx="30">
                  <c:v>4.2991166896623832E-3</c:v>
                </c:pt>
                <c:pt idx="31">
                  <c:v>-4.0788001431061247E-3</c:v>
                </c:pt>
                <c:pt idx="32">
                  <c:v>-6.418335459137935E-3</c:v>
                </c:pt>
                <c:pt idx="33">
                  <c:v>-5.4617793723400875E-3</c:v>
                </c:pt>
                <c:pt idx="34">
                  <c:v>-6.3218440755185689E-3</c:v>
                </c:pt>
                <c:pt idx="35">
                  <c:v>-3.905233681341989E-3</c:v>
                </c:pt>
                <c:pt idx="36">
                  <c:v>-4.2123399835894745E-3</c:v>
                </c:pt>
                <c:pt idx="37">
                  <c:v>-1.5528645608290433E-2</c:v>
                </c:pt>
                <c:pt idx="38">
                  <c:v>-8.0149299291209786E-3</c:v>
                </c:pt>
                <c:pt idx="39">
                  <c:v>-1.2818996449477586E-2</c:v>
                </c:pt>
                <c:pt idx="40">
                  <c:v>-6.5629501482639165E-3</c:v>
                </c:pt>
                <c:pt idx="41">
                  <c:v>-8.280928814898024E-3</c:v>
                </c:pt>
                <c:pt idx="42">
                  <c:v>-1.1065802295919074E-2</c:v>
                </c:pt>
                <c:pt idx="43">
                  <c:v>-7.282468640576939E-3</c:v>
                </c:pt>
                <c:pt idx="44">
                  <c:v>-6.4746498190935732E-3</c:v>
                </c:pt>
                <c:pt idx="45">
                  <c:v>-7.9251417208091104E-3</c:v>
                </c:pt>
                <c:pt idx="46">
                  <c:v>-5.7029007952466224E-3</c:v>
                </c:pt>
                <c:pt idx="47">
                  <c:v>-6.3731180159283599E-3</c:v>
                </c:pt>
                <c:pt idx="48">
                  <c:v>-1.7092801302307989E-3</c:v>
                </c:pt>
                <c:pt idx="49">
                  <c:v>-2.5953153526520542E-3</c:v>
                </c:pt>
                <c:pt idx="50">
                  <c:v>-4.3725226610151248E-3</c:v>
                </c:pt>
                <c:pt idx="51">
                  <c:v>-3.5585604673231269E-3</c:v>
                </c:pt>
                <c:pt idx="52">
                  <c:v>-2.4218086696221122E-3</c:v>
                </c:pt>
                <c:pt idx="53">
                  <c:v>-3.1102036705924138E-3</c:v>
                </c:pt>
                <c:pt idx="54">
                  <c:v>-2.3573438689789838E-3</c:v>
                </c:pt>
                <c:pt idx="55">
                  <c:v>1.7242375632451137E-3</c:v>
                </c:pt>
                <c:pt idx="56">
                  <c:v>-4.2679578132555351E-4</c:v>
                </c:pt>
                <c:pt idx="57">
                  <c:v>2.8718046700462879E-3</c:v>
                </c:pt>
                <c:pt idx="58">
                  <c:v>-2.605571618500252E-3</c:v>
                </c:pt>
                <c:pt idx="59">
                  <c:v>7.2975630584519446E-3</c:v>
                </c:pt>
                <c:pt idx="60">
                  <c:v>6.7446406195158931E-3</c:v>
                </c:pt>
                <c:pt idx="61">
                  <c:v>8.2250782282964757E-3</c:v>
                </c:pt>
                <c:pt idx="62">
                  <c:v>7.7377297066169304E-3</c:v>
                </c:pt>
                <c:pt idx="63">
                  <c:v>1.3082514651281921E-2</c:v>
                </c:pt>
                <c:pt idx="64">
                  <c:v>1.0308033465183504E-2</c:v>
                </c:pt>
                <c:pt idx="65">
                  <c:v>1.1896476809556314E-2</c:v>
                </c:pt>
                <c:pt idx="66">
                  <c:v>6.5435587015316571E-3</c:v>
                </c:pt>
                <c:pt idx="67">
                  <c:v>1.1881270879199088E-2</c:v>
                </c:pt>
                <c:pt idx="68">
                  <c:v>1.2289884268422112E-2</c:v>
                </c:pt>
                <c:pt idx="69">
                  <c:v>9.0863003440415785E-3</c:v>
                </c:pt>
                <c:pt idx="70">
                  <c:v>6.9147667235490984E-3</c:v>
                </c:pt>
                <c:pt idx="71">
                  <c:v>4.4197149887574283E-3</c:v>
                </c:pt>
                <c:pt idx="72">
                  <c:v>-2.2811223986251294E-3</c:v>
                </c:pt>
                <c:pt idx="73">
                  <c:v>-1.003399278287076E-4</c:v>
                </c:pt>
                <c:pt idx="74">
                  <c:v>3.7924632170657779E-4</c:v>
                </c:pt>
                <c:pt idx="75">
                  <c:v>8.8851715086504801E-4</c:v>
                </c:pt>
                <c:pt idx="76">
                  <c:v>-4.9843120072771974E-4</c:v>
                </c:pt>
                <c:pt idx="77">
                  <c:v>-5.2775801737365569E-3</c:v>
                </c:pt>
                <c:pt idx="78">
                  <c:v>2.6027157910357701E-4</c:v>
                </c:pt>
                <c:pt idx="79">
                  <c:v>1.8733243206815464E-3</c:v>
                </c:pt>
                <c:pt idx="80">
                  <c:v>1.9774651382166997E-3</c:v>
                </c:pt>
                <c:pt idx="81">
                  <c:v>-2.5606618123821118E-3</c:v>
                </c:pt>
                <c:pt idx="82">
                  <c:v>-6.5468426685331843E-3</c:v>
                </c:pt>
                <c:pt idx="83">
                  <c:v>-2.1064174350346188E-3</c:v>
                </c:pt>
                <c:pt idx="84">
                  <c:v>-5.0857409731207698E-3</c:v>
                </c:pt>
                <c:pt idx="85">
                  <c:v>-7.733565256950542E-3</c:v>
                </c:pt>
                <c:pt idx="86">
                  <c:v>-8.8250121391285768E-3</c:v>
                </c:pt>
                <c:pt idx="87">
                  <c:v>-7.5479329389109839E-3</c:v>
                </c:pt>
                <c:pt idx="88">
                  <c:v>-7.6486291088985608E-3</c:v>
                </c:pt>
                <c:pt idx="89">
                  <c:v>-6.8281273121171548E-3</c:v>
                </c:pt>
                <c:pt idx="90">
                  <c:v>-6.4956944795140081E-3</c:v>
                </c:pt>
                <c:pt idx="91">
                  <c:v>-1.4102839915569571E-2</c:v>
                </c:pt>
                <c:pt idx="92">
                  <c:v>-1.0478922844565558E-2</c:v>
                </c:pt>
                <c:pt idx="93">
                  <c:v>-1.2455016172807157E-2</c:v>
                </c:pt>
                <c:pt idx="94">
                  <c:v>-1.4563806499117996E-2</c:v>
                </c:pt>
                <c:pt idx="95">
                  <c:v>-1.4663867178982493E-2</c:v>
                </c:pt>
                <c:pt idx="96">
                  <c:v>-1.326226151423103E-2</c:v>
                </c:pt>
                <c:pt idx="97">
                  <c:v>-1.2457177185870527E-2</c:v>
                </c:pt>
                <c:pt idx="98">
                  <c:v>-2.1613746749210683E-2</c:v>
                </c:pt>
                <c:pt idx="99">
                  <c:v>-2.2372904589405523E-2</c:v>
                </c:pt>
                <c:pt idx="100">
                  <c:v>-3.6832047819241598E-2</c:v>
                </c:pt>
                <c:pt idx="101">
                  <c:v>-4.1229506299671148E-2</c:v>
                </c:pt>
                <c:pt idx="102">
                  <c:v>-4.87096131869032E-2</c:v>
                </c:pt>
                <c:pt idx="103">
                  <c:v>-4.8219613181091747E-2</c:v>
                </c:pt>
                <c:pt idx="104">
                  <c:v>-4.7709613183061494E-2</c:v>
                </c:pt>
                <c:pt idx="105">
                  <c:v>-4.8893789245831099E-2</c:v>
                </c:pt>
                <c:pt idx="106">
                  <c:v>-4.8803789244466711E-2</c:v>
                </c:pt>
                <c:pt idx="107">
                  <c:v>-4.8693789243607566E-2</c:v>
                </c:pt>
                <c:pt idx="108">
                  <c:v>-5.5281453021349097E-2</c:v>
                </c:pt>
                <c:pt idx="109">
                  <c:v>-6.0059235694826019E-2</c:v>
                </c:pt>
                <c:pt idx="110">
                  <c:v>-5.8159235691892353E-2</c:v>
                </c:pt>
                <c:pt idx="111">
                  <c:v>-5.6721946515184446E-2</c:v>
                </c:pt>
                <c:pt idx="112">
                  <c:v>-6.7231940512252203E-2</c:v>
                </c:pt>
                <c:pt idx="113">
                  <c:v>-6.6431940517909988E-2</c:v>
                </c:pt>
                <c:pt idx="114">
                  <c:v>-6.4931940512147429E-2</c:v>
                </c:pt>
                <c:pt idx="115">
                  <c:v>-6.9271856634486373E-2</c:v>
                </c:pt>
                <c:pt idx="116">
                  <c:v>-6.6778853913998459E-2</c:v>
                </c:pt>
                <c:pt idx="117">
                  <c:v>-7.033161830452378E-2</c:v>
                </c:pt>
                <c:pt idx="118">
                  <c:v>-6.9869425590220358E-2</c:v>
                </c:pt>
                <c:pt idx="119">
                  <c:v>-6.9326889070407072E-2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9E-4946-A481-F2B433DA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2832"/>
        <c:axId val="1"/>
      </c:scatterChart>
      <c:valAx>
        <c:axId val="605972832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-0.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2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9688555285729474"/>
          <c:y val="0.92375366568914952"/>
          <c:w val="0.588786027914735"/>
          <c:h val="0.98240469208211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(5)'!$H$21:$H$871</c:f>
              <c:numCache>
                <c:formatCode>General</c:formatCode>
                <c:ptCount val="851"/>
                <c:pt idx="0">
                  <c:v>1.832779999676859E-2</c:v>
                </c:pt>
                <c:pt idx="1">
                  <c:v>2.1451200002047699E-2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4">
                  <c:v>-1.4947800002119038E-2</c:v>
                </c:pt>
                <c:pt idx="36">
                  <c:v>-1.5807399999175686E-2</c:v>
                </c:pt>
                <c:pt idx="37">
                  <c:v>-1.3390400003117975E-2</c:v>
                </c:pt>
                <c:pt idx="38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8">
                  <c:v>-1.3177600005292334E-2</c:v>
                </c:pt>
                <c:pt idx="51">
                  <c:v>-1.3828800001647323E-2</c:v>
                </c:pt>
                <c:pt idx="54">
                  <c:v>-9.0868000042974018E-3</c:v>
                </c:pt>
                <c:pt idx="58">
                  <c:v>-9.9697999976342544E-3</c:v>
                </c:pt>
                <c:pt idx="61">
                  <c:v>-1.1746399999537971E-2</c:v>
                </c:pt>
                <c:pt idx="64">
                  <c:v>-1.0929399999440648E-2</c:v>
                </c:pt>
                <c:pt idx="67">
                  <c:v>-9.7890000033657998E-3</c:v>
                </c:pt>
                <c:pt idx="69">
                  <c:v>-1.0404399996332359E-2</c:v>
                </c:pt>
                <c:pt idx="70">
                  <c:v>-9.3236000029719435E-3</c:v>
                </c:pt>
                <c:pt idx="71">
                  <c:v>-4.3798000042443164E-3</c:v>
                </c:pt>
                <c:pt idx="72">
                  <c:v>-6.5223999990848824E-3</c:v>
                </c:pt>
                <c:pt idx="73">
                  <c:v>-3.1420000013895333E-3</c:v>
                </c:pt>
                <c:pt idx="74">
                  <c:v>-8.6185999971348792E-3</c:v>
                </c:pt>
                <c:pt idx="75">
                  <c:v>2.8968000042368658E-3</c:v>
                </c:pt>
                <c:pt idx="76">
                  <c:v>2.3541999980807304E-3</c:v>
                </c:pt>
                <c:pt idx="77">
                  <c:v>4.1782000043895096E-3</c:v>
                </c:pt>
                <c:pt idx="78">
                  <c:v>5.8652000006986782E-3</c:v>
                </c:pt>
                <c:pt idx="79">
                  <c:v>1.1222599998291116E-2</c:v>
                </c:pt>
                <c:pt idx="80">
                  <c:v>1.402599999710219E-2</c:v>
                </c:pt>
                <c:pt idx="81">
                  <c:v>1.57171999962884E-2</c:v>
                </c:pt>
                <c:pt idx="83">
                  <c:v>1.8730399999185465E-2</c:v>
                </c:pt>
                <c:pt idx="84">
                  <c:v>1.9147399994835723E-2</c:v>
                </c:pt>
                <c:pt idx="85">
                  <c:v>1.9190599996363744E-2</c:v>
                </c:pt>
                <c:pt idx="86">
                  <c:v>2.530500000284519E-2</c:v>
                </c:pt>
                <c:pt idx="87">
                  <c:v>2.4244799998996314E-2</c:v>
                </c:pt>
                <c:pt idx="88">
                  <c:v>2.092580000316957E-2</c:v>
                </c:pt>
                <c:pt idx="89">
                  <c:v>2.3387000001093838E-2</c:v>
                </c:pt>
                <c:pt idx="90">
                  <c:v>2.4148199998307973E-2</c:v>
                </c:pt>
                <c:pt idx="91">
                  <c:v>2.8437399996619206E-2</c:v>
                </c:pt>
                <c:pt idx="92">
                  <c:v>2.7793599998403806E-2</c:v>
                </c:pt>
                <c:pt idx="93">
                  <c:v>2.3016999999526888E-2</c:v>
                </c:pt>
                <c:pt idx="94">
                  <c:v>2.8608399996301159E-2</c:v>
                </c:pt>
                <c:pt idx="95">
                  <c:v>3.032099999836646E-2</c:v>
                </c:pt>
                <c:pt idx="96">
                  <c:v>3.1177199998637661E-2</c:v>
                </c:pt>
                <c:pt idx="97">
                  <c:v>3.0555999997886829E-2</c:v>
                </c:pt>
                <c:pt idx="98">
                  <c:v>2.6781199994729832E-2</c:v>
                </c:pt>
                <c:pt idx="99">
                  <c:v>3.1542400000034831E-2</c:v>
                </c:pt>
                <c:pt idx="100">
                  <c:v>2.8565799999341834E-2</c:v>
                </c:pt>
                <c:pt idx="101">
                  <c:v>3.0815800004347693E-2</c:v>
                </c:pt>
                <c:pt idx="103">
                  <c:v>3.1476799995289184E-2</c:v>
                </c:pt>
                <c:pt idx="104">
                  <c:v>3.1714600001578219E-2</c:v>
                </c:pt>
                <c:pt idx="105">
                  <c:v>3.2537999999476597E-2</c:v>
                </c:pt>
                <c:pt idx="106">
                  <c:v>3.3059000001230743E-2</c:v>
                </c:pt>
                <c:pt idx="107">
                  <c:v>3.0284000000392552E-2</c:v>
                </c:pt>
                <c:pt idx="108">
                  <c:v>3.3941399997274857E-2</c:v>
                </c:pt>
                <c:pt idx="109">
                  <c:v>3.1998799997381866E-2</c:v>
                </c:pt>
                <c:pt idx="110">
                  <c:v>3.0338600001414306E-2</c:v>
                </c:pt>
                <c:pt idx="111">
                  <c:v>3.0977999995229766E-2</c:v>
                </c:pt>
                <c:pt idx="112">
                  <c:v>3.2394999994721729E-2</c:v>
                </c:pt>
                <c:pt idx="113">
                  <c:v>3.3443599997553974E-2</c:v>
                </c:pt>
                <c:pt idx="114">
                  <c:v>2.9534400004195049E-2</c:v>
                </c:pt>
                <c:pt idx="115">
                  <c:v>3.0054000002564862E-2</c:v>
                </c:pt>
                <c:pt idx="116">
                  <c:v>2.7411600000050385E-2</c:v>
                </c:pt>
                <c:pt idx="117">
                  <c:v>2.6231200004986022E-2</c:v>
                </c:pt>
                <c:pt idx="119">
                  <c:v>2.5381599996762816E-2</c:v>
                </c:pt>
                <c:pt idx="122">
                  <c:v>2.4838999997882638E-2</c:v>
                </c:pt>
                <c:pt idx="124">
                  <c:v>1.8732199998339638E-2</c:v>
                </c:pt>
                <c:pt idx="127">
                  <c:v>2.4981199996545911E-2</c:v>
                </c:pt>
                <c:pt idx="132">
                  <c:v>1.9952000002376735E-2</c:v>
                </c:pt>
                <c:pt idx="133">
                  <c:v>2.3278799992112909E-2</c:v>
                </c:pt>
                <c:pt idx="134">
                  <c:v>2.0575800001097377E-2</c:v>
                </c:pt>
                <c:pt idx="135">
                  <c:v>2.1245800002361648E-2</c:v>
                </c:pt>
                <c:pt idx="136">
                  <c:v>2.1883999994315673E-2</c:v>
                </c:pt>
                <c:pt idx="140">
                  <c:v>2.0164800000202376E-2</c:v>
                </c:pt>
                <c:pt idx="141">
                  <c:v>2.1977199998218566E-2</c:v>
                </c:pt>
                <c:pt idx="142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A5-45CC-A2C6-6EB8F23485ED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(5)'!$D$22:$D$44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(5)'!$I$21:$I$871</c:f>
              <c:numCache>
                <c:formatCode>General</c:formatCode>
                <c:ptCount val="851"/>
                <c:pt idx="33">
                  <c:v>-1.5347799999290146E-2</c:v>
                </c:pt>
                <c:pt idx="35">
                  <c:v>-1.4647800002421718E-2</c:v>
                </c:pt>
                <c:pt idx="49">
                  <c:v>-1.4028800003870856E-2</c:v>
                </c:pt>
                <c:pt idx="50">
                  <c:v>-1.3928800006397069E-2</c:v>
                </c:pt>
                <c:pt idx="52">
                  <c:v>-1.3428800004476216E-2</c:v>
                </c:pt>
                <c:pt idx="53">
                  <c:v>-9.9868000033893622E-3</c:v>
                </c:pt>
                <c:pt idx="55">
                  <c:v>-8.2868000026792288E-3</c:v>
                </c:pt>
                <c:pt idx="56">
                  <c:v>-1.1169800003699493E-2</c:v>
                </c:pt>
                <c:pt idx="57">
                  <c:v>-1.0769799999252427E-2</c:v>
                </c:pt>
                <c:pt idx="59">
                  <c:v>-8.0698000019765459E-3</c:v>
                </c:pt>
                <c:pt idx="60">
                  <c:v>-1.2246400001458824E-2</c:v>
                </c:pt>
                <c:pt idx="62">
                  <c:v>-1.1246399997617118E-2</c:v>
                </c:pt>
                <c:pt idx="63">
                  <c:v>-1.112940000166418E-2</c:v>
                </c:pt>
                <c:pt idx="65">
                  <c:v>-1.082940000196686E-2</c:v>
                </c:pt>
                <c:pt idx="66">
                  <c:v>-1.1389000006602146E-2</c:v>
                </c:pt>
                <c:pt idx="68">
                  <c:v>-8.289000004879199E-3</c:v>
                </c:pt>
                <c:pt idx="131">
                  <c:v>1.9385200001124758E-2</c:v>
                </c:pt>
                <c:pt idx="137">
                  <c:v>1.9323999993503094E-2</c:v>
                </c:pt>
                <c:pt idx="138">
                  <c:v>1.9723999997950159E-2</c:v>
                </c:pt>
                <c:pt idx="139">
                  <c:v>2.0023999997647479E-2</c:v>
                </c:pt>
                <c:pt idx="143">
                  <c:v>1.3556199999584351E-2</c:v>
                </c:pt>
                <c:pt idx="144">
                  <c:v>1.3836199999786913E-2</c:v>
                </c:pt>
                <c:pt idx="145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A5-45CC-A2C6-6EB8F23485ED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error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(5)'!$J$21:$J$871</c:f>
              <c:numCache>
                <c:formatCode>General</c:formatCode>
                <c:ptCount val="851"/>
                <c:pt idx="39">
                  <c:v>-3.0499200001941063E-2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A5-45CC-A2C6-6EB8F23485ED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(5)'!$K$21:$K$871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A5-45CC-A2C6-6EB8F23485ED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A5-45CC-A2C6-6EB8F23485ED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(5)'!$M$21:$M$871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A5-45CC-A2C6-6EB8F23485ED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(5)'!$N$21:$N$871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A5-45CC-A2C6-6EB8F23485ED}"/>
            </c:ext>
          </c:extLst>
        </c:ser>
        <c:ser>
          <c:idx val="8"/>
          <c:order val="7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(5)'!$AB$2:$AB$52</c:f>
              <c:numCache>
                <c:formatCode>0.00E+00</c:formatCode>
                <c:ptCount val="51"/>
                <c:pt idx="0">
                  <c:v>1.742745515295472E-2</c:v>
                </c:pt>
                <c:pt idx="1">
                  <c:v>1.7990005598776268E-2</c:v>
                </c:pt>
                <c:pt idx="2">
                  <c:v>1.6578533127979536E-2</c:v>
                </c:pt>
                <c:pt idx="3">
                  <c:v>1.369680417645942E-2</c:v>
                </c:pt>
                <c:pt idx="4">
                  <c:v>1.0141228066631728E-2</c:v>
                </c:pt>
                <c:pt idx="5">
                  <c:v>6.7408027315517729E-3</c:v>
                </c:pt>
                <c:pt idx="6">
                  <c:v>4.1001987513690011E-3</c:v>
                </c:pt>
                <c:pt idx="7">
                  <c:v>2.4274120207238344E-3</c:v>
                </c:pt>
                <c:pt idx="8">
                  <c:v>1.499626061504136E-3</c:v>
                </c:pt>
                <c:pt idx="9">
                  <c:v>7.7611903912151205E-4</c:v>
                </c:pt>
                <c:pt idx="10">
                  <c:v>-3.8044150943718994E-4</c:v>
                </c:pt>
                <c:pt idx="11">
                  <c:v>-2.447972850399464E-3</c:v>
                </c:pt>
                <c:pt idx="12">
                  <c:v>-5.5391984630688415E-3</c:v>
                </c:pt>
                <c:pt idx="13">
                  <c:v>-9.3151138375806228E-3</c:v>
                </c:pt>
                <c:pt idx="14">
                  <c:v>-1.3048501794875026E-2</c:v>
                </c:pt>
                <c:pt idx="15">
                  <c:v>-1.5820085650186649E-2</c:v>
                </c:pt>
                <c:pt idx="16">
                  <c:v>-1.6787061654770161E-2</c:v>
                </c:pt>
                <c:pt idx="17">
                  <c:v>-1.5439969608423124E-2</c:v>
                </c:pt>
                <c:pt idx="18">
                  <c:v>-1.1766768752834351E-2</c:v>
                </c:pt>
                <c:pt idx="19">
                  <c:v>-6.2717094752064838E-3</c:v>
                </c:pt>
                <c:pt idx="20">
                  <c:v>1.5797173132607871E-4</c:v>
                </c:pt>
                <c:pt idx="21">
                  <c:v>6.4967861348764226E-3</c:v>
                </c:pt>
                <c:pt idx="22">
                  <c:v>1.186156527823804E-2</c:v>
                </c:pt>
                <c:pt idx="23">
                  <c:v>1.5741381500583594E-2</c:v>
                </c:pt>
                <c:pt idx="24">
                  <c:v>1.8106808607544062E-2</c:v>
                </c:pt>
                <c:pt idx="25">
                  <c:v>1.9367105177127412E-2</c:v>
                </c:pt>
                <c:pt idx="26">
                  <c:v>2.0192291250106336E-2</c:v>
                </c:pt>
                <c:pt idx="27">
                  <c:v>2.1259856182991171E-2</c:v>
                </c:pt>
                <c:pt idx="28">
                  <c:v>2.3009367445364685E-2</c:v>
                </c:pt>
                <c:pt idx="29">
                  <c:v>2.548507716650231E-2</c:v>
                </c:pt>
                <c:pt idx="30">
                  <c:v>2.8317798383588676E-2</c:v>
                </c:pt>
                <c:pt idx="31">
                  <c:v>3.0852084027991503E-2</c:v>
                </c:pt>
                <c:pt idx="32">
                  <c:v>3.2377563329904512E-2</c:v>
                </c:pt>
                <c:pt idx="33">
                  <c:v>3.2389266424725519E-2</c:v>
                </c:pt>
                <c:pt idx="34">
                  <c:v>3.0791796674517178E-2</c:v>
                </c:pt>
                <c:pt idx="35">
                  <c:v>2.7979516643663969E-2</c:v>
                </c:pt>
                <c:pt idx="36">
                  <c:v>2.4764018735599507E-2</c:v>
                </c:pt>
                <c:pt idx="37">
                  <c:v>2.2168616201094699E-2</c:v>
                </c:pt>
                <c:pt idx="38">
                  <c:v>2.115197913271007E-2</c:v>
                </c:pt>
                <c:pt idx="39">
                  <c:v>2.2345840820177907E-2</c:v>
                </c:pt>
                <c:pt idx="40">
                  <c:v>2.5887630567524519E-2</c:v>
                </c:pt>
                <c:pt idx="41">
                  <c:v>3.1399220465130065E-2</c:v>
                </c:pt>
                <c:pt idx="42">
                  <c:v>3.811712557973379E-2</c:v>
                </c:pt>
                <c:pt idx="43">
                  <c:v>4.5132038277388618E-2</c:v>
                </c:pt>
                <c:pt idx="44">
                  <c:v>5.1661584272206081E-2</c:v>
                </c:pt>
                <c:pt idx="45">
                  <c:v>5.7270441873704891E-2</c:v>
                </c:pt>
                <c:pt idx="46">
                  <c:v>6.1969519868025465E-2</c:v>
                </c:pt>
                <c:pt idx="47">
                  <c:v>6.6165098477135226E-2</c:v>
                </c:pt>
                <c:pt idx="48">
                  <c:v>7.0477161365532712E-2</c:v>
                </c:pt>
                <c:pt idx="49">
                  <c:v>7.5488148920812181E-2</c:v>
                </c:pt>
                <c:pt idx="50">
                  <c:v>8.1505635500579848E-2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A5-45CC-A2C6-6EB8F2348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5952"/>
        <c:axId val="1"/>
      </c:scatterChart>
      <c:valAx>
        <c:axId val="60598595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5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536661466458658"/>
          <c:y val="0.92352941176470593"/>
          <c:w val="0.91887675507020283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9b.  CK Boo - [46183.595, 0.3551532]</a:t>
            </a:r>
          </a:p>
        </c:rich>
      </c:tx>
      <c:layout>
        <c:manualLayout>
          <c:xMode val="edge"/>
          <c:yMode val="edge"/>
          <c:x val="0.16774238704032965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2819184348085"/>
          <c:y val="0.15018368741303018"/>
          <c:w val="0.82795872807192561"/>
          <c:h val="0.69597318557257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(5)'!$H$21:$H$871</c:f>
              <c:numCache>
                <c:formatCode>General</c:formatCode>
                <c:ptCount val="851"/>
                <c:pt idx="0">
                  <c:v>1.832779999676859E-2</c:v>
                </c:pt>
                <c:pt idx="1">
                  <c:v>2.1451200002047699E-2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4">
                  <c:v>-1.4947800002119038E-2</c:v>
                </c:pt>
                <c:pt idx="36">
                  <c:v>-1.5807399999175686E-2</c:v>
                </c:pt>
                <c:pt idx="37">
                  <c:v>-1.3390400003117975E-2</c:v>
                </c:pt>
                <c:pt idx="38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8">
                  <c:v>-1.3177600005292334E-2</c:v>
                </c:pt>
                <c:pt idx="51">
                  <c:v>-1.3828800001647323E-2</c:v>
                </c:pt>
                <c:pt idx="54">
                  <c:v>-9.0868000042974018E-3</c:v>
                </c:pt>
                <c:pt idx="58">
                  <c:v>-9.9697999976342544E-3</c:v>
                </c:pt>
                <c:pt idx="61">
                  <c:v>-1.1746399999537971E-2</c:v>
                </c:pt>
                <c:pt idx="64">
                  <c:v>-1.0929399999440648E-2</c:v>
                </c:pt>
                <c:pt idx="67">
                  <c:v>-9.7890000033657998E-3</c:v>
                </c:pt>
                <c:pt idx="69">
                  <c:v>-1.0404399996332359E-2</c:v>
                </c:pt>
                <c:pt idx="70">
                  <c:v>-9.3236000029719435E-3</c:v>
                </c:pt>
                <c:pt idx="71">
                  <c:v>-4.3798000042443164E-3</c:v>
                </c:pt>
                <c:pt idx="72">
                  <c:v>-6.5223999990848824E-3</c:v>
                </c:pt>
                <c:pt idx="73">
                  <c:v>-3.1420000013895333E-3</c:v>
                </c:pt>
                <c:pt idx="74">
                  <c:v>-8.6185999971348792E-3</c:v>
                </c:pt>
                <c:pt idx="75">
                  <c:v>2.8968000042368658E-3</c:v>
                </c:pt>
                <c:pt idx="76">
                  <c:v>2.3541999980807304E-3</c:v>
                </c:pt>
                <c:pt idx="77">
                  <c:v>4.1782000043895096E-3</c:v>
                </c:pt>
                <c:pt idx="78">
                  <c:v>5.8652000006986782E-3</c:v>
                </c:pt>
                <c:pt idx="79">
                  <c:v>1.1222599998291116E-2</c:v>
                </c:pt>
                <c:pt idx="80">
                  <c:v>1.402599999710219E-2</c:v>
                </c:pt>
                <c:pt idx="81">
                  <c:v>1.57171999962884E-2</c:v>
                </c:pt>
                <c:pt idx="83">
                  <c:v>1.8730399999185465E-2</c:v>
                </c:pt>
                <c:pt idx="84">
                  <c:v>1.9147399994835723E-2</c:v>
                </c:pt>
                <c:pt idx="85">
                  <c:v>1.9190599996363744E-2</c:v>
                </c:pt>
                <c:pt idx="86">
                  <c:v>2.530500000284519E-2</c:v>
                </c:pt>
                <c:pt idx="87">
                  <c:v>2.4244799998996314E-2</c:v>
                </c:pt>
                <c:pt idx="88">
                  <c:v>2.092580000316957E-2</c:v>
                </c:pt>
                <c:pt idx="89">
                  <c:v>2.3387000001093838E-2</c:v>
                </c:pt>
                <c:pt idx="90">
                  <c:v>2.4148199998307973E-2</c:v>
                </c:pt>
                <c:pt idx="91">
                  <c:v>2.8437399996619206E-2</c:v>
                </c:pt>
                <c:pt idx="92">
                  <c:v>2.7793599998403806E-2</c:v>
                </c:pt>
                <c:pt idx="93">
                  <c:v>2.3016999999526888E-2</c:v>
                </c:pt>
                <c:pt idx="94">
                  <c:v>2.8608399996301159E-2</c:v>
                </c:pt>
                <c:pt idx="95">
                  <c:v>3.032099999836646E-2</c:v>
                </c:pt>
                <c:pt idx="96">
                  <c:v>3.1177199998637661E-2</c:v>
                </c:pt>
                <c:pt idx="97">
                  <c:v>3.0555999997886829E-2</c:v>
                </c:pt>
                <c:pt idx="98">
                  <c:v>2.6781199994729832E-2</c:v>
                </c:pt>
                <c:pt idx="99">
                  <c:v>3.1542400000034831E-2</c:v>
                </c:pt>
                <c:pt idx="100">
                  <c:v>2.8565799999341834E-2</c:v>
                </c:pt>
                <c:pt idx="101">
                  <c:v>3.0815800004347693E-2</c:v>
                </c:pt>
                <c:pt idx="103">
                  <c:v>3.1476799995289184E-2</c:v>
                </c:pt>
                <c:pt idx="104">
                  <c:v>3.1714600001578219E-2</c:v>
                </c:pt>
                <c:pt idx="105">
                  <c:v>3.2537999999476597E-2</c:v>
                </c:pt>
                <c:pt idx="106">
                  <c:v>3.3059000001230743E-2</c:v>
                </c:pt>
                <c:pt idx="107">
                  <c:v>3.0284000000392552E-2</c:v>
                </c:pt>
                <c:pt idx="108">
                  <c:v>3.3941399997274857E-2</c:v>
                </c:pt>
                <c:pt idx="109">
                  <c:v>3.1998799997381866E-2</c:v>
                </c:pt>
                <c:pt idx="110">
                  <c:v>3.0338600001414306E-2</c:v>
                </c:pt>
                <c:pt idx="111">
                  <c:v>3.0977999995229766E-2</c:v>
                </c:pt>
                <c:pt idx="112">
                  <c:v>3.2394999994721729E-2</c:v>
                </c:pt>
                <c:pt idx="113">
                  <c:v>3.3443599997553974E-2</c:v>
                </c:pt>
                <c:pt idx="114">
                  <c:v>2.9534400004195049E-2</c:v>
                </c:pt>
                <c:pt idx="115">
                  <c:v>3.0054000002564862E-2</c:v>
                </c:pt>
                <c:pt idx="116">
                  <c:v>2.7411600000050385E-2</c:v>
                </c:pt>
                <c:pt idx="117">
                  <c:v>2.6231200004986022E-2</c:v>
                </c:pt>
                <c:pt idx="119">
                  <c:v>2.5381599996762816E-2</c:v>
                </c:pt>
                <c:pt idx="122">
                  <c:v>2.4838999997882638E-2</c:v>
                </c:pt>
                <c:pt idx="124">
                  <c:v>1.8732199998339638E-2</c:v>
                </c:pt>
                <c:pt idx="127">
                  <c:v>2.4981199996545911E-2</c:v>
                </c:pt>
                <c:pt idx="132">
                  <c:v>1.9952000002376735E-2</c:v>
                </c:pt>
                <c:pt idx="133">
                  <c:v>2.3278799992112909E-2</c:v>
                </c:pt>
                <c:pt idx="134">
                  <c:v>2.0575800001097377E-2</c:v>
                </c:pt>
                <c:pt idx="135">
                  <c:v>2.1245800002361648E-2</c:v>
                </c:pt>
                <c:pt idx="136">
                  <c:v>2.1883999994315673E-2</c:v>
                </c:pt>
                <c:pt idx="140">
                  <c:v>2.0164800000202376E-2</c:v>
                </c:pt>
                <c:pt idx="141">
                  <c:v>2.1977199998218566E-2</c:v>
                </c:pt>
                <c:pt idx="142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C7-4C9C-847F-B633FCCFA7DF}"/>
            </c:ext>
          </c:extLst>
        </c:ser>
        <c:ser>
          <c:idx val="8"/>
          <c:order val="1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(5)'!$AB$2:$AB$52</c:f>
              <c:numCache>
                <c:formatCode>0.00E+00</c:formatCode>
                <c:ptCount val="51"/>
                <c:pt idx="0">
                  <c:v>1.742745515295472E-2</c:v>
                </c:pt>
                <c:pt idx="1">
                  <c:v>1.7990005598776268E-2</c:v>
                </c:pt>
                <c:pt idx="2">
                  <c:v>1.6578533127979536E-2</c:v>
                </c:pt>
                <c:pt idx="3">
                  <c:v>1.369680417645942E-2</c:v>
                </c:pt>
                <c:pt idx="4">
                  <c:v>1.0141228066631728E-2</c:v>
                </c:pt>
                <c:pt idx="5">
                  <c:v>6.7408027315517729E-3</c:v>
                </c:pt>
                <c:pt idx="6">
                  <c:v>4.1001987513690011E-3</c:v>
                </c:pt>
                <c:pt idx="7">
                  <c:v>2.4274120207238344E-3</c:v>
                </c:pt>
                <c:pt idx="8">
                  <c:v>1.499626061504136E-3</c:v>
                </c:pt>
                <c:pt idx="9">
                  <c:v>7.7611903912151205E-4</c:v>
                </c:pt>
                <c:pt idx="10">
                  <c:v>-3.8044150943718994E-4</c:v>
                </c:pt>
                <c:pt idx="11">
                  <c:v>-2.447972850399464E-3</c:v>
                </c:pt>
                <c:pt idx="12">
                  <c:v>-5.5391984630688415E-3</c:v>
                </c:pt>
                <c:pt idx="13">
                  <c:v>-9.3151138375806228E-3</c:v>
                </c:pt>
                <c:pt idx="14">
                  <c:v>-1.3048501794875026E-2</c:v>
                </c:pt>
                <c:pt idx="15">
                  <c:v>-1.5820085650186649E-2</c:v>
                </c:pt>
                <c:pt idx="16">
                  <c:v>-1.6787061654770161E-2</c:v>
                </c:pt>
                <c:pt idx="17">
                  <c:v>-1.5439969608423124E-2</c:v>
                </c:pt>
                <c:pt idx="18">
                  <c:v>-1.1766768752834351E-2</c:v>
                </c:pt>
                <c:pt idx="19">
                  <c:v>-6.2717094752064838E-3</c:v>
                </c:pt>
                <c:pt idx="20">
                  <c:v>1.5797173132607871E-4</c:v>
                </c:pt>
                <c:pt idx="21">
                  <c:v>6.4967861348764226E-3</c:v>
                </c:pt>
                <c:pt idx="22">
                  <c:v>1.186156527823804E-2</c:v>
                </c:pt>
                <c:pt idx="23">
                  <c:v>1.5741381500583594E-2</c:v>
                </c:pt>
                <c:pt idx="24">
                  <c:v>1.8106808607544062E-2</c:v>
                </c:pt>
                <c:pt idx="25">
                  <c:v>1.9367105177127412E-2</c:v>
                </c:pt>
                <c:pt idx="26">
                  <c:v>2.0192291250106336E-2</c:v>
                </c:pt>
                <c:pt idx="27">
                  <c:v>2.1259856182991171E-2</c:v>
                </c:pt>
                <c:pt idx="28">
                  <c:v>2.3009367445364685E-2</c:v>
                </c:pt>
                <c:pt idx="29">
                  <c:v>2.548507716650231E-2</c:v>
                </c:pt>
                <c:pt idx="30">
                  <c:v>2.8317798383588676E-2</c:v>
                </c:pt>
                <c:pt idx="31">
                  <c:v>3.0852084027991503E-2</c:v>
                </c:pt>
                <c:pt idx="32">
                  <c:v>3.2377563329904512E-2</c:v>
                </c:pt>
                <c:pt idx="33">
                  <c:v>3.2389266424725519E-2</c:v>
                </c:pt>
                <c:pt idx="34">
                  <c:v>3.0791796674517178E-2</c:v>
                </c:pt>
                <c:pt idx="35">
                  <c:v>2.7979516643663969E-2</c:v>
                </c:pt>
                <c:pt idx="36">
                  <c:v>2.4764018735599507E-2</c:v>
                </c:pt>
                <c:pt idx="37">
                  <c:v>2.2168616201094699E-2</c:v>
                </c:pt>
                <c:pt idx="38">
                  <c:v>2.115197913271007E-2</c:v>
                </c:pt>
                <c:pt idx="39">
                  <c:v>2.2345840820177907E-2</c:v>
                </c:pt>
                <c:pt idx="40">
                  <c:v>2.5887630567524519E-2</c:v>
                </c:pt>
                <c:pt idx="41">
                  <c:v>3.1399220465130065E-2</c:v>
                </c:pt>
                <c:pt idx="42">
                  <c:v>3.811712557973379E-2</c:v>
                </c:pt>
                <c:pt idx="43">
                  <c:v>4.5132038277388618E-2</c:v>
                </c:pt>
                <c:pt idx="44">
                  <c:v>5.1661584272206081E-2</c:v>
                </c:pt>
                <c:pt idx="45">
                  <c:v>5.7270441873704891E-2</c:v>
                </c:pt>
                <c:pt idx="46">
                  <c:v>6.1969519868025465E-2</c:v>
                </c:pt>
                <c:pt idx="47">
                  <c:v>6.6165098477135226E-2</c:v>
                </c:pt>
                <c:pt idx="48">
                  <c:v>7.0477161365532712E-2</c:v>
                </c:pt>
                <c:pt idx="49">
                  <c:v>7.5488148920812181E-2</c:v>
                </c:pt>
                <c:pt idx="50">
                  <c:v>8.1505635500579848E-2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C7-4C9C-847F-B633FCCFA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5624"/>
        <c:axId val="1"/>
      </c:scatterChart>
      <c:valAx>
        <c:axId val="605985624"/>
        <c:scaling>
          <c:orientation val="minMax"/>
          <c:max val="3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0000"/>
        <c:minorUnit val="5000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5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(9)'!$H$21:$H$871</c:f>
              <c:numCache>
                <c:formatCode>General</c:formatCode>
                <c:ptCount val="851"/>
                <c:pt idx="0">
                  <c:v>-3.267385000071954E-2</c:v>
                </c:pt>
                <c:pt idx="1">
                  <c:v>-2.9548899998189881E-2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-2.4462149995088112E-2</c:v>
                </c:pt>
                <c:pt idx="34">
                  <c:v>-2.5312450001365505E-2</c:v>
                </c:pt>
                <c:pt idx="35">
                  <c:v>-2.2887699997227173E-2</c:v>
                </c:pt>
                <c:pt idx="36">
                  <c:v>-2.3139399992942344E-2</c:v>
                </c:pt>
                <c:pt idx="38">
                  <c:v>-2.6405699994938914E-2</c:v>
                </c:pt>
                <c:pt idx="39">
                  <c:v>-3.1181550002656877E-2</c:v>
                </c:pt>
                <c:pt idx="40">
                  <c:v>-2.2720799999660812E-2</c:v>
                </c:pt>
                <c:pt idx="41">
                  <c:v>-2.434835000167368E-2</c:v>
                </c:pt>
                <c:pt idx="42">
                  <c:v>-2.6661550000426359E-2</c:v>
                </c:pt>
                <c:pt idx="43">
                  <c:v>-2.2716049999871757E-2</c:v>
                </c:pt>
                <c:pt idx="44">
                  <c:v>-1.8579499999759719E-2</c:v>
                </c:pt>
                <c:pt idx="45">
                  <c:v>-1.993199999560602E-2</c:v>
                </c:pt>
                <c:pt idx="46">
                  <c:v>-1.3387300001340918E-2</c:v>
                </c:pt>
                <c:pt idx="47">
                  <c:v>-1.3988899991090875E-2</c:v>
                </c:pt>
                <c:pt idx="48">
                  <c:v>-9.045399994647596E-3</c:v>
                </c:pt>
                <c:pt idx="49">
                  <c:v>-9.9206499944557436E-3</c:v>
                </c:pt>
                <c:pt idx="50">
                  <c:v>-1.1695699999108911E-2</c:v>
                </c:pt>
                <c:pt idx="51">
                  <c:v>-1.0870949990930967E-2</c:v>
                </c:pt>
                <c:pt idx="52">
                  <c:v>-9.721249996800907E-3</c:v>
                </c:pt>
                <c:pt idx="53">
                  <c:v>-1.0152199996809941E-2</c:v>
                </c:pt>
                <c:pt idx="54">
                  <c:v>-8.277799999632407E-3</c:v>
                </c:pt>
                <c:pt idx="55">
                  <c:v>-1.4631500016548671E-3</c:v>
                </c:pt>
                <c:pt idx="56">
                  <c:v>-3.5886999976355582E-3</c:v>
                </c:pt>
                <c:pt idx="57">
                  <c:v>-4.400000034365803E-5</c:v>
                </c:pt>
                <c:pt idx="58">
                  <c:v>-5.5190499988384545E-3</c:v>
                </c:pt>
                <c:pt idx="59">
                  <c:v>8.9119000040227547E-3</c:v>
                </c:pt>
                <c:pt idx="60">
                  <c:v>8.3863500040024519E-3</c:v>
                </c:pt>
                <c:pt idx="61">
                  <c:v>1.0768350002763327E-2</c:v>
                </c:pt>
                <c:pt idx="62">
                  <c:v>1.5640600002370775E-2</c:v>
                </c:pt>
                <c:pt idx="63">
                  <c:v>2.1015049998823088E-2</c:v>
                </c:pt>
                <c:pt idx="64">
                  <c:v>3.0330000001413282E-2</c:v>
                </c:pt>
                <c:pt idx="65">
                  <c:v>3.2126600002811756E-2</c:v>
                </c:pt>
                <c:pt idx="67">
                  <c:v>3.8081700004113372E-2</c:v>
                </c:pt>
                <c:pt idx="68">
                  <c:v>3.8506450000568293E-2</c:v>
                </c:pt>
                <c:pt idx="69">
                  <c:v>4.1414049999730196E-2</c:v>
                </c:pt>
                <c:pt idx="70">
                  <c:v>5.3908250003587455E-2</c:v>
                </c:pt>
                <c:pt idx="71">
                  <c:v>5.3850900003453717E-2</c:v>
                </c:pt>
                <c:pt idx="72">
                  <c:v>5.2802650003286544E-2</c:v>
                </c:pt>
                <c:pt idx="73">
                  <c:v>5.5446750004193746E-2</c:v>
                </c:pt>
                <c:pt idx="74">
                  <c:v>5.6390850004390813E-2</c:v>
                </c:pt>
                <c:pt idx="75">
                  <c:v>6.3063950001378544E-2</c:v>
                </c:pt>
                <c:pt idx="76">
                  <c:v>6.2874300005205441E-2</c:v>
                </c:pt>
                <c:pt idx="77">
                  <c:v>5.8099250003579073E-2</c:v>
                </c:pt>
                <c:pt idx="78">
                  <c:v>6.3723200000822544E-2</c:v>
                </c:pt>
                <c:pt idx="79">
                  <c:v>6.549625000479864E-2</c:v>
                </c:pt>
                <c:pt idx="80">
                  <c:v>6.680659999983618E-2</c:v>
                </c:pt>
                <c:pt idx="81">
                  <c:v>6.8482500006211922E-2</c:v>
                </c:pt>
                <c:pt idx="82">
                  <c:v>6.4828599999600556E-2</c:v>
                </c:pt>
                <c:pt idx="83">
                  <c:v>6.9772700000612531E-2</c:v>
                </c:pt>
                <c:pt idx="84">
                  <c:v>6.6797650004446041E-2</c:v>
                </c:pt>
                <c:pt idx="85">
                  <c:v>7.1760150000045542E-2</c:v>
                </c:pt>
                <c:pt idx="87">
                  <c:v>7.2676900002988987E-2</c:v>
                </c:pt>
                <c:pt idx="88">
                  <c:v>7.309605000045849E-2</c:v>
                </c:pt>
                <c:pt idx="89">
                  <c:v>7.3921000002883375E-2</c:v>
                </c:pt>
                <c:pt idx="90">
                  <c:v>7.4542750007822178E-2</c:v>
                </c:pt>
                <c:pt idx="91">
                  <c:v>7.4286499999288935E-2</c:v>
                </c:pt>
                <c:pt idx="92">
                  <c:v>7.7960950002307072E-2</c:v>
                </c:pt>
                <c:pt idx="93">
                  <c:v>7.6035400001273956E-2</c:v>
                </c:pt>
                <c:pt idx="94">
                  <c:v>7.4603050008590799E-2</c:v>
                </c:pt>
                <c:pt idx="95">
                  <c:v>7.5616000001900829E-2</c:v>
                </c:pt>
                <c:pt idx="96">
                  <c:v>7.7040750002197456E-2</c:v>
                </c:pt>
                <c:pt idx="97">
                  <c:v>7.8211800006101839E-2</c:v>
                </c:pt>
                <c:pt idx="98">
                  <c:v>7.6878700005181599E-2</c:v>
                </c:pt>
                <c:pt idx="99">
                  <c:v>7.8009000004385598E-2</c:v>
                </c:pt>
                <c:pt idx="100">
                  <c:v>8.0735800009279046E-2</c:v>
                </c:pt>
                <c:pt idx="101">
                  <c:v>8.0941100008203648E-2</c:v>
                </c:pt>
                <c:pt idx="103">
                  <c:v>8.265830000891583E-2</c:v>
                </c:pt>
                <c:pt idx="106">
                  <c:v>8.213275000161957E-2</c:v>
                </c:pt>
                <c:pt idx="108">
                  <c:v>7.6177850001840852E-2</c:v>
                </c:pt>
                <c:pt idx="111">
                  <c:v>8.5503599999356084E-2</c:v>
                </c:pt>
                <c:pt idx="115">
                  <c:v>8.3360500007984228E-2</c:v>
                </c:pt>
                <c:pt idx="116">
                  <c:v>8.7000399995304178E-2</c:v>
                </c:pt>
                <c:pt idx="117">
                  <c:v>8.461515000090003E-2</c:v>
                </c:pt>
                <c:pt idx="118">
                  <c:v>8.536265000293497E-2</c:v>
                </c:pt>
                <c:pt idx="119">
                  <c:v>8.6036499997135252E-2</c:v>
                </c:pt>
                <c:pt idx="120">
                  <c:v>8.666090000042459E-2</c:v>
                </c:pt>
                <c:pt idx="121">
                  <c:v>8.8606600002094638E-2</c:v>
                </c:pt>
                <c:pt idx="122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42-4108-A99D-661D2CE8FD56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(9)'!$D$22:$D$44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(9)'!$I$21:$I$871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42-4108-A99D-661D2CE8FD56}"/>
            </c:ext>
          </c:extLst>
        </c:ser>
        <c:ser>
          <c:idx val="3"/>
          <c:order val="2"/>
          <c:tx>
            <c:strRef>
              <c:f>'A (9)'!$J$20</c:f>
              <c:strCache>
                <c:ptCount val="1"/>
                <c:pt idx="0">
                  <c:v>error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(9)'!$D$21:$D$44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(9)'!$J$21:$J$871</c:f>
              <c:numCache>
                <c:formatCode>General</c:formatCode>
                <c:ptCount val="851"/>
                <c:pt idx="37">
                  <c:v>-3.0499200001941063E-2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42-4108-A99D-661D2CE8FD56}"/>
            </c:ext>
          </c:extLst>
        </c:ser>
        <c:ser>
          <c:idx val="4"/>
          <c:order val="3"/>
          <c:tx>
            <c:strRef>
              <c:f>'A (9)'!$K$20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(9)'!$K$21:$K$871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242-4108-A99D-661D2CE8FD56}"/>
            </c:ext>
          </c:extLst>
        </c:ser>
        <c:ser>
          <c:idx val="2"/>
          <c:order val="4"/>
          <c:tx>
            <c:strRef>
              <c:f>'A (9)'!$L$20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42-4108-A99D-661D2CE8FD56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(9)'!$M$21:$M$871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42-4108-A99D-661D2CE8FD56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(9)'!$N$21:$N$871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242-4108-A99D-661D2CE8FD56}"/>
            </c:ext>
          </c:extLst>
        </c:ser>
        <c:ser>
          <c:idx val="8"/>
          <c:order val="7"/>
          <c:tx>
            <c:strRef>
              <c:f>'A (9)'!$P$20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(9)'!$AB$2:$AB$52</c:f>
              <c:numCache>
                <c:formatCode>0.00E+00</c:formatCode>
                <c:ptCount val="51"/>
                <c:pt idx="0">
                  <c:v>-4.7111059587688082E-2</c:v>
                </c:pt>
                <c:pt idx="1">
                  <c:v>-3.9093061474867338E-2</c:v>
                </c:pt>
                <c:pt idx="2">
                  <c:v>-3.232230616977487E-2</c:v>
                </c:pt>
                <c:pt idx="3">
                  <c:v>-2.7098071071893375E-2</c:v>
                </c:pt>
                <c:pt idx="4">
                  <c:v>-2.3615700059903207E-2</c:v>
                </c:pt>
                <c:pt idx="5">
                  <c:v>-2.1916945715379034E-2</c:v>
                </c:pt>
                <c:pt idx="6">
                  <c:v>-2.18671127110323E-2</c:v>
                </c:pt>
                <c:pt idx="7">
                  <c:v>-2.3163364347432387E-2</c:v>
                </c:pt>
                <c:pt idx="8">
                  <c:v>-2.5372881153160547E-2</c:v>
                </c:pt>
                <c:pt idx="9">
                  <c:v>-2.7994124044222652E-2</c:v>
                </c:pt>
                <c:pt idx="10">
                  <c:v>-3.0530246569162742E-2</c:v>
                </c:pt>
                <c:pt idx="11">
                  <c:v>-3.2561488937219496E-2</c:v>
                </c:pt>
                <c:pt idx="12">
                  <c:v>-3.380357434747918E-2</c:v>
                </c:pt>
                <c:pt idx="13">
                  <c:v>-3.414168131188372E-2</c:v>
                </c:pt>
                <c:pt idx="14">
                  <c:v>-3.3634018351824148E-2</c:v>
                </c:pt>
                <c:pt idx="15">
                  <c:v>-3.2484567255180848E-2</c:v>
                </c:pt>
                <c:pt idx="16">
                  <c:v>-3.0990177295659022E-2</c:v>
                </c:pt>
                <c:pt idx="17">
                  <c:v>-2.9471860819816169E-2</c:v>
                </c:pt>
                <c:pt idx="18">
                  <c:v>-2.8203008823962764E-2</c:v>
                </c:pt>
                <c:pt idx="19">
                  <c:v>-2.7347790418599686E-2</c:v>
                </c:pt>
                <c:pt idx="20">
                  <c:v>-2.6921123131087136E-2</c:v>
                </c:pt>
                <c:pt idx="21">
                  <c:v>-2.6777644532339124E-2</c:v>
                </c:pt>
                <c:pt idx="22">
                  <c:v>-2.6631801847714638E-2</c:v>
                </c:pt>
                <c:pt idx="23">
                  <c:v>-2.6105474867589126E-2</c:v>
                </c:pt>
                <c:pt idx="24">
                  <c:v>-2.4794499174331384E-2</c:v>
                </c:pt>
                <c:pt idx="25">
                  <c:v>-2.2341982872410657E-2</c:v>
                </c:pt>
                <c:pt idx="26">
                  <c:v>-1.8505044800823871E-2</c:v>
                </c:pt>
                <c:pt idx="27">
                  <c:v>-1.3202776794700936E-2</c:v>
                </c:pt>
                <c:pt idx="28">
                  <c:v>-6.5366329536654822E-3</c:v>
                </c:pt>
                <c:pt idx="29">
                  <c:v>1.2205450477117809E-3</c:v>
                </c:pt>
                <c:pt idx="30">
                  <c:v>9.6649589046095326E-3</c:v>
                </c:pt>
                <c:pt idx="31">
                  <c:v>1.8324481400620284E-2</c:v>
                </c:pt>
                <c:pt idx="32">
                  <c:v>2.6732192729934184E-2</c:v>
                </c:pt>
                <c:pt idx="33">
                  <c:v>3.4497566460013819E-2</c:v>
                </c:pt>
                <c:pt idx="34">
                  <c:v>4.1362492620882152E-2</c:v>
                </c:pt>
                <c:pt idx="35">
                  <c:v>4.7232107417526502E-2</c:v>
                </c:pt>
                <c:pt idx="36">
                  <c:v>5.217500883368574E-2</c:v>
                </c:pt>
                <c:pt idx="37">
                  <c:v>5.6393033664979268E-2</c:v>
                </c:pt>
                <c:pt idx="38">
                  <c:v>6.0166333059137586E-2</c:v>
                </c:pt>
                <c:pt idx="39">
                  <c:v>6.3783995593952189E-2</c:v>
                </c:pt>
                <c:pt idx="40">
                  <c:v>6.7473105975536962E-2</c:v>
                </c:pt>
                <c:pt idx="41">
                  <c:v>7.1339412042628156E-2</c:v>
                </c:pt>
                <c:pt idx="42">
                  <c:v>7.5330650998648843E-2</c:v>
                </c:pt>
                <c:pt idx="43">
                  <c:v>7.9229444846430547E-2</c:v>
                </c:pt>
                <c:pt idx="44">
                  <c:v>8.2677270511324313E-2</c:v>
                </c:pt>
                <c:pt idx="45">
                  <c:v>8.522532832829488E-2</c:v>
                </c:pt>
                <c:pt idx="46">
                  <c:v>8.640321029191575E-2</c:v>
                </c:pt>
                <c:pt idx="47">
                  <c:v>8.5793005025920785E-2</c:v>
                </c:pt>
                <c:pt idx="48">
                  <c:v>8.309546566201223E-2</c:v>
                </c:pt>
                <c:pt idx="49">
                  <c:v>7.8176294386905446E-2</c:v>
                </c:pt>
                <c:pt idx="50">
                  <c:v>7.1084203106804147E-2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242-4108-A99D-661D2CE8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0640"/>
        <c:axId val="1"/>
      </c:scatterChart>
      <c:valAx>
        <c:axId val="5136106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0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536661466458658"/>
          <c:y val="0.92352941176470593"/>
          <c:w val="0.91887675507020283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LiTE Residuals</a:t>
            </a:r>
          </a:p>
        </c:rich>
      </c:tx>
      <c:layout>
        <c:manualLayout>
          <c:xMode val="edge"/>
          <c:yMode val="edge"/>
          <c:x val="0.34992256605560385"/>
          <c:y val="3.15788304239747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5857982189492"/>
          <c:y val="0.13157894736842105"/>
          <c:w val="0.81182021212533118"/>
          <c:h val="0.70263157894736838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Active!$AB$20</c:f>
              <c:strCache>
                <c:ptCount val="1"/>
                <c:pt idx="0">
                  <c:v>LTE Res.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Active!$AB$21:$AB$932</c:f>
              <c:numCache>
                <c:formatCode>General</c:formatCode>
                <c:ptCount val="912"/>
                <c:pt idx="0">
                  <c:v>-2.5781233271195685E-2</c:v>
                </c:pt>
                <c:pt idx="1">
                  <c:v>-2.2652966279029317E-2</c:v>
                </c:pt>
                <c:pt idx="2">
                  <c:v>-3.2797882750895048E-2</c:v>
                </c:pt>
                <c:pt idx="3">
                  <c:v>-2.0753096696984052E-2</c:v>
                </c:pt>
                <c:pt idx="4">
                  <c:v>-3.3736882799099345E-2</c:v>
                </c:pt>
                <c:pt idx="5">
                  <c:v>-2.0261213345799049E-2</c:v>
                </c:pt>
                <c:pt idx="6">
                  <c:v>-1.9788668984309039E-2</c:v>
                </c:pt>
                <c:pt idx="7">
                  <c:v>-1.411740094495334E-2</c:v>
                </c:pt>
                <c:pt idx="8">
                  <c:v>-1.3178076728459581E-2</c:v>
                </c:pt>
                <c:pt idx="9">
                  <c:v>-1.2603705211645878E-2</c:v>
                </c:pt>
                <c:pt idx="10">
                  <c:v>-1.1546643063629014E-2</c:v>
                </c:pt>
                <c:pt idx="11">
                  <c:v>-1.7776876477477218E-3</c:v>
                </c:pt>
                <c:pt idx="12">
                  <c:v>-3.7452843555008958E-3</c:v>
                </c:pt>
                <c:pt idx="13">
                  <c:v>-1.4482926005569829E-3</c:v>
                </c:pt>
                <c:pt idx="14">
                  <c:v>2.5213041793924352E-2</c:v>
                </c:pt>
                <c:pt idx="15">
                  <c:v>2.969998703903565E-2</c:v>
                </c:pt>
                <c:pt idx="16">
                  <c:v>2.6867085753290255E-2</c:v>
                </c:pt>
                <c:pt idx="17">
                  <c:v>3.3498522642996992E-2</c:v>
                </c:pt>
                <c:pt idx="18">
                  <c:v>3.5179319411551176E-2</c:v>
                </c:pt>
                <c:pt idx="19">
                  <c:v>3.5364500618964435E-2</c:v>
                </c:pt>
                <c:pt idx="20">
                  <c:v>3.7732398449637009E-2</c:v>
                </c:pt>
                <c:pt idx="21">
                  <c:v>5.227423086716463E-2</c:v>
                </c:pt>
                <c:pt idx="22">
                  <c:v>5.2774230861809525E-2</c:v>
                </c:pt>
                <c:pt idx="23">
                  <c:v>5.590664894206307E-2</c:v>
                </c:pt>
                <c:pt idx="24">
                  <c:v>5.4998056972348393E-2</c:v>
                </c:pt>
                <c:pt idx="25">
                  <c:v>5.4956991381419386E-2</c:v>
                </c:pt>
                <c:pt idx="26">
                  <c:v>5.6148342863784673E-2</c:v>
                </c:pt>
                <c:pt idx="27">
                  <c:v>5.4436580737738882E-2</c:v>
                </c:pt>
                <c:pt idx="28">
                  <c:v>5.5027582729206811E-2</c:v>
                </c:pt>
                <c:pt idx="29">
                  <c:v>5.4086295643479963E-2</c:v>
                </c:pt>
                <c:pt idx="30">
                  <c:v>5.6444997653597236E-2</c:v>
                </c:pt>
                <c:pt idx="31">
                  <c:v>5.9388389039207234E-2</c:v>
                </c:pt>
                <c:pt idx="32">
                  <c:v>5.740530861760465E-2</c:v>
                </c:pt>
                <c:pt idx="33">
                  <c:v>5.7976397163729113E-2</c:v>
                </c:pt>
                <c:pt idx="34">
                  <c:v>5.867639716059754E-2</c:v>
                </c:pt>
                <c:pt idx="35">
                  <c:v>5.7524248500303785E-2</c:v>
                </c:pt>
                <c:pt idx="36">
                  <c:v>5.9947449777357373E-2</c:v>
                </c:pt>
                <c:pt idx="37">
                  <c:v>5.9685021656897014E-2</c:v>
                </c:pt>
                <c:pt idx="38">
                  <c:v>4.2922250451282798E-2</c:v>
                </c:pt>
                <c:pt idx="39">
                  <c:v>4.2922250451282798E-2</c:v>
                </c:pt>
                <c:pt idx="40">
                  <c:v>5.6298467178851286E-2</c:v>
                </c:pt>
                <c:pt idx="41">
                  <c:v>5.1515483773773532E-2</c:v>
                </c:pt>
                <c:pt idx="42">
                  <c:v>5.9191678637903478E-2</c:v>
                </c:pt>
                <c:pt idx="43">
                  <c:v>5.752307444247487E-2</c:v>
                </c:pt>
                <c:pt idx="44">
                  <c:v>5.4985371223934057E-2</c:v>
                </c:pt>
                <c:pt idx="45">
                  <c:v>5.8849755202353082E-2</c:v>
                </c:pt>
                <c:pt idx="46">
                  <c:v>6.0925800631019281E-2</c:v>
                </c:pt>
                <c:pt idx="47">
                  <c:v>5.9502344923041253E-2</c:v>
                </c:pt>
                <c:pt idx="48">
                  <c:v>6.2442826151282341E-2</c:v>
                </c:pt>
                <c:pt idx="49">
                  <c:v>6.1577357631371538E-2</c:v>
                </c:pt>
                <c:pt idx="50">
                  <c:v>6.1677357628845325E-2</c:v>
                </c:pt>
                <c:pt idx="51">
                  <c:v>6.2177357630766178E-2</c:v>
                </c:pt>
                <c:pt idx="52">
                  <c:v>6.5558645823576567E-2</c:v>
                </c:pt>
                <c:pt idx="53">
                  <c:v>6.72586458242867E-2</c:v>
                </c:pt>
                <c:pt idx="54">
                  <c:v>6.4373222879143446E-2</c:v>
                </c:pt>
                <c:pt idx="55">
                  <c:v>6.4773222883590512E-2</c:v>
                </c:pt>
                <c:pt idx="56">
                  <c:v>6.7473222880866393E-2</c:v>
                </c:pt>
                <c:pt idx="57">
                  <c:v>6.3296137512440745E-2</c:v>
                </c:pt>
                <c:pt idx="58">
                  <c:v>6.4296137516282451E-2</c:v>
                </c:pt>
                <c:pt idx="59">
                  <c:v>6.4410706767325229E-2</c:v>
                </c:pt>
                <c:pt idx="60">
                  <c:v>6.4710706767022549E-2</c:v>
                </c:pt>
                <c:pt idx="61">
                  <c:v>6.4148181289030687E-2</c:v>
                </c:pt>
                <c:pt idx="62">
                  <c:v>6.7248181290753634E-2</c:v>
                </c:pt>
                <c:pt idx="63">
                  <c:v>6.5072828131186269E-2</c:v>
                </c:pt>
                <c:pt idx="64">
                  <c:v>6.585398422828978E-2</c:v>
                </c:pt>
                <c:pt idx="65">
                  <c:v>6.9828368442811928E-2</c:v>
                </c:pt>
                <c:pt idx="66">
                  <c:v>6.7675264443789421E-2</c:v>
                </c:pt>
                <c:pt idx="67">
                  <c:v>7.0952919911520904E-2</c:v>
                </c:pt>
                <c:pt idx="68">
                  <c:v>6.5475337494455818E-2</c:v>
                </c:pt>
                <c:pt idx="69">
                  <c:v>7.4717501605994052E-2</c:v>
                </c:pt>
                <c:pt idx="70">
                  <c:v>7.4159159618776962E-2</c:v>
                </c:pt>
                <c:pt idx="71">
                  <c:v>7.5452659347959181E-2</c:v>
                </c:pt>
                <c:pt idx="72">
                  <c:v>7.3559031061814134E-2</c:v>
                </c:pt>
                <c:pt idx="73">
                  <c:v>7.8894811469845255E-2</c:v>
                </c:pt>
                <c:pt idx="74">
                  <c:v>7.1688266333185646E-2</c:v>
                </c:pt>
                <c:pt idx="75">
                  <c:v>7.3190469264770672E-2</c:v>
                </c:pt>
                <c:pt idx="76">
                  <c:v>6.5618173889919196E-2</c:v>
                </c:pt>
                <c:pt idx="77">
                  <c:v>7.0615568589428607E-2</c:v>
                </c:pt>
                <c:pt idx="78">
                  <c:v>7.1017077848786025E-2</c:v>
                </c:pt>
                <c:pt idx="79">
                  <c:v>6.5077331452191509E-2</c:v>
                </c:pt>
                <c:pt idx="80">
                  <c:v>5.6247321085982196E-2</c:v>
                </c:pt>
                <c:pt idx="81">
                  <c:v>5.2667221981201863E-2</c:v>
                </c:pt>
                <c:pt idx="82">
                  <c:v>4.3502719737223729E-2</c:v>
                </c:pt>
                <c:pt idx="83">
                  <c:v>4.5485360565014663E-2</c:v>
                </c:pt>
                <c:pt idx="84">
                  <c:v>4.5766930830254696E-2</c:v>
                </c:pt>
                <c:pt idx="85">
                  <c:v>4.3714675854933563E-2</c:v>
                </c:pt>
                <c:pt idx="86">
                  <c:v>4.1845673992036717E-2</c:v>
                </c:pt>
                <c:pt idx="87">
                  <c:v>3.7064884004663068E-2</c:v>
                </c:pt>
                <c:pt idx="88">
                  <c:v>4.2568281287238066E-2</c:v>
                </c:pt>
                <c:pt idx="89">
                  <c:v>4.4117382315952969E-2</c:v>
                </c:pt>
                <c:pt idx="90">
                  <c:v>4.3742589154571368E-2</c:v>
                </c:pt>
                <c:pt idx="91">
                  <c:v>3.6831984297817762E-2</c:v>
                </c:pt>
                <c:pt idx="92">
                  <c:v>3.2723667658511126E-2</c:v>
                </c:pt>
                <c:pt idx="93">
                  <c:v>3.6979915714726502E-2</c:v>
                </c:pt>
                <c:pt idx="94">
                  <c:v>3.399903444093115E-2</c:v>
                </c:pt>
                <c:pt idx="95">
                  <c:v>2.8715873037662886E-2</c:v>
                </c:pt>
                <c:pt idx="96">
                  <c:v>2.7490068692324374E-2</c:v>
                </c:pt>
                <c:pt idx="97">
                  <c:v>2.8663568885897096E-2</c:v>
                </c:pt>
                <c:pt idx="98">
                  <c:v>2.8395387817066436E-2</c:v>
                </c:pt>
                <c:pt idx="99">
                  <c:v>2.9214462601158276E-2</c:v>
                </c:pt>
                <c:pt idx="100">
                  <c:v>2.9454303871181694E-2</c:v>
                </c:pt>
                <c:pt idx="101">
                  <c:v>3.0509135469187845E-2</c:v>
                </c:pt>
                <c:pt idx="102">
                  <c:v>2.6533349397381403E-2</c:v>
                </c:pt>
                <c:pt idx="103">
                  <c:v>2.7701342235577211E-2</c:v>
                </c:pt>
                <c:pt idx="104">
                  <c:v>1.9447158631077217E-2</c:v>
                </c:pt>
                <c:pt idx="105">
                  <c:v>1.9647158793371818E-2</c:v>
                </c:pt>
                <c:pt idx="106">
                  <c:v>2.364254080382263E-2</c:v>
                </c:pt>
                <c:pt idx="107">
                  <c:v>2.2956999267847781E-2</c:v>
                </c:pt>
                <c:pt idx="108">
                  <c:v>2.3256999325752762E-2</c:v>
                </c:pt>
                <c:pt idx="109">
                  <c:v>1.9966841191153134E-2</c:v>
                </c:pt>
                <c:pt idx="110">
                  <c:v>2.1266841274727694E-2</c:v>
                </c:pt>
                <c:pt idx="111">
                  <c:v>1.8971236797993535E-2</c:v>
                </c:pt>
                <c:pt idx="112">
                  <c:v>1.8569578905310864E-2</c:v>
                </c:pt>
                <c:pt idx="113">
                  <c:v>1.9964989908278389E-2</c:v>
                </c:pt>
                <c:pt idx="114">
                  <c:v>2.067254082526352E-2</c:v>
                </c:pt>
                <c:pt idx="115">
                  <c:v>9.6242965927470225E-3</c:v>
                </c:pt>
                <c:pt idx="116">
                  <c:v>8.4653996102246366E-3</c:v>
                </c:pt>
                <c:pt idx="117">
                  <c:v>-8.5326774758573351E-3</c:v>
                </c:pt>
                <c:pt idx="118">
                  <c:v>-1.325551083037757E-2</c:v>
                </c:pt>
                <c:pt idx="119">
                  <c:v>-1.79372574078751E-2</c:v>
                </c:pt>
                <c:pt idx="120">
                  <c:v>-2.091503849869257E-2</c:v>
                </c:pt>
                <c:pt idx="121">
                  <c:v>-2.0425038492881117E-2</c:v>
                </c:pt>
                <c:pt idx="122">
                  <c:v>-1.9915038494850865E-2</c:v>
                </c:pt>
                <c:pt idx="123">
                  <c:v>-2.1098440786511463E-2</c:v>
                </c:pt>
                <c:pt idx="124">
                  <c:v>-2.1008440785147076E-2</c:v>
                </c:pt>
                <c:pt idx="125">
                  <c:v>-2.0898440784287931E-2</c:v>
                </c:pt>
                <c:pt idx="126">
                  <c:v>-2.7478013708356702E-2</c:v>
                </c:pt>
                <c:pt idx="127">
                  <c:v>-3.1696719892108843E-2</c:v>
                </c:pt>
                <c:pt idx="128">
                  <c:v>-2.9796719889175177E-2</c:v>
                </c:pt>
                <c:pt idx="129">
                  <c:v>-2.8266527870926511E-2</c:v>
                </c:pt>
                <c:pt idx="130">
                  <c:v>-3.7371639213040556E-2</c:v>
                </c:pt>
                <c:pt idx="131">
                  <c:v>-3.657163921869834E-2</c:v>
                </c:pt>
                <c:pt idx="132">
                  <c:v>-3.5071639212935782E-2</c:v>
                </c:pt>
                <c:pt idx="133">
                  <c:v>-3.9837307803695036E-2</c:v>
                </c:pt>
                <c:pt idx="134">
                  <c:v>-3.9276566699507645E-2</c:v>
                </c:pt>
                <c:pt idx="135">
                  <c:v>-3.6557408721114529E-2</c:v>
                </c:pt>
                <c:pt idx="136">
                  <c:v>-3.9868249513877962E-2</c:v>
                </c:pt>
                <c:pt idx="137">
                  <c:v>-3.9345136573844718E-2</c:v>
                </c:pt>
                <c:pt idx="138">
                  <c:v>-3.8774323187473383E-2</c:v>
                </c:pt>
                <c:pt idx="139">
                  <c:v>-4.5470948343126316E-2</c:v>
                </c:pt>
                <c:pt idx="140">
                  <c:v>-4.5070948338679251E-2</c:v>
                </c:pt>
                <c:pt idx="141">
                  <c:v>-4.4770948338981931E-2</c:v>
                </c:pt>
                <c:pt idx="142">
                  <c:v>-4.4661103152021084E-2</c:v>
                </c:pt>
                <c:pt idx="143">
                  <c:v>-4.3069510101677227E-2</c:v>
                </c:pt>
                <c:pt idx="144">
                  <c:v>-4.6702870054383935E-2</c:v>
                </c:pt>
                <c:pt idx="145">
                  <c:v>-5.5952634920604899E-2</c:v>
                </c:pt>
                <c:pt idx="146">
                  <c:v>-5.5672634920402336E-2</c:v>
                </c:pt>
                <c:pt idx="147">
                  <c:v>-5.5552634916157834E-2</c:v>
                </c:pt>
                <c:pt idx="148">
                  <c:v>-6.8959961074755161E-2</c:v>
                </c:pt>
                <c:pt idx="149">
                  <c:v>-8.6789140994730327E-2</c:v>
                </c:pt>
                <c:pt idx="150">
                  <c:v>-8.6789140820107344E-2</c:v>
                </c:pt>
                <c:pt idx="151">
                  <c:v>-8.6789140820107344E-2</c:v>
                </c:pt>
                <c:pt idx="152">
                  <c:v>-8.3952828627417889E-2</c:v>
                </c:pt>
                <c:pt idx="153">
                  <c:v>-8.3952828525554482E-2</c:v>
                </c:pt>
                <c:pt idx="154">
                  <c:v>-8.3952828525554482E-2</c:v>
                </c:pt>
                <c:pt idx="155">
                  <c:v>-8.683922519371505E-2</c:v>
                </c:pt>
                <c:pt idx="156">
                  <c:v>-8.683922519371505E-2</c:v>
                </c:pt>
                <c:pt idx="157">
                  <c:v>-8.6839225070023771E-2</c:v>
                </c:pt>
                <c:pt idx="158">
                  <c:v>-8.9349691942213372E-2</c:v>
                </c:pt>
                <c:pt idx="159">
                  <c:v>-9.0813032194026075E-2</c:v>
                </c:pt>
                <c:pt idx="160">
                  <c:v>-8.9100460925274974E-2</c:v>
                </c:pt>
                <c:pt idx="161">
                  <c:v>-8.8980460928306429E-2</c:v>
                </c:pt>
                <c:pt idx="162">
                  <c:v>-8.9110627691653538E-2</c:v>
                </c:pt>
                <c:pt idx="163">
                  <c:v>-8.5510627688009738E-2</c:v>
                </c:pt>
                <c:pt idx="164">
                  <c:v>-8.9359646332620168E-2</c:v>
                </c:pt>
                <c:pt idx="165">
                  <c:v>-8.8838602682555404E-2</c:v>
                </c:pt>
                <c:pt idx="166">
                  <c:v>-0.10340982181909912</c:v>
                </c:pt>
                <c:pt idx="167">
                  <c:v>-0.10305240265042233</c:v>
                </c:pt>
                <c:pt idx="168">
                  <c:v>-0.11689205567470171</c:v>
                </c:pt>
                <c:pt idx="169">
                  <c:v>-0.12297038364779055</c:v>
                </c:pt>
                <c:pt idx="170">
                  <c:v>-0.12626742187332873</c:v>
                </c:pt>
                <c:pt idx="171">
                  <c:v>-0.14175514241659626</c:v>
                </c:pt>
                <c:pt idx="172">
                  <c:v>-0.31032169658523617</c:v>
                </c:pt>
                <c:pt idx="173">
                  <c:v>-0.31032169658523617</c:v>
                </c:pt>
                <c:pt idx="174">
                  <c:v>-0.14533140128791439</c:v>
                </c:pt>
                <c:pt idx="175">
                  <c:v>-0.15368792431616721</c:v>
                </c:pt>
                <c:pt idx="176">
                  <c:v>-0.16875129886437812</c:v>
                </c:pt>
                <c:pt idx="177">
                  <c:v>-0.17375866249225014</c:v>
                </c:pt>
                <c:pt idx="178">
                  <c:v>-0.18108836674882575</c:v>
                </c:pt>
                <c:pt idx="179">
                  <c:v>-0.17866074026511167</c:v>
                </c:pt>
                <c:pt idx="180">
                  <c:v>-0.18035571816439777</c:v>
                </c:pt>
                <c:pt idx="181">
                  <c:v>-0.17746031871525653</c:v>
                </c:pt>
                <c:pt idx="182">
                  <c:v>-0.18787416885047065</c:v>
                </c:pt>
                <c:pt idx="183">
                  <c:v>-0.18656875580587418</c:v>
                </c:pt>
                <c:pt idx="184">
                  <c:v>-0.19217365442353151</c:v>
                </c:pt>
                <c:pt idx="185">
                  <c:v>-0.1832361367497814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C2-40FB-9FE4-7D3176BDA256}"/>
            </c:ext>
          </c:extLst>
        </c:ser>
        <c:ser>
          <c:idx val="8"/>
          <c:order val="1"/>
          <c:tx>
            <c:strRef>
              <c:f>Active!$BA$1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Active!$AY$2:$AY$111</c:f>
              <c:numCache>
                <c:formatCode>General</c:formatCode>
                <c:ptCount val="110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  <c:pt idx="94">
                  <c:v>32000</c:v>
                </c:pt>
                <c:pt idx="95">
                  <c:v>32500</c:v>
                </c:pt>
                <c:pt idx="96">
                  <c:v>33000</c:v>
                </c:pt>
                <c:pt idx="97">
                  <c:v>33500</c:v>
                </c:pt>
                <c:pt idx="98">
                  <c:v>34000</c:v>
                </c:pt>
                <c:pt idx="99">
                  <c:v>34500</c:v>
                </c:pt>
                <c:pt idx="100">
                  <c:v>35000</c:v>
                </c:pt>
                <c:pt idx="101">
                  <c:v>35500</c:v>
                </c:pt>
                <c:pt idx="102">
                  <c:v>36000</c:v>
                </c:pt>
                <c:pt idx="103">
                  <c:v>36500</c:v>
                </c:pt>
                <c:pt idx="104">
                  <c:v>37000</c:v>
                </c:pt>
                <c:pt idx="105">
                  <c:v>37500</c:v>
                </c:pt>
                <c:pt idx="106">
                  <c:v>38000</c:v>
                </c:pt>
                <c:pt idx="107">
                  <c:v>38500</c:v>
                </c:pt>
                <c:pt idx="108">
                  <c:v>39000</c:v>
                </c:pt>
                <c:pt idx="109">
                  <c:v>39500</c:v>
                </c:pt>
              </c:numCache>
            </c:numRef>
          </c:xVal>
          <c:yVal>
            <c:numRef>
              <c:f>Active!$BA$2:$BA$111</c:f>
              <c:numCache>
                <c:formatCode>General</c:formatCode>
                <c:ptCount val="110"/>
                <c:pt idx="0">
                  <c:v>-8.9281024889661664E-2</c:v>
                </c:pt>
                <c:pt idx="1">
                  <c:v>-8.2462889317209326E-2</c:v>
                </c:pt>
                <c:pt idx="2">
                  <c:v>-7.5795196382334201E-2</c:v>
                </c:pt>
                <c:pt idx="3">
                  <c:v>-6.9277946085036263E-2</c:v>
                </c:pt>
                <c:pt idx="4">
                  <c:v>-6.2911138425315524E-2</c:v>
                </c:pt>
                <c:pt idx="5">
                  <c:v>-5.6694773403171958E-2</c:v>
                </c:pt>
                <c:pt idx="6">
                  <c:v>-5.0628851018605592E-2</c:v>
                </c:pt>
                <c:pt idx="7">
                  <c:v>-4.4713371271616412E-2</c:v>
                </c:pt>
                <c:pt idx="8">
                  <c:v>-3.8948334162204418E-2</c:v>
                </c:pt>
                <c:pt idx="9">
                  <c:v>-3.333373969036961E-2</c:v>
                </c:pt>
                <c:pt idx="10">
                  <c:v>-2.7869587856111992E-2</c:v>
                </c:pt>
                <c:pt idx="11">
                  <c:v>-2.255587865943157E-2</c:v>
                </c:pt>
                <c:pt idx="12">
                  <c:v>-1.7392612100328327E-2</c:v>
                </c:pt>
                <c:pt idx="13">
                  <c:v>-1.2379788178802281E-2</c:v>
                </c:pt>
                <c:pt idx="14">
                  <c:v>-7.5174068948534144E-3</c:v>
                </c:pt>
                <c:pt idx="15">
                  <c:v>-2.8054682484817475E-3</c:v>
                </c:pt>
                <c:pt idx="16">
                  <c:v>1.7560277603127401E-3</c:v>
                </c:pt>
                <c:pt idx="17">
                  <c:v>6.1670811315300347E-3</c:v>
                </c:pt>
                <c:pt idx="18">
                  <c:v>1.0427691865170141E-2</c:v>
                </c:pt>
                <c:pt idx="19">
                  <c:v>1.4537859961233059E-2</c:v>
                </c:pt>
                <c:pt idx="20">
                  <c:v>1.8497585419718791E-2</c:v>
                </c:pt>
                <c:pt idx="21">
                  <c:v>2.2306868240627331E-2</c:v>
                </c:pt>
                <c:pt idx="22">
                  <c:v>2.5965708423958681E-2</c:v>
                </c:pt>
                <c:pt idx="23">
                  <c:v>2.9474105969712845E-2</c:v>
                </c:pt>
                <c:pt idx="24">
                  <c:v>3.283206087788982E-2</c:v>
                </c:pt>
                <c:pt idx="25">
                  <c:v>3.6039573148489601E-2</c:v>
                </c:pt>
                <c:pt idx="26">
                  <c:v>3.9096642781512203E-2</c:v>
                </c:pt>
                <c:pt idx="27">
                  <c:v>4.2003269776957605E-2</c:v>
                </c:pt>
                <c:pt idx="28">
                  <c:v>4.4759454134825828E-2</c:v>
                </c:pt>
                <c:pt idx="29">
                  <c:v>4.7365195855116858E-2</c:v>
                </c:pt>
                <c:pt idx="30">
                  <c:v>4.9820494937830702E-2</c:v>
                </c:pt>
                <c:pt idx="31">
                  <c:v>5.212535138296736E-2</c:v>
                </c:pt>
                <c:pt idx="32">
                  <c:v>5.4279765190526817E-2</c:v>
                </c:pt>
                <c:pt idx="33">
                  <c:v>5.6283736360509096E-2</c:v>
                </c:pt>
                <c:pt idx="34">
                  <c:v>5.8137264892914181E-2</c:v>
                </c:pt>
                <c:pt idx="35">
                  <c:v>5.984035078774208E-2</c:v>
                </c:pt>
                <c:pt idx="36">
                  <c:v>6.1392994044992787E-2</c:v>
                </c:pt>
                <c:pt idx="37">
                  <c:v>6.2795194664666307E-2</c:v>
                </c:pt>
                <c:pt idx="38">
                  <c:v>6.4046952646762648E-2</c:v>
                </c:pt>
                <c:pt idx="39">
                  <c:v>6.5148267991281789E-2</c:v>
                </c:pt>
                <c:pt idx="40">
                  <c:v>6.6099140698223743E-2</c:v>
                </c:pt>
                <c:pt idx="41">
                  <c:v>6.6899570767588512E-2</c:v>
                </c:pt>
                <c:pt idx="42">
                  <c:v>6.7549558199376095E-2</c:v>
                </c:pt>
                <c:pt idx="43">
                  <c:v>6.8049102993586477E-2</c:v>
                </c:pt>
                <c:pt idx="44">
                  <c:v>6.8398205150219687E-2</c:v>
                </c:pt>
                <c:pt idx="45">
                  <c:v>6.8596864669275684E-2</c:v>
                </c:pt>
                <c:pt idx="46">
                  <c:v>6.8645081550754508E-2</c:v>
                </c:pt>
                <c:pt idx="47">
                  <c:v>6.8542855794656146E-2</c:v>
                </c:pt>
                <c:pt idx="48">
                  <c:v>6.8290187400980584E-2</c:v>
                </c:pt>
                <c:pt idx="49">
                  <c:v>6.788707636972785E-2</c:v>
                </c:pt>
                <c:pt idx="50">
                  <c:v>6.7333522700897916E-2</c:v>
                </c:pt>
                <c:pt idx="51">
                  <c:v>6.6629526394490796E-2</c:v>
                </c:pt>
                <c:pt idx="52">
                  <c:v>6.5775087450506489E-2</c:v>
                </c:pt>
                <c:pt idx="53">
                  <c:v>6.4770205868944969E-2</c:v>
                </c:pt>
                <c:pt idx="54">
                  <c:v>6.3614881649806304E-2</c:v>
                </c:pt>
                <c:pt idx="55">
                  <c:v>6.2309114793090425E-2</c:v>
                </c:pt>
                <c:pt idx="56">
                  <c:v>6.0852905298797361E-2</c:v>
                </c:pt>
                <c:pt idx="57">
                  <c:v>5.924625316692711E-2</c:v>
                </c:pt>
                <c:pt idx="58">
                  <c:v>5.7489158397479659E-2</c:v>
                </c:pt>
                <c:pt idx="59">
                  <c:v>5.558162099045505E-2</c:v>
                </c:pt>
                <c:pt idx="60">
                  <c:v>5.3523640945853213E-2</c:v>
                </c:pt>
                <c:pt idx="61">
                  <c:v>5.1315218263674189E-2</c:v>
                </c:pt>
                <c:pt idx="62">
                  <c:v>4.8956352943918022E-2</c:v>
                </c:pt>
                <c:pt idx="63">
                  <c:v>4.6447044986584626E-2</c:v>
                </c:pt>
                <c:pt idx="64">
                  <c:v>4.3787294391674059E-2</c:v>
                </c:pt>
                <c:pt idx="65">
                  <c:v>4.0977101159186291E-2</c:v>
                </c:pt>
                <c:pt idx="66">
                  <c:v>3.8016465289121323E-2</c:v>
                </c:pt>
                <c:pt idx="67">
                  <c:v>3.4905386781479197E-2</c:v>
                </c:pt>
                <c:pt idx="68">
                  <c:v>3.1643865636259857E-2</c:v>
                </c:pt>
                <c:pt idx="69">
                  <c:v>2.8231901853463359E-2</c:v>
                </c:pt>
                <c:pt idx="70">
                  <c:v>2.4669495433089647E-2</c:v>
                </c:pt>
                <c:pt idx="71">
                  <c:v>2.0956646375138749E-2</c:v>
                </c:pt>
                <c:pt idx="72">
                  <c:v>1.7093354679610678E-2</c:v>
                </c:pt>
                <c:pt idx="73">
                  <c:v>1.3079620346505394E-2</c:v>
                </c:pt>
                <c:pt idx="74">
                  <c:v>8.9154433758229512E-3</c:v>
                </c:pt>
                <c:pt idx="75">
                  <c:v>4.6008237675632946E-3</c:v>
                </c:pt>
                <c:pt idx="76">
                  <c:v>1.3576152172642408E-4</c:v>
                </c:pt>
                <c:pt idx="77">
                  <c:v>-4.479743361687577E-3</c:v>
                </c:pt>
                <c:pt idx="78">
                  <c:v>-9.245690882678792E-3</c:v>
                </c:pt>
                <c:pt idx="79">
                  <c:v>-1.4162081041247193E-2</c:v>
                </c:pt>
                <c:pt idx="80">
                  <c:v>-1.922891383739278E-2</c:v>
                </c:pt>
                <c:pt idx="81">
                  <c:v>-2.4446189271115581E-2</c:v>
                </c:pt>
                <c:pt idx="82">
                  <c:v>-2.9813907342415541E-2</c:v>
                </c:pt>
                <c:pt idx="83">
                  <c:v>-3.5332068051292714E-2</c:v>
                </c:pt>
                <c:pt idx="84">
                  <c:v>-4.1000671397747074E-2</c:v>
                </c:pt>
                <c:pt idx="85">
                  <c:v>-4.6819717381778592E-2</c:v>
                </c:pt>
                <c:pt idx="86">
                  <c:v>-5.2789206003387323E-2</c:v>
                </c:pt>
                <c:pt idx="87">
                  <c:v>-5.8909137262573241E-2</c:v>
                </c:pt>
                <c:pt idx="88">
                  <c:v>-6.5179511159336317E-2</c:v>
                </c:pt>
                <c:pt idx="89">
                  <c:v>-7.1600327693676663E-2</c:v>
                </c:pt>
                <c:pt idx="90">
                  <c:v>-7.8171586865594112E-2</c:v>
                </c:pt>
                <c:pt idx="91">
                  <c:v>-8.4893288675088774E-2</c:v>
                </c:pt>
                <c:pt idx="92">
                  <c:v>-9.1765433122160678E-2</c:v>
                </c:pt>
                <c:pt idx="93">
                  <c:v>-9.8788020206809685E-2</c:v>
                </c:pt>
                <c:pt idx="94">
                  <c:v>-0.10596104992903591</c:v>
                </c:pt>
                <c:pt idx="95">
                  <c:v>-0.11328452228883934</c:v>
                </c:pt>
                <c:pt idx="96">
                  <c:v>-0.12075843728621993</c:v>
                </c:pt>
                <c:pt idx="97">
                  <c:v>-0.12838279492117777</c:v>
                </c:pt>
                <c:pt idx="98">
                  <c:v>-0.13615759519371276</c:v>
                </c:pt>
                <c:pt idx="99">
                  <c:v>-0.14408283810382491</c:v>
                </c:pt>
                <c:pt idx="100">
                  <c:v>-0.15215852365151428</c:v>
                </c:pt>
                <c:pt idx="101">
                  <c:v>-0.16038465183678086</c:v>
                </c:pt>
                <c:pt idx="102">
                  <c:v>-0.16876122265962462</c:v>
                </c:pt>
                <c:pt idx="103">
                  <c:v>-0.17728823612004554</c:v>
                </c:pt>
                <c:pt idx="104">
                  <c:v>-0.18596569221804368</c:v>
                </c:pt>
                <c:pt idx="105">
                  <c:v>-0.19479359095361901</c:v>
                </c:pt>
                <c:pt idx="106">
                  <c:v>-0.20377193232677149</c:v>
                </c:pt>
                <c:pt idx="107">
                  <c:v>-0.21290071633750118</c:v>
                </c:pt>
                <c:pt idx="108">
                  <c:v>-0.22217994298580804</c:v>
                </c:pt>
                <c:pt idx="109">
                  <c:v>-0.23160961227169211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C2-40FB-9FE4-7D3176BD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4912"/>
        <c:axId val="1"/>
      </c:scatterChart>
      <c:valAx>
        <c:axId val="513634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5087087675467"/>
              <c:y val="0.88157896929550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2631615492507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4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45911348950744"/>
          <c:y val="0.93121943090447024"/>
          <c:w val="0.2115087169313789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[46183.595, 0.3551532] Fit of Yang et al 2012</a:t>
            </a:r>
          </a:p>
        </c:rich>
      </c:tx>
      <c:layout>
        <c:manualLayout>
          <c:xMode val="edge"/>
          <c:yMode val="edge"/>
          <c:x val="0.13475195919658978"/>
          <c:y val="1.5432098765432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98741201831927E-2"/>
          <c:y val="0.11419787506593324"/>
          <c:w val="0.85815751426320486"/>
          <c:h val="0.756175118679828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(9)'!$H$21:$H$871</c:f>
              <c:numCache>
                <c:formatCode>General</c:formatCode>
                <c:ptCount val="851"/>
                <c:pt idx="0">
                  <c:v>-3.267385000071954E-2</c:v>
                </c:pt>
                <c:pt idx="1">
                  <c:v>-2.9548899998189881E-2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-2.4462149995088112E-2</c:v>
                </c:pt>
                <c:pt idx="34">
                  <c:v>-2.5312450001365505E-2</c:v>
                </c:pt>
                <c:pt idx="35">
                  <c:v>-2.2887699997227173E-2</c:v>
                </c:pt>
                <c:pt idx="36">
                  <c:v>-2.3139399992942344E-2</c:v>
                </c:pt>
                <c:pt idx="38">
                  <c:v>-2.6405699994938914E-2</c:v>
                </c:pt>
                <c:pt idx="39">
                  <c:v>-3.1181550002656877E-2</c:v>
                </c:pt>
                <c:pt idx="40">
                  <c:v>-2.2720799999660812E-2</c:v>
                </c:pt>
                <c:pt idx="41">
                  <c:v>-2.434835000167368E-2</c:v>
                </c:pt>
                <c:pt idx="42">
                  <c:v>-2.6661550000426359E-2</c:v>
                </c:pt>
                <c:pt idx="43">
                  <c:v>-2.2716049999871757E-2</c:v>
                </c:pt>
                <c:pt idx="44">
                  <c:v>-1.8579499999759719E-2</c:v>
                </c:pt>
                <c:pt idx="45">
                  <c:v>-1.993199999560602E-2</c:v>
                </c:pt>
                <c:pt idx="46">
                  <c:v>-1.3387300001340918E-2</c:v>
                </c:pt>
                <c:pt idx="47">
                  <c:v>-1.3988899991090875E-2</c:v>
                </c:pt>
                <c:pt idx="48">
                  <c:v>-9.045399994647596E-3</c:v>
                </c:pt>
                <c:pt idx="49">
                  <c:v>-9.9206499944557436E-3</c:v>
                </c:pt>
                <c:pt idx="50">
                  <c:v>-1.1695699999108911E-2</c:v>
                </c:pt>
                <c:pt idx="51">
                  <c:v>-1.0870949990930967E-2</c:v>
                </c:pt>
                <c:pt idx="52">
                  <c:v>-9.721249996800907E-3</c:v>
                </c:pt>
                <c:pt idx="53">
                  <c:v>-1.0152199996809941E-2</c:v>
                </c:pt>
                <c:pt idx="54">
                  <c:v>-8.277799999632407E-3</c:v>
                </c:pt>
                <c:pt idx="55">
                  <c:v>-1.4631500016548671E-3</c:v>
                </c:pt>
                <c:pt idx="56">
                  <c:v>-3.5886999976355582E-3</c:v>
                </c:pt>
                <c:pt idx="57">
                  <c:v>-4.400000034365803E-5</c:v>
                </c:pt>
                <c:pt idx="58">
                  <c:v>-5.5190499988384545E-3</c:v>
                </c:pt>
                <c:pt idx="59">
                  <c:v>8.9119000040227547E-3</c:v>
                </c:pt>
                <c:pt idx="60">
                  <c:v>8.3863500040024519E-3</c:v>
                </c:pt>
                <c:pt idx="61">
                  <c:v>1.0768350002763327E-2</c:v>
                </c:pt>
                <c:pt idx="62">
                  <c:v>1.5640600002370775E-2</c:v>
                </c:pt>
                <c:pt idx="63">
                  <c:v>2.1015049998823088E-2</c:v>
                </c:pt>
                <c:pt idx="64">
                  <c:v>3.0330000001413282E-2</c:v>
                </c:pt>
                <c:pt idx="65">
                  <c:v>3.2126600002811756E-2</c:v>
                </c:pt>
                <c:pt idx="67">
                  <c:v>3.8081700004113372E-2</c:v>
                </c:pt>
                <c:pt idx="68">
                  <c:v>3.8506450000568293E-2</c:v>
                </c:pt>
                <c:pt idx="69">
                  <c:v>4.1414049999730196E-2</c:v>
                </c:pt>
                <c:pt idx="70">
                  <c:v>5.3908250003587455E-2</c:v>
                </c:pt>
                <c:pt idx="71">
                  <c:v>5.3850900003453717E-2</c:v>
                </c:pt>
                <c:pt idx="72">
                  <c:v>5.2802650003286544E-2</c:v>
                </c:pt>
                <c:pt idx="73">
                  <c:v>5.5446750004193746E-2</c:v>
                </c:pt>
                <c:pt idx="74">
                  <c:v>5.6390850004390813E-2</c:v>
                </c:pt>
                <c:pt idx="75">
                  <c:v>6.3063950001378544E-2</c:v>
                </c:pt>
                <c:pt idx="76">
                  <c:v>6.2874300005205441E-2</c:v>
                </c:pt>
                <c:pt idx="77">
                  <c:v>5.8099250003579073E-2</c:v>
                </c:pt>
                <c:pt idx="78">
                  <c:v>6.3723200000822544E-2</c:v>
                </c:pt>
                <c:pt idx="79">
                  <c:v>6.549625000479864E-2</c:v>
                </c:pt>
                <c:pt idx="80">
                  <c:v>6.680659999983618E-2</c:v>
                </c:pt>
                <c:pt idx="81">
                  <c:v>6.8482500006211922E-2</c:v>
                </c:pt>
                <c:pt idx="82">
                  <c:v>6.4828599999600556E-2</c:v>
                </c:pt>
                <c:pt idx="83">
                  <c:v>6.9772700000612531E-2</c:v>
                </c:pt>
                <c:pt idx="84">
                  <c:v>6.6797650004446041E-2</c:v>
                </c:pt>
                <c:pt idx="85">
                  <c:v>7.1760150000045542E-2</c:v>
                </c:pt>
                <c:pt idx="87">
                  <c:v>7.2676900002988987E-2</c:v>
                </c:pt>
                <c:pt idx="88">
                  <c:v>7.309605000045849E-2</c:v>
                </c:pt>
                <c:pt idx="89">
                  <c:v>7.3921000002883375E-2</c:v>
                </c:pt>
                <c:pt idx="90">
                  <c:v>7.4542750007822178E-2</c:v>
                </c:pt>
                <c:pt idx="91">
                  <c:v>7.4286499999288935E-2</c:v>
                </c:pt>
                <c:pt idx="92">
                  <c:v>7.7960950002307072E-2</c:v>
                </c:pt>
                <c:pt idx="93">
                  <c:v>7.6035400001273956E-2</c:v>
                </c:pt>
                <c:pt idx="94">
                  <c:v>7.4603050008590799E-2</c:v>
                </c:pt>
                <c:pt idx="95">
                  <c:v>7.5616000001900829E-2</c:v>
                </c:pt>
                <c:pt idx="96">
                  <c:v>7.7040750002197456E-2</c:v>
                </c:pt>
                <c:pt idx="97">
                  <c:v>7.8211800006101839E-2</c:v>
                </c:pt>
                <c:pt idx="98">
                  <c:v>7.6878700005181599E-2</c:v>
                </c:pt>
                <c:pt idx="99">
                  <c:v>7.8009000004385598E-2</c:v>
                </c:pt>
                <c:pt idx="100">
                  <c:v>8.0735800009279046E-2</c:v>
                </c:pt>
                <c:pt idx="101">
                  <c:v>8.0941100008203648E-2</c:v>
                </c:pt>
                <c:pt idx="103">
                  <c:v>8.265830000891583E-2</c:v>
                </c:pt>
                <c:pt idx="106">
                  <c:v>8.213275000161957E-2</c:v>
                </c:pt>
                <c:pt idx="108">
                  <c:v>7.6177850001840852E-2</c:v>
                </c:pt>
                <c:pt idx="111">
                  <c:v>8.5503599999356084E-2</c:v>
                </c:pt>
                <c:pt idx="115">
                  <c:v>8.3360500007984228E-2</c:v>
                </c:pt>
                <c:pt idx="116">
                  <c:v>8.7000399995304178E-2</c:v>
                </c:pt>
                <c:pt idx="117">
                  <c:v>8.461515000090003E-2</c:v>
                </c:pt>
                <c:pt idx="118">
                  <c:v>8.536265000293497E-2</c:v>
                </c:pt>
                <c:pt idx="119">
                  <c:v>8.6036499997135252E-2</c:v>
                </c:pt>
                <c:pt idx="120">
                  <c:v>8.666090000042459E-2</c:v>
                </c:pt>
                <c:pt idx="121">
                  <c:v>8.8606600002094638E-2</c:v>
                </c:pt>
                <c:pt idx="122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C3-4C15-8C27-3950A1680169}"/>
            </c:ext>
          </c:extLst>
        </c:ser>
        <c:ser>
          <c:idx val="8"/>
          <c:order val="1"/>
          <c:tx>
            <c:strRef>
              <c:f>'A (9)'!$P$20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(9)'!$AB$2:$AB$52</c:f>
              <c:numCache>
                <c:formatCode>0.00E+00</c:formatCode>
                <c:ptCount val="51"/>
                <c:pt idx="0">
                  <c:v>-4.7111059587688082E-2</c:v>
                </c:pt>
                <c:pt idx="1">
                  <c:v>-3.9093061474867338E-2</c:v>
                </c:pt>
                <c:pt idx="2">
                  <c:v>-3.232230616977487E-2</c:v>
                </c:pt>
                <c:pt idx="3">
                  <c:v>-2.7098071071893375E-2</c:v>
                </c:pt>
                <c:pt idx="4">
                  <c:v>-2.3615700059903207E-2</c:v>
                </c:pt>
                <c:pt idx="5">
                  <c:v>-2.1916945715379034E-2</c:v>
                </c:pt>
                <c:pt idx="6">
                  <c:v>-2.18671127110323E-2</c:v>
                </c:pt>
                <c:pt idx="7">
                  <c:v>-2.3163364347432387E-2</c:v>
                </c:pt>
                <c:pt idx="8">
                  <c:v>-2.5372881153160547E-2</c:v>
                </c:pt>
                <c:pt idx="9">
                  <c:v>-2.7994124044222652E-2</c:v>
                </c:pt>
                <c:pt idx="10">
                  <c:v>-3.0530246569162742E-2</c:v>
                </c:pt>
                <c:pt idx="11">
                  <c:v>-3.2561488937219496E-2</c:v>
                </c:pt>
                <c:pt idx="12">
                  <c:v>-3.380357434747918E-2</c:v>
                </c:pt>
                <c:pt idx="13">
                  <c:v>-3.414168131188372E-2</c:v>
                </c:pt>
                <c:pt idx="14">
                  <c:v>-3.3634018351824148E-2</c:v>
                </c:pt>
                <c:pt idx="15">
                  <c:v>-3.2484567255180848E-2</c:v>
                </c:pt>
                <c:pt idx="16">
                  <c:v>-3.0990177295659022E-2</c:v>
                </c:pt>
                <c:pt idx="17">
                  <c:v>-2.9471860819816169E-2</c:v>
                </c:pt>
                <c:pt idx="18">
                  <c:v>-2.8203008823962764E-2</c:v>
                </c:pt>
                <c:pt idx="19">
                  <c:v>-2.7347790418599686E-2</c:v>
                </c:pt>
                <c:pt idx="20">
                  <c:v>-2.6921123131087136E-2</c:v>
                </c:pt>
                <c:pt idx="21">
                  <c:v>-2.6777644532339124E-2</c:v>
                </c:pt>
                <c:pt idx="22">
                  <c:v>-2.6631801847714638E-2</c:v>
                </c:pt>
                <c:pt idx="23">
                  <c:v>-2.6105474867589126E-2</c:v>
                </c:pt>
                <c:pt idx="24">
                  <c:v>-2.4794499174331384E-2</c:v>
                </c:pt>
                <c:pt idx="25">
                  <c:v>-2.2341982872410657E-2</c:v>
                </c:pt>
                <c:pt idx="26">
                  <c:v>-1.8505044800823871E-2</c:v>
                </c:pt>
                <c:pt idx="27">
                  <c:v>-1.3202776794700936E-2</c:v>
                </c:pt>
                <c:pt idx="28">
                  <c:v>-6.5366329536654822E-3</c:v>
                </c:pt>
                <c:pt idx="29">
                  <c:v>1.2205450477117809E-3</c:v>
                </c:pt>
                <c:pt idx="30">
                  <c:v>9.6649589046095326E-3</c:v>
                </c:pt>
                <c:pt idx="31">
                  <c:v>1.8324481400620284E-2</c:v>
                </c:pt>
                <c:pt idx="32">
                  <c:v>2.6732192729934184E-2</c:v>
                </c:pt>
                <c:pt idx="33">
                  <c:v>3.4497566460013819E-2</c:v>
                </c:pt>
                <c:pt idx="34">
                  <c:v>4.1362492620882152E-2</c:v>
                </c:pt>
                <c:pt idx="35">
                  <c:v>4.7232107417526502E-2</c:v>
                </c:pt>
                <c:pt idx="36">
                  <c:v>5.217500883368574E-2</c:v>
                </c:pt>
                <c:pt idx="37">
                  <c:v>5.6393033664979268E-2</c:v>
                </c:pt>
                <c:pt idx="38">
                  <c:v>6.0166333059137586E-2</c:v>
                </c:pt>
                <c:pt idx="39">
                  <c:v>6.3783995593952189E-2</c:v>
                </c:pt>
                <c:pt idx="40">
                  <c:v>6.7473105975536962E-2</c:v>
                </c:pt>
                <c:pt idx="41">
                  <c:v>7.1339412042628156E-2</c:v>
                </c:pt>
                <c:pt idx="42">
                  <c:v>7.5330650998648843E-2</c:v>
                </c:pt>
                <c:pt idx="43">
                  <c:v>7.9229444846430547E-2</c:v>
                </c:pt>
                <c:pt idx="44">
                  <c:v>8.2677270511324313E-2</c:v>
                </c:pt>
                <c:pt idx="45">
                  <c:v>8.522532832829488E-2</c:v>
                </c:pt>
                <c:pt idx="46">
                  <c:v>8.640321029191575E-2</c:v>
                </c:pt>
                <c:pt idx="47">
                  <c:v>8.5793005025920785E-2</c:v>
                </c:pt>
                <c:pt idx="48">
                  <c:v>8.309546566201223E-2</c:v>
                </c:pt>
                <c:pt idx="49">
                  <c:v>7.8176294386905446E-2</c:v>
                </c:pt>
                <c:pt idx="50">
                  <c:v>7.1084203106804147E-2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C3-4C15-8C27-3950A1680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8672"/>
        <c:axId val="1"/>
      </c:scatterChart>
      <c:valAx>
        <c:axId val="513608672"/>
        <c:scaling>
          <c:orientation val="minMax"/>
          <c:max val="3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0000"/>
        <c:minorUnit val="5000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86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(6)'!$H$21:$H$871</c:f>
              <c:numCache>
                <c:formatCode>General</c:formatCode>
                <c:ptCount val="851"/>
                <c:pt idx="3">
                  <c:v>2.3923979999381118E-2</c:v>
                </c:pt>
                <c:pt idx="140">
                  <c:v>-8.674500000779517E-3</c:v>
                </c:pt>
                <c:pt idx="141">
                  <c:v>-6.9076800064067356E-3</c:v>
                </c:pt>
                <c:pt idx="142">
                  <c:v>-9.7309800039511174E-3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29-4375-AE4B-16645CB05E87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(6)'!$I$21:$I$871</c:f>
              <c:numCache>
                <c:formatCode>General</c:formatCode>
                <c:ptCount val="851"/>
                <c:pt idx="28">
                  <c:v>-5.7446799983154051E-3</c:v>
                </c:pt>
                <c:pt idx="31">
                  <c:v>-3.8186700039659627E-3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29-4375-AE4B-16645CB05E87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(6)'!$J$21:$J$871</c:f>
              <c:numCache>
                <c:formatCode>General</c:formatCode>
                <c:ptCount val="851"/>
                <c:pt idx="1">
                  <c:v>3.2788019998406526E-2</c:v>
                </c:pt>
                <c:pt idx="24">
                  <c:v>-3.8348200032487512E-3</c:v>
                </c:pt>
                <c:pt idx="25">
                  <c:v>-4.7832500058575533E-3</c:v>
                </c:pt>
                <c:pt idx="26">
                  <c:v>-4.846030002227053E-3</c:v>
                </c:pt>
                <c:pt idx="27">
                  <c:v>-3.6944600069546141E-3</c:v>
                </c:pt>
                <c:pt idx="29">
                  <c:v>-5.1931100024376065E-3</c:v>
                </c:pt>
                <c:pt idx="30">
                  <c:v>-6.1558899978990667E-3</c:v>
                </c:pt>
                <c:pt idx="32">
                  <c:v>-1.6285680008877534E-2</c:v>
                </c:pt>
                <c:pt idx="33">
                  <c:v>-1.8748000002233312E-2</c:v>
                </c:pt>
                <c:pt idx="35">
                  <c:v>-1.7796430001908448E-2</c:v>
                </c:pt>
                <c:pt idx="36">
                  <c:v>-1.865920999989612E-2</c:v>
                </c:pt>
                <c:pt idx="37">
                  <c:v>-1.6244860002188943E-2</c:v>
                </c:pt>
                <c:pt idx="38">
                  <c:v>-1.6567279999435414E-2</c:v>
                </c:pt>
                <c:pt idx="39">
                  <c:v>-3.0499200001941063E-2</c:v>
                </c:pt>
                <c:pt idx="40">
                  <c:v>-2.051165999728255E-2</c:v>
                </c:pt>
                <c:pt idx="41">
                  <c:v>-2.5322870002128184E-2</c:v>
                </c:pt>
                <c:pt idx="42">
                  <c:v>-1.9534920007572509E-2</c:v>
                </c:pt>
                <c:pt idx="43">
                  <c:v>-2.1268550000968389E-2</c:v>
                </c:pt>
                <c:pt idx="44">
                  <c:v>-2.4130869998771232E-2</c:v>
                </c:pt>
                <c:pt idx="45">
                  <c:v>-2.0372570004838053E-2</c:v>
                </c:pt>
                <c:pt idx="46">
                  <c:v>-1.9915540004149079E-2</c:v>
                </c:pt>
                <c:pt idx="47">
                  <c:v>-2.1372040006099269E-2</c:v>
                </c:pt>
                <c:pt idx="48">
                  <c:v>-1.9207820005249232E-2</c:v>
                </c:pt>
                <c:pt idx="51">
                  <c:v>-1.9875979996868409E-2</c:v>
                </c:pt>
                <c:pt idx="54">
                  <c:v>-1.5202880000288133E-2</c:v>
                </c:pt>
                <c:pt idx="58">
                  <c:v>-1.6088529999251477E-2</c:v>
                </c:pt>
                <c:pt idx="61">
                  <c:v>-1.7865660003735684E-2</c:v>
                </c:pt>
                <c:pt idx="64">
                  <c:v>-1.7051310001988895E-2</c:v>
                </c:pt>
                <c:pt idx="67">
                  <c:v>-1.5914089999569114E-2</c:v>
                </c:pt>
                <c:pt idx="69">
                  <c:v>-1.6592560001299717E-2</c:v>
                </c:pt>
                <c:pt idx="70">
                  <c:v>-1.5783120004925877E-2</c:v>
                </c:pt>
                <c:pt idx="71">
                  <c:v>-1.1479029999463819E-2</c:v>
                </c:pt>
                <c:pt idx="72">
                  <c:v>-1.3627460000861902E-2</c:v>
                </c:pt>
                <c:pt idx="73">
                  <c:v>-1.0303240007488057E-2</c:v>
                </c:pt>
                <c:pt idx="74">
                  <c:v>-1.5780369998537935E-2</c:v>
                </c:pt>
                <c:pt idx="75">
                  <c:v>-5.2618999980040826E-3</c:v>
                </c:pt>
                <c:pt idx="76">
                  <c:v>-5.8103300034417771E-3</c:v>
                </c:pt>
                <c:pt idx="77">
                  <c:v>-4.1771300020627677E-3</c:v>
                </c:pt>
                <c:pt idx="78">
                  <c:v>-3.5792799972114153E-3</c:v>
                </c:pt>
                <c:pt idx="79">
                  <c:v>1.7722899938235059E-3</c:v>
                </c:pt>
                <c:pt idx="80">
                  <c:v>2.3491599931730889E-3</c:v>
                </c:pt>
                <c:pt idx="81">
                  <c:v>4.0043199915089644E-3</c:v>
                </c:pt>
                <c:pt idx="83">
                  <c:v>6.0115800006315112E-3</c:v>
                </c:pt>
                <c:pt idx="84">
                  <c:v>6.4259299979312345E-3</c:v>
                </c:pt>
                <c:pt idx="85">
                  <c:v>5.4896899964660406E-3</c:v>
                </c:pt>
                <c:pt idx="86">
                  <c:v>9.4226099972729571E-3</c:v>
                </c:pt>
                <c:pt idx="87">
                  <c:v>8.0194999973173253E-3</c:v>
                </c:pt>
                <c:pt idx="88">
                  <c:v>3.9240499972947873E-3</c:v>
                </c:pt>
                <c:pt idx="89">
                  <c:v>6.3227100035874173E-3</c:v>
                </c:pt>
                <c:pt idx="90">
                  <c:v>7.0213700018939562E-3</c:v>
                </c:pt>
                <c:pt idx="91">
                  <c:v>1.0495429996808525E-2</c:v>
                </c:pt>
                <c:pt idx="92">
                  <c:v>9.6963399992091581E-3</c:v>
                </c:pt>
                <c:pt idx="93">
                  <c:v>4.9192099977517501E-3</c:v>
                </c:pt>
                <c:pt idx="94">
                  <c:v>1.0499479998543393E-2</c:v>
                </c:pt>
                <c:pt idx="95">
                  <c:v>1.2191409994557034E-2</c:v>
                </c:pt>
                <c:pt idx="96">
                  <c:v>1.2892319995444268E-2</c:v>
                </c:pt>
                <c:pt idx="97">
                  <c:v>1.1485659997561015E-2</c:v>
                </c:pt>
                <c:pt idx="98">
                  <c:v>7.669519996852614E-3</c:v>
                </c:pt>
                <c:pt idx="99">
                  <c:v>1.236817999597406E-2</c:v>
                </c:pt>
                <c:pt idx="100">
                  <c:v>9.3910499999765307E-3</c:v>
                </c:pt>
                <c:pt idx="101">
                  <c:v>1.0713550000218675E-2</c:v>
                </c:pt>
                <c:pt idx="103">
                  <c:v>1.1287099994660821E-2</c:v>
                </c:pt>
                <c:pt idx="104">
                  <c:v>1.1462889997346792E-2</c:v>
                </c:pt>
                <c:pt idx="105">
                  <c:v>1.228575999266468E-2</c:v>
                </c:pt>
                <c:pt idx="106">
                  <c:v>1.2772310001309961E-2</c:v>
                </c:pt>
                <c:pt idx="107">
                  <c:v>9.1360599981271662E-3</c:v>
                </c:pt>
                <c:pt idx="108">
                  <c:v>1.2787629995727912E-2</c:v>
                </c:pt>
                <c:pt idx="109">
                  <c:v>1.0839199996553361E-2</c:v>
                </c:pt>
                <c:pt idx="110">
                  <c:v>9.1010899996035732E-3</c:v>
                </c:pt>
                <c:pt idx="111">
                  <c:v>9.6127599972533062E-3</c:v>
                </c:pt>
                <c:pt idx="112">
                  <c:v>1.1027109998394735E-2</c:v>
                </c:pt>
                <c:pt idx="113">
                  <c:v>1.2033840001095086E-2</c:v>
                </c:pt>
                <c:pt idx="114">
                  <c:v>7.2437799972249195E-3</c:v>
                </c:pt>
                <c:pt idx="115">
                  <c:v>7.5545599975157529E-3</c:v>
                </c:pt>
                <c:pt idx="116">
                  <c:v>3.0762399983359501E-3</c:v>
                </c:pt>
                <c:pt idx="117">
                  <c:v>1.4220200027921237E-3</c:v>
                </c:pt>
                <c:pt idx="119">
                  <c:v>-3.0526000045938417E-4</c:v>
                </c:pt>
                <c:pt idx="122">
                  <c:v>-8.5368999862112105E-4</c:v>
                </c:pt>
                <c:pt idx="124">
                  <c:v>-7.0124300036695786E-3</c:v>
                </c:pt>
                <c:pt idx="127">
                  <c:v>-1.8154800054617226E-3</c:v>
                </c:pt>
                <c:pt idx="132">
                  <c:v>-7.8315400023711845E-3</c:v>
                </c:pt>
                <c:pt idx="133">
                  <c:v>-4.611800002749078E-3</c:v>
                </c:pt>
                <c:pt idx="134">
                  <c:v>-7.4234499988961034E-3</c:v>
                </c:pt>
                <c:pt idx="135">
                  <c:v>-6.7799499956890941E-3</c:v>
                </c:pt>
                <c:pt idx="136">
                  <c:v>-6.1539400048786774E-3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29-4375-AE4B-16645CB05E87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(6)'!$K$21:$K$871</c:f>
              <c:numCache>
                <c:formatCode>General</c:formatCode>
                <c:ptCount val="851"/>
                <c:pt idx="0">
                  <c:v>2.9665149995707907E-2</c:v>
                </c:pt>
                <c:pt idx="5">
                  <c:v>2.3722639998595696E-2</c:v>
                </c:pt>
                <c:pt idx="6">
                  <c:v>2.4159859996871091E-2</c:v>
                </c:pt>
                <c:pt idx="7">
                  <c:v>1.8686399998841807E-2</c:v>
                </c:pt>
                <c:pt idx="8">
                  <c:v>1.9489539998176042E-2</c:v>
                </c:pt>
                <c:pt idx="9">
                  <c:v>2.0026760001201183E-2</c:v>
                </c:pt>
                <c:pt idx="10">
                  <c:v>1.7197640001541004E-2</c:v>
                </c:pt>
                <c:pt idx="11">
                  <c:v>1.8711600001552142E-2</c:v>
                </c:pt>
                <c:pt idx="12">
                  <c:v>1.3386959995841607E-2</c:v>
                </c:pt>
                <c:pt idx="13">
                  <c:v>1.557574999606004E-2</c:v>
                </c:pt>
                <c:pt idx="14">
                  <c:v>4.5598799988511018E-3</c:v>
                </c:pt>
                <c:pt idx="15">
                  <c:v>8.9486700017005205E-3</c:v>
                </c:pt>
                <c:pt idx="16">
                  <c:v>5.0168399975518696E-3</c:v>
                </c:pt>
                <c:pt idx="17">
                  <c:v>3.3474000010755844E-3</c:v>
                </c:pt>
                <c:pt idx="18">
                  <c:v>4.9361900018993765E-3</c:v>
                </c:pt>
                <c:pt idx="19">
                  <c:v>2.8644599951803684E-3</c:v>
                </c:pt>
                <c:pt idx="20">
                  <c:v>4.9936099967453629E-3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29-4375-AE4B-16645CB05E87}"/>
            </c:ext>
          </c:extLst>
        </c:ser>
        <c:ser>
          <c:idx val="2"/>
          <c:order val="4"/>
          <c:tx>
            <c:strRef>
              <c:f>'A (6)'!$L$20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29-4375-AE4B-16645CB05E87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(6)'!$M$21:$M$871</c:f>
              <c:numCache>
                <c:formatCode>General</c:formatCode>
                <c:ptCount val="851"/>
                <c:pt idx="22">
                  <c:v>-6.9680099986726418E-3</c:v>
                </c:pt>
                <c:pt idx="34">
                  <c:v>-1.8196429999079555E-2</c:v>
                </c:pt>
                <c:pt idx="49">
                  <c:v>-2.0075979999091942E-2</c:v>
                </c:pt>
                <c:pt idx="50">
                  <c:v>-1.9975980001618154E-2</c:v>
                </c:pt>
                <c:pt idx="52">
                  <c:v>-1.9475979999697302E-2</c:v>
                </c:pt>
                <c:pt idx="53">
                  <c:v>-1.6102879999380093E-2</c:v>
                </c:pt>
                <c:pt idx="55">
                  <c:v>-1.440287999866996E-2</c:v>
                </c:pt>
                <c:pt idx="56">
                  <c:v>-1.7288530005316716E-2</c:v>
                </c:pt>
                <c:pt idx="57">
                  <c:v>-1.688853000086965E-2</c:v>
                </c:pt>
                <c:pt idx="59">
                  <c:v>-1.4188530003593769E-2</c:v>
                </c:pt>
                <c:pt idx="60">
                  <c:v>-1.8365660005656537E-2</c:v>
                </c:pt>
                <c:pt idx="62">
                  <c:v>-1.7365660001814831E-2</c:v>
                </c:pt>
                <c:pt idx="63">
                  <c:v>-1.7251310004212428E-2</c:v>
                </c:pt>
                <c:pt idx="65">
                  <c:v>-1.6951310004515108E-2</c:v>
                </c:pt>
                <c:pt idx="66">
                  <c:v>-1.751409000280546E-2</c:v>
                </c:pt>
                <c:pt idx="68">
                  <c:v>-1.4414090001082513E-2</c:v>
                </c:pt>
                <c:pt idx="131">
                  <c:v>-8.3972799984621815E-3</c:v>
                </c:pt>
                <c:pt idx="137">
                  <c:v>-9.5089400056167506E-3</c:v>
                </c:pt>
                <c:pt idx="138">
                  <c:v>-9.1089400011696853E-3</c:v>
                </c:pt>
                <c:pt idx="139">
                  <c:v>-8.8089400014723651E-3</c:v>
                </c:pt>
                <c:pt idx="143">
                  <c:v>-1.6354230006982107E-2</c:v>
                </c:pt>
                <c:pt idx="144">
                  <c:v>-1.6074230006779544E-2</c:v>
                </c:pt>
                <c:pt idx="145">
                  <c:v>-1.5954230002535041E-2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29-4375-AE4B-16645CB05E87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(6)'!$N$21:$N$871</c:f>
              <c:numCache>
                <c:formatCode>General</c:formatCode>
                <c:ptCount val="851"/>
                <c:pt idx="2">
                  <c:v>1.8876839996664785E-2</c:v>
                </c:pt>
                <c:pt idx="4">
                  <c:v>4.6189399996364955E-2</c:v>
                </c:pt>
                <c:pt idx="21">
                  <c:v>-6.9680099986726418E-3</c:v>
                </c:pt>
                <c:pt idx="82">
                  <c:v>3.9991000085137784E-4</c:v>
                </c:pt>
                <c:pt idx="102">
                  <c:v>9.8404599993955344E-3</c:v>
                </c:pt>
                <c:pt idx="118">
                  <c:v>-7.9526000627083704E-4</c:v>
                </c:pt>
                <c:pt idx="120">
                  <c:v>2.0473999757086858E-4</c:v>
                </c:pt>
                <c:pt idx="121">
                  <c:v>-9.4368999998550862E-4</c:v>
                </c:pt>
                <c:pt idx="123">
                  <c:v>-7.4368999776197597E-4</c:v>
                </c:pt>
                <c:pt idx="125">
                  <c:v>-5.7276400038972497E-3</c:v>
                </c:pt>
                <c:pt idx="126">
                  <c:v>-3.8276400009635836E-3</c:v>
                </c:pt>
                <c:pt idx="128">
                  <c:v>-6.2431600017589517E-3</c:v>
                </c:pt>
                <c:pt idx="129">
                  <c:v>-5.4431600074167363E-3</c:v>
                </c:pt>
                <c:pt idx="130">
                  <c:v>-3.9431600016541779E-3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29-4375-AE4B-16645CB05E87}"/>
            </c:ext>
          </c:extLst>
        </c:ser>
        <c:ser>
          <c:idx val="8"/>
          <c:order val="7"/>
          <c:tx>
            <c:strRef>
              <c:f>'A (6)'!$P$20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(6)'!$AA$2:$AA$52</c:f>
              <c:numCache>
                <c:formatCode>General</c:formatCode>
                <c:ptCount val="51"/>
                <c:pt idx="0">
                  <c:v>-20000</c:v>
                </c:pt>
                <c:pt idx="1">
                  <c:v>-19000</c:v>
                </c:pt>
                <c:pt idx="2">
                  <c:v>-18000</c:v>
                </c:pt>
                <c:pt idx="3">
                  <c:v>-17000</c:v>
                </c:pt>
                <c:pt idx="4">
                  <c:v>-16000</c:v>
                </c:pt>
                <c:pt idx="5">
                  <c:v>-15000</c:v>
                </c:pt>
                <c:pt idx="6">
                  <c:v>-14000</c:v>
                </c:pt>
                <c:pt idx="7">
                  <c:v>-13000</c:v>
                </c:pt>
                <c:pt idx="8">
                  <c:v>-12000</c:v>
                </c:pt>
                <c:pt idx="9">
                  <c:v>-11000</c:v>
                </c:pt>
                <c:pt idx="10">
                  <c:v>-10000</c:v>
                </c:pt>
                <c:pt idx="11">
                  <c:v>-9000</c:v>
                </c:pt>
                <c:pt idx="12">
                  <c:v>-8000</c:v>
                </c:pt>
                <c:pt idx="13">
                  <c:v>-7000</c:v>
                </c:pt>
                <c:pt idx="14">
                  <c:v>-6000</c:v>
                </c:pt>
                <c:pt idx="15">
                  <c:v>-5000</c:v>
                </c:pt>
                <c:pt idx="16">
                  <c:v>-4000</c:v>
                </c:pt>
                <c:pt idx="17">
                  <c:v>-3000</c:v>
                </c:pt>
                <c:pt idx="18">
                  <c:v>-2000</c:v>
                </c:pt>
                <c:pt idx="19">
                  <c:v>-1000</c:v>
                </c:pt>
                <c:pt idx="20">
                  <c:v>0</c:v>
                </c:pt>
                <c:pt idx="21">
                  <c:v>1000</c:v>
                </c:pt>
                <c:pt idx="22">
                  <c:v>2000</c:v>
                </c:pt>
                <c:pt idx="23">
                  <c:v>3000</c:v>
                </c:pt>
                <c:pt idx="24">
                  <c:v>4000</c:v>
                </c:pt>
                <c:pt idx="25">
                  <c:v>5000</c:v>
                </c:pt>
                <c:pt idx="26">
                  <c:v>6000</c:v>
                </c:pt>
                <c:pt idx="27">
                  <c:v>7000</c:v>
                </c:pt>
                <c:pt idx="28">
                  <c:v>8000</c:v>
                </c:pt>
                <c:pt idx="29">
                  <c:v>9000</c:v>
                </c:pt>
                <c:pt idx="30">
                  <c:v>10000</c:v>
                </c:pt>
                <c:pt idx="31">
                  <c:v>11000</c:v>
                </c:pt>
                <c:pt idx="32">
                  <c:v>12000</c:v>
                </c:pt>
                <c:pt idx="33">
                  <c:v>13000</c:v>
                </c:pt>
                <c:pt idx="34">
                  <c:v>14000</c:v>
                </c:pt>
                <c:pt idx="35">
                  <c:v>15000</c:v>
                </c:pt>
                <c:pt idx="36">
                  <c:v>16000</c:v>
                </c:pt>
                <c:pt idx="37">
                  <c:v>17000</c:v>
                </c:pt>
                <c:pt idx="38">
                  <c:v>18000</c:v>
                </c:pt>
                <c:pt idx="39">
                  <c:v>19000</c:v>
                </c:pt>
                <c:pt idx="40">
                  <c:v>20000</c:v>
                </c:pt>
                <c:pt idx="41">
                  <c:v>21000</c:v>
                </c:pt>
                <c:pt idx="42">
                  <c:v>22000</c:v>
                </c:pt>
                <c:pt idx="43">
                  <c:v>23000</c:v>
                </c:pt>
                <c:pt idx="44">
                  <c:v>24000</c:v>
                </c:pt>
                <c:pt idx="45">
                  <c:v>25000</c:v>
                </c:pt>
                <c:pt idx="46">
                  <c:v>26000</c:v>
                </c:pt>
                <c:pt idx="47">
                  <c:v>27000</c:v>
                </c:pt>
                <c:pt idx="48">
                  <c:v>28000</c:v>
                </c:pt>
                <c:pt idx="49">
                  <c:v>29000</c:v>
                </c:pt>
                <c:pt idx="50">
                  <c:v>30000</c:v>
                </c:pt>
              </c:numCache>
            </c:numRef>
          </c:xVal>
          <c:yVal>
            <c:numRef>
              <c:f>'A (6)'!$AB$2:$AB$52</c:f>
              <c:numCache>
                <c:formatCode>0.00E+00</c:formatCode>
                <c:ptCount val="51"/>
                <c:pt idx="0">
                  <c:v>3.439901325642325E-2</c:v>
                </c:pt>
                <c:pt idx="1">
                  <c:v>3.099526193248741E-2</c:v>
                </c:pt>
                <c:pt idx="2">
                  <c:v>2.6397546460003141E-2</c:v>
                </c:pt>
                <c:pt idx="3">
                  <c:v>2.1402796126971602E-2</c:v>
                </c:pt>
                <c:pt idx="4">
                  <c:v>1.6760812466427803E-2</c:v>
                </c:pt>
                <c:pt idx="5">
                  <c:v>1.2986214566065506E-2</c:v>
                </c:pt>
                <c:pt idx="6">
                  <c:v>1.0241578522565197E-2</c:v>
                </c:pt>
                <c:pt idx="7">
                  <c:v>8.3221263998609282E-3</c:v>
                </c:pt>
                <c:pt idx="8">
                  <c:v>6.7446340011124289E-3</c:v>
                </c:pt>
                <c:pt idx="9">
                  <c:v>4.9148962221465123E-3</c:v>
                </c:pt>
                <c:pt idx="10">
                  <c:v>2.3267551072077173E-3</c:v>
                </c:pt>
                <c:pt idx="11">
                  <c:v>-1.262887930080195E-3</c:v>
                </c:pt>
                <c:pt idx="12">
                  <c:v>-5.7321725307038982E-3</c:v>
                </c:pt>
                <c:pt idx="13">
                  <c:v>-1.0594788066131075E-2</c:v>
                </c:pt>
                <c:pt idx="14">
                  <c:v>-1.5104402607814942E-2</c:v>
                </c:pt>
                <c:pt idx="15">
                  <c:v>-1.8436249389756347E-2</c:v>
                </c:pt>
                <c:pt idx="16">
                  <c:v>-1.9897969495006225E-2</c:v>
                </c:pt>
                <c:pt idx="17">
                  <c:v>-1.9113517227421103E-2</c:v>
                </c:pt>
                <c:pt idx="18">
                  <c:v>-1.6130742330140023E-2</c:v>
                </c:pt>
                <c:pt idx="19">
                  <c:v>-1.1423360724543202E-2</c:v>
                </c:pt>
                <c:pt idx="20">
                  <c:v>-5.7860248782050233E-3</c:v>
                </c:pt>
                <c:pt idx="21">
                  <c:v>-1.4959007099856316E-4</c:v>
                </c:pt>
                <c:pt idx="22">
                  <c:v>4.6351783082942896E-3</c:v>
                </c:pt>
                <c:pt idx="23">
                  <c:v>7.988975513725606E-3</c:v>
                </c:pt>
                <c:pt idx="24">
                  <c:v>9.7208066364217402E-3</c:v>
                </c:pt>
                <c:pt idx="25">
                  <c:v>1.0040851618313477E-2</c:v>
                </c:pt>
                <c:pt idx="26">
                  <c:v>9.4678508183964338E-3</c:v>
                </c:pt>
                <c:pt idx="27">
                  <c:v>8.657785304467697E-3</c:v>
                </c:pt>
                <c:pt idx="28">
                  <c:v>8.2015930769027065E-3</c:v>
                </c:pt>
                <c:pt idx="29">
                  <c:v>8.4476934155109686E-3</c:v>
                </c:pt>
                <c:pt idx="30">
                  <c:v>9.3980398651953671E-3</c:v>
                </c:pt>
                <c:pt idx="31">
                  <c:v>1.0706205606006406E-2</c:v>
                </c:pt>
                <c:pt idx="32">
                  <c:v>1.1778087584928754E-2</c:v>
                </c:pt>
                <c:pt idx="33">
                  <c:v>1.1947736926650854E-2</c:v>
                </c:pt>
                <c:pt idx="34">
                  <c:v>1.068016555874768E-2</c:v>
                </c:pt>
                <c:pt idx="35">
                  <c:v>7.745326406086139E-3</c:v>
                </c:pt>
                <c:pt idx="36">
                  <c:v>3.3148971559341499E-3</c:v>
                </c:pt>
                <c:pt idx="37">
                  <c:v>-2.04596888405029E-3</c:v>
                </c:pt>
                <c:pt idx="38">
                  <c:v>-7.4916424518824357E-3</c:v>
                </c:pt>
                <c:pt idx="39">
                  <c:v>-1.2085344336715959E-2</c:v>
                </c:pt>
                <c:pt idx="40">
                  <c:v>-1.501578242520075E-2</c:v>
                </c:pt>
                <c:pt idx="41">
                  <c:v>-1.5784590003523703E-2</c:v>
                </c:pt>
                <c:pt idx="42">
                  <c:v>-1.4315682659072048E-2</c:v>
                </c:pt>
                <c:pt idx="43">
                  <c:v>-1.0958358344850623E-2</c:v>
                </c:pt>
                <c:pt idx="44">
                  <c:v>-6.3841934759102503E-3</c:v>
                </c:pt>
                <c:pt idx="45">
                  <c:v>-1.4059566896992568E-3</c:v>
                </c:pt>
                <c:pt idx="46">
                  <c:v>3.2326911647302982E-3</c:v>
                </c:pt>
                <c:pt idx="47">
                  <c:v>7.0405261677094644E-3</c:v>
                </c:pt>
                <c:pt idx="48">
                  <c:v>9.8866234621129943E-3</c:v>
                </c:pt>
                <c:pt idx="49">
                  <c:v>1.2004957517601278E-2</c:v>
                </c:pt>
                <c:pt idx="50">
                  <c:v>1.3896066681217293E-2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29-4375-AE4B-16645CB05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7424"/>
        <c:axId val="1"/>
      </c:scatterChart>
      <c:valAx>
        <c:axId val="60597742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7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288611544461778"/>
          <c:y val="0.92352941176470593"/>
          <c:w val="0.93135725429017158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076246334310852"/>
          <c:w val="0.81152771418618908"/>
          <c:h val="0.674486803519061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(6)'!$H$21:$H$871</c:f>
              <c:numCache>
                <c:formatCode>General</c:formatCode>
                <c:ptCount val="851"/>
                <c:pt idx="3">
                  <c:v>2.3923979999381118E-2</c:v>
                </c:pt>
                <c:pt idx="140">
                  <c:v>-8.674500000779517E-3</c:v>
                </c:pt>
                <c:pt idx="141">
                  <c:v>-6.9076800064067356E-3</c:v>
                </c:pt>
                <c:pt idx="142">
                  <c:v>-9.7309800039511174E-3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79-479F-811F-105C00E2939B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(6)'!$I$21:$I$871</c:f>
              <c:numCache>
                <c:formatCode>General</c:formatCode>
                <c:ptCount val="851"/>
                <c:pt idx="28">
                  <c:v>-5.7446799983154051E-3</c:v>
                </c:pt>
                <c:pt idx="31">
                  <c:v>-3.8186700039659627E-3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79-479F-811F-105C00E2939B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(6)'!$J$21:$J$871</c:f>
              <c:numCache>
                <c:formatCode>General</c:formatCode>
                <c:ptCount val="851"/>
                <c:pt idx="1">
                  <c:v>3.2788019998406526E-2</c:v>
                </c:pt>
                <c:pt idx="24">
                  <c:v>-3.8348200032487512E-3</c:v>
                </c:pt>
                <c:pt idx="25">
                  <c:v>-4.7832500058575533E-3</c:v>
                </c:pt>
                <c:pt idx="26">
                  <c:v>-4.846030002227053E-3</c:v>
                </c:pt>
                <c:pt idx="27">
                  <c:v>-3.6944600069546141E-3</c:v>
                </c:pt>
                <c:pt idx="29">
                  <c:v>-5.1931100024376065E-3</c:v>
                </c:pt>
                <c:pt idx="30">
                  <c:v>-6.1558899978990667E-3</c:v>
                </c:pt>
                <c:pt idx="32">
                  <c:v>-1.6285680008877534E-2</c:v>
                </c:pt>
                <c:pt idx="33">
                  <c:v>-1.8748000002233312E-2</c:v>
                </c:pt>
                <c:pt idx="35">
                  <c:v>-1.7796430001908448E-2</c:v>
                </c:pt>
                <c:pt idx="36">
                  <c:v>-1.865920999989612E-2</c:v>
                </c:pt>
                <c:pt idx="37">
                  <c:v>-1.6244860002188943E-2</c:v>
                </c:pt>
                <c:pt idx="38">
                  <c:v>-1.6567279999435414E-2</c:v>
                </c:pt>
                <c:pt idx="39">
                  <c:v>-3.0499200001941063E-2</c:v>
                </c:pt>
                <c:pt idx="40">
                  <c:v>-2.051165999728255E-2</c:v>
                </c:pt>
                <c:pt idx="41">
                  <c:v>-2.5322870002128184E-2</c:v>
                </c:pt>
                <c:pt idx="42">
                  <c:v>-1.9534920007572509E-2</c:v>
                </c:pt>
                <c:pt idx="43">
                  <c:v>-2.1268550000968389E-2</c:v>
                </c:pt>
                <c:pt idx="44">
                  <c:v>-2.4130869998771232E-2</c:v>
                </c:pt>
                <c:pt idx="45">
                  <c:v>-2.0372570004838053E-2</c:v>
                </c:pt>
                <c:pt idx="46">
                  <c:v>-1.9915540004149079E-2</c:v>
                </c:pt>
                <c:pt idx="47">
                  <c:v>-2.1372040006099269E-2</c:v>
                </c:pt>
                <c:pt idx="48">
                  <c:v>-1.9207820005249232E-2</c:v>
                </c:pt>
                <c:pt idx="51">
                  <c:v>-1.9875979996868409E-2</c:v>
                </c:pt>
                <c:pt idx="54">
                  <c:v>-1.5202880000288133E-2</c:v>
                </c:pt>
                <c:pt idx="58">
                  <c:v>-1.6088529999251477E-2</c:v>
                </c:pt>
                <c:pt idx="61">
                  <c:v>-1.7865660003735684E-2</c:v>
                </c:pt>
                <c:pt idx="64">
                  <c:v>-1.7051310001988895E-2</c:v>
                </c:pt>
                <c:pt idx="67">
                  <c:v>-1.5914089999569114E-2</c:v>
                </c:pt>
                <c:pt idx="69">
                  <c:v>-1.6592560001299717E-2</c:v>
                </c:pt>
                <c:pt idx="70">
                  <c:v>-1.5783120004925877E-2</c:v>
                </c:pt>
                <c:pt idx="71">
                  <c:v>-1.1479029999463819E-2</c:v>
                </c:pt>
                <c:pt idx="72">
                  <c:v>-1.3627460000861902E-2</c:v>
                </c:pt>
                <c:pt idx="73">
                  <c:v>-1.0303240007488057E-2</c:v>
                </c:pt>
                <c:pt idx="74">
                  <c:v>-1.5780369998537935E-2</c:v>
                </c:pt>
                <c:pt idx="75">
                  <c:v>-5.2618999980040826E-3</c:v>
                </c:pt>
                <c:pt idx="76">
                  <c:v>-5.8103300034417771E-3</c:v>
                </c:pt>
                <c:pt idx="77">
                  <c:v>-4.1771300020627677E-3</c:v>
                </c:pt>
                <c:pt idx="78">
                  <c:v>-3.5792799972114153E-3</c:v>
                </c:pt>
                <c:pt idx="79">
                  <c:v>1.7722899938235059E-3</c:v>
                </c:pt>
                <c:pt idx="80">
                  <c:v>2.3491599931730889E-3</c:v>
                </c:pt>
                <c:pt idx="81">
                  <c:v>4.0043199915089644E-3</c:v>
                </c:pt>
                <c:pt idx="83">
                  <c:v>6.0115800006315112E-3</c:v>
                </c:pt>
                <c:pt idx="84">
                  <c:v>6.4259299979312345E-3</c:v>
                </c:pt>
                <c:pt idx="85">
                  <c:v>5.4896899964660406E-3</c:v>
                </c:pt>
                <c:pt idx="86">
                  <c:v>9.4226099972729571E-3</c:v>
                </c:pt>
                <c:pt idx="87">
                  <c:v>8.0194999973173253E-3</c:v>
                </c:pt>
                <c:pt idx="88">
                  <c:v>3.9240499972947873E-3</c:v>
                </c:pt>
                <c:pt idx="89">
                  <c:v>6.3227100035874173E-3</c:v>
                </c:pt>
                <c:pt idx="90">
                  <c:v>7.0213700018939562E-3</c:v>
                </c:pt>
                <c:pt idx="91">
                  <c:v>1.0495429996808525E-2</c:v>
                </c:pt>
                <c:pt idx="92">
                  <c:v>9.6963399992091581E-3</c:v>
                </c:pt>
                <c:pt idx="93">
                  <c:v>4.9192099977517501E-3</c:v>
                </c:pt>
                <c:pt idx="94">
                  <c:v>1.0499479998543393E-2</c:v>
                </c:pt>
                <c:pt idx="95">
                  <c:v>1.2191409994557034E-2</c:v>
                </c:pt>
                <c:pt idx="96">
                  <c:v>1.2892319995444268E-2</c:v>
                </c:pt>
                <c:pt idx="97">
                  <c:v>1.1485659997561015E-2</c:v>
                </c:pt>
                <c:pt idx="98">
                  <c:v>7.669519996852614E-3</c:v>
                </c:pt>
                <c:pt idx="99">
                  <c:v>1.236817999597406E-2</c:v>
                </c:pt>
                <c:pt idx="100">
                  <c:v>9.3910499999765307E-3</c:v>
                </c:pt>
                <c:pt idx="101">
                  <c:v>1.0713550000218675E-2</c:v>
                </c:pt>
                <c:pt idx="103">
                  <c:v>1.1287099994660821E-2</c:v>
                </c:pt>
                <c:pt idx="104">
                  <c:v>1.1462889997346792E-2</c:v>
                </c:pt>
                <c:pt idx="105">
                  <c:v>1.228575999266468E-2</c:v>
                </c:pt>
                <c:pt idx="106">
                  <c:v>1.2772310001309961E-2</c:v>
                </c:pt>
                <c:pt idx="107">
                  <c:v>9.1360599981271662E-3</c:v>
                </c:pt>
                <c:pt idx="108">
                  <c:v>1.2787629995727912E-2</c:v>
                </c:pt>
                <c:pt idx="109">
                  <c:v>1.0839199996553361E-2</c:v>
                </c:pt>
                <c:pt idx="110">
                  <c:v>9.1010899996035732E-3</c:v>
                </c:pt>
                <c:pt idx="111">
                  <c:v>9.6127599972533062E-3</c:v>
                </c:pt>
                <c:pt idx="112">
                  <c:v>1.1027109998394735E-2</c:v>
                </c:pt>
                <c:pt idx="113">
                  <c:v>1.2033840001095086E-2</c:v>
                </c:pt>
                <c:pt idx="114">
                  <c:v>7.2437799972249195E-3</c:v>
                </c:pt>
                <c:pt idx="115">
                  <c:v>7.5545599975157529E-3</c:v>
                </c:pt>
                <c:pt idx="116">
                  <c:v>3.0762399983359501E-3</c:v>
                </c:pt>
                <c:pt idx="117">
                  <c:v>1.4220200027921237E-3</c:v>
                </c:pt>
                <c:pt idx="119">
                  <c:v>-3.0526000045938417E-4</c:v>
                </c:pt>
                <c:pt idx="122">
                  <c:v>-8.5368999862112105E-4</c:v>
                </c:pt>
                <c:pt idx="124">
                  <c:v>-7.0124300036695786E-3</c:v>
                </c:pt>
                <c:pt idx="127">
                  <c:v>-1.8154800054617226E-3</c:v>
                </c:pt>
                <c:pt idx="132">
                  <c:v>-7.8315400023711845E-3</c:v>
                </c:pt>
                <c:pt idx="133">
                  <c:v>-4.611800002749078E-3</c:v>
                </c:pt>
                <c:pt idx="134">
                  <c:v>-7.4234499988961034E-3</c:v>
                </c:pt>
                <c:pt idx="135">
                  <c:v>-6.7799499956890941E-3</c:v>
                </c:pt>
                <c:pt idx="136">
                  <c:v>-6.1539400048786774E-3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79-479F-811F-105C00E2939B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(6)'!$K$21:$K$871</c:f>
              <c:numCache>
                <c:formatCode>General</c:formatCode>
                <c:ptCount val="851"/>
                <c:pt idx="0">
                  <c:v>2.9665149995707907E-2</c:v>
                </c:pt>
                <c:pt idx="5">
                  <c:v>2.3722639998595696E-2</c:v>
                </c:pt>
                <c:pt idx="6">
                  <c:v>2.4159859996871091E-2</c:v>
                </c:pt>
                <c:pt idx="7">
                  <c:v>1.8686399998841807E-2</c:v>
                </c:pt>
                <c:pt idx="8">
                  <c:v>1.9489539998176042E-2</c:v>
                </c:pt>
                <c:pt idx="9">
                  <c:v>2.0026760001201183E-2</c:v>
                </c:pt>
                <c:pt idx="10">
                  <c:v>1.7197640001541004E-2</c:v>
                </c:pt>
                <c:pt idx="11">
                  <c:v>1.8711600001552142E-2</c:v>
                </c:pt>
                <c:pt idx="12">
                  <c:v>1.3386959995841607E-2</c:v>
                </c:pt>
                <c:pt idx="13">
                  <c:v>1.557574999606004E-2</c:v>
                </c:pt>
                <c:pt idx="14">
                  <c:v>4.5598799988511018E-3</c:v>
                </c:pt>
                <c:pt idx="15">
                  <c:v>8.9486700017005205E-3</c:v>
                </c:pt>
                <c:pt idx="16">
                  <c:v>5.0168399975518696E-3</c:v>
                </c:pt>
                <c:pt idx="17">
                  <c:v>3.3474000010755844E-3</c:v>
                </c:pt>
                <c:pt idx="18">
                  <c:v>4.9361900018993765E-3</c:v>
                </c:pt>
                <c:pt idx="19">
                  <c:v>2.8644599951803684E-3</c:v>
                </c:pt>
                <c:pt idx="20">
                  <c:v>4.9936099967453629E-3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79-479F-811F-105C00E2939B}"/>
            </c:ext>
          </c:extLst>
        </c:ser>
        <c:ser>
          <c:idx val="2"/>
          <c:order val="4"/>
          <c:tx>
            <c:strRef>
              <c:f>'A (6)'!$L$20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79-479F-811F-105C00E2939B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(6)'!$M$21:$M$871</c:f>
              <c:numCache>
                <c:formatCode>General</c:formatCode>
                <c:ptCount val="851"/>
                <c:pt idx="22">
                  <c:v>-6.9680099986726418E-3</c:v>
                </c:pt>
                <c:pt idx="34">
                  <c:v>-1.8196429999079555E-2</c:v>
                </c:pt>
                <c:pt idx="49">
                  <c:v>-2.0075979999091942E-2</c:v>
                </c:pt>
                <c:pt idx="50">
                  <c:v>-1.9975980001618154E-2</c:v>
                </c:pt>
                <c:pt idx="52">
                  <c:v>-1.9475979999697302E-2</c:v>
                </c:pt>
                <c:pt idx="53">
                  <c:v>-1.6102879999380093E-2</c:v>
                </c:pt>
                <c:pt idx="55">
                  <c:v>-1.440287999866996E-2</c:v>
                </c:pt>
                <c:pt idx="56">
                  <c:v>-1.7288530005316716E-2</c:v>
                </c:pt>
                <c:pt idx="57">
                  <c:v>-1.688853000086965E-2</c:v>
                </c:pt>
                <c:pt idx="59">
                  <c:v>-1.4188530003593769E-2</c:v>
                </c:pt>
                <c:pt idx="60">
                  <c:v>-1.8365660005656537E-2</c:v>
                </c:pt>
                <c:pt idx="62">
                  <c:v>-1.7365660001814831E-2</c:v>
                </c:pt>
                <c:pt idx="63">
                  <c:v>-1.7251310004212428E-2</c:v>
                </c:pt>
                <c:pt idx="65">
                  <c:v>-1.6951310004515108E-2</c:v>
                </c:pt>
                <c:pt idx="66">
                  <c:v>-1.751409000280546E-2</c:v>
                </c:pt>
                <c:pt idx="68">
                  <c:v>-1.4414090001082513E-2</c:v>
                </c:pt>
                <c:pt idx="131">
                  <c:v>-8.3972799984621815E-3</c:v>
                </c:pt>
                <c:pt idx="137">
                  <c:v>-9.5089400056167506E-3</c:v>
                </c:pt>
                <c:pt idx="138">
                  <c:v>-9.1089400011696853E-3</c:v>
                </c:pt>
                <c:pt idx="139">
                  <c:v>-8.8089400014723651E-3</c:v>
                </c:pt>
                <c:pt idx="143">
                  <c:v>-1.6354230006982107E-2</c:v>
                </c:pt>
                <c:pt idx="144">
                  <c:v>-1.6074230006779544E-2</c:v>
                </c:pt>
                <c:pt idx="145">
                  <c:v>-1.5954230002535041E-2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79-479F-811F-105C00E2939B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(6)'!$N$21:$N$871</c:f>
              <c:numCache>
                <c:formatCode>General</c:formatCode>
                <c:ptCount val="851"/>
                <c:pt idx="2">
                  <c:v>1.8876839996664785E-2</c:v>
                </c:pt>
                <c:pt idx="4">
                  <c:v>4.6189399996364955E-2</c:v>
                </c:pt>
                <c:pt idx="21">
                  <c:v>-6.9680099986726418E-3</c:v>
                </c:pt>
                <c:pt idx="82">
                  <c:v>3.9991000085137784E-4</c:v>
                </c:pt>
                <c:pt idx="102">
                  <c:v>9.8404599993955344E-3</c:v>
                </c:pt>
                <c:pt idx="118">
                  <c:v>-7.9526000627083704E-4</c:v>
                </c:pt>
                <c:pt idx="120">
                  <c:v>2.0473999757086858E-4</c:v>
                </c:pt>
                <c:pt idx="121">
                  <c:v>-9.4368999998550862E-4</c:v>
                </c:pt>
                <c:pt idx="123">
                  <c:v>-7.4368999776197597E-4</c:v>
                </c:pt>
                <c:pt idx="125">
                  <c:v>-5.7276400038972497E-3</c:v>
                </c:pt>
                <c:pt idx="126">
                  <c:v>-3.8276400009635836E-3</c:v>
                </c:pt>
                <c:pt idx="128">
                  <c:v>-6.2431600017589517E-3</c:v>
                </c:pt>
                <c:pt idx="129">
                  <c:v>-5.4431600074167363E-3</c:v>
                </c:pt>
                <c:pt idx="130">
                  <c:v>-3.9431600016541779E-3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79-479F-811F-105C00E2939B}"/>
            </c:ext>
          </c:extLst>
        </c:ser>
        <c:ser>
          <c:idx val="8"/>
          <c:order val="7"/>
          <c:tx>
            <c:strRef>
              <c:f>'A (6)'!$P$20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(6)'!$AA$2:$AA$52</c:f>
              <c:numCache>
                <c:formatCode>General</c:formatCode>
                <c:ptCount val="51"/>
                <c:pt idx="0">
                  <c:v>-20000</c:v>
                </c:pt>
                <c:pt idx="1">
                  <c:v>-19000</c:v>
                </c:pt>
                <c:pt idx="2">
                  <c:v>-18000</c:v>
                </c:pt>
                <c:pt idx="3">
                  <c:v>-17000</c:v>
                </c:pt>
                <c:pt idx="4">
                  <c:v>-16000</c:v>
                </c:pt>
                <c:pt idx="5">
                  <c:v>-15000</c:v>
                </c:pt>
                <c:pt idx="6">
                  <c:v>-14000</c:v>
                </c:pt>
                <c:pt idx="7">
                  <c:v>-13000</c:v>
                </c:pt>
                <c:pt idx="8">
                  <c:v>-12000</c:v>
                </c:pt>
                <c:pt idx="9">
                  <c:v>-11000</c:v>
                </c:pt>
                <c:pt idx="10">
                  <c:v>-10000</c:v>
                </c:pt>
                <c:pt idx="11">
                  <c:v>-9000</c:v>
                </c:pt>
                <c:pt idx="12">
                  <c:v>-8000</c:v>
                </c:pt>
                <c:pt idx="13">
                  <c:v>-7000</c:v>
                </c:pt>
                <c:pt idx="14">
                  <c:v>-6000</c:v>
                </c:pt>
                <c:pt idx="15">
                  <c:v>-5000</c:v>
                </c:pt>
                <c:pt idx="16">
                  <c:v>-4000</c:v>
                </c:pt>
                <c:pt idx="17">
                  <c:v>-3000</c:v>
                </c:pt>
                <c:pt idx="18">
                  <c:v>-2000</c:v>
                </c:pt>
                <c:pt idx="19">
                  <c:v>-1000</c:v>
                </c:pt>
                <c:pt idx="20">
                  <c:v>0</c:v>
                </c:pt>
                <c:pt idx="21">
                  <c:v>1000</c:v>
                </c:pt>
                <c:pt idx="22">
                  <c:v>2000</c:v>
                </c:pt>
                <c:pt idx="23">
                  <c:v>3000</c:v>
                </c:pt>
                <c:pt idx="24">
                  <c:v>4000</c:v>
                </c:pt>
                <c:pt idx="25">
                  <c:v>5000</c:v>
                </c:pt>
                <c:pt idx="26">
                  <c:v>6000</c:v>
                </c:pt>
                <c:pt idx="27">
                  <c:v>7000</c:v>
                </c:pt>
                <c:pt idx="28">
                  <c:v>8000</c:v>
                </c:pt>
                <c:pt idx="29">
                  <c:v>9000</c:v>
                </c:pt>
                <c:pt idx="30">
                  <c:v>10000</c:v>
                </c:pt>
                <c:pt idx="31">
                  <c:v>11000</c:v>
                </c:pt>
                <c:pt idx="32">
                  <c:v>12000</c:v>
                </c:pt>
                <c:pt idx="33">
                  <c:v>13000</c:v>
                </c:pt>
                <c:pt idx="34">
                  <c:v>14000</c:v>
                </c:pt>
                <c:pt idx="35">
                  <c:v>15000</c:v>
                </c:pt>
                <c:pt idx="36">
                  <c:v>16000</c:v>
                </c:pt>
                <c:pt idx="37">
                  <c:v>17000</c:v>
                </c:pt>
                <c:pt idx="38">
                  <c:v>18000</c:v>
                </c:pt>
                <c:pt idx="39">
                  <c:v>19000</c:v>
                </c:pt>
                <c:pt idx="40">
                  <c:v>20000</c:v>
                </c:pt>
                <c:pt idx="41">
                  <c:v>21000</c:v>
                </c:pt>
                <c:pt idx="42">
                  <c:v>22000</c:v>
                </c:pt>
                <c:pt idx="43">
                  <c:v>23000</c:v>
                </c:pt>
                <c:pt idx="44">
                  <c:v>24000</c:v>
                </c:pt>
                <c:pt idx="45">
                  <c:v>25000</c:v>
                </c:pt>
                <c:pt idx="46">
                  <c:v>26000</c:v>
                </c:pt>
                <c:pt idx="47">
                  <c:v>27000</c:v>
                </c:pt>
                <c:pt idx="48">
                  <c:v>28000</c:v>
                </c:pt>
                <c:pt idx="49">
                  <c:v>29000</c:v>
                </c:pt>
                <c:pt idx="50">
                  <c:v>30000</c:v>
                </c:pt>
              </c:numCache>
            </c:numRef>
          </c:xVal>
          <c:yVal>
            <c:numRef>
              <c:f>'A (6)'!$AB$2:$AB$52</c:f>
              <c:numCache>
                <c:formatCode>0.00E+00</c:formatCode>
                <c:ptCount val="51"/>
                <c:pt idx="0">
                  <c:v>3.439901325642325E-2</c:v>
                </c:pt>
                <c:pt idx="1">
                  <c:v>3.099526193248741E-2</c:v>
                </c:pt>
                <c:pt idx="2">
                  <c:v>2.6397546460003141E-2</c:v>
                </c:pt>
                <c:pt idx="3">
                  <c:v>2.1402796126971602E-2</c:v>
                </c:pt>
                <c:pt idx="4">
                  <c:v>1.6760812466427803E-2</c:v>
                </c:pt>
                <c:pt idx="5">
                  <c:v>1.2986214566065506E-2</c:v>
                </c:pt>
                <c:pt idx="6">
                  <c:v>1.0241578522565197E-2</c:v>
                </c:pt>
                <c:pt idx="7">
                  <c:v>8.3221263998609282E-3</c:v>
                </c:pt>
                <c:pt idx="8">
                  <c:v>6.7446340011124289E-3</c:v>
                </c:pt>
                <c:pt idx="9">
                  <c:v>4.9148962221465123E-3</c:v>
                </c:pt>
                <c:pt idx="10">
                  <c:v>2.3267551072077173E-3</c:v>
                </c:pt>
                <c:pt idx="11">
                  <c:v>-1.262887930080195E-3</c:v>
                </c:pt>
                <c:pt idx="12">
                  <c:v>-5.7321725307038982E-3</c:v>
                </c:pt>
                <c:pt idx="13">
                  <c:v>-1.0594788066131075E-2</c:v>
                </c:pt>
                <c:pt idx="14">
                  <c:v>-1.5104402607814942E-2</c:v>
                </c:pt>
                <c:pt idx="15">
                  <c:v>-1.8436249389756347E-2</c:v>
                </c:pt>
                <c:pt idx="16">
                  <c:v>-1.9897969495006225E-2</c:v>
                </c:pt>
                <c:pt idx="17">
                  <c:v>-1.9113517227421103E-2</c:v>
                </c:pt>
                <c:pt idx="18">
                  <c:v>-1.6130742330140023E-2</c:v>
                </c:pt>
                <c:pt idx="19">
                  <c:v>-1.1423360724543202E-2</c:v>
                </c:pt>
                <c:pt idx="20">
                  <c:v>-5.7860248782050233E-3</c:v>
                </c:pt>
                <c:pt idx="21">
                  <c:v>-1.4959007099856316E-4</c:v>
                </c:pt>
                <c:pt idx="22">
                  <c:v>4.6351783082942896E-3</c:v>
                </c:pt>
                <c:pt idx="23">
                  <c:v>7.988975513725606E-3</c:v>
                </c:pt>
                <c:pt idx="24">
                  <c:v>9.7208066364217402E-3</c:v>
                </c:pt>
                <c:pt idx="25">
                  <c:v>1.0040851618313477E-2</c:v>
                </c:pt>
                <c:pt idx="26">
                  <c:v>9.4678508183964338E-3</c:v>
                </c:pt>
                <c:pt idx="27">
                  <c:v>8.657785304467697E-3</c:v>
                </c:pt>
                <c:pt idx="28">
                  <c:v>8.2015930769027065E-3</c:v>
                </c:pt>
                <c:pt idx="29">
                  <c:v>8.4476934155109686E-3</c:v>
                </c:pt>
                <c:pt idx="30">
                  <c:v>9.3980398651953671E-3</c:v>
                </c:pt>
                <c:pt idx="31">
                  <c:v>1.0706205606006406E-2</c:v>
                </c:pt>
                <c:pt idx="32">
                  <c:v>1.1778087584928754E-2</c:v>
                </c:pt>
                <c:pt idx="33">
                  <c:v>1.1947736926650854E-2</c:v>
                </c:pt>
                <c:pt idx="34">
                  <c:v>1.068016555874768E-2</c:v>
                </c:pt>
                <c:pt idx="35">
                  <c:v>7.745326406086139E-3</c:v>
                </c:pt>
                <c:pt idx="36">
                  <c:v>3.3148971559341499E-3</c:v>
                </c:pt>
                <c:pt idx="37">
                  <c:v>-2.04596888405029E-3</c:v>
                </c:pt>
                <c:pt idx="38">
                  <c:v>-7.4916424518824357E-3</c:v>
                </c:pt>
                <c:pt idx="39">
                  <c:v>-1.2085344336715959E-2</c:v>
                </c:pt>
                <c:pt idx="40">
                  <c:v>-1.501578242520075E-2</c:v>
                </c:pt>
                <c:pt idx="41">
                  <c:v>-1.5784590003523703E-2</c:v>
                </c:pt>
                <c:pt idx="42">
                  <c:v>-1.4315682659072048E-2</c:v>
                </c:pt>
                <c:pt idx="43">
                  <c:v>-1.0958358344850623E-2</c:v>
                </c:pt>
                <c:pt idx="44">
                  <c:v>-6.3841934759102503E-3</c:v>
                </c:pt>
                <c:pt idx="45">
                  <c:v>-1.4059566896992568E-3</c:v>
                </c:pt>
                <c:pt idx="46">
                  <c:v>3.2326911647302982E-3</c:v>
                </c:pt>
                <c:pt idx="47">
                  <c:v>7.0405261677094644E-3</c:v>
                </c:pt>
                <c:pt idx="48">
                  <c:v>9.8866234621129943E-3</c:v>
                </c:pt>
                <c:pt idx="49">
                  <c:v>1.2004957517601278E-2</c:v>
                </c:pt>
                <c:pt idx="50">
                  <c:v>1.3896066681217293E-2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79-479F-811F-105C00E29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1688"/>
        <c:axId val="1"/>
      </c:scatterChart>
      <c:valAx>
        <c:axId val="60598168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16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2056074766355"/>
          <c:y val="0.92375366568914952"/>
          <c:w val="0.93146417445482865"/>
          <c:h val="0.98240469208211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201183431952663"/>
          <c:w val="0.81435257410296413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(7)'!$H$21:$H$967</c:f>
              <c:numCache>
                <c:formatCode>General</c:formatCode>
                <c:ptCount val="947"/>
                <c:pt idx="2">
                  <c:v>-3.5592599997471552E-2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AD-43FF-B2D4-9D59F0D5B644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(7)'!$D$22:$D$44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(7)'!$I$21:$I$967</c:f>
              <c:numCache>
                <c:formatCode>General</c:formatCode>
                <c:ptCount val="947"/>
                <c:pt idx="24">
                  <c:v>-9.045399994647596E-3</c:v>
                </c:pt>
                <c:pt idx="27">
                  <c:v>-1.0870949990930967E-2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AD-43FF-B2D4-9D59F0D5B644}"/>
            </c:ext>
          </c:extLst>
        </c:ser>
        <c:ser>
          <c:idx val="3"/>
          <c:order val="2"/>
          <c:tx>
            <c:strRef>
              <c:f>'A (7)'!$J$20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(7)'!$D$21:$D$44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(7)'!$J$21:$J$967</c:f>
              <c:numCache>
                <c:formatCode>General</c:formatCode>
                <c:ptCount val="947"/>
                <c:pt idx="1">
                  <c:v>-3.3950499993807171E-2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5">
                  <c:v>-9.9206499944557436E-3</c:v>
                </c:pt>
                <c:pt idx="26">
                  <c:v>-1.1695699999108911E-2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60">
                  <c:v>8.3360500007984228E-2</c:v>
                </c:pt>
                <c:pt idx="61">
                  <c:v>8.7000399995304178E-2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AD-43FF-B2D4-9D59F0D5B644}"/>
            </c:ext>
          </c:extLst>
        </c:ser>
        <c:ser>
          <c:idx val="4"/>
          <c:order val="3"/>
          <c:tx>
            <c:strRef>
              <c:f>'A (7)'!$K$20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(7)'!$K$21:$K$967</c:f>
              <c:numCache>
                <c:formatCode>General</c:formatCode>
                <c:ptCount val="947"/>
                <c:pt idx="0">
                  <c:v>-3.440019999834476E-2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AD-43FF-B2D4-9D59F0D5B644}"/>
            </c:ext>
          </c:extLst>
        </c:ser>
        <c:ser>
          <c:idx val="2"/>
          <c:order val="4"/>
          <c:tx>
            <c:strRef>
              <c:f>'A (7)'!$L$20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(7)'!$L$21:$L$967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AD-43FF-B2D4-9D59F0D5B644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(7)'!$M$21:$M$967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AD-43FF-B2D4-9D59F0D5B644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(7)'!$N$21:$N$967</c:f>
              <c:numCache>
                <c:formatCode>General</c:formatCode>
                <c:ptCount val="947"/>
                <c:pt idx="54">
                  <c:v>8.1242000000202097E-2</c:v>
                </c:pt>
                <c:pt idx="55">
                  <c:v>8.3142000003135763E-2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AD-43FF-B2D4-9D59F0D5B644}"/>
            </c:ext>
          </c:extLst>
        </c:ser>
        <c:ser>
          <c:idx val="7"/>
          <c:order val="7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(7)'!$O$21:$O$967</c:f>
              <c:numCache>
                <c:formatCode>General</c:formatCode>
                <c:ptCount val="947"/>
                <c:pt idx="19">
                  <c:v>-1.2878927194814649E-2</c:v>
                </c:pt>
                <c:pt idx="28">
                  <c:v>7.5739016818286709E-4</c:v>
                </c:pt>
                <c:pt idx="29">
                  <c:v>1.4597003787442872E-2</c:v>
                </c:pt>
                <c:pt idx="30">
                  <c:v>1.4621310948517735E-2</c:v>
                </c:pt>
                <c:pt idx="31">
                  <c:v>2.3904436737199081E-2</c:v>
                </c:pt>
                <c:pt idx="32">
                  <c:v>2.4054699187480044E-2</c:v>
                </c:pt>
                <c:pt idx="33">
                  <c:v>2.824878934385168E-2</c:v>
                </c:pt>
                <c:pt idx="34">
                  <c:v>3.2343441114007956E-2</c:v>
                </c:pt>
                <c:pt idx="35">
                  <c:v>4.1438738839838105E-2</c:v>
                </c:pt>
                <c:pt idx="36">
                  <c:v>4.2868441859423165E-2</c:v>
                </c:pt>
                <c:pt idx="37">
                  <c:v>5.0673250306369724E-2</c:v>
                </c:pt>
                <c:pt idx="38">
                  <c:v>5.0675460048285617E-2</c:v>
                </c:pt>
                <c:pt idx="39">
                  <c:v>5.1455498944597097E-2</c:v>
                </c:pt>
                <c:pt idx="40">
                  <c:v>5.9397311390329235E-2</c:v>
                </c:pt>
                <c:pt idx="41">
                  <c:v>6.3765971158056697E-2</c:v>
                </c:pt>
                <c:pt idx="42">
                  <c:v>6.4298518959787762E-2</c:v>
                </c:pt>
                <c:pt idx="43">
                  <c:v>6.4309567669367254E-2</c:v>
                </c:pt>
                <c:pt idx="44">
                  <c:v>6.4484137280723067E-2</c:v>
                </c:pt>
                <c:pt idx="45">
                  <c:v>6.8156728344943115E-2</c:v>
                </c:pt>
                <c:pt idx="46">
                  <c:v>6.9027366659806341E-2</c:v>
                </c:pt>
                <c:pt idx="47">
                  <c:v>7.6681912656471965E-2</c:v>
                </c:pt>
                <c:pt idx="48">
                  <c:v>7.8657421929283447E-2</c:v>
                </c:pt>
                <c:pt idx="49">
                  <c:v>8.2316754542008111E-2</c:v>
                </c:pt>
                <c:pt idx="50">
                  <c:v>8.2316754542008111E-2</c:v>
                </c:pt>
                <c:pt idx="51">
                  <c:v>8.2341061703082988E-2</c:v>
                </c:pt>
                <c:pt idx="52">
                  <c:v>8.2341061703082988E-2</c:v>
                </c:pt>
                <c:pt idx="53">
                  <c:v>8.2557616410840848E-2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AD-43FF-B2D4-9D59F0D5B644}"/>
            </c:ext>
          </c:extLst>
        </c:ser>
        <c:ser>
          <c:idx val="8"/>
          <c:order val="8"/>
          <c:tx>
            <c:strRef>
              <c:f>'A (7)'!$P$20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(7)'!$P$21:$P$967</c:f>
              <c:numCache>
                <c:formatCode>0.00E+00</c:formatCode>
                <c:ptCount val="947"/>
                <c:pt idx="0">
                  <c:v>-3.9582220905869027E-2</c:v>
                </c:pt>
                <c:pt idx="1">
                  <c:v>-3.9578525989363955E-2</c:v>
                </c:pt>
                <c:pt idx="2">
                  <c:v>-3.8376256382883479E-2</c:v>
                </c:pt>
                <c:pt idx="3">
                  <c:v>-3.8361078676204259E-2</c:v>
                </c:pt>
                <c:pt idx="4">
                  <c:v>-3.8356935949062386E-2</c:v>
                </c:pt>
                <c:pt idx="5">
                  <c:v>-3.7918247258680197E-2</c:v>
                </c:pt>
                <c:pt idx="6">
                  <c:v>-3.6948258569122518E-2</c:v>
                </c:pt>
                <c:pt idx="7">
                  <c:v>-3.6537358082267983E-2</c:v>
                </c:pt>
                <c:pt idx="8">
                  <c:v>-3.6523943440231334E-2</c:v>
                </c:pt>
                <c:pt idx="9">
                  <c:v>-3.0966858250588255E-2</c:v>
                </c:pt>
                <c:pt idx="10">
                  <c:v>-3.0949293896650507E-2</c:v>
                </c:pt>
                <c:pt idx="11">
                  <c:v>-3.0751160405751914E-2</c:v>
                </c:pt>
                <c:pt idx="12">
                  <c:v>-2.9157729513871446E-2</c:v>
                </c:pt>
                <c:pt idx="13">
                  <c:v>-2.9139014422297289E-2</c:v>
                </c:pt>
                <c:pt idx="14">
                  <c:v>-2.8671860853874995E-2</c:v>
                </c:pt>
                <c:pt idx="15">
                  <c:v>-2.8621509099141924E-2</c:v>
                </c:pt>
                <c:pt idx="16">
                  <c:v>-2.1355095499429343E-2</c:v>
                </c:pt>
                <c:pt idx="17">
                  <c:v>-1.2137047483116623E-2</c:v>
                </c:pt>
                <c:pt idx="18">
                  <c:v>-1.2127428295304591E-2</c:v>
                </c:pt>
                <c:pt idx="19">
                  <c:v>-1.2119411207886134E-2</c:v>
                </c:pt>
                <c:pt idx="20">
                  <c:v>-1.2064868551903028E-2</c:v>
                </c:pt>
                <c:pt idx="21">
                  <c:v>-8.7196796156762818E-3</c:v>
                </c:pt>
                <c:pt idx="22">
                  <c:v>-5.5867889947905265E-3</c:v>
                </c:pt>
                <c:pt idx="23">
                  <c:v>-1.7356516308834231E-3</c:v>
                </c:pt>
                <c:pt idx="24">
                  <c:v>-1.4956013861466208E-3</c:v>
                </c:pt>
                <c:pt idx="25">
                  <c:v>-1.4863552141862295E-3</c:v>
                </c:pt>
                <c:pt idx="26">
                  <c:v>-1.484505860058688E-3</c:v>
                </c:pt>
                <c:pt idx="27">
                  <c:v>-1.4752584907436542E-3</c:v>
                </c:pt>
                <c:pt idx="28">
                  <c:v>-1.4641603304755071E-3</c:v>
                </c:pt>
                <c:pt idx="29">
                  <c:v>1.0903993170289297E-2</c:v>
                </c:pt>
                <c:pt idx="30">
                  <c:v>1.0927093174318888E-2</c:v>
                </c:pt>
                <c:pt idx="31">
                  <c:v>2.0102306810753912E-2</c:v>
                </c:pt>
                <c:pt idx="32">
                  <c:v>2.0256615569030127E-2</c:v>
                </c:pt>
                <c:pt idx="33">
                  <c:v>2.4638110164397355E-2</c:v>
                </c:pt>
                <c:pt idx="34">
                  <c:v>2.9054428783302784E-2</c:v>
                </c:pt>
                <c:pt idx="35">
                  <c:v>3.9354517996771372E-2</c:v>
                </c:pt>
                <c:pt idx="36">
                  <c:v>4.1035101286665723E-2</c:v>
                </c:pt>
                <c:pt idx="37">
                  <c:v>5.0504029391072798E-2</c:v>
                </c:pt>
                <c:pt idx="38">
                  <c:v>5.0506780792277217E-2</c:v>
                </c:pt>
                <c:pt idx="39">
                  <c:v>5.1480519147952923E-2</c:v>
                </c:pt>
                <c:pt idx="40">
                  <c:v>6.1677529433790679E-2</c:v>
                </c:pt>
                <c:pt idx="41">
                  <c:v>6.7506528007132194E-2</c:v>
                </c:pt>
                <c:pt idx="42">
                  <c:v>6.8227761034935025E-2</c:v>
                </c:pt>
                <c:pt idx="43">
                  <c:v>6.824274892153101E-2</c:v>
                </c:pt>
                <c:pt idx="44">
                  <c:v>6.8479689957171172E-2</c:v>
                </c:pt>
                <c:pt idx="45">
                  <c:v>7.3522192732310795E-2</c:v>
                </c:pt>
                <c:pt idx="46">
                  <c:v>7.4733753058556257E-2</c:v>
                </c:pt>
                <c:pt idx="47">
                  <c:v>8.5652336871722648E-2</c:v>
                </c:pt>
                <c:pt idx="48">
                  <c:v>8.8547988542076225E-2</c:v>
                </c:pt>
                <c:pt idx="49">
                  <c:v>9.3996015818406026E-2</c:v>
                </c:pt>
                <c:pt idx="50">
                  <c:v>9.3996015818406026E-2</c:v>
                </c:pt>
                <c:pt idx="51">
                  <c:v>9.4032570336921556E-2</c:v>
                </c:pt>
                <c:pt idx="52">
                  <c:v>9.4032570336921556E-2</c:v>
                </c:pt>
                <c:pt idx="53">
                  <c:v>9.4358451034552898E-2</c:v>
                </c:pt>
                <c:pt idx="54">
                  <c:v>0.10046998288266165</c:v>
                </c:pt>
                <c:pt idx="55">
                  <c:v>0.10046998288266165</c:v>
                </c:pt>
                <c:pt idx="56">
                  <c:v>0.10104171061988362</c:v>
                </c:pt>
                <c:pt idx="57">
                  <c:v>0.10701552505431081</c:v>
                </c:pt>
                <c:pt idx="58">
                  <c:v>0.10701552505431081</c:v>
                </c:pt>
                <c:pt idx="59">
                  <c:v>0.10701552505431081</c:v>
                </c:pt>
                <c:pt idx="60">
                  <c:v>0.10745379025616383</c:v>
                </c:pt>
                <c:pt idx="61">
                  <c:v>0.1081577280960512</c:v>
                </c:pt>
                <c:pt idx="62">
                  <c:v>0.10887378547972504</c:v>
                </c:pt>
                <c:pt idx="63">
                  <c:v>0.1090486880599463</c:v>
                </c:pt>
                <c:pt idx="64">
                  <c:v>0.10912917675282223</c:v>
                </c:pt>
                <c:pt idx="65">
                  <c:v>0.11446674950465124</c:v>
                </c:pt>
                <c:pt idx="66">
                  <c:v>0.11477308410651503</c:v>
                </c:pt>
                <c:pt idx="67">
                  <c:v>0.11623757474475571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9AD-43FF-B2D4-9D59F0D5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3656"/>
        <c:axId val="1"/>
      </c:scatterChart>
      <c:valAx>
        <c:axId val="605983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3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608424336973479"/>
          <c:y val="0.92307692307692313"/>
          <c:w val="0.98439937597503901"/>
          <c:h val="0.982248520710059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5920685359298"/>
          <c:y val="0.14159332824405491"/>
          <c:w val="0.85514148769331633"/>
          <c:h val="0.722715946245696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(7)'!$S$21:$S$967</c:f>
              <c:numCache>
                <c:formatCode>0.00E+00</c:formatCode>
                <c:ptCount val="947"/>
                <c:pt idx="0">
                  <c:v>5.1820209075242665E-3</c:v>
                </c:pt>
                <c:pt idx="1">
                  <c:v>5.6280259955567846E-3</c:v>
                </c:pt>
                <c:pt idx="2">
                  <c:v>2.783656385411927E-3</c:v>
                </c:pt>
                <c:pt idx="3">
                  <c:v>3.6173786816257672E-3</c:v>
                </c:pt>
                <c:pt idx="4">
                  <c:v>4.1629359492193138E-3</c:v>
                </c:pt>
                <c:pt idx="5">
                  <c:v>2.1930472628849326E-3</c:v>
                </c:pt>
                <c:pt idx="6">
                  <c:v>5.4576585706167316E-3</c:v>
                </c:pt>
                <c:pt idx="7">
                  <c:v>8.2035808342794531E-4</c:v>
                </c:pt>
                <c:pt idx="8">
                  <c:v>3.0310934387373992E-3</c:v>
                </c:pt>
                <c:pt idx="9">
                  <c:v>-8.5594174541897897E-4</c:v>
                </c:pt>
                <c:pt idx="10">
                  <c:v>3.5506439006203622E-3</c:v>
                </c:pt>
                <c:pt idx="11">
                  <c:v>-1.8203959031855635E-4</c:v>
                </c:pt>
                <c:pt idx="12">
                  <c:v>-3.4987048270603699E-4</c:v>
                </c:pt>
                <c:pt idx="13">
                  <c:v>1.2555644236712689E-3</c:v>
                </c:pt>
                <c:pt idx="14">
                  <c:v>-4.0763914256688669E-4</c:v>
                </c:pt>
                <c:pt idx="15">
                  <c:v>1.7647590966618117E-3</c:v>
                </c:pt>
                <c:pt idx="16">
                  <c:v>-4.7453544994919064E-3</c:v>
                </c:pt>
                <c:pt idx="17">
                  <c:v>-1.2325102511971489E-2</c:v>
                </c:pt>
                <c:pt idx="18">
                  <c:v>-1.3185021706060914E-2</c:v>
                </c:pt>
                <c:pt idx="19">
                  <c:v>-1.076828878934104E-2</c:v>
                </c:pt>
                <c:pt idx="20">
                  <c:v>-1.1074531441039316E-2</c:v>
                </c:pt>
                <c:pt idx="21">
                  <c:v>-1.3996370384195475E-2</c:v>
                </c:pt>
                <c:pt idx="22">
                  <c:v>-1.4345211000815494E-2</c:v>
                </c:pt>
                <c:pt idx="23">
                  <c:v>-1.2253248360207452E-2</c:v>
                </c:pt>
                <c:pt idx="24">
                  <c:v>-7.5497986085009752E-3</c:v>
                </c:pt>
                <c:pt idx="25">
                  <c:v>-8.4342947802695141E-3</c:v>
                </c:pt>
                <c:pt idx="26">
                  <c:v>-1.0211194139050223E-2</c:v>
                </c:pt>
                <c:pt idx="27">
                  <c:v>-9.3956915001873129E-3</c:v>
                </c:pt>
                <c:pt idx="28">
                  <c:v>-8.2570896663253998E-3</c:v>
                </c:pt>
                <c:pt idx="29">
                  <c:v>4.7366068320814775E-3</c:v>
                </c:pt>
                <c:pt idx="30">
                  <c:v>1.00879568245042E-2</c:v>
                </c:pt>
                <c:pt idx="31">
                  <c:v>1.022769319065937E-2</c:v>
                </c:pt>
                <c:pt idx="32">
                  <c:v>1.1869984433781629E-2</c:v>
                </c:pt>
                <c:pt idx="33">
                  <c:v>1.3443589839716018E-2</c:v>
                </c:pt>
                <c:pt idx="34">
                  <c:v>1.2359621216427412E-2</c:v>
                </c:pt>
                <c:pt idx="35">
                  <c:v>1.4553732006816082E-2</c:v>
                </c:pt>
                <c:pt idx="36">
                  <c:v>1.2815798716787993E-2</c:v>
                </c:pt>
                <c:pt idx="37">
                  <c:v>1.2370270614132643E-2</c:v>
                </c:pt>
                <c:pt idx="38">
                  <c:v>7.5924692113018555E-3</c:v>
                </c:pt>
                <c:pt idx="39">
                  <c:v>1.5326080851883257E-2</c:v>
                </c:pt>
                <c:pt idx="40">
                  <c:v>1.0999370569198308E-2</c:v>
                </c:pt>
                <c:pt idx="41">
                  <c:v>7.096522001458605E-3</c:v>
                </c:pt>
                <c:pt idx="42">
                  <c:v>7.3882389669658044E-3</c:v>
                </c:pt>
                <c:pt idx="43">
                  <c:v>8.7980010806664455E-3</c:v>
                </c:pt>
                <c:pt idx="44">
                  <c:v>9.7321100489306672E-3</c:v>
                </c:pt>
                <c:pt idx="45">
                  <c:v>3.356507272870804E-3</c:v>
                </c:pt>
                <c:pt idx="46">
                  <c:v>3.2752469458293409E-3</c:v>
                </c:pt>
                <c:pt idx="47">
                  <c:v>-4.9165368624436018E-3</c:v>
                </c:pt>
                <c:pt idx="48">
                  <c:v>-7.6068885338725772E-3</c:v>
                </c:pt>
                <c:pt idx="49">
                  <c:v>-1.1827715815301648E-2</c:v>
                </c:pt>
                <c:pt idx="50">
                  <c:v>-1.0827715811459943E-2</c:v>
                </c:pt>
                <c:pt idx="51">
                  <c:v>-1.1989820336666374E-2</c:v>
                </c:pt>
                <c:pt idx="52">
                  <c:v>-1.1789820334442841E-2</c:v>
                </c:pt>
                <c:pt idx="53">
                  <c:v>-1.8180601032712046E-2</c:v>
                </c:pt>
                <c:pt idx="54">
                  <c:v>-1.9227982882459554E-2</c:v>
                </c:pt>
                <c:pt idx="55">
                  <c:v>-1.7327982879525888E-2</c:v>
                </c:pt>
                <c:pt idx="56">
                  <c:v>-1.553811062052754E-2</c:v>
                </c:pt>
                <c:pt idx="57">
                  <c:v>-2.2328725053529147E-2</c:v>
                </c:pt>
                <c:pt idx="58">
                  <c:v>-2.1528725059186932E-2</c:v>
                </c:pt>
                <c:pt idx="59">
                  <c:v>-2.0028725053424373E-2</c:v>
                </c:pt>
                <c:pt idx="60">
                  <c:v>-2.4093290248179605E-2</c:v>
                </c:pt>
                <c:pt idx="61">
                  <c:v>-2.1157328100747025E-2</c:v>
                </c:pt>
                <c:pt idx="62">
                  <c:v>-2.4258635478825008E-2</c:v>
                </c:pt>
                <c:pt idx="63">
                  <c:v>-2.3686038057011333E-2</c:v>
                </c:pt>
                <c:pt idx="64">
                  <c:v>-2.3092676755686978E-2</c:v>
                </c:pt>
                <c:pt idx="65">
                  <c:v>-2.7805849504226654E-2</c:v>
                </c:pt>
                <c:pt idx="66">
                  <c:v>-2.6166484104420393E-2</c:v>
                </c:pt>
                <c:pt idx="67">
                  <c:v>-2.9601474743995659E-2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A-43D4-B49C-032BC4A1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6120"/>
        <c:axId val="1"/>
      </c:scatterChart>
      <c:valAx>
        <c:axId val="605996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79595130047996343"/>
              <c:y val="0.92035676956309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4018691588785047E-2"/>
              <c:y val="0.412980589815653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6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3243260720097022"/>
          <c:w val="0.81123244929797189"/>
          <c:h val="0.697298217507149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D3-4FE8-84F5-07C4406EC5EC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(10)'!$I$21:$I$933</c:f>
              <c:numCache>
                <c:formatCode>General</c:formatCode>
                <c:ptCount val="913"/>
                <c:pt idx="45">
                  <c:v>-1.3177600005292334E-2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D3-4FE8-84F5-07C4406EC5EC}"/>
            </c:ext>
          </c:extLst>
        </c:ser>
        <c:ser>
          <c:idx val="3"/>
          <c:order val="2"/>
          <c:tx>
            <c:strRef>
              <c:f>'A (10)'!$J$20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D3-4FE8-84F5-07C4406EC5EC}"/>
            </c:ext>
          </c:extLst>
        </c:ser>
        <c:ser>
          <c:idx val="4"/>
          <c:order val="3"/>
          <c:tx>
            <c:strRef>
              <c:f>'A (10)'!$K$20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D3-4FE8-84F5-07C4406EC5EC}"/>
            </c:ext>
          </c:extLst>
        </c:ser>
        <c:ser>
          <c:idx val="6"/>
          <c:order val="4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0D3-4FE8-84F5-07C4406EC5EC}"/>
            </c:ext>
          </c:extLst>
        </c:ser>
        <c:ser>
          <c:idx val="8"/>
          <c:order val="5"/>
          <c:tx>
            <c:strRef>
              <c:f>'A (10)'!$AZ$1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(10)'!$AY$2:$AY$95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(10)'!$AZ$2:$AZ$95</c:f>
              <c:numCache>
                <c:formatCode>General</c:formatCode>
                <c:ptCount val="94"/>
                <c:pt idx="0">
                  <c:v>1.3772159903996271E-2</c:v>
                </c:pt>
                <c:pt idx="1">
                  <c:v>1.3975366021075511E-2</c:v>
                </c:pt>
                <c:pt idx="2">
                  <c:v>1.4114710998974852E-2</c:v>
                </c:pt>
                <c:pt idx="3">
                  <c:v>1.4190699839573289E-2</c:v>
                </c:pt>
                <c:pt idx="4">
                  <c:v>1.4203840266407404E-2</c:v>
                </c:pt>
                <c:pt idx="5">
                  <c:v>1.4154610668863357E-2</c:v>
                </c:pt>
                <c:pt idx="6">
                  <c:v>1.4043430539272164E-2</c:v>
                </c:pt>
                <c:pt idx="7">
                  <c:v>1.3870635729199957E-2</c:v>
                </c:pt>
                <c:pt idx="8">
                  <c:v>1.3636460575195491E-2</c:v>
                </c:pt>
                <c:pt idx="9">
                  <c:v>1.3341028489845874E-2</c:v>
                </c:pt>
                <c:pt idx="10">
                  <c:v>1.2984352002093906E-2</c:v>
                </c:pt>
                <c:pt idx="11">
                  <c:v>1.2566342499162789E-2</c:v>
                </c:pt>
                <c:pt idx="12">
                  <c:v>1.2086829127050161E-2</c:v>
                </c:pt>
                <c:pt idx="13">
                  <c:v>1.1545585522015407E-2</c:v>
                </c:pt>
                <c:pt idx="14">
                  <c:v>1.0942362364536284E-2</c:v>
                </c:pt>
                <c:pt idx="15">
                  <c:v>1.027692327768398E-2</c:v>
                </c:pt>
                <c:pt idx="16">
                  <c:v>9.5490814500074263E-3</c:v>
                </c:pt>
                <c:pt idx="17">
                  <c:v>8.7587346611561739E-3</c:v>
                </c:pt>
                <c:pt idx="18">
                  <c:v>7.9058972160973798E-3</c:v>
                </c:pt>
                <c:pt idx="19">
                  <c:v>6.9907286914079828E-3</c:v>
                </c:pt>
                <c:pt idx="20">
                  <c:v>6.0135613252115978E-3</c:v>
                </c:pt>
                <c:pt idx="21">
                  <c:v>4.974930190357725E-3</c:v>
                </c:pt>
                <c:pt idx="22">
                  <c:v>3.875612696949751E-3</c:v>
                </c:pt>
                <c:pt idx="23">
                  <c:v>2.7166860724625753E-3</c:v>
                </c:pt>
                <c:pt idx="24">
                  <c:v>1.499612811318031E-3</c:v>
                </c:pt>
                <c:pt idx="25">
                  <c:v>2.2636434520600761E-4</c:v>
                </c:pt>
                <c:pt idx="26">
                  <c:v>-1.1004074748507207E-3</c:v>
                </c:pt>
                <c:pt idx="27">
                  <c:v>-2.477141782085553E-3</c:v>
                </c:pt>
                <c:pt idx="28">
                  <c:v>-3.8990701825024274E-3</c:v>
                </c:pt>
                <c:pt idx="29">
                  <c:v>-5.3598213760195981E-3</c:v>
                </c:pt>
                <c:pt idx="30">
                  <c:v>-6.8508655805447731E-3</c:v>
                </c:pt>
                <c:pt idx="31">
                  <c:v>-8.3606608314050757E-3</c:v>
                </c:pt>
                <c:pt idx="32">
                  <c:v>-9.8732357753195769E-3</c:v>
                </c:pt>
                <c:pt idx="33">
                  <c:v>-1.1365770235071333E-2</c:v>
                </c:pt>
                <c:pt idx="34">
                  <c:v>-1.2804594579856991E-2</c:v>
                </c:pt>
                <c:pt idx="35">
                  <c:v>-1.4139166662837502E-2</c:v>
                </c:pt>
                <c:pt idx="36">
                  <c:v>-1.5294508661957851E-2</c:v>
                </c:pt>
                <c:pt idx="37">
                  <c:v>-1.6164941689552147E-2</c:v>
                </c:pt>
                <c:pt idx="38">
                  <c:v>-1.6615665091218642E-2</c:v>
                </c:pt>
                <c:pt idx="39">
                  <c:v>-1.6501140508597877E-2</c:v>
                </c:pt>
                <c:pt idx="40">
                  <c:v>-1.5704395838810108E-2</c:v>
                </c:pt>
                <c:pt idx="41">
                  <c:v>-1.4185624165583624E-2</c:v>
                </c:pt>
                <c:pt idx="42">
                  <c:v>-1.2011867533120418E-2</c:v>
                </c:pt>
                <c:pt idx="43">
                  <c:v>-9.3437089110799693E-3</c:v>
                </c:pt>
                <c:pt idx="44">
                  <c:v>-6.3842695007910039E-3</c:v>
                </c:pt>
                <c:pt idx="45">
                  <c:v>-3.3221754031233126E-3</c:v>
                </c:pt>
                <c:pt idx="46">
                  <c:v>-2.9718776872131834E-4</c:v>
                </c:pt>
                <c:pt idx="47">
                  <c:v>2.6055992531276769E-3</c:v>
                </c:pt>
                <c:pt idx="48">
                  <c:v>5.3441225708383798E-3</c:v>
                </c:pt>
                <c:pt idx="49">
                  <c:v>7.9034402219318595E-3</c:v>
                </c:pt>
                <c:pt idx="50">
                  <c:v>1.0282882604728306E-2</c:v>
                </c:pt>
                <c:pt idx="51">
                  <c:v>1.2488015311316875E-2</c:v>
                </c:pt>
                <c:pt idx="52">
                  <c:v>1.4526462992653937E-2</c:v>
                </c:pt>
                <c:pt idx="53">
                  <c:v>1.6406089837083401E-2</c:v>
                </c:pt>
                <c:pt idx="54">
                  <c:v>1.8134366032866608E-2</c:v>
                </c:pt>
                <c:pt idx="55">
                  <c:v>1.9718226594720348E-2</c:v>
                </c:pt>
                <c:pt idx="56">
                  <c:v>2.1164085217403865E-2</c:v>
                </c:pt>
                <c:pt idx="57">
                  <c:v>2.2477871691713405E-2</c:v>
                </c:pt>
                <c:pt idx="58">
                  <c:v>2.3665059156690371E-2</c:v>
                </c:pt>
                <c:pt idx="59">
                  <c:v>2.4730683554821407E-2</c:v>
                </c:pt>
                <c:pt idx="60">
                  <c:v>2.5679364589611505E-2</c:v>
                </c:pt>
                <c:pt idx="61">
                  <c:v>2.6515333782693731E-2</c:v>
                </c:pt>
                <c:pt idx="62">
                  <c:v>2.7242469830405729E-2</c:v>
                </c:pt>
                <c:pt idx="63">
                  <c:v>2.7864337777813296E-2</c:v>
                </c:pt>
                <c:pt idx="64">
                  <c:v>2.838422720340477E-2</c:v>
                </c:pt>
                <c:pt idx="65">
                  <c:v>2.8805185133967598E-2</c:v>
                </c:pt>
                <c:pt idx="66">
                  <c:v>2.9130040978900002E-2</c:v>
                </c:pt>
                <c:pt idx="67">
                  <c:v>2.9361422661961473E-2</c:v>
                </c:pt>
                <c:pt idx="68">
                  <c:v>2.9501764828364637E-2</c:v>
                </c:pt>
                <c:pt idx="69">
                  <c:v>2.9553311234647738E-2</c:v>
                </c:pt>
                <c:pt idx="70">
                  <c:v>2.9518114090251815E-2</c:v>
                </c:pt>
                <c:pt idx="71">
                  <c:v>2.9398033242104792E-2</c:v>
                </c:pt>
                <c:pt idx="72">
                  <c:v>2.919473777882875E-2</c:v>
                </c:pt>
                <c:pt idx="73">
                  <c:v>2.8909712012453161E-2</c:v>
                </c:pt>
                <c:pt idx="74">
                  <c:v>2.8544267007737819E-2</c:v>
                </c:pt>
                <c:pt idx="75">
                  <c:v>2.8099557992223339E-2</c:v>
                </c:pt>
                <c:pt idx="76">
                  <c:v>2.7576607190501579E-2</c:v>
                </c:pt>
                <c:pt idx="77">
                  <c:v>2.6976330955092866E-2</c:v>
                </c:pt>
                <c:pt idx="78">
                  <c:v>2.6299569560726883E-2</c:v>
                </c:pt>
                <c:pt idx="79">
                  <c:v>2.554711771424132E-2</c:v>
                </c:pt>
                <c:pt idx="80">
                  <c:v>2.4719753715783582E-2</c:v>
                </c:pt>
                <c:pt idx="81">
                  <c:v>2.3818265280056546E-2</c:v>
                </c:pt>
                <c:pt idx="82">
                  <c:v>2.2843470267790645E-2</c:v>
                </c:pt>
                <c:pt idx="83">
                  <c:v>2.1796230956275704E-2</c:v>
                </c:pt>
                <c:pt idx="84">
                  <c:v>2.0677460955379999E-2</c:v>
                </c:pt>
                <c:pt idx="85">
                  <c:v>1.9488124409671213E-2</c:v>
                </c:pt>
                <c:pt idx="86">
                  <c:v>1.8229227674759398E-2</c:v>
                </c:pt>
                <c:pt idx="87">
                  <c:v>1.690180417565728E-2</c:v>
                </c:pt>
                <c:pt idx="88">
                  <c:v>1.5506893610558677E-2</c:v>
                </c:pt>
                <c:pt idx="89">
                  <c:v>1.4045517025918282E-2</c:v>
                </c:pt>
                <c:pt idx="90">
                  <c:v>1.2518649537761807E-2</c:v>
                </c:pt>
                <c:pt idx="91">
                  <c:v>1.0927192598947602E-2</c:v>
                </c:pt>
                <c:pt idx="92">
                  <c:v>9.2719477111943699E-3</c:v>
                </c:pt>
                <c:pt idx="93">
                  <c:v>7.5535933611543676E-3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D3-4FE8-84F5-07C4406EC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173336"/>
        <c:axId val="1"/>
      </c:scatterChart>
      <c:valAx>
        <c:axId val="515173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837951337163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4000005674966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5173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24804992199688"/>
          <c:y val="0.92972972972972978"/>
          <c:w val="0.88299531981279245"/>
          <c:h val="0.983783783783783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234501347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207547169811321"/>
          <c:w val="0.81152771418618908"/>
          <c:h val="0.698113207547169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CC-4661-84C3-E8330CE0A3BE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(10)'!$I$21:$I$933</c:f>
              <c:numCache>
                <c:formatCode>General</c:formatCode>
                <c:ptCount val="913"/>
                <c:pt idx="45">
                  <c:v>-1.3177600005292334E-2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CC-4661-84C3-E8330CE0A3BE}"/>
            </c:ext>
          </c:extLst>
        </c:ser>
        <c:ser>
          <c:idx val="3"/>
          <c:order val="2"/>
          <c:tx>
            <c:strRef>
              <c:f>'A (10)'!$J$20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CC-4661-84C3-E8330CE0A3BE}"/>
            </c:ext>
          </c:extLst>
        </c:ser>
        <c:ser>
          <c:idx val="4"/>
          <c:order val="3"/>
          <c:tx>
            <c:strRef>
              <c:f>'A (10)'!$K$20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CC-4661-84C3-E8330CE0A3BE}"/>
            </c:ext>
          </c:extLst>
        </c:ser>
        <c:ser>
          <c:idx val="6"/>
          <c:order val="4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CC-4661-84C3-E8330CE0A3BE}"/>
            </c:ext>
          </c:extLst>
        </c:ser>
        <c:ser>
          <c:idx val="8"/>
          <c:order val="5"/>
          <c:tx>
            <c:strRef>
              <c:f>'A (10)'!$AZ$1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(10)'!$AY$2:$AY$95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(10)'!$AZ$2:$AZ$95</c:f>
              <c:numCache>
                <c:formatCode>General</c:formatCode>
                <c:ptCount val="94"/>
                <c:pt idx="0">
                  <c:v>1.3772159903996271E-2</c:v>
                </c:pt>
                <c:pt idx="1">
                  <c:v>1.3975366021075511E-2</c:v>
                </c:pt>
                <c:pt idx="2">
                  <c:v>1.4114710998974852E-2</c:v>
                </c:pt>
                <c:pt idx="3">
                  <c:v>1.4190699839573289E-2</c:v>
                </c:pt>
                <c:pt idx="4">
                  <c:v>1.4203840266407404E-2</c:v>
                </c:pt>
                <c:pt idx="5">
                  <c:v>1.4154610668863357E-2</c:v>
                </c:pt>
                <c:pt idx="6">
                  <c:v>1.4043430539272164E-2</c:v>
                </c:pt>
                <c:pt idx="7">
                  <c:v>1.3870635729199957E-2</c:v>
                </c:pt>
                <c:pt idx="8">
                  <c:v>1.3636460575195491E-2</c:v>
                </c:pt>
                <c:pt idx="9">
                  <c:v>1.3341028489845874E-2</c:v>
                </c:pt>
                <c:pt idx="10">
                  <c:v>1.2984352002093906E-2</c:v>
                </c:pt>
                <c:pt idx="11">
                  <c:v>1.2566342499162789E-2</c:v>
                </c:pt>
                <c:pt idx="12">
                  <c:v>1.2086829127050161E-2</c:v>
                </c:pt>
                <c:pt idx="13">
                  <c:v>1.1545585522015407E-2</c:v>
                </c:pt>
                <c:pt idx="14">
                  <c:v>1.0942362364536284E-2</c:v>
                </c:pt>
                <c:pt idx="15">
                  <c:v>1.027692327768398E-2</c:v>
                </c:pt>
                <c:pt idx="16">
                  <c:v>9.5490814500074263E-3</c:v>
                </c:pt>
                <c:pt idx="17">
                  <c:v>8.7587346611561739E-3</c:v>
                </c:pt>
                <c:pt idx="18">
                  <c:v>7.9058972160973798E-3</c:v>
                </c:pt>
                <c:pt idx="19">
                  <c:v>6.9907286914079828E-3</c:v>
                </c:pt>
                <c:pt idx="20">
                  <c:v>6.0135613252115978E-3</c:v>
                </c:pt>
                <c:pt idx="21">
                  <c:v>4.974930190357725E-3</c:v>
                </c:pt>
                <c:pt idx="22">
                  <c:v>3.875612696949751E-3</c:v>
                </c:pt>
                <c:pt idx="23">
                  <c:v>2.7166860724625753E-3</c:v>
                </c:pt>
                <c:pt idx="24">
                  <c:v>1.499612811318031E-3</c:v>
                </c:pt>
                <c:pt idx="25">
                  <c:v>2.2636434520600761E-4</c:v>
                </c:pt>
                <c:pt idx="26">
                  <c:v>-1.1004074748507207E-3</c:v>
                </c:pt>
                <c:pt idx="27">
                  <c:v>-2.477141782085553E-3</c:v>
                </c:pt>
                <c:pt idx="28">
                  <c:v>-3.8990701825024274E-3</c:v>
                </c:pt>
                <c:pt idx="29">
                  <c:v>-5.3598213760195981E-3</c:v>
                </c:pt>
                <c:pt idx="30">
                  <c:v>-6.8508655805447731E-3</c:v>
                </c:pt>
                <c:pt idx="31">
                  <c:v>-8.3606608314050757E-3</c:v>
                </c:pt>
                <c:pt idx="32">
                  <c:v>-9.8732357753195769E-3</c:v>
                </c:pt>
                <c:pt idx="33">
                  <c:v>-1.1365770235071333E-2</c:v>
                </c:pt>
                <c:pt idx="34">
                  <c:v>-1.2804594579856991E-2</c:v>
                </c:pt>
                <c:pt idx="35">
                  <c:v>-1.4139166662837502E-2</c:v>
                </c:pt>
                <c:pt idx="36">
                  <c:v>-1.5294508661957851E-2</c:v>
                </c:pt>
                <c:pt idx="37">
                  <c:v>-1.6164941689552147E-2</c:v>
                </c:pt>
                <c:pt idx="38">
                  <c:v>-1.6615665091218642E-2</c:v>
                </c:pt>
                <c:pt idx="39">
                  <c:v>-1.6501140508597877E-2</c:v>
                </c:pt>
                <c:pt idx="40">
                  <c:v>-1.5704395838810108E-2</c:v>
                </c:pt>
                <c:pt idx="41">
                  <c:v>-1.4185624165583624E-2</c:v>
                </c:pt>
                <c:pt idx="42">
                  <c:v>-1.2011867533120418E-2</c:v>
                </c:pt>
                <c:pt idx="43">
                  <c:v>-9.3437089110799693E-3</c:v>
                </c:pt>
                <c:pt idx="44">
                  <c:v>-6.3842695007910039E-3</c:v>
                </c:pt>
                <c:pt idx="45">
                  <c:v>-3.3221754031233126E-3</c:v>
                </c:pt>
                <c:pt idx="46">
                  <c:v>-2.9718776872131834E-4</c:v>
                </c:pt>
                <c:pt idx="47">
                  <c:v>2.6055992531276769E-3</c:v>
                </c:pt>
                <c:pt idx="48">
                  <c:v>5.3441225708383798E-3</c:v>
                </c:pt>
                <c:pt idx="49">
                  <c:v>7.9034402219318595E-3</c:v>
                </c:pt>
                <c:pt idx="50">
                  <c:v>1.0282882604728306E-2</c:v>
                </c:pt>
                <c:pt idx="51">
                  <c:v>1.2488015311316875E-2</c:v>
                </c:pt>
                <c:pt idx="52">
                  <c:v>1.4526462992653937E-2</c:v>
                </c:pt>
                <c:pt idx="53">
                  <c:v>1.6406089837083401E-2</c:v>
                </c:pt>
                <c:pt idx="54">
                  <c:v>1.8134366032866608E-2</c:v>
                </c:pt>
                <c:pt idx="55">
                  <c:v>1.9718226594720348E-2</c:v>
                </c:pt>
                <c:pt idx="56">
                  <c:v>2.1164085217403865E-2</c:v>
                </c:pt>
                <c:pt idx="57">
                  <c:v>2.2477871691713405E-2</c:v>
                </c:pt>
                <c:pt idx="58">
                  <c:v>2.3665059156690371E-2</c:v>
                </c:pt>
                <c:pt idx="59">
                  <c:v>2.4730683554821407E-2</c:v>
                </c:pt>
                <c:pt idx="60">
                  <c:v>2.5679364589611505E-2</c:v>
                </c:pt>
                <c:pt idx="61">
                  <c:v>2.6515333782693731E-2</c:v>
                </c:pt>
                <c:pt idx="62">
                  <c:v>2.7242469830405729E-2</c:v>
                </c:pt>
                <c:pt idx="63">
                  <c:v>2.7864337777813296E-2</c:v>
                </c:pt>
                <c:pt idx="64">
                  <c:v>2.838422720340477E-2</c:v>
                </c:pt>
                <c:pt idx="65">
                  <c:v>2.8805185133967598E-2</c:v>
                </c:pt>
                <c:pt idx="66">
                  <c:v>2.9130040978900002E-2</c:v>
                </c:pt>
                <c:pt idx="67">
                  <c:v>2.9361422661961473E-2</c:v>
                </c:pt>
                <c:pt idx="68">
                  <c:v>2.9501764828364637E-2</c:v>
                </c:pt>
                <c:pt idx="69">
                  <c:v>2.9553311234647738E-2</c:v>
                </c:pt>
                <c:pt idx="70">
                  <c:v>2.9518114090251815E-2</c:v>
                </c:pt>
                <c:pt idx="71">
                  <c:v>2.9398033242104792E-2</c:v>
                </c:pt>
                <c:pt idx="72">
                  <c:v>2.919473777882875E-2</c:v>
                </c:pt>
                <c:pt idx="73">
                  <c:v>2.8909712012453161E-2</c:v>
                </c:pt>
                <c:pt idx="74">
                  <c:v>2.8544267007737819E-2</c:v>
                </c:pt>
                <c:pt idx="75">
                  <c:v>2.8099557992223339E-2</c:v>
                </c:pt>
                <c:pt idx="76">
                  <c:v>2.7576607190501579E-2</c:v>
                </c:pt>
                <c:pt idx="77">
                  <c:v>2.6976330955092866E-2</c:v>
                </c:pt>
                <c:pt idx="78">
                  <c:v>2.6299569560726883E-2</c:v>
                </c:pt>
                <c:pt idx="79">
                  <c:v>2.554711771424132E-2</c:v>
                </c:pt>
                <c:pt idx="80">
                  <c:v>2.4719753715783582E-2</c:v>
                </c:pt>
                <c:pt idx="81">
                  <c:v>2.3818265280056546E-2</c:v>
                </c:pt>
                <c:pt idx="82">
                  <c:v>2.2843470267790645E-2</c:v>
                </c:pt>
                <c:pt idx="83">
                  <c:v>2.1796230956275704E-2</c:v>
                </c:pt>
                <c:pt idx="84">
                  <c:v>2.0677460955379999E-2</c:v>
                </c:pt>
                <c:pt idx="85">
                  <c:v>1.9488124409671213E-2</c:v>
                </c:pt>
                <c:pt idx="86">
                  <c:v>1.8229227674759398E-2</c:v>
                </c:pt>
                <c:pt idx="87">
                  <c:v>1.690180417565728E-2</c:v>
                </c:pt>
                <c:pt idx="88">
                  <c:v>1.5506893610558677E-2</c:v>
                </c:pt>
                <c:pt idx="89">
                  <c:v>1.4045517025918282E-2</c:v>
                </c:pt>
                <c:pt idx="90">
                  <c:v>1.2518649537761807E-2</c:v>
                </c:pt>
                <c:pt idx="91">
                  <c:v>1.0927192598947602E-2</c:v>
                </c:pt>
                <c:pt idx="92">
                  <c:v>9.2719477111943699E-3</c:v>
                </c:pt>
                <c:pt idx="93">
                  <c:v>7.5535933611543676E-3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CC-4661-84C3-E8330CE0A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6760"/>
        <c:axId val="1"/>
      </c:scatterChart>
      <c:valAx>
        <c:axId val="600796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787061994609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98921832884097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67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49221183800623"/>
          <c:y val="0.92991913746630728"/>
          <c:w val="0.88317757009345799"/>
          <c:h val="0.983827493261455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47155516913417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8984662793319"/>
          <c:y val="0.13172077589669412"/>
          <c:w val="0.80248894531929293"/>
          <c:h val="0.69892656598245861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(10)'!$I$20:$I$20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(10)'!$AB$21:$AB$933</c:f>
              <c:numCache>
                <c:formatCode>General</c:formatCode>
                <c:ptCount val="913"/>
                <c:pt idx="0">
                  <c:v>7.5329839201217514E-3</c:v>
                </c:pt>
                <c:pt idx="1">
                  <c:v>1.0657609298060389E-2</c:v>
                </c:pt>
                <c:pt idx="2">
                  <c:v>-2.0416319256398412E-3</c:v>
                </c:pt>
                <c:pt idx="3">
                  <c:v>5.2028481168105017E-3</c:v>
                </c:pt>
                <c:pt idx="4">
                  <c:v>5.2163080186393655E-3</c:v>
                </c:pt>
                <c:pt idx="5">
                  <c:v>5.6644624013479986E-3</c:v>
                </c:pt>
                <c:pt idx="6">
                  <c:v>3.6046539539121205E-3</c:v>
                </c:pt>
                <c:pt idx="7">
                  <c:v>4.4492524484970701E-3</c:v>
                </c:pt>
                <c:pt idx="8">
                  <c:v>4.9977821372155047E-3</c:v>
                </c:pt>
                <c:pt idx="9">
                  <c:v>3.3515009454843248E-3</c:v>
                </c:pt>
                <c:pt idx="10">
                  <c:v>7.3876753793890651E-3</c:v>
                </c:pt>
                <c:pt idx="11">
                  <c:v>3.0976676513065462E-3</c:v>
                </c:pt>
                <c:pt idx="12">
                  <c:v>5.3199276534643698E-3</c:v>
                </c:pt>
                <c:pt idx="13">
                  <c:v>6.9423477403777328E-3</c:v>
                </c:pt>
                <c:pt idx="14">
                  <c:v>1.1368075838150435E-2</c:v>
                </c:pt>
                <c:pt idx="15">
                  <c:v>7.8518764799553799E-3</c:v>
                </c:pt>
                <c:pt idx="16">
                  <c:v>9.458441924300098E-3</c:v>
                </c:pt>
                <c:pt idx="17">
                  <c:v>1.1085036888709009E-2</c:v>
                </c:pt>
                <c:pt idx="18">
                  <c:v>9.9521442758397239E-3</c:v>
                </c:pt>
                <c:pt idx="19">
                  <c:v>1.2181938036982814E-2</c:v>
                </c:pt>
                <c:pt idx="20">
                  <c:v>1.3706949707731297E-2</c:v>
                </c:pt>
                <c:pt idx="21">
                  <c:v>1.4206949702376192E-2</c:v>
                </c:pt>
                <c:pt idx="22">
                  <c:v>1.7157953027009919E-2</c:v>
                </c:pt>
                <c:pt idx="23">
                  <c:v>1.6235032300853582E-2</c:v>
                </c:pt>
                <c:pt idx="24">
                  <c:v>1.6186165871171436E-2</c:v>
                </c:pt>
                <c:pt idx="25">
                  <c:v>1.7363243025368437E-2</c:v>
                </c:pt>
                <c:pt idx="26">
                  <c:v>1.5530934460196693E-2</c:v>
                </c:pt>
                <c:pt idx="27">
                  <c:v>1.6107997539757141E-2</c:v>
                </c:pt>
                <c:pt idx="28">
                  <c:v>1.5159122190033989E-2</c:v>
                </c:pt>
                <c:pt idx="29">
                  <c:v>1.7510246365173926E-2</c:v>
                </c:pt>
                <c:pt idx="30">
                  <c:v>1.7160325344005741E-2</c:v>
                </c:pt>
                <c:pt idx="31">
                  <c:v>1.5134098392122784E-2</c:v>
                </c:pt>
                <c:pt idx="32">
                  <c:v>1.5703343037310469E-2</c:v>
                </c:pt>
                <c:pt idx="33">
                  <c:v>1.6403343034178897E-2</c:v>
                </c:pt>
                <c:pt idx="34">
                  <c:v>1.5250186426437062E-2</c:v>
                </c:pt>
                <c:pt idx="35">
                  <c:v>1.7672546543055851E-2</c:v>
                </c:pt>
                <c:pt idx="36">
                  <c:v>1.7404368165130409E-2</c:v>
                </c:pt>
                <c:pt idx="37">
                  <c:v>1.3959014176085645E-2</c:v>
                </c:pt>
                <c:pt idx="38">
                  <c:v>9.1727313211371134E-3</c:v>
                </c:pt>
                <c:pt idx="39">
                  <c:v>1.646516574983458E-2</c:v>
                </c:pt>
                <c:pt idx="40">
                  <c:v>1.4773497519506011E-2</c:v>
                </c:pt>
                <c:pt idx="41">
                  <c:v>1.2103451094537122E-2</c:v>
                </c:pt>
                <c:pt idx="42">
                  <c:v>1.591744165098357E-2</c:v>
                </c:pt>
                <c:pt idx="43">
                  <c:v>1.6321600983146167E-2</c:v>
                </c:pt>
                <c:pt idx="44">
                  <c:v>1.4829830047908575E-2</c:v>
                </c:pt>
                <c:pt idx="45">
                  <c:v>1.3919795175745209E-2</c:v>
                </c:pt>
                <c:pt idx="46">
                  <c:v>1.2984357369993312E-2</c:v>
                </c:pt>
                <c:pt idx="47">
                  <c:v>1.30843573674671E-2</c:v>
                </c:pt>
                <c:pt idx="48">
                  <c:v>1.3584357369387953E-2</c:v>
                </c:pt>
                <c:pt idx="49">
                  <c:v>1.6679241473799625E-2</c:v>
                </c:pt>
                <c:pt idx="50">
                  <c:v>1.8379241474509759E-2</c:v>
                </c:pt>
                <c:pt idx="51">
                  <c:v>1.5482737726773263E-2</c:v>
                </c:pt>
                <c:pt idx="52">
                  <c:v>1.5882737731220328E-2</c:v>
                </c:pt>
                <c:pt idx="53">
                  <c:v>1.858273772849621E-2</c:v>
                </c:pt>
                <c:pt idx="54">
                  <c:v>1.4403435646886641E-2</c:v>
                </c:pt>
                <c:pt idx="55">
                  <c:v>1.5403435650728346E-2</c:v>
                </c:pt>
                <c:pt idx="56">
                  <c:v>1.5506918583653283E-2</c:v>
                </c:pt>
                <c:pt idx="57">
                  <c:v>1.5806918583350604E-2</c:v>
                </c:pt>
                <c:pt idx="58">
                  <c:v>1.5231083495496359E-2</c:v>
                </c:pt>
                <c:pt idx="59">
                  <c:v>1.8331083497219305E-2</c:v>
                </c:pt>
                <c:pt idx="60">
                  <c:v>1.589046317645422E-2</c:v>
                </c:pt>
                <c:pt idx="61">
                  <c:v>1.5509204988603444E-2</c:v>
                </c:pt>
                <c:pt idx="62">
                  <c:v>1.6733091243753197E-2</c:v>
                </c:pt>
                <c:pt idx="63">
                  <c:v>1.4555559498223711E-2</c:v>
                </c:pt>
                <c:pt idx="64">
                  <c:v>1.7598853622395376E-2</c:v>
                </c:pt>
                <c:pt idx="65">
                  <c:v>1.2119069465892342E-2</c:v>
                </c:pt>
                <c:pt idx="66">
                  <c:v>1.765864345643961E-2</c:v>
                </c:pt>
                <c:pt idx="67">
                  <c:v>1.7081796170846111E-2</c:v>
                </c:pt>
                <c:pt idx="68">
                  <c:v>1.7792782498600335E-2</c:v>
                </c:pt>
                <c:pt idx="69">
                  <c:v>1.3471481607377479E-2</c:v>
                </c:pt>
                <c:pt idx="70">
                  <c:v>1.8798427172470277E-2</c:v>
                </c:pt>
                <c:pt idx="71">
                  <c:v>1.1251712171554018E-2</c:v>
                </c:pt>
                <c:pt idx="72">
                  <c:v>1.2794861796347734E-2</c:v>
                </c:pt>
                <c:pt idx="73">
                  <c:v>6.631823596596342E-3</c:v>
                </c:pt>
                <c:pt idx="74">
                  <c:v>1.1897678066336931E-2</c:v>
                </c:pt>
                <c:pt idx="75">
                  <c:v>1.2304921705936403E-2</c:v>
                </c:pt>
                <c:pt idx="76">
                  <c:v>8.9249340791339865E-3</c:v>
                </c:pt>
                <c:pt idx="77">
                  <c:v>8.5946096308746715E-3</c:v>
                </c:pt>
                <c:pt idx="78">
                  <c:v>6.6536518882954407E-3</c:v>
                </c:pt>
                <c:pt idx="79">
                  <c:v>1.460663474094577E-3</c:v>
                </c:pt>
                <c:pt idx="80">
                  <c:v>3.7779480851559862E-3</c:v>
                </c:pt>
                <c:pt idx="81">
                  <c:v>4.3962546819575898E-3</c:v>
                </c:pt>
                <c:pt idx="82">
                  <c:v>6.9141672102897914E-3</c:v>
                </c:pt>
                <c:pt idx="83">
                  <c:v>5.9516164259423646E-3</c:v>
                </c:pt>
                <c:pt idx="84">
                  <c:v>1.1739385295770483E-3</c:v>
                </c:pt>
                <c:pt idx="85">
                  <c:v>6.7427183099154908E-3</c:v>
                </c:pt>
                <c:pt idx="86">
                  <c:v>8.4133884429620463E-3</c:v>
                </c:pt>
                <c:pt idx="87">
                  <c:v>8.9578498358440228E-3</c:v>
                </c:pt>
                <c:pt idx="88">
                  <c:v>6.8462994197070644E-3</c:v>
                </c:pt>
                <c:pt idx="89">
                  <c:v>2.9969630988290683E-3</c:v>
                </c:pt>
                <c:pt idx="90">
                  <c:v>7.646129220027522E-3</c:v>
                </c:pt>
                <c:pt idx="91">
                  <c:v>4.6685835068984854E-3</c:v>
                </c:pt>
                <c:pt idx="92">
                  <c:v>5.3574118272407822E-3</c:v>
                </c:pt>
                <c:pt idx="93">
                  <c:v>4.4557809979195173E-3</c:v>
                </c:pt>
                <c:pt idx="94">
                  <c:v>5.8806728883944899E-3</c:v>
                </c:pt>
                <c:pt idx="95">
                  <c:v>6.0217679801221682E-3</c:v>
                </c:pt>
                <c:pt idx="96">
                  <c:v>6.844344878845051E-3</c:v>
                </c:pt>
                <c:pt idx="97">
                  <c:v>7.3119681915769161E-3</c:v>
                </c:pt>
                <c:pt idx="98">
                  <c:v>3.280976428537051E-3</c:v>
                </c:pt>
                <c:pt idx="99">
                  <c:v>6.9303791810700587E-3</c:v>
                </c:pt>
                <c:pt idx="100">
                  <c:v>4.979788613232769E-3</c:v>
                </c:pt>
                <c:pt idx="101">
                  <c:v>3.2134452890715433E-3</c:v>
                </c:pt>
                <c:pt idx="102">
                  <c:v>3.6813935985425018E-3</c:v>
                </c:pt>
                <c:pt idx="103">
                  <c:v>5.0948701304034186E-3</c:v>
                </c:pt>
                <c:pt idx="104">
                  <c:v>6.0879801782449984E-3</c:v>
                </c:pt>
                <c:pt idx="105">
                  <c:v>1.0890043630096338E-3</c:v>
                </c:pt>
                <c:pt idx="106">
                  <c:v>1.371594203763947E-3</c:v>
                </c:pt>
                <c:pt idx="107">
                  <c:v>-3.0167468655155245E-3</c:v>
                </c:pt>
                <c:pt idx="108">
                  <c:v>-4.5522130750959323E-3</c:v>
                </c:pt>
                <c:pt idx="109">
                  <c:v>-6.4495139935875773E-3</c:v>
                </c:pt>
                <c:pt idx="110">
                  <c:v>-5.9595139877761244E-3</c:v>
                </c:pt>
                <c:pt idx="111">
                  <c:v>-5.4495139897458716E-3</c:v>
                </c:pt>
                <c:pt idx="112">
                  <c:v>-6.5953903615995624E-3</c:v>
                </c:pt>
                <c:pt idx="113">
                  <c:v>-6.5053903602351748E-3</c:v>
                </c:pt>
                <c:pt idx="114">
                  <c:v>-6.3953903593760297E-3</c:v>
                </c:pt>
                <c:pt idx="115">
                  <c:v>-1.2641132893764617E-2</c:v>
                </c:pt>
                <c:pt idx="116">
                  <c:v>-1.0850388710109835E-2</c:v>
                </c:pt>
                <c:pt idx="117">
                  <c:v>-8.9503887071761684E-3</c:v>
                </c:pt>
                <c:pt idx="118">
                  <c:v>-6.8839169089316143E-3</c:v>
                </c:pt>
                <c:pt idx="119">
                  <c:v>-1.0677477873689174E-2</c:v>
                </c:pt>
                <c:pt idx="120">
                  <c:v>-9.8774778793469589E-3</c:v>
                </c:pt>
                <c:pt idx="121">
                  <c:v>-8.3774778735844005E-3</c:v>
                </c:pt>
                <c:pt idx="122">
                  <c:v>-1.2781287348019123E-2</c:v>
                </c:pt>
                <c:pt idx="123">
                  <c:v>-1.2214730478466392E-2</c:v>
                </c:pt>
                <c:pt idx="124">
                  <c:v>-8.9116045629982835E-3</c:v>
                </c:pt>
                <c:pt idx="125">
                  <c:v>-1.1636849423321459E-2</c:v>
                </c:pt>
                <c:pt idx="126">
                  <c:v>-1.0972003808999445E-2</c:v>
                </c:pt>
                <c:pt idx="127">
                  <c:v>-1.0336139198618706E-2</c:v>
                </c:pt>
                <c:pt idx="128">
                  <c:v>-1.3000553023751478E-2</c:v>
                </c:pt>
                <c:pt idx="129">
                  <c:v>-1.2600553019304413E-2</c:v>
                </c:pt>
                <c:pt idx="130">
                  <c:v>-1.2300553019607093E-2</c:v>
                </c:pt>
                <c:pt idx="131">
                  <c:v>-1.2160212622960104E-2</c:v>
                </c:pt>
                <c:pt idx="132">
                  <c:v>-1.0350934242310129E-2</c:v>
                </c:pt>
                <c:pt idx="133">
                  <c:v>-1.2967678542726617E-2</c:v>
                </c:pt>
                <c:pt idx="134">
                  <c:v>-1.8763633763707793E-2</c:v>
                </c:pt>
                <c:pt idx="135">
                  <c:v>-1.8483633763505231E-2</c:v>
                </c:pt>
                <c:pt idx="136">
                  <c:v>-1.8363633759260728E-2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EB-454F-8960-63D0A6B46E96}"/>
            </c:ext>
          </c:extLst>
        </c:ser>
        <c:ser>
          <c:idx val="8"/>
          <c:order val="1"/>
          <c:tx>
            <c:strRef>
              <c:f>'A (10)'!$AZ$1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(10)'!$AY$2:$AY$95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(10)'!$BA$2:$BA$95</c:f>
              <c:numCache>
                <c:formatCode>General</c:formatCode>
                <c:ptCount val="94"/>
                <c:pt idx="0">
                  <c:v>-7.1278091592543707E-3</c:v>
                </c:pt>
                <c:pt idx="1">
                  <c:v>-6.0025511746066174E-3</c:v>
                </c:pt>
                <c:pt idx="2">
                  <c:v>-4.9056809043889118E-3</c:v>
                </c:pt>
                <c:pt idx="3">
                  <c:v>-3.8371983486012503E-3</c:v>
                </c:pt>
                <c:pt idx="4">
                  <c:v>-2.7971035072436329E-3</c:v>
                </c:pt>
                <c:pt idx="5">
                  <c:v>-1.7853963803160632E-3</c:v>
                </c:pt>
                <c:pt idx="6">
                  <c:v>-8.0207696781854024E-4</c:v>
                </c:pt>
                <c:pt idx="7">
                  <c:v>1.5285473024893945E-4</c:v>
                </c:pt>
                <c:pt idx="8">
                  <c:v>1.0793987138863715E-3</c:v>
                </c:pt>
                <c:pt idx="9">
                  <c:v>1.9775549830937595E-3</c:v>
                </c:pt>
                <c:pt idx="10">
                  <c:v>2.8473235378711015E-3</c:v>
                </c:pt>
                <c:pt idx="11">
                  <c:v>3.688704378218396E-3</c:v>
                </c:pt>
                <c:pt idx="12">
                  <c:v>4.5016975041356488E-3</c:v>
                </c:pt>
                <c:pt idx="13">
                  <c:v>5.2863029156228524E-3</c:v>
                </c:pt>
                <c:pt idx="14">
                  <c:v>6.0425206126800118E-3</c:v>
                </c:pt>
                <c:pt idx="15">
                  <c:v>6.7703505953071244E-3</c:v>
                </c:pt>
                <c:pt idx="16">
                  <c:v>7.4697928635041912E-3</c:v>
                </c:pt>
                <c:pt idx="17">
                  <c:v>8.1408474172712155E-3</c:v>
                </c:pt>
                <c:pt idx="18">
                  <c:v>8.7835142566081905E-3</c:v>
                </c:pt>
                <c:pt idx="19">
                  <c:v>9.3977933815151213E-3</c:v>
                </c:pt>
                <c:pt idx="20">
                  <c:v>9.9836847919920063E-3</c:v>
                </c:pt>
                <c:pt idx="21">
                  <c:v>1.0541188488038845E-2</c:v>
                </c:pt>
                <c:pt idx="22">
                  <c:v>1.107030446965564E-2</c:v>
                </c:pt>
                <c:pt idx="23">
                  <c:v>1.1571032736842388E-2</c:v>
                </c:pt>
                <c:pt idx="24">
                  <c:v>1.2043373289599089E-2</c:v>
                </c:pt>
                <c:pt idx="25">
                  <c:v>1.2487326127925746E-2</c:v>
                </c:pt>
                <c:pt idx="26">
                  <c:v>1.2902891251822358E-2</c:v>
                </c:pt>
                <c:pt idx="27">
                  <c:v>1.3290068661288923E-2</c:v>
                </c:pt>
                <c:pt idx="28">
                  <c:v>1.3648858356325441E-2</c:v>
                </c:pt>
                <c:pt idx="29">
                  <c:v>1.3979260336931917E-2</c:v>
                </c:pt>
                <c:pt idx="30">
                  <c:v>1.4281274603108345E-2</c:v>
                </c:pt>
                <c:pt idx="31">
                  <c:v>1.4554901154854728E-2</c:v>
                </c:pt>
                <c:pt idx="32">
                  <c:v>1.4800139992171064E-2</c:v>
                </c:pt>
                <c:pt idx="33">
                  <c:v>1.5016991115057355E-2</c:v>
                </c:pt>
                <c:pt idx="34">
                  <c:v>1.5205454523513601E-2</c:v>
                </c:pt>
                <c:pt idx="35">
                  <c:v>1.5365530217539801E-2</c:v>
                </c:pt>
                <c:pt idx="36">
                  <c:v>1.5497218197135953E-2</c:v>
                </c:pt>
                <c:pt idx="37">
                  <c:v>1.5600518462302065E-2</c:v>
                </c:pt>
                <c:pt idx="38">
                  <c:v>1.5675431013038126E-2</c:v>
                </c:pt>
                <c:pt idx="39">
                  <c:v>1.5721955849344146E-2</c:v>
                </c:pt>
                <c:pt idx="40">
                  <c:v>1.5740092971220115E-2</c:v>
                </c:pt>
                <c:pt idx="41">
                  <c:v>1.5729842378666044E-2</c:v>
                </c:pt>
                <c:pt idx="42">
                  <c:v>1.5691204071681921E-2</c:v>
                </c:pt>
                <c:pt idx="43">
                  <c:v>1.5624178050267756E-2</c:v>
                </c:pt>
                <c:pt idx="44">
                  <c:v>1.5528764314423547E-2</c:v>
                </c:pt>
                <c:pt idx="45">
                  <c:v>1.5404962864149288E-2</c:v>
                </c:pt>
                <c:pt idx="46">
                  <c:v>1.5252773699444985E-2</c:v>
                </c:pt>
                <c:pt idx="47">
                  <c:v>1.5072196820310638E-2</c:v>
                </c:pt>
                <c:pt idx="48">
                  <c:v>1.4863232226746244E-2</c:v>
                </c:pt>
                <c:pt idx="49">
                  <c:v>1.4625879918751805E-2</c:v>
                </c:pt>
                <c:pt idx="50">
                  <c:v>1.4360139896327319E-2</c:v>
                </c:pt>
                <c:pt idx="51">
                  <c:v>1.4066012159472792E-2</c:v>
                </c:pt>
                <c:pt idx="52">
                  <c:v>1.3743496708188214E-2</c:v>
                </c:pt>
                <c:pt idx="53">
                  <c:v>1.339259354247359E-2</c:v>
                </c:pt>
                <c:pt idx="54">
                  <c:v>1.3013302662328924E-2</c:v>
                </c:pt>
                <c:pt idx="55">
                  <c:v>1.260562406775421E-2</c:v>
                </c:pt>
                <c:pt idx="56">
                  <c:v>1.216955775874945E-2</c:v>
                </c:pt>
                <c:pt idx="57">
                  <c:v>1.1705103735314646E-2</c:v>
                </c:pt>
                <c:pt idx="58">
                  <c:v>1.1212261997449798E-2</c:v>
                </c:pt>
                <c:pt idx="59">
                  <c:v>1.0691032545154897E-2</c:v>
                </c:pt>
                <c:pt idx="60">
                  <c:v>1.0141415378429957E-2</c:v>
                </c:pt>
                <c:pt idx="61">
                  <c:v>9.5634104972749726E-3</c:v>
                </c:pt>
                <c:pt idx="62">
                  <c:v>8.9570179016899374E-3</c:v>
                </c:pt>
                <c:pt idx="63">
                  <c:v>8.3222375916748564E-3</c:v>
                </c:pt>
                <c:pt idx="64">
                  <c:v>7.6590695672297364E-3</c:v>
                </c:pt>
                <c:pt idx="65">
                  <c:v>6.9675138283545636E-3</c:v>
                </c:pt>
                <c:pt idx="66">
                  <c:v>6.2475703750493466E-3</c:v>
                </c:pt>
                <c:pt idx="67">
                  <c:v>5.4992392073140856E-3</c:v>
                </c:pt>
                <c:pt idx="68">
                  <c:v>4.7225203251487803E-3</c:v>
                </c:pt>
                <c:pt idx="69">
                  <c:v>3.917413728553424E-3</c:v>
                </c:pt>
                <c:pt idx="70">
                  <c:v>3.083919417528027E-3</c:v>
                </c:pt>
                <c:pt idx="71">
                  <c:v>2.2220373920725858E-3</c:v>
                </c:pt>
                <c:pt idx="72">
                  <c:v>1.3317676521870936E-3</c:v>
                </c:pt>
                <c:pt idx="73">
                  <c:v>4.131101978715572E-4</c:v>
                </c:pt>
                <c:pt idx="74">
                  <c:v>-5.3393497087402333E-4</c:v>
                </c:pt>
                <c:pt idx="75">
                  <c:v>-1.5093678540496515E-3</c:v>
                </c:pt>
                <c:pt idx="76">
                  <c:v>-2.5131884516553238E-3</c:v>
                </c:pt>
                <c:pt idx="77">
                  <c:v>-3.5453967636910402E-3</c:v>
                </c:pt>
                <c:pt idx="78">
                  <c:v>-4.6059927901568043E-3</c:v>
                </c:pt>
                <c:pt idx="79">
                  <c:v>-5.6949765310526125E-3</c:v>
                </c:pt>
                <c:pt idx="80">
                  <c:v>-6.8123479863784683E-3</c:v>
                </c:pt>
                <c:pt idx="81">
                  <c:v>-7.9581071561343683E-3</c:v>
                </c:pt>
                <c:pt idx="82">
                  <c:v>-9.1322540403203124E-3</c:v>
                </c:pt>
                <c:pt idx="83">
                  <c:v>-1.0334788638936311E-2</c:v>
                </c:pt>
                <c:pt idx="84">
                  <c:v>-1.1565710951982347E-2</c:v>
                </c:pt>
                <c:pt idx="85">
                  <c:v>-1.2825020979458427E-2</c:v>
                </c:pt>
                <c:pt idx="86">
                  <c:v>-1.4112718721364558E-2</c:v>
                </c:pt>
                <c:pt idx="87">
                  <c:v>-1.5428804177700733E-2</c:v>
                </c:pt>
                <c:pt idx="88">
                  <c:v>-1.6773277348466956E-2</c:v>
                </c:pt>
                <c:pt idx="89">
                  <c:v>-1.814613823366322E-2</c:v>
                </c:pt>
                <c:pt idx="90">
                  <c:v>-1.9547386833289535E-2</c:v>
                </c:pt>
                <c:pt idx="91">
                  <c:v>-2.097702314734589E-2</c:v>
                </c:pt>
                <c:pt idx="92">
                  <c:v>-2.2435047175832293E-2</c:v>
                </c:pt>
                <c:pt idx="93">
                  <c:v>-2.3921458918748743E-2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EB-454F-8960-63D0A6B46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800696"/>
        <c:axId val="1"/>
      </c:scatterChart>
      <c:valAx>
        <c:axId val="600800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1650073678583"/>
              <c:y val="0.87903451584680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053876329974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800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301710730948677"/>
          <c:y val="0.93010752688172038"/>
          <c:w val="0.67185069984447898"/>
          <c:h val="0.983870967741935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-- O-C Diagram</a:t>
            </a:r>
          </a:p>
        </c:rich>
      </c:tx>
      <c:layout>
        <c:manualLayout>
          <c:xMode val="edge"/>
          <c:yMode val="edge"/>
          <c:x val="0.39841089670828606"/>
          <c:y val="3.1941031941031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213393870601588E-2"/>
          <c:y val="0.11793611793611794"/>
          <c:w val="0.91713961407491484"/>
          <c:h val="0.75921375921375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(3)'!$D$21:$D$157</c:f>
              <c:numCache>
                <c:formatCode>General</c:formatCode>
                <c:ptCount val="137"/>
                <c:pt idx="0">
                  <c:v>-1.0266500000000001</c:v>
                </c:pt>
                <c:pt idx="1">
                  <c:v>-1.0266</c:v>
                </c:pt>
                <c:pt idx="2">
                  <c:v>-0.99229999999999996</c:v>
                </c:pt>
                <c:pt idx="3">
                  <c:v>-0.93120000000000003</c:v>
                </c:pt>
                <c:pt idx="4">
                  <c:v>-0.92530000000000001</c:v>
                </c:pt>
                <c:pt idx="5">
                  <c:v>-0.92500000000000004</c:v>
                </c:pt>
                <c:pt idx="6">
                  <c:v>-0.83289999999999997</c:v>
                </c:pt>
                <c:pt idx="7">
                  <c:v>-0.83179999999999998</c:v>
                </c:pt>
                <c:pt idx="8">
                  <c:v>-0.83150000000000002</c:v>
                </c:pt>
                <c:pt idx="9">
                  <c:v>-0.80030000000000001</c:v>
                </c:pt>
                <c:pt idx="10">
                  <c:v>-0.7349</c:v>
                </c:pt>
                <c:pt idx="11">
                  <c:v>-0.70850000000000002</c:v>
                </c:pt>
                <c:pt idx="12">
                  <c:v>-0.70765</c:v>
                </c:pt>
                <c:pt idx="13">
                  <c:v>-0.4027</c:v>
                </c:pt>
                <c:pt idx="14">
                  <c:v>-0.40184999999999998</c:v>
                </c:pt>
                <c:pt idx="15">
                  <c:v>-0.39229999999999998</c:v>
                </c:pt>
                <c:pt idx="16">
                  <c:v>-0.31790000000000002</c:v>
                </c:pt>
                <c:pt idx="17">
                  <c:v>-0.31705</c:v>
                </c:pt>
                <c:pt idx="18">
                  <c:v>-0.29599999999999999</c:v>
                </c:pt>
                <c:pt idx="19">
                  <c:v>-0.29375000000000001</c:v>
                </c:pt>
                <c:pt idx="20">
                  <c:v>-5.0000000000000002E-5</c:v>
                </c:pt>
                <c:pt idx="21">
                  <c:v>-5.0000000000000002E-5</c:v>
                </c:pt>
                <c:pt idx="22">
                  <c:v>6.7999999999999996E-3</c:v>
                </c:pt>
                <c:pt idx="23">
                  <c:v>7.3499999999999998E-3</c:v>
                </c:pt>
                <c:pt idx="24">
                  <c:v>7.6499999999999997E-3</c:v>
                </c:pt>
                <c:pt idx="25">
                  <c:v>8.2000000000000007E-3</c:v>
                </c:pt>
                <c:pt idx="26">
                  <c:v>1.29E-2</c:v>
                </c:pt>
                <c:pt idx="27">
                  <c:v>1.345E-2</c:v>
                </c:pt>
                <c:pt idx="28">
                  <c:v>1.375E-2</c:v>
                </c:pt>
                <c:pt idx="29">
                  <c:v>1.405E-2</c:v>
                </c:pt>
                <c:pt idx="30">
                  <c:v>0.2979</c:v>
                </c:pt>
                <c:pt idx="31">
                  <c:v>0.31109999999999999</c:v>
                </c:pt>
                <c:pt idx="32">
                  <c:v>0.31164999999999998</c:v>
                </c:pt>
                <c:pt idx="33">
                  <c:v>0.31164999999999998</c:v>
                </c:pt>
                <c:pt idx="34">
                  <c:v>0.31195000000000001</c:v>
                </c:pt>
                <c:pt idx="35">
                  <c:v>0.31219999999999998</c:v>
                </c:pt>
                <c:pt idx="36">
                  <c:v>0.31390000000000001</c:v>
                </c:pt>
                <c:pt idx="37">
                  <c:v>0.33019999999999999</c:v>
                </c:pt>
                <c:pt idx="38">
                  <c:v>0.33105000000000001</c:v>
                </c:pt>
                <c:pt idx="39">
                  <c:v>0.39529999999999998</c:v>
                </c:pt>
                <c:pt idx="40">
                  <c:v>0.39784999999999998</c:v>
                </c:pt>
                <c:pt idx="41">
                  <c:v>0.41105000000000003</c:v>
                </c:pt>
                <c:pt idx="42">
                  <c:v>0.41554999999999997</c:v>
                </c:pt>
                <c:pt idx="43">
                  <c:v>0.504</c:v>
                </c:pt>
                <c:pt idx="44">
                  <c:v>0.50649999999999995</c:v>
                </c:pt>
                <c:pt idx="45">
                  <c:v>0.61180000000000001</c:v>
                </c:pt>
                <c:pt idx="46">
                  <c:v>0.61339999999999995</c:v>
                </c:pt>
                <c:pt idx="47">
                  <c:v>0.61339999999999995</c:v>
                </c:pt>
                <c:pt idx="48">
                  <c:v>0.61339999999999995</c:v>
                </c:pt>
                <c:pt idx="49">
                  <c:v>0.61990000000000001</c:v>
                </c:pt>
                <c:pt idx="50">
                  <c:v>0.61990000000000001</c:v>
                </c:pt>
                <c:pt idx="51">
                  <c:v>0.62014999999999998</c:v>
                </c:pt>
                <c:pt idx="52">
                  <c:v>0.62014999999999998</c:v>
                </c:pt>
                <c:pt idx="53">
                  <c:v>0.62014999999999998</c:v>
                </c:pt>
                <c:pt idx="54">
                  <c:v>0.62019999999999997</c:v>
                </c:pt>
                <c:pt idx="55">
                  <c:v>0.62019999999999997</c:v>
                </c:pt>
                <c:pt idx="56">
                  <c:v>0.62044999999999995</c:v>
                </c:pt>
                <c:pt idx="57">
                  <c:v>0.62044999999999995</c:v>
                </c:pt>
                <c:pt idx="58">
                  <c:v>0.62075000000000002</c:v>
                </c:pt>
                <c:pt idx="59">
                  <c:v>0.62075000000000002</c:v>
                </c:pt>
                <c:pt idx="60">
                  <c:v>0.62670000000000003</c:v>
                </c:pt>
                <c:pt idx="61">
                  <c:v>0.65229999999999999</c:v>
                </c:pt>
                <c:pt idx="62">
                  <c:v>0.71265000000000001</c:v>
                </c:pt>
                <c:pt idx="63">
                  <c:v>0.71319999999999995</c:v>
                </c:pt>
                <c:pt idx="64">
                  <c:v>0.71850000000000003</c:v>
                </c:pt>
                <c:pt idx="65">
                  <c:v>0.71855000000000002</c:v>
                </c:pt>
                <c:pt idx="66">
                  <c:v>0.81259999999999999</c:v>
                </c:pt>
                <c:pt idx="67">
                  <c:v>0.81315000000000004</c:v>
                </c:pt>
                <c:pt idx="68">
                  <c:v>0.83115000000000006</c:v>
                </c:pt>
                <c:pt idx="69">
                  <c:v>0.93389999999999995</c:v>
                </c:pt>
                <c:pt idx="70">
                  <c:v>0.93445</c:v>
                </c:pt>
                <c:pt idx="71">
                  <c:v>1.1445000000000001</c:v>
                </c:pt>
                <c:pt idx="72">
                  <c:v>1.1478999999999999</c:v>
                </c:pt>
                <c:pt idx="73">
                  <c:v>1.23075</c:v>
                </c:pt>
                <c:pt idx="74">
                  <c:v>1.2427999999999999</c:v>
                </c:pt>
                <c:pt idx="75">
                  <c:v>1.24305</c:v>
                </c:pt>
                <c:pt idx="76">
                  <c:v>1.33545</c:v>
                </c:pt>
                <c:pt idx="77">
                  <c:v>1.54125</c:v>
                </c:pt>
                <c:pt idx="78">
                  <c:v>1.5736000000000001</c:v>
                </c:pt>
                <c:pt idx="79">
                  <c:v>1.6468499999999999</c:v>
                </c:pt>
                <c:pt idx="80">
                  <c:v>1.6527499999999999</c:v>
                </c:pt>
                <c:pt idx="81">
                  <c:v>1.65865</c:v>
                </c:pt>
                <c:pt idx="82">
                  <c:v>1.7355499999999999</c:v>
                </c:pt>
                <c:pt idx="83">
                  <c:v>1.7502</c:v>
                </c:pt>
                <c:pt idx="84">
                  <c:v>1.7502500000000001</c:v>
                </c:pt>
                <c:pt idx="85">
                  <c:v>1.7513000000000001</c:v>
                </c:pt>
                <c:pt idx="86">
                  <c:v>1.75325</c:v>
                </c:pt>
                <c:pt idx="87">
                  <c:v>1.7679</c:v>
                </c:pt>
                <c:pt idx="88">
                  <c:v>1.8420000000000001</c:v>
                </c:pt>
                <c:pt idx="89">
                  <c:v>1.8459000000000001</c:v>
                </c:pt>
                <c:pt idx="90">
                  <c:v>1.8517999999999999</c:v>
                </c:pt>
                <c:pt idx="91">
                  <c:v>1.85185</c:v>
                </c:pt>
                <c:pt idx="92">
                  <c:v>1.9393499999999999</c:v>
                </c:pt>
                <c:pt idx="93">
                  <c:v>1.944</c:v>
                </c:pt>
                <c:pt idx="94">
                  <c:v>1.9476</c:v>
                </c:pt>
                <c:pt idx="95">
                  <c:v>1.9534499999999999</c:v>
                </c:pt>
                <c:pt idx="96">
                  <c:v>1.9535</c:v>
                </c:pt>
                <c:pt idx="97">
                  <c:v>1.95675</c:v>
                </c:pt>
                <c:pt idx="98">
                  <c:v>2.0379999999999998</c:v>
                </c:pt>
                <c:pt idx="99">
                  <c:v>2.0385499999999999</c:v>
                </c:pt>
                <c:pt idx="100">
                  <c:v>2.0390999999999999</c:v>
                </c:pt>
                <c:pt idx="101">
                  <c:v>2.0464500000000001</c:v>
                </c:pt>
                <c:pt idx="102">
                  <c:v>2.0585</c:v>
                </c:pt>
                <c:pt idx="103">
                  <c:v>2.0587499999999999</c:v>
                </c:pt>
                <c:pt idx="104">
                  <c:v>2.0627</c:v>
                </c:pt>
                <c:pt idx="105">
                  <c:v>2.1457999999999999</c:v>
                </c:pt>
                <c:pt idx="106">
                  <c:v>2.1655000000000002</c:v>
                </c:pt>
                <c:pt idx="107">
                  <c:v>2.3386999999999998</c:v>
                </c:pt>
                <c:pt idx="108">
                  <c:v>2.3834</c:v>
                </c:pt>
                <c:pt idx="109">
                  <c:v>2.4662000000000002</c:v>
                </c:pt>
                <c:pt idx="110">
                  <c:v>2.4662000000000002</c:v>
                </c:pt>
                <c:pt idx="111">
                  <c:v>2.4662000000000002</c:v>
                </c:pt>
                <c:pt idx="112">
                  <c:v>2.4667500000000002</c:v>
                </c:pt>
                <c:pt idx="113">
                  <c:v>2.4667500000000002</c:v>
                </c:pt>
                <c:pt idx="114">
                  <c:v>2.4667500000000002</c:v>
                </c:pt>
                <c:pt idx="115">
                  <c:v>2.4716499999999999</c:v>
                </c:pt>
                <c:pt idx="116">
                  <c:v>2.5625</c:v>
                </c:pt>
                <c:pt idx="117">
                  <c:v>2.5625</c:v>
                </c:pt>
                <c:pt idx="118">
                  <c:v>2.5709</c:v>
                </c:pt>
                <c:pt idx="119">
                  <c:v>2.6577000000000002</c:v>
                </c:pt>
                <c:pt idx="120">
                  <c:v>2.6577000000000002</c:v>
                </c:pt>
                <c:pt idx="121">
                  <c:v>2.6577000000000002</c:v>
                </c:pt>
                <c:pt idx="122">
                  <c:v>2.6638999999999999</c:v>
                </c:pt>
                <c:pt idx="123">
                  <c:v>2.6640000000000001</c:v>
                </c:pt>
                <c:pt idx="124">
                  <c:v>2.6741000000000001</c:v>
                </c:pt>
                <c:pt idx="125">
                  <c:v>2.6843499999999998</c:v>
                </c:pt>
                <c:pt idx="126">
                  <c:v>2.6868500000000002</c:v>
                </c:pt>
                <c:pt idx="127">
                  <c:v>2.6880000000000002</c:v>
                </c:pt>
                <c:pt idx="128">
                  <c:v>2.7629999999999999</c:v>
                </c:pt>
                <c:pt idx="129">
                  <c:v>2.7629999999999999</c:v>
                </c:pt>
                <c:pt idx="130">
                  <c:v>2.7629999999999999</c:v>
                </c:pt>
                <c:pt idx="131">
                  <c:v>2.7635999999999998</c:v>
                </c:pt>
                <c:pt idx="132">
                  <c:v>2.7679</c:v>
                </c:pt>
                <c:pt idx="133">
                  <c:v>2.7884000000000002</c:v>
                </c:pt>
                <c:pt idx="134">
                  <c:v>2.8646500000000001</c:v>
                </c:pt>
                <c:pt idx="135">
                  <c:v>2.8646500000000001</c:v>
                </c:pt>
                <c:pt idx="136">
                  <c:v>2.8646500000000001</c:v>
                </c:pt>
              </c:numCache>
            </c:numRef>
          </c:xVal>
          <c:yVal>
            <c:numRef>
              <c:f>'Q_fit (3)'!$E$21:$E$157</c:f>
              <c:numCache>
                <c:formatCode>General</c:formatCode>
                <c:ptCount val="137"/>
                <c:pt idx="0">
                  <c:v>7.5329839201217514E-3</c:v>
                </c:pt>
                <c:pt idx="1">
                  <c:v>1.0657609298060389E-2</c:v>
                </c:pt>
                <c:pt idx="2">
                  <c:v>-2.0416319256398412E-3</c:v>
                </c:pt>
                <c:pt idx="3">
                  <c:v>5.2028481168105017E-3</c:v>
                </c:pt>
                <c:pt idx="4">
                  <c:v>5.2163080186393655E-3</c:v>
                </c:pt>
                <c:pt idx="5">
                  <c:v>5.6644624013479986E-3</c:v>
                </c:pt>
                <c:pt idx="6">
                  <c:v>3.6046539539121205E-3</c:v>
                </c:pt>
                <c:pt idx="7">
                  <c:v>4.4492524484970701E-3</c:v>
                </c:pt>
                <c:pt idx="8">
                  <c:v>4.9977821372155047E-3</c:v>
                </c:pt>
                <c:pt idx="9">
                  <c:v>3.3515009454843248E-3</c:v>
                </c:pt>
                <c:pt idx="10">
                  <c:v>7.3876753793890651E-3</c:v>
                </c:pt>
                <c:pt idx="11">
                  <c:v>3.0976676513065462E-3</c:v>
                </c:pt>
                <c:pt idx="12">
                  <c:v>5.3199276534643698E-3</c:v>
                </c:pt>
                <c:pt idx="13">
                  <c:v>6.9423477403777328E-3</c:v>
                </c:pt>
                <c:pt idx="14">
                  <c:v>1.1368075838150435E-2</c:v>
                </c:pt>
                <c:pt idx="15">
                  <c:v>7.8518764799553799E-3</c:v>
                </c:pt>
                <c:pt idx="16">
                  <c:v>9.458441924300098E-3</c:v>
                </c:pt>
                <c:pt idx="17">
                  <c:v>1.1085036888709009E-2</c:v>
                </c:pt>
                <c:pt idx="18">
                  <c:v>9.9521442758397239E-3</c:v>
                </c:pt>
                <c:pt idx="19">
                  <c:v>1.2181938036982814E-2</c:v>
                </c:pt>
                <c:pt idx="20">
                  <c:v>1.4206949702376192E-2</c:v>
                </c:pt>
                <c:pt idx="21">
                  <c:v>1.3706949707731297E-2</c:v>
                </c:pt>
                <c:pt idx="22">
                  <c:v>1.7157953027009919E-2</c:v>
                </c:pt>
                <c:pt idx="23">
                  <c:v>1.6235032300853582E-2</c:v>
                </c:pt>
                <c:pt idx="24">
                  <c:v>1.6186165871171436E-2</c:v>
                </c:pt>
                <c:pt idx="25">
                  <c:v>1.7363243025368437E-2</c:v>
                </c:pt>
                <c:pt idx="26">
                  <c:v>1.5530934460196693E-2</c:v>
                </c:pt>
                <c:pt idx="27">
                  <c:v>1.6107997539757141E-2</c:v>
                </c:pt>
                <c:pt idx="28">
                  <c:v>1.5159122190033989E-2</c:v>
                </c:pt>
                <c:pt idx="29">
                  <c:v>1.7510246365173926E-2</c:v>
                </c:pt>
                <c:pt idx="30">
                  <c:v>1.7160325344005741E-2</c:v>
                </c:pt>
                <c:pt idx="31">
                  <c:v>1.5134098392122784E-2</c:v>
                </c:pt>
                <c:pt idx="32">
                  <c:v>1.6403343034178897E-2</c:v>
                </c:pt>
                <c:pt idx="33">
                  <c:v>1.5703343037310469E-2</c:v>
                </c:pt>
                <c:pt idx="34">
                  <c:v>1.5250186426437062E-2</c:v>
                </c:pt>
                <c:pt idx="35">
                  <c:v>1.7672546543055851E-2</c:v>
                </c:pt>
                <c:pt idx="36">
                  <c:v>1.7404368165130409E-2</c:v>
                </c:pt>
                <c:pt idx="37">
                  <c:v>1.3959014176085645E-2</c:v>
                </c:pt>
                <c:pt idx="38">
                  <c:v>9.1727313211371134E-3</c:v>
                </c:pt>
                <c:pt idx="39">
                  <c:v>1.646516574983458E-2</c:v>
                </c:pt>
                <c:pt idx="40">
                  <c:v>1.4773497519506011E-2</c:v>
                </c:pt>
                <c:pt idx="41">
                  <c:v>1.2103451094537122E-2</c:v>
                </c:pt>
                <c:pt idx="42">
                  <c:v>1.591744165098357E-2</c:v>
                </c:pt>
                <c:pt idx="43">
                  <c:v>1.6321600983146167E-2</c:v>
                </c:pt>
                <c:pt idx="44">
                  <c:v>1.4829830047908575E-2</c:v>
                </c:pt>
                <c:pt idx="45">
                  <c:v>1.3919795175745209E-2</c:v>
                </c:pt>
                <c:pt idx="46">
                  <c:v>1.2984357369993312E-2</c:v>
                </c:pt>
                <c:pt idx="47">
                  <c:v>1.30843573674671E-2</c:v>
                </c:pt>
                <c:pt idx="48">
                  <c:v>1.3584357369387953E-2</c:v>
                </c:pt>
                <c:pt idx="49">
                  <c:v>1.6679241473799625E-2</c:v>
                </c:pt>
                <c:pt idx="50">
                  <c:v>1.8379241474509759E-2</c:v>
                </c:pt>
                <c:pt idx="51">
                  <c:v>1.5482737726773263E-2</c:v>
                </c:pt>
                <c:pt idx="52">
                  <c:v>1.5882737731220328E-2</c:v>
                </c:pt>
                <c:pt idx="53">
                  <c:v>1.858273772849621E-2</c:v>
                </c:pt>
                <c:pt idx="54">
                  <c:v>1.4403435646886641E-2</c:v>
                </c:pt>
                <c:pt idx="55">
                  <c:v>1.5403435650728346E-2</c:v>
                </c:pt>
                <c:pt idx="56">
                  <c:v>1.5506918583653283E-2</c:v>
                </c:pt>
                <c:pt idx="57">
                  <c:v>1.5806918583350604E-2</c:v>
                </c:pt>
                <c:pt idx="58">
                  <c:v>1.5231083495496359E-2</c:v>
                </c:pt>
                <c:pt idx="59">
                  <c:v>1.8331083497219305E-2</c:v>
                </c:pt>
                <c:pt idx="60">
                  <c:v>1.589046317645422E-2</c:v>
                </c:pt>
                <c:pt idx="61">
                  <c:v>1.5509204988603444E-2</c:v>
                </c:pt>
                <c:pt idx="62">
                  <c:v>1.6733091243753197E-2</c:v>
                </c:pt>
                <c:pt idx="63">
                  <c:v>1.4555559498223711E-2</c:v>
                </c:pt>
                <c:pt idx="64">
                  <c:v>1.7598853622395376E-2</c:v>
                </c:pt>
                <c:pt idx="65">
                  <c:v>1.2119069465892342E-2</c:v>
                </c:pt>
                <c:pt idx="66">
                  <c:v>1.765864345643961E-2</c:v>
                </c:pt>
                <c:pt idx="67">
                  <c:v>1.7081796170846111E-2</c:v>
                </c:pt>
                <c:pt idx="68">
                  <c:v>1.7792782498600335E-2</c:v>
                </c:pt>
                <c:pt idx="69">
                  <c:v>1.3471481607377479E-2</c:v>
                </c:pt>
                <c:pt idx="70">
                  <c:v>1.8798427172470277E-2</c:v>
                </c:pt>
                <c:pt idx="71">
                  <c:v>1.1251712171554018E-2</c:v>
                </c:pt>
                <c:pt idx="72">
                  <c:v>1.2794861796347734E-2</c:v>
                </c:pt>
                <c:pt idx="73">
                  <c:v>6.631823596596342E-3</c:v>
                </c:pt>
                <c:pt idx="74">
                  <c:v>1.1897678066336931E-2</c:v>
                </c:pt>
                <c:pt idx="75">
                  <c:v>1.2304921705936403E-2</c:v>
                </c:pt>
                <c:pt idx="76">
                  <c:v>8.9249340791339865E-3</c:v>
                </c:pt>
                <c:pt idx="77">
                  <c:v>8.5946096308746715E-3</c:v>
                </c:pt>
                <c:pt idx="78">
                  <c:v>6.6536518882954407E-3</c:v>
                </c:pt>
                <c:pt idx="79">
                  <c:v>1.460663474094577E-3</c:v>
                </c:pt>
                <c:pt idx="80">
                  <c:v>3.7779480851559862E-3</c:v>
                </c:pt>
                <c:pt idx="81">
                  <c:v>4.3962546819575898E-3</c:v>
                </c:pt>
                <c:pt idx="82">
                  <c:v>6.9141672102897914E-3</c:v>
                </c:pt>
                <c:pt idx="83">
                  <c:v>5.9516164259423646E-3</c:v>
                </c:pt>
                <c:pt idx="84">
                  <c:v>1.1739385295770483E-3</c:v>
                </c:pt>
                <c:pt idx="85">
                  <c:v>6.7427183099154908E-3</c:v>
                </c:pt>
                <c:pt idx="86">
                  <c:v>8.4133884429620463E-3</c:v>
                </c:pt>
                <c:pt idx="87">
                  <c:v>8.9578498358440228E-3</c:v>
                </c:pt>
                <c:pt idx="88">
                  <c:v>6.8462994197070644E-3</c:v>
                </c:pt>
                <c:pt idx="89">
                  <c:v>2.9969630988290683E-3</c:v>
                </c:pt>
                <c:pt idx="90">
                  <c:v>7.646129220027522E-3</c:v>
                </c:pt>
                <c:pt idx="91">
                  <c:v>4.6685835068984854E-3</c:v>
                </c:pt>
                <c:pt idx="92">
                  <c:v>5.3574118272407822E-3</c:v>
                </c:pt>
                <c:pt idx="93">
                  <c:v>4.4557809979195173E-3</c:v>
                </c:pt>
                <c:pt idx="94">
                  <c:v>5.8806728883944899E-3</c:v>
                </c:pt>
                <c:pt idx="95">
                  <c:v>6.0217679801221682E-3</c:v>
                </c:pt>
                <c:pt idx="96">
                  <c:v>6.844344878845051E-3</c:v>
                </c:pt>
                <c:pt idx="97">
                  <c:v>7.3119681915769161E-3</c:v>
                </c:pt>
                <c:pt idx="98">
                  <c:v>3.280976428537051E-3</c:v>
                </c:pt>
                <c:pt idx="99">
                  <c:v>6.9303791810700587E-3</c:v>
                </c:pt>
                <c:pt idx="100">
                  <c:v>4.979788613232769E-3</c:v>
                </c:pt>
                <c:pt idx="101">
                  <c:v>3.2134452890715433E-3</c:v>
                </c:pt>
                <c:pt idx="102">
                  <c:v>3.6813935985425018E-3</c:v>
                </c:pt>
                <c:pt idx="103">
                  <c:v>5.0948701304034186E-3</c:v>
                </c:pt>
                <c:pt idx="104">
                  <c:v>6.0879801782449984E-3</c:v>
                </c:pt>
                <c:pt idx="105">
                  <c:v>1.0890043630096338E-3</c:v>
                </c:pt>
                <c:pt idx="106">
                  <c:v>1.371594203763947E-3</c:v>
                </c:pt>
                <c:pt idx="107">
                  <c:v>-3.0167468655155245E-3</c:v>
                </c:pt>
                <c:pt idx="108">
                  <c:v>-4.5522130750959323E-3</c:v>
                </c:pt>
                <c:pt idx="109">
                  <c:v>-5.9595139877761244E-3</c:v>
                </c:pt>
                <c:pt idx="110">
                  <c:v>-6.4495139935875773E-3</c:v>
                </c:pt>
                <c:pt idx="111">
                  <c:v>-5.4495139897458716E-3</c:v>
                </c:pt>
                <c:pt idx="112">
                  <c:v>-6.5053903602351748E-3</c:v>
                </c:pt>
                <c:pt idx="113">
                  <c:v>-6.5953903615995624E-3</c:v>
                </c:pt>
                <c:pt idx="114">
                  <c:v>-6.3953903593760297E-3</c:v>
                </c:pt>
                <c:pt idx="115">
                  <c:v>-1.2641132893764617E-2</c:v>
                </c:pt>
                <c:pt idx="116">
                  <c:v>-1.0850388710109835E-2</c:v>
                </c:pt>
                <c:pt idx="117">
                  <c:v>-8.9503887071761684E-3</c:v>
                </c:pt>
                <c:pt idx="118">
                  <c:v>-6.8839169089316143E-3</c:v>
                </c:pt>
                <c:pt idx="119">
                  <c:v>-1.0677477873689174E-2</c:v>
                </c:pt>
                <c:pt idx="120">
                  <c:v>-9.8774778793469589E-3</c:v>
                </c:pt>
                <c:pt idx="121">
                  <c:v>-8.3774778735844005E-3</c:v>
                </c:pt>
                <c:pt idx="122">
                  <c:v>-1.2781287348019123E-2</c:v>
                </c:pt>
                <c:pt idx="123">
                  <c:v>-1.2214730478466392E-2</c:v>
                </c:pt>
                <c:pt idx="124">
                  <c:v>-8.9116045629982835E-3</c:v>
                </c:pt>
                <c:pt idx="125">
                  <c:v>-1.1636849423321459E-2</c:v>
                </c:pt>
                <c:pt idx="126">
                  <c:v>-1.0972003808999445E-2</c:v>
                </c:pt>
                <c:pt idx="127">
                  <c:v>-1.0336139198618706E-2</c:v>
                </c:pt>
                <c:pt idx="128">
                  <c:v>-1.3000553023751478E-2</c:v>
                </c:pt>
                <c:pt idx="129">
                  <c:v>-1.2600553019304413E-2</c:v>
                </c:pt>
                <c:pt idx="130">
                  <c:v>-1.2300553019607093E-2</c:v>
                </c:pt>
                <c:pt idx="131">
                  <c:v>-1.2160212622960104E-2</c:v>
                </c:pt>
                <c:pt idx="132">
                  <c:v>-1.0350934242310129E-2</c:v>
                </c:pt>
                <c:pt idx="133">
                  <c:v>-1.2967678542726617E-2</c:v>
                </c:pt>
                <c:pt idx="134">
                  <c:v>-1.8763633763707793E-2</c:v>
                </c:pt>
                <c:pt idx="135">
                  <c:v>-1.8483633763505231E-2</c:v>
                </c:pt>
                <c:pt idx="136">
                  <c:v>-1.8363633759260728E-2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6B-412C-B5CD-58EF37E35A07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(3)'!$U$2:$U$124</c:f>
              <c:numCache>
                <c:formatCode>General</c:formatCode>
                <c:ptCount val="123"/>
                <c:pt idx="0">
                  <c:v>-1.2</c:v>
                </c:pt>
                <c:pt idx="1">
                  <c:v>-1</c:v>
                </c:pt>
                <c:pt idx="2">
                  <c:v>-0.8</c:v>
                </c:pt>
                <c:pt idx="3">
                  <c:v>-0.6</c:v>
                </c:pt>
                <c:pt idx="4">
                  <c:v>-0.4</c:v>
                </c:pt>
                <c:pt idx="5">
                  <c:v>-0.2</c:v>
                </c:pt>
                <c:pt idx="6">
                  <c:v>0</c:v>
                </c:pt>
                <c:pt idx="7">
                  <c:v>0.2</c:v>
                </c:pt>
                <c:pt idx="8">
                  <c:v>0.4</c:v>
                </c:pt>
                <c:pt idx="9">
                  <c:v>0.6</c:v>
                </c:pt>
                <c:pt idx="10">
                  <c:v>0.8</c:v>
                </c:pt>
                <c:pt idx="11">
                  <c:v>1</c:v>
                </c:pt>
                <c:pt idx="12">
                  <c:v>1.2</c:v>
                </c:pt>
                <c:pt idx="13">
                  <c:v>1.4</c:v>
                </c:pt>
                <c:pt idx="14">
                  <c:v>1.6</c:v>
                </c:pt>
                <c:pt idx="15">
                  <c:v>1.8</c:v>
                </c:pt>
                <c:pt idx="16">
                  <c:v>2</c:v>
                </c:pt>
                <c:pt idx="17">
                  <c:v>2.2000000000000002</c:v>
                </c:pt>
                <c:pt idx="18">
                  <c:v>2.4</c:v>
                </c:pt>
                <c:pt idx="19">
                  <c:v>2.6</c:v>
                </c:pt>
                <c:pt idx="20">
                  <c:v>2.8</c:v>
                </c:pt>
                <c:pt idx="21">
                  <c:v>3</c:v>
                </c:pt>
                <c:pt idx="22">
                  <c:v>3.2</c:v>
                </c:pt>
              </c:numCache>
            </c:numRef>
          </c:xVal>
          <c:yVal>
            <c:numRef>
              <c:f>'Q_fit (3)'!$V$2:$V$124</c:f>
              <c:numCache>
                <c:formatCode>General</c:formatCode>
                <c:ptCount val="123"/>
                <c:pt idx="0">
                  <c:v>-8.2438169194533947E-4</c:v>
                </c:pt>
                <c:pt idx="1">
                  <c:v>2.8272740240091127E-3</c:v>
                </c:pt>
                <c:pt idx="2">
                  <c:v>6.024618244085113E-3</c:v>
                </c:pt>
                <c:pt idx="3">
                  <c:v>8.7676509682826607E-3</c:v>
                </c:pt>
                <c:pt idx="4">
                  <c:v>1.1056372196601759E-2</c:v>
                </c:pt>
                <c:pt idx="5">
                  <c:v>1.2890781929042404E-2</c:v>
                </c:pt>
                <c:pt idx="6">
                  <c:v>1.4270880165604599E-2</c:v>
                </c:pt>
                <c:pt idx="7">
                  <c:v>1.5196666906288342E-2</c:v>
                </c:pt>
                <c:pt idx="8">
                  <c:v>1.5668142151093634E-2</c:v>
                </c:pt>
                <c:pt idx="9">
                  <c:v>1.5685305900020471E-2</c:v>
                </c:pt>
                <c:pt idx="10">
                  <c:v>1.5248158153068857E-2</c:v>
                </c:pt>
                <c:pt idx="11">
                  <c:v>1.4356698910238795E-2</c:v>
                </c:pt>
                <c:pt idx="12">
                  <c:v>1.3010928171530281E-2</c:v>
                </c:pt>
                <c:pt idx="13">
                  <c:v>1.1210845936943317E-2</c:v>
                </c:pt>
                <c:pt idx="14">
                  <c:v>8.9564522064778905E-3</c:v>
                </c:pt>
                <c:pt idx="15">
                  <c:v>6.247746980134028E-3</c:v>
                </c:pt>
                <c:pt idx="16">
                  <c:v>3.0847302579117032E-3</c:v>
                </c:pt>
                <c:pt idx="17">
                  <c:v>-5.3259796018907332E-4</c:v>
                </c:pt>
                <c:pt idx="18">
                  <c:v>-4.6042376741682947E-3</c:v>
                </c:pt>
                <c:pt idx="19">
                  <c:v>-9.1301888840259748E-3</c:v>
                </c:pt>
                <c:pt idx="20">
                  <c:v>-1.4110451589762093E-2</c:v>
                </c:pt>
                <c:pt idx="21">
                  <c:v>-1.954502579137668E-2</c:v>
                </c:pt>
                <c:pt idx="22">
                  <c:v>-2.5433911488869726E-2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6B-412C-B5CD-58EF37E35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15568"/>
        <c:axId val="1"/>
      </c:scatterChart>
      <c:valAx>
        <c:axId val="785915568"/>
        <c:scaling>
          <c:orientation val="minMax"/>
          <c:max val="3"/>
          <c:min val="-1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66515323496025"/>
              <c:y val="0.93366093366093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6753688989784334E-3"/>
              <c:y val="0.44471744471744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1556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328036322360953"/>
          <c:y val="0.93366093366093361"/>
          <c:w val="0.44154370034052215"/>
          <c:h val="0.987714987714987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3262599469496023"/>
          <c:w val="0.81123244929797189"/>
          <c:h val="0.700265251989389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9C-4213-9956-57BE230A7851}"/>
            </c:ext>
          </c:extLst>
        </c:ser>
        <c:ser>
          <c:idx val="1"/>
          <c:order val="1"/>
          <c:tx>
            <c:strRef>
              <c:f>'A (11)'!$I$20:$I$20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(11)'!$I$21:$I$933</c:f>
              <c:numCache>
                <c:formatCode>General</c:formatCode>
                <c:ptCount val="913"/>
                <c:pt idx="45">
                  <c:v>-1.3177600005292334E-2</c:v>
                </c:pt>
                <c:pt idx="138">
                  <c:v>-1.5345400002843235E-2</c:v>
                </c:pt>
                <c:pt idx="139">
                  <c:v>-1.3581999999587424E-2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9C-4213-9956-57BE230A7851}"/>
            </c:ext>
          </c:extLst>
        </c:ser>
        <c:ser>
          <c:idx val="3"/>
          <c:order val="2"/>
          <c:tx>
            <c:strRef>
              <c:f>'A (11)'!$J$20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9C-4213-9956-57BE230A7851}"/>
            </c:ext>
          </c:extLst>
        </c:ser>
        <c:ser>
          <c:idx val="4"/>
          <c:order val="3"/>
          <c:tx>
            <c:strRef>
              <c:f>'A (11)'!$K$20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  <c:pt idx="137">
                  <c:v>4.3404000025475398E-3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A9C-4213-9956-57BE230A7851}"/>
            </c:ext>
          </c:extLst>
        </c:ser>
        <c:ser>
          <c:idx val="6"/>
          <c:order val="4"/>
          <c:tx>
            <c:strRef>
              <c:f>'A (11)'!$N$20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A9C-4213-9956-57BE230A7851}"/>
            </c:ext>
          </c:extLst>
        </c:ser>
        <c:ser>
          <c:idx val="8"/>
          <c:order val="5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(11)'!$BR$2:$BR$95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(11)'!$BQ$2:$BQ$95</c:f>
              <c:numCache>
                <c:formatCode>General</c:formatCode>
                <c:ptCount val="94"/>
                <c:pt idx="0">
                  <c:v>1.8777312949221345E-2</c:v>
                </c:pt>
                <c:pt idx="1">
                  <c:v>1.8106438509806519E-2</c:v>
                </c:pt>
                <c:pt idx="2">
                  <c:v>1.7418996439669779E-2</c:v>
                </c:pt>
                <c:pt idx="3">
                  <c:v>1.6718938671292084E-2</c:v>
                </c:pt>
                <c:pt idx="4">
                  <c:v>1.6014221445873666E-2</c:v>
                </c:pt>
                <c:pt idx="5">
                  <c:v>1.5315992803298956E-2</c:v>
                </c:pt>
                <c:pt idx="6">
                  <c:v>1.4636683052820572E-2</c:v>
                </c:pt>
                <c:pt idx="7">
                  <c:v>1.3989654583482503E-2</c:v>
                </c:pt>
                <c:pt idx="8">
                  <c:v>1.3391520708679395E-2</c:v>
                </c:pt>
                <c:pt idx="9">
                  <c:v>1.2865926943139018E-2</c:v>
                </c:pt>
                <c:pt idx="10">
                  <c:v>1.2447961397088717E-2</c:v>
                </c:pt>
                <c:pt idx="11">
                  <c:v>1.2191624802005682E-2</c:v>
                </c:pt>
                <c:pt idx="12">
                  <c:v>1.2184702437516804E-2</c:v>
                </c:pt>
                <c:pt idx="13">
                  <c:v>1.2567447749331511E-2</c:v>
                </c:pt>
                <c:pt idx="14">
                  <c:v>1.3344389912726348E-2</c:v>
                </c:pt>
                <c:pt idx="15">
                  <c:v>1.3723854649335442E-2</c:v>
                </c:pt>
                <c:pt idx="16">
                  <c:v>1.3134027468988552E-2</c:v>
                </c:pt>
                <c:pt idx="17">
                  <c:v>1.1949506650890597E-2</c:v>
                </c:pt>
                <c:pt idx="18">
                  <c:v>1.0471799714082599E-2</c:v>
                </c:pt>
                <c:pt idx="19">
                  <c:v>8.8302874693182137E-3</c:v>
                </c:pt>
                <c:pt idx="20">
                  <c:v>7.0869841311585191E-3</c:v>
                </c:pt>
                <c:pt idx="21">
                  <c:v>5.2760051030083426E-3</c:v>
                </c:pt>
                <c:pt idx="22">
                  <c:v>3.4181361645430897E-3</c:v>
                </c:pt>
                <c:pt idx="23">
                  <c:v>1.5281463670591181E-3</c:v>
                </c:pt>
                <c:pt idx="24">
                  <c:v>-3.8022235646675595E-4</c:v>
                </c:pt>
                <c:pt idx="25">
                  <c:v>-2.2924250526701502E-3</c:v>
                </c:pt>
                <c:pt idx="26">
                  <c:v>-4.1944166765407768E-3</c:v>
                </c:pt>
                <c:pt idx="27">
                  <c:v>-6.0744001570404282E-3</c:v>
                </c:pt>
                <c:pt idx="28">
                  <c:v>-7.9222309381456156E-3</c:v>
                </c:pt>
                <c:pt idx="29">
                  <c:v>-9.7261690572721625E-3</c:v>
                </c:pt>
                <c:pt idx="30">
                  <c:v>-1.1469132254240177E-2</c:v>
                </c:pt>
                <c:pt idx="31">
                  <c:v>-1.312684509975281E-2</c:v>
                </c:pt>
                <c:pt idx="32">
                  <c:v>-1.4668195439493797E-2</c:v>
                </c:pt>
                <c:pt idx="33">
                  <c:v>-1.6055663799727813E-2</c:v>
                </c:pt>
                <c:pt idx="34">
                  <c:v>-1.7243337263429682E-2</c:v>
                </c:pt>
                <c:pt idx="35">
                  <c:v>-1.8172247262948825E-2</c:v>
                </c:pt>
                <c:pt idx="36">
                  <c:v>-1.8765021433189609E-2</c:v>
                </c:pt>
                <c:pt idx="37">
                  <c:v>-1.8920968854061158E-2</c:v>
                </c:pt>
                <c:pt idx="38">
                  <c:v>-1.8509886872366633E-2</c:v>
                </c:pt>
                <c:pt idx="39">
                  <c:v>-1.7361589248053037E-2</c:v>
                </c:pt>
                <c:pt idx="40">
                  <c:v>-1.5272105463321348E-2</c:v>
                </c:pt>
                <c:pt idx="41">
                  <c:v>-1.2359143791509732E-2</c:v>
                </c:pt>
                <c:pt idx="42">
                  <c:v>-9.563943695297044E-3</c:v>
                </c:pt>
                <c:pt idx="43">
                  <c:v>-7.1941245084139287E-3</c:v>
                </c:pt>
                <c:pt idx="44">
                  <c:v>-4.91668502432481E-3</c:v>
                </c:pt>
                <c:pt idx="45">
                  <c:v>-2.6002838284700258E-3</c:v>
                </c:pt>
                <c:pt idx="46">
                  <c:v>-2.5424435652217402E-4</c:v>
                </c:pt>
                <c:pt idx="47">
                  <c:v>2.0725610462297601E-3</c:v>
                </c:pt>
                <c:pt idx="48">
                  <c:v>4.3304109462982254E-3</c:v>
                </c:pt>
                <c:pt idx="49">
                  <c:v>6.4817453220543577E-3</c:v>
                </c:pt>
                <c:pt idx="50">
                  <c:v>8.5043468552625616E-3</c:v>
                </c:pt>
                <c:pt idx="51">
                  <c:v>1.039032494972545E-2</c:v>
                </c:pt>
                <c:pt idx="52">
                  <c:v>1.2141795301620842E-2</c:v>
                </c:pt>
                <c:pt idx="53">
                  <c:v>1.3764979028338339E-2</c:v>
                </c:pt>
                <c:pt idx="54">
                  <c:v>1.5265909091839461E-2</c:v>
                </c:pt>
                <c:pt idx="55">
                  <c:v>1.6649813941433625E-2</c:v>
                </c:pt>
                <c:pt idx="56">
                  <c:v>1.7923381232010701E-2</c:v>
                </c:pt>
                <c:pt idx="57">
                  <c:v>1.9097102763946893E-2</c:v>
                </c:pt>
                <c:pt idx="58">
                  <c:v>2.0185417365249335E-2</c:v>
                </c:pt>
                <c:pt idx="59">
                  <c:v>2.1204860146392279E-2</c:v>
                </c:pt>
                <c:pt idx="60">
                  <c:v>2.2172599267826623E-2</c:v>
                </c:pt>
                <c:pt idx="61">
                  <c:v>2.3107462088643352E-2</c:v>
                </c:pt>
                <c:pt idx="62">
                  <c:v>2.4033203058778773E-2</c:v>
                </c:pt>
                <c:pt idx="63">
                  <c:v>2.498250661520866E-2</c:v>
                </c:pt>
                <c:pt idx="64">
                  <c:v>2.6002481866926289E-2</c:v>
                </c:pt>
                <c:pt idx="65">
                  <c:v>2.7165395062857072E-2</c:v>
                </c:pt>
                <c:pt idx="66">
                  <c:v>2.8588825326077049E-2</c:v>
                </c:pt>
                <c:pt idx="67">
                  <c:v>3.0407482922406668E-2</c:v>
                </c:pt>
                <c:pt idx="68">
                  <c:v>3.2259365925573186E-2</c:v>
                </c:pt>
                <c:pt idx="69">
                  <c:v>3.3207907919522724E-2</c:v>
                </c:pt>
                <c:pt idx="70">
                  <c:v>3.3297400747855269E-2</c:v>
                </c:pt>
                <c:pt idx="71">
                  <c:v>3.2933445010711972E-2</c:v>
                </c:pt>
                <c:pt idx="72">
                  <c:v>3.2310560026616281E-2</c:v>
                </c:pt>
                <c:pt idx="73">
                  <c:v>3.1515521334355402E-2</c:v>
                </c:pt>
                <c:pt idx="74">
                  <c:v>3.0592941240068474E-2</c:v>
                </c:pt>
                <c:pt idx="75">
                  <c:v>2.9568227301775701E-2</c:v>
                </c:pt>
                <c:pt idx="76">
                  <c:v>2.8457057073699634E-2</c:v>
                </c:pt>
                <c:pt idx="77">
                  <c:v>2.7271300007608221E-2</c:v>
                </c:pt>
                <c:pt idx="78">
                  <c:v>2.6022392156829794E-2</c:v>
                </c:pt>
                <c:pt idx="79">
                  <c:v>2.4721165431865064E-2</c:v>
                </c:pt>
                <c:pt idx="80">
                  <c:v>2.3375687268761259E-2</c:v>
                </c:pt>
                <c:pt idx="81">
                  <c:v>2.1990256395686008E-2</c:v>
                </c:pt>
                <c:pt idx="82">
                  <c:v>2.0567205982903413E-2</c:v>
                </c:pt>
                <c:pt idx="83">
                  <c:v>1.9110321285502541E-2</c:v>
                </c:pt>
                <c:pt idx="84">
                  <c:v>1.7627200025790695E-2</c:v>
                </c:pt>
                <c:pt idx="85">
                  <c:v>1.6128977641986446E-2</c:v>
                </c:pt>
                <c:pt idx="86">
                  <c:v>1.4628437143961953E-2</c:v>
                </c:pt>
                <c:pt idx="87">
                  <c:v>1.3139145990832199E-2</c:v>
                </c:pt>
                <c:pt idx="88">
                  <c:v>1.1677239965813942E-2</c:v>
                </c:pt>
                <c:pt idx="89">
                  <c:v>1.0265027335261865E-2</c:v>
                </c:pt>
                <c:pt idx="90">
                  <c:v>8.9351660811072611E-3</c:v>
                </c:pt>
                <c:pt idx="91">
                  <c:v>7.7371099512459941E-3</c:v>
                </c:pt>
                <c:pt idx="92">
                  <c:v>6.7499468038326061E-3</c:v>
                </c:pt>
                <c:pt idx="93">
                  <c:v>6.1036333087894157E-3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9C-4213-9956-57BE230A7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2824"/>
        <c:axId val="1"/>
      </c:scatterChart>
      <c:valAx>
        <c:axId val="600792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8063660477453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40318302387267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28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24804992199688"/>
          <c:y val="0.93103448275862066"/>
          <c:w val="0.88299531981279245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LiTE + Quad residuals</a:t>
            </a:r>
          </a:p>
        </c:rich>
      </c:tx>
      <c:layout>
        <c:manualLayout>
          <c:xMode val="edge"/>
          <c:yMode val="edge"/>
          <c:x val="0.30948694399203208"/>
          <c:y val="3.1578947368421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8984662793319"/>
          <c:y val="0.13157894736842105"/>
          <c:w val="0.80248894531929293"/>
          <c:h val="0.70263157894736838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Active!$AC$20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Active!$F$21:$F$932</c:f>
              <c:numCache>
                <c:formatCode>General</c:formatCode>
                <c:ptCount val="912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23834</c:v>
                </c:pt>
                <c:pt idx="119">
                  <c:v>24557.5</c:v>
                </c:pt>
                <c:pt idx="120">
                  <c:v>24662</c:v>
                </c:pt>
                <c:pt idx="121">
                  <c:v>24662</c:v>
                </c:pt>
                <c:pt idx="122">
                  <c:v>24662</c:v>
                </c:pt>
                <c:pt idx="123">
                  <c:v>24667.5</c:v>
                </c:pt>
                <c:pt idx="124">
                  <c:v>24667.5</c:v>
                </c:pt>
                <c:pt idx="125">
                  <c:v>24667.5</c:v>
                </c:pt>
                <c:pt idx="126">
                  <c:v>24716.5</c:v>
                </c:pt>
                <c:pt idx="127">
                  <c:v>25625</c:v>
                </c:pt>
                <c:pt idx="128">
                  <c:v>25625</c:v>
                </c:pt>
                <c:pt idx="129">
                  <c:v>25709</c:v>
                </c:pt>
                <c:pt idx="130">
                  <c:v>26577</c:v>
                </c:pt>
                <c:pt idx="131">
                  <c:v>26577</c:v>
                </c:pt>
                <c:pt idx="132">
                  <c:v>26577</c:v>
                </c:pt>
                <c:pt idx="133">
                  <c:v>26639</c:v>
                </c:pt>
                <c:pt idx="134">
                  <c:v>26640</c:v>
                </c:pt>
                <c:pt idx="135">
                  <c:v>26741</c:v>
                </c:pt>
                <c:pt idx="136">
                  <c:v>26843.5</c:v>
                </c:pt>
                <c:pt idx="137">
                  <c:v>26868.5</c:v>
                </c:pt>
                <c:pt idx="138">
                  <c:v>26880</c:v>
                </c:pt>
                <c:pt idx="139">
                  <c:v>27630</c:v>
                </c:pt>
                <c:pt idx="140">
                  <c:v>27630</c:v>
                </c:pt>
                <c:pt idx="141">
                  <c:v>27630</c:v>
                </c:pt>
                <c:pt idx="142">
                  <c:v>27636</c:v>
                </c:pt>
                <c:pt idx="143">
                  <c:v>27679</c:v>
                </c:pt>
                <c:pt idx="144">
                  <c:v>27884</c:v>
                </c:pt>
                <c:pt idx="145">
                  <c:v>28646.5</c:v>
                </c:pt>
                <c:pt idx="146">
                  <c:v>28646.5</c:v>
                </c:pt>
                <c:pt idx="147">
                  <c:v>28646.5</c:v>
                </c:pt>
                <c:pt idx="148">
                  <c:v>29753</c:v>
                </c:pt>
                <c:pt idx="149">
                  <c:v>30751.5</c:v>
                </c:pt>
                <c:pt idx="150">
                  <c:v>30751.5</c:v>
                </c:pt>
                <c:pt idx="151">
                  <c:v>30751.5</c:v>
                </c:pt>
                <c:pt idx="152">
                  <c:v>30754.5</c:v>
                </c:pt>
                <c:pt idx="153">
                  <c:v>30754.5</c:v>
                </c:pt>
                <c:pt idx="154">
                  <c:v>30754.5</c:v>
                </c:pt>
                <c:pt idx="155">
                  <c:v>30757</c:v>
                </c:pt>
                <c:pt idx="156">
                  <c:v>30757</c:v>
                </c:pt>
                <c:pt idx="157">
                  <c:v>30757</c:v>
                </c:pt>
                <c:pt idx="158">
                  <c:v>30831.5</c:v>
                </c:pt>
                <c:pt idx="159">
                  <c:v>30834.5</c:v>
                </c:pt>
                <c:pt idx="160">
                  <c:v>30856.5</c:v>
                </c:pt>
                <c:pt idx="161">
                  <c:v>30856.5</c:v>
                </c:pt>
                <c:pt idx="162">
                  <c:v>30885</c:v>
                </c:pt>
                <c:pt idx="163">
                  <c:v>30885</c:v>
                </c:pt>
                <c:pt idx="164">
                  <c:v>30890.5</c:v>
                </c:pt>
                <c:pt idx="165">
                  <c:v>30961</c:v>
                </c:pt>
                <c:pt idx="166">
                  <c:v>31860</c:v>
                </c:pt>
                <c:pt idx="167">
                  <c:v>31910</c:v>
                </c:pt>
                <c:pt idx="168">
                  <c:v>32648</c:v>
                </c:pt>
                <c:pt idx="169">
                  <c:v>32918</c:v>
                </c:pt>
                <c:pt idx="170">
                  <c:v>33030.5</c:v>
                </c:pt>
                <c:pt idx="171">
                  <c:v>34016</c:v>
                </c:pt>
                <c:pt idx="172">
                  <c:v>34028.5</c:v>
                </c:pt>
                <c:pt idx="173">
                  <c:v>34028.5</c:v>
                </c:pt>
                <c:pt idx="174">
                  <c:v>34083.5</c:v>
                </c:pt>
                <c:pt idx="175">
                  <c:v>34789</c:v>
                </c:pt>
                <c:pt idx="176">
                  <c:v>35996.5</c:v>
                </c:pt>
                <c:pt idx="177">
                  <c:v>36818</c:v>
                </c:pt>
                <c:pt idx="178">
                  <c:v>36913.5</c:v>
                </c:pt>
                <c:pt idx="179">
                  <c:v>36914</c:v>
                </c:pt>
                <c:pt idx="180">
                  <c:v>36981</c:v>
                </c:pt>
                <c:pt idx="181">
                  <c:v>37040.5</c:v>
                </c:pt>
                <c:pt idx="182">
                  <c:v>38041</c:v>
                </c:pt>
                <c:pt idx="183">
                  <c:v>38090.5</c:v>
                </c:pt>
                <c:pt idx="184">
                  <c:v>38175</c:v>
                </c:pt>
                <c:pt idx="185">
                  <c:v>39093</c:v>
                </c:pt>
              </c:numCache>
            </c:numRef>
          </c:xVal>
          <c:yVal>
            <c:numRef>
              <c:f>Active!$AC$21:$AC$932</c:f>
              <c:numCache>
                <c:formatCode>General</c:formatCode>
                <c:ptCount val="912"/>
                <c:pt idx="0">
                  <c:v>4.9820240988946302E-3</c:v>
                </c:pt>
                <c:pt idx="1">
                  <c:v>8.1048220498410178E-3</c:v>
                </c:pt>
                <c:pt idx="2">
                  <c:v>-5.756406245368894E-3</c:v>
                </c:pt>
                <c:pt idx="3">
                  <c:v>-1.5625499047475927E-4</c:v>
                </c:pt>
                <c:pt idx="4">
                  <c:v>-1.3734967256957796E-2</c:v>
                </c:pt>
                <c:pt idx="5">
                  <c:v>-2.7479098829415183E-4</c:v>
                </c:pt>
                <c:pt idx="6">
                  <c:v>1.6677106587376089E-4</c:v>
                </c:pt>
                <c:pt idx="7">
                  <c:v>-3.4174746699564863E-3</c:v>
                </c:pt>
                <c:pt idx="8">
                  <c:v>-2.5856093731995225E-3</c:v>
                </c:pt>
                <c:pt idx="9">
                  <c:v>-2.0405321973143015E-3</c:v>
                </c:pt>
                <c:pt idx="10">
                  <c:v>-4.0005105010171571E-3</c:v>
                </c:pt>
                <c:pt idx="11">
                  <c:v>-3.6564754703727505E-4</c:v>
                </c:pt>
                <c:pt idx="12">
                  <c:v>-4.7364715223996469E-3</c:v>
                </c:pt>
                <c:pt idx="13">
                  <c:v>-2.5161594774473009E-3</c:v>
                </c:pt>
                <c:pt idx="14">
                  <c:v>-5.5893186598343289E-4</c:v>
                </c:pt>
                <c:pt idx="15">
                  <c:v>3.8669754910504728E-3</c:v>
                </c:pt>
                <c:pt idx="16">
                  <c:v>3.5128397298837821E-4</c:v>
                </c:pt>
                <c:pt idx="17">
                  <c:v>1.8513210552094372E-3</c:v>
                </c:pt>
                <c:pt idx="18">
                  <c:v>3.475417497812848E-3</c:v>
                </c:pt>
                <c:pt idx="19">
                  <c:v>2.2703024703637914E-3</c:v>
                </c:pt>
                <c:pt idx="20">
                  <c:v>4.4911712061797143E-3</c:v>
                </c:pt>
                <c:pt idx="21">
                  <c:v>2.4561160823191736E-3</c:v>
                </c:pt>
                <c:pt idx="22">
                  <c:v>2.9561160769640688E-3</c:v>
                </c:pt>
                <c:pt idx="23">
                  <c:v>5.7638547218508487E-3</c:v>
                </c:pt>
                <c:pt idx="24">
                  <c:v>4.829316060698377E-3</c:v>
                </c:pt>
                <c:pt idx="25">
                  <c:v>4.7741054015596474E-3</c:v>
                </c:pt>
                <c:pt idx="26">
                  <c:v>5.9395383252603684E-3</c:v>
                </c:pt>
                <c:pt idx="27">
                  <c:v>4.0070327686793153E-3</c:v>
                </c:pt>
                <c:pt idx="28">
                  <c:v>4.5722899627290772E-3</c:v>
                </c:pt>
                <c:pt idx="29">
                  <c:v>3.6169679328032014E-3</c:v>
                </c:pt>
                <c:pt idx="30">
                  <c:v>5.9616404146564037E-3</c:v>
                </c:pt>
                <c:pt idx="31">
                  <c:v>-1.942420593963809E-3</c:v>
                </c:pt>
                <c:pt idx="32">
                  <c:v>-4.311965890251554E-3</c:v>
                </c:pt>
                <c:pt idx="33">
                  <c:v>-3.7567525027496426E-3</c:v>
                </c:pt>
                <c:pt idx="34">
                  <c:v>-3.0567525058812148E-3</c:v>
                </c:pt>
                <c:pt idx="35">
                  <c:v>-4.2175526710309386E-3</c:v>
                </c:pt>
                <c:pt idx="36">
                  <c:v>-1.8015568441847804E-3</c:v>
                </c:pt>
                <c:pt idx="37">
                  <c:v>-2.112882282586992E-3</c:v>
                </c:pt>
                <c:pt idx="38">
                  <c:v>-1.8924376894454017E-2</c:v>
                </c:pt>
                <c:pt idx="39">
                  <c:v>-1.8924376894454017E-2</c:v>
                </c:pt>
                <c:pt idx="40">
                  <c:v>-5.9594477763374384E-3</c:v>
                </c:pt>
                <c:pt idx="41">
                  <c:v>-1.0765980870405277E-2</c:v>
                </c:pt>
                <c:pt idx="42">
                  <c:v>-4.7440149069354204E-3</c:v>
                </c:pt>
                <c:pt idx="43">
                  <c:v>-6.4731480435471084E-3</c:v>
                </c:pt>
                <c:pt idx="44">
                  <c:v>-9.3179221409886437E-3</c:v>
                </c:pt>
                <c:pt idx="45">
                  <c:v>-5.555824865523723E-3</c:v>
                </c:pt>
                <c:pt idx="46">
                  <c:v>-5.2429107618164744E-3</c:v>
                </c:pt>
                <c:pt idx="47">
                  <c:v>-6.7093592153549125E-3</c:v>
                </c:pt>
                <c:pt idx="48">
                  <c:v>-5.2381873241902632E-3</c:v>
                </c:pt>
                <c:pt idx="49">
                  <c:v>-6.1208351902876101E-3</c:v>
                </c:pt>
                <c:pt idx="50">
                  <c:v>-6.0208351928138226E-3</c:v>
                </c:pt>
                <c:pt idx="51">
                  <c:v>-5.5208351908929698E-3</c:v>
                </c:pt>
                <c:pt idx="52">
                  <c:v>-2.207753930991721E-3</c:v>
                </c:pt>
                <c:pt idx="53">
                  <c:v>-5.0775393028158755E-4</c:v>
                </c:pt>
                <c:pt idx="54">
                  <c:v>-3.3957494446081038E-3</c:v>
                </c:pt>
                <c:pt idx="55">
                  <c:v>-2.9957494401610385E-3</c:v>
                </c:pt>
                <c:pt idx="56">
                  <c:v>-2.9574944288515703E-4</c:v>
                </c:pt>
                <c:pt idx="57">
                  <c:v>-4.4733488738195326E-3</c:v>
                </c:pt>
                <c:pt idx="58">
                  <c:v>-3.473348869977827E-3</c:v>
                </c:pt>
                <c:pt idx="59">
                  <c:v>-3.3613476748391574E-3</c:v>
                </c:pt>
                <c:pt idx="60">
                  <c:v>-3.0613476751418373E-3</c:v>
                </c:pt>
                <c:pt idx="61">
                  <c:v>-3.6269498556116136E-3</c:v>
                </c:pt>
                <c:pt idx="62">
                  <c:v>-5.2694985388866689E-4</c:v>
                </c:pt>
                <c:pt idx="63">
                  <c:v>-2.7622053621507991E-3</c:v>
                </c:pt>
                <c:pt idx="64">
                  <c:v>-2.214478476855547E-3</c:v>
                </c:pt>
                <c:pt idx="65">
                  <c:v>1.3656862820119187E-3</c:v>
                </c:pt>
                <c:pt idx="66">
                  <c:v>-7.9000262258693832E-4</c:v>
                </c:pt>
                <c:pt idx="67">
                  <c:v>2.4636766498408874E-3</c:v>
                </c:pt>
                <c:pt idx="68">
                  <c:v>-3.014123909064817E-3</c:v>
                </c:pt>
                <c:pt idx="69">
                  <c:v>6.084002028069968E-3</c:v>
                </c:pt>
                <c:pt idx="70">
                  <c:v>5.526383218434211E-3</c:v>
                </c:pt>
                <c:pt idx="71">
                  <c:v>6.8535971368887533E-3</c:v>
                </c:pt>
                <c:pt idx="72">
                  <c:v>5.5257309225902607E-3</c:v>
                </c:pt>
                <c:pt idx="73">
                  <c:v>1.08662492204291E-2</c:v>
                </c:pt>
                <c:pt idx="74">
                  <c:v>6.8001593231594923E-3</c:v>
                </c:pt>
                <c:pt idx="75">
                  <c:v>8.3750317644173261E-3</c:v>
                </c:pt>
                <c:pt idx="76">
                  <c:v>2.7885283292369972E-3</c:v>
                </c:pt>
                <c:pt idx="77">
                  <c:v>8.1091512883319575E-3</c:v>
                </c:pt>
                <c:pt idx="78">
                  <c:v>8.5174590504008066E-3</c:v>
                </c:pt>
                <c:pt idx="79">
                  <c:v>5.3480229276190241E-3</c:v>
                </c:pt>
                <c:pt idx="80">
                  <c:v>4.5347687750265618E-3</c:v>
                </c:pt>
                <c:pt idx="81">
                  <c:v>2.4466417922693537E-3</c:v>
                </c:pt>
                <c:pt idx="82">
                  <c:v>-3.106852040342313E-3</c:v>
                </c:pt>
                <c:pt idx="83">
                  <c:v>-8.1930776689393206E-4</c:v>
                </c:pt>
                <c:pt idx="84">
                  <c:v>-2.3073929271080415E-4</c:v>
                </c:pt>
                <c:pt idx="85">
                  <c:v>1.9099724501949605E-3</c:v>
                </c:pt>
                <c:pt idx="86">
                  <c:v>8.8011569459664485E-4</c:v>
                </c:pt>
                <c:pt idx="87">
                  <c:v>-3.8977882012338656E-3</c:v>
                </c:pt>
                <c:pt idx="88">
                  <c:v>1.6662517559964639E-3</c:v>
                </c:pt>
                <c:pt idx="89">
                  <c:v>3.3281509126715236E-3</c:v>
                </c:pt>
                <c:pt idx="90">
                  <c:v>3.80810706984323E-3</c:v>
                </c:pt>
                <c:pt idx="91">
                  <c:v>1.4187152098706322E-3</c:v>
                </c:pt>
                <c:pt idx="92">
                  <c:v>-2.442489920587855E-3</c:v>
                </c:pt>
                <c:pt idx="93">
                  <c:v>2.189333213827957E-3</c:v>
                </c:pt>
                <c:pt idx="94">
                  <c:v>-7.883562689846961E-4</c:v>
                </c:pt>
                <c:pt idx="95">
                  <c:v>-2.5538652642598594E-4</c:v>
                </c:pt>
                <c:pt idx="96">
                  <c:v>-1.1592121863386283E-3</c:v>
                </c:pt>
                <c:pt idx="97">
                  <c:v>2.6445545747614055E-4</c:v>
                </c:pt>
                <c:pt idx="98">
                  <c:v>4.0445986431120184E-4</c:v>
                </c:pt>
                <c:pt idx="99">
                  <c:v>1.2270322892679597E-3</c:v>
                </c:pt>
                <c:pt idx="100">
                  <c:v>1.6945429149672619E-3</c:v>
                </c:pt>
                <c:pt idx="101">
                  <c:v>4.4503030364981683E-3</c:v>
                </c:pt>
                <c:pt idx="102">
                  <c:v>5.3539372815565589E-4</c:v>
                </c:pt>
                <c:pt idx="103">
                  <c:v>1.9042292919250747E-3</c:v>
                </c:pt>
                <c:pt idx="104">
                  <c:v>-2.4142918865167826E-3</c:v>
                </c:pt>
                <c:pt idx="105">
                  <c:v>-2.2142917242221824E-3</c:v>
                </c:pt>
                <c:pt idx="106">
                  <c:v>1.7998519874802207E-3</c:v>
                </c:pt>
                <c:pt idx="107">
                  <c:v>1.1368294576142857E-3</c:v>
                </c:pt>
                <c:pt idx="108">
                  <c:v>1.4368295155192667E-3</c:v>
                </c:pt>
                <c:pt idx="109">
                  <c:v>-1.8120297081607173E-3</c:v>
                </c:pt>
                <c:pt idx="110">
                  <c:v>-5.1202962458615775E-4</c:v>
                </c:pt>
                <c:pt idx="111">
                  <c:v>-2.2539833832257161E-3</c:v>
                </c:pt>
                <c:pt idx="112">
                  <c:v>-1.7409216096691757E-3</c:v>
                </c:pt>
                <c:pt idx="113">
                  <c:v>-3.2644049804306241E-4</c:v>
                </c:pt>
                <c:pt idx="114">
                  <c:v>6.8291730441955717E-4</c:v>
                </c:pt>
                <c:pt idx="115">
                  <c:v>-3.7982652668920869E-3</c:v>
                </c:pt>
                <c:pt idx="116">
                  <c:v>-3.3394157154580661E-3</c:v>
                </c:pt>
                <c:pt idx="117">
                  <c:v>-5.1091962317890913E-3</c:v>
                </c:pt>
                <c:pt idx="118">
                  <c:v>-5.6087968078634975E-3</c:v>
                </c:pt>
                <c:pt idx="119">
                  <c:v>-3.2001462447908621E-3</c:v>
                </c:pt>
                <c:pt idx="120">
                  <c:v>-5.1277789056205642E-3</c:v>
                </c:pt>
                <c:pt idx="121">
                  <c:v>-4.6377788998091113E-3</c:v>
                </c:pt>
                <c:pt idx="122">
                  <c:v>-4.1277789017788585E-3</c:v>
                </c:pt>
                <c:pt idx="123">
                  <c:v>-5.2557281878486128E-3</c:v>
                </c:pt>
                <c:pt idx="124">
                  <c:v>-5.1657281864842253E-3</c:v>
                </c:pt>
                <c:pt idx="125">
                  <c:v>-5.0557281856250802E-3</c:v>
                </c:pt>
                <c:pt idx="126">
                  <c:v>-1.1140461727575546E-2</c:v>
                </c:pt>
                <c:pt idx="127">
                  <c:v>-5.922705100441128E-3</c:v>
                </c:pt>
                <c:pt idx="128">
                  <c:v>-4.0227050975074619E-3</c:v>
                </c:pt>
                <c:pt idx="129">
                  <c:v>-1.5949319875571688E-3</c:v>
                </c:pt>
                <c:pt idx="130">
                  <c:v>-1.1764063806909281E-3</c:v>
                </c:pt>
                <c:pt idx="131">
                  <c:v>-3.7640638634871271E-4</c:v>
                </c:pt>
                <c:pt idx="132">
                  <c:v>1.1235936194138457E-3</c:v>
                </c:pt>
                <c:pt idx="133">
                  <c:v>-2.9444661443099804E-3</c:v>
                </c:pt>
                <c:pt idx="134">
                  <c:v>-2.372454329075499E-3</c:v>
                </c:pt>
                <c:pt idx="135">
                  <c:v>1.4881451851793265E-3</c:v>
                </c:pt>
                <c:pt idx="136">
                  <c:v>-6.5802587897154097E-4</c:v>
                </c:pt>
                <c:pt idx="137">
                  <c:v>1.5011192034273396E-4</c:v>
                </c:pt>
                <c:pt idx="138">
                  <c:v>8.5216303857761633E-4</c:v>
                </c:pt>
                <c:pt idx="139">
                  <c:v>2.8863634985356323E-3</c:v>
                </c:pt>
                <c:pt idx="140">
                  <c:v>3.2863635029826976E-3</c:v>
                </c:pt>
                <c:pt idx="141">
                  <c:v>3.5863635026800178E-3</c:v>
                </c:pt>
                <c:pt idx="142">
                  <c:v>3.7674201101738219E-3</c:v>
                </c:pt>
                <c:pt idx="143">
                  <c:v>5.8699956396122133E-3</c:v>
                </c:pt>
                <c:pt idx="144">
                  <c:v>4.6880119550936766E-3</c:v>
                </c:pt>
                <c:pt idx="145">
                  <c:v>4.7781397223115585E-3</c:v>
                </c:pt>
                <c:pt idx="146">
                  <c:v>5.0581397225141211E-3</c:v>
                </c:pt>
                <c:pt idx="147">
                  <c:v>5.1781397267586238E-3</c:v>
                </c:pt>
                <c:pt idx="148">
                  <c:v>5.9466211381820622E-3</c:v>
                </c:pt>
                <c:pt idx="149">
                  <c:v>1.5420316845303345E-3</c:v>
                </c:pt>
                <c:pt idx="150">
                  <c:v>1.5420318591533172E-3</c:v>
                </c:pt>
                <c:pt idx="151">
                  <c:v>1.5420318591533172E-3</c:v>
                </c:pt>
                <c:pt idx="152">
                  <c:v>4.4195823344601454E-3</c:v>
                </c:pt>
                <c:pt idx="153">
                  <c:v>4.419582436323552E-3</c:v>
                </c:pt>
                <c:pt idx="154">
                  <c:v>4.419582436323552E-3</c:v>
                </c:pt>
                <c:pt idx="155">
                  <c:v>1.5675551408500105E-3</c:v>
                </c:pt>
                <c:pt idx="156">
                  <c:v>1.5675551408500105E-3</c:v>
                </c:pt>
                <c:pt idx="157">
                  <c:v>1.5675552645412899E-3</c:v>
                </c:pt>
                <c:pt idx="158">
                  <c:v>8.3021726805798668E-5</c:v>
                </c:pt>
                <c:pt idx="159">
                  <c:v>-1.3389358174574068E-3</c:v>
                </c:pt>
                <c:pt idx="160">
                  <c:v>6.7727412689104483E-4</c:v>
                </c:pt>
                <c:pt idx="161">
                  <c:v>7.9727412385958984E-4</c:v>
                </c:pt>
                <c:pt idx="162">
                  <c:v>1.0608905121230749E-3</c:v>
                </c:pt>
                <c:pt idx="163">
                  <c:v>4.6608905157668745E-3</c:v>
                </c:pt>
                <c:pt idx="164">
                  <c:v>8.8792137648749381E-4</c:v>
                </c:pt>
                <c:pt idx="165">
                  <c:v>2.3853935563716427E-3</c:v>
                </c:pt>
                <c:pt idx="166">
                  <c:v>5.2761516984568824E-4</c:v>
                </c:pt>
                <c:pt idx="167">
                  <c:v>1.6063992619596706E-3</c:v>
                </c:pt>
                <c:pt idx="168">
                  <c:v>-1.4109294659321592E-3</c:v>
                </c:pt>
                <c:pt idx="169">
                  <c:v>-3.4479815648321838E-3</c:v>
                </c:pt>
                <c:pt idx="170">
                  <c:v>-5.0482073732952409E-3</c:v>
                </c:pt>
                <c:pt idx="171">
                  <c:v>-5.3462695053307085E-3</c:v>
                </c:pt>
                <c:pt idx="172">
                  <c:v>-0.17371640576675323</c:v>
                </c:pt>
                <c:pt idx="173">
                  <c:v>-0.17371640576675323</c:v>
                </c:pt>
                <c:pt idx="174">
                  <c:v>-7.8607546410909002E-3</c:v>
                </c:pt>
                <c:pt idx="175">
                  <c:v>-4.9556876489714741E-3</c:v>
                </c:pt>
                <c:pt idx="176">
                  <c:v>-4.9235063900310294E-5</c:v>
                </c:pt>
                <c:pt idx="177">
                  <c:v>9.0310216699373835E-3</c:v>
                </c:pt>
                <c:pt idx="178">
                  <c:v>3.3653635749638366E-3</c:v>
                </c:pt>
                <c:pt idx="179">
                  <c:v>5.80171678473973E-3</c:v>
                </c:pt>
                <c:pt idx="180">
                  <c:v>5.2774809313922977E-3</c:v>
                </c:pt>
                <c:pt idx="181">
                  <c:v>9.2148339006194457E-3</c:v>
                </c:pt>
                <c:pt idx="182">
                  <c:v>1.6640661405187551E-2</c:v>
                </c:pt>
                <c:pt idx="183">
                  <c:v>1.8844335693763481E-2</c:v>
                </c:pt>
                <c:pt idx="184">
                  <c:v>1.477623945697093E-2</c:v>
                </c:pt>
                <c:pt idx="185">
                  <c:v>4.0686335914651206E-2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81-4E34-BE48-A0A0C8D8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0976"/>
        <c:axId val="1"/>
      </c:scatterChart>
      <c:valAx>
        <c:axId val="513630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1650073678583"/>
              <c:y val="0.881578947368421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263157894736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0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11197511664074"/>
          <c:y val="0.93157894736842106"/>
          <c:w val="0.10419906687402802"/>
          <c:h val="5.2631578947368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227547400864442"/>
          <c:w val="0.81152771418618908"/>
          <c:h val="0.70106001224581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65-4297-B176-77E5619B6C5C}"/>
            </c:ext>
          </c:extLst>
        </c:ser>
        <c:ser>
          <c:idx val="1"/>
          <c:order val="1"/>
          <c:tx>
            <c:strRef>
              <c:f>'A (11)'!$I$20:$I$20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(11)'!$I$21:$I$933</c:f>
              <c:numCache>
                <c:formatCode>General</c:formatCode>
                <c:ptCount val="913"/>
                <c:pt idx="45">
                  <c:v>-1.3177600005292334E-2</c:v>
                </c:pt>
                <c:pt idx="138">
                  <c:v>-1.5345400002843235E-2</c:v>
                </c:pt>
                <c:pt idx="139">
                  <c:v>-1.3581999999587424E-2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65-4297-B176-77E5619B6C5C}"/>
            </c:ext>
          </c:extLst>
        </c:ser>
        <c:ser>
          <c:idx val="3"/>
          <c:order val="2"/>
          <c:tx>
            <c:strRef>
              <c:f>'A (11)'!$J$20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65-4297-B176-77E5619B6C5C}"/>
            </c:ext>
          </c:extLst>
        </c:ser>
        <c:ser>
          <c:idx val="4"/>
          <c:order val="3"/>
          <c:tx>
            <c:strRef>
              <c:f>'A (11)'!$K$20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  <c:pt idx="137">
                  <c:v>4.3404000025475398E-3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65-4297-B176-77E5619B6C5C}"/>
            </c:ext>
          </c:extLst>
        </c:ser>
        <c:ser>
          <c:idx val="6"/>
          <c:order val="4"/>
          <c:tx>
            <c:strRef>
              <c:f>'A (11)'!$N$20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65-4297-B176-77E5619B6C5C}"/>
            </c:ext>
          </c:extLst>
        </c:ser>
        <c:ser>
          <c:idx val="8"/>
          <c:order val="5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(11)'!$BR$2:$BR$95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(11)'!$BQ$2:$BQ$95</c:f>
              <c:numCache>
                <c:formatCode>General</c:formatCode>
                <c:ptCount val="94"/>
                <c:pt idx="0">
                  <c:v>1.8777312949221345E-2</c:v>
                </c:pt>
                <c:pt idx="1">
                  <c:v>1.8106438509806519E-2</c:v>
                </c:pt>
                <c:pt idx="2">
                  <c:v>1.7418996439669779E-2</c:v>
                </c:pt>
                <c:pt idx="3">
                  <c:v>1.6718938671292084E-2</c:v>
                </c:pt>
                <c:pt idx="4">
                  <c:v>1.6014221445873666E-2</c:v>
                </c:pt>
                <c:pt idx="5">
                  <c:v>1.5315992803298956E-2</c:v>
                </c:pt>
                <c:pt idx="6">
                  <c:v>1.4636683052820572E-2</c:v>
                </c:pt>
                <c:pt idx="7">
                  <c:v>1.3989654583482503E-2</c:v>
                </c:pt>
                <c:pt idx="8">
                  <c:v>1.3391520708679395E-2</c:v>
                </c:pt>
                <c:pt idx="9">
                  <c:v>1.2865926943139018E-2</c:v>
                </c:pt>
                <c:pt idx="10">
                  <c:v>1.2447961397088717E-2</c:v>
                </c:pt>
                <c:pt idx="11">
                  <c:v>1.2191624802005682E-2</c:v>
                </c:pt>
                <c:pt idx="12">
                  <c:v>1.2184702437516804E-2</c:v>
                </c:pt>
                <c:pt idx="13">
                  <c:v>1.2567447749331511E-2</c:v>
                </c:pt>
                <c:pt idx="14">
                  <c:v>1.3344389912726348E-2</c:v>
                </c:pt>
                <c:pt idx="15">
                  <c:v>1.3723854649335442E-2</c:v>
                </c:pt>
                <c:pt idx="16">
                  <c:v>1.3134027468988552E-2</c:v>
                </c:pt>
                <c:pt idx="17">
                  <c:v>1.1949506650890597E-2</c:v>
                </c:pt>
                <c:pt idx="18">
                  <c:v>1.0471799714082599E-2</c:v>
                </c:pt>
                <c:pt idx="19">
                  <c:v>8.8302874693182137E-3</c:v>
                </c:pt>
                <c:pt idx="20">
                  <c:v>7.0869841311585191E-3</c:v>
                </c:pt>
                <c:pt idx="21">
                  <c:v>5.2760051030083426E-3</c:v>
                </c:pt>
                <c:pt idx="22">
                  <c:v>3.4181361645430897E-3</c:v>
                </c:pt>
                <c:pt idx="23">
                  <c:v>1.5281463670591181E-3</c:v>
                </c:pt>
                <c:pt idx="24">
                  <c:v>-3.8022235646675595E-4</c:v>
                </c:pt>
                <c:pt idx="25">
                  <c:v>-2.2924250526701502E-3</c:v>
                </c:pt>
                <c:pt idx="26">
                  <c:v>-4.1944166765407768E-3</c:v>
                </c:pt>
                <c:pt idx="27">
                  <c:v>-6.0744001570404282E-3</c:v>
                </c:pt>
                <c:pt idx="28">
                  <c:v>-7.9222309381456156E-3</c:v>
                </c:pt>
                <c:pt idx="29">
                  <c:v>-9.7261690572721625E-3</c:v>
                </c:pt>
                <c:pt idx="30">
                  <c:v>-1.1469132254240177E-2</c:v>
                </c:pt>
                <c:pt idx="31">
                  <c:v>-1.312684509975281E-2</c:v>
                </c:pt>
                <c:pt idx="32">
                  <c:v>-1.4668195439493797E-2</c:v>
                </c:pt>
                <c:pt idx="33">
                  <c:v>-1.6055663799727813E-2</c:v>
                </c:pt>
                <c:pt idx="34">
                  <c:v>-1.7243337263429682E-2</c:v>
                </c:pt>
                <c:pt idx="35">
                  <c:v>-1.8172247262948825E-2</c:v>
                </c:pt>
                <c:pt idx="36">
                  <c:v>-1.8765021433189609E-2</c:v>
                </c:pt>
                <c:pt idx="37">
                  <c:v>-1.8920968854061158E-2</c:v>
                </c:pt>
                <c:pt idx="38">
                  <c:v>-1.8509886872366633E-2</c:v>
                </c:pt>
                <c:pt idx="39">
                  <c:v>-1.7361589248053037E-2</c:v>
                </c:pt>
                <c:pt idx="40">
                  <c:v>-1.5272105463321348E-2</c:v>
                </c:pt>
                <c:pt idx="41">
                  <c:v>-1.2359143791509732E-2</c:v>
                </c:pt>
                <c:pt idx="42">
                  <c:v>-9.563943695297044E-3</c:v>
                </c:pt>
                <c:pt idx="43">
                  <c:v>-7.1941245084139287E-3</c:v>
                </c:pt>
                <c:pt idx="44">
                  <c:v>-4.91668502432481E-3</c:v>
                </c:pt>
                <c:pt idx="45">
                  <c:v>-2.6002838284700258E-3</c:v>
                </c:pt>
                <c:pt idx="46">
                  <c:v>-2.5424435652217402E-4</c:v>
                </c:pt>
                <c:pt idx="47">
                  <c:v>2.0725610462297601E-3</c:v>
                </c:pt>
                <c:pt idx="48">
                  <c:v>4.3304109462982254E-3</c:v>
                </c:pt>
                <c:pt idx="49">
                  <c:v>6.4817453220543577E-3</c:v>
                </c:pt>
                <c:pt idx="50">
                  <c:v>8.5043468552625616E-3</c:v>
                </c:pt>
                <c:pt idx="51">
                  <c:v>1.039032494972545E-2</c:v>
                </c:pt>
                <c:pt idx="52">
                  <c:v>1.2141795301620842E-2</c:v>
                </c:pt>
                <c:pt idx="53">
                  <c:v>1.3764979028338339E-2</c:v>
                </c:pt>
                <c:pt idx="54">
                  <c:v>1.5265909091839461E-2</c:v>
                </c:pt>
                <c:pt idx="55">
                  <c:v>1.6649813941433625E-2</c:v>
                </c:pt>
                <c:pt idx="56">
                  <c:v>1.7923381232010701E-2</c:v>
                </c:pt>
                <c:pt idx="57">
                  <c:v>1.9097102763946893E-2</c:v>
                </c:pt>
                <c:pt idx="58">
                  <c:v>2.0185417365249335E-2</c:v>
                </c:pt>
                <c:pt idx="59">
                  <c:v>2.1204860146392279E-2</c:v>
                </c:pt>
                <c:pt idx="60">
                  <c:v>2.2172599267826623E-2</c:v>
                </c:pt>
                <c:pt idx="61">
                  <c:v>2.3107462088643352E-2</c:v>
                </c:pt>
                <c:pt idx="62">
                  <c:v>2.4033203058778773E-2</c:v>
                </c:pt>
                <c:pt idx="63">
                  <c:v>2.498250661520866E-2</c:v>
                </c:pt>
                <c:pt idx="64">
                  <c:v>2.6002481866926289E-2</c:v>
                </c:pt>
                <c:pt idx="65">
                  <c:v>2.7165395062857072E-2</c:v>
                </c:pt>
                <c:pt idx="66">
                  <c:v>2.8588825326077049E-2</c:v>
                </c:pt>
                <c:pt idx="67">
                  <c:v>3.0407482922406668E-2</c:v>
                </c:pt>
                <c:pt idx="68">
                  <c:v>3.2259365925573186E-2</c:v>
                </c:pt>
                <c:pt idx="69">
                  <c:v>3.3207907919522724E-2</c:v>
                </c:pt>
                <c:pt idx="70">
                  <c:v>3.3297400747855269E-2</c:v>
                </c:pt>
                <c:pt idx="71">
                  <c:v>3.2933445010711972E-2</c:v>
                </c:pt>
                <c:pt idx="72">
                  <c:v>3.2310560026616281E-2</c:v>
                </c:pt>
                <c:pt idx="73">
                  <c:v>3.1515521334355402E-2</c:v>
                </c:pt>
                <c:pt idx="74">
                  <c:v>3.0592941240068474E-2</c:v>
                </c:pt>
                <c:pt idx="75">
                  <c:v>2.9568227301775701E-2</c:v>
                </c:pt>
                <c:pt idx="76">
                  <c:v>2.8457057073699634E-2</c:v>
                </c:pt>
                <c:pt idx="77">
                  <c:v>2.7271300007608221E-2</c:v>
                </c:pt>
                <c:pt idx="78">
                  <c:v>2.6022392156829794E-2</c:v>
                </c:pt>
                <c:pt idx="79">
                  <c:v>2.4721165431865064E-2</c:v>
                </c:pt>
                <c:pt idx="80">
                  <c:v>2.3375687268761259E-2</c:v>
                </c:pt>
                <c:pt idx="81">
                  <c:v>2.1990256395686008E-2</c:v>
                </c:pt>
                <c:pt idx="82">
                  <c:v>2.0567205982903413E-2</c:v>
                </c:pt>
                <c:pt idx="83">
                  <c:v>1.9110321285502541E-2</c:v>
                </c:pt>
                <c:pt idx="84">
                  <c:v>1.7627200025790695E-2</c:v>
                </c:pt>
                <c:pt idx="85">
                  <c:v>1.6128977641986446E-2</c:v>
                </c:pt>
                <c:pt idx="86">
                  <c:v>1.4628437143961953E-2</c:v>
                </c:pt>
                <c:pt idx="87">
                  <c:v>1.3139145990832199E-2</c:v>
                </c:pt>
                <c:pt idx="88">
                  <c:v>1.1677239965813942E-2</c:v>
                </c:pt>
                <c:pt idx="89">
                  <c:v>1.0265027335261865E-2</c:v>
                </c:pt>
                <c:pt idx="90">
                  <c:v>8.9351660811072611E-3</c:v>
                </c:pt>
                <c:pt idx="91">
                  <c:v>7.7371099512459941E-3</c:v>
                </c:pt>
                <c:pt idx="92">
                  <c:v>6.7499468038326061E-3</c:v>
                </c:pt>
                <c:pt idx="93">
                  <c:v>6.1036333087894157E-3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65-4297-B176-77E5619B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7744"/>
        <c:axId val="1"/>
      </c:scatterChart>
      <c:valAx>
        <c:axId val="600797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8095460289686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402117513088641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7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49221183800623"/>
          <c:y val="0.93121693121693117"/>
          <c:w val="0.88317757009345799"/>
          <c:h val="0.984126984126984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Q+S Residuals</a:t>
            </a:r>
          </a:p>
        </c:rich>
      </c:tx>
      <c:layout>
        <c:manualLayout>
          <c:xMode val="edge"/>
          <c:yMode val="edge"/>
          <c:x val="0.35303298596229127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8984662793319"/>
          <c:y val="0.13192629133808559"/>
          <c:w val="0.80248894531929293"/>
          <c:h val="0.70184786991861536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(11)'!$AC$20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(11)'!$AC$21:$AC$933</c:f>
              <c:numCache>
                <c:formatCode>General</c:formatCode>
                <c:ptCount val="913"/>
                <c:pt idx="0">
                  <c:v>2.6268721728307624E-3</c:v>
                </c:pt>
                <c:pt idx="1">
                  <c:v>5.7510126157515329E-3</c:v>
                </c:pt>
                <c:pt idx="2">
                  <c:v>-7.2763004449125958E-3</c:v>
                </c:pt>
                <c:pt idx="3">
                  <c:v>-5.9393502439011696E-4</c:v>
                </c:pt>
                <c:pt idx="4">
                  <c:v>-6.3327771318885846E-4</c:v>
                </c:pt>
                <c:pt idx="5">
                  <c:v>-1.8780137989930605E-4</c:v>
                </c:pt>
                <c:pt idx="6">
                  <c:v>-3.0394582445442929E-3</c:v>
                </c:pt>
                <c:pt idx="7">
                  <c:v>-2.2039634770797331E-3</c:v>
                </c:pt>
                <c:pt idx="8">
                  <c:v>-1.6579152236215651E-3</c:v>
                </c:pt>
                <c:pt idx="9">
                  <c:v>-3.5590347591111949E-3</c:v>
                </c:pt>
                <c:pt idx="10">
                  <c:v>-3.7148808425729873E-5</c:v>
                </c:pt>
                <c:pt idx="11">
                  <c:v>-4.527580264117391E-3</c:v>
                </c:pt>
                <c:pt idx="12">
                  <c:v>-2.3117081105320583E-3</c:v>
                </c:pt>
                <c:pt idx="13">
                  <c:v>-2.7763841818342107E-3</c:v>
                </c:pt>
                <c:pt idx="14">
                  <c:v>1.6439254426616617E-3</c:v>
                </c:pt>
                <c:pt idx="15">
                  <c:v>-1.9330779252875047E-3</c:v>
                </c:pt>
                <c:pt idx="16">
                  <c:v>-7.9717458520552065E-4</c:v>
                </c:pt>
                <c:pt idx="17">
                  <c:v>8.2405679912594954E-4</c:v>
                </c:pt>
                <c:pt idx="18">
                  <c:v>-4.4171710101330655E-4</c:v>
                </c:pt>
                <c:pt idx="19">
                  <c:v>1.7738625068276989E-3</c:v>
                </c:pt>
                <c:pt idx="20">
                  <c:v>1.308683374682356E-3</c:v>
                </c:pt>
                <c:pt idx="21">
                  <c:v>1.8086833693272512E-3</c:v>
                </c:pt>
                <c:pt idx="22">
                  <c:v>4.707034453842858E-3</c:v>
                </c:pt>
                <c:pt idx="23">
                  <c:v>3.7798672590817518E-3</c:v>
                </c:pt>
                <c:pt idx="24">
                  <c:v>3.7286833776677374E-3</c:v>
                </c:pt>
                <c:pt idx="25">
                  <c:v>4.9015096738145095E-3</c:v>
                </c:pt>
                <c:pt idx="26">
                  <c:v>3.0327588998367884E-3</c:v>
                </c:pt>
                <c:pt idx="27">
                  <c:v>3.6055437172100302E-3</c:v>
                </c:pt>
                <c:pt idx="28">
                  <c:v>2.6543335479782444E-3</c:v>
                </c:pt>
                <c:pt idx="29">
                  <c:v>5.0031220399161906E-3</c:v>
                </c:pt>
                <c:pt idx="30">
                  <c:v>2.0461715308115434E-3</c:v>
                </c:pt>
                <c:pt idx="31">
                  <c:v>-1.0486763730760407E-4</c:v>
                </c:pt>
                <c:pt idx="32">
                  <c:v>4.5925887586381262E-4</c:v>
                </c:pt>
                <c:pt idx="33">
                  <c:v>1.1592588727322405E-3</c:v>
                </c:pt>
                <c:pt idx="34">
                  <c:v>3.3136163540975483E-6</c:v>
                </c:pt>
                <c:pt idx="35">
                  <c:v>2.4233515212058639E-3</c:v>
                </c:pt>
                <c:pt idx="36">
                  <c:v>2.1394227815955055E-3</c:v>
                </c:pt>
                <c:pt idx="37">
                  <c:v>-1.4528988893317864E-3</c:v>
                </c:pt>
                <c:pt idx="38">
                  <c:v>-6.2466206004113262E-3</c:v>
                </c:pt>
                <c:pt idx="39">
                  <c:v>5.8091867745842934E-4</c:v>
                </c:pt>
                <c:pt idx="40">
                  <c:v>-1.1240531376537528E-3</c:v>
                </c:pt>
                <c:pt idx="41">
                  <c:v>-3.8549654650656441E-3</c:v>
                </c:pt>
                <c:pt idx="42">
                  <c:v>-5.85015744060495E-5</c:v>
                </c:pt>
                <c:pt idx="43">
                  <c:v>3.975810952850066E-4</c:v>
                </c:pt>
                <c:pt idx="44">
                  <c:v>-1.0809694034534974E-3</c:v>
                </c:pt>
                <c:pt idx="45">
                  <c:v>-9.6424645390635541E-4</c:v>
                </c:pt>
                <c:pt idx="46">
                  <c:v>-1.8794704621504302E-3</c:v>
                </c:pt>
                <c:pt idx="47">
                  <c:v>-1.7794704646766427E-3</c:v>
                </c:pt>
                <c:pt idx="48">
                  <c:v>-1.2794704627557899E-3</c:v>
                </c:pt>
                <c:pt idx="49">
                  <c:v>1.8980117309494206E-3</c:v>
                </c:pt>
                <c:pt idx="50">
                  <c:v>3.598011731659554E-3</c:v>
                </c:pt>
                <c:pt idx="51">
                  <c:v>7.0469788118766516E-4</c:v>
                </c:pt>
                <c:pt idx="52">
                  <c:v>1.1046978856347305E-3</c:v>
                </c:pt>
                <c:pt idx="53">
                  <c:v>3.8046978829106119E-3</c:v>
                </c:pt>
                <c:pt idx="54">
                  <c:v>-3.7396611999400767E-4</c:v>
                </c:pt>
                <c:pt idx="55">
                  <c:v>6.2603388384769795E-4</c:v>
                </c:pt>
                <c:pt idx="56">
                  <c:v>7.3270769982338238E-4</c:v>
                </c:pt>
                <c:pt idx="57">
                  <c:v>1.0327076995207025E-3</c:v>
                </c:pt>
                <c:pt idx="58">
                  <c:v>4.6070273213414878E-4</c:v>
                </c:pt>
                <c:pt idx="59">
                  <c:v>3.5607027338570955E-3</c:v>
                </c:pt>
                <c:pt idx="60">
                  <c:v>1.1962463172349204E-3</c:v>
                </c:pt>
                <c:pt idx="61">
                  <c:v>1.1429858294577377E-3</c:v>
                </c:pt>
                <c:pt idx="62">
                  <c:v>3.0783529384555974E-3</c:v>
                </c:pt>
                <c:pt idx="63">
                  <c:v>9.0660492103977405E-4</c:v>
                </c:pt>
                <c:pt idx="64">
                  <c:v>4.004838637572946E-3</c:v>
                </c:pt>
                <c:pt idx="65">
                  <c:v>-1.4744341495937889E-3</c:v>
                </c:pt>
                <c:pt idx="66">
                  <c:v>4.7846786244493331E-3</c:v>
                </c:pt>
                <c:pt idx="67">
                  <c:v>4.2106722668130737E-3</c:v>
                </c:pt>
                <c:pt idx="68">
                  <c:v>5.0071415684803354E-3</c:v>
                </c:pt>
                <c:pt idx="69">
                  <c:v>9.7313698276779714E-4</c:v>
                </c:pt>
                <c:pt idx="70">
                  <c:v>6.3010530732139757E-3</c:v>
                </c:pt>
                <c:pt idx="71">
                  <c:v>-8.3350370852524822E-4</c:v>
                </c:pt>
                <c:pt idx="72">
                  <c:v>7.1989621626904199E-4</c:v>
                </c:pt>
                <c:pt idx="73">
                  <c:v>-5.1389132921645306E-3</c:v>
                </c:pt>
                <c:pt idx="74">
                  <c:v>1.8029191079282914E-4</c:v>
                </c:pt>
                <c:pt idx="75">
                  <c:v>5.8866765099103643E-4</c:v>
                </c:pt>
                <c:pt idx="76">
                  <c:v>-2.3012814472691684E-3</c:v>
                </c:pt>
                <c:pt idx="77">
                  <c:v>-1.0167561110424259E-3</c:v>
                </c:pt>
                <c:pt idx="78">
                  <c:v>-2.6384105356463267E-3</c:v>
                </c:pt>
                <c:pt idx="79">
                  <c:v>-7.0439778950509117E-3</c:v>
                </c:pt>
                <c:pt idx="80">
                  <c:v>-4.6594161820489241E-3</c:v>
                </c:pt>
                <c:pt idx="81">
                  <c:v>-3.973262152223371E-3</c:v>
                </c:pt>
                <c:pt idx="82">
                  <c:v>-5.1926474442791706E-4</c:v>
                </c:pt>
                <c:pt idx="83">
                  <c:v>-1.2926697607312243E-3</c:v>
                </c:pt>
                <c:pt idx="84">
                  <c:v>-6.069696226976954E-3</c:v>
                </c:pt>
                <c:pt idx="85">
                  <c:v>-4.8722718390238964E-4</c:v>
                </c:pt>
                <c:pt idx="86">
                  <c:v>1.2089126044115862E-3</c:v>
                </c:pt>
                <c:pt idx="87">
                  <c:v>1.9466631058941385E-3</c:v>
                </c:pt>
                <c:pt idx="88">
                  <c:v>8.6485397041859147E-4</c:v>
                </c:pt>
                <c:pt idx="89">
                  <c:v>-2.9278943257962757E-3</c:v>
                </c:pt>
                <c:pt idx="90">
                  <c:v>1.807330736525406E-3</c:v>
                </c:pt>
                <c:pt idx="91">
                  <c:v>-1.1694833427284557E-3</c:v>
                </c:pt>
                <c:pt idx="92">
                  <c:v>8.5900968116735948E-4</c:v>
                </c:pt>
                <c:pt idx="93">
                  <c:v>3.1864203512279449E-5</c:v>
                </c:pt>
                <c:pt idx="94">
                  <c:v>1.5146484565939818E-3</c:v>
                </c:pt>
                <c:pt idx="95">
                  <c:v>1.7502393070494282E-3</c:v>
                </c:pt>
                <c:pt idx="96">
                  <c:v>2.573626104714552E-3</c:v>
                </c:pt>
                <c:pt idx="97">
                  <c:v>3.0939743239418033E-3</c:v>
                </c:pt>
                <c:pt idx="98">
                  <c:v>4.3285357427848628E-4</c:v>
                </c:pt>
                <c:pt idx="99">
                  <c:v>4.0918656308489981E-3</c:v>
                </c:pt>
                <c:pt idx="100">
                  <c:v>2.1508888526106003E-3</c:v>
                </c:pt>
                <c:pt idx="101">
                  <c:v>5.1345084082426648E-4</c:v>
                </c:pt>
                <c:pt idx="102">
                  <c:v>1.1944617673692939E-3</c:v>
                </c:pt>
                <c:pt idx="103">
                  <c:v>2.6123813689715655E-3</c:v>
                </c:pt>
                <c:pt idx="104">
                  <c:v>3.6758140862256546E-3</c:v>
                </c:pt>
                <c:pt idx="105">
                  <c:v>2.0904000989199409E-4</c:v>
                </c:pt>
                <c:pt idx="106">
                  <c:v>8.694471150626007E-4</c:v>
                </c:pt>
                <c:pt idx="107">
                  <c:v>3.5434576676953572E-5</c:v>
                </c:pt>
                <c:pt idx="108">
                  <c:v>-5.1689916596447602E-4</c:v>
                </c:pt>
                <c:pt idx="109">
                  <c:v>-5.2420330494519843E-4</c:v>
                </c:pt>
                <c:pt idx="110">
                  <c:v>-3.4203299133745563E-5</c:v>
                </c:pt>
                <c:pt idx="111">
                  <c:v>4.7579669889650719E-4</c:v>
                </c:pt>
                <c:pt idx="112">
                  <c:v>-6.5722989708192139E-4</c:v>
                </c:pt>
                <c:pt idx="113">
                  <c:v>-5.6722989571753382E-4</c:v>
                </c:pt>
                <c:pt idx="114">
                  <c:v>-4.5722989485838875E-4</c:v>
                </c:pt>
                <c:pt idx="115">
                  <c:v>-6.5883217933758106E-3</c:v>
                </c:pt>
                <c:pt idx="116">
                  <c:v>-2.6165782781067369E-3</c:v>
                </c:pt>
                <c:pt idx="117">
                  <c:v>-7.1657827517307079E-4</c:v>
                </c:pt>
                <c:pt idx="118">
                  <c:v>1.5568166361660599E-3</c:v>
                </c:pt>
                <c:pt idx="119">
                  <c:v>-4.6658954285964255E-5</c:v>
                </c:pt>
                <c:pt idx="120">
                  <c:v>7.533410400562511E-4</c:v>
                </c:pt>
                <c:pt idx="121">
                  <c:v>2.2533410458188095E-3</c:v>
                </c:pt>
                <c:pt idx="122">
                  <c:v>-1.9904185593243133E-3</c:v>
                </c:pt>
                <c:pt idx="123">
                  <c:v>-1.4212762913384629E-3</c:v>
                </c:pt>
                <c:pt idx="124">
                  <c:v>2.1436206823133991E-3</c:v>
                </c:pt>
                <c:pt idx="125">
                  <c:v>-3.1465758301328639E-4</c:v>
                </c:pt>
                <c:pt idx="126">
                  <c:v>4.1550174251917676E-4</c:v>
                </c:pt>
                <c:pt idx="127">
                  <c:v>1.0814369899160778E-3</c:v>
                </c:pt>
                <c:pt idx="128">
                  <c:v>4.140318912617888E-4</c:v>
                </c:pt>
                <c:pt idx="129">
                  <c:v>8.1403189570885409E-4</c:v>
                </c:pt>
                <c:pt idx="130">
                  <c:v>1.1140318954061743E-3</c:v>
                </c:pt>
                <c:pt idx="131">
                  <c:v>1.2706338668198973E-3</c:v>
                </c:pt>
                <c:pt idx="132">
                  <c:v>3.1965864582605037E-3</c:v>
                </c:pt>
                <c:pt idx="133">
                  <c:v>1.1392897328431385E-3</c:v>
                </c:pt>
                <c:pt idx="134">
                  <c:v>-2.5290473111998051E-3</c:v>
                </c:pt>
                <c:pt idx="135">
                  <c:v>-2.2490473109972424E-3</c:v>
                </c:pt>
                <c:pt idx="136">
                  <c:v>-2.1290473067527398E-3</c:v>
                </c:pt>
                <c:pt idx="137">
                  <c:v>-8.3382251742992776E-3</c:v>
                </c:pt>
                <c:pt idx="138">
                  <c:v>-2.4368884142981089E-2</c:v>
                </c:pt>
                <c:pt idx="139">
                  <c:v>-2.242709314242386E-2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A9-44FE-B8C8-C963CBB3A6C1}"/>
            </c:ext>
          </c:extLst>
        </c:ser>
        <c:ser>
          <c:idx val="8"/>
          <c:order val="1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(11)'!$CI$2:$CI$95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(11)'!$CL$2:$CL$95</c:f>
              <c:numCache>
                <c:formatCode>General</c:formatCode>
                <c:ptCount val="94"/>
                <c:pt idx="0">
                  <c:v>-1.5290442386050023E-3</c:v>
                </c:pt>
                <c:pt idx="1">
                  <c:v>-1.9451008921342768E-3</c:v>
                </c:pt>
                <c:pt idx="2">
                  <c:v>-2.3219736139032457E-3</c:v>
                </c:pt>
                <c:pt idx="3">
                  <c:v>-2.6561643722833451E-3</c:v>
                </c:pt>
                <c:pt idx="4">
                  <c:v>-2.9401457332136954E-3</c:v>
                </c:pt>
                <c:pt idx="5">
                  <c:v>-3.1631713464718996E-3</c:v>
                </c:pt>
                <c:pt idx="6">
                  <c:v>-3.3131871664448037E-3</c:v>
                </c:pt>
                <c:pt idx="7">
                  <c:v>-3.3771872591691733E-3</c:v>
                </c:pt>
                <c:pt idx="8">
                  <c:v>-3.3389044873771792E-3</c:v>
                </c:pt>
                <c:pt idx="9">
                  <c:v>-3.1750424380489885E-3</c:v>
                </c:pt>
                <c:pt idx="10">
                  <c:v>-2.8508814709460903E-3</c:v>
                </c:pt>
                <c:pt idx="11">
                  <c:v>-2.3128277866008777E-3</c:v>
                </c:pt>
                <c:pt idx="12">
                  <c:v>-1.4735625828789982E-3</c:v>
                </c:pt>
                <c:pt idx="13">
                  <c:v>-1.9338087739844201E-4</c:v>
                </c:pt>
                <c:pt idx="14">
                  <c:v>1.5315927371719186E-3</c:v>
                </c:pt>
                <c:pt idx="15">
                  <c:v>2.9089008946034446E-3</c:v>
                </c:pt>
                <c:pt idx="16">
                  <c:v>3.3657917232052356E-3</c:v>
                </c:pt>
                <c:pt idx="17">
                  <c:v>3.2757450521705977E-3</c:v>
                </c:pt>
                <c:pt idx="18">
                  <c:v>2.9389387754060223E-3</c:v>
                </c:pt>
                <c:pt idx="19">
                  <c:v>2.4831771889705216E-3</c:v>
                </c:pt>
                <c:pt idx="20">
                  <c:v>1.9686067699444154E-3</c:v>
                </c:pt>
                <c:pt idx="21">
                  <c:v>1.4271273483552518E-3</c:v>
                </c:pt>
                <c:pt idx="22">
                  <c:v>8.7688823480388406E-4</c:v>
                </c:pt>
                <c:pt idx="23">
                  <c:v>3.2950708785747931E-4</c:v>
                </c:pt>
                <c:pt idx="24">
                  <c:v>-2.0506030119276964E-4</c:v>
                </c:pt>
                <c:pt idx="25">
                  <c:v>-7.168408754724305E-4</c:v>
                </c:pt>
                <c:pt idx="26">
                  <c:v>-1.1973361834767017E-3</c:v>
                </c:pt>
                <c:pt idx="27">
                  <c:v>-1.641507192886324E-3</c:v>
                </c:pt>
                <c:pt idx="28">
                  <c:v>-2.047479362677654E-3</c:v>
                </c:pt>
                <c:pt idx="29">
                  <c:v>-2.4136854325144674E-3</c:v>
                </c:pt>
                <c:pt idx="30">
                  <c:v>-2.7356411602726298E-3</c:v>
                </c:pt>
                <c:pt idx="31">
                  <c:v>-3.0048091574680687E-3</c:v>
                </c:pt>
                <c:pt idx="32">
                  <c:v>-3.2099362615350645E-3</c:v>
                </c:pt>
                <c:pt idx="33">
                  <c:v>-3.3387955375559085E-3</c:v>
                </c:pt>
                <c:pt idx="34">
                  <c:v>-3.3778439211611115E-3</c:v>
                </c:pt>
                <c:pt idx="35">
                  <c:v>-3.3093595275973595E-3</c:v>
                </c:pt>
                <c:pt idx="36">
                  <c:v>-3.1075379096327325E-3</c:v>
                </c:pt>
                <c:pt idx="37">
                  <c:v>-2.7336653451903651E-3</c:v>
                </c:pt>
                <c:pt idx="38">
                  <c:v>-2.1271805174180648E-3</c:v>
                </c:pt>
                <c:pt idx="39">
                  <c:v>-1.1881222584853863E-3</c:v>
                </c:pt>
                <c:pt idx="40">
                  <c:v>2.2855244544845943E-4</c:v>
                </c:pt>
                <c:pt idx="41">
                  <c:v>1.9722821919655499E-3</c:v>
                </c:pt>
                <c:pt idx="42">
                  <c:v>3.1079725517206115E-3</c:v>
                </c:pt>
                <c:pt idx="43">
                  <c:v>3.3782917317690948E-3</c:v>
                </c:pt>
                <c:pt idx="44">
                  <c:v>3.2044713592462091E-3</c:v>
                </c:pt>
                <c:pt idx="45">
                  <c:v>2.8281095313648272E-3</c:v>
                </c:pt>
                <c:pt idx="46">
                  <c:v>2.3527128028511947E-3</c:v>
                </c:pt>
                <c:pt idx="47">
                  <c:v>1.8287472322354936E-3</c:v>
                </c:pt>
                <c:pt idx="48">
                  <c:v>1.2835975392077787E-3</c:v>
                </c:pt>
                <c:pt idx="49">
                  <c:v>7.3311764545073662E-4</c:v>
                </c:pt>
                <c:pt idx="50">
                  <c:v>1.8812308560879965E-4</c:v>
                </c:pt>
                <c:pt idx="51">
                  <c:v>-3.4143357222552264E-4</c:v>
                </c:pt>
                <c:pt idx="52">
                  <c:v>-8.4573993916896046E-4</c:v>
                </c:pt>
                <c:pt idx="53">
                  <c:v>-1.3170679032253685E-3</c:v>
                </c:pt>
                <c:pt idx="54">
                  <c:v>-1.7513579847703924E-3</c:v>
                </c:pt>
                <c:pt idx="55">
                  <c:v>-2.1471576920766428E-3</c:v>
                </c:pt>
                <c:pt idx="56">
                  <c:v>-2.5023970405701418E-3</c:v>
                </c:pt>
                <c:pt idx="57">
                  <c:v>-2.8115255480616634E-3</c:v>
                </c:pt>
                <c:pt idx="58">
                  <c:v>-3.0650998954012982E-3</c:v>
                </c:pt>
                <c:pt idx="59">
                  <c:v>-3.251494489320285E-3</c:v>
                </c:pt>
                <c:pt idx="60">
                  <c:v>-3.3582884623972963E-3</c:v>
                </c:pt>
                <c:pt idx="61">
                  <c:v>-3.3711953025511248E-3</c:v>
                </c:pt>
                <c:pt idx="62">
                  <c:v>-3.270768846551711E-3</c:v>
                </c:pt>
                <c:pt idx="63">
                  <c:v>-3.0283868257137145E-3</c:v>
                </c:pt>
                <c:pt idx="64">
                  <c:v>-2.6007526786479859E-3</c:v>
                </c:pt>
                <c:pt idx="65">
                  <c:v>-1.9191677502879796E-3</c:v>
                </c:pt>
                <c:pt idx="66">
                  <c:v>-8.6938631470130233E-4</c:v>
                </c:pt>
                <c:pt idx="67">
                  <c:v>6.8018813365613236E-4</c:v>
                </c:pt>
                <c:pt idx="68">
                  <c:v>2.3646434087031334E-3</c:v>
                </c:pt>
                <c:pt idx="69">
                  <c:v>3.2446904998362307E-3</c:v>
                </c:pt>
                <c:pt idx="70">
                  <c:v>3.3620721247668802E-3</c:v>
                </c:pt>
                <c:pt idx="71">
                  <c:v>3.120001396374411E-3</c:v>
                </c:pt>
                <c:pt idx="72">
                  <c:v>2.7107624764131423E-3</c:v>
                </c:pt>
                <c:pt idx="73">
                  <c:v>2.2190409833195554E-3</c:v>
                </c:pt>
                <c:pt idx="74">
                  <c:v>1.6874990350699375E-3</c:v>
                </c:pt>
                <c:pt idx="75">
                  <c:v>1.139729033253841E-3</c:v>
                </c:pt>
                <c:pt idx="76">
                  <c:v>5.897237035943333E-4</c:v>
                </c:pt>
                <c:pt idx="77">
                  <c:v>4.779257594385733E-5</c:v>
                </c:pt>
                <c:pt idx="78">
                  <c:v>-4.7606999085147294E-4</c:v>
                </c:pt>
                <c:pt idx="79">
                  <c:v>-9.7236380929596365E-4</c:v>
                </c:pt>
                <c:pt idx="80">
                  <c:v>-1.4342531090032443E-3</c:v>
                </c:pt>
                <c:pt idx="81">
                  <c:v>-1.8585821958470227E-3</c:v>
                </c:pt>
                <c:pt idx="82">
                  <c:v>-2.2440848946384023E-3</c:v>
                </c:pt>
                <c:pt idx="83">
                  <c:v>-2.5879801672930485E-3</c:v>
                </c:pt>
                <c:pt idx="84">
                  <c:v>-2.883625059385179E-3</c:v>
                </c:pt>
                <c:pt idx="85">
                  <c:v>-3.1208022026018318E-3</c:v>
                </c:pt>
                <c:pt idx="86">
                  <c:v>-3.2876214955978125E-3</c:v>
                </c:pt>
                <c:pt idx="87">
                  <c:v>-3.3713929708420356E-3</c:v>
                </c:pt>
                <c:pt idx="88">
                  <c:v>-3.3568503960263872E-3</c:v>
                </c:pt>
                <c:pt idx="89">
                  <c:v>-3.2225519815621047E-3</c:v>
                </c:pt>
                <c:pt idx="90">
                  <c:v>-2.9367052197242336E-3</c:v>
                </c:pt>
                <c:pt idx="91">
                  <c:v>-2.4507200925033665E-3</c:v>
                </c:pt>
                <c:pt idx="92">
                  <c:v>-1.6863673198151941E-3</c:v>
                </c:pt>
                <c:pt idx="93">
                  <c:v>-5.1453788709113506E-4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A9-44FE-B8C8-C963CBB3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0688"/>
        <c:axId val="1"/>
      </c:scatterChart>
      <c:valAx>
        <c:axId val="600780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1650073678583"/>
              <c:y val="0.881267598806085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3694485418874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06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152410575427683"/>
          <c:y val="0.93139841688654357"/>
          <c:w val="0.6811819595645412"/>
          <c:h val="0.98416886543535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227547400864442"/>
          <c:w val="0.81152771418618908"/>
          <c:h val="0.70106001224581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25-43AD-87F6-6ED37B6F598D}"/>
            </c:ext>
          </c:extLst>
        </c:ser>
        <c:ser>
          <c:idx val="1"/>
          <c:order val="1"/>
          <c:tx>
            <c:strRef>
              <c:f>'A (11)'!$I$20:$I$20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(11)'!$I$21:$I$933</c:f>
              <c:numCache>
                <c:formatCode>General</c:formatCode>
                <c:ptCount val="913"/>
                <c:pt idx="45">
                  <c:v>-1.3177600005292334E-2</c:v>
                </c:pt>
                <c:pt idx="138">
                  <c:v>-1.5345400002843235E-2</c:v>
                </c:pt>
                <c:pt idx="139">
                  <c:v>-1.3581999999587424E-2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25-43AD-87F6-6ED37B6F598D}"/>
            </c:ext>
          </c:extLst>
        </c:ser>
        <c:ser>
          <c:idx val="3"/>
          <c:order val="2"/>
          <c:tx>
            <c:strRef>
              <c:f>'A (11)'!$J$20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25-43AD-87F6-6ED37B6F598D}"/>
            </c:ext>
          </c:extLst>
        </c:ser>
        <c:ser>
          <c:idx val="4"/>
          <c:order val="3"/>
          <c:tx>
            <c:strRef>
              <c:f>'A (11)'!$K$20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  <c:pt idx="137">
                  <c:v>4.3404000025475398E-3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25-43AD-87F6-6ED37B6F598D}"/>
            </c:ext>
          </c:extLst>
        </c:ser>
        <c:ser>
          <c:idx val="6"/>
          <c:order val="4"/>
          <c:tx>
            <c:strRef>
              <c:f>'A (11)'!$N$20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25-43AD-87F6-6ED37B6F598D}"/>
            </c:ext>
          </c:extLst>
        </c:ser>
        <c:ser>
          <c:idx val="8"/>
          <c:order val="5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(11)'!$BR$2:$BR$95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(11)'!$BS$2:$BS$95</c:f>
              <c:numCache>
                <c:formatCode>General</c:formatCode>
                <c:ptCount val="94"/>
                <c:pt idx="0">
                  <c:v>2.0306357187826349E-2</c:v>
                </c:pt>
                <c:pt idx="1">
                  <c:v>2.0051539401940797E-2</c:v>
                </c:pt>
                <c:pt idx="2">
                  <c:v>1.9740970053573025E-2</c:v>
                </c:pt>
                <c:pt idx="3">
                  <c:v>1.9375103043575429E-2</c:v>
                </c:pt>
                <c:pt idx="4">
                  <c:v>1.8954367179087363E-2</c:v>
                </c:pt>
                <c:pt idx="5">
                  <c:v>1.8479164149770855E-2</c:v>
                </c:pt>
                <c:pt idx="6">
                  <c:v>1.7949870219265376E-2</c:v>
                </c:pt>
                <c:pt idx="7">
                  <c:v>1.7366841842651675E-2</c:v>
                </c:pt>
                <c:pt idx="8">
                  <c:v>1.6730425196056574E-2</c:v>
                </c:pt>
                <c:pt idx="9">
                  <c:v>1.6040969381188007E-2</c:v>
                </c:pt>
                <c:pt idx="10">
                  <c:v>1.5298842868034807E-2</c:v>
                </c:pt>
                <c:pt idx="11">
                  <c:v>1.450445258860656E-2</c:v>
                </c:pt>
                <c:pt idx="12">
                  <c:v>1.3658265020395802E-2</c:v>
                </c:pt>
                <c:pt idx="13">
                  <c:v>1.2760828626729953E-2</c:v>
                </c:pt>
                <c:pt idx="14">
                  <c:v>1.1812797175554429E-2</c:v>
                </c:pt>
                <c:pt idx="15">
                  <c:v>1.0814953754731998E-2</c:v>
                </c:pt>
                <c:pt idx="16">
                  <c:v>9.7682357457833172E-3</c:v>
                </c:pt>
                <c:pt idx="17">
                  <c:v>8.6737615987199992E-3</c:v>
                </c:pt>
                <c:pt idx="18">
                  <c:v>7.5328609386765763E-3</c:v>
                </c:pt>
                <c:pt idx="19">
                  <c:v>6.3471102803476925E-3</c:v>
                </c:pt>
                <c:pt idx="20">
                  <c:v>5.1183773612141041E-3</c:v>
                </c:pt>
                <c:pt idx="21">
                  <c:v>3.8488777546530906E-3</c:v>
                </c:pt>
                <c:pt idx="22">
                  <c:v>2.5412479297392057E-3</c:v>
                </c:pt>
                <c:pt idx="23">
                  <c:v>1.1986392792016388E-3</c:v>
                </c:pt>
                <c:pt idx="24">
                  <c:v>-1.7516205527398632E-4</c:v>
                </c:pt>
                <c:pt idx="25">
                  <c:v>-1.5755841771977197E-3</c:v>
                </c:pt>
                <c:pt idx="26">
                  <c:v>-2.9970804930640749E-3</c:v>
                </c:pt>
                <c:pt idx="27">
                  <c:v>-4.4328929641541046E-3</c:v>
                </c:pt>
                <c:pt idx="28">
                  <c:v>-5.8747515754679625E-3</c:v>
                </c:pt>
                <c:pt idx="29">
                  <c:v>-7.3124836247576951E-3</c:v>
                </c:pt>
                <c:pt idx="30">
                  <c:v>-8.7334910939675485E-3</c:v>
                </c:pt>
                <c:pt idx="31">
                  <c:v>-1.0122035942284741E-2</c:v>
                </c:pt>
                <c:pt idx="32">
                  <c:v>-1.1458259177958733E-2</c:v>
                </c:pt>
                <c:pt idx="33">
                  <c:v>-1.2716868262171905E-2</c:v>
                </c:pt>
                <c:pt idx="34">
                  <c:v>-1.3865493342268571E-2</c:v>
                </c:pt>
                <c:pt idx="35">
                  <c:v>-1.4862887735351465E-2</c:v>
                </c:pt>
                <c:pt idx="36">
                  <c:v>-1.5657483523556878E-2</c:v>
                </c:pt>
                <c:pt idx="37">
                  <c:v>-1.6187303508870793E-2</c:v>
                </c:pt>
                <c:pt idx="38">
                  <c:v>-1.6382706354948567E-2</c:v>
                </c:pt>
                <c:pt idx="39">
                  <c:v>-1.6173466989567651E-2</c:v>
                </c:pt>
                <c:pt idx="40">
                  <c:v>-1.5500657908769807E-2</c:v>
                </c:pt>
                <c:pt idx="41">
                  <c:v>-1.4331425983475282E-2</c:v>
                </c:pt>
                <c:pt idx="42">
                  <c:v>-1.2671916247017655E-2</c:v>
                </c:pt>
                <c:pt idx="43">
                  <c:v>-1.0572416240183024E-2</c:v>
                </c:pt>
                <c:pt idx="44">
                  <c:v>-8.1211563835710196E-3</c:v>
                </c:pt>
                <c:pt idx="45">
                  <c:v>-5.428393359834853E-3</c:v>
                </c:pt>
                <c:pt idx="46">
                  <c:v>-2.6069571593733687E-3</c:v>
                </c:pt>
                <c:pt idx="47">
                  <c:v>2.438138139942668E-4</c:v>
                </c:pt>
                <c:pt idx="48">
                  <c:v>3.0468134070904471E-3</c:v>
                </c:pt>
                <c:pt idx="49">
                  <c:v>5.7486276766036213E-3</c:v>
                </c:pt>
                <c:pt idx="50">
                  <c:v>8.3162237696537619E-3</c:v>
                </c:pt>
                <c:pt idx="51">
                  <c:v>1.0731758521950973E-2</c:v>
                </c:pt>
                <c:pt idx="52">
                  <c:v>1.2987535240789803E-2</c:v>
                </c:pt>
                <c:pt idx="53">
                  <c:v>1.5082046931563706E-2</c:v>
                </c:pt>
                <c:pt idx="54">
                  <c:v>1.7017267076609853E-2</c:v>
                </c:pt>
                <c:pt idx="55">
                  <c:v>1.8796971633510268E-2</c:v>
                </c:pt>
                <c:pt idx="56">
                  <c:v>2.0425778272580842E-2</c:v>
                </c:pt>
                <c:pt idx="57">
                  <c:v>2.1908628312008557E-2</c:v>
                </c:pt>
                <c:pt idx="58">
                  <c:v>2.3250517260650631E-2</c:v>
                </c:pt>
                <c:pt idx="59">
                  <c:v>2.4456354635712566E-2</c:v>
                </c:pt>
                <c:pt idx="60">
                  <c:v>2.5530887730223918E-2</c:v>
                </c:pt>
                <c:pt idx="61">
                  <c:v>2.6478657391194475E-2</c:v>
                </c:pt>
                <c:pt idx="62">
                  <c:v>2.7303971905330484E-2</c:v>
                </c:pt>
                <c:pt idx="63">
                  <c:v>2.8010893440922374E-2</c:v>
                </c:pt>
                <c:pt idx="64">
                  <c:v>2.8603234545574275E-2</c:v>
                </c:pt>
                <c:pt idx="65">
                  <c:v>2.9084562813145053E-2</c:v>
                </c:pt>
                <c:pt idx="66">
                  <c:v>2.9458211640778352E-2</c:v>
                </c:pt>
                <c:pt idx="67">
                  <c:v>2.9727294788750535E-2</c:v>
                </c:pt>
                <c:pt idx="68">
                  <c:v>2.9894722516870056E-2</c:v>
                </c:pt>
                <c:pt idx="69">
                  <c:v>2.9963217419686494E-2</c:v>
                </c:pt>
                <c:pt idx="70">
                  <c:v>2.9935328623088387E-2</c:v>
                </c:pt>
                <c:pt idx="71">
                  <c:v>2.9813443614337562E-2</c:v>
                </c:pt>
                <c:pt idx="72">
                  <c:v>2.9599797550203141E-2</c:v>
                </c:pt>
                <c:pt idx="73">
                  <c:v>2.9296480351035849E-2</c:v>
                </c:pt>
                <c:pt idx="74">
                  <c:v>2.8905442204998535E-2</c:v>
                </c:pt>
                <c:pt idx="75">
                  <c:v>2.8428498268521861E-2</c:v>
                </c:pt>
                <c:pt idx="76">
                  <c:v>2.7867333370105302E-2</c:v>
                </c:pt>
                <c:pt idx="77">
                  <c:v>2.7223507431664365E-2</c:v>
                </c:pt>
                <c:pt idx="78">
                  <c:v>2.6498462147681267E-2</c:v>
                </c:pt>
                <c:pt idx="79">
                  <c:v>2.5693529241161028E-2</c:v>
                </c:pt>
                <c:pt idx="80">
                  <c:v>2.4809940377764503E-2</c:v>
                </c:pt>
                <c:pt idx="81">
                  <c:v>2.3848838591533032E-2</c:v>
                </c:pt>
                <c:pt idx="82">
                  <c:v>2.2811290877541815E-2</c:v>
                </c:pt>
                <c:pt idx="83">
                  <c:v>2.1698301452795589E-2</c:v>
                </c:pt>
                <c:pt idx="84">
                  <c:v>2.0510825085175873E-2</c:v>
                </c:pt>
                <c:pt idx="85">
                  <c:v>1.9249779844588276E-2</c:v>
                </c:pt>
                <c:pt idx="86">
                  <c:v>1.7916058639559765E-2</c:v>
                </c:pt>
                <c:pt idx="87">
                  <c:v>1.6510538961674235E-2</c:v>
                </c:pt>
                <c:pt idx="88">
                  <c:v>1.5034090361840328E-2</c:v>
                </c:pt>
                <c:pt idx="89">
                  <c:v>1.3487579316823969E-2</c:v>
                </c:pt>
                <c:pt idx="90">
                  <c:v>1.1871871300831494E-2</c:v>
                </c:pt>
                <c:pt idx="91">
                  <c:v>1.018783004374936E-2</c:v>
                </c:pt>
                <c:pt idx="92">
                  <c:v>8.4363141236478006E-3</c:v>
                </c:pt>
                <c:pt idx="93">
                  <c:v>6.6181711958805504E-3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25-43AD-87F6-6ED37B6F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5768"/>
        <c:axId val="1"/>
      </c:scatterChart>
      <c:valAx>
        <c:axId val="600775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8095460289686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402117513088641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57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49221183800623"/>
          <c:y val="0.93121693121693117"/>
          <c:w val="0.88317757009345799"/>
          <c:h val="0.984126984126984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40051047190529754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24496786621584"/>
          <c:y val="0.14814859468012961"/>
          <c:w val="0.84821481398901744"/>
          <c:h val="0.65740938889307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81-410C-82FD-728725FC5D9F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(old)'!$I$21:$I$933</c:f>
              <c:numCache>
                <c:formatCode>General</c:formatCode>
                <c:ptCount val="913"/>
                <c:pt idx="38">
                  <c:v>-3.9891099993837997E-2</c:v>
                </c:pt>
                <c:pt idx="47">
                  <c:v>-1.3387300001340918E-2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81-410C-82FD-728725FC5D9F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(old)'!$J$21:$J$933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7">
                  <c:v>6.3723200000822544E-2</c:v>
                </c:pt>
                <c:pt idx="88">
                  <c:v>6.549625000479864E-2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9">
                  <c:v>8.0735800009279046E-2</c:v>
                </c:pt>
                <c:pt idx="110">
                  <c:v>8.0941100008203648E-2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81-410C-82FD-728725FC5D9F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(old)'!$K$21:$K$933</c:f>
              <c:numCache>
                <c:formatCode>General</c:formatCode>
                <c:ptCount val="913"/>
                <c:pt idx="75">
                  <c:v>3.1968750001396984E-2</c:v>
                </c:pt>
                <c:pt idx="79">
                  <c:v>5.3908250003587455E-2</c:v>
                </c:pt>
                <c:pt idx="80">
                  <c:v>5.3850900003453717E-2</c:v>
                </c:pt>
                <c:pt idx="85">
                  <c:v>6.2874300005205441E-2</c:v>
                </c:pt>
                <c:pt idx="86">
                  <c:v>5.8099250003579073E-2</c:v>
                </c:pt>
                <c:pt idx="89">
                  <c:v>6.680659999983618E-2</c:v>
                </c:pt>
                <c:pt idx="94">
                  <c:v>7.1760150000045542E-2</c:v>
                </c:pt>
                <c:pt idx="95">
                  <c:v>7.1080500005336944E-2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7">
                  <c:v>7.6878700005181599E-2</c:v>
                </c:pt>
                <c:pt idx="108">
                  <c:v>7.8009000004385598E-2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81-410C-82FD-728725FC5D9F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(old)'!$L$21:$L$933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81-410C-82FD-728725FC5D9F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(old)'!$M$21:$M$933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81-410C-82FD-728725FC5D9F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(old)'!$N$21:$N$933</c:f>
              <c:numCache>
                <c:formatCode>General</c:formatCode>
                <c:ptCount val="913"/>
                <c:pt idx="75">
                  <c:v>3.1968750001396984E-2</c:v>
                </c:pt>
                <c:pt idx="95">
                  <c:v>7.1080500005336944E-2</c:v>
                </c:pt>
                <c:pt idx="111">
                  <c:v>8.4043750001001172E-2</c:v>
                </c:pt>
                <c:pt idx="112">
                  <c:v>8.2168300003104378E-2</c:v>
                </c:pt>
                <c:pt idx="114">
                  <c:v>8.3168300006946083E-2</c:v>
                </c:pt>
                <c:pt idx="115">
                  <c:v>8.2042750000255182E-2</c:v>
                </c:pt>
                <c:pt idx="117">
                  <c:v>8.2242750002478715E-2</c:v>
                </c:pt>
                <c:pt idx="119">
                  <c:v>8.1242000000202097E-2</c:v>
                </c:pt>
                <c:pt idx="120">
                  <c:v>8.3142000003135763E-2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81-410C-82FD-728725FC5D9F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(old)'!$O$21:$O$933</c:f>
              <c:numCache>
                <c:formatCode>General</c:formatCode>
                <c:ptCount val="913"/>
                <c:pt idx="0">
                  <c:v>-3.5112776089866592E-2</c:v>
                </c:pt>
                <c:pt idx="1">
                  <c:v>-3.5112372923744362E-2</c:v>
                </c:pt>
                <c:pt idx="2">
                  <c:v>-3.4835800963893118E-2</c:v>
                </c:pt>
                <c:pt idx="3">
                  <c:v>-3.4343131962525447E-2</c:v>
                </c:pt>
                <c:pt idx="4">
                  <c:v>-3.4296767858468753E-2</c:v>
                </c:pt>
                <c:pt idx="5">
                  <c:v>-3.4295558360102056E-2</c:v>
                </c:pt>
                <c:pt idx="6">
                  <c:v>-3.4293139363368662E-2</c:v>
                </c:pt>
                <c:pt idx="7">
                  <c:v>-3.3550507366217071E-2</c:v>
                </c:pt>
                <c:pt idx="8">
                  <c:v>-3.3541637711527961E-2</c:v>
                </c:pt>
                <c:pt idx="9">
                  <c:v>-3.3539218714794573E-2</c:v>
                </c:pt>
                <c:pt idx="10">
                  <c:v>-3.3287643054521719E-2</c:v>
                </c:pt>
                <c:pt idx="11">
                  <c:v>-3.2760301766642089E-2</c:v>
                </c:pt>
                <c:pt idx="12">
                  <c:v>-3.2547430054103522E-2</c:v>
                </c:pt>
                <c:pt idx="13">
                  <c:v>-3.2540576230025577E-2</c:v>
                </c:pt>
                <c:pt idx="14">
                  <c:v>-3.0081666050531787E-2</c:v>
                </c:pt>
                <c:pt idx="15">
                  <c:v>-3.0074812226453841E-2</c:v>
                </c:pt>
                <c:pt idx="16">
                  <c:v>-2.9997807497107502E-2</c:v>
                </c:pt>
                <c:pt idx="17">
                  <c:v>-2.9397896307226085E-2</c:v>
                </c:pt>
                <c:pt idx="18">
                  <c:v>-2.9391042483148139E-2</c:v>
                </c:pt>
                <c:pt idx="19">
                  <c:v>-2.9221309545688412E-2</c:v>
                </c:pt>
                <c:pt idx="20">
                  <c:v>-2.9203167070187965E-2</c:v>
                </c:pt>
                <c:pt idx="21">
                  <c:v>-2.6834969268196406E-2</c:v>
                </c:pt>
                <c:pt idx="22">
                  <c:v>-2.6834969268196406E-2</c:v>
                </c:pt>
                <c:pt idx="23">
                  <c:v>-2.6779735509450606E-2</c:v>
                </c:pt>
                <c:pt idx="24">
                  <c:v>-2.6775300682106051E-2</c:v>
                </c:pt>
                <c:pt idx="25">
                  <c:v>-2.677288168537266E-2</c:v>
                </c:pt>
                <c:pt idx="26">
                  <c:v>-2.6768446858028105E-2</c:v>
                </c:pt>
                <c:pt idx="27">
                  <c:v>-2.6730549242538284E-2</c:v>
                </c:pt>
                <c:pt idx="28">
                  <c:v>-2.6726114415193729E-2</c:v>
                </c:pt>
                <c:pt idx="29">
                  <c:v>-2.6723695418460338E-2</c:v>
                </c:pt>
                <c:pt idx="30">
                  <c:v>-2.6721276421726944E-2</c:v>
                </c:pt>
                <c:pt idx="31">
                  <c:v>-2.4432502345815118E-2</c:v>
                </c:pt>
                <c:pt idx="32">
                  <c:v>-2.4326066489545835E-2</c:v>
                </c:pt>
                <c:pt idx="33">
                  <c:v>-2.432163166220128E-2</c:v>
                </c:pt>
                <c:pt idx="34">
                  <c:v>-2.432163166220128E-2</c:v>
                </c:pt>
                <c:pt idx="35">
                  <c:v>-2.4319212665467889E-2</c:v>
                </c:pt>
                <c:pt idx="36">
                  <c:v>-2.4317196834856725E-2</c:v>
                </c:pt>
                <c:pt idx="37">
                  <c:v>-2.4303489186700833E-2</c:v>
                </c:pt>
                <c:pt idx="38">
                  <c:v>-2.4289781538544941E-2</c:v>
                </c:pt>
                <c:pt idx="39">
                  <c:v>-2.4172057030853157E-2</c:v>
                </c:pt>
                <c:pt idx="40">
                  <c:v>-2.4165203206775211E-2</c:v>
                </c:pt>
                <c:pt idx="41">
                  <c:v>-2.3647134739706921E-2</c:v>
                </c:pt>
                <c:pt idx="42">
                  <c:v>-2.3626573267473083E-2</c:v>
                </c:pt>
                <c:pt idx="43">
                  <c:v>-2.3520137411203797E-2</c:v>
                </c:pt>
                <c:pt idx="44">
                  <c:v>-2.3483852460202903E-2</c:v>
                </c:pt>
                <c:pt idx="45">
                  <c:v>-2.277065158997426E-2</c:v>
                </c:pt>
                <c:pt idx="46">
                  <c:v>-2.2750493283862652E-2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81-410C-82FD-728725FC5D9F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81-410C-82FD-728725FC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9000"/>
        <c:axId val="1"/>
      </c:scatterChart>
      <c:valAx>
        <c:axId val="513609000"/>
        <c:scaling>
          <c:orientation val="minMax"/>
          <c:max val="36000"/>
          <c:min val="1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68394129305262"/>
              <c:y val="0.867286542885842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918367346938778E-2"/>
              <c:y val="0.38271734551699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9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3214299105468958"/>
          <c:y val="0.91975600272188196"/>
          <c:w val="0.83928624993304413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201183431952663"/>
          <c:w val="0.81435257410296413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76-4DBC-80CC-FE92830C051F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(old)'!$I$21:$I$933</c:f>
              <c:numCache>
                <c:formatCode>General</c:formatCode>
                <c:ptCount val="913"/>
                <c:pt idx="38">
                  <c:v>-3.9891099993837997E-2</c:v>
                </c:pt>
                <c:pt idx="47">
                  <c:v>-1.3387300001340918E-2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76-4DBC-80CC-FE92830C051F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(old)'!$J$21:$J$933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7">
                  <c:v>6.3723200000822544E-2</c:v>
                </c:pt>
                <c:pt idx="88">
                  <c:v>6.549625000479864E-2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9">
                  <c:v>8.0735800009279046E-2</c:v>
                </c:pt>
                <c:pt idx="110">
                  <c:v>8.0941100008203648E-2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76-4DBC-80CC-FE92830C051F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(old)'!$K$21:$K$933</c:f>
              <c:numCache>
                <c:formatCode>General</c:formatCode>
                <c:ptCount val="913"/>
                <c:pt idx="75">
                  <c:v>3.1968750001396984E-2</c:v>
                </c:pt>
                <c:pt idx="79">
                  <c:v>5.3908250003587455E-2</c:v>
                </c:pt>
                <c:pt idx="80">
                  <c:v>5.3850900003453717E-2</c:v>
                </c:pt>
                <c:pt idx="85">
                  <c:v>6.2874300005205441E-2</c:v>
                </c:pt>
                <c:pt idx="86">
                  <c:v>5.8099250003579073E-2</c:v>
                </c:pt>
                <c:pt idx="89">
                  <c:v>6.680659999983618E-2</c:v>
                </c:pt>
                <c:pt idx="94">
                  <c:v>7.1760150000045542E-2</c:v>
                </c:pt>
                <c:pt idx="95">
                  <c:v>7.1080500005336944E-2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7">
                  <c:v>7.6878700005181599E-2</c:v>
                </c:pt>
                <c:pt idx="108">
                  <c:v>7.8009000004385598E-2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76-4DBC-80CC-FE92830C051F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(old)'!$L$21:$L$933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76-4DBC-80CC-FE92830C051F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(old)'!$M$21:$M$933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76-4DBC-80CC-FE92830C051F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(old)'!$N$21:$N$933</c:f>
              <c:numCache>
                <c:formatCode>General</c:formatCode>
                <c:ptCount val="913"/>
                <c:pt idx="75">
                  <c:v>3.1968750001396984E-2</c:v>
                </c:pt>
                <c:pt idx="95">
                  <c:v>7.1080500005336944E-2</c:v>
                </c:pt>
                <c:pt idx="111">
                  <c:v>8.4043750001001172E-2</c:v>
                </c:pt>
                <c:pt idx="112">
                  <c:v>8.2168300003104378E-2</c:v>
                </c:pt>
                <c:pt idx="114">
                  <c:v>8.3168300006946083E-2</c:v>
                </c:pt>
                <c:pt idx="115">
                  <c:v>8.2042750000255182E-2</c:v>
                </c:pt>
                <c:pt idx="117">
                  <c:v>8.2242750002478715E-2</c:v>
                </c:pt>
                <c:pt idx="119">
                  <c:v>8.1242000000202097E-2</c:v>
                </c:pt>
                <c:pt idx="120">
                  <c:v>8.3142000003135763E-2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76-4DBC-80CC-FE92830C051F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(old)'!$O$21:$O$933</c:f>
              <c:numCache>
                <c:formatCode>General</c:formatCode>
                <c:ptCount val="913"/>
                <c:pt idx="0">
                  <c:v>-3.5112776089866592E-2</c:v>
                </c:pt>
                <c:pt idx="1">
                  <c:v>-3.5112372923744362E-2</c:v>
                </c:pt>
                <c:pt idx="2">
                  <c:v>-3.4835800963893118E-2</c:v>
                </c:pt>
                <c:pt idx="3">
                  <c:v>-3.4343131962525447E-2</c:v>
                </c:pt>
                <c:pt idx="4">
                  <c:v>-3.4296767858468753E-2</c:v>
                </c:pt>
                <c:pt idx="5">
                  <c:v>-3.4295558360102056E-2</c:v>
                </c:pt>
                <c:pt idx="6">
                  <c:v>-3.4293139363368662E-2</c:v>
                </c:pt>
                <c:pt idx="7">
                  <c:v>-3.3550507366217071E-2</c:v>
                </c:pt>
                <c:pt idx="8">
                  <c:v>-3.3541637711527961E-2</c:v>
                </c:pt>
                <c:pt idx="9">
                  <c:v>-3.3539218714794573E-2</c:v>
                </c:pt>
                <c:pt idx="10">
                  <c:v>-3.3287643054521719E-2</c:v>
                </c:pt>
                <c:pt idx="11">
                  <c:v>-3.2760301766642089E-2</c:v>
                </c:pt>
                <c:pt idx="12">
                  <c:v>-3.2547430054103522E-2</c:v>
                </c:pt>
                <c:pt idx="13">
                  <c:v>-3.2540576230025577E-2</c:v>
                </c:pt>
                <c:pt idx="14">
                  <c:v>-3.0081666050531787E-2</c:v>
                </c:pt>
                <c:pt idx="15">
                  <c:v>-3.0074812226453841E-2</c:v>
                </c:pt>
                <c:pt idx="16">
                  <c:v>-2.9997807497107502E-2</c:v>
                </c:pt>
                <c:pt idx="17">
                  <c:v>-2.9397896307226085E-2</c:v>
                </c:pt>
                <c:pt idx="18">
                  <c:v>-2.9391042483148139E-2</c:v>
                </c:pt>
                <c:pt idx="19">
                  <c:v>-2.9221309545688412E-2</c:v>
                </c:pt>
                <c:pt idx="20">
                  <c:v>-2.9203167070187965E-2</c:v>
                </c:pt>
                <c:pt idx="21">
                  <c:v>-2.6834969268196406E-2</c:v>
                </c:pt>
                <c:pt idx="22">
                  <c:v>-2.6834969268196406E-2</c:v>
                </c:pt>
                <c:pt idx="23">
                  <c:v>-2.6779735509450606E-2</c:v>
                </c:pt>
                <c:pt idx="24">
                  <c:v>-2.6775300682106051E-2</c:v>
                </c:pt>
                <c:pt idx="25">
                  <c:v>-2.677288168537266E-2</c:v>
                </c:pt>
                <c:pt idx="26">
                  <c:v>-2.6768446858028105E-2</c:v>
                </c:pt>
                <c:pt idx="27">
                  <c:v>-2.6730549242538284E-2</c:v>
                </c:pt>
                <c:pt idx="28">
                  <c:v>-2.6726114415193729E-2</c:v>
                </c:pt>
                <c:pt idx="29">
                  <c:v>-2.6723695418460338E-2</c:v>
                </c:pt>
                <c:pt idx="30">
                  <c:v>-2.6721276421726944E-2</c:v>
                </c:pt>
                <c:pt idx="31">
                  <c:v>-2.4432502345815118E-2</c:v>
                </c:pt>
                <c:pt idx="32">
                  <c:v>-2.4326066489545835E-2</c:v>
                </c:pt>
                <c:pt idx="33">
                  <c:v>-2.432163166220128E-2</c:v>
                </c:pt>
                <c:pt idx="34">
                  <c:v>-2.432163166220128E-2</c:v>
                </c:pt>
                <c:pt idx="35">
                  <c:v>-2.4319212665467889E-2</c:v>
                </c:pt>
                <c:pt idx="36">
                  <c:v>-2.4317196834856725E-2</c:v>
                </c:pt>
                <c:pt idx="37">
                  <c:v>-2.4303489186700833E-2</c:v>
                </c:pt>
                <c:pt idx="38">
                  <c:v>-2.4289781538544941E-2</c:v>
                </c:pt>
                <c:pt idx="39">
                  <c:v>-2.4172057030853157E-2</c:v>
                </c:pt>
                <c:pt idx="40">
                  <c:v>-2.4165203206775211E-2</c:v>
                </c:pt>
                <c:pt idx="41">
                  <c:v>-2.3647134739706921E-2</c:v>
                </c:pt>
                <c:pt idx="42">
                  <c:v>-2.3626573267473083E-2</c:v>
                </c:pt>
                <c:pt idx="43">
                  <c:v>-2.3520137411203797E-2</c:v>
                </c:pt>
                <c:pt idx="44">
                  <c:v>-2.3483852460202903E-2</c:v>
                </c:pt>
                <c:pt idx="45">
                  <c:v>-2.277065158997426E-2</c:v>
                </c:pt>
                <c:pt idx="46">
                  <c:v>-2.2750493283862652E-2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176-4DBC-80CC-FE92830C051F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176-4DBC-80CC-FE92830C0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2776"/>
        <c:axId val="1"/>
      </c:scatterChart>
      <c:valAx>
        <c:axId val="513622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2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31669266770671"/>
          <c:y val="0.92307692307692313"/>
          <c:w val="0.9157566302652107"/>
          <c:h val="0.982248520710059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CK Boo --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[42896.7, 0.3551501]</a:t>
            </a:r>
          </a:p>
        </c:rich>
      </c:tx>
      <c:layout>
        <c:manualLayout>
          <c:xMode val="edge"/>
          <c:yMode val="edge"/>
          <c:x val="0.27155963302752295"/>
          <c:y val="1.8461538461538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8715596330276"/>
          <c:y val="0.12000018028873241"/>
          <c:w val="0.84220183486238531"/>
          <c:h val="0.74769343102979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(old)'!$G$21:$G$933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8">
                  <c:v>-3.9891099993837997E-2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7">
                  <c:v>-1.3387300001340918E-2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5">
                  <c:v>3.1968750001396984E-2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79">
                  <c:v>5.3908250003587455E-2</c:v>
                </c:pt>
                <c:pt idx="80">
                  <c:v>5.3850900003453717E-2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5">
                  <c:v>6.2874300005205441E-2</c:v>
                </c:pt>
                <c:pt idx="86">
                  <c:v>5.8099250003579073E-2</c:v>
                </c:pt>
                <c:pt idx="87">
                  <c:v>6.3723200000822544E-2</c:v>
                </c:pt>
                <c:pt idx="88">
                  <c:v>6.549625000479864E-2</c:v>
                </c:pt>
                <c:pt idx="89">
                  <c:v>6.680659999983618E-2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4">
                  <c:v>7.1760150000045542E-2</c:v>
                </c:pt>
                <c:pt idx="95">
                  <c:v>7.1080500005336944E-2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7">
                  <c:v>7.6878700005181599E-2</c:v>
                </c:pt>
                <c:pt idx="108">
                  <c:v>7.8009000004385598E-2</c:v>
                </c:pt>
                <c:pt idx="109">
                  <c:v>8.0735800009279046E-2</c:v>
                </c:pt>
                <c:pt idx="110">
                  <c:v>8.0941100008203648E-2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E4-43D1-847C-32856FBCC659}"/>
            </c:ext>
          </c:extLst>
        </c:ser>
        <c:ser>
          <c:idx val="8"/>
          <c:order val="1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E4-43D1-847C-32856FBC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1136"/>
        <c:axId val="1"/>
      </c:scatterChart>
      <c:valAx>
        <c:axId val="513621136"/>
        <c:scaling>
          <c:orientation val="minMax"/>
          <c:max val="35000"/>
          <c:min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1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  [42896.7, 0.3551501]</a:t>
            </a:r>
          </a:p>
        </c:rich>
      </c:tx>
      <c:layout>
        <c:manualLayout>
          <c:xMode val="edge"/>
          <c:yMode val="edge"/>
          <c:x val="0.27518004494042558"/>
          <c:y val="1.479289940828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25261990345027E-2"/>
          <c:y val="0.11538461538461539"/>
          <c:w val="0.8597129852189408"/>
          <c:h val="0.7603550295857988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(old)'!$F$47:$F$930</c:f>
              <c:numCache>
                <c:formatCode>General</c:formatCode>
                <c:ptCount val="884"/>
                <c:pt idx="0">
                  <c:v>9337</c:v>
                </c:pt>
                <c:pt idx="1">
                  <c:v>9384</c:v>
                </c:pt>
                <c:pt idx="2">
                  <c:v>9389.5</c:v>
                </c:pt>
                <c:pt idx="3">
                  <c:v>9392.5</c:v>
                </c:pt>
                <c:pt idx="4">
                  <c:v>9395.5</c:v>
                </c:pt>
                <c:pt idx="5">
                  <c:v>12234</c:v>
                </c:pt>
                <c:pt idx="6">
                  <c:v>12366</c:v>
                </c:pt>
                <c:pt idx="7">
                  <c:v>12371.5</c:v>
                </c:pt>
                <c:pt idx="8">
                  <c:v>12371.5</c:v>
                </c:pt>
                <c:pt idx="9">
                  <c:v>12374.5</c:v>
                </c:pt>
                <c:pt idx="10">
                  <c:v>12377</c:v>
                </c:pt>
                <c:pt idx="11">
                  <c:v>12394</c:v>
                </c:pt>
                <c:pt idx="12">
                  <c:v>12411</c:v>
                </c:pt>
                <c:pt idx="13">
                  <c:v>12557</c:v>
                </c:pt>
                <c:pt idx="14">
                  <c:v>12565.5</c:v>
                </c:pt>
                <c:pt idx="15">
                  <c:v>13208</c:v>
                </c:pt>
                <c:pt idx="16">
                  <c:v>13233.5</c:v>
                </c:pt>
                <c:pt idx="17">
                  <c:v>13365.5</c:v>
                </c:pt>
                <c:pt idx="18">
                  <c:v>13410.5</c:v>
                </c:pt>
                <c:pt idx="19">
                  <c:v>14295</c:v>
                </c:pt>
                <c:pt idx="20">
                  <c:v>14320</c:v>
                </c:pt>
                <c:pt idx="21">
                  <c:v>15373</c:v>
                </c:pt>
                <c:pt idx="22">
                  <c:v>15389</c:v>
                </c:pt>
                <c:pt idx="23">
                  <c:v>15389</c:v>
                </c:pt>
                <c:pt idx="24">
                  <c:v>15389</c:v>
                </c:pt>
                <c:pt idx="25">
                  <c:v>15454</c:v>
                </c:pt>
                <c:pt idx="26">
                  <c:v>15454</c:v>
                </c:pt>
                <c:pt idx="27">
                  <c:v>15456.5</c:v>
                </c:pt>
                <c:pt idx="28">
                  <c:v>15456.5</c:v>
                </c:pt>
                <c:pt idx="29">
                  <c:v>15456.5</c:v>
                </c:pt>
                <c:pt idx="30">
                  <c:v>15457</c:v>
                </c:pt>
                <c:pt idx="31">
                  <c:v>15457</c:v>
                </c:pt>
                <c:pt idx="32">
                  <c:v>15459.5</c:v>
                </c:pt>
                <c:pt idx="33">
                  <c:v>15459.5</c:v>
                </c:pt>
                <c:pt idx="34">
                  <c:v>15462.5</c:v>
                </c:pt>
                <c:pt idx="35">
                  <c:v>15462.5</c:v>
                </c:pt>
                <c:pt idx="36">
                  <c:v>15522</c:v>
                </c:pt>
                <c:pt idx="37">
                  <c:v>15778</c:v>
                </c:pt>
                <c:pt idx="38">
                  <c:v>16381.5</c:v>
                </c:pt>
                <c:pt idx="39">
                  <c:v>16387</c:v>
                </c:pt>
                <c:pt idx="40">
                  <c:v>16440</c:v>
                </c:pt>
                <c:pt idx="41">
                  <c:v>16440.5</c:v>
                </c:pt>
                <c:pt idx="42">
                  <c:v>17381</c:v>
                </c:pt>
                <c:pt idx="43">
                  <c:v>17386.5</c:v>
                </c:pt>
                <c:pt idx="44">
                  <c:v>17566.5</c:v>
                </c:pt>
                <c:pt idx="45">
                  <c:v>18594</c:v>
                </c:pt>
                <c:pt idx="46">
                  <c:v>18599.5</c:v>
                </c:pt>
                <c:pt idx="47">
                  <c:v>20700</c:v>
                </c:pt>
                <c:pt idx="48">
                  <c:v>20734</c:v>
                </c:pt>
                <c:pt idx="49">
                  <c:v>21562.5</c:v>
                </c:pt>
                <c:pt idx="50">
                  <c:v>21683</c:v>
                </c:pt>
                <c:pt idx="51">
                  <c:v>21685.5</c:v>
                </c:pt>
                <c:pt idx="52">
                  <c:v>22609.5</c:v>
                </c:pt>
                <c:pt idx="53">
                  <c:v>24667.5</c:v>
                </c:pt>
                <c:pt idx="54">
                  <c:v>24991</c:v>
                </c:pt>
                <c:pt idx="55">
                  <c:v>25723.5</c:v>
                </c:pt>
                <c:pt idx="56">
                  <c:v>25782.5</c:v>
                </c:pt>
                <c:pt idx="57">
                  <c:v>25841.5</c:v>
                </c:pt>
                <c:pt idx="58">
                  <c:v>26610.5</c:v>
                </c:pt>
                <c:pt idx="59">
                  <c:v>26757</c:v>
                </c:pt>
                <c:pt idx="60">
                  <c:v>26757.5</c:v>
                </c:pt>
                <c:pt idx="61">
                  <c:v>26768</c:v>
                </c:pt>
                <c:pt idx="62">
                  <c:v>26787.5</c:v>
                </c:pt>
                <c:pt idx="63">
                  <c:v>26934</c:v>
                </c:pt>
                <c:pt idx="64">
                  <c:v>27675</c:v>
                </c:pt>
                <c:pt idx="65">
                  <c:v>27714</c:v>
                </c:pt>
                <c:pt idx="66">
                  <c:v>27773</c:v>
                </c:pt>
                <c:pt idx="67">
                  <c:v>27773.5</c:v>
                </c:pt>
                <c:pt idx="68">
                  <c:v>28648.5</c:v>
                </c:pt>
                <c:pt idx="69">
                  <c:v>28695</c:v>
                </c:pt>
                <c:pt idx="70">
                  <c:v>28731</c:v>
                </c:pt>
                <c:pt idx="71">
                  <c:v>28789.5</c:v>
                </c:pt>
                <c:pt idx="72">
                  <c:v>28790</c:v>
                </c:pt>
                <c:pt idx="73">
                  <c:v>28822.5</c:v>
                </c:pt>
                <c:pt idx="74">
                  <c:v>29635</c:v>
                </c:pt>
                <c:pt idx="75">
                  <c:v>29640.5</c:v>
                </c:pt>
                <c:pt idx="76">
                  <c:v>29646</c:v>
                </c:pt>
                <c:pt idx="77">
                  <c:v>29719.5</c:v>
                </c:pt>
                <c:pt idx="78">
                  <c:v>29840</c:v>
                </c:pt>
                <c:pt idx="79">
                  <c:v>29842.5</c:v>
                </c:pt>
                <c:pt idx="80">
                  <c:v>29882</c:v>
                </c:pt>
                <c:pt idx="81">
                  <c:v>30713</c:v>
                </c:pt>
                <c:pt idx="82">
                  <c:v>30910</c:v>
                </c:pt>
                <c:pt idx="83">
                  <c:v>32642</c:v>
                </c:pt>
                <c:pt idx="84">
                  <c:v>33089</c:v>
                </c:pt>
                <c:pt idx="85">
                  <c:v>33812.5</c:v>
                </c:pt>
                <c:pt idx="86">
                  <c:v>33917</c:v>
                </c:pt>
                <c:pt idx="87">
                  <c:v>33917</c:v>
                </c:pt>
                <c:pt idx="88">
                  <c:v>33917</c:v>
                </c:pt>
                <c:pt idx="89">
                  <c:v>33922.5</c:v>
                </c:pt>
                <c:pt idx="90">
                  <c:v>33922.5</c:v>
                </c:pt>
                <c:pt idx="91">
                  <c:v>33922.5</c:v>
                </c:pt>
                <c:pt idx="92">
                  <c:v>33971.5</c:v>
                </c:pt>
                <c:pt idx="93">
                  <c:v>34880</c:v>
                </c:pt>
                <c:pt idx="94">
                  <c:v>34880</c:v>
                </c:pt>
                <c:pt idx="95">
                  <c:v>34964</c:v>
                </c:pt>
                <c:pt idx="96">
                  <c:v>35832</c:v>
                </c:pt>
                <c:pt idx="97">
                  <c:v>35832</c:v>
                </c:pt>
                <c:pt idx="98">
                  <c:v>35832</c:v>
                </c:pt>
                <c:pt idx="99">
                  <c:v>35894</c:v>
                </c:pt>
                <c:pt idx="100">
                  <c:v>35895</c:v>
                </c:pt>
                <c:pt idx="101">
                  <c:v>35996</c:v>
                </c:pt>
                <c:pt idx="102">
                  <c:v>36098.5</c:v>
                </c:pt>
                <c:pt idx="103">
                  <c:v>36123.5</c:v>
                </c:pt>
                <c:pt idx="104">
                  <c:v>36135</c:v>
                </c:pt>
                <c:pt idx="105">
                  <c:v>36885</c:v>
                </c:pt>
                <c:pt idx="106">
                  <c:v>36885</c:v>
                </c:pt>
                <c:pt idx="107">
                  <c:v>36885</c:v>
                </c:pt>
                <c:pt idx="108">
                  <c:v>36891</c:v>
                </c:pt>
                <c:pt idx="109">
                  <c:v>36934</c:v>
                </c:pt>
                <c:pt idx="110">
                  <c:v>37139</c:v>
                </c:pt>
                <c:pt idx="111">
                  <c:v>37901.5</c:v>
                </c:pt>
                <c:pt idx="112">
                  <c:v>37901.5</c:v>
                </c:pt>
                <c:pt idx="113">
                  <c:v>37901.5</c:v>
                </c:pt>
              </c:numCache>
            </c:numRef>
          </c:xVal>
          <c:yVal>
            <c:numRef>
              <c:f>'A (old)'!$G$47:$G$930</c:f>
              <c:numCache>
                <c:formatCode>General</c:formatCode>
                <c:ptCount val="884"/>
                <c:pt idx="0">
                  <c:v>-2.2983700000622775E-2</c:v>
                </c:pt>
                <c:pt idx="1">
                  <c:v>-2.4838399993313942E-2</c:v>
                </c:pt>
                <c:pt idx="2">
                  <c:v>-2.4263949992018752E-2</c:v>
                </c:pt>
                <c:pt idx="3">
                  <c:v>-2.5214249995769933E-2</c:v>
                </c:pt>
                <c:pt idx="4">
                  <c:v>-2.2864549995574635E-2</c:v>
                </c:pt>
                <c:pt idx="5">
                  <c:v>-2.3523399999248795E-2</c:v>
                </c:pt>
                <c:pt idx="6">
                  <c:v>-2.543659999355441E-2</c:v>
                </c:pt>
                <c:pt idx="7">
                  <c:v>-2.4862149992259219E-2</c:v>
                </c:pt>
                <c:pt idx="8">
                  <c:v>-2.4162149995390791E-2</c:v>
                </c:pt>
                <c:pt idx="9">
                  <c:v>-2.5312450001365505E-2</c:v>
                </c:pt>
                <c:pt idx="10">
                  <c:v>-2.2887699997227173E-2</c:v>
                </c:pt>
                <c:pt idx="11">
                  <c:v>-2.3139399992942344E-2</c:v>
                </c:pt>
                <c:pt idx="12">
                  <c:v>-3.9891099993837997E-2</c:v>
                </c:pt>
                <c:pt idx="13">
                  <c:v>-2.6405699994938914E-2</c:v>
                </c:pt>
                <c:pt idx="14">
                  <c:v>-3.1181550002656877E-2</c:v>
                </c:pt>
                <c:pt idx="15">
                  <c:v>-2.2720799999660812E-2</c:v>
                </c:pt>
                <c:pt idx="16">
                  <c:v>-2.434835000167368E-2</c:v>
                </c:pt>
                <c:pt idx="17">
                  <c:v>-2.6661550000426359E-2</c:v>
                </c:pt>
                <c:pt idx="18">
                  <c:v>-2.2716049999871757E-2</c:v>
                </c:pt>
                <c:pt idx="19">
                  <c:v>-1.8579499999759719E-2</c:v>
                </c:pt>
                <c:pt idx="20">
                  <c:v>-1.993199999560602E-2</c:v>
                </c:pt>
                <c:pt idx="21">
                  <c:v>-1.3387300001340918E-2</c:v>
                </c:pt>
                <c:pt idx="22">
                  <c:v>-1.4188899993314408E-2</c:v>
                </c:pt>
                <c:pt idx="23">
                  <c:v>-1.408889999584062E-2</c:v>
                </c:pt>
                <c:pt idx="24">
                  <c:v>-1.3588899993919767E-2</c:v>
                </c:pt>
                <c:pt idx="25">
                  <c:v>-9.9453999937395565E-3</c:v>
                </c:pt>
                <c:pt idx="26">
                  <c:v>-8.2453999930294231E-3</c:v>
                </c:pt>
                <c:pt idx="27">
                  <c:v>-1.1120650000520982E-2</c:v>
                </c:pt>
                <c:pt idx="28">
                  <c:v>-1.0720649996073917E-2</c:v>
                </c:pt>
                <c:pt idx="29">
                  <c:v>-8.0206499987980351E-3</c:v>
                </c:pt>
                <c:pt idx="30">
                  <c:v>-1.2195700001029763E-2</c:v>
                </c:pt>
                <c:pt idx="31">
                  <c:v>-1.1195699997188058E-2</c:v>
                </c:pt>
                <c:pt idx="32">
                  <c:v>-1.10709499931545E-2</c:v>
                </c:pt>
                <c:pt idx="33">
                  <c:v>-1.077094999345718E-2</c:v>
                </c:pt>
                <c:pt idx="34">
                  <c:v>-1.1321250000037253E-2</c:v>
                </c:pt>
                <c:pt idx="35">
                  <c:v>-8.2212499983143061E-3</c:v>
                </c:pt>
                <c:pt idx="36">
                  <c:v>-1.0152199996809941E-2</c:v>
                </c:pt>
                <c:pt idx="37">
                  <c:v>-8.277799999632407E-3</c:v>
                </c:pt>
                <c:pt idx="38">
                  <c:v>-1.4631500016548671E-3</c:v>
                </c:pt>
                <c:pt idx="39">
                  <c:v>-3.5886999976355582E-3</c:v>
                </c:pt>
                <c:pt idx="40">
                  <c:v>-4.400000034365803E-5</c:v>
                </c:pt>
                <c:pt idx="41">
                  <c:v>-5.5190499988384545E-3</c:v>
                </c:pt>
                <c:pt idx="42">
                  <c:v>8.9119000040227547E-3</c:v>
                </c:pt>
                <c:pt idx="43">
                  <c:v>8.3863500040024519E-3</c:v>
                </c:pt>
                <c:pt idx="44">
                  <c:v>1.0768350002763327E-2</c:v>
                </c:pt>
                <c:pt idx="45">
                  <c:v>1.5640600002370775E-2</c:v>
                </c:pt>
                <c:pt idx="46">
                  <c:v>2.1015049998823088E-2</c:v>
                </c:pt>
                <c:pt idx="47">
                  <c:v>3.0330000001413282E-2</c:v>
                </c:pt>
                <c:pt idx="48">
                  <c:v>3.2126600002811756E-2</c:v>
                </c:pt>
                <c:pt idx="49">
                  <c:v>3.1968750001396984E-2</c:v>
                </c:pt>
                <c:pt idx="50">
                  <c:v>3.8081700004113372E-2</c:v>
                </c:pt>
                <c:pt idx="51">
                  <c:v>3.8506450000568293E-2</c:v>
                </c:pt>
                <c:pt idx="52">
                  <c:v>4.1414049999730196E-2</c:v>
                </c:pt>
                <c:pt idx="53">
                  <c:v>5.3908250003587455E-2</c:v>
                </c:pt>
                <c:pt idx="54">
                  <c:v>5.3850900003453717E-2</c:v>
                </c:pt>
                <c:pt idx="55">
                  <c:v>5.2802650003286544E-2</c:v>
                </c:pt>
                <c:pt idx="56">
                  <c:v>5.5446750004193746E-2</c:v>
                </c:pt>
                <c:pt idx="57">
                  <c:v>5.6390850004390813E-2</c:v>
                </c:pt>
                <c:pt idx="58">
                  <c:v>6.3063950001378544E-2</c:v>
                </c:pt>
                <c:pt idx="59">
                  <c:v>6.2874300005205441E-2</c:v>
                </c:pt>
                <c:pt idx="60">
                  <c:v>5.8099250003579073E-2</c:v>
                </c:pt>
                <c:pt idx="61">
                  <c:v>6.3723200000822544E-2</c:v>
                </c:pt>
                <c:pt idx="62">
                  <c:v>6.549625000479864E-2</c:v>
                </c:pt>
                <c:pt idx="63">
                  <c:v>6.680659999983618E-2</c:v>
                </c:pt>
                <c:pt idx="64">
                  <c:v>6.8482500006211922E-2</c:v>
                </c:pt>
                <c:pt idx="65">
                  <c:v>6.4828599999600556E-2</c:v>
                </c:pt>
                <c:pt idx="66">
                  <c:v>6.9772700000612531E-2</c:v>
                </c:pt>
                <c:pt idx="67">
                  <c:v>6.6797650004446041E-2</c:v>
                </c:pt>
                <c:pt idx="68">
                  <c:v>7.1760150000045542E-2</c:v>
                </c:pt>
                <c:pt idx="69">
                  <c:v>7.1080500005336944E-2</c:v>
                </c:pt>
                <c:pt idx="70">
                  <c:v>7.2676900002988987E-2</c:v>
                </c:pt>
                <c:pt idx="71">
                  <c:v>7.309605000045849E-2</c:v>
                </c:pt>
                <c:pt idx="72">
                  <c:v>7.3921000002883375E-2</c:v>
                </c:pt>
                <c:pt idx="73">
                  <c:v>7.4542750007822178E-2</c:v>
                </c:pt>
                <c:pt idx="74">
                  <c:v>7.4286499999288935E-2</c:v>
                </c:pt>
                <c:pt idx="75">
                  <c:v>7.7960950002307072E-2</c:v>
                </c:pt>
                <c:pt idx="76">
                  <c:v>7.6035400001273956E-2</c:v>
                </c:pt>
                <c:pt idx="77">
                  <c:v>7.4603050008590799E-2</c:v>
                </c:pt>
                <c:pt idx="78">
                  <c:v>7.5616000001900829E-2</c:v>
                </c:pt>
                <c:pt idx="79">
                  <c:v>7.7040750002197456E-2</c:v>
                </c:pt>
                <c:pt idx="80">
                  <c:v>7.8211800006101839E-2</c:v>
                </c:pt>
                <c:pt idx="81">
                  <c:v>7.6878700005181599E-2</c:v>
                </c:pt>
                <c:pt idx="82">
                  <c:v>7.8009000004385598E-2</c:v>
                </c:pt>
                <c:pt idx="83">
                  <c:v>8.0735800009279046E-2</c:v>
                </c:pt>
                <c:pt idx="84">
                  <c:v>8.0941100008203648E-2</c:v>
                </c:pt>
                <c:pt idx="85">
                  <c:v>8.4043750001001172E-2</c:v>
                </c:pt>
                <c:pt idx="86">
                  <c:v>8.2168300003104378E-2</c:v>
                </c:pt>
                <c:pt idx="87">
                  <c:v>8.265830000891583E-2</c:v>
                </c:pt>
                <c:pt idx="88">
                  <c:v>8.3168300006946083E-2</c:v>
                </c:pt>
                <c:pt idx="89">
                  <c:v>8.2042750000255182E-2</c:v>
                </c:pt>
                <c:pt idx="90">
                  <c:v>8.213275000161957E-2</c:v>
                </c:pt>
                <c:pt idx="91">
                  <c:v>8.2242750002478715E-2</c:v>
                </c:pt>
                <c:pt idx="92">
                  <c:v>7.6177850001840852E-2</c:v>
                </c:pt>
                <c:pt idx="93">
                  <c:v>8.1242000000202097E-2</c:v>
                </c:pt>
                <c:pt idx="94">
                  <c:v>8.3142000003135763E-2</c:v>
                </c:pt>
                <c:pt idx="95">
                  <c:v>8.5503599999356084E-2</c:v>
                </c:pt>
                <c:pt idx="96">
                  <c:v>8.4686800000781659E-2</c:v>
                </c:pt>
                <c:pt idx="97">
                  <c:v>8.5486799995123874E-2</c:v>
                </c:pt>
                <c:pt idx="98">
                  <c:v>8.6986800000886433E-2</c:v>
                </c:pt>
                <c:pt idx="99">
                  <c:v>8.2790600004955195E-2</c:v>
                </c:pt>
                <c:pt idx="100">
                  <c:v>8.3360500007984228E-2</c:v>
                </c:pt>
                <c:pt idx="101">
                  <c:v>8.7000399995304178E-2</c:v>
                </c:pt>
                <c:pt idx="102">
                  <c:v>8.461515000090003E-2</c:v>
                </c:pt>
                <c:pt idx="103">
                  <c:v>8.536265000293497E-2</c:v>
                </c:pt>
                <c:pt idx="104">
                  <c:v>8.6036499997135252E-2</c:v>
                </c:pt>
                <c:pt idx="105">
                  <c:v>8.5801499997614883E-2</c:v>
                </c:pt>
                <c:pt idx="106">
                  <c:v>8.6201500002061948E-2</c:v>
                </c:pt>
                <c:pt idx="107">
                  <c:v>8.6501500001759268E-2</c:v>
                </c:pt>
                <c:pt idx="108">
                  <c:v>8.666090000042459E-2</c:v>
                </c:pt>
                <c:pt idx="109">
                  <c:v>8.8606600002094638E-2</c:v>
                </c:pt>
                <c:pt idx="110">
                  <c:v>8.6636100000760052E-2</c:v>
                </c:pt>
                <c:pt idx="111">
                  <c:v>8.3184850001998711E-2</c:v>
                </c:pt>
                <c:pt idx="112">
                  <c:v>8.3464850002201274E-2</c:v>
                </c:pt>
                <c:pt idx="113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6C-40D4-A03D-7FFAB247DF3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(old)'!$F$47:$F$160</c:f>
              <c:numCache>
                <c:formatCode>General</c:formatCode>
                <c:ptCount val="114"/>
                <c:pt idx="0">
                  <c:v>9337</c:v>
                </c:pt>
                <c:pt idx="1">
                  <c:v>9384</c:v>
                </c:pt>
                <c:pt idx="2">
                  <c:v>9389.5</c:v>
                </c:pt>
                <c:pt idx="3">
                  <c:v>9392.5</c:v>
                </c:pt>
                <c:pt idx="4">
                  <c:v>9395.5</c:v>
                </c:pt>
                <c:pt idx="5">
                  <c:v>12234</c:v>
                </c:pt>
                <c:pt idx="6">
                  <c:v>12366</c:v>
                </c:pt>
                <c:pt idx="7">
                  <c:v>12371.5</c:v>
                </c:pt>
                <c:pt idx="8">
                  <c:v>12371.5</c:v>
                </c:pt>
                <c:pt idx="9">
                  <c:v>12374.5</c:v>
                </c:pt>
                <c:pt idx="10">
                  <c:v>12377</c:v>
                </c:pt>
                <c:pt idx="11">
                  <c:v>12394</c:v>
                </c:pt>
                <c:pt idx="12">
                  <c:v>12411</c:v>
                </c:pt>
                <c:pt idx="13">
                  <c:v>12557</c:v>
                </c:pt>
                <c:pt idx="14">
                  <c:v>12565.5</c:v>
                </c:pt>
                <c:pt idx="15">
                  <c:v>13208</c:v>
                </c:pt>
                <c:pt idx="16">
                  <c:v>13233.5</c:v>
                </c:pt>
                <c:pt idx="17">
                  <c:v>13365.5</c:v>
                </c:pt>
                <c:pt idx="18">
                  <c:v>13410.5</c:v>
                </c:pt>
                <c:pt idx="19">
                  <c:v>14295</c:v>
                </c:pt>
                <c:pt idx="20">
                  <c:v>14320</c:v>
                </c:pt>
                <c:pt idx="21">
                  <c:v>15373</c:v>
                </c:pt>
                <c:pt idx="22">
                  <c:v>15389</c:v>
                </c:pt>
                <c:pt idx="23">
                  <c:v>15389</c:v>
                </c:pt>
                <c:pt idx="24">
                  <c:v>15389</c:v>
                </c:pt>
                <c:pt idx="25">
                  <c:v>15454</c:v>
                </c:pt>
                <c:pt idx="26">
                  <c:v>15454</c:v>
                </c:pt>
                <c:pt idx="27">
                  <c:v>15456.5</c:v>
                </c:pt>
                <c:pt idx="28">
                  <c:v>15456.5</c:v>
                </c:pt>
                <c:pt idx="29">
                  <c:v>15456.5</c:v>
                </c:pt>
                <c:pt idx="30">
                  <c:v>15457</c:v>
                </c:pt>
                <c:pt idx="31">
                  <c:v>15457</c:v>
                </c:pt>
                <c:pt idx="32">
                  <c:v>15459.5</c:v>
                </c:pt>
                <c:pt idx="33">
                  <c:v>15459.5</c:v>
                </c:pt>
                <c:pt idx="34">
                  <c:v>15462.5</c:v>
                </c:pt>
                <c:pt idx="35">
                  <c:v>15462.5</c:v>
                </c:pt>
                <c:pt idx="36">
                  <c:v>15522</c:v>
                </c:pt>
                <c:pt idx="37">
                  <c:v>15778</c:v>
                </c:pt>
                <c:pt idx="38">
                  <c:v>16381.5</c:v>
                </c:pt>
                <c:pt idx="39">
                  <c:v>16387</c:v>
                </c:pt>
                <c:pt idx="40">
                  <c:v>16440</c:v>
                </c:pt>
                <c:pt idx="41">
                  <c:v>16440.5</c:v>
                </c:pt>
                <c:pt idx="42">
                  <c:v>17381</c:v>
                </c:pt>
                <c:pt idx="43">
                  <c:v>17386.5</c:v>
                </c:pt>
                <c:pt idx="44">
                  <c:v>17566.5</c:v>
                </c:pt>
                <c:pt idx="45">
                  <c:v>18594</c:v>
                </c:pt>
                <c:pt idx="46">
                  <c:v>18599.5</c:v>
                </c:pt>
                <c:pt idx="47">
                  <c:v>20700</c:v>
                </c:pt>
                <c:pt idx="48">
                  <c:v>20734</c:v>
                </c:pt>
                <c:pt idx="49">
                  <c:v>21562.5</c:v>
                </c:pt>
                <c:pt idx="50">
                  <c:v>21683</c:v>
                </c:pt>
                <c:pt idx="51">
                  <c:v>21685.5</c:v>
                </c:pt>
                <c:pt idx="52">
                  <c:v>22609.5</c:v>
                </c:pt>
                <c:pt idx="53">
                  <c:v>24667.5</c:v>
                </c:pt>
                <c:pt idx="54">
                  <c:v>24991</c:v>
                </c:pt>
                <c:pt idx="55">
                  <c:v>25723.5</c:v>
                </c:pt>
                <c:pt idx="56">
                  <c:v>25782.5</c:v>
                </c:pt>
                <c:pt idx="57">
                  <c:v>25841.5</c:v>
                </c:pt>
                <c:pt idx="58">
                  <c:v>26610.5</c:v>
                </c:pt>
                <c:pt idx="59">
                  <c:v>26757</c:v>
                </c:pt>
                <c:pt idx="60">
                  <c:v>26757.5</c:v>
                </c:pt>
                <c:pt idx="61">
                  <c:v>26768</c:v>
                </c:pt>
                <c:pt idx="62">
                  <c:v>26787.5</c:v>
                </c:pt>
                <c:pt idx="63">
                  <c:v>26934</c:v>
                </c:pt>
                <c:pt idx="64">
                  <c:v>27675</c:v>
                </c:pt>
                <c:pt idx="65">
                  <c:v>27714</c:v>
                </c:pt>
                <c:pt idx="66">
                  <c:v>27773</c:v>
                </c:pt>
                <c:pt idx="67">
                  <c:v>27773.5</c:v>
                </c:pt>
                <c:pt idx="68">
                  <c:v>28648.5</c:v>
                </c:pt>
                <c:pt idx="69">
                  <c:v>28695</c:v>
                </c:pt>
                <c:pt idx="70">
                  <c:v>28731</c:v>
                </c:pt>
                <c:pt idx="71">
                  <c:v>28789.5</c:v>
                </c:pt>
                <c:pt idx="72">
                  <c:v>28790</c:v>
                </c:pt>
                <c:pt idx="73">
                  <c:v>28822.5</c:v>
                </c:pt>
                <c:pt idx="74">
                  <c:v>29635</c:v>
                </c:pt>
                <c:pt idx="75">
                  <c:v>29640.5</c:v>
                </c:pt>
                <c:pt idx="76">
                  <c:v>29646</c:v>
                </c:pt>
                <c:pt idx="77">
                  <c:v>29719.5</c:v>
                </c:pt>
                <c:pt idx="78">
                  <c:v>29840</c:v>
                </c:pt>
                <c:pt idx="79">
                  <c:v>29842.5</c:v>
                </c:pt>
                <c:pt idx="80">
                  <c:v>29882</c:v>
                </c:pt>
                <c:pt idx="81">
                  <c:v>30713</c:v>
                </c:pt>
                <c:pt idx="82">
                  <c:v>30910</c:v>
                </c:pt>
                <c:pt idx="83">
                  <c:v>32642</c:v>
                </c:pt>
                <c:pt idx="84">
                  <c:v>33089</c:v>
                </c:pt>
                <c:pt idx="85">
                  <c:v>33812.5</c:v>
                </c:pt>
                <c:pt idx="86">
                  <c:v>33917</c:v>
                </c:pt>
                <c:pt idx="87">
                  <c:v>33917</c:v>
                </c:pt>
                <c:pt idx="88">
                  <c:v>33917</c:v>
                </c:pt>
                <c:pt idx="89">
                  <c:v>33922.5</c:v>
                </c:pt>
                <c:pt idx="90">
                  <c:v>33922.5</c:v>
                </c:pt>
                <c:pt idx="91">
                  <c:v>33922.5</c:v>
                </c:pt>
                <c:pt idx="92">
                  <c:v>33971.5</c:v>
                </c:pt>
                <c:pt idx="93">
                  <c:v>34880</c:v>
                </c:pt>
                <c:pt idx="94">
                  <c:v>34880</c:v>
                </c:pt>
                <c:pt idx="95">
                  <c:v>34964</c:v>
                </c:pt>
                <c:pt idx="96">
                  <c:v>35832</c:v>
                </c:pt>
                <c:pt idx="97">
                  <c:v>35832</c:v>
                </c:pt>
                <c:pt idx="98">
                  <c:v>35832</c:v>
                </c:pt>
                <c:pt idx="99">
                  <c:v>35894</c:v>
                </c:pt>
                <c:pt idx="100">
                  <c:v>35895</c:v>
                </c:pt>
                <c:pt idx="101">
                  <c:v>35996</c:v>
                </c:pt>
                <c:pt idx="102">
                  <c:v>36098.5</c:v>
                </c:pt>
                <c:pt idx="103">
                  <c:v>36123.5</c:v>
                </c:pt>
                <c:pt idx="104">
                  <c:v>36135</c:v>
                </c:pt>
                <c:pt idx="105">
                  <c:v>36885</c:v>
                </c:pt>
                <c:pt idx="106">
                  <c:v>36885</c:v>
                </c:pt>
                <c:pt idx="107">
                  <c:v>36885</c:v>
                </c:pt>
                <c:pt idx="108">
                  <c:v>36891</c:v>
                </c:pt>
                <c:pt idx="109">
                  <c:v>36934</c:v>
                </c:pt>
                <c:pt idx="110">
                  <c:v>37139</c:v>
                </c:pt>
                <c:pt idx="111">
                  <c:v>37901.5</c:v>
                </c:pt>
                <c:pt idx="112">
                  <c:v>37901.5</c:v>
                </c:pt>
                <c:pt idx="113">
                  <c:v>37901.5</c:v>
                </c:pt>
              </c:numCache>
            </c:numRef>
          </c:xVal>
          <c:yVal>
            <c:numRef>
              <c:f>'A (old)'!$P$47:$P$160</c:f>
              <c:numCache>
                <c:formatCode>General</c:formatCode>
                <c:ptCount val="114"/>
                <c:pt idx="21" formatCode="0.00E+00">
                  <c:v>-1.1289820508939813E-2</c:v>
                </c:pt>
                <c:pt idx="22" formatCode="0.00E+00">
                  <c:v>-1.1146098637897651E-2</c:v>
                </c:pt>
                <c:pt idx="23" formatCode="0.00E+00">
                  <c:v>-1.1146098637897651E-2</c:v>
                </c:pt>
                <c:pt idx="24" formatCode="0.00E+00">
                  <c:v>-1.1146098637897651E-2</c:v>
                </c:pt>
                <c:pt idx="25" formatCode="0.00E+00">
                  <c:v>-1.0563332775177584E-2</c:v>
                </c:pt>
                <c:pt idx="26" formatCode="0.00E+00">
                  <c:v>-1.0563332775177584E-2</c:v>
                </c:pt>
                <c:pt idx="27" formatCode="0.00E+00">
                  <c:v>-1.054095409579054E-2</c:v>
                </c:pt>
                <c:pt idx="28" formatCode="0.00E+00">
                  <c:v>-1.054095409579054E-2</c:v>
                </c:pt>
                <c:pt idx="29" formatCode="0.00E+00">
                  <c:v>-1.054095409579054E-2</c:v>
                </c:pt>
                <c:pt idx="30" formatCode="0.00E+00">
                  <c:v>-1.0536478674510963E-2</c:v>
                </c:pt>
                <c:pt idx="31" formatCode="0.00E+00">
                  <c:v>-1.0536478674510963E-2</c:v>
                </c:pt>
                <c:pt idx="32" formatCode="0.00E+00">
                  <c:v>-1.0514103141102259E-2</c:v>
                </c:pt>
                <c:pt idx="33" formatCode="0.00E+00">
                  <c:v>-1.0514103141102259E-2</c:v>
                </c:pt>
                <c:pt idx="34" formatCode="0.00E+00">
                  <c:v>-1.0487255961587928E-2</c:v>
                </c:pt>
                <c:pt idx="35" formatCode="0.00E+00">
                  <c:v>-1.0487255961587928E-2</c:v>
                </c:pt>
                <c:pt idx="36" formatCode="0.00E+00">
                  <c:v>-9.9555668416780596E-3</c:v>
                </c:pt>
                <c:pt idx="37" formatCode="0.00E+00">
                  <c:v>-7.684902858431146E-3</c:v>
                </c:pt>
                <c:pt idx="38" formatCode="0.00E+00">
                  <c:v>-2.440779573982213E-3</c:v>
                </c:pt>
                <c:pt idx="39" formatCode="0.00E+00">
                  <c:v>-2.3936897294909998E-3</c:v>
                </c:pt>
                <c:pt idx="40" formatCode="0.00E+00">
                  <c:v>-1.9405651381119576E-3</c:v>
                </c:pt>
                <c:pt idx="41" formatCode="0.00E+00">
                  <c:v>-1.9362959881439185E-3</c:v>
                </c:pt>
                <c:pt idx="42" formatCode="0.00E+00">
                  <c:v>5.9083601789380324E-3</c:v>
                </c:pt>
                <c:pt idx="43" formatCode="0.00E+00">
                  <c:v>5.9531441261899964E-3</c:v>
                </c:pt>
                <c:pt idx="44" formatCode="0.00E+00">
                  <c:v>7.4117976339798941E-3</c:v>
                </c:pt>
                <c:pt idx="45" formatCode="0.00E+00">
                  <c:v>1.5478062410401408E-2</c:v>
                </c:pt>
                <c:pt idx="46" formatCode="0.00E+00">
                  <c:v>1.5520047905076009E-2</c:v>
                </c:pt>
                <c:pt idx="47" formatCode="0.00E+00">
                  <c:v>3.0626908913440942E-2</c:v>
                </c:pt>
                <c:pt idx="48" formatCode="0.00E+00">
                  <c:v>3.085621709342154E-2</c:v>
                </c:pt>
                <c:pt idx="49" formatCode="0.00E+00">
                  <c:v>3.6294047416421782E-2</c:v>
                </c:pt>
                <c:pt idx="50" formatCode="0.00E+00">
                  <c:v>3.7060961101303136E-2</c:v>
                </c:pt>
                <c:pt idx="51" formatCode="0.00E+00">
                  <c:v>3.7076807681048082E-2</c:v>
                </c:pt>
                <c:pt idx="52" formatCode="0.00E+00">
                  <c:v>4.275415502198876E-2</c:v>
                </c:pt>
                <c:pt idx="53" formatCode="0.00E+00">
                  <c:v>5.4112040551179963E-2</c:v>
                </c:pt>
                <c:pt idx="54" formatCode="0.00E+00">
                  <c:v>5.5735822379133743E-2</c:v>
                </c:pt>
                <c:pt idx="55" formatCode="0.00E+00">
                  <c:v>5.9250314492015399E-2</c:v>
                </c:pt>
                <c:pt idx="56" formatCode="0.00E+00">
                  <c:v>5.9523598873069183E-2</c:v>
                </c:pt>
                <c:pt idx="57" formatCode="0.00E+00">
                  <c:v>5.9795423100720835E-2</c:v>
                </c:pt>
                <c:pt idx="58" formatCode="0.00E+00">
                  <c:v>6.3204809436479048E-2</c:v>
                </c:pt>
                <c:pt idx="59" formatCode="0.00E+00">
                  <c:v>6.3826192519792962E-2</c:v>
                </c:pt>
                <c:pt idx="60" formatCode="0.00E+00">
                  <c:v>6.3828297865875683E-2</c:v>
                </c:pt>
                <c:pt idx="61" formatCode="0.00E+00">
                  <c:v>6.3872485909580473E-2</c:v>
                </c:pt>
                <c:pt idx="62" formatCode="0.00E+00">
                  <c:v>6.3954426726163666E-2</c:v>
                </c:pt>
                <c:pt idx="63" formatCode="0.00E+00">
                  <c:v>6.4564932904050132E-2</c:v>
                </c:pt>
                <c:pt idx="64" formatCode="0.00E+00">
                  <c:v>6.7514958099343353E-2</c:v>
                </c:pt>
                <c:pt idx="65" formatCode="0.00E+00">
                  <c:v>6.7663842539282676E-2</c:v>
                </c:pt>
                <c:pt idx="66" formatCode="0.00E+00">
                  <c:v>6.7887865304288059E-2</c:v>
                </c:pt>
                <c:pt idx="67" formatCode="0.00E+00">
                  <c:v>6.7889757562772907E-2</c:v>
                </c:pt>
                <c:pt idx="68" formatCode="0.00E+00">
                  <c:v>7.1040542177068289E-2</c:v>
                </c:pt>
                <c:pt idx="69" formatCode="0.00E+00">
                  <c:v>7.1198996914759227E-2</c:v>
                </c:pt>
                <c:pt idx="70" formatCode="0.00E+00">
                  <c:v>7.1321048646684509E-2</c:v>
                </c:pt>
                <c:pt idx="71" formatCode="0.00E+00">
                  <c:v>7.1518223260754937E-2</c:v>
                </c:pt>
                <c:pt idx="72" formatCode="0.00E+00">
                  <c:v>7.1519902326775964E-2</c:v>
                </c:pt>
                <c:pt idx="73" formatCode="0.00E+00">
                  <c:v>7.1628816680693125E-2</c:v>
                </c:pt>
                <c:pt idx="74" formatCode="0.00E+00">
                  <c:v>7.4207681479481202E-2</c:v>
                </c:pt>
                <c:pt idx="75" formatCode="0.00E+00">
                  <c:v>7.4224194826664119E-2</c:v>
                </c:pt>
                <c:pt idx="76" formatCode="0.00E+00">
                  <c:v>7.424069548506787E-2</c:v>
                </c:pt>
                <c:pt idx="77" formatCode="0.00E+00">
                  <c:v>7.4459986475529955E-2</c:v>
                </c:pt>
                <c:pt idx="78" formatCode="0.00E+00">
                  <c:v>7.4814601455513774E-2</c:v>
                </c:pt>
                <c:pt idx="79" formatCode="0.00E+00">
                  <c:v>7.4821894120219362E-2</c:v>
                </c:pt>
                <c:pt idx="80" formatCode="0.00E+00">
                  <c:v>7.493677027736631E-2</c:v>
                </c:pt>
                <c:pt idx="81" formatCode="0.00E+00">
                  <c:v>7.7201814956725678E-2</c:v>
                </c:pt>
                <c:pt idx="82" formatCode="0.00E+00">
                  <c:v>7.7696300944100044E-2</c:v>
                </c:pt>
                <c:pt idx="83" formatCode="0.00E+00">
                  <c:v>8.134304139388851E-2</c:v>
                </c:pt>
                <c:pt idx="84" formatCode="0.00E+00">
                  <c:v>8.2079922038012315E-2</c:v>
                </c:pt>
                <c:pt idx="85" formatCode="0.00E+00">
                  <c:v>8.3095000775075673E-2</c:v>
                </c:pt>
                <c:pt idx="86" formatCode="0.00E+00">
                  <c:v>8.3223468203496298E-2</c:v>
                </c:pt>
                <c:pt idx="87" formatCode="0.00E+00">
                  <c:v>8.3223468203496298E-2</c:v>
                </c:pt>
                <c:pt idx="88" formatCode="0.00E+00">
                  <c:v>8.3223468203496298E-2</c:v>
                </c:pt>
                <c:pt idx="89" formatCode="0.00E+00">
                  <c:v>8.3230102759305424E-2</c:v>
                </c:pt>
                <c:pt idx="90" formatCode="0.00E+00">
                  <c:v>8.3230102759305424E-2</c:v>
                </c:pt>
                <c:pt idx="91" formatCode="0.00E+00">
                  <c:v>8.3230102759305424E-2</c:v>
                </c:pt>
                <c:pt idx="92" formatCode="0.00E+00">
                  <c:v>8.3288650531143427E-2</c:v>
                </c:pt>
                <c:pt idx="93" formatCode="0.00E+00">
                  <c:v>8.4191730605504389E-2</c:v>
                </c:pt>
                <c:pt idx="94" formatCode="0.00E+00">
                  <c:v>8.4191730605504389E-2</c:v>
                </c:pt>
                <c:pt idx="95" formatCode="0.00E+00">
                  <c:v>8.4257744131166323E-2</c:v>
                </c:pt>
                <c:pt idx="96" formatCode="0.00E+00">
                  <c:v>8.4766574887194579E-2</c:v>
                </c:pt>
                <c:pt idx="97" formatCode="0.00E+00">
                  <c:v>8.4766574887194579E-2</c:v>
                </c:pt>
                <c:pt idx="98" formatCode="0.00E+00">
                  <c:v>8.4766574887194579E-2</c:v>
                </c:pt>
                <c:pt idx="99" formatCode="0.00E+00">
                  <c:v>8.4790826800552499E-2</c:v>
                </c:pt>
                <c:pt idx="100" formatCode="0.00E+00">
                  <c:v>8.4791204747336424E-2</c:v>
                </c:pt>
                <c:pt idx="101" formatCode="0.00E+00">
                  <c:v>8.4827216714607911E-2</c:v>
                </c:pt>
                <c:pt idx="102" formatCode="0.00E+00">
                  <c:v>8.4859388768064148E-2</c:v>
                </c:pt>
                <c:pt idx="103" formatCode="0.00E+00">
                  <c:v>8.4866567089978584E-2</c:v>
                </c:pt>
                <c:pt idx="104" formatCode="0.00E+00">
                  <c:v>8.4869781083099338E-2</c:v>
                </c:pt>
                <c:pt idx="105" formatCode="0.00E+00">
                  <c:v>8.4959606205749938E-2</c:v>
                </c:pt>
                <c:pt idx="106" formatCode="0.00E+00">
                  <c:v>8.4959606205749938E-2</c:v>
                </c:pt>
                <c:pt idx="107" formatCode="0.00E+00">
                  <c:v>8.4959606205749938E-2</c:v>
                </c:pt>
                <c:pt idx="108" formatCode="0.00E+00">
                  <c:v>8.4959373462888621E-2</c:v>
                </c:pt>
                <c:pt idx="109" formatCode="0.00E+00">
                  <c:v>8.4957263567294938E-2</c:v>
                </c:pt>
                <c:pt idx="110" formatCode="0.00E+00">
                  <c:v>8.4936541993550274E-2</c:v>
                </c:pt>
                <c:pt idx="111" formatCode="0.00E+00">
                  <c:v>8.470474470128414E-2</c:v>
                </c:pt>
                <c:pt idx="112" formatCode="0.00E+00">
                  <c:v>8.470474470128414E-2</c:v>
                </c:pt>
                <c:pt idx="113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6C-40D4-A03D-7FFAB247D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1792"/>
        <c:axId val="1"/>
      </c:scatterChart>
      <c:valAx>
        <c:axId val="513621792"/>
        <c:scaling>
          <c:orientation val="minMax"/>
          <c:max val="37000"/>
          <c:min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179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9c.  CK Boo - [42896.7, 0.3551501]</a:t>
            </a:r>
          </a:p>
        </c:rich>
      </c:tx>
      <c:layout>
        <c:manualLayout>
          <c:xMode val="edge"/>
          <c:yMode val="edge"/>
          <c:x val="0.18534482758620691"/>
          <c:y val="1.858736059479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5241635687732341"/>
          <c:w val="0.82758620689655171"/>
          <c:h val="0.691449814126394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(old)'!$G$21:$G$933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8">
                  <c:v>-3.9891099993837997E-2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7">
                  <c:v>-1.3387300001340918E-2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5">
                  <c:v>3.1968750001396984E-2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79">
                  <c:v>5.3908250003587455E-2</c:v>
                </c:pt>
                <c:pt idx="80">
                  <c:v>5.3850900003453717E-2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5">
                  <c:v>6.2874300005205441E-2</c:v>
                </c:pt>
                <c:pt idx="86">
                  <c:v>5.8099250003579073E-2</c:v>
                </c:pt>
                <c:pt idx="87">
                  <c:v>6.3723200000822544E-2</c:v>
                </c:pt>
                <c:pt idx="88">
                  <c:v>6.549625000479864E-2</c:v>
                </c:pt>
                <c:pt idx="89">
                  <c:v>6.680659999983618E-2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4">
                  <c:v>7.1760150000045542E-2</c:v>
                </c:pt>
                <c:pt idx="95">
                  <c:v>7.1080500005336944E-2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7">
                  <c:v>7.6878700005181599E-2</c:v>
                </c:pt>
                <c:pt idx="108">
                  <c:v>7.8009000004385598E-2</c:v>
                </c:pt>
                <c:pt idx="109">
                  <c:v>8.0735800009279046E-2</c:v>
                </c:pt>
                <c:pt idx="110">
                  <c:v>8.0941100008203648E-2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D8-4EE8-9221-3507725B164B}"/>
            </c:ext>
          </c:extLst>
        </c:ser>
        <c:ser>
          <c:idx val="7"/>
          <c:order val="1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(old)'!$O$21:$O$933</c:f>
              <c:numCache>
                <c:formatCode>General</c:formatCode>
                <c:ptCount val="913"/>
                <c:pt idx="0">
                  <c:v>-3.5112776089866592E-2</c:v>
                </c:pt>
                <c:pt idx="1">
                  <c:v>-3.5112372923744362E-2</c:v>
                </c:pt>
                <c:pt idx="2">
                  <c:v>-3.4835800963893118E-2</c:v>
                </c:pt>
                <c:pt idx="3">
                  <c:v>-3.4343131962525447E-2</c:v>
                </c:pt>
                <c:pt idx="4">
                  <c:v>-3.4296767858468753E-2</c:v>
                </c:pt>
                <c:pt idx="5">
                  <c:v>-3.4295558360102056E-2</c:v>
                </c:pt>
                <c:pt idx="6">
                  <c:v>-3.4293139363368662E-2</c:v>
                </c:pt>
                <c:pt idx="7">
                  <c:v>-3.3550507366217071E-2</c:v>
                </c:pt>
                <c:pt idx="8">
                  <c:v>-3.3541637711527961E-2</c:v>
                </c:pt>
                <c:pt idx="9">
                  <c:v>-3.3539218714794573E-2</c:v>
                </c:pt>
                <c:pt idx="10">
                  <c:v>-3.3287643054521719E-2</c:v>
                </c:pt>
                <c:pt idx="11">
                  <c:v>-3.2760301766642089E-2</c:v>
                </c:pt>
                <c:pt idx="12">
                  <c:v>-3.2547430054103522E-2</c:v>
                </c:pt>
                <c:pt idx="13">
                  <c:v>-3.2540576230025577E-2</c:v>
                </c:pt>
                <c:pt idx="14">
                  <c:v>-3.0081666050531787E-2</c:v>
                </c:pt>
                <c:pt idx="15">
                  <c:v>-3.0074812226453841E-2</c:v>
                </c:pt>
                <c:pt idx="16">
                  <c:v>-2.9997807497107502E-2</c:v>
                </c:pt>
                <c:pt idx="17">
                  <c:v>-2.9397896307226085E-2</c:v>
                </c:pt>
                <c:pt idx="18">
                  <c:v>-2.9391042483148139E-2</c:v>
                </c:pt>
                <c:pt idx="19">
                  <c:v>-2.9221309545688412E-2</c:v>
                </c:pt>
                <c:pt idx="20">
                  <c:v>-2.9203167070187965E-2</c:v>
                </c:pt>
                <c:pt idx="21">
                  <c:v>-2.6834969268196406E-2</c:v>
                </c:pt>
                <c:pt idx="22">
                  <c:v>-2.6834969268196406E-2</c:v>
                </c:pt>
                <c:pt idx="23">
                  <c:v>-2.6779735509450606E-2</c:v>
                </c:pt>
                <c:pt idx="24">
                  <c:v>-2.6775300682106051E-2</c:v>
                </c:pt>
                <c:pt idx="25">
                  <c:v>-2.677288168537266E-2</c:v>
                </c:pt>
                <c:pt idx="26">
                  <c:v>-2.6768446858028105E-2</c:v>
                </c:pt>
                <c:pt idx="27">
                  <c:v>-2.6730549242538284E-2</c:v>
                </c:pt>
                <c:pt idx="28">
                  <c:v>-2.6726114415193729E-2</c:v>
                </c:pt>
                <c:pt idx="29">
                  <c:v>-2.6723695418460338E-2</c:v>
                </c:pt>
                <c:pt idx="30">
                  <c:v>-2.6721276421726944E-2</c:v>
                </c:pt>
                <c:pt idx="31">
                  <c:v>-2.4432502345815118E-2</c:v>
                </c:pt>
                <c:pt idx="32">
                  <c:v>-2.4326066489545835E-2</c:v>
                </c:pt>
                <c:pt idx="33">
                  <c:v>-2.432163166220128E-2</c:v>
                </c:pt>
                <c:pt idx="34">
                  <c:v>-2.432163166220128E-2</c:v>
                </c:pt>
                <c:pt idx="35">
                  <c:v>-2.4319212665467889E-2</c:v>
                </c:pt>
                <c:pt idx="36">
                  <c:v>-2.4317196834856725E-2</c:v>
                </c:pt>
                <c:pt idx="37">
                  <c:v>-2.4303489186700833E-2</c:v>
                </c:pt>
                <c:pt idx="38">
                  <c:v>-2.4289781538544941E-2</c:v>
                </c:pt>
                <c:pt idx="39">
                  <c:v>-2.4172057030853157E-2</c:v>
                </c:pt>
                <c:pt idx="40">
                  <c:v>-2.4165203206775211E-2</c:v>
                </c:pt>
                <c:pt idx="41">
                  <c:v>-2.3647134739706921E-2</c:v>
                </c:pt>
                <c:pt idx="42">
                  <c:v>-2.3626573267473083E-2</c:v>
                </c:pt>
                <c:pt idx="43">
                  <c:v>-2.3520137411203797E-2</c:v>
                </c:pt>
                <c:pt idx="44">
                  <c:v>-2.3483852460202903E-2</c:v>
                </c:pt>
                <c:pt idx="45">
                  <c:v>-2.277065158997426E-2</c:v>
                </c:pt>
                <c:pt idx="46">
                  <c:v>-2.2750493283862652E-2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8-4EE8-9221-3507725B164B}"/>
            </c:ext>
          </c:extLst>
        </c:ser>
        <c:ser>
          <c:idx val="8"/>
          <c:order val="2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D8-4EE8-9221-3507725B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3432"/>
        <c:axId val="1"/>
      </c:scatterChart>
      <c:valAx>
        <c:axId val="513623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3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0</xdr:rowOff>
    </xdr:from>
    <xdr:to>
      <xdr:col>16</xdr:col>
      <xdr:colOff>600075</xdr:colOff>
      <xdr:row>18</xdr:row>
      <xdr:rowOff>123824</xdr:rowOff>
    </xdr:to>
    <xdr:graphicFrame macro="">
      <xdr:nvGraphicFramePr>
        <xdr:cNvPr id="70669" name="Chart 1">
          <a:extLst>
            <a:ext uri="{FF2B5EF4-FFF2-40B4-BE49-F238E27FC236}">
              <a16:creationId xmlns:a16="http://schemas.microsoft.com/office/drawing/2014/main" id="{915C202A-B31C-01DA-E536-9404276A9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0</xdr:row>
      <xdr:rowOff>9525</xdr:rowOff>
    </xdr:from>
    <xdr:to>
      <xdr:col>25</xdr:col>
      <xdr:colOff>628650</xdr:colOff>
      <xdr:row>18</xdr:row>
      <xdr:rowOff>142875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88624B5-7C06-EEBD-8FE4-B4836D18C4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0</xdr:rowOff>
    </xdr:from>
    <xdr:to>
      <xdr:col>16</xdr:col>
      <xdr:colOff>304800</xdr:colOff>
      <xdr:row>18</xdr:row>
      <xdr:rowOff>123825</xdr:rowOff>
    </xdr:to>
    <xdr:graphicFrame macro="">
      <xdr:nvGraphicFramePr>
        <xdr:cNvPr id="61451" name="Chart 1">
          <a:extLst>
            <a:ext uri="{FF2B5EF4-FFF2-40B4-BE49-F238E27FC236}">
              <a16:creationId xmlns:a16="http://schemas.microsoft.com/office/drawing/2014/main" id="{BF4BB7B4-E372-1AB6-C0D3-CA48F7843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466725</xdr:colOff>
      <xdr:row>14</xdr:row>
      <xdr:rowOff>0</xdr:rowOff>
    </xdr:from>
    <xdr:to>
      <xdr:col>24</xdr:col>
      <xdr:colOff>95250</xdr:colOff>
      <xdr:row>29</xdr:row>
      <xdr:rowOff>95250</xdr:rowOff>
    </xdr:to>
    <xdr:graphicFrame macro="">
      <xdr:nvGraphicFramePr>
        <xdr:cNvPr id="61452" name="Chart 6">
          <a:extLst>
            <a:ext uri="{FF2B5EF4-FFF2-40B4-BE49-F238E27FC236}">
              <a16:creationId xmlns:a16="http://schemas.microsoft.com/office/drawing/2014/main" id="{C203710D-572A-4807-F9D1-B7DA2CD7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16</xdr:col>
      <xdr:colOff>323850</xdr:colOff>
      <xdr:row>18</xdr:row>
      <xdr:rowOff>123825</xdr:rowOff>
    </xdr:to>
    <xdr:graphicFrame macro="">
      <xdr:nvGraphicFramePr>
        <xdr:cNvPr id="66567" name="Chart 1">
          <a:extLst>
            <a:ext uri="{FF2B5EF4-FFF2-40B4-BE49-F238E27FC236}">
              <a16:creationId xmlns:a16="http://schemas.microsoft.com/office/drawing/2014/main" id="{05E6941F-52AE-856F-B1FD-1409AF222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26</xdr:row>
      <xdr:rowOff>47625</xdr:rowOff>
    </xdr:from>
    <xdr:to>
      <xdr:col>14</xdr:col>
      <xdr:colOff>485775</xdr:colOff>
      <xdr:row>45</xdr:row>
      <xdr:rowOff>57150</xdr:rowOff>
    </xdr:to>
    <xdr:graphicFrame macro="">
      <xdr:nvGraphicFramePr>
        <xdr:cNvPr id="66568" name="Chart 2">
          <a:extLst>
            <a:ext uri="{FF2B5EF4-FFF2-40B4-BE49-F238E27FC236}">
              <a16:creationId xmlns:a16="http://schemas.microsoft.com/office/drawing/2014/main" id="{2D23CA82-0D81-9C82-EA4F-75E647E68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18</xdr:col>
      <xdr:colOff>142875</xdr:colOff>
      <xdr:row>18</xdr:row>
      <xdr:rowOff>123825</xdr:rowOff>
    </xdr:to>
    <xdr:graphicFrame macro="">
      <xdr:nvGraphicFramePr>
        <xdr:cNvPr id="63495" name="Chart 1">
          <a:extLst>
            <a:ext uri="{FF2B5EF4-FFF2-40B4-BE49-F238E27FC236}">
              <a16:creationId xmlns:a16="http://schemas.microsoft.com/office/drawing/2014/main" id="{E62E49F4-D532-3EA0-5EB1-BB114CC65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200025</xdr:colOff>
      <xdr:row>14</xdr:row>
      <xdr:rowOff>0</xdr:rowOff>
    </xdr:from>
    <xdr:to>
      <xdr:col>27</xdr:col>
      <xdr:colOff>142875</xdr:colOff>
      <xdr:row>33</xdr:row>
      <xdr:rowOff>95250</xdr:rowOff>
    </xdr:to>
    <xdr:graphicFrame macro="">
      <xdr:nvGraphicFramePr>
        <xdr:cNvPr id="63496" name="Chart 2">
          <a:extLst>
            <a:ext uri="{FF2B5EF4-FFF2-40B4-BE49-F238E27FC236}">
              <a16:creationId xmlns:a16="http://schemas.microsoft.com/office/drawing/2014/main" id="{313D4E19-B890-CE25-CFBF-3A77FA522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0</xdr:row>
      <xdr:rowOff>0</xdr:rowOff>
    </xdr:from>
    <xdr:to>
      <xdr:col>17</xdr:col>
      <xdr:colOff>590550</xdr:colOff>
      <xdr:row>18</xdr:row>
      <xdr:rowOff>123825</xdr:rowOff>
    </xdr:to>
    <xdr:graphicFrame macro="">
      <xdr:nvGraphicFramePr>
        <xdr:cNvPr id="58375" name="Chart 1">
          <a:extLst>
            <a:ext uri="{FF2B5EF4-FFF2-40B4-BE49-F238E27FC236}">
              <a16:creationId xmlns:a16="http://schemas.microsoft.com/office/drawing/2014/main" id="{EAC30EF0-1722-7B0B-208F-39D54F563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0</xdr:row>
      <xdr:rowOff>0</xdr:rowOff>
    </xdr:from>
    <xdr:to>
      <xdr:col>27</xdr:col>
      <xdr:colOff>628650</xdr:colOff>
      <xdr:row>18</xdr:row>
      <xdr:rowOff>133350</xdr:rowOff>
    </xdr:to>
    <xdr:graphicFrame macro="">
      <xdr:nvGraphicFramePr>
        <xdr:cNvPr id="58376" name="Chart 2">
          <a:extLst>
            <a:ext uri="{FF2B5EF4-FFF2-40B4-BE49-F238E27FC236}">
              <a16:creationId xmlns:a16="http://schemas.microsoft.com/office/drawing/2014/main" id="{E24E60D1-A765-5840-1C4F-2A14853E3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0</xdr:rowOff>
    </xdr:from>
    <xdr:to>
      <xdr:col>18</xdr:col>
      <xdr:colOff>628650</xdr:colOff>
      <xdr:row>18</xdr:row>
      <xdr:rowOff>123825</xdr:rowOff>
    </xdr:to>
    <xdr:graphicFrame macro="">
      <xdr:nvGraphicFramePr>
        <xdr:cNvPr id="67601" name="Chart 2">
          <a:extLst>
            <a:ext uri="{FF2B5EF4-FFF2-40B4-BE49-F238E27FC236}">
              <a16:creationId xmlns:a16="http://schemas.microsoft.com/office/drawing/2014/main" id="{7C623930-DDA6-984C-6A06-76F682623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38100</xdr:colOff>
      <xdr:row>0</xdr:row>
      <xdr:rowOff>0</xdr:rowOff>
    </xdr:from>
    <xdr:to>
      <xdr:col>41</xdr:col>
      <xdr:colOff>400050</xdr:colOff>
      <xdr:row>18</xdr:row>
      <xdr:rowOff>133350</xdr:rowOff>
    </xdr:to>
    <xdr:graphicFrame macro="">
      <xdr:nvGraphicFramePr>
        <xdr:cNvPr id="67602" name="Chart 8">
          <a:extLst>
            <a:ext uri="{FF2B5EF4-FFF2-40B4-BE49-F238E27FC236}">
              <a16:creationId xmlns:a16="http://schemas.microsoft.com/office/drawing/2014/main" id="{8244A1FF-D8D7-4B68-0F36-1EC82AEFB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561975</xdr:colOff>
      <xdr:row>0</xdr:row>
      <xdr:rowOff>57150</xdr:rowOff>
    </xdr:from>
    <xdr:to>
      <xdr:col>48</xdr:col>
      <xdr:colOff>514350</xdr:colOff>
      <xdr:row>19</xdr:row>
      <xdr:rowOff>19050</xdr:rowOff>
    </xdr:to>
    <xdr:graphicFrame macro="">
      <xdr:nvGraphicFramePr>
        <xdr:cNvPr id="67603" name="Chart 10">
          <a:extLst>
            <a:ext uri="{FF2B5EF4-FFF2-40B4-BE49-F238E27FC236}">
              <a16:creationId xmlns:a16="http://schemas.microsoft.com/office/drawing/2014/main" id="{28323A0A-138F-9FD1-8B37-A4534EB2C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11</xdr:row>
      <xdr:rowOff>0</xdr:rowOff>
    </xdr:from>
    <xdr:to>
      <xdr:col>18</xdr:col>
      <xdr:colOff>314325</xdr:colOff>
      <xdr:row>34</xdr:row>
      <xdr:rowOff>123825</xdr:rowOff>
    </xdr:to>
    <xdr:graphicFrame macro="">
      <xdr:nvGraphicFramePr>
        <xdr:cNvPr id="71684" name="Chart 1">
          <a:extLst>
            <a:ext uri="{FF2B5EF4-FFF2-40B4-BE49-F238E27FC236}">
              <a16:creationId xmlns:a16="http://schemas.microsoft.com/office/drawing/2014/main" id="{2A3AD40B-1E4B-34C8-FA27-E5A5F671D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238125</xdr:colOff>
      <xdr:row>0</xdr:row>
      <xdr:rowOff>133350</xdr:rowOff>
    </xdr:from>
    <xdr:to>
      <xdr:col>25</xdr:col>
      <xdr:colOff>200025</xdr:colOff>
      <xdr:row>19</xdr:row>
      <xdr:rowOff>76200</xdr:rowOff>
    </xdr:to>
    <xdr:graphicFrame macro="">
      <xdr:nvGraphicFramePr>
        <xdr:cNvPr id="69645" name="Chart 1">
          <a:extLst>
            <a:ext uri="{FF2B5EF4-FFF2-40B4-BE49-F238E27FC236}">
              <a16:creationId xmlns:a16="http://schemas.microsoft.com/office/drawing/2014/main" id="{E22DDF88-FD0E-CBDB-FE5A-5EFEAAA68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628650</xdr:colOff>
      <xdr:row>0</xdr:row>
      <xdr:rowOff>0</xdr:rowOff>
    </xdr:from>
    <xdr:to>
      <xdr:col>50</xdr:col>
      <xdr:colOff>428625</xdr:colOff>
      <xdr:row>18</xdr:row>
      <xdr:rowOff>133350</xdr:rowOff>
    </xdr:to>
    <xdr:graphicFrame macro="">
      <xdr:nvGraphicFramePr>
        <xdr:cNvPr id="69646" name="Chart 2">
          <a:extLst>
            <a:ext uri="{FF2B5EF4-FFF2-40B4-BE49-F238E27FC236}">
              <a16:creationId xmlns:a16="http://schemas.microsoft.com/office/drawing/2014/main" id="{34D8B79D-10F8-88C1-897A-04E9D12E1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504825</xdr:colOff>
      <xdr:row>0</xdr:row>
      <xdr:rowOff>0</xdr:rowOff>
    </xdr:from>
    <xdr:to>
      <xdr:col>67</xdr:col>
      <xdr:colOff>457200</xdr:colOff>
      <xdr:row>18</xdr:row>
      <xdr:rowOff>142875</xdr:rowOff>
    </xdr:to>
    <xdr:graphicFrame macro="">
      <xdr:nvGraphicFramePr>
        <xdr:cNvPr id="69647" name="Chart 3">
          <a:extLst>
            <a:ext uri="{FF2B5EF4-FFF2-40B4-BE49-F238E27FC236}">
              <a16:creationId xmlns:a16="http://schemas.microsoft.com/office/drawing/2014/main" id="{506FAEF9-294F-DFEA-5B19-F32D79773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</xdr:colOff>
      <xdr:row>0</xdr:row>
      <xdr:rowOff>238125</xdr:rowOff>
    </xdr:from>
    <xdr:to>
      <xdr:col>16</xdr:col>
      <xdr:colOff>171450</xdr:colOff>
      <xdr:row>20</xdr:row>
      <xdr:rowOff>0</xdr:rowOff>
    </xdr:to>
    <xdr:graphicFrame macro="">
      <xdr:nvGraphicFramePr>
        <xdr:cNvPr id="69648" name="Chart 4">
          <a:extLst>
            <a:ext uri="{FF2B5EF4-FFF2-40B4-BE49-F238E27FC236}">
              <a16:creationId xmlns:a16="http://schemas.microsoft.com/office/drawing/2014/main" id="{68EDE05D-8CC5-2225-D4A9-0A3425157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21</xdr:row>
      <xdr:rowOff>104775</xdr:rowOff>
    </xdr:from>
    <xdr:to>
      <xdr:col>10</xdr:col>
      <xdr:colOff>219075</xdr:colOff>
      <xdr:row>41</xdr:row>
      <xdr:rowOff>38100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78F1E24-2AE0-DA19-F84D-C4A7BBBC14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0</xdr:row>
      <xdr:rowOff>28575</xdr:rowOff>
    </xdr:from>
    <xdr:to>
      <xdr:col>9</xdr:col>
      <xdr:colOff>542925</xdr:colOff>
      <xdr:row>20</xdr:row>
      <xdr:rowOff>28575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22DC80-5A2F-F70A-2185-B7F30CAEE1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381000</xdr:colOff>
      <xdr:row>0</xdr:row>
      <xdr:rowOff>228600</xdr:rowOff>
    </xdr:from>
    <xdr:to>
      <xdr:col>36</xdr:col>
      <xdr:colOff>304800</xdr:colOff>
      <xdr:row>19</xdr:row>
      <xdr:rowOff>38100</xdr:rowOff>
    </xdr:to>
    <xdr:graphicFrame macro="">
      <xdr:nvGraphicFramePr>
        <xdr:cNvPr id="50193" name="Chart 1">
          <a:extLst>
            <a:ext uri="{FF2B5EF4-FFF2-40B4-BE49-F238E27FC236}">
              <a16:creationId xmlns:a16="http://schemas.microsoft.com/office/drawing/2014/main" id="{79CD00D2-6F5A-4E17-5891-A5C6EC7A5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333375</xdr:colOff>
      <xdr:row>0</xdr:row>
      <xdr:rowOff>0</xdr:rowOff>
    </xdr:from>
    <xdr:to>
      <xdr:col>16</xdr:col>
      <xdr:colOff>447675</xdr:colOff>
      <xdr:row>18</xdr:row>
      <xdr:rowOff>123825</xdr:rowOff>
    </xdr:to>
    <xdr:graphicFrame macro="">
      <xdr:nvGraphicFramePr>
        <xdr:cNvPr id="50194" name="Chart 2">
          <a:extLst>
            <a:ext uri="{FF2B5EF4-FFF2-40B4-BE49-F238E27FC236}">
              <a16:creationId xmlns:a16="http://schemas.microsoft.com/office/drawing/2014/main" id="{886C0164-68F9-F3E2-3973-E5BC43780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361950</xdr:colOff>
      <xdr:row>1</xdr:row>
      <xdr:rowOff>66675</xdr:rowOff>
    </xdr:from>
    <xdr:to>
      <xdr:col>39</xdr:col>
      <xdr:colOff>66675</xdr:colOff>
      <xdr:row>19</xdr:row>
      <xdr:rowOff>142875</xdr:rowOff>
    </xdr:to>
    <xdr:graphicFrame macro="">
      <xdr:nvGraphicFramePr>
        <xdr:cNvPr id="50195" name="Chart 3">
          <a:extLst>
            <a:ext uri="{FF2B5EF4-FFF2-40B4-BE49-F238E27FC236}">
              <a16:creationId xmlns:a16="http://schemas.microsoft.com/office/drawing/2014/main" id="{F4564A5E-BD75-32C1-5C95-7F0F5C49F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542925</xdr:colOff>
      <xdr:row>0</xdr:row>
      <xdr:rowOff>95250</xdr:rowOff>
    </xdr:from>
    <xdr:to>
      <xdr:col>24</xdr:col>
      <xdr:colOff>381000</xdr:colOff>
      <xdr:row>19</xdr:row>
      <xdr:rowOff>38100</xdr:rowOff>
    </xdr:to>
    <xdr:graphicFrame macro="">
      <xdr:nvGraphicFramePr>
        <xdr:cNvPr id="50196" name="Chart 5">
          <a:extLst>
            <a:ext uri="{FF2B5EF4-FFF2-40B4-BE49-F238E27FC236}">
              <a16:creationId xmlns:a16="http://schemas.microsoft.com/office/drawing/2014/main" id="{C94D810E-B07C-F822-5403-3D1FD32E4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</xdr:colOff>
      <xdr:row>0</xdr:row>
      <xdr:rowOff>0</xdr:rowOff>
    </xdr:from>
    <xdr:to>
      <xdr:col>28</xdr:col>
      <xdr:colOff>342900</xdr:colOff>
      <xdr:row>14</xdr:row>
      <xdr:rowOff>142875</xdr:rowOff>
    </xdr:to>
    <xdr:graphicFrame macro="">
      <xdr:nvGraphicFramePr>
        <xdr:cNvPr id="50197" name="Chart 6">
          <a:extLst>
            <a:ext uri="{FF2B5EF4-FFF2-40B4-BE49-F238E27FC236}">
              <a16:creationId xmlns:a16="http://schemas.microsoft.com/office/drawing/2014/main" id="{1806648F-7CFC-089B-ABDB-40DEC9E1E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11</xdr:row>
      <xdr:rowOff>0</xdr:rowOff>
    </xdr:from>
    <xdr:to>
      <xdr:col>18</xdr:col>
      <xdr:colOff>314325</xdr:colOff>
      <xdr:row>34</xdr:row>
      <xdr:rowOff>123825</xdr:rowOff>
    </xdr:to>
    <xdr:graphicFrame macro="">
      <xdr:nvGraphicFramePr>
        <xdr:cNvPr id="52230" name="Chart 1">
          <a:extLst>
            <a:ext uri="{FF2B5EF4-FFF2-40B4-BE49-F238E27FC236}">
              <a16:creationId xmlns:a16="http://schemas.microsoft.com/office/drawing/2014/main" id="{5670B2D2-7D9E-82A1-0896-B1EEDF773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0</xdr:row>
      <xdr:rowOff>0</xdr:rowOff>
    </xdr:from>
    <xdr:to>
      <xdr:col>17</xdr:col>
      <xdr:colOff>590550</xdr:colOff>
      <xdr:row>18</xdr:row>
      <xdr:rowOff>123825</xdr:rowOff>
    </xdr:to>
    <xdr:graphicFrame macro="">
      <xdr:nvGraphicFramePr>
        <xdr:cNvPr id="53258" name="Chart 2">
          <a:extLst>
            <a:ext uri="{FF2B5EF4-FFF2-40B4-BE49-F238E27FC236}">
              <a16:creationId xmlns:a16="http://schemas.microsoft.com/office/drawing/2014/main" id="{F8AC2181-629F-09FA-D25A-D098F14EB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123825</xdr:colOff>
      <xdr:row>0</xdr:row>
      <xdr:rowOff>0</xdr:rowOff>
    </xdr:from>
    <xdr:to>
      <xdr:col>34</xdr:col>
      <xdr:colOff>66675</xdr:colOff>
      <xdr:row>18</xdr:row>
      <xdr:rowOff>133350</xdr:rowOff>
    </xdr:to>
    <xdr:graphicFrame macro="">
      <xdr:nvGraphicFramePr>
        <xdr:cNvPr id="53259" name="Chart 5">
          <a:extLst>
            <a:ext uri="{FF2B5EF4-FFF2-40B4-BE49-F238E27FC236}">
              <a16:creationId xmlns:a16="http://schemas.microsoft.com/office/drawing/2014/main" id="{A6936216-B417-1B38-0FD9-AB18C9DA4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11</xdr:row>
      <xdr:rowOff>0</xdr:rowOff>
    </xdr:from>
    <xdr:to>
      <xdr:col>18</xdr:col>
      <xdr:colOff>314325</xdr:colOff>
      <xdr:row>34</xdr:row>
      <xdr:rowOff>123825</xdr:rowOff>
    </xdr:to>
    <xdr:graphicFrame macro="">
      <xdr:nvGraphicFramePr>
        <xdr:cNvPr id="64516" name="Chart 1">
          <a:extLst>
            <a:ext uri="{FF2B5EF4-FFF2-40B4-BE49-F238E27FC236}">
              <a16:creationId xmlns:a16="http://schemas.microsoft.com/office/drawing/2014/main" id="{07BD3C87-B76B-A9A7-4A23-4E29A6C4D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552450</xdr:colOff>
      <xdr:row>1</xdr:row>
      <xdr:rowOff>85725</xdr:rowOff>
    </xdr:from>
    <xdr:to>
      <xdr:col>34</xdr:col>
      <xdr:colOff>495300</xdr:colOff>
      <xdr:row>29</xdr:row>
      <xdr:rowOff>19050</xdr:rowOff>
    </xdr:to>
    <xdr:graphicFrame macro="">
      <xdr:nvGraphicFramePr>
        <xdr:cNvPr id="57367" name="Chart 2">
          <a:extLst>
            <a:ext uri="{FF2B5EF4-FFF2-40B4-BE49-F238E27FC236}">
              <a16:creationId xmlns:a16="http://schemas.microsoft.com/office/drawing/2014/main" id="{E8C2B4D8-723E-38CE-B626-FC2FD51F9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333375</xdr:colOff>
      <xdr:row>29</xdr:row>
      <xdr:rowOff>76200</xdr:rowOff>
    </xdr:from>
    <xdr:to>
      <xdr:col>33</xdr:col>
      <xdr:colOff>28575</xdr:colOff>
      <xdr:row>49</xdr:row>
      <xdr:rowOff>114300</xdr:rowOff>
    </xdr:to>
    <xdr:graphicFrame macro="">
      <xdr:nvGraphicFramePr>
        <xdr:cNvPr id="57368" name="Chart 3">
          <a:extLst>
            <a:ext uri="{FF2B5EF4-FFF2-40B4-BE49-F238E27FC236}">
              <a16:creationId xmlns:a16="http://schemas.microsoft.com/office/drawing/2014/main" id="{B6529B7B-64F1-E2EA-A394-E2653D270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25</xdr:col>
      <xdr:colOff>123825</xdr:colOff>
      <xdr:row>49</xdr:row>
      <xdr:rowOff>133350</xdr:rowOff>
    </xdr:from>
    <xdr:to>
      <xdr:col>32</xdr:col>
      <xdr:colOff>504825</xdr:colOff>
      <xdr:row>70</xdr:row>
      <xdr:rowOff>28575</xdr:rowOff>
    </xdr:to>
    <xdr:graphicFrame macro="">
      <xdr:nvGraphicFramePr>
        <xdr:cNvPr id="57369" name="Chart 6">
          <a:extLst>
            <a:ext uri="{FF2B5EF4-FFF2-40B4-BE49-F238E27FC236}">
              <a16:creationId xmlns:a16="http://schemas.microsoft.com/office/drawing/2014/main" id="{20AE44AB-2ADC-F064-4608-D7114AF6D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66675</xdr:colOff>
      <xdr:row>0</xdr:row>
      <xdr:rowOff>0</xdr:rowOff>
    </xdr:from>
    <xdr:to>
      <xdr:col>16</xdr:col>
      <xdr:colOff>342900</xdr:colOff>
      <xdr:row>18</xdr:row>
      <xdr:rowOff>133350</xdr:rowOff>
    </xdr:to>
    <xdr:graphicFrame macro="">
      <xdr:nvGraphicFramePr>
        <xdr:cNvPr id="57370" name="Chart 7">
          <a:extLst>
            <a:ext uri="{FF2B5EF4-FFF2-40B4-BE49-F238E27FC236}">
              <a16:creationId xmlns:a16="http://schemas.microsoft.com/office/drawing/2014/main" id="{50759DAD-775D-D1F3-D176-D61232B9A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47625</xdr:colOff>
      <xdr:row>18</xdr:row>
      <xdr:rowOff>142875</xdr:rowOff>
    </xdr:from>
    <xdr:to>
      <xdr:col>22</xdr:col>
      <xdr:colOff>381000</xdr:colOff>
      <xdr:row>34</xdr:row>
      <xdr:rowOff>85725</xdr:rowOff>
    </xdr:to>
    <xdr:graphicFrame macro="">
      <xdr:nvGraphicFramePr>
        <xdr:cNvPr id="57371" name="Chart 8">
          <a:extLst>
            <a:ext uri="{FF2B5EF4-FFF2-40B4-BE49-F238E27FC236}">
              <a16:creationId xmlns:a16="http://schemas.microsoft.com/office/drawing/2014/main" id="{7C7982D1-799D-C49B-A34E-4B453FB18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22</xdr:row>
      <xdr:rowOff>0</xdr:rowOff>
    </xdr:from>
    <xdr:to>
      <xdr:col>15</xdr:col>
      <xdr:colOff>466725</xdr:colOff>
      <xdr:row>38</xdr:row>
      <xdr:rowOff>0</xdr:rowOff>
    </xdr:to>
    <xdr:graphicFrame macro="">
      <xdr:nvGraphicFramePr>
        <xdr:cNvPr id="57372" name="Chart 10">
          <a:extLst>
            <a:ext uri="{FF2B5EF4-FFF2-40B4-BE49-F238E27FC236}">
              <a16:creationId xmlns:a16="http://schemas.microsoft.com/office/drawing/2014/main" id="{45712374-AFBB-C02C-3181-B21E08663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552450</xdr:colOff>
      <xdr:row>1</xdr:row>
      <xdr:rowOff>85725</xdr:rowOff>
    </xdr:from>
    <xdr:to>
      <xdr:col>34</xdr:col>
      <xdr:colOff>495300</xdr:colOff>
      <xdr:row>29</xdr:row>
      <xdr:rowOff>19050</xdr:rowOff>
    </xdr:to>
    <xdr:graphicFrame macro="">
      <xdr:nvGraphicFramePr>
        <xdr:cNvPr id="65552" name="Chart 1">
          <a:extLst>
            <a:ext uri="{FF2B5EF4-FFF2-40B4-BE49-F238E27FC236}">
              <a16:creationId xmlns:a16="http://schemas.microsoft.com/office/drawing/2014/main" id="{C0D8160A-3C97-3DB7-B4E9-8A38A0BF7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333375</xdr:colOff>
      <xdr:row>29</xdr:row>
      <xdr:rowOff>76200</xdr:rowOff>
    </xdr:from>
    <xdr:to>
      <xdr:col>33</xdr:col>
      <xdr:colOff>28575</xdr:colOff>
      <xdr:row>49</xdr:row>
      <xdr:rowOff>114300</xdr:rowOff>
    </xdr:to>
    <xdr:graphicFrame macro="">
      <xdr:nvGraphicFramePr>
        <xdr:cNvPr id="65553" name="Chart 2">
          <a:extLst>
            <a:ext uri="{FF2B5EF4-FFF2-40B4-BE49-F238E27FC236}">
              <a16:creationId xmlns:a16="http://schemas.microsoft.com/office/drawing/2014/main" id="{E761E813-CAFE-2458-3929-C743DCBA9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25</xdr:col>
      <xdr:colOff>123825</xdr:colOff>
      <xdr:row>49</xdr:row>
      <xdr:rowOff>133350</xdr:rowOff>
    </xdr:from>
    <xdr:to>
      <xdr:col>32</xdr:col>
      <xdr:colOff>504825</xdr:colOff>
      <xdr:row>70</xdr:row>
      <xdr:rowOff>28575</xdr:rowOff>
    </xdr:to>
    <xdr:graphicFrame macro="">
      <xdr:nvGraphicFramePr>
        <xdr:cNvPr id="65554" name="Chart 3">
          <a:extLst>
            <a:ext uri="{FF2B5EF4-FFF2-40B4-BE49-F238E27FC236}">
              <a16:creationId xmlns:a16="http://schemas.microsoft.com/office/drawing/2014/main" id="{269B64C2-5774-6748-AF4D-A5D085A32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66675</xdr:colOff>
      <xdr:row>0</xdr:row>
      <xdr:rowOff>0</xdr:rowOff>
    </xdr:from>
    <xdr:to>
      <xdr:col>16</xdr:col>
      <xdr:colOff>342900</xdr:colOff>
      <xdr:row>18</xdr:row>
      <xdr:rowOff>133350</xdr:rowOff>
    </xdr:to>
    <xdr:graphicFrame macro="">
      <xdr:nvGraphicFramePr>
        <xdr:cNvPr id="65555" name="Chart 4">
          <a:extLst>
            <a:ext uri="{FF2B5EF4-FFF2-40B4-BE49-F238E27FC236}">
              <a16:creationId xmlns:a16="http://schemas.microsoft.com/office/drawing/2014/main" id="{FC867ED0-4835-52AA-DCC0-CF7158A06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285750</xdr:colOff>
      <xdr:row>19</xdr:row>
      <xdr:rowOff>142875</xdr:rowOff>
    </xdr:from>
    <xdr:to>
      <xdr:col>15</xdr:col>
      <xdr:colOff>742950</xdr:colOff>
      <xdr:row>35</xdr:row>
      <xdr:rowOff>104775</xdr:rowOff>
    </xdr:to>
    <xdr:graphicFrame macro="">
      <xdr:nvGraphicFramePr>
        <xdr:cNvPr id="65556" name="Chart 5">
          <a:extLst>
            <a:ext uri="{FF2B5EF4-FFF2-40B4-BE49-F238E27FC236}">
              <a16:creationId xmlns:a16="http://schemas.microsoft.com/office/drawing/2014/main" id="{B3E1F7B0-B09B-BEF4-B948-F6C88490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9525</xdr:rowOff>
    </xdr:from>
    <xdr:to>
      <xdr:col>16</xdr:col>
      <xdr:colOff>295275</xdr:colOff>
      <xdr:row>18</xdr:row>
      <xdr:rowOff>133350</xdr:rowOff>
    </xdr:to>
    <xdr:graphicFrame macro="">
      <xdr:nvGraphicFramePr>
        <xdr:cNvPr id="62472" name="Chart 1">
          <a:extLst>
            <a:ext uri="{FF2B5EF4-FFF2-40B4-BE49-F238E27FC236}">
              <a16:creationId xmlns:a16="http://schemas.microsoft.com/office/drawing/2014/main" id="{036D7E8F-866D-9271-FB23-052ED683F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1</xdr:row>
      <xdr:rowOff>0</xdr:rowOff>
    </xdr:from>
    <xdr:to>
      <xdr:col>34</xdr:col>
      <xdr:colOff>628650</xdr:colOff>
      <xdr:row>20</xdr:row>
      <xdr:rowOff>28575</xdr:rowOff>
    </xdr:to>
    <xdr:graphicFrame macro="">
      <xdr:nvGraphicFramePr>
        <xdr:cNvPr id="62473" name="Chart 3">
          <a:extLst>
            <a:ext uri="{FF2B5EF4-FFF2-40B4-BE49-F238E27FC236}">
              <a16:creationId xmlns:a16="http://schemas.microsoft.com/office/drawing/2014/main" id="{FECFD144-1337-79C0-0A63-859D5606F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3251" TargetMode="External"/><Relationship Id="rId18" Type="http://schemas.openxmlformats.org/officeDocument/2006/relationships/hyperlink" Target="http://www.konkoly.hu/cgi-bin/IBVS?3727" TargetMode="External"/><Relationship Id="rId26" Type="http://schemas.openxmlformats.org/officeDocument/2006/relationships/hyperlink" Target="http://www.konkoly.hu/cgi-bin/IBVS?4380" TargetMode="External"/><Relationship Id="rId39" Type="http://schemas.openxmlformats.org/officeDocument/2006/relationships/hyperlink" Target="http://www.konkoly.hu/cgi-bin/IBVS?5649" TargetMode="External"/><Relationship Id="rId21" Type="http://schemas.openxmlformats.org/officeDocument/2006/relationships/hyperlink" Target="http://www.konkoly.hu/cgi-bin/IBVS?3727" TargetMode="External"/><Relationship Id="rId34" Type="http://schemas.openxmlformats.org/officeDocument/2006/relationships/hyperlink" Target="http://vsolj.cetus-net.org/no43.pdf" TargetMode="External"/><Relationship Id="rId42" Type="http://schemas.openxmlformats.org/officeDocument/2006/relationships/hyperlink" Target="http://www.konkoly.hu/cgi-bin/IBVS?5754" TargetMode="External"/><Relationship Id="rId47" Type="http://schemas.openxmlformats.org/officeDocument/2006/relationships/hyperlink" Target="http://var.astro.cz/oejv/issues/oejv0107.pdf" TargetMode="External"/><Relationship Id="rId50" Type="http://schemas.openxmlformats.org/officeDocument/2006/relationships/hyperlink" Target="http://www.konkoly.hu/cgi-bin/IBVS?5894" TargetMode="External"/><Relationship Id="rId55" Type="http://schemas.openxmlformats.org/officeDocument/2006/relationships/hyperlink" Target="http://var.astro.cz/oejv/issues/oejv0137.pdf" TargetMode="External"/><Relationship Id="rId63" Type="http://schemas.openxmlformats.org/officeDocument/2006/relationships/hyperlink" Target="http://www.konkoly.hu/cgi-bin/IBVS?6029" TargetMode="External"/><Relationship Id="rId7" Type="http://schemas.openxmlformats.org/officeDocument/2006/relationships/hyperlink" Target="http://www.konkoly.hu/cgi-bin/IBVS?1462" TargetMode="External"/><Relationship Id="rId2" Type="http://schemas.openxmlformats.org/officeDocument/2006/relationships/hyperlink" Target="http://www.konkoly.hu/cgi-bin/IBVS?1462" TargetMode="External"/><Relationship Id="rId16" Type="http://schemas.openxmlformats.org/officeDocument/2006/relationships/hyperlink" Target="http://www.konkoly.hu/cgi-bin/IBVS?4263" TargetMode="External"/><Relationship Id="rId29" Type="http://schemas.openxmlformats.org/officeDocument/2006/relationships/hyperlink" Target="http://www.konkoly.hu/cgi-bin/IBVS?5287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462" TargetMode="External"/><Relationship Id="rId11" Type="http://schemas.openxmlformats.org/officeDocument/2006/relationships/hyperlink" Target="http://www.konkoly.hu/cgi-bin/IBVS?3251" TargetMode="External"/><Relationship Id="rId24" Type="http://schemas.openxmlformats.org/officeDocument/2006/relationships/hyperlink" Target="http://www.konkoly.hu/cgi-bin/IBVS?4380" TargetMode="External"/><Relationship Id="rId32" Type="http://schemas.openxmlformats.org/officeDocument/2006/relationships/hyperlink" Target="http://www.konkoly.hu/cgi-bin/IBVS?5380" TargetMode="External"/><Relationship Id="rId37" Type="http://schemas.openxmlformats.org/officeDocument/2006/relationships/hyperlink" Target="http://www.bav-astro.de/sfs/BAVM_link.php?BAVMnr=173" TargetMode="External"/><Relationship Id="rId40" Type="http://schemas.openxmlformats.org/officeDocument/2006/relationships/hyperlink" Target="http://www.konkoly.hu/cgi-bin/IBVS?5649" TargetMode="External"/><Relationship Id="rId45" Type="http://schemas.openxmlformats.org/officeDocument/2006/relationships/hyperlink" Target="http://vsolj.cetus-net.org/vsoljno50.pdf" TargetMode="External"/><Relationship Id="rId53" Type="http://schemas.openxmlformats.org/officeDocument/2006/relationships/hyperlink" Target="http://var.astro.cz/oejv/issues/oejv0137.pdf" TargetMode="External"/><Relationship Id="rId58" Type="http://schemas.openxmlformats.org/officeDocument/2006/relationships/hyperlink" Target="http://www.konkoly.hu/cgi-bin/IBVS?5992" TargetMode="External"/><Relationship Id="rId66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1462" TargetMode="External"/><Relationship Id="rId15" Type="http://schemas.openxmlformats.org/officeDocument/2006/relationships/hyperlink" Target="http://www.konkoly.hu/cgi-bin/IBVS?4263" TargetMode="External"/><Relationship Id="rId23" Type="http://schemas.openxmlformats.org/officeDocument/2006/relationships/hyperlink" Target="http://www.konkoly.hu/cgi-bin/IBVS?4380" TargetMode="External"/><Relationship Id="rId28" Type="http://schemas.openxmlformats.org/officeDocument/2006/relationships/hyperlink" Target="http://www.bav-astro.de/sfs/BAVM_link.php?BAVMnr=117" TargetMode="External"/><Relationship Id="rId36" Type="http://schemas.openxmlformats.org/officeDocument/2006/relationships/hyperlink" Target="http://vsolj.cetus-net.org/no43.pdf" TargetMode="External"/><Relationship Id="rId49" Type="http://schemas.openxmlformats.org/officeDocument/2006/relationships/hyperlink" Target="http://var.astro.cz/oejv/issues/oejv0107.pdf" TargetMode="External"/><Relationship Id="rId57" Type="http://schemas.openxmlformats.org/officeDocument/2006/relationships/hyperlink" Target="http://www.konkoly.hu/cgi-bin/IBVS?5992" TargetMode="External"/><Relationship Id="rId61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1462" TargetMode="External"/><Relationship Id="rId19" Type="http://schemas.openxmlformats.org/officeDocument/2006/relationships/hyperlink" Target="http://www.konkoly.hu/cgi-bin/IBVS?3727" TargetMode="External"/><Relationship Id="rId31" Type="http://schemas.openxmlformats.org/officeDocument/2006/relationships/hyperlink" Target="http://www.konkoly.hu/cgi-bin/IBVS?5380" TargetMode="External"/><Relationship Id="rId44" Type="http://schemas.openxmlformats.org/officeDocument/2006/relationships/hyperlink" Target="http://www.konkoly.hu/cgi-bin/IBVS?5887" TargetMode="External"/><Relationship Id="rId52" Type="http://schemas.openxmlformats.org/officeDocument/2006/relationships/hyperlink" Target="http://var.astro.cz/oejv/issues/oejv0137.pdf" TargetMode="External"/><Relationship Id="rId60" Type="http://schemas.openxmlformats.org/officeDocument/2006/relationships/hyperlink" Target="http://var.astro.cz/oejv/issues/oejv0160.pdf" TargetMode="External"/><Relationship Id="rId65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1462" TargetMode="External"/><Relationship Id="rId9" Type="http://schemas.openxmlformats.org/officeDocument/2006/relationships/hyperlink" Target="http://www.konkoly.hu/cgi-bin/IBVS?1462" TargetMode="External"/><Relationship Id="rId14" Type="http://schemas.openxmlformats.org/officeDocument/2006/relationships/hyperlink" Target="http://www.konkoly.hu/cgi-bin/IBVS?3251" TargetMode="External"/><Relationship Id="rId22" Type="http://schemas.openxmlformats.org/officeDocument/2006/relationships/hyperlink" Target="http://www.konkoly.hu/cgi-bin/IBVS?3727" TargetMode="External"/><Relationship Id="rId27" Type="http://schemas.openxmlformats.org/officeDocument/2006/relationships/hyperlink" Target="http://www.bav-astro.de/sfs/BAVM_link.php?BAVMnr=117" TargetMode="External"/><Relationship Id="rId30" Type="http://schemas.openxmlformats.org/officeDocument/2006/relationships/hyperlink" Target="http://www.konkoly.hu/cgi-bin/IBVS?5287" TargetMode="External"/><Relationship Id="rId35" Type="http://schemas.openxmlformats.org/officeDocument/2006/relationships/hyperlink" Target="http://www.konkoly.hu/cgi-bin/IBVS?5588" TargetMode="External"/><Relationship Id="rId43" Type="http://schemas.openxmlformats.org/officeDocument/2006/relationships/hyperlink" Target="http://www.konkoly.hu/cgi-bin/IBVS?5887" TargetMode="External"/><Relationship Id="rId48" Type="http://schemas.openxmlformats.org/officeDocument/2006/relationships/hyperlink" Target="http://var.astro.cz/oejv/issues/oejv0107.pdf" TargetMode="External"/><Relationship Id="rId56" Type="http://schemas.openxmlformats.org/officeDocument/2006/relationships/hyperlink" Target="http://var.astro.cz/oejv/issues/oejv0160.pdf" TargetMode="External"/><Relationship Id="rId64" Type="http://schemas.openxmlformats.org/officeDocument/2006/relationships/hyperlink" Target="http://www.konkoly.hu/cgi-bin/IBVS?6029" TargetMode="External"/><Relationship Id="rId8" Type="http://schemas.openxmlformats.org/officeDocument/2006/relationships/hyperlink" Target="http://www.konkoly.hu/cgi-bin/IBVS?1462" TargetMode="External"/><Relationship Id="rId51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konkoly.hu/cgi-bin/IBVS?1462" TargetMode="External"/><Relationship Id="rId12" Type="http://schemas.openxmlformats.org/officeDocument/2006/relationships/hyperlink" Target="http://www.konkoly.hu/cgi-bin/IBVS?3251" TargetMode="External"/><Relationship Id="rId17" Type="http://schemas.openxmlformats.org/officeDocument/2006/relationships/hyperlink" Target="http://www.konkoly.hu/cgi-bin/IBVS?3727" TargetMode="External"/><Relationship Id="rId25" Type="http://schemas.openxmlformats.org/officeDocument/2006/relationships/hyperlink" Target="http://www.konkoly.hu/cgi-bin/IBVS?4380" TargetMode="External"/><Relationship Id="rId33" Type="http://schemas.openxmlformats.org/officeDocument/2006/relationships/hyperlink" Target="http://www.konkoly.hu/cgi-bin/IBVS?5399" TargetMode="External"/><Relationship Id="rId38" Type="http://schemas.openxmlformats.org/officeDocument/2006/relationships/hyperlink" Target="http://www.konkoly.hu/cgi-bin/IBVS?5649" TargetMode="External"/><Relationship Id="rId46" Type="http://schemas.openxmlformats.org/officeDocument/2006/relationships/hyperlink" Target="http://var.astro.cz/oejv/issues/oejv0107.pdf" TargetMode="External"/><Relationship Id="rId59" Type="http://schemas.openxmlformats.org/officeDocument/2006/relationships/hyperlink" Target="http://var.astro.cz/oejv/issues/oejv0160.pdf" TargetMode="External"/><Relationship Id="rId67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konkoly.hu/cgi-bin/IBVS?3727" TargetMode="External"/><Relationship Id="rId41" Type="http://schemas.openxmlformats.org/officeDocument/2006/relationships/hyperlink" Target="http://www.konkoly.hu/cgi-bin/IBVS?5754" TargetMode="External"/><Relationship Id="rId54" Type="http://schemas.openxmlformats.org/officeDocument/2006/relationships/hyperlink" Target="http://var.astro.cz/oejv/issues/oejv0137.pdf" TargetMode="External"/><Relationship Id="rId62" Type="http://schemas.openxmlformats.org/officeDocument/2006/relationships/hyperlink" Target="http://var.astro.cz/oejv/issues/oejv0147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CE3001"/>
  <sheetViews>
    <sheetView tabSelected="1" workbookViewId="0">
      <pane xSplit="13" ySplit="22" topLeftCell="N197" activePane="bottomRight" state="frozen"/>
      <selection pane="topRight" activeCell="N1" sqref="N1"/>
      <selection pane="bottomLeft" activeCell="A23" sqref="A23"/>
      <selection pane="bottomRight" activeCell="F7" sqref="F7"/>
    </sheetView>
  </sheetViews>
  <sheetFormatPr defaultColWidth="10.28515625" defaultRowHeight="12.95" customHeight="1" x14ac:dyDescent="0.2"/>
  <cols>
    <col min="1" max="1" width="18.85546875" style="258" customWidth="1"/>
    <col min="2" max="2" width="5.140625" style="258" customWidth="1"/>
    <col min="3" max="3" width="13.5703125" style="258" customWidth="1"/>
    <col min="4" max="4" width="11.140625" style="258" customWidth="1"/>
    <col min="5" max="5" width="10" style="258" customWidth="1"/>
    <col min="6" max="6" width="16.42578125" style="258" customWidth="1"/>
    <col min="7" max="7" width="8.140625" style="258" customWidth="1"/>
    <col min="8" max="8" width="8.5703125" style="258" customWidth="1"/>
    <col min="9" max="9" width="10.85546875" style="258" customWidth="1"/>
    <col min="10" max="10" width="8.5703125" style="274" customWidth="1"/>
    <col min="11" max="14" width="8.5703125" style="258" customWidth="1"/>
    <col min="15" max="15" width="8" style="258" customWidth="1"/>
    <col min="16" max="16" width="11.42578125" style="258" customWidth="1"/>
    <col min="17" max="17" width="9.85546875" style="258" customWidth="1"/>
    <col min="18" max="18" width="10.28515625" style="258" customWidth="1"/>
    <col min="19" max="19" width="10.28515625" style="263" customWidth="1"/>
    <col min="20" max="26" width="10.28515625" style="258" customWidth="1"/>
    <col min="27" max="27" width="12.140625" style="258" customWidth="1"/>
    <col min="28" max="28" width="9.42578125" style="258" customWidth="1"/>
    <col min="29" max="29" width="10.42578125" style="258" customWidth="1"/>
    <col min="30" max="30" width="9.7109375" style="258" customWidth="1"/>
    <col min="31" max="31" width="12" style="258" customWidth="1"/>
    <col min="32" max="32" width="10.5703125" style="258" customWidth="1"/>
    <col min="33" max="35" width="10.28515625" style="258" customWidth="1"/>
    <col min="36" max="36" width="11.28515625" style="258" customWidth="1"/>
    <col min="37" max="37" width="13.28515625" style="258" customWidth="1"/>
    <col min="38" max="49" width="10.28515625" style="258" customWidth="1"/>
    <col min="50" max="50" width="13.7109375" style="258" customWidth="1"/>
    <col min="51" max="54" width="10.28515625" style="258" customWidth="1"/>
    <col min="55" max="55" width="11.85546875" style="258" customWidth="1"/>
    <col min="56" max="56" width="14.7109375" style="258" customWidth="1"/>
    <col min="57" max="71" width="10.28515625" style="258" customWidth="1"/>
    <col min="72" max="72" width="11.85546875" style="258" customWidth="1"/>
    <col min="73" max="73" width="14.7109375" style="258" customWidth="1"/>
    <col min="74" max="83" width="10.28515625" style="258" customWidth="1"/>
    <col min="84" max="16384" width="10.28515625" style="258"/>
  </cols>
  <sheetData>
    <row r="1" spans="1:83" customFormat="1" ht="21.75" customHeight="1" thickBot="1" x14ac:dyDescent="0.35">
      <c r="A1" s="1" t="s">
        <v>121</v>
      </c>
      <c r="D1" t="s">
        <v>893</v>
      </c>
      <c r="J1" s="233"/>
      <c r="S1" s="5"/>
      <c r="AA1" s="175" t="s">
        <v>39</v>
      </c>
      <c r="AB1" s="176"/>
      <c r="AC1" s="176" t="s">
        <v>40</v>
      </c>
      <c r="AD1" s="176" t="s">
        <v>41</v>
      </c>
      <c r="AE1" s="177"/>
      <c r="AF1" s="166"/>
      <c r="AG1" s="163"/>
      <c r="AH1" s="169"/>
      <c r="AI1" s="169"/>
      <c r="AJ1" s="269"/>
      <c r="AK1" s="15"/>
      <c r="AL1" s="15"/>
      <c r="AM1" s="15"/>
      <c r="AN1" s="15"/>
      <c r="AO1" s="15"/>
      <c r="AP1" s="15"/>
      <c r="AQ1" s="15"/>
      <c r="AR1" s="15"/>
      <c r="AS1" s="38"/>
      <c r="AT1" s="15"/>
      <c r="AU1" s="15"/>
      <c r="AV1" s="15"/>
      <c r="AW1" s="15"/>
      <c r="AX1" s="178" t="s">
        <v>68</v>
      </c>
      <c r="AY1" s="179" t="s">
        <v>80</v>
      </c>
      <c r="AZ1" s="178" t="s">
        <v>42</v>
      </c>
      <c r="BA1" s="8" t="s">
        <v>43</v>
      </c>
      <c r="BB1" s="180" t="s">
        <v>44</v>
      </c>
      <c r="BC1" s="181" t="s">
        <v>45</v>
      </c>
      <c r="BD1" s="180" t="s">
        <v>46</v>
      </c>
      <c r="BE1" s="181" t="s">
        <v>47</v>
      </c>
      <c r="BF1" s="180" t="s">
        <v>48</v>
      </c>
      <c r="BG1" s="6" t="s">
        <v>30</v>
      </c>
      <c r="BH1" s="6" t="s">
        <v>31</v>
      </c>
      <c r="BI1" s="6" t="s">
        <v>32</v>
      </c>
      <c r="BJ1" s="6" t="s">
        <v>33</v>
      </c>
      <c r="BK1" s="6" t="s">
        <v>34</v>
      </c>
      <c r="BL1" s="6" t="s">
        <v>35</v>
      </c>
      <c r="BM1" s="6" t="s">
        <v>36</v>
      </c>
      <c r="BN1" s="181" t="s">
        <v>175</v>
      </c>
      <c r="BO1" s="15"/>
      <c r="BP1" s="179"/>
      <c r="BQ1" s="178"/>
      <c r="BR1" s="8"/>
      <c r="BS1" s="180"/>
      <c r="BT1" s="181"/>
      <c r="BU1" s="180"/>
      <c r="BV1" s="181"/>
      <c r="BW1" s="180"/>
      <c r="BX1" s="6"/>
      <c r="BY1" s="6"/>
      <c r="BZ1" s="6"/>
      <c r="CA1" s="6"/>
      <c r="CB1" s="6"/>
      <c r="CC1" s="6"/>
      <c r="CD1" s="6"/>
      <c r="CE1" s="181"/>
    </row>
    <row r="2" spans="1:83" ht="12.95" customHeight="1" thickBot="1" x14ac:dyDescent="0.25">
      <c r="A2" s="258" t="s">
        <v>94</v>
      </c>
      <c r="B2" s="258" t="s">
        <v>98</v>
      </c>
      <c r="AA2" s="275" t="s">
        <v>8</v>
      </c>
      <c r="AB2" s="276">
        <f>C7</f>
        <v>46183.595000000001</v>
      </c>
      <c r="AC2" s="277" t="s">
        <v>9</v>
      </c>
      <c r="AD2" s="276">
        <f>C8</f>
        <v>0.3551532</v>
      </c>
      <c r="AE2" s="278" t="s">
        <v>227</v>
      </c>
      <c r="AF2" s="279" t="s">
        <v>896</v>
      </c>
      <c r="AG2" s="280" t="s">
        <v>897</v>
      </c>
      <c r="AH2" s="280" t="s">
        <v>897</v>
      </c>
      <c r="AI2" s="280" t="s">
        <v>897</v>
      </c>
      <c r="AJ2" s="280" t="s">
        <v>897</v>
      </c>
      <c r="AK2" s="280" t="s">
        <v>897</v>
      </c>
      <c r="AM2" s="281" t="s">
        <v>899</v>
      </c>
      <c r="AN2" s="281" t="s">
        <v>898</v>
      </c>
      <c r="AS2" s="282"/>
      <c r="AX2" s="258">
        <f t="shared" ref="AX2:AX33" si="0">AZ2+BS2</f>
        <v>-1.5193817342974911E-2</v>
      </c>
      <c r="AY2" s="258">
        <v>-15000</v>
      </c>
      <c r="AZ2" s="258">
        <f t="shared" ref="AZ2:AZ33" si="1">AB$3+AB$4*AY2+AB$5*AY2^2+BB2</f>
        <v>-1.5193817342974911E-2</v>
      </c>
      <c r="BA2" s="258">
        <f t="shared" ref="BA2:BA33" si="2">AB$3+AB$4*AY2+AB$5*AY2^2</f>
        <v>-8.9281024889661664E-2</v>
      </c>
      <c r="BB2" s="274">
        <f t="shared" ref="BB2:BB33" si="3">$AB$6*($AB$11/BC2*BD2+$AB$12)</f>
        <v>7.4087207546686754E-2</v>
      </c>
      <c r="BC2" s="258">
        <f t="shared" ref="BC2:BC33" si="4">1+$AB$7*COS(BE2)</f>
        <v>1.1008661965701481</v>
      </c>
      <c r="BD2" s="258">
        <f t="shared" ref="BD2:BD33" si="5">SIN(BE2+RADIANS($AB$9))</f>
        <v>0.99526597663376182</v>
      </c>
      <c r="BE2" s="258">
        <f t="shared" ref="BE2:BE33" si="6">2*ATAN(BF2)</f>
        <v>-0.94416547181004362</v>
      </c>
      <c r="BF2" s="258">
        <f t="shared" ref="BF2:BF33" si="7">SQRT((1+$AB$7)/(1-$AB$7))*TAN(BG2/2)</f>
        <v>-0.51058881878286699</v>
      </c>
      <c r="BG2" s="258">
        <f t="shared" ref="BG2:BM11" si="8">$BN2+$AB$7*SIN(BH2)</f>
        <v>11.755589751610403</v>
      </c>
      <c r="BH2" s="258">
        <f t="shared" si="8"/>
        <v>11.755590078060759</v>
      </c>
      <c r="BI2" s="258">
        <f t="shared" si="8"/>
        <v>11.755592832936594</v>
      </c>
      <c r="BJ2" s="258">
        <f t="shared" si="8"/>
        <v>11.755616080688982</v>
      </c>
      <c r="BK2" s="258">
        <f t="shared" si="8"/>
        <v>11.755812240391808</v>
      </c>
      <c r="BL2" s="258">
        <f t="shared" si="8"/>
        <v>11.757465787525328</v>
      </c>
      <c r="BM2" s="258">
        <f t="shared" si="8"/>
        <v>11.771292684599763</v>
      </c>
      <c r="BN2" s="258">
        <f t="shared" ref="BN2:BN33" si="9">RADIANS($AB$9)+$AB$18*(AY2-AB$15)</f>
        <v>11.880262293081932</v>
      </c>
      <c r="BQ2" s="283"/>
      <c r="BR2" s="283"/>
      <c r="BS2" s="274"/>
    </row>
    <row r="3" spans="1:83" ht="12.95" customHeight="1" thickBot="1" x14ac:dyDescent="0.25">
      <c r="A3" s="284" t="s">
        <v>882</v>
      </c>
      <c r="C3" s="285" t="s">
        <v>553</v>
      </c>
      <c r="AA3" s="286" t="s">
        <v>49</v>
      </c>
      <c r="AB3" s="287">
        <f t="shared" ref="AB3:AB10" si="10">AC3*AD3</f>
        <v>4.9820494937830702E-2</v>
      </c>
      <c r="AC3" s="288">
        <v>4.9820494937830704</v>
      </c>
      <c r="AD3" s="258">
        <v>0.01</v>
      </c>
      <c r="AE3" s="289" t="s">
        <v>227</v>
      </c>
      <c r="AF3" s="288">
        <v>4.7956695540104262</v>
      </c>
      <c r="AG3" s="290">
        <v>4.742377452228042</v>
      </c>
      <c r="AH3" s="288">
        <v>4.4155168300713035</v>
      </c>
      <c r="AI3" s="288">
        <v>4.3336927123291238</v>
      </c>
      <c r="AJ3" s="288">
        <v>5.2029330298436021</v>
      </c>
      <c r="AK3" s="288">
        <v>4.9820494937830704</v>
      </c>
      <c r="AM3" s="258">
        <f>AVERAGE(AF3:AK3)</f>
        <v>4.7453731787109286</v>
      </c>
      <c r="AN3" s="258">
        <f>STDEV(AF3:AK3)</f>
        <v>0.33051517737263342</v>
      </c>
      <c r="AS3" s="282"/>
      <c r="AX3" s="258">
        <f t="shared" si="0"/>
        <v>-9.8342925228072087E-3</v>
      </c>
      <c r="AY3" s="258">
        <v>-14500</v>
      </c>
      <c r="AZ3" s="258">
        <f t="shared" si="1"/>
        <v>-9.8342925228072087E-3</v>
      </c>
      <c r="BA3" s="258">
        <f t="shared" si="2"/>
        <v>-8.2462889317209326E-2</v>
      </c>
      <c r="BB3" s="274">
        <f t="shared" si="3"/>
        <v>7.2628596794402117E-2</v>
      </c>
      <c r="BC3" s="258">
        <f t="shared" si="4"/>
        <v>1.1121319798243205</v>
      </c>
      <c r="BD3" s="258">
        <f t="shared" si="5"/>
        <v>0.98369647652661563</v>
      </c>
      <c r="BE3" s="258">
        <f t="shared" si="6"/>
        <v>-0.86068733605508363</v>
      </c>
      <c r="BF3" s="258">
        <f t="shared" si="7"/>
        <v>-0.4590370419103576</v>
      </c>
      <c r="BG3" s="258">
        <f t="shared" si="8"/>
        <v>11.829905326171797</v>
      </c>
      <c r="BH3" s="258">
        <f t="shared" si="8"/>
        <v>11.829905783032475</v>
      </c>
      <c r="BI3" s="258">
        <f t="shared" si="8"/>
        <v>11.829909368258919</v>
      </c>
      <c r="BJ3" s="258">
        <f t="shared" si="8"/>
        <v>11.829937503015206</v>
      </c>
      <c r="BK3" s="258">
        <f t="shared" si="8"/>
        <v>11.830158263191468</v>
      </c>
      <c r="BL3" s="258">
        <f t="shared" si="8"/>
        <v>11.831888934780983</v>
      </c>
      <c r="BM3" s="258">
        <f t="shared" si="8"/>
        <v>11.845364518469136</v>
      </c>
      <c r="BN3" s="258">
        <f t="shared" si="9"/>
        <v>11.945435524813746</v>
      </c>
      <c r="BQ3" s="283"/>
      <c r="BR3" s="283"/>
      <c r="BS3" s="274"/>
    </row>
    <row r="4" spans="1:83" ht="12.95" customHeight="1" thickTop="1" thickBot="1" x14ac:dyDescent="0.25">
      <c r="A4" s="291" t="s">
        <v>70</v>
      </c>
      <c r="C4" s="292">
        <v>42896.875899999999</v>
      </c>
      <c r="D4" s="293">
        <v>0.35515010000000002</v>
      </c>
      <c r="AA4" s="294" t="s">
        <v>50</v>
      </c>
      <c r="AB4" s="295">
        <f t="shared" si="10"/>
        <v>4.7601555278504955E-6</v>
      </c>
      <c r="AC4" s="296">
        <v>4.7601555278504959</v>
      </c>
      <c r="AD4" s="258">
        <v>9.9999999999999995E-7</v>
      </c>
      <c r="AE4" s="289" t="s">
        <v>66</v>
      </c>
      <c r="AF4" s="296">
        <v>5.5596222450161106</v>
      </c>
      <c r="AG4" s="297">
        <v>5.4632419972323989</v>
      </c>
      <c r="AH4" s="296">
        <v>5.6068875877408928</v>
      </c>
      <c r="AI4" s="296">
        <v>5.5064872365950173</v>
      </c>
      <c r="AJ4" s="296">
        <v>4.8024836852153374</v>
      </c>
      <c r="AK4" s="296">
        <v>4.7601555278504959</v>
      </c>
      <c r="AM4" s="258">
        <f t="shared" ref="AM4:AM14" si="11">AVERAGE(AF4:AK4)</f>
        <v>5.2831463799417095</v>
      </c>
      <c r="AN4" s="258">
        <f t="shared" ref="AN4:AN14" si="12">STDEV(AF4:AK4)</f>
        <v>0.39194869579744018</v>
      </c>
      <c r="AS4" s="282"/>
      <c r="AX4" s="258">
        <f t="shared" si="0"/>
        <v>-5.0465804149641275E-3</v>
      </c>
      <c r="AY4" s="258">
        <v>-14000</v>
      </c>
      <c r="AZ4" s="258">
        <f t="shared" si="1"/>
        <v>-5.0465804149641275E-3</v>
      </c>
      <c r="BA4" s="258">
        <f t="shared" si="2"/>
        <v>-7.5795196382334201E-2</v>
      </c>
      <c r="BB4" s="274">
        <f t="shared" si="3"/>
        <v>7.0748615967370074E-2</v>
      </c>
      <c r="BC4" s="258">
        <f t="shared" si="4"/>
        <v>1.1228175885017448</v>
      </c>
      <c r="BD4" s="258">
        <f t="shared" si="5"/>
        <v>0.9648394528815758</v>
      </c>
      <c r="BE4" s="258">
        <f t="shared" si="6"/>
        <v>-0.77554333487038019</v>
      </c>
      <c r="BF4" s="258">
        <f t="shared" si="7"/>
        <v>-0.40845244929350039</v>
      </c>
      <c r="BG4" s="258">
        <f t="shared" si="8"/>
        <v>11.904958788008397</v>
      </c>
      <c r="BH4" s="258">
        <f t="shared" si="8"/>
        <v>11.90495938534761</v>
      </c>
      <c r="BI4" s="258">
        <f t="shared" si="8"/>
        <v>11.904963786194422</v>
      </c>
      <c r="BJ4" s="258">
        <f t="shared" si="8"/>
        <v>11.904996208601455</v>
      </c>
      <c r="BK4" s="258">
        <f t="shared" si="8"/>
        <v>11.905235049345865</v>
      </c>
      <c r="BL4" s="258">
        <f t="shared" si="8"/>
        <v>11.906993112903375</v>
      </c>
      <c r="BM4" s="258">
        <f t="shared" si="8"/>
        <v>11.919861258522149</v>
      </c>
      <c r="BN4" s="258">
        <f t="shared" si="9"/>
        <v>12.01060875654556</v>
      </c>
      <c r="BQ4" s="283"/>
      <c r="BR4" s="283"/>
      <c r="BS4" s="274"/>
    </row>
    <row r="5" spans="1:83" ht="12.95" customHeight="1" thickTop="1" x14ac:dyDescent="0.2">
      <c r="A5" s="298" t="s">
        <v>123</v>
      </c>
      <c r="C5" s="285">
        <v>-9.5</v>
      </c>
      <c r="D5" s="258" t="s">
        <v>124</v>
      </c>
      <c r="Y5" s="258" t="s">
        <v>55</v>
      </c>
      <c r="Z5" s="258">
        <f>2*AB5*365.24/C8</f>
        <v>-6.1886159492514668E-7</v>
      </c>
      <c r="AA5" s="294" t="s">
        <v>133</v>
      </c>
      <c r="AB5" s="295">
        <f t="shared" si="10"/>
        <v>-3.0088527515437742E-10</v>
      </c>
      <c r="AC5" s="296">
        <v>-3.008852751543774</v>
      </c>
      <c r="AD5" s="258">
        <v>1E-10</v>
      </c>
      <c r="AE5" s="289" t="s">
        <v>10</v>
      </c>
      <c r="AF5" s="296">
        <v>-3.2423140475772336</v>
      </c>
      <c r="AG5" s="297">
        <v>-3.2149971371050832</v>
      </c>
      <c r="AH5" s="296">
        <v>-3.2073010145845897</v>
      </c>
      <c r="AI5" s="296">
        <v>-3.1553227463094213</v>
      </c>
      <c r="AJ5" s="296">
        <v>-3.0726639562241322</v>
      </c>
      <c r="AK5" s="296">
        <v>-3.008852751543774</v>
      </c>
      <c r="AM5" s="258">
        <f t="shared" si="11"/>
        <v>-3.1502419422240386</v>
      </c>
      <c r="AN5" s="258">
        <f t="shared" si="12"/>
        <v>9.1609286985626578E-2</v>
      </c>
      <c r="AS5" s="282"/>
      <c r="AX5" s="258">
        <f t="shared" si="0"/>
        <v>-8.3055154139918819E-4</v>
      </c>
      <c r="AY5" s="258">
        <v>-13500</v>
      </c>
      <c r="AZ5" s="258">
        <f t="shared" si="1"/>
        <v>-8.3055154139918819E-4</v>
      </c>
      <c r="BA5" s="258">
        <f t="shared" si="2"/>
        <v>-6.9277946085036263E-2</v>
      </c>
      <c r="BB5" s="274">
        <f t="shared" si="3"/>
        <v>6.8447394543637075E-2</v>
      </c>
      <c r="BC5" s="258">
        <f t="shared" si="4"/>
        <v>1.1327865606994487</v>
      </c>
      <c r="BD5" s="258">
        <f t="shared" si="5"/>
        <v>0.93844655392664933</v>
      </c>
      <c r="BE5" s="258">
        <f t="shared" si="6"/>
        <v>-0.68881672765749935</v>
      </c>
      <c r="BF5" s="258">
        <f t="shared" si="7"/>
        <v>-0.35870463836937866</v>
      </c>
      <c r="BG5" s="258">
        <f t="shared" si="8"/>
        <v>11.980706605398503</v>
      </c>
      <c r="BH5" s="258">
        <f t="shared" si="8"/>
        <v>11.980707336930081</v>
      </c>
      <c r="BI5" s="258">
        <f t="shared" si="8"/>
        <v>11.980712440447558</v>
      </c>
      <c r="BJ5" s="258">
        <f t="shared" si="8"/>
        <v>11.980748044568763</v>
      </c>
      <c r="BK5" s="258">
        <f t="shared" si="8"/>
        <v>11.980996409368425</v>
      </c>
      <c r="BL5" s="258">
        <f t="shared" si="8"/>
        <v>11.982727800266066</v>
      </c>
      <c r="BM5" s="258">
        <f t="shared" si="8"/>
        <v>11.994743316705442</v>
      </c>
      <c r="BN5" s="258">
        <f t="shared" si="9"/>
        <v>12.075781988277376</v>
      </c>
      <c r="BQ5" s="283"/>
      <c r="BR5" s="283"/>
      <c r="BS5" s="274"/>
    </row>
    <row r="6" spans="1:83" ht="12.95" customHeight="1" x14ac:dyDescent="0.2">
      <c r="A6" s="291" t="s">
        <v>71</v>
      </c>
      <c r="AA6" s="294" t="s">
        <v>51</v>
      </c>
      <c r="AB6" s="295">
        <f t="shared" si="10"/>
        <v>7.6839920730140121E-2</v>
      </c>
      <c r="AC6" s="296">
        <v>7.6839920730140125</v>
      </c>
      <c r="AD6" s="258">
        <v>0.01</v>
      </c>
      <c r="AE6" s="289" t="s">
        <v>227</v>
      </c>
      <c r="AF6" s="296">
        <v>8.0109376271174497</v>
      </c>
      <c r="AG6" s="297">
        <v>7.8286404743832572</v>
      </c>
      <c r="AH6" s="296">
        <v>7.6552016101658724</v>
      </c>
      <c r="AI6" s="296">
        <v>7.531723973546276</v>
      </c>
      <c r="AJ6" s="296">
        <v>7.9678941499118361</v>
      </c>
      <c r="AK6" s="296">
        <v>7.6839920730140125</v>
      </c>
      <c r="AM6" s="258">
        <f t="shared" si="11"/>
        <v>7.7797316513564496</v>
      </c>
      <c r="AN6" s="258">
        <f t="shared" si="12"/>
        <v>0.18837993966077116</v>
      </c>
      <c r="AS6" s="282"/>
      <c r="AX6" s="258">
        <f t="shared" si="0"/>
        <v>2.8180393893302014E-3</v>
      </c>
      <c r="AY6" s="258">
        <v>-13000</v>
      </c>
      <c r="AZ6" s="258">
        <f t="shared" si="1"/>
        <v>2.8180393893302014E-3</v>
      </c>
      <c r="BA6" s="258">
        <f t="shared" si="2"/>
        <v>-6.2911138425315524E-2</v>
      </c>
      <c r="BB6" s="258">
        <f t="shared" si="3"/>
        <v>6.5729177814645726E-2</v>
      </c>
      <c r="BC6" s="258">
        <f t="shared" si="4"/>
        <v>1.1419009673017337</v>
      </c>
      <c r="BD6" s="258">
        <f t="shared" si="5"/>
        <v>0.90437096037002007</v>
      </c>
      <c r="BE6" s="258">
        <f t="shared" si="6"/>
        <v>-0.60061483896432399</v>
      </c>
      <c r="BF6" s="258">
        <f t="shared" si="7"/>
        <v>-0.30967311777400591</v>
      </c>
      <c r="BG6" s="258">
        <f t="shared" si="8"/>
        <v>12.057096010977917</v>
      </c>
      <c r="BH6" s="258">
        <f t="shared" si="8"/>
        <v>12.057096850158441</v>
      </c>
      <c r="BI6" s="258">
        <f t="shared" si="8"/>
        <v>12.057102438124415</v>
      </c>
      <c r="BJ6" s="258">
        <f t="shared" si="8"/>
        <v>12.057139647032106</v>
      </c>
      <c r="BK6" s="258">
        <f t="shared" si="8"/>
        <v>12.057387392401226</v>
      </c>
      <c r="BL6" s="258">
        <f t="shared" si="8"/>
        <v>12.059036065726017</v>
      </c>
      <c r="BM6" s="258">
        <f t="shared" si="8"/>
        <v>12.069969468886811</v>
      </c>
      <c r="BN6" s="258">
        <f t="shared" si="9"/>
        <v>12.140955220009189</v>
      </c>
      <c r="BQ6" s="283"/>
      <c r="BR6" s="283"/>
      <c r="BS6" s="274"/>
    </row>
    <row r="7" spans="1:83" ht="12.95" customHeight="1" x14ac:dyDescent="0.2">
      <c r="A7" s="258" t="s">
        <v>72</v>
      </c>
      <c r="C7" s="299">
        <v>46183.595000000001</v>
      </c>
      <c r="AA7" s="300" t="s">
        <v>59</v>
      </c>
      <c r="AB7" s="301">
        <f t="shared" si="10"/>
        <v>0.17200361290789187</v>
      </c>
      <c r="AC7" s="296">
        <v>0.17200361290789187</v>
      </c>
      <c r="AD7" s="258">
        <v>1</v>
      </c>
      <c r="AE7" s="302" t="s">
        <v>67</v>
      </c>
      <c r="AF7" s="296">
        <v>0.20352498309480466</v>
      </c>
      <c r="AG7" s="297">
        <v>0.22093092379820464</v>
      </c>
      <c r="AH7" s="296">
        <v>0.23523286358972509</v>
      </c>
      <c r="AI7" s="296">
        <v>0.23462839091360285</v>
      </c>
      <c r="AJ7" s="296">
        <v>0.17570549905545457</v>
      </c>
      <c r="AK7" s="296">
        <v>0.17200361290789187</v>
      </c>
      <c r="AM7" s="258">
        <f t="shared" si="11"/>
        <v>0.20700437889328061</v>
      </c>
      <c r="AN7" s="258">
        <f t="shared" si="12"/>
        <v>2.8180353919474727E-2</v>
      </c>
      <c r="AS7" s="282"/>
      <c r="AX7" s="258">
        <f t="shared" si="0"/>
        <v>5.9078677290896192E-3</v>
      </c>
      <c r="AY7" s="258">
        <v>-12500</v>
      </c>
      <c r="AZ7" s="258">
        <f t="shared" si="1"/>
        <v>5.9078677290896192E-3</v>
      </c>
      <c r="BA7" s="258">
        <f t="shared" si="2"/>
        <v>-5.6694773403171958E-2</v>
      </c>
      <c r="BB7" s="258">
        <f t="shared" si="3"/>
        <v>6.2602641132261577E-2</v>
      </c>
      <c r="BC7" s="258">
        <f t="shared" si="4"/>
        <v>1.1500253203332012</v>
      </c>
      <c r="BD7" s="258">
        <f t="shared" si="5"/>
        <v>0.86258540796351135</v>
      </c>
      <c r="BE7" s="258">
        <f t="shared" si="6"/>
        <v>-0.51106947917198176</v>
      </c>
      <c r="BF7" s="258">
        <f t="shared" si="7"/>
        <v>-0.26124592717172873</v>
      </c>
      <c r="BG7" s="258">
        <f t="shared" si="8"/>
        <v>12.134065031712629</v>
      </c>
      <c r="BH7" s="258">
        <f t="shared" si="8"/>
        <v>12.134065930894002</v>
      </c>
      <c r="BI7" s="258">
        <f t="shared" si="8"/>
        <v>12.134071688236588</v>
      </c>
      <c r="BJ7" s="258">
        <f t="shared" si="8"/>
        <v>12.134108551397599</v>
      </c>
      <c r="BK7" s="258">
        <f t="shared" si="8"/>
        <v>12.134344564297232</v>
      </c>
      <c r="BL7" s="258">
        <f t="shared" si="8"/>
        <v>12.135855006937808</v>
      </c>
      <c r="BM7" s="258">
        <f t="shared" si="8"/>
        <v>12.145497029894811</v>
      </c>
      <c r="BN7" s="258">
        <f t="shared" si="9"/>
        <v>12.206128451741003</v>
      </c>
      <c r="BQ7" s="283"/>
      <c r="BR7" s="283"/>
      <c r="BS7" s="274"/>
    </row>
    <row r="8" spans="1:83" ht="12.95" customHeight="1" x14ac:dyDescent="0.2">
      <c r="A8" s="258" t="s">
        <v>73</v>
      </c>
      <c r="C8" s="258">
        <v>0.3551532</v>
      </c>
      <c r="AA8" s="294" t="s">
        <v>12</v>
      </c>
      <c r="AB8" s="301">
        <f t="shared" si="10"/>
        <v>46.872206459061651</v>
      </c>
      <c r="AC8" s="296">
        <v>4.6872206459061649</v>
      </c>
      <c r="AD8" s="258">
        <v>10</v>
      </c>
      <c r="AE8" s="289" t="s">
        <v>228</v>
      </c>
      <c r="AF8" s="296">
        <v>4.6887143006504566</v>
      </c>
      <c r="AG8" s="297">
        <v>4.5486419499139883</v>
      </c>
      <c r="AH8" s="296">
        <v>4.4762647077803424</v>
      </c>
      <c r="AI8" s="296">
        <v>4.4612536076963574</v>
      </c>
      <c r="AJ8" s="296">
        <v>4.7211127008052225</v>
      </c>
      <c r="AK8" s="296">
        <v>4.6872206459061649</v>
      </c>
      <c r="AM8" s="258">
        <f t="shared" si="11"/>
        <v>4.5972013187920888</v>
      </c>
      <c r="AN8" s="258">
        <f t="shared" si="12"/>
        <v>0.11601516455713892</v>
      </c>
      <c r="AS8" s="282"/>
      <c r="AX8" s="258">
        <f t="shared" si="0"/>
        <v>8.4522599131658313E-3</v>
      </c>
      <c r="AY8" s="258">
        <v>-12000</v>
      </c>
      <c r="AZ8" s="258">
        <f t="shared" si="1"/>
        <v>8.4522599131658313E-3</v>
      </c>
      <c r="BA8" s="258">
        <f t="shared" si="2"/>
        <v>-5.0628851018605592E-2</v>
      </c>
      <c r="BB8" s="258">
        <f t="shared" si="3"/>
        <v>5.9081110931771423E-2</v>
      </c>
      <c r="BC8" s="258">
        <f t="shared" si="4"/>
        <v>1.157030983681155</v>
      </c>
      <c r="BD8" s="258">
        <f t="shared" si="5"/>
        <v>0.81319736570931966</v>
      </c>
      <c r="BE8" s="258">
        <f t="shared" si="6"/>
        <v>-0.42033654576477192</v>
      </c>
      <c r="BF8" s="258">
        <f t="shared" si="7"/>
        <v>-0.21331836816322433</v>
      </c>
      <c r="BG8" s="258">
        <f t="shared" si="8"/>
        <v>12.211542799635163</v>
      </c>
      <c r="BH8" s="258">
        <f t="shared" si="8"/>
        <v>12.211543693133027</v>
      </c>
      <c r="BI8" s="258">
        <f t="shared" si="8"/>
        <v>12.211549232861959</v>
      </c>
      <c r="BJ8" s="258">
        <f t="shared" si="8"/>
        <v>12.211583579189051</v>
      </c>
      <c r="BK8" s="258">
        <f t="shared" si="8"/>
        <v>12.211796516712793</v>
      </c>
      <c r="BL8" s="258">
        <f t="shared" si="8"/>
        <v>12.21311629510528</v>
      </c>
      <c r="BM8" s="258">
        <f t="shared" si="8"/>
        <v>12.221282034761991</v>
      </c>
      <c r="BN8" s="258">
        <f t="shared" si="9"/>
        <v>12.271301683472819</v>
      </c>
      <c r="BQ8" s="283"/>
      <c r="BR8" s="283"/>
      <c r="BS8" s="274"/>
    </row>
    <row r="9" spans="1:83" ht="12.95" customHeight="1" x14ac:dyDescent="0.2">
      <c r="A9" s="303" t="s">
        <v>126</v>
      </c>
      <c r="B9" s="264">
        <v>171</v>
      </c>
      <c r="C9" s="259" t="str">
        <f>"F"&amp;B9</f>
        <v>F171</v>
      </c>
      <c r="D9" s="259" t="str">
        <f>"G"&amp;B9</f>
        <v>G171</v>
      </c>
      <c r="AA9" s="304" t="s">
        <v>14</v>
      </c>
      <c r="AB9" s="301">
        <f t="shared" si="10"/>
        <v>149.67400057709546</v>
      </c>
      <c r="AC9" s="296">
        <v>1.4967400057709546</v>
      </c>
      <c r="AD9" s="258">
        <v>100</v>
      </c>
      <c r="AE9" s="289" t="s">
        <v>63</v>
      </c>
      <c r="AF9" s="296">
        <v>1.5904519711388687</v>
      </c>
      <c r="AG9" s="297">
        <v>1.4709107429376747</v>
      </c>
      <c r="AH9" s="296">
        <v>1.4958037307441687</v>
      </c>
      <c r="AI9" s="296">
        <v>1.4994404852797167</v>
      </c>
      <c r="AJ9" s="296">
        <v>1.4924227088625175</v>
      </c>
      <c r="AK9" s="296">
        <v>1.4967400057709546</v>
      </c>
      <c r="AM9" s="258">
        <f t="shared" si="11"/>
        <v>1.507628274122317</v>
      </c>
      <c r="AN9" s="258">
        <f t="shared" si="12"/>
        <v>4.1867804333589699E-2</v>
      </c>
      <c r="AS9" s="282"/>
      <c r="AX9" s="258">
        <f t="shared" si="0"/>
        <v>1.0469296804359658E-2</v>
      </c>
      <c r="AY9" s="258">
        <v>-11500</v>
      </c>
      <c r="AZ9" s="258">
        <f t="shared" si="1"/>
        <v>1.0469296804359658E-2</v>
      </c>
      <c r="BA9" s="258">
        <f t="shared" si="2"/>
        <v>-4.4713371271616412E-2</v>
      </c>
      <c r="BB9" s="258">
        <f t="shared" si="3"/>
        <v>5.518266807597607E-2</v>
      </c>
      <c r="BC9" s="258">
        <f t="shared" si="4"/>
        <v>1.1628008671796768</v>
      </c>
      <c r="BD9" s="258">
        <f t="shared" si="5"/>
        <v>0.75645980914947253</v>
      </c>
      <c r="BE9" s="258">
        <f t="shared" si="6"/>
        <v>-0.32859469588283974</v>
      </c>
      <c r="BF9" s="258">
        <f t="shared" si="7"/>
        <v>-0.16579181307262533</v>
      </c>
      <c r="BG9" s="258">
        <f t="shared" si="8"/>
        <v>12.28945016996526</v>
      </c>
      <c r="BH9" s="258">
        <f t="shared" si="8"/>
        <v>12.289450981108159</v>
      </c>
      <c r="BI9" s="258">
        <f t="shared" si="8"/>
        <v>12.289455883732327</v>
      </c>
      <c r="BJ9" s="258">
        <f t="shared" si="8"/>
        <v>12.289485515509643</v>
      </c>
      <c r="BK9" s="258">
        <f t="shared" si="8"/>
        <v>12.289664606576226</v>
      </c>
      <c r="BL9" s="258">
        <f t="shared" si="8"/>
        <v>12.290746818837269</v>
      </c>
      <c r="BM9" s="258">
        <f t="shared" si="8"/>
        <v>12.297279425402202</v>
      </c>
      <c r="BN9" s="258">
        <f t="shared" si="9"/>
        <v>12.336474915204633</v>
      </c>
      <c r="BQ9" s="283"/>
      <c r="BR9" s="283"/>
      <c r="BS9" s="274"/>
    </row>
    <row r="10" spans="1:83" ht="12.95" customHeight="1" thickBot="1" x14ac:dyDescent="0.25">
      <c r="C10" s="305" t="s">
        <v>90</v>
      </c>
      <c r="D10" s="305" t="s">
        <v>91</v>
      </c>
      <c r="AA10" s="306" t="s">
        <v>61</v>
      </c>
      <c r="AB10" s="307">
        <f t="shared" si="10"/>
        <v>15604.019975727811</v>
      </c>
      <c r="AC10" s="308">
        <v>1.5604019975727812</v>
      </c>
      <c r="AD10" s="258">
        <v>10000</v>
      </c>
      <c r="AE10" s="289" t="s">
        <v>60</v>
      </c>
      <c r="AF10" s="308">
        <v>3.3841489926254558</v>
      </c>
      <c r="AG10" s="309">
        <v>3.3135734167486857</v>
      </c>
      <c r="AH10" s="308">
        <v>1.732075133737863</v>
      </c>
      <c r="AI10" s="308">
        <v>1.744472386552202</v>
      </c>
      <c r="AJ10" s="308">
        <v>1.5312515706307419</v>
      </c>
      <c r="AK10" s="308">
        <v>1.5604019975727812</v>
      </c>
      <c r="AM10" s="258">
        <f t="shared" si="11"/>
        <v>2.2109872496446212</v>
      </c>
      <c r="AN10" s="258">
        <f t="shared" si="12"/>
        <v>0.88592318254680891</v>
      </c>
      <c r="AS10" s="282"/>
      <c r="AX10" s="258">
        <f t="shared" si="0"/>
        <v>1.1981779140182995E-2</v>
      </c>
      <c r="AY10" s="258">
        <v>-11000</v>
      </c>
      <c r="AZ10" s="258">
        <f t="shared" si="1"/>
        <v>1.1981779140182995E-2</v>
      </c>
      <c r="BA10" s="258">
        <f t="shared" si="2"/>
        <v>-3.8948334162204418E-2</v>
      </c>
      <c r="BB10" s="258">
        <f t="shared" si="3"/>
        <v>5.0930113302387413E-2</v>
      </c>
      <c r="BC10" s="258">
        <f t="shared" si="4"/>
        <v>1.1672341159307686</v>
      </c>
      <c r="BD10" s="258">
        <f t="shared" si="5"/>
        <v>0.69277615239696444</v>
      </c>
      <c r="BE10" s="258">
        <f t="shared" si="6"/>
        <v>-0.23604303549149738</v>
      </c>
      <c r="BF10" s="258">
        <f t="shared" si="7"/>
        <v>-0.11857256518382639</v>
      </c>
      <c r="BG10" s="258">
        <f t="shared" si="8"/>
        <v>12.367700656003086</v>
      </c>
      <c r="BH10" s="258">
        <f t="shared" si="8"/>
        <v>12.367701307279697</v>
      </c>
      <c r="BI10" s="258">
        <f t="shared" si="8"/>
        <v>12.367705169663406</v>
      </c>
      <c r="BJ10" s="258">
        <f t="shared" si="8"/>
        <v>12.367728075395702</v>
      </c>
      <c r="BK10" s="258">
        <f t="shared" si="8"/>
        <v>12.367863914874697</v>
      </c>
      <c r="BL10" s="258">
        <f t="shared" si="8"/>
        <v>12.368669417133244</v>
      </c>
      <c r="BM10" s="258">
        <f t="shared" si="8"/>
        <v>12.373443241929353</v>
      </c>
      <c r="BN10" s="258">
        <f t="shared" si="9"/>
        <v>12.401648146936447</v>
      </c>
      <c r="BQ10" s="283"/>
      <c r="BR10" s="283"/>
      <c r="BS10" s="274"/>
    </row>
    <row r="11" spans="1:83" ht="12.95" customHeight="1" x14ac:dyDescent="0.2">
      <c r="A11" s="258" t="s">
        <v>86</v>
      </c>
      <c r="C11" s="310">
        <f ca="1">INTERCEPT(INDIRECT($D$9):G962,INDIRECT($C$9):F962)</f>
        <v>0.5688722476429684</v>
      </c>
      <c r="D11" s="311">
        <f>AB3</f>
        <v>4.9820494937830702E-2</v>
      </c>
      <c r="E11" s="312"/>
      <c r="F11" s="313">
        <v>1</v>
      </c>
      <c r="I11" s="258">
        <v>-0.202144966316299</v>
      </c>
      <c r="AA11" s="204" t="s">
        <v>560</v>
      </c>
      <c r="AB11" s="310">
        <f>1-AB7^2</f>
        <v>0.97041475714663206</v>
      </c>
      <c r="AC11" s="314">
        <f>SUM(AD21:AD299)</f>
        <v>6.5819839792854717E-2</v>
      </c>
      <c r="AD11" s="258" t="s">
        <v>26</v>
      </c>
      <c r="AE11" s="289"/>
      <c r="AF11" s="169">
        <v>2.4520449635757717E-3</v>
      </c>
      <c r="AG11" s="169">
        <v>2.632623990364691E-3</v>
      </c>
      <c r="AH11" s="169">
        <v>2.6163346530811041E-3</v>
      </c>
      <c r="AI11" s="169">
        <v>2.6180403674149789E-3</v>
      </c>
      <c r="AJ11" s="169">
        <v>2.7037353627553345E-3</v>
      </c>
      <c r="AK11" s="285">
        <v>2.7200124104916263E-3</v>
      </c>
      <c r="AS11" s="282"/>
      <c r="AX11" s="258">
        <f t="shared" si="0"/>
        <v>1.3017041793667361E-2</v>
      </c>
      <c r="AY11" s="258">
        <v>-10500</v>
      </c>
      <c r="AZ11" s="258">
        <f t="shared" si="1"/>
        <v>1.3017041793667361E-2</v>
      </c>
      <c r="BA11" s="258">
        <f t="shared" si="2"/>
        <v>-3.333373969036961E-2</v>
      </c>
      <c r="BB11" s="258">
        <f t="shared" si="3"/>
        <v>4.6350781484036971E-2</v>
      </c>
      <c r="BC11" s="258">
        <f t="shared" si="4"/>
        <v>1.1702504601208068</v>
      </c>
      <c r="BD11" s="258">
        <f t="shared" si="5"/>
        <v>0.62269823350946274</v>
      </c>
      <c r="BE11" s="258">
        <f t="shared" si="6"/>
        <v>-0.1428978411894439</v>
      </c>
      <c r="BF11" s="258">
        <f t="shared" si="7"/>
        <v>-7.1570750388839074E-2</v>
      </c>
      <c r="BG11" s="258">
        <f t="shared" si="8"/>
        <v>12.446201669076467</v>
      </c>
      <c r="BH11" s="258">
        <f t="shared" si="8"/>
        <v>12.446202093645773</v>
      </c>
      <c r="BI11" s="258">
        <f t="shared" si="8"/>
        <v>12.446204579949862</v>
      </c>
      <c r="BJ11" s="258">
        <f t="shared" si="8"/>
        <v>12.446219139885249</v>
      </c>
      <c r="BK11" s="258">
        <f t="shared" si="8"/>
        <v>12.446304403165096</v>
      </c>
      <c r="BL11" s="258">
        <f t="shared" si="8"/>
        <v>12.446803689092516</v>
      </c>
      <c r="BM11" s="258">
        <f t="shared" si="8"/>
        <v>12.449726817805233</v>
      </c>
      <c r="BN11" s="258">
        <f t="shared" si="9"/>
        <v>12.466821378668261</v>
      </c>
      <c r="BQ11" s="283"/>
      <c r="BR11" s="283"/>
      <c r="BS11" s="274"/>
    </row>
    <row r="12" spans="1:83" ht="12.95" customHeight="1" x14ac:dyDescent="0.2">
      <c r="A12" s="258" t="s">
        <v>87</v>
      </c>
      <c r="C12" s="310">
        <f ca="1">SLOPE(INDIRECT($D$9):G962,INDIRECT($C$9):F962)</f>
        <v>-1.9074045778371193E-5</v>
      </c>
      <c r="D12" s="311">
        <f>AB4</f>
        <v>4.7601555278504955E-6</v>
      </c>
      <c r="E12" s="315"/>
      <c r="F12" s="313">
        <v>1E-4</v>
      </c>
      <c r="I12" s="258">
        <v>0.157673406099651</v>
      </c>
      <c r="AA12" s="316" t="s">
        <v>53</v>
      </c>
      <c r="AB12" s="310">
        <f>AB7*SIN(RADIANS(AB9))</f>
        <v>8.6847954084152273E-2</v>
      </c>
      <c r="AC12" s="317"/>
      <c r="AE12" s="289"/>
      <c r="AF12" s="285"/>
      <c r="AG12" s="285"/>
      <c r="AH12" s="169"/>
      <c r="AI12" s="169"/>
      <c r="AJ12" s="285"/>
      <c r="AK12" s="285"/>
      <c r="AS12" s="282"/>
      <c r="AX12" s="258">
        <f t="shared" si="0"/>
        <v>1.3606612794479115E-2</v>
      </c>
      <c r="AY12" s="258">
        <v>-10000</v>
      </c>
      <c r="AZ12" s="258">
        <f t="shared" si="1"/>
        <v>1.3606612794479115E-2</v>
      </c>
      <c r="BA12" s="258">
        <f t="shared" si="2"/>
        <v>-2.7869587856111992E-2</v>
      </c>
      <c r="BB12" s="258">
        <f t="shared" si="3"/>
        <v>4.1476200650591107E-2</v>
      </c>
      <c r="BC12" s="258">
        <f t="shared" si="4"/>
        <v>1.1717938786396709</v>
      </c>
      <c r="BD12" s="258">
        <f t="shared" si="5"/>
        <v>0.54691677518901494</v>
      </c>
      <c r="BE12" s="258">
        <f t="shared" si="6"/>
        <v>-4.9388410671081955E-2</v>
      </c>
      <c r="BF12" s="258">
        <f t="shared" si="7"/>
        <v>-2.4699226100112822E-2</v>
      </c>
      <c r="BG12" s="258">
        <f t="shared" ref="BG12:BM21" si="13">$BN12+$AB$7*SIN(BH12)</f>
        <v>12.524856028805265</v>
      </c>
      <c r="BH12" s="258">
        <f t="shared" si="13"/>
        <v>12.524856181130994</v>
      </c>
      <c r="BI12" s="258">
        <f t="shared" si="13"/>
        <v>12.524857067490762</v>
      </c>
      <c r="BJ12" s="258">
        <f t="shared" si="13"/>
        <v>12.524862225080026</v>
      </c>
      <c r="BK12" s="258">
        <f t="shared" si="13"/>
        <v>12.524892236265703</v>
      </c>
      <c r="BL12" s="258">
        <f t="shared" si="13"/>
        <v>12.525066865806656</v>
      </c>
      <c r="BM12" s="258">
        <f t="shared" si="13"/>
        <v>12.526082977987823</v>
      </c>
      <c r="BN12" s="258">
        <f t="shared" si="9"/>
        <v>12.531994610400076</v>
      </c>
      <c r="BQ12" s="283"/>
      <c r="BR12" s="283"/>
      <c r="BS12" s="274"/>
    </row>
    <row r="13" spans="1:83" ht="12.95" customHeight="1" thickBot="1" x14ac:dyDescent="0.25">
      <c r="A13" s="258" t="s">
        <v>89</v>
      </c>
      <c r="C13" s="263" t="s">
        <v>84</v>
      </c>
      <c r="D13" s="311">
        <f>AB5</f>
        <v>-3.0088527515437742E-10</v>
      </c>
      <c r="E13" s="318"/>
      <c r="F13" s="313">
        <v>1E-8</v>
      </c>
      <c r="I13" s="258">
        <v>-2.1760028113075799E-2</v>
      </c>
      <c r="AA13" s="319" t="s">
        <v>561</v>
      </c>
      <c r="AB13" s="320">
        <f>AB6*86400*300000/149600000</f>
        <v>13.313440810997541</v>
      </c>
      <c r="AC13" s="258" t="s">
        <v>65</v>
      </c>
      <c r="AD13" s="321"/>
      <c r="AE13" s="289"/>
      <c r="AF13" s="285"/>
      <c r="AG13" s="285"/>
      <c r="AH13" s="169"/>
      <c r="AI13" s="169"/>
      <c r="AJ13" s="285"/>
      <c r="AK13" s="285"/>
      <c r="AS13" s="282"/>
      <c r="AX13" s="258">
        <f t="shared" si="0"/>
        <v>1.3785723777522758E-2</v>
      </c>
      <c r="AY13" s="258">
        <v>-9500</v>
      </c>
      <c r="AZ13" s="258">
        <f t="shared" si="1"/>
        <v>1.3785723777522758E-2</v>
      </c>
      <c r="BA13" s="258">
        <f t="shared" si="2"/>
        <v>-2.255587865943157E-2</v>
      </c>
      <c r="BB13" s="258">
        <f t="shared" si="3"/>
        <v>3.6341602436954328E-2</v>
      </c>
      <c r="BC13" s="258">
        <f t="shared" si="4"/>
        <v>1.1718352603432614</v>
      </c>
      <c r="BD13" s="258">
        <f t="shared" si="5"/>
        <v>0.46624441519978183</v>
      </c>
      <c r="BE13" s="258">
        <f t="shared" si="6"/>
        <v>4.4247782518976687E-2</v>
      </c>
      <c r="BF13" s="258">
        <f t="shared" si="7"/>
        <v>2.2127501601362412E-2</v>
      </c>
      <c r="BG13" s="258">
        <f t="shared" si="13"/>
        <v>12.603563686624392</v>
      </c>
      <c r="BH13" s="258">
        <f t="shared" si="13"/>
        <v>12.603563550017476</v>
      </c>
      <c r="BI13" s="258">
        <f t="shared" si="13"/>
        <v>12.603562755258272</v>
      </c>
      <c r="BJ13" s="258">
        <f t="shared" si="13"/>
        <v>12.603558131465107</v>
      </c>
      <c r="BK13" s="258">
        <f t="shared" si="13"/>
        <v>12.603531230926425</v>
      </c>
      <c r="BL13" s="258">
        <f t="shared" si="13"/>
        <v>12.603374728139388</v>
      </c>
      <c r="BM13" s="258">
        <f t="shared" si="13"/>
        <v>12.602464239238735</v>
      </c>
      <c r="BN13" s="258">
        <f t="shared" si="9"/>
        <v>12.59716784213189</v>
      </c>
      <c r="BQ13" s="283"/>
      <c r="BR13" s="283"/>
      <c r="BS13" s="274"/>
    </row>
    <row r="14" spans="1:83" ht="12.95" customHeight="1" x14ac:dyDescent="0.2">
      <c r="D14" s="313"/>
      <c r="E14" s="310">
        <f>SUM(T47:T921)</f>
        <v>0</v>
      </c>
      <c r="I14" s="258">
        <v>1.6149360900310773E-4</v>
      </c>
      <c r="AA14" s="319" t="s">
        <v>55</v>
      </c>
      <c r="AB14" s="310">
        <f>2*AB5*365.24/C8</f>
        <v>-6.1886159492514668E-7</v>
      </c>
      <c r="AC14" s="258" t="s">
        <v>233</v>
      </c>
      <c r="AE14" s="322" t="s">
        <v>550</v>
      </c>
      <c r="AF14" s="169">
        <v>-6.6687997333945397E-7</v>
      </c>
      <c r="AG14" s="169">
        <v>-6.6126142428465279E-7</v>
      </c>
      <c r="AH14" s="169">
        <v>-6.5967848385816359E-7</v>
      </c>
      <c r="AI14" s="169">
        <v>-6.4898758049318049E-7</v>
      </c>
      <c r="AJ14" s="169">
        <v>-6.3198629964269059E-7</v>
      </c>
      <c r="AK14" s="169">
        <v>-6.1886159492514668E-7</v>
      </c>
      <c r="AM14" s="258">
        <f t="shared" si="11"/>
        <v>-6.4794255942388132E-7</v>
      </c>
      <c r="AN14" s="258">
        <f t="shared" si="12"/>
        <v>1.884222131667702E-8</v>
      </c>
      <c r="AS14" s="282"/>
      <c r="AX14" s="258">
        <f t="shared" si="0"/>
        <v>1.3592689550209286E-2</v>
      </c>
      <c r="AY14" s="258">
        <v>-9000</v>
      </c>
      <c r="AZ14" s="258">
        <f t="shared" si="1"/>
        <v>1.3592689550209286E-2</v>
      </c>
      <c r="BA14" s="258">
        <f t="shared" si="2"/>
        <v>-1.7392612100328327E-2</v>
      </c>
      <c r="BB14" s="258">
        <f t="shared" si="3"/>
        <v>3.0985301650537613E-2</v>
      </c>
      <c r="BC14" s="258">
        <f t="shared" si="4"/>
        <v>1.1703738205292282</v>
      </c>
      <c r="BD14" s="258">
        <f t="shared" si="5"/>
        <v>0.38159212967727968</v>
      </c>
      <c r="BE14" s="258">
        <f t="shared" si="6"/>
        <v>0.13777038615111212</v>
      </c>
      <c r="BF14" s="258">
        <f t="shared" si="7"/>
        <v>6.8994357595104416E-2</v>
      </c>
      <c r="BG14" s="258">
        <f t="shared" si="13"/>
        <v>12.682223586746424</v>
      </c>
      <c r="BH14" s="258">
        <f t="shared" si="13"/>
        <v>12.682223176182136</v>
      </c>
      <c r="BI14" s="258">
        <f t="shared" si="13"/>
        <v>12.682220773122255</v>
      </c>
      <c r="BJ14" s="258">
        <f t="shared" si="13"/>
        <v>12.682206707867575</v>
      </c>
      <c r="BK14" s="258">
        <f t="shared" si="13"/>
        <v>12.68212438354368</v>
      </c>
      <c r="BL14" s="258">
        <f t="shared" si="13"/>
        <v>12.681642552788583</v>
      </c>
      <c r="BM14" s="258">
        <f t="shared" si="13"/>
        <v>12.67882301173927</v>
      </c>
      <c r="BN14" s="258">
        <f t="shared" si="9"/>
        <v>12.662341073863704</v>
      </c>
      <c r="BQ14" s="283"/>
      <c r="BR14" s="283"/>
      <c r="BS14" s="274"/>
    </row>
    <row r="15" spans="1:83" ht="12.95" customHeight="1" x14ac:dyDescent="0.2">
      <c r="A15" s="323" t="s">
        <v>88</v>
      </c>
      <c r="C15" s="259">
        <f ca="1">(C7+C11)+(C8+C12)*INT(MAX(F21:F3472))</f>
        <v>60067.422258176026</v>
      </c>
      <c r="D15" s="310">
        <f>+C7+INT(MAX(F21:F1533))*C8+D11+D12*INT(MAX(F21:F3968))+D13*INT(MAX(F21:F3995)^2)</f>
        <v>60067.375125127335</v>
      </c>
      <c r="E15" s="324" t="s">
        <v>248</v>
      </c>
      <c r="F15" s="285">
        <v>1</v>
      </c>
      <c r="AA15" s="316" t="s">
        <v>20</v>
      </c>
      <c r="AB15" s="325">
        <f>(AB10-AB2)/AD2</f>
        <v>-86102.490486562398</v>
      </c>
      <c r="AC15" s="258" t="s">
        <v>62</v>
      </c>
      <c r="AE15" s="289"/>
      <c r="AF15" s="326"/>
      <c r="AG15" s="285"/>
      <c r="AH15" s="285"/>
      <c r="AI15" s="285"/>
      <c r="AJ15" s="285"/>
      <c r="AK15" s="285"/>
      <c r="AS15" s="282"/>
      <c r="AX15" s="258">
        <f t="shared" si="0"/>
        <v>1.3068184438892214E-2</v>
      </c>
      <c r="AY15" s="258">
        <v>-8500</v>
      </c>
      <c r="AZ15" s="258">
        <f t="shared" si="1"/>
        <v>1.3068184438892214E-2</v>
      </c>
      <c r="BA15" s="258">
        <f t="shared" si="2"/>
        <v>-1.2379788178802281E-2</v>
      </c>
      <c r="BB15" s="258">
        <f t="shared" si="3"/>
        <v>2.5447972617694496E-2</v>
      </c>
      <c r="BC15" s="258">
        <f t="shared" si="4"/>
        <v>1.1674371394347913</v>
      </c>
      <c r="BD15" s="258">
        <f t="shared" si="5"/>
        <v>0.29394054692995131</v>
      </c>
      <c r="BE15" s="258">
        <f t="shared" si="6"/>
        <v>0.23094162833198448</v>
      </c>
      <c r="BF15" s="258">
        <f t="shared" si="7"/>
        <v>0.11598677655351125</v>
      </c>
      <c r="BG15" s="258">
        <f t="shared" si="13"/>
        <v>12.760735576153595</v>
      </c>
      <c r="BH15" s="258">
        <f t="shared" si="13"/>
        <v>12.760734935742459</v>
      </c>
      <c r="BI15" s="258">
        <f t="shared" si="13"/>
        <v>12.760731141049883</v>
      </c>
      <c r="BJ15" s="258">
        <f t="shared" si="13"/>
        <v>12.760708656034106</v>
      </c>
      <c r="BK15" s="258">
        <f t="shared" si="13"/>
        <v>12.760575425692391</v>
      </c>
      <c r="BL15" s="258">
        <f t="shared" si="13"/>
        <v>12.759786068211993</v>
      </c>
      <c r="BM15" s="258">
        <f t="shared" si="13"/>
        <v>12.755111801159016</v>
      </c>
      <c r="BN15" s="258">
        <f t="shared" si="9"/>
        <v>12.72751430559552</v>
      </c>
      <c r="BQ15" s="283"/>
      <c r="BR15" s="283"/>
      <c r="BS15" s="274"/>
    </row>
    <row r="16" spans="1:83" ht="12.95" customHeight="1" x14ac:dyDescent="0.2">
      <c r="A16" s="291" t="s">
        <v>74</v>
      </c>
      <c r="C16" s="115">
        <f ca="1">+C8+C12</f>
        <v>0.35513412595422161</v>
      </c>
      <c r="D16" s="310">
        <f>+C8+D12+2*D13*MAX(F21:F841)</f>
        <v>0.35513443513940463</v>
      </c>
      <c r="E16" s="324" t="s">
        <v>249</v>
      </c>
      <c r="F16" s="314">
        <f ca="1">NOW()+15018.5+$C$5/24</f>
        <v>60368.625823379625</v>
      </c>
      <c r="AA16" s="204" t="s">
        <v>21</v>
      </c>
      <c r="AB16" s="325">
        <f>365.24*AB8</f>
        <v>17119.60468710768</v>
      </c>
      <c r="AC16" s="258" t="s">
        <v>227</v>
      </c>
      <c r="AD16" s="327" t="s">
        <v>38</v>
      </c>
      <c r="AE16" s="289"/>
      <c r="AS16" s="282"/>
      <c r="AX16" s="258">
        <f t="shared" si="0"/>
        <v>1.2254450698059388E-2</v>
      </c>
      <c r="AY16" s="258">
        <v>-8000</v>
      </c>
      <c r="AZ16" s="258">
        <f t="shared" si="1"/>
        <v>1.2254450698059388E-2</v>
      </c>
      <c r="BA16" s="258">
        <f t="shared" si="2"/>
        <v>-7.5174068948534144E-3</v>
      </c>
      <c r="BB16" s="258">
        <f t="shared" si="3"/>
        <v>1.9771857592912803E-2</v>
      </c>
      <c r="BC16" s="258">
        <f t="shared" si="4"/>
        <v>1.1630798190974645</v>
      </c>
      <c r="BD16" s="258">
        <f t="shared" si="5"/>
        <v>0.2043081601321835</v>
      </c>
      <c r="BE16" s="258">
        <f t="shared" si="6"/>
        <v>0.32353163137864854</v>
      </c>
      <c r="BF16" s="258">
        <f t="shared" si="7"/>
        <v>0.16319178248030861</v>
      </c>
      <c r="BG16" s="258">
        <f t="shared" si="13"/>
        <v>12.839002270626498</v>
      </c>
      <c r="BH16" s="258">
        <f t="shared" si="13"/>
        <v>12.839001466296635</v>
      </c>
      <c r="BI16" s="258">
        <f t="shared" si="13"/>
        <v>12.838996610725124</v>
      </c>
      <c r="BJ16" s="258">
        <f t="shared" si="13"/>
        <v>12.838967298793314</v>
      </c>
      <c r="BK16" s="258">
        <f t="shared" si="13"/>
        <v>12.838790354724217</v>
      </c>
      <c r="BL16" s="258">
        <f t="shared" si="13"/>
        <v>12.837722401713764</v>
      </c>
      <c r="BM16" s="258">
        <f t="shared" si="13"/>
        <v>12.831283410319003</v>
      </c>
      <c r="BN16" s="258">
        <f t="shared" si="9"/>
        <v>12.792687537327334</v>
      </c>
      <c r="BQ16" s="283"/>
      <c r="BR16" s="283"/>
      <c r="BS16" s="274"/>
    </row>
    <row r="17" spans="1:71" ht="12.95" customHeight="1" thickBot="1" x14ac:dyDescent="0.25">
      <c r="A17" s="324" t="s">
        <v>122</v>
      </c>
      <c r="C17" s="258">
        <f>COUNT(C21:C2130)</f>
        <v>186</v>
      </c>
      <c r="D17" s="324"/>
      <c r="E17" s="324" t="s">
        <v>250</v>
      </c>
      <c r="F17" s="314">
        <f ca="1">ROUND(2*(F16-$C$7)/$C$8,0)/2+F15</f>
        <v>39941.5</v>
      </c>
      <c r="AA17" s="204" t="s">
        <v>562</v>
      </c>
      <c r="AB17" s="328">
        <f>AB13^3/AB8^2</f>
        <v>1.0740886802189562</v>
      </c>
      <c r="AC17" s="258" t="s">
        <v>558</v>
      </c>
      <c r="AE17" s="289"/>
      <c r="AG17" s="263"/>
      <c r="AH17" s="263"/>
      <c r="AI17" s="263"/>
      <c r="AJ17" s="263"/>
      <c r="AK17" s="263"/>
      <c r="AS17" s="282"/>
      <c r="AX17" s="258">
        <f t="shared" si="0"/>
        <v>1.1194478567275817E-2</v>
      </c>
      <c r="AY17" s="258">
        <v>-7500</v>
      </c>
      <c r="AZ17" s="258">
        <f t="shared" si="1"/>
        <v>1.1194478567275817E-2</v>
      </c>
      <c r="BA17" s="258">
        <f t="shared" si="2"/>
        <v>-2.8054682484817475E-3</v>
      </c>
      <c r="BB17" s="258">
        <f t="shared" si="3"/>
        <v>1.3999946815757565E-2</v>
      </c>
      <c r="BC17" s="258">
        <f t="shared" si="4"/>
        <v>1.1573808850163154</v>
      </c>
      <c r="BD17" s="258">
        <f t="shared" si="5"/>
        <v>0.11371871203859968</v>
      </c>
      <c r="BE17" s="258">
        <f t="shared" si="6"/>
        <v>0.4153232887420002</v>
      </c>
      <c r="BF17" s="258">
        <f t="shared" si="7"/>
        <v>0.21069907128588822</v>
      </c>
      <c r="BG17" s="258">
        <f t="shared" si="13"/>
        <v>12.91693078792804</v>
      </c>
      <c r="BH17" s="258">
        <f t="shared" si="13"/>
        <v>12.916929896905936</v>
      </c>
      <c r="BI17" s="258">
        <f t="shared" si="13"/>
        <v>12.916924381197884</v>
      </c>
      <c r="BJ17" s="258">
        <f t="shared" si="13"/>
        <v>12.916890237471772</v>
      </c>
      <c r="BK17" s="258">
        <f t="shared" si="13"/>
        <v>12.916678888046908</v>
      </c>
      <c r="BL17" s="258">
        <f t="shared" si="13"/>
        <v>12.915370999243885</v>
      </c>
      <c r="BM17" s="258">
        <f t="shared" si="13"/>
        <v>12.907291139593132</v>
      </c>
      <c r="BN17" s="258">
        <f t="shared" si="9"/>
        <v>12.857860769059148</v>
      </c>
      <c r="BQ17" s="283"/>
      <c r="BR17" s="283"/>
      <c r="BS17" s="274"/>
    </row>
    <row r="18" spans="1:71" ht="12.95" customHeight="1" thickTop="1" thickBot="1" x14ac:dyDescent="0.25">
      <c r="A18" s="291" t="s">
        <v>253</v>
      </c>
      <c r="C18" s="265">
        <f ca="1">+C15</f>
        <v>60067.422258176026</v>
      </c>
      <c r="D18" s="266">
        <f ca="1">+C16</f>
        <v>0.35513412595422161</v>
      </c>
      <c r="E18" s="324" t="s">
        <v>251</v>
      </c>
      <c r="F18" s="310">
        <f ca="1">ROUND(2*(F16-$C$15)/$C$16,0)/2+F15</f>
        <v>849</v>
      </c>
      <c r="AA18" s="329" t="s">
        <v>563</v>
      </c>
      <c r="AB18" s="330">
        <f>2*PI()/(AB8*365.2422)*AD2</f>
        <v>1.3034646346362885E-4</v>
      </c>
      <c r="AC18" s="331" t="s">
        <v>52</v>
      </c>
      <c r="AD18" s="331"/>
      <c r="AE18" s="332"/>
      <c r="AX18" s="258">
        <f t="shared" si="0"/>
        <v>9.9311980700555278E-3</v>
      </c>
      <c r="AY18" s="258">
        <v>-7000</v>
      </c>
      <c r="AZ18" s="258">
        <f t="shared" si="1"/>
        <v>9.9311980700555278E-3</v>
      </c>
      <c r="BA18" s="258">
        <f t="shared" si="2"/>
        <v>1.7560277603127401E-3</v>
      </c>
      <c r="BB18" s="258">
        <f t="shared" si="3"/>
        <v>8.1751703097427877E-3</v>
      </c>
      <c r="BC18" s="258">
        <f t="shared" si="4"/>
        <v>1.1504401698576809</v>
      </c>
      <c r="BD18" s="258">
        <f t="shared" si="5"/>
        <v>2.3170007255431484E-2</v>
      </c>
      <c r="BE18" s="258">
        <f t="shared" si="6"/>
        <v>0.5061164579977111</v>
      </c>
      <c r="BF18" s="258">
        <f t="shared" si="7"/>
        <v>0.25860210123064653</v>
      </c>
      <c r="BG18" s="258">
        <f t="shared" si="13"/>
        <v>12.994434271450947</v>
      </c>
      <c r="BH18" s="258">
        <f t="shared" si="13"/>
        <v>12.994433370738932</v>
      </c>
      <c r="BI18" s="258">
        <f t="shared" si="13"/>
        <v>12.994427614809911</v>
      </c>
      <c r="BJ18" s="258">
        <f t="shared" si="13"/>
        <v>12.994390832356904</v>
      </c>
      <c r="BK18" s="258">
        <f t="shared" si="13"/>
        <v>12.994155793847899</v>
      </c>
      <c r="BL18" s="258">
        <f t="shared" si="13"/>
        <v>12.992654500247268</v>
      </c>
      <c r="BM18" s="258">
        <f t="shared" si="13"/>
        <v>12.983088985196995</v>
      </c>
      <c r="BN18" s="258">
        <f t="shared" si="9"/>
        <v>12.923034000790963</v>
      </c>
      <c r="BQ18" s="283"/>
      <c r="BR18" s="283"/>
      <c r="BS18" s="274"/>
    </row>
    <row r="19" spans="1:71" ht="12.95" customHeight="1" thickTop="1" thickBot="1" x14ac:dyDescent="0.25">
      <c r="A19" s="291" t="s">
        <v>254</v>
      </c>
      <c r="C19" s="333">
        <f>+D15</f>
        <v>60067.375125127335</v>
      </c>
      <c r="D19" s="262">
        <f>+D16</f>
        <v>0.35513443513940463</v>
      </c>
      <c r="E19" s="324" t="s">
        <v>252</v>
      </c>
      <c r="F19" s="334">
        <f ca="1">+$C$15+$C$16*F18-15018.5-$C$5/24</f>
        <v>45350.826964444495</v>
      </c>
      <c r="O19" s="335" t="s">
        <v>559</v>
      </c>
      <c r="P19" s="336"/>
      <c r="Q19" s="337">
        <f>MAX(Q21:Q1655)-MIN(Q21:Q369)</f>
        <v>17530.014999999861</v>
      </c>
      <c r="AA19" s="338"/>
      <c r="AC19" s="338"/>
      <c r="AX19" s="258">
        <f t="shared" si="0"/>
        <v>8.5067194777780561E-3</v>
      </c>
      <c r="AY19" s="258">
        <v>-6500</v>
      </c>
      <c r="AZ19" s="258">
        <f t="shared" si="1"/>
        <v>8.5067194777780561E-3</v>
      </c>
      <c r="BA19" s="258">
        <f t="shared" si="2"/>
        <v>6.1670811315300347E-3</v>
      </c>
      <c r="BB19" s="258">
        <f t="shared" si="3"/>
        <v>2.3396383462480214E-3</v>
      </c>
      <c r="BC19" s="258">
        <f t="shared" si="4"/>
        <v>1.1423739924045215</v>
      </c>
      <c r="BD19" s="258">
        <f t="shared" si="5"/>
        <v>-6.6393875230972579E-2</v>
      </c>
      <c r="BE19" s="258">
        <f t="shared" si="6"/>
        <v>0.59573129012441794</v>
      </c>
      <c r="BF19" s="258">
        <f t="shared" si="7"/>
        <v>0.30699920001222236</v>
      </c>
      <c r="BG19" s="258">
        <f t="shared" si="13"/>
        <v>13.071433146121885</v>
      </c>
      <c r="BH19" s="258">
        <f t="shared" si="13"/>
        <v>13.071432302224482</v>
      </c>
      <c r="BI19" s="258">
        <f t="shared" si="13"/>
        <v>13.071426695985885</v>
      </c>
      <c r="BJ19" s="258">
        <f t="shared" si="13"/>
        <v>13.071389452668397</v>
      </c>
      <c r="BK19" s="258">
        <f t="shared" si="13"/>
        <v>13.071142057634905</v>
      </c>
      <c r="BL19" s="258">
        <f t="shared" si="13"/>
        <v>13.069499551182638</v>
      </c>
      <c r="BM19" s="258">
        <f t="shared" si="13"/>
        <v>13.058631834522064</v>
      </c>
      <c r="BN19" s="258">
        <f t="shared" si="9"/>
        <v>12.988207232522777</v>
      </c>
      <c r="BQ19" s="283"/>
      <c r="BR19" s="283"/>
      <c r="BS19" s="274"/>
    </row>
    <row r="20" spans="1:71" ht="12.95" customHeight="1" thickBot="1" x14ac:dyDescent="0.25">
      <c r="A20" s="305" t="s">
        <v>76</v>
      </c>
      <c r="B20" s="305" t="s">
        <v>77</v>
      </c>
      <c r="C20" s="305" t="s">
        <v>78</v>
      </c>
      <c r="D20" s="305" t="s">
        <v>83</v>
      </c>
      <c r="E20" s="305" t="s">
        <v>79</v>
      </c>
      <c r="F20" s="305" t="s">
        <v>80</v>
      </c>
      <c r="G20" s="305" t="s">
        <v>81</v>
      </c>
      <c r="H20" s="339" t="s">
        <v>554</v>
      </c>
      <c r="I20" s="339" t="s">
        <v>555</v>
      </c>
      <c r="J20" s="340" t="s">
        <v>556</v>
      </c>
      <c r="K20" s="339" t="s">
        <v>342</v>
      </c>
      <c r="L20" s="339" t="s">
        <v>95</v>
      </c>
      <c r="M20" s="339" t="s">
        <v>96</v>
      </c>
      <c r="N20" s="339" t="s">
        <v>213</v>
      </c>
      <c r="O20" s="339" t="s">
        <v>93</v>
      </c>
      <c r="P20" s="281" t="s">
        <v>92</v>
      </c>
      <c r="Q20" s="305" t="s">
        <v>85</v>
      </c>
      <c r="Z20" s="305" t="s">
        <v>80</v>
      </c>
      <c r="AA20" s="281" t="s">
        <v>547</v>
      </c>
      <c r="AB20" s="281" t="s">
        <v>557</v>
      </c>
      <c r="AC20" s="281" t="s">
        <v>57</v>
      </c>
      <c r="AD20" s="281" t="s">
        <v>25</v>
      </c>
      <c r="AH20" s="281" t="s">
        <v>44</v>
      </c>
      <c r="AI20" s="281" t="s">
        <v>45</v>
      </c>
      <c r="AJ20" s="281" t="s">
        <v>46</v>
      </c>
      <c r="AK20" s="281" t="s">
        <v>58</v>
      </c>
      <c r="AL20" s="281" t="s">
        <v>47</v>
      </c>
      <c r="AM20" s="281" t="s">
        <v>48</v>
      </c>
      <c r="AN20" s="305" t="s">
        <v>30</v>
      </c>
      <c r="AO20" s="305" t="s">
        <v>31</v>
      </c>
      <c r="AP20" s="305" t="s">
        <v>32</v>
      </c>
      <c r="AQ20" s="305" t="s">
        <v>33</v>
      </c>
      <c r="AR20" s="305" t="s">
        <v>34</v>
      </c>
      <c r="AS20" s="305" t="s">
        <v>35</v>
      </c>
      <c r="AT20" s="305" t="s">
        <v>36</v>
      </c>
      <c r="AU20" s="305" t="s">
        <v>175</v>
      </c>
      <c r="AV20" s="263"/>
      <c r="AW20" s="263"/>
      <c r="AX20" s="258">
        <f t="shared" si="0"/>
        <v>6.9616531536825571E-3</v>
      </c>
      <c r="AY20" s="258">
        <v>-6000</v>
      </c>
      <c r="AZ20" s="258">
        <f t="shared" si="1"/>
        <v>6.9616531536825571E-3</v>
      </c>
      <c r="BA20" s="258">
        <f t="shared" si="2"/>
        <v>1.0427691865170141E-2</v>
      </c>
      <c r="BB20" s="258">
        <f t="shared" si="3"/>
        <v>-3.4660387114875844E-3</v>
      </c>
      <c r="BC20" s="258">
        <f t="shared" si="4"/>
        <v>1.1333104779098604</v>
      </c>
      <c r="BD20" s="258">
        <f t="shared" si="5"/>
        <v>-0.15410548114448924</v>
      </c>
      <c r="BE20" s="258">
        <f t="shared" si="6"/>
        <v>0.68401059457370739</v>
      </c>
      <c r="BF20" s="258">
        <f t="shared" si="7"/>
        <v>0.35599470234073377</v>
      </c>
      <c r="BG20" s="258">
        <f t="shared" si="13"/>
        <v>13.147856070555655</v>
      </c>
      <c r="BH20" s="258">
        <f t="shared" si="13"/>
        <v>13.147855332228692</v>
      </c>
      <c r="BI20" s="258">
        <f t="shared" si="13"/>
        <v>13.147850195495453</v>
      </c>
      <c r="BJ20" s="258">
        <f t="shared" si="13"/>
        <v>13.147814458382628</v>
      </c>
      <c r="BK20" s="258">
        <f t="shared" si="13"/>
        <v>13.147565852535234</v>
      </c>
      <c r="BL20" s="258">
        <f t="shared" si="13"/>
        <v>13.145837543064097</v>
      </c>
      <c r="BM20" s="258">
        <f t="shared" si="13"/>
        <v>13.133875657685984</v>
      </c>
      <c r="BN20" s="258">
        <f t="shared" si="9"/>
        <v>13.053380464254591</v>
      </c>
      <c r="BQ20" s="283"/>
      <c r="BR20" s="283"/>
      <c r="BS20" s="274"/>
    </row>
    <row r="21" spans="1:71" ht="12.95" customHeight="1" x14ac:dyDescent="0.2">
      <c r="A21" s="258" t="s">
        <v>113</v>
      </c>
      <c r="B21" s="263" t="s">
        <v>111</v>
      </c>
      <c r="C21" s="341">
        <v>42537.432999999997</v>
      </c>
      <c r="D21" s="341"/>
      <c r="E21" s="258">
        <f t="shared" ref="E21:E52" si="14">+(C21-C$7)/C$8</f>
        <v>-10266.448394664623</v>
      </c>
      <c r="F21" s="342">
        <f t="shared" ref="F21:F52" si="15">ROUND(2*E21,0)/2</f>
        <v>-10266.5</v>
      </c>
      <c r="G21" s="258">
        <f>+C21-(C$7+F21*C$8)</f>
        <v>1.832779999676859E-2</v>
      </c>
      <c r="J21" s="274">
        <f>G21</f>
        <v>1.832779999676859E-2</v>
      </c>
      <c r="Q21" s="343">
        <f t="shared" ref="Q21:Q52" si="16">+C21-15018.5</f>
        <v>27518.932999999997</v>
      </c>
      <c r="R21" s="258">
        <f>+(P21-G21)^2</f>
        <v>3.3590825272155071E-4</v>
      </c>
      <c r="S21" s="263">
        <v>1</v>
      </c>
      <c r="Z21" s="258">
        <f t="shared" ref="Z21:Z52" si="17">F21</f>
        <v>-10266.5</v>
      </c>
      <c r="AA21" s="344">
        <f t="shared" ref="AA21:AA52" si="18">AB$3+AB$4*Z21+AB$5*Z21^2+AH21</f>
        <v>1.334577589787396E-2</v>
      </c>
      <c r="AB21" s="345">
        <f t="shared" ref="AB21:AB52" si="19">+G21-AH21</f>
        <v>-2.5781233271195685E-2</v>
      </c>
      <c r="AC21" s="345">
        <f t="shared" ref="AC21:AC52" si="20">+G21-AA21</f>
        <v>4.9820240988946302E-3</v>
      </c>
      <c r="AD21" s="346">
        <f t="shared" ref="AD21:AD52" si="21">S21*AC21^2</f>
        <v>2.4820564121966851E-5</v>
      </c>
      <c r="AH21" s="258">
        <f t="shared" ref="AH21:AH52" si="22">$AB$6*($AB$11/AI21*AJ21+$AB$12)</f>
        <v>4.4109033267964275E-2</v>
      </c>
      <c r="AI21" s="258">
        <f t="shared" ref="AI21:AI52" si="23">1+$AB$7*COS(AL21)</f>
        <v>1.1711569723888224</v>
      </c>
      <c r="AJ21" s="258">
        <f t="shared" ref="AJ21:AJ52" si="24">SIN(AL21+RADIANS($AB$9))</f>
        <v>0.58797127460357657</v>
      </c>
      <c r="AK21" s="258">
        <f t="shared" ref="AK21:AK52" si="25">$AB$7*SIN(AL21)</f>
        <v>-1.704504784562846E-2</v>
      </c>
      <c r="AL21" s="258">
        <f t="shared" ref="AL21:AL52" si="26">2*ATAN(AM21)</f>
        <v>-9.9259947263859324E-2</v>
      </c>
      <c r="AM21" s="258">
        <f t="shared" ref="AM21:AM52" si="27">TAN(AN21/2)*SQRT((1+$AB$7)/(1-$AB$7))</f>
        <v>-4.9670762249372065E-2</v>
      </c>
      <c r="AN21" s="274">
        <f t="shared" ref="AN21:AT30" si="28">$AU21+$AB$7*SIN(AO21)</f>
        <v>12.482920213118549</v>
      </c>
      <c r="AO21" s="274">
        <f t="shared" si="28"/>
        <v>12.48292051458912</v>
      </c>
      <c r="AP21" s="274">
        <f t="shared" si="28"/>
        <v>12.482922273408647</v>
      </c>
      <c r="AQ21" s="274">
        <f t="shared" si="28"/>
        <v>12.482932534591182</v>
      </c>
      <c r="AR21" s="274">
        <f t="shared" si="28"/>
        <v>12.482992399493012</v>
      </c>
      <c r="AS21" s="274">
        <f t="shared" si="28"/>
        <v>12.483341652151218</v>
      </c>
      <c r="AT21" s="274">
        <f t="shared" si="28"/>
        <v>12.485378995991868</v>
      </c>
      <c r="AU21" s="274">
        <f t="shared" ref="AU21:AU52" si="29">RADIANS($AB$9)+$AB$18*(F21-AB$15)</f>
        <v>12.497257277887019</v>
      </c>
      <c r="AV21" s="274"/>
      <c r="AW21" s="274"/>
      <c r="AX21" s="258">
        <f t="shared" si="0"/>
        <v>5.334531261708365E-3</v>
      </c>
      <c r="AY21" s="258">
        <v>-5500</v>
      </c>
      <c r="AZ21" s="258">
        <f t="shared" si="1"/>
        <v>5.334531261708365E-3</v>
      </c>
      <c r="BA21" s="258">
        <f t="shared" si="2"/>
        <v>1.4537859961233059E-2</v>
      </c>
      <c r="BB21" s="258">
        <f t="shared" si="3"/>
        <v>-9.2033286995246936E-3</v>
      </c>
      <c r="BC21" s="258">
        <f t="shared" si="4"/>
        <v>1.1233848562483115</v>
      </c>
      <c r="BD21" s="258">
        <f t="shared" si="5"/>
        <v>-0.23919109790180001</v>
      </c>
      <c r="BE21" s="258">
        <f t="shared" si="6"/>
        <v>0.77082121988118191</v>
      </c>
      <c r="BF21" s="258">
        <f t="shared" si="7"/>
        <v>0.40570013770074376</v>
      </c>
      <c r="BG21" s="258">
        <f t="shared" si="13"/>
        <v>13.223640572505026</v>
      </c>
      <c r="BH21" s="258">
        <f t="shared" si="13"/>
        <v>13.223639967461953</v>
      </c>
      <c r="BI21" s="258">
        <f t="shared" si="13"/>
        <v>13.22363552414429</v>
      </c>
      <c r="BJ21" s="258">
        <f t="shared" si="13"/>
        <v>13.223602893757629</v>
      </c>
      <c r="BK21" s="258">
        <f t="shared" si="13"/>
        <v>13.223363291191291</v>
      </c>
      <c r="BL21" s="258">
        <f t="shared" si="13"/>
        <v>13.221605260493231</v>
      </c>
      <c r="BM21" s="258">
        <f t="shared" si="13"/>
        <v>13.208777694485486</v>
      </c>
      <c r="BN21" s="258">
        <f t="shared" si="9"/>
        <v>13.118553695986405</v>
      </c>
      <c r="BQ21" s="283"/>
      <c r="BR21" s="283"/>
      <c r="BS21" s="274"/>
    </row>
    <row r="22" spans="1:71" ht="12.95" customHeight="1" x14ac:dyDescent="0.2">
      <c r="A22" s="164" t="s">
        <v>411</v>
      </c>
      <c r="B22" s="165" t="s">
        <v>111</v>
      </c>
      <c r="C22" s="164">
        <v>42537.613700000002</v>
      </c>
      <c r="D22" s="164" t="s">
        <v>260</v>
      </c>
      <c r="E22" s="258">
        <f t="shared" si="14"/>
        <v>-10265.939600150019</v>
      </c>
      <c r="F22" s="342">
        <f t="shared" si="15"/>
        <v>-10266</v>
      </c>
      <c r="G22" s="258">
        <f>+C22-(C$7+F22*C$8)</f>
        <v>2.1451200002047699E-2</v>
      </c>
      <c r="J22" s="274">
        <f>G22</f>
        <v>2.1451200002047699E-2</v>
      </c>
      <c r="K22" s="274"/>
      <c r="Q22" s="343">
        <f t="shared" si="16"/>
        <v>27519.113700000002</v>
      </c>
      <c r="R22" s="258">
        <f>+(P22-G22)^2</f>
        <v>4.6015398152785122E-4</v>
      </c>
      <c r="S22" s="263">
        <v>1</v>
      </c>
      <c r="Z22" s="258">
        <f t="shared" si="17"/>
        <v>-10266</v>
      </c>
      <c r="AA22" s="344">
        <f t="shared" si="18"/>
        <v>1.3346377952206681E-2</v>
      </c>
      <c r="AB22" s="345">
        <f t="shared" si="19"/>
        <v>-2.2652966279029317E-2</v>
      </c>
      <c r="AC22" s="345">
        <f t="shared" si="20"/>
        <v>8.1048220498410178E-3</v>
      </c>
      <c r="AD22" s="346">
        <f t="shared" si="21"/>
        <v>6.5688140459589162E-5</v>
      </c>
      <c r="AH22" s="258">
        <f t="shared" si="22"/>
        <v>4.4104166281077016E-2</v>
      </c>
      <c r="AI22" s="258">
        <f t="shared" si="23"/>
        <v>1.1711585655435055</v>
      </c>
      <c r="AJ22" s="258">
        <f t="shared" si="24"/>
        <v>0.58789563251798782</v>
      </c>
      <c r="AK22" s="258">
        <f t="shared" si="25"/>
        <v>-1.7029042675895324E-2</v>
      </c>
      <c r="AL22" s="258">
        <f t="shared" si="26"/>
        <v>-9.9166436055936058E-2</v>
      </c>
      <c r="AM22" s="258">
        <f t="shared" si="27"/>
        <v>-4.9623891399521398E-2</v>
      </c>
      <c r="AN22" s="274">
        <f t="shared" si="28"/>
        <v>12.482998868231562</v>
      </c>
      <c r="AO22" s="274">
        <f t="shared" si="28"/>
        <v>12.482999169429728</v>
      </c>
      <c r="AP22" s="274">
        <f t="shared" si="28"/>
        <v>12.483000926648453</v>
      </c>
      <c r="AQ22" s="274">
        <f t="shared" si="28"/>
        <v>12.483011178424297</v>
      </c>
      <c r="AR22" s="274">
        <f t="shared" si="28"/>
        <v>12.483070988053518</v>
      </c>
      <c r="AS22" s="274">
        <f t="shared" si="28"/>
        <v>12.483419915969481</v>
      </c>
      <c r="AT22" s="274">
        <f t="shared" si="28"/>
        <v>12.48545535251758</v>
      </c>
      <c r="AU22" s="274">
        <f t="shared" si="29"/>
        <v>12.49732245111875</v>
      </c>
      <c r="AV22" s="274"/>
      <c r="AW22" s="274"/>
      <c r="AX22" s="258">
        <f t="shared" si="0"/>
        <v>3.6613447404939079E-3</v>
      </c>
      <c r="AY22" s="258">
        <v>-5000</v>
      </c>
      <c r="AZ22" s="258">
        <f t="shared" si="1"/>
        <v>3.6613447404939079E-3</v>
      </c>
      <c r="BA22" s="258">
        <f t="shared" si="2"/>
        <v>1.8497585419718791E-2</v>
      </c>
      <c r="BB22" s="258">
        <f t="shared" si="3"/>
        <v>-1.4836240679224883E-2</v>
      </c>
      <c r="BC22" s="258">
        <f t="shared" si="4"/>
        <v>1.1127350292557547</v>
      </c>
      <c r="BD22" s="258">
        <f t="shared" si="5"/>
        <v>-0.32098180233920287</v>
      </c>
      <c r="BE22" s="258">
        <f t="shared" si="6"/>
        <v>0.8560545009735987</v>
      </c>
      <c r="BF22" s="258">
        <f t="shared" si="7"/>
        <v>0.45623549436874589</v>
      </c>
      <c r="BG22" s="258">
        <f t="shared" ref="BG22:BM31" si="30">$BN22+$AB$7*SIN(BH22)</f>
        <v>13.29873337592171</v>
      </c>
      <c r="BH22" s="258">
        <f t="shared" si="30"/>
        <v>13.29873291148227</v>
      </c>
      <c r="BI22" s="258">
        <f t="shared" si="30"/>
        <v>13.29872928025695</v>
      </c>
      <c r="BJ22" s="258">
        <f t="shared" si="30"/>
        <v>13.298700889887117</v>
      </c>
      <c r="BK22" s="258">
        <f t="shared" si="30"/>
        <v>13.29847894761278</v>
      </c>
      <c r="BL22" s="258">
        <f t="shared" si="30"/>
        <v>13.296745432067791</v>
      </c>
      <c r="BM22" s="258">
        <f t="shared" si="30"/>
        <v>13.283296635958228</v>
      </c>
      <c r="BN22" s="258">
        <f t="shared" si="9"/>
        <v>13.183726927718221</v>
      </c>
      <c r="BQ22" s="283"/>
      <c r="BR22" s="283"/>
      <c r="BS22" s="274"/>
    </row>
    <row r="23" spans="1:71" ht="12.95" customHeight="1" x14ac:dyDescent="0.2">
      <c r="A23" s="169" t="s">
        <v>108</v>
      </c>
      <c r="B23" s="165"/>
      <c r="C23" s="164">
        <v>42659.417699999998</v>
      </c>
      <c r="D23" s="164"/>
      <c r="E23" s="258">
        <f t="shared" si="14"/>
        <v>-9922.9777459417601</v>
      </c>
      <c r="F23" s="342">
        <f t="shared" si="15"/>
        <v>-9923</v>
      </c>
      <c r="G23" s="258">
        <f>+C23-(C$7+F23*C$8)</f>
        <v>7.9035999951884151E-3</v>
      </c>
      <c r="J23" s="258">
        <f>G23</f>
        <v>7.9035999951884151E-3</v>
      </c>
      <c r="Q23" s="343">
        <f t="shared" si="16"/>
        <v>27640.917699999998</v>
      </c>
      <c r="R23" s="258">
        <f>+(P23-G23)^2</f>
        <v>6.2466892883942314E-5</v>
      </c>
      <c r="S23" s="263">
        <v>1</v>
      </c>
      <c r="Z23" s="258">
        <f t="shared" si="17"/>
        <v>-9923</v>
      </c>
      <c r="AA23" s="344">
        <f t="shared" si="18"/>
        <v>1.3660006240557309E-2</v>
      </c>
      <c r="AB23" s="345">
        <f t="shared" si="19"/>
        <v>-3.2797882750895048E-2</v>
      </c>
      <c r="AC23" s="345">
        <f t="shared" si="20"/>
        <v>-5.756406245368894E-3</v>
      </c>
      <c r="AD23" s="346">
        <f t="shared" si="21"/>
        <v>3.3136212861722005E-5</v>
      </c>
      <c r="AH23" s="258">
        <f t="shared" si="22"/>
        <v>4.0701482746083463E-2</v>
      </c>
      <c r="AI23" s="258">
        <f t="shared" si="23"/>
        <v>1.1718984478620145</v>
      </c>
      <c r="AJ23" s="258">
        <f t="shared" si="24"/>
        <v>0.53479001211171129</v>
      </c>
      <c r="AK23" s="258">
        <f t="shared" si="25"/>
        <v>-6.0138569984829462E-3</v>
      </c>
      <c r="AL23" s="258">
        <f t="shared" si="26"/>
        <v>-3.4970677908543316E-2</v>
      </c>
      <c r="AM23" s="258">
        <f t="shared" si="27"/>
        <v>-1.7487121144373202E-2</v>
      </c>
      <c r="AN23" s="274">
        <f t="shared" si="28"/>
        <v>12.536976066267115</v>
      </c>
      <c r="AO23" s="274">
        <f t="shared" si="28"/>
        <v>12.536976174397099</v>
      </c>
      <c r="AP23" s="274">
        <f t="shared" si="28"/>
        <v>12.53697680331827</v>
      </c>
      <c r="AQ23" s="274">
        <f t="shared" si="28"/>
        <v>12.53698046133985</v>
      </c>
      <c r="AR23" s="274">
        <f t="shared" si="28"/>
        <v>12.53700173764217</v>
      </c>
      <c r="AS23" s="274">
        <f t="shared" si="28"/>
        <v>12.5371254876167</v>
      </c>
      <c r="AT23" s="274">
        <f t="shared" si="28"/>
        <v>12.537845249364258</v>
      </c>
      <c r="AU23" s="274">
        <f t="shared" si="29"/>
        <v>12.542031288086775</v>
      </c>
      <c r="AV23" s="274"/>
      <c r="AW23" s="274"/>
      <c r="AX23" s="258">
        <f t="shared" si="0"/>
        <v>1.9752001079433902E-3</v>
      </c>
      <c r="AY23" s="258">
        <v>-4500</v>
      </c>
      <c r="AZ23" s="258">
        <f t="shared" si="1"/>
        <v>1.9752001079433902E-3</v>
      </c>
      <c r="BA23" s="258">
        <f t="shared" si="2"/>
        <v>2.2306868240627331E-2</v>
      </c>
      <c r="BB23" s="258">
        <f t="shared" si="3"/>
        <v>-2.0331668132683941E-2</v>
      </c>
      <c r="BC23" s="258">
        <f t="shared" si="4"/>
        <v>1.1014976304172783</v>
      </c>
      <c r="BD23" s="258">
        <f t="shared" si="5"/>
        <v>-0.39891868781839451</v>
      </c>
      <c r="BE23" s="258">
        <f t="shared" si="6"/>
        <v>0.93962587995848112</v>
      </c>
      <c r="BF23" s="258">
        <f t="shared" si="7"/>
        <v>0.50773059250398711</v>
      </c>
      <c r="BG23" s="258">
        <f t="shared" si="30"/>
        <v>13.373090445425962</v>
      </c>
      <c r="BH23" s="258">
        <f t="shared" si="30"/>
        <v>13.373090112283244</v>
      </c>
      <c r="BI23" s="258">
        <f t="shared" si="30"/>
        <v>13.373087312869076</v>
      </c>
      <c r="BJ23" s="258">
        <f t="shared" si="30"/>
        <v>13.373063789581343</v>
      </c>
      <c r="BK23" s="258">
        <f t="shared" si="30"/>
        <v>13.372866147792998</v>
      </c>
      <c r="BL23" s="258">
        <f t="shared" si="30"/>
        <v>13.371207174684766</v>
      </c>
      <c r="BM23" s="258">
        <f t="shared" si="30"/>
        <v>13.357392799782581</v>
      </c>
      <c r="BN23" s="258">
        <f t="shared" si="9"/>
        <v>13.248900159450034</v>
      </c>
      <c r="BQ23" s="283"/>
      <c r="BR23" s="283"/>
      <c r="BS23" s="274"/>
    </row>
    <row r="24" spans="1:71" ht="12.95" customHeight="1" x14ac:dyDescent="0.2">
      <c r="A24" s="164" t="s">
        <v>412</v>
      </c>
      <c r="B24" s="165" t="s">
        <v>111</v>
      </c>
      <c r="C24" s="164">
        <v>42876.421999999999</v>
      </c>
      <c r="D24" s="164" t="s">
        <v>260</v>
      </c>
      <c r="E24" s="258">
        <f t="shared" si="14"/>
        <v>-9311.9617111714106</v>
      </c>
      <c r="F24" s="342">
        <f t="shared" si="15"/>
        <v>-9312</v>
      </c>
      <c r="G24" s="258">
        <f>+C24-(C$7+F24*C$8)</f>
        <v>1.3598400000773836E-2</v>
      </c>
      <c r="J24" s="274">
        <f>G24</f>
        <v>1.3598400000773836E-2</v>
      </c>
      <c r="K24" s="274"/>
      <c r="Q24" s="343">
        <f t="shared" si="16"/>
        <v>27857.921999999999</v>
      </c>
      <c r="R24" s="258">
        <f>+(P24-G24)^2</f>
        <v>1.8491648258104587E-4</v>
      </c>
      <c r="S24" s="263">
        <v>1</v>
      </c>
      <c r="Z24" s="258">
        <f t="shared" si="17"/>
        <v>-9312</v>
      </c>
      <c r="AA24" s="344">
        <f t="shared" si="18"/>
        <v>1.3754654991248595E-2</v>
      </c>
      <c r="AB24" s="345">
        <f t="shared" si="19"/>
        <v>-2.0753096696984052E-2</v>
      </c>
      <c r="AC24" s="345">
        <f t="shared" si="20"/>
        <v>-1.5625499047475927E-4</v>
      </c>
      <c r="AD24" s="346">
        <f t="shared" si="21"/>
        <v>2.4415622048267111E-8</v>
      </c>
      <c r="AH24" s="258">
        <f t="shared" si="22"/>
        <v>3.4351496697757888E-2</v>
      </c>
      <c r="AI24" s="258">
        <f t="shared" si="23"/>
        <v>1.171461185786334</v>
      </c>
      <c r="AJ24" s="258">
        <f t="shared" si="24"/>
        <v>0.43483048494175869</v>
      </c>
      <c r="AK24" s="258">
        <f t="shared" si="25"/>
        <v>1.3649345116603557E-2</v>
      </c>
      <c r="AL24" s="258">
        <f t="shared" si="26"/>
        <v>7.943851358117146E-2</v>
      </c>
      <c r="AM24" s="258">
        <f t="shared" si="27"/>
        <v>3.974015726937731E-2</v>
      </c>
      <c r="AN24" s="274">
        <f t="shared" si="28"/>
        <v>12.633150840060534</v>
      </c>
      <c r="AO24" s="274">
        <f t="shared" si="28"/>
        <v>12.633150597011138</v>
      </c>
      <c r="AP24" s="274">
        <f t="shared" si="28"/>
        <v>12.633149180806351</v>
      </c>
      <c r="AQ24" s="274">
        <f t="shared" si="28"/>
        <v>12.633140928840335</v>
      </c>
      <c r="AR24" s="274">
        <f t="shared" si="28"/>
        <v>12.633092846235655</v>
      </c>
      <c r="AS24" s="274">
        <f t="shared" si="28"/>
        <v>12.632812681297665</v>
      </c>
      <c r="AT24" s="274">
        <f t="shared" si="28"/>
        <v>12.631180335614802</v>
      </c>
      <c r="AU24" s="274">
        <f t="shared" si="29"/>
        <v>12.621672977263053</v>
      </c>
      <c r="AV24" s="274"/>
      <c r="AW24" s="274"/>
      <c r="AX24" s="258">
        <f t="shared" si="0"/>
        <v>3.0609294904382703E-4</v>
      </c>
      <c r="AY24" s="258">
        <v>-4000</v>
      </c>
      <c r="AZ24" s="258">
        <f t="shared" si="1"/>
        <v>3.0609294904382703E-4</v>
      </c>
      <c r="BA24" s="258">
        <f t="shared" si="2"/>
        <v>2.5965708423958681E-2</v>
      </c>
      <c r="BB24" s="258">
        <f t="shared" si="3"/>
        <v>-2.5659615474914854E-2</v>
      </c>
      <c r="BC24" s="258">
        <f t="shared" si="4"/>
        <v>1.0898047219314642</v>
      </c>
      <c r="BD24" s="258">
        <f t="shared" si="5"/>
        <v>-0.47255292907145197</v>
      </c>
      <c r="BE24" s="258">
        <f t="shared" si="6"/>
        <v>1.0214738436351616</v>
      </c>
      <c r="BF24" s="258">
        <f t="shared" si="7"/>
        <v>0.56032660630523101</v>
      </c>
      <c r="BG24" s="258">
        <f t="shared" si="30"/>
        <v>13.446676786513606</v>
      </c>
      <c r="BH24" s="258">
        <f t="shared" si="30"/>
        <v>13.446676564303491</v>
      </c>
      <c r="BI24" s="258">
        <f t="shared" si="30"/>
        <v>13.446674535948171</v>
      </c>
      <c r="BJ24" s="258">
        <f t="shared" si="30"/>
        <v>13.446656021155741</v>
      </c>
      <c r="BK24" s="258">
        <f t="shared" si="30"/>
        <v>13.446487037623539</v>
      </c>
      <c r="BL24" s="258">
        <f t="shared" si="30"/>
        <v>13.444946327006836</v>
      </c>
      <c r="BM24" s="258">
        <f t="shared" si="30"/>
        <v>13.431028298770629</v>
      </c>
      <c r="BN24" s="258">
        <f t="shared" si="9"/>
        <v>13.314073391181848</v>
      </c>
      <c r="BQ24" s="283"/>
      <c r="BR24" s="283"/>
      <c r="BS24" s="274"/>
    </row>
    <row r="25" spans="1:71" ht="12.95" customHeight="1" x14ac:dyDescent="0.2">
      <c r="A25" s="303" t="s">
        <v>82</v>
      </c>
      <c r="B25" s="347"/>
      <c r="C25" s="348">
        <v>42896.875899999999</v>
      </c>
      <c r="D25" s="348" t="s">
        <v>84</v>
      </c>
      <c r="E25" s="258">
        <f t="shared" si="14"/>
        <v>-9254.3699451391731</v>
      </c>
      <c r="F25" s="342">
        <f t="shared" si="15"/>
        <v>-9254.5</v>
      </c>
      <c r="K25" s="274"/>
      <c r="L25" s="274"/>
      <c r="P25" s="313"/>
      <c r="Q25" s="343">
        <f t="shared" si="16"/>
        <v>27878.375899999999</v>
      </c>
      <c r="Z25" s="258">
        <f t="shared" si="17"/>
        <v>-9254.5</v>
      </c>
      <c r="AA25" s="344">
        <f t="shared" si="18"/>
        <v>1.3734967256957796E-2</v>
      </c>
      <c r="AB25" s="345">
        <f t="shared" si="19"/>
        <v>-3.3736882799099345E-2</v>
      </c>
      <c r="AC25" s="345">
        <f t="shared" si="20"/>
        <v>-1.3734967256957796E-2</v>
      </c>
      <c r="AD25" s="346">
        <f t="shared" si="21"/>
        <v>0</v>
      </c>
      <c r="AH25" s="258">
        <f t="shared" si="22"/>
        <v>3.3736882799099345E-2</v>
      </c>
      <c r="AI25" s="258">
        <f t="shared" si="23"/>
        <v>1.1713044278083475</v>
      </c>
      <c r="AJ25" s="258">
        <f t="shared" si="24"/>
        <v>0.42511784130782787</v>
      </c>
      <c r="AK25" s="258">
        <f t="shared" si="25"/>
        <v>1.5493090931848197E-2</v>
      </c>
      <c r="AL25" s="258">
        <f t="shared" si="26"/>
        <v>9.0196465721934224E-2</v>
      </c>
      <c r="AM25" s="258">
        <f t="shared" si="27"/>
        <v>4.5128832111025259E-2</v>
      </c>
      <c r="AN25" s="274">
        <f t="shared" si="28"/>
        <v>12.642197928724501</v>
      </c>
      <c r="AO25" s="274">
        <f t="shared" si="28"/>
        <v>12.642197653803072</v>
      </c>
      <c r="AP25" s="274">
        <f t="shared" si="28"/>
        <v>12.642196050850259</v>
      </c>
      <c r="AQ25" s="274">
        <f t="shared" si="28"/>
        <v>12.642186704701277</v>
      </c>
      <c r="AR25" s="274">
        <f t="shared" si="28"/>
        <v>12.64213221133851</v>
      </c>
      <c r="AS25" s="274">
        <f t="shared" si="28"/>
        <v>12.641814488532015</v>
      </c>
      <c r="AT25" s="274">
        <f t="shared" si="28"/>
        <v>12.639962160943941</v>
      </c>
      <c r="AU25" s="274">
        <f t="shared" si="29"/>
        <v>12.629167898912211</v>
      </c>
      <c r="AV25" s="274"/>
      <c r="AW25" s="274"/>
      <c r="AX25" s="258">
        <f t="shared" si="0"/>
        <v>-1.3192110981466547E-3</v>
      </c>
      <c r="AY25" s="258">
        <v>-3500</v>
      </c>
      <c r="AZ25" s="258">
        <f t="shared" si="1"/>
        <v>-1.3192110981466547E-3</v>
      </c>
      <c r="BA25" s="258">
        <f t="shared" si="2"/>
        <v>2.9474105969712845E-2</v>
      </c>
      <c r="BB25" s="258">
        <f t="shared" si="3"/>
        <v>-3.07933170678595E-2</v>
      </c>
      <c r="BC25" s="258">
        <f t="shared" si="4"/>
        <v>1.0777811980103775</v>
      </c>
      <c r="BD25" s="258">
        <f t="shared" si="5"/>
        <v>-0.54154160324107714</v>
      </c>
      <c r="BE25" s="258">
        <f t="shared" si="6"/>
        <v>1.1015583381785832</v>
      </c>
      <c r="BF25" s="258">
        <f t="shared" si="7"/>
        <v>0.61417778307893967</v>
      </c>
      <c r="BG25" s="258">
        <f t="shared" si="30"/>
        <v>13.519466047102592</v>
      </c>
      <c r="BH25" s="258">
        <f t="shared" si="30"/>
        <v>13.519465910351018</v>
      </c>
      <c r="BI25" s="258">
        <f t="shared" si="30"/>
        <v>13.519464537593361</v>
      </c>
      <c r="BJ25" s="258">
        <f t="shared" si="30"/>
        <v>13.519450757543582</v>
      </c>
      <c r="BK25" s="258">
        <f t="shared" si="30"/>
        <v>13.519312445112162</v>
      </c>
      <c r="BL25" s="258">
        <f t="shared" si="30"/>
        <v>13.517925670136592</v>
      </c>
      <c r="BM25" s="258">
        <f t="shared" si="30"/>
        <v>13.504167201738946</v>
      </c>
      <c r="BN25" s="258">
        <f t="shared" si="9"/>
        <v>13.379246622913664</v>
      </c>
      <c r="BQ25" s="283"/>
      <c r="BR25" s="283"/>
      <c r="BS25" s="274"/>
    </row>
    <row r="26" spans="1:71" ht="12.95" customHeight="1" x14ac:dyDescent="0.2">
      <c r="A26" s="169" t="s">
        <v>113</v>
      </c>
      <c r="B26" s="165"/>
      <c r="C26" s="164">
        <v>42897.375899999999</v>
      </c>
      <c r="D26" s="164">
        <v>4.0000000000000002E-4</v>
      </c>
      <c r="E26" s="258">
        <f t="shared" si="14"/>
        <v>-9252.962101988669</v>
      </c>
      <c r="F26" s="342">
        <f t="shared" si="15"/>
        <v>-9253</v>
      </c>
      <c r="G26" s="258">
        <f t="shared" ref="G26:G57" si="31">+C26-(C$7+F26*C$8)</f>
        <v>1.345959999889601E-2</v>
      </c>
      <c r="J26" s="274">
        <f t="shared" ref="J26:J58" si="32">G26</f>
        <v>1.345959999889601E-2</v>
      </c>
      <c r="Q26" s="343">
        <f t="shared" si="16"/>
        <v>27878.875899999999</v>
      </c>
      <c r="R26" s="258">
        <f t="shared" ref="R26:R57" si="33">+(P26-G26)^2</f>
        <v>1.8116083213028149E-4</v>
      </c>
      <c r="S26" s="263">
        <v>1</v>
      </c>
      <c r="Z26" s="258">
        <f t="shared" si="17"/>
        <v>-9253</v>
      </c>
      <c r="AA26" s="344">
        <f t="shared" si="18"/>
        <v>1.3734390987190162E-2</v>
      </c>
      <c r="AB26" s="345">
        <f t="shared" si="19"/>
        <v>-2.0261213345799049E-2</v>
      </c>
      <c r="AC26" s="345">
        <f t="shared" si="20"/>
        <v>-2.7479098829415183E-4</v>
      </c>
      <c r="AD26" s="346">
        <f t="shared" si="21"/>
        <v>7.5510087247676686E-8</v>
      </c>
      <c r="AH26" s="258">
        <f t="shared" si="22"/>
        <v>3.3720813344695059E-2</v>
      </c>
      <c r="AI26" s="258">
        <f t="shared" si="23"/>
        <v>1.1713000736589638</v>
      </c>
      <c r="AJ26" s="258">
        <f t="shared" si="24"/>
        <v>0.42486384027529295</v>
      </c>
      <c r="AK26" s="258">
        <f t="shared" si="25"/>
        <v>1.5541158830713232E-2</v>
      </c>
      <c r="AL26" s="258">
        <f t="shared" si="26"/>
        <v>9.0477068564826083E-2</v>
      </c>
      <c r="AM26" s="258">
        <f t="shared" si="27"/>
        <v>4.5269420163033147E-2</v>
      </c>
      <c r="AN26" s="274">
        <f t="shared" si="28"/>
        <v>12.642433923171806</v>
      </c>
      <c r="AO26" s="274">
        <f t="shared" si="28"/>
        <v>12.642433647424106</v>
      </c>
      <c r="AP26" s="274">
        <f t="shared" si="28"/>
        <v>12.642432039624786</v>
      </c>
      <c r="AQ26" s="274">
        <f t="shared" si="28"/>
        <v>12.642422665049526</v>
      </c>
      <c r="AR26" s="274">
        <f t="shared" si="28"/>
        <v>12.642368004964851</v>
      </c>
      <c r="AS26" s="274">
        <f t="shared" si="28"/>
        <v>12.642049304399306</v>
      </c>
      <c r="AT26" s="274">
        <f t="shared" si="28"/>
        <v>12.640191244238236</v>
      </c>
      <c r="AU26" s="274">
        <f t="shared" si="29"/>
        <v>12.629363418607406</v>
      </c>
      <c r="AV26" s="274"/>
      <c r="AW26" s="274"/>
      <c r="AX26" s="258">
        <f t="shared" si="0"/>
        <v>-2.8772011831915273E-3</v>
      </c>
      <c r="AY26" s="258">
        <v>-3000</v>
      </c>
      <c r="AZ26" s="258">
        <f t="shared" si="1"/>
        <v>-2.8772011831915273E-3</v>
      </c>
      <c r="BA26" s="258">
        <f t="shared" si="2"/>
        <v>3.283206087788982E-2</v>
      </c>
      <c r="BB26" s="258">
        <f t="shared" si="3"/>
        <v>-3.5709262061081347E-2</v>
      </c>
      <c r="BC26" s="258">
        <f t="shared" si="4"/>
        <v>1.0655428977221715</v>
      </c>
      <c r="BD26" s="258">
        <f t="shared" si="5"/>
        <v>-0.60564030038038685</v>
      </c>
      <c r="BE26" s="258">
        <f t="shared" si="6"/>
        <v>1.1798588219155375</v>
      </c>
      <c r="BF26" s="258">
        <f t="shared" si="7"/>
        <v>0.66945341606078534</v>
      </c>
      <c r="BG26" s="258">
        <f t="shared" si="30"/>
        <v>13.591439968443565</v>
      </c>
      <c r="BH26" s="258">
        <f t="shared" si="30"/>
        <v>13.591439891697751</v>
      </c>
      <c r="BI26" s="258">
        <f t="shared" si="30"/>
        <v>13.591439032058451</v>
      </c>
      <c r="BJ26" s="258">
        <f t="shared" si="30"/>
        <v>13.591429403216022</v>
      </c>
      <c r="BK26" s="258">
        <f t="shared" si="30"/>
        <v>13.591321560729243</v>
      </c>
      <c r="BL26" s="258">
        <f t="shared" si="30"/>
        <v>13.590115036250904</v>
      </c>
      <c r="BM26" s="258">
        <f t="shared" si="30"/>
        <v>13.576775686074079</v>
      </c>
      <c r="BN26" s="258">
        <f t="shared" si="9"/>
        <v>13.444419854645478</v>
      </c>
      <c r="BQ26" s="283"/>
      <c r="BR26" s="283"/>
      <c r="BS26" s="274"/>
    </row>
    <row r="27" spans="1:71" ht="12.95" customHeight="1" x14ac:dyDescent="0.2">
      <c r="A27" s="169" t="s">
        <v>113</v>
      </c>
      <c r="B27" s="165"/>
      <c r="C27" s="164">
        <v>42898.441800000001</v>
      </c>
      <c r="D27" s="164">
        <v>4.0000000000000002E-4</v>
      </c>
      <c r="E27" s="258">
        <f t="shared" si="14"/>
        <v>-9249.9608619604169</v>
      </c>
      <c r="F27" s="342">
        <f t="shared" si="15"/>
        <v>-9250</v>
      </c>
      <c r="G27" s="258">
        <f t="shared" si="31"/>
        <v>1.389999999810243E-2</v>
      </c>
      <c r="J27" s="274">
        <f t="shared" si="32"/>
        <v>1.389999999810243E-2</v>
      </c>
      <c r="Q27" s="343">
        <f t="shared" si="16"/>
        <v>27879.941800000001</v>
      </c>
      <c r="R27" s="258">
        <f t="shared" si="33"/>
        <v>1.9320999994724755E-4</v>
      </c>
      <c r="S27" s="263">
        <v>1</v>
      </c>
      <c r="Z27" s="258">
        <f t="shared" si="17"/>
        <v>-9250</v>
      </c>
      <c r="AA27" s="344">
        <f t="shared" si="18"/>
        <v>1.3733228932228669E-2</v>
      </c>
      <c r="AB27" s="345">
        <f t="shared" si="19"/>
        <v>-1.9788668984309039E-2</v>
      </c>
      <c r="AC27" s="345">
        <f t="shared" si="20"/>
        <v>1.6677106587376089E-4</v>
      </c>
      <c r="AD27" s="346">
        <f t="shared" si="21"/>
        <v>2.7812588412670296E-8</v>
      </c>
      <c r="AH27" s="258">
        <f t="shared" si="22"/>
        <v>3.368866898241147E-2</v>
      </c>
      <c r="AI27" s="258">
        <f t="shared" si="23"/>
        <v>1.1712913249952035</v>
      </c>
      <c r="AJ27" s="258">
        <f t="shared" si="24"/>
        <v>0.4243557435529961</v>
      </c>
      <c r="AK27" s="258">
        <f t="shared" si="25"/>
        <v>1.5637289878860067E-2</v>
      </c>
      <c r="AL27" s="258">
        <f t="shared" si="26"/>
        <v>9.1038267976145101E-2</v>
      </c>
      <c r="AM27" s="258">
        <f t="shared" si="27"/>
        <v>4.5550598486465699E-2</v>
      </c>
      <c r="AN27" s="274">
        <f t="shared" si="28"/>
        <v>12.642905909428013</v>
      </c>
      <c r="AO27" s="274">
        <f t="shared" si="28"/>
        <v>12.642905632028596</v>
      </c>
      <c r="AP27" s="274">
        <f t="shared" si="28"/>
        <v>12.642904014540266</v>
      </c>
      <c r="AQ27" s="274">
        <f t="shared" si="28"/>
        <v>12.642894583131167</v>
      </c>
      <c r="AR27" s="274">
        <f t="shared" si="28"/>
        <v>12.642839589684696</v>
      </c>
      <c r="AS27" s="274">
        <f t="shared" si="28"/>
        <v>12.642518933921371</v>
      </c>
      <c r="AT27" s="274">
        <f t="shared" si="28"/>
        <v>12.640649409583773</v>
      </c>
      <c r="AU27" s="274">
        <f t="shared" si="29"/>
        <v>12.629754457997798</v>
      </c>
      <c r="AV27" s="274"/>
      <c r="AW27" s="274"/>
      <c r="AX27" s="258">
        <f t="shared" si="0"/>
        <v>-4.3475675329922164E-3</v>
      </c>
      <c r="AY27" s="258">
        <v>-2500</v>
      </c>
      <c r="AZ27" s="258">
        <f t="shared" si="1"/>
        <v>-4.3475675329922164E-3</v>
      </c>
      <c r="BA27" s="258">
        <f t="shared" si="2"/>
        <v>3.6039573148489601E-2</v>
      </c>
      <c r="BB27" s="258">
        <f t="shared" si="3"/>
        <v>-4.0387140681481817E-2</v>
      </c>
      <c r="BC27" s="258">
        <f t="shared" si="4"/>
        <v>1.053195380583601</v>
      </c>
      <c r="BD27" s="258">
        <f t="shared" si="5"/>
        <v>-0.66469355002424635</v>
      </c>
      <c r="BE27" s="258">
        <f t="shared" si="6"/>
        <v>1.2563721048335257</v>
      </c>
      <c r="BF27" s="258">
        <f t="shared" si="7"/>
        <v>0.72634013865123903</v>
      </c>
      <c r="BG27" s="258">
        <f t="shared" si="30"/>
        <v>13.662587731876739</v>
      </c>
      <c r="BH27" s="258">
        <f t="shared" si="30"/>
        <v>13.662587693274752</v>
      </c>
      <c r="BI27" s="258">
        <f t="shared" si="30"/>
        <v>13.66258720215242</v>
      </c>
      <c r="BJ27" s="258">
        <f t="shared" si="30"/>
        <v>13.662580953780873</v>
      </c>
      <c r="BK27" s="258">
        <f t="shared" si="30"/>
        <v>13.662501464645532</v>
      </c>
      <c r="BL27" s="258">
        <f t="shared" si="30"/>
        <v>13.66149130850348</v>
      </c>
      <c r="BM27" s="258">
        <f t="shared" si="30"/>
        <v>13.648822181344956</v>
      </c>
      <c r="BN27" s="258">
        <f t="shared" si="9"/>
        <v>13.509593086377292</v>
      </c>
      <c r="BQ27" s="283"/>
      <c r="BR27" s="283"/>
      <c r="BS27" s="274"/>
    </row>
    <row r="28" spans="1:71" ht="12.95" customHeight="1" x14ac:dyDescent="0.2">
      <c r="A28" s="169" t="s">
        <v>113</v>
      </c>
      <c r="B28" s="165"/>
      <c r="C28" s="164">
        <v>43225.5334</v>
      </c>
      <c r="D28" s="164">
        <v>2.9999999999999997E-4</v>
      </c>
      <c r="E28" s="258">
        <f t="shared" si="14"/>
        <v>-8328.9735246648506</v>
      </c>
      <c r="F28" s="342">
        <f t="shared" si="15"/>
        <v>-8329</v>
      </c>
      <c r="G28" s="258">
        <f t="shared" si="31"/>
        <v>9.4028000021353364E-3</v>
      </c>
      <c r="J28" s="274">
        <f t="shared" si="32"/>
        <v>9.4028000021353364E-3</v>
      </c>
      <c r="Q28" s="343">
        <f t="shared" si="16"/>
        <v>28207.0334</v>
      </c>
      <c r="R28" s="258">
        <f t="shared" si="33"/>
        <v>8.8412647880156282E-5</v>
      </c>
      <c r="S28" s="263">
        <v>1</v>
      </c>
      <c r="Z28" s="258">
        <f t="shared" si="17"/>
        <v>-8329</v>
      </c>
      <c r="AA28" s="344">
        <f t="shared" si="18"/>
        <v>1.2820274672091823E-2</v>
      </c>
      <c r="AB28" s="345">
        <f t="shared" si="19"/>
        <v>-1.411740094495334E-2</v>
      </c>
      <c r="AC28" s="345">
        <f t="shared" si="20"/>
        <v>-3.4174746699564863E-3</v>
      </c>
      <c r="AD28" s="346">
        <f t="shared" si="21"/>
        <v>1.1679133119794196E-5</v>
      </c>
      <c r="AH28" s="258">
        <f t="shared" si="22"/>
        <v>2.3520200947088676E-2</v>
      </c>
      <c r="AI28" s="258">
        <f t="shared" si="23"/>
        <v>1.166103283792304</v>
      </c>
      <c r="AJ28" s="258">
        <f t="shared" si="24"/>
        <v>0.26345741277178319</v>
      </c>
      <c r="AK28" s="258">
        <f t="shared" si="25"/>
        <v>4.4664773219857061E-2</v>
      </c>
      <c r="AL28" s="258">
        <f t="shared" si="26"/>
        <v>0.26268404769763998</v>
      </c>
      <c r="AM28" s="258">
        <f t="shared" si="27"/>
        <v>0.13210252040336803</v>
      </c>
      <c r="AN28" s="274">
        <f t="shared" si="28"/>
        <v>12.787535170666937</v>
      </c>
      <c r="AO28" s="274">
        <f t="shared" si="28"/>
        <v>12.787534465969369</v>
      </c>
      <c r="AP28" s="274">
        <f t="shared" si="28"/>
        <v>12.787530266695937</v>
      </c>
      <c r="AQ28" s="274">
        <f t="shared" si="28"/>
        <v>12.787505243423245</v>
      </c>
      <c r="AR28" s="274">
        <f t="shared" si="28"/>
        <v>12.787356133837374</v>
      </c>
      <c r="AS28" s="274">
        <f t="shared" si="28"/>
        <v>12.786467717649394</v>
      </c>
      <c r="AT28" s="274">
        <f t="shared" si="28"/>
        <v>12.781178039244002</v>
      </c>
      <c r="AU28" s="274">
        <f t="shared" si="29"/>
        <v>12.749803550847799</v>
      </c>
      <c r="AV28" s="274"/>
      <c r="AW28" s="274"/>
      <c r="AX28" s="258">
        <f t="shared" si="0"/>
        <v>-5.7130855184359952E-3</v>
      </c>
      <c r="AY28" s="258">
        <v>-2000</v>
      </c>
      <c r="AZ28" s="258">
        <f t="shared" si="1"/>
        <v>-5.7130855184359952E-3</v>
      </c>
      <c r="BA28" s="258">
        <f t="shared" si="2"/>
        <v>3.9096642781512203E-2</v>
      </c>
      <c r="BB28" s="258">
        <f t="shared" si="3"/>
        <v>-4.4809728299948198E-2</v>
      </c>
      <c r="BC28" s="258">
        <f t="shared" si="4"/>
        <v>1.0408332848132162</v>
      </c>
      <c r="BD28" s="258">
        <f t="shared" si="5"/>
        <v>-0.71862399594626181</v>
      </c>
      <c r="BE28" s="258">
        <f t="shared" si="6"/>
        <v>1.3311101029104628</v>
      </c>
      <c r="BF28" s="258">
        <f t="shared" si="7"/>
        <v>0.78504462127002705</v>
      </c>
      <c r="BG28" s="258">
        <f t="shared" si="30"/>
        <v>13.732905243524401</v>
      </c>
      <c r="BH28" s="258">
        <f t="shared" si="30"/>
        <v>13.73290522657113</v>
      </c>
      <c r="BI28" s="258">
        <f t="shared" si="30"/>
        <v>13.732904975990467</v>
      </c>
      <c r="BJ28" s="258">
        <f t="shared" si="30"/>
        <v>13.732901272257758</v>
      </c>
      <c r="BK28" s="258">
        <f t="shared" si="30"/>
        <v>13.732846532602881</v>
      </c>
      <c r="BL28" s="258">
        <f t="shared" si="30"/>
        <v>13.732038317833061</v>
      </c>
      <c r="BM28" s="258">
        <f t="shared" si="30"/>
        <v>13.720277503352419</v>
      </c>
      <c r="BN28" s="258">
        <f t="shared" si="9"/>
        <v>13.574766318109107</v>
      </c>
      <c r="BQ28" s="283"/>
      <c r="BR28" s="283"/>
      <c r="BS28" s="274"/>
    </row>
    <row r="29" spans="1:71" ht="12.95" customHeight="1" x14ac:dyDescent="0.2">
      <c r="A29" s="169" t="s">
        <v>113</v>
      </c>
      <c r="B29" s="165"/>
      <c r="C29" s="164">
        <v>43229.440900000001</v>
      </c>
      <c r="D29" s="164">
        <v>2.9999999999999997E-4</v>
      </c>
      <c r="E29" s="258">
        <f t="shared" si="14"/>
        <v>-8317.9712304436507</v>
      </c>
      <c r="F29" s="342">
        <f t="shared" si="15"/>
        <v>-8318</v>
      </c>
      <c r="G29" s="258">
        <f t="shared" si="31"/>
        <v>1.0217600000032689E-2</v>
      </c>
      <c r="J29" s="274">
        <f t="shared" si="32"/>
        <v>1.0217600000032689E-2</v>
      </c>
      <c r="Q29" s="343">
        <f t="shared" si="16"/>
        <v>28210.940900000001</v>
      </c>
      <c r="R29" s="258">
        <f t="shared" si="33"/>
        <v>1.0439934976066802E-4</v>
      </c>
      <c r="S29" s="263">
        <v>1</v>
      </c>
      <c r="Z29" s="258">
        <f t="shared" si="17"/>
        <v>-8318</v>
      </c>
      <c r="AA29" s="344">
        <f t="shared" si="18"/>
        <v>1.2803209373232212E-2</v>
      </c>
      <c r="AB29" s="345">
        <f t="shared" si="19"/>
        <v>-1.3178076728459581E-2</v>
      </c>
      <c r="AC29" s="345">
        <f t="shared" si="20"/>
        <v>-2.5856093731995225E-3</v>
      </c>
      <c r="AD29" s="346">
        <f t="shared" si="21"/>
        <v>6.6853758307772274E-6</v>
      </c>
      <c r="AH29" s="258">
        <f t="shared" si="22"/>
        <v>2.3395676728492271E-2</v>
      </c>
      <c r="AI29" s="258">
        <f t="shared" si="23"/>
        <v>1.1660118505131951</v>
      </c>
      <c r="AJ29" s="258">
        <f t="shared" si="24"/>
        <v>0.26148954662954649</v>
      </c>
      <c r="AK29" s="258">
        <f t="shared" si="25"/>
        <v>4.500342589795172E-2</v>
      </c>
      <c r="AL29" s="258">
        <f t="shared" si="26"/>
        <v>0.26472341613190775</v>
      </c>
      <c r="AM29" s="258">
        <f t="shared" si="27"/>
        <v>0.13314013933702237</v>
      </c>
      <c r="AN29" s="274">
        <f t="shared" si="28"/>
        <v>12.789258048075022</v>
      </c>
      <c r="AO29" s="274">
        <f t="shared" si="28"/>
        <v>12.789257339524388</v>
      </c>
      <c r="AP29" s="274">
        <f t="shared" si="28"/>
        <v>12.789253115648192</v>
      </c>
      <c r="AQ29" s="274">
        <f t="shared" si="28"/>
        <v>12.789227935978818</v>
      </c>
      <c r="AR29" s="274">
        <f t="shared" si="28"/>
        <v>12.789077836134377</v>
      </c>
      <c r="AS29" s="274">
        <f t="shared" si="28"/>
        <v>12.788183173823475</v>
      </c>
      <c r="AT29" s="274">
        <f t="shared" si="28"/>
        <v>12.782854301216632</v>
      </c>
      <c r="AU29" s="274">
        <f t="shared" si="29"/>
        <v>12.751237361945901</v>
      </c>
      <c r="AV29" s="274"/>
      <c r="AW29" s="274"/>
      <c r="AX29" s="258">
        <f t="shared" si="0"/>
        <v>-6.9594532938433221E-3</v>
      </c>
      <c r="AY29" s="258">
        <v>-1500</v>
      </c>
      <c r="AZ29" s="258">
        <f t="shared" si="1"/>
        <v>-6.9594532938433221E-3</v>
      </c>
      <c r="BA29" s="258">
        <f t="shared" si="2"/>
        <v>4.2003269776957605E-2</v>
      </c>
      <c r="BB29" s="258">
        <f t="shared" si="3"/>
        <v>-4.8962723070800927E-2</v>
      </c>
      <c r="BC29" s="258">
        <f t="shared" si="4"/>
        <v>1.0285401704073363</v>
      </c>
      <c r="BD29" s="258">
        <f t="shared" si="5"/>
        <v>-0.76742110387516294</v>
      </c>
      <c r="BE29" s="258">
        <f t="shared" si="6"/>
        <v>1.4040976106947289</v>
      </c>
      <c r="BF29" s="258">
        <f t="shared" si="7"/>
        <v>0.84579676946499061</v>
      </c>
      <c r="BG29" s="258">
        <f t="shared" si="30"/>
        <v>13.802394392889047</v>
      </c>
      <c r="BH29" s="258">
        <f t="shared" si="30"/>
        <v>13.802394386649539</v>
      </c>
      <c r="BI29" s="258">
        <f t="shared" si="30"/>
        <v>13.802394276240282</v>
      </c>
      <c r="BJ29" s="258">
        <f t="shared" si="30"/>
        <v>13.802392322533743</v>
      </c>
      <c r="BK29" s="258">
        <f t="shared" si="30"/>
        <v>13.802357753250803</v>
      </c>
      <c r="BL29" s="258">
        <f t="shared" si="30"/>
        <v>13.80174664435666</v>
      </c>
      <c r="BM29" s="258">
        <f t="shared" si="30"/>
        <v>13.791114978046686</v>
      </c>
      <c r="BN29" s="258">
        <f t="shared" si="9"/>
        <v>13.639939549840921</v>
      </c>
      <c r="BQ29" s="283"/>
      <c r="BR29" s="283"/>
      <c r="BS29" s="274"/>
    </row>
    <row r="30" spans="1:71" ht="12.95" customHeight="1" x14ac:dyDescent="0.2">
      <c r="A30" s="169" t="s">
        <v>113</v>
      </c>
      <c r="B30" s="165"/>
      <c r="C30" s="164">
        <v>43230.5069</v>
      </c>
      <c r="D30" s="164">
        <v>2.9999999999999997E-4</v>
      </c>
      <c r="E30" s="258">
        <f t="shared" si="14"/>
        <v>-8314.9697088467765</v>
      </c>
      <c r="F30" s="342">
        <f t="shared" si="15"/>
        <v>-8315</v>
      </c>
      <c r="G30" s="258">
        <f t="shared" si="31"/>
        <v>1.0757999996712897E-2</v>
      </c>
      <c r="J30" s="274">
        <f t="shared" si="32"/>
        <v>1.0757999996712897E-2</v>
      </c>
      <c r="Q30" s="343">
        <f t="shared" si="16"/>
        <v>28212.0069</v>
      </c>
      <c r="R30" s="258">
        <f t="shared" si="33"/>
        <v>1.157345639292747E-4</v>
      </c>
      <c r="S30" s="263">
        <v>1</v>
      </c>
      <c r="Z30" s="258">
        <f t="shared" si="17"/>
        <v>-8315</v>
      </c>
      <c r="AA30" s="344">
        <f t="shared" si="18"/>
        <v>1.2798532194027198E-2</v>
      </c>
      <c r="AB30" s="345">
        <f t="shared" si="19"/>
        <v>-1.2603705211645878E-2</v>
      </c>
      <c r="AC30" s="345">
        <f t="shared" si="20"/>
        <v>-2.0405321973143015E-3</v>
      </c>
      <c r="AD30" s="346">
        <f t="shared" si="21"/>
        <v>4.1637716482763313E-6</v>
      </c>
      <c r="AH30" s="258">
        <f t="shared" si="22"/>
        <v>2.3361705208358775E-2</v>
      </c>
      <c r="AI30" s="258">
        <f t="shared" si="23"/>
        <v>1.1659867968263906</v>
      </c>
      <c r="AJ30" s="258">
        <f t="shared" si="24"/>
        <v>0.26095272045495294</v>
      </c>
      <c r="AK30" s="258">
        <f t="shared" si="25"/>
        <v>4.5095744063962488E-2</v>
      </c>
      <c r="AL30" s="258">
        <f t="shared" si="26"/>
        <v>0.2652795519136113</v>
      </c>
      <c r="AM30" s="258">
        <f t="shared" si="27"/>
        <v>0.13342314682660772</v>
      </c>
      <c r="AN30" s="274">
        <f t="shared" si="28"/>
        <v>12.789727900242301</v>
      </c>
      <c r="AO30" s="274">
        <f t="shared" si="28"/>
        <v>12.789727190646902</v>
      </c>
      <c r="AP30" s="274">
        <f t="shared" si="28"/>
        <v>12.789722960091563</v>
      </c>
      <c r="AQ30" s="274">
        <f t="shared" si="28"/>
        <v>12.789697737917615</v>
      </c>
      <c r="AR30" s="274">
        <f t="shared" si="28"/>
        <v>12.789547368681108</v>
      </c>
      <c r="AS30" s="274">
        <f t="shared" si="28"/>
        <v>12.788651005632262</v>
      </c>
      <c r="AT30" s="274">
        <f t="shared" si="28"/>
        <v>12.783311452313033</v>
      </c>
      <c r="AU30" s="274">
        <f t="shared" si="29"/>
        <v>12.751628401336291</v>
      </c>
      <c r="AV30" s="274"/>
      <c r="AW30" s="274"/>
      <c r="AX30" s="258">
        <f t="shared" si="0"/>
        <v>-8.075097415610577E-3</v>
      </c>
      <c r="AY30" s="258">
        <v>-1000</v>
      </c>
      <c r="AZ30" s="258">
        <f t="shared" si="1"/>
        <v>-8.075097415610577E-3</v>
      </c>
      <c r="BA30" s="258">
        <f t="shared" si="2"/>
        <v>4.4759454134825828E-2</v>
      </c>
      <c r="BB30" s="258">
        <f t="shared" si="3"/>
        <v>-5.2834551550436405E-2</v>
      </c>
      <c r="BC30" s="258">
        <f t="shared" si="4"/>
        <v>1.0163887441901294</v>
      </c>
      <c r="BD30" s="258">
        <f t="shared" si="5"/>
        <v>-0.81113001737796242</v>
      </c>
      <c r="BE30" s="258">
        <f t="shared" si="6"/>
        <v>1.4753701701752246</v>
      </c>
      <c r="BF30" s="258">
        <f t="shared" si="7"/>
        <v>0.90885354472096225</v>
      </c>
      <c r="BG30" s="258">
        <f t="shared" si="30"/>
        <v>13.871062314463515</v>
      </c>
      <c r="BH30" s="258">
        <f t="shared" si="30"/>
        <v>13.871062312667499</v>
      </c>
      <c r="BI30" s="258">
        <f t="shared" si="30"/>
        <v>13.871062272961355</v>
      </c>
      <c r="BJ30" s="258">
        <f t="shared" si="30"/>
        <v>13.871061395143066</v>
      </c>
      <c r="BK30" s="258">
        <f t="shared" si="30"/>
        <v>13.871041989172062</v>
      </c>
      <c r="BL30" s="258">
        <f t="shared" si="30"/>
        <v>13.870613332735227</v>
      </c>
      <c r="BM30" s="258">
        <f t="shared" si="30"/>
        <v>13.861310554786639</v>
      </c>
      <c r="BN30" s="258">
        <f t="shared" si="9"/>
        <v>13.705112781572735</v>
      </c>
      <c r="BQ30" s="283"/>
      <c r="BR30" s="283"/>
      <c r="BS30" s="274"/>
    </row>
    <row r="31" spans="1:71" ht="12.95" customHeight="1" x14ac:dyDescent="0.2">
      <c r="A31" s="169" t="s">
        <v>113</v>
      </c>
      <c r="B31" s="165"/>
      <c r="C31" s="164">
        <v>43341.3122</v>
      </c>
      <c r="D31" s="164">
        <v>6.9999999999999999E-4</v>
      </c>
      <c r="E31" s="258">
        <f t="shared" si="14"/>
        <v>-8002.9767435574304</v>
      </c>
      <c r="F31" s="342">
        <f t="shared" si="15"/>
        <v>-8003</v>
      </c>
      <c r="G31" s="258">
        <f t="shared" si="31"/>
        <v>8.2595999992918223E-3</v>
      </c>
      <c r="J31" s="274">
        <f t="shared" si="32"/>
        <v>8.2595999992918223E-3</v>
      </c>
      <c r="Q31" s="343">
        <f t="shared" si="16"/>
        <v>28322.8122</v>
      </c>
      <c r="R31" s="258">
        <f t="shared" si="33"/>
        <v>6.822099214830147E-5</v>
      </c>
      <c r="S31" s="263">
        <v>1</v>
      </c>
      <c r="Z31" s="258">
        <f t="shared" si="17"/>
        <v>-8003</v>
      </c>
      <c r="AA31" s="344">
        <f t="shared" si="18"/>
        <v>1.2260110500308979E-2</v>
      </c>
      <c r="AB31" s="345">
        <f t="shared" si="19"/>
        <v>-1.1546643063629014E-2</v>
      </c>
      <c r="AC31" s="345">
        <f t="shared" si="20"/>
        <v>-4.0005105010171571E-3</v>
      </c>
      <c r="AD31" s="346">
        <f t="shared" si="21"/>
        <v>1.6004084268748546E-5</v>
      </c>
      <c r="AH31" s="258">
        <f t="shared" si="22"/>
        <v>1.9806243062920836E-2</v>
      </c>
      <c r="AI31" s="258">
        <f t="shared" si="23"/>
        <v>1.1631100539144374</v>
      </c>
      <c r="AJ31" s="258">
        <f t="shared" si="24"/>
        <v>0.20484982515957942</v>
      </c>
      <c r="AK31" s="258">
        <f t="shared" si="25"/>
        <v>5.4592610904748359E-2</v>
      </c>
      <c r="AL31" s="258">
        <f t="shared" si="26"/>
        <v>0.32297826262634094</v>
      </c>
      <c r="AM31" s="258">
        <f t="shared" si="27"/>
        <v>0.16290774238608507</v>
      </c>
      <c r="AN31" s="274">
        <f t="shared" ref="AN31:AT40" si="34">$AU31+$AB$7*SIN(AO31)</f>
        <v>12.838533588748724</v>
      </c>
      <c r="AO31" s="274">
        <f t="shared" si="34"/>
        <v>12.838532785177604</v>
      </c>
      <c r="AP31" s="274">
        <f t="shared" si="34"/>
        <v>12.838527934821514</v>
      </c>
      <c r="AQ31" s="274">
        <f t="shared" si="34"/>
        <v>12.838498658206664</v>
      </c>
      <c r="AR31" s="274">
        <f t="shared" si="34"/>
        <v>12.838321950449091</v>
      </c>
      <c r="AS31" s="274">
        <f t="shared" si="34"/>
        <v>12.837255562612659</v>
      </c>
      <c r="AT31" s="274">
        <f t="shared" si="34"/>
        <v>12.830826822963385</v>
      </c>
      <c r="AU31" s="274">
        <f t="shared" si="29"/>
        <v>12.792296497936944</v>
      </c>
      <c r="AV31" s="274"/>
      <c r="AW31" s="274"/>
      <c r="AX31" s="258">
        <f t="shared" si="0"/>
        <v>-9.050958949958908E-3</v>
      </c>
      <c r="AY31" s="258">
        <v>-500</v>
      </c>
      <c r="AZ31" s="258">
        <f t="shared" si="1"/>
        <v>-9.050958949958908E-3</v>
      </c>
      <c r="BA31" s="258">
        <f t="shared" si="2"/>
        <v>4.7365195855116858E-2</v>
      </c>
      <c r="BB31" s="258">
        <f t="shared" si="3"/>
        <v>-5.6416154805075766E-2</v>
      </c>
      <c r="BC31" s="258">
        <f t="shared" si="4"/>
        <v>1.0044413682950386</v>
      </c>
      <c r="BD31" s="258">
        <f t="shared" si="5"/>
        <v>-0.84984100861070611</v>
      </c>
      <c r="BE31" s="258">
        <f t="shared" si="6"/>
        <v>1.5449720902575248</v>
      </c>
      <c r="BF31" s="258">
        <f t="shared" si="7"/>
        <v>0.97450355955536561</v>
      </c>
      <c r="BG31" s="258">
        <f t="shared" si="30"/>
        <v>13.938920674611596</v>
      </c>
      <c r="BH31" s="258">
        <f t="shared" si="30"/>
        <v>13.938920674256172</v>
      </c>
      <c r="BI31" s="258">
        <f t="shared" si="30"/>
        <v>13.938920663764298</v>
      </c>
      <c r="BJ31" s="258">
        <f t="shared" si="30"/>
        <v>13.938920354051863</v>
      </c>
      <c r="BK31" s="258">
        <f t="shared" si="30"/>
        <v>13.938911211783637</v>
      </c>
      <c r="BL31" s="258">
        <f t="shared" si="30"/>
        <v>13.938641532242272</v>
      </c>
      <c r="BM31" s="258">
        <f t="shared" si="30"/>
        <v>13.93084290845996</v>
      </c>
      <c r="BN31" s="258">
        <f t="shared" si="9"/>
        <v>13.770286013304551</v>
      </c>
      <c r="BQ31" s="283"/>
      <c r="BR31" s="283"/>
      <c r="BS31" s="274"/>
    </row>
    <row r="32" spans="1:71" ht="12.95" customHeight="1" x14ac:dyDescent="0.2">
      <c r="A32" s="169" t="s">
        <v>113</v>
      </c>
      <c r="B32" s="165"/>
      <c r="C32" s="164">
        <v>43573.584600000002</v>
      </c>
      <c r="D32" s="164">
        <v>5.9999999999999995E-4</v>
      </c>
      <c r="E32" s="258">
        <f t="shared" si="14"/>
        <v>-7348.9705287746219</v>
      </c>
      <c r="F32" s="342">
        <f t="shared" si="15"/>
        <v>-7349</v>
      </c>
      <c r="G32" s="258">
        <f t="shared" si="31"/>
        <v>1.04667999985395E-2</v>
      </c>
      <c r="J32" s="274">
        <f t="shared" si="32"/>
        <v>1.04667999985395E-2</v>
      </c>
      <c r="Q32" s="343">
        <f t="shared" si="16"/>
        <v>28555.084600000002</v>
      </c>
      <c r="R32" s="258">
        <f t="shared" si="33"/>
        <v>1.0955390220942647E-4</v>
      </c>
      <c r="S32" s="263">
        <v>1</v>
      </c>
      <c r="Z32" s="258">
        <f t="shared" si="17"/>
        <v>-7349</v>
      </c>
      <c r="AA32" s="344">
        <f t="shared" si="18"/>
        <v>1.0832447545576775E-2</v>
      </c>
      <c r="AB32" s="345">
        <f t="shared" si="19"/>
        <v>-1.7776876477477218E-3</v>
      </c>
      <c r="AC32" s="345">
        <f t="shared" si="20"/>
        <v>-3.6564754703727505E-4</v>
      </c>
      <c r="AD32" s="346">
        <f t="shared" si="21"/>
        <v>1.3369812865437628E-7</v>
      </c>
      <c r="AH32" s="258">
        <f t="shared" si="22"/>
        <v>1.2244487646287222E-2</v>
      </c>
      <c r="AI32" s="258">
        <f t="shared" si="23"/>
        <v>1.1554106286079164</v>
      </c>
      <c r="AJ32" s="258">
        <f t="shared" si="24"/>
        <v>8.6324254338271539E-2</v>
      </c>
      <c r="AK32" s="258">
        <f t="shared" si="25"/>
        <v>7.3707390192979644E-2</v>
      </c>
      <c r="AL32" s="258">
        <f t="shared" si="26"/>
        <v>0.44285671047187913</v>
      </c>
      <c r="AM32" s="258">
        <f t="shared" si="27"/>
        <v>0.22511968279614639</v>
      </c>
      <c r="AN32" s="274">
        <f t="shared" si="34"/>
        <v>12.94038542881249</v>
      </c>
      <c r="AO32" s="274">
        <f t="shared" si="34"/>
        <v>12.940384527050112</v>
      </c>
      <c r="AP32" s="274">
        <f t="shared" si="34"/>
        <v>12.940378895009202</v>
      </c>
      <c r="AQ32" s="274">
        <f t="shared" si="34"/>
        <v>12.940343719854905</v>
      </c>
      <c r="AR32" s="274">
        <f t="shared" si="34"/>
        <v>12.940124042896125</v>
      </c>
      <c r="AS32" s="274">
        <f t="shared" si="34"/>
        <v>12.938752537114141</v>
      </c>
      <c r="AT32" s="274">
        <f t="shared" si="34"/>
        <v>12.930206292892425</v>
      </c>
      <c r="AU32" s="274">
        <f t="shared" si="29"/>
        <v>12.877543085042156</v>
      </c>
      <c r="AV32" s="274"/>
      <c r="AW32" s="274"/>
      <c r="AX32" s="258">
        <f t="shared" si="0"/>
        <v>-9.8802704652044479E-3</v>
      </c>
      <c r="AY32" s="258">
        <v>0</v>
      </c>
      <c r="AZ32" s="258">
        <f t="shared" si="1"/>
        <v>-9.8802704652044479E-3</v>
      </c>
      <c r="BA32" s="258">
        <f t="shared" si="2"/>
        <v>4.9820494937830702E-2</v>
      </c>
      <c r="BB32" s="258">
        <f t="shared" si="3"/>
        <v>-5.970076540303515E-2</v>
      </c>
      <c r="BC32" s="258">
        <f t="shared" si="4"/>
        <v>0.99275076381854821</v>
      </c>
      <c r="BD32" s="258">
        <f t="shared" si="5"/>
        <v>-0.88367981851374677</v>
      </c>
      <c r="BE32" s="258">
        <f t="shared" si="6"/>
        <v>1.6129546505539287</v>
      </c>
      <c r="BF32" s="258">
        <f t="shared" si="7"/>
        <v>1.0430726385728673</v>
      </c>
      <c r="BG32" s="258">
        <f t="shared" ref="BG32:BM41" si="35">$BN32+$AB$7*SIN(BH32)</f>
        <v>14.005984999664225</v>
      </c>
      <c r="BH32" s="258">
        <f t="shared" si="35"/>
        <v>14.005984999627904</v>
      </c>
      <c r="BI32" s="258">
        <f t="shared" si="35"/>
        <v>14.005984998013528</v>
      </c>
      <c r="BJ32" s="258">
        <f t="shared" si="35"/>
        <v>14.005984926260671</v>
      </c>
      <c r="BK32" s="258">
        <f t="shared" si="35"/>
        <v>14.005981737158713</v>
      </c>
      <c r="BL32" s="258">
        <f t="shared" si="35"/>
        <v>14.00584007322959</v>
      </c>
      <c r="BM32" s="258">
        <f t="shared" si="35"/>
        <v>13.999693530030552</v>
      </c>
      <c r="BN32" s="258">
        <f t="shared" si="9"/>
        <v>13.835459245036365</v>
      </c>
      <c r="BQ32" s="283"/>
      <c r="BR32" s="283"/>
      <c r="BS32" s="274"/>
    </row>
    <row r="33" spans="1:71" ht="12.95" customHeight="1" x14ac:dyDescent="0.2">
      <c r="A33" s="169" t="s">
        <v>113</v>
      </c>
      <c r="B33" s="165"/>
      <c r="C33" s="164">
        <v>43667.34</v>
      </c>
      <c r="D33" s="164">
        <v>6.9999999999999999E-4</v>
      </c>
      <c r="E33" s="258">
        <f t="shared" si="14"/>
        <v>-7084.9847333488888</v>
      </c>
      <c r="F33" s="342">
        <f t="shared" si="15"/>
        <v>-7085</v>
      </c>
      <c r="G33" s="258">
        <f t="shared" si="31"/>
        <v>5.421999994723592E-3</v>
      </c>
      <c r="J33" s="274">
        <f t="shared" si="32"/>
        <v>5.421999994723592E-3</v>
      </c>
      <c r="Q33" s="343">
        <f t="shared" si="16"/>
        <v>28648.839999999997</v>
      </c>
      <c r="R33" s="258">
        <f t="shared" si="33"/>
        <v>2.9398083942782632E-5</v>
      </c>
      <c r="S33" s="263">
        <v>1</v>
      </c>
      <c r="Z33" s="258">
        <f t="shared" si="17"/>
        <v>-7085</v>
      </c>
      <c r="AA33" s="344">
        <f t="shared" si="18"/>
        <v>1.0158471517123239E-2</v>
      </c>
      <c r="AB33" s="345">
        <f t="shared" si="19"/>
        <v>-3.7452843555008958E-3</v>
      </c>
      <c r="AC33" s="345">
        <f t="shared" si="20"/>
        <v>-4.7364715223996469E-3</v>
      </c>
      <c r="AD33" s="346">
        <f t="shared" si="21"/>
        <v>2.2434162482502827E-5</v>
      </c>
      <c r="AH33" s="258">
        <f t="shared" si="22"/>
        <v>9.1672843502244878E-3</v>
      </c>
      <c r="AI33" s="258">
        <f t="shared" si="23"/>
        <v>1.1517028678691292</v>
      </c>
      <c r="AJ33" s="258">
        <f t="shared" si="24"/>
        <v>3.8518930071055245E-2</v>
      </c>
      <c r="AK33" s="258">
        <f t="shared" si="25"/>
        <v>8.1064682406393362E-2</v>
      </c>
      <c r="AL33" s="258">
        <f t="shared" si="26"/>
        <v>0.49076007731065496</v>
      </c>
      <c r="AM33" s="258">
        <f t="shared" si="27"/>
        <v>0.25042650431899499</v>
      </c>
      <c r="AN33" s="274">
        <f t="shared" si="34"/>
        <v>12.981292189194761</v>
      </c>
      <c r="AO33" s="274">
        <f t="shared" si="34"/>
        <v>12.981291285037988</v>
      </c>
      <c r="AP33" s="274">
        <f t="shared" si="34"/>
        <v>12.981285541041808</v>
      </c>
      <c r="AQ33" s="274">
        <f t="shared" si="34"/>
        <v>12.981249050483708</v>
      </c>
      <c r="AR33" s="274">
        <f t="shared" si="34"/>
        <v>12.98101724633033</v>
      </c>
      <c r="AS33" s="274">
        <f t="shared" si="34"/>
        <v>12.979545275352327</v>
      </c>
      <c r="AT33" s="274">
        <f t="shared" si="34"/>
        <v>12.970220112774612</v>
      </c>
      <c r="AU33" s="274">
        <f t="shared" si="29"/>
        <v>12.911954551396555</v>
      </c>
      <c r="AV33" s="274"/>
      <c r="AW33" s="274"/>
      <c r="AX33" s="258">
        <f t="shared" si="0"/>
        <v>-1.055833218735986E-2</v>
      </c>
      <c r="AY33" s="258">
        <v>500</v>
      </c>
      <c r="AZ33" s="258">
        <f t="shared" si="1"/>
        <v>-1.055833218735986E-2</v>
      </c>
      <c r="BA33" s="258">
        <f t="shared" si="2"/>
        <v>5.212535138296736E-2</v>
      </c>
      <c r="BB33" s="258">
        <f t="shared" si="3"/>
        <v>-6.268368357032722E-2</v>
      </c>
      <c r="BC33" s="258">
        <f t="shared" si="4"/>
        <v>0.98136083480685754</v>
      </c>
      <c r="BD33" s="258">
        <f t="shared" si="5"/>
        <v>-0.91279905352016721</v>
      </c>
      <c r="BE33" s="258">
        <f t="shared" si="6"/>
        <v>1.6793745063593419</v>
      </c>
      <c r="BF33" s="258">
        <f t="shared" si="7"/>
        <v>1.1149305907622582</v>
      </c>
      <c r="BG33" s="258">
        <f t="shared" si="35"/>
        <v>14.072274055695907</v>
      </c>
      <c r="BH33" s="258">
        <f t="shared" si="35"/>
        <v>14.072274055695125</v>
      </c>
      <c r="BI33" s="258">
        <f t="shared" si="35"/>
        <v>14.072274055625028</v>
      </c>
      <c r="BJ33" s="258">
        <f t="shared" si="35"/>
        <v>14.072274049340528</v>
      </c>
      <c r="BK33" s="258">
        <f t="shared" si="35"/>
        <v>14.072273485911762</v>
      </c>
      <c r="BL33" s="258">
        <f t="shared" si="35"/>
        <v>14.072222992267836</v>
      </c>
      <c r="BM33" s="258">
        <f t="shared" si="35"/>
        <v>14.067846805128786</v>
      </c>
      <c r="BN33" s="258">
        <f t="shared" si="9"/>
        <v>13.900632476768179</v>
      </c>
      <c r="BQ33" s="283"/>
      <c r="BR33" s="283"/>
      <c r="BS33" s="274"/>
    </row>
    <row r="34" spans="1:71" ht="12.95" customHeight="1" x14ac:dyDescent="0.2">
      <c r="A34" s="169" t="s">
        <v>113</v>
      </c>
      <c r="B34" s="165" t="s">
        <v>111</v>
      </c>
      <c r="C34" s="164">
        <v>43670.360999999997</v>
      </c>
      <c r="D34" s="164">
        <v>8.0000000000000004E-4</v>
      </c>
      <c r="E34" s="258">
        <f t="shared" si="14"/>
        <v>-7076.4785450335348</v>
      </c>
      <c r="F34" s="342">
        <f t="shared" si="15"/>
        <v>-7076.5</v>
      </c>
      <c r="G34" s="258">
        <f t="shared" si="31"/>
        <v>7.619799995154608E-3</v>
      </c>
      <c r="J34" s="274">
        <f t="shared" si="32"/>
        <v>7.619799995154608E-3</v>
      </c>
      <c r="Q34" s="343">
        <f t="shared" si="16"/>
        <v>28651.860999999997</v>
      </c>
      <c r="R34" s="258">
        <f t="shared" si="33"/>
        <v>5.8061351966158162E-5</v>
      </c>
      <c r="S34" s="263">
        <v>1</v>
      </c>
      <c r="Z34" s="258">
        <f t="shared" si="17"/>
        <v>-7076.5</v>
      </c>
      <c r="AA34" s="344">
        <f t="shared" si="18"/>
        <v>1.0135959472601909E-2</v>
      </c>
      <c r="AB34" s="345">
        <f t="shared" si="19"/>
        <v>-1.4482926005569829E-3</v>
      </c>
      <c r="AC34" s="345">
        <f t="shared" si="20"/>
        <v>-2.5161594774473009E-3</v>
      </c>
      <c r="AD34" s="346">
        <f t="shared" si="21"/>
        <v>6.3310585159478746E-6</v>
      </c>
      <c r="AH34" s="258">
        <f t="shared" si="22"/>
        <v>9.068092595711591E-3</v>
      </c>
      <c r="AI34" s="258">
        <f t="shared" si="23"/>
        <v>1.1515780801898567</v>
      </c>
      <c r="AJ34" s="258">
        <f t="shared" si="24"/>
        <v>3.6982876821174078E-2</v>
      </c>
      <c r="AK34" s="258">
        <f t="shared" si="25"/>
        <v>8.1297776472208871E-2</v>
      </c>
      <c r="AL34" s="258">
        <f t="shared" si="26"/>
        <v>0.49229722642213447</v>
      </c>
      <c r="AM34" s="258">
        <f t="shared" si="27"/>
        <v>0.25124343622137535</v>
      </c>
      <c r="AN34" s="274">
        <f t="shared" si="34"/>
        <v>12.9826070438976</v>
      </c>
      <c r="AO34" s="274">
        <f t="shared" si="34"/>
        <v>12.982606139995971</v>
      </c>
      <c r="AP34" s="274">
        <f t="shared" si="34"/>
        <v>12.982600394287918</v>
      </c>
      <c r="AQ34" s="274">
        <f t="shared" si="34"/>
        <v>12.982563871671319</v>
      </c>
      <c r="AR34" s="274">
        <f t="shared" si="34"/>
        <v>12.982331729292442</v>
      </c>
      <c r="AS34" s="274">
        <f t="shared" si="34"/>
        <v>12.980856758558275</v>
      </c>
      <c r="AT34" s="274">
        <f t="shared" si="34"/>
        <v>12.971507325500269</v>
      </c>
      <c r="AU34" s="274">
        <f t="shared" si="29"/>
        <v>12.913062496335995</v>
      </c>
      <c r="AV34" s="274"/>
      <c r="AW34" s="274"/>
      <c r="AX34" s="258">
        <f t="shared" ref="AX34:AX65" si="36">AZ34+BS34</f>
        <v>-1.1082293624591351E-2</v>
      </c>
      <c r="AY34" s="258">
        <v>1000</v>
      </c>
      <c r="AZ34" s="258">
        <f t="shared" ref="AZ34:AZ65" si="37">AB$3+AB$4*AY34+AB$5*AY34^2+BB34</f>
        <v>-1.1082293624591351E-2</v>
      </c>
      <c r="BA34" s="258">
        <f t="shared" ref="BA34:BA65" si="38">AB$3+AB$4*AY34+AB$5*AY34^2</f>
        <v>5.4279765190526817E-2</v>
      </c>
      <c r="BB34" s="258">
        <f t="shared" ref="BB34:BB65" si="39">$AB$6*($AB$11/BC34*BD34+$AB$12)</f>
        <v>-6.5362058815118168E-2</v>
      </c>
      <c r="BC34" s="258">
        <f t="shared" ref="BC34:BC65" si="40">1+$AB$7*COS(BE34)</f>
        <v>0.97030755212156583</v>
      </c>
      <c r="BD34" s="258">
        <f t="shared" ref="BD34:BD65" si="41">SIN(BE34+RADIANS($AB$9))</f>
        <v>-0.9373707057036833</v>
      </c>
      <c r="BE34" s="258">
        <f t="shared" ref="BE34:BE65" si="42">2*ATAN(BF34)</f>
        <v>1.7442922986986671</v>
      </c>
      <c r="BF34" s="258">
        <f t="shared" ref="BF34:BF65" si="43">SQRT((1+$AB$7)/(1-$AB$7))*TAN(BG34/2)</f>
        <v>1.1904995104630871</v>
      </c>
      <c r="BG34" s="258">
        <f t="shared" si="35"/>
        <v>14.137809285922955</v>
      </c>
      <c r="BH34" s="258">
        <f t="shared" si="35"/>
        <v>14.137809285922955</v>
      </c>
      <c r="BI34" s="258">
        <f t="shared" si="35"/>
        <v>14.137809285922955</v>
      </c>
      <c r="BJ34" s="258">
        <f t="shared" si="35"/>
        <v>14.137809285922952</v>
      </c>
      <c r="BK34" s="258">
        <f t="shared" si="35"/>
        <v>14.1378092859525</v>
      </c>
      <c r="BL34" s="258">
        <f t="shared" si="35"/>
        <v>14.137809018457453</v>
      </c>
      <c r="BM34" s="258">
        <f t="shared" si="35"/>
        <v>14.135290080350847</v>
      </c>
      <c r="BN34" s="258">
        <f t="shared" ref="BN34:BN65" si="44">RADIANS($AB$9)+$AB$18*(AY34-AB$15)</f>
        <v>13.965805708499992</v>
      </c>
      <c r="BQ34" s="283"/>
      <c r="BR34" s="283"/>
      <c r="BS34" s="274"/>
    </row>
    <row r="35" spans="1:71" ht="12.95" customHeight="1" x14ac:dyDescent="0.2">
      <c r="A35" s="169" t="s">
        <v>113</v>
      </c>
      <c r="B35" s="165"/>
      <c r="C35" s="164">
        <v>44753.392899999999</v>
      </c>
      <c r="D35" s="164">
        <v>5.0000000000000001E-4</v>
      </c>
      <c r="E35" s="258">
        <f t="shared" si="14"/>
        <v>-4027.0004606462853</v>
      </c>
      <c r="F35" s="342">
        <f t="shared" si="15"/>
        <v>-4027</v>
      </c>
      <c r="G35" s="258">
        <f t="shared" si="31"/>
        <v>-1.6360000154236332E-4</v>
      </c>
      <c r="J35" s="274">
        <f t="shared" si="32"/>
        <v>-1.6360000154236332E-4</v>
      </c>
      <c r="Q35" s="343">
        <f t="shared" si="16"/>
        <v>29734.892899999999</v>
      </c>
      <c r="R35" s="258">
        <f t="shared" si="33"/>
        <v>2.6764960504661279E-8</v>
      </c>
      <c r="S35" s="263">
        <v>1</v>
      </c>
      <c r="Z35" s="258">
        <f t="shared" si="17"/>
        <v>-4027</v>
      </c>
      <c r="AA35" s="344">
        <f t="shared" si="18"/>
        <v>3.9533186444106957E-4</v>
      </c>
      <c r="AB35" s="345">
        <f t="shared" si="19"/>
        <v>2.5213041793924352E-2</v>
      </c>
      <c r="AC35" s="345">
        <f t="shared" si="20"/>
        <v>-5.5893186598343289E-4</v>
      </c>
      <c r="AD35" s="346">
        <f t="shared" si="21"/>
        <v>3.1240483081172217E-7</v>
      </c>
      <c r="AH35" s="258">
        <f t="shared" si="22"/>
        <v>-2.5376641795466715E-2</v>
      </c>
      <c r="AI35" s="258">
        <f t="shared" si="23"/>
        <v>1.0904456675821925</v>
      </c>
      <c r="AJ35" s="258">
        <f t="shared" si="24"/>
        <v>-0.46869270545142877</v>
      </c>
      <c r="AK35" s="258">
        <f t="shared" si="25"/>
        <v>0.14630387578249401</v>
      </c>
      <c r="AL35" s="258">
        <f t="shared" si="26"/>
        <v>1.0170988256105633</v>
      </c>
      <c r="AM35" s="258">
        <f t="shared" si="27"/>
        <v>0.55745580825862306</v>
      </c>
      <c r="AN35" s="274">
        <f t="shared" si="34"/>
        <v>13.442723283074836</v>
      </c>
      <c r="AO35" s="274">
        <f t="shared" si="34"/>
        <v>13.442723055503883</v>
      </c>
      <c r="AP35" s="274">
        <f t="shared" si="34"/>
        <v>13.442720988091551</v>
      </c>
      <c r="AQ35" s="274">
        <f t="shared" si="34"/>
        <v>13.442702206519543</v>
      </c>
      <c r="AR35" s="274">
        <f t="shared" si="34"/>
        <v>13.442531603228487</v>
      </c>
      <c r="AS35" s="274">
        <f t="shared" si="34"/>
        <v>13.440983516520285</v>
      </c>
      <c r="AT35" s="274">
        <f t="shared" si="34"/>
        <v>13.427064352382613</v>
      </c>
      <c r="AU35" s="274">
        <f t="shared" si="29"/>
        <v>13.31055403666833</v>
      </c>
      <c r="AV35" s="274"/>
      <c r="AW35" s="274"/>
      <c r="AX35" s="258">
        <f t="shared" si="36"/>
        <v>-1.1450945221367886E-2</v>
      </c>
      <c r="AY35" s="258">
        <v>1500</v>
      </c>
      <c r="AZ35" s="258">
        <f t="shared" si="37"/>
        <v>-1.1450945221367886E-2</v>
      </c>
      <c r="BA35" s="258">
        <f t="shared" si="38"/>
        <v>5.6283736360509096E-2</v>
      </c>
      <c r="BB35" s="258">
        <f t="shared" si="39"/>
        <v>-6.7734681581876982E-2</v>
      </c>
      <c r="BC35" s="258">
        <f t="shared" si="40"/>
        <v>0.95961985059190902</v>
      </c>
      <c r="BD35" s="258">
        <f t="shared" si="41"/>
        <v>-0.95757978953769651</v>
      </c>
      <c r="BE35" s="258">
        <f t="shared" si="42"/>
        <v>1.8077714638971141</v>
      </c>
      <c r="BF35" s="258">
        <f t="shared" si="43"/>
        <v>1.2702640222308437</v>
      </c>
      <c r="BG35" s="258">
        <f t="shared" si="35"/>
        <v>14.202614308099689</v>
      </c>
      <c r="BH35" s="258">
        <f t="shared" si="35"/>
        <v>14.202614308099799</v>
      </c>
      <c r="BI35" s="258">
        <f t="shared" si="35"/>
        <v>14.202614308090117</v>
      </c>
      <c r="BJ35" s="258">
        <f t="shared" si="35"/>
        <v>14.202614308950761</v>
      </c>
      <c r="BK35" s="258">
        <f t="shared" si="35"/>
        <v>14.202614232443223</v>
      </c>
      <c r="BL35" s="258">
        <f t="shared" si="35"/>
        <v>14.202621033282865</v>
      </c>
      <c r="BM35" s="258">
        <f t="shared" si="35"/>
        <v>14.20201371698567</v>
      </c>
      <c r="BN35" s="258">
        <f t="shared" si="44"/>
        <v>14.030978940231808</v>
      </c>
      <c r="BQ35" s="283"/>
      <c r="BR35" s="283"/>
      <c r="BS35" s="274"/>
    </row>
    <row r="36" spans="1:71" ht="12.95" customHeight="1" x14ac:dyDescent="0.2">
      <c r="A36" s="169" t="s">
        <v>113</v>
      </c>
      <c r="B36" s="165" t="s">
        <v>111</v>
      </c>
      <c r="C36" s="164">
        <v>44756.416100000002</v>
      </c>
      <c r="D36" s="164">
        <v>5.0000000000000001E-4</v>
      </c>
      <c r="E36" s="258">
        <f t="shared" si="14"/>
        <v>-4018.4880778210613</v>
      </c>
      <c r="F36" s="342">
        <f t="shared" si="15"/>
        <v>-4018.5</v>
      </c>
      <c r="G36" s="258">
        <f t="shared" si="31"/>
        <v>4.234200001519639E-3</v>
      </c>
      <c r="J36" s="274">
        <f t="shared" si="32"/>
        <v>4.234200001519639E-3</v>
      </c>
      <c r="Q36" s="343">
        <f t="shared" si="16"/>
        <v>29737.916100000002</v>
      </c>
      <c r="R36" s="258">
        <f t="shared" si="33"/>
        <v>1.7928449652868913E-5</v>
      </c>
      <c r="S36" s="263">
        <v>1</v>
      </c>
      <c r="Z36" s="258">
        <f t="shared" si="17"/>
        <v>-4018.5</v>
      </c>
      <c r="AA36" s="344">
        <f t="shared" si="18"/>
        <v>3.6722451046916627E-4</v>
      </c>
      <c r="AB36" s="345">
        <f t="shared" si="19"/>
        <v>2.969998703903565E-2</v>
      </c>
      <c r="AC36" s="345">
        <f t="shared" si="20"/>
        <v>3.8669754910504728E-3</v>
      </c>
      <c r="AD36" s="346">
        <f t="shared" si="21"/>
        <v>1.4953499448385045E-5</v>
      </c>
      <c r="AH36" s="258">
        <f t="shared" si="22"/>
        <v>-2.5465787037516011E-2</v>
      </c>
      <c r="AI36" s="258">
        <f t="shared" si="23"/>
        <v>1.0902439932882084</v>
      </c>
      <c r="AJ36" s="258">
        <f t="shared" si="24"/>
        <v>-0.46990942185874779</v>
      </c>
      <c r="AK36" s="258">
        <f t="shared" si="25"/>
        <v>0.14642835971479598</v>
      </c>
      <c r="AL36" s="258">
        <f t="shared" si="26"/>
        <v>1.0184767009356646</v>
      </c>
      <c r="AM36" s="258">
        <f t="shared" si="27"/>
        <v>0.55835918519424543</v>
      </c>
      <c r="AN36" s="274">
        <f t="shared" si="34"/>
        <v>13.443968155209406</v>
      </c>
      <c r="AO36" s="274">
        <f t="shared" si="34"/>
        <v>13.443967929334251</v>
      </c>
      <c r="AP36" s="274">
        <f t="shared" si="34"/>
        <v>13.443965874254308</v>
      </c>
      <c r="AQ36" s="274">
        <f t="shared" si="34"/>
        <v>13.443947176753845</v>
      </c>
      <c r="AR36" s="274">
        <f t="shared" si="34"/>
        <v>13.443777082735151</v>
      </c>
      <c r="AS36" s="274">
        <f t="shared" si="34"/>
        <v>13.442231306792205</v>
      </c>
      <c r="AT36" s="274">
        <f t="shared" si="34"/>
        <v>13.428312417332014</v>
      </c>
      <c r="AU36" s="274">
        <f t="shared" si="29"/>
        <v>13.311661981607772</v>
      </c>
      <c r="AV36" s="274"/>
      <c r="AW36" s="274"/>
      <c r="AX36" s="258">
        <f t="shared" si="36"/>
        <v>-1.1664523125800338E-2</v>
      </c>
      <c r="AY36" s="258">
        <v>2000</v>
      </c>
      <c r="AZ36" s="258">
        <f t="shared" si="37"/>
        <v>-1.1664523125800338E-2</v>
      </c>
      <c r="BA36" s="258">
        <f t="shared" si="38"/>
        <v>5.8137264892914181E-2</v>
      </c>
      <c r="BB36" s="258">
        <f t="shared" si="39"/>
        <v>-6.980178801871452E-2</v>
      </c>
      <c r="BC36" s="258">
        <f t="shared" si="40"/>
        <v>0.94932050529839662</v>
      </c>
      <c r="BD36" s="258">
        <f t="shared" si="41"/>
        <v>-0.97361903791798765</v>
      </c>
      <c r="BE36" s="258">
        <f t="shared" si="42"/>
        <v>1.8698772307432556</v>
      </c>
      <c r="BF36" s="258">
        <f t="shared" si="43"/>
        <v>1.3547840185715303</v>
      </c>
      <c r="BG36" s="258">
        <f t="shared" si="35"/>
        <v>14.266714471603999</v>
      </c>
      <c r="BH36" s="258">
        <f t="shared" si="35"/>
        <v>14.266714471596783</v>
      </c>
      <c r="BI36" s="258">
        <f t="shared" si="35"/>
        <v>14.266714471921485</v>
      </c>
      <c r="BJ36" s="258">
        <f t="shared" si="35"/>
        <v>14.266714457308694</v>
      </c>
      <c r="BK36" s="258">
        <f t="shared" si="35"/>
        <v>14.266715114937533</v>
      </c>
      <c r="BL36" s="258">
        <f t="shared" si="35"/>
        <v>14.266685515955288</v>
      </c>
      <c r="BM36" s="258">
        <f t="shared" si="35"/>
        <v>14.268011131941359</v>
      </c>
      <c r="BN36" s="258">
        <f t="shared" si="44"/>
        <v>14.096152171963622</v>
      </c>
      <c r="BQ36" s="283"/>
      <c r="BR36" s="283"/>
      <c r="BS36" s="274"/>
    </row>
    <row r="37" spans="1:71" ht="12.95" customHeight="1" x14ac:dyDescent="0.2">
      <c r="A37" s="169" t="s">
        <v>113</v>
      </c>
      <c r="B37" s="165"/>
      <c r="C37" s="164">
        <v>44790.329400000002</v>
      </c>
      <c r="D37" s="164"/>
      <c r="E37" s="258">
        <f t="shared" si="14"/>
        <v>-3922.9988635890054</v>
      </c>
      <c r="F37" s="342">
        <f t="shared" si="15"/>
        <v>-3923</v>
      </c>
      <c r="G37" s="258">
        <f t="shared" si="31"/>
        <v>4.0360000275541097E-4</v>
      </c>
      <c r="J37" s="274">
        <f t="shared" si="32"/>
        <v>4.0360000275541097E-4</v>
      </c>
      <c r="Q37" s="343">
        <f t="shared" si="16"/>
        <v>29771.829400000002</v>
      </c>
      <c r="R37" s="258">
        <f t="shared" si="33"/>
        <v>1.6289296222416774E-7</v>
      </c>
      <c r="S37" s="263">
        <v>1</v>
      </c>
      <c r="Z37" s="258">
        <f t="shared" si="17"/>
        <v>-3923</v>
      </c>
      <c r="AA37" s="344">
        <f t="shared" si="18"/>
        <v>5.2316029767032757E-5</v>
      </c>
      <c r="AB37" s="345">
        <f t="shared" si="19"/>
        <v>2.6867085753290255E-2</v>
      </c>
      <c r="AC37" s="345">
        <f t="shared" si="20"/>
        <v>3.5128397298837821E-4</v>
      </c>
      <c r="AD37" s="346">
        <f t="shared" si="21"/>
        <v>1.2340042967849962E-7</v>
      </c>
      <c r="AH37" s="258">
        <f t="shared" si="22"/>
        <v>-2.6463485750534844E-2</v>
      </c>
      <c r="AI37" s="258">
        <f t="shared" si="23"/>
        <v>1.0879716211982953</v>
      </c>
      <c r="AJ37" s="258">
        <f t="shared" si="24"/>
        <v>-0.48348702647575365</v>
      </c>
      <c r="AK37" s="258">
        <f t="shared" si="25"/>
        <v>0.14780472494853322</v>
      </c>
      <c r="AL37" s="258">
        <f t="shared" si="26"/>
        <v>1.0339224616691609</v>
      </c>
      <c r="AM37" s="258">
        <f t="shared" si="27"/>
        <v>0.56853386614573553</v>
      </c>
      <c r="AN37" s="274">
        <f t="shared" si="34"/>
        <v>13.45793880412654</v>
      </c>
      <c r="AO37" s="274">
        <f t="shared" si="34"/>
        <v>13.45793859678871</v>
      </c>
      <c r="AP37" s="274">
        <f t="shared" si="34"/>
        <v>13.457936677910119</v>
      </c>
      <c r="AQ37" s="274">
        <f t="shared" si="34"/>
        <v>13.457918919210867</v>
      </c>
      <c r="AR37" s="274">
        <f t="shared" si="34"/>
        <v>13.457754585811195</v>
      </c>
      <c r="AS37" s="274">
        <f t="shared" si="34"/>
        <v>13.456235479075156</v>
      </c>
      <c r="AT37" s="274">
        <f t="shared" si="34"/>
        <v>13.442324911732538</v>
      </c>
      <c r="AU37" s="274">
        <f t="shared" si="29"/>
        <v>13.324110068868549</v>
      </c>
      <c r="AV37" s="274"/>
      <c r="AW37" s="274"/>
      <c r="AX37" s="258">
        <f t="shared" si="36"/>
        <v>-1.1724528949332555E-2</v>
      </c>
      <c r="AY37" s="258">
        <v>2500</v>
      </c>
      <c r="AZ37" s="258">
        <f t="shared" si="37"/>
        <v>-1.1724528949332555E-2</v>
      </c>
      <c r="BA37" s="258">
        <f t="shared" si="38"/>
        <v>5.984035078774208E-2</v>
      </c>
      <c r="BB37" s="258">
        <f t="shared" si="39"/>
        <v>-7.1564879737074635E-2</v>
      </c>
      <c r="BC37" s="258">
        <f t="shared" si="40"/>
        <v>0.93942696340515419</v>
      </c>
      <c r="BD37" s="258">
        <f t="shared" si="41"/>
        <v>-0.9856845686899729</v>
      </c>
      <c r="BE37" s="258">
        <f t="shared" si="42"/>
        <v>1.9306757894128268</v>
      </c>
      <c r="BF37" s="258">
        <f t="shared" si="43"/>
        <v>1.4447106242553891</v>
      </c>
      <c r="BG37" s="258">
        <f t="shared" si="35"/>
        <v>14.330136471983138</v>
      </c>
      <c r="BH37" s="258">
        <f t="shared" si="35"/>
        <v>14.330136471855392</v>
      </c>
      <c r="BI37" s="258">
        <f t="shared" si="35"/>
        <v>14.330136475728191</v>
      </c>
      <c r="BJ37" s="258">
        <f t="shared" si="35"/>
        <v>14.33013635832026</v>
      </c>
      <c r="BK37" s="258">
        <f t="shared" si="35"/>
        <v>14.33013991763255</v>
      </c>
      <c r="BL37" s="258">
        <f t="shared" si="35"/>
        <v>14.330031985499604</v>
      </c>
      <c r="BM37" s="258">
        <f t="shared" si="35"/>
        <v>14.333278825697315</v>
      </c>
      <c r="BN37" s="258">
        <f t="shared" si="44"/>
        <v>14.161325403695436</v>
      </c>
      <c r="BQ37" s="283"/>
      <c r="BR37" s="283"/>
      <c r="BS37" s="274"/>
    </row>
    <row r="38" spans="1:71" ht="12.95" customHeight="1" x14ac:dyDescent="0.2">
      <c r="A38" s="169" t="s">
        <v>113</v>
      </c>
      <c r="B38" s="165"/>
      <c r="C38" s="164">
        <v>45054.5625</v>
      </c>
      <c r="D38" s="164">
        <v>5.9999999999999995E-4</v>
      </c>
      <c r="E38" s="258">
        <f t="shared" si="14"/>
        <v>-3179.001343645506</v>
      </c>
      <c r="F38" s="342">
        <f t="shared" si="15"/>
        <v>-3179</v>
      </c>
      <c r="G38" s="258">
        <f t="shared" si="31"/>
        <v>-4.7720000293338671E-4</v>
      </c>
      <c r="J38" s="274">
        <f t="shared" si="32"/>
        <v>-4.7720000293338671E-4</v>
      </c>
      <c r="Q38" s="343">
        <f t="shared" si="16"/>
        <v>30036.0625</v>
      </c>
      <c r="R38" s="258">
        <f t="shared" si="33"/>
        <v>2.2771984279962429E-7</v>
      </c>
      <c r="S38" s="263">
        <v>1</v>
      </c>
      <c r="Z38" s="258">
        <f t="shared" si="17"/>
        <v>-3179</v>
      </c>
      <c r="AA38" s="344">
        <f t="shared" si="18"/>
        <v>-2.328521058142824E-3</v>
      </c>
      <c r="AB38" s="345">
        <f t="shared" si="19"/>
        <v>3.3498522642996992E-2</v>
      </c>
      <c r="AC38" s="345">
        <f t="shared" si="20"/>
        <v>1.8513210552094372E-3</v>
      </c>
      <c r="AD38" s="346">
        <f t="shared" si="21"/>
        <v>3.4273896494617842E-6</v>
      </c>
      <c r="AH38" s="258">
        <f t="shared" si="22"/>
        <v>-3.3975722645930378E-2</v>
      </c>
      <c r="AI38" s="258">
        <f t="shared" si="23"/>
        <v>1.0699420222466587</v>
      </c>
      <c r="AJ38" s="258">
        <f t="shared" si="24"/>
        <v>-0.58326647268681064</v>
      </c>
      <c r="AK38" s="258">
        <f t="shared" si="25"/>
        <v>0.15714119885445638</v>
      </c>
      <c r="AL38" s="258">
        <f t="shared" si="26"/>
        <v>1.1520328096414718</v>
      </c>
      <c r="AM38" s="258">
        <f t="shared" si="27"/>
        <v>0.64948970356120439</v>
      </c>
      <c r="AN38" s="274">
        <f t="shared" si="34"/>
        <v>13.5657678332266</v>
      </c>
      <c r="AO38" s="274">
        <f t="shared" si="34"/>
        <v>13.565767737753717</v>
      </c>
      <c r="AP38" s="274">
        <f t="shared" si="34"/>
        <v>13.56576671139824</v>
      </c>
      <c r="AQ38" s="274">
        <f t="shared" si="34"/>
        <v>13.565755677944104</v>
      </c>
      <c r="AR38" s="274">
        <f t="shared" si="34"/>
        <v>13.565637078840494</v>
      </c>
      <c r="AS38" s="274">
        <f t="shared" si="34"/>
        <v>13.564363629618121</v>
      </c>
      <c r="AT38" s="274">
        <f t="shared" si="34"/>
        <v>13.550844838711294</v>
      </c>
      <c r="AU38" s="274">
        <f t="shared" si="29"/>
        <v>13.421087837685489</v>
      </c>
      <c r="AV38" s="274"/>
      <c r="AW38" s="274"/>
      <c r="AX38" s="258">
        <f t="shared" si="36"/>
        <v>-1.1633565450814586E-2</v>
      </c>
      <c r="AY38" s="258">
        <v>3000</v>
      </c>
      <c r="AZ38" s="258">
        <f t="shared" si="37"/>
        <v>-1.1633565450814586E-2</v>
      </c>
      <c r="BA38" s="258">
        <f t="shared" si="38"/>
        <v>6.1392994044992787E-2</v>
      </c>
      <c r="BB38" s="258">
        <f t="shared" si="39"/>
        <v>-7.3026559495807372E-2</v>
      </c>
      <c r="BC38" s="258">
        <f t="shared" si="40"/>
        <v>0.92995211655055032</v>
      </c>
      <c r="BD38" s="258">
        <f t="shared" si="41"/>
        <v>-0.99397241633485323</v>
      </c>
      <c r="BE38" s="258">
        <f t="shared" si="42"/>
        <v>1.990233614335984</v>
      </c>
      <c r="BF38" s="258">
        <f t="shared" si="43"/>
        <v>1.5408063790097253</v>
      </c>
      <c r="BG38" s="258">
        <f t="shared" si="35"/>
        <v>14.392908019443563</v>
      </c>
      <c r="BH38" s="258">
        <f t="shared" si="35"/>
        <v>14.392908018637653</v>
      </c>
      <c r="BI38" s="258">
        <f t="shared" si="35"/>
        <v>14.392908037159886</v>
      </c>
      <c r="BJ38" s="258">
        <f t="shared" si="35"/>
        <v>14.392907611463427</v>
      </c>
      <c r="BK38" s="258">
        <f t="shared" si="35"/>
        <v>14.392917395069455</v>
      </c>
      <c r="BL38" s="258">
        <f t="shared" si="35"/>
        <v>14.392692449935801</v>
      </c>
      <c r="BM38" s="258">
        <f t="shared" si="35"/>
        <v>14.397816397163359</v>
      </c>
      <c r="BN38" s="258">
        <f t="shared" si="44"/>
        <v>14.226498635427252</v>
      </c>
      <c r="BQ38" s="283"/>
      <c r="BR38" s="283"/>
      <c r="BS38" s="274"/>
    </row>
    <row r="39" spans="1:71" ht="12.95" customHeight="1" x14ac:dyDescent="0.2">
      <c r="A39" s="169" t="s">
        <v>113</v>
      </c>
      <c r="B39" s="165" t="s">
        <v>111</v>
      </c>
      <c r="C39" s="164">
        <v>45057.582900000001</v>
      </c>
      <c r="D39" s="164">
        <v>2.3999999999999998E-3</v>
      </c>
      <c r="E39" s="258">
        <f t="shared" si="14"/>
        <v>-3170.496844741931</v>
      </c>
      <c r="F39" s="342">
        <f t="shared" si="15"/>
        <v>-3170.5</v>
      </c>
      <c r="G39" s="258">
        <f t="shared" si="31"/>
        <v>1.120599998102989E-3</v>
      </c>
      <c r="J39" s="274">
        <f t="shared" si="32"/>
        <v>1.120599998102989E-3</v>
      </c>
      <c r="Q39" s="343">
        <f t="shared" si="16"/>
        <v>30039.082900000001</v>
      </c>
      <c r="R39" s="258">
        <f t="shared" si="33"/>
        <v>1.255744355748419E-6</v>
      </c>
      <c r="S39" s="263">
        <v>1</v>
      </c>
      <c r="Z39" s="258">
        <f t="shared" si="17"/>
        <v>-3170.5</v>
      </c>
      <c r="AA39" s="344">
        <f t="shared" si="18"/>
        <v>-2.3548174997098589E-3</v>
      </c>
      <c r="AB39" s="345">
        <f t="shared" si="19"/>
        <v>3.5179319411551176E-2</v>
      </c>
      <c r="AC39" s="345">
        <f t="shared" si="20"/>
        <v>3.475417497812848E-3</v>
      </c>
      <c r="AD39" s="346">
        <f t="shared" si="21"/>
        <v>1.2078526784103718E-5</v>
      </c>
      <c r="AH39" s="258">
        <f t="shared" si="22"/>
        <v>-3.4058719413448187E-2</v>
      </c>
      <c r="AI39" s="258">
        <f t="shared" si="23"/>
        <v>1.0697335078194026</v>
      </c>
      <c r="AJ39" s="258">
        <f t="shared" si="24"/>
        <v>-0.58434347639028339</v>
      </c>
      <c r="AK39" s="258">
        <f t="shared" si="25"/>
        <v>0.15723384095216028</v>
      </c>
      <c r="AL39" s="258">
        <f t="shared" si="26"/>
        <v>1.1533593424146065</v>
      </c>
      <c r="AM39" s="258">
        <f t="shared" si="27"/>
        <v>0.65043316673543516</v>
      </c>
      <c r="AN39" s="274">
        <f t="shared" si="34"/>
        <v>13.566989291830707</v>
      </c>
      <c r="AO39" s="274">
        <f t="shared" si="34"/>
        <v>13.566989197314042</v>
      </c>
      <c r="AP39" s="274">
        <f t="shared" si="34"/>
        <v>13.566988179303362</v>
      </c>
      <c r="AQ39" s="274">
        <f t="shared" si="34"/>
        <v>13.566977214717843</v>
      </c>
      <c r="AR39" s="274">
        <f t="shared" si="34"/>
        <v>13.566859131438251</v>
      </c>
      <c r="AS39" s="274">
        <f t="shared" si="34"/>
        <v>13.565588806352704</v>
      </c>
      <c r="AT39" s="274">
        <f t="shared" si="34"/>
        <v>13.55207780055289</v>
      </c>
      <c r="AU39" s="274">
        <f t="shared" si="29"/>
        <v>13.422195782624929</v>
      </c>
      <c r="AV39" s="274"/>
      <c r="AW39" s="274"/>
      <c r="AX39" s="258">
        <f t="shared" si="36"/>
        <v>-1.1395188358971353E-2</v>
      </c>
      <c r="AY39" s="258">
        <v>3500</v>
      </c>
      <c r="AZ39" s="258">
        <f t="shared" si="37"/>
        <v>-1.1395188358971353E-2</v>
      </c>
      <c r="BA39" s="258">
        <f t="shared" si="38"/>
        <v>6.2795194664666307E-2</v>
      </c>
      <c r="BB39" s="258">
        <f t="shared" si="39"/>
        <v>-7.419038302363766E-2</v>
      </c>
      <c r="BC39" s="258">
        <f t="shared" si="40"/>
        <v>0.92090500551082088</v>
      </c>
      <c r="BD39" s="258">
        <f t="shared" si="41"/>
        <v>-0.99867581776463699</v>
      </c>
      <c r="BE39" s="258">
        <f t="shared" si="42"/>
        <v>2.0486169226168949</v>
      </c>
      <c r="BF39" s="258">
        <f t="shared" si="43"/>
        <v>1.6439709955185022</v>
      </c>
      <c r="BG39" s="258">
        <f t="shared" si="35"/>
        <v>14.455057556987802</v>
      </c>
      <c r="BH39" s="258">
        <f t="shared" si="35"/>
        <v>14.455057553849405</v>
      </c>
      <c r="BI39" s="258">
        <f t="shared" si="35"/>
        <v>14.455057612225046</v>
      </c>
      <c r="BJ39" s="258">
        <f t="shared" si="35"/>
        <v>14.45505652640869</v>
      </c>
      <c r="BK39" s="258">
        <f t="shared" si="35"/>
        <v>14.455076722554496</v>
      </c>
      <c r="BL39" s="258">
        <f t="shared" si="35"/>
        <v>14.454700871835254</v>
      </c>
      <c r="BM39" s="258">
        <f t="shared" si="35"/>
        <v>14.461626545382769</v>
      </c>
      <c r="BN39" s="258">
        <f t="shared" si="44"/>
        <v>14.291671867159065</v>
      </c>
      <c r="BQ39" s="283"/>
      <c r="BR39" s="283"/>
      <c r="BS39" s="274"/>
    </row>
    <row r="40" spans="1:71" ht="12.95" customHeight="1" x14ac:dyDescent="0.2">
      <c r="A40" s="169" t="s">
        <v>113</v>
      </c>
      <c r="B40" s="165"/>
      <c r="C40" s="164">
        <v>45132.340799999998</v>
      </c>
      <c r="D40" s="164">
        <v>6.9999999999999999E-4</v>
      </c>
      <c r="E40" s="258">
        <f t="shared" si="14"/>
        <v>-2960.0020498196359</v>
      </c>
      <c r="F40" s="342">
        <f t="shared" si="15"/>
        <v>-2960</v>
      </c>
      <c r="G40" s="258">
        <f t="shared" si="31"/>
        <v>-7.2800000634742901E-4</v>
      </c>
      <c r="J40" s="274">
        <f t="shared" si="32"/>
        <v>-7.2800000634742901E-4</v>
      </c>
      <c r="Q40" s="343">
        <f t="shared" si="16"/>
        <v>30113.840799999998</v>
      </c>
      <c r="R40" s="258">
        <f t="shared" si="33"/>
        <v>5.2998400924185662E-7</v>
      </c>
      <c r="S40" s="263">
        <v>1</v>
      </c>
      <c r="Z40" s="258">
        <f t="shared" si="17"/>
        <v>-2960</v>
      </c>
      <c r="AA40" s="344">
        <f t="shared" si="18"/>
        <v>-2.9983024767112204E-3</v>
      </c>
      <c r="AB40" s="345">
        <f t="shared" si="19"/>
        <v>3.5364500618964435E-2</v>
      </c>
      <c r="AC40" s="345">
        <f t="shared" si="20"/>
        <v>2.2703024703637914E-3</v>
      </c>
      <c r="AD40" s="346">
        <f t="shared" si="21"/>
        <v>5.1542733069399341E-6</v>
      </c>
      <c r="AH40" s="258">
        <f t="shared" si="22"/>
        <v>-3.6092500625311864E-2</v>
      </c>
      <c r="AI40" s="258">
        <f t="shared" si="23"/>
        <v>1.0645577913340607</v>
      </c>
      <c r="AJ40" s="258">
        <f t="shared" si="24"/>
        <v>-0.61055172469905994</v>
      </c>
      <c r="AK40" s="258">
        <f t="shared" si="25"/>
        <v>0.15942877541847889</v>
      </c>
      <c r="AL40" s="258">
        <f t="shared" si="26"/>
        <v>1.1860455857688466</v>
      </c>
      <c r="AM40" s="258">
        <f t="shared" si="27"/>
        <v>0.67394246297006555</v>
      </c>
      <c r="AN40" s="274">
        <f t="shared" si="34"/>
        <v>13.597162287181963</v>
      </c>
      <c r="AO40" s="274">
        <f t="shared" si="34"/>
        <v>13.597162214227698</v>
      </c>
      <c r="AP40" s="274">
        <f t="shared" si="34"/>
        <v>13.597161389270561</v>
      </c>
      <c r="AQ40" s="274">
        <f t="shared" si="34"/>
        <v>13.597152060843792</v>
      </c>
      <c r="AR40" s="274">
        <f t="shared" si="34"/>
        <v>13.597046587225604</v>
      </c>
      <c r="AS40" s="274">
        <f t="shared" si="34"/>
        <v>13.595855317866752</v>
      </c>
      <c r="AT40" s="274">
        <f t="shared" si="34"/>
        <v>13.582560489040889</v>
      </c>
      <c r="AU40" s="274">
        <f t="shared" si="29"/>
        <v>13.449633713184022</v>
      </c>
      <c r="AV40" s="274"/>
      <c r="AW40" s="274"/>
      <c r="AX40" s="258">
        <f t="shared" si="36"/>
        <v>-1.101377402471175E-2</v>
      </c>
      <c r="AY40" s="258">
        <v>4000</v>
      </c>
      <c r="AZ40" s="258">
        <f t="shared" si="37"/>
        <v>-1.101377402471175E-2</v>
      </c>
      <c r="BA40" s="258">
        <f t="shared" si="38"/>
        <v>6.4046952646762648E-2</v>
      </c>
      <c r="BB40" s="258">
        <f t="shared" si="39"/>
        <v>-7.5060726671474398E-2</v>
      </c>
      <c r="BC40" s="258">
        <f t="shared" si="40"/>
        <v>0.91229145387928812</v>
      </c>
      <c r="BD40" s="258">
        <f t="shared" si="41"/>
        <v>-0.99998314299778224</v>
      </c>
      <c r="BE40" s="258">
        <f t="shared" si="42"/>
        <v>2.1058912500269207</v>
      </c>
      <c r="BF40" s="258">
        <f t="shared" si="43"/>
        <v>1.7552745733990496</v>
      </c>
      <c r="BG40" s="258">
        <f t="shared" si="35"/>
        <v>14.516614023511208</v>
      </c>
      <c r="BH40" s="258">
        <f t="shared" si="35"/>
        <v>14.516614014379225</v>
      </c>
      <c r="BI40" s="258">
        <f t="shared" si="35"/>
        <v>14.516614157712921</v>
      </c>
      <c r="BJ40" s="258">
        <f t="shared" si="35"/>
        <v>14.516611907971042</v>
      </c>
      <c r="BK40" s="258">
        <f t="shared" si="35"/>
        <v>14.51664721808244</v>
      </c>
      <c r="BL40" s="258">
        <f t="shared" si="35"/>
        <v>14.516092658346238</v>
      </c>
      <c r="BM40" s="258">
        <f t="shared" si="35"/>
        <v>14.524715058072037</v>
      </c>
      <c r="BN40" s="258">
        <f t="shared" si="44"/>
        <v>14.356845098890879</v>
      </c>
      <c r="BQ40" s="283"/>
      <c r="BR40" s="283"/>
      <c r="BS40" s="274"/>
    </row>
    <row r="41" spans="1:71" ht="12.95" customHeight="1" x14ac:dyDescent="0.2">
      <c r="A41" s="169" t="s">
        <v>113</v>
      </c>
      <c r="B41" s="165" t="s">
        <v>111</v>
      </c>
      <c r="C41" s="164">
        <v>45140.333899999998</v>
      </c>
      <c r="D41" s="164">
        <v>8.0000000000000004E-4</v>
      </c>
      <c r="E41" s="258">
        <f t="shared" si="14"/>
        <v>-2937.4959876470307</v>
      </c>
      <c r="F41" s="342">
        <f t="shared" si="15"/>
        <v>-2937.5</v>
      </c>
      <c r="G41" s="258">
        <f t="shared" si="31"/>
        <v>1.424999994924292E-3</v>
      </c>
      <c r="J41" s="274">
        <f t="shared" si="32"/>
        <v>1.424999994924292E-3</v>
      </c>
      <c r="Q41" s="343">
        <f t="shared" si="16"/>
        <v>30121.833899999998</v>
      </c>
      <c r="R41" s="258">
        <f t="shared" si="33"/>
        <v>2.0306249855342321E-6</v>
      </c>
      <c r="S41" s="263">
        <v>1</v>
      </c>
      <c r="Z41" s="258">
        <f t="shared" si="17"/>
        <v>-2937.5</v>
      </c>
      <c r="AA41" s="344">
        <f t="shared" si="18"/>
        <v>-3.0661712112554224E-3</v>
      </c>
      <c r="AB41" s="345">
        <f t="shared" si="19"/>
        <v>3.7732398449637009E-2</v>
      </c>
      <c r="AC41" s="345">
        <f t="shared" si="20"/>
        <v>4.4911712061797143E-3</v>
      </c>
      <c r="AD41" s="346">
        <f t="shared" si="21"/>
        <v>2.0170618803217751E-5</v>
      </c>
      <c r="AH41" s="258">
        <f t="shared" si="22"/>
        <v>-3.6307398454712717E-2</v>
      </c>
      <c r="AI41" s="258">
        <f t="shared" si="23"/>
        <v>1.0640033835663365</v>
      </c>
      <c r="AJ41" s="258">
        <f t="shared" si="24"/>
        <v>-0.61330017098597467</v>
      </c>
      <c r="AK41" s="258">
        <f t="shared" si="25"/>
        <v>0.15965215233572119</v>
      </c>
      <c r="AL41" s="258">
        <f t="shared" si="26"/>
        <v>1.1895206114541257</v>
      </c>
      <c r="AM41" s="258">
        <f t="shared" si="27"/>
        <v>0.67647211616946712</v>
      </c>
      <c r="AN41" s="274">
        <f t="shared" ref="AN41:AT50" si="45">$AU41+$AB$7*SIN(AO41)</f>
        <v>13.600378764979006</v>
      </c>
      <c r="AO41" s="274">
        <f t="shared" si="45"/>
        <v>13.60037869409655</v>
      </c>
      <c r="AP41" s="274">
        <f t="shared" si="45"/>
        <v>13.600377888238881</v>
      </c>
      <c r="AQ41" s="274">
        <f t="shared" si="45"/>
        <v>13.600368726576239</v>
      </c>
      <c r="AR41" s="274">
        <f t="shared" si="45"/>
        <v>13.60026457906304</v>
      </c>
      <c r="AS41" s="274">
        <f t="shared" si="45"/>
        <v>13.599081934102255</v>
      </c>
      <c r="AT41" s="274">
        <f t="shared" si="45"/>
        <v>13.585812853729493</v>
      </c>
      <c r="AU41" s="274">
        <f t="shared" si="29"/>
        <v>13.452566508611955</v>
      </c>
      <c r="AV41" s="274"/>
      <c r="AW41" s="274"/>
      <c r="AX41" s="258">
        <f t="shared" si="36"/>
        <v>-1.0494402232925859E-2</v>
      </c>
      <c r="AY41" s="258">
        <v>4500</v>
      </c>
      <c r="AZ41" s="258">
        <f t="shared" si="37"/>
        <v>-1.0494402232925859E-2</v>
      </c>
      <c r="BA41" s="258">
        <f t="shared" si="38"/>
        <v>6.5148267991281789E-2</v>
      </c>
      <c r="BB41" s="258">
        <f t="shared" si="39"/>
        <v>-7.5642670224207648E-2</v>
      </c>
      <c r="BC41" s="258">
        <f t="shared" si="40"/>
        <v>0.90411463111546753</v>
      </c>
      <c r="BD41" s="258">
        <f t="shared" si="41"/>
        <v>-0.99807636814371581</v>
      </c>
      <c r="BE41" s="258">
        <f t="shared" si="42"/>
        <v>2.1621211276496197</v>
      </c>
      <c r="BF41" s="258">
        <f t="shared" si="43"/>
        <v>1.8760009125293218</v>
      </c>
      <c r="BG41" s="258">
        <f t="shared" si="35"/>
        <v>14.577606657072057</v>
      </c>
      <c r="BH41" s="258">
        <f t="shared" si="35"/>
        <v>14.57760663528366</v>
      </c>
      <c r="BI41" s="258">
        <f t="shared" si="35"/>
        <v>14.57760693240532</v>
      </c>
      <c r="BJ41" s="258">
        <f t="shared" si="35"/>
        <v>14.577602880632666</v>
      </c>
      <c r="BK41" s="258">
        <f t="shared" si="35"/>
        <v>14.577658130627011</v>
      </c>
      <c r="BL41" s="258">
        <f t="shared" si="35"/>
        <v>14.576904182529278</v>
      </c>
      <c r="BM41" s="258">
        <f t="shared" si="35"/>
        <v>14.587090787045934</v>
      </c>
      <c r="BN41" s="258">
        <f t="shared" si="44"/>
        <v>14.422018330622695</v>
      </c>
      <c r="BQ41" s="283"/>
      <c r="BR41" s="283"/>
      <c r="BS41" s="274"/>
    </row>
    <row r="42" spans="1:71" ht="12.95" customHeight="1" x14ac:dyDescent="0.2">
      <c r="A42" s="164" t="s">
        <v>256</v>
      </c>
      <c r="B42" s="165" t="s">
        <v>111</v>
      </c>
      <c r="C42" s="164">
        <v>46183.41</v>
      </c>
      <c r="D42" s="164" t="s">
        <v>257</v>
      </c>
      <c r="E42" s="258">
        <f t="shared" si="14"/>
        <v>-0.52090196568036473</v>
      </c>
      <c r="F42" s="342">
        <f t="shared" si="15"/>
        <v>-0.5</v>
      </c>
      <c r="G42" s="258">
        <f t="shared" si="31"/>
        <v>-7.4233999985153787E-3</v>
      </c>
      <c r="J42" s="258">
        <f t="shared" si="32"/>
        <v>-7.4233999985153787E-3</v>
      </c>
      <c r="P42" s="313"/>
      <c r="Q42" s="343">
        <f t="shared" si="16"/>
        <v>31164.910000000003</v>
      </c>
      <c r="R42" s="258">
        <f t="shared" si="33"/>
        <v>5.5106867537958122E-5</v>
      </c>
      <c r="S42" s="263">
        <v>1</v>
      </c>
      <c r="Z42" s="258">
        <f t="shared" si="17"/>
        <v>-0.5</v>
      </c>
      <c r="AA42" s="344">
        <f t="shared" si="18"/>
        <v>-9.8795160808345522E-3</v>
      </c>
      <c r="AB42" s="345">
        <f t="shared" si="19"/>
        <v>5.227423086716463E-2</v>
      </c>
      <c r="AC42" s="345">
        <f t="shared" si="20"/>
        <v>2.4561160823191736E-3</v>
      </c>
      <c r="AD42" s="346">
        <f t="shared" si="21"/>
        <v>6.0325062098268857E-6</v>
      </c>
      <c r="AH42" s="258">
        <f t="shared" si="22"/>
        <v>-5.9697630865680008E-2</v>
      </c>
      <c r="AI42" s="258">
        <f t="shared" si="23"/>
        <v>0.99276231086222699</v>
      </c>
      <c r="AJ42" s="258">
        <f t="shared" si="24"/>
        <v>-0.8836483644110068</v>
      </c>
      <c r="AK42" s="258">
        <f t="shared" si="25"/>
        <v>0.17185126915246471</v>
      </c>
      <c r="AL42" s="258">
        <f t="shared" si="26"/>
        <v>1.6128874583819843</v>
      </c>
      <c r="AM42" s="258">
        <f t="shared" si="27"/>
        <v>1.0430024923856911</v>
      </c>
      <c r="AN42" s="274">
        <f t="shared" si="45"/>
        <v>14.005918325954468</v>
      </c>
      <c r="AO42" s="274">
        <f t="shared" si="45"/>
        <v>14.005918325918044</v>
      </c>
      <c r="AP42" s="274">
        <f t="shared" si="45"/>
        <v>14.005918324299959</v>
      </c>
      <c r="AQ42" s="274">
        <f t="shared" si="45"/>
        <v>14.005918252418555</v>
      </c>
      <c r="AR42" s="274">
        <f t="shared" si="45"/>
        <v>14.005915059216887</v>
      </c>
      <c r="AS42" s="274">
        <f t="shared" si="45"/>
        <v>14.005773284839691</v>
      </c>
      <c r="AT42" s="274">
        <f t="shared" si="45"/>
        <v>13.999625025375773</v>
      </c>
      <c r="AU42" s="274">
        <f t="shared" si="29"/>
        <v>13.835394071804632</v>
      </c>
      <c r="AV42" s="274"/>
      <c r="AW42" s="274"/>
      <c r="AX42" s="258">
        <f t="shared" si="36"/>
        <v>-9.8427532696301751E-3</v>
      </c>
      <c r="AY42" s="258">
        <v>5000</v>
      </c>
      <c r="AZ42" s="258">
        <f t="shared" si="37"/>
        <v>-9.8427532696301751E-3</v>
      </c>
      <c r="BA42" s="258">
        <f t="shared" si="38"/>
        <v>6.6099140698223743E-2</v>
      </c>
      <c r="BB42" s="258">
        <f t="shared" si="39"/>
        <v>-7.5941893967853918E-2</v>
      </c>
      <c r="BC42" s="258">
        <f t="shared" si="40"/>
        <v>0.89637554778257411</v>
      </c>
      <c r="BD42" s="258">
        <f t="shared" si="41"/>
        <v>-0.99312999756457776</v>
      </c>
      <c r="BE42" s="258">
        <f t="shared" si="42"/>
        <v>2.217369843695026</v>
      </c>
      <c r="BF42" s="258">
        <f t="shared" si="43"/>
        <v>2.0077046983054796</v>
      </c>
      <c r="BG42" s="258">
        <f t="shared" ref="BG42:BM51" si="46">$BN42+$AB$7*SIN(BH42)</f>
        <v>14.638064833656902</v>
      </c>
      <c r="BH42" s="258">
        <f t="shared" si="46"/>
        <v>14.638064788717221</v>
      </c>
      <c r="BI42" s="258">
        <f t="shared" si="46"/>
        <v>14.638065332791285</v>
      </c>
      <c r="BJ42" s="258">
        <f t="shared" si="46"/>
        <v>14.638058745779061</v>
      </c>
      <c r="BK42" s="258">
        <f t="shared" si="46"/>
        <v>14.638138488288689</v>
      </c>
      <c r="BL42" s="258">
        <f t="shared" si="46"/>
        <v>14.637172341565549</v>
      </c>
      <c r="BM42" s="258">
        <f t="shared" si="46"/>
        <v>14.648765610632298</v>
      </c>
      <c r="BN42" s="258">
        <f t="shared" si="44"/>
        <v>14.487191562354509</v>
      </c>
      <c r="BQ42" s="283"/>
      <c r="BR42" s="283"/>
      <c r="BS42" s="274"/>
    </row>
    <row r="43" spans="1:71" ht="12.95" customHeight="1" x14ac:dyDescent="0.2">
      <c r="A43" s="169" t="s">
        <v>130</v>
      </c>
      <c r="B43" s="165" t="s">
        <v>111</v>
      </c>
      <c r="C43" s="164">
        <v>46183.410499999998</v>
      </c>
      <c r="D43" s="164"/>
      <c r="E43" s="258">
        <f t="shared" si="14"/>
        <v>-0.51949412254493776</v>
      </c>
      <c r="F43" s="342">
        <f t="shared" si="15"/>
        <v>-0.5</v>
      </c>
      <c r="G43" s="258">
        <f t="shared" si="31"/>
        <v>-6.9234000038704835E-3</v>
      </c>
      <c r="J43" s="274">
        <f t="shared" si="32"/>
        <v>-6.9234000038704835E-3</v>
      </c>
      <c r="P43" s="313"/>
      <c r="Q43" s="343">
        <f t="shared" si="16"/>
        <v>31164.910499999998</v>
      </c>
      <c r="R43" s="258">
        <f t="shared" si="33"/>
        <v>4.7933467613593812E-5</v>
      </c>
      <c r="S43" s="263">
        <v>1</v>
      </c>
      <c r="Z43" s="258">
        <f t="shared" si="17"/>
        <v>-0.5</v>
      </c>
      <c r="AA43" s="344">
        <f t="shared" si="18"/>
        <v>-9.8795160808345522E-3</v>
      </c>
      <c r="AB43" s="345">
        <f t="shared" si="19"/>
        <v>5.2774230861809525E-2</v>
      </c>
      <c r="AC43" s="345">
        <f t="shared" si="20"/>
        <v>2.9561160769640688E-3</v>
      </c>
      <c r="AD43" s="346">
        <f t="shared" si="21"/>
        <v>8.7386222604854366E-6</v>
      </c>
      <c r="AH43" s="258">
        <f t="shared" si="22"/>
        <v>-5.9697630865680008E-2</v>
      </c>
      <c r="AI43" s="258">
        <f t="shared" si="23"/>
        <v>0.99276231086222699</v>
      </c>
      <c r="AJ43" s="258">
        <f t="shared" si="24"/>
        <v>-0.8836483644110068</v>
      </c>
      <c r="AK43" s="258">
        <f t="shared" si="25"/>
        <v>0.17185126915246471</v>
      </c>
      <c r="AL43" s="258">
        <f t="shared" si="26"/>
        <v>1.6128874583819843</v>
      </c>
      <c r="AM43" s="258">
        <f t="shared" si="27"/>
        <v>1.0430024923856911</v>
      </c>
      <c r="AN43" s="274">
        <f t="shared" si="45"/>
        <v>14.005918325954468</v>
      </c>
      <c r="AO43" s="274">
        <f t="shared" si="45"/>
        <v>14.005918325918044</v>
      </c>
      <c r="AP43" s="274">
        <f t="shared" si="45"/>
        <v>14.005918324299959</v>
      </c>
      <c r="AQ43" s="274">
        <f t="shared" si="45"/>
        <v>14.005918252418555</v>
      </c>
      <c r="AR43" s="274">
        <f t="shared" si="45"/>
        <v>14.005915059216887</v>
      </c>
      <c r="AS43" s="274">
        <f t="shared" si="45"/>
        <v>14.005773284839691</v>
      </c>
      <c r="AT43" s="274">
        <f t="shared" si="45"/>
        <v>13.999625025375773</v>
      </c>
      <c r="AU43" s="274">
        <f t="shared" si="29"/>
        <v>13.835394071804632</v>
      </c>
      <c r="AV43" s="274"/>
      <c r="AW43" s="274"/>
      <c r="AX43" s="258">
        <f t="shared" si="36"/>
        <v>-9.0650182053262224E-3</v>
      </c>
      <c r="AY43" s="258">
        <v>5500</v>
      </c>
      <c r="AZ43" s="258">
        <f t="shared" si="37"/>
        <v>-9.0650182053262224E-3</v>
      </c>
      <c r="BA43" s="258">
        <f t="shared" si="38"/>
        <v>6.6899570767588512E-2</v>
      </c>
      <c r="BB43" s="258">
        <f t="shared" si="39"/>
        <v>-7.5964588972914734E-2</v>
      </c>
      <c r="BC43" s="258">
        <f t="shared" si="40"/>
        <v>0.88907348735927738</v>
      </c>
      <c r="BD43" s="258">
        <f t="shared" si="41"/>
        <v>-0.98531035281647406</v>
      </c>
      <c r="BE43" s="258">
        <f t="shared" si="42"/>
        <v>2.2716992766274822</v>
      </c>
      <c r="BF43" s="258">
        <f t="shared" si="43"/>
        <v>2.1522880337952985</v>
      </c>
      <c r="BG43" s="258">
        <f t="shared" si="46"/>
        <v>14.698017937011807</v>
      </c>
      <c r="BH43" s="258">
        <f t="shared" si="46"/>
        <v>14.698017854196989</v>
      </c>
      <c r="BI43" s="258">
        <f t="shared" si="46"/>
        <v>14.698018759376072</v>
      </c>
      <c r="BJ43" s="258">
        <f t="shared" si="46"/>
        <v>14.698008865554501</v>
      </c>
      <c r="BK43" s="258">
        <f t="shared" si="46"/>
        <v>14.698116998909457</v>
      </c>
      <c r="BL43" s="258">
        <f t="shared" si="46"/>
        <v>14.696934156139921</v>
      </c>
      <c r="BM43" s="258">
        <f t="shared" si="46"/>
        <v>14.709754383236101</v>
      </c>
      <c r="BN43" s="258">
        <f t="shared" si="44"/>
        <v>14.552364794086323</v>
      </c>
      <c r="BQ43" s="283"/>
      <c r="BR43" s="283"/>
      <c r="BS43" s="274"/>
    </row>
    <row r="44" spans="1:71" ht="12.95" customHeight="1" x14ac:dyDescent="0.2">
      <c r="A44" s="164" t="s">
        <v>410</v>
      </c>
      <c r="B44" s="165" t="s">
        <v>111</v>
      </c>
      <c r="C44" s="164">
        <v>46207.741199999997</v>
      </c>
      <c r="D44" s="164" t="s">
        <v>260</v>
      </c>
      <c r="E44" s="258">
        <f t="shared" si="14"/>
        <v>67.988124561444437</v>
      </c>
      <c r="F44" s="342">
        <f t="shared" si="15"/>
        <v>68</v>
      </c>
      <c r="G44" s="258">
        <f t="shared" si="31"/>
        <v>-4.2176000060862862E-3</v>
      </c>
      <c r="J44" s="274">
        <f t="shared" si="32"/>
        <v>-4.2176000060862862E-3</v>
      </c>
      <c r="K44" s="274"/>
      <c r="Q44" s="343">
        <f t="shared" si="16"/>
        <v>31189.241199999997</v>
      </c>
      <c r="R44" s="258">
        <f t="shared" si="33"/>
        <v>1.7788149811339041E-5</v>
      </c>
      <c r="S44" s="263">
        <v>1</v>
      </c>
      <c r="Z44" s="258">
        <f t="shared" si="17"/>
        <v>68</v>
      </c>
      <c r="AA44" s="344">
        <f t="shared" si="18"/>
        <v>-9.9814547279371349E-3</v>
      </c>
      <c r="AB44" s="345">
        <f t="shared" si="19"/>
        <v>5.590664894206307E-2</v>
      </c>
      <c r="AC44" s="345">
        <f t="shared" si="20"/>
        <v>5.7638547218508487E-3</v>
      </c>
      <c r="AD44" s="346">
        <f t="shared" si="21"/>
        <v>3.3222021254602328E-5</v>
      </c>
      <c r="AH44" s="258">
        <f t="shared" si="22"/>
        <v>-6.0124248948149356E-2</v>
      </c>
      <c r="AI44" s="258">
        <f t="shared" si="23"/>
        <v>0.99118318966632968</v>
      </c>
      <c r="AJ44" s="258">
        <f t="shared" si="24"/>
        <v>-0.88791366302795316</v>
      </c>
      <c r="AK44" s="258">
        <f t="shared" si="25"/>
        <v>0.17177749185765867</v>
      </c>
      <c r="AL44" s="258">
        <f t="shared" si="26"/>
        <v>1.6220782494872346</v>
      </c>
      <c r="AM44" s="258">
        <f t="shared" si="27"/>
        <v>1.0526432845543983</v>
      </c>
      <c r="AN44" s="274">
        <f t="shared" si="45"/>
        <v>14.015045408234871</v>
      </c>
      <c r="AO44" s="274">
        <f t="shared" si="45"/>
        <v>14.01504540821038</v>
      </c>
      <c r="AP44" s="274">
        <f t="shared" si="45"/>
        <v>14.015045407041534</v>
      </c>
      <c r="AQ44" s="274">
        <f t="shared" si="45"/>
        <v>14.015045351257836</v>
      </c>
      <c r="AR44" s="274">
        <f t="shared" si="45"/>
        <v>14.015042688984821</v>
      </c>
      <c r="AS44" s="274">
        <f t="shared" si="45"/>
        <v>14.014915699266272</v>
      </c>
      <c r="AT44" s="274">
        <f t="shared" si="45"/>
        <v>14.009003658411487</v>
      </c>
      <c r="AU44" s="274">
        <f t="shared" si="29"/>
        <v>13.844322804551892</v>
      </c>
      <c r="AV44" s="274"/>
      <c r="AW44" s="274"/>
      <c r="AX44" s="258">
        <f t="shared" si="36"/>
        <v>-8.1678212943211148E-3</v>
      </c>
      <c r="AY44" s="258">
        <v>6000</v>
      </c>
      <c r="AZ44" s="258">
        <f t="shared" si="37"/>
        <v>-8.1678212943211148E-3</v>
      </c>
      <c r="BA44" s="258">
        <f t="shared" si="38"/>
        <v>6.7549558199376095E-2</v>
      </c>
      <c r="BB44" s="258">
        <f t="shared" si="39"/>
        <v>-7.5717379493697209E-2</v>
      </c>
      <c r="BC44" s="258">
        <f t="shared" si="40"/>
        <v>0.8822063799011538</v>
      </c>
      <c r="BD44" s="258">
        <f t="shared" si="41"/>
        <v>-0.97477515697242878</v>
      </c>
      <c r="BE44" s="258">
        <f t="shared" si="42"/>
        <v>2.3251697874273995</v>
      </c>
      <c r="BF44" s="258">
        <f t="shared" si="43"/>
        <v>2.312104411881776</v>
      </c>
      <c r="BG44" s="258">
        <f t="shared" si="46"/>
        <v>14.757495255445301</v>
      </c>
      <c r="BH44" s="258">
        <f t="shared" si="46"/>
        <v>14.757495116066151</v>
      </c>
      <c r="BI44" s="258">
        <f t="shared" si="46"/>
        <v>14.757496510050284</v>
      </c>
      <c r="BJ44" s="258">
        <f t="shared" si="46"/>
        <v>14.757482568159801</v>
      </c>
      <c r="BK44" s="258">
        <f t="shared" si="46"/>
        <v>14.757621995314283</v>
      </c>
      <c r="BL44" s="258">
        <f t="shared" si="46"/>
        <v>14.756226414087701</v>
      </c>
      <c r="BM44" s="258">
        <f t="shared" si="46"/>
        <v>14.770074872266939</v>
      </c>
      <c r="BN44" s="258">
        <f t="shared" si="44"/>
        <v>14.617538025818137</v>
      </c>
      <c r="BQ44" s="283"/>
      <c r="BR44" s="283"/>
      <c r="BS44" s="274"/>
    </row>
    <row r="45" spans="1:71" ht="12.95" customHeight="1" x14ac:dyDescent="0.2">
      <c r="A45" s="164" t="s">
        <v>410</v>
      </c>
      <c r="B45" s="165" t="s">
        <v>111</v>
      </c>
      <c r="C45" s="164">
        <v>46209.693599999999</v>
      </c>
      <c r="D45" s="164" t="s">
        <v>260</v>
      </c>
      <c r="E45" s="258">
        <f t="shared" si="14"/>
        <v>73.485470495542572</v>
      </c>
      <c r="F45" s="342">
        <f t="shared" si="15"/>
        <v>73.5</v>
      </c>
      <c r="G45" s="258">
        <f t="shared" si="31"/>
        <v>-5.1602000021375716E-3</v>
      </c>
      <c r="J45" s="274">
        <f t="shared" si="32"/>
        <v>-5.1602000021375716E-3</v>
      </c>
      <c r="K45" s="274"/>
      <c r="Q45" s="343">
        <f t="shared" si="16"/>
        <v>31191.193599999999</v>
      </c>
      <c r="R45" s="258">
        <f t="shared" si="33"/>
        <v>2.6627664062060594E-5</v>
      </c>
      <c r="S45" s="263">
        <v>1</v>
      </c>
      <c r="Z45" s="258">
        <f t="shared" si="17"/>
        <v>73.5</v>
      </c>
      <c r="AA45" s="344">
        <f t="shared" si="18"/>
        <v>-9.9895160628359486E-3</v>
      </c>
      <c r="AB45" s="345">
        <f t="shared" si="19"/>
        <v>5.4998056972348393E-2</v>
      </c>
      <c r="AC45" s="345">
        <f t="shared" si="20"/>
        <v>4.829316060698377E-3</v>
      </c>
      <c r="AD45" s="346">
        <f t="shared" si="21"/>
        <v>2.332229361411929E-5</v>
      </c>
      <c r="AH45" s="258">
        <f t="shared" si="22"/>
        <v>-6.0158256974485964E-2</v>
      </c>
      <c r="AI45" s="258">
        <f t="shared" si="23"/>
        <v>0.99105664720802289</v>
      </c>
      <c r="AJ45" s="258">
        <f t="shared" si="24"/>
        <v>-0.88825230184875259</v>
      </c>
      <c r="AK45" s="258">
        <f t="shared" si="25"/>
        <v>0.17177095008820945</v>
      </c>
      <c r="AL45" s="258">
        <f t="shared" si="26"/>
        <v>1.6228149284363063</v>
      </c>
      <c r="AM45" s="258">
        <f t="shared" si="27"/>
        <v>1.053420066704803</v>
      </c>
      <c r="AN45" s="274">
        <f t="shared" si="45"/>
        <v>14.015777609968067</v>
      </c>
      <c r="AO45" s="274">
        <f t="shared" si="45"/>
        <v>14.015777609944374</v>
      </c>
      <c r="AP45" s="274">
        <f t="shared" si="45"/>
        <v>14.015777608806781</v>
      </c>
      <c r="AQ45" s="274">
        <f t="shared" si="45"/>
        <v>14.015777554188849</v>
      </c>
      <c r="AR45" s="274">
        <f t="shared" si="45"/>
        <v>14.015774931906762</v>
      </c>
      <c r="AS45" s="274">
        <f t="shared" si="45"/>
        <v>14.015649098786323</v>
      </c>
      <c r="AT45" s="274">
        <f t="shared" si="45"/>
        <v>14.009756118429781</v>
      </c>
      <c r="AU45" s="274">
        <f t="shared" si="29"/>
        <v>13.845039710100941</v>
      </c>
      <c r="AV45" s="274"/>
      <c r="AW45" s="274"/>
      <c r="AX45" s="258">
        <f t="shared" si="36"/>
        <v>-7.1581533820657128E-3</v>
      </c>
      <c r="AY45" s="258">
        <v>6500</v>
      </c>
      <c r="AZ45" s="258">
        <f t="shared" si="37"/>
        <v>-7.1581533820657128E-3</v>
      </c>
      <c r="BA45" s="258">
        <f t="shared" si="38"/>
        <v>6.8049102993586477E-2</v>
      </c>
      <c r="BB45" s="258">
        <f t="shared" si="39"/>
        <v>-7.520725637565219E-2</v>
      </c>
      <c r="BC45" s="258">
        <f t="shared" si="40"/>
        <v>0.87577112322189299</v>
      </c>
      <c r="BD45" s="258">
        <f t="shared" si="41"/>
        <v>-0.96167335352836425</v>
      </c>
      <c r="BE45" s="258">
        <f t="shared" si="42"/>
        <v>2.3778401604392565</v>
      </c>
      <c r="BF45" s="258">
        <f t="shared" si="43"/>
        <v>2.4901023364703794</v>
      </c>
      <c r="BG45" s="258">
        <f t="shared" si="46"/>
        <v>14.816525901889559</v>
      </c>
      <c r="BH45" s="258">
        <f t="shared" si="46"/>
        <v>14.816525684349413</v>
      </c>
      <c r="BI45" s="258">
        <f t="shared" si="46"/>
        <v>14.816527697323602</v>
      </c>
      <c r="BJ45" s="258">
        <f t="shared" si="46"/>
        <v>14.816509070385843</v>
      </c>
      <c r="BK45" s="258">
        <f t="shared" si="46"/>
        <v>14.816681417252223</v>
      </c>
      <c r="BL45" s="258">
        <f t="shared" si="46"/>
        <v>14.815085360258456</v>
      </c>
      <c r="BM45" s="258">
        <f t="shared" si="46"/>
        <v>14.829747682697789</v>
      </c>
      <c r="BN45" s="258">
        <f t="shared" si="44"/>
        <v>14.682711257549952</v>
      </c>
      <c r="BQ45" s="283"/>
      <c r="BR45" s="283"/>
      <c r="BS45" s="274"/>
    </row>
    <row r="46" spans="1:71" ht="12.95" customHeight="1" x14ac:dyDescent="0.2">
      <c r="A46" s="164" t="s">
        <v>410</v>
      </c>
      <c r="B46" s="165" t="s">
        <v>111</v>
      </c>
      <c r="C46" s="164">
        <v>46210.758999999998</v>
      </c>
      <c r="D46" s="164" t="s">
        <v>260</v>
      </c>
      <c r="E46" s="258">
        <f t="shared" si="14"/>
        <v>76.485302680637631</v>
      </c>
      <c r="F46" s="342">
        <f t="shared" si="15"/>
        <v>76.5</v>
      </c>
      <c r="G46" s="258">
        <f t="shared" si="31"/>
        <v>-5.2198000048520043E-3</v>
      </c>
      <c r="J46" s="274">
        <f t="shared" si="32"/>
        <v>-5.2198000048520043E-3</v>
      </c>
      <c r="K46" s="274"/>
      <c r="Q46" s="343">
        <f t="shared" si="16"/>
        <v>31192.258999999998</v>
      </c>
      <c r="R46" s="258">
        <f t="shared" si="33"/>
        <v>2.7246312090652986E-5</v>
      </c>
      <c r="S46" s="263">
        <v>1</v>
      </c>
      <c r="Z46" s="258">
        <f t="shared" si="17"/>
        <v>76.5</v>
      </c>
      <c r="AA46" s="344">
        <f t="shared" si="18"/>
        <v>-9.9939054064116517E-3</v>
      </c>
      <c r="AB46" s="345">
        <f t="shared" si="19"/>
        <v>5.4956991381419386E-2</v>
      </c>
      <c r="AC46" s="345">
        <f t="shared" si="20"/>
        <v>4.7741054015596474E-3</v>
      </c>
      <c r="AD46" s="346">
        <f t="shared" si="21"/>
        <v>2.2792082385201002E-5</v>
      </c>
      <c r="AH46" s="258">
        <f t="shared" si="22"/>
        <v>-6.017679138627139E-2</v>
      </c>
      <c r="AI46" s="258">
        <f t="shared" si="23"/>
        <v>0.99098763970721393</v>
      </c>
      <c r="AJ46" s="258">
        <f t="shared" si="24"/>
        <v>-0.88843677437869173</v>
      </c>
      <c r="AK46" s="258">
        <f t="shared" si="25"/>
        <v>0.17176734327374607</v>
      </c>
      <c r="AL46" s="258">
        <f t="shared" si="26"/>
        <v>1.6232166740420459</v>
      </c>
      <c r="AM46" s="258">
        <f t="shared" si="27"/>
        <v>1.0538439365170378</v>
      </c>
      <c r="AN46" s="274">
        <f t="shared" si="45"/>
        <v>14.016176953332991</v>
      </c>
      <c r="AO46" s="274">
        <f t="shared" si="45"/>
        <v>14.016176953309722</v>
      </c>
      <c r="AP46" s="274">
        <f t="shared" si="45"/>
        <v>14.016176952188898</v>
      </c>
      <c r="AQ46" s="274">
        <f t="shared" si="45"/>
        <v>14.01617689819925</v>
      </c>
      <c r="AR46" s="274">
        <f t="shared" si="45"/>
        <v>14.016174297568194</v>
      </c>
      <c r="AS46" s="274">
        <f t="shared" si="45"/>
        <v>14.016049093396418</v>
      </c>
      <c r="AT46" s="274">
        <f t="shared" si="45"/>
        <v>14.010166515486496</v>
      </c>
      <c r="AU46" s="274">
        <f t="shared" si="29"/>
        <v>13.845430749491332</v>
      </c>
      <c r="AV46" s="274"/>
      <c r="AW46" s="274"/>
      <c r="AX46" s="258">
        <f t="shared" si="36"/>
        <v>-6.0433152420316244E-3</v>
      </c>
      <c r="AY46" s="258">
        <v>7000</v>
      </c>
      <c r="AZ46" s="258">
        <f t="shared" si="37"/>
        <v>-6.0433152420316244E-3</v>
      </c>
      <c r="BA46" s="258">
        <f t="shared" si="38"/>
        <v>6.8398205150219687E-2</v>
      </c>
      <c r="BB46" s="258">
        <f t="shared" si="39"/>
        <v>-7.4441520392251312E-2</v>
      </c>
      <c r="BC46" s="258">
        <f t="shared" si="40"/>
        <v>0.86976385731080486</v>
      </c>
      <c r="BD46" s="258">
        <f t="shared" si="41"/>
        <v>-0.94614510889509762</v>
      </c>
      <c r="BE46" s="258">
        <f t="shared" si="42"/>
        <v>2.4297675837864747</v>
      </c>
      <c r="BF46" s="258">
        <f t="shared" si="43"/>
        <v>2.6900274324411786</v>
      </c>
      <c r="BG46" s="258">
        <f t="shared" si="46"/>
        <v>14.875138753901402</v>
      </c>
      <c r="BH46" s="258">
        <f t="shared" si="46"/>
        <v>14.875138435553843</v>
      </c>
      <c r="BI46" s="258">
        <f t="shared" si="46"/>
        <v>14.875141186516624</v>
      </c>
      <c r="BJ46" s="258">
        <f t="shared" si="46"/>
        <v>14.875117414122363</v>
      </c>
      <c r="BK46" s="258">
        <f t="shared" si="46"/>
        <v>14.875322822317083</v>
      </c>
      <c r="BL46" s="258">
        <f t="shared" si="46"/>
        <v>14.873546433512026</v>
      </c>
      <c r="BM46" s="258">
        <f t="shared" si="46"/>
        <v>14.888796169575317</v>
      </c>
      <c r="BN46" s="258">
        <f t="shared" si="44"/>
        <v>14.747884489281766</v>
      </c>
      <c r="BQ46" s="283"/>
      <c r="BR46" s="283"/>
      <c r="BS46" s="274"/>
    </row>
    <row r="47" spans="1:71" ht="12.95" customHeight="1" x14ac:dyDescent="0.2">
      <c r="A47" s="164" t="s">
        <v>410</v>
      </c>
      <c r="B47" s="165" t="s">
        <v>111</v>
      </c>
      <c r="C47" s="164">
        <v>46212.713499999998</v>
      </c>
      <c r="D47" s="164" t="s">
        <v>260</v>
      </c>
      <c r="E47" s="258">
        <f t="shared" si="14"/>
        <v>81.988561555961923</v>
      </c>
      <c r="F47" s="342">
        <f t="shared" si="15"/>
        <v>82</v>
      </c>
      <c r="G47" s="258">
        <f t="shared" si="31"/>
        <v>-4.0624000030220486E-3</v>
      </c>
      <c r="J47" s="274">
        <f t="shared" si="32"/>
        <v>-4.0624000030220486E-3</v>
      </c>
      <c r="K47" s="274"/>
      <c r="Q47" s="343">
        <f t="shared" si="16"/>
        <v>31194.213499999998</v>
      </c>
      <c r="R47" s="258">
        <f t="shared" si="33"/>
        <v>1.6503093784553539E-5</v>
      </c>
      <c r="S47" s="263">
        <v>1</v>
      </c>
      <c r="Z47" s="258">
        <f t="shared" si="17"/>
        <v>82</v>
      </c>
      <c r="AA47" s="344">
        <f t="shared" si="18"/>
        <v>-1.0001938328282417E-2</v>
      </c>
      <c r="AB47" s="345">
        <f t="shared" si="19"/>
        <v>5.6148342863784673E-2</v>
      </c>
      <c r="AC47" s="345">
        <f t="shared" si="20"/>
        <v>5.9395383252603684E-3</v>
      </c>
      <c r="AD47" s="346">
        <f t="shared" si="21"/>
        <v>3.5278115517236744E-5</v>
      </c>
      <c r="AH47" s="258">
        <f t="shared" si="22"/>
        <v>-6.0210742866806721E-2</v>
      </c>
      <c r="AI47" s="258">
        <f t="shared" si="23"/>
        <v>0.99086115469618052</v>
      </c>
      <c r="AJ47" s="258">
        <f t="shared" si="24"/>
        <v>-0.8887745349799232</v>
      </c>
      <c r="AK47" s="258">
        <f t="shared" si="25"/>
        <v>0.17176066010551067</v>
      </c>
      <c r="AL47" s="258">
        <f t="shared" si="26"/>
        <v>1.6239530623659877</v>
      </c>
      <c r="AM47" s="258">
        <f t="shared" si="27"/>
        <v>1.0546213440285894</v>
      </c>
      <c r="AN47" s="274">
        <f t="shared" si="45"/>
        <v>14.016909010622522</v>
      </c>
      <c r="AO47" s="274">
        <f t="shared" si="45"/>
        <v>14.016909010600019</v>
      </c>
      <c r="AP47" s="274">
        <f t="shared" si="45"/>
        <v>14.016909009509426</v>
      </c>
      <c r="AQ47" s="274">
        <f t="shared" si="45"/>
        <v>14.01690895665784</v>
      </c>
      <c r="AR47" s="274">
        <f t="shared" si="45"/>
        <v>14.016906395424011</v>
      </c>
      <c r="AS47" s="274">
        <f t="shared" si="45"/>
        <v>14.016782340795078</v>
      </c>
      <c r="AT47" s="274">
        <f t="shared" si="45"/>
        <v>14.010918844664205</v>
      </c>
      <c r="AU47" s="274">
        <f t="shared" si="29"/>
        <v>13.846147655040381</v>
      </c>
      <c r="AV47" s="274"/>
      <c r="AW47" s="274"/>
      <c r="AX47" s="258">
        <f t="shared" si="36"/>
        <v>-4.8308698177403908E-3</v>
      </c>
      <c r="AY47" s="258">
        <v>7500</v>
      </c>
      <c r="AZ47" s="258">
        <f t="shared" si="37"/>
        <v>-4.8308698177403908E-3</v>
      </c>
      <c r="BA47" s="258">
        <f t="shared" si="38"/>
        <v>6.8596864669275684E-2</v>
      </c>
      <c r="BB47" s="258">
        <f t="shared" si="39"/>
        <v>-7.3427734487016075E-2</v>
      </c>
      <c r="BC47" s="258">
        <f t="shared" si="40"/>
        <v>0.86418019751573016</v>
      </c>
      <c r="BD47" s="258">
        <f t="shared" si="41"/>
        <v>-0.92832195628052705</v>
      </c>
      <c r="BE47" s="258">
        <f t="shared" si="42"/>
        <v>2.4810076617249028</v>
      </c>
      <c r="BF47" s="258">
        <f t="shared" si="43"/>
        <v>2.9167128605833366</v>
      </c>
      <c r="BG47" s="258">
        <f t="shared" si="46"/>
        <v>14.933362410672162</v>
      </c>
      <c r="BH47" s="258">
        <f t="shared" si="46"/>
        <v>14.933361970345025</v>
      </c>
      <c r="BI47" s="258">
        <f t="shared" si="46"/>
        <v>14.933365552244279</v>
      </c>
      <c r="BJ47" s="258">
        <f t="shared" si="46"/>
        <v>14.933336414447384</v>
      </c>
      <c r="BK47" s="258">
        <f t="shared" si="46"/>
        <v>14.93357341856334</v>
      </c>
      <c r="BL47" s="258">
        <f t="shared" si="46"/>
        <v>14.931644050835585</v>
      </c>
      <c r="BM47" s="258">
        <f t="shared" si="46"/>
        <v>14.947246338853265</v>
      </c>
      <c r="BN47" s="258">
        <f t="shared" si="44"/>
        <v>14.81305772101358</v>
      </c>
      <c r="BQ47" s="283"/>
      <c r="BR47" s="283"/>
      <c r="BS47" s="274"/>
    </row>
    <row r="48" spans="1:71" ht="12.95" customHeight="1" x14ac:dyDescent="0.2">
      <c r="A48" s="164" t="s">
        <v>410</v>
      </c>
      <c r="B48" s="165" t="s">
        <v>111</v>
      </c>
      <c r="C48" s="164">
        <v>46229.403700000003</v>
      </c>
      <c r="D48" s="164" t="s">
        <v>260</v>
      </c>
      <c r="E48" s="258">
        <f t="shared" si="14"/>
        <v>128.9829290570982</v>
      </c>
      <c r="F48" s="342">
        <f t="shared" si="15"/>
        <v>129</v>
      </c>
      <c r="G48" s="258">
        <f t="shared" si="31"/>
        <v>-6.062799999199342E-3</v>
      </c>
      <c r="J48" s="274">
        <f t="shared" si="32"/>
        <v>-6.062799999199342E-3</v>
      </c>
      <c r="K48" s="274"/>
      <c r="Q48" s="343">
        <f t="shared" si="16"/>
        <v>31210.903700000003</v>
      </c>
      <c r="R48" s="258">
        <f t="shared" si="33"/>
        <v>3.6757543830291544E-5</v>
      </c>
      <c r="S48" s="263">
        <v>1</v>
      </c>
      <c r="Z48" s="258">
        <f t="shared" si="17"/>
        <v>129</v>
      </c>
      <c r="AA48" s="344">
        <f t="shared" si="18"/>
        <v>-1.0069832767878657E-2</v>
      </c>
      <c r="AB48" s="345">
        <f t="shared" si="19"/>
        <v>5.4436580737738882E-2</v>
      </c>
      <c r="AC48" s="345">
        <f t="shared" si="20"/>
        <v>4.0070327686793153E-3</v>
      </c>
      <c r="AD48" s="346">
        <f t="shared" si="21"/>
        <v>1.6056311609269821E-5</v>
      </c>
      <c r="AH48" s="258">
        <f t="shared" si="22"/>
        <v>-6.0499380736938224E-2</v>
      </c>
      <c r="AI48" s="258">
        <f t="shared" si="23"/>
        <v>0.98978180671865579</v>
      </c>
      <c r="AJ48" s="258">
        <f t="shared" si="24"/>
        <v>-0.89163771070670383</v>
      </c>
      <c r="AK48" s="258">
        <f t="shared" si="25"/>
        <v>0.17169982929354649</v>
      </c>
      <c r="AL48" s="258">
        <f t="shared" si="26"/>
        <v>1.6302381778755841</v>
      </c>
      <c r="AM48" s="258">
        <f t="shared" si="27"/>
        <v>1.0612812309655864</v>
      </c>
      <c r="AN48" s="274">
        <f t="shared" si="45"/>
        <v>14.023160965249279</v>
      </c>
      <c r="AO48" s="274">
        <f t="shared" si="45"/>
        <v>14.023160965232497</v>
      </c>
      <c r="AP48" s="274">
        <f t="shared" si="45"/>
        <v>14.02316096437487</v>
      </c>
      <c r="AQ48" s="274">
        <f t="shared" si="45"/>
        <v>14.023160920544621</v>
      </c>
      <c r="AR48" s="274">
        <f t="shared" si="45"/>
        <v>14.023158680557382</v>
      </c>
      <c r="AS48" s="274">
        <f t="shared" si="45"/>
        <v>14.02304426213569</v>
      </c>
      <c r="AT48" s="274">
        <f t="shared" si="45"/>
        <v>14.01734438372222</v>
      </c>
      <c r="AU48" s="274">
        <f t="shared" si="29"/>
        <v>13.852273938823172</v>
      </c>
      <c r="AV48" s="274"/>
      <c r="AW48" s="274"/>
      <c r="AX48" s="258">
        <f t="shared" si="36"/>
        <v>-3.5286024148784012E-3</v>
      </c>
      <c r="AY48" s="258">
        <v>8000</v>
      </c>
      <c r="AZ48" s="258">
        <f t="shared" si="37"/>
        <v>-3.5286024148784012E-3</v>
      </c>
      <c r="BA48" s="258">
        <f t="shared" si="38"/>
        <v>6.8645081550754508E-2</v>
      </c>
      <c r="BB48" s="258">
        <f t="shared" si="39"/>
        <v>-7.2173683965632909E-2</v>
      </c>
      <c r="BC48" s="258">
        <f t="shared" si="40"/>
        <v>0.85901543168525962</v>
      </c>
      <c r="BD48" s="258">
        <f t="shared" si="41"/>
        <v>-0.90832704649638796</v>
      </c>
      <c r="BE48" s="258">
        <f t="shared" si="42"/>
        <v>2.5316144525452402</v>
      </c>
      <c r="BF48" s="258">
        <f t="shared" si="43"/>
        <v>3.1765065898739064</v>
      </c>
      <c r="BG48" s="258">
        <f t="shared" si="46"/>
        <v>14.991225164480664</v>
      </c>
      <c r="BH48" s="258">
        <f t="shared" si="46"/>
        <v>14.99122458540603</v>
      </c>
      <c r="BI48" s="258">
        <f t="shared" si="46"/>
        <v>14.991229050723284</v>
      </c>
      <c r="BJ48" s="258">
        <f t="shared" si="46"/>
        <v>14.991194617651393</v>
      </c>
      <c r="BK48" s="258">
        <f t="shared" si="46"/>
        <v>14.991460112137485</v>
      </c>
      <c r="BL48" s="258">
        <f t="shared" si="46"/>
        <v>14.989411437765005</v>
      </c>
      <c r="BM48" s="258">
        <f t="shared" si="46"/>
        <v>15.005126736969949</v>
      </c>
      <c r="BN48" s="258">
        <f t="shared" si="44"/>
        <v>14.878230952745396</v>
      </c>
      <c r="BQ48" s="283"/>
      <c r="BR48" s="283"/>
      <c r="BS48" s="274"/>
    </row>
    <row r="49" spans="1:71" ht="12.95" customHeight="1" x14ac:dyDescent="0.2">
      <c r="A49" s="164" t="s">
        <v>410</v>
      </c>
      <c r="B49" s="165" t="s">
        <v>111</v>
      </c>
      <c r="C49" s="164">
        <v>46231.357600000003</v>
      </c>
      <c r="D49" s="164" t="s">
        <v>260</v>
      </c>
      <c r="E49" s="258">
        <f t="shared" si="14"/>
        <v>134.4844985206436</v>
      </c>
      <c r="F49" s="342">
        <f t="shared" si="15"/>
        <v>134.5</v>
      </c>
      <c r="G49" s="258">
        <f t="shared" si="31"/>
        <v>-5.5053999967640266E-3</v>
      </c>
      <c r="J49" s="274">
        <f t="shared" si="32"/>
        <v>-5.5053999967640266E-3</v>
      </c>
      <c r="K49" s="274"/>
      <c r="Q49" s="343">
        <f t="shared" si="16"/>
        <v>31212.857600000003</v>
      </c>
      <c r="R49" s="258">
        <f t="shared" si="33"/>
        <v>3.0309429124369344E-5</v>
      </c>
      <c r="S49" s="263">
        <v>1</v>
      </c>
      <c r="Z49" s="258">
        <f t="shared" si="17"/>
        <v>134.5</v>
      </c>
      <c r="AA49" s="344">
        <f t="shared" si="18"/>
        <v>-1.0077689959493104E-2</v>
      </c>
      <c r="AB49" s="345">
        <f t="shared" si="19"/>
        <v>5.5027582729206811E-2</v>
      </c>
      <c r="AC49" s="345">
        <f t="shared" si="20"/>
        <v>4.5722899627290772E-3</v>
      </c>
      <c r="AD49" s="346">
        <f t="shared" si="21"/>
        <v>2.0905835503273067E-5</v>
      </c>
      <c r="AH49" s="258">
        <f t="shared" si="22"/>
        <v>-6.0532982725970838E-2</v>
      </c>
      <c r="AI49" s="258">
        <f t="shared" si="23"/>
        <v>0.98965567922309594</v>
      </c>
      <c r="AJ49" s="258">
        <f t="shared" si="24"/>
        <v>-0.89197005881255476</v>
      </c>
      <c r="AK49" s="258">
        <f t="shared" si="25"/>
        <v>0.17169227670758058</v>
      </c>
      <c r="AL49" s="258">
        <f t="shared" si="26"/>
        <v>1.6309727753673946</v>
      </c>
      <c r="AM49" s="258">
        <f t="shared" si="27"/>
        <v>1.062062529436683</v>
      </c>
      <c r="AN49" s="274">
        <f t="shared" si="45"/>
        <v>14.023892131847241</v>
      </c>
      <c r="AO49" s="274">
        <f t="shared" si="45"/>
        <v>14.023892131831042</v>
      </c>
      <c r="AP49" s="274">
        <f t="shared" si="45"/>
        <v>14.023892130997874</v>
      </c>
      <c r="AQ49" s="274">
        <f t="shared" si="45"/>
        <v>14.023892088143848</v>
      </c>
      <c r="AR49" s="274">
        <f t="shared" si="45"/>
        <v>14.023889883971812</v>
      </c>
      <c r="AS49" s="274">
        <f t="shared" si="45"/>
        <v>14.023776571186117</v>
      </c>
      <c r="AT49" s="274">
        <f t="shared" si="45"/>
        <v>14.018095903809327</v>
      </c>
      <c r="AU49" s="274">
        <f t="shared" si="29"/>
        <v>13.852990844372222</v>
      </c>
      <c r="AV49" s="274"/>
      <c r="AW49" s="274"/>
      <c r="AX49" s="258">
        <f t="shared" si="36"/>
        <v>-2.1444879661179916E-3</v>
      </c>
      <c r="AY49" s="258">
        <v>8500</v>
      </c>
      <c r="AZ49" s="258">
        <f t="shared" si="37"/>
        <v>-2.1444879661179916E-3</v>
      </c>
      <c r="BA49" s="258">
        <f t="shared" si="38"/>
        <v>6.8542855794656146E-2</v>
      </c>
      <c r="BB49" s="258">
        <f t="shared" si="39"/>
        <v>-7.0687343760774138E-2</v>
      </c>
      <c r="BC49" s="258">
        <f t="shared" si="40"/>
        <v>0.85426468604434258</v>
      </c>
      <c r="BD49" s="258">
        <f t="shared" si="41"/>
        <v>-0.88627547789863448</v>
      </c>
      <c r="BE49" s="258">
        <f t="shared" si="42"/>
        <v>2.5816405267186937</v>
      </c>
      <c r="BF49" s="258">
        <f t="shared" si="43"/>
        <v>3.4779171896339811</v>
      </c>
      <c r="BG49" s="258">
        <f t="shared" si="46"/>
        <v>15.048754984357855</v>
      </c>
      <c r="BH49" s="258">
        <f t="shared" si="46"/>
        <v>15.048754257154636</v>
      </c>
      <c r="BI49" s="258">
        <f t="shared" si="46"/>
        <v>15.048759605606737</v>
      </c>
      <c r="BJ49" s="258">
        <f t="shared" si="46"/>
        <v>15.048720268161793</v>
      </c>
      <c r="BK49" s="258">
        <f t="shared" si="46"/>
        <v>15.049009563965818</v>
      </c>
      <c r="BL49" s="258">
        <f t="shared" si="46"/>
        <v>15.046880503611899</v>
      </c>
      <c r="BM49" s="258">
        <f t="shared" si="46"/>
        <v>15.062468329638738</v>
      </c>
      <c r="BN49" s="258">
        <f t="shared" si="44"/>
        <v>14.94340418447721</v>
      </c>
      <c r="BQ49" s="283"/>
      <c r="BR49" s="283"/>
      <c r="BS49" s="274"/>
    </row>
    <row r="50" spans="1:71" ht="12.95" customHeight="1" x14ac:dyDescent="0.2">
      <c r="A50" s="164" t="s">
        <v>410</v>
      </c>
      <c r="B50" s="165" t="s">
        <v>111</v>
      </c>
      <c r="C50" s="164">
        <v>46232.422100000003</v>
      </c>
      <c r="D50" s="164" t="s">
        <v>260</v>
      </c>
      <c r="E50" s="258">
        <f t="shared" si="14"/>
        <v>137.4817965880703</v>
      </c>
      <c r="F50" s="342">
        <f t="shared" si="15"/>
        <v>137.5</v>
      </c>
      <c r="G50" s="258">
        <f t="shared" si="31"/>
        <v>-6.4649999985704198E-3</v>
      </c>
      <c r="J50" s="274">
        <f t="shared" si="32"/>
        <v>-6.4649999985704198E-3</v>
      </c>
      <c r="K50" s="274"/>
      <c r="Q50" s="343">
        <f t="shared" si="16"/>
        <v>31213.922100000003</v>
      </c>
      <c r="R50" s="258">
        <f t="shared" si="33"/>
        <v>4.1796224981515532E-5</v>
      </c>
      <c r="S50" s="263">
        <v>1</v>
      </c>
      <c r="Z50" s="258">
        <f t="shared" si="17"/>
        <v>137.5</v>
      </c>
      <c r="AA50" s="344">
        <f t="shared" si="18"/>
        <v>-1.0081967931373621E-2</v>
      </c>
      <c r="AB50" s="345">
        <f t="shared" si="19"/>
        <v>5.4086295643479963E-2</v>
      </c>
      <c r="AC50" s="345">
        <f t="shared" si="20"/>
        <v>3.6169679328032014E-3</v>
      </c>
      <c r="AD50" s="346">
        <f t="shared" si="21"/>
        <v>1.3082457026926664E-5</v>
      </c>
      <c r="AH50" s="258">
        <f t="shared" si="22"/>
        <v>-6.0551295642050383E-2</v>
      </c>
      <c r="AI50" s="258">
        <f t="shared" si="23"/>
        <v>0.98958689830263058</v>
      </c>
      <c r="AJ50" s="258">
        <f t="shared" si="24"/>
        <v>-0.89215110108772677</v>
      </c>
      <c r="AK50" s="258">
        <f t="shared" si="25"/>
        <v>0.17168811888540264</v>
      </c>
      <c r="AL50" s="258">
        <f t="shared" si="26"/>
        <v>1.6313733860046253</v>
      </c>
      <c r="AM50" s="258">
        <f t="shared" si="27"/>
        <v>1.0624888652139042</v>
      </c>
      <c r="AN50" s="274">
        <f t="shared" si="45"/>
        <v>14.02429091072222</v>
      </c>
      <c r="AO50" s="274">
        <f t="shared" si="45"/>
        <v>14.024290910706332</v>
      </c>
      <c r="AP50" s="274">
        <f t="shared" si="45"/>
        <v>14.024290909886268</v>
      </c>
      <c r="AQ50" s="274">
        <f t="shared" si="45"/>
        <v>14.024290867557955</v>
      </c>
      <c r="AR50" s="274">
        <f t="shared" si="45"/>
        <v>14.024288682766812</v>
      </c>
      <c r="AS50" s="274">
        <f t="shared" si="45"/>
        <v>14.024175971103318</v>
      </c>
      <c r="AT50" s="274">
        <f t="shared" si="45"/>
        <v>14.018505788092083</v>
      </c>
      <c r="AU50" s="274">
        <f t="shared" si="29"/>
        <v>13.853381883762614</v>
      </c>
      <c r="AV50" s="274"/>
      <c r="AW50" s="274"/>
      <c r="AX50" s="258">
        <f t="shared" si="36"/>
        <v>-6.8666457240643131E-4</v>
      </c>
      <c r="AY50" s="258">
        <v>9000</v>
      </c>
      <c r="AZ50" s="258">
        <f t="shared" si="37"/>
        <v>-6.8666457240643131E-4</v>
      </c>
      <c r="BA50" s="258">
        <f t="shared" si="38"/>
        <v>6.8290187400980584E-2</v>
      </c>
      <c r="BB50" s="258">
        <f t="shared" si="39"/>
        <v>-6.8976851973387016E-2</v>
      </c>
      <c r="BC50" s="258">
        <f t="shared" si="40"/>
        <v>0.84992306411778118</v>
      </c>
      <c r="BD50" s="258">
        <f t="shared" si="41"/>
        <v>-0.86227468335670254</v>
      </c>
      <c r="BE50" s="258">
        <f t="shared" si="42"/>
        <v>2.6311370409156569</v>
      </c>
      <c r="BF50" s="258">
        <f t="shared" si="43"/>
        <v>3.8326206829651093</v>
      </c>
      <c r="BG50" s="258">
        <f t="shared" si="46"/>
        <v>15.105979510031004</v>
      </c>
      <c r="BH50" s="258">
        <f t="shared" si="46"/>
        <v>15.105978635342064</v>
      </c>
      <c r="BI50" s="258">
        <f t="shared" si="46"/>
        <v>15.105984805204537</v>
      </c>
      <c r="BJ50" s="258">
        <f t="shared" si="46"/>
        <v>15.105941283799767</v>
      </c>
      <c r="BK50" s="258">
        <f t="shared" si="46"/>
        <v>15.106248250332067</v>
      </c>
      <c r="BL50" s="258">
        <f t="shared" si="46"/>
        <v>15.104081759437925</v>
      </c>
      <c r="BM50" s="258">
        <f t="shared" si="46"/>
        <v>15.119304370366194</v>
      </c>
      <c r="BN50" s="258">
        <f t="shared" si="44"/>
        <v>15.008577416209024</v>
      </c>
      <c r="BQ50" s="283"/>
      <c r="BR50" s="283"/>
      <c r="BS50" s="274"/>
    </row>
    <row r="51" spans="1:71" ht="12.95" customHeight="1" x14ac:dyDescent="0.2">
      <c r="A51" s="164" t="s">
        <v>410</v>
      </c>
      <c r="B51" s="165" t="s">
        <v>111</v>
      </c>
      <c r="C51" s="164">
        <v>46233.4899</v>
      </c>
      <c r="D51" s="164" t="s">
        <v>260</v>
      </c>
      <c r="E51" s="258">
        <f t="shared" si="14"/>
        <v>140.48838642028096</v>
      </c>
      <c r="F51" s="342">
        <f t="shared" si="15"/>
        <v>140.5</v>
      </c>
      <c r="G51" s="258">
        <f t="shared" si="31"/>
        <v>-4.1246000037062913E-3</v>
      </c>
      <c r="J51" s="274">
        <f t="shared" si="32"/>
        <v>-4.1246000037062913E-3</v>
      </c>
      <c r="K51" s="274"/>
      <c r="Q51" s="343">
        <f t="shared" si="16"/>
        <v>31214.9899</v>
      </c>
      <c r="R51" s="258">
        <f t="shared" si="33"/>
        <v>1.7012325190573938E-5</v>
      </c>
      <c r="S51" s="263">
        <v>1</v>
      </c>
      <c r="Z51" s="258">
        <f t="shared" si="17"/>
        <v>140.5</v>
      </c>
      <c r="AA51" s="344">
        <f t="shared" si="18"/>
        <v>-1.0086240418362695E-2</v>
      </c>
      <c r="AB51" s="345">
        <f t="shared" si="19"/>
        <v>5.6444997653597236E-2</v>
      </c>
      <c r="AC51" s="345">
        <f t="shared" si="20"/>
        <v>5.9616404146564037E-3</v>
      </c>
      <c r="AD51" s="346">
        <f t="shared" si="21"/>
        <v>3.5541156433664576E-5</v>
      </c>
      <c r="AH51" s="258">
        <f t="shared" si="22"/>
        <v>-6.0569597657303527E-2</v>
      </c>
      <c r="AI51" s="258">
        <f t="shared" si="23"/>
        <v>0.98951812861275046</v>
      </c>
      <c r="AJ51" s="258">
        <f t="shared" si="24"/>
        <v>-0.89233197504964945</v>
      </c>
      <c r="AK51" s="258">
        <f t="shared" si="25"/>
        <v>0.17168393409282381</v>
      </c>
      <c r="AL51" s="258">
        <f t="shared" si="26"/>
        <v>1.6317739409616414</v>
      </c>
      <c r="AM51" s="258">
        <f t="shared" si="27"/>
        <v>1.0629153232036119</v>
      </c>
      <c r="AN51" s="274">
        <f t="shared" ref="AN51:AT60" si="47">$AU51+$AB$7*SIN(AO51)</f>
        <v>14.024689661883425</v>
      </c>
      <c r="AO51" s="274">
        <f t="shared" si="47"/>
        <v>14.024689661867843</v>
      </c>
      <c r="AP51" s="274">
        <f t="shared" si="47"/>
        <v>14.024689661060721</v>
      </c>
      <c r="AQ51" s="274">
        <f t="shared" si="47"/>
        <v>14.024689619253374</v>
      </c>
      <c r="AR51" s="274">
        <f t="shared" si="47"/>
        <v>14.024687453734282</v>
      </c>
      <c r="AS51" s="274">
        <f t="shared" si="47"/>
        <v>14.024575341813868</v>
      </c>
      <c r="AT51" s="274">
        <f t="shared" si="47"/>
        <v>14.018915647125443</v>
      </c>
      <c r="AU51" s="274">
        <f t="shared" si="29"/>
        <v>13.853772923153004</v>
      </c>
      <c r="AV51" s="274"/>
      <c r="AW51" s="274"/>
      <c r="AX51" s="258">
        <f t="shared" si="36"/>
        <v>8.3658739434830376E-4</v>
      </c>
      <c r="AY51" s="258">
        <v>9500</v>
      </c>
      <c r="AZ51" s="258">
        <f t="shared" si="37"/>
        <v>8.3658739434830376E-4</v>
      </c>
      <c r="BA51" s="258">
        <f t="shared" si="38"/>
        <v>6.788707636972785E-2</v>
      </c>
      <c r="BB51" s="258">
        <f t="shared" si="39"/>
        <v>-6.7050488975379546E-2</v>
      </c>
      <c r="BC51" s="258">
        <f t="shared" si="40"/>
        <v>0.84598576254747071</v>
      </c>
      <c r="BD51" s="258">
        <f t="shared" si="41"/>
        <v>-0.83642485693927171</v>
      </c>
      <c r="BE51" s="258">
        <f t="shared" si="42"/>
        <v>2.680153824325699</v>
      </c>
      <c r="BF51" s="258">
        <f t="shared" si="43"/>
        <v>4.2570881862301118</v>
      </c>
      <c r="BG51" s="258">
        <f t="shared" si="46"/>
        <v>15.162926054479312</v>
      </c>
      <c r="BH51" s="258">
        <f t="shared" si="46"/>
        <v>15.162925044876218</v>
      </c>
      <c r="BI51" s="258">
        <f t="shared" si="46"/>
        <v>15.162931909101005</v>
      </c>
      <c r="BJ51" s="258">
        <f t="shared" si="46"/>
        <v>15.162885239126638</v>
      </c>
      <c r="BK51" s="258">
        <f t="shared" si="46"/>
        <v>15.163202523004864</v>
      </c>
      <c r="BL51" s="258">
        <f t="shared" si="46"/>
        <v>15.161044276274575</v>
      </c>
      <c r="BM51" s="258">
        <f t="shared" si="46"/>
        <v>15.175670259256115</v>
      </c>
      <c r="BN51" s="258">
        <f t="shared" si="44"/>
        <v>15.073750647940839</v>
      </c>
      <c r="BQ51" s="283"/>
      <c r="BR51" s="283"/>
      <c r="BS51" s="274"/>
    </row>
    <row r="52" spans="1:71" ht="12.95" customHeight="1" x14ac:dyDescent="0.2">
      <c r="A52" s="164" t="s">
        <v>410</v>
      </c>
      <c r="B52" s="165" t="s">
        <v>111</v>
      </c>
      <c r="C52" s="164">
        <v>47241.582799999996</v>
      </c>
      <c r="D52" s="164" t="s">
        <v>260</v>
      </c>
      <c r="E52" s="258">
        <f t="shared" si="14"/>
        <v>2978.9617550960975</v>
      </c>
      <c r="F52" s="342">
        <f t="shared" si="15"/>
        <v>2979</v>
      </c>
      <c r="G52" s="258">
        <f t="shared" si="31"/>
        <v>-1.3582800005679019E-2</v>
      </c>
      <c r="J52" s="274">
        <f t="shared" si="32"/>
        <v>-1.3582800005679019E-2</v>
      </c>
      <c r="K52" s="274"/>
      <c r="Q52" s="343">
        <f t="shared" si="16"/>
        <v>32223.082799999996</v>
      </c>
      <c r="R52" s="258">
        <f t="shared" si="33"/>
        <v>1.8449245599427396E-4</v>
      </c>
      <c r="S52" s="263">
        <v>1</v>
      </c>
      <c r="Z52" s="258">
        <f t="shared" si="17"/>
        <v>2979</v>
      </c>
      <c r="AA52" s="344">
        <f t="shared" si="18"/>
        <v>-1.164037941171521E-2</v>
      </c>
      <c r="AB52" s="345">
        <f t="shared" si="19"/>
        <v>5.9388389039207234E-2</v>
      </c>
      <c r="AC52" s="345">
        <f t="shared" si="20"/>
        <v>-1.942420593963809E-3</v>
      </c>
      <c r="AD52" s="346">
        <f t="shared" si="21"/>
        <v>3.7729977638547166E-6</v>
      </c>
      <c r="AH52" s="258">
        <f t="shared" si="22"/>
        <v>-7.2971189044886253E-2</v>
      </c>
      <c r="AI52" s="258">
        <f t="shared" si="23"/>
        <v>0.93034150626287104</v>
      </c>
      <c r="AJ52" s="258">
        <f t="shared" si="24"/>
        <v>-0.99369777473578846</v>
      </c>
      <c r="AK52" s="258">
        <f t="shared" si="25"/>
        <v>0.15726708843124892</v>
      </c>
      <c r="AL52" s="258">
        <f t="shared" si="26"/>
        <v>1.9877562755047482</v>
      </c>
      <c r="AM52" s="258">
        <f t="shared" si="27"/>
        <v>1.536634963205707</v>
      </c>
      <c r="AN52" s="274">
        <f t="shared" si="47"/>
        <v>14.390284328793543</v>
      </c>
      <c r="AO52" s="274">
        <f t="shared" si="47"/>
        <v>14.390284328038891</v>
      </c>
      <c r="AP52" s="274">
        <f t="shared" si="47"/>
        <v>14.390284345558884</v>
      </c>
      <c r="AQ52" s="274">
        <f t="shared" si="47"/>
        <v>14.390283938814029</v>
      </c>
      <c r="AR52" s="274">
        <f t="shared" si="47"/>
        <v>14.390293381653754</v>
      </c>
      <c r="AS52" s="274">
        <f t="shared" si="47"/>
        <v>14.390074071173663</v>
      </c>
      <c r="AT52" s="274">
        <f t="shared" si="47"/>
        <v>14.395120482912368</v>
      </c>
      <c r="AU52" s="274">
        <f t="shared" si="29"/>
        <v>14.223761359694516</v>
      </c>
      <c r="AV52" s="274"/>
      <c r="AW52" s="274"/>
      <c r="AX52" s="258">
        <f t="shared" si="36"/>
        <v>2.4168612634606207E-3</v>
      </c>
      <c r="AY52" s="258">
        <v>10000</v>
      </c>
      <c r="AZ52" s="258">
        <f t="shared" si="37"/>
        <v>2.4168612634606207E-3</v>
      </c>
      <c r="BA52" s="258">
        <f t="shared" si="38"/>
        <v>6.7333522700897916E-2</v>
      </c>
      <c r="BB52" s="258">
        <f t="shared" si="39"/>
        <v>-6.4916661437437295E-2</v>
      </c>
      <c r="BC52" s="258">
        <f t="shared" si="40"/>
        <v>0.84244816719172522</v>
      </c>
      <c r="BD52" s="258">
        <f t="shared" si="41"/>
        <v>-0.80881940700828825</v>
      </c>
      <c r="BE52" s="258">
        <f t="shared" si="42"/>
        <v>2.7287394743830293</v>
      </c>
      <c r="BF52" s="258">
        <f t="shared" si="43"/>
        <v>4.7753320338739327</v>
      </c>
      <c r="BG52" s="258">
        <f t="shared" ref="BG52:BM61" si="48">$BN52+$AB$7*SIN(BH52)</f>
        <v>15.219621613663326</v>
      </c>
      <c r="BH52" s="258">
        <f t="shared" si="48"/>
        <v>15.219620494497804</v>
      </c>
      <c r="BI52" s="258">
        <f t="shared" si="48"/>
        <v>15.219627862340136</v>
      </c>
      <c r="BJ52" s="258">
        <f t="shared" si="48"/>
        <v>15.219579356830668</v>
      </c>
      <c r="BK52" s="258">
        <f t="shared" si="48"/>
        <v>15.219898665406356</v>
      </c>
      <c r="BL52" s="258">
        <f t="shared" si="48"/>
        <v>15.217795680751086</v>
      </c>
      <c r="BM52" s="258">
        <f t="shared" si="48"/>
        <v>15.231603392699041</v>
      </c>
      <c r="BN52" s="258">
        <f t="shared" si="44"/>
        <v>15.138923879672653</v>
      </c>
      <c r="BQ52" s="283"/>
      <c r="BR52" s="283"/>
      <c r="BS52" s="274"/>
    </row>
    <row r="53" spans="1:71" ht="12.95" customHeight="1" x14ac:dyDescent="0.2">
      <c r="A53" s="164" t="s">
        <v>410</v>
      </c>
      <c r="B53" s="165" t="s">
        <v>110</v>
      </c>
      <c r="C53" s="164">
        <v>47288.460700000003</v>
      </c>
      <c r="D53" s="164" t="s">
        <v>260</v>
      </c>
      <c r="E53" s="258">
        <f t="shared" ref="E53:E84" si="49">+(C53-C$7)/C$8</f>
        <v>3110.955215946251</v>
      </c>
      <c r="F53" s="342">
        <f t="shared" ref="F53:F84" si="50">ROUND(2*E53,0)/2</f>
        <v>3111</v>
      </c>
      <c r="G53" s="258">
        <f t="shared" si="31"/>
        <v>-1.5905199994449504E-2</v>
      </c>
      <c r="J53" s="274">
        <f t="shared" si="32"/>
        <v>-1.5905199994449504E-2</v>
      </c>
      <c r="K53" s="274"/>
      <c r="Q53" s="343">
        <f t="shared" ref="Q53:Q84" si="51">+C53-15018.5</f>
        <v>32269.960700000003</v>
      </c>
      <c r="R53" s="258">
        <f t="shared" si="33"/>
        <v>2.5297538686343648E-4</v>
      </c>
      <c r="S53" s="263">
        <v>1</v>
      </c>
      <c r="Z53" s="258">
        <f t="shared" ref="Z53:Z84" si="52">F53</f>
        <v>3111</v>
      </c>
      <c r="AA53" s="344">
        <f t="shared" ref="AA53:AA84" si="53">AB$3+AB$4*Z53+AB$5*Z53^2+AH53</f>
        <v>-1.159323410419795E-2</v>
      </c>
      <c r="AB53" s="345">
        <f t="shared" ref="AB53:AB84" si="54">+G53-AH53</f>
        <v>5.740530861760465E-2</v>
      </c>
      <c r="AC53" s="345">
        <f t="shared" ref="AC53:AC84" si="55">+G53-AA53</f>
        <v>-4.311965890251554E-3</v>
      </c>
      <c r="AD53" s="346">
        <f t="shared" ref="AD53:AD84" si="56">S53*AC53^2</f>
        <v>1.8593049838692875E-5</v>
      </c>
      <c r="AH53" s="258">
        <f t="shared" ref="AH53:AH84" si="57">$AB$6*($AB$11/AI53*AJ53+$AB$12)</f>
        <v>-7.3310508612054154E-2</v>
      </c>
      <c r="AI53" s="258">
        <f t="shared" ref="AI53:AI84" si="58">1+$AB$7*COS(AL53)</f>
        <v>0.92790646846979463</v>
      </c>
      <c r="AJ53" s="258">
        <f t="shared" ref="AJ53:AJ84" si="59">SIN(AL53+RADIANS($AB$9))</f>
        <v>-0.99531940255332152</v>
      </c>
      <c r="AK53" s="258">
        <f t="shared" ref="AK53:AK84" si="60">$AB$7*SIN(AL53)</f>
        <v>0.15616582713536015</v>
      </c>
      <c r="AL53" s="258">
        <f t="shared" ref="AL53:AL84" si="61">2*ATAN(AM53)</f>
        <v>2.0032938191640457</v>
      </c>
      <c r="AM53" s="258">
        <f t="shared" ref="AM53:AM84" si="62">TAN(AN53/2)*SQRT((1+$AB$7)/(1-$AB$7))</f>
        <v>1.5630637567495531</v>
      </c>
      <c r="AN53" s="274">
        <f t="shared" si="47"/>
        <v>14.406757920606472</v>
      </c>
      <c r="AO53" s="274">
        <f t="shared" si="47"/>
        <v>14.406757919480681</v>
      </c>
      <c r="AP53" s="274">
        <f t="shared" si="47"/>
        <v>14.406757944055416</v>
      </c>
      <c r="AQ53" s="274">
        <f t="shared" si="47"/>
        <v>14.406757407617054</v>
      </c>
      <c r="AR53" s="274">
        <f t="shared" si="47"/>
        <v>14.406769117215784</v>
      </c>
      <c r="AS53" s="274">
        <f t="shared" si="47"/>
        <v>14.406513402339012</v>
      </c>
      <c r="AT53" s="274">
        <f t="shared" si="47"/>
        <v>14.412044913458894</v>
      </c>
      <c r="AU53" s="274">
        <f t="shared" ref="AU53:AU84" si="63">RADIANS($AB$9)+$AB$18*(F53-AB$15)</f>
        <v>14.240967092871713</v>
      </c>
      <c r="AV53" s="274"/>
      <c r="AW53" s="274"/>
      <c r="AX53" s="258">
        <f t="shared" si="36"/>
        <v>4.0456356739589222E-3</v>
      </c>
      <c r="AY53" s="258">
        <v>10500</v>
      </c>
      <c r="AZ53" s="258">
        <f t="shared" si="37"/>
        <v>4.0456356739589222E-3</v>
      </c>
      <c r="BA53" s="258">
        <f t="shared" si="38"/>
        <v>6.6629526394490796E-2</v>
      </c>
      <c r="BB53" s="258">
        <f t="shared" si="39"/>
        <v>-6.2583890720531873E-2</v>
      </c>
      <c r="BC53" s="258">
        <f t="shared" si="40"/>
        <v>0.83930593246100116</v>
      </c>
      <c r="BD53" s="258">
        <f t="shared" si="41"/>
        <v>-0.7795454257355291</v>
      </c>
      <c r="BE53" s="258">
        <f t="shared" si="42"/>
        <v>2.7769414595698514</v>
      </c>
      <c r="BF53" s="258">
        <f t="shared" si="43"/>
        <v>5.4237830925197237</v>
      </c>
      <c r="BG53" s="258">
        <f t="shared" si="48"/>
        <v>15.276092882190921</v>
      </c>
      <c r="BH53" s="258">
        <f t="shared" si="48"/>
        <v>15.276091691184231</v>
      </c>
      <c r="BI53" s="258">
        <f t="shared" si="48"/>
        <v>15.276099315520547</v>
      </c>
      <c r="BJ53" s="258">
        <f t="shared" si="48"/>
        <v>15.276050507183509</v>
      </c>
      <c r="BK53" s="258">
        <f t="shared" si="48"/>
        <v>15.276362942125193</v>
      </c>
      <c r="BL53" s="258">
        <f t="shared" si="48"/>
        <v>15.274362185053963</v>
      </c>
      <c r="BM53" s="258">
        <f t="shared" si="48"/>
        <v>15.287143004585424</v>
      </c>
      <c r="BN53" s="258">
        <f t="shared" si="44"/>
        <v>15.204097111404467</v>
      </c>
      <c r="BQ53" s="283"/>
      <c r="BR53" s="283"/>
      <c r="BS53" s="274"/>
    </row>
    <row r="54" spans="1:71" ht="12.95" customHeight="1" x14ac:dyDescent="0.2">
      <c r="A54" s="164" t="s">
        <v>256</v>
      </c>
      <c r="B54" s="165" t="s">
        <v>111</v>
      </c>
      <c r="C54" s="164">
        <v>47290.414600000004</v>
      </c>
      <c r="D54" s="164" t="s">
        <v>257</v>
      </c>
      <c r="E54" s="258">
        <f t="shared" si="49"/>
        <v>3116.4567854097963</v>
      </c>
      <c r="F54" s="342">
        <f t="shared" si="50"/>
        <v>3116.5</v>
      </c>
      <c r="G54" s="258">
        <f t="shared" si="31"/>
        <v>-1.5347799999290146E-2</v>
      </c>
      <c r="J54" s="258">
        <f t="shared" si="32"/>
        <v>-1.5347799999290146E-2</v>
      </c>
      <c r="P54" s="313"/>
      <c r="Q54" s="343">
        <f t="shared" si="51"/>
        <v>32271.914600000004</v>
      </c>
      <c r="R54" s="258">
        <f t="shared" si="33"/>
        <v>2.3555496481821061E-4</v>
      </c>
      <c r="S54" s="263">
        <v>1</v>
      </c>
      <c r="Z54" s="258">
        <f t="shared" si="52"/>
        <v>3116.5</v>
      </c>
      <c r="AA54" s="344">
        <f t="shared" si="53"/>
        <v>-1.1591047496540503E-2</v>
      </c>
      <c r="AB54" s="345">
        <f t="shared" si="54"/>
        <v>5.7976397163729113E-2</v>
      </c>
      <c r="AC54" s="345">
        <f t="shared" si="55"/>
        <v>-3.7567525027496426E-3</v>
      </c>
      <c r="AD54" s="346">
        <f t="shared" si="56"/>
        <v>1.4113189366915703E-5</v>
      </c>
      <c r="AH54" s="258">
        <f t="shared" si="57"/>
        <v>-7.3324197163019258E-2</v>
      </c>
      <c r="AI54" s="258">
        <f t="shared" si="58"/>
        <v>0.92780565737777054</v>
      </c>
      <c r="AJ54" s="258">
        <f t="shared" si="59"/>
        <v>-0.99538158926033293</v>
      </c>
      <c r="AK54" s="258">
        <f t="shared" si="60"/>
        <v>0.15611924848240866</v>
      </c>
      <c r="AL54" s="258">
        <f t="shared" si="61"/>
        <v>2.0039394541712436</v>
      </c>
      <c r="AM54" s="258">
        <f t="shared" si="62"/>
        <v>1.5641758329219557</v>
      </c>
      <c r="AN54" s="274">
        <f t="shared" si="47"/>
        <v>14.407443385407083</v>
      </c>
      <c r="AO54" s="274">
        <f t="shared" si="47"/>
        <v>14.407443384263113</v>
      </c>
      <c r="AP54" s="274">
        <f t="shared" si="47"/>
        <v>14.407443409172869</v>
      </c>
      <c r="AQ54" s="274">
        <f t="shared" si="47"/>
        <v>14.40744286676683</v>
      </c>
      <c r="AR54" s="274">
        <f t="shared" si="47"/>
        <v>14.407454677333343</v>
      </c>
      <c r="AS54" s="274">
        <f t="shared" si="47"/>
        <v>14.407197395347445</v>
      </c>
      <c r="AT54" s="274">
        <f t="shared" si="47"/>
        <v>14.412748998386039</v>
      </c>
      <c r="AU54" s="274">
        <f t="shared" si="63"/>
        <v>14.241683998420763</v>
      </c>
      <c r="AV54" s="274"/>
      <c r="AW54" s="274"/>
      <c r="AX54" s="258">
        <f t="shared" si="36"/>
        <v>5.7142823110669094E-3</v>
      </c>
      <c r="AY54" s="258">
        <v>11000</v>
      </c>
      <c r="AZ54" s="258">
        <f t="shared" si="37"/>
        <v>5.7142823110669094E-3</v>
      </c>
      <c r="BA54" s="258">
        <f t="shared" si="38"/>
        <v>6.5775087450506489E-2</v>
      </c>
      <c r="BB54" s="258">
        <f t="shared" si="39"/>
        <v>-6.006080513943958E-2</v>
      </c>
      <c r="BC54" s="258">
        <f t="shared" si="40"/>
        <v>0.836555046440707</v>
      </c>
      <c r="BD54" s="258">
        <f t="shared" si="41"/>
        <v>-0.74868416779794489</v>
      </c>
      <c r="BE54" s="258">
        <f t="shared" si="42"/>
        <v>2.8248062274454688</v>
      </c>
      <c r="BF54" s="258">
        <f t="shared" si="43"/>
        <v>6.2605155653460649</v>
      </c>
      <c r="BG54" s="258">
        <f t="shared" si="48"/>
        <v>15.332366273856699</v>
      </c>
      <c r="BH54" s="258">
        <f t="shared" si="48"/>
        <v>15.3323650593619</v>
      </c>
      <c r="BI54" s="258">
        <f t="shared" si="48"/>
        <v>15.332372649328398</v>
      </c>
      <c r="BJ54" s="258">
        <f t="shared" si="48"/>
        <v>15.332325215577329</v>
      </c>
      <c r="BK54" s="258">
        <f t="shared" si="48"/>
        <v>15.332621639851997</v>
      </c>
      <c r="BL54" s="258">
        <f t="shared" si="48"/>
        <v>15.330768647986069</v>
      </c>
      <c r="BM54" s="258">
        <f t="shared" si="48"/>
        <v>15.342329999716693</v>
      </c>
      <c r="BN54" s="258">
        <f t="shared" si="44"/>
        <v>15.269270343136281</v>
      </c>
      <c r="BQ54" s="283"/>
      <c r="BR54" s="283"/>
      <c r="BS54" s="274"/>
    </row>
    <row r="55" spans="1:71" ht="12.95" customHeight="1" x14ac:dyDescent="0.2">
      <c r="A55" s="169" t="s">
        <v>109</v>
      </c>
      <c r="B55" s="165" t="s">
        <v>111</v>
      </c>
      <c r="C55" s="164">
        <v>47290.415300000001</v>
      </c>
      <c r="D55" s="164">
        <v>6.9999999999999999E-4</v>
      </c>
      <c r="E55" s="258">
        <f t="shared" si="49"/>
        <v>3116.4587563901982</v>
      </c>
      <c r="F55" s="342">
        <f t="shared" si="50"/>
        <v>3116.5</v>
      </c>
      <c r="G55" s="258">
        <f t="shared" si="31"/>
        <v>-1.4647800002421718E-2</v>
      </c>
      <c r="J55" s="258">
        <f t="shared" si="32"/>
        <v>-1.4647800002421718E-2</v>
      </c>
      <c r="Q55" s="343">
        <f t="shared" si="51"/>
        <v>32271.915300000001</v>
      </c>
      <c r="R55" s="258">
        <f t="shared" si="33"/>
        <v>2.1455804491094568E-4</v>
      </c>
      <c r="S55" s="263">
        <v>1</v>
      </c>
      <c r="Z55" s="258">
        <f t="shared" si="52"/>
        <v>3116.5</v>
      </c>
      <c r="AA55" s="344">
        <f t="shared" si="53"/>
        <v>-1.1591047496540503E-2</v>
      </c>
      <c r="AB55" s="345">
        <f t="shared" si="54"/>
        <v>5.867639716059754E-2</v>
      </c>
      <c r="AC55" s="345">
        <f t="shared" si="55"/>
        <v>-3.0567525058812148E-3</v>
      </c>
      <c r="AD55" s="346">
        <f t="shared" si="56"/>
        <v>9.3437358822110852E-6</v>
      </c>
      <c r="AH55" s="258">
        <f t="shared" si="57"/>
        <v>-7.3324197163019258E-2</v>
      </c>
      <c r="AI55" s="258">
        <f t="shared" si="58"/>
        <v>0.92780565737777054</v>
      </c>
      <c r="AJ55" s="258">
        <f t="shared" si="59"/>
        <v>-0.99538158926033293</v>
      </c>
      <c r="AK55" s="258">
        <f t="shared" si="60"/>
        <v>0.15611924848240866</v>
      </c>
      <c r="AL55" s="258">
        <f t="shared" si="61"/>
        <v>2.0039394541712436</v>
      </c>
      <c r="AM55" s="258">
        <f t="shared" si="62"/>
        <v>1.5641758329219557</v>
      </c>
      <c r="AN55" s="274">
        <f t="shared" si="47"/>
        <v>14.407443385407083</v>
      </c>
      <c r="AO55" s="274">
        <f t="shared" si="47"/>
        <v>14.407443384263113</v>
      </c>
      <c r="AP55" s="274">
        <f t="shared" si="47"/>
        <v>14.407443409172869</v>
      </c>
      <c r="AQ55" s="274">
        <f t="shared" si="47"/>
        <v>14.40744286676683</v>
      </c>
      <c r="AR55" s="274">
        <f t="shared" si="47"/>
        <v>14.407454677333343</v>
      </c>
      <c r="AS55" s="274">
        <f t="shared" si="47"/>
        <v>14.407197395347445</v>
      </c>
      <c r="AT55" s="274">
        <f t="shared" si="47"/>
        <v>14.412748998386039</v>
      </c>
      <c r="AU55" s="274">
        <f t="shared" si="63"/>
        <v>14.241683998420763</v>
      </c>
      <c r="AV55" s="274"/>
      <c r="AW55" s="274"/>
      <c r="AX55" s="258">
        <f t="shared" si="36"/>
        <v>7.4140701983682333E-3</v>
      </c>
      <c r="AY55" s="258">
        <v>11500</v>
      </c>
      <c r="AZ55" s="258">
        <f t="shared" si="37"/>
        <v>7.4140701983682333E-3</v>
      </c>
      <c r="BA55" s="258">
        <f t="shared" si="38"/>
        <v>6.4770205868944969E-2</v>
      </c>
      <c r="BB55" s="258">
        <f t="shared" si="39"/>
        <v>-5.7356135670576736E-2</v>
      </c>
      <c r="BC55" s="258">
        <f t="shared" si="40"/>
        <v>0.83419188398153454</v>
      </c>
      <c r="BD55" s="258">
        <f t="shared" si="41"/>
        <v>-0.7163115332619101</v>
      </c>
      <c r="BE55" s="258">
        <f t="shared" si="42"/>
        <v>2.8723793164454681</v>
      </c>
      <c r="BF55" s="258">
        <f t="shared" si="43"/>
        <v>7.3841292612862492</v>
      </c>
      <c r="BG55" s="258">
        <f t="shared" si="48"/>
        <v>15.388467946143498</v>
      </c>
      <c r="BH55" s="258">
        <f t="shared" si="48"/>
        <v>15.388466764172351</v>
      </c>
      <c r="BI55" s="258">
        <f t="shared" si="48"/>
        <v>15.388474002236855</v>
      </c>
      <c r="BJ55" s="258">
        <f t="shared" si="48"/>
        <v>15.388429678059154</v>
      </c>
      <c r="BK55" s="258">
        <f t="shared" si="48"/>
        <v>15.388701098539583</v>
      </c>
      <c r="BL55" s="258">
        <f t="shared" si="48"/>
        <v>15.387038663807767</v>
      </c>
      <c r="BM55" s="258">
        <f t="shared" si="48"/>
        <v>15.397206780121543</v>
      </c>
      <c r="BN55" s="258">
        <f t="shared" si="44"/>
        <v>15.334443574868097</v>
      </c>
      <c r="BQ55" s="283"/>
      <c r="BR55" s="283"/>
      <c r="BS55" s="274"/>
    </row>
    <row r="56" spans="1:71" ht="12.95" customHeight="1" x14ac:dyDescent="0.2">
      <c r="A56" s="169" t="s">
        <v>109</v>
      </c>
      <c r="B56" s="165" t="s">
        <v>111</v>
      </c>
      <c r="C56" s="164">
        <v>47291.479599999999</v>
      </c>
      <c r="D56" s="164">
        <v>2.9999999999999997E-4</v>
      </c>
      <c r="E56" s="258">
        <f t="shared" si="49"/>
        <v>3119.4554913203588</v>
      </c>
      <c r="F56" s="342">
        <f t="shared" si="50"/>
        <v>3119.5</v>
      </c>
      <c r="G56" s="258">
        <f t="shared" si="31"/>
        <v>-1.5807399999175686E-2</v>
      </c>
      <c r="J56" s="258">
        <f t="shared" si="32"/>
        <v>-1.5807399999175686E-2</v>
      </c>
      <c r="Q56" s="343">
        <f t="shared" si="51"/>
        <v>32272.979599999999</v>
      </c>
      <c r="R56" s="258">
        <f t="shared" si="33"/>
        <v>2.4987389473393951E-4</v>
      </c>
      <c r="S56" s="263">
        <v>1</v>
      </c>
      <c r="Z56" s="258">
        <f t="shared" si="52"/>
        <v>3119.5</v>
      </c>
      <c r="AA56" s="344">
        <f t="shared" si="53"/>
        <v>-1.1589847328144748E-2</v>
      </c>
      <c r="AB56" s="345">
        <f t="shared" si="54"/>
        <v>5.7524248500303785E-2</v>
      </c>
      <c r="AC56" s="345">
        <f t="shared" si="55"/>
        <v>-4.2175526710309386E-3</v>
      </c>
      <c r="AD56" s="346">
        <f t="shared" si="56"/>
        <v>1.7787750532920204E-5</v>
      </c>
      <c r="AH56" s="258">
        <f t="shared" si="57"/>
        <v>-7.3331648499479471E-2</v>
      </c>
      <c r="AI56" s="258">
        <f t="shared" si="58"/>
        <v>0.92775069141916178</v>
      </c>
      <c r="AJ56" s="258">
        <f t="shared" si="59"/>
        <v>-0.99541532874595962</v>
      </c>
      <c r="AK56" s="258">
        <f t="shared" si="60"/>
        <v>0.15609381878523798</v>
      </c>
      <c r="AL56" s="258">
        <f t="shared" si="61"/>
        <v>2.0042915596005391</v>
      </c>
      <c r="AM56" s="258">
        <f t="shared" si="62"/>
        <v>1.5647827914620123</v>
      </c>
      <c r="AN56" s="274">
        <f t="shared" si="47"/>
        <v>14.407817243913513</v>
      </c>
      <c r="AO56" s="274">
        <f t="shared" si="47"/>
        <v>14.407817242759528</v>
      </c>
      <c r="AP56" s="274">
        <f t="shared" si="47"/>
        <v>14.407817267853494</v>
      </c>
      <c r="AQ56" s="274">
        <f t="shared" si="47"/>
        <v>14.407816722172607</v>
      </c>
      <c r="AR56" s="274">
        <f t="shared" si="47"/>
        <v>14.407828588035358</v>
      </c>
      <c r="AS56" s="274">
        <f t="shared" si="47"/>
        <v>14.407570449595251</v>
      </c>
      <c r="AT56" s="274">
        <f t="shared" si="47"/>
        <v>14.413133007652551</v>
      </c>
      <c r="AU56" s="274">
        <f t="shared" si="63"/>
        <v>14.242075037811155</v>
      </c>
      <c r="AV56" s="274"/>
      <c r="AW56" s="274"/>
      <c r="AX56" s="258">
        <f t="shared" si="36"/>
        <v>9.1361669155354958E-3</v>
      </c>
      <c r="AY56" s="258">
        <v>12000</v>
      </c>
      <c r="AZ56" s="258">
        <f t="shared" si="37"/>
        <v>9.1361669155354958E-3</v>
      </c>
      <c r="BA56" s="258">
        <f t="shared" si="38"/>
        <v>6.3614881649806304E-2</v>
      </c>
      <c r="BB56" s="258">
        <f t="shared" si="39"/>
        <v>-5.4478714734270808E-2</v>
      </c>
      <c r="BC56" s="258">
        <f t="shared" si="40"/>
        <v>0.83221324960130849</v>
      </c>
      <c r="BD56" s="258">
        <f t="shared" si="41"/>
        <v>-0.68249855151495442</v>
      </c>
      <c r="BE56" s="258">
        <f t="shared" si="42"/>
        <v>2.9197054703245882</v>
      </c>
      <c r="BF56" s="258">
        <f t="shared" si="43"/>
        <v>8.9765779880964054</v>
      </c>
      <c r="BG56" s="258">
        <f t="shared" si="48"/>
        <v>15.444423827907451</v>
      </c>
      <c r="BH56" s="258">
        <f t="shared" si="48"/>
        <v>15.444422738163745</v>
      </c>
      <c r="BI56" s="258">
        <f t="shared" si="48"/>
        <v>15.444429300310796</v>
      </c>
      <c r="BJ56" s="258">
        <f t="shared" si="48"/>
        <v>15.44438978462917</v>
      </c>
      <c r="BK56" s="258">
        <f t="shared" si="48"/>
        <v>15.444627732253807</v>
      </c>
      <c r="BL56" s="258">
        <f t="shared" si="48"/>
        <v>15.443194675512796</v>
      </c>
      <c r="BM56" s="258">
        <f t="shared" si="48"/>
        <v>15.451817065014943</v>
      </c>
      <c r="BN56" s="258">
        <f t="shared" si="44"/>
        <v>15.39961680659991</v>
      </c>
      <c r="BQ56" s="283"/>
      <c r="BR56" s="283"/>
      <c r="BS56" s="274"/>
    </row>
    <row r="57" spans="1:71" ht="12.95" customHeight="1" x14ac:dyDescent="0.2">
      <c r="A57" s="169" t="s">
        <v>109</v>
      </c>
      <c r="B57" s="165" t="s">
        <v>110</v>
      </c>
      <c r="C57" s="164">
        <v>47292.369899999998</v>
      </c>
      <c r="D57" s="164">
        <v>5.0000000000000001E-4</v>
      </c>
      <c r="E57" s="258">
        <f t="shared" si="49"/>
        <v>3121.9622968341455</v>
      </c>
      <c r="F57" s="342">
        <f t="shared" si="50"/>
        <v>3122</v>
      </c>
      <c r="G57" s="258">
        <f t="shared" si="31"/>
        <v>-1.3390400003117975E-2</v>
      </c>
      <c r="J57" s="258">
        <f t="shared" si="32"/>
        <v>-1.3390400003117975E-2</v>
      </c>
      <c r="Q57" s="343">
        <f t="shared" si="51"/>
        <v>32273.869899999998</v>
      </c>
      <c r="R57" s="258">
        <f t="shared" si="33"/>
        <v>1.7930281224350187E-4</v>
      </c>
      <c r="S57" s="263">
        <v>1</v>
      </c>
      <c r="Z57" s="258">
        <f t="shared" si="52"/>
        <v>3122</v>
      </c>
      <c r="AA57" s="344">
        <f t="shared" si="53"/>
        <v>-1.1588843158933194E-2</v>
      </c>
      <c r="AB57" s="345">
        <f t="shared" si="54"/>
        <v>5.9947449777357373E-2</v>
      </c>
      <c r="AC57" s="345">
        <f t="shared" si="55"/>
        <v>-1.8015568441847804E-3</v>
      </c>
      <c r="AD57" s="346">
        <f t="shared" si="56"/>
        <v>3.2456070628290253E-6</v>
      </c>
      <c r="AH57" s="258">
        <f t="shared" si="57"/>
        <v>-7.3337849780475348E-2</v>
      </c>
      <c r="AI57" s="258">
        <f t="shared" si="58"/>
        <v>0.92770489826906521</v>
      </c>
      <c r="AJ57" s="258">
        <f t="shared" si="59"/>
        <v>-0.99544334767425846</v>
      </c>
      <c r="AK57" s="258">
        <f t="shared" si="60"/>
        <v>0.15607261489153598</v>
      </c>
      <c r="AL57" s="258">
        <f t="shared" si="61"/>
        <v>2.0045849489264103</v>
      </c>
      <c r="AM57" s="258">
        <f t="shared" si="62"/>
        <v>1.5652887907888524</v>
      </c>
      <c r="AN57" s="274">
        <f t="shared" si="47"/>
        <v>14.408128775751507</v>
      </c>
      <c r="AO57" s="274">
        <f t="shared" si="47"/>
        <v>14.408128774589121</v>
      </c>
      <c r="AP57" s="274">
        <f t="shared" si="47"/>
        <v>14.408128799837394</v>
      </c>
      <c r="AQ57" s="274">
        <f t="shared" si="47"/>
        <v>14.408128251416782</v>
      </c>
      <c r="AR57" s="274">
        <f t="shared" si="47"/>
        <v>14.408140163480049</v>
      </c>
      <c r="AS57" s="274">
        <f t="shared" si="47"/>
        <v>14.407881310430177</v>
      </c>
      <c r="AT57" s="274">
        <f t="shared" si="47"/>
        <v>14.413452995393722</v>
      </c>
      <c r="AU57" s="274">
        <f t="shared" si="63"/>
        <v>14.242400903969815</v>
      </c>
      <c r="AV57" s="274"/>
      <c r="AW57" s="274"/>
      <c r="AX57" s="258">
        <f t="shared" si="36"/>
        <v>1.0871637060025668E-2</v>
      </c>
      <c r="AY57" s="258">
        <v>12500</v>
      </c>
      <c r="AZ57" s="258">
        <f t="shared" si="37"/>
        <v>1.0871637060025668E-2</v>
      </c>
      <c r="BA57" s="258">
        <f t="shared" si="38"/>
        <v>6.2309114793090425E-2</v>
      </c>
      <c r="BB57" s="258">
        <f t="shared" si="39"/>
        <v>-5.1437477733064757E-2</v>
      </c>
      <c r="BC57" s="258">
        <f t="shared" si="40"/>
        <v>0.83061641173832046</v>
      </c>
      <c r="BD57" s="258">
        <f t="shared" si="41"/>
        <v>-0.64731186461925017</v>
      </c>
      <c r="BE57" s="258">
        <f t="shared" si="42"/>
        <v>2.9668287543893235</v>
      </c>
      <c r="BF57" s="258">
        <f t="shared" si="43"/>
        <v>11.414868932367863</v>
      </c>
      <c r="BG57" s="258">
        <f t="shared" si="48"/>
        <v>15.500259649584446</v>
      </c>
      <c r="BH57" s="258">
        <f t="shared" si="48"/>
        <v>15.500258710870067</v>
      </c>
      <c r="BI57" s="258">
        <f t="shared" si="48"/>
        <v>15.500264288269879</v>
      </c>
      <c r="BJ57" s="258">
        <f t="shared" si="48"/>
        <v>15.500231149884344</v>
      </c>
      <c r="BK57" s="258">
        <f t="shared" si="48"/>
        <v>15.500428039777317</v>
      </c>
      <c r="BL57" s="258">
        <f t="shared" si="48"/>
        <v>15.499258109203929</v>
      </c>
      <c r="BM57" s="258">
        <f t="shared" si="48"/>
        <v>15.506205705164293</v>
      </c>
      <c r="BN57" s="258">
        <f t="shared" si="44"/>
        <v>15.464790038331724</v>
      </c>
      <c r="BQ57" s="283"/>
      <c r="BR57" s="283"/>
      <c r="BS57" s="274"/>
    </row>
    <row r="58" spans="1:71" ht="12.95" customHeight="1" x14ac:dyDescent="0.2">
      <c r="A58" s="169" t="s">
        <v>109</v>
      </c>
      <c r="B58" s="165" t="s">
        <v>110</v>
      </c>
      <c r="C58" s="164">
        <v>47298.407200000001</v>
      </c>
      <c r="D58" s="164">
        <v>2.0000000000000001E-4</v>
      </c>
      <c r="E58" s="258">
        <f t="shared" si="49"/>
        <v>3138.9614397392456</v>
      </c>
      <c r="F58" s="342">
        <f t="shared" si="50"/>
        <v>3139</v>
      </c>
      <c r="G58" s="258">
        <f t="shared" ref="G58:G89" si="64">+C58-(C$7+F58*C$8)</f>
        <v>-1.3694799999939278E-2</v>
      </c>
      <c r="J58" s="258">
        <f t="shared" si="32"/>
        <v>-1.3694799999939278E-2</v>
      </c>
      <c r="Q58" s="343">
        <f t="shared" si="51"/>
        <v>32279.907200000001</v>
      </c>
      <c r="R58" s="258">
        <f t="shared" ref="R58:R89" si="65">+(P58-G58)^2</f>
        <v>1.8754754703833684E-4</v>
      </c>
      <c r="S58" s="263">
        <v>1</v>
      </c>
      <c r="Z58" s="258">
        <f t="shared" si="52"/>
        <v>3139</v>
      </c>
      <c r="AA58" s="344">
        <f t="shared" si="53"/>
        <v>-1.1581917717352286E-2</v>
      </c>
      <c r="AB58" s="345">
        <f t="shared" si="54"/>
        <v>5.9685021656897014E-2</v>
      </c>
      <c r="AC58" s="345">
        <f t="shared" si="55"/>
        <v>-2.112882282586992E-3</v>
      </c>
      <c r="AD58" s="346">
        <f t="shared" si="56"/>
        <v>4.4642715400700177E-6</v>
      </c>
      <c r="AH58" s="258">
        <f t="shared" si="57"/>
        <v>-7.3379821656836292E-2</v>
      </c>
      <c r="AI58" s="258">
        <f t="shared" si="58"/>
        <v>0.92739378977191456</v>
      </c>
      <c r="AJ58" s="258">
        <f t="shared" si="59"/>
        <v>-0.99563153222689094</v>
      </c>
      <c r="AK58" s="258">
        <f t="shared" si="60"/>
        <v>0.15592812796183686</v>
      </c>
      <c r="AL58" s="258">
        <f t="shared" si="61"/>
        <v>2.0065792287553297</v>
      </c>
      <c r="AM58" s="258">
        <f t="shared" si="62"/>
        <v>1.5687344312621074</v>
      </c>
      <c r="AN58" s="274">
        <f t="shared" si="47"/>
        <v>14.410246784674587</v>
      </c>
      <c r="AO58" s="274">
        <f t="shared" si="47"/>
        <v>14.410246783453765</v>
      </c>
      <c r="AP58" s="274">
        <f t="shared" si="47"/>
        <v>14.410246809770737</v>
      </c>
      <c r="AQ58" s="274">
        <f t="shared" si="47"/>
        <v>14.410246242460895</v>
      </c>
      <c r="AR58" s="274">
        <f t="shared" si="47"/>
        <v>14.410258471594483</v>
      </c>
      <c r="AS58" s="274">
        <f t="shared" si="47"/>
        <v>14.409994737607912</v>
      </c>
      <c r="AT58" s="274">
        <f t="shared" si="47"/>
        <v>14.415628430361718</v>
      </c>
      <c r="AU58" s="274">
        <f t="shared" si="63"/>
        <v>14.244616793848696</v>
      </c>
      <c r="AV58" s="274"/>
      <c r="AW58" s="274"/>
      <c r="AX58" s="258">
        <f t="shared" si="36"/>
        <v>1.2611438225974179E-2</v>
      </c>
      <c r="AY58" s="258">
        <v>13000</v>
      </c>
      <c r="AZ58" s="258">
        <f t="shared" si="37"/>
        <v>1.2611438225974179E-2</v>
      </c>
      <c r="BA58" s="258">
        <f t="shared" si="38"/>
        <v>6.0852905298797361E-2</v>
      </c>
      <c r="BB58" s="258">
        <f t="shared" si="39"/>
        <v>-4.8241467072823181E-2</v>
      </c>
      <c r="BC58" s="258">
        <f t="shared" si="40"/>
        <v>0.82939912962200613</v>
      </c>
      <c r="BD58" s="258">
        <f t="shared" si="41"/>
        <v>-0.61081420970721934</v>
      </c>
      <c r="BE58" s="258">
        <f t="shared" si="42"/>
        <v>3.0137926728900113</v>
      </c>
      <c r="BF58" s="258">
        <f t="shared" si="43"/>
        <v>15.628148835339742</v>
      </c>
      <c r="BG58" s="258">
        <f t="shared" si="48"/>
        <v>15.556000975357366</v>
      </c>
      <c r="BH58" s="258">
        <f t="shared" si="48"/>
        <v>15.556000240801307</v>
      </c>
      <c r="BI58" s="258">
        <f t="shared" si="48"/>
        <v>15.556004561173685</v>
      </c>
      <c r="BJ58" s="258">
        <f t="shared" si="48"/>
        <v>15.555979150386552</v>
      </c>
      <c r="BK58" s="258">
        <f t="shared" si="48"/>
        <v>15.556128605552638</v>
      </c>
      <c r="BL58" s="258">
        <f t="shared" si="48"/>
        <v>15.555249526274572</v>
      </c>
      <c r="BM58" s="258">
        <f t="shared" si="48"/>
        <v>15.560418492450967</v>
      </c>
      <c r="BN58" s="258">
        <f t="shared" si="44"/>
        <v>15.52996327006354</v>
      </c>
      <c r="BQ58" s="283"/>
      <c r="BR58" s="283"/>
      <c r="BS58" s="274"/>
    </row>
    <row r="59" spans="1:71" ht="12.95" customHeight="1" x14ac:dyDescent="0.2">
      <c r="A59" s="303" t="s">
        <v>100</v>
      </c>
      <c r="B59" s="347" t="s">
        <v>112</v>
      </c>
      <c r="C59" s="348">
        <v>47304.428</v>
      </c>
      <c r="D59" s="348"/>
      <c r="E59" s="258">
        <f t="shared" si="49"/>
        <v>3155.9141238203647</v>
      </c>
      <c r="F59" s="342">
        <f t="shared" si="50"/>
        <v>3156</v>
      </c>
      <c r="G59" s="258">
        <f t="shared" si="64"/>
        <v>-3.0499200001941063E-2</v>
      </c>
      <c r="I59" s="274">
        <f>G59</f>
        <v>-3.0499200001941063E-2</v>
      </c>
      <c r="K59" s="274"/>
      <c r="L59" s="274"/>
      <c r="P59" s="313">
        <f>+D$11+D$12*F59+D$13*F59^2</f>
        <v>6.1846627345736815E-2</v>
      </c>
      <c r="Q59" s="343">
        <f t="shared" si="51"/>
        <v>32285.928</v>
      </c>
      <c r="R59" s="258">
        <f t="shared" si="65"/>
        <v>8.5277518285271307E-3</v>
      </c>
      <c r="S59" s="263">
        <v>0.1</v>
      </c>
      <c r="Z59" s="258">
        <f t="shared" si="52"/>
        <v>3156</v>
      </c>
      <c r="AA59" s="344">
        <f t="shared" si="53"/>
        <v>-1.1574823107487045E-2</v>
      </c>
      <c r="AB59" s="345">
        <f t="shared" si="54"/>
        <v>4.2922250451282798E-2</v>
      </c>
      <c r="AC59" s="345">
        <f t="shared" si="55"/>
        <v>-1.8924376894454017E-2</v>
      </c>
      <c r="AD59" s="346">
        <f t="shared" si="56"/>
        <v>3.5813204084334512E-5</v>
      </c>
      <c r="AH59" s="258">
        <f t="shared" si="57"/>
        <v>-7.342145045322386E-2</v>
      </c>
      <c r="AI59" s="258">
        <f t="shared" si="58"/>
        <v>0.92708317824573461</v>
      </c>
      <c r="AJ59" s="258">
        <f t="shared" si="59"/>
        <v>-0.99581563486705416</v>
      </c>
      <c r="AK59" s="258">
        <f t="shared" si="60"/>
        <v>0.15578311833643788</v>
      </c>
      <c r="AL59" s="258">
        <f t="shared" si="61"/>
        <v>2.0085721720774634</v>
      </c>
      <c r="AM59" s="258">
        <f t="shared" si="62"/>
        <v>1.5721885482688405</v>
      </c>
      <c r="AN59" s="274">
        <f t="shared" si="47"/>
        <v>14.412364083765652</v>
      </c>
      <c r="AO59" s="274">
        <f t="shared" si="47"/>
        <v>14.412364082484046</v>
      </c>
      <c r="AP59" s="274">
        <f t="shared" si="47"/>
        <v>14.412364109904104</v>
      </c>
      <c r="AQ59" s="274">
        <f t="shared" si="47"/>
        <v>14.412363523248883</v>
      </c>
      <c r="AR59" s="274">
        <f t="shared" si="47"/>
        <v>14.412376074538082</v>
      </c>
      <c r="AS59" s="274">
        <f t="shared" si="47"/>
        <v>14.412107422134545</v>
      </c>
      <c r="AT59" s="274">
        <f t="shared" si="47"/>
        <v>14.417803025634196</v>
      </c>
      <c r="AU59" s="274">
        <f t="shared" si="63"/>
        <v>14.246832683727577</v>
      </c>
      <c r="AV59" s="274"/>
      <c r="AW59" s="274"/>
      <c r="AX59" s="258">
        <f t="shared" si="36"/>
        <v>1.4346414734434591E-2</v>
      </c>
      <c r="AY59" s="258">
        <v>13500</v>
      </c>
      <c r="AZ59" s="258">
        <f t="shared" si="37"/>
        <v>1.4346414734434591E-2</v>
      </c>
      <c r="BA59" s="258">
        <f t="shared" si="38"/>
        <v>5.924625316692711E-2</v>
      </c>
      <c r="BB59" s="258">
        <f t="shared" si="39"/>
        <v>-4.4899838432492518E-2</v>
      </c>
      <c r="BC59" s="258">
        <f t="shared" si="40"/>
        <v>0.82855967377935169</v>
      </c>
      <c r="BD59" s="258">
        <f t="shared" si="41"/>
        <v>-0.57306490107088248</v>
      </c>
      <c r="BE59" s="258">
        <f t="shared" si="42"/>
        <v>3.0606402871237326</v>
      </c>
      <c r="BF59" s="258">
        <f t="shared" si="43"/>
        <v>24.692393239096724</v>
      </c>
      <c r="BG59" s="258">
        <f t="shared" si="48"/>
        <v>15.611673236811178</v>
      </c>
      <c r="BH59" s="258">
        <f t="shared" si="48"/>
        <v>15.611672749404555</v>
      </c>
      <c r="BI59" s="258">
        <f t="shared" si="48"/>
        <v>15.61167559629186</v>
      </c>
      <c r="BJ59" s="258">
        <f t="shared" si="48"/>
        <v>15.611658967932001</v>
      </c>
      <c r="BK59" s="258">
        <f t="shared" si="48"/>
        <v>15.611756092000251</v>
      </c>
      <c r="BL59" s="258">
        <f t="shared" si="48"/>
        <v>15.61118879016044</v>
      </c>
      <c r="BM59" s="258">
        <f t="shared" si="48"/>
        <v>15.614501965435833</v>
      </c>
      <c r="BN59" s="258">
        <f t="shared" si="44"/>
        <v>15.595136501795354</v>
      </c>
      <c r="BQ59" s="283"/>
      <c r="BR59" s="283"/>
      <c r="BS59" s="274"/>
    </row>
    <row r="60" spans="1:71" ht="12.95" customHeight="1" x14ac:dyDescent="0.2">
      <c r="A60" s="303" t="s">
        <v>100</v>
      </c>
      <c r="B60" s="347" t="s">
        <v>112</v>
      </c>
      <c r="C60" s="348">
        <v>47304.428</v>
      </c>
      <c r="D60" s="348"/>
      <c r="E60" s="258">
        <f t="shared" si="49"/>
        <v>3155.9141238203647</v>
      </c>
      <c r="F60" s="342">
        <f t="shared" si="50"/>
        <v>3156</v>
      </c>
      <c r="G60" s="258">
        <f t="shared" si="64"/>
        <v>-3.0499200001941063E-2</v>
      </c>
      <c r="I60" s="274">
        <f>G60</f>
        <v>-3.0499200001941063E-2</v>
      </c>
      <c r="K60" s="274"/>
      <c r="L60" s="274"/>
      <c r="P60" s="313">
        <f>+D$11+D$12*F60+D$13*F60^2</f>
        <v>6.1846627345736815E-2</v>
      </c>
      <c r="Q60" s="343">
        <f t="shared" si="51"/>
        <v>32285.928</v>
      </c>
      <c r="R60" s="258">
        <f t="shared" si="65"/>
        <v>8.5277518285271307E-3</v>
      </c>
      <c r="S60" s="263">
        <v>0.1</v>
      </c>
      <c r="Z60" s="258">
        <f t="shared" si="52"/>
        <v>3156</v>
      </c>
      <c r="AA60" s="344">
        <f t="shared" si="53"/>
        <v>-1.1574823107487045E-2</v>
      </c>
      <c r="AB60" s="345">
        <f t="shared" si="54"/>
        <v>4.2922250451282798E-2</v>
      </c>
      <c r="AC60" s="345">
        <f t="shared" si="55"/>
        <v>-1.8924376894454017E-2</v>
      </c>
      <c r="AD60" s="346">
        <f t="shared" si="56"/>
        <v>3.5813204084334512E-5</v>
      </c>
      <c r="AH60" s="258">
        <f t="shared" si="57"/>
        <v>-7.342145045322386E-2</v>
      </c>
      <c r="AI60" s="258">
        <f t="shared" si="58"/>
        <v>0.92708317824573461</v>
      </c>
      <c r="AJ60" s="258">
        <f t="shared" si="59"/>
        <v>-0.99581563486705416</v>
      </c>
      <c r="AK60" s="258">
        <f t="shared" si="60"/>
        <v>0.15578311833643788</v>
      </c>
      <c r="AL60" s="258">
        <f t="shared" si="61"/>
        <v>2.0085721720774634</v>
      </c>
      <c r="AM60" s="258">
        <f t="shared" si="62"/>
        <v>1.5721885482688405</v>
      </c>
      <c r="AN60" s="274">
        <f t="shared" si="47"/>
        <v>14.412364083765652</v>
      </c>
      <c r="AO60" s="274">
        <f t="shared" si="47"/>
        <v>14.412364082484046</v>
      </c>
      <c r="AP60" s="274">
        <f t="shared" si="47"/>
        <v>14.412364109904104</v>
      </c>
      <c r="AQ60" s="274">
        <f t="shared" si="47"/>
        <v>14.412363523248883</v>
      </c>
      <c r="AR60" s="274">
        <f t="shared" si="47"/>
        <v>14.412376074538082</v>
      </c>
      <c r="AS60" s="274">
        <f t="shared" si="47"/>
        <v>14.412107422134545</v>
      </c>
      <c r="AT60" s="274">
        <f t="shared" si="47"/>
        <v>14.417803025634196</v>
      </c>
      <c r="AU60" s="274">
        <f t="shared" si="63"/>
        <v>14.246832683727577</v>
      </c>
      <c r="AV60" s="274"/>
      <c r="AW60" s="274"/>
      <c r="AX60" s="258">
        <f t="shared" si="36"/>
        <v>1.6067289315793598E-2</v>
      </c>
      <c r="AY60" s="258">
        <v>14000</v>
      </c>
      <c r="AZ60" s="258">
        <f t="shared" si="37"/>
        <v>1.6067289315793598E-2</v>
      </c>
      <c r="BA60" s="258">
        <f t="shared" si="38"/>
        <v>5.7489158397479659E-2</v>
      </c>
      <c r="BB60" s="258">
        <f t="shared" si="39"/>
        <v>-4.1421869081686061E-2</v>
      </c>
      <c r="BC60" s="258">
        <f t="shared" si="40"/>
        <v>0.82809684097083991</v>
      </c>
      <c r="BD60" s="258">
        <f t="shared" si="41"/>
        <v>-0.53412031345980715</v>
      </c>
      <c r="BE60" s="258">
        <f t="shared" si="42"/>
        <v>3.1074143339436402</v>
      </c>
      <c r="BF60" s="258">
        <f t="shared" si="43"/>
        <v>58.510931022676345</v>
      </c>
      <c r="BG60" s="258">
        <f t="shared" si="48"/>
        <v>15.667301767676685</v>
      </c>
      <c r="BH60" s="258">
        <f t="shared" si="48"/>
        <v>15.667301556574754</v>
      </c>
      <c r="BI60" s="258">
        <f t="shared" si="48"/>
        <v>15.667302784901052</v>
      </c>
      <c r="BJ60" s="258">
        <f t="shared" si="48"/>
        <v>15.667295637710726</v>
      </c>
      <c r="BK60" s="258">
        <f t="shared" si="48"/>
        <v>15.667337224619532</v>
      </c>
      <c r="BL60" s="258">
        <f t="shared" si="48"/>
        <v>15.667095244489539</v>
      </c>
      <c r="BM60" s="258">
        <f t="shared" si="48"/>
        <v>15.66850321175435</v>
      </c>
      <c r="BN60" s="258">
        <f t="shared" si="44"/>
        <v>15.660309733527168</v>
      </c>
      <c r="BQ60" s="283"/>
      <c r="BR60" s="283"/>
      <c r="BS60" s="274"/>
    </row>
    <row r="61" spans="1:71" ht="12.95" customHeight="1" x14ac:dyDescent="0.2">
      <c r="A61" s="164" t="s">
        <v>410</v>
      </c>
      <c r="B61" s="165" t="s">
        <v>110</v>
      </c>
      <c r="C61" s="164">
        <v>47356.293400000002</v>
      </c>
      <c r="D61" s="164" t="s">
        <v>260</v>
      </c>
      <c r="E61" s="258">
        <f t="shared" si="49"/>
        <v>3301.9508200967953</v>
      </c>
      <c r="F61" s="342">
        <f t="shared" si="50"/>
        <v>3302</v>
      </c>
      <c r="G61" s="258">
        <f t="shared" si="64"/>
        <v>-1.7466400000557769E-2</v>
      </c>
      <c r="J61" s="274">
        <f t="shared" ref="J61:J68" si="66">G61</f>
        <v>-1.7466400000557769E-2</v>
      </c>
      <c r="K61" s="274"/>
      <c r="Q61" s="343">
        <f t="shared" si="51"/>
        <v>32337.793400000002</v>
      </c>
      <c r="R61" s="258">
        <f t="shared" si="65"/>
        <v>3.0507512897948446E-4</v>
      </c>
      <c r="S61" s="263">
        <v>1</v>
      </c>
      <c r="Z61" s="258">
        <f t="shared" si="52"/>
        <v>3302</v>
      </c>
      <c r="AA61" s="344">
        <f t="shared" si="53"/>
        <v>-1.1506952224220331E-2</v>
      </c>
      <c r="AB61" s="345">
        <f t="shared" si="54"/>
        <v>5.6298467178851286E-2</v>
      </c>
      <c r="AC61" s="345">
        <f t="shared" si="55"/>
        <v>-5.9594477763374384E-3</v>
      </c>
      <c r="AD61" s="346">
        <f t="shared" si="56"/>
        <v>3.551501779889324E-5</v>
      </c>
      <c r="AH61" s="258">
        <f t="shared" si="57"/>
        <v>-7.3764867179409055E-2</v>
      </c>
      <c r="AI61" s="258">
        <f t="shared" si="58"/>
        <v>0.92443607040271469</v>
      </c>
      <c r="AJ61" s="258">
        <f t="shared" si="59"/>
        <v>-0.99722976852259959</v>
      </c>
      <c r="AK61" s="258">
        <f t="shared" si="60"/>
        <v>0.15451645671961425</v>
      </c>
      <c r="AL61" s="258">
        <f t="shared" si="61"/>
        <v>2.0256333854620725</v>
      </c>
      <c r="AM61" s="258">
        <f t="shared" si="62"/>
        <v>1.602208255101355</v>
      </c>
      <c r="AN61" s="274">
        <f t="shared" ref="AN61:AT70" si="67">$AU61+$AB$7*SIN(AO61)</f>
        <v>14.430518885728226</v>
      </c>
      <c r="AO61" s="274">
        <f t="shared" si="67"/>
        <v>14.430518883817323</v>
      </c>
      <c r="AP61" s="274">
        <f t="shared" si="67"/>
        <v>14.430518922237487</v>
      </c>
      <c r="AQ61" s="274">
        <f t="shared" si="67"/>
        <v>14.430518149770297</v>
      </c>
      <c r="AR61" s="274">
        <f t="shared" si="67"/>
        <v>14.430533680442583</v>
      </c>
      <c r="AS61" s="274">
        <f t="shared" si="67"/>
        <v>14.430221278349151</v>
      </c>
      <c r="AT61" s="274">
        <f t="shared" si="67"/>
        <v>14.436444419312449</v>
      </c>
      <c r="AU61" s="274">
        <f t="shared" si="63"/>
        <v>14.265863267393266</v>
      </c>
      <c r="AV61" s="274"/>
      <c r="AW61" s="274"/>
      <c r="AX61" s="258">
        <f t="shared" si="36"/>
        <v>1.7764652917198955E-2</v>
      </c>
      <c r="AY61" s="258">
        <v>14500</v>
      </c>
      <c r="AZ61" s="258">
        <f t="shared" si="37"/>
        <v>1.7764652917198955E-2</v>
      </c>
      <c r="BA61" s="258">
        <f t="shared" si="38"/>
        <v>5.558162099045505E-2</v>
      </c>
      <c r="BB61" s="258">
        <f t="shared" si="39"/>
        <v>-3.7816968073256095E-2</v>
      </c>
      <c r="BC61" s="258">
        <f t="shared" si="40"/>
        <v>0.82800996414399319</v>
      </c>
      <c r="BD61" s="258">
        <f t="shared" si="41"/>
        <v>-0.49403436883794904</v>
      </c>
      <c r="BE61" s="258">
        <f t="shared" si="42"/>
        <v>-3.129027962698776</v>
      </c>
      <c r="BF61" s="258">
        <f t="shared" si="43"/>
        <v>-159.17412575991389</v>
      </c>
      <c r="BG61" s="258">
        <f t="shared" si="48"/>
        <v>15.722911839323096</v>
      </c>
      <c r="BH61" s="258">
        <f t="shared" si="48"/>
        <v>15.722911917300701</v>
      </c>
      <c r="BI61" s="258">
        <f t="shared" si="48"/>
        <v>15.722911463901397</v>
      </c>
      <c r="BJ61" s="258">
        <f t="shared" si="48"/>
        <v>15.722914100183072</v>
      </c>
      <c r="BK61" s="258">
        <f t="shared" si="48"/>
        <v>15.722898771574586</v>
      </c>
      <c r="BL61" s="258">
        <f t="shared" si="48"/>
        <v>15.722987899519524</v>
      </c>
      <c r="BM61" s="258">
        <f t="shared" si="48"/>
        <v>15.722469668180258</v>
      </c>
      <c r="BN61" s="258">
        <f t="shared" si="44"/>
        <v>15.725482965258983</v>
      </c>
      <c r="BQ61" s="283"/>
      <c r="BR61" s="283"/>
      <c r="BS61" s="274"/>
    </row>
    <row r="62" spans="1:71" ht="12.95" customHeight="1" x14ac:dyDescent="0.2">
      <c r="A62" s="164" t="s">
        <v>410</v>
      </c>
      <c r="B62" s="165" t="s">
        <v>111</v>
      </c>
      <c r="C62" s="164">
        <v>47359.307399999998</v>
      </c>
      <c r="D62" s="164" t="s">
        <v>260</v>
      </c>
      <c r="E62" s="258">
        <f t="shared" si="49"/>
        <v>3310.437298608028</v>
      </c>
      <c r="F62" s="342">
        <f t="shared" si="50"/>
        <v>3310.5</v>
      </c>
      <c r="G62" s="258">
        <f t="shared" si="64"/>
        <v>-2.226860000519082E-2</v>
      </c>
      <c r="J62" s="274">
        <f t="shared" si="66"/>
        <v>-2.226860000519082E-2</v>
      </c>
      <c r="K62" s="274"/>
      <c r="Q62" s="343">
        <f t="shared" si="51"/>
        <v>32340.807399999998</v>
      </c>
      <c r="R62" s="258">
        <f t="shared" si="65"/>
        <v>4.9589054619118454E-4</v>
      </c>
      <c r="S62" s="263">
        <v>1</v>
      </c>
      <c r="Z62" s="258">
        <f t="shared" si="52"/>
        <v>3310.5</v>
      </c>
      <c r="AA62" s="344">
        <f t="shared" si="53"/>
        <v>-1.1502619134785542E-2</v>
      </c>
      <c r="AB62" s="345">
        <f t="shared" si="54"/>
        <v>5.1515483773773532E-2</v>
      </c>
      <c r="AC62" s="345">
        <f t="shared" si="55"/>
        <v>-1.0765980870405277E-2</v>
      </c>
      <c r="AD62" s="346">
        <f t="shared" si="56"/>
        <v>1.1590634410193237E-4</v>
      </c>
      <c r="AH62" s="258">
        <f t="shared" si="57"/>
        <v>-7.3784083778964352E-2</v>
      </c>
      <c r="AI62" s="258">
        <f t="shared" si="58"/>
        <v>0.92428309082040971</v>
      </c>
      <c r="AJ62" s="258">
        <f t="shared" si="59"/>
        <v>-0.99730294025864075</v>
      </c>
      <c r="AK62" s="258">
        <f t="shared" si="60"/>
        <v>0.15444155048968392</v>
      </c>
      <c r="AL62" s="258">
        <f t="shared" si="61"/>
        <v>2.0266236790698335</v>
      </c>
      <c r="AM62" s="258">
        <f t="shared" si="62"/>
        <v>1.603975881503656</v>
      </c>
      <c r="AN62" s="274">
        <f t="shared" si="67"/>
        <v>14.431574248399491</v>
      </c>
      <c r="AO62" s="274">
        <f t="shared" si="67"/>
        <v>14.431574246445445</v>
      </c>
      <c r="AP62" s="274">
        <f t="shared" si="67"/>
        <v>14.431574285596243</v>
      </c>
      <c r="AQ62" s="274">
        <f t="shared" si="67"/>
        <v>14.431573501179232</v>
      </c>
      <c r="AR62" s="274">
        <f t="shared" si="67"/>
        <v>14.431589217203312</v>
      </c>
      <c r="AS62" s="274">
        <f t="shared" si="67"/>
        <v>14.431274186580184</v>
      </c>
      <c r="AT62" s="274">
        <f t="shared" si="67"/>
        <v>14.437527801477904</v>
      </c>
      <c r="AU62" s="274">
        <f t="shared" si="63"/>
        <v>14.266971212332708</v>
      </c>
      <c r="AV62" s="274"/>
      <c r="AW62" s="274"/>
      <c r="AX62" s="258">
        <f t="shared" si="36"/>
        <v>1.9428952784728233E-2</v>
      </c>
      <c r="AY62" s="258">
        <v>15000</v>
      </c>
      <c r="AZ62" s="258">
        <f t="shared" si="37"/>
        <v>1.9428952784728233E-2</v>
      </c>
      <c r="BA62" s="258">
        <f t="shared" si="38"/>
        <v>5.3523640945853213E-2</v>
      </c>
      <c r="BB62" s="258">
        <f t="shared" si="39"/>
        <v>-3.4094688161124979E-2</v>
      </c>
      <c r="BC62" s="258">
        <f t="shared" si="40"/>
        <v>0.82829891780135034</v>
      </c>
      <c r="BD62" s="258">
        <f t="shared" si="41"/>
        <v>-0.45285902949102458</v>
      </c>
      <c r="BE62" s="258">
        <f t="shared" si="42"/>
        <v>-3.0822735442155893</v>
      </c>
      <c r="BF62" s="258">
        <f t="shared" si="43"/>
        <v>-33.706060782783339</v>
      </c>
      <c r="BG62" s="258">
        <f t="shared" ref="BG62:BM71" si="68">$BN62+$AB$7*SIN(BH62)</f>
        <v>15.778528696704004</v>
      </c>
      <c r="BH62" s="258">
        <f t="shared" si="68"/>
        <v>15.778529059032193</v>
      </c>
      <c r="BI62" s="258">
        <f t="shared" si="68"/>
        <v>15.778526947261726</v>
      </c>
      <c r="BJ62" s="258">
        <f t="shared" si="68"/>
        <v>15.77853925537422</v>
      </c>
      <c r="BK62" s="258">
        <f t="shared" si="68"/>
        <v>15.778467519682589</v>
      </c>
      <c r="BL62" s="258">
        <f t="shared" si="68"/>
        <v>15.778885623802188</v>
      </c>
      <c r="BM62" s="258">
        <f t="shared" si="68"/>
        <v>15.776448919206805</v>
      </c>
      <c r="BN62" s="258">
        <f t="shared" si="44"/>
        <v>15.790656196990797</v>
      </c>
      <c r="BQ62" s="283"/>
      <c r="BR62" s="283"/>
      <c r="BS62" s="274"/>
    </row>
    <row r="63" spans="1:71" ht="12.95" customHeight="1" x14ac:dyDescent="0.2">
      <c r="A63" s="164" t="s">
        <v>410</v>
      </c>
      <c r="B63" s="165" t="s">
        <v>111</v>
      </c>
      <c r="C63" s="164">
        <v>47587.499799999998</v>
      </c>
      <c r="D63" s="164" t="s">
        <v>260</v>
      </c>
      <c r="E63" s="258">
        <f t="shared" si="49"/>
        <v>3952.955513282709</v>
      </c>
      <c r="F63" s="342">
        <f t="shared" si="50"/>
        <v>3953</v>
      </c>
      <c r="G63" s="258">
        <f t="shared" si="64"/>
        <v>-1.5799600005266257E-2</v>
      </c>
      <c r="J63" s="274">
        <f t="shared" si="66"/>
        <v>-1.5799600005266257E-2</v>
      </c>
      <c r="K63" s="274"/>
      <c r="Q63" s="343">
        <f t="shared" si="51"/>
        <v>32568.999799999998</v>
      </c>
      <c r="R63" s="258">
        <f t="shared" si="65"/>
        <v>2.4962736032640948E-4</v>
      </c>
      <c r="S63" s="263">
        <v>1</v>
      </c>
      <c r="Z63" s="258">
        <f t="shared" si="52"/>
        <v>3953</v>
      </c>
      <c r="AA63" s="344">
        <f t="shared" si="53"/>
        <v>-1.1055585098330836E-2</v>
      </c>
      <c r="AB63" s="345">
        <f t="shared" si="54"/>
        <v>5.9191678637903478E-2</v>
      </c>
      <c r="AC63" s="345">
        <f t="shared" si="55"/>
        <v>-4.7440149069354204E-3</v>
      </c>
      <c r="AD63" s="346">
        <f t="shared" si="56"/>
        <v>2.2505677437225486E-5</v>
      </c>
      <c r="AH63" s="258">
        <f t="shared" si="57"/>
        <v>-7.4991278643169734E-2</v>
      </c>
      <c r="AI63" s="258">
        <f t="shared" si="58"/>
        <v>0.91308256274984723</v>
      </c>
      <c r="AJ63" s="258">
        <f t="shared" si="59"/>
        <v>-0.99999989045720128</v>
      </c>
      <c r="AK63" s="258">
        <f t="shared" si="60"/>
        <v>0.14842709306334093</v>
      </c>
      <c r="AL63" s="258">
        <f t="shared" si="61"/>
        <v>2.1005529314912503</v>
      </c>
      <c r="AM63" s="258">
        <f t="shared" si="62"/>
        <v>1.7444325346151646</v>
      </c>
      <c r="AN63" s="274">
        <f t="shared" si="67"/>
        <v>14.510852180279416</v>
      </c>
      <c r="AO63" s="274">
        <f t="shared" si="67"/>
        <v>14.510852171940872</v>
      </c>
      <c r="AP63" s="274">
        <f t="shared" si="67"/>
        <v>14.510852304741967</v>
      </c>
      <c r="AQ63" s="274">
        <f t="shared" si="67"/>
        <v>14.510850189723453</v>
      </c>
      <c r="AR63" s="274">
        <f t="shared" si="67"/>
        <v>14.510883872602799</v>
      </c>
      <c r="AS63" s="274">
        <f t="shared" si="67"/>
        <v>14.510347109141872</v>
      </c>
      <c r="AT63" s="274">
        <f t="shared" si="67"/>
        <v>14.518815249618152</v>
      </c>
      <c r="AU63" s="274">
        <f t="shared" si="63"/>
        <v>14.35071881510809</v>
      </c>
      <c r="AV63" s="274"/>
      <c r="AW63" s="274"/>
      <c r="AX63" s="258">
        <f t="shared" si="36"/>
        <v>2.1050478951370442E-2</v>
      </c>
      <c r="AY63" s="258">
        <v>15500</v>
      </c>
      <c r="AZ63" s="258">
        <f t="shared" si="37"/>
        <v>2.1050478951370442E-2</v>
      </c>
      <c r="BA63" s="258">
        <f t="shared" si="38"/>
        <v>5.1315218263674189E-2</v>
      </c>
      <c r="BB63" s="258">
        <f t="shared" si="39"/>
        <v>-3.0264739312303748E-2</v>
      </c>
      <c r="BC63" s="258">
        <f t="shared" si="40"/>
        <v>0.82896411899861921</v>
      </c>
      <c r="BD63" s="258">
        <f t="shared" si="41"/>
        <v>-0.410644800951456</v>
      </c>
      <c r="BE63" s="258">
        <f t="shared" si="42"/>
        <v>-3.0354652416073722</v>
      </c>
      <c r="BF63" s="258">
        <f t="shared" si="43"/>
        <v>-18.827581290655672</v>
      </c>
      <c r="BG63" s="258">
        <f t="shared" si="68"/>
        <v>15.834177594489873</v>
      </c>
      <c r="BH63" s="258">
        <f t="shared" si="68"/>
        <v>15.834178219352323</v>
      </c>
      <c r="BI63" s="258">
        <f t="shared" si="68"/>
        <v>15.83417455737894</v>
      </c>
      <c r="BJ63" s="258">
        <f t="shared" si="68"/>
        <v>15.834196018204732</v>
      </c>
      <c r="BK63" s="258">
        <f t="shared" si="68"/>
        <v>15.834070248859017</v>
      </c>
      <c r="BL63" s="258">
        <f t="shared" si="68"/>
        <v>15.834807338049423</v>
      </c>
      <c r="BM63" s="258">
        <f t="shared" si="68"/>
        <v>15.830488495000772</v>
      </c>
      <c r="BN63" s="258">
        <f t="shared" si="44"/>
        <v>15.855829428722611</v>
      </c>
      <c r="BQ63" s="283"/>
      <c r="BR63" s="283"/>
      <c r="BS63" s="274"/>
    </row>
    <row r="64" spans="1:71" ht="12.95" customHeight="1" x14ac:dyDescent="0.2">
      <c r="A64" s="164" t="s">
        <v>410</v>
      </c>
      <c r="B64" s="165" t="s">
        <v>111</v>
      </c>
      <c r="C64" s="164">
        <v>47596.554499999998</v>
      </c>
      <c r="D64" s="164" t="s">
        <v>260</v>
      </c>
      <c r="E64" s="258">
        <f t="shared" si="49"/>
        <v>3978.4507080324693</v>
      </c>
      <c r="F64" s="342">
        <f t="shared" si="50"/>
        <v>3978.5</v>
      </c>
      <c r="G64" s="258">
        <f t="shared" si="64"/>
        <v>-1.7506200005300343E-2</v>
      </c>
      <c r="J64" s="274">
        <f t="shared" si="66"/>
        <v>-1.7506200005300343E-2</v>
      </c>
      <c r="K64" s="274"/>
      <c r="Q64" s="343">
        <f t="shared" si="51"/>
        <v>32578.054499999998</v>
      </c>
      <c r="R64" s="258">
        <f t="shared" si="65"/>
        <v>3.0646703862557772E-4</v>
      </c>
      <c r="S64" s="263">
        <v>1</v>
      </c>
      <c r="Z64" s="258">
        <f t="shared" si="52"/>
        <v>3978.5</v>
      </c>
      <c r="AA64" s="344">
        <f t="shared" si="53"/>
        <v>-1.1033051961753235E-2</v>
      </c>
      <c r="AB64" s="345">
        <f t="shared" si="54"/>
        <v>5.752307444247487E-2</v>
      </c>
      <c r="AC64" s="345">
        <f t="shared" si="55"/>
        <v>-6.4731480435471084E-3</v>
      </c>
      <c r="AD64" s="346">
        <f t="shared" si="56"/>
        <v>4.1901645593677758E-5</v>
      </c>
      <c r="AH64" s="258">
        <f t="shared" si="57"/>
        <v>-7.5029274447775213E-2</v>
      </c>
      <c r="AI64" s="258">
        <f t="shared" si="58"/>
        <v>0.91265286513938115</v>
      </c>
      <c r="AJ64" s="258">
        <f t="shared" si="59"/>
        <v>-0.99999433658941006</v>
      </c>
      <c r="AK64" s="258">
        <f t="shared" si="60"/>
        <v>0.14817462969418471</v>
      </c>
      <c r="AL64" s="258">
        <f t="shared" si="61"/>
        <v>2.1034504015790834</v>
      </c>
      <c r="AM64" s="258">
        <f t="shared" si="62"/>
        <v>1.7503046797132584</v>
      </c>
      <c r="AN64" s="274">
        <f t="shared" si="67"/>
        <v>14.513978906437888</v>
      </c>
      <c r="AO64" s="274">
        <f t="shared" si="67"/>
        <v>14.513978897675916</v>
      </c>
      <c r="AP64" s="274">
        <f t="shared" si="67"/>
        <v>14.513979036117346</v>
      </c>
      <c r="AQ64" s="274">
        <f t="shared" si="67"/>
        <v>14.513976848701509</v>
      </c>
      <c r="AR64" s="274">
        <f t="shared" si="67"/>
        <v>14.514011409109276</v>
      </c>
      <c r="AS64" s="274">
        <f t="shared" si="67"/>
        <v>14.513465013343614</v>
      </c>
      <c r="AT64" s="274">
        <f t="shared" si="67"/>
        <v>14.52201699188352</v>
      </c>
      <c r="AU64" s="274">
        <f t="shared" si="63"/>
        <v>14.354042649926411</v>
      </c>
      <c r="AV64" s="274"/>
      <c r="AW64" s="274"/>
      <c r="AX64" s="258">
        <f t="shared" si="36"/>
        <v>2.2619349247355983E-2</v>
      </c>
      <c r="AY64" s="258">
        <v>16000</v>
      </c>
      <c r="AZ64" s="258">
        <f t="shared" si="37"/>
        <v>2.2619349247355983E-2</v>
      </c>
      <c r="BA64" s="258">
        <f t="shared" si="38"/>
        <v>4.8956352943918022E-2</v>
      </c>
      <c r="BB64" s="258">
        <f t="shared" si="39"/>
        <v>-2.6337003696562038E-2</v>
      </c>
      <c r="BC64" s="258">
        <f t="shared" si="40"/>
        <v>0.83000652401325903</v>
      </c>
      <c r="BD64" s="258">
        <f t="shared" si="41"/>
        <v>-0.36744124873996986</v>
      </c>
      <c r="BE64" s="258">
        <f t="shared" si="42"/>
        <v>-2.9885604279037565</v>
      </c>
      <c r="BF64" s="258">
        <f t="shared" si="43"/>
        <v>-13.043627399820535</v>
      </c>
      <c r="BG64" s="258">
        <f t="shared" si="68"/>
        <v>15.889883833132288</v>
      </c>
      <c r="BH64" s="258">
        <f t="shared" si="68"/>
        <v>15.889884683537534</v>
      </c>
      <c r="BI64" s="258">
        <f t="shared" si="68"/>
        <v>15.889879656469875</v>
      </c>
      <c r="BJ64" s="258">
        <f t="shared" si="68"/>
        <v>15.889909373439178</v>
      </c>
      <c r="BK64" s="258">
        <f t="shared" si="68"/>
        <v>15.889733707131819</v>
      </c>
      <c r="BL64" s="258">
        <f t="shared" si="68"/>
        <v>15.890772208190249</v>
      </c>
      <c r="BM64" s="258">
        <f t="shared" si="68"/>
        <v>15.884635669587144</v>
      </c>
      <c r="BN64" s="258">
        <f t="shared" si="44"/>
        <v>15.921002660454427</v>
      </c>
      <c r="BQ64" s="283"/>
      <c r="BR64" s="283"/>
      <c r="BS64" s="274"/>
    </row>
    <row r="65" spans="1:71" ht="12.95" customHeight="1" x14ac:dyDescent="0.2">
      <c r="A65" s="164" t="s">
        <v>410</v>
      </c>
      <c r="B65" s="165" t="s">
        <v>111</v>
      </c>
      <c r="C65" s="164">
        <v>47643.432000000001</v>
      </c>
      <c r="D65" s="164" t="s">
        <v>260</v>
      </c>
      <c r="E65" s="258">
        <f t="shared" si="49"/>
        <v>4110.4430426080899</v>
      </c>
      <c r="F65" s="342">
        <f t="shared" si="50"/>
        <v>4110.5</v>
      </c>
      <c r="G65" s="258">
        <f t="shared" si="64"/>
        <v>-2.0228599998517893E-2</v>
      </c>
      <c r="J65" s="274">
        <f t="shared" si="66"/>
        <v>-2.0228599998517893E-2</v>
      </c>
      <c r="K65" s="274"/>
      <c r="Q65" s="343">
        <f t="shared" si="51"/>
        <v>32624.932000000001</v>
      </c>
      <c r="R65" s="258">
        <f t="shared" si="65"/>
        <v>4.0919625790003809E-4</v>
      </c>
      <c r="S65" s="263">
        <v>1</v>
      </c>
      <c r="Z65" s="258">
        <f t="shared" si="52"/>
        <v>4110.5</v>
      </c>
      <c r="AA65" s="344">
        <f t="shared" si="53"/>
        <v>-1.091067785752925E-2</v>
      </c>
      <c r="AB65" s="345">
        <f t="shared" si="54"/>
        <v>5.4985371223934057E-2</v>
      </c>
      <c r="AC65" s="345">
        <f t="shared" si="55"/>
        <v>-9.3179221409886437E-3</v>
      </c>
      <c r="AD65" s="346">
        <f t="shared" si="56"/>
        <v>8.6823673025526388E-5</v>
      </c>
      <c r="AH65" s="258">
        <f t="shared" si="57"/>
        <v>-7.521397122245195E-2</v>
      </c>
      <c r="AI65" s="258">
        <f t="shared" si="58"/>
        <v>0.9104467167872573</v>
      </c>
      <c r="AJ65" s="258">
        <f t="shared" si="59"/>
        <v>-0.99983217782987943</v>
      </c>
      <c r="AK65" s="258">
        <f t="shared" si="60"/>
        <v>0.14685180393575767</v>
      </c>
      <c r="AL65" s="258">
        <f t="shared" si="61"/>
        <v>2.1184057207049665</v>
      </c>
      <c r="AM65" s="258">
        <f t="shared" si="62"/>
        <v>1.7810941991223759</v>
      </c>
      <c r="AN65" s="274">
        <f t="shared" si="67"/>
        <v>14.53014090197377</v>
      </c>
      <c r="AO65" s="274">
        <f t="shared" si="67"/>
        <v>14.530140890741727</v>
      </c>
      <c r="AP65" s="274">
        <f t="shared" si="67"/>
        <v>14.530141061268814</v>
      </c>
      <c r="AQ65" s="274">
        <f t="shared" si="67"/>
        <v>14.53013847228557</v>
      </c>
      <c r="AR65" s="274">
        <f t="shared" si="67"/>
        <v>14.530177777111154</v>
      </c>
      <c r="AS65" s="274">
        <f t="shared" si="67"/>
        <v>14.52958066646918</v>
      </c>
      <c r="AT65" s="274">
        <f t="shared" si="67"/>
        <v>14.538561080941061</v>
      </c>
      <c r="AU65" s="274">
        <f t="shared" si="63"/>
        <v>14.371248383103611</v>
      </c>
      <c r="AV65" s="274"/>
      <c r="AW65" s="274"/>
      <c r="AX65" s="258">
        <f t="shared" si="36"/>
        <v>2.4125492938777648E-2</v>
      </c>
      <c r="AY65" s="258">
        <v>16500</v>
      </c>
      <c r="AZ65" s="258">
        <f t="shared" si="37"/>
        <v>2.4125492938777648E-2</v>
      </c>
      <c r="BA65" s="258">
        <f t="shared" si="38"/>
        <v>4.6447044986584626E-2</v>
      </c>
      <c r="BB65" s="258">
        <f t="shared" si="39"/>
        <v>-2.2321552047806979E-2</v>
      </c>
      <c r="BC65" s="258">
        <f t="shared" si="40"/>
        <v>0.8314276205493113</v>
      </c>
      <c r="BD65" s="258">
        <f t="shared" si="41"/>
        <v>-0.32329753342887074</v>
      </c>
      <c r="BE65" s="258">
        <f t="shared" si="42"/>
        <v>-2.9415162065653333</v>
      </c>
      <c r="BF65" s="258">
        <f t="shared" si="43"/>
        <v>-9.962810765811529</v>
      </c>
      <c r="BG65" s="258">
        <f t="shared" si="68"/>
        <v>15.945672794600787</v>
      </c>
      <c r="BH65" s="258">
        <f t="shared" si="68"/>
        <v>15.945673821588629</v>
      </c>
      <c r="BI65" s="258">
        <f t="shared" si="68"/>
        <v>15.945667678101858</v>
      </c>
      <c r="BJ65" s="258">
        <f t="shared" si="68"/>
        <v>15.945704428848174</v>
      </c>
      <c r="BK65" s="258">
        <f t="shared" si="68"/>
        <v>15.945484588315434</v>
      </c>
      <c r="BL65" s="258">
        <f t="shared" si="68"/>
        <v>15.946799834602869</v>
      </c>
      <c r="BM65" s="258">
        <f t="shared" si="68"/>
        <v>15.938937260121396</v>
      </c>
      <c r="BN65" s="258">
        <f t="shared" si="44"/>
        <v>15.986175892186241</v>
      </c>
      <c r="BQ65" s="283"/>
      <c r="BR65" s="283"/>
      <c r="BS65" s="274"/>
    </row>
    <row r="66" spans="1:71" ht="12.95" customHeight="1" x14ac:dyDescent="0.2">
      <c r="A66" s="164" t="s">
        <v>108</v>
      </c>
      <c r="B66" s="165" t="s">
        <v>111</v>
      </c>
      <c r="C66" s="164">
        <v>47659.417699999998</v>
      </c>
      <c r="D66" s="164">
        <v>1E-3</v>
      </c>
      <c r="E66" s="258">
        <f t="shared" si="49"/>
        <v>4155.4537591101443</v>
      </c>
      <c r="F66" s="342">
        <f t="shared" si="50"/>
        <v>4155.5</v>
      </c>
      <c r="G66" s="258">
        <f t="shared" si="64"/>
        <v>-1.6422600005171262E-2</v>
      </c>
      <c r="J66" s="258">
        <f t="shared" si="66"/>
        <v>-1.6422600005171262E-2</v>
      </c>
      <c r="P66" s="313"/>
      <c r="Q66" s="343">
        <f t="shared" si="51"/>
        <v>32640.917699999998</v>
      </c>
      <c r="R66" s="258">
        <f t="shared" si="65"/>
        <v>2.6970179092985114E-4</v>
      </c>
      <c r="S66" s="263">
        <v>0.6</v>
      </c>
      <c r="Z66" s="258">
        <f t="shared" si="52"/>
        <v>4155.5</v>
      </c>
      <c r="AA66" s="344">
        <f t="shared" si="53"/>
        <v>-1.0866775139647539E-2</v>
      </c>
      <c r="AB66" s="345">
        <f t="shared" si="54"/>
        <v>5.8849755202353082E-2</v>
      </c>
      <c r="AC66" s="345">
        <f t="shared" si="55"/>
        <v>-5.555824865523723E-3</v>
      </c>
      <c r="AD66" s="346">
        <f t="shared" si="56"/>
        <v>1.8520313961823013E-5</v>
      </c>
      <c r="AH66" s="258">
        <f t="shared" si="57"/>
        <v>-7.5272355207524344E-2</v>
      </c>
      <c r="AI66" s="258">
        <f t="shared" si="58"/>
        <v>0.90970158528767131</v>
      </c>
      <c r="AJ66" s="258">
        <f t="shared" si="59"/>
        <v>-0.99972616724121632</v>
      </c>
      <c r="AK66" s="258">
        <f t="shared" si="60"/>
        <v>0.14639480576102487</v>
      </c>
      <c r="AL66" s="258">
        <f t="shared" si="61"/>
        <v>2.1234876542809804</v>
      </c>
      <c r="AM66" s="258">
        <f t="shared" si="62"/>
        <v>1.7917440872075943</v>
      </c>
      <c r="AN66" s="274">
        <f t="shared" si="67"/>
        <v>14.535641767366181</v>
      </c>
      <c r="AO66" s="274">
        <f t="shared" si="67"/>
        <v>14.535641755177794</v>
      </c>
      <c r="AP66" s="274">
        <f t="shared" si="67"/>
        <v>14.535641937803618</v>
      </c>
      <c r="AQ66" s="274">
        <f t="shared" si="67"/>
        <v>14.535639201404416</v>
      </c>
      <c r="AR66" s="274">
        <f t="shared" si="67"/>
        <v>14.535680200755653</v>
      </c>
      <c r="AS66" s="274">
        <f t="shared" si="67"/>
        <v>14.53506549038365</v>
      </c>
      <c r="AT66" s="274">
        <f t="shared" si="67"/>
        <v>14.54418978035568</v>
      </c>
      <c r="AU66" s="274">
        <f t="shared" si="63"/>
        <v>14.377113973959474</v>
      </c>
      <c r="AV66" s="274"/>
      <c r="AW66" s="274"/>
      <c r="AX66" s="258">
        <f t="shared" ref="AX66:AX95" si="69">AZ66+BS66</f>
        <v>2.5558633093806876E-2</v>
      </c>
      <c r="AY66" s="258">
        <v>17000</v>
      </c>
      <c r="AZ66" s="258">
        <f t="shared" ref="AZ66:AZ95" si="70">AB$3+AB$4*AY66+AB$5*AY66^2+BB66</f>
        <v>2.5558633093806876E-2</v>
      </c>
      <c r="BA66" s="258">
        <f t="shared" ref="BA66:BA95" si="71">AB$3+AB$4*AY66+AB$5*AY66^2</f>
        <v>4.3787294391674059E-2</v>
      </c>
      <c r="BB66" s="258">
        <f t="shared" ref="BB66:BB95" si="72">$AB$6*($AB$11/BC66*BD66+$AB$12)</f>
        <v>-1.8228661297867182E-2</v>
      </c>
      <c r="BC66" s="258">
        <f t="shared" ref="BC66:BC95" si="73">1+$AB$7*COS(BE66)</f>
        <v>0.83322941516636018</v>
      </c>
      <c r="BD66" s="258">
        <f t="shared" ref="BD66:BD95" si="74">SIN(BE66+RADIANS($AB$9))</f>
        <v>-0.27826296902383807</v>
      </c>
      <c r="BE66" s="258">
        <f t="shared" ref="BE66:BE95" si="75">2*ATAN(BF66)</f>
        <v>-2.8942892928574659</v>
      </c>
      <c r="BF66" s="258">
        <f t="shared" ref="BF66:BF95" si="76">SQRT((1+$AB$7)/(1-$AB$7))*TAN(BG66/2)</f>
        <v>-8.0459741032291685</v>
      </c>
      <c r="BG66" s="258">
        <f t="shared" si="68"/>
        <v>16.001569977512034</v>
      </c>
      <c r="BH66" s="258">
        <f t="shared" si="68"/>
        <v>16.00157112431781</v>
      </c>
      <c r="BI66" s="258">
        <f t="shared" si="68"/>
        <v>16.001564158911609</v>
      </c>
      <c r="BJ66" s="258">
        <f t="shared" si="68"/>
        <v>16.001606465240858</v>
      </c>
      <c r="BK66" s="258">
        <f t="shared" si="68"/>
        <v>16.001349514335285</v>
      </c>
      <c r="BL66" s="258">
        <f t="shared" si="68"/>
        <v>16.00291043447972</v>
      </c>
      <c r="BM66" s="258">
        <f t="shared" si="68"/>
        <v>15.993439428101643</v>
      </c>
      <c r="BN66" s="258">
        <f t="shared" ref="BN66:BN95" si="77">RADIANS($AB$9)+$AB$18*(AY66-AB$15)</f>
        <v>16.051349123918055</v>
      </c>
      <c r="BQ66" s="283"/>
      <c r="BR66" s="283"/>
      <c r="BS66" s="274"/>
    </row>
    <row r="67" spans="1:71" ht="12.95" customHeight="1" x14ac:dyDescent="0.2">
      <c r="A67" s="164" t="s">
        <v>410</v>
      </c>
      <c r="B67" s="165" t="s">
        <v>111</v>
      </c>
      <c r="C67" s="164">
        <v>47973.552100000001</v>
      </c>
      <c r="D67" s="164" t="s">
        <v>260</v>
      </c>
      <c r="E67" s="258">
        <f t="shared" si="49"/>
        <v>5039.9576858662676</v>
      </c>
      <c r="F67" s="342">
        <f t="shared" si="50"/>
        <v>5040</v>
      </c>
      <c r="G67" s="258">
        <f t="shared" si="64"/>
        <v>-1.5028000001620967E-2</v>
      </c>
      <c r="J67" s="274">
        <f t="shared" si="66"/>
        <v>-1.5028000001620967E-2</v>
      </c>
      <c r="K67" s="274"/>
      <c r="Q67" s="343">
        <f t="shared" si="51"/>
        <v>32955.052100000001</v>
      </c>
      <c r="R67" s="258">
        <f t="shared" si="65"/>
        <v>2.2584078404871979E-4</v>
      </c>
      <c r="S67" s="263">
        <v>1</v>
      </c>
      <c r="Z67" s="258">
        <f t="shared" si="52"/>
        <v>5040</v>
      </c>
      <c r="AA67" s="344">
        <f t="shared" si="53"/>
        <v>-9.7850892398044925E-3</v>
      </c>
      <c r="AB67" s="345">
        <f t="shared" si="54"/>
        <v>6.0925800631019281E-2</v>
      </c>
      <c r="AC67" s="345">
        <f t="shared" si="55"/>
        <v>-5.2429107618164744E-3</v>
      </c>
      <c r="AD67" s="346">
        <f t="shared" si="56"/>
        <v>2.7488113256371006E-5</v>
      </c>
      <c r="AH67" s="258">
        <f t="shared" si="57"/>
        <v>-7.5953800632640248E-2</v>
      </c>
      <c r="AI67" s="258">
        <f t="shared" si="58"/>
        <v>0.89577532023573236</v>
      </c>
      <c r="AJ67" s="258">
        <f t="shared" si="59"/>
        <v>-0.99260801753120553</v>
      </c>
      <c r="AK67" s="258">
        <f t="shared" si="60"/>
        <v>0.13683003683915224</v>
      </c>
      <c r="AL67" s="258">
        <f t="shared" si="61"/>
        <v>2.2217492184226568</v>
      </c>
      <c r="AM67" s="258">
        <f t="shared" si="62"/>
        <v>2.0187694095038071</v>
      </c>
      <c r="AN67" s="274">
        <f t="shared" si="67"/>
        <v>14.642879279762331</v>
      </c>
      <c r="AO67" s="274">
        <f t="shared" si="67"/>
        <v>14.642879232390683</v>
      </c>
      <c r="AP67" s="274">
        <f t="shared" si="67"/>
        <v>14.642879800915017</v>
      </c>
      <c r="AQ67" s="274">
        <f t="shared" si="67"/>
        <v>14.642872977809882</v>
      </c>
      <c r="AR67" s="274">
        <f t="shared" si="67"/>
        <v>14.642954859280886</v>
      </c>
      <c r="AS67" s="274">
        <f t="shared" si="67"/>
        <v>14.641971430481037</v>
      </c>
      <c r="AT67" s="274">
        <f t="shared" si="67"/>
        <v>14.653669742074218</v>
      </c>
      <c r="AU67" s="274">
        <f t="shared" si="63"/>
        <v>14.492405420893054</v>
      </c>
      <c r="AV67" s="274"/>
      <c r="AW67" s="274"/>
      <c r="AX67" s="258">
        <f t="shared" si="69"/>
        <v>2.6908267773364948E-2</v>
      </c>
      <c r="AY67" s="258">
        <v>17500</v>
      </c>
      <c r="AZ67" s="258">
        <f t="shared" si="70"/>
        <v>2.6908267773364948E-2</v>
      </c>
      <c r="BA67" s="258">
        <f t="shared" si="71"/>
        <v>4.0977101159186291E-2</v>
      </c>
      <c r="BB67" s="258">
        <f t="shared" si="72"/>
        <v>-1.4068833385821345E-2</v>
      </c>
      <c r="BC67" s="258">
        <f t="shared" si="73"/>
        <v>0.83541441543452188</v>
      </c>
      <c r="BD67" s="258">
        <f t="shared" si="74"/>
        <v>-0.23238761014532189</v>
      </c>
      <c r="BE67" s="258">
        <f t="shared" si="75"/>
        <v>-2.8468358955290918</v>
      </c>
      <c r="BF67" s="258">
        <f t="shared" si="76"/>
        <v>-6.7360583827532441</v>
      </c>
      <c r="BG67" s="258">
        <f t="shared" si="68"/>
        <v>16.057601031333935</v>
      </c>
      <c r="BH67" s="258">
        <f t="shared" si="68"/>
        <v>16.057602238078026</v>
      </c>
      <c r="BI67" s="258">
        <f t="shared" si="68"/>
        <v>16.057594770463741</v>
      </c>
      <c r="BJ67" s="258">
        <f t="shared" si="68"/>
        <v>16.057640982131513</v>
      </c>
      <c r="BK67" s="258">
        <f t="shared" si="68"/>
        <v>16.057355024014285</v>
      </c>
      <c r="BL67" s="258">
        <f t="shared" si="68"/>
        <v>16.059125014239708</v>
      </c>
      <c r="BM67" s="258">
        <f t="shared" si="68"/>
        <v>16.048187483364771</v>
      </c>
      <c r="BN67" s="258">
        <f t="shared" si="77"/>
        <v>16.11652235564987</v>
      </c>
      <c r="BQ67" s="283"/>
      <c r="BR67" s="283"/>
      <c r="BS67" s="274"/>
    </row>
    <row r="68" spans="1:71" ht="12.95" customHeight="1" x14ac:dyDescent="0.2">
      <c r="A68" s="164" t="s">
        <v>108</v>
      </c>
      <c r="B68" s="165" t="s">
        <v>110</v>
      </c>
      <c r="C68" s="164">
        <v>47982.429499999998</v>
      </c>
      <c r="D68" s="164">
        <v>1E-3</v>
      </c>
      <c r="E68" s="258">
        <f t="shared" si="49"/>
        <v>5064.9536594348501</v>
      </c>
      <c r="F68" s="342">
        <f t="shared" si="50"/>
        <v>5065</v>
      </c>
      <c r="G68" s="258">
        <f t="shared" si="64"/>
        <v>-1.6458000005513895E-2</v>
      </c>
      <c r="J68" s="258">
        <f t="shared" si="66"/>
        <v>-1.6458000005513895E-2</v>
      </c>
      <c r="P68" s="313"/>
      <c r="Q68" s="343">
        <f t="shared" si="51"/>
        <v>32963.929499999998</v>
      </c>
      <c r="R68" s="258">
        <f t="shared" si="65"/>
        <v>2.7086576418149539E-4</v>
      </c>
      <c r="S68" s="263">
        <v>0.6</v>
      </c>
      <c r="Z68" s="258">
        <f t="shared" si="52"/>
        <v>5065</v>
      </c>
      <c r="AA68" s="344">
        <f t="shared" si="53"/>
        <v>-9.7486407901589828E-3</v>
      </c>
      <c r="AB68" s="345">
        <f t="shared" si="54"/>
        <v>5.9502344923041253E-2</v>
      </c>
      <c r="AC68" s="345">
        <f t="shared" si="55"/>
        <v>-6.7093592153549125E-3</v>
      </c>
      <c r="AD68" s="346">
        <f t="shared" si="56"/>
        <v>2.7009300648400732E-5</v>
      </c>
      <c r="AH68" s="258">
        <f t="shared" si="57"/>
        <v>-7.5960344928555149E-2</v>
      </c>
      <c r="AI68" s="258">
        <f t="shared" si="58"/>
        <v>0.8954015983592436</v>
      </c>
      <c r="AJ68" s="258">
        <f t="shared" si="59"/>
        <v>-0.99227248100387067</v>
      </c>
      <c r="AK68" s="258">
        <f t="shared" si="60"/>
        <v>0.13654456132547693</v>
      </c>
      <c r="AL68" s="258">
        <f t="shared" si="61"/>
        <v>2.2244833542654496</v>
      </c>
      <c r="AM68" s="258">
        <f t="shared" si="62"/>
        <v>2.0257270730052794</v>
      </c>
      <c r="AN68" s="274">
        <f t="shared" si="67"/>
        <v>14.645886673795092</v>
      </c>
      <c r="AO68" s="274">
        <f t="shared" si="67"/>
        <v>14.645886624854571</v>
      </c>
      <c r="AP68" s="274">
        <f t="shared" si="67"/>
        <v>14.645887209037436</v>
      </c>
      <c r="AQ68" s="274">
        <f t="shared" si="67"/>
        <v>14.645880235847013</v>
      </c>
      <c r="AR68" s="274">
        <f t="shared" si="67"/>
        <v>14.645963466737873</v>
      </c>
      <c r="AS68" s="274">
        <f t="shared" si="67"/>
        <v>14.644969223910865</v>
      </c>
      <c r="AT68" s="274">
        <f t="shared" si="67"/>
        <v>14.656732597511601</v>
      </c>
      <c r="AU68" s="274">
        <f t="shared" si="63"/>
        <v>14.495664082479644</v>
      </c>
      <c r="AV68" s="274"/>
      <c r="AW68" s="274"/>
      <c r="AX68" s="258">
        <f t="shared" si="69"/>
        <v>2.8163650145357988E-2</v>
      </c>
      <c r="AY68" s="258">
        <v>18000</v>
      </c>
      <c r="AZ68" s="258">
        <f t="shared" si="70"/>
        <v>2.8163650145357988E-2</v>
      </c>
      <c r="BA68" s="258">
        <f t="shared" si="71"/>
        <v>3.8016465289121323E-2</v>
      </c>
      <c r="BB68" s="258">
        <f t="shared" si="72"/>
        <v>-9.8528151437633372E-3</v>
      </c>
      <c r="BC68" s="258">
        <f t="shared" si="73"/>
        <v>0.83798560611886797</v>
      </c>
      <c r="BD68" s="258">
        <f t="shared" si="74"/>
        <v>-0.18572287396784717</v>
      </c>
      <c r="BE68" s="258">
        <f t="shared" si="75"/>
        <v>-2.7991115990457729</v>
      </c>
      <c r="BF68" s="258">
        <f t="shared" si="76"/>
        <v>-5.7825470110876456</v>
      </c>
      <c r="BG68" s="258">
        <f t="shared" si="68"/>
        <v>16.113791789294801</v>
      </c>
      <c r="BH68" s="258">
        <f t="shared" si="68"/>
        <v>16.113792997717628</v>
      </c>
      <c r="BI68" s="258">
        <f t="shared" si="68"/>
        <v>16.113785351064376</v>
      </c>
      <c r="BJ68" s="258">
        <f t="shared" si="68"/>
        <v>16.113833737950468</v>
      </c>
      <c r="BK68" s="258">
        <f t="shared" si="68"/>
        <v>16.113527569874915</v>
      </c>
      <c r="BL68" s="258">
        <f t="shared" si="68"/>
        <v>16.115465528844826</v>
      </c>
      <c r="BM68" s="258">
        <f t="shared" si="68"/>
        <v>16.103225691698729</v>
      </c>
      <c r="BN68" s="258">
        <f t="shared" si="77"/>
        <v>16.181695587381682</v>
      </c>
      <c r="BQ68" s="283"/>
      <c r="BR68" s="283"/>
      <c r="BS68" s="274"/>
    </row>
    <row r="69" spans="1:71" ht="12.95" customHeight="1" x14ac:dyDescent="0.2">
      <c r="A69" s="169" t="s">
        <v>102</v>
      </c>
      <c r="B69" s="165" t="s">
        <v>112</v>
      </c>
      <c r="C69" s="164">
        <v>48356.409099999997</v>
      </c>
      <c r="D69" s="164">
        <v>2E-3</v>
      </c>
      <c r="E69" s="258">
        <f t="shared" si="49"/>
        <v>6117.9628960121881</v>
      </c>
      <c r="F69" s="342">
        <f t="shared" si="50"/>
        <v>6118</v>
      </c>
      <c r="G69" s="258">
        <f t="shared" si="64"/>
        <v>-1.3177600005292334E-2</v>
      </c>
      <c r="I69" s="258">
        <f>G69</f>
        <v>-1.3177600005292334E-2</v>
      </c>
      <c r="P69" s="313">
        <f t="shared" ref="P69:P100" si="78">+D$11+D$12*F69+D$13*F69^2</f>
        <v>6.7681013475472604E-2</v>
      </c>
      <c r="Q69" s="343">
        <f t="shared" si="51"/>
        <v>33337.909099999997</v>
      </c>
      <c r="R69" s="258">
        <f t="shared" si="65"/>
        <v>6.5381153740317411E-3</v>
      </c>
      <c r="S69" s="263">
        <v>0.1</v>
      </c>
      <c r="Z69" s="258">
        <f t="shared" si="52"/>
        <v>6118</v>
      </c>
      <c r="AA69" s="344">
        <f t="shared" si="53"/>
        <v>-7.9394126811020704E-3</v>
      </c>
      <c r="AB69" s="345">
        <f t="shared" si="54"/>
        <v>6.2442826151282341E-2</v>
      </c>
      <c r="AC69" s="345">
        <f t="shared" si="55"/>
        <v>-5.2381873241902632E-3</v>
      </c>
      <c r="AD69" s="346">
        <f t="shared" si="56"/>
        <v>2.743860644330755E-6</v>
      </c>
      <c r="AH69" s="258">
        <f t="shared" si="57"/>
        <v>-7.5620426156574674E-2</v>
      </c>
      <c r="AI69" s="258">
        <f t="shared" si="58"/>
        <v>0.8806488599101151</v>
      </c>
      <c r="AJ69" s="258">
        <f t="shared" si="59"/>
        <v>-0.97190916688784579</v>
      </c>
      <c r="AK69" s="258">
        <f t="shared" si="60"/>
        <v>0.12385696675041169</v>
      </c>
      <c r="AL69" s="258">
        <f t="shared" si="61"/>
        <v>2.3376699792107032</v>
      </c>
      <c r="AM69" s="258">
        <f t="shared" si="62"/>
        <v>2.3523485246081917</v>
      </c>
      <c r="AN69" s="274">
        <f t="shared" si="67"/>
        <v>14.771465679567619</v>
      </c>
      <c r="AO69" s="274">
        <f t="shared" si="67"/>
        <v>14.771465523764423</v>
      </c>
      <c r="AP69" s="274">
        <f t="shared" si="67"/>
        <v>14.771467052271319</v>
      </c>
      <c r="AQ69" s="274">
        <f t="shared" si="67"/>
        <v>14.771452056720628</v>
      </c>
      <c r="AR69" s="274">
        <f t="shared" si="67"/>
        <v>14.771599158676585</v>
      </c>
      <c r="AS69" s="274">
        <f t="shared" si="67"/>
        <v>14.770154858073404</v>
      </c>
      <c r="AT69" s="274">
        <f t="shared" si="67"/>
        <v>14.78421522194035</v>
      </c>
      <c r="AU69" s="274">
        <f t="shared" si="63"/>
        <v>14.632918908506845</v>
      </c>
      <c r="AV69" s="274"/>
      <c r="AW69" s="274"/>
      <c r="AX69" s="258">
        <f t="shared" si="69"/>
        <v>2.9313767629236431E-2</v>
      </c>
      <c r="AY69" s="258">
        <v>18500</v>
      </c>
      <c r="AZ69" s="258">
        <f t="shared" si="70"/>
        <v>2.9313767629236431E-2</v>
      </c>
      <c r="BA69" s="258">
        <f t="shared" si="71"/>
        <v>3.4905386781479197E-2</v>
      </c>
      <c r="BB69" s="258">
        <f t="shared" si="72"/>
        <v>-5.5916191522427652E-3</v>
      </c>
      <c r="BC69" s="258">
        <f t="shared" si="73"/>
        <v>0.84094641848133811</v>
      </c>
      <c r="BD69" s="258">
        <f t="shared" si="74"/>
        <v>-0.13832220334033854</v>
      </c>
      <c r="BE69" s="258">
        <f t="shared" si="75"/>
        <v>-2.7510712467545768</v>
      </c>
      <c r="BF69" s="258">
        <f t="shared" si="76"/>
        <v>-5.0561052355898228</v>
      </c>
      <c r="BG69" s="258">
        <f t="shared" si="68"/>
        <v>16.170168299560451</v>
      </c>
      <c r="BH69" s="258">
        <f t="shared" si="68"/>
        <v>16.170169457330886</v>
      </c>
      <c r="BI69" s="258">
        <f t="shared" si="68"/>
        <v>16.170161937178484</v>
      </c>
      <c r="BJ69" s="258">
        <f t="shared" si="68"/>
        <v>16.170210783886493</v>
      </c>
      <c r="BK69" s="258">
        <f t="shared" si="68"/>
        <v>16.169893524174352</v>
      </c>
      <c r="BL69" s="258">
        <f t="shared" si="68"/>
        <v>16.171955024814832</v>
      </c>
      <c r="BM69" s="258">
        <f t="shared" si="68"/>
        <v>16.158597086887934</v>
      </c>
      <c r="BN69" s="258">
        <f t="shared" si="77"/>
        <v>16.246868819113498</v>
      </c>
      <c r="BQ69" s="283"/>
      <c r="BR69" s="283"/>
      <c r="BS69" s="274"/>
    </row>
    <row r="70" spans="1:71" ht="12.95" customHeight="1" x14ac:dyDescent="0.2">
      <c r="A70" s="164" t="s">
        <v>256</v>
      </c>
      <c r="B70" s="165" t="s">
        <v>110</v>
      </c>
      <c r="C70" s="164">
        <v>48362.090700000001</v>
      </c>
      <c r="D70" s="164" t="s">
        <v>257</v>
      </c>
      <c r="E70" s="258">
        <f t="shared" si="49"/>
        <v>6133.9604993000185</v>
      </c>
      <c r="F70" s="342">
        <f t="shared" si="50"/>
        <v>6134</v>
      </c>
      <c r="G70" s="258">
        <f t="shared" si="64"/>
        <v>-1.4028800003870856E-2</v>
      </c>
      <c r="J70" s="258">
        <f t="shared" ref="J70:J96" si="79">G70</f>
        <v>-1.4028800003870856E-2</v>
      </c>
      <c r="P70" s="313">
        <f t="shared" si="78"/>
        <v>6.7698192821659148E-2</v>
      </c>
      <c r="Q70" s="343">
        <f t="shared" si="51"/>
        <v>33343.590700000001</v>
      </c>
      <c r="R70" s="258">
        <f t="shared" si="65"/>
        <v>6.679301356304233E-3</v>
      </c>
      <c r="S70" s="263">
        <v>1</v>
      </c>
      <c r="Z70" s="258">
        <f t="shared" si="52"/>
        <v>6134</v>
      </c>
      <c r="AA70" s="344">
        <f t="shared" si="53"/>
        <v>-7.9079648135832459E-3</v>
      </c>
      <c r="AB70" s="345">
        <f t="shared" si="54"/>
        <v>6.1577357631371538E-2</v>
      </c>
      <c r="AC70" s="345">
        <f t="shared" si="55"/>
        <v>-6.1208351902876101E-3</v>
      </c>
      <c r="AD70" s="346">
        <f t="shared" si="56"/>
        <v>3.7464623426663164E-5</v>
      </c>
      <c r="AH70" s="258">
        <f t="shared" si="57"/>
        <v>-7.5606157635242394E-2</v>
      </c>
      <c r="AI70" s="258">
        <f t="shared" si="58"/>
        <v>0.88043952020050809</v>
      </c>
      <c r="AJ70" s="258">
        <f t="shared" si="59"/>
        <v>-0.97150965911326836</v>
      </c>
      <c r="AK70" s="258">
        <f t="shared" si="60"/>
        <v>0.12365490092787745</v>
      </c>
      <c r="AL70" s="258">
        <f t="shared" si="61"/>
        <v>2.3393615317140601</v>
      </c>
      <c r="AM70" s="258">
        <f t="shared" si="62"/>
        <v>2.357885457992809</v>
      </c>
      <c r="AN70" s="274">
        <f t="shared" si="67"/>
        <v>14.773358079999694</v>
      </c>
      <c r="AO70" s="274">
        <f t="shared" si="67"/>
        <v>14.773357921874801</v>
      </c>
      <c r="AP70" s="274">
        <f t="shared" si="67"/>
        <v>14.773359469181525</v>
      </c>
      <c r="AQ70" s="274">
        <f t="shared" si="67"/>
        <v>14.773344328111206</v>
      </c>
      <c r="AR70" s="274">
        <f t="shared" si="67"/>
        <v>14.773492476741659</v>
      </c>
      <c r="AS70" s="274">
        <f t="shared" si="67"/>
        <v>14.77204162870353</v>
      </c>
      <c r="AT70" s="274">
        <f t="shared" si="67"/>
        <v>14.78612979529824</v>
      </c>
      <c r="AU70" s="274">
        <f t="shared" si="63"/>
        <v>14.635004451922264</v>
      </c>
      <c r="AV70" s="274"/>
      <c r="AW70" s="274"/>
      <c r="AX70" s="258">
        <f t="shared" si="69"/>
        <v>3.0347320191651393E-2</v>
      </c>
      <c r="AY70" s="258">
        <v>19000</v>
      </c>
      <c r="AZ70" s="258">
        <f t="shared" si="70"/>
        <v>3.0347320191651393E-2</v>
      </c>
      <c r="BA70" s="258">
        <f t="shared" si="71"/>
        <v>3.1643865636259857E-2</v>
      </c>
      <c r="BB70" s="258">
        <f t="shared" si="72"/>
        <v>-1.2965454446084645E-3</v>
      </c>
      <c r="BC70" s="258">
        <f t="shared" si="73"/>
        <v>0.84430069155179976</v>
      </c>
      <c r="BD70" s="258">
        <f t="shared" si="74"/>
        <v>-9.0241777950292409E-2</v>
      </c>
      <c r="BE70" s="258">
        <f t="shared" si="75"/>
        <v>-2.702668825522156</v>
      </c>
      <c r="BF70" s="258">
        <f t="shared" si="76"/>
        <v>-4.4832093381543299</v>
      </c>
      <c r="BG70" s="258">
        <f t="shared" si="68"/>
        <v>16.226756854160897</v>
      </c>
      <c r="BH70" s="258">
        <f t="shared" si="68"/>
        <v>16.226757918347136</v>
      </c>
      <c r="BI70" s="258">
        <f t="shared" si="68"/>
        <v>16.226750793908717</v>
      </c>
      <c r="BJ70" s="258">
        <f t="shared" si="68"/>
        <v>16.226798490645379</v>
      </c>
      <c r="BK70" s="258">
        <f t="shared" si="68"/>
        <v>16.2264791949762</v>
      </c>
      <c r="BL70" s="258">
        <f t="shared" si="68"/>
        <v>16.228617763671458</v>
      </c>
      <c r="BM70" s="258">
        <f t="shared" si="68"/>
        <v>16.214343287989788</v>
      </c>
      <c r="BN70" s="258">
        <f t="shared" si="77"/>
        <v>16.312042050845314</v>
      </c>
      <c r="BQ70" s="283"/>
      <c r="BR70" s="283"/>
      <c r="BS70" s="274"/>
    </row>
    <row r="71" spans="1:71" ht="12.95" customHeight="1" x14ac:dyDescent="0.2">
      <c r="A71" s="164" t="s">
        <v>256</v>
      </c>
      <c r="B71" s="165" t="s">
        <v>110</v>
      </c>
      <c r="C71" s="164">
        <v>48362.090799999998</v>
      </c>
      <c r="D71" s="164" t="s">
        <v>257</v>
      </c>
      <c r="E71" s="258">
        <f t="shared" si="49"/>
        <v>6133.9607808686415</v>
      </c>
      <c r="F71" s="342">
        <f t="shared" si="50"/>
        <v>6134</v>
      </c>
      <c r="G71" s="258">
        <f t="shared" si="64"/>
        <v>-1.3928800006397069E-2</v>
      </c>
      <c r="J71" s="258">
        <f t="shared" si="79"/>
        <v>-1.3928800006397069E-2</v>
      </c>
      <c r="P71" s="313">
        <f t="shared" si="78"/>
        <v>6.7698192821659148E-2</v>
      </c>
      <c r="Q71" s="343">
        <f t="shared" si="51"/>
        <v>33343.590799999998</v>
      </c>
      <c r="R71" s="258">
        <f t="shared" si="65"/>
        <v>6.6629659581515406E-3</v>
      </c>
      <c r="S71" s="263">
        <v>1</v>
      </c>
      <c r="Z71" s="258">
        <f t="shared" si="52"/>
        <v>6134</v>
      </c>
      <c r="AA71" s="344">
        <f t="shared" si="53"/>
        <v>-7.9079648135832459E-3</v>
      </c>
      <c r="AB71" s="345">
        <f t="shared" si="54"/>
        <v>6.1677357628845325E-2</v>
      </c>
      <c r="AC71" s="345">
        <f t="shared" si="55"/>
        <v>-6.0208351928138226E-3</v>
      </c>
      <c r="AD71" s="346">
        <f t="shared" si="56"/>
        <v>3.6250456419025458E-5</v>
      </c>
      <c r="AH71" s="258">
        <f t="shared" si="57"/>
        <v>-7.5606157635242394E-2</v>
      </c>
      <c r="AI71" s="258">
        <f t="shared" si="58"/>
        <v>0.88043952020050809</v>
      </c>
      <c r="AJ71" s="258">
        <f t="shared" si="59"/>
        <v>-0.97150965911326836</v>
      </c>
      <c r="AK71" s="258">
        <f t="shared" si="60"/>
        <v>0.12365490092787745</v>
      </c>
      <c r="AL71" s="258">
        <f t="shared" si="61"/>
        <v>2.3393615317140601</v>
      </c>
      <c r="AM71" s="258">
        <f t="shared" si="62"/>
        <v>2.357885457992809</v>
      </c>
      <c r="AN71" s="274">
        <f t="shared" ref="AN71:AT80" si="80">$AU71+$AB$7*SIN(AO71)</f>
        <v>14.773358079999694</v>
      </c>
      <c r="AO71" s="274">
        <f t="shared" si="80"/>
        <v>14.773357921874801</v>
      </c>
      <c r="AP71" s="274">
        <f t="shared" si="80"/>
        <v>14.773359469181525</v>
      </c>
      <c r="AQ71" s="274">
        <f t="shared" si="80"/>
        <v>14.773344328111206</v>
      </c>
      <c r="AR71" s="274">
        <f t="shared" si="80"/>
        <v>14.773492476741659</v>
      </c>
      <c r="AS71" s="274">
        <f t="shared" si="80"/>
        <v>14.77204162870353</v>
      </c>
      <c r="AT71" s="274">
        <f t="shared" si="80"/>
        <v>14.78612979529824</v>
      </c>
      <c r="AU71" s="274">
        <f t="shared" si="63"/>
        <v>14.635004451922264</v>
      </c>
      <c r="AV71" s="274"/>
      <c r="AW71" s="274"/>
      <c r="AX71" s="258">
        <f t="shared" si="69"/>
        <v>3.1252697935487746E-2</v>
      </c>
      <c r="AY71" s="258">
        <v>19500</v>
      </c>
      <c r="AZ71" s="258">
        <f t="shared" si="70"/>
        <v>3.1252697935487746E-2</v>
      </c>
      <c r="BA71" s="258">
        <f t="shared" si="71"/>
        <v>2.8231901853463359E-2</v>
      </c>
      <c r="BB71" s="258">
        <f t="shared" si="72"/>
        <v>3.0207960820243895E-3</v>
      </c>
      <c r="BC71" s="258">
        <f t="shared" si="73"/>
        <v>0.84805262395855863</v>
      </c>
      <c r="BD71" s="258">
        <f t="shared" si="74"/>
        <v>-4.1541280788609782E-2</v>
      </c>
      <c r="BE71" s="258">
        <f t="shared" si="75"/>
        <v>-2.6538573525909523</v>
      </c>
      <c r="BF71" s="258">
        <f t="shared" si="76"/>
        <v>-4.0189715329229321</v>
      </c>
      <c r="BG71" s="258">
        <f t="shared" si="68"/>
        <v>16.283584015053165</v>
      </c>
      <c r="BH71" s="258">
        <f t="shared" si="68"/>
        <v>16.283584954452525</v>
      </c>
      <c r="BI71" s="258">
        <f t="shared" si="68"/>
        <v>16.283578443787228</v>
      </c>
      <c r="BJ71" s="258">
        <f t="shared" si="68"/>
        <v>16.28362356761372</v>
      </c>
      <c r="BK71" s="258">
        <f t="shared" si="68"/>
        <v>16.283310852572622</v>
      </c>
      <c r="BL71" s="258">
        <f t="shared" si="68"/>
        <v>16.285479322493433</v>
      </c>
      <c r="BM71" s="258">
        <f t="shared" si="68"/>
        <v>16.270504322618233</v>
      </c>
      <c r="BN71" s="258">
        <f t="shared" si="77"/>
        <v>16.377215282577126</v>
      </c>
      <c r="BQ71" s="283"/>
      <c r="BR71" s="283"/>
      <c r="BS71" s="274"/>
    </row>
    <row r="72" spans="1:71" ht="12.95" customHeight="1" x14ac:dyDescent="0.2">
      <c r="A72" s="164" t="s">
        <v>256</v>
      </c>
      <c r="B72" s="165" t="s">
        <v>110</v>
      </c>
      <c r="C72" s="164">
        <v>48362.0913</v>
      </c>
      <c r="D72" s="164" t="s">
        <v>257</v>
      </c>
      <c r="E72" s="258">
        <f t="shared" si="49"/>
        <v>6133.9621887117974</v>
      </c>
      <c r="F72" s="342">
        <f t="shared" si="50"/>
        <v>6134</v>
      </c>
      <c r="G72" s="258">
        <f t="shared" si="64"/>
        <v>-1.3428800004476216E-2</v>
      </c>
      <c r="J72" s="258">
        <f t="shared" si="79"/>
        <v>-1.3428800004476216E-2</v>
      </c>
      <c r="P72" s="313">
        <f t="shared" si="78"/>
        <v>6.7698192821659148E-2</v>
      </c>
      <c r="Q72" s="343">
        <f t="shared" si="51"/>
        <v>33343.5913</v>
      </c>
      <c r="R72" s="258">
        <f t="shared" si="65"/>
        <v>6.5815889650118189E-3</v>
      </c>
      <c r="S72" s="263">
        <v>1</v>
      </c>
      <c r="Z72" s="258">
        <f t="shared" si="52"/>
        <v>6134</v>
      </c>
      <c r="AA72" s="344">
        <f t="shared" si="53"/>
        <v>-7.9079648135832459E-3</v>
      </c>
      <c r="AB72" s="345">
        <f t="shared" si="54"/>
        <v>6.2177357630766178E-2</v>
      </c>
      <c r="AC72" s="345">
        <f t="shared" si="55"/>
        <v>-5.5208351908929698E-3</v>
      </c>
      <c r="AD72" s="346">
        <f t="shared" si="56"/>
        <v>3.0479621205002213E-5</v>
      </c>
      <c r="AH72" s="258">
        <f t="shared" si="57"/>
        <v>-7.5606157635242394E-2</v>
      </c>
      <c r="AI72" s="258">
        <f t="shared" si="58"/>
        <v>0.88043952020050809</v>
      </c>
      <c r="AJ72" s="258">
        <f t="shared" si="59"/>
        <v>-0.97150965911326836</v>
      </c>
      <c r="AK72" s="258">
        <f t="shared" si="60"/>
        <v>0.12365490092787745</v>
      </c>
      <c r="AL72" s="258">
        <f t="shared" si="61"/>
        <v>2.3393615317140601</v>
      </c>
      <c r="AM72" s="258">
        <f t="shared" si="62"/>
        <v>2.357885457992809</v>
      </c>
      <c r="AN72" s="274">
        <f t="shared" si="80"/>
        <v>14.773358079999694</v>
      </c>
      <c r="AO72" s="274">
        <f t="shared" si="80"/>
        <v>14.773357921874801</v>
      </c>
      <c r="AP72" s="274">
        <f t="shared" si="80"/>
        <v>14.773359469181525</v>
      </c>
      <c r="AQ72" s="274">
        <f t="shared" si="80"/>
        <v>14.773344328111206</v>
      </c>
      <c r="AR72" s="274">
        <f t="shared" si="80"/>
        <v>14.773492476741659</v>
      </c>
      <c r="AS72" s="274">
        <f t="shared" si="80"/>
        <v>14.77204162870353</v>
      </c>
      <c r="AT72" s="274">
        <f t="shared" si="80"/>
        <v>14.78612979529824</v>
      </c>
      <c r="AU72" s="274">
        <f t="shared" si="63"/>
        <v>14.635004451922264</v>
      </c>
      <c r="AV72" s="274"/>
      <c r="AW72" s="274"/>
      <c r="AX72" s="258">
        <f t="shared" si="69"/>
        <v>3.20179581548704E-2</v>
      </c>
      <c r="AY72" s="258">
        <v>20000</v>
      </c>
      <c r="AZ72" s="258">
        <f t="shared" si="70"/>
        <v>3.20179581548704E-2</v>
      </c>
      <c r="BA72" s="258">
        <f t="shared" si="71"/>
        <v>2.4669495433089647E-2</v>
      </c>
      <c r="BB72" s="258">
        <f t="shared" si="72"/>
        <v>7.3484627217807533E-3</v>
      </c>
      <c r="BC72" s="258">
        <f t="shared" si="73"/>
        <v>0.85220671461879871</v>
      </c>
      <c r="BD72" s="258">
        <f t="shared" si="74"/>
        <v>7.715272510291968E-3</v>
      </c>
      <c r="BE72" s="258">
        <f t="shared" si="75"/>
        <v>-2.6045887656473807</v>
      </c>
      <c r="BF72" s="258">
        <f t="shared" si="76"/>
        <v>-3.6344340382950455</v>
      </c>
      <c r="BG72" s="258">
        <f t="shared" ref="BG72:BM81" si="81">$BN72+$AB$7*SIN(BH72)</f>
        <v>16.340676636597472</v>
      </c>
      <c r="BH72" s="258">
        <f t="shared" si="81"/>
        <v>16.340677432761971</v>
      </c>
      <c r="BI72" s="258">
        <f t="shared" si="81"/>
        <v>16.34067169291815</v>
      </c>
      <c r="BJ72" s="258">
        <f t="shared" si="81"/>
        <v>16.340713074112067</v>
      </c>
      <c r="BK72" s="258">
        <f t="shared" si="81"/>
        <v>16.340414766007257</v>
      </c>
      <c r="BL72" s="258">
        <f t="shared" si="81"/>
        <v>16.342566668236341</v>
      </c>
      <c r="BM72" s="258">
        <f t="shared" si="81"/>
        <v>16.327118456984604</v>
      </c>
      <c r="BN72" s="258">
        <f t="shared" si="77"/>
        <v>16.442388514308941</v>
      </c>
      <c r="BQ72" s="283"/>
      <c r="BR72" s="283"/>
      <c r="BS72" s="274"/>
    </row>
    <row r="73" spans="1:71" ht="12.95" customHeight="1" x14ac:dyDescent="0.2">
      <c r="A73" s="164" t="s">
        <v>256</v>
      </c>
      <c r="B73" s="165" t="s">
        <v>110</v>
      </c>
      <c r="C73" s="164">
        <v>48385.179700000001</v>
      </c>
      <c r="D73" s="164" t="s">
        <v>257</v>
      </c>
      <c r="E73" s="258">
        <f t="shared" si="49"/>
        <v>6198.9718803040478</v>
      </c>
      <c r="F73" s="342">
        <f t="shared" si="50"/>
        <v>6199</v>
      </c>
      <c r="G73" s="258">
        <f t="shared" si="64"/>
        <v>-9.9868000033893622E-3</v>
      </c>
      <c r="J73" s="258">
        <f t="shared" si="79"/>
        <v>-9.9868000033893622E-3</v>
      </c>
      <c r="P73" s="313">
        <f t="shared" si="78"/>
        <v>6.7766399754568288E-2</v>
      </c>
      <c r="Q73" s="343">
        <f t="shared" si="51"/>
        <v>33366.679700000001</v>
      </c>
      <c r="R73" s="258">
        <f t="shared" si="65"/>
        <v>6.0455600726008656E-3</v>
      </c>
      <c r="S73" s="263">
        <v>1</v>
      </c>
      <c r="Z73" s="258">
        <f t="shared" si="52"/>
        <v>6199</v>
      </c>
      <c r="AA73" s="344">
        <f t="shared" si="53"/>
        <v>-7.7790460723976412E-3</v>
      </c>
      <c r="AB73" s="345">
        <f t="shared" si="54"/>
        <v>6.5558645823576567E-2</v>
      </c>
      <c r="AC73" s="345">
        <f t="shared" si="55"/>
        <v>-2.207753930991721E-3</v>
      </c>
      <c r="AD73" s="346">
        <f t="shared" si="56"/>
        <v>4.8741774198093969E-6</v>
      </c>
      <c r="AH73" s="258">
        <f t="shared" si="57"/>
        <v>-7.5545445826965929E-2</v>
      </c>
      <c r="AI73" s="258">
        <f t="shared" si="58"/>
        <v>0.87959361410807047</v>
      </c>
      <c r="AJ73" s="258">
        <f t="shared" si="59"/>
        <v>-0.96986009347753732</v>
      </c>
      <c r="AK73" s="258">
        <f t="shared" si="60"/>
        <v>0.12283136850907285</v>
      </c>
      <c r="AL73" s="258">
        <f t="shared" si="61"/>
        <v>2.3462252225270475</v>
      </c>
      <c r="AM73" s="258">
        <f t="shared" si="62"/>
        <v>2.3805808104973027</v>
      </c>
      <c r="AN73" s="274">
        <f t="shared" si="80"/>
        <v>14.781041345229893</v>
      </c>
      <c r="AO73" s="274">
        <f t="shared" si="80"/>
        <v>14.781041177438119</v>
      </c>
      <c r="AP73" s="274">
        <f t="shared" si="80"/>
        <v>14.781042802483135</v>
      </c>
      <c r="AQ73" s="274">
        <f t="shared" si="80"/>
        <v>14.781027063951532</v>
      </c>
      <c r="AR73" s="274">
        <f t="shared" si="80"/>
        <v>14.781179477469262</v>
      </c>
      <c r="AS73" s="274">
        <f t="shared" si="80"/>
        <v>14.779702185589331</v>
      </c>
      <c r="AT73" s="274">
        <f t="shared" si="80"/>
        <v>14.793900998080481</v>
      </c>
      <c r="AU73" s="274">
        <f t="shared" si="63"/>
        <v>14.643476972047399</v>
      </c>
      <c r="AV73" s="274"/>
      <c r="AW73" s="274"/>
      <c r="AX73" s="258">
        <f t="shared" si="69"/>
        <v>3.2630802069294723E-2</v>
      </c>
      <c r="AY73" s="258">
        <v>20500</v>
      </c>
      <c r="AZ73" s="258">
        <f t="shared" si="70"/>
        <v>3.2630802069294723E-2</v>
      </c>
      <c r="BA73" s="258">
        <f t="shared" si="71"/>
        <v>2.0956646375138749E-2</v>
      </c>
      <c r="BB73" s="258">
        <f t="shared" si="72"/>
        <v>1.1674155694155978E-2</v>
      </c>
      <c r="BC73" s="258">
        <f t="shared" si="73"/>
        <v>0.85676769026821853</v>
      </c>
      <c r="BD73" s="258">
        <f t="shared" si="74"/>
        <v>5.7458633678715065E-2</v>
      </c>
      <c r="BE73" s="258">
        <f t="shared" si="75"/>
        <v>-2.5548138173978021</v>
      </c>
      <c r="BF73" s="258">
        <f t="shared" si="76"/>
        <v>-3.3100769047475569</v>
      </c>
      <c r="BG73" s="258">
        <f t="shared" si="81"/>
        <v>16.398061883598938</v>
      </c>
      <c r="BH73" s="258">
        <f t="shared" si="81"/>
        <v>16.398062530549616</v>
      </c>
      <c r="BI73" s="258">
        <f t="shared" si="81"/>
        <v>16.39805765329557</v>
      </c>
      <c r="BJ73" s="258">
        <f t="shared" si="81"/>
        <v>16.398094422590397</v>
      </c>
      <c r="BK73" s="258">
        <f t="shared" si="81"/>
        <v>16.39781724881594</v>
      </c>
      <c r="BL73" s="258">
        <f t="shared" si="81"/>
        <v>16.399908202479835</v>
      </c>
      <c r="BM73" s="258">
        <f t="shared" si="81"/>
        <v>16.384222033417508</v>
      </c>
      <c r="BN73" s="258">
        <f t="shared" si="77"/>
        <v>16.507561746040757</v>
      </c>
      <c r="BQ73" s="283"/>
      <c r="BR73" s="283"/>
      <c r="BS73" s="274"/>
    </row>
    <row r="74" spans="1:71" ht="12.95" customHeight="1" x14ac:dyDescent="0.2">
      <c r="A74" s="164" t="s">
        <v>256</v>
      </c>
      <c r="B74" s="165" t="s">
        <v>110</v>
      </c>
      <c r="C74" s="164">
        <v>48385.181400000001</v>
      </c>
      <c r="D74" s="164" t="s">
        <v>257</v>
      </c>
      <c r="E74" s="258">
        <f t="shared" si="49"/>
        <v>6198.9766669707615</v>
      </c>
      <c r="F74" s="342">
        <f t="shared" si="50"/>
        <v>6199</v>
      </c>
      <c r="G74" s="258">
        <f t="shared" si="64"/>
        <v>-8.2868000026792288E-3</v>
      </c>
      <c r="J74" s="258">
        <f t="shared" si="79"/>
        <v>-8.2868000026792288E-3</v>
      </c>
      <c r="P74" s="313">
        <f t="shared" si="78"/>
        <v>6.7766399754568288E-2</v>
      </c>
      <c r="Q74" s="343">
        <f t="shared" si="51"/>
        <v>33366.681400000001</v>
      </c>
      <c r="R74" s="258">
        <f t="shared" si="65"/>
        <v>5.784089193315794E-3</v>
      </c>
      <c r="S74" s="263">
        <v>1</v>
      </c>
      <c r="Z74" s="258">
        <f t="shared" si="52"/>
        <v>6199</v>
      </c>
      <c r="AA74" s="344">
        <f t="shared" si="53"/>
        <v>-7.7790460723976412E-3</v>
      </c>
      <c r="AB74" s="345">
        <f t="shared" si="54"/>
        <v>6.72586458242867E-2</v>
      </c>
      <c r="AC74" s="345">
        <f t="shared" si="55"/>
        <v>-5.0775393028158755E-4</v>
      </c>
      <c r="AD74" s="346">
        <f t="shared" si="56"/>
        <v>2.5781405371639928E-7</v>
      </c>
      <c r="AH74" s="258">
        <f t="shared" si="57"/>
        <v>-7.5545445826965929E-2</v>
      </c>
      <c r="AI74" s="258">
        <f t="shared" si="58"/>
        <v>0.87959361410807047</v>
      </c>
      <c r="AJ74" s="258">
        <f t="shared" si="59"/>
        <v>-0.96986009347753732</v>
      </c>
      <c r="AK74" s="258">
        <f t="shared" si="60"/>
        <v>0.12283136850907285</v>
      </c>
      <c r="AL74" s="258">
        <f t="shared" si="61"/>
        <v>2.3462252225270475</v>
      </c>
      <c r="AM74" s="258">
        <f t="shared" si="62"/>
        <v>2.3805808104973027</v>
      </c>
      <c r="AN74" s="274">
        <f t="shared" si="80"/>
        <v>14.781041345229893</v>
      </c>
      <c r="AO74" s="274">
        <f t="shared" si="80"/>
        <v>14.781041177438119</v>
      </c>
      <c r="AP74" s="274">
        <f t="shared" si="80"/>
        <v>14.781042802483135</v>
      </c>
      <c r="AQ74" s="274">
        <f t="shared" si="80"/>
        <v>14.781027063951532</v>
      </c>
      <c r="AR74" s="274">
        <f t="shared" si="80"/>
        <v>14.781179477469262</v>
      </c>
      <c r="AS74" s="274">
        <f t="shared" si="80"/>
        <v>14.779702185589331</v>
      </c>
      <c r="AT74" s="274">
        <f t="shared" si="80"/>
        <v>14.793900998080481</v>
      </c>
      <c r="AU74" s="274">
        <f t="shared" si="63"/>
        <v>14.643476972047399</v>
      </c>
      <c r="AV74" s="274"/>
      <c r="AW74" s="274"/>
      <c r="AX74" s="258">
        <f t="shared" si="69"/>
        <v>3.3078551502423337E-2</v>
      </c>
      <c r="AY74" s="258">
        <v>21000</v>
      </c>
      <c r="AZ74" s="258">
        <f t="shared" si="70"/>
        <v>3.3078551502423337E-2</v>
      </c>
      <c r="BA74" s="258">
        <f t="shared" si="71"/>
        <v>1.7093354679610678E-2</v>
      </c>
      <c r="BB74" s="258">
        <f t="shared" si="72"/>
        <v>1.5985196822812662E-2</v>
      </c>
      <c r="BC74" s="258">
        <f t="shared" si="73"/>
        <v>0.86174041745459928</v>
      </c>
      <c r="BD74" s="258">
        <f t="shared" si="74"/>
        <v>0.10761334337727359</v>
      </c>
      <c r="BE74" s="258">
        <f t="shared" si="75"/>
        <v>-2.5044819763119723</v>
      </c>
      <c r="BF74" s="258">
        <f t="shared" si="76"/>
        <v>-3.0322615148697096</v>
      </c>
      <c r="BG74" s="258">
        <f t="shared" si="81"/>
        <v>16.455767243924559</v>
      </c>
      <c r="BH74" s="258">
        <f t="shared" si="81"/>
        <v>16.455767746699681</v>
      </c>
      <c r="BI74" s="258">
        <f t="shared" si="81"/>
        <v>16.455763759916383</v>
      </c>
      <c r="BJ74" s="258">
        <f t="shared" si="81"/>
        <v>16.455795373741495</v>
      </c>
      <c r="BK74" s="258">
        <f t="shared" si="81"/>
        <v>16.455544712405178</v>
      </c>
      <c r="BL74" s="258">
        <f t="shared" si="81"/>
        <v>16.457533773322922</v>
      </c>
      <c r="BM74" s="258">
        <f t="shared" si="81"/>
        <v>16.441849316051595</v>
      </c>
      <c r="BN74" s="258">
        <f t="shared" si="77"/>
        <v>16.572734977772569</v>
      </c>
      <c r="BQ74" s="283"/>
      <c r="BR74" s="283"/>
      <c r="BS74" s="274"/>
    </row>
    <row r="75" spans="1:71" ht="12.95" customHeight="1" x14ac:dyDescent="0.2">
      <c r="A75" s="164" t="s">
        <v>256</v>
      </c>
      <c r="B75" s="165" t="s">
        <v>111</v>
      </c>
      <c r="C75" s="164">
        <v>48386.066399999996</v>
      </c>
      <c r="D75" s="164" t="s">
        <v>257</v>
      </c>
      <c r="E75" s="258">
        <f t="shared" si="49"/>
        <v>6201.4685493471407</v>
      </c>
      <c r="F75" s="342">
        <f t="shared" si="50"/>
        <v>6201.5</v>
      </c>
      <c r="G75" s="258">
        <f t="shared" si="64"/>
        <v>-1.1169800003699493E-2</v>
      </c>
      <c r="J75" s="258">
        <f t="shared" si="79"/>
        <v>-1.1169800003699493E-2</v>
      </c>
      <c r="P75" s="313">
        <f t="shared" si="78"/>
        <v>6.776897232375155E-2</v>
      </c>
      <c r="Q75" s="343">
        <f t="shared" si="51"/>
        <v>33367.566399999996</v>
      </c>
      <c r="R75" s="258">
        <f t="shared" si="65"/>
        <v>6.2313297765651506E-3</v>
      </c>
      <c r="S75" s="263">
        <v>1</v>
      </c>
      <c r="Z75" s="258">
        <f t="shared" si="52"/>
        <v>6201.5</v>
      </c>
      <c r="AA75" s="344">
        <f t="shared" si="53"/>
        <v>-7.7740505590913889E-3</v>
      </c>
      <c r="AB75" s="345">
        <f t="shared" si="54"/>
        <v>6.4373222879143446E-2</v>
      </c>
      <c r="AC75" s="345">
        <f t="shared" si="55"/>
        <v>-3.3957494446081038E-3</v>
      </c>
      <c r="AD75" s="346">
        <f t="shared" si="56"/>
        <v>1.1531114290556245E-5</v>
      </c>
      <c r="AH75" s="258">
        <f t="shared" si="57"/>
        <v>-7.5543022882842939E-2</v>
      </c>
      <c r="AI75" s="258">
        <f t="shared" si="58"/>
        <v>0.87956122458735186</v>
      </c>
      <c r="AJ75" s="258">
        <f t="shared" si="59"/>
        <v>-0.96979579985502362</v>
      </c>
      <c r="AK75" s="258">
        <f t="shared" si="60"/>
        <v>0.12279961005829627</v>
      </c>
      <c r="AL75" s="258">
        <f t="shared" si="61"/>
        <v>2.3464889475728028</v>
      </c>
      <c r="AM75" s="258">
        <f t="shared" si="62"/>
        <v>2.3814602357589716</v>
      </c>
      <c r="AN75" s="274">
        <f t="shared" si="80"/>
        <v>14.78133670816924</v>
      </c>
      <c r="AO75" s="274">
        <f t="shared" si="80"/>
        <v>14.781336539998104</v>
      </c>
      <c r="AP75" s="274">
        <f t="shared" si="80"/>
        <v>14.781338168076612</v>
      </c>
      <c r="AQ75" s="274">
        <f t="shared" si="80"/>
        <v>14.781322406367304</v>
      </c>
      <c r="AR75" s="274">
        <f t="shared" si="80"/>
        <v>14.781474984301006</v>
      </c>
      <c r="AS75" s="274">
        <f t="shared" si="80"/>
        <v>14.779996680472195</v>
      </c>
      <c r="AT75" s="274">
        <f t="shared" si="80"/>
        <v>14.794199674531621</v>
      </c>
      <c r="AU75" s="274">
        <f t="shared" si="63"/>
        <v>14.643802838206058</v>
      </c>
      <c r="AV75" s="274"/>
      <c r="AW75" s="274"/>
      <c r="AX75" s="258">
        <f t="shared" si="69"/>
        <v>3.3348125836976265E-2</v>
      </c>
      <c r="AY75" s="258">
        <v>21500</v>
      </c>
      <c r="AZ75" s="258">
        <f t="shared" si="70"/>
        <v>3.3348125836976265E-2</v>
      </c>
      <c r="BA75" s="258">
        <f t="shared" si="71"/>
        <v>1.3079620346505394E-2</v>
      </c>
      <c r="BB75" s="258">
        <f t="shared" si="72"/>
        <v>2.0268505490470871E-2</v>
      </c>
      <c r="BC75" s="258">
        <f t="shared" si="73"/>
        <v>0.8671297962316411</v>
      </c>
      <c r="BD75" s="258">
        <f t="shared" si="74"/>
        <v>0.15809666673385012</v>
      </c>
      <c r="BE75" s="258">
        <f t="shared" si="75"/>
        <v>-2.4535413356311198</v>
      </c>
      <c r="BF75" s="258">
        <f t="shared" si="76"/>
        <v>-2.7911695726762851</v>
      </c>
      <c r="BG75" s="258">
        <f t="shared" si="81"/>
        <v>16.513820534541612</v>
      </c>
      <c r="BH75" s="258">
        <f t="shared" si="81"/>
        <v>16.513820906852882</v>
      </c>
      <c r="BI75" s="258">
        <f t="shared" si="81"/>
        <v>16.513817781114248</v>
      </c>
      <c r="BJ75" s="258">
        <f t="shared" si="81"/>
        <v>16.513844023563834</v>
      </c>
      <c r="BK75" s="258">
        <f t="shared" si="81"/>
        <v>16.513623724735435</v>
      </c>
      <c r="BL75" s="258">
        <f t="shared" si="81"/>
        <v>16.515474651269201</v>
      </c>
      <c r="BM75" s="258">
        <f t="shared" si="81"/>
        <v>16.50003234534045</v>
      </c>
      <c r="BN75" s="258">
        <f t="shared" si="77"/>
        <v>16.637908209504385</v>
      </c>
      <c r="BQ75" s="283"/>
      <c r="BR75" s="283"/>
      <c r="BS75" s="274"/>
    </row>
    <row r="76" spans="1:71" ht="12.95" customHeight="1" x14ac:dyDescent="0.2">
      <c r="A76" s="164" t="s">
        <v>256</v>
      </c>
      <c r="B76" s="165" t="s">
        <v>111</v>
      </c>
      <c r="C76" s="164">
        <v>48386.066800000001</v>
      </c>
      <c r="D76" s="164" t="s">
        <v>257</v>
      </c>
      <c r="E76" s="258">
        <f t="shared" si="49"/>
        <v>6201.4696756216736</v>
      </c>
      <c r="F76" s="342">
        <f t="shared" si="50"/>
        <v>6201.5</v>
      </c>
      <c r="G76" s="258">
        <f t="shared" si="64"/>
        <v>-1.0769799999252427E-2</v>
      </c>
      <c r="J76" s="258">
        <f t="shared" si="79"/>
        <v>-1.0769799999252427E-2</v>
      </c>
      <c r="P76" s="313">
        <f t="shared" si="78"/>
        <v>6.776897232375155E-2</v>
      </c>
      <c r="Q76" s="343">
        <f t="shared" si="51"/>
        <v>33367.566800000001</v>
      </c>
      <c r="R76" s="258">
        <f t="shared" si="65"/>
        <v>6.1683387580046553E-3</v>
      </c>
      <c r="S76" s="263">
        <v>1</v>
      </c>
      <c r="Z76" s="258">
        <f t="shared" si="52"/>
        <v>6201.5</v>
      </c>
      <c r="AA76" s="344">
        <f t="shared" si="53"/>
        <v>-7.7740505590913889E-3</v>
      </c>
      <c r="AB76" s="345">
        <f t="shared" si="54"/>
        <v>6.4773222883590512E-2</v>
      </c>
      <c r="AC76" s="345">
        <f t="shared" si="55"/>
        <v>-2.9957494401610385E-3</v>
      </c>
      <c r="AD76" s="346">
        <f t="shared" si="56"/>
        <v>8.9745147082251759E-6</v>
      </c>
      <c r="AH76" s="258">
        <f t="shared" si="57"/>
        <v>-7.5543022882842939E-2</v>
      </c>
      <c r="AI76" s="258">
        <f t="shared" si="58"/>
        <v>0.87956122458735186</v>
      </c>
      <c r="AJ76" s="258">
        <f t="shared" si="59"/>
        <v>-0.96979579985502362</v>
      </c>
      <c r="AK76" s="258">
        <f t="shared" si="60"/>
        <v>0.12279961005829627</v>
      </c>
      <c r="AL76" s="258">
        <f t="shared" si="61"/>
        <v>2.3464889475728028</v>
      </c>
      <c r="AM76" s="258">
        <f t="shared" si="62"/>
        <v>2.3814602357589716</v>
      </c>
      <c r="AN76" s="274">
        <f t="shared" si="80"/>
        <v>14.78133670816924</v>
      </c>
      <c r="AO76" s="274">
        <f t="shared" si="80"/>
        <v>14.781336539998104</v>
      </c>
      <c r="AP76" s="274">
        <f t="shared" si="80"/>
        <v>14.781338168076612</v>
      </c>
      <c r="AQ76" s="274">
        <f t="shared" si="80"/>
        <v>14.781322406367304</v>
      </c>
      <c r="AR76" s="274">
        <f t="shared" si="80"/>
        <v>14.781474984301006</v>
      </c>
      <c r="AS76" s="274">
        <f t="shared" si="80"/>
        <v>14.779996680472195</v>
      </c>
      <c r="AT76" s="274">
        <f t="shared" si="80"/>
        <v>14.794199674531621</v>
      </c>
      <c r="AU76" s="274">
        <f t="shared" si="63"/>
        <v>14.643802838206058</v>
      </c>
      <c r="AV76" s="274"/>
      <c r="AW76" s="274"/>
      <c r="AX76" s="258">
        <f t="shared" si="69"/>
        <v>3.3426019658395673E-2</v>
      </c>
      <c r="AY76" s="258">
        <v>22000</v>
      </c>
      <c r="AZ76" s="258">
        <f t="shared" si="70"/>
        <v>3.3426019658395673E-2</v>
      </c>
      <c r="BA76" s="258">
        <f t="shared" si="71"/>
        <v>8.9154433758229512E-3</v>
      </c>
      <c r="BB76" s="258">
        <f t="shared" si="72"/>
        <v>2.4510576282572721E-2</v>
      </c>
      <c r="BC76" s="258">
        <f t="shared" si="73"/>
        <v>0.872940632368853</v>
      </c>
      <c r="BD76" s="258">
        <f t="shared" si="74"/>
        <v>0.20881743585890289</v>
      </c>
      <c r="BE76" s="258">
        <f t="shared" si="75"/>
        <v>-2.401938533261279</v>
      </c>
      <c r="BF76" s="258">
        <f t="shared" si="76"/>
        <v>-2.5795519740000801</v>
      </c>
      <c r="BG76" s="258">
        <f t="shared" si="81"/>
        <v>16.572249899636084</v>
      </c>
      <c r="BH76" s="258">
        <f t="shared" si="81"/>
        <v>16.572250160995658</v>
      </c>
      <c r="BI76" s="258">
        <f t="shared" si="81"/>
        <v>16.572247820362698</v>
      </c>
      <c r="BJ76" s="258">
        <f t="shared" si="81"/>
        <v>16.572268782374252</v>
      </c>
      <c r="BK76" s="258">
        <f t="shared" si="81"/>
        <v>16.572081071179472</v>
      </c>
      <c r="BL76" s="258">
        <f t="shared" si="81"/>
        <v>16.573763466142967</v>
      </c>
      <c r="BM76" s="258">
        <f t="shared" si="81"/>
        <v>16.558800802011302</v>
      </c>
      <c r="BN76" s="258">
        <f t="shared" si="77"/>
        <v>16.703081441236201</v>
      </c>
      <c r="BQ76" s="283"/>
      <c r="BR76" s="283"/>
      <c r="BS76" s="274"/>
    </row>
    <row r="77" spans="1:71" ht="12.95" customHeight="1" x14ac:dyDescent="0.2">
      <c r="A77" s="164" t="s">
        <v>256</v>
      </c>
      <c r="B77" s="165" t="s">
        <v>111</v>
      </c>
      <c r="C77" s="164">
        <v>48386.069499999998</v>
      </c>
      <c r="D77" s="164" t="s">
        <v>257</v>
      </c>
      <c r="E77" s="258">
        <f t="shared" si="49"/>
        <v>6201.4772779746781</v>
      </c>
      <c r="F77" s="342">
        <f t="shared" si="50"/>
        <v>6201.5</v>
      </c>
      <c r="G77" s="258">
        <f t="shared" si="64"/>
        <v>-8.0698000019765459E-3</v>
      </c>
      <c r="J77" s="258">
        <f t="shared" si="79"/>
        <v>-8.0698000019765459E-3</v>
      </c>
      <c r="P77" s="313">
        <f t="shared" si="78"/>
        <v>6.776897232375155E-2</v>
      </c>
      <c r="Q77" s="343">
        <f t="shared" si="51"/>
        <v>33367.569499999998</v>
      </c>
      <c r="R77" s="258">
        <f t="shared" si="65"/>
        <v>5.7515193878736213E-3</v>
      </c>
      <c r="S77" s="263">
        <v>1</v>
      </c>
      <c r="Z77" s="258">
        <f t="shared" si="52"/>
        <v>6201.5</v>
      </c>
      <c r="AA77" s="344">
        <f t="shared" si="53"/>
        <v>-7.7740505590913889E-3</v>
      </c>
      <c r="AB77" s="345">
        <f t="shared" si="54"/>
        <v>6.7473222880866393E-2</v>
      </c>
      <c r="AC77" s="345">
        <f t="shared" si="55"/>
        <v>-2.9574944288515703E-4</v>
      </c>
      <c r="AD77" s="346">
        <f t="shared" si="56"/>
        <v>8.7467732966880757E-8</v>
      </c>
      <c r="AH77" s="258">
        <f t="shared" si="57"/>
        <v>-7.5543022882842939E-2</v>
      </c>
      <c r="AI77" s="258">
        <f t="shared" si="58"/>
        <v>0.87956122458735186</v>
      </c>
      <c r="AJ77" s="258">
        <f t="shared" si="59"/>
        <v>-0.96979579985502362</v>
      </c>
      <c r="AK77" s="258">
        <f t="shared" si="60"/>
        <v>0.12279961005829627</v>
      </c>
      <c r="AL77" s="258">
        <f t="shared" si="61"/>
        <v>2.3464889475728028</v>
      </c>
      <c r="AM77" s="258">
        <f t="shared" si="62"/>
        <v>2.3814602357589716</v>
      </c>
      <c r="AN77" s="274">
        <f t="shared" si="80"/>
        <v>14.78133670816924</v>
      </c>
      <c r="AO77" s="274">
        <f t="shared" si="80"/>
        <v>14.781336539998104</v>
      </c>
      <c r="AP77" s="274">
        <f t="shared" si="80"/>
        <v>14.781338168076612</v>
      </c>
      <c r="AQ77" s="274">
        <f t="shared" si="80"/>
        <v>14.781322406367304</v>
      </c>
      <c r="AR77" s="274">
        <f t="shared" si="80"/>
        <v>14.781474984301006</v>
      </c>
      <c r="AS77" s="274">
        <f t="shared" si="80"/>
        <v>14.779996680472195</v>
      </c>
      <c r="AT77" s="274">
        <f t="shared" si="80"/>
        <v>14.794199674531621</v>
      </c>
      <c r="AU77" s="274">
        <f t="shared" si="63"/>
        <v>14.643802838206058</v>
      </c>
      <c r="AV77" s="274"/>
      <c r="AW77" s="274"/>
      <c r="AX77" s="258">
        <f t="shared" si="69"/>
        <v>3.3298281598544241E-2</v>
      </c>
      <c r="AY77" s="258">
        <v>22500</v>
      </c>
      <c r="AZ77" s="258">
        <f t="shared" si="70"/>
        <v>3.3298281598544241E-2</v>
      </c>
      <c r="BA77" s="258">
        <f t="shared" si="71"/>
        <v>4.6008237675632946E-3</v>
      </c>
      <c r="BB77" s="258">
        <f t="shared" si="72"/>
        <v>2.8697457830980943E-2</v>
      </c>
      <c r="BC77" s="258">
        <f t="shared" si="73"/>
        <v>0.8791774844454634</v>
      </c>
      <c r="BD77" s="258">
        <f t="shared" si="74"/>
        <v>0.25967479338290617</v>
      </c>
      <c r="BE77" s="258">
        <f t="shared" si="75"/>
        <v>-2.3496186857967412</v>
      </c>
      <c r="BF77" s="258">
        <f t="shared" si="76"/>
        <v>-2.3919390895972041</v>
      </c>
      <c r="BG77" s="258">
        <f t="shared" si="81"/>
        <v>16.631083799253553</v>
      </c>
      <c r="BH77" s="258">
        <f t="shared" si="81"/>
        <v>16.631083971971854</v>
      </c>
      <c r="BI77" s="258">
        <f t="shared" si="81"/>
        <v>16.631082307631118</v>
      </c>
      <c r="BJ77" s="258">
        <f t="shared" si="81"/>
        <v>16.631098345632736</v>
      </c>
      <c r="BK77" s="258">
        <f t="shared" si="81"/>
        <v>16.630943813601171</v>
      </c>
      <c r="BL77" s="258">
        <f t="shared" si="81"/>
        <v>16.632434102366421</v>
      </c>
      <c r="BM77" s="258">
        <f t="shared" si="81"/>
        <v>16.618181881039266</v>
      </c>
      <c r="BN77" s="258">
        <f t="shared" si="77"/>
        <v>16.768254672968013</v>
      </c>
      <c r="BQ77" s="283"/>
      <c r="BR77" s="283"/>
      <c r="BS77" s="274"/>
    </row>
    <row r="78" spans="1:71" ht="12.95" customHeight="1" x14ac:dyDescent="0.2">
      <c r="A78" s="164" t="s">
        <v>256</v>
      </c>
      <c r="B78" s="165" t="s">
        <v>110</v>
      </c>
      <c r="C78" s="164">
        <v>48386.242899999997</v>
      </c>
      <c r="D78" s="164" t="s">
        <v>257</v>
      </c>
      <c r="E78" s="258">
        <f t="shared" si="49"/>
        <v>6201.9655179792726</v>
      </c>
      <c r="F78" s="342">
        <f t="shared" si="50"/>
        <v>6202</v>
      </c>
      <c r="G78" s="258">
        <f t="shared" si="64"/>
        <v>-1.2246400001458824E-2</v>
      </c>
      <c r="J78" s="258">
        <f t="shared" si="79"/>
        <v>-1.2246400001458824E-2</v>
      </c>
      <c r="P78" s="313">
        <f t="shared" si="78"/>
        <v>6.7769486386260278E-2</v>
      </c>
      <c r="Q78" s="343">
        <f t="shared" si="51"/>
        <v>33367.742899999997</v>
      </c>
      <c r="R78" s="258">
        <f t="shared" si="65"/>
        <v>6.402542074412371E-3</v>
      </c>
      <c r="S78" s="263">
        <v>1</v>
      </c>
      <c r="Z78" s="258">
        <f t="shared" si="52"/>
        <v>6202</v>
      </c>
      <c r="AA78" s="344">
        <f t="shared" si="53"/>
        <v>-7.7730511276392911E-3</v>
      </c>
      <c r="AB78" s="345">
        <f t="shared" si="54"/>
        <v>6.3296137512440745E-2</v>
      </c>
      <c r="AC78" s="345">
        <f t="shared" si="55"/>
        <v>-4.4733488738195326E-3</v>
      </c>
      <c r="AD78" s="346">
        <f t="shared" si="56"/>
        <v>2.0010850146902481E-5</v>
      </c>
      <c r="AH78" s="258">
        <f t="shared" si="57"/>
        <v>-7.5542537513899569E-2</v>
      </c>
      <c r="AI78" s="258">
        <f t="shared" si="58"/>
        <v>0.87955474797450406</v>
      </c>
      <c r="AJ78" s="258">
        <f t="shared" si="59"/>
        <v>-0.96978293360493439</v>
      </c>
      <c r="AK78" s="258">
        <f t="shared" si="60"/>
        <v>0.12279325762387228</v>
      </c>
      <c r="AL78" s="258">
        <f t="shared" si="61"/>
        <v>2.3465416902514278</v>
      </c>
      <c r="AM78" s="258">
        <f t="shared" si="62"/>
        <v>2.3816361793184715</v>
      </c>
      <c r="AN78" s="274">
        <f t="shared" si="80"/>
        <v>14.781395779452049</v>
      </c>
      <c r="AO78" s="274">
        <f t="shared" si="80"/>
        <v>14.781395611204973</v>
      </c>
      <c r="AP78" s="274">
        <f t="shared" si="80"/>
        <v>14.781397239890566</v>
      </c>
      <c r="AQ78" s="274">
        <f t="shared" si="80"/>
        <v>14.781381473543975</v>
      </c>
      <c r="AR78" s="274">
        <f t="shared" si="80"/>
        <v>14.781534084364067</v>
      </c>
      <c r="AS78" s="274">
        <f t="shared" si="80"/>
        <v>14.780055578192092</v>
      </c>
      <c r="AT78" s="274">
        <f t="shared" si="80"/>
        <v>14.794259407905303</v>
      </c>
      <c r="AU78" s="274">
        <f t="shared" si="63"/>
        <v>14.643868011437791</v>
      </c>
      <c r="AV78" s="274"/>
      <c r="AW78" s="274"/>
      <c r="AX78" s="258">
        <f t="shared" si="69"/>
        <v>3.2950495008770085E-2</v>
      </c>
      <c r="AY78" s="258">
        <v>23000</v>
      </c>
      <c r="AZ78" s="258">
        <f t="shared" si="70"/>
        <v>3.2950495008770085E-2</v>
      </c>
      <c r="BA78" s="258">
        <f t="shared" si="71"/>
        <v>1.3576152172642408E-4</v>
      </c>
      <c r="BB78" s="258">
        <f t="shared" si="72"/>
        <v>3.2814733487043661E-2</v>
      </c>
      <c r="BC78" s="258">
        <f t="shared" si="73"/>
        <v>0.88584448173084795</v>
      </c>
      <c r="BD78" s="258">
        <f t="shared" si="74"/>
        <v>0.31055683274347451</v>
      </c>
      <c r="BE78" s="258">
        <f t="shared" si="75"/>
        <v>-2.296525340658389</v>
      </c>
      <c r="BF78" s="258">
        <f t="shared" si="76"/>
        <v>-2.2241254250873985</v>
      </c>
      <c r="BG78" s="258">
        <f t="shared" si="81"/>
        <v>16.690350986656828</v>
      </c>
      <c r="BH78" s="258">
        <f t="shared" si="81"/>
        <v>16.690351093091838</v>
      </c>
      <c r="BI78" s="258">
        <f t="shared" si="81"/>
        <v>16.690349978222539</v>
      </c>
      <c r="BJ78" s="258">
        <f t="shared" si="81"/>
        <v>16.690361656178691</v>
      </c>
      <c r="BK78" s="258">
        <f t="shared" si="81"/>
        <v>16.690239342868125</v>
      </c>
      <c r="BL78" s="258">
        <f t="shared" si="81"/>
        <v>16.691521550320623</v>
      </c>
      <c r="BM78" s="258">
        <f t="shared" si="81"/>
        <v>16.67820017617623</v>
      </c>
      <c r="BN78" s="258">
        <f t="shared" si="77"/>
        <v>16.833427904699828</v>
      </c>
    </row>
    <row r="79" spans="1:71" ht="12.95" customHeight="1" x14ac:dyDescent="0.2">
      <c r="A79" s="164" t="s">
        <v>256</v>
      </c>
      <c r="B79" s="165" t="s">
        <v>110</v>
      </c>
      <c r="C79" s="164">
        <v>48386.243900000001</v>
      </c>
      <c r="D79" s="164" t="s">
        <v>257</v>
      </c>
      <c r="E79" s="258">
        <f t="shared" si="49"/>
        <v>6201.9683336655844</v>
      </c>
      <c r="F79" s="342">
        <f t="shared" si="50"/>
        <v>6202</v>
      </c>
      <c r="G79" s="258">
        <f t="shared" si="64"/>
        <v>-1.1246399997617118E-2</v>
      </c>
      <c r="J79" s="258">
        <f t="shared" si="79"/>
        <v>-1.1246399997617118E-2</v>
      </c>
      <c r="P79" s="313">
        <f t="shared" si="78"/>
        <v>6.7769486386260278E-2</v>
      </c>
      <c r="Q79" s="343">
        <f t="shared" si="51"/>
        <v>33367.743900000001</v>
      </c>
      <c r="R79" s="258">
        <f t="shared" si="65"/>
        <v>6.2435103010298216E-3</v>
      </c>
      <c r="S79" s="263">
        <v>1</v>
      </c>
      <c r="Z79" s="258">
        <f t="shared" si="52"/>
        <v>6202</v>
      </c>
      <c r="AA79" s="344">
        <f t="shared" si="53"/>
        <v>-7.7730511276392911E-3</v>
      </c>
      <c r="AB79" s="345">
        <f t="shared" si="54"/>
        <v>6.4296137516282451E-2</v>
      </c>
      <c r="AC79" s="345">
        <f t="shared" si="55"/>
        <v>-3.473348869977827E-3</v>
      </c>
      <c r="AD79" s="346">
        <f t="shared" si="56"/>
        <v>1.2064152372576248E-5</v>
      </c>
      <c r="AH79" s="258">
        <f t="shared" si="57"/>
        <v>-7.5542537513899569E-2</v>
      </c>
      <c r="AI79" s="258">
        <f t="shared" si="58"/>
        <v>0.87955474797450406</v>
      </c>
      <c r="AJ79" s="258">
        <f t="shared" si="59"/>
        <v>-0.96978293360493439</v>
      </c>
      <c r="AK79" s="258">
        <f t="shared" si="60"/>
        <v>0.12279325762387228</v>
      </c>
      <c r="AL79" s="258">
        <f t="shared" si="61"/>
        <v>2.3465416902514278</v>
      </c>
      <c r="AM79" s="258">
        <f t="shared" si="62"/>
        <v>2.3816361793184715</v>
      </c>
      <c r="AN79" s="274">
        <f t="shared" si="80"/>
        <v>14.781395779452049</v>
      </c>
      <c r="AO79" s="274">
        <f t="shared" si="80"/>
        <v>14.781395611204973</v>
      </c>
      <c r="AP79" s="274">
        <f t="shared" si="80"/>
        <v>14.781397239890566</v>
      </c>
      <c r="AQ79" s="274">
        <f t="shared" si="80"/>
        <v>14.781381473543975</v>
      </c>
      <c r="AR79" s="274">
        <f t="shared" si="80"/>
        <v>14.781534084364067</v>
      </c>
      <c r="AS79" s="274">
        <f t="shared" si="80"/>
        <v>14.780055578192092</v>
      </c>
      <c r="AT79" s="274">
        <f t="shared" si="80"/>
        <v>14.794259407905303</v>
      </c>
      <c r="AU79" s="274">
        <f t="shared" si="63"/>
        <v>14.643868011437791</v>
      </c>
      <c r="AV79" s="274"/>
      <c r="AW79" s="274"/>
      <c r="AX79" s="258">
        <f t="shared" si="69"/>
        <v>3.2367761231510694E-2</v>
      </c>
      <c r="AY79" s="258">
        <v>23500</v>
      </c>
      <c r="AZ79" s="258">
        <f t="shared" si="70"/>
        <v>3.2367761231510694E-2</v>
      </c>
      <c r="BA79" s="258">
        <f t="shared" si="71"/>
        <v>-4.479743361687577E-3</v>
      </c>
      <c r="BB79" s="258">
        <f t="shared" si="72"/>
        <v>3.6847504593198271E-2</v>
      </c>
      <c r="BC79" s="258">
        <f t="shared" si="73"/>
        <v>0.89294510828708051</v>
      </c>
      <c r="BD79" s="258">
        <f t="shared" si="74"/>
        <v>0.36133913346871799</v>
      </c>
      <c r="BE79" s="258">
        <f t="shared" si="75"/>
        <v>-2.2426004512023683</v>
      </c>
      <c r="BF79" s="258">
        <f t="shared" si="76"/>
        <v>-2.0728235258276237</v>
      </c>
      <c r="BG79" s="258">
        <f t="shared" si="81"/>
        <v>16.750080472311634</v>
      </c>
      <c r="BH79" s="258">
        <f t="shared" si="81"/>
        <v>16.750080532678275</v>
      </c>
      <c r="BI79" s="258">
        <f t="shared" si="81"/>
        <v>16.750079836869368</v>
      </c>
      <c r="BJ79" s="258">
        <f t="shared" si="81"/>
        <v>16.750087857078046</v>
      </c>
      <c r="BK79" s="258">
        <f t="shared" si="81"/>
        <v>16.749995419198886</v>
      </c>
      <c r="BL79" s="258">
        <f t="shared" si="81"/>
        <v>16.751061712017734</v>
      </c>
      <c r="BM79" s="258">
        <f t="shared" si="81"/>
        <v>16.738877575524608</v>
      </c>
      <c r="BN79" s="258">
        <f t="shared" si="77"/>
        <v>16.898601136431644</v>
      </c>
    </row>
    <row r="80" spans="1:71" ht="12.95" customHeight="1" x14ac:dyDescent="0.2">
      <c r="A80" s="164" t="s">
        <v>256</v>
      </c>
      <c r="B80" s="165" t="s">
        <v>111</v>
      </c>
      <c r="C80" s="164">
        <v>48387.1319</v>
      </c>
      <c r="D80" s="164" t="s">
        <v>257</v>
      </c>
      <c r="E80" s="258">
        <f t="shared" si="49"/>
        <v>6204.468663100879</v>
      </c>
      <c r="F80" s="342">
        <f t="shared" si="50"/>
        <v>6204.5</v>
      </c>
      <c r="G80" s="258">
        <f t="shared" si="64"/>
        <v>-1.112940000166418E-2</v>
      </c>
      <c r="J80" s="258">
        <f t="shared" si="79"/>
        <v>-1.112940000166418E-2</v>
      </c>
      <c r="P80" s="313">
        <f t="shared" si="78"/>
        <v>6.7772054442164387E-2</v>
      </c>
      <c r="Q80" s="343">
        <f t="shared" si="51"/>
        <v>33368.6319</v>
      </c>
      <c r="R80" s="258">
        <f t="shared" si="65"/>
        <v>6.225439513351555E-3</v>
      </c>
      <c r="S80" s="263">
        <v>1</v>
      </c>
      <c r="Z80" s="258">
        <f t="shared" si="52"/>
        <v>6204.5</v>
      </c>
      <c r="AA80" s="344">
        <f t="shared" si="53"/>
        <v>-7.7680523268250229E-3</v>
      </c>
      <c r="AB80" s="345">
        <f t="shared" si="54"/>
        <v>6.4410706767325229E-2</v>
      </c>
      <c r="AC80" s="345">
        <f t="shared" si="55"/>
        <v>-3.3613476748391574E-3</v>
      </c>
      <c r="AD80" s="346">
        <f t="shared" si="56"/>
        <v>1.1298658191146609E-5</v>
      </c>
      <c r="AH80" s="258">
        <f t="shared" si="57"/>
        <v>-7.554010676898941E-2</v>
      </c>
      <c r="AI80" s="258">
        <f t="shared" si="58"/>
        <v>0.87952237136653399</v>
      </c>
      <c r="AJ80" s="258">
        <f t="shared" si="59"/>
        <v>-0.96971856473431084</v>
      </c>
      <c r="AK80" s="258">
        <f t="shared" si="60"/>
        <v>0.1227614917318316</v>
      </c>
      <c r="AL80" s="258">
        <f t="shared" si="61"/>
        <v>2.3468053919950704</v>
      </c>
      <c r="AM80" s="258">
        <f t="shared" si="62"/>
        <v>2.382516189851076</v>
      </c>
      <c r="AN80" s="274">
        <f t="shared" si="80"/>
        <v>14.781691129342375</v>
      </c>
      <c r="AO80" s="274">
        <f t="shared" si="80"/>
        <v>14.781690960715261</v>
      </c>
      <c r="AP80" s="274">
        <f t="shared" si="80"/>
        <v>14.781692592438207</v>
      </c>
      <c r="AQ80" s="274">
        <f t="shared" si="80"/>
        <v>14.781676802896511</v>
      </c>
      <c r="AR80" s="274">
        <f t="shared" si="80"/>
        <v>14.781829578164434</v>
      </c>
      <c r="AS80" s="274">
        <f t="shared" si="80"/>
        <v>14.780350060510159</v>
      </c>
      <c r="AT80" s="274">
        <f t="shared" si="80"/>
        <v>14.794558065192245</v>
      </c>
      <c r="AU80" s="274">
        <f t="shared" si="63"/>
        <v>14.64419387759645</v>
      </c>
      <c r="AV80" s="274"/>
      <c r="AW80" s="274"/>
      <c r="AX80" s="258">
        <f t="shared" si="69"/>
        <v>3.1534686403618499E-2</v>
      </c>
      <c r="AY80" s="258">
        <v>24000</v>
      </c>
      <c r="AZ80" s="258">
        <f t="shared" si="70"/>
        <v>3.1534686403618499E-2</v>
      </c>
      <c r="BA80" s="258">
        <f t="shared" si="71"/>
        <v>-9.245690882678792E-3</v>
      </c>
      <c r="BB80" s="258">
        <f t="shared" si="72"/>
        <v>4.0780377286297291E-2</v>
      </c>
      <c r="BC80" s="258">
        <f t="shared" si="73"/>
        <v>0.90048194828640238</v>
      </c>
      <c r="BD80" s="258">
        <f t="shared" si="74"/>
        <v>0.41188319331089246</v>
      </c>
      <c r="BE80" s="258">
        <f t="shared" si="75"/>
        <v>-2.187784380668429</v>
      </c>
      <c r="BF80" s="258">
        <f t="shared" si="76"/>
        <v>-1.9354256434485761</v>
      </c>
      <c r="BG80" s="258">
        <f t="shared" si="81"/>
        <v>16.810301472093457</v>
      </c>
      <c r="BH80" s="258">
        <f t="shared" si="81"/>
        <v>16.810301503028146</v>
      </c>
      <c r="BI80" s="258">
        <f t="shared" si="81"/>
        <v>16.810301104701189</v>
      </c>
      <c r="BJ80" s="258">
        <f t="shared" si="81"/>
        <v>16.810306233735755</v>
      </c>
      <c r="BK80" s="258">
        <f t="shared" si="81"/>
        <v>16.810240193986822</v>
      </c>
      <c r="BL80" s="258">
        <f t="shared" si="81"/>
        <v>16.811091159937256</v>
      </c>
      <c r="BM80" s="258">
        <f t="shared" si="81"/>
        <v>16.800233168599426</v>
      </c>
      <c r="BN80" s="258">
        <f t="shared" si="77"/>
        <v>16.963774368163456</v>
      </c>
    </row>
    <row r="81" spans="1:66" ht="12.95" customHeight="1" x14ac:dyDescent="0.2">
      <c r="A81" s="164" t="s">
        <v>256</v>
      </c>
      <c r="B81" s="165" t="s">
        <v>111</v>
      </c>
      <c r="C81" s="164">
        <v>48387.1322</v>
      </c>
      <c r="D81" s="164" t="s">
        <v>257</v>
      </c>
      <c r="E81" s="258">
        <f t="shared" si="49"/>
        <v>6204.4695078067689</v>
      </c>
      <c r="F81" s="342">
        <f t="shared" si="50"/>
        <v>6204.5</v>
      </c>
      <c r="G81" s="258">
        <f t="shared" si="64"/>
        <v>-1.082940000196686E-2</v>
      </c>
      <c r="J81" s="258">
        <f t="shared" si="79"/>
        <v>-1.082940000196686E-2</v>
      </c>
      <c r="P81" s="313">
        <f t="shared" si="78"/>
        <v>6.7772054442164387E-2</v>
      </c>
      <c r="Q81" s="343">
        <f t="shared" si="51"/>
        <v>33368.6322</v>
      </c>
      <c r="R81" s="258">
        <f t="shared" si="65"/>
        <v>6.1781886407328394E-3</v>
      </c>
      <c r="S81" s="263">
        <v>1</v>
      </c>
      <c r="Z81" s="258">
        <f t="shared" si="52"/>
        <v>6204.5</v>
      </c>
      <c r="AA81" s="344">
        <f t="shared" si="53"/>
        <v>-7.7680523268250229E-3</v>
      </c>
      <c r="AB81" s="345">
        <f t="shared" si="54"/>
        <v>6.4710706767022549E-2</v>
      </c>
      <c r="AC81" s="345">
        <f t="shared" si="55"/>
        <v>-3.0613476751418373E-3</v>
      </c>
      <c r="AD81" s="346">
        <f t="shared" si="56"/>
        <v>9.3718495880963319E-6</v>
      </c>
      <c r="AH81" s="258">
        <f t="shared" si="57"/>
        <v>-7.554010676898941E-2</v>
      </c>
      <c r="AI81" s="258">
        <f t="shared" si="58"/>
        <v>0.87952237136653399</v>
      </c>
      <c r="AJ81" s="258">
        <f t="shared" si="59"/>
        <v>-0.96971856473431084</v>
      </c>
      <c r="AK81" s="258">
        <f t="shared" si="60"/>
        <v>0.1227614917318316</v>
      </c>
      <c r="AL81" s="258">
        <f t="shared" si="61"/>
        <v>2.3468053919950704</v>
      </c>
      <c r="AM81" s="258">
        <f t="shared" si="62"/>
        <v>2.382516189851076</v>
      </c>
      <c r="AN81" s="274">
        <f t="shared" ref="AN81:AT90" si="82">$AU81+$AB$7*SIN(AO81)</f>
        <v>14.781691129342375</v>
      </c>
      <c r="AO81" s="274">
        <f t="shared" si="82"/>
        <v>14.781690960715261</v>
      </c>
      <c r="AP81" s="274">
        <f t="shared" si="82"/>
        <v>14.781692592438207</v>
      </c>
      <c r="AQ81" s="274">
        <f t="shared" si="82"/>
        <v>14.781676802896511</v>
      </c>
      <c r="AR81" s="274">
        <f t="shared" si="82"/>
        <v>14.781829578164434</v>
      </c>
      <c r="AS81" s="274">
        <f t="shared" si="82"/>
        <v>14.780350060510159</v>
      </c>
      <c r="AT81" s="274">
        <f t="shared" si="82"/>
        <v>14.794558065192245</v>
      </c>
      <c r="AU81" s="274">
        <f t="shared" si="63"/>
        <v>14.64419387759645</v>
      </c>
      <c r="AV81" s="274"/>
      <c r="AW81" s="274"/>
      <c r="AX81" s="258">
        <f t="shared" si="69"/>
        <v>3.0435372914934242E-2</v>
      </c>
      <c r="AY81" s="258">
        <v>24500</v>
      </c>
      <c r="AZ81" s="258">
        <f t="shared" si="70"/>
        <v>3.0435372914934242E-2</v>
      </c>
      <c r="BA81" s="258">
        <f t="shared" si="71"/>
        <v>-1.4162081041247193E-2</v>
      </c>
      <c r="BB81" s="258">
        <f t="shared" si="72"/>
        <v>4.4597453956181435E-2</v>
      </c>
      <c r="BC81" s="258">
        <f t="shared" si="73"/>
        <v>0.90845638715542509</v>
      </c>
      <c r="BD81" s="258">
        <f t="shared" si="74"/>
        <v>0.46203476408401717</v>
      </c>
      <c r="BE81" s="258">
        <f t="shared" si="75"/>
        <v>-2.1320159420042732</v>
      </c>
      <c r="BF81" s="258">
        <f t="shared" si="76"/>
        <v>-1.8098359480626203</v>
      </c>
      <c r="BG81" s="258">
        <f t="shared" si="81"/>
        <v>16.871043336956806</v>
      </c>
      <c r="BH81" s="258">
        <f t="shared" si="81"/>
        <v>16.871043350896002</v>
      </c>
      <c r="BI81" s="258">
        <f t="shared" si="81"/>
        <v>16.871043146514417</v>
      </c>
      <c r="BJ81" s="258">
        <f t="shared" si="81"/>
        <v>16.871046143241429</v>
      </c>
      <c r="BK81" s="258">
        <f t="shared" si="81"/>
        <v>16.871002206078096</v>
      </c>
      <c r="BL81" s="258">
        <f t="shared" si="81"/>
        <v>16.871646848627233</v>
      </c>
      <c r="BM81" s="258">
        <f t="shared" si="81"/>
        <v>16.862283165273382</v>
      </c>
      <c r="BN81" s="258">
        <f t="shared" si="77"/>
        <v>17.028947599895272</v>
      </c>
    </row>
    <row r="82" spans="1:66" ht="12.95" customHeight="1" x14ac:dyDescent="0.2">
      <c r="A82" s="164" t="s">
        <v>256</v>
      </c>
      <c r="B82" s="165" t="s">
        <v>111</v>
      </c>
      <c r="C82" s="164">
        <v>48388.197099999998</v>
      </c>
      <c r="D82" s="164" t="s">
        <v>257</v>
      </c>
      <c r="E82" s="258">
        <f t="shared" si="49"/>
        <v>6207.4679321487074</v>
      </c>
      <c r="F82" s="342">
        <f t="shared" si="50"/>
        <v>6207.5</v>
      </c>
      <c r="G82" s="258">
        <f t="shared" si="64"/>
        <v>-1.1389000006602146E-2</v>
      </c>
      <c r="J82" s="258">
        <f t="shared" si="79"/>
        <v>-1.1389000006602146E-2</v>
      </c>
      <c r="P82" s="313">
        <f t="shared" si="78"/>
        <v>6.77751311446423E-2</v>
      </c>
      <c r="Q82" s="343">
        <f t="shared" si="51"/>
        <v>33369.697099999998</v>
      </c>
      <c r="R82" s="258">
        <f t="shared" si="65"/>
        <v>6.266959660931431E-3</v>
      </c>
      <c r="S82" s="263">
        <v>1</v>
      </c>
      <c r="Z82" s="258">
        <f t="shared" si="52"/>
        <v>6207.5</v>
      </c>
      <c r="AA82" s="344">
        <f t="shared" si="53"/>
        <v>-7.7620501509905321E-3</v>
      </c>
      <c r="AB82" s="345">
        <f t="shared" si="54"/>
        <v>6.4148181289030687E-2</v>
      </c>
      <c r="AC82" s="345">
        <f t="shared" si="55"/>
        <v>-3.6269498556116136E-3</v>
      </c>
      <c r="AD82" s="346">
        <f t="shared" si="56"/>
        <v>1.3154765255121105E-5</v>
      </c>
      <c r="AH82" s="258">
        <f t="shared" si="57"/>
        <v>-7.5537181295632833E-2</v>
      </c>
      <c r="AI82" s="258">
        <f t="shared" si="58"/>
        <v>0.87948353364025667</v>
      </c>
      <c r="AJ82" s="258">
        <f t="shared" si="59"/>
        <v>-0.96964123934377933</v>
      </c>
      <c r="AK82" s="258">
        <f t="shared" si="60"/>
        <v>0.12272336448096902</v>
      </c>
      <c r="AL82" s="258">
        <f t="shared" si="61"/>
        <v>2.3471218084661509</v>
      </c>
      <c r="AM82" s="258">
        <f t="shared" si="62"/>
        <v>2.3835728469862563</v>
      </c>
      <c r="AN82" s="274">
        <f t="shared" si="82"/>
        <v>14.782045534862405</v>
      </c>
      <c r="AO82" s="274">
        <f t="shared" si="82"/>
        <v>14.782045365778504</v>
      </c>
      <c r="AP82" s="274">
        <f t="shared" si="82"/>
        <v>14.782047001150515</v>
      </c>
      <c r="AQ82" s="274">
        <f t="shared" si="82"/>
        <v>14.782031183755587</v>
      </c>
      <c r="AR82" s="274">
        <f t="shared" si="82"/>
        <v>14.782184156395669</v>
      </c>
      <c r="AS82" s="274">
        <f t="shared" si="82"/>
        <v>14.780703425477405</v>
      </c>
      <c r="AT82" s="274">
        <f t="shared" si="82"/>
        <v>14.794916432860408</v>
      </c>
      <c r="AU82" s="274">
        <f t="shared" si="63"/>
        <v>14.64458491698684</v>
      </c>
      <c r="AV82" s="274"/>
      <c r="AW82" s="274"/>
      <c r="AX82" s="258">
        <f t="shared" si="69"/>
        <v>2.905341686417344E-2</v>
      </c>
      <c r="AY82" s="258">
        <v>25000</v>
      </c>
      <c r="AZ82" s="258">
        <f t="shared" si="70"/>
        <v>2.905341686417344E-2</v>
      </c>
      <c r="BA82" s="258">
        <f t="shared" si="71"/>
        <v>-1.922891383739278E-2</v>
      </c>
      <c r="BB82" s="258">
        <f t="shared" si="72"/>
        <v>4.828233070156622E-2</v>
      </c>
      <c r="BC82" s="258">
        <f t="shared" si="73"/>
        <v>0.91686826289292855</v>
      </c>
      <c r="BD82" s="258">
        <f t="shared" si="74"/>
        <v>0.51162210481226633</v>
      </c>
      <c r="BE82" s="258">
        <f t="shared" si="75"/>
        <v>-2.0752324819237105</v>
      </c>
      <c r="BF82" s="258">
        <f t="shared" si="76"/>
        <v>-1.6943500686421233</v>
      </c>
      <c r="BG82" s="258">
        <f t="shared" ref="BG82:BM91" si="83">$BN82+$AB$7*SIN(BH82)</f>
        <v>16.932335460929632</v>
      </c>
      <c r="BH82" s="258">
        <f t="shared" si="83"/>
        <v>16.932335466224949</v>
      </c>
      <c r="BI82" s="258">
        <f t="shared" si="83"/>
        <v>16.932335375554057</v>
      </c>
      <c r="BJ82" s="258">
        <f t="shared" si="83"/>
        <v>16.932336928100518</v>
      </c>
      <c r="BK82" s="258">
        <f t="shared" si="83"/>
        <v>16.932310344960587</v>
      </c>
      <c r="BL82" s="258">
        <f t="shared" si="83"/>
        <v>16.932765779542763</v>
      </c>
      <c r="BM82" s="258">
        <f t="shared" si="83"/>
        <v>16.925040826948923</v>
      </c>
      <c r="BN82" s="258">
        <f t="shared" si="77"/>
        <v>17.094120831627087</v>
      </c>
    </row>
    <row r="83" spans="1:66" ht="12.95" customHeight="1" x14ac:dyDescent="0.2">
      <c r="A83" s="164" t="s">
        <v>256</v>
      </c>
      <c r="B83" s="165" t="s">
        <v>111</v>
      </c>
      <c r="C83" s="164">
        <v>48388.200199999999</v>
      </c>
      <c r="D83" s="164" t="s">
        <v>257</v>
      </c>
      <c r="E83" s="258">
        <f t="shared" si="49"/>
        <v>6207.4766607762458</v>
      </c>
      <c r="F83" s="342">
        <f t="shared" si="50"/>
        <v>6207.5</v>
      </c>
      <c r="G83" s="258">
        <f t="shared" si="64"/>
        <v>-8.289000004879199E-3</v>
      </c>
      <c r="J83" s="258">
        <f t="shared" si="79"/>
        <v>-8.289000004879199E-3</v>
      </c>
      <c r="P83" s="313">
        <f t="shared" si="78"/>
        <v>6.77751311446423E-2</v>
      </c>
      <c r="Q83" s="343">
        <f t="shared" si="51"/>
        <v>33369.700199999999</v>
      </c>
      <c r="R83" s="258">
        <f t="shared" si="65"/>
        <v>5.785752047531607E-3</v>
      </c>
      <c r="S83" s="263">
        <v>1</v>
      </c>
      <c r="Z83" s="258">
        <f t="shared" si="52"/>
        <v>6207.5</v>
      </c>
      <c r="AA83" s="344">
        <f t="shared" si="53"/>
        <v>-7.7620501509905321E-3</v>
      </c>
      <c r="AB83" s="345">
        <f t="shared" si="54"/>
        <v>6.7248181290753634E-2</v>
      </c>
      <c r="AC83" s="345">
        <f t="shared" si="55"/>
        <v>-5.2694985388866689E-4</v>
      </c>
      <c r="AD83" s="346">
        <f t="shared" si="56"/>
        <v>2.7767614851328739E-7</v>
      </c>
      <c r="AH83" s="258">
        <f t="shared" si="57"/>
        <v>-7.5537181295632833E-2</v>
      </c>
      <c r="AI83" s="258">
        <f t="shared" si="58"/>
        <v>0.87948353364025667</v>
      </c>
      <c r="AJ83" s="258">
        <f t="shared" si="59"/>
        <v>-0.96964123934377933</v>
      </c>
      <c r="AK83" s="258">
        <f t="shared" si="60"/>
        <v>0.12272336448096902</v>
      </c>
      <c r="AL83" s="258">
        <f t="shared" si="61"/>
        <v>2.3471218084661509</v>
      </c>
      <c r="AM83" s="258">
        <f t="shared" si="62"/>
        <v>2.3835728469862563</v>
      </c>
      <c r="AN83" s="274">
        <f t="shared" si="82"/>
        <v>14.782045534862405</v>
      </c>
      <c r="AO83" s="274">
        <f t="shared" si="82"/>
        <v>14.782045365778504</v>
      </c>
      <c r="AP83" s="274">
        <f t="shared" si="82"/>
        <v>14.782047001150515</v>
      </c>
      <c r="AQ83" s="274">
        <f t="shared" si="82"/>
        <v>14.782031183755587</v>
      </c>
      <c r="AR83" s="274">
        <f t="shared" si="82"/>
        <v>14.782184156395669</v>
      </c>
      <c r="AS83" s="274">
        <f t="shared" si="82"/>
        <v>14.780703425477405</v>
      </c>
      <c r="AT83" s="274">
        <f t="shared" si="82"/>
        <v>14.794916432860408</v>
      </c>
      <c r="AU83" s="274">
        <f t="shared" si="63"/>
        <v>14.64458491698684</v>
      </c>
      <c r="AV83" s="274"/>
      <c r="AW83" s="274"/>
      <c r="AX83" s="258">
        <f t="shared" si="69"/>
        <v>2.7371913101756337E-2</v>
      </c>
      <c r="AY83" s="258">
        <v>25500</v>
      </c>
      <c r="AZ83" s="258">
        <f t="shared" si="70"/>
        <v>2.7371913101756337E-2</v>
      </c>
      <c r="BA83" s="258">
        <f t="shared" si="71"/>
        <v>-2.4446189271115581E-2</v>
      </c>
      <c r="BB83" s="258">
        <f t="shared" si="72"/>
        <v>5.1818102372871919E-2</v>
      </c>
      <c r="BC83" s="258">
        <f t="shared" si="73"/>
        <v>0.92571546183405951</v>
      </c>
      <c r="BD83" s="258">
        <f t="shared" si="74"/>
        <v>0.56045417471614312</v>
      </c>
      <c r="BE83" s="258">
        <f t="shared" si="75"/>
        <v>-2.0173700190242787</v>
      </c>
      <c r="BF83" s="258">
        <f t="shared" si="76"/>
        <v>-1.5875670850541532</v>
      </c>
      <c r="BG83" s="258">
        <f t="shared" si="83"/>
        <v>16.994207163901784</v>
      </c>
      <c r="BH83" s="258">
        <f t="shared" si="83"/>
        <v>16.994207165482198</v>
      </c>
      <c r="BI83" s="258">
        <f t="shared" si="83"/>
        <v>16.994207132752059</v>
      </c>
      <c r="BJ83" s="258">
        <f t="shared" si="83"/>
        <v>16.994207810588858</v>
      </c>
      <c r="BK83" s="258">
        <f t="shared" si="83"/>
        <v>16.994193772999886</v>
      </c>
      <c r="BL83" s="258">
        <f t="shared" si="83"/>
        <v>16.994484620581957</v>
      </c>
      <c r="BM83" s="258">
        <f t="shared" si="83"/>
        <v>16.98851641024973</v>
      </c>
      <c r="BN83" s="258">
        <f t="shared" si="77"/>
        <v>17.1592940633589</v>
      </c>
    </row>
    <row r="84" spans="1:66" ht="12.95" customHeight="1" x14ac:dyDescent="0.2">
      <c r="A84" s="164" t="s">
        <v>410</v>
      </c>
      <c r="B84" s="165" t="s">
        <v>111</v>
      </c>
      <c r="C84" s="164">
        <v>48409.329700000002</v>
      </c>
      <c r="D84" s="164" t="s">
        <v>260</v>
      </c>
      <c r="E84" s="258">
        <f t="shared" si="49"/>
        <v>6266.9707044734523</v>
      </c>
      <c r="F84" s="342">
        <f t="shared" si="50"/>
        <v>6267</v>
      </c>
      <c r="G84" s="258">
        <f t="shared" si="64"/>
        <v>-1.0404399996332359E-2</v>
      </c>
      <c r="J84" s="274">
        <f t="shared" si="79"/>
        <v>-1.0404399996332359E-2</v>
      </c>
      <c r="K84" s="274"/>
      <c r="P84" s="313">
        <f t="shared" si="78"/>
        <v>6.7835033493337069E-2</v>
      </c>
      <c r="Q84" s="343">
        <f t="shared" si="51"/>
        <v>33390.829700000002</v>
      </c>
      <c r="R84" s="258">
        <f t="shared" si="65"/>
        <v>6.1214089527844061E-3</v>
      </c>
      <c r="S84" s="263">
        <v>1</v>
      </c>
      <c r="Z84" s="258">
        <f t="shared" si="52"/>
        <v>6267</v>
      </c>
      <c r="AA84" s="344">
        <f t="shared" si="53"/>
        <v>-7.6421946341815594E-3</v>
      </c>
      <c r="AB84" s="345">
        <f t="shared" si="54"/>
        <v>6.5072828131186269E-2</v>
      </c>
      <c r="AC84" s="345">
        <f t="shared" si="55"/>
        <v>-2.7622053621507991E-3</v>
      </c>
      <c r="AD84" s="346">
        <f t="shared" si="56"/>
        <v>7.6297784626946282E-6</v>
      </c>
      <c r="AH84" s="258">
        <f t="shared" si="57"/>
        <v>-7.5477228127518628E-2</v>
      </c>
      <c r="AI84" s="258">
        <f t="shared" si="58"/>
        <v>0.87871645194738446</v>
      </c>
      <c r="AJ84" s="258">
        <f t="shared" si="59"/>
        <v>-0.96808901528982272</v>
      </c>
      <c r="AK84" s="258">
        <f t="shared" si="60"/>
        <v>0.12196533862182653</v>
      </c>
      <c r="AL84" s="258">
        <f t="shared" si="61"/>
        <v>2.3533916457758166</v>
      </c>
      <c r="AM84" s="258">
        <f t="shared" si="62"/>
        <v>2.4046763143903718</v>
      </c>
      <c r="AN84" s="274">
        <f t="shared" si="82"/>
        <v>14.789071353174142</v>
      </c>
      <c r="AO84" s="274">
        <f t="shared" si="82"/>
        <v>14.789071174863082</v>
      </c>
      <c r="AP84" s="274">
        <f t="shared" si="82"/>
        <v>14.789072883561213</v>
      </c>
      <c r="AQ84" s="274">
        <f t="shared" si="82"/>
        <v>14.789056509493546</v>
      </c>
      <c r="AR84" s="274">
        <f t="shared" si="82"/>
        <v>14.789213404036973</v>
      </c>
      <c r="AS84" s="274">
        <f t="shared" si="82"/>
        <v>14.787708728628855</v>
      </c>
      <c r="AT84" s="274">
        <f t="shared" si="82"/>
        <v>14.802019315637365</v>
      </c>
      <c r="AU84" s="274">
        <f t="shared" si="63"/>
        <v>14.652340531562926</v>
      </c>
      <c r="AV84" s="274"/>
      <c r="AW84" s="274"/>
      <c r="AX84" s="258">
        <f t="shared" si="69"/>
        <v>2.5373469725057232E-2</v>
      </c>
      <c r="AY84" s="258">
        <v>26000</v>
      </c>
      <c r="AZ84" s="258">
        <f t="shared" si="70"/>
        <v>2.5373469725057232E-2</v>
      </c>
      <c r="BA84" s="258">
        <f t="shared" si="71"/>
        <v>-2.9813907342415541E-2</v>
      </c>
      <c r="BB84" s="258">
        <f t="shared" si="72"/>
        <v>5.5187377067472773E-2</v>
      </c>
      <c r="BC84" s="258">
        <f t="shared" si="73"/>
        <v>0.93499345335122597</v>
      </c>
      <c r="BD84" s="258">
        <f t="shared" si="74"/>
        <v>0.60831880010675221</v>
      </c>
      <c r="BE84" s="258">
        <f t="shared" si="75"/>
        <v>-1.9583634473795262</v>
      </c>
      <c r="BF84" s="258">
        <f t="shared" si="76"/>
        <v>-1.4883242100836613</v>
      </c>
      <c r="BG84" s="258">
        <f t="shared" si="83"/>
        <v>17.0566875452859</v>
      </c>
      <c r="BH84" s="258">
        <f t="shared" si="83"/>
        <v>17.056687545610185</v>
      </c>
      <c r="BI84" s="258">
        <f t="shared" si="83"/>
        <v>17.056687537050273</v>
      </c>
      <c r="BJ84" s="258">
        <f t="shared" si="83"/>
        <v>17.056687763000859</v>
      </c>
      <c r="BK84" s="258">
        <f t="shared" si="83"/>
        <v>17.056681798801073</v>
      </c>
      <c r="BL84" s="258">
        <f t="shared" si="83"/>
        <v>17.056839282872357</v>
      </c>
      <c r="BM84" s="258">
        <f t="shared" si="83"/>
        <v>17.052717123470622</v>
      </c>
      <c r="BN84" s="258">
        <f t="shared" si="77"/>
        <v>17.224467295090715</v>
      </c>
    </row>
    <row r="85" spans="1:66" ht="12.95" customHeight="1" x14ac:dyDescent="0.2">
      <c r="A85" s="164" t="s">
        <v>418</v>
      </c>
      <c r="B85" s="165" t="s">
        <v>111</v>
      </c>
      <c r="C85" s="164">
        <v>48500.25</v>
      </c>
      <c r="D85" s="164" t="s">
        <v>260</v>
      </c>
      <c r="E85" s="258">
        <f t="shared" ref="E85:E116" si="84">+(C85-C$7)/C$8</f>
        <v>6522.9737476672008</v>
      </c>
      <c r="F85" s="342">
        <f t="shared" ref="F85:F116" si="85">ROUND(2*E85,0)/2</f>
        <v>6523</v>
      </c>
      <c r="G85" s="258">
        <f t="shared" si="64"/>
        <v>-9.3236000029719435E-3</v>
      </c>
      <c r="J85" s="274">
        <f t="shared" si="79"/>
        <v>-9.3236000029719435E-3</v>
      </c>
      <c r="K85" s="274"/>
      <c r="P85" s="313">
        <f t="shared" si="78"/>
        <v>6.8068462705145327E-2</v>
      </c>
      <c r="Q85" s="343">
        <f t="shared" ref="Q85:Q116" si="86">+C85-15018.5</f>
        <v>33481.75</v>
      </c>
      <c r="R85" s="258">
        <f t="shared" si="65"/>
        <v>5.9895313702171557E-3</v>
      </c>
      <c r="S85" s="263">
        <v>1</v>
      </c>
      <c r="Z85" s="258">
        <f t="shared" ref="Z85:Z116" si="87">F85</f>
        <v>6523</v>
      </c>
      <c r="AA85" s="344">
        <f t="shared" ref="AA85:AA116" si="88">AB$3+AB$4*Z85+AB$5*Z85^2+AH85</f>
        <v>-7.1091215261163965E-3</v>
      </c>
      <c r="AB85" s="345">
        <f t="shared" ref="AB85:AB116" si="89">+G85-AH85</f>
        <v>6.585398422828978E-2</v>
      </c>
      <c r="AC85" s="345">
        <f t="shared" ref="AC85:AC116" si="90">+G85-AA85</f>
        <v>-2.214478476855547E-3</v>
      </c>
      <c r="AD85" s="346">
        <f t="shared" ref="AD85:AD116" si="91">S85*AC85^2</f>
        <v>4.9039149244564636E-6</v>
      </c>
      <c r="AH85" s="258">
        <f t="shared" ref="AH85:AH116" si="92">$AB$6*($AB$11/AI85*AJ85+$AB$12)</f>
        <v>-7.5177584231261724E-2</v>
      </c>
      <c r="AI85" s="258">
        <f t="shared" ref="AI85:AI116" si="93">1+$AB$7*COS(AL85)</f>
        <v>0.87548542992735623</v>
      </c>
      <c r="AJ85" s="258">
        <f t="shared" ref="AJ85:AJ116" si="94">SIN(AL85+RADIANS($AB$9))</f>
        <v>-0.96101125700915824</v>
      </c>
      <c r="AK85" s="258">
        <f t="shared" ref="AK85:AK116" si="95">$AB$7*SIN(AL85)</f>
        <v>0.11866492612812173</v>
      </c>
      <c r="AL85" s="258">
        <f t="shared" ref="AL85:AL116" si="96">2*ATAN(AM85)</f>
        <v>2.3802446924388581</v>
      </c>
      <c r="AM85" s="258">
        <f t="shared" ref="AM85:AM116" si="97">TAN(AN85/2)*SQRT((1+$AB$7)/(1-$AB$7))</f>
        <v>2.4987853838158296</v>
      </c>
      <c r="AN85" s="274">
        <f t="shared" si="82"/>
        <v>14.819231040436961</v>
      </c>
      <c r="AO85" s="274">
        <f t="shared" si="82"/>
        <v>14.819230818755589</v>
      </c>
      <c r="AP85" s="274">
        <f t="shared" si="82"/>
        <v>14.819232863209345</v>
      </c>
      <c r="AQ85" s="274">
        <f t="shared" si="82"/>
        <v>14.819214008064263</v>
      </c>
      <c r="AR85" s="274">
        <f t="shared" si="82"/>
        <v>14.819387884615038</v>
      </c>
      <c r="AS85" s="274">
        <f t="shared" si="82"/>
        <v>14.817783032337644</v>
      </c>
      <c r="AT85" s="274">
        <f t="shared" si="82"/>
        <v>14.832477422791012</v>
      </c>
      <c r="AU85" s="274">
        <f t="shared" ref="AU85:AU116" si="98">RADIANS($AB$9)+$AB$18*(F85-AB$15)</f>
        <v>14.685709226209616</v>
      </c>
      <c r="AV85" s="274"/>
      <c r="AW85" s="274"/>
      <c r="AX85" s="258">
        <f t="shared" si="69"/>
        <v>2.3040234192275175E-2</v>
      </c>
      <c r="AY85" s="258">
        <v>26500</v>
      </c>
      <c r="AZ85" s="258">
        <f t="shared" si="70"/>
        <v>2.3040234192275175E-2</v>
      </c>
      <c r="BA85" s="258">
        <f t="shared" si="71"/>
        <v>-3.5332068051292714E-2</v>
      </c>
      <c r="BB85" s="258">
        <f t="shared" si="72"/>
        <v>5.8372302243567889E-2</v>
      </c>
      <c r="BC85" s="258">
        <f t="shared" si="73"/>
        <v>0.94469475862219432</v>
      </c>
      <c r="BD85" s="258">
        <f t="shared" si="74"/>
        <v>0.65498086389630694</v>
      </c>
      <c r="BE85" s="258">
        <f t="shared" si="75"/>
        <v>-1.8981468186864001</v>
      </c>
      <c r="BF85" s="258">
        <f t="shared" si="76"/>
        <v>-1.3956476178140831</v>
      </c>
      <c r="BG85" s="258">
        <f t="shared" si="83"/>
        <v>17.119805304268215</v>
      </c>
      <c r="BH85" s="258">
        <f t="shared" si="83"/>
        <v>17.119805304301597</v>
      </c>
      <c r="BI85" s="258">
        <f t="shared" si="83"/>
        <v>17.119805303075534</v>
      </c>
      <c r="BJ85" s="258">
        <f t="shared" si="83"/>
        <v>17.119805348108745</v>
      </c>
      <c r="BK85" s="258">
        <f t="shared" si="83"/>
        <v>17.119803694048386</v>
      </c>
      <c r="BL85" s="258">
        <f t="shared" si="83"/>
        <v>17.119864458540857</v>
      </c>
      <c r="BM85" s="258">
        <f t="shared" si="83"/>
        <v>17.117647095970785</v>
      </c>
      <c r="BN85" s="258">
        <f t="shared" si="77"/>
        <v>17.289640526822531</v>
      </c>
    </row>
    <row r="86" spans="1:66" ht="12.95" customHeight="1" x14ac:dyDescent="0.2">
      <c r="A86" s="164" t="s">
        <v>410</v>
      </c>
      <c r="B86" s="165" t="s">
        <v>111</v>
      </c>
      <c r="C86" s="164">
        <v>48714.589899999999</v>
      </c>
      <c r="D86" s="164" t="s">
        <v>260</v>
      </c>
      <c r="E86" s="258">
        <f t="shared" si="84"/>
        <v>7126.4876678571327</v>
      </c>
      <c r="F86" s="342">
        <f t="shared" si="85"/>
        <v>7126.5</v>
      </c>
      <c r="G86" s="258">
        <f t="shared" si="64"/>
        <v>-4.3798000042443164E-3</v>
      </c>
      <c r="J86" s="274">
        <f t="shared" si="79"/>
        <v>-4.3798000042443164E-3</v>
      </c>
      <c r="K86" s="274"/>
      <c r="P86" s="313">
        <f t="shared" si="78"/>
        <v>6.8462682160800009E-2</v>
      </c>
      <c r="Q86" s="343">
        <f t="shared" si="86"/>
        <v>33696.089899999999</v>
      </c>
      <c r="R86" s="258">
        <f t="shared" si="65"/>
        <v>5.3060272079648004E-3</v>
      </c>
      <c r="S86" s="263">
        <v>1</v>
      </c>
      <c r="Z86" s="258">
        <f t="shared" si="87"/>
        <v>7126.5</v>
      </c>
      <c r="AA86" s="344">
        <f t="shared" si="88"/>
        <v>-5.745486286256235E-3</v>
      </c>
      <c r="AB86" s="345">
        <f t="shared" si="89"/>
        <v>6.9828368442811928E-2</v>
      </c>
      <c r="AC86" s="345">
        <f t="shared" si="90"/>
        <v>1.3656862820119187E-3</v>
      </c>
      <c r="AD86" s="346">
        <f t="shared" si="91"/>
        <v>1.8650990208755379E-6</v>
      </c>
      <c r="AH86" s="258">
        <f t="shared" si="92"/>
        <v>-7.4208168447056244E-2</v>
      </c>
      <c r="AI86" s="258">
        <f t="shared" si="93"/>
        <v>0.86831134423513978</v>
      </c>
      <c r="AJ86" s="258">
        <f t="shared" si="94"/>
        <v>-0.94184770712173871</v>
      </c>
      <c r="AK86" s="258">
        <f t="shared" si="95"/>
        <v>0.11064963080016157</v>
      </c>
      <c r="AL86" s="258">
        <f t="shared" si="96"/>
        <v>2.4427941147398613</v>
      </c>
      <c r="AM86" s="258">
        <f t="shared" si="97"/>
        <v>2.7446297513747195</v>
      </c>
      <c r="AN86" s="274">
        <f t="shared" si="82"/>
        <v>14.889904994177092</v>
      </c>
      <c r="AO86" s="274">
        <f t="shared" si="82"/>
        <v>14.889904646847835</v>
      </c>
      <c r="AP86" s="274">
        <f t="shared" si="82"/>
        <v>14.889907600613647</v>
      </c>
      <c r="AQ86" s="274">
        <f t="shared" si="82"/>
        <v>14.889882480830247</v>
      </c>
      <c r="AR86" s="274">
        <f t="shared" si="82"/>
        <v>14.890096086133664</v>
      </c>
      <c r="AS86" s="274">
        <f t="shared" si="82"/>
        <v>14.888278142648801</v>
      </c>
      <c r="AT86" s="274">
        <f t="shared" si="82"/>
        <v>14.903639516951021</v>
      </c>
      <c r="AU86" s="274">
        <f t="shared" si="98"/>
        <v>14.764373316909916</v>
      </c>
      <c r="AV86" s="274"/>
      <c r="AW86" s="274"/>
      <c r="AX86" s="258">
        <f t="shared" si="69"/>
        <v>2.0353933539615732E-2</v>
      </c>
      <c r="AY86" s="258">
        <v>27000</v>
      </c>
      <c r="AZ86" s="258">
        <f t="shared" si="70"/>
        <v>2.0353933539615732E-2</v>
      </c>
      <c r="BA86" s="258">
        <f t="shared" si="71"/>
        <v>-4.1000671397747074E-2</v>
      </c>
      <c r="BB86" s="258">
        <f t="shared" si="72"/>
        <v>6.1354604937362806E-2</v>
      </c>
      <c r="BC86" s="258">
        <f t="shared" si="73"/>
        <v>0.95480834982483365</v>
      </c>
      <c r="BD86" s="258">
        <f t="shared" si="74"/>
        <v>0.7001805846086897</v>
      </c>
      <c r="BE86" s="258">
        <f t="shared" si="75"/>
        <v>-1.8366537177117448</v>
      </c>
      <c r="BF86" s="258">
        <f t="shared" si="76"/>
        <v>-1.308714946605668</v>
      </c>
      <c r="BG86" s="258">
        <f t="shared" si="83"/>
        <v>17.183588522072426</v>
      </c>
      <c r="BH86" s="258">
        <f t="shared" si="83"/>
        <v>17.18358852207276</v>
      </c>
      <c r="BI86" s="258">
        <f t="shared" si="83"/>
        <v>17.183588522052332</v>
      </c>
      <c r="BJ86" s="258">
        <f t="shared" si="83"/>
        <v>17.183588523301975</v>
      </c>
      <c r="BK86" s="258">
        <f t="shared" si="83"/>
        <v>17.183588446848187</v>
      </c>
      <c r="BL86" s="258">
        <f t="shared" si="83"/>
        <v>17.183593124442901</v>
      </c>
      <c r="BM86" s="258">
        <f t="shared" si="83"/>
        <v>17.183307360640306</v>
      </c>
      <c r="BN86" s="258">
        <f t="shared" si="77"/>
        <v>17.354813758554343</v>
      </c>
    </row>
    <row r="87" spans="1:66" ht="12.95" customHeight="1" x14ac:dyDescent="0.2">
      <c r="A87" s="164" t="s">
        <v>410</v>
      </c>
      <c r="B87" s="165" t="s">
        <v>111</v>
      </c>
      <c r="C87" s="164">
        <v>48716.541100000002</v>
      </c>
      <c r="D87" s="164" t="s">
        <v>260</v>
      </c>
      <c r="E87" s="258">
        <f t="shared" si="84"/>
        <v>7131.981634967673</v>
      </c>
      <c r="F87" s="342">
        <f t="shared" si="85"/>
        <v>7132</v>
      </c>
      <c r="G87" s="258">
        <f t="shared" si="64"/>
        <v>-6.5223999990848824E-3</v>
      </c>
      <c r="J87" s="274">
        <f t="shared" si="79"/>
        <v>-6.5223999990848824E-3</v>
      </c>
      <c r="K87" s="274"/>
      <c r="P87" s="313">
        <f t="shared" si="78"/>
        <v>6.8465267066376359E-2</v>
      </c>
      <c r="Q87" s="343">
        <f t="shared" si="86"/>
        <v>33698.041100000002</v>
      </c>
      <c r="R87" s="258">
        <f t="shared" si="65"/>
        <v>5.6231502119204607E-3</v>
      </c>
      <c r="S87" s="263">
        <v>1</v>
      </c>
      <c r="Z87" s="258">
        <f t="shared" si="87"/>
        <v>7132</v>
      </c>
      <c r="AA87" s="344">
        <f t="shared" si="88"/>
        <v>-5.7323973764979441E-3</v>
      </c>
      <c r="AB87" s="345">
        <f t="shared" si="89"/>
        <v>6.7675264443789421E-2</v>
      </c>
      <c r="AC87" s="345">
        <f t="shared" si="90"/>
        <v>-7.9000262258693832E-4</v>
      </c>
      <c r="AD87" s="346">
        <f t="shared" si="91"/>
        <v>6.2410414369424046E-7</v>
      </c>
      <c r="AH87" s="258">
        <f t="shared" si="92"/>
        <v>-7.4197664442874303E-2</v>
      </c>
      <c r="AI87" s="258">
        <f t="shared" si="93"/>
        <v>0.86824880545097782</v>
      </c>
      <c r="AJ87" s="258">
        <f t="shared" si="94"/>
        <v>-0.94165756401836165</v>
      </c>
      <c r="AK87" s="258">
        <f t="shared" si="95"/>
        <v>0.11057515809743902</v>
      </c>
      <c r="AL87" s="258">
        <f t="shared" si="96"/>
        <v>2.4433595014924729</v>
      </c>
      <c r="AM87" s="258">
        <f t="shared" si="97"/>
        <v>2.7470438449587822</v>
      </c>
      <c r="AN87" s="274">
        <f t="shared" si="82"/>
        <v>14.890546446661466</v>
      </c>
      <c r="AO87" s="274">
        <f t="shared" si="82"/>
        <v>14.890546098041826</v>
      </c>
      <c r="AP87" s="274">
        <f t="shared" si="82"/>
        <v>14.890549060753136</v>
      </c>
      <c r="AQ87" s="274">
        <f t="shared" si="82"/>
        <v>14.89052388213079</v>
      </c>
      <c r="AR87" s="274">
        <f t="shared" si="82"/>
        <v>14.890737841293875</v>
      </c>
      <c r="AS87" s="274">
        <f t="shared" si="82"/>
        <v>14.888918132591463</v>
      </c>
      <c r="AT87" s="274">
        <f t="shared" si="82"/>
        <v>14.904284017709672</v>
      </c>
      <c r="AU87" s="274">
        <f t="shared" si="98"/>
        <v>14.765090222458966</v>
      </c>
      <c r="AV87" s="274"/>
      <c r="AW87" s="274"/>
      <c r="AX87" s="258">
        <f t="shared" si="69"/>
        <v>1.7295931510188864E-2</v>
      </c>
      <c r="AY87" s="258">
        <v>27500</v>
      </c>
      <c r="AZ87" s="258">
        <f t="shared" si="70"/>
        <v>1.7295931510188864E-2</v>
      </c>
      <c r="BA87" s="258">
        <f t="shared" si="71"/>
        <v>-4.6819717381778592E-2</v>
      </c>
      <c r="BB87" s="258">
        <f t="shared" si="72"/>
        <v>6.4115648891967456E-2</v>
      </c>
      <c r="BC87" s="258">
        <f t="shared" si="73"/>
        <v>0.96531897813802758</v>
      </c>
      <c r="BD87" s="258">
        <f t="shared" si="74"/>
        <v>0.74363197382686985</v>
      </c>
      <c r="BE87" s="258">
        <f t="shared" si="75"/>
        <v>-1.7738177473285488</v>
      </c>
      <c r="BF87" s="258">
        <f t="shared" si="76"/>
        <v>-1.2268263669315083</v>
      </c>
      <c r="BG87" s="258">
        <f t="shared" si="83"/>
        <v>17.248064401478793</v>
      </c>
      <c r="BH87" s="258">
        <f t="shared" si="83"/>
        <v>17.248064401478786</v>
      </c>
      <c r="BI87" s="258">
        <f t="shared" si="83"/>
        <v>17.248064401480026</v>
      </c>
      <c r="BJ87" s="258">
        <f t="shared" si="83"/>
        <v>17.248064401245145</v>
      </c>
      <c r="BK87" s="258">
        <f t="shared" si="83"/>
        <v>17.248064445739466</v>
      </c>
      <c r="BL87" s="258">
        <f t="shared" si="83"/>
        <v>17.248056018101313</v>
      </c>
      <c r="BM87" s="258">
        <f t="shared" si="83"/>
        <v>17.249695849514517</v>
      </c>
      <c r="BN87" s="258">
        <f t="shared" si="77"/>
        <v>17.419986990286155</v>
      </c>
    </row>
    <row r="88" spans="1:66" ht="12.95" customHeight="1" x14ac:dyDescent="0.2">
      <c r="A88" s="164" t="s">
        <v>410</v>
      </c>
      <c r="B88" s="165" t="s">
        <v>111</v>
      </c>
      <c r="C88" s="164">
        <v>48735.367599999998</v>
      </c>
      <c r="D88" s="164" t="s">
        <v>260</v>
      </c>
      <c r="E88" s="258">
        <f t="shared" si="84"/>
        <v>7184.9911531136322</v>
      </c>
      <c r="F88" s="342">
        <f t="shared" si="85"/>
        <v>7185</v>
      </c>
      <c r="G88" s="258">
        <f t="shared" si="64"/>
        <v>-3.1420000013895333E-3</v>
      </c>
      <c r="J88" s="274">
        <f t="shared" si="79"/>
        <v>-3.1420000013895333E-3</v>
      </c>
      <c r="K88" s="274"/>
      <c r="P88" s="313">
        <f t="shared" si="78"/>
        <v>6.8489243261680016E-2</v>
      </c>
      <c r="Q88" s="343">
        <f t="shared" si="86"/>
        <v>33716.867599999998</v>
      </c>
      <c r="R88" s="258">
        <f t="shared" si="65"/>
        <v>5.1310350114130467E-3</v>
      </c>
      <c r="S88" s="263">
        <v>1</v>
      </c>
      <c r="Z88" s="258">
        <f t="shared" si="87"/>
        <v>7185</v>
      </c>
      <c r="AA88" s="344">
        <f t="shared" si="88"/>
        <v>-5.6056766512304207E-3</v>
      </c>
      <c r="AB88" s="345">
        <f t="shared" si="89"/>
        <v>7.0952919911520904E-2</v>
      </c>
      <c r="AC88" s="345">
        <f t="shared" si="90"/>
        <v>2.4636766498408874E-3</v>
      </c>
      <c r="AD88" s="346">
        <f t="shared" si="91"/>
        <v>6.0697026349712187E-6</v>
      </c>
      <c r="AH88" s="258">
        <f t="shared" si="92"/>
        <v>-7.4094919912910437E-2</v>
      </c>
      <c r="AI88" s="258">
        <f t="shared" si="93"/>
        <v>0.86764877742895463</v>
      </c>
      <c r="AJ88" s="258">
        <f t="shared" si="94"/>
        <v>-0.93981128059537344</v>
      </c>
      <c r="AK88" s="258">
        <f t="shared" si="95"/>
        <v>0.1098562548848154</v>
      </c>
      <c r="AL88" s="258">
        <f t="shared" si="96"/>
        <v>2.448803612492064</v>
      </c>
      <c r="AM88" s="258">
        <f t="shared" si="97"/>
        <v>2.7704825346363222</v>
      </c>
      <c r="AN88" s="274">
        <f t="shared" si="82"/>
        <v>14.89672535489442</v>
      </c>
      <c r="AO88" s="274">
        <f t="shared" si="82"/>
        <v>14.89672499371345</v>
      </c>
      <c r="AP88" s="274">
        <f t="shared" si="82"/>
        <v>14.896728043145213</v>
      </c>
      <c r="AQ88" s="274">
        <f t="shared" si="82"/>
        <v>14.896702296646943</v>
      </c>
      <c r="AR88" s="274">
        <f t="shared" si="82"/>
        <v>14.896919653635718</v>
      </c>
      <c r="AS88" s="274">
        <f t="shared" si="82"/>
        <v>14.895083116975808</v>
      </c>
      <c r="AT88" s="274">
        <f t="shared" si="82"/>
        <v>14.910491000656444</v>
      </c>
      <c r="AU88" s="274">
        <f t="shared" si="98"/>
        <v>14.771998585022537</v>
      </c>
      <c r="AV88" s="274"/>
      <c r="AW88" s="274"/>
      <c r="AX88" s="258">
        <f t="shared" si="69"/>
        <v>1.3847305712574018E-2</v>
      </c>
      <c r="AY88" s="258">
        <v>28000</v>
      </c>
      <c r="AZ88" s="258">
        <f t="shared" si="70"/>
        <v>1.3847305712574018E-2</v>
      </c>
      <c r="BA88" s="258">
        <f t="shared" si="71"/>
        <v>-5.2789206003387323E-2</v>
      </c>
      <c r="BB88" s="258">
        <f t="shared" si="72"/>
        <v>6.6636511715961341E-2</v>
      </c>
      <c r="BC88" s="258">
        <f t="shared" si="73"/>
        <v>0.97620643197668144</v>
      </c>
      <c r="BD88" s="258">
        <f t="shared" si="74"/>
        <v>0.78502158707359304</v>
      </c>
      <c r="BE88" s="258">
        <f t="shared" si="75"/>
        <v>-1.7095731406944588</v>
      </c>
      <c r="BF88" s="258">
        <f t="shared" si="76"/>
        <v>-1.1493820168012603</v>
      </c>
      <c r="BG88" s="258">
        <f t="shared" si="83"/>
        <v>17.313258958834641</v>
      </c>
      <c r="BH88" s="258">
        <f t="shared" si="83"/>
        <v>17.31325895883467</v>
      </c>
      <c r="BI88" s="258">
        <f t="shared" si="83"/>
        <v>17.313258958839263</v>
      </c>
      <c r="BJ88" s="258">
        <f t="shared" si="83"/>
        <v>17.313258959613997</v>
      </c>
      <c r="BK88" s="258">
        <f t="shared" si="83"/>
        <v>17.313259090197398</v>
      </c>
      <c r="BL88" s="258">
        <f t="shared" si="83"/>
        <v>17.313281093375171</v>
      </c>
      <c r="BM88" s="258">
        <f t="shared" si="83"/>
        <v>17.316807402554627</v>
      </c>
      <c r="BN88" s="258">
        <f t="shared" si="77"/>
        <v>17.485160222017974</v>
      </c>
    </row>
    <row r="89" spans="1:66" ht="12.95" customHeight="1" x14ac:dyDescent="0.2">
      <c r="A89" s="164" t="s">
        <v>410</v>
      </c>
      <c r="B89" s="165" t="s">
        <v>111</v>
      </c>
      <c r="C89" s="164">
        <v>48735.539700000001</v>
      </c>
      <c r="D89" s="164" t="s">
        <v>260</v>
      </c>
      <c r="E89" s="258">
        <f t="shared" si="84"/>
        <v>7185.4757327260459</v>
      </c>
      <c r="F89" s="342">
        <f t="shared" si="85"/>
        <v>7185.5</v>
      </c>
      <c r="G89" s="258">
        <f t="shared" si="64"/>
        <v>-8.6185999971348792E-3</v>
      </c>
      <c r="J89" s="274">
        <f t="shared" si="79"/>
        <v>-8.6185999971348792E-3</v>
      </c>
      <c r="K89" s="274"/>
      <c r="P89" s="313">
        <f t="shared" si="78"/>
        <v>6.8489461403520635E-2</v>
      </c>
      <c r="Q89" s="343">
        <f t="shared" si="86"/>
        <v>33717.039700000001</v>
      </c>
      <c r="R89" s="258">
        <f t="shared" si="65"/>
        <v>5.9456531329672609E-3</v>
      </c>
      <c r="S89" s="263">
        <v>1</v>
      </c>
      <c r="Z89" s="258">
        <f t="shared" si="87"/>
        <v>7185.5</v>
      </c>
      <c r="AA89" s="344">
        <f t="shared" si="88"/>
        <v>-5.6044760880700623E-3</v>
      </c>
      <c r="AB89" s="345">
        <f t="shared" si="89"/>
        <v>6.5475337494455818E-2</v>
      </c>
      <c r="AC89" s="345">
        <f t="shared" si="90"/>
        <v>-3.014123909064817E-3</v>
      </c>
      <c r="AD89" s="346">
        <f t="shared" si="91"/>
        <v>9.0849429391961729E-6</v>
      </c>
      <c r="AH89" s="258">
        <f t="shared" si="92"/>
        <v>-7.4093937491590697E-2</v>
      </c>
      <c r="AI89" s="258">
        <f t="shared" si="93"/>
        <v>0.86764313936836635</v>
      </c>
      <c r="AJ89" s="258">
        <f t="shared" si="94"/>
        <v>-0.93979374234279234</v>
      </c>
      <c r="AK89" s="258">
        <f t="shared" si="95"/>
        <v>0.10984946197913861</v>
      </c>
      <c r="AL89" s="258">
        <f t="shared" si="96"/>
        <v>2.4488549362415553</v>
      </c>
      <c r="AM89" s="258">
        <f t="shared" si="97"/>
        <v>2.7707051819455089</v>
      </c>
      <c r="AN89" s="274">
        <f t="shared" si="82"/>
        <v>14.896783626169931</v>
      </c>
      <c r="AO89" s="274">
        <f t="shared" si="82"/>
        <v>14.896783264869374</v>
      </c>
      <c r="AP89" s="274">
        <f t="shared" si="82"/>
        <v>14.896786315123645</v>
      </c>
      <c r="AQ89" s="274">
        <f t="shared" si="82"/>
        <v>14.89676056326104</v>
      </c>
      <c r="AR89" s="274">
        <f t="shared" si="82"/>
        <v>14.89697795219695</v>
      </c>
      <c r="AS89" s="274">
        <f t="shared" si="82"/>
        <v>14.895141258369447</v>
      </c>
      <c r="AT89" s="274">
        <f t="shared" si="82"/>
        <v>14.910549525575027</v>
      </c>
      <c r="AU89" s="274">
        <f t="shared" si="98"/>
        <v>14.772063758254269</v>
      </c>
      <c r="AV89" s="274"/>
      <c r="AW89" s="274"/>
      <c r="AX89" s="258">
        <f t="shared" si="69"/>
        <v>9.9889481940474562E-3</v>
      </c>
      <c r="AY89" s="258">
        <v>28500</v>
      </c>
      <c r="AZ89" s="258">
        <f t="shared" si="70"/>
        <v>9.9889481940474562E-3</v>
      </c>
      <c r="BA89" s="258">
        <f t="shared" si="71"/>
        <v>-5.8909137262573241E-2</v>
      </c>
      <c r="BB89" s="258">
        <f t="shared" si="72"/>
        <v>6.8898085456620697E-2</v>
      </c>
      <c r="BC89" s="258">
        <f t="shared" si="73"/>
        <v>0.98744473122813969</v>
      </c>
      <c r="BD89" s="258">
        <f t="shared" si="74"/>
        <v>0.82400771294994535</v>
      </c>
      <c r="BE89" s="258">
        <f t="shared" si="75"/>
        <v>-1.6438555188730164</v>
      </c>
      <c r="BF89" s="258">
        <f t="shared" si="76"/>
        <v>-1.0758642294326457</v>
      </c>
      <c r="BG89" s="258">
        <f t="shared" si="83"/>
        <v>17.379196664036709</v>
      </c>
      <c r="BH89" s="258">
        <f t="shared" si="83"/>
        <v>17.379196664045086</v>
      </c>
      <c r="BI89" s="258">
        <f t="shared" si="83"/>
        <v>17.379196664530809</v>
      </c>
      <c r="BJ89" s="258">
        <f t="shared" si="83"/>
        <v>17.379196692694322</v>
      </c>
      <c r="BK89" s="258">
        <f t="shared" si="83"/>
        <v>17.379198325678637</v>
      </c>
      <c r="BL89" s="258">
        <f t="shared" si="83"/>
        <v>17.379292964602008</v>
      </c>
      <c r="BM89" s="258">
        <f t="shared" si="83"/>
        <v>17.384633789557491</v>
      </c>
      <c r="BN89" s="258">
        <f t="shared" si="77"/>
        <v>17.550333453749786</v>
      </c>
    </row>
    <row r="90" spans="1:66" ht="12.95" customHeight="1" x14ac:dyDescent="0.2">
      <c r="A90" s="164" t="s">
        <v>410</v>
      </c>
      <c r="B90" s="165" t="s">
        <v>111</v>
      </c>
      <c r="C90" s="164">
        <v>49069.572800000002</v>
      </c>
      <c r="D90" s="164" t="s">
        <v>260</v>
      </c>
      <c r="E90" s="258">
        <f t="shared" si="84"/>
        <v>8126.0081564800785</v>
      </c>
      <c r="F90" s="342">
        <f t="shared" si="85"/>
        <v>8126</v>
      </c>
      <c r="G90" s="258">
        <f t="shared" ref="G90:G121" si="99">+C90-(C$7+F90*C$8)</f>
        <v>2.8968000042368658E-3</v>
      </c>
      <c r="J90" s="274">
        <f t="shared" si="79"/>
        <v>2.8968000042368658E-3</v>
      </c>
      <c r="K90" s="274"/>
      <c r="P90" s="313">
        <f t="shared" si="78"/>
        <v>6.8633499577924084E-2</v>
      </c>
      <c r="Q90" s="343">
        <f t="shared" si="86"/>
        <v>34051.072800000002</v>
      </c>
      <c r="R90" s="258">
        <f t="shared" ref="R90:R121" si="100">+(P90-G90)^2</f>
        <v>4.3213136708412092E-3</v>
      </c>
      <c r="S90" s="263">
        <v>1</v>
      </c>
      <c r="Z90" s="258">
        <f t="shared" si="87"/>
        <v>8126</v>
      </c>
      <c r="AA90" s="344">
        <f t="shared" si="88"/>
        <v>-3.1872020238331022E-3</v>
      </c>
      <c r="AB90" s="345">
        <f t="shared" si="89"/>
        <v>7.4717501605994052E-2</v>
      </c>
      <c r="AC90" s="345">
        <f t="shared" si="90"/>
        <v>6.084002028069968E-3</v>
      </c>
      <c r="AD90" s="346">
        <f t="shared" si="91"/>
        <v>3.7015080677559486E-5</v>
      </c>
      <c r="AH90" s="258">
        <f t="shared" si="92"/>
        <v>-7.1820701601757186E-2</v>
      </c>
      <c r="AI90" s="258">
        <f t="shared" si="93"/>
        <v>0.85777941638359945</v>
      </c>
      <c r="AJ90" s="258">
        <f t="shared" si="94"/>
        <v>-0.90295953297998843</v>
      </c>
      <c r="AK90" s="258">
        <f t="shared" si="95"/>
        <v>9.6739590908677758E-2</v>
      </c>
      <c r="AL90" s="258">
        <f t="shared" si="96"/>
        <v>2.5442737188116151</v>
      </c>
      <c r="AM90" s="258">
        <f t="shared" si="97"/>
        <v>3.2481447727117256</v>
      </c>
      <c r="AN90" s="274">
        <f t="shared" si="82"/>
        <v>15.005752964629689</v>
      </c>
      <c r="AO90" s="274">
        <f t="shared" si="82"/>
        <v>15.005752348757493</v>
      </c>
      <c r="AP90" s="274">
        <f t="shared" si="82"/>
        <v>15.005757038952572</v>
      </c>
      <c r="AQ90" s="274">
        <f t="shared" si="82"/>
        <v>15.00572132014803</v>
      </c>
      <c r="AR90" s="274">
        <f t="shared" si="82"/>
        <v>15.005993314270844</v>
      </c>
      <c r="AS90" s="274">
        <f t="shared" si="82"/>
        <v>15.003920533941903</v>
      </c>
      <c r="AT90" s="274">
        <f t="shared" si="82"/>
        <v>15.019626329967755</v>
      </c>
      <c r="AU90" s="274">
        <f t="shared" si="98"/>
        <v>14.894654607141812</v>
      </c>
      <c r="AV90" s="274"/>
      <c r="AW90" s="274"/>
      <c r="AX90" s="258">
        <f t="shared" si="69"/>
        <v>5.701692999042593E-3</v>
      </c>
      <c r="AY90" s="258">
        <v>29000</v>
      </c>
      <c r="AZ90" s="258">
        <f t="shared" si="70"/>
        <v>5.701692999042593E-3</v>
      </c>
      <c r="BA90" s="258">
        <f t="shared" si="71"/>
        <v>-6.5179511159336317E-2</v>
      </c>
      <c r="BB90" s="258">
        <f t="shared" si="72"/>
        <v>7.088120415837891E-2</v>
      </c>
      <c r="BC90" s="258">
        <f t="shared" si="73"/>
        <v>0.99900126915654497</v>
      </c>
      <c r="BD90" s="258">
        <f t="shared" si="74"/>
        <v>0.86022017814353813</v>
      </c>
      <c r="BE90" s="258">
        <f t="shared" si="75"/>
        <v>-1.576602812127808</v>
      </c>
      <c r="BF90" s="258">
        <f t="shared" si="76"/>
        <v>-1.0058234084623159</v>
      </c>
      <c r="BG90" s="258">
        <f t="shared" si="83"/>
        <v>17.44590002455265</v>
      </c>
      <c r="BH90" s="258">
        <f t="shared" si="83"/>
        <v>17.445900024691024</v>
      </c>
      <c r="BI90" s="258">
        <f t="shared" si="83"/>
        <v>17.445900029526712</v>
      </c>
      <c r="BJ90" s="258">
        <f t="shared" si="83"/>
        <v>17.44590019851741</v>
      </c>
      <c r="BK90" s="258">
        <f t="shared" si="83"/>
        <v>17.445906104057538</v>
      </c>
      <c r="BL90" s="258">
        <f t="shared" si="83"/>
        <v>17.446112349086658</v>
      </c>
      <c r="BM90" s="258">
        <f t="shared" si="83"/>
        <v>17.453163745101474</v>
      </c>
      <c r="BN90" s="258">
        <f t="shared" si="77"/>
        <v>17.615506685481598</v>
      </c>
    </row>
    <row r="91" spans="1:66" ht="12.95" customHeight="1" x14ac:dyDescent="0.2">
      <c r="A91" s="164" t="s">
        <v>410</v>
      </c>
      <c r="B91" s="165" t="s">
        <v>111</v>
      </c>
      <c r="C91" s="164">
        <v>49071.525600000001</v>
      </c>
      <c r="D91" s="164" t="s">
        <v>260</v>
      </c>
      <c r="E91" s="258">
        <f t="shared" si="84"/>
        <v>8131.5066286886886</v>
      </c>
      <c r="F91" s="342">
        <f t="shared" si="85"/>
        <v>8131.5</v>
      </c>
      <c r="G91" s="258">
        <f t="shared" si="99"/>
        <v>2.3541999980807304E-3</v>
      </c>
      <c r="J91" s="274">
        <f t="shared" si="79"/>
        <v>2.3541999980807304E-3</v>
      </c>
      <c r="K91" s="274"/>
      <c r="P91" s="313">
        <f t="shared" si="78"/>
        <v>6.8632776400342752E-2</v>
      </c>
      <c r="Q91" s="343">
        <f t="shared" si="86"/>
        <v>34053.025600000001</v>
      </c>
      <c r="R91" s="258">
        <f t="shared" si="100"/>
        <v>4.3928496899104837E-3</v>
      </c>
      <c r="S91" s="263">
        <v>1</v>
      </c>
      <c r="Z91" s="258">
        <f t="shared" si="87"/>
        <v>8131.5</v>
      </c>
      <c r="AA91" s="344">
        <f t="shared" si="88"/>
        <v>-3.1721832203534805E-3</v>
      </c>
      <c r="AB91" s="345">
        <f t="shared" si="89"/>
        <v>7.4159159618776962E-2</v>
      </c>
      <c r="AC91" s="345">
        <f t="shared" si="90"/>
        <v>5.526383218434211E-3</v>
      </c>
      <c r="AD91" s="346">
        <f t="shared" si="91"/>
        <v>3.0540911476991271E-5</v>
      </c>
      <c r="AH91" s="258">
        <f t="shared" si="92"/>
        <v>-7.1804959620696232E-2</v>
      </c>
      <c r="AI91" s="258">
        <f t="shared" si="93"/>
        <v>0.85772606099613258</v>
      </c>
      <c r="AJ91" s="258">
        <f t="shared" si="94"/>
        <v>-0.9027222901429639</v>
      </c>
      <c r="AK91" s="258">
        <f t="shared" si="95"/>
        <v>9.6661104554477906E-2</v>
      </c>
      <c r="AL91" s="258">
        <f t="shared" si="96"/>
        <v>2.5448254788348716</v>
      </c>
      <c r="AM91" s="258">
        <f t="shared" si="97"/>
        <v>3.2513341675568541</v>
      </c>
      <c r="AN91" s="274">
        <f t="shared" ref="AN91:AT100" si="101">$AU91+$AB$7*SIN(AO91)</f>
        <v>15.006386639983518</v>
      </c>
      <c r="AO91" s="274">
        <f t="shared" si="101"/>
        <v>15.006386022493444</v>
      </c>
      <c r="AP91" s="274">
        <f t="shared" si="101"/>
        <v>15.006390722490622</v>
      </c>
      <c r="AQ91" s="274">
        <f t="shared" si="101"/>
        <v>15.006354948209539</v>
      </c>
      <c r="AR91" s="274">
        <f t="shared" si="101"/>
        <v>15.006627218869594</v>
      </c>
      <c r="AS91" s="274">
        <f t="shared" si="101"/>
        <v>15.004553443872927</v>
      </c>
      <c r="AT91" s="274">
        <f t="shared" si="101"/>
        <v>15.02025847708819</v>
      </c>
      <c r="AU91" s="274">
        <f t="shared" si="98"/>
        <v>14.895371512690863</v>
      </c>
      <c r="AV91" s="274"/>
      <c r="AW91" s="274"/>
      <c r="AX91" s="258">
        <f t="shared" si="69"/>
        <v>9.6647433622661094E-4</v>
      </c>
      <c r="AY91" s="258">
        <v>29500</v>
      </c>
      <c r="AZ91" s="258">
        <f t="shared" si="70"/>
        <v>9.6647433622661094E-4</v>
      </c>
      <c r="BA91" s="258">
        <f t="shared" si="71"/>
        <v>-7.1600327693676663E-2</v>
      </c>
      <c r="BB91" s="258">
        <f t="shared" si="72"/>
        <v>7.2566802029903274E-2</v>
      </c>
      <c r="BC91" s="258">
        <f t="shared" si="73"/>
        <v>1.0108359213408864</v>
      </c>
      <c r="BD91" s="258">
        <f t="shared" si="74"/>
        <v>0.89326098002341492</v>
      </c>
      <c r="BE91" s="258">
        <f t="shared" si="75"/>
        <v>-1.5077563618454841</v>
      </c>
      <c r="BF91" s="258">
        <f t="shared" si="76"/>
        <v>-0.93886670848878806</v>
      </c>
      <c r="BG91" s="258">
        <f t="shared" si="83"/>
        <v>17.513389110586544</v>
      </c>
      <c r="BH91" s="258">
        <f t="shared" si="83"/>
        <v>17.513389111486667</v>
      </c>
      <c r="BI91" s="258">
        <f t="shared" si="83"/>
        <v>17.513389133996537</v>
      </c>
      <c r="BJ91" s="258">
        <f t="shared" si="83"/>
        <v>17.513389696913443</v>
      </c>
      <c r="BK91" s="258">
        <f t="shared" si="83"/>
        <v>17.513403773659871</v>
      </c>
      <c r="BL91" s="258">
        <f t="shared" si="83"/>
        <v>17.513755518797367</v>
      </c>
      <c r="BM91" s="258">
        <f t="shared" si="83"/>
        <v>17.522383016379933</v>
      </c>
      <c r="BN91" s="258">
        <f t="shared" si="77"/>
        <v>17.680679917213418</v>
      </c>
    </row>
    <row r="92" spans="1:66" ht="12.95" customHeight="1" x14ac:dyDescent="0.2">
      <c r="A92" s="164" t="s">
        <v>410</v>
      </c>
      <c r="B92" s="165" t="s">
        <v>111</v>
      </c>
      <c r="C92" s="164">
        <v>49135.455000000002</v>
      </c>
      <c r="D92" s="164" t="s">
        <v>260</v>
      </c>
      <c r="E92" s="258">
        <f t="shared" si="84"/>
        <v>8311.5117645005048</v>
      </c>
      <c r="F92" s="342">
        <f t="shared" si="85"/>
        <v>8311.5</v>
      </c>
      <c r="G92" s="258">
        <f t="shared" si="99"/>
        <v>4.1782000043895096E-3</v>
      </c>
      <c r="J92" s="274">
        <f t="shared" si="79"/>
        <v>4.1782000043895096E-3</v>
      </c>
      <c r="K92" s="274"/>
      <c r="P92" s="313">
        <f t="shared" si="78"/>
        <v>6.8599062211070427E-2</v>
      </c>
      <c r="Q92" s="343">
        <f t="shared" si="86"/>
        <v>34116.955000000002</v>
      </c>
      <c r="R92" s="258">
        <f t="shared" si="100"/>
        <v>4.1500474874521702E-3</v>
      </c>
      <c r="S92" s="263">
        <v>1</v>
      </c>
      <c r="Z92" s="258">
        <f t="shared" si="87"/>
        <v>8311.5</v>
      </c>
      <c r="AA92" s="344">
        <f t="shared" si="88"/>
        <v>-2.6753971324992437E-3</v>
      </c>
      <c r="AB92" s="345">
        <f t="shared" si="89"/>
        <v>7.5452659347959181E-2</v>
      </c>
      <c r="AC92" s="345">
        <f t="shared" si="90"/>
        <v>6.8535971368887533E-3</v>
      </c>
      <c r="AD92" s="346">
        <f t="shared" si="91"/>
        <v>4.6971793714769719E-5</v>
      </c>
      <c r="AH92" s="258">
        <f t="shared" si="92"/>
        <v>-7.1274459343569671E-2</v>
      </c>
      <c r="AI92" s="258">
        <f t="shared" si="93"/>
        <v>0.85600740849779866</v>
      </c>
      <c r="AJ92" s="258">
        <f t="shared" si="94"/>
        <v>-0.89482345562336219</v>
      </c>
      <c r="AK92" s="258">
        <f t="shared" si="95"/>
        <v>9.4081754053844599E-2</v>
      </c>
      <c r="AL92" s="258">
        <f t="shared" si="96"/>
        <v>2.5628456134090589</v>
      </c>
      <c r="AM92" s="258">
        <f t="shared" si="97"/>
        <v>3.3587405718354604</v>
      </c>
      <c r="AN92" s="274">
        <f t="shared" si="101"/>
        <v>15.027103577294495</v>
      </c>
      <c r="AO92" s="274">
        <f t="shared" si="101"/>
        <v>15.027102906451507</v>
      </c>
      <c r="AP92" s="274">
        <f t="shared" si="101"/>
        <v>15.027107925759436</v>
      </c>
      <c r="AQ92" s="274">
        <f t="shared" si="101"/>
        <v>15.027070370348463</v>
      </c>
      <c r="AR92" s="274">
        <f t="shared" si="101"/>
        <v>15.027351339334949</v>
      </c>
      <c r="AS92" s="274">
        <f t="shared" si="101"/>
        <v>15.02524772958869</v>
      </c>
      <c r="AT92" s="274">
        <f t="shared" si="101"/>
        <v>15.04091175986718</v>
      </c>
      <c r="AU92" s="274">
        <f t="shared" si="98"/>
        <v>14.918833876114315</v>
      </c>
      <c r="AV92" s="274"/>
      <c r="AW92" s="274"/>
      <c r="AX92" s="258">
        <f t="shared" si="69"/>
        <v>-4.2354811668319087E-3</v>
      </c>
      <c r="AY92" s="258">
        <v>30000</v>
      </c>
      <c r="AZ92" s="258">
        <f t="shared" si="70"/>
        <v>-4.2354811668319087E-3</v>
      </c>
      <c r="BA92" s="258">
        <f t="shared" si="71"/>
        <v>-7.8171586865594112E-2</v>
      </c>
      <c r="BB92" s="258">
        <f t="shared" si="72"/>
        <v>7.3936105698762203E-2</v>
      </c>
      <c r="BC92" s="258">
        <f t="shared" si="73"/>
        <v>1.0229001506686641</v>
      </c>
      <c r="BD92" s="258">
        <f t="shared" si="74"/>
        <v>0.92270599119343688</v>
      </c>
      <c r="BE92" s="258">
        <f t="shared" si="75"/>
        <v>-1.4372622170950065</v>
      </c>
      <c r="BF92" s="258">
        <f t="shared" si="76"/>
        <v>-0.87464889404548529</v>
      </c>
      <c r="BG92" s="258">
        <f t="shared" ref="BG92:BM95" si="102">$BN92+$AB$7*SIN(BH92)</f>
        <v>17.5816810201047</v>
      </c>
      <c r="BH92" s="258">
        <f t="shared" si="102"/>
        <v>17.581681023742853</v>
      </c>
      <c r="BI92" s="258">
        <f t="shared" si="102"/>
        <v>17.581681094647632</v>
      </c>
      <c r="BJ92" s="258">
        <f t="shared" si="102"/>
        <v>17.581682476524094</v>
      </c>
      <c r="BK92" s="258">
        <f t="shared" si="102"/>
        <v>17.581709406953049</v>
      </c>
      <c r="BL92" s="258">
        <f t="shared" si="102"/>
        <v>17.582233772925452</v>
      </c>
      <c r="BM92" s="258">
        <f t="shared" si="102"/>
        <v>17.592274423719289</v>
      </c>
      <c r="BN92" s="258">
        <f t="shared" si="77"/>
        <v>17.74585314894523</v>
      </c>
    </row>
    <row r="93" spans="1:66" ht="12.95" customHeight="1" x14ac:dyDescent="0.2">
      <c r="A93" s="164" t="s">
        <v>107</v>
      </c>
      <c r="B93" s="165" t="s">
        <v>110</v>
      </c>
      <c r="C93" s="164">
        <v>49500.376600000003</v>
      </c>
      <c r="D93" s="164">
        <v>1E-3</v>
      </c>
      <c r="E93" s="258">
        <f t="shared" si="84"/>
        <v>9339.0165145632982</v>
      </c>
      <c r="F93" s="342">
        <f t="shared" si="85"/>
        <v>9339</v>
      </c>
      <c r="G93" s="258">
        <f t="shared" si="99"/>
        <v>5.8652000006986782E-3</v>
      </c>
      <c r="J93" s="258">
        <f t="shared" si="79"/>
        <v>5.8652000006986782E-3</v>
      </c>
      <c r="P93" s="313">
        <f t="shared" si="78"/>
        <v>6.8033300139223873E-2</v>
      </c>
      <c r="Q93" s="343">
        <f t="shared" si="86"/>
        <v>34481.876600000003</v>
      </c>
      <c r="R93" s="258">
        <f t="shared" si="100"/>
        <v>3.8648726748336964E-3</v>
      </c>
      <c r="S93" s="263">
        <v>0.6</v>
      </c>
      <c r="Z93" s="258">
        <f t="shared" si="87"/>
        <v>9339</v>
      </c>
      <c r="AA93" s="344">
        <f t="shared" si="88"/>
        <v>3.3946907810841753E-4</v>
      </c>
      <c r="AB93" s="345">
        <f t="shared" si="89"/>
        <v>7.3559031061814134E-2</v>
      </c>
      <c r="AC93" s="345">
        <f t="shared" si="90"/>
        <v>5.5257309225902607E-3</v>
      </c>
      <c r="AD93" s="346">
        <f t="shared" si="91"/>
        <v>1.8320221337322128E-5</v>
      </c>
      <c r="AH93" s="258">
        <f t="shared" si="92"/>
        <v>-6.7693831061115456E-2</v>
      </c>
      <c r="AI93" s="258">
        <f t="shared" si="93"/>
        <v>0.84720972531113614</v>
      </c>
      <c r="AJ93" s="258">
        <f t="shared" si="94"/>
        <v>-0.84494450264923904</v>
      </c>
      <c r="AK93" s="258">
        <f t="shared" si="95"/>
        <v>7.8996043026656831E-2</v>
      </c>
      <c r="AL93" s="258">
        <f t="shared" si="96"/>
        <v>2.664419795600609</v>
      </c>
      <c r="AM93" s="258">
        <f t="shared" si="97"/>
        <v>4.1115209718435608</v>
      </c>
      <c r="AN93" s="274">
        <f t="shared" si="101"/>
        <v>15.144617956533891</v>
      </c>
      <c r="AO93" s="274">
        <f t="shared" si="101"/>
        <v>15.144616988224683</v>
      </c>
      <c r="AP93" s="274">
        <f t="shared" si="101"/>
        <v>15.144623646716965</v>
      </c>
      <c r="AQ93" s="274">
        <f t="shared" si="101"/>
        <v>15.144577859620195</v>
      </c>
      <c r="AR93" s="274">
        <f t="shared" si="101"/>
        <v>15.144892687669943</v>
      </c>
      <c r="AS93" s="274">
        <f t="shared" si="101"/>
        <v>15.1427266904011</v>
      </c>
      <c r="AT93" s="274">
        <f t="shared" si="101"/>
        <v>15.157569519205499</v>
      </c>
      <c r="AU93" s="274">
        <f t="shared" si="98"/>
        <v>15.052764867323194</v>
      </c>
      <c r="AV93" s="274"/>
      <c r="AW93" s="274"/>
      <c r="AX93" s="258">
        <f t="shared" si="69"/>
        <v>-9.9224250614202147E-3</v>
      </c>
      <c r="AY93" s="258">
        <v>30500</v>
      </c>
      <c r="AZ93" s="258">
        <f t="shared" si="70"/>
        <v>-9.9224250614202147E-3</v>
      </c>
      <c r="BA93" s="258">
        <f t="shared" si="71"/>
        <v>-8.4893288675088774E-2</v>
      </c>
      <c r="BB93" s="258">
        <f t="shared" si="72"/>
        <v>7.4970863613668559E-2</v>
      </c>
      <c r="BC93" s="258">
        <f t="shared" si="73"/>
        <v>1.0351361490142401</v>
      </c>
      <c r="BD93" s="258">
        <f t="shared" si="74"/>
        <v>0.94810800737475476</v>
      </c>
      <c r="BE93" s="258">
        <f t="shared" si="75"/>
        <v>-1.3650726346675315</v>
      </c>
      <c r="BF93" s="258">
        <f t="shared" si="76"/>
        <v>-0.81286490518210186</v>
      </c>
      <c r="BG93" s="258">
        <f t="shared" si="102"/>
        <v>17.650789284753664</v>
      </c>
      <c r="BH93" s="258">
        <f t="shared" si="102"/>
        <v>17.65078929570619</v>
      </c>
      <c r="BI93" s="258">
        <f t="shared" si="102"/>
        <v>17.650789470877818</v>
      </c>
      <c r="BJ93" s="258">
        <f t="shared" si="102"/>
        <v>17.650792272513321</v>
      </c>
      <c r="BK93" s="258">
        <f t="shared" si="102"/>
        <v>17.650837078185841</v>
      </c>
      <c r="BL93" s="258">
        <f t="shared" si="102"/>
        <v>17.651552943519214</v>
      </c>
      <c r="BM93" s="258">
        <f t="shared" si="102"/>
        <v>17.662817933524757</v>
      </c>
      <c r="BN93" s="258">
        <f t="shared" si="77"/>
        <v>17.811026380677042</v>
      </c>
    </row>
    <row r="94" spans="1:66" ht="12.95" customHeight="1" x14ac:dyDescent="0.2">
      <c r="A94" s="164" t="s">
        <v>107</v>
      </c>
      <c r="B94" s="165" t="s">
        <v>111</v>
      </c>
      <c r="C94" s="164">
        <v>49502.335299999999</v>
      </c>
      <c r="D94" s="164">
        <v>8.0000000000000004E-4</v>
      </c>
      <c r="E94" s="258">
        <f t="shared" si="84"/>
        <v>9344.5315993210752</v>
      </c>
      <c r="F94" s="342">
        <f t="shared" si="85"/>
        <v>9344.5</v>
      </c>
      <c r="G94" s="258">
        <f t="shared" si="99"/>
        <v>1.1222599998291116E-2</v>
      </c>
      <c r="J94" s="258">
        <f t="shared" si="79"/>
        <v>1.1222599998291116E-2</v>
      </c>
      <c r="P94" s="313">
        <f t="shared" si="78"/>
        <v>6.8028562249416155E-2</v>
      </c>
      <c r="Q94" s="343">
        <f t="shared" si="86"/>
        <v>34483.835299999999</v>
      </c>
      <c r="R94" s="258">
        <f t="shared" si="100"/>
        <v>3.2269173472762431E-3</v>
      </c>
      <c r="S94" s="263">
        <v>1</v>
      </c>
      <c r="Z94" s="258">
        <f t="shared" si="87"/>
        <v>9344.5</v>
      </c>
      <c r="AA94" s="344">
        <f t="shared" si="88"/>
        <v>3.5635077786201619E-4</v>
      </c>
      <c r="AB94" s="345">
        <f t="shared" si="89"/>
        <v>7.8894811469845255E-2</v>
      </c>
      <c r="AC94" s="345">
        <f t="shared" si="90"/>
        <v>1.08662492204291E-2</v>
      </c>
      <c r="AD94" s="346">
        <f t="shared" si="91"/>
        <v>1.1807537212047602E-4</v>
      </c>
      <c r="AH94" s="258">
        <f t="shared" si="92"/>
        <v>-6.7672211471554139E-2</v>
      </c>
      <c r="AI94" s="258">
        <f t="shared" si="93"/>
        <v>0.84716722762499275</v>
      </c>
      <c r="AJ94" s="258">
        <f t="shared" si="94"/>
        <v>-0.8446564937474117</v>
      </c>
      <c r="AK94" s="258">
        <f t="shared" si="95"/>
        <v>7.8913791833475577E-2</v>
      </c>
      <c r="AL94" s="258">
        <f t="shared" si="96"/>
        <v>2.664958048143967</v>
      </c>
      <c r="AM94" s="258">
        <f t="shared" si="97"/>
        <v>4.116344909244396</v>
      </c>
      <c r="AN94" s="274">
        <f t="shared" si="101"/>
        <v>15.145243827418764</v>
      </c>
      <c r="AO94" s="274">
        <f t="shared" si="101"/>
        <v>15.145242857660145</v>
      </c>
      <c r="AP94" s="274">
        <f t="shared" si="101"/>
        <v>15.145249523485402</v>
      </c>
      <c r="AQ94" s="274">
        <f t="shared" si="101"/>
        <v>15.14520370406785</v>
      </c>
      <c r="AR94" s="274">
        <f t="shared" si="101"/>
        <v>15.145518629947953</v>
      </c>
      <c r="AS94" s="274">
        <f t="shared" si="101"/>
        <v>15.143352817118174</v>
      </c>
      <c r="AT94" s="274">
        <f t="shared" si="101"/>
        <v>15.158188621722216</v>
      </c>
      <c r="AU94" s="274">
        <f t="shared" si="98"/>
        <v>15.053481772872244</v>
      </c>
      <c r="AV94" s="274"/>
      <c r="AW94" s="274"/>
      <c r="AX94" s="258">
        <f t="shared" si="69"/>
        <v>-1.6111818249078869E-2</v>
      </c>
      <c r="AY94" s="258">
        <v>31000</v>
      </c>
      <c r="AZ94" s="258">
        <f t="shared" si="70"/>
        <v>-1.6111818249078869E-2</v>
      </c>
      <c r="BA94" s="258">
        <f t="shared" si="71"/>
        <v>-9.1765433122160678E-2</v>
      </c>
      <c r="BB94" s="258">
        <f t="shared" si="72"/>
        <v>7.5653614873081809E-2</v>
      </c>
      <c r="BC94" s="258">
        <f t="shared" si="73"/>
        <v>1.0474760695147007</v>
      </c>
      <c r="BD94" s="258">
        <f t="shared" si="74"/>
        <v>0.96900142544041556</v>
      </c>
      <c r="BE94" s="258">
        <f t="shared" si="75"/>
        <v>-1.2911477834877023</v>
      </c>
      <c r="BF94" s="258">
        <f t="shared" si="76"/>
        <v>-0.75324377073030457</v>
      </c>
      <c r="BG94" s="258">
        <f t="shared" si="102"/>
        <v>17.720723220847681</v>
      </c>
      <c r="BH94" s="258">
        <f t="shared" si="102"/>
        <v>17.720723247737524</v>
      </c>
      <c r="BI94" s="258">
        <f t="shared" si="102"/>
        <v>17.720723613244584</v>
      </c>
      <c r="BJ94" s="258">
        <f t="shared" si="102"/>
        <v>17.720728581464805</v>
      </c>
      <c r="BK94" s="258">
        <f t="shared" si="102"/>
        <v>17.720796107716129</v>
      </c>
      <c r="BL94" s="258">
        <f t="shared" si="102"/>
        <v>17.721712946671154</v>
      </c>
      <c r="BM94" s="258">
        <f t="shared" si="102"/>
        <v>17.73399074334392</v>
      </c>
      <c r="BN94" s="258">
        <f t="shared" si="77"/>
        <v>17.876199612408861</v>
      </c>
    </row>
    <row r="95" spans="1:66" ht="12.95" customHeight="1" x14ac:dyDescent="0.2">
      <c r="A95" s="164" t="s">
        <v>107</v>
      </c>
      <c r="B95" s="165" t="s">
        <v>110</v>
      </c>
      <c r="C95" s="164">
        <v>50248.337399999997</v>
      </c>
      <c r="D95" s="164">
        <v>1E-3</v>
      </c>
      <c r="E95" s="258">
        <f t="shared" si="84"/>
        <v>11445.039492816046</v>
      </c>
      <c r="F95" s="342">
        <f t="shared" si="85"/>
        <v>11445</v>
      </c>
      <c r="G95" s="258">
        <f t="shared" si="99"/>
        <v>1.402599999710219E-2</v>
      </c>
      <c r="J95" s="258">
        <f t="shared" si="79"/>
        <v>1.402599999710219E-2</v>
      </c>
      <c r="P95" s="313">
        <f t="shared" si="78"/>
        <v>6.4888107010026147E-2</v>
      </c>
      <c r="Q95" s="343">
        <f t="shared" si="86"/>
        <v>35229.837399999997</v>
      </c>
      <c r="R95" s="258">
        <f t="shared" si="100"/>
        <v>2.5869539297941283E-3</v>
      </c>
      <c r="S95" s="263">
        <v>0.6</v>
      </c>
      <c r="Z95" s="258">
        <f t="shared" si="87"/>
        <v>11445</v>
      </c>
      <c r="AA95" s="344">
        <f t="shared" si="88"/>
        <v>7.2258406739426975E-3</v>
      </c>
      <c r="AB95" s="345">
        <f t="shared" si="89"/>
        <v>7.1688266333185646E-2</v>
      </c>
      <c r="AC95" s="345">
        <f t="shared" si="90"/>
        <v>6.8001593231594923E-3</v>
      </c>
      <c r="AD95" s="346">
        <f t="shared" si="91"/>
        <v>2.7745300092211778E-5</v>
      </c>
      <c r="AH95" s="258">
        <f t="shared" si="92"/>
        <v>-5.7662266336083449E-2</v>
      </c>
      <c r="AI95" s="258">
        <f t="shared" si="93"/>
        <v>0.83443295518771066</v>
      </c>
      <c r="AJ95" s="258">
        <f t="shared" si="94"/>
        <v>-0.71994427521649595</v>
      </c>
      <c r="AK95" s="258">
        <f t="shared" si="95"/>
        <v>4.6613265552772551E-2</v>
      </c>
      <c r="AL95" s="258">
        <f t="shared" si="96"/>
        <v>2.8671591682780186</v>
      </c>
      <c r="AM95" s="258">
        <f t="shared" si="97"/>
        <v>7.2419439770424434</v>
      </c>
      <c r="AN95" s="274">
        <f t="shared" si="101"/>
        <v>15.382304366437609</v>
      </c>
      <c r="AO95" s="274">
        <f t="shared" si="101"/>
        <v>15.382303177995444</v>
      </c>
      <c r="AP95" s="274">
        <f t="shared" si="101"/>
        <v>15.382310470695426</v>
      </c>
      <c r="AQ95" s="274">
        <f t="shared" si="101"/>
        <v>15.382265719835042</v>
      </c>
      <c r="AR95" s="274">
        <f t="shared" si="101"/>
        <v>15.382540317968873</v>
      </c>
      <c r="AS95" s="274">
        <f t="shared" si="101"/>
        <v>15.380854939824165</v>
      </c>
      <c r="AT95" s="274">
        <f t="shared" si="101"/>
        <v>15.391184181415687</v>
      </c>
      <c r="AU95" s="274">
        <f t="shared" si="98"/>
        <v>15.327274519377596</v>
      </c>
      <c r="AV95" s="274"/>
      <c r="AW95" s="274"/>
      <c r="AX95" s="258">
        <f t="shared" si="69"/>
        <v>-2.2820021683303909E-2</v>
      </c>
      <c r="AY95" s="258">
        <v>31500</v>
      </c>
      <c r="AZ95" s="258">
        <f t="shared" si="70"/>
        <v>-2.2820021683303909E-2</v>
      </c>
      <c r="BA95" s="258">
        <f t="shared" si="71"/>
        <v>-9.8788020206809685E-2</v>
      </c>
      <c r="BB95" s="258">
        <f t="shared" si="72"/>
        <v>7.5967998523505775E-2</v>
      </c>
      <c r="BC95" s="258">
        <f t="shared" si="73"/>
        <v>1.0598414176459707</v>
      </c>
      <c r="BD95" s="258">
        <f t="shared" si="74"/>
        <v>0.98490883466579449</v>
      </c>
      <c r="BE95" s="258">
        <f t="shared" si="75"/>
        <v>-1.2154576429956945</v>
      </c>
      <c r="BF95" s="258">
        <f t="shared" si="76"/>
        <v>-0.69554359328948157</v>
      </c>
      <c r="BG95" s="258">
        <f t="shared" si="102"/>
        <v>17.791487233677696</v>
      </c>
      <c r="BH95" s="258">
        <f t="shared" si="102"/>
        <v>17.79148729037372</v>
      </c>
      <c r="BI95" s="258">
        <f t="shared" si="102"/>
        <v>17.791487962307045</v>
      </c>
      <c r="BJ95" s="258">
        <f t="shared" si="102"/>
        <v>17.791495925668368</v>
      </c>
      <c r="BK95" s="258">
        <f t="shared" si="102"/>
        <v>17.791590294198823</v>
      </c>
      <c r="BL95" s="258">
        <f t="shared" si="102"/>
        <v>17.79270739168124</v>
      </c>
      <c r="BM95" s="258">
        <f t="shared" si="102"/>
        <v>17.805767378686987</v>
      </c>
      <c r="BN95" s="258">
        <f t="shared" si="77"/>
        <v>17.941372844140673</v>
      </c>
    </row>
    <row r="96" spans="1:66" ht="12.95" customHeight="1" x14ac:dyDescent="0.2">
      <c r="A96" s="164" t="s">
        <v>107</v>
      </c>
      <c r="B96" s="165" t="s">
        <v>110</v>
      </c>
      <c r="C96" s="164">
        <v>50260.414299999997</v>
      </c>
      <c r="D96" s="164">
        <v>1.5E-3</v>
      </c>
      <c r="E96" s="258">
        <f t="shared" si="84"/>
        <v>11479.044254704717</v>
      </c>
      <c r="F96" s="342">
        <f t="shared" si="85"/>
        <v>11479</v>
      </c>
      <c r="G96" s="258">
        <f t="shared" si="99"/>
        <v>1.57171999962884E-2</v>
      </c>
      <c r="J96" s="258">
        <f t="shared" si="79"/>
        <v>1.57171999962884E-2</v>
      </c>
      <c r="P96" s="313">
        <f t="shared" si="78"/>
        <v>6.4815437500353346E-2</v>
      </c>
      <c r="Q96" s="343">
        <f t="shared" si="86"/>
        <v>35241.914299999997</v>
      </c>
      <c r="R96" s="258">
        <f t="shared" si="100"/>
        <v>2.4106369260055694E-3</v>
      </c>
      <c r="S96" s="263">
        <v>0.6</v>
      </c>
      <c r="Z96" s="258">
        <f t="shared" si="87"/>
        <v>11479</v>
      </c>
      <c r="AA96" s="344">
        <f t="shared" si="88"/>
        <v>7.342168231871074E-3</v>
      </c>
      <c r="AB96" s="345">
        <f t="shared" si="89"/>
        <v>7.3190469264770672E-2</v>
      </c>
      <c r="AC96" s="345">
        <f t="shared" si="90"/>
        <v>8.3750317644173261E-3</v>
      </c>
      <c r="AD96" s="346">
        <f t="shared" si="91"/>
        <v>4.2084694232999517E-5</v>
      </c>
      <c r="AH96" s="258">
        <f t="shared" si="92"/>
        <v>-5.7473269268482272E-2</v>
      </c>
      <c r="AI96" s="258">
        <f t="shared" si="93"/>
        <v>0.83428338008440539</v>
      </c>
      <c r="AJ96" s="258">
        <f t="shared" si="94"/>
        <v>-0.71770064146511026</v>
      </c>
      <c r="AK96" s="258">
        <f t="shared" si="95"/>
        <v>4.607867985433451E-2</v>
      </c>
      <c r="AL96" s="258">
        <f t="shared" si="96"/>
        <v>2.8703865247180911</v>
      </c>
      <c r="AM96" s="258">
        <f t="shared" si="97"/>
        <v>7.3292080825904611</v>
      </c>
      <c r="AN96" s="274">
        <f t="shared" si="101"/>
        <v>15.386114789380628</v>
      </c>
      <c r="AO96" s="274">
        <f t="shared" si="101"/>
        <v>15.386113604853037</v>
      </c>
      <c r="AP96" s="274">
        <f t="shared" si="101"/>
        <v>15.386120864243916</v>
      </c>
      <c r="AQ96" s="274">
        <f t="shared" si="101"/>
        <v>15.386076374707805</v>
      </c>
      <c r="AR96" s="274">
        <f t="shared" si="101"/>
        <v>15.386349020661676</v>
      </c>
      <c r="AS96" s="274">
        <f t="shared" si="101"/>
        <v>15.384677769822721</v>
      </c>
      <c r="AT96" s="274">
        <f t="shared" si="101"/>
        <v>15.394907626329188</v>
      </c>
      <c r="AU96" s="274">
        <f t="shared" si="98"/>
        <v>15.331706299135361</v>
      </c>
      <c r="AV96" s="274"/>
      <c r="AW96" s="274"/>
      <c r="AX96" s="258">
        <f t="shared" ref="AX96:AX104" si="103">AZ96+BS96</f>
        <v>-3.0061947333849315E-2</v>
      </c>
      <c r="AY96" s="258">
        <v>32000</v>
      </c>
      <c r="AZ96" s="258">
        <f t="shared" ref="AZ96:AZ104" si="104">AB$3+AB$4*AY96+AB$5*AY96^2+BB96</f>
        <v>-3.0061947333849315E-2</v>
      </c>
      <c r="BA96" s="258">
        <f t="shared" ref="BA96:BA104" si="105">AB$3+AB$4*AY96+AB$5*AY96^2</f>
        <v>-0.10596104992903591</v>
      </c>
      <c r="BB96" s="258">
        <f t="shared" ref="BB96:BB104" si="106">$AB$6*($AB$11/BC96*BD96+$AB$12)</f>
        <v>7.5899102595186591E-2</v>
      </c>
      <c r="BC96" s="258">
        <f t="shared" ref="BC96:BC104" si="107">1+$AB$7*COS(BE96)</f>
        <v>1.0721426833953589</v>
      </c>
      <c r="BD96" s="258">
        <f t="shared" ref="BD96:BD104" si="108">SIN(BE96+RADIANS($AB$9))</f>
        <v>0.99534977207018882</v>
      </c>
      <c r="BE96" s="258">
        <f t="shared" ref="BE96:BE104" si="109">2*ATAN(BF96)</f>
        <v>-1.1379840700611104</v>
      </c>
      <c r="BF96" s="258">
        <f t="shared" ref="BF96:BF104" si="110">SQRT((1+$AB$7)/(1-$AB$7))*TAN(BG96/2)</f>
        <v>-0.63954739141713268</v>
      </c>
      <c r="BG96" s="258">
        <f t="shared" ref="BG96:BG104" si="111">$BN96+$AB$7*SIN(BH96)</f>
        <v>17.863080088438515</v>
      </c>
      <c r="BH96" s="258">
        <f t="shared" ref="BH96:BH104" si="112">$BN96+$AB$7*SIN(BI96)</f>
        <v>17.863080194437007</v>
      </c>
      <c r="BI96" s="258">
        <f t="shared" ref="BI96:BI104" si="113">$BN96+$AB$7*SIN(BJ96)</f>
        <v>17.86308131158739</v>
      </c>
      <c r="BJ96" s="258">
        <f t="shared" ref="BJ96:BJ104" si="114">$BN96+$AB$7*SIN(BK96)</f>
        <v>17.863093085460889</v>
      </c>
      <c r="BK96" s="258">
        <f t="shared" ref="BK96:BK104" si="115">$BN96+$AB$7*SIN(BL96)</f>
        <v>17.86321715994891</v>
      </c>
      <c r="BL96" s="258">
        <f t="shared" ref="BL96:BL104" si="116">$BN96+$AB$7*SIN(BM96)</f>
        <v>17.864523260206852</v>
      </c>
      <c r="BM96" s="258">
        <f t="shared" ref="BM96:BM104" si="117">$BN96+$AB$7*SIN(BN96)</f>
        <v>17.878119801192696</v>
      </c>
      <c r="BN96" s="258">
        <f t="shared" ref="BN96:BN104" si="118">RADIANS($AB$9)+$AB$18*(AY96-AB$15)</f>
        <v>18.006546075872485</v>
      </c>
    </row>
    <row r="97" spans="1:66" ht="12.95" customHeight="1" x14ac:dyDescent="0.2">
      <c r="A97" s="164" t="s">
        <v>259</v>
      </c>
      <c r="B97" s="165" t="s">
        <v>110</v>
      </c>
      <c r="C97" s="164">
        <v>50554.656000000003</v>
      </c>
      <c r="D97" s="164"/>
      <c r="E97" s="258">
        <f t="shared" si="84"/>
        <v>12307.536578580741</v>
      </c>
      <c r="F97" s="342">
        <f t="shared" si="85"/>
        <v>12307.5</v>
      </c>
      <c r="G97" s="258">
        <f t="shared" si="99"/>
        <v>1.2991000003239606E-2</v>
      </c>
      <c r="K97" s="258">
        <f>G97</f>
        <v>1.2991000003239606E-2</v>
      </c>
      <c r="P97" s="313">
        <f t="shared" si="78"/>
        <v>6.2829645560682199E-2</v>
      </c>
      <c r="Q97" s="343">
        <f t="shared" si="86"/>
        <v>35536.156000000003</v>
      </c>
      <c r="R97" s="258">
        <f t="shared" si="100"/>
        <v>2.4838905910003922E-3</v>
      </c>
      <c r="S97" s="263">
        <v>1</v>
      </c>
      <c r="Z97" s="258">
        <f t="shared" si="87"/>
        <v>12307.5</v>
      </c>
      <c r="AA97" s="344">
        <f t="shared" si="88"/>
        <v>1.0202471674002608E-2</v>
      </c>
      <c r="AB97" s="345">
        <f t="shared" si="89"/>
        <v>6.5618173889919196E-2</v>
      </c>
      <c r="AC97" s="345">
        <f t="shared" si="90"/>
        <v>2.7885283292369972E-3</v>
      </c>
      <c r="AD97" s="346">
        <f t="shared" si="91"/>
        <v>7.7758902429572797E-6</v>
      </c>
      <c r="AH97" s="258">
        <f t="shared" si="92"/>
        <v>-5.262717388667959E-2</v>
      </c>
      <c r="AI97" s="258">
        <f t="shared" si="93"/>
        <v>0.83118614828318282</v>
      </c>
      <c r="AJ97" s="258">
        <f t="shared" si="94"/>
        <v>-0.66101728962505757</v>
      </c>
      <c r="AK97" s="258">
        <f t="shared" si="95"/>
        <v>3.2971598716173472E-2</v>
      </c>
      <c r="AL97" s="258">
        <f t="shared" si="96"/>
        <v>2.9487075236440869</v>
      </c>
      <c r="AM97" s="258">
        <f t="shared" si="97"/>
        <v>10.336698185566853</v>
      </c>
      <c r="AN97" s="274">
        <f t="shared" si="101"/>
        <v>15.478775439311312</v>
      </c>
      <c r="AO97" s="274">
        <f t="shared" si="101"/>
        <v>15.478774435746807</v>
      </c>
      <c r="AP97" s="274">
        <f t="shared" si="101"/>
        <v>15.478780426961789</v>
      </c>
      <c r="AQ97" s="274">
        <f t="shared" si="101"/>
        <v>15.478744659672818</v>
      </c>
      <c r="AR97" s="274">
        <f t="shared" si="101"/>
        <v>15.478958184382819</v>
      </c>
      <c r="AS97" s="274">
        <f t="shared" si="101"/>
        <v>15.477683319678565</v>
      </c>
      <c r="AT97" s="274">
        <f t="shared" si="101"/>
        <v>15.485289418808739</v>
      </c>
      <c r="AU97" s="274">
        <f t="shared" si="98"/>
        <v>15.439698344114976</v>
      </c>
      <c r="AV97" s="274"/>
      <c r="AW97" s="274"/>
      <c r="AX97" s="258">
        <f t="shared" si="103"/>
        <v>-3.7850672525175835E-2</v>
      </c>
      <c r="AY97" s="258">
        <v>32500</v>
      </c>
      <c r="AZ97" s="258">
        <f t="shared" si="104"/>
        <v>-3.7850672525175835E-2</v>
      </c>
      <c r="BA97" s="258">
        <f t="shared" si="105"/>
        <v>-0.11328452228883934</v>
      </c>
      <c r="BB97" s="258">
        <f t="shared" si="106"/>
        <v>7.5433849763663505E-2</v>
      </c>
      <c r="BC97" s="258">
        <f t="shared" si="107"/>
        <v>1.0842793088746521</v>
      </c>
      <c r="BD97" s="258">
        <f t="shared" si="108"/>
        <v>0.99985182206659518</v>
      </c>
      <c r="BE97" s="258">
        <f t="shared" si="109"/>
        <v>-1.0587229900844266</v>
      </c>
      <c r="BF97" s="258">
        <f t="shared" si="110"/>
        <v>-0.58505963032913555</v>
      </c>
      <c r="BG97" s="258">
        <f t="shared" si="111"/>
        <v>17.935494167024231</v>
      </c>
      <c r="BH97" s="258">
        <f t="shared" si="112"/>
        <v>17.935494346452391</v>
      </c>
      <c r="BI97" s="258">
        <f t="shared" si="113"/>
        <v>17.935496055061229</v>
      </c>
      <c r="BJ97" s="258">
        <f t="shared" si="114"/>
        <v>17.935512325139115</v>
      </c>
      <c r="BK97" s="258">
        <f t="shared" si="115"/>
        <v>17.935667238330389</v>
      </c>
      <c r="BL97" s="258">
        <f t="shared" si="116"/>
        <v>17.937140666622938</v>
      </c>
      <c r="BM97" s="258">
        <f t="shared" si="117"/>
        <v>17.95101752768052</v>
      </c>
      <c r="BN97" s="258">
        <f t="shared" si="118"/>
        <v>18.071719307604301</v>
      </c>
    </row>
    <row r="98" spans="1:66" ht="12.95" customHeight="1" x14ac:dyDescent="0.2">
      <c r="A98" s="164" t="s">
        <v>117</v>
      </c>
      <c r="B98" s="165" t="s">
        <v>111</v>
      </c>
      <c r="C98" s="164">
        <v>50597.457699999999</v>
      </c>
      <c r="D98" s="164">
        <v>4.0000000000000002E-4</v>
      </c>
      <c r="E98" s="258">
        <f t="shared" si="84"/>
        <v>12428.052738930686</v>
      </c>
      <c r="F98" s="342">
        <f t="shared" si="85"/>
        <v>12428</v>
      </c>
      <c r="G98" s="258">
        <f t="shared" si="99"/>
        <v>1.8730399999185465E-2</v>
      </c>
      <c r="J98" s="258">
        <f>G98</f>
        <v>1.8730399999185465E-2</v>
      </c>
      <c r="P98" s="313">
        <f t="shared" si="78"/>
        <v>6.2506417301096656E-2</v>
      </c>
      <c r="Q98" s="343">
        <f t="shared" si="86"/>
        <v>35578.957699999999</v>
      </c>
      <c r="R98" s="258">
        <f t="shared" si="100"/>
        <v>1.9163396908172278E-3</v>
      </c>
      <c r="S98" s="263">
        <v>1</v>
      </c>
      <c r="Z98" s="258">
        <f t="shared" si="87"/>
        <v>12428</v>
      </c>
      <c r="AA98" s="344">
        <f t="shared" si="88"/>
        <v>1.0621248710853508E-2</v>
      </c>
      <c r="AB98" s="345">
        <f t="shared" si="89"/>
        <v>7.0615568589428607E-2</v>
      </c>
      <c r="AC98" s="345">
        <f t="shared" si="90"/>
        <v>8.1091512883319575E-3</v>
      </c>
      <c r="AD98" s="346">
        <f t="shared" si="91"/>
        <v>6.5758334617055841E-5</v>
      </c>
      <c r="AH98" s="258">
        <f t="shared" si="92"/>
        <v>-5.1885168590243148E-2</v>
      </c>
      <c r="AI98" s="258">
        <f t="shared" si="93"/>
        <v>0.83082291644041129</v>
      </c>
      <c r="AJ98" s="258">
        <f t="shared" si="94"/>
        <v>-0.65246098000072283</v>
      </c>
      <c r="AK98" s="258">
        <f t="shared" si="95"/>
        <v>3.1054102009876822E-2</v>
      </c>
      <c r="AL98" s="258">
        <f t="shared" si="96"/>
        <v>2.9600538405701022</v>
      </c>
      <c r="AM98" s="258">
        <f t="shared" si="97"/>
        <v>10.98665472145894</v>
      </c>
      <c r="AN98" s="274">
        <f t="shared" si="101"/>
        <v>15.492225714446379</v>
      </c>
      <c r="AO98" s="274">
        <f t="shared" si="101"/>
        <v>15.492224750524807</v>
      </c>
      <c r="AP98" s="274">
        <f t="shared" si="101"/>
        <v>15.492230487592197</v>
      </c>
      <c r="AQ98" s="274">
        <f t="shared" si="101"/>
        <v>15.49219634161429</v>
      </c>
      <c r="AR98" s="274">
        <f t="shared" si="101"/>
        <v>15.492399568477765</v>
      </c>
      <c r="AS98" s="274">
        <f t="shared" si="101"/>
        <v>15.491189888101992</v>
      </c>
      <c r="AT98" s="274">
        <f t="shared" si="101"/>
        <v>15.498385664422289</v>
      </c>
      <c r="AU98" s="274">
        <f t="shared" si="98"/>
        <v>15.455405092962344</v>
      </c>
      <c r="AV98" s="274"/>
      <c r="AW98" s="274"/>
      <c r="AX98" s="258">
        <f t="shared" si="103"/>
        <v>-4.6197023761793882E-2</v>
      </c>
      <c r="AY98" s="258">
        <v>33000</v>
      </c>
      <c r="AZ98" s="258">
        <f t="shared" si="104"/>
        <v>-4.6197023761793882E-2</v>
      </c>
      <c r="BA98" s="258">
        <f t="shared" si="105"/>
        <v>-0.12075843728621993</v>
      </c>
      <c r="BB98" s="258">
        <f t="shared" si="106"/>
        <v>7.4561413524426051E-2</v>
      </c>
      <c r="BC98" s="258">
        <f t="shared" si="107"/>
        <v>1.0961400931792604</v>
      </c>
      <c r="BD98" s="258">
        <f t="shared" si="108"/>
        <v>0.99796412206798435</v>
      </c>
      <c r="BE98" s="258">
        <f t="shared" si="109"/>
        <v>-0.97768664553078177</v>
      </c>
      <c r="BF98" s="258">
        <f t="shared" si="110"/>
        <v>-0.53190330677919428</v>
      </c>
      <c r="BG98" s="258">
        <f t="shared" si="111"/>
        <v>18.008714736593237</v>
      </c>
      <c r="BH98" s="258">
        <f t="shared" si="112"/>
        <v>18.008715015469868</v>
      </c>
      <c r="BI98" s="258">
        <f t="shared" si="113"/>
        <v>18.008717446860036</v>
      </c>
      <c r="BJ98" s="258">
        <f t="shared" si="114"/>
        <v>18.008738644692475</v>
      </c>
      <c r="BK98" s="258">
        <f t="shared" si="115"/>
        <v>18.008923434611166</v>
      </c>
      <c r="BL98" s="258">
        <f t="shared" si="116"/>
        <v>18.010532709647478</v>
      </c>
      <c r="BM98" s="258">
        <f t="shared" si="117"/>
        <v>18.024427759583638</v>
      </c>
      <c r="BN98" s="258">
        <f t="shared" si="118"/>
        <v>18.136892539336117</v>
      </c>
    </row>
    <row r="99" spans="1:66" ht="12.95" customHeight="1" x14ac:dyDescent="0.2">
      <c r="A99" s="164" t="s">
        <v>401</v>
      </c>
      <c r="B99" s="165" t="s">
        <v>111</v>
      </c>
      <c r="C99" s="164">
        <v>50598.345999999998</v>
      </c>
      <c r="D99" s="164" t="s">
        <v>260</v>
      </c>
      <c r="E99" s="258">
        <f t="shared" si="84"/>
        <v>12430.55391307187</v>
      </c>
      <c r="F99" s="342">
        <f t="shared" si="85"/>
        <v>12430.5</v>
      </c>
      <c r="G99" s="258">
        <f t="shared" si="99"/>
        <v>1.9147399994835723E-2</v>
      </c>
      <c r="J99" s="274">
        <f>G99</f>
        <v>1.9147399994835723E-2</v>
      </c>
      <c r="K99" s="274"/>
      <c r="P99" s="313">
        <f t="shared" si="78"/>
        <v>6.2499618798385226E-2</v>
      </c>
      <c r="Q99" s="343">
        <f t="shared" si="86"/>
        <v>35579.845999999998</v>
      </c>
      <c r="R99" s="258">
        <f t="shared" si="100"/>
        <v>1.8794148751908311E-3</v>
      </c>
      <c r="S99" s="263">
        <v>1</v>
      </c>
      <c r="Z99" s="258">
        <f t="shared" si="87"/>
        <v>12430.5</v>
      </c>
      <c r="AA99" s="344">
        <f t="shared" si="88"/>
        <v>1.0629940944434917E-2</v>
      </c>
      <c r="AB99" s="345">
        <f t="shared" si="89"/>
        <v>7.1017077848786025E-2</v>
      </c>
      <c r="AC99" s="345">
        <f t="shared" si="90"/>
        <v>8.5174590504008066E-3</v>
      </c>
      <c r="AD99" s="346">
        <f t="shared" si="91"/>
        <v>7.2547108675254609E-5</v>
      </c>
      <c r="AH99" s="258">
        <f t="shared" si="92"/>
        <v>-5.1869677853950309E-2</v>
      </c>
      <c r="AI99" s="258">
        <f t="shared" si="93"/>
        <v>0.8308156141913533</v>
      </c>
      <c r="AJ99" s="258">
        <f t="shared" si="94"/>
        <v>-0.65228264873696973</v>
      </c>
      <c r="AK99" s="258">
        <f t="shared" si="95"/>
        <v>3.1014294315990711E-2</v>
      </c>
      <c r="AL99" s="258">
        <f t="shared" si="96"/>
        <v>2.960289137418628</v>
      </c>
      <c r="AM99" s="258">
        <f t="shared" si="97"/>
        <v>11.000991840740502</v>
      </c>
      <c r="AN99" s="274">
        <f t="shared" si="101"/>
        <v>15.492504704196838</v>
      </c>
      <c r="AO99" s="274">
        <f t="shared" si="101"/>
        <v>15.492503741131667</v>
      </c>
      <c r="AP99" s="274">
        <f t="shared" si="101"/>
        <v>15.492509472751729</v>
      </c>
      <c r="AQ99" s="274">
        <f t="shared" si="101"/>
        <v>15.492475361279787</v>
      </c>
      <c r="AR99" s="274">
        <f t="shared" si="101"/>
        <v>15.49267837037757</v>
      </c>
      <c r="AS99" s="274">
        <f t="shared" si="101"/>
        <v>15.49147006033594</v>
      </c>
      <c r="AT99" s="274">
        <f t="shared" si="101"/>
        <v>15.498657256258854</v>
      </c>
      <c r="AU99" s="274">
        <f t="shared" si="98"/>
        <v>15.455730959121002</v>
      </c>
      <c r="AV99" s="274"/>
      <c r="AW99" s="274"/>
      <c r="AX99" s="258">
        <f t="shared" si="103"/>
        <v>-5.510913972167826E-2</v>
      </c>
      <c r="AY99" s="258">
        <v>33500</v>
      </c>
      <c r="AZ99" s="258">
        <f t="shared" si="104"/>
        <v>-5.510913972167826E-2</v>
      </c>
      <c r="BA99" s="258">
        <f t="shared" si="105"/>
        <v>-0.12838279492117777</v>
      </c>
      <c r="BB99" s="258">
        <f t="shared" si="106"/>
        <v>7.3273655199499507E-2</v>
      </c>
      <c r="BC99" s="258">
        <f t="shared" si="107"/>
        <v>1.1076041360289492</v>
      </c>
      <c r="BD99" s="258">
        <f t="shared" si="108"/>
        <v>0.98927316263200704</v>
      </c>
      <c r="BE99" s="258">
        <f t="shared" si="109"/>
        <v>-0.89490581028369165</v>
      </c>
      <c r="BF99" s="258">
        <f t="shared" si="110"/>
        <v>-0.47991747970964738</v>
      </c>
      <c r="BG99" s="258">
        <f t="shared" si="111"/>
        <v>18.082719262740095</v>
      </c>
      <c r="BH99" s="258">
        <f t="shared" si="112"/>
        <v>18.082719664505092</v>
      </c>
      <c r="BI99" s="258">
        <f t="shared" si="113"/>
        <v>18.082722908165113</v>
      </c>
      <c r="BJ99" s="258">
        <f t="shared" si="114"/>
        <v>18.082749095566356</v>
      </c>
      <c r="BK99" s="258">
        <f t="shared" si="115"/>
        <v>18.082960493031241</v>
      </c>
      <c r="BL99" s="258">
        <f t="shared" si="116"/>
        <v>18.084665423745093</v>
      </c>
      <c r="BM99" s="258">
        <f t="shared" si="117"/>
        <v>18.098315522213223</v>
      </c>
      <c r="BN99" s="258">
        <f t="shared" si="118"/>
        <v>18.202065771067929</v>
      </c>
    </row>
    <row r="100" spans="1:66" ht="12.95" customHeight="1" x14ac:dyDescent="0.2">
      <c r="A100" s="164" t="s">
        <v>117</v>
      </c>
      <c r="B100" s="167"/>
      <c r="C100" s="164">
        <v>50926.507599999997</v>
      </c>
      <c r="D100" s="164">
        <v>4.0000000000000002E-4</v>
      </c>
      <c r="E100" s="258">
        <f t="shared" si="84"/>
        <v>13354.554034709518</v>
      </c>
      <c r="F100" s="342">
        <f t="shared" si="85"/>
        <v>13354.5</v>
      </c>
      <c r="G100" s="258">
        <f t="shared" si="99"/>
        <v>1.9190599996363744E-2</v>
      </c>
      <c r="J100" s="258">
        <f>G100</f>
        <v>1.9190599996363744E-2</v>
      </c>
      <c r="P100" s="313">
        <f t="shared" si="78"/>
        <v>5.9729308524572484E-2</v>
      </c>
      <c r="Q100" s="343">
        <f t="shared" si="86"/>
        <v>35908.007599999997</v>
      </c>
      <c r="R100" s="258">
        <f t="shared" si="100"/>
        <v>1.6433868891350641E-3</v>
      </c>
      <c r="S100" s="263">
        <v>1</v>
      </c>
      <c r="Z100" s="258">
        <f t="shared" si="87"/>
        <v>13354.5</v>
      </c>
      <c r="AA100" s="344">
        <f t="shared" si="88"/>
        <v>1.384257706874472E-2</v>
      </c>
      <c r="AB100" s="345">
        <f t="shared" si="89"/>
        <v>6.5077331452191509E-2</v>
      </c>
      <c r="AC100" s="345">
        <f t="shared" si="90"/>
        <v>5.3480229276190241E-3</v>
      </c>
      <c r="AD100" s="346">
        <f t="shared" si="91"/>
        <v>2.8601349234338757E-5</v>
      </c>
      <c r="AH100" s="258">
        <f t="shared" si="92"/>
        <v>-4.5886731455827764E-2</v>
      </c>
      <c r="AI100" s="258">
        <f t="shared" si="93"/>
        <v>0.82876505987216453</v>
      </c>
      <c r="AJ100" s="258">
        <f t="shared" si="94"/>
        <v>-0.58417570613707559</v>
      </c>
      <c r="AK100" s="258">
        <f t="shared" si="95"/>
        <v>1.624309492629121E-2</v>
      </c>
      <c r="AL100" s="258">
        <f t="shared" si="96"/>
        <v>3.0470171128410297</v>
      </c>
      <c r="AM100" s="258">
        <f t="shared" si="97"/>
        <v>21.131351789378421</v>
      </c>
      <c r="AN100" s="274">
        <f t="shared" si="101"/>
        <v>15.59547824309978</v>
      </c>
      <c r="AO100" s="274">
        <f t="shared" si="101"/>
        <v>15.595477680091227</v>
      </c>
      <c r="AP100" s="274">
        <f t="shared" si="101"/>
        <v>15.595480974145286</v>
      </c>
      <c r="AQ100" s="274">
        <f t="shared" si="101"/>
        <v>15.595461701255251</v>
      </c>
      <c r="AR100" s="274">
        <f t="shared" si="101"/>
        <v>15.595574462710513</v>
      </c>
      <c r="AS100" s="274">
        <f t="shared" si="101"/>
        <v>15.594914699738872</v>
      </c>
      <c r="AT100" s="274">
        <f t="shared" si="101"/>
        <v>15.598774255986115</v>
      </c>
      <c r="AU100" s="274">
        <f t="shared" si="98"/>
        <v>15.576171091361395</v>
      </c>
      <c r="AV100" s="274"/>
      <c r="AW100" s="274"/>
      <c r="AX100" s="258">
        <f t="shared" si="103"/>
        <v>-6.459202707700025E-2</v>
      </c>
      <c r="AY100" s="258">
        <v>34000</v>
      </c>
      <c r="AZ100" s="258">
        <f t="shared" si="104"/>
        <v>-6.459202707700025E-2</v>
      </c>
      <c r="BA100" s="258">
        <f t="shared" si="105"/>
        <v>-0.13615759519371276</v>
      </c>
      <c r="BB100" s="258">
        <f t="shared" si="106"/>
        <v>7.1565568116712511E-2</v>
      </c>
      <c r="BC100" s="258">
        <f t="shared" si="107"/>
        <v>1.1185424102723718</v>
      </c>
      <c r="BD100" s="258">
        <f t="shared" si="108"/>
        <v>0.97342054246661935</v>
      </c>
      <c r="BE100" s="258">
        <f t="shared" si="109"/>
        <v>-0.81043185284768959</v>
      </c>
      <c r="BF100" s="258">
        <f t="shared" si="110"/>
        <v>-0.42895515797409822</v>
      </c>
      <c r="BG100" s="258">
        <f t="shared" si="111"/>
        <v>18.157476806684755</v>
      </c>
      <c r="BH100" s="258">
        <f t="shared" si="112"/>
        <v>18.157477346504567</v>
      </c>
      <c r="BI100" s="258">
        <f t="shared" si="113"/>
        <v>18.157481422786411</v>
      </c>
      <c r="BJ100" s="258">
        <f t="shared" si="114"/>
        <v>18.157512203119602</v>
      </c>
      <c r="BK100" s="258">
        <f t="shared" si="115"/>
        <v>18.157744602556146</v>
      </c>
      <c r="BL100" s="258">
        <f t="shared" si="116"/>
        <v>18.159497836929265</v>
      </c>
      <c r="BM100" s="258">
        <f t="shared" si="117"/>
        <v>18.17264381326261</v>
      </c>
      <c r="BN100" s="258">
        <f t="shared" si="118"/>
        <v>18.267239002799744</v>
      </c>
    </row>
    <row r="101" spans="1:66" ht="12.95" customHeight="1" x14ac:dyDescent="0.2">
      <c r="A101" s="169" t="s">
        <v>106</v>
      </c>
      <c r="B101" s="165" t="s">
        <v>111</v>
      </c>
      <c r="C101" s="164">
        <v>51657.419000000002</v>
      </c>
      <c r="D101" s="164">
        <v>6.7000000000000002E-3</v>
      </c>
      <c r="E101" s="258">
        <f t="shared" si="84"/>
        <v>15412.571250941848</v>
      </c>
      <c r="F101" s="342">
        <f t="shared" si="85"/>
        <v>15412.5</v>
      </c>
      <c r="G101" s="258">
        <f t="shared" si="99"/>
        <v>2.530500000284519E-2</v>
      </c>
      <c r="K101" s="258">
        <f>G101</f>
        <v>2.530500000284519E-2</v>
      </c>
      <c r="P101" s="313">
        <f t="shared" ref="P101:P132" si="119">+D$11+D$12*F101+D$13*F101^2</f>
        <v>5.1712552310955631E-2</v>
      </c>
      <c r="Q101" s="343">
        <f t="shared" si="86"/>
        <v>36638.919000000002</v>
      </c>
      <c r="R101" s="258">
        <f t="shared" si="100"/>
        <v>6.9735881890558909E-4</v>
      </c>
      <c r="S101" s="263">
        <v>0.2</v>
      </c>
      <c r="Z101" s="258">
        <f t="shared" si="87"/>
        <v>15412.5</v>
      </c>
      <c r="AA101" s="344">
        <f t="shared" si="88"/>
        <v>2.0770231227818629E-2</v>
      </c>
      <c r="AB101" s="345">
        <f t="shared" si="89"/>
        <v>5.6247321085982196E-2</v>
      </c>
      <c r="AC101" s="345">
        <f t="shared" si="90"/>
        <v>4.5347687750265618E-3</v>
      </c>
      <c r="AD101" s="346">
        <f t="shared" si="91"/>
        <v>4.112825568591181E-6</v>
      </c>
      <c r="AH101" s="258">
        <f t="shared" si="92"/>
        <v>-3.0942321083137003E-2</v>
      </c>
      <c r="AI101" s="258">
        <f t="shared" si="93"/>
        <v>0.82882051333693663</v>
      </c>
      <c r="AJ101" s="258">
        <f t="shared" si="94"/>
        <v>-0.4181051008545727</v>
      </c>
      <c r="AK101" s="258">
        <f t="shared" si="95"/>
        <v>-1.6817437353474452E-2</v>
      </c>
      <c r="AL101" s="258">
        <f t="shared" si="96"/>
        <v>-3.0436624534363963</v>
      </c>
      <c r="AM101" s="258">
        <f t="shared" si="97"/>
        <v>-20.406384894310591</v>
      </c>
      <c r="AN101" s="274">
        <f t="shared" ref="AN101:AT110" si="120">$AU101+$AB$7*SIN(AO101)</f>
        <v>15.82443561426728</v>
      </c>
      <c r="AO101" s="274">
        <f t="shared" si="120"/>
        <v>15.824436195462349</v>
      </c>
      <c r="AP101" s="274">
        <f t="shared" si="120"/>
        <v>15.824432793443178</v>
      </c>
      <c r="AQ101" s="274">
        <f t="shared" si="120"/>
        <v>15.824452707145557</v>
      </c>
      <c r="AR101" s="274">
        <f t="shared" si="120"/>
        <v>15.82433614304615</v>
      </c>
      <c r="AS101" s="274">
        <f t="shared" si="120"/>
        <v>15.825018469183693</v>
      </c>
      <c r="AT101" s="274">
        <f t="shared" si="120"/>
        <v>15.82102513377694</v>
      </c>
      <c r="AU101" s="274">
        <f t="shared" si="98"/>
        <v>15.844424113169543</v>
      </c>
      <c r="AV101" s="274"/>
      <c r="AW101" s="274"/>
      <c r="AX101" s="258">
        <f t="shared" si="103"/>
        <v>-7.4647126903514077E-2</v>
      </c>
      <c r="AY101" s="258">
        <v>34500</v>
      </c>
      <c r="AZ101" s="258">
        <f t="shared" si="104"/>
        <v>-7.4647126903514077E-2</v>
      </c>
      <c r="BA101" s="258">
        <f t="shared" si="105"/>
        <v>-0.14408283810382491</v>
      </c>
      <c r="BB101" s="258">
        <f t="shared" si="106"/>
        <v>6.9435711200310835E-2</v>
      </c>
      <c r="BC101" s="258">
        <f t="shared" si="107"/>
        <v>1.128820027504333</v>
      </c>
      <c r="BD101" s="258">
        <f t="shared" si="108"/>
        <v>0.95012206383515818</v>
      </c>
      <c r="BE101" s="258">
        <f t="shared" si="109"/>
        <v>-0.72433850850074954</v>
      </c>
      <c r="BF101" s="258">
        <f t="shared" si="110"/>
        <v>-0.37888147161133584</v>
      </c>
      <c r="BG101" s="258">
        <f t="shared" si="111"/>
        <v>18.23294755121454</v>
      </c>
      <c r="BH101" s="258">
        <f t="shared" si="112"/>
        <v>18.232948230068178</v>
      </c>
      <c r="BI101" s="258">
        <f t="shared" si="113"/>
        <v>18.232953067671755</v>
      </c>
      <c r="BJ101" s="258">
        <f t="shared" si="114"/>
        <v>18.232987540614001</v>
      </c>
      <c r="BK101" s="258">
        <f t="shared" si="115"/>
        <v>18.233233171697847</v>
      </c>
      <c r="BL101" s="258">
        <f t="shared" si="116"/>
        <v>18.234982139380417</v>
      </c>
      <c r="BM101" s="258">
        <f t="shared" si="117"/>
        <v>18.247373759920794</v>
      </c>
      <c r="BN101" s="258">
        <f t="shared" si="118"/>
        <v>18.33241223453156</v>
      </c>
    </row>
    <row r="102" spans="1:66" ht="12.95" customHeight="1" x14ac:dyDescent="0.2">
      <c r="A102" s="169" t="s">
        <v>106</v>
      </c>
      <c r="B102" s="165"/>
      <c r="C102" s="164">
        <v>51772.31</v>
      </c>
      <c r="D102" s="164">
        <v>4.8999999999999998E-3</v>
      </c>
      <c r="E102" s="258">
        <f t="shared" si="84"/>
        <v>15736.068265751221</v>
      </c>
      <c r="F102" s="342">
        <f t="shared" si="85"/>
        <v>15736</v>
      </c>
      <c r="G102" s="258">
        <f t="shared" si="99"/>
        <v>2.4244799998996314E-2</v>
      </c>
      <c r="K102" s="258">
        <f>G102</f>
        <v>2.4244799998996314E-2</v>
      </c>
      <c r="P102" s="313">
        <f t="shared" si="119"/>
        <v>5.0220580188932509E-2</v>
      </c>
      <c r="Q102" s="343">
        <f t="shared" si="86"/>
        <v>36753.81</v>
      </c>
      <c r="R102" s="258">
        <f t="shared" si="100"/>
        <v>6.747411564758817E-4</v>
      </c>
      <c r="S102" s="263">
        <v>0.4</v>
      </c>
      <c r="Z102" s="258">
        <f t="shared" si="87"/>
        <v>15736</v>
      </c>
      <c r="AA102" s="344">
        <f t="shared" si="88"/>
        <v>2.179815820672696E-2</v>
      </c>
      <c r="AB102" s="345">
        <f t="shared" si="89"/>
        <v>5.2667221981201863E-2</v>
      </c>
      <c r="AC102" s="345">
        <f t="shared" si="90"/>
        <v>2.4466417922693537E-3</v>
      </c>
      <c r="AD102" s="346">
        <f t="shared" si="91"/>
        <v>2.3944224238715982E-6</v>
      </c>
      <c r="AH102" s="258">
        <f t="shared" si="92"/>
        <v>-2.8422421982205549E-2</v>
      </c>
      <c r="AI102" s="258">
        <f t="shared" si="93"/>
        <v>0.82940905288355216</v>
      </c>
      <c r="AJ102" s="258">
        <f t="shared" si="94"/>
        <v>-0.39037299308921697</v>
      </c>
      <c r="AK102" s="258">
        <f t="shared" si="95"/>
        <v>-2.1999354883296313E-2</v>
      </c>
      <c r="AL102" s="258">
        <f t="shared" si="96"/>
        <v>-3.0133408106639834</v>
      </c>
      <c r="AM102" s="258">
        <f t="shared" si="97"/>
        <v>-15.572936653904584</v>
      </c>
      <c r="AN102" s="274">
        <f t="shared" si="120"/>
        <v>15.86046224443408</v>
      </c>
      <c r="AO102" s="274">
        <f t="shared" si="120"/>
        <v>15.86046298118181</v>
      </c>
      <c r="AP102" s="274">
        <f t="shared" si="120"/>
        <v>15.860458647562076</v>
      </c>
      <c r="AQ102" s="274">
        <f t="shared" si="120"/>
        <v>15.860484138364107</v>
      </c>
      <c r="AR102" s="274">
        <f t="shared" si="120"/>
        <v>15.86033420024871</v>
      </c>
      <c r="AS102" s="274">
        <f t="shared" si="120"/>
        <v>15.861216193093266</v>
      </c>
      <c r="AT102" s="274">
        <f t="shared" si="120"/>
        <v>15.85602967831039</v>
      </c>
      <c r="AU102" s="274">
        <f t="shared" si="98"/>
        <v>15.886591194100028</v>
      </c>
      <c r="AV102" s="274"/>
      <c r="AW102" s="274"/>
      <c r="AX102" s="258">
        <f t="shared" si="103"/>
        <v>-8.5271913241572114E-2</v>
      </c>
      <c r="AY102" s="258">
        <v>35000</v>
      </c>
      <c r="AZ102" s="258">
        <f t="shared" si="104"/>
        <v>-8.5271913241572114E-2</v>
      </c>
      <c r="BA102" s="258">
        <f t="shared" si="105"/>
        <v>-0.15215852365151428</v>
      </c>
      <c r="BB102" s="258">
        <f t="shared" si="106"/>
        <v>6.6886610409942163E-2</v>
      </c>
      <c r="BC102" s="258">
        <f t="shared" si="107"/>
        <v>1.1382992187284593</v>
      </c>
      <c r="BD102" s="258">
        <f t="shared" si="108"/>
        <v>0.91918725375898258</v>
      </c>
      <c r="BE102" s="258">
        <f t="shared" si="109"/>
        <v>-0.63672320384032333</v>
      </c>
      <c r="BF102" s="258">
        <f t="shared" si="110"/>
        <v>-0.3295720651020525</v>
      </c>
      <c r="BG102" s="258">
        <f t="shared" si="111"/>
        <v>18.309082503118237</v>
      </c>
      <c r="BH102" s="258">
        <f t="shared" si="112"/>
        <v>18.309083303017815</v>
      </c>
      <c r="BI102" s="258">
        <f t="shared" si="113"/>
        <v>18.309088726528334</v>
      </c>
      <c r="BJ102" s="258">
        <f t="shared" si="114"/>
        <v>18.309125498761837</v>
      </c>
      <c r="BK102" s="258">
        <f t="shared" si="115"/>
        <v>18.309374798753709</v>
      </c>
      <c r="BL102" s="258">
        <f t="shared" si="116"/>
        <v>18.311063964837576</v>
      </c>
      <c r="BM102" s="258">
        <f t="shared" si="117"/>
        <v>18.322464783928247</v>
      </c>
      <c r="BN102" s="258">
        <f t="shared" si="118"/>
        <v>18.397585466263372</v>
      </c>
    </row>
    <row r="103" spans="1:66" ht="12.95" customHeight="1" x14ac:dyDescent="0.2">
      <c r="A103" s="164" t="s">
        <v>419</v>
      </c>
      <c r="B103" s="165" t="s">
        <v>111</v>
      </c>
      <c r="C103" s="164">
        <v>52032.456400000003</v>
      </c>
      <c r="D103" s="164" t="s">
        <v>260</v>
      </c>
      <c r="E103" s="258">
        <f t="shared" si="84"/>
        <v>16468.558920488402</v>
      </c>
      <c r="F103" s="342">
        <f t="shared" si="85"/>
        <v>16468.5</v>
      </c>
      <c r="G103" s="258">
        <f t="shared" si="99"/>
        <v>2.092580000316957E-2</v>
      </c>
      <c r="J103" s="274">
        <f>G103</f>
        <v>2.092580000316957E-2</v>
      </c>
      <c r="K103" s="274"/>
      <c r="L103" s="274"/>
      <c r="P103" s="313">
        <f t="shared" si="119"/>
        <v>4.6609571777566042E-2</v>
      </c>
      <c r="Q103" s="343">
        <f t="shared" si="86"/>
        <v>37013.956400000003</v>
      </c>
      <c r="R103" s="258">
        <f t="shared" si="100"/>
        <v>6.5965613255928484E-4</v>
      </c>
      <c r="S103" s="263">
        <v>1</v>
      </c>
      <c r="Z103" s="258">
        <f t="shared" si="87"/>
        <v>16468.5</v>
      </c>
      <c r="AA103" s="344">
        <f t="shared" si="88"/>
        <v>2.4032652043511883E-2</v>
      </c>
      <c r="AB103" s="345">
        <f t="shared" si="89"/>
        <v>4.3502719737223729E-2</v>
      </c>
      <c r="AC103" s="345">
        <f t="shared" si="90"/>
        <v>-3.106852040342313E-3</v>
      </c>
      <c r="AD103" s="346">
        <f t="shared" si="91"/>
        <v>9.6525296005791928E-6</v>
      </c>
      <c r="AH103" s="258">
        <f t="shared" si="92"/>
        <v>-2.2576919734054159E-2</v>
      </c>
      <c r="AI103" s="258">
        <f t="shared" si="93"/>
        <v>0.83132687853896192</v>
      </c>
      <c r="AJ103" s="258">
        <f t="shared" si="94"/>
        <v>-0.32610539958287793</v>
      </c>
      <c r="AK103" s="258">
        <f t="shared" si="95"/>
        <v>-3.3684134989009261E-2</v>
      </c>
      <c r="AL103" s="258">
        <f t="shared" si="96"/>
        <v>-2.9444849297620288</v>
      </c>
      <c r="AM103" s="258">
        <f t="shared" si="97"/>
        <v>-10.113863232055362</v>
      </c>
      <c r="AN103" s="274">
        <f t="shared" si="120"/>
        <v>15.942155163184761</v>
      </c>
      <c r="AO103" s="274">
        <f t="shared" si="120"/>
        <v>15.942156180664849</v>
      </c>
      <c r="AP103" s="274">
        <f t="shared" si="120"/>
        <v>15.942150099199331</v>
      </c>
      <c r="AQ103" s="274">
        <f t="shared" si="120"/>
        <v>15.942186448172439</v>
      </c>
      <c r="AR103" s="274">
        <f t="shared" si="120"/>
        <v>15.941969194726257</v>
      </c>
      <c r="AS103" s="274">
        <f t="shared" si="120"/>
        <v>15.943267860222265</v>
      </c>
      <c r="AT103" s="274">
        <f t="shared" si="120"/>
        <v>15.93551081863915</v>
      </c>
      <c r="AU103" s="274">
        <f t="shared" si="98"/>
        <v>15.982069978587136</v>
      </c>
      <c r="AV103" s="274"/>
      <c r="AW103" s="274"/>
      <c r="AX103" s="258">
        <f t="shared" si="103"/>
        <v>-9.6459548324479463E-2</v>
      </c>
      <c r="AY103" s="258">
        <v>35500</v>
      </c>
      <c r="AZ103" s="258">
        <f t="shared" si="104"/>
        <v>-9.6459548324479463E-2</v>
      </c>
      <c r="BA103" s="258">
        <f t="shared" si="105"/>
        <v>-0.16038465183678086</v>
      </c>
      <c r="BB103" s="258">
        <f t="shared" si="106"/>
        <v>6.3925103512301393E-2</v>
      </c>
      <c r="BC103" s="258">
        <f t="shared" si="107"/>
        <v>1.1468429932164084</v>
      </c>
      <c r="BD103" s="258">
        <f t="shared" si="108"/>
        <v>0.88053810618167661</v>
      </c>
      <c r="BE103" s="258">
        <f t="shared" si="109"/>
        <v>-0.54770777119368241</v>
      </c>
      <c r="BF103" s="258">
        <f t="shared" si="110"/>
        <v>-0.28091166078153085</v>
      </c>
      <c r="BG103" s="258">
        <f t="shared" si="111"/>
        <v>18.38582341939183</v>
      </c>
      <c r="BH103" s="258">
        <f t="shared" si="112"/>
        <v>18.385824301151089</v>
      </c>
      <c r="BI103" s="258">
        <f t="shared" si="113"/>
        <v>18.385830032872718</v>
      </c>
      <c r="BJ103" s="258">
        <f t="shared" si="114"/>
        <v>18.385867290524647</v>
      </c>
      <c r="BK103" s="258">
        <f t="shared" si="115"/>
        <v>18.386109457844853</v>
      </c>
      <c r="BL103" s="258">
        <f t="shared" si="116"/>
        <v>18.387682784073796</v>
      </c>
      <c r="BM103" s="258">
        <f t="shared" si="117"/>
        <v>18.397874773874079</v>
      </c>
      <c r="BN103" s="258">
        <f t="shared" si="118"/>
        <v>18.462758697995188</v>
      </c>
    </row>
    <row r="104" spans="1:66" ht="12.95" customHeight="1" x14ac:dyDescent="0.2">
      <c r="A104" s="164" t="s">
        <v>419</v>
      </c>
      <c r="B104" s="165" t="s">
        <v>111</v>
      </c>
      <c r="C104" s="164">
        <v>52053.412900000003</v>
      </c>
      <c r="D104" s="164" t="s">
        <v>260</v>
      </c>
      <c r="E104" s="258">
        <f t="shared" si="84"/>
        <v>16527.565850455529</v>
      </c>
      <c r="F104" s="342">
        <f t="shared" si="85"/>
        <v>16527.5</v>
      </c>
      <c r="G104" s="258">
        <f t="shared" si="99"/>
        <v>2.3387000001093838E-2</v>
      </c>
      <c r="J104" s="274">
        <f>G104</f>
        <v>2.3387000001093838E-2</v>
      </c>
      <c r="K104" s="274"/>
      <c r="L104" s="274"/>
      <c r="P104" s="313">
        <f t="shared" si="119"/>
        <v>4.6304668331908591E-2</v>
      </c>
      <c r="Q104" s="343">
        <f t="shared" si="86"/>
        <v>37034.912900000003</v>
      </c>
      <c r="R104" s="258">
        <f t="shared" si="100"/>
        <v>5.2521952172122942E-4</v>
      </c>
      <c r="S104" s="263">
        <v>1</v>
      </c>
      <c r="Z104" s="258">
        <f t="shared" si="87"/>
        <v>16527.5</v>
      </c>
      <c r="AA104" s="344">
        <f t="shared" si="88"/>
        <v>2.420630776798777E-2</v>
      </c>
      <c r="AB104" s="345">
        <f t="shared" si="89"/>
        <v>4.5485360565014663E-2</v>
      </c>
      <c r="AC104" s="345">
        <f t="shared" si="90"/>
        <v>-8.1930776689393206E-4</v>
      </c>
      <c r="AD104" s="346">
        <f t="shared" si="91"/>
        <v>6.7126521689272176E-7</v>
      </c>
      <c r="AH104" s="258">
        <f t="shared" si="92"/>
        <v>-2.2098360563920821E-2</v>
      </c>
      <c r="AI104" s="258">
        <f t="shared" si="93"/>
        <v>0.83151680513390636</v>
      </c>
      <c r="AJ104" s="258">
        <f t="shared" si="94"/>
        <v>-0.32084333027485412</v>
      </c>
      <c r="AK104" s="258">
        <f t="shared" si="95"/>
        <v>-3.4621610319016567E-2</v>
      </c>
      <c r="AL104" s="258">
        <f t="shared" si="96"/>
        <v>-2.9389238717682891</v>
      </c>
      <c r="AM104" s="258">
        <f t="shared" si="97"/>
        <v>-9.834516784072493</v>
      </c>
      <c r="AN104" s="274">
        <f t="shared" si="120"/>
        <v>15.948744093579055</v>
      </c>
      <c r="AO104" s="274">
        <f t="shared" si="120"/>
        <v>15.948745128681884</v>
      </c>
      <c r="AP104" s="274">
        <f t="shared" si="120"/>
        <v>15.948738932010528</v>
      </c>
      <c r="AQ104" s="274">
        <f t="shared" si="120"/>
        <v>15.948776028693601</v>
      </c>
      <c r="AR104" s="274">
        <f t="shared" si="120"/>
        <v>15.948553952586835</v>
      </c>
      <c r="AS104" s="274">
        <f t="shared" si="120"/>
        <v>15.949883573157974</v>
      </c>
      <c r="AT104" s="274">
        <f t="shared" si="120"/>
        <v>15.941929248630602</v>
      </c>
      <c r="AU104" s="274">
        <f t="shared" si="98"/>
        <v>15.989760419931491</v>
      </c>
      <c r="AV104" s="274"/>
      <c r="AW104" s="274"/>
      <c r="AX104" s="258">
        <f t="shared" si="103"/>
        <v>-0.10819862047212517</v>
      </c>
      <c r="AY104" s="258">
        <v>36000</v>
      </c>
      <c r="AZ104" s="258">
        <f t="shared" si="104"/>
        <v>-0.10819862047212517</v>
      </c>
      <c r="BA104" s="258">
        <f t="shared" si="105"/>
        <v>-0.16876122265962462</v>
      </c>
      <c r="BB104" s="258">
        <f t="shared" si="106"/>
        <v>6.0562602187499454E-2</v>
      </c>
      <c r="BC104" s="258">
        <f t="shared" si="107"/>
        <v>1.1543193666086697</v>
      </c>
      <c r="BD104" s="258">
        <f t="shared" si="108"/>
        <v>0.83422560789524747</v>
      </c>
      <c r="BE104" s="258">
        <f t="shared" si="109"/>
        <v>-0.45743839940720943</v>
      </c>
      <c r="BF104" s="258">
        <f t="shared" si="110"/>
        <v>-0.2327927488923705</v>
      </c>
      <c r="BG104" s="258">
        <f t="shared" si="111"/>
        <v>18.463102999550575</v>
      </c>
      <c r="BH104" s="258">
        <f t="shared" si="112"/>
        <v>18.463103904199144</v>
      </c>
      <c r="BI104" s="258">
        <f t="shared" si="113"/>
        <v>18.463109582424266</v>
      </c>
      <c r="BJ104" s="258">
        <f t="shared" si="114"/>
        <v>18.46314522274978</v>
      </c>
      <c r="BK104" s="258">
        <f t="shared" si="115"/>
        <v>18.463368913388255</v>
      </c>
      <c r="BL104" s="258">
        <f t="shared" si="116"/>
        <v>18.464772407010265</v>
      </c>
      <c r="BM104" s="258">
        <f t="shared" si="117"/>
        <v>18.47356026400308</v>
      </c>
      <c r="BN104" s="258">
        <f t="shared" si="118"/>
        <v>18.527931929727004</v>
      </c>
    </row>
    <row r="105" spans="1:66" ht="12.95" customHeight="1" x14ac:dyDescent="0.2">
      <c r="A105" s="164" t="s">
        <v>410</v>
      </c>
      <c r="B105" s="165" t="s">
        <v>111</v>
      </c>
      <c r="C105" s="164">
        <v>52074.367700000003</v>
      </c>
      <c r="D105" s="164" t="s">
        <v>260</v>
      </c>
      <c r="E105" s="258">
        <f t="shared" si="84"/>
        <v>16586.567993755936</v>
      </c>
      <c r="F105" s="342">
        <f t="shared" si="85"/>
        <v>16586.5</v>
      </c>
      <c r="G105" s="258">
        <f t="shared" si="99"/>
        <v>2.4148199998307973E-2</v>
      </c>
      <c r="J105" s="274">
        <f>G105</f>
        <v>2.4148199998307973E-2</v>
      </c>
      <c r="K105" s="274"/>
      <c r="L105" s="274"/>
      <c r="P105" s="313">
        <f t="shared" si="119"/>
        <v>4.5997670122965503E-2</v>
      </c>
      <c r="Q105" s="343">
        <f t="shared" si="86"/>
        <v>37055.867700000003</v>
      </c>
      <c r="R105" s="258">
        <f t="shared" si="100"/>
        <v>4.7739934472830194E-4</v>
      </c>
      <c r="S105" s="263">
        <v>1</v>
      </c>
      <c r="Z105" s="258">
        <f t="shared" si="87"/>
        <v>16586.5</v>
      </c>
      <c r="AA105" s="344">
        <f t="shared" si="88"/>
        <v>2.4378939291018777E-2</v>
      </c>
      <c r="AB105" s="345">
        <f t="shared" si="89"/>
        <v>4.5766930830254696E-2</v>
      </c>
      <c r="AC105" s="345">
        <f t="shared" si="90"/>
        <v>-2.3073929271080415E-4</v>
      </c>
      <c r="AD105" s="346">
        <f t="shared" si="91"/>
        <v>5.3240621200682158E-8</v>
      </c>
      <c r="AH105" s="258">
        <f t="shared" si="92"/>
        <v>-2.1618730831946726E-2</v>
      </c>
      <c r="AI105" s="258">
        <f t="shared" si="93"/>
        <v>0.83171203373778702</v>
      </c>
      <c r="AJ105" s="258">
        <f t="shared" si="94"/>
        <v>-0.31556889389194115</v>
      </c>
      <c r="AK105" s="258">
        <f t="shared" si="95"/>
        <v>-3.5558448569871233E-2</v>
      </c>
      <c r="AL105" s="258">
        <f t="shared" si="96"/>
        <v>-2.9333602372151515</v>
      </c>
      <c r="AM105" s="258">
        <f t="shared" si="97"/>
        <v>-9.5699219976215435</v>
      </c>
      <c r="AN105" s="274">
        <f t="shared" si="120"/>
        <v>15.955334550257817</v>
      </c>
      <c r="AO105" s="274">
        <f t="shared" si="120"/>
        <v>15.955335602183418</v>
      </c>
      <c r="AP105" s="274">
        <f t="shared" si="120"/>
        <v>15.955329294457838</v>
      </c>
      <c r="AQ105" s="274">
        <f t="shared" si="120"/>
        <v>15.955367118007617</v>
      </c>
      <c r="AR105" s="274">
        <f t="shared" si="120"/>
        <v>15.955140318859456</v>
      </c>
      <c r="AS105" s="274">
        <f t="shared" si="120"/>
        <v>15.956500456281109</v>
      </c>
      <c r="AT105" s="274">
        <f t="shared" si="120"/>
        <v>15.94835050748172</v>
      </c>
      <c r="AU105" s="274">
        <f t="shared" si="98"/>
        <v>15.997450861275844</v>
      </c>
      <c r="AV105" s="274"/>
      <c r="AW105" s="274"/>
      <c r="AX105" s="258">
        <f t="shared" ref="AX105:AX111" si="121">AZ105+BS105</f>
        <v>-0.12047299005548148</v>
      </c>
      <c r="AY105" s="258">
        <v>36500</v>
      </c>
      <c r="AZ105" s="258">
        <f t="shared" ref="AZ105:AZ111" si="122">AB$3+AB$4*AY105+AB$5*AY105^2+BB105</f>
        <v>-0.12047299005548148</v>
      </c>
      <c r="BA105" s="258">
        <f t="shared" ref="BA105:BA111" si="123">AB$3+AB$4*AY105+AB$5*AY105^2</f>
        <v>-0.17728823612004554</v>
      </c>
      <c r="BB105" s="258">
        <f t="shared" ref="BB105:BB111" si="124">$AB$6*($AB$11/BC105*BD105+$AB$12)</f>
        <v>5.6815246064564055E-2</v>
      </c>
      <c r="BC105" s="258">
        <f t="shared" ref="BC105:BC111" si="125">1+$AB$7*COS(BE105)</f>
        <v>1.1606059707703247</v>
      </c>
      <c r="BD105" s="258">
        <f t="shared" ref="BD105:BD111" si="126">SIN(BE105+RADIANS($AB$9))</f>
        <v>0.78044249158855183</v>
      </c>
      <c r="BE105" s="258">
        <f t="shared" ref="BE105:BE111" si="127">2*ATAN(BF105)</f>
        <v>-0.36608469491517265</v>
      </c>
      <c r="BF105" s="258">
        <f t="shared" ref="BF105:BF111" si="128">SQRT((1+$AB$7)/(1-$AB$7))*TAN(BG105/2)</f>
        <v>-0.18511436820523694</v>
      </c>
      <c r="BG105" s="258">
        <f t="shared" ref="BG105:BG111" si="129">$BN105+$AB$7*SIN(BH105)</f>
        <v>18.54084537629198</v>
      </c>
      <c r="BH105" s="258">
        <f t="shared" ref="BH105:BH111" si="130">$BN105+$AB$7*SIN(BI105)</f>
        <v>18.540846230554678</v>
      </c>
      <c r="BI105" s="258">
        <f t="shared" ref="BI105:BI111" si="131">$BN105+$AB$7*SIN(BJ105)</f>
        <v>18.540851443525749</v>
      </c>
      <c r="BJ105" s="258">
        <f t="shared" ref="BJ105:BJ111" si="132">$BN105+$AB$7*SIN(BK105)</f>
        <v>18.54088325447454</v>
      </c>
      <c r="BK105" s="258">
        <f t="shared" ref="BK105:BK111" si="133">$BN105+$AB$7*SIN(BL105)</f>
        <v>18.541077366432411</v>
      </c>
      <c r="BL105" s="258">
        <f t="shared" ref="BL105:BL111" si="134">$BN105+$AB$7*SIN(BM105)</f>
        <v>18.542261587249925</v>
      </c>
      <c r="BM105" s="258">
        <f t="shared" ref="BM105:BM111" si="135">$BN105+$AB$7*SIN(BN105)</f>
        <v>18.549476618773344</v>
      </c>
      <c r="BN105" s="258">
        <f t="shared" ref="BN105:BN111" si="136">RADIANS($AB$9)+$AB$18*(AY105-AB$15)</f>
        <v>18.593105161458816</v>
      </c>
    </row>
    <row r="106" spans="1:66" ht="12.95" customHeight="1" x14ac:dyDescent="0.2">
      <c r="A106" s="164" t="s">
        <v>410</v>
      </c>
      <c r="B106" s="165" t="s">
        <v>111</v>
      </c>
      <c r="C106" s="164">
        <v>52347.484799999998</v>
      </c>
      <c r="D106" s="164" t="s">
        <v>260</v>
      </c>
      <c r="E106" s="258">
        <f t="shared" si="84"/>
        <v>17355.580070797609</v>
      </c>
      <c r="F106" s="342">
        <f t="shared" si="85"/>
        <v>17355.5</v>
      </c>
      <c r="G106" s="258">
        <f t="shared" si="99"/>
        <v>2.8437399996619206E-2</v>
      </c>
      <c r="J106" s="274">
        <f>G106</f>
        <v>2.8437399996619206E-2</v>
      </c>
      <c r="K106" s="274"/>
      <c r="L106" s="274"/>
      <c r="P106" s="313">
        <f t="shared" si="119"/>
        <v>4.1804703404738602E-2</v>
      </c>
      <c r="Q106" s="343">
        <f t="shared" si="86"/>
        <v>37328.984799999998</v>
      </c>
      <c r="R106" s="258">
        <f t="shared" si="100"/>
        <v>1.7868480040472042E-4</v>
      </c>
      <c r="S106" s="263">
        <v>1</v>
      </c>
      <c r="Z106" s="258">
        <f t="shared" si="87"/>
        <v>17355.5</v>
      </c>
      <c r="AA106" s="344">
        <f t="shared" si="88"/>
        <v>2.6527427546424245E-2</v>
      </c>
      <c r="AB106" s="345">
        <f t="shared" si="89"/>
        <v>4.3714675854933563E-2</v>
      </c>
      <c r="AC106" s="345">
        <f t="shared" si="90"/>
        <v>1.9099724501949605E-3</v>
      </c>
      <c r="AD106" s="346">
        <f t="shared" si="91"/>
        <v>3.6479947605037412E-6</v>
      </c>
      <c r="AH106" s="258">
        <f t="shared" si="92"/>
        <v>-1.5277275858314359E-2</v>
      </c>
      <c r="AI106" s="258">
        <f t="shared" si="93"/>
        <v>0.83474341383083317</v>
      </c>
      <c r="AJ106" s="258">
        <f t="shared" si="94"/>
        <v>-0.24572899117931449</v>
      </c>
      <c r="AK106" s="258">
        <f t="shared" si="95"/>
        <v>-4.7702238742858033E-2</v>
      </c>
      <c r="AL106" s="258">
        <f t="shared" si="96"/>
        <v>-2.8605757857441905</v>
      </c>
      <c r="AM106" s="258">
        <f t="shared" si="97"/>
        <v>-7.0701125977562933</v>
      </c>
      <c r="AN106" s="274">
        <f t="shared" si="120"/>
        <v>16.041392793028106</v>
      </c>
      <c r="AO106" s="274">
        <f t="shared" si="120"/>
        <v>16.041393988593899</v>
      </c>
      <c r="AP106" s="274">
        <f t="shared" si="120"/>
        <v>16.04138663265719</v>
      </c>
      <c r="AQ106" s="274">
        <f t="shared" si="120"/>
        <v>16.04143189169714</v>
      </c>
      <c r="AR106" s="274">
        <f t="shared" si="120"/>
        <v>16.041153436610614</v>
      </c>
      <c r="AS106" s="274">
        <f t="shared" si="120"/>
        <v>16.042867050825588</v>
      </c>
      <c r="AT106" s="274">
        <f t="shared" si="120"/>
        <v>16.032337417612155</v>
      </c>
      <c r="AU106" s="274">
        <f t="shared" si="98"/>
        <v>16.097687291679375</v>
      </c>
      <c r="AV106" s="274"/>
      <c r="AW106" s="274"/>
      <c r="AX106" s="258">
        <f t="shared" si="121"/>
        <v>-0.13326176580784713</v>
      </c>
      <c r="AY106" s="258">
        <v>37000</v>
      </c>
      <c r="AZ106" s="258">
        <f t="shared" si="122"/>
        <v>-0.13326176580784713</v>
      </c>
      <c r="BA106" s="258">
        <f t="shared" si="123"/>
        <v>-0.18596569221804368</v>
      </c>
      <c r="BB106" s="258">
        <f t="shared" si="124"/>
        <v>5.2703926410196549E-2</v>
      </c>
      <c r="BC106" s="258">
        <f t="shared" si="125"/>
        <v>1.1655947834845051</v>
      </c>
      <c r="BD106" s="258">
        <f t="shared" si="126"/>
        <v>0.71953070483204717</v>
      </c>
      <c r="BE106" s="258">
        <f t="shared" si="127"/>
        <v>-0.27383777396043807</v>
      </c>
      <c r="BF106" s="258">
        <f t="shared" si="128"/>
        <v>-0.13778094806371011</v>
      </c>
      <c r="BG106" s="258">
        <f t="shared" si="129"/>
        <v>18.618966921470083</v>
      </c>
      <c r="BH106" s="258">
        <f t="shared" si="130"/>
        <v>18.618967646818309</v>
      </c>
      <c r="BI106" s="258">
        <f t="shared" si="131"/>
        <v>18.618971978519408</v>
      </c>
      <c r="BJ106" s="258">
        <f t="shared" si="132"/>
        <v>18.618997846877846</v>
      </c>
      <c r="BK106" s="258">
        <f t="shared" si="133"/>
        <v>18.619152326097797</v>
      </c>
      <c r="BL106" s="258">
        <f t="shared" si="134"/>
        <v>18.620074720112534</v>
      </c>
      <c r="BM106" s="258">
        <f t="shared" si="135"/>
        <v>18.625578222380884</v>
      </c>
      <c r="BN106" s="258">
        <f t="shared" si="136"/>
        <v>18.658278393190631</v>
      </c>
    </row>
    <row r="107" spans="1:66" ht="12.95" customHeight="1" x14ac:dyDescent="0.2">
      <c r="A107" s="169" t="s">
        <v>104</v>
      </c>
      <c r="B107" s="165"/>
      <c r="C107" s="164">
        <v>52399.5141</v>
      </c>
      <c r="D107" s="164">
        <v>2.3E-3</v>
      </c>
      <c r="E107" s="258">
        <f t="shared" si="84"/>
        <v>17502.078258058773</v>
      </c>
      <c r="F107" s="342">
        <f t="shared" si="85"/>
        <v>17502</v>
      </c>
      <c r="G107" s="258">
        <f t="shared" si="99"/>
        <v>2.7793599998403806E-2</v>
      </c>
      <c r="K107" s="258">
        <f>G107</f>
        <v>2.7793599998403806E-2</v>
      </c>
      <c r="P107" s="313">
        <f t="shared" si="119"/>
        <v>4.0965558297440072E-2</v>
      </c>
      <c r="Q107" s="343">
        <f t="shared" si="86"/>
        <v>37381.0141</v>
      </c>
      <c r="R107" s="258">
        <f t="shared" si="100"/>
        <v>1.7350048543155036E-4</v>
      </c>
      <c r="S107" s="263">
        <v>0.5</v>
      </c>
      <c r="Z107" s="258">
        <f t="shared" si="87"/>
        <v>17502</v>
      </c>
      <c r="AA107" s="344">
        <f t="shared" si="88"/>
        <v>2.6913484303807161E-2</v>
      </c>
      <c r="AB107" s="345">
        <f t="shared" si="89"/>
        <v>4.1845673992036717E-2</v>
      </c>
      <c r="AC107" s="345">
        <f t="shared" si="90"/>
        <v>8.8011569459664485E-4</v>
      </c>
      <c r="AD107" s="346">
        <f t="shared" si="91"/>
        <v>3.8730181793766733E-7</v>
      </c>
      <c r="AH107" s="258">
        <f t="shared" si="92"/>
        <v>-1.405207399363291E-2</v>
      </c>
      <c r="AI107" s="258">
        <f t="shared" si="93"/>
        <v>0.83542392876241844</v>
      </c>
      <c r="AJ107" s="258">
        <f t="shared" si="94"/>
        <v>-0.23220248877747884</v>
      </c>
      <c r="AK107" s="258">
        <f t="shared" si="95"/>
        <v>-4.9999596292073949E-2</v>
      </c>
      <c r="AL107" s="258">
        <f t="shared" si="96"/>
        <v>-2.8466455678161902</v>
      </c>
      <c r="AM107" s="258">
        <f t="shared" si="97"/>
        <v>-6.7316480353028192</v>
      </c>
      <c r="AN107" s="274">
        <f t="shared" si="120"/>
        <v>16.057825458945491</v>
      </c>
      <c r="AO107" s="274">
        <f t="shared" si="120"/>
        <v>16.057826665809742</v>
      </c>
      <c r="AP107" s="274">
        <f t="shared" si="120"/>
        <v>16.057819196840498</v>
      </c>
      <c r="AQ107" s="274">
        <f t="shared" si="120"/>
        <v>16.057865420677107</v>
      </c>
      <c r="AR107" s="274">
        <f t="shared" si="120"/>
        <v>16.057579363855186</v>
      </c>
      <c r="AS107" s="274">
        <f t="shared" si="120"/>
        <v>16.05935011045279</v>
      </c>
      <c r="AT107" s="274">
        <f t="shared" si="120"/>
        <v>16.048407029089883</v>
      </c>
      <c r="AU107" s="274">
        <f t="shared" si="98"/>
        <v>16.116783048576796</v>
      </c>
      <c r="AV107" s="274"/>
      <c r="AW107" s="274"/>
      <c r="AX107" s="258">
        <f t="shared" si="121"/>
        <v>-0.14653942790583918</v>
      </c>
      <c r="AY107" s="258">
        <v>37500</v>
      </c>
      <c r="AZ107" s="258">
        <f t="shared" si="122"/>
        <v>-0.14653942790583918</v>
      </c>
      <c r="BA107" s="258">
        <f t="shared" si="123"/>
        <v>-0.19479359095361901</v>
      </c>
      <c r="BB107" s="258">
        <f t="shared" si="124"/>
        <v>4.8254163047779831E-2</v>
      </c>
      <c r="BC107" s="258">
        <f t="shared" si="125"/>
        <v>1.1691966586774047</v>
      </c>
      <c r="BD107" s="258">
        <f t="shared" si="126"/>
        <v>0.6519823295600583</v>
      </c>
      <c r="BE107" s="258">
        <f t="shared" si="127"/>
        <v>-0.18090737160470893</v>
      </c>
      <c r="BF107" s="258">
        <f t="shared" si="128"/>
        <v>-9.0701189261202644E-2</v>
      </c>
      <c r="BG107" s="258">
        <f t="shared" si="129"/>
        <v>18.697377364622163</v>
      </c>
      <c r="BH107" s="258">
        <f t="shared" si="130"/>
        <v>18.697377888480947</v>
      </c>
      <c r="BI107" s="258">
        <f t="shared" si="131"/>
        <v>18.697380969715912</v>
      </c>
      <c r="BJ107" s="258">
        <f t="shared" si="132"/>
        <v>18.697399092908221</v>
      </c>
      <c r="BK107" s="258">
        <f t="shared" si="133"/>
        <v>18.697505688790365</v>
      </c>
      <c r="BL107" s="258">
        <f t="shared" si="134"/>
        <v>18.698132622724696</v>
      </c>
      <c r="BM107" s="258">
        <f t="shared" si="135"/>
        <v>18.701818672446464</v>
      </c>
      <c r="BN107" s="258">
        <f t="shared" si="136"/>
        <v>18.723451624922447</v>
      </c>
    </row>
    <row r="108" spans="1:66" ht="12.95" customHeight="1" x14ac:dyDescent="0.2">
      <c r="A108" s="169" t="s">
        <v>104</v>
      </c>
      <c r="B108" s="165" t="s">
        <v>111</v>
      </c>
      <c r="C108" s="164">
        <v>52399.686900000001</v>
      </c>
      <c r="D108" s="164">
        <v>2.5999999999999999E-3</v>
      </c>
      <c r="E108" s="258">
        <f t="shared" si="84"/>
        <v>17502.56480865159</v>
      </c>
      <c r="F108" s="342">
        <f t="shared" si="85"/>
        <v>17502.5</v>
      </c>
      <c r="G108" s="258">
        <f t="shared" si="99"/>
        <v>2.3016999999526888E-2</v>
      </c>
      <c r="K108" s="258">
        <f>G108</f>
        <v>2.3016999999526888E-2</v>
      </c>
      <c r="P108" s="313">
        <f t="shared" si="119"/>
        <v>4.096267220589693E-2</v>
      </c>
      <c r="Q108" s="343">
        <f t="shared" si="86"/>
        <v>37381.186900000001</v>
      </c>
      <c r="R108" s="258">
        <f t="shared" si="100"/>
        <v>3.220471509384822E-4</v>
      </c>
      <c r="S108" s="263">
        <v>0.5</v>
      </c>
      <c r="Z108" s="258">
        <f t="shared" si="87"/>
        <v>17502.5</v>
      </c>
      <c r="AA108" s="344">
        <f t="shared" si="88"/>
        <v>2.6914788200760754E-2</v>
      </c>
      <c r="AB108" s="345">
        <f t="shared" si="89"/>
        <v>3.7064884004663068E-2</v>
      </c>
      <c r="AC108" s="345">
        <f t="shared" si="90"/>
        <v>-3.8977882012338656E-3</v>
      </c>
      <c r="AD108" s="346">
        <f t="shared" si="91"/>
        <v>7.5963764308389667E-6</v>
      </c>
      <c r="AH108" s="258">
        <f t="shared" si="92"/>
        <v>-1.4047884005136176E-2</v>
      </c>
      <c r="AI108" s="258">
        <f t="shared" si="93"/>
        <v>0.83542630805979945</v>
      </c>
      <c r="AJ108" s="258">
        <f t="shared" si="94"/>
        <v>-0.23215620646204591</v>
      </c>
      <c r="AK108" s="258">
        <f t="shared" si="95"/>
        <v>-5.0007427193766746E-2</v>
      </c>
      <c r="AL108" s="258">
        <f t="shared" si="96"/>
        <v>-2.8465979852105354</v>
      </c>
      <c r="AM108" s="258">
        <f t="shared" si="97"/>
        <v>-6.7305463155290228</v>
      </c>
      <c r="AN108" s="274">
        <f t="shared" si="120"/>
        <v>16.05788156624779</v>
      </c>
      <c r="AO108" s="274">
        <f t="shared" si="120"/>
        <v>16.057882773141937</v>
      </c>
      <c r="AP108" s="274">
        <f t="shared" si="120"/>
        <v>16.057875303834763</v>
      </c>
      <c r="AQ108" s="274">
        <f t="shared" si="120"/>
        <v>16.057921530709237</v>
      </c>
      <c r="AR108" s="274">
        <f t="shared" si="120"/>
        <v>16.057635449233217</v>
      </c>
      <c r="AS108" s="274">
        <f t="shared" si="120"/>
        <v>16.059406384820839</v>
      </c>
      <c r="AT108" s="274">
        <f t="shared" si="120"/>
        <v>16.048461916247131</v>
      </c>
      <c r="AU108" s="274">
        <f t="shared" si="98"/>
        <v>16.116848221808528</v>
      </c>
      <c r="AV108" s="274"/>
      <c r="AW108" s="274"/>
      <c r="AX108" s="258">
        <f t="shared" si="121"/>
        <v>-0.16027610587202082</v>
      </c>
      <c r="AY108" s="258">
        <v>38000</v>
      </c>
      <c r="AZ108" s="258">
        <f t="shared" si="122"/>
        <v>-0.16027610587202082</v>
      </c>
      <c r="BA108" s="258">
        <f t="shared" si="123"/>
        <v>-0.20377193232677149</v>
      </c>
      <c r="BB108" s="258">
        <f t="shared" si="124"/>
        <v>4.3495826454750662E-2</v>
      </c>
      <c r="BC108" s="258">
        <f t="shared" si="125"/>
        <v>1.1713453105308462</v>
      </c>
      <c r="BD108" s="258">
        <f t="shared" si="126"/>
        <v>0.57843313779492578</v>
      </c>
      <c r="BE108" s="258">
        <f t="shared" si="127"/>
        <v>-8.7518030394412458E-2</v>
      </c>
      <c r="BF108" s="258">
        <f t="shared" si="128"/>
        <v>-4.3786967277698985E-2</v>
      </c>
      <c r="BG108" s="258">
        <f t="shared" si="129"/>
        <v>18.77598119876442</v>
      </c>
      <c r="BH108" s="258">
        <f t="shared" si="130"/>
        <v>18.775981465785538</v>
      </c>
      <c r="BI108" s="258">
        <f t="shared" si="131"/>
        <v>18.775983022412468</v>
      </c>
      <c r="BJ108" s="258">
        <f t="shared" si="132"/>
        <v>18.775992096924877</v>
      </c>
      <c r="BK108" s="258">
        <f t="shared" si="133"/>
        <v>18.77604499758198</v>
      </c>
      <c r="BL108" s="258">
        <f t="shared" si="134"/>
        <v>18.77635338245268</v>
      </c>
      <c r="BM108" s="258">
        <f t="shared" si="135"/>
        <v>18.778150977042269</v>
      </c>
      <c r="BN108" s="258">
        <f t="shared" si="136"/>
        <v>18.788624856654259</v>
      </c>
    </row>
    <row r="109" spans="1:66" ht="12.95" customHeight="1" x14ac:dyDescent="0.2">
      <c r="A109" s="164" t="s">
        <v>410</v>
      </c>
      <c r="B109" s="165" t="s">
        <v>111</v>
      </c>
      <c r="C109" s="164">
        <v>52403.421600000001</v>
      </c>
      <c r="D109" s="164" t="s">
        <v>260</v>
      </c>
      <c r="E109" s="258">
        <f t="shared" si="84"/>
        <v>17513.080552279975</v>
      </c>
      <c r="F109" s="342">
        <f t="shared" si="85"/>
        <v>17513</v>
      </c>
      <c r="G109" s="258">
        <f t="shared" si="99"/>
        <v>2.8608399996301159E-2</v>
      </c>
      <c r="J109" s="274">
        <f>G109</f>
        <v>2.8608399996301159E-2</v>
      </c>
      <c r="K109" s="274"/>
      <c r="L109" s="274"/>
      <c r="P109" s="313">
        <f t="shared" si="119"/>
        <v>4.0902029531241599E-2</v>
      </c>
      <c r="Q109" s="343">
        <f t="shared" si="86"/>
        <v>37384.921600000001</v>
      </c>
      <c r="R109" s="258">
        <f t="shared" si="100"/>
        <v>1.5113332714235988E-4</v>
      </c>
      <c r="S109" s="263">
        <v>1</v>
      </c>
      <c r="Z109" s="258">
        <f t="shared" si="87"/>
        <v>17513</v>
      </c>
      <c r="AA109" s="344">
        <f t="shared" si="88"/>
        <v>2.6942148240304695E-2</v>
      </c>
      <c r="AB109" s="345">
        <f t="shared" si="89"/>
        <v>4.2568281287238066E-2</v>
      </c>
      <c r="AC109" s="345">
        <f t="shared" si="90"/>
        <v>1.6662517559964639E-3</v>
      </c>
      <c r="AD109" s="346">
        <f t="shared" si="91"/>
        <v>2.7763949143612996E-6</v>
      </c>
      <c r="AH109" s="258">
        <f t="shared" si="92"/>
        <v>-1.3959881290936903E-2</v>
      </c>
      <c r="AI109" s="258">
        <f t="shared" si="93"/>
        <v>0.83547636251484936</v>
      </c>
      <c r="AJ109" s="258">
        <f t="shared" si="94"/>
        <v>-0.23118409559380615</v>
      </c>
      <c r="AK109" s="258">
        <f t="shared" si="95"/>
        <v>-5.0171860260734155E-2</v>
      </c>
      <c r="AL109" s="258">
        <f t="shared" si="96"/>
        <v>-2.8455986878077213</v>
      </c>
      <c r="AM109" s="258">
        <f t="shared" si="97"/>
        <v>-6.7074899882956407</v>
      </c>
      <c r="AN109" s="274">
        <f t="shared" si="120"/>
        <v>16.059059856553478</v>
      </c>
      <c r="AO109" s="274">
        <f t="shared" si="120"/>
        <v>16.059061064061869</v>
      </c>
      <c r="AP109" s="274">
        <f t="shared" si="120"/>
        <v>16.059053587733242</v>
      </c>
      <c r="AQ109" s="274">
        <f t="shared" si="120"/>
        <v>16.059099878001287</v>
      </c>
      <c r="AR109" s="274">
        <f t="shared" si="120"/>
        <v>16.05881328082997</v>
      </c>
      <c r="AS109" s="274">
        <f t="shared" si="120"/>
        <v>16.060588175680312</v>
      </c>
      <c r="AT109" s="274">
        <f t="shared" si="120"/>
        <v>16.04961461371612</v>
      </c>
      <c r="AU109" s="274">
        <f t="shared" si="98"/>
        <v>16.118216859674895</v>
      </c>
      <c r="AV109" s="274"/>
      <c r="AW109" s="274"/>
      <c r="AX109" s="258">
        <f t="shared" si="121"/>
        <v>-0.17443800910995649</v>
      </c>
      <c r="AY109" s="258">
        <v>38500</v>
      </c>
      <c r="AZ109" s="258">
        <f t="shared" si="122"/>
        <v>-0.17443800910995649</v>
      </c>
      <c r="BA109" s="258">
        <f t="shared" si="123"/>
        <v>-0.21290071633750118</v>
      </c>
      <c r="BB109" s="258">
        <f t="shared" si="124"/>
        <v>3.846270722754469E-2</v>
      </c>
      <c r="BC109" s="258">
        <f t="shared" si="125"/>
        <v>1.1720004175235614</v>
      </c>
      <c r="BD109" s="258">
        <f t="shared" si="126"/>
        <v>0.49964859149122809</v>
      </c>
      <c r="BE109" s="258">
        <f t="shared" si="127"/>
        <v>6.0954873752866222E-3</v>
      </c>
      <c r="BF109" s="258">
        <f t="shared" si="128"/>
        <v>3.0477531242462173E-3</v>
      </c>
      <c r="BG109" s="258">
        <f t="shared" si="129"/>
        <v>18.854679325225515</v>
      </c>
      <c r="BH109" s="258">
        <f t="shared" si="130"/>
        <v>18.854679306331835</v>
      </c>
      <c r="BI109" s="258">
        <f t="shared" si="131"/>
        <v>18.854679196485726</v>
      </c>
      <c r="BJ109" s="258">
        <f t="shared" si="132"/>
        <v>18.854678557850594</v>
      </c>
      <c r="BK109" s="258">
        <f t="shared" si="133"/>
        <v>18.854674844884943</v>
      </c>
      <c r="BL109" s="258">
        <f t="shared" si="134"/>
        <v>18.854653258047158</v>
      </c>
      <c r="BM109" s="258">
        <f t="shared" si="135"/>
        <v>18.854527754221859</v>
      </c>
      <c r="BN109" s="258">
        <f t="shared" si="136"/>
        <v>18.853798088386075</v>
      </c>
    </row>
    <row r="110" spans="1:66" ht="12.95" customHeight="1" x14ac:dyDescent="0.2">
      <c r="A110" s="164" t="s">
        <v>410</v>
      </c>
      <c r="B110" s="165" t="s">
        <v>111</v>
      </c>
      <c r="C110" s="164">
        <v>52410.3488</v>
      </c>
      <c r="D110" s="164" t="s">
        <v>260</v>
      </c>
      <c r="E110" s="258">
        <f t="shared" si="84"/>
        <v>17532.585374424329</v>
      </c>
      <c r="F110" s="342">
        <f t="shared" si="85"/>
        <v>17532.5</v>
      </c>
      <c r="G110" s="258">
        <f t="shared" si="99"/>
        <v>3.032099999836646E-2</v>
      </c>
      <c r="J110" s="274">
        <f>G110</f>
        <v>3.032099999836646E-2</v>
      </c>
      <c r="K110" s="274"/>
      <c r="L110" s="274"/>
      <c r="P110" s="313">
        <f t="shared" si="119"/>
        <v>4.0789231403281445E-2</v>
      </c>
      <c r="Q110" s="343">
        <f t="shared" si="86"/>
        <v>37391.8488</v>
      </c>
      <c r="R110" s="258">
        <f t="shared" si="100"/>
        <v>1.0958386874684836E-4</v>
      </c>
      <c r="S110" s="263">
        <v>1</v>
      </c>
      <c r="Z110" s="258">
        <f t="shared" si="87"/>
        <v>17532.5</v>
      </c>
      <c r="AA110" s="344">
        <f t="shared" si="88"/>
        <v>2.6992849085694937E-2</v>
      </c>
      <c r="AB110" s="345">
        <f t="shared" si="89"/>
        <v>4.4117382315952969E-2</v>
      </c>
      <c r="AC110" s="345">
        <f t="shared" si="90"/>
        <v>3.3281509126715236E-3</v>
      </c>
      <c r="AD110" s="346">
        <f t="shared" si="91"/>
        <v>1.1076588497516296E-5</v>
      </c>
      <c r="AH110" s="258">
        <f t="shared" si="92"/>
        <v>-1.3796382317586507E-2</v>
      </c>
      <c r="AI110" s="258">
        <f t="shared" si="93"/>
        <v>0.83556977270840194</v>
      </c>
      <c r="AJ110" s="258">
        <f t="shared" si="94"/>
        <v>-0.22937782502813894</v>
      </c>
      <c r="AK110" s="258">
        <f t="shared" si="95"/>
        <v>-5.0477155290302431E-2</v>
      </c>
      <c r="AL110" s="258">
        <f t="shared" si="96"/>
        <v>-2.8437425312179681</v>
      </c>
      <c r="AM110" s="258">
        <f t="shared" si="97"/>
        <v>-6.6650713231481316</v>
      </c>
      <c r="AN110" s="274">
        <f t="shared" si="120"/>
        <v>16.061248297782278</v>
      </c>
      <c r="AO110" s="274">
        <f t="shared" si="120"/>
        <v>16.061249506362966</v>
      </c>
      <c r="AP110" s="274">
        <f t="shared" si="120"/>
        <v>16.061242017374393</v>
      </c>
      <c r="AQ110" s="274">
        <f t="shared" si="120"/>
        <v>16.061288423338663</v>
      </c>
      <c r="AR110" s="274">
        <f t="shared" si="120"/>
        <v>16.061000878795817</v>
      </c>
      <c r="AS110" s="274">
        <f t="shared" si="120"/>
        <v>16.062783078212643</v>
      </c>
      <c r="AT110" s="274">
        <f t="shared" si="120"/>
        <v>16.051755678821522</v>
      </c>
      <c r="AU110" s="274">
        <f t="shared" si="98"/>
        <v>16.12075861571244</v>
      </c>
      <c r="AV110" s="274"/>
      <c r="AW110" s="274"/>
      <c r="AX110" s="258">
        <f t="shared" si="121"/>
        <v>-0.18898799682320688</v>
      </c>
      <c r="AY110" s="258">
        <v>39000</v>
      </c>
      <c r="AZ110" s="258">
        <f t="shared" si="122"/>
        <v>-0.18898799682320688</v>
      </c>
      <c r="BA110" s="258">
        <f t="shared" si="123"/>
        <v>-0.22217994298580804</v>
      </c>
      <c r="BB110" s="258">
        <f t="shared" si="124"/>
        <v>3.3191946162601162E-2</v>
      </c>
      <c r="BC110" s="258">
        <f t="shared" si="125"/>
        <v>1.1711495690176874</v>
      </c>
      <c r="BD110" s="258">
        <f t="shared" si="126"/>
        <v>0.41650281277042256</v>
      </c>
      <c r="BE110" s="258">
        <f t="shared" si="127"/>
        <v>9.9693345683620913E-2</v>
      </c>
      <c r="BF110" s="258">
        <f t="shared" si="128"/>
        <v>4.9887998437858218E-2</v>
      </c>
      <c r="BG110" s="258">
        <f t="shared" si="129"/>
        <v>18.933370868733828</v>
      </c>
      <c r="BH110" s="258">
        <f t="shared" si="130"/>
        <v>18.933370566001159</v>
      </c>
      <c r="BI110" s="258">
        <f t="shared" si="131"/>
        <v>18.93336879976442</v>
      </c>
      <c r="BJ110" s="258">
        <f t="shared" si="132"/>
        <v>18.933358494994057</v>
      </c>
      <c r="BK110" s="258">
        <f t="shared" si="133"/>
        <v>18.933298373960511</v>
      </c>
      <c r="BL110" s="258">
        <f t="shared" si="134"/>
        <v>18.932947616370576</v>
      </c>
      <c r="BM110" s="258">
        <f t="shared" si="135"/>
        <v>18.930901433206106</v>
      </c>
      <c r="BN110" s="258">
        <f t="shared" si="136"/>
        <v>18.91897132011789</v>
      </c>
    </row>
    <row r="111" spans="1:66" ht="12.95" customHeight="1" x14ac:dyDescent="0.2">
      <c r="A111" s="169" t="s">
        <v>116</v>
      </c>
      <c r="B111" s="165" t="s">
        <v>110</v>
      </c>
      <c r="C111" s="164">
        <v>52462.3796</v>
      </c>
      <c r="D111" s="164">
        <v>5.9999999999999995E-4</v>
      </c>
      <c r="E111" s="258">
        <f t="shared" si="84"/>
        <v>17679.087785214942</v>
      </c>
      <c r="F111" s="342">
        <f t="shared" si="85"/>
        <v>17679</v>
      </c>
      <c r="G111" s="258">
        <f t="shared" si="99"/>
        <v>3.1177199998637661E-2</v>
      </c>
      <c r="K111" s="258">
        <f>G111</f>
        <v>3.1177199998637661E-2</v>
      </c>
      <c r="P111" s="313">
        <f t="shared" si="119"/>
        <v>3.9934482084728135E-2</v>
      </c>
      <c r="Q111" s="343">
        <f t="shared" si="86"/>
        <v>37443.8796</v>
      </c>
      <c r="R111" s="258">
        <f t="shared" si="100"/>
        <v>7.6689989535361105E-5</v>
      </c>
      <c r="S111" s="263">
        <v>1</v>
      </c>
      <c r="Z111" s="258">
        <f t="shared" si="87"/>
        <v>17679</v>
      </c>
      <c r="AA111" s="344">
        <f t="shared" si="88"/>
        <v>2.7369092928794431E-2</v>
      </c>
      <c r="AB111" s="345">
        <f t="shared" si="89"/>
        <v>4.3742589154571368E-2</v>
      </c>
      <c r="AC111" s="345">
        <f t="shared" si="90"/>
        <v>3.80810706984323E-3</v>
      </c>
      <c r="AD111" s="346">
        <f t="shared" si="91"/>
        <v>1.4501679455389991E-5</v>
      </c>
      <c r="AH111" s="258">
        <f t="shared" si="92"/>
        <v>-1.2565389155933703E-2</v>
      </c>
      <c r="AI111" s="258">
        <f t="shared" si="93"/>
        <v>0.83629035215940373</v>
      </c>
      <c r="AJ111" s="258">
        <f t="shared" si="94"/>
        <v>-0.21576961837137193</v>
      </c>
      <c r="AK111" s="258">
        <f t="shared" si="95"/>
        <v>-5.2767357876587505E-2</v>
      </c>
      <c r="AL111" s="258">
        <f t="shared" si="96"/>
        <v>-2.8297840606103022</v>
      </c>
      <c r="AM111" s="258">
        <f t="shared" si="97"/>
        <v>-6.362138910453992</v>
      </c>
      <c r="AN111" s="274">
        <f t="shared" ref="AN111:AT120" si="137">$AU111+$AB$7*SIN(AO111)</f>
        <v>16.077697619682148</v>
      </c>
      <c r="AO111" s="274">
        <f t="shared" si="137"/>
        <v>16.077698833499106</v>
      </c>
      <c r="AP111" s="274">
        <f t="shared" si="137"/>
        <v>16.077691265134494</v>
      </c>
      <c r="AQ111" s="274">
        <f t="shared" si="137"/>
        <v>16.077738455596215</v>
      </c>
      <c r="AR111" s="274">
        <f t="shared" si="137"/>
        <v>16.077444226497754</v>
      </c>
      <c r="AS111" s="274">
        <f t="shared" si="137"/>
        <v>16.079279272064372</v>
      </c>
      <c r="AT111" s="274">
        <f t="shared" si="137"/>
        <v>16.067855551366488</v>
      </c>
      <c r="AU111" s="274">
        <f t="shared" si="98"/>
        <v>16.139854372609861</v>
      </c>
      <c r="AV111" s="274"/>
      <c r="AW111" s="274"/>
      <c r="AX111" s="258">
        <f t="shared" si="121"/>
        <v>-0.20388626350516292</v>
      </c>
      <c r="AY111" s="258">
        <v>39500</v>
      </c>
      <c r="AZ111" s="258">
        <f t="shared" si="122"/>
        <v>-0.20388626350516292</v>
      </c>
      <c r="BA111" s="258">
        <f t="shared" si="123"/>
        <v>-0.23160961227169211</v>
      </c>
      <c r="BB111" s="258">
        <f t="shared" si="124"/>
        <v>2.7723348766529193E-2</v>
      </c>
      <c r="BC111" s="258">
        <f t="shared" si="125"/>
        <v>1.168808873234545</v>
      </c>
      <c r="BD111" s="258">
        <f t="shared" si="126"/>
        <v>0.32995176125299097</v>
      </c>
      <c r="BE111" s="258">
        <f t="shared" si="127"/>
        <v>0.19303606467699067</v>
      </c>
      <c r="BF111" s="258">
        <f t="shared" si="128"/>
        <v>9.6818865374739507E-2</v>
      </c>
      <c r="BG111" s="258">
        <f t="shared" si="129"/>
        <v>19.011955078593232</v>
      </c>
      <c r="BH111" s="258">
        <f t="shared" si="130"/>
        <v>19.01195452489906</v>
      </c>
      <c r="BI111" s="258">
        <f t="shared" si="131"/>
        <v>19.011951262894925</v>
      </c>
      <c r="BJ111" s="258">
        <f t="shared" si="132"/>
        <v>19.011932045334099</v>
      </c>
      <c r="BK111" s="258">
        <f t="shared" si="133"/>
        <v>19.011818829463323</v>
      </c>
      <c r="BL111" s="258">
        <f t="shared" si="134"/>
        <v>19.011151886557684</v>
      </c>
      <c r="BM111" s="258">
        <f t="shared" si="135"/>
        <v>19.00722445637097</v>
      </c>
      <c r="BN111" s="258">
        <f t="shared" si="136"/>
        <v>18.984144551849703</v>
      </c>
    </row>
    <row r="112" spans="1:66" ht="12.95" customHeight="1" x14ac:dyDescent="0.2">
      <c r="A112" s="164" t="s">
        <v>410</v>
      </c>
      <c r="B112" s="165" t="s">
        <v>111</v>
      </c>
      <c r="C112" s="164">
        <v>52725.547500000001</v>
      </c>
      <c r="D112" s="164" t="s">
        <v>260</v>
      </c>
      <c r="E112" s="258">
        <f t="shared" si="84"/>
        <v>18420.086036110613</v>
      </c>
      <c r="F112" s="342">
        <f t="shared" si="85"/>
        <v>18420</v>
      </c>
      <c r="G112" s="258">
        <f t="shared" si="99"/>
        <v>3.0555999997886829E-2</v>
      </c>
      <c r="J112" s="274">
        <f>G112</f>
        <v>3.0555999997886829E-2</v>
      </c>
      <c r="K112" s="274"/>
      <c r="L112" s="274"/>
      <c r="P112" s="313">
        <f t="shared" si="119"/>
        <v>3.5413269087947133E-2</v>
      </c>
      <c r="Q112" s="343">
        <f t="shared" si="86"/>
        <v>37707.047500000001</v>
      </c>
      <c r="R112" s="258">
        <f t="shared" si="100"/>
        <v>2.3593063013255251E-5</v>
      </c>
      <c r="S112" s="263">
        <v>1</v>
      </c>
      <c r="Z112" s="258">
        <f t="shared" si="87"/>
        <v>18420</v>
      </c>
      <c r="AA112" s="344">
        <f t="shared" si="88"/>
        <v>2.9137284788016197E-2</v>
      </c>
      <c r="AB112" s="345">
        <f t="shared" si="89"/>
        <v>3.6831984297817762E-2</v>
      </c>
      <c r="AC112" s="345">
        <f t="shared" si="90"/>
        <v>1.4187152098706322E-3</v>
      </c>
      <c r="AD112" s="346">
        <f t="shared" si="91"/>
        <v>2.0127528467182719E-6</v>
      </c>
      <c r="AH112" s="258">
        <f t="shared" si="92"/>
        <v>-6.2759842999309352E-3</v>
      </c>
      <c r="AI112" s="258">
        <f t="shared" si="93"/>
        <v>0.84044635226918374</v>
      </c>
      <c r="AJ112" s="258">
        <f t="shared" si="94"/>
        <v>-0.1459534877046583</v>
      </c>
      <c r="AK112" s="258">
        <f t="shared" si="95"/>
        <v>-6.4248551338987381E-2</v>
      </c>
      <c r="AL112" s="258">
        <f t="shared" si="96"/>
        <v>-2.7587808275368051</v>
      </c>
      <c r="AM112" s="258">
        <f t="shared" si="97"/>
        <v>-5.1605406461127812</v>
      </c>
      <c r="AN112" s="274">
        <f t="shared" si="137"/>
        <v>16.16113449481043</v>
      </c>
      <c r="AO112" s="274">
        <f t="shared" si="137"/>
        <v>16.1611356638488</v>
      </c>
      <c r="AP112" s="274">
        <f t="shared" si="137"/>
        <v>16.161128104220847</v>
      </c>
      <c r="AQ112" s="274">
        <f t="shared" si="137"/>
        <v>16.161176989314114</v>
      </c>
      <c r="AR112" s="274">
        <f t="shared" si="137"/>
        <v>16.160860889513025</v>
      </c>
      <c r="AS112" s="274">
        <f t="shared" si="137"/>
        <v>16.162905709214616</v>
      </c>
      <c r="AT112" s="274">
        <f t="shared" si="137"/>
        <v>16.149713540004747</v>
      </c>
      <c r="AU112" s="274">
        <f t="shared" si="98"/>
        <v>16.236441102036409</v>
      </c>
      <c r="AV112" s="274"/>
      <c r="AW112" s="274"/>
    </row>
    <row r="113" spans="1:50" ht="12.95" customHeight="1" x14ac:dyDescent="0.2">
      <c r="A113" s="164" t="s">
        <v>410</v>
      </c>
      <c r="B113" s="165" t="s">
        <v>111</v>
      </c>
      <c r="C113" s="164">
        <v>52739.394699999997</v>
      </c>
      <c r="D113" s="164" t="s">
        <v>260</v>
      </c>
      <c r="E113" s="258">
        <f t="shared" si="84"/>
        <v>18459.075407457953</v>
      </c>
      <c r="F113" s="342">
        <f t="shared" si="85"/>
        <v>18459</v>
      </c>
      <c r="G113" s="258">
        <f t="shared" si="99"/>
        <v>2.6781199994729832E-2</v>
      </c>
      <c r="J113" s="274">
        <f>G113</f>
        <v>2.6781199994729832E-2</v>
      </c>
      <c r="K113" s="274"/>
      <c r="L113" s="274"/>
      <c r="P113" s="313">
        <f t="shared" si="119"/>
        <v>3.5166157579098981E-2</v>
      </c>
      <c r="Q113" s="343">
        <f t="shared" si="86"/>
        <v>37720.894699999997</v>
      </c>
      <c r="R113" s="258">
        <f t="shared" si="100"/>
        <v>7.0307513691669716E-5</v>
      </c>
      <c r="S113" s="263">
        <v>1</v>
      </c>
      <c r="Z113" s="258">
        <f t="shared" si="87"/>
        <v>18459</v>
      </c>
      <c r="AA113" s="344">
        <f t="shared" si="88"/>
        <v>2.9223689915317687E-2</v>
      </c>
      <c r="AB113" s="345">
        <f t="shared" si="89"/>
        <v>3.2723667658511126E-2</v>
      </c>
      <c r="AC113" s="345">
        <f t="shared" si="90"/>
        <v>-2.442489920587855E-3</v>
      </c>
      <c r="AD113" s="346">
        <f t="shared" si="91"/>
        <v>5.9657570121732666E-6</v>
      </c>
      <c r="AH113" s="258">
        <f t="shared" si="92"/>
        <v>-5.9424676637812937E-3</v>
      </c>
      <c r="AI113" s="258">
        <f t="shared" si="93"/>
        <v>0.84068887739227571</v>
      </c>
      <c r="AJ113" s="258">
        <f t="shared" si="94"/>
        <v>-0.14223542621553054</v>
      </c>
      <c r="AK113" s="258">
        <f t="shared" si="95"/>
        <v>-6.4847583353850144E-2</v>
      </c>
      <c r="AL113" s="258">
        <f t="shared" si="96"/>
        <v>-2.7550235525671707</v>
      </c>
      <c r="AM113" s="258">
        <f t="shared" si="97"/>
        <v>-5.109130030455411</v>
      </c>
      <c r="AN113" s="274">
        <f t="shared" si="137"/>
        <v>16.165537803392926</v>
      </c>
      <c r="AO113" s="274">
        <f t="shared" si="137"/>
        <v>16.165538967078881</v>
      </c>
      <c r="AP113" s="274">
        <f t="shared" si="137"/>
        <v>16.16553142581893</v>
      </c>
      <c r="AQ113" s="274">
        <f t="shared" si="137"/>
        <v>16.165580297406873</v>
      </c>
      <c r="AR113" s="274">
        <f t="shared" si="137"/>
        <v>16.165263603026943</v>
      </c>
      <c r="AS113" s="274">
        <f t="shared" si="137"/>
        <v>16.167316703297342</v>
      </c>
      <c r="AT113" s="274">
        <f t="shared" si="137"/>
        <v>16.154043080618315</v>
      </c>
      <c r="AU113" s="274">
        <f t="shared" si="98"/>
        <v>16.241524614111491</v>
      </c>
      <c r="AV113" s="274"/>
      <c r="AW113" s="274"/>
    </row>
    <row r="114" spans="1:50" ht="12.95" customHeight="1" x14ac:dyDescent="0.2">
      <c r="A114" s="164" t="s">
        <v>410</v>
      </c>
      <c r="B114" s="165" t="s">
        <v>111</v>
      </c>
      <c r="C114" s="164">
        <v>52760.353499999997</v>
      </c>
      <c r="D114" s="164" t="s">
        <v>260</v>
      </c>
      <c r="E114" s="258">
        <f t="shared" si="84"/>
        <v>18518.088813503571</v>
      </c>
      <c r="F114" s="342">
        <f t="shared" si="85"/>
        <v>18518</v>
      </c>
      <c r="G114" s="258">
        <f t="shared" si="99"/>
        <v>3.1542400000034831E-2</v>
      </c>
      <c r="J114" s="274">
        <f>G114</f>
        <v>3.1542400000034831E-2</v>
      </c>
      <c r="K114" s="274"/>
      <c r="L114" s="274"/>
      <c r="P114" s="313">
        <f t="shared" si="119"/>
        <v>3.4790582500898545E-2</v>
      </c>
      <c r="Q114" s="343">
        <f t="shared" si="86"/>
        <v>37741.853499999997</v>
      </c>
      <c r="R114" s="258">
        <f t="shared" si="100"/>
        <v>1.055068955891725E-5</v>
      </c>
      <c r="S114" s="263">
        <v>1</v>
      </c>
      <c r="Z114" s="258">
        <f t="shared" si="87"/>
        <v>18518</v>
      </c>
      <c r="AA114" s="344">
        <f t="shared" si="88"/>
        <v>2.9353066786206874E-2</v>
      </c>
      <c r="AB114" s="345">
        <f t="shared" si="89"/>
        <v>3.6979915714726502E-2</v>
      </c>
      <c r="AC114" s="345">
        <f t="shared" si="90"/>
        <v>2.189333213827957E-3</v>
      </c>
      <c r="AD114" s="346">
        <f t="shared" si="91"/>
        <v>4.7931799211702507E-6</v>
      </c>
      <c r="AH114" s="258">
        <f t="shared" si="92"/>
        <v>-5.4375157146916717E-3</v>
      </c>
      <c r="AI114" s="258">
        <f t="shared" si="93"/>
        <v>0.84106032081656523</v>
      </c>
      <c r="AJ114" s="258">
        <f t="shared" si="94"/>
        <v>-0.13660275675884809</v>
      </c>
      <c r="AK114" s="258">
        <f t="shared" si="95"/>
        <v>-6.5752727961923774E-2</v>
      </c>
      <c r="AL114" s="258">
        <f t="shared" si="96"/>
        <v>-2.749335320754978</v>
      </c>
      <c r="AM114" s="258">
        <f t="shared" si="97"/>
        <v>-5.0331492296862557</v>
      </c>
      <c r="AN114" s="274">
        <f t="shared" si="137"/>
        <v>16.172201649790999</v>
      </c>
      <c r="AO114" s="274">
        <f t="shared" si="137"/>
        <v>16.17220280487242</v>
      </c>
      <c r="AP114" s="274">
        <f t="shared" si="137"/>
        <v>16.172195294562655</v>
      </c>
      <c r="AQ114" s="274">
        <f t="shared" si="137"/>
        <v>16.172244126909266</v>
      </c>
      <c r="AR114" s="274">
        <f t="shared" si="137"/>
        <v>16.171926638311785</v>
      </c>
      <c r="AS114" s="274">
        <f t="shared" si="137"/>
        <v>16.173991728015551</v>
      </c>
      <c r="AT114" s="274">
        <f t="shared" si="137"/>
        <v>16.160597201750846</v>
      </c>
      <c r="AU114" s="274">
        <f t="shared" si="98"/>
        <v>16.249215055455842</v>
      </c>
      <c r="AV114" s="274"/>
      <c r="AW114" s="274"/>
      <c r="AX114" s="274"/>
    </row>
    <row r="115" spans="1:50" ht="12.95" customHeight="1" x14ac:dyDescent="0.2">
      <c r="A115" s="164" t="s">
        <v>410</v>
      </c>
      <c r="B115" s="165" t="s">
        <v>111</v>
      </c>
      <c r="C115" s="164">
        <v>52760.528100000003</v>
      </c>
      <c r="D115" s="164" t="s">
        <v>260</v>
      </c>
      <c r="E115" s="258">
        <f t="shared" si="84"/>
        <v>18518.580432331742</v>
      </c>
      <c r="F115" s="342">
        <f t="shared" si="85"/>
        <v>18518.5</v>
      </c>
      <c r="G115" s="258">
        <f t="shared" si="99"/>
        <v>2.8565799999341834E-2</v>
      </c>
      <c r="J115" s="274">
        <f>G115</f>
        <v>2.8565799999341834E-2</v>
      </c>
      <c r="K115" s="274"/>
      <c r="L115" s="274"/>
      <c r="P115" s="313">
        <f t="shared" si="119"/>
        <v>3.478739070991585E-2</v>
      </c>
      <c r="Q115" s="343">
        <f t="shared" si="86"/>
        <v>37742.028100000003</v>
      </c>
      <c r="R115" s="258">
        <f t="shared" si="100"/>
        <v>3.8708190969900879E-5</v>
      </c>
      <c r="S115" s="263">
        <v>1</v>
      </c>
      <c r="Z115" s="258">
        <f t="shared" si="87"/>
        <v>18518.5</v>
      </c>
      <c r="AA115" s="344">
        <f t="shared" si="88"/>
        <v>2.935415626832653E-2</v>
      </c>
      <c r="AB115" s="345">
        <f t="shared" si="89"/>
        <v>3.399903444093115E-2</v>
      </c>
      <c r="AC115" s="345">
        <f t="shared" si="90"/>
        <v>-7.883562689846961E-4</v>
      </c>
      <c r="AD115" s="346">
        <f t="shared" si="91"/>
        <v>6.2150560684747055E-7</v>
      </c>
      <c r="AH115" s="258">
        <f t="shared" si="92"/>
        <v>-5.4332344415893193E-3</v>
      </c>
      <c r="AI115" s="258">
        <f t="shared" si="93"/>
        <v>0.84106349205060527</v>
      </c>
      <c r="AJ115" s="258">
        <f t="shared" si="94"/>
        <v>-0.13655498179896719</v>
      </c>
      <c r="AK115" s="258">
        <f t="shared" si="95"/>
        <v>-6.5760393050984051E-2</v>
      </c>
      <c r="AL115" s="258">
        <f t="shared" si="96"/>
        <v>-2.7492870938706182</v>
      </c>
      <c r="AM115" s="258">
        <f t="shared" si="97"/>
        <v>-5.0325143373262469</v>
      </c>
      <c r="AN115" s="274">
        <f t="shared" si="137"/>
        <v>16.172258135676145</v>
      </c>
      <c r="AO115" s="274">
        <f t="shared" si="137"/>
        <v>16.172259290682081</v>
      </c>
      <c r="AP115" s="274">
        <f t="shared" si="137"/>
        <v>16.172251780650704</v>
      </c>
      <c r="AQ115" s="274">
        <f t="shared" si="137"/>
        <v>16.172300612568549</v>
      </c>
      <c r="AR115" s="274">
        <f t="shared" si="137"/>
        <v>16.171983117781135</v>
      </c>
      <c r="AS115" s="274">
        <f t="shared" si="137"/>
        <v>16.174048306318639</v>
      </c>
      <c r="AT115" s="274">
        <f t="shared" si="137"/>
        <v>16.16065276745179</v>
      </c>
      <c r="AU115" s="274">
        <f t="shared" si="98"/>
        <v>16.249280228687574</v>
      </c>
      <c r="AV115" s="274"/>
      <c r="AW115" s="274"/>
      <c r="AX115" s="274"/>
    </row>
    <row r="116" spans="1:50" ht="12.95" customHeight="1" x14ac:dyDescent="0.2">
      <c r="A116" s="164" t="s">
        <v>421</v>
      </c>
      <c r="B116" s="165" t="s">
        <v>111</v>
      </c>
      <c r="C116" s="164">
        <v>53071.289400000001</v>
      </c>
      <c r="D116" s="164" t="s">
        <v>342</v>
      </c>
      <c r="E116" s="258">
        <f t="shared" si="84"/>
        <v>19393.586767625915</v>
      </c>
      <c r="F116" s="342">
        <f t="shared" si="85"/>
        <v>19393.5</v>
      </c>
      <c r="G116" s="258">
        <f t="shared" si="99"/>
        <v>3.0815800004347693E-2</v>
      </c>
      <c r="K116" s="274"/>
      <c r="L116" s="274"/>
      <c r="P116" s="313">
        <f t="shared" si="119"/>
        <v>2.8971259564088872E-2</v>
      </c>
      <c r="Q116" s="343">
        <f t="shared" si="86"/>
        <v>38052.789400000001</v>
      </c>
      <c r="R116" s="258">
        <f t="shared" si="100"/>
        <v>3.4023294357502058E-6</v>
      </c>
      <c r="S116" s="263">
        <v>1</v>
      </c>
      <c r="Z116" s="258">
        <f t="shared" si="87"/>
        <v>19393.5</v>
      </c>
      <c r="AA116" s="344">
        <f t="shared" si="88"/>
        <v>3.1071186530773679E-2</v>
      </c>
      <c r="AB116" s="345">
        <f t="shared" si="89"/>
        <v>2.8715873037662886E-2</v>
      </c>
      <c r="AC116" s="345">
        <f t="shared" si="90"/>
        <v>-2.5538652642598594E-4</v>
      </c>
      <c r="AD116" s="346">
        <f t="shared" si="91"/>
        <v>6.5222277879930819E-8</v>
      </c>
      <c r="AH116" s="258">
        <f t="shared" si="92"/>
        <v>2.0999269666848058E-3</v>
      </c>
      <c r="AI116" s="258">
        <f t="shared" si="93"/>
        <v>0.84721991170596</v>
      </c>
      <c r="AJ116" s="258">
        <f t="shared" si="94"/>
        <v>-5.196333521729226E-2</v>
      </c>
      <c r="AK116" s="258">
        <f t="shared" si="95"/>
        <v>-7.9015741939396089E-2</v>
      </c>
      <c r="AL116" s="258">
        <f t="shared" si="96"/>
        <v>-2.6642908635109936</v>
      </c>
      <c r="AM116" s="258">
        <f t="shared" si="97"/>
        <v>-4.1103670386470128</v>
      </c>
      <c r="AN116" s="274">
        <f t="shared" si="137"/>
        <v>16.271458494738635</v>
      </c>
      <c r="AO116" s="274">
        <f t="shared" si="137"/>
        <v>16.271459462700292</v>
      </c>
      <c r="AP116" s="274">
        <f t="shared" si="137"/>
        <v>16.27145280596751</v>
      </c>
      <c r="AQ116" s="274">
        <f t="shared" si="137"/>
        <v>16.271498585300527</v>
      </c>
      <c r="AR116" s="274">
        <f t="shared" si="137"/>
        <v>16.2711837808281</v>
      </c>
      <c r="AS116" s="274">
        <f t="shared" si="137"/>
        <v>16.273349821432756</v>
      </c>
      <c r="AT116" s="274">
        <f t="shared" si="137"/>
        <v>16.258505314216812</v>
      </c>
      <c r="AU116" s="274">
        <f t="shared" si="98"/>
        <v>16.363333384218251</v>
      </c>
      <c r="AV116" s="274"/>
      <c r="AW116" s="274"/>
      <c r="AX116" s="274"/>
    </row>
    <row r="117" spans="1:50" ht="12.95" customHeight="1" x14ac:dyDescent="0.2">
      <c r="A117" s="164" t="s">
        <v>259</v>
      </c>
      <c r="B117" s="165" t="s">
        <v>111</v>
      </c>
      <c r="C117" s="164">
        <v>53087.803200000002</v>
      </c>
      <c r="D117" s="164">
        <v>2.9999999999999997E-4</v>
      </c>
      <c r="E117" s="258">
        <f t="shared" ref="E117:E148" si="138">+(C117-C$7)/C$8</f>
        <v>19440.084448063542</v>
      </c>
      <c r="F117" s="342">
        <f t="shared" ref="F117:F148" si="139">ROUND(2*E117,0)/2</f>
        <v>19440</v>
      </c>
      <c r="G117" s="258">
        <f t="shared" si="99"/>
        <v>2.9992000003403518E-2</v>
      </c>
      <c r="K117" s="258">
        <f>G117</f>
        <v>2.9992000003403518E-2</v>
      </c>
      <c r="P117" s="313">
        <f t="shared" si="119"/>
        <v>2.8649280878663003E-2</v>
      </c>
      <c r="Q117" s="343">
        <f t="shared" ref="Q117:Q148" si="140">+C117-15018.5</f>
        <v>38069.303200000002</v>
      </c>
      <c r="R117" s="258">
        <f t="shared" si="100"/>
        <v>1.8028946479439366E-6</v>
      </c>
      <c r="S117" s="263">
        <v>1</v>
      </c>
      <c r="Z117" s="258">
        <f t="shared" ref="Z117:Z148" si="141">F117</f>
        <v>19440</v>
      </c>
      <c r="AA117" s="344">
        <f t="shared" ref="AA117:AA148" si="142">AB$3+AB$4*Z117+AB$5*Z117^2+AH117</f>
        <v>3.1151212189742147E-2</v>
      </c>
      <c r="AB117" s="345">
        <f t="shared" ref="AB117:AB148" si="143">+G117-AH117</f>
        <v>2.7490068692324374E-2</v>
      </c>
      <c r="AC117" s="345">
        <f t="shared" ref="AC117:AC148" si="144">+G117-AA117</f>
        <v>-1.1592121863386283E-3</v>
      </c>
      <c r="AD117" s="346">
        <f t="shared" ref="AD117:AD148" si="145">S117*AC117^2</f>
        <v>1.3437728929559826E-6</v>
      </c>
      <c r="AH117" s="258">
        <f t="shared" ref="AH117:AH148" si="146">$AB$6*($AB$11/AI117*AJ117+$AB$12)</f>
        <v>2.5019313110791453E-3</v>
      </c>
      <c r="AI117" s="258">
        <f t="shared" ref="AI117:AI148" si="147">1+$AB$7*COS(AL117)</f>
        <v>0.84758124921910027</v>
      </c>
      <c r="AJ117" s="258">
        <f t="shared" ref="AJ117:AJ148" si="148">SIN(AL117+RADIANS($AB$9))</f>
        <v>-4.7416006889955897E-2</v>
      </c>
      <c r="AK117" s="258">
        <f t="shared" ref="AK117:AK148" si="149">$AB$7*SIN(AL117)</f>
        <v>-7.9710521662813699E-2</v>
      </c>
      <c r="AL117" s="258">
        <f t="shared" ref="AL117:AL148" si="150">2*ATAN(AM117)</f>
        <v>-2.6597379069838647</v>
      </c>
      <c r="AM117" s="258">
        <f t="shared" ref="AM117:AM148" si="151">TAN(AN117/2)*SQRT((1+$AB$7)/(1-$AB$7))</f>
        <v>-4.0700067810513403</v>
      </c>
      <c r="AN117" s="274">
        <f t="shared" si="137"/>
        <v>16.27675127159144</v>
      </c>
      <c r="AO117" s="274">
        <f t="shared" si="137"/>
        <v>16.27675222719305</v>
      </c>
      <c r="AP117" s="274">
        <f t="shared" si="137"/>
        <v>16.276745633318068</v>
      </c>
      <c r="AQ117" s="274">
        <f t="shared" si="137"/>
        <v>16.276791133165982</v>
      </c>
      <c r="AR117" s="274">
        <f t="shared" si="137"/>
        <v>16.276477196584683</v>
      </c>
      <c r="AS117" s="274">
        <f t="shared" si="137"/>
        <v>16.278644558632724</v>
      </c>
      <c r="AT117" s="274">
        <f t="shared" si="137"/>
        <v>16.263741811899553</v>
      </c>
      <c r="AU117" s="274">
        <f t="shared" ref="AU117:AU148" si="152">RADIANS($AB$9)+$AB$18*(F117-AB$15)</f>
        <v>16.36939449476931</v>
      </c>
      <c r="AV117" s="274"/>
      <c r="AW117" s="274"/>
      <c r="AX117" s="274"/>
    </row>
    <row r="118" spans="1:50" ht="12.95" customHeight="1" x14ac:dyDescent="0.2">
      <c r="A118" s="164" t="s">
        <v>118</v>
      </c>
      <c r="B118" s="167" t="s">
        <v>110</v>
      </c>
      <c r="C118" s="168">
        <v>53100.590199999999</v>
      </c>
      <c r="D118" s="168">
        <v>5.0000000000000001E-4</v>
      </c>
      <c r="E118" s="258">
        <f t="shared" si="138"/>
        <v>19476.088628794554</v>
      </c>
      <c r="F118" s="342">
        <f t="shared" si="139"/>
        <v>19476</v>
      </c>
      <c r="G118" s="258">
        <f t="shared" si="99"/>
        <v>3.1476799995289184E-2</v>
      </c>
      <c r="J118" s="258">
        <f>G118</f>
        <v>3.1476799995289184E-2</v>
      </c>
      <c r="P118" s="313">
        <f t="shared" si="119"/>
        <v>2.8399113428420955E-2</v>
      </c>
      <c r="Q118" s="343">
        <f t="shared" si="140"/>
        <v>38082.090199999999</v>
      </c>
      <c r="R118" s="258">
        <f t="shared" si="100"/>
        <v>9.4721546038811467E-6</v>
      </c>
      <c r="S118" s="263">
        <v>1</v>
      </c>
      <c r="Z118" s="258">
        <f t="shared" si="141"/>
        <v>19476</v>
      </c>
      <c r="AA118" s="344">
        <f t="shared" si="142"/>
        <v>3.1212344537813044E-2</v>
      </c>
      <c r="AB118" s="345">
        <f t="shared" si="143"/>
        <v>2.8663568885897096E-2</v>
      </c>
      <c r="AC118" s="345">
        <f t="shared" si="144"/>
        <v>2.6445545747614055E-4</v>
      </c>
      <c r="AD118" s="346">
        <f t="shared" si="145"/>
        <v>6.9936688988914784E-8</v>
      </c>
      <c r="AH118" s="258">
        <f t="shared" si="146"/>
        <v>2.8132311093920872E-3</v>
      </c>
      <c r="AI118" s="258">
        <f t="shared" si="147"/>
        <v>0.84786337961396496</v>
      </c>
      <c r="AJ118" s="258">
        <f t="shared" si="148"/>
        <v>-4.3892139254502853E-2</v>
      </c>
      <c r="AK118" s="258">
        <f t="shared" si="149"/>
        <v>-8.0247689006496523E-2</v>
      </c>
      <c r="AL118" s="258">
        <f t="shared" si="150"/>
        <v>-2.6562103593684658</v>
      </c>
      <c r="AM118" s="258">
        <f t="shared" si="151"/>
        <v>-4.0392469528647217</v>
      </c>
      <c r="AN118" s="274">
        <f t="shared" si="137"/>
        <v>16.280850461609553</v>
      </c>
      <c r="AO118" s="274">
        <f t="shared" si="137"/>
        <v>16.280851407522903</v>
      </c>
      <c r="AP118" s="274">
        <f t="shared" si="137"/>
        <v>16.280844863295499</v>
      </c>
      <c r="AQ118" s="274">
        <f t="shared" si="137"/>
        <v>16.280890139585839</v>
      </c>
      <c r="AR118" s="274">
        <f t="shared" si="137"/>
        <v>16.280576922268423</v>
      </c>
      <c r="AS118" s="274">
        <f t="shared" si="137"/>
        <v>16.282745029670156</v>
      </c>
      <c r="AT118" s="274">
        <f t="shared" si="137"/>
        <v>16.267798538717127</v>
      </c>
      <c r="AU118" s="274">
        <f t="shared" si="152"/>
        <v>16.374086967453998</v>
      </c>
      <c r="AV118" s="274"/>
      <c r="AW118" s="274"/>
      <c r="AX118" s="274"/>
    </row>
    <row r="119" spans="1:50" ht="12.95" customHeight="1" x14ac:dyDescent="0.2">
      <c r="A119" s="164" t="s">
        <v>410</v>
      </c>
      <c r="B119" s="165" t="s">
        <v>111</v>
      </c>
      <c r="C119" s="164">
        <v>53121.366900000001</v>
      </c>
      <c r="D119" s="164" t="s">
        <v>260</v>
      </c>
      <c r="E119" s="258">
        <f t="shared" si="138"/>
        <v>19534.589298364761</v>
      </c>
      <c r="F119" s="342">
        <f t="shared" si="139"/>
        <v>19534.5</v>
      </c>
      <c r="G119" s="258">
        <f t="shared" si="99"/>
        <v>3.1714600001578219E-2</v>
      </c>
      <c r="J119" s="274">
        <f>G119</f>
        <v>3.1714600001578219E-2</v>
      </c>
      <c r="K119" s="274"/>
      <c r="L119" s="274"/>
      <c r="P119" s="313">
        <f t="shared" si="119"/>
        <v>2.7990927952755235E-2</v>
      </c>
      <c r="Q119" s="343">
        <f t="shared" si="140"/>
        <v>38102.866900000001</v>
      </c>
      <c r="R119" s="258">
        <f t="shared" si="100"/>
        <v>1.3865733527185565E-5</v>
      </c>
      <c r="S119" s="263">
        <v>1</v>
      </c>
      <c r="Z119" s="258">
        <f t="shared" si="141"/>
        <v>19534.5</v>
      </c>
      <c r="AA119" s="344">
        <f t="shared" si="142"/>
        <v>3.1310140137267017E-2</v>
      </c>
      <c r="AB119" s="345">
        <f t="shared" si="143"/>
        <v>2.8395387817066436E-2</v>
      </c>
      <c r="AC119" s="345">
        <f t="shared" si="144"/>
        <v>4.0445986431120184E-4</v>
      </c>
      <c r="AD119" s="346">
        <f t="shared" si="145"/>
        <v>1.635877818386358E-7</v>
      </c>
      <c r="AH119" s="258">
        <f t="shared" si="146"/>
        <v>3.3192121845117845E-3</v>
      </c>
      <c r="AI119" s="258">
        <f t="shared" si="147"/>
        <v>0.84832628606956617</v>
      </c>
      <c r="AJ119" s="258">
        <f t="shared" si="148"/>
        <v>-3.8159677349378897E-2</v>
      </c>
      <c r="AK119" s="258">
        <f t="shared" si="149"/>
        <v>-8.1119216933577612E-2</v>
      </c>
      <c r="AL119" s="258">
        <f t="shared" si="150"/>
        <v>-2.6504730592308983</v>
      </c>
      <c r="AM119" s="258">
        <f t="shared" si="151"/>
        <v>-3.9901436314820509</v>
      </c>
      <c r="AN119" s="274">
        <f t="shared" si="137"/>
        <v>16.287514570319065</v>
      </c>
      <c r="AO119" s="274">
        <f t="shared" si="137"/>
        <v>16.28751550028057</v>
      </c>
      <c r="AP119" s="274">
        <f t="shared" si="137"/>
        <v>16.287509038494335</v>
      </c>
      <c r="AQ119" s="274">
        <f t="shared" si="137"/>
        <v>16.287553938424473</v>
      </c>
      <c r="AR119" s="274">
        <f t="shared" si="137"/>
        <v>16.287241977073556</v>
      </c>
      <c r="AS119" s="274">
        <f t="shared" si="137"/>
        <v>16.289410780115599</v>
      </c>
      <c r="AT119" s="274">
        <f t="shared" si="137"/>
        <v>16.274395717613416</v>
      </c>
      <c r="AU119" s="274">
        <f t="shared" si="152"/>
        <v>16.381712235566624</v>
      </c>
      <c r="AV119" s="274"/>
      <c r="AW119" s="274"/>
      <c r="AX119" s="274"/>
    </row>
    <row r="120" spans="1:50" ht="12.95" customHeight="1" x14ac:dyDescent="0.2">
      <c r="A120" s="164" t="s">
        <v>410</v>
      </c>
      <c r="B120" s="165" t="s">
        <v>111</v>
      </c>
      <c r="C120" s="164">
        <v>53121.545299999998</v>
      </c>
      <c r="D120" s="164" t="s">
        <v>260</v>
      </c>
      <c r="E120" s="258">
        <f t="shared" si="138"/>
        <v>19535.091616800852</v>
      </c>
      <c r="F120" s="342">
        <f t="shared" si="139"/>
        <v>19535</v>
      </c>
      <c r="G120" s="258">
        <f t="shared" si="99"/>
        <v>3.2537999999476597E-2</v>
      </c>
      <c r="J120" s="274">
        <f>G120</f>
        <v>3.2537999999476597E-2</v>
      </c>
      <c r="K120" s="274"/>
      <c r="L120" s="274"/>
      <c r="P120" s="313">
        <f t="shared" si="119"/>
        <v>2.7987430311890313E-2</v>
      </c>
      <c r="Q120" s="343">
        <f t="shared" si="140"/>
        <v>38103.045299999998</v>
      </c>
      <c r="R120" s="258">
        <f t="shared" si="100"/>
        <v>2.070768448157913E-5</v>
      </c>
      <c r="S120" s="263">
        <v>1</v>
      </c>
      <c r="Z120" s="258">
        <f t="shared" si="141"/>
        <v>19535</v>
      </c>
      <c r="AA120" s="344">
        <f t="shared" si="142"/>
        <v>3.1310967710208637E-2</v>
      </c>
      <c r="AB120" s="345">
        <f t="shared" si="143"/>
        <v>2.9214462601158276E-2</v>
      </c>
      <c r="AC120" s="345">
        <f t="shared" si="144"/>
        <v>1.2270322892679597E-3</v>
      </c>
      <c r="AD120" s="346">
        <f t="shared" si="145"/>
        <v>1.5056082389061699E-6</v>
      </c>
      <c r="AH120" s="258">
        <f t="shared" si="146"/>
        <v>3.323537398318322E-3</v>
      </c>
      <c r="AI120" s="258">
        <f t="shared" si="147"/>
        <v>0.84833026626950769</v>
      </c>
      <c r="AJ120" s="258">
        <f t="shared" si="148"/>
        <v>-3.8110649234583779E-2</v>
      </c>
      <c r="AK120" s="258">
        <f t="shared" si="149"/>
        <v>-8.1126658525354528E-2</v>
      </c>
      <c r="AL120" s="258">
        <f t="shared" si="150"/>
        <v>-2.6504239954266011</v>
      </c>
      <c r="AM120" s="258">
        <f t="shared" si="151"/>
        <v>-3.9897285617554008</v>
      </c>
      <c r="AN120" s="274">
        <f t="shared" si="137"/>
        <v>16.287571544222157</v>
      </c>
      <c r="AO120" s="274">
        <f t="shared" si="137"/>
        <v>16.287572474046261</v>
      </c>
      <c r="AP120" s="274">
        <f t="shared" si="137"/>
        <v>16.287566012973819</v>
      </c>
      <c r="AQ120" s="274">
        <f t="shared" si="137"/>
        <v>16.287610909618465</v>
      </c>
      <c r="AR120" s="274">
        <f t="shared" si="137"/>
        <v>16.287298959463854</v>
      </c>
      <c r="AS120" s="274">
        <f t="shared" si="137"/>
        <v>16.289467765705588</v>
      </c>
      <c r="AT120" s="274">
        <f t="shared" si="137"/>
        <v>16.274452130566917</v>
      </c>
      <c r="AU120" s="274">
        <f t="shared" si="152"/>
        <v>16.381777408798357</v>
      </c>
      <c r="AV120" s="274"/>
      <c r="AW120" s="274"/>
      <c r="AX120" s="274"/>
    </row>
    <row r="121" spans="1:50" ht="12.95" customHeight="1" x14ac:dyDescent="0.2">
      <c r="A121" s="164" t="s">
        <v>421</v>
      </c>
      <c r="B121" s="165" t="s">
        <v>111</v>
      </c>
      <c r="C121" s="164">
        <v>53133.088300000003</v>
      </c>
      <c r="D121" s="164" t="s">
        <v>342</v>
      </c>
      <c r="E121" s="258">
        <f t="shared" si="138"/>
        <v>19567.59308377343</v>
      </c>
      <c r="F121" s="342">
        <f t="shared" si="139"/>
        <v>19567.5</v>
      </c>
      <c r="G121" s="258">
        <f t="shared" si="99"/>
        <v>3.3059000001230743E-2</v>
      </c>
      <c r="K121" s="274">
        <f t="shared" ref="K121:K131" si="153">G121</f>
        <v>3.3059000001230743E-2</v>
      </c>
      <c r="L121" s="274"/>
      <c r="P121" s="313">
        <f t="shared" si="119"/>
        <v>2.7759760956214435E-2</v>
      </c>
      <c r="Q121" s="343">
        <f t="shared" si="140"/>
        <v>38114.588300000003</v>
      </c>
      <c r="R121" s="258">
        <f t="shared" si="100"/>
        <v>2.8081934456225345E-5</v>
      </c>
      <c r="S121" s="263">
        <v>1</v>
      </c>
      <c r="Z121" s="258">
        <f t="shared" si="141"/>
        <v>19567.5</v>
      </c>
      <c r="AA121" s="344">
        <f t="shared" si="142"/>
        <v>3.1364457086263481E-2</v>
      </c>
      <c r="AB121" s="345">
        <f t="shared" si="143"/>
        <v>2.9454303871181694E-2</v>
      </c>
      <c r="AC121" s="345">
        <f t="shared" si="144"/>
        <v>1.6945429149672619E-3</v>
      </c>
      <c r="AD121" s="346">
        <f t="shared" si="145"/>
        <v>2.8714756906657451E-6</v>
      </c>
      <c r="AH121" s="258">
        <f t="shared" si="146"/>
        <v>3.6046961300490476E-3</v>
      </c>
      <c r="AI121" s="258">
        <f t="shared" si="147"/>
        <v>0.84858984276377281</v>
      </c>
      <c r="AJ121" s="258">
        <f t="shared" si="148"/>
        <v>-3.4922641155226017E-2</v>
      </c>
      <c r="AK121" s="258">
        <f t="shared" si="149"/>
        <v>-8.161009213981367E-2</v>
      </c>
      <c r="AL121" s="258">
        <f t="shared" si="150"/>
        <v>-2.6472338583117558</v>
      </c>
      <c r="AM121" s="258">
        <f t="shared" si="151"/>
        <v>-3.9629139198868879</v>
      </c>
      <c r="AN121" s="274">
        <f t="shared" ref="AN121:AT130" si="154">$AU121+$AB$7*SIN(AO121)</f>
        <v>16.291275422574273</v>
      </c>
      <c r="AO121" s="274">
        <f t="shared" si="154"/>
        <v>16.291276343430106</v>
      </c>
      <c r="AP121" s="274">
        <f t="shared" si="154"/>
        <v>16.291269929079377</v>
      </c>
      <c r="AQ121" s="274">
        <f t="shared" si="154"/>
        <v>16.291314609705005</v>
      </c>
      <c r="AR121" s="274">
        <f t="shared" si="154"/>
        <v>16.291003403962982</v>
      </c>
      <c r="AS121" s="274">
        <f t="shared" si="154"/>
        <v>16.293172318545917</v>
      </c>
      <c r="AT121" s="274">
        <f t="shared" si="154"/>
        <v>16.27811995208565</v>
      </c>
      <c r="AU121" s="274">
        <f t="shared" si="152"/>
        <v>16.386013668860922</v>
      </c>
      <c r="AV121" s="274"/>
      <c r="AW121" s="274"/>
      <c r="AX121" s="274"/>
    </row>
    <row r="122" spans="1:50" ht="12.95" customHeight="1" x14ac:dyDescent="0.2">
      <c r="A122" s="77" t="s">
        <v>890</v>
      </c>
      <c r="B122" s="78" t="s">
        <v>111</v>
      </c>
      <c r="C122" s="77">
        <v>53218.328199999873</v>
      </c>
      <c r="D122" s="77">
        <v>5.9999999999999995E-4</v>
      </c>
      <c r="E122" s="258">
        <f t="shared" si="138"/>
        <v>19807.601902502556</v>
      </c>
      <c r="F122" s="342">
        <f t="shared" si="139"/>
        <v>19807.5</v>
      </c>
      <c r="G122" s="258">
        <f t="shared" ref="G122:G153" si="155">+C122-(C$7+F122*C$8)</f>
        <v>3.6190999868267681E-2</v>
      </c>
      <c r="K122" s="274">
        <f t="shared" si="153"/>
        <v>3.6190999868267681E-2</v>
      </c>
      <c r="L122" s="274"/>
      <c r="O122" s="258">
        <f ca="1">+C$11+C$12*F122</f>
        <v>0.19106308588788101</v>
      </c>
      <c r="P122" s="313">
        <f t="shared" si="119"/>
        <v>2.605883243268968E-2</v>
      </c>
      <c r="Q122" s="343">
        <f t="shared" si="140"/>
        <v>38199.828199999873</v>
      </c>
      <c r="R122" s="258">
        <f t="shared" ref="R122:R153" si="156">+(P122-G122)^2</f>
        <v>1.0266081694258731E-4</v>
      </c>
      <c r="S122" s="263">
        <v>1</v>
      </c>
      <c r="Z122" s="258">
        <f t="shared" si="141"/>
        <v>19807.5</v>
      </c>
      <c r="AA122" s="344">
        <f t="shared" si="142"/>
        <v>3.1740696831769513E-2</v>
      </c>
      <c r="AB122" s="345">
        <f t="shared" si="143"/>
        <v>3.0509135469187845E-2</v>
      </c>
      <c r="AC122" s="345">
        <f t="shared" si="144"/>
        <v>4.4503030364981683E-3</v>
      </c>
      <c r="AD122" s="346">
        <f t="shared" si="145"/>
        <v>1.9805197116664816E-5</v>
      </c>
      <c r="AH122" s="258">
        <f t="shared" si="146"/>
        <v>5.6818643990798369E-3</v>
      </c>
      <c r="AI122" s="258">
        <f t="shared" si="147"/>
        <v>0.85055948204938103</v>
      </c>
      <c r="AJ122" s="258">
        <f t="shared" si="148"/>
        <v>-1.131004366301722E-2</v>
      </c>
      <c r="AK122" s="258">
        <f t="shared" si="149"/>
        <v>-8.5163222390998383E-2</v>
      </c>
      <c r="AL122" s="258">
        <f t="shared" si="150"/>
        <v>-2.6236143995037478</v>
      </c>
      <c r="AM122" s="258">
        <f t="shared" si="151"/>
        <v>-3.7744477232520368</v>
      </c>
      <c r="AN122" s="274">
        <f t="shared" si="154"/>
        <v>16.318662825838011</v>
      </c>
      <c r="AO122" s="274">
        <f t="shared" si="154"/>
        <v>16.318663678516504</v>
      </c>
      <c r="AP122" s="274">
        <f t="shared" si="154"/>
        <v>16.318657627446392</v>
      </c>
      <c r="AQ122" s="274">
        <f t="shared" si="154"/>
        <v>16.318700569683866</v>
      </c>
      <c r="AR122" s="274">
        <f t="shared" si="154"/>
        <v>16.318395852201832</v>
      </c>
      <c r="AS122" s="274">
        <f t="shared" si="154"/>
        <v>16.320559531642271</v>
      </c>
      <c r="AT122" s="274">
        <f t="shared" si="154"/>
        <v>16.305266013466646</v>
      </c>
      <c r="AU122" s="274">
        <f t="shared" si="152"/>
        <v>16.417296820092194</v>
      </c>
      <c r="AV122" s="274"/>
      <c r="AW122" s="274"/>
      <c r="AX122" s="274"/>
    </row>
    <row r="123" spans="1:50" ht="12.95" customHeight="1" x14ac:dyDescent="0.2">
      <c r="A123" s="77" t="s">
        <v>890</v>
      </c>
      <c r="B123" s="78" t="s">
        <v>110</v>
      </c>
      <c r="C123" s="77">
        <v>53221.343100000173</v>
      </c>
      <c r="D123" s="77">
        <v>1.1999999999999999E-3</v>
      </c>
      <c r="E123" s="258">
        <f t="shared" si="138"/>
        <v>19816.090915132318</v>
      </c>
      <c r="F123" s="342">
        <f t="shared" si="139"/>
        <v>19816</v>
      </c>
      <c r="G123" s="258">
        <f t="shared" si="155"/>
        <v>3.2288800168316811E-2</v>
      </c>
      <c r="K123" s="274">
        <f t="shared" si="153"/>
        <v>3.2288800168316811E-2</v>
      </c>
      <c r="L123" s="274"/>
      <c r="O123" s="258">
        <f ca="1">+C$11+C$12*F123</f>
        <v>0.19090095649876482</v>
      </c>
      <c r="P123" s="313">
        <f t="shared" si="119"/>
        <v>2.5997955669225747E-2</v>
      </c>
      <c r="Q123" s="343">
        <f t="shared" si="140"/>
        <v>38202.843100000173</v>
      </c>
      <c r="R123" s="258">
        <f t="shared" si="156"/>
        <v>3.9574724511744298E-5</v>
      </c>
      <c r="S123" s="263">
        <v>1</v>
      </c>
      <c r="Z123" s="258">
        <f t="shared" si="141"/>
        <v>19816</v>
      </c>
      <c r="AA123" s="344">
        <f t="shared" si="142"/>
        <v>3.1753406440161155E-2</v>
      </c>
      <c r="AB123" s="345">
        <f t="shared" si="143"/>
        <v>2.6533349397381403E-2</v>
      </c>
      <c r="AC123" s="345">
        <f t="shared" si="144"/>
        <v>5.3539372815565589E-4</v>
      </c>
      <c r="AD123" s="346">
        <f t="shared" si="145"/>
        <v>2.8664644414841236E-7</v>
      </c>
      <c r="AH123" s="258">
        <f t="shared" si="146"/>
        <v>5.7554507709354089E-3</v>
      </c>
      <c r="AI123" s="258">
        <f t="shared" si="147"/>
        <v>0.85063094806285555</v>
      </c>
      <c r="AJ123" s="258">
        <f t="shared" si="148"/>
        <v>-1.0471545049187429E-2</v>
      </c>
      <c r="AK123" s="258">
        <f t="shared" si="149"/>
        <v>-8.5288505537185672E-2</v>
      </c>
      <c r="AL123" s="258">
        <f t="shared" si="150"/>
        <v>-2.6227758511340076</v>
      </c>
      <c r="AM123" s="258">
        <f t="shared" si="151"/>
        <v>-3.768065377871094</v>
      </c>
      <c r="AN123" s="274">
        <f t="shared" si="154"/>
        <v>16.319633970404148</v>
      </c>
      <c r="AO123" s="274">
        <f t="shared" si="154"/>
        <v>16.319634820615111</v>
      </c>
      <c r="AP123" s="274">
        <f t="shared" si="154"/>
        <v>16.319628782948893</v>
      </c>
      <c r="AQ123" s="274">
        <f t="shared" si="154"/>
        <v>16.31967165923011</v>
      </c>
      <c r="AR123" s="274">
        <f t="shared" si="154"/>
        <v>16.319367202705291</v>
      </c>
      <c r="AS123" s="274">
        <f t="shared" si="154"/>
        <v>16.321530503319433</v>
      </c>
      <c r="AT123" s="274">
        <f t="shared" si="154"/>
        <v>16.306229423016141</v>
      </c>
      <c r="AU123" s="274">
        <f t="shared" si="152"/>
        <v>16.418404765031632</v>
      </c>
      <c r="AV123" s="274"/>
      <c r="AW123" s="274"/>
      <c r="AX123" s="274"/>
    </row>
    <row r="124" spans="1:50" ht="12.95" customHeight="1" x14ac:dyDescent="0.2">
      <c r="A124" s="77" t="s">
        <v>890</v>
      </c>
      <c r="B124" s="78" t="s">
        <v>110</v>
      </c>
      <c r="C124" s="77">
        <v>53231.288800000213</v>
      </c>
      <c r="D124" s="77">
        <v>5.0000000000000001E-4</v>
      </c>
      <c r="E124" s="258">
        <f t="shared" si="138"/>
        <v>19844.094886376392</v>
      </c>
      <c r="F124" s="342">
        <f t="shared" si="139"/>
        <v>19844</v>
      </c>
      <c r="G124" s="258">
        <f t="shared" si="155"/>
        <v>3.3699200212140568E-2</v>
      </c>
      <c r="K124" s="274">
        <f t="shared" si="153"/>
        <v>3.3699200212140568E-2</v>
      </c>
      <c r="L124" s="274"/>
      <c r="O124" s="258">
        <f ca="1">+C$11+C$12*F124</f>
        <v>0.19036688321697043</v>
      </c>
      <c r="P124" s="313">
        <f t="shared" si="119"/>
        <v>2.579711294365214E-2</v>
      </c>
      <c r="Q124" s="343">
        <f t="shared" si="140"/>
        <v>38212.788800000213</v>
      </c>
      <c r="R124" s="258">
        <f t="shared" si="156"/>
        <v>6.2442983198806912E-5</v>
      </c>
      <c r="S124" s="263">
        <v>1</v>
      </c>
      <c r="Z124" s="258">
        <f t="shared" si="141"/>
        <v>19844</v>
      </c>
      <c r="AA124" s="344">
        <f t="shared" si="142"/>
        <v>3.1794970920215493E-2</v>
      </c>
      <c r="AB124" s="345">
        <f t="shared" si="143"/>
        <v>2.7701342235577211E-2</v>
      </c>
      <c r="AC124" s="345">
        <f t="shared" si="144"/>
        <v>1.9042292919250747E-3</v>
      </c>
      <c r="AD124" s="346">
        <f t="shared" si="145"/>
        <v>3.6260891962254714E-6</v>
      </c>
      <c r="AH124" s="258">
        <f t="shared" si="146"/>
        <v>5.9978579765633568E-3</v>
      </c>
      <c r="AI124" s="258">
        <f t="shared" si="147"/>
        <v>0.85086719368954222</v>
      </c>
      <c r="AJ124" s="258">
        <f t="shared" si="148"/>
        <v>-7.7083843448202544E-3</v>
      </c>
      <c r="AK124" s="258">
        <f t="shared" si="149"/>
        <v>-8.570092727231958E-2</v>
      </c>
      <c r="AL124" s="258">
        <f t="shared" si="150"/>
        <v>-2.620012575386728</v>
      </c>
      <c r="AM124" s="258">
        <f t="shared" si="151"/>
        <v>-3.7471755491970398</v>
      </c>
      <c r="AN124" s="274">
        <f t="shared" si="154"/>
        <v>16.322833613143455</v>
      </c>
      <c r="AO124" s="274">
        <f t="shared" si="154"/>
        <v>16.322834455205236</v>
      </c>
      <c r="AP124" s="274">
        <f t="shared" si="154"/>
        <v>16.32282846192831</v>
      </c>
      <c r="AQ124" s="274">
        <f t="shared" si="154"/>
        <v>16.322871118933026</v>
      </c>
      <c r="AR124" s="274">
        <f t="shared" si="154"/>
        <v>16.322567536692283</v>
      </c>
      <c r="AS124" s="274">
        <f t="shared" si="154"/>
        <v>16.324729496622997</v>
      </c>
      <c r="AT124" s="274">
        <f t="shared" si="154"/>
        <v>16.309403982278241</v>
      </c>
      <c r="AU124" s="274">
        <f t="shared" si="152"/>
        <v>16.422054466008618</v>
      </c>
      <c r="AV124" s="274"/>
      <c r="AW124" s="274"/>
      <c r="AX124" s="274"/>
    </row>
    <row r="125" spans="1:50" ht="12.95" customHeight="1" x14ac:dyDescent="0.2">
      <c r="A125" s="77" t="s">
        <v>890</v>
      </c>
      <c r="B125" s="78" t="s">
        <v>110</v>
      </c>
      <c r="C125" s="77">
        <v>53421.647299999837</v>
      </c>
      <c r="D125" s="77">
        <v>2.9999999999999997E-4</v>
      </c>
      <c r="E125" s="258">
        <f t="shared" si="138"/>
        <v>20380.084707106216</v>
      </c>
      <c r="F125" s="342">
        <f t="shared" si="139"/>
        <v>20380</v>
      </c>
      <c r="G125" s="258">
        <f t="shared" si="155"/>
        <v>3.0083999838097952E-2</v>
      </c>
      <c r="K125" s="274">
        <f t="shared" si="153"/>
        <v>3.0083999838097952E-2</v>
      </c>
      <c r="L125" s="274"/>
      <c r="O125" s="258">
        <f ca="1">+C$11+C$12*F125</f>
        <v>0.18014319467976347</v>
      </c>
      <c r="P125" s="313">
        <f t="shared" si="119"/>
        <v>2.1861450517594E-2</v>
      </c>
      <c r="Q125" s="343">
        <f t="shared" si="140"/>
        <v>38403.147299999837</v>
      </c>
      <c r="R125" s="258">
        <f t="shared" si="156"/>
        <v>6.761031732812001E-5</v>
      </c>
      <c r="S125" s="263">
        <v>1</v>
      </c>
      <c r="Z125" s="258">
        <f t="shared" si="141"/>
        <v>20380</v>
      </c>
      <c r="AA125" s="344">
        <f t="shared" si="142"/>
        <v>3.2498291724614735E-2</v>
      </c>
      <c r="AB125" s="345">
        <f t="shared" si="143"/>
        <v>1.9447158631077217E-2</v>
      </c>
      <c r="AC125" s="345">
        <f t="shared" si="144"/>
        <v>-2.4142918865167826E-3</v>
      </c>
      <c r="AD125" s="346">
        <f t="shared" si="145"/>
        <v>5.8288053133007646E-6</v>
      </c>
      <c r="AH125" s="258">
        <f t="shared" si="146"/>
        <v>1.0636841207020737E-2</v>
      </c>
      <c r="AI125" s="258">
        <f t="shared" si="147"/>
        <v>0.85563568923530309</v>
      </c>
      <c r="AJ125" s="258">
        <f t="shared" si="148"/>
        <v>4.5479755040449481E-2</v>
      </c>
      <c r="AK125" s="258">
        <f t="shared" si="149"/>
        <v>-9.3510366434967671E-2</v>
      </c>
      <c r="AL125" s="258">
        <f t="shared" si="150"/>
        <v>-2.56680866660143</v>
      </c>
      <c r="AM125" s="258">
        <f t="shared" si="151"/>
        <v>-3.3832390539567472</v>
      </c>
      <c r="AN125" s="274">
        <f t="shared" si="154"/>
        <v>16.384261271604519</v>
      </c>
      <c r="AO125" s="274">
        <f t="shared" si="154"/>
        <v>16.384261954288949</v>
      </c>
      <c r="AP125" s="274">
        <f t="shared" si="154"/>
        <v>16.384256865135509</v>
      </c>
      <c r="AQ125" s="274">
        <f t="shared" si="154"/>
        <v>16.384294803343959</v>
      </c>
      <c r="AR125" s="274">
        <f t="shared" si="154"/>
        <v>16.384012012446643</v>
      </c>
      <c r="AS125" s="274">
        <f t="shared" si="154"/>
        <v>16.386121479177682</v>
      </c>
      <c r="AT125" s="274">
        <f t="shared" si="154"/>
        <v>16.370470668856107</v>
      </c>
      <c r="AU125" s="274">
        <f t="shared" si="152"/>
        <v>16.491920170425118</v>
      </c>
      <c r="AV125" s="274"/>
      <c r="AW125" s="274"/>
      <c r="AX125" s="274"/>
    </row>
    <row r="126" spans="1:50" ht="12.95" customHeight="1" x14ac:dyDescent="0.2">
      <c r="A126" s="164" t="s">
        <v>427</v>
      </c>
      <c r="B126" s="165" t="s">
        <v>111</v>
      </c>
      <c r="C126" s="164">
        <v>53421.647499999999</v>
      </c>
      <c r="D126" s="164">
        <v>2.7E-4</v>
      </c>
      <c r="E126" s="258">
        <f t="shared" si="138"/>
        <v>20380.085270243933</v>
      </c>
      <c r="F126" s="342">
        <f t="shared" si="139"/>
        <v>20380</v>
      </c>
      <c r="G126" s="258">
        <f t="shared" si="155"/>
        <v>3.0284000000392552E-2</v>
      </c>
      <c r="K126" s="274">
        <f t="shared" si="153"/>
        <v>3.0284000000392552E-2</v>
      </c>
      <c r="L126" s="274"/>
      <c r="P126" s="313">
        <f t="shared" si="119"/>
        <v>2.1861450517594E-2</v>
      </c>
      <c r="Q126" s="343">
        <f t="shared" si="140"/>
        <v>38403.147499999999</v>
      </c>
      <c r="R126" s="258">
        <f t="shared" si="156"/>
        <v>7.0939339790190159E-5</v>
      </c>
      <c r="S126" s="263">
        <v>1</v>
      </c>
      <c r="Z126" s="258">
        <f t="shared" si="141"/>
        <v>20380</v>
      </c>
      <c r="AA126" s="344">
        <f t="shared" si="142"/>
        <v>3.2498291724614735E-2</v>
      </c>
      <c r="AB126" s="345">
        <f t="shared" si="143"/>
        <v>1.9647158793371818E-2</v>
      </c>
      <c r="AC126" s="345">
        <f t="shared" si="144"/>
        <v>-2.2142917242221824E-3</v>
      </c>
      <c r="AD126" s="346">
        <f t="shared" si="145"/>
        <v>4.9030878399588457E-6</v>
      </c>
      <c r="AH126" s="258">
        <f t="shared" si="146"/>
        <v>1.0636841207020737E-2</v>
      </c>
      <c r="AI126" s="258">
        <f t="shared" si="147"/>
        <v>0.85563568923530309</v>
      </c>
      <c r="AJ126" s="258">
        <f t="shared" si="148"/>
        <v>4.5479755040449481E-2</v>
      </c>
      <c r="AK126" s="258">
        <f t="shared" si="149"/>
        <v>-9.3510366434967671E-2</v>
      </c>
      <c r="AL126" s="258">
        <f t="shared" si="150"/>
        <v>-2.56680866660143</v>
      </c>
      <c r="AM126" s="258">
        <f t="shared" si="151"/>
        <v>-3.3832390539567472</v>
      </c>
      <c r="AN126" s="274">
        <f t="shared" si="154"/>
        <v>16.384261271604519</v>
      </c>
      <c r="AO126" s="274">
        <f t="shared" si="154"/>
        <v>16.384261954288949</v>
      </c>
      <c r="AP126" s="274">
        <f t="shared" si="154"/>
        <v>16.384256865135509</v>
      </c>
      <c r="AQ126" s="274">
        <f t="shared" si="154"/>
        <v>16.384294803343959</v>
      </c>
      <c r="AR126" s="274">
        <f t="shared" si="154"/>
        <v>16.384012012446643</v>
      </c>
      <c r="AS126" s="274">
        <f t="shared" si="154"/>
        <v>16.386121479177682</v>
      </c>
      <c r="AT126" s="274">
        <f t="shared" si="154"/>
        <v>16.370470668856107</v>
      </c>
      <c r="AU126" s="274">
        <f t="shared" si="152"/>
        <v>16.491920170425118</v>
      </c>
      <c r="AV126" s="274"/>
      <c r="AW126" s="274"/>
      <c r="AX126" s="274"/>
    </row>
    <row r="127" spans="1:50" ht="12.95" customHeight="1" x14ac:dyDescent="0.2">
      <c r="A127" s="77" t="s">
        <v>890</v>
      </c>
      <c r="B127" s="78" t="s">
        <v>111</v>
      </c>
      <c r="C127" s="77">
        <v>53422.539400000125</v>
      </c>
      <c r="D127" s="77">
        <v>5.9999999999999995E-4</v>
      </c>
      <c r="E127" s="258">
        <f t="shared" si="138"/>
        <v>20382.59658085616</v>
      </c>
      <c r="F127" s="342">
        <f t="shared" si="139"/>
        <v>20382.5</v>
      </c>
      <c r="G127" s="258">
        <f t="shared" si="155"/>
        <v>3.4301000123377889E-2</v>
      </c>
      <c r="K127" s="274">
        <f t="shared" si="153"/>
        <v>3.4301000123377889E-2</v>
      </c>
      <c r="L127" s="274"/>
      <c r="O127" s="258">
        <f ca="1">+C$11+C$12*F127</f>
        <v>0.18009550956531756</v>
      </c>
      <c r="P127" s="313">
        <f t="shared" si="119"/>
        <v>2.1842688816342409E-2</v>
      </c>
      <c r="Q127" s="343">
        <f t="shared" si="140"/>
        <v>38404.039400000125</v>
      </c>
      <c r="R127" s="258">
        <f t="shared" si="156"/>
        <v>1.5520952062300809E-4</v>
      </c>
      <c r="S127" s="263">
        <v>1</v>
      </c>
      <c r="Z127" s="258">
        <f t="shared" si="141"/>
        <v>20382.5</v>
      </c>
      <c r="AA127" s="344">
        <f t="shared" si="142"/>
        <v>3.2501148135897669E-2</v>
      </c>
      <c r="AB127" s="345">
        <f t="shared" si="143"/>
        <v>2.364254080382263E-2</v>
      </c>
      <c r="AC127" s="345">
        <f t="shared" si="144"/>
        <v>1.7998519874802207E-3</v>
      </c>
      <c r="AD127" s="346">
        <f t="shared" si="145"/>
        <v>3.2394671768365005E-6</v>
      </c>
      <c r="AH127" s="258">
        <f t="shared" si="146"/>
        <v>1.0658459319555258E-2</v>
      </c>
      <c r="AI127" s="258">
        <f t="shared" si="147"/>
        <v>0.85565903114449282</v>
      </c>
      <c r="AJ127" s="258">
        <f t="shared" si="148"/>
        <v>4.5729065716923048E-2</v>
      </c>
      <c r="AK127" s="258">
        <f t="shared" si="149"/>
        <v>-9.3546392571928774E-2</v>
      </c>
      <c r="AL127" s="258">
        <f t="shared" si="150"/>
        <v>-2.5665590962657472</v>
      </c>
      <c r="AM127" s="258">
        <f t="shared" si="151"/>
        <v>-3.3816865949176869</v>
      </c>
      <c r="AN127" s="274">
        <f t="shared" si="154"/>
        <v>16.384548598873451</v>
      </c>
      <c r="AO127" s="274">
        <f t="shared" si="154"/>
        <v>16.384549280811299</v>
      </c>
      <c r="AP127" s="274">
        <f t="shared" si="154"/>
        <v>16.38454419605058</v>
      </c>
      <c r="AQ127" s="274">
        <f t="shared" si="154"/>
        <v>16.384582110257007</v>
      </c>
      <c r="AR127" s="274">
        <f t="shared" si="154"/>
        <v>16.384299433080532</v>
      </c>
      <c r="AS127" s="274">
        <f t="shared" si="154"/>
        <v>16.386408538609995</v>
      </c>
      <c r="AT127" s="274">
        <f t="shared" si="154"/>
        <v>16.370756850936974</v>
      </c>
      <c r="AU127" s="274">
        <f t="shared" si="152"/>
        <v>16.492246036583779</v>
      </c>
      <c r="AV127" s="274"/>
      <c r="AW127" s="274"/>
      <c r="AX127" s="274"/>
    </row>
    <row r="128" spans="1:50" ht="12.95" customHeight="1" x14ac:dyDescent="0.2">
      <c r="A128" s="77" t="s">
        <v>890</v>
      </c>
      <c r="B128" s="78" t="s">
        <v>111</v>
      </c>
      <c r="C128" s="77">
        <v>53423.604199999943</v>
      </c>
      <c r="D128" s="77">
        <v>4.0000000000000002E-4</v>
      </c>
      <c r="E128" s="258">
        <f t="shared" si="138"/>
        <v>20385.594723628965</v>
      </c>
      <c r="F128" s="342">
        <f t="shared" si="139"/>
        <v>20385.5</v>
      </c>
      <c r="G128" s="258">
        <f t="shared" si="155"/>
        <v>3.3641399939369876E-2</v>
      </c>
      <c r="K128" s="274">
        <f t="shared" si="153"/>
        <v>3.3641399939369876E-2</v>
      </c>
      <c r="L128" s="274"/>
      <c r="O128" s="258">
        <f ca="1">+C$11+C$12*F128</f>
        <v>0.18003828742798245</v>
      </c>
      <c r="P128" s="313">
        <f t="shared" si="119"/>
        <v>2.1820169810233492E-2</v>
      </c>
      <c r="Q128" s="343">
        <f t="shared" si="140"/>
        <v>38405.104199999943</v>
      </c>
      <c r="R128" s="258">
        <f t="shared" si="156"/>
        <v>1.3974148176600182E-4</v>
      </c>
      <c r="S128" s="263">
        <v>1</v>
      </c>
      <c r="Z128" s="258">
        <f t="shared" si="141"/>
        <v>20385.5</v>
      </c>
      <c r="AA128" s="344">
        <f t="shared" si="142"/>
        <v>3.250457048175559E-2</v>
      </c>
      <c r="AB128" s="345">
        <f t="shared" si="143"/>
        <v>2.2956999267847781E-2</v>
      </c>
      <c r="AC128" s="345">
        <f t="shared" si="144"/>
        <v>1.1368294576142857E-3</v>
      </c>
      <c r="AD128" s="346">
        <f t="shared" si="145"/>
        <v>1.292381215699591E-6</v>
      </c>
      <c r="AH128" s="258">
        <f t="shared" si="146"/>
        <v>1.0684400671522095E-2</v>
      </c>
      <c r="AI128" s="258">
        <f t="shared" si="147"/>
        <v>0.85568705498522124</v>
      </c>
      <c r="AJ128" s="258">
        <f t="shared" si="148"/>
        <v>4.6028252727022802E-2</v>
      </c>
      <c r="AK128" s="258">
        <f t="shared" si="149"/>
        <v>-9.3589618839534455E-2</v>
      </c>
      <c r="AL128" s="258">
        <f t="shared" si="150"/>
        <v>-2.5662595938844839</v>
      </c>
      <c r="AM128" s="258">
        <f t="shared" si="151"/>
        <v>-3.3798252610155002</v>
      </c>
      <c r="AN128" s="274">
        <f t="shared" si="154"/>
        <v>16.38489340194516</v>
      </c>
      <c r="AO128" s="274">
        <f t="shared" si="154"/>
        <v>16.384894082987209</v>
      </c>
      <c r="AP128" s="274">
        <f t="shared" si="154"/>
        <v>16.384889003499133</v>
      </c>
      <c r="AQ128" s="274">
        <f t="shared" si="154"/>
        <v>16.384926888882624</v>
      </c>
      <c r="AR128" s="274">
        <f t="shared" si="154"/>
        <v>16.384644348360254</v>
      </c>
      <c r="AS128" s="274">
        <f t="shared" si="154"/>
        <v>16.386753019062613</v>
      </c>
      <c r="AT128" s="274">
        <f t="shared" si="154"/>
        <v>16.37110028646342</v>
      </c>
      <c r="AU128" s="274">
        <f t="shared" si="152"/>
        <v>16.492637075974169</v>
      </c>
      <c r="AV128" s="274"/>
      <c r="AW128" s="274"/>
      <c r="AX128" s="274"/>
    </row>
    <row r="129" spans="1:69" ht="12.95" customHeight="1" x14ac:dyDescent="0.2">
      <c r="A129" s="164" t="s">
        <v>427</v>
      </c>
      <c r="B129" s="165" t="s">
        <v>111</v>
      </c>
      <c r="C129" s="164">
        <v>53423.604500000001</v>
      </c>
      <c r="D129" s="164">
        <v>2.7E-4</v>
      </c>
      <c r="E129" s="258">
        <f t="shared" si="138"/>
        <v>20385.595568335018</v>
      </c>
      <c r="F129" s="342">
        <f t="shared" si="139"/>
        <v>20385.5</v>
      </c>
      <c r="G129" s="258">
        <f t="shared" si="155"/>
        <v>3.3941399997274857E-2</v>
      </c>
      <c r="K129" s="274">
        <f t="shared" si="153"/>
        <v>3.3941399997274857E-2</v>
      </c>
      <c r="L129" s="274"/>
      <c r="P129" s="313">
        <f t="shared" si="119"/>
        <v>2.1820169810233492E-2</v>
      </c>
      <c r="Q129" s="343">
        <f t="shared" si="140"/>
        <v>38405.104500000001</v>
      </c>
      <c r="R129" s="258">
        <f t="shared" si="156"/>
        <v>1.4692422124724285E-4</v>
      </c>
      <c r="S129" s="263">
        <v>1</v>
      </c>
      <c r="Z129" s="258">
        <f t="shared" si="141"/>
        <v>20385.5</v>
      </c>
      <c r="AA129" s="344">
        <f t="shared" si="142"/>
        <v>3.250457048175559E-2</v>
      </c>
      <c r="AB129" s="345">
        <f t="shared" si="143"/>
        <v>2.3256999325752762E-2</v>
      </c>
      <c r="AC129" s="345">
        <f t="shared" si="144"/>
        <v>1.4368295155192667E-3</v>
      </c>
      <c r="AD129" s="346">
        <f t="shared" si="145"/>
        <v>2.0644790566673308E-6</v>
      </c>
      <c r="AH129" s="258">
        <f t="shared" si="146"/>
        <v>1.0684400671522095E-2</v>
      </c>
      <c r="AI129" s="258">
        <f t="shared" si="147"/>
        <v>0.85568705498522124</v>
      </c>
      <c r="AJ129" s="258">
        <f t="shared" si="148"/>
        <v>4.6028252727022802E-2</v>
      </c>
      <c r="AK129" s="258">
        <f t="shared" si="149"/>
        <v>-9.3589618839534455E-2</v>
      </c>
      <c r="AL129" s="258">
        <f t="shared" si="150"/>
        <v>-2.5662595938844839</v>
      </c>
      <c r="AM129" s="258">
        <f t="shared" si="151"/>
        <v>-3.3798252610155002</v>
      </c>
      <c r="AN129" s="274">
        <f t="shared" si="154"/>
        <v>16.38489340194516</v>
      </c>
      <c r="AO129" s="274">
        <f t="shared" si="154"/>
        <v>16.384894082987209</v>
      </c>
      <c r="AP129" s="274">
        <f t="shared" si="154"/>
        <v>16.384889003499133</v>
      </c>
      <c r="AQ129" s="274">
        <f t="shared" si="154"/>
        <v>16.384926888882624</v>
      </c>
      <c r="AR129" s="274">
        <f t="shared" si="154"/>
        <v>16.384644348360254</v>
      </c>
      <c r="AS129" s="274">
        <f t="shared" si="154"/>
        <v>16.386753019062613</v>
      </c>
      <c r="AT129" s="274">
        <f t="shared" si="154"/>
        <v>16.37110028646342</v>
      </c>
      <c r="AU129" s="274">
        <f t="shared" si="152"/>
        <v>16.492637075974169</v>
      </c>
      <c r="AV129" s="274"/>
      <c r="AW129" s="274"/>
      <c r="AX129" s="274"/>
    </row>
    <row r="130" spans="1:69" ht="12.95" customHeight="1" x14ac:dyDescent="0.2">
      <c r="A130" s="77" t="s">
        <v>890</v>
      </c>
      <c r="B130" s="78" t="s">
        <v>110</v>
      </c>
      <c r="C130" s="77">
        <v>53425.554599999916</v>
      </c>
      <c r="D130" s="77">
        <v>2.9999999999999997E-4</v>
      </c>
      <c r="E130" s="258">
        <f t="shared" si="138"/>
        <v>20391.086438190378</v>
      </c>
      <c r="F130" s="342">
        <f t="shared" si="139"/>
        <v>20391</v>
      </c>
      <c r="G130" s="258">
        <f t="shared" si="155"/>
        <v>3.0698799913807306E-2</v>
      </c>
      <c r="K130" s="274">
        <f t="shared" si="153"/>
        <v>3.0698799913807306E-2</v>
      </c>
      <c r="L130" s="274"/>
      <c r="O130" s="258">
        <f ca="1">+C$11+C$12*F130</f>
        <v>0.17993338017620142</v>
      </c>
      <c r="P130" s="313">
        <f t="shared" si="119"/>
        <v>2.1778870899313851E-2</v>
      </c>
      <c r="Q130" s="343">
        <f t="shared" si="140"/>
        <v>38407.054599999916</v>
      </c>
      <c r="R130" s="258">
        <f t="shared" si="156"/>
        <v>7.9565133623602175E-5</v>
      </c>
      <c r="S130" s="263">
        <v>1</v>
      </c>
      <c r="Z130" s="258">
        <f t="shared" si="141"/>
        <v>20391</v>
      </c>
      <c r="AA130" s="344">
        <f t="shared" si="142"/>
        <v>3.2510829621968024E-2</v>
      </c>
      <c r="AB130" s="345">
        <f t="shared" si="143"/>
        <v>1.9966841191153134E-2</v>
      </c>
      <c r="AC130" s="345">
        <f t="shared" si="144"/>
        <v>-1.8120297081607173E-3</v>
      </c>
      <c r="AD130" s="346">
        <f t="shared" si="145"/>
        <v>3.2834516632570144E-6</v>
      </c>
      <c r="AH130" s="258">
        <f t="shared" si="146"/>
        <v>1.0731958722654174E-2</v>
      </c>
      <c r="AI130" s="258">
        <f t="shared" si="147"/>
        <v>0.85573847042073725</v>
      </c>
      <c r="AJ130" s="258">
        <f t="shared" si="148"/>
        <v>4.6576802421244422E-2</v>
      </c>
      <c r="AK130" s="258">
        <f t="shared" si="149"/>
        <v>-9.3668852543518533E-2</v>
      </c>
      <c r="AL130" s="258">
        <f t="shared" si="150"/>
        <v>-2.5657104552116721</v>
      </c>
      <c r="AM130" s="258">
        <f t="shared" si="151"/>
        <v>-3.3764173884826634</v>
      </c>
      <c r="AN130" s="274">
        <f t="shared" si="154"/>
        <v>16.385525570251026</v>
      </c>
      <c r="AO130" s="274">
        <f t="shared" si="154"/>
        <v>16.385526249651047</v>
      </c>
      <c r="AP130" s="274">
        <f t="shared" si="154"/>
        <v>16.385521179833372</v>
      </c>
      <c r="AQ130" s="274">
        <f t="shared" si="154"/>
        <v>16.385559012316907</v>
      </c>
      <c r="AR130" s="274">
        <f t="shared" si="154"/>
        <v>16.385276722861864</v>
      </c>
      <c r="AS130" s="274">
        <f t="shared" si="154"/>
        <v>16.38738459245906</v>
      </c>
      <c r="AT130" s="274">
        <f t="shared" si="154"/>
        <v>16.371729966534996</v>
      </c>
      <c r="AU130" s="274">
        <f t="shared" si="152"/>
        <v>16.493353981523221</v>
      </c>
      <c r="AV130" s="274"/>
      <c r="AW130" s="274"/>
      <c r="AX130" s="274"/>
    </row>
    <row r="131" spans="1:69" ht="12.95" customHeight="1" x14ac:dyDescent="0.2">
      <c r="A131" s="164" t="s">
        <v>427</v>
      </c>
      <c r="B131" s="165" t="s">
        <v>111</v>
      </c>
      <c r="C131" s="164">
        <v>53425.555899999999</v>
      </c>
      <c r="D131" s="164">
        <v>3.5E-4</v>
      </c>
      <c r="E131" s="258">
        <f t="shared" si="138"/>
        <v>20391.090098582805</v>
      </c>
      <c r="F131" s="342">
        <f t="shared" si="139"/>
        <v>20391</v>
      </c>
      <c r="G131" s="258">
        <f t="shared" si="155"/>
        <v>3.1998799997381866E-2</v>
      </c>
      <c r="K131" s="274">
        <f t="shared" si="153"/>
        <v>3.1998799997381866E-2</v>
      </c>
      <c r="L131" s="274"/>
      <c r="P131" s="313">
        <f t="shared" si="119"/>
        <v>2.1778870899313851E-2</v>
      </c>
      <c r="Q131" s="343">
        <f t="shared" si="140"/>
        <v>38407.055899999999</v>
      </c>
      <c r="R131" s="258">
        <f t="shared" si="156"/>
        <v>1.044469507695373E-4</v>
      </c>
      <c r="S131" s="263">
        <v>1</v>
      </c>
      <c r="Z131" s="258">
        <f t="shared" si="141"/>
        <v>20391</v>
      </c>
      <c r="AA131" s="344">
        <f t="shared" si="142"/>
        <v>3.2510829621968024E-2</v>
      </c>
      <c r="AB131" s="345">
        <f t="shared" si="143"/>
        <v>2.1266841274727694E-2</v>
      </c>
      <c r="AC131" s="345">
        <f t="shared" si="144"/>
        <v>-5.1202962458615775E-4</v>
      </c>
      <c r="AD131" s="346">
        <f t="shared" si="145"/>
        <v>2.6217433645384166E-7</v>
      </c>
      <c r="AH131" s="258">
        <f t="shared" si="146"/>
        <v>1.0731958722654174E-2</v>
      </c>
      <c r="AI131" s="258">
        <f t="shared" si="147"/>
        <v>0.85573847042073725</v>
      </c>
      <c r="AJ131" s="258">
        <f t="shared" si="148"/>
        <v>4.6576802421244422E-2</v>
      </c>
      <c r="AK131" s="258">
        <f t="shared" si="149"/>
        <v>-9.3668852543518533E-2</v>
      </c>
      <c r="AL131" s="258">
        <f t="shared" si="150"/>
        <v>-2.5657104552116721</v>
      </c>
      <c r="AM131" s="258">
        <f t="shared" si="151"/>
        <v>-3.3764173884826634</v>
      </c>
      <c r="AN131" s="274">
        <f t="shared" ref="AN131:AT140" si="157">$AU131+$AB$7*SIN(AO131)</f>
        <v>16.385525570251026</v>
      </c>
      <c r="AO131" s="274">
        <f t="shared" si="157"/>
        <v>16.385526249651047</v>
      </c>
      <c r="AP131" s="274">
        <f t="shared" si="157"/>
        <v>16.385521179833372</v>
      </c>
      <c r="AQ131" s="274">
        <f t="shared" si="157"/>
        <v>16.385559012316907</v>
      </c>
      <c r="AR131" s="274">
        <f t="shared" si="157"/>
        <v>16.385276722861864</v>
      </c>
      <c r="AS131" s="274">
        <f t="shared" si="157"/>
        <v>16.38738459245906</v>
      </c>
      <c r="AT131" s="274">
        <f t="shared" si="157"/>
        <v>16.371729966534996</v>
      </c>
      <c r="AU131" s="274">
        <f t="shared" si="152"/>
        <v>16.493353981523221</v>
      </c>
      <c r="AV131" s="274"/>
      <c r="AW131" s="274"/>
      <c r="AX131" s="274"/>
    </row>
    <row r="132" spans="1:69" ht="12.95" customHeight="1" x14ac:dyDescent="0.2">
      <c r="A132" s="169" t="s">
        <v>120</v>
      </c>
      <c r="B132" s="167"/>
      <c r="C132" s="164">
        <v>53451.658000000003</v>
      </c>
      <c r="D132" s="164">
        <v>3.0000000000000001E-3</v>
      </c>
      <c r="E132" s="258">
        <f t="shared" si="138"/>
        <v>20464.585423980418</v>
      </c>
      <c r="F132" s="342">
        <f t="shared" si="139"/>
        <v>20464.5</v>
      </c>
      <c r="G132" s="258">
        <f t="shared" si="155"/>
        <v>3.0338600001414306E-2</v>
      </c>
      <c r="J132" s="258">
        <f>G132</f>
        <v>3.0338600001414306E-2</v>
      </c>
      <c r="P132" s="313">
        <f t="shared" si="119"/>
        <v>2.1225220181219251E-2</v>
      </c>
      <c r="Q132" s="343">
        <f t="shared" si="140"/>
        <v>38433.158000000003</v>
      </c>
      <c r="R132" s="258">
        <f t="shared" si="156"/>
        <v>8.3053691747138458E-5</v>
      </c>
      <c r="S132" s="263">
        <v>0.2</v>
      </c>
      <c r="Z132" s="258">
        <f t="shared" si="141"/>
        <v>20464.5</v>
      </c>
      <c r="AA132" s="344">
        <f t="shared" si="142"/>
        <v>3.2592583384640023E-2</v>
      </c>
      <c r="AB132" s="345">
        <f t="shared" si="143"/>
        <v>1.8971236797993535E-2</v>
      </c>
      <c r="AC132" s="345">
        <f t="shared" si="144"/>
        <v>-2.2539833832257161E-3</v>
      </c>
      <c r="AD132" s="346">
        <f t="shared" si="145"/>
        <v>1.0160882183715291E-6</v>
      </c>
      <c r="AH132" s="258">
        <f t="shared" si="146"/>
        <v>1.1367363203420773E-2</v>
      </c>
      <c r="AI132" s="258">
        <f t="shared" si="147"/>
        <v>0.85643033939768232</v>
      </c>
      <c r="AJ132" s="258">
        <f t="shared" si="148"/>
        <v>5.3912361830072593E-2</v>
      </c>
      <c r="AK132" s="258">
        <f t="shared" si="149"/>
        <v>-9.4725896184217867E-2</v>
      </c>
      <c r="AL132" s="258">
        <f t="shared" si="150"/>
        <v>-2.5583656022232777</v>
      </c>
      <c r="AM132" s="258">
        <f t="shared" si="151"/>
        <v>-3.3314361354417756</v>
      </c>
      <c r="AN132" s="274">
        <f t="shared" si="157"/>
        <v>16.393977299380602</v>
      </c>
      <c r="AO132" s="274">
        <f t="shared" si="157"/>
        <v>16.393977956877421</v>
      </c>
      <c r="AP132" s="274">
        <f t="shared" si="157"/>
        <v>16.39397301673386</v>
      </c>
      <c r="AQ132" s="274">
        <f t="shared" si="157"/>
        <v>16.394010135301109</v>
      </c>
      <c r="AR132" s="274">
        <f t="shared" si="157"/>
        <v>16.393731266538964</v>
      </c>
      <c r="AS132" s="274">
        <f t="shared" si="157"/>
        <v>16.395827945761756</v>
      </c>
      <c r="AT132" s="274">
        <f t="shared" si="157"/>
        <v>16.380150799042983</v>
      </c>
      <c r="AU132" s="274">
        <f t="shared" si="152"/>
        <v>16.502934446587798</v>
      </c>
      <c r="AV132" s="274"/>
      <c r="AW132" s="274"/>
      <c r="AX132" s="274"/>
    </row>
    <row r="133" spans="1:69" ht="12.95" customHeight="1" x14ac:dyDescent="0.2">
      <c r="A133" s="169" t="s">
        <v>119</v>
      </c>
      <c r="B133" s="167" t="s">
        <v>110</v>
      </c>
      <c r="C133" s="168">
        <v>53494.454599999997</v>
      </c>
      <c r="D133" s="168">
        <v>6.9999999999999999E-4</v>
      </c>
      <c r="E133" s="258">
        <f t="shared" si="138"/>
        <v>20585.087224330222</v>
      </c>
      <c r="F133" s="342">
        <f t="shared" si="139"/>
        <v>20585</v>
      </c>
      <c r="G133" s="258">
        <f t="shared" si="155"/>
        <v>3.0977999995229766E-2</v>
      </c>
      <c r="J133" s="258">
        <f>G133</f>
        <v>3.0977999995229766E-2</v>
      </c>
      <c r="P133" s="313">
        <f t="shared" ref="P133:P164" si="158">+D$11+D$12*F133+D$13*F133^2</f>
        <v>2.031050051498004E-2</v>
      </c>
      <c r="Q133" s="343">
        <f t="shared" si="140"/>
        <v>38475.954599999997</v>
      </c>
      <c r="R133" s="258">
        <f t="shared" si="156"/>
        <v>1.1379554516112817E-4</v>
      </c>
      <c r="S133" s="263">
        <v>1</v>
      </c>
      <c r="Z133" s="258">
        <f t="shared" si="141"/>
        <v>20585</v>
      </c>
      <c r="AA133" s="344">
        <f t="shared" si="142"/>
        <v>3.2718921604898941E-2</v>
      </c>
      <c r="AB133" s="345">
        <f t="shared" si="143"/>
        <v>1.8569578905310864E-2</v>
      </c>
      <c r="AC133" s="345">
        <f t="shared" si="144"/>
        <v>-1.7409216096691757E-3</v>
      </c>
      <c r="AD133" s="346">
        <f t="shared" si="145"/>
        <v>3.0308080510131137E-6</v>
      </c>
      <c r="AH133" s="258">
        <f t="shared" si="146"/>
        <v>1.2408421089918902E-2</v>
      </c>
      <c r="AI133" s="258">
        <f t="shared" si="147"/>
        <v>0.85758386977941781</v>
      </c>
      <c r="AJ133" s="258">
        <f t="shared" si="148"/>
        <v>6.5958092437621366E-2</v>
      </c>
      <c r="AK133" s="258">
        <f t="shared" si="149"/>
        <v>-9.6451483691864806E-2</v>
      </c>
      <c r="AL133" s="258">
        <f t="shared" si="150"/>
        <v>-2.5462981036110133</v>
      </c>
      <c r="AM133" s="258">
        <f t="shared" si="151"/>
        <v>-3.2598746135721068</v>
      </c>
      <c r="AN133" s="274">
        <f t="shared" si="157"/>
        <v>16.407848449643822</v>
      </c>
      <c r="AO133" s="274">
        <f t="shared" si="157"/>
        <v>16.407849071457157</v>
      </c>
      <c r="AP133" s="274">
        <f t="shared" si="157"/>
        <v>16.407844345301807</v>
      </c>
      <c r="AQ133" s="274">
        <f t="shared" si="157"/>
        <v>16.4078802673971</v>
      </c>
      <c r="AR133" s="274">
        <f t="shared" si="157"/>
        <v>16.407607261529598</v>
      </c>
      <c r="AS133" s="274">
        <f t="shared" si="157"/>
        <v>16.409683668012935</v>
      </c>
      <c r="AT133" s="274">
        <f t="shared" si="157"/>
        <v>16.393980813656047</v>
      </c>
      <c r="AU133" s="274">
        <f t="shared" si="152"/>
        <v>16.518641195435166</v>
      </c>
      <c r="AV133" s="274"/>
      <c r="AW133" s="274"/>
      <c r="AX133" s="274"/>
    </row>
    <row r="134" spans="1:69" ht="12.95" customHeight="1" x14ac:dyDescent="0.2">
      <c r="A134" s="169" t="s">
        <v>119</v>
      </c>
      <c r="B134" s="167" t="s">
        <v>111</v>
      </c>
      <c r="C134" s="168">
        <v>53495.3439</v>
      </c>
      <c r="D134" s="168">
        <v>5.9999999999999995E-4</v>
      </c>
      <c r="E134" s="258">
        <f t="shared" si="138"/>
        <v>20587.591214157717</v>
      </c>
      <c r="F134" s="342">
        <f t="shared" si="139"/>
        <v>20587.5</v>
      </c>
      <c r="G134" s="258">
        <f t="shared" si="155"/>
        <v>3.2394999994721729E-2</v>
      </c>
      <c r="J134" s="258">
        <f>G134</f>
        <v>3.2394999994721729E-2</v>
      </c>
      <c r="P134" s="313">
        <f t="shared" si="158"/>
        <v>2.0291430406321448E-2</v>
      </c>
      <c r="Q134" s="343">
        <f t="shared" si="140"/>
        <v>38476.8439</v>
      </c>
      <c r="R134" s="258">
        <f t="shared" si="156"/>
        <v>1.4649639678124816E-4</v>
      </c>
      <c r="S134" s="263">
        <v>1</v>
      </c>
      <c r="Z134" s="258">
        <f t="shared" si="141"/>
        <v>20587.5</v>
      </c>
      <c r="AA134" s="344">
        <f t="shared" si="142"/>
        <v>3.2721440492764792E-2</v>
      </c>
      <c r="AB134" s="345">
        <f t="shared" si="143"/>
        <v>1.9964989908278389E-2</v>
      </c>
      <c r="AC134" s="345">
        <f t="shared" si="144"/>
        <v>-3.2644049804306241E-4</v>
      </c>
      <c r="AD134" s="346">
        <f t="shared" si="145"/>
        <v>1.0656339876260264E-7</v>
      </c>
      <c r="AH134" s="258">
        <f t="shared" si="146"/>
        <v>1.243001008644334E-2</v>
      </c>
      <c r="AI134" s="258">
        <f t="shared" si="147"/>
        <v>0.85760805544638719</v>
      </c>
      <c r="AJ134" s="258">
        <f t="shared" si="148"/>
        <v>6.6208252759133904E-2</v>
      </c>
      <c r="AK134" s="258">
        <f t="shared" si="149"/>
        <v>-9.6487185572016632E-2</v>
      </c>
      <c r="AL134" s="258">
        <f t="shared" si="150"/>
        <v>-2.5460473952700147</v>
      </c>
      <c r="AM134" s="258">
        <f t="shared" si="151"/>
        <v>-3.2584177432229522</v>
      </c>
      <c r="AN134" s="274">
        <f t="shared" si="157"/>
        <v>16.408136431251464</v>
      </c>
      <c r="AO134" s="274">
        <f t="shared" si="157"/>
        <v>16.40813705232825</v>
      </c>
      <c r="AP134" s="274">
        <f t="shared" si="157"/>
        <v>16.408132330625847</v>
      </c>
      <c r="AQ134" s="274">
        <f t="shared" si="157"/>
        <v>16.408168227582358</v>
      </c>
      <c r="AR134" s="274">
        <f t="shared" si="157"/>
        <v>16.407895346585914</v>
      </c>
      <c r="AS134" s="274">
        <f t="shared" si="157"/>
        <v>16.409971307461745</v>
      </c>
      <c r="AT134" s="274">
        <f t="shared" si="157"/>
        <v>16.394268067469302</v>
      </c>
      <c r="AU134" s="274">
        <f t="shared" si="152"/>
        <v>16.518967061593823</v>
      </c>
      <c r="AV134" s="274"/>
      <c r="AW134" s="274"/>
      <c r="AX134" s="274"/>
    </row>
    <row r="135" spans="1:69" ht="12.95" customHeight="1" x14ac:dyDescent="0.2">
      <c r="A135" s="169" t="s">
        <v>119</v>
      </c>
      <c r="B135" s="167" t="s">
        <v>110</v>
      </c>
      <c r="C135" s="168">
        <v>53509.373500000002</v>
      </c>
      <c r="D135" s="168">
        <v>2.0000000000000001E-4</v>
      </c>
      <c r="E135" s="258">
        <f t="shared" si="138"/>
        <v>20627.094166686376</v>
      </c>
      <c r="F135" s="342">
        <f t="shared" si="139"/>
        <v>20627</v>
      </c>
      <c r="G135" s="258">
        <f t="shared" si="155"/>
        <v>3.3443599997553974E-2</v>
      </c>
      <c r="J135" s="258">
        <f>G135</f>
        <v>3.3443599997553974E-2</v>
      </c>
      <c r="P135" s="313">
        <f t="shared" si="158"/>
        <v>1.9989623520843963E-2</v>
      </c>
      <c r="Q135" s="343">
        <f t="shared" si="140"/>
        <v>38490.873500000002</v>
      </c>
      <c r="R135" s="258">
        <f t="shared" si="156"/>
        <v>1.8100948303586634E-4</v>
      </c>
      <c r="S135" s="263">
        <v>1</v>
      </c>
      <c r="Z135" s="258">
        <f t="shared" si="141"/>
        <v>20627</v>
      </c>
      <c r="AA135" s="344">
        <f t="shared" si="142"/>
        <v>3.2760682693134417E-2</v>
      </c>
      <c r="AB135" s="345">
        <f t="shared" si="143"/>
        <v>2.067254082526352E-2</v>
      </c>
      <c r="AC135" s="345">
        <f t="shared" si="144"/>
        <v>6.8291730441955717E-4</v>
      </c>
      <c r="AD135" s="346">
        <f t="shared" si="145"/>
        <v>4.6637604467567413E-7</v>
      </c>
      <c r="AH135" s="258">
        <f t="shared" si="146"/>
        <v>1.2771059172290452E-2</v>
      </c>
      <c r="AI135" s="258">
        <f t="shared" si="147"/>
        <v>0.85799155842240715</v>
      </c>
      <c r="AJ135" s="258">
        <f t="shared" si="148"/>
        <v>7.0162099994418331E-2</v>
      </c>
      <c r="AK135" s="258">
        <f t="shared" si="149"/>
        <v>-9.7050736082068503E-2</v>
      </c>
      <c r="AL135" s="258">
        <f t="shared" si="150"/>
        <v>-2.5420843220820593</v>
      </c>
      <c r="AM135" s="258">
        <f t="shared" si="151"/>
        <v>-3.2355453153899663</v>
      </c>
      <c r="AN135" s="274">
        <f t="shared" si="157"/>
        <v>16.412687621038138</v>
      </c>
      <c r="AO135" s="274">
        <f t="shared" si="157"/>
        <v>16.412688230501363</v>
      </c>
      <c r="AP135" s="274">
        <f t="shared" si="157"/>
        <v>16.412683579205687</v>
      </c>
      <c r="AQ135" s="274">
        <f t="shared" si="157"/>
        <v>16.412719077385688</v>
      </c>
      <c r="AR135" s="274">
        <f t="shared" si="157"/>
        <v>16.412448186268627</v>
      </c>
      <c r="AS135" s="274">
        <f t="shared" si="157"/>
        <v>16.414516973139346</v>
      </c>
      <c r="AT135" s="274">
        <f t="shared" si="157"/>
        <v>16.398808437828482</v>
      </c>
      <c r="AU135" s="274">
        <f t="shared" si="152"/>
        <v>16.524115746900637</v>
      </c>
      <c r="AV135" s="274"/>
      <c r="AW135" s="274"/>
      <c r="AX135" s="274"/>
    </row>
    <row r="136" spans="1:69" ht="12.95" customHeight="1" x14ac:dyDescent="0.2">
      <c r="A136" s="169" t="s">
        <v>125</v>
      </c>
      <c r="B136" s="167" t="s">
        <v>110</v>
      </c>
      <c r="C136" s="168">
        <v>53804.501900000003</v>
      </c>
      <c r="D136" s="168">
        <v>4.0000000000000002E-4</v>
      </c>
      <c r="E136" s="258">
        <f t="shared" si="138"/>
        <v>21458.083159605492</v>
      </c>
      <c r="F136" s="342">
        <f t="shared" si="139"/>
        <v>21458</v>
      </c>
      <c r="G136" s="258">
        <f t="shared" si="155"/>
        <v>2.9534400004195049E-2</v>
      </c>
      <c r="K136" s="258">
        <f>G136</f>
        <v>2.9534400004195049E-2</v>
      </c>
      <c r="P136" s="313">
        <f t="shared" si="158"/>
        <v>1.3422561859639109E-2</v>
      </c>
      <c r="Q136" s="343">
        <f t="shared" si="140"/>
        <v>38786.001900000003</v>
      </c>
      <c r="R136" s="258">
        <f t="shared" si="156"/>
        <v>2.5959132839636781E-4</v>
      </c>
      <c r="S136" s="263">
        <v>1</v>
      </c>
      <c r="Z136" s="258">
        <f t="shared" si="141"/>
        <v>21458</v>
      </c>
      <c r="AA136" s="344">
        <f t="shared" si="142"/>
        <v>3.3332665271087136E-2</v>
      </c>
      <c r="AB136" s="345">
        <f t="shared" si="143"/>
        <v>9.6242965927470225E-3</v>
      </c>
      <c r="AC136" s="345">
        <f t="shared" si="144"/>
        <v>-3.7982652668920869E-3</v>
      </c>
      <c r="AD136" s="346">
        <f t="shared" si="145"/>
        <v>1.4426819037678816E-5</v>
      </c>
      <c r="AH136" s="258">
        <f t="shared" si="146"/>
        <v>1.9910103411448027E-2</v>
      </c>
      <c r="AI136" s="258">
        <f t="shared" si="147"/>
        <v>0.86666093972808567</v>
      </c>
      <c r="AJ136" s="258">
        <f t="shared" si="148"/>
        <v>0.15384560431904343</v>
      </c>
      <c r="AK136" s="258">
        <f t="shared" si="149"/>
        <v>-0.10865513268672912</v>
      </c>
      <c r="AL136" s="258">
        <f t="shared" si="150"/>
        <v>-2.4578450723661582</v>
      </c>
      <c r="AM136" s="258">
        <f t="shared" si="151"/>
        <v>-2.8102001776589791</v>
      </c>
      <c r="AN136" s="274">
        <f t="shared" si="157"/>
        <v>16.508929983179698</v>
      </c>
      <c r="AO136" s="274">
        <f t="shared" si="157"/>
        <v>16.508930365759717</v>
      </c>
      <c r="AP136" s="274">
        <f t="shared" si="157"/>
        <v>16.508927170053273</v>
      </c>
      <c r="AQ136" s="274">
        <f t="shared" si="157"/>
        <v>16.508953864242617</v>
      </c>
      <c r="AR136" s="274">
        <f t="shared" si="157"/>
        <v>16.508730906461796</v>
      </c>
      <c r="AS136" s="274">
        <f t="shared" si="157"/>
        <v>16.510594693989098</v>
      </c>
      <c r="AT136" s="274">
        <f t="shared" si="157"/>
        <v>16.495122844700148</v>
      </c>
      <c r="AU136" s="274">
        <f t="shared" si="152"/>
        <v>16.632433658038913</v>
      </c>
      <c r="AV136" s="274"/>
      <c r="AW136" s="274"/>
      <c r="AX136" s="274"/>
    </row>
    <row r="137" spans="1:69" ht="12.95" customHeight="1" x14ac:dyDescent="0.2">
      <c r="A137" s="169" t="s">
        <v>125</v>
      </c>
      <c r="B137" s="167" t="s">
        <v>110</v>
      </c>
      <c r="C137" s="168">
        <v>53874.467600000004</v>
      </c>
      <c r="D137" s="168">
        <v>2.9999999999999997E-4</v>
      </c>
      <c r="E137" s="258">
        <f t="shared" si="138"/>
        <v>21655.084622636095</v>
      </c>
      <c r="F137" s="342">
        <f t="shared" si="139"/>
        <v>21655</v>
      </c>
      <c r="G137" s="258">
        <f t="shared" si="155"/>
        <v>3.0054000002564862E-2</v>
      </c>
      <c r="K137" s="258">
        <f>G137</f>
        <v>3.0054000002564862E-2</v>
      </c>
      <c r="P137" s="313">
        <f t="shared" si="158"/>
        <v>1.1804815325682699E-2</v>
      </c>
      <c r="Q137" s="343">
        <f t="shared" si="140"/>
        <v>38855.967600000004</v>
      </c>
      <c r="R137" s="258">
        <f t="shared" si="156"/>
        <v>3.3303274137095072E-4</v>
      </c>
      <c r="S137" s="263">
        <v>1</v>
      </c>
      <c r="Z137" s="258">
        <f t="shared" si="141"/>
        <v>21655</v>
      </c>
      <c r="AA137" s="344">
        <f t="shared" si="142"/>
        <v>3.3393415718022929E-2</v>
      </c>
      <c r="AB137" s="345">
        <f t="shared" si="143"/>
        <v>8.4653996102246366E-3</v>
      </c>
      <c r="AC137" s="345">
        <f t="shared" si="144"/>
        <v>-3.3394157154580661E-3</v>
      </c>
      <c r="AD137" s="346">
        <f t="shared" si="145"/>
        <v>1.1151697320648307E-5</v>
      </c>
      <c r="AH137" s="258">
        <f t="shared" si="146"/>
        <v>2.1588600392340226E-2</v>
      </c>
      <c r="AI137" s="258">
        <f t="shared" si="147"/>
        <v>0.86888586126723222</v>
      </c>
      <c r="AJ137" s="258">
        <f t="shared" si="148"/>
        <v>0.17379921737429191</v>
      </c>
      <c r="AK137" s="258">
        <f t="shared" si="149"/>
        <v>-0.11132980498380667</v>
      </c>
      <c r="AL137" s="258">
        <f t="shared" si="150"/>
        <v>-2.4376178176900059</v>
      </c>
      <c r="AM137" s="258">
        <f t="shared" si="151"/>
        <v>-2.722700822881611</v>
      </c>
      <c r="AN137" s="274">
        <f t="shared" si="157"/>
        <v>16.531892093504545</v>
      </c>
      <c r="AO137" s="274">
        <f t="shared" si="157"/>
        <v>16.531892429144872</v>
      </c>
      <c r="AP137" s="274">
        <f t="shared" si="157"/>
        <v>16.531889556733166</v>
      </c>
      <c r="AQ137" s="274">
        <f t="shared" si="157"/>
        <v>16.531914139136013</v>
      </c>
      <c r="AR137" s="274">
        <f t="shared" si="157"/>
        <v>16.53170378144118</v>
      </c>
      <c r="AS137" s="274">
        <f t="shared" si="157"/>
        <v>16.533505413155712</v>
      </c>
      <c r="AT137" s="274">
        <f t="shared" si="157"/>
        <v>16.518186635259703</v>
      </c>
      <c r="AU137" s="274">
        <f t="shared" si="152"/>
        <v>16.658111911341248</v>
      </c>
      <c r="AV137" s="274"/>
      <c r="AW137" s="274"/>
      <c r="AX137" s="274"/>
    </row>
    <row r="138" spans="1:69" ht="12.95" customHeight="1" x14ac:dyDescent="0.2">
      <c r="A138" s="164" t="s">
        <v>127</v>
      </c>
      <c r="B138" s="165" t="s">
        <v>111</v>
      </c>
      <c r="C138" s="164">
        <v>54489.590300000003</v>
      </c>
      <c r="D138" s="164">
        <v>5.0000000000000001E-4</v>
      </c>
      <c r="E138" s="258">
        <f t="shared" si="138"/>
        <v>23387.077182466615</v>
      </c>
      <c r="F138" s="342">
        <f t="shared" si="139"/>
        <v>23387</v>
      </c>
      <c r="G138" s="258">
        <f t="shared" si="155"/>
        <v>2.7411600000050385E-2</v>
      </c>
      <c r="J138" s="258">
        <f>G138</f>
        <v>2.7411600000050385E-2</v>
      </c>
      <c r="P138" s="313">
        <f t="shared" si="158"/>
        <v>-3.4234812440682438E-3</v>
      </c>
      <c r="Q138" s="343">
        <f t="shared" si="140"/>
        <v>39471.090300000003</v>
      </c>
      <c r="R138" s="258">
        <f t="shared" si="156"/>
        <v>9.5080223533139645E-4</v>
      </c>
      <c r="S138" s="263">
        <v>1</v>
      </c>
      <c r="Z138" s="258">
        <f t="shared" si="141"/>
        <v>23387</v>
      </c>
      <c r="AA138" s="344">
        <f t="shared" si="142"/>
        <v>3.2520796231839476E-2</v>
      </c>
      <c r="AB138" s="345">
        <f t="shared" si="143"/>
        <v>-8.5326774758573351E-3</v>
      </c>
      <c r="AC138" s="345">
        <f t="shared" si="144"/>
        <v>-5.1091962317890913E-3</v>
      </c>
      <c r="AD138" s="346">
        <f t="shared" si="145"/>
        <v>2.610388613492785E-5</v>
      </c>
      <c r="AH138" s="258">
        <f t="shared" si="146"/>
        <v>3.594427747590772E-2</v>
      </c>
      <c r="AI138" s="258">
        <f t="shared" si="147"/>
        <v>0.89130229021139151</v>
      </c>
      <c r="AJ138" s="258">
        <f t="shared" si="148"/>
        <v>0.3498779825069247</v>
      </c>
      <c r="AK138" s="258">
        <f t="shared" si="149"/>
        <v>-0.13330435379266262</v>
      </c>
      <c r="AL138" s="258">
        <f t="shared" si="150"/>
        <v>-2.2548632641268895</v>
      </c>
      <c r="AM138" s="258">
        <f t="shared" si="151"/>
        <v>-2.1057175906879557</v>
      </c>
      <c r="AN138" s="274">
        <f t="shared" si="157"/>
        <v>16.736539666705717</v>
      </c>
      <c r="AO138" s="274">
        <f t="shared" si="157"/>
        <v>16.736539735885312</v>
      </c>
      <c r="AP138" s="274">
        <f t="shared" si="157"/>
        <v>16.736538956489838</v>
      </c>
      <c r="AQ138" s="274">
        <f t="shared" si="157"/>
        <v>16.736547737422118</v>
      </c>
      <c r="AR138" s="274">
        <f t="shared" si="157"/>
        <v>16.736448815877868</v>
      </c>
      <c r="AS138" s="274">
        <f t="shared" si="157"/>
        <v>16.737564156971356</v>
      </c>
      <c r="AT138" s="274">
        <f t="shared" si="157"/>
        <v>16.725105804289679</v>
      </c>
      <c r="AU138" s="274">
        <f t="shared" si="152"/>
        <v>16.883871986060253</v>
      </c>
      <c r="AV138" s="274"/>
      <c r="AW138" s="274"/>
      <c r="AX138" s="274"/>
    </row>
    <row r="139" spans="1:69" ht="12.95" customHeight="1" x14ac:dyDescent="0.2">
      <c r="A139" s="164" t="s">
        <v>127</v>
      </c>
      <c r="B139" s="165" t="s">
        <v>111</v>
      </c>
      <c r="C139" s="164">
        <v>54648.342600000004</v>
      </c>
      <c r="D139" s="164">
        <v>5.0000000000000001E-4</v>
      </c>
      <c r="E139" s="258">
        <f t="shared" si="138"/>
        <v>23834.073858830507</v>
      </c>
      <c r="F139" s="342">
        <f t="shared" si="139"/>
        <v>23834</v>
      </c>
      <c r="G139" s="258">
        <f t="shared" si="155"/>
        <v>2.6231200004986022E-2</v>
      </c>
      <c r="J139" s="258">
        <f>G139</f>
        <v>2.6231200004986022E-2</v>
      </c>
      <c r="P139" s="313">
        <f t="shared" si="158"/>
        <v>-7.6467140225140728E-3</v>
      </c>
      <c r="Q139" s="343">
        <f t="shared" si="140"/>
        <v>39629.842600000004</v>
      </c>
      <c r="R139" s="258">
        <f t="shared" si="156"/>
        <v>1.1477130588546877E-3</v>
      </c>
      <c r="S139" s="263">
        <v>1</v>
      </c>
      <c r="Z139" s="258">
        <f t="shared" si="141"/>
        <v>23834</v>
      </c>
      <c r="AA139" s="344">
        <f t="shared" si="142"/>
        <v>3.1839996812849519E-2</v>
      </c>
      <c r="AB139" s="345">
        <f t="shared" si="143"/>
        <v>-1.325551083037757E-2</v>
      </c>
      <c r="AC139" s="345">
        <f t="shared" si="144"/>
        <v>-5.6087968078634975E-3</v>
      </c>
      <c r="AD139" s="346">
        <f t="shared" si="145"/>
        <v>3.1458601631899759E-5</v>
      </c>
      <c r="AH139" s="258">
        <f t="shared" si="146"/>
        <v>3.9486710835363592E-2</v>
      </c>
      <c r="AI139" s="258">
        <f t="shared" si="147"/>
        <v>0.89793123294766519</v>
      </c>
      <c r="AJ139" s="258">
        <f t="shared" si="148"/>
        <v>0.39513815137324487</v>
      </c>
      <c r="AK139" s="258">
        <f t="shared" si="149"/>
        <v>-0.13844569204487411</v>
      </c>
      <c r="AL139" s="258">
        <f t="shared" si="150"/>
        <v>-2.2060858786664128</v>
      </c>
      <c r="AM139" s="258">
        <f t="shared" si="151"/>
        <v>-1.9796381953971682</v>
      </c>
      <c r="AN139" s="274">
        <f t="shared" si="157"/>
        <v>16.790251789416736</v>
      </c>
      <c r="AO139" s="274">
        <f t="shared" si="157"/>
        <v>16.790251828532924</v>
      </c>
      <c r="AP139" s="274">
        <f t="shared" si="157"/>
        <v>16.790251343958893</v>
      </c>
      <c r="AQ139" s="274">
        <f t="shared" si="157"/>
        <v>16.790257346926523</v>
      </c>
      <c r="AR139" s="274">
        <f t="shared" si="157"/>
        <v>16.7901829861461</v>
      </c>
      <c r="AS139" s="274">
        <f t="shared" si="157"/>
        <v>16.791104853240892</v>
      </c>
      <c r="AT139" s="274">
        <f t="shared" si="157"/>
        <v>16.779786848825733</v>
      </c>
      <c r="AU139" s="274">
        <f t="shared" si="152"/>
        <v>16.942136855228494</v>
      </c>
      <c r="AV139" s="274"/>
      <c r="AW139" s="274"/>
      <c r="AX139" s="274"/>
    </row>
    <row r="140" spans="1:69" ht="12.95" customHeight="1" x14ac:dyDescent="0.2">
      <c r="A140" s="348" t="s">
        <v>798</v>
      </c>
      <c r="B140" s="347" t="s">
        <v>111</v>
      </c>
      <c r="C140" s="348">
        <v>54905.296799999996</v>
      </c>
      <c r="D140" s="348" t="s">
        <v>555</v>
      </c>
      <c r="E140" s="258">
        <f t="shared" si="138"/>
        <v>24557.576279757566</v>
      </c>
      <c r="F140" s="342">
        <f t="shared" si="139"/>
        <v>24557.5</v>
      </c>
      <c r="G140" s="258">
        <f t="shared" si="155"/>
        <v>2.7090999996289611E-2</v>
      </c>
      <c r="K140" s="274">
        <f t="shared" ref="K140:K179" si="159">G140</f>
        <v>2.7090999996289611E-2</v>
      </c>
      <c r="L140" s="274"/>
      <c r="P140" s="313">
        <f t="shared" si="158"/>
        <v>-1.4737111163084238E-2</v>
      </c>
      <c r="Q140" s="343">
        <f t="shared" si="140"/>
        <v>39886.796799999996</v>
      </c>
      <c r="R140" s="258">
        <f t="shared" si="156"/>
        <v>1.7495908831609351E-3</v>
      </c>
      <c r="S140" s="263">
        <v>1</v>
      </c>
      <c r="Z140" s="258">
        <f t="shared" si="141"/>
        <v>24557.5</v>
      </c>
      <c r="AA140" s="344">
        <f t="shared" si="142"/>
        <v>3.0291146241080473E-2</v>
      </c>
      <c r="AB140" s="345">
        <f t="shared" si="143"/>
        <v>-1.79372574078751E-2</v>
      </c>
      <c r="AC140" s="345">
        <f t="shared" si="144"/>
        <v>-3.2001462447908621E-3</v>
      </c>
      <c r="AD140" s="346">
        <f t="shared" si="145"/>
        <v>1.0240935988049057E-5</v>
      </c>
      <c r="AH140" s="258">
        <f t="shared" si="146"/>
        <v>4.5028257404164711E-2</v>
      </c>
      <c r="AI140" s="258">
        <f t="shared" si="147"/>
        <v>0.90940151373859368</v>
      </c>
      <c r="AJ140" s="258">
        <f t="shared" si="148"/>
        <v>0.46776945480149296</v>
      </c>
      <c r="AK140" s="258">
        <f t="shared" si="149"/>
        <v>-0.14620929225090204</v>
      </c>
      <c r="AL140" s="258">
        <f t="shared" si="150"/>
        <v>-2.125538694891294</v>
      </c>
      <c r="AM140" s="258">
        <f t="shared" si="151"/>
        <v>-1.7960698333636731</v>
      </c>
      <c r="AN140" s="274">
        <f t="shared" si="157"/>
        <v>16.8780633742143</v>
      </c>
      <c r="AO140" s="274">
        <f t="shared" si="157"/>
        <v>16.878063386806684</v>
      </c>
      <c r="AP140" s="274">
        <f t="shared" si="157"/>
        <v>16.878063199117406</v>
      </c>
      <c r="AQ140" s="274">
        <f t="shared" si="157"/>
        <v>16.878065996631449</v>
      </c>
      <c r="AR140" s="274">
        <f t="shared" si="157"/>
        <v>16.878024301518817</v>
      </c>
      <c r="AS140" s="274">
        <f t="shared" si="157"/>
        <v>16.878646165693382</v>
      </c>
      <c r="AT140" s="274">
        <f t="shared" si="157"/>
        <v>16.869464064109255</v>
      </c>
      <c r="AU140" s="274">
        <f t="shared" si="152"/>
        <v>17.03644252154443</v>
      </c>
      <c r="AV140" s="274"/>
      <c r="AW140" s="274"/>
      <c r="AX140" s="274"/>
      <c r="AZ140" s="274"/>
      <c r="BQ140" s="274"/>
    </row>
    <row r="141" spans="1:69" ht="12.95" customHeight="1" x14ac:dyDescent="0.2">
      <c r="A141" s="169" t="s">
        <v>129</v>
      </c>
      <c r="B141" s="165" t="s">
        <v>111</v>
      </c>
      <c r="C141" s="164">
        <v>54942.408109999997</v>
      </c>
      <c r="D141" s="164">
        <v>2.0000000000000001E-4</v>
      </c>
      <c r="E141" s="258">
        <f t="shared" si="138"/>
        <v>24662.070086937118</v>
      </c>
      <c r="F141" s="342">
        <f t="shared" si="139"/>
        <v>24662</v>
      </c>
      <c r="G141" s="258">
        <f t="shared" si="155"/>
        <v>2.4891599990951363E-2</v>
      </c>
      <c r="K141" s="274">
        <f t="shared" si="159"/>
        <v>2.4891599990951363E-2</v>
      </c>
      <c r="P141" s="313">
        <f t="shared" si="158"/>
        <v>-1.5787259593072006E-2</v>
      </c>
      <c r="Q141" s="343">
        <f t="shared" si="140"/>
        <v>39923.908109999997</v>
      </c>
      <c r="R141" s="258">
        <f t="shared" si="156"/>
        <v>1.65476961705669E-3</v>
      </c>
      <c r="S141" s="263">
        <v>1</v>
      </c>
      <c r="Z141" s="258">
        <f t="shared" si="141"/>
        <v>24662</v>
      </c>
      <c r="AA141" s="344">
        <f t="shared" si="142"/>
        <v>3.0019378896571927E-2</v>
      </c>
      <c r="AB141" s="345">
        <f t="shared" si="143"/>
        <v>-2.091503849869257E-2</v>
      </c>
      <c r="AC141" s="345">
        <f t="shared" si="144"/>
        <v>-5.1277789056205642E-3</v>
      </c>
      <c r="AD141" s="346">
        <f t="shared" si="145"/>
        <v>2.6294116504927229E-5</v>
      </c>
      <c r="AH141" s="258">
        <f t="shared" si="146"/>
        <v>4.5806638489643933E-2</v>
      </c>
      <c r="AI141" s="258">
        <f t="shared" si="147"/>
        <v>0.91113398882861651</v>
      </c>
      <c r="AJ141" s="258">
        <f t="shared" si="148"/>
        <v>0.47817167762545681</v>
      </c>
      <c r="AK141" s="258">
        <f t="shared" si="149"/>
        <v>-0.14726871667756009</v>
      </c>
      <c r="AL141" s="258">
        <f t="shared" si="150"/>
        <v>-2.1137323249891247</v>
      </c>
      <c r="AM141" s="258">
        <f t="shared" si="151"/>
        <v>-1.7713851927591693</v>
      </c>
      <c r="AN141" s="274">
        <f t="shared" ref="AN141:AT150" si="160">$AU141+$AB$7*SIN(AO141)</f>
        <v>16.890840305331849</v>
      </c>
      <c r="AO141" s="274">
        <f t="shared" si="160"/>
        <v>16.890840315738544</v>
      </c>
      <c r="AP141" s="274">
        <f t="shared" si="160"/>
        <v>16.890840155789689</v>
      </c>
      <c r="AQ141" s="274">
        <f t="shared" si="160"/>
        <v>16.890842614179238</v>
      </c>
      <c r="AR141" s="274">
        <f t="shared" si="160"/>
        <v>16.890804830738773</v>
      </c>
      <c r="AS141" s="274">
        <f t="shared" si="160"/>
        <v>16.891385917689025</v>
      </c>
      <c r="AT141" s="274">
        <f t="shared" si="160"/>
        <v>16.882538592817578</v>
      </c>
      <c r="AU141" s="274">
        <f t="shared" si="152"/>
        <v>17.050063726976379</v>
      </c>
      <c r="AV141" s="274"/>
      <c r="AW141" s="274"/>
      <c r="AX141" s="274"/>
      <c r="AZ141" s="274"/>
      <c r="BQ141" s="274"/>
    </row>
    <row r="142" spans="1:69" ht="12.95" customHeight="1" x14ac:dyDescent="0.2">
      <c r="A142" s="164" t="s">
        <v>425</v>
      </c>
      <c r="B142" s="165" t="s">
        <v>111</v>
      </c>
      <c r="C142" s="164">
        <v>54942.408600000002</v>
      </c>
      <c r="D142" s="164" t="s">
        <v>342</v>
      </c>
      <c r="E142" s="258">
        <f t="shared" si="138"/>
        <v>24662.07146662342</v>
      </c>
      <c r="F142" s="342">
        <f t="shared" si="139"/>
        <v>24662</v>
      </c>
      <c r="G142" s="258">
        <f t="shared" si="155"/>
        <v>2.5381599996762816E-2</v>
      </c>
      <c r="K142" s="274">
        <f t="shared" si="159"/>
        <v>2.5381599996762816E-2</v>
      </c>
      <c r="L142" s="274"/>
      <c r="P142" s="313">
        <f t="shared" si="158"/>
        <v>-1.5787259593072006E-2</v>
      </c>
      <c r="Q142" s="343">
        <f t="shared" si="140"/>
        <v>39923.908600000002</v>
      </c>
      <c r="R142" s="258">
        <f t="shared" si="156"/>
        <v>1.6948749999275345E-3</v>
      </c>
      <c r="S142" s="263">
        <v>1</v>
      </c>
      <c r="Z142" s="258">
        <f t="shared" si="141"/>
        <v>24662</v>
      </c>
      <c r="AA142" s="344">
        <f t="shared" si="142"/>
        <v>3.0019378896571927E-2</v>
      </c>
      <c r="AB142" s="345">
        <f t="shared" si="143"/>
        <v>-2.0425038492881117E-2</v>
      </c>
      <c r="AC142" s="345">
        <f t="shared" si="144"/>
        <v>-4.6377788998091113E-3</v>
      </c>
      <c r="AD142" s="346">
        <f t="shared" si="145"/>
        <v>2.150899312351461E-5</v>
      </c>
      <c r="AH142" s="258">
        <f t="shared" si="146"/>
        <v>4.5806638489643933E-2</v>
      </c>
      <c r="AI142" s="258">
        <f t="shared" si="147"/>
        <v>0.91113398882861651</v>
      </c>
      <c r="AJ142" s="258">
        <f t="shared" si="148"/>
        <v>0.47817167762545681</v>
      </c>
      <c r="AK142" s="258">
        <f t="shared" si="149"/>
        <v>-0.14726871667756009</v>
      </c>
      <c r="AL142" s="258">
        <f t="shared" si="150"/>
        <v>-2.1137323249891247</v>
      </c>
      <c r="AM142" s="258">
        <f t="shared" si="151"/>
        <v>-1.7713851927591693</v>
      </c>
      <c r="AN142" s="274">
        <f t="shared" si="160"/>
        <v>16.890840305331849</v>
      </c>
      <c r="AO142" s="274">
        <f t="shared" si="160"/>
        <v>16.890840315738544</v>
      </c>
      <c r="AP142" s="274">
        <f t="shared" si="160"/>
        <v>16.890840155789689</v>
      </c>
      <c r="AQ142" s="274">
        <f t="shared" si="160"/>
        <v>16.890842614179238</v>
      </c>
      <c r="AR142" s="274">
        <f t="shared" si="160"/>
        <v>16.890804830738773</v>
      </c>
      <c r="AS142" s="274">
        <f t="shared" si="160"/>
        <v>16.891385917689025</v>
      </c>
      <c r="AT142" s="274">
        <f t="shared" si="160"/>
        <v>16.882538592817578</v>
      </c>
      <c r="AU142" s="274">
        <f t="shared" si="152"/>
        <v>17.050063726976379</v>
      </c>
      <c r="AV142" s="274"/>
      <c r="AW142" s="274"/>
      <c r="AX142" s="274"/>
      <c r="AZ142" s="274"/>
      <c r="BQ142" s="274"/>
    </row>
    <row r="143" spans="1:69" ht="12.95" customHeight="1" x14ac:dyDescent="0.2">
      <c r="A143" s="169" t="s">
        <v>129</v>
      </c>
      <c r="B143" s="165" t="s">
        <v>111</v>
      </c>
      <c r="C143" s="164">
        <v>54942.409110000001</v>
      </c>
      <c r="D143" s="164">
        <v>2.9999999999999997E-4</v>
      </c>
      <c r="E143" s="258">
        <f t="shared" si="138"/>
        <v>24662.072902623429</v>
      </c>
      <c r="F143" s="342">
        <f t="shared" si="139"/>
        <v>24662</v>
      </c>
      <c r="G143" s="258">
        <f t="shared" si="155"/>
        <v>2.5891599994793069E-2</v>
      </c>
      <c r="K143" s="274">
        <f t="shared" si="159"/>
        <v>2.5891599994793069E-2</v>
      </c>
      <c r="P143" s="313">
        <f t="shared" si="158"/>
        <v>-1.5787259593072006E-2</v>
      </c>
      <c r="Q143" s="343">
        <f t="shared" si="140"/>
        <v>39923.909110000001</v>
      </c>
      <c r="R143" s="258">
        <f t="shared" si="156"/>
        <v>1.7371273365449724E-3</v>
      </c>
      <c r="S143" s="263">
        <v>1</v>
      </c>
      <c r="Z143" s="258">
        <f t="shared" si="141"/>
        <v>24662</v>
      </c>
      <c r="AA143" s="344">
        <f t="shared" si="142"/>
        <v>3.0019378896571927E-2</v>
      </c>
      <c r="AB143" s="345">
        <f t="shared" si="143"/>
        <v>-1.9915038494850865E-2</v>
      </c>
      <c r="AC143" s="345">
        <f t="shared" si="144"/>
        <v>-4.1277789017788585E-3</v>
      </c>
      <c r="AD143" s="346">
        <f t="shared" si="145"/>
        <v>1.703855866197068E-5</v>
      </c>
      <c r="AH143" s="258">
        <f t="shared" si="146"/>
        <v>4.5806638489643933E-2</v>
      </c>
      <c r="AI143" s="258">
        <f t="shared" si="147"/>
        <v>0.91113398882861651</v>
      </c>
      <c r="AJ143" s="258">
        <f t="shared" si="148"/>
        <v>0.47817167762545681</v>
      </c>
      <c r="AK143" s="258">
        <f t="shared" si="149"/>
        <v>-0.14726871667756009</v>
      </c>
      <c r="AL143" s="258">
        <f t="shared" si="150"/>
        <v>-2.1137323249891247</v>
      </c>
      <c r="AM143" s="258">
        <f t="shared" si="151"/>
        <v>-1.7713851927591693</v>
      </c>
      <c r="AN143" s="274">
        <f t="shared" si="160"/>
        <v>16.890840305331849</v>
      </c>
      <c r="AO143" s="274">
        <f t="shared" si="160"/>
        <v>16.890840315738544</v>
      </c>
      <c r="AP143" s="274">
        <f t="shared" si="160"/>
        <v>16.890840155789689</v>
      </c>
      <c r="AQ143" s="274">
        <f t="shared" si="160"/>
        <v>16.890842614179238</v>
      </c>
      <c r="AR143" s="274">
        <f t="shared" si="160"/>
        <v>16.890804830738773</v>
      </c>
      <c r="AS143" s="274">
        <f t="shared" si="160"/>
        <v>16.891385917689025</v>
      </c>
      <c r="AT143" s="274">
        <f t="shared" si="160"/>
        <v>16.882538592817578</v>
      </c>
      <c r="AU143" s="274">
        <f t="shared" si="152"/>
        <v>17.050063726976379</v>
      </c>
      <c r="AV143" s="274"/>
      <c r="AW143" s="274"/>
      <c r="AX143" s="274"/>
      <c r="AZ143" s="274"/>
      <c r="BQ143" s="274"/>
    </row>
    <row r="144" spans="1:69" ht="12.95" customHeight="1" x14ac:dyDescent="0.2">
      <c r="A144" s="169" t="s">
        <v>129</v>
      </c>
      <c r="B144" s="165" t="s">
        <v>110</v>
      </c>
      <c r="C144" s="164">
        <v>54944.36131</v>
      </c>
      <c r="D144" s="164">
        <v>6.9999999999999999E-4</v>
      </c>
      <c r="E144" s="258">
        <f t="shared" si="138"/>
        <v>24667.569685420262</v>
      </c>
      <c r="F144" s="342">
        <f t="shared" si="139"/>
        <v>24667.5</v>
      </c>
      <c r="G144" s="258">
        <f t="shared" si="155"/>
        <v>2.4748999996518251E-2</v>
      </c>
      <c r="K144" s="274">
        <f t="shared" si="159"/>
        <v>2.4748999996518251E-2</v>
      </c>
      <c r="P144" s="313">
        <f t="shared" si="158"/>
        <v>-1.584271259866285E-2</v>
      </c>
      <c r="Q144" s="343">
        <f t="shared" si="140"/>
        <v>39925.86131</v>
      </c>
      <c r="R144" s="258">
        <f t="shared" si="156"/>
        <v>1.647687131409784E-3</v>
      </c>
      <c r="S144" s="263">
        <v>1</v>
      </c>
      <c r="Z144" s="258">
        <f t="shared" si="141"/>
        <v>24667.5</v>
      </c>
      <c r="AA144" s="344">
        <f t="shared" si="142"/>
        <v>3.0004728184366863E-2</v>
      </c>
      <c r="AB144" s="345">
        <f t="shared" si="143"/>
        <v>-2.1098440786511463E-2</v>
      </c>
      <c r="AC144" s="345">
        <f t="shared" si="144"/>
        <v>-5.2557281878486128E-3</v>
      </c>
      <c r="AD144" s="346">
        <f t="shared" si="145"/>
        <v>2.7622678784546465E-5</v>
      </c>
      <c r="AH144" s="258">
        <f t="shared" si="146"/>
        <v>4.5847440783029714E-2</v>
      </c>
      <c r="AI144" s="258">
        <f t="shared" si="147"/>
        <v>0.91122570081842214</v>
      </c>
      <c r="AJ144" s="258">
        <f t="shared" si="148"/>
        <v>0.47871842496675698</v>
      </c>
      <c r="AK144" s="258">
        <f t="shared" si="149"/>
        <v>-0.14732401928466249</v>
      </c>
      <c r="AL144" s="258">
        <f t="shared" si="150"/>
        <v>-2.113109689223561</v>
      </c>
      <c r="AM144" s="258">
        <f t="shared" si="151"/>
        <v>-1.7700977298588989</v>
      </c>
      <c r="AN144" s="274">
        <f t="shared" si="160"/>
        <v>16.891513450382732</v>
      </c>
      <c r="AO144" s="274">
        <f t="shared" si="160"/>
        <v>16.89151346068325</v>
      </c>
      <c r="AP144" s="274">
        <f t="shared" si="160"/>
        <v>16.891513302105025</v>
      </c>
      <c r="AQ144" s="274">
        <f t="shared" si="160"/>
        <v>16.891515743450519</v>
      </c>
      <c r="AR144" s="274">
        <f t="shared" si="160"/>
        <v>16.891478160037153</v>
      </c>
      <c r="AS144" s="274">
        <f t="shared" si="160"/>
        <v>16.89205712402336</v>
      </c>
      <c r="AT144" s="274">
        <f t="shared" si="160"/>
        <v>16.883227586034184</v>
      </c>
      <c r="AU144" s="274">
        <f t="shared" si="152"/>
        <v>17.050780632525431</v>
      </c>
      <c r="AV144" s="274"/>
      <c r="AW144" s="274"/>
      <c r="AX144" s="274"/>
      <c r="AZ144" s="274"/>
      <c r="BQ144" s="274"/>
    </row>
    <row r="145" spans="1:69" ht="12.95" customHeight="1" x14ac:dyDescent="0.2">
      <c r="A145" s="164" t="s">
        <v>425</v>
      </c>
      <c r="B145" s="165" t="s">
        <v>111</v>
      </c>
      <c r="C145" s="164">
        <v>54944.361400000002</v>
      </c>
      <c r="D145" s="164" t="s">
        <v>342</v>
      </c>
      <c r="E145" s="258">
        <f t="shared" si="138"/>
        <v>24667.569938832032</v>
      </c>
      <c r="F145" s="342">
        <f t="shared" si="139"/>
        <v>24667.5</v>
      </c>
      <c r="G145" s="258">
        <f t="shared" si="155"/>
        <v>2.4838999997882638E-2</v>
      </c>
      <c r="K145" s="274">
        <f t="shared" si="159"/>
        <v>2.4838999997882638E-2</v>
      </c>
      <c r="L145" s="274"/>
      <c r="P145" s="313">
        <f t="shared" si="158"/>
        <v>-1.584271259866285E-2</v>
      </c>
      <c r="Q145" s="343">
        <f t="shared" si="140"/>
        <v>39925.861400000002</v>
      </c>
      <c r="R145" s="258">
        <f t="shared" si="156"/>
        <v>1.6550017397879279E-3</v>
      </c>
      <c r="S145" s="263">
        <v>1</v>
      </c>
      <c r="Z145" s="258">
        <f t="shared" si="141"/>
        <v>24667.5</v>
      </c>
      <c r="AA145" s="344">
        <f t="shared" si="142"/>
        <v>3.0004728184366863E-2</v>
      </c>
      <c r="AB145" s="345">
        <f t="shared" si="143"/>
        <v>-2.1008440785147076E-2</v>
      </c>
      <c r="AC145" s="345">
        <f t="shared" si="144"/>
        <v>-5.1657281864842253E-3</v>
      </c>
      <c r="AD145" s="346">
        <f t="shared" si="145"/>
        <v>2.6684747696637603E-5</v>
      </c>
      <c r="AH145" s="258">
        <f t="shared" si="146"/>
        <v>4.5847440783029714E-2</v>
      </c>
      <c r="AI145" s="258">
        <f t="shared" si="147"/>
        <v>0.91122570081842214</v>
      </c>
      <c r="AJ145" s="258">
        <f t="shared" si="148"/>
        <v>0.47871842496675698</v>
      </c>
      <c r="AK145" s="258">
        <f t="shared" si="149"/>
        <v>-0.14732401928466249</v>
      </c>
      <c r="AL145" s="258">
        <f t="shared" si="150"/>
        <v>-2.113109689223561</v>
      </c>
      <c r="AM145" s="258">
        <f t="shared" si="151"/>
        <v>-1.7700977298588989</v>
      </c>
      <c r="AN145" s="274">
        <f t="shared" si="160"/>
        <v>16.891513450382732</v>
      </c>
      <c r="AO145" s="274">
        <f t="shared" si="160"/>
        <v>16.89151346068325</v>
      </c>
      <c r="AP145" s="274">
        <f t="shared" si="160"/>
        <v>16.891513302105025</v>
      </c>
      <c r="AQ145" s="274">
        <f t="shared" si="160"/>
        <v>16.891515743450519</v>
      </c>
      <c r="AR145" s="274">
        <f t="shared" si="160"/>
        <v>16.891478160037153</v>
      </c>
      <c r="AS145" s="274">
        <f t="shared" si="160"/>
        <v>16.89205712402336</v>
      </c>
      <c r="AT145" s="274">
        <f t="shared" si="160"/>
        <v>16.883227586034184</v>
      </c>
      <c r="AU145" s="274">
        <f t="shared" si="152"/>
        <v>17.050780632525431</v>
      </c>
      <c r="AV145" s="274"/>
      <c r="AW145" s="274"/>
      <c r="AX145" s="274"/>
      <c r="AZ145" s="274"/>
      <c r="BQ145" s="274"/>
    </row>
    <row r="146" spans="1:69" ht="12.95" customHeight="1" x14ac:dyDescent="0.2">
      <c r="A146" s="169" t="s">
        <v>129</v>
      </c>
      <c r="B146" s="165" t="s">
        <v>110</v>
      </c>
      <c r="C146" s="164">
        <v>54944.361510000002</v>
      </c>
      <c r="D146" s="164">
        <v>6.9999999999999999E-4</v>
      </c>
      <c r="E146" s="258">
        <f t="shared" si="138"/>
        <v>24667.570248557528</v>
      </c>
      <c r="F146" s="342">
        <f t="shared" si="139"/>
        <v>24667.5</v>
      </c>
      <c r="G146" s="258">
        <f t="shared" si="155"/>
        <v>2.4948999998741783E-2</v>
      </c>
      <c r="K146" s="274">
        <f t="shared" si="159"/>
        <v>2.4948999998741783E-2</v>
      </c>
      <c r="P146" s="313">
        <f t="shared" si="158"/>
        <v>-1.584271259866285E-2</v>
      </c>
      <c r="Q146" s="343">
        <f t="shared" si="140"/>
        <v>39925.861510000002</v>
      </c>
      <c r="R146" s="258">
        <f t="shared" si="156"/>
        <v>1.6639638166292599E-3</v>
      </c>
      <c r="S146" s="263">
        <v>1</v>
      </c>
      <c r="Z146" s="258">
        <f t="shared" si="141"/>
        <v>24667.5</v>
      </c>
      <c r="AA146" s="344">
        <f t="shared" si="142"/>
        <v>3.0004728184366863E-2</v>
      </c>
      <c r="AB146" s="345">
        <f t="shared" si="143"/>
        <v>-2.0898440784287931E-2</v>
      </c>
      <c r="AC146" s="345">
        <f t="shared" si="144"/>
        <v>-5.0557281856250802E-3</v>
      </c>
      <c r="AD146" s="346">
        <f t="shared" si="145"/>
        <v>2.5560387486923864E-5</v>
      </c>
      <c r="AH146" s="258">
        <f t="shared" si="146"/>
        <v>4.5847440783029714E-2</v>
      </c>
      <c r="AI146" s="258">
        <f t="shared" si="147"/>
        <v>0.91122570081842214</v>
      </c>
      <c r="AJ146" s="258">
        <f t="shared" si="148"/>
        <v>0.47871842496675698</v>
      </c>
      <c r="AK146" s="258">
        <f t="shared" si="149"/>
        <v>-0.14732401928466249</v>
      </c>
      <c r="AL146" s="258">
        <f t="shared" si="150"/>
        <v>-2.113109689223561</v>
      </c>
      <c r="AM146" s="258">
        <f t="shared" si="151"/>
        <v>-1.7700977298588989</v>
      </c>
      <c r="AN146" s="274">
        <f t="shared" si="160"/>
        <v>16.891513450382732</v>
      </c>
      <c r="AO146" s="274">
        <f t="shared" si="160"/>
        <v>16.89151346068325</v>
      </c>
      <c r="AP146" s="274">
        <f t="shared" si="160"/>
        <v>16.891513302105025</v>
      </c>
      <c r="AQ146" s="274">
        <f t="shared" si="160"/>
        <v>16.891515743450519</v>
      </c>
      <c r="AR146" s="274">
        <f t="shared" si="160"/>
        <v>16.891478160037153</v>
      </c>
      <c r="AS146" s="274">
        <f t="shared" si="160"/>
        <v>16.89205712402336</v>
      </c>
      <c r="AT146" s="274">
        <f t="shared" si="160"/>
        <v>16.883227586034184</v>
      </c>
      <c r="AU146" s="274">
        <f t="shared" si="152"/>
        <v>17.050780632525431</v>
      </c>
      <c r="AV146" s="274"/>
      <c r="AW146" s="274"/>
      <c r="AX146" s="274"/>
      <c r="AZ146" s="274"/>
      <c r="BQ146" s="274"/>
    </row>
    <row r="147" spans="1:69" ht="12.95" customHeight="1" x14ac:dyDescent="0.2">
      <c r="A147" s="164" t="s">
        <v>128</v>
      </c>
      <c r="B147" s="165" t="s">
        <v>111</v>
      </c>
      <c r="C147" s="164">
        <v>54961.757799999999</v>
      </c>
      <c r="D147" s="164">
        <v>2.9999999999999997E-4</v>
      </c>
      <c r="E147" s="258">
        <f t="shared" si="138"/>
        <v>24716.552743998924</v>
      </c>
      <c r="F147" s="342">
        <f t="shared" si="139"/>
        <v>24716.5</v>
      </c>
      <c r="G147" s="258">
        <f t="shared" si="155"/>
        <v>1.8732199998339638E-2</v>
      </c>
      <c r="K147" s="258">
        <f t="shared" si="159"/>
        <v>1.8732199998339638E-2</v>
      </c>
      <c r="P147" s="313">
        <f t="shared" si="158"/>
        <v>-1.6337551980781156E-2</v>
      </c>
      <c r="Q147" s="343">
        <f t="shared" si="140"/>
        <v>39943.257799999999</v>
      </c>
      <c r="R147" s="258">
        <f t="shared" si="156"/>
        <v>1.2298875038770469E-3</v>
      </c>
      <c r="S147" s="263">
        <v>1</v>
      </c>
      <c r="Z147" s="258">
        <f t="shared" si="141"/>
        <v>24716.5</v>
      </c>
      <c r="AA147" s="344">
        <f t="shared" si="142"/>
        <v>2.9872661725915184E-2</v>
      </c>
      <c r="AB147" s="345">
        <f t="shared" si="143"/>
        <v>-2.7478013708356702E-2</v>
      </c>
      <c r="AC147" s="345">
        <f t="shared" si="144"/>
        <v>-1.1140461727575546E-2</v>
      </c>
      <c r="AD147" s="346">
        <f t="shared" si="145"/>
        <v>1.241098875035755E-4</v>
      </c>
      <c r="AH147" s="258">
        <f t="shared" si="146"/>
        <v>4.621021370669634E-2</v>
      </c>
      <c r="AI147" s="258">
        <f t="shared" si="147"/>
        <v>0.91204510577785725</v>
      </c>
      <c r="AJ147" s="258">
        <f t="shared" si="148"/>
        <v>0.48358608307522005</v>
      </c>
      <c r="AK147" s="258">
        <f t="shared" si="149"/>
        <v>-0.14781467936487089</v>
      </c>
      <c r="AL147" s="258">
        <f t="shared" si="150"/>
        <v>-2.1075570263036902</v>
      </c>
      <c r="AM147" s="258">
        <f t="shared" si="151"/>
        <v>-1.7586785578199855</v>
      </c>
      <c r="AN147" s="274">
        <f t="shared" si="160"/>
        <v>16.897513556907953</v>
      </c>
      <c r="AO147" s="274">
        <f t="shared" si="160"/>
        <v>16.897513566299605</v>
      </c>
      <c r="AP147" s="274">
        <f t="shared" si="160"/>
        <v>16.897513419551974</v>
      </c>
      <c r="AQ147" s="274">
        <f t="shared" si="160"/>
        <v>16.89751571253802</v>
      </c>
      <c r="AR147" s="274">
        <f t="shared" si="160"/>
        <v>16.897479885281118</v>
      </c>
      <c r="AS147" s="274">
        <f t="shared" si="160"/>
        <v>16.898040042370454</v>
      </c>
      <c r="AT147" s="274">
        <f t="shared" si="160"/>
        <v>16.889369692027977</v>
      </c>
      <c r="AU147" s="274">
        <f t="shared" si="152"/>
        <v>17.057167609235147</v>
      </c>
      <c r="AV147" s="274"/>
      <c r="AW147" s="274"/>
      <c r="AX147" s="274"/>
      <c r="AZ147" s="274"/>
      <c r="BQ147" s="274"/>
    </row>
    <row r="148" spans="1:69" ht="12.95" customHeight="1" x14ac:dyDescent="0.2">
      <c r="A148" s="169" t="s">
        <v>255</v>
      </c>
      <c r="B148" s="165" t="s">
        <v>111</v>
      </c>
      <c r="C148" s="164">
        <v>55284.416729999997</v>
      </c>
      <c r="D148" s="164">
        <v>4.0000000000000002E-4</v>
      </c>
      <c r="E148" s="258">
        <f t="shared" si="138"/>
        <v>25625.059073098582</v>
      </c>
      <c r="F148" s="342">
        <f t="shared" si="139"/>
        <v>25625</v>
      </c>
      <c r="G148" s="258">
        <f t="shared" si="155"/>
        <v>2.0979999993869569E-2</v>
      </c>
      <c r="K148" s="274">
        <f t="shared" si="159"/>
        <v>2.0979999993869569E-2</v>
      </c>
      <c r="P148" s="313">
        <f t="shared" si="158"/>
        <v>-2.5774014791667715E-2</v>
      </c>
      <c r="Q148" s="343">
        <f t="shared" si="140"/>
        <v>40265.916729999997</v>
      </c>
      <c r="R148" s="258">
        <f t="shared" si="156"/>
        <v>2.185937898566239E-3</v>
      </c>
      <c r="S148" s="263">
        <v>1</v>
      </c>
      <c r="Z148" s="258">
        <f t="shared" si="141"/>
        <v>25625</v>
      </c>
      <c r="AA148" s="344">
        <f t="shared" si="142"/>
        <v>2.6902705094310697E-2</v>
      </c>
      <c r="AB148" s="345">
        <f t="shared" si="143"/>
        <v>-3.1696719892108843E-2</v>
      </c>
      <c r="AC148" s="345">
        <f t="shared" si="144"/>
        <v>-5.922705100441128E-3</v>
      </c>
      <c r="AD148" s="346">
        <f t="shared" si="145"/>
        <v>3.5078435706791351E-5</v>
      </c>
      <c r="AH148" s="258">
        <f t="shared" si="146"/>
        <v>5.2676719885978412E-2</v>
      </c>
      <c r="AI148" s="258">
        <f t="shared" si="147"/>
        <v>0.92799481029596653</v>
      </c>
      <c r="AJ148" s="258">
        <f t="shared" si="148"/>
        <v>0.5725198074712623</v>
      </c>
      <c r="AK148" s="258">
        <f t="shared" si="149"/>
        <v>-0.15620657959591222</v>
      </c>
      <c r="AL148" s="258">
        <f t="shared" si="150"/>
        <v>-2.0027282005504099</v>
      </c>
      <c r="AM148" s="258">
        <f t="shared" si="151"/>
        <v>-1.5620904269407028</v>
      </c>
      <c r="AN148" s="274">
        <f t="shared" si="160"/>
        <v>17.009769066212034</v>
      </c>
      <c r="AO148" s="274">
        <f t="shared" si="160"/>
        <v>17.009769067322097</v>
      </c>
      <c r="AP148" s="274">
        <f t="shared" si="160"/>
        <v>17.009769043037949</v>
      </c>
      <c r="AQ148" s="274">
        <f t="shared" si="160"/>
        <v>17.009769574287663</v>
      </c>
      <c r="AR148" s="274">
        <f t="shared" si="160"/>
        <v>17.009757952691388</v>
      </c>
      <c r="AS148" s="274">
        <f t="shared" si="160"/>
        <v>17.010012298212725</v>
      </c>
      <c r="AT148" s="274">
        <f t="shared" si="160"/>
        <v>17.00449839352224</v>
      </c>
      <c r="AU148" s="274">
        <f t="shared" si="152"/>
        <v>17.175587371291854</v>
      </c>
      <c r="AV148" s="274"/>
      <c r="AW148" s="274"/>
      <c r="AX148" s="274"/>
      <c r="AZ148" s="274"/>
      <c r="BQ148" s="274"/>
    </row>
    <row r="149" spans="1:69" ht="12.95" customHeight="1" x14ac:dyDescent="0.2">
      <c r="A149" s="169" t="s">
        <v>255</v>
      </c>
      <c r="B149" s="165" t="s">
        <v>111</v>
      </c>
      <c r="C149" s="164">
        <v>55284.41863</v>
      </c>
      <c r="D149" s="164">
        <v>1.2999999999999999E-3</v>
      </c>
      <c r="E149" s="258">
        <f t="shared" ref="E149:E180" si="161">+(C149-C$7)/C$8</f>
        <v>25625.064422902564</v>
      </c>
      <c r="F149" s="342">
        <f t="shared" ref="F149:F180" si="162">ROUND(2*E149,0)/2</f>
        <v>25625</v>
      </c>
      <c r="G149" s="258">
        <f t="shared" si="155"/>
        <v>2.2879999996803235E-2</v>
      </c>
      <c r="K149" s="274">
        <f t="shared" si="159"/>
        <v>2.2879999996803235E-2</v>
      </c>
      <c r="P149" s="313">
        <f t="shared" si="158"/>
        <v>-2.5774014791667715E-2</v>
      </c>
      <c r="Q149" s="343">
        <f t="shared" ref="Q149:Q180" si="163">+C149-15018.5</f>
        <v>40265.91863</v>
      </c>
      <c r="R149" s="258">
        <f t="shared" si="156"/>
        <v>2.3672131550367499E-3</v>
      </c>
      <c r="S149" s="263">
        <v>0.6</v>
      </c>
      <c r="Z149" s="258">
        <f t="shared" ref="Z149:Z180" si="164">F149</f>
        <v>25625</v>
      </c>
      <c r="AA149" s="344">
        <f t="shared" ref="AA149:AA180" si="165">AB$3+AB$4*Z149+AB$5*Z149^2+AH149</f>
        <v>2.6902705094310697E-2</v>
      </c>
      <c r="AB149" s="345">
        <f t="shared" ref="AB149:AB180" si="166">+G149-AH149</f>
        <v>-2.9796719889175177E-2</v>
      </c>
      <c r="AC149" s="345">
        <f t="shared" ref="AC149:AC180" si="167">+G149-AA149</f>
        <v>-4.0227050975074619E-3</v>
      </c>
      <c r="AD149" s="346">
        <f t="shared" ref="AD149:AD180" si="168">S149*AC149^2</f>
        <v>9.7092937809075122E-6</v>
      </c>
      <c r="AH149" s="258">
        <f t="shared" ref="AH149:AH180" si="169">$AB$6*($AB$11/AI149*AJ149+$AB$12)</f>
        <v>5.2676719885978412E-2</v>
      </c>
      <c r="AI149" s="258">
        <f t="shared" ref="AI149:AI180" si="170">1+$AB$7*COS(AL149)</f>
        <v>0.92799481029596653</v>
      </c>
      <c r="AJ149" s="258">
        <f t="shared" ref="AJ149:AJ180" si="171">SIN(AL149+RADIANS($AB$9))</f>
        <v>0.5725198074712623</v>
      </c>
      <c r="AK149" s="258">
        <f t="shared" ref="AK149:AK180" si="172">$AB$7*SIN(AL149)</f>
        <v>-0.15620657959591222</v>
      </c>
      <c r="AL149" s="258">
        <f t="shared" ref="AL149:AL180" si="173">2*ATAN(AM149)</f>
        <v>-2.0027282005504099</v>
      </c>
      <c r="AM149" s="258">
        <f t="shared" ref="AM149:AM180" si="174">TAN(AN149/2)*SQRT((1+$AB$7)/(1-$AB$7))</f>
        <v>-1.5620904269407028</v>
      </c>
      <c r="AN149" s="274">
        <f t="shared" si="160"/>
        <v>17.009769066212034</v>
      </c>
      <c r="AO149" s="274">
        <f t="shared" si="160"/>
        <v>17.009769067322097</v>
      </c>
      <c r="AP149" s="274">
        <f t="shared" si="160"/>
        <v>17.009769043037949</v>
      </c>
      <c r="AQ149" s="274">
        <f t="shared" si="160"/>
        <v>17.009769574287663</v>
      </c>
      <c r="AR149" s="274">
        <f t="shared" si="160"/>
        <v>17.009757952691388</v>
      </c>
      <c r="AS149" s="274">
        <f t="shared" si="160"/>
        <v>17.010012298212725</v>
      </c>
      <c r="AT149" s="274">
        <f t="shared" si="160"/>
        <v>17.00449839352224</v>
      </c>
      <c r="AU149" s="274">
        <f t="shared" ref="AU149:AU180" si="175">RADIANS($AB$9)+$AB$18*(F149-AB$15)</f>
        <v>17.175587371291854</v>
      </c>
      <c r="AV149" s="274"/>
      <c r="AW149" s="274"/>
      <c r="AX149" s="274"/>
      <c r="AZ149" s="274"/>
      <c r="BQ149" s="274"/>
    </row>
    <row r="150" spans="1:69" ht="12.95" customHeight="1" x14ac:dyDescent="0.2">
      <c r="A150" s="164" t="s">
        <v>427</v>
      </c>
      <c r="B150" s="165" t="s">
        <v>111</v>
      </c>
      <c r="C150" s="164">
        <v>55314.253599999996</v>
      </c>
      <c r="D150" s="164">
        <v>4.0000000000000002E-4</v>
      </c>
      <c r="E150" s="258">
        <f t="shared" si="161"/>
        <v>25709.07033922261</v>
      </c>
      <c r="F150" s="342">
        <f t="shared" si="162"/>
        <v>25709</v>
      </c>
      <c r="G150" s="258">
        <f t="shared" si="155"/>
        <v>2.4981199996545911E-2</v>
      </c>
      <c r="K150" s="274">
        <f t="shared" si="159"/>
        <v>2.4981199996545911E-2</v>
      </c>
      <c r="L150" s="274"/>
      <c r="P150" s="313">
        <f t="shared" si="158"/>
        <v>-2.6671595883369342E-2</v>
      </c>
      <c r="Q150" s="343">
        <f t="shared" si="163"/>
        <v>40295.753599999996</v>
      </c>
      <c r="R150" s="258">
        <f t="shared" si="156"/>
        <v>2.6680113222121902E-3</v>
      </c>
      <c r="S150" s="263">
        <v>1</v>
      </c>
      <c r="Z150" s="258">
        <f t="shared" si="164"/>
        <v>25709</v>
      </c>
      <c r="AA150" s="344">
        <f t="shared" si="165"/>
        <v>2.657613198410308E-2</v>
      </c>
      <c r="AB150" s="345">
        <f t="shared" si="166"/>
        <v>-2.8266527870926511E-2</v>
      </c>
      <c r="AC150" s="345">
        <f t="shared" si="167"/>
        <v>-1.5949319875571688E-3</v>
      </c>
      <c r="AD150" s="346">
        <f t="shared" si="168"/>
        <v>2.5438080449330611E-6</v>
      </c>
      <c r="AH150" s="258">
        <f t="shared" si="169"/>
        <v>5.3247727867472422E-2</v>
      </c>
      <c r="AI150" s="258">
        <f t="shared" si="170"/>
        <v>0.92954161821981929</v>
      </c>
      <c r="AJ150" s="258">
        <f t="shared" si="171"/>
        <v>0.58059224278222998</v>
      </c>
      <c r="AK150" s="258">
        <f t="shared" si="172"/>
        <v>-0.1569103543119007</v>
      </c>
      <c r="AL150" s="258">
        <f t="shared" si="173"/>
        <v>-1.992848215319303</v>
      </c>
      <c r="AM150" s="258">
        <f t="shared" si="174"/>
        <v>-1.5452262264739738</v>
      </c>
      <c r="AN150" s="274">
        <f t="shared" si="160"/>
        <v>17.020248263553672</v>
      </c>
      <c r="AO150" s="274">
        <f t="shared" si="160"/>
        <v>17.02024826441675</v>
      </c>
      <c r="AP150" s="274">
        <f t="shared" si="160"/>
        <v>17.020248244788483</v>
      </c>
      <c r="AQ150" s="274">
        <f t="shared" si="160"/>
        <v>17.020248691177169</v>
      </c>
      <c r="AR150" s="274">
        <f t="shared" si="160"/>
        <v>17.020238539532805</v>
      </c>
      <c r="AS150" s="274">
        <f t="shared" si="160"/>
        <v>17.020469501768815</v>
      </c>
      <c r="AT150" s="274">
        <f t="shared" si="160"/>
        <v>17.015263797341806</v>
      </c>
      <c r="AU150" s="274">
        <f t="shared" si="175"/>
        <v>17.186536474222798</v>
      </c>
      <c r="AV150" s="274"/>
      <c r="AW150" s="274"/>
      <c r="AX150" s="274"/>
      <c r="AZ150" s="274"/>
      <c r="BQ150" s="274"/>
    </row>
    <row r="151" spans="1:69" ht="12.95" customHeight="1" x14ac:dyDescent="0.2">
      <c r="A151" s="169" t="s">
        <v>255</v>
      </c>
      <c r="B151" s="165" t="s">
        <v>111</v>
      </c>
      <c r="C151" s="164">
        <v>55622.523070000003</v>
      </c>
      <c r="D151" s="164">
        <v>2.9999999999999997E-4</v>
      </c>
      <c r="E151" s="258">
        <f t="shared" si="161"/>
        <v>26577.060462921359</v>
      </c>
      <c r="F151" s="342">
        <f t="shared" si="162"/>
        <v>26577</v>
      </c>
      <c r="G151" s="258">
        <f t="shared" si="155"/>
        <v>2.1473599997989368E-2</v>
      </c>
      <c r="K151" s="274">
        <f t="shared" si="159"/>
        <v>2.1473599997989368E-2</v>
      </c>
      <c r="P151" s="313">
        <f t="shared" si="158"/>
        <v>-3.6195232832349628E-2</v>
      </c>
      <c r="Q151" s="343">
        <f t="shared" si="163"/>
        <v>40604.023070000003</v>
      </c>
      <c r="R151" s="258">
        <f t="shared" si="156"/>
        <v>3.3256942800135849E-3</v>
      </c>
      <c r="S151" s="263">
        <v>1</v>
      </c>
      <c r="Z151" s="258">
        <f t="shared" si="164"/>
        <v>26577</v>
      </c>
      <c r="AA151" s="344">
        <f t="shared" si="165"/>
        <v>2.2650006378680296E-2</v>
      </c>
      <c r="AB151" s="345">
        <f t="shared" si="166"/>
        <v>-3.7371639213040556E-2</v>
      </c>
      <c r="AC151" s="345">
        <f t="shared" si="167"/>
        <v>-1.1764063806909281E-3</v>
      </c>
      <c r="AD151" s="346">
        <f t="shared" si="168"/>
        <v>1.3839319725303287E-6</v>
      </c>
      <c r="AH151" s="258">
        <f t="shared" si="169"/>
        <v>5.8845239211029923E-2</v>
      </c>
      <c r="AI151" s="258">
        <f t="shared" si="170"/>
        <v>0.94622572429475305</v>
      </c>
      <c r="AJ151" s="258">
        <f t="shared" si="171"/>
        <v>0.66204373700592278</v>
      </c>
      <c r="AK151" s="258">
        <f t="shared" si="172"/>
        <v>-0.16338167010330135</v>
      </c>
      <c r="AL151" s="258">
        <f t="shared" si="173"/>
        <v>-1.888761699809433</v>
      </c>
      <c r="AM151" s="258">
        <f t="shared" si="174"/>
        <v>-1.3819046437117837</v>
      </c>
      <c r="AN151" s="274">
        <f t="shared" ref="AN151:AT160" si="176">$AU151+$AB$7*SIN(AO151)</f>
        <v>17.129583877269788</v>
      </c>
      <c r="AO151" s="274">
        <f t="shared" si="176"/>
        <v>17.12958387729088</v>
      </c>
      <c r="AP151" s="274">
        <f t="shared" si="176"/>
        <v>17.129583876465709</v>
      </c>
      <c r="AQ151" s="274">
        <f t="shared" si="176"/>
        <v>17.129583908744806</v>
      </c>
      <c r="AR151" s="274">
        <f t="shared" si="176"/>
        <v>17.129582646057194</v>
      </c>
      <c r="AS151" s="274">
        <f t="shared" si="176"/>
        <v>17.129632047540696</v>
      </c>
      <c r="AT151" s="274">
        <f t="shared" si="176"/>
        <v>17.127711220009953</v>
      </c>
      <c r="AU151" s="274">
        <f t="shared" si="175"/>
        <v>17.29967720450923</v>
      </c>
      <c r="AV151" s="274"/>
      <c r="AW151" s="274"/>
      <c r="AX151" s="274"/>
      <c r="AZ151" s="274"/>
      <c r="BQ151" s="274"/>
    </row>
    <row r="152" spans="1:69" ht="12.95" customHeight="1" x14ac:dyDescent="0.2">
      <c r="A152" s="169" t="s">
        <v>255</v>
      </c>
      <c r="B152" s="165" t="s">
        <v>111</v>
      </c>
      <c r="C152" s="164">
        <v>55622.523869999997</v>
      </c>
      <c r="D152" s="164">
        <v>2.9999999999999997E-4</v>
      </c>
      <c r="E152" s="258">
        <f t="shared" si="161"/>
        <v>26577.062715470383</v>
      </c>
      <c r="F152" s="342">
        <f t="shared" si="162"/>
        <v>26577</v>
      </c>
      <c r="G152" s="258">
        <f t="shared" si="155"/>
        <v>2.2273599992331583E-2</v>
      </c>
      <c r="K152" s="274">
        <f t="shared" si="159"/>
        <v>2.2273599992331583E-2</v>
      </c>
      <c r="P152" s="313">
        <f t="shared" si="158"/>
        <v>-3.6195232832349628E-2</v>
      </c>
      <c r="Q152" s="343">
        <f t="shared" si="163"/>
        <v>40604.023869999997</v>
      </c>
      <c r="R152" s="258">
        <f t="shared" si="156"/>
        <v>3.4186044118805188E-3</v>
      </c>
      <c r="S152" s="263">
        <v>1</v>
      </c>
      <c r="Z152" s="258">
        <f t="shared" si="164"/>
        <v>26577</v>
      </c>
      <c r="AA152" s="344">
        <f t="shared" si="165"/>
        <v>2.2650006378680296E-2</v>
      </c>
      <c r="AB152" s="345">
        <f t="shared" si="166"/>
        <v>-3.657163921869834E-2</v>
      </c>
      <c r="AC152" s="345">
        <f t="shared" si="167"/>
        <v>-3.7640638634871271E-4</v>
      </c>
      <c r="AD152" s="346">
        <f t="shared" si="168"/>
        <v>1.4168176768409638E-7</v>
      </c>
      <c r="AH152" s="258">
        <f t="shared" si="169"/>
        <v>5.8845239211029923E-2</v>
      </c>
      <c r="AI152" s="258">
        <f t="shared" si="170"/>
        <v>0.94622572429475305</v>
      </c>
      <c r="AJ152" s="258">
        <f t="shared" si="171"/>
        <v>0.66204373700592278</v>
      </c>
      <c r="AK152" s="258">
        <f t="shared" si="172"/>
        <v>-0.16338167010330135</v>
      </c>
      <c r="AL152" s="258">
        <f t="shared" si="173"/>
        <v>-1.888761699809433</v>
      </c>
      <c r="AM152" s="258">
        <f t="shared" si="174"/>
        <v>-1.3819046437117837</v>
      </c>
      <c r="AN152" s="274">
        <f t="shared" si="176"/>
        <v>17.129583877269788</v>
      </c>
      <c r="AO152" s="274">
        <f t="shared" si="176"/>
        <v>17.12958387729088</v>
      </c>
      <c r="AP152" s="274">
        <f t="shared" si="176"/>
        <v>17.129583876465709</v>
      </c>
      <c r="AQ152" s="274">
        <f t="shared" si="176"/>
        <v>17.129583908744806</v>
      </c>
      <c r="AR152" s="274">
        <f t="shared" si="176"/>
        <v>17.129582646057194</v>
      </c>
      <c r="AS152" s="274">
        <f t="shared" si="176"/>
        <v>17.129632047540696</v>
      </c>
      <c r="AT152" s="274">
        <f t="shared" si="176"/>
        <v>17.127711220009953</v>
      </c>
      <c r="AU152" s="274">
        <f t="shared" si="175"/>
        <v>17.29967720450923</v>
      </c>
      <c r="AV152" s="274"/>
      <c r="AW152" s="274"/>
      <c r="AX152" s="274"/>
      <c r="AZ152" s="274"/>
      <c r="BQ152" s="274"/>
    </row>
    <row r="153" spans="1:69" ht="12.95" customHeight="1" x14ac:dyDescent="0.2">
      <c r="A153" s="349" t="s">
        <v>255</v>
      </c>
      <c r="B153" s="268" t="s">
        <v>111</v>
      </c>
      <c r="C153" s="267">
        <v>55622.525370000003</v>
      </c>
      <c r="D153" s="267">
        <v>5.0000000000000001E-4</v>
      </c>
      <c r="E153" s="258">
        <f t="shared" si="161"/>
        <v>26577.066938999851</v>
      </c>
      <c r="F153" s="342">
        <f t="shared" si="162"/>
        <v>26577</v>
      </c>
      <c r="G153" s="258">
        <f t="shared" si="155"/>
        <v>2.3773599998094141E-2</v>
      </c>
      <c r="K153" s="274">
        <f t="shared" si="159"/>
        <v>2.3773599998094141E-2</v>
      </c>
      <c r="P153" s="313">
        <f t="shared" si="158"/>
        <v>-3.6195232832349628E-2</v>
      </c>
      <c r="Q153" s="343">
        <f t="shared" si="163"/>
        <v>40604.025370000003</v>
      </c>
      <c r="R153" s="258">
        <f t="shared" si="156"/>
        <v>3.5962609110457102E-3</v>
      </c>
      <c r="S153" s="263">
        <v>1</v>
      </c>
      <c r="Z153" s="258">
        <f t="shared" si="164"/>
        <v>26577</v>
      </c>
      <c r="AA153" s="344">
        <f t="shared" si="165"/>
        <v>2.2650006378680296E-2</v>
      </c>
      <c r="AB153" s="345">
        <f t="shared" si="166"/>
        <v>-3.5071639212935782E-2</v>
      </c>
      <c r="AC153" s="345">
        <f t="shared" si="167"/>
        <v>1.1235936194138457E-3</v>
      </c>
      <c r="AD153" s="346">
        <f t="shared" si="168"/>
        <v>1.2624626215875059E-6</v>
      </c>
      <c r="AH153" s="258">
        <f t="shared" si="169"/>
        <v>5.8845239211029923E-2</v>
      </c>
      <c r="AI153" s="258">
        <f t="shared" si="170"/>
        <v>0.94622572429475305</v>
      </c>
      <c r="AJ153" s="258">
        <f t="shared" si="171"/>
        <v>0.66204373700592278</v>
      </c>
      <c r="AK153" s="258">
        <f t="shared" si="172"/>
        <v>-0.16338167010330135</v>
      </c>
      <c r="AL153" s="258">
        <f t="shared" si="173"/>
        <v>-1.888761699809433</v>
      </c>
      <c r="AM153" s="258">
        <f t="shared" si="174"/>
        <v>-1.3819046437117837</v>
      </c>
      <c r="AN153" s="274">
        <f t="shared" si="176"/>
        <v>17.129583877269788</v>
      </c>
      <c r="AO153" s="274">
        <f t="shared" si="176"/>
        <v>17.12958387729088</v>
      </c>
      <c r="AP153" s="274">
        <f t="shared" si="176"/>
        <v>17.129583876465709</v>
      </c>
      <c r="AQ153" s="274">
        <f t="shared" si="176"/>
        <v>17.129583908744806</v>
      </c>
      <c r="AR153" s="274">
        <f t="shared" si="176"/>
        <v>17.129582646057194</v>
      </c>
      <c r="AS153" s="274">
        <f t="shared" si="176"/>
        <v>17.129632047540696</v>
      </c>
      <c r="AT153" s="274">
        <f t="shared" si="176"/>
        <v>17.127711220009953</v>
      </c>
      <c r="AU153" s="274">
        <f t="shared" si="175"/>
        <v>17.29967720450923</v>
      </c>
      <c r="AV153" s="274"/>
      <c r="AW153" s="274"/>
      <c r="AX153" s="274"/>
      <c r="AZ153" s="274"/>
      <c r="BQ153" s="274"/>
    </row>
    <row r="154" spans="1:69" ht="12.95" customHeight="1" x14ac:dyDescent="0.2">
      <c r="A154" s="349" t="s">
        <v>549</v>
      </c>
      <c r="B154" s="268" t="s">
        <v>110</v>
      </c>
      <c r="C154" s="267">
        <v>55644.540480000003</v>
      </c>
      <c r="D154" s="267">
        <v>1E-4</v>
      </c>
      <c r="E154" s="258">
        <f t="shared" si="161"/>
        <v>26639.054582642089</v>
      </c>
      <c r="F154" s="342">
        <f t="shared" si="162"/>
        <v>26639</v>
      </c>
      <c r="G154" s="258">
        <f t="shared" ref="G154:G185" si="177">+C154-(C$7+F154*C$8)</f>
        <v>1.9385200001124758E-2</v>
      </c>
      <c r="K154" s="274">
        <f t="shared" si="159"/>
        <v>1.9385200001124758E-2</v>
      </c>
      <c r="L154" s="274"/>
      <c r="P154" s="313">
        <f t="shared" si="158"/>
        <v>-3.6892841659385056E-2</v>
      </c>
      <c r="Q154" s="343">
        <f t="shared" si="163"/>
        <v>40626.040480000003</v>
      </c>
      <c r="R154" s="258">
        <f t="shared" ref="R154:R185" si="178">+(P154-G154)^2</f>
        <v>3.1672179731420782E-3</v>
      </c>
      <c r="S154" s="263">
        <v>1</v>
      </c>
      <c r="Z154" s="258">
        <f t="shared" si="164"/>
        <v>26639</v>
      </c>
      <c r="AA154" s="344">
        <f t="shared" si="165"/>
        <v>2.2329666145434739E-2</v>
      </c>
      <c r="AB154" s="345">
        <f t="shared" si="166"/>
        <v>-3.9837307803695036E-2</v>
      </c>
      <c r="AC154" s="345">
        <f t="shared" si="167"/>
        <v>-2.9444661443099804E-3</v>
      </c>
      <c r="AD154" s="346">
        <f t="shared" si="168"/>
        <v>8.6698808749876824E-6</v>
      </c>
      <c r="AH154" s="258">
        <f t="shared" si="169"/>
        <v>5.9222507804819795E-2</v>
      </c>
      <c r="AI154" s="258">
        <f t="shared" si="170"/>
        <v>0.9474655290624151</v>
      </c>
      <c r="AJ154" s="258">
        <f t="shared" si="171"/>
        <v>0.6677048766430258</v>
      </c>
      <c r="AK154" s="258">
        <f t="shared" si="172"/>
        <v>-0.16378452984539155</v>
      </c>
      <c r="AL154" s="258">
        <f t="shared" si="173"/>
        <v>-1.881182684415017</v>
      </c>
      <c r="AM154" s="258">
        <f t="shared" si="174"/>
        <v>-1.3709358512518555</v>
      </c>
      <c r="AN154" s="274">
        <f t="shared" si="176"/>
        <v>17.13746907315306</v>
      </c>
      <c r="AO154" s="274">
        <f t="shared" si="176"/>
        <v>17.137469073167157</v>
      </c>
      <c r="AP154" s="274">
        <f t="shared" si="176"/>
        <v>17.137469072585134</v>
      </c>
      <c r="AQ154" s="274">
        <f t="shared" si="176"/>
        <v>17.137469096614179</v>
      </c>
      <c r="AR154" s="274">
        <f t="shared" si="176"/>
        <v>17.137468104571361</v>
      </c>
      <c r="AS154" s="274">
        <f t="shared" si="176"/>
        <v>17.137509066965901</v>
      </c>
      <c r="AT154" s="274">
        <f t="shared" si="176"/>
        <v>17.135827390250526</v>
      </c>
      <c r="AU154" s="274">
        <f t="shared" si="175"/>
        <v>17.307758685243975</v>
      </c>
      <c r="AV154" s="274"/>
      <c r="AW154" s="274"/>
      <c r="AX154" s="274"/>
      <c r="AZ154" s="274"/>
      <c r="BQ154" s="274"/>
    </row>
    <row r="155" spans="1:69" ht="12.95" customHeight="1" x14ac:dyDescent="0.2">
      <c r="A155" s="267" t="s">
        <v>258</v>
      </c>
      <c r="B155" s="268" t="s">
        <v>110</v>
      </c>
      <c r="C155" s="267">
        <v>55644.896200000003</v>
      </c>
      <c r="D155" s="267">
        <v>4.0000000000000002E-4</v>
      </c>
      <c r="E155" s="258">
        <f t="shared" si="161"/>
        <v>26640.056178573082</v>
      </c>
      <c r="F155" s="342">
        <f t="shared" si="162"/>
        <v>26640</v>
      </c>
      <c r="G155" s="258">
        <f t="shared" si="177"/>
        <v>1.9952000002376735E-2</v>
      </c>
      <c r="K155" s="258">
        <f t="shared" si="159"/>
        <v>1.9952000002376735E-2</v>
      </c>
      <c r="P155" s="313">
        <f t="shared" si="158"/>
        <v>-3.6904112370432146E-2</v>
      </c>
      <c r="Q155" s="343">
        <f t="shared" si="163"/>
        <v>40626.396200000003</v>
      </c>
      <c r="R155" s="258">
        <f t="shared" si="178"/>
        <v>3.232617514149471E-3</v>
      </c>
      <c r="S155" s="263">
        <v>1</v>
      </c>
      <c r="Z155" s="258">
        <f t="shared" si="164"/>
        <v>26640</v>
      </c>
      <c r="AA155" s="344">
        <f t="shared" si="165"/>
        <v>2.2324454331452234E-2</v>
      </c>
      <c r="AB155" s="345">
        <f t="shared" si="166"/>
        <v>-3.9276566699507645E-2</v>
      </c>
      <c r="AC155" s="345">
        <f t="shared" si="167"/>
        <v>-2.372454329075499E-3</v>
      </c>
      <c r="AD155" s="346">
        <f t="shared" si="168"/>
        <v>5.6285395435490759E-6</v>
      </c>
      <c r="AH155" s="258">
        <f t="shared" si="169"/>
        <v>5.922856670188438E-2</v>
      </c>
      <c r="AI155" s="258">
        <f t="shared" si="170"/>
        <v>0.94748557750278095</v>
      </c>
      <c r="AJ155" s="258">
        <f t="shared" si="171"/>
        <v>0.6677959931224845</v>
      </c>
      <c r="AK155" s="258">
        <f t="shared" si="172"/>
        <v>-0.16379095910077418</v>
      </c>
      <c r="AL155" s="258">
        <f t="shared" si="173"/>
        <v>-1.8810602794059894</v>
      </c>
      <c r="AM155" s="258">
        <f t="shared" si="174"/>
        <v>-1.3707596355606768</v>
      </c>
      <c r="AN155" s="274">
        <f t="shared" si="176"/>
        <v>17.137596338414291</v>
      </c>
      <c r="AO155" s="274">
        <f t="shared" si="176"/>
        <v>17.137596338428295</v>
      </c>
      <c r="AP155" s="274">
        <f t="shared" si="176"/>
        <v>17.137596337849686</v>
      </c>
      <c r="AQ155" s="274">
        <f t="shared" si="176"/>
        <v>17.137596361759115</v>
      </c>
      <c r="AR155" s="274">
        <f t="shared" si="176"/>
        <v>17.137595373770651</v>
      </c>
      <c r="AS155" s="274">
        <f t="shared" si="176"/>
        <v>17.13763620527801</v>
      </c>
      <c r="AT155" s="274">
        <f t="shared" si="176"/>
        <v>17.135958388244863</v>
      </c>
      <c r="AU155" s="274">
        <f t="shared" si="175"/>
        <v>17.307889031707436</v>
      </c>
      <c r="AV155" s="274"/>
      <c r="AW155" s="274"/>
      <c r="AX155" s="274"/>
      <c r="AZ155" s="274"/>
      <c r="BQ155" s="274"/>
    </row>
    <row r="156" spans="1:69" ht="12.95" customHeight="1" x14ac:dyDescent="0.2">
      <c r="A156" s="267" t="s">
        <v>258</v>
      </c>
      <c r="B156" s="268" t="s">
        <v>110</v>
      </c>
      <c r="C156" s="267">
        <v>55680.77</v>
      </c>
      <c r="D156" s="267">
        <v>1.1000000000000001E-3</v>
      </c>
      <c r="E156" s="258">
        <f t="shared" si="161"/>
        <v>26741.06554579825</v>
      </c>
      <c r="F156" s="342">
        <f t="shared" si="162"/>
        <v>26741</v>
      </c>
      <c r="G156" s="258">
        <f t="shared" si="177"/>
        <v>2.3278799992112909E-2</v>
      </c>
      <c r="K156" s="258">
        <f t="shared" si="159"/>
        <v>2.3278799992112909E-2</v>
      </c>
      <c r="P156" s="313">
        <f t="shared" si="158"/>
        <v>-3.8045553906293855E-2</v>
      </c>
      <c r="Q156" s="343">
        <f t="shared" si="163"/>
        <v>40662.269999999997</v>
      </c>
      <c r="R156" s="258">
        <f t="shared" si="178"/>
        <v>3.7606763810570367E-3</v>
      </c>
      <c r="S156" s="263">
        <v>0.6</v>
      </c>
      <c r="Z156" s="258">
        <f t="shared" si="164"/>
        <v>26741</v>
      </c>
      <c r="AA156" s="344">
        <f t="shared" si="165"/>
        <v>2.1790654806933582E-2</v>
      </c>
      <c r="AB156" s="345">
        <f t="shared" si="166"/>
        <v>-3.6557408721114529E-2</v>
      </c>
      <c r="AC156" s="345">
        <f t="shared" si="167"/>
        <v>1.4881451851793265E-3</v>
      </c>
      <c r="AD156" s="346">
        <f t="shared" si="168"/>
        <v>1.328745655303447E-6</v>
      </c>
      <c r="AH156" s="258">
        <f t="shared" si="169"/>
        <v>5.9836208713227437E-2</v>
      </c>
      <c r="AI156" s="258">
        <f t="shared" si="170"/>
        <v>0.94951887395188117</v>
      </c>
      <c r="AJ156" s="258">
        <f t="shared" si="171"/>
        <v>0.67696669256159325</v>
      </c>
      <c r="AK156" s="258">
        <f t="shared" si="172"/>
        <v>-0.16442900828710802</v>
      </c>
      <c r="AL156" s="258">
        <f t="shared" si="173"/>
        <v>-1.8686705978442508</v>
      </c>
      <c r="AM156" s="258">
        <f t="shared" si="174"/>
        <v>-1.3530747480245826</v>
      </c>
      <c r="AN156" s="274">
        <f t="shared" si="176"/>
        <v>17.150464039212768</v>
      </c>
      <c r="AO156" s="274">
        <f t="shared" si="176"/>
        <v>17.150464039219443</v>
      </c>
      <c r="AP156" s="274">
        <f t="shared" si="176"/>
        <v>17.150464038916017</v>
      </c>
      <c r="AQ156" s="274">
        <f t="shared" si="176"/>
        <v>17.150464052703953</v>
      </c>
      <c r="AR156" s="274">
        <f t="shared" si="176"/>
        <v>17.150463426174991</v>
      </c>
      <c r="AS156" s="274">
        <f t="shared" si="176"/>
        <v>17.150491898955956</v>
      </c>
      <c r="AT156" s="274">
        <f t="shared" si="176"/>
        <v>17.149204230325182</v>
      </c>
      <c r="AU156" s="274">
        <f t="shared" si="175"/>
        <v>17.321054024517263</v>
      </c>
      <c r="AV156" s="274"/>
      <c r="AW156" s="274"/>
      <c r="AX156" s="274"/>
      <c r="AZ156" s="274"/>
      <c r="BQ156" s="274"/>
    </row>
    <row r="157" spans="1:69" ht="12.95" customHeight="1" x14ac:dyDescent="0.2">
      <c r="A157" s="267" t="s">
        <v>427</v>
      </c>
      <c r="B157" s="268" t="s">
        <v>111</v>
      </c>
      <c r="C157" s="267">
        <v>55717.1705</v>
      </c>
      <c r="D157" s="267">
        <v>2.0000000000000001E-4</v>
      </c>
      <c r="E157" s="258">
        <f t="shared" si="161"/>
        <v>26843.557934998189</v>
      </c>
      <c r="F157" s="342">
        <f t="shared" si="162"/>
        <v>26843.5</v>
      </c>
      <c r="G157" s="258">
        <f t="shared" si="177"/>
        <v>2.0575800001097377E-2</v>
      </c>
      <c r="K157" s="274">
        <f t="shared" si="159"/>
        <v>2.0575800001097377E-2</v>
      </c>
      <c r="L157" s="274"/>
      <c r="P157" s="313">
        <f t="shared" si="158"/>
        <v>-3.9210223634906421E-2</v>
      </c>
      <c r="Q157" s="343">
        <f t="shared" si="163"/>
        <v>40698.6705</v>
      </c>
      <c r="R157" s="258">
        <f t="shared" si="178"/>
        <v>3.5743686222048051E-3</v>
      </c>
      <c r="S157" s="263">
        <v>1</v>
      </c>
      <c r="Z157" s="258">
        <f t="shared" si="164"/>
        <v>26843.5</v>
      </c>
      <c r="AA157" s="344">
        <f t="shared" si="165"/>
        <v>2.1233825880068918E-2</v>
      </c>
      <c r="AB157" s="345">
        <f t="shared" si="166"/>
        <v>-3.9868249513877962E-2</v>
      </c>
      <c r="AC157" s="345">
        <f t="shared" si="167"/>
        <v>-6.5802587897154097E-4</v>
      </c>
      <c r="AD157" s="346">
        <f t="shared" si="168"/>
        <v>4.3299805739626908E-7</v>
      </c>
      <c r="AH157" s="258">
        <f t="shared" si="169"/>
        <v>6.044404951497534E-2</v>
      </c>
      <c r="AI157" s="258">
        <f t="shared" si="170"/>
        <v>0.95159929918574793</v>
      </c>
      <c r="AJ157" s="258">
        <f t="shared" si="171"/>
        <v>0.68620705239099955</v>
      </c>
      <c r="AK157" s="258">
        <f t="shared" si="172"/>
        <v>-0.16505337019902735</v>
      </c>
      <c r="AL157" s="258">
        <f t="shared" si="173"/>
        <v>-1.856042319539094</v>
      </c>
      <c r="AM157" s="258">
        <f t="shared" si="174"/>
        <v>-1.3353517923104046</v>
      </c>
      <c r="AN157" s="274">
        <f t="shared" si="176"/>
        <v>17.163551162581161</v>
      </c>
      <c r="AO157" s="274">
        <f t="shared" si="176"/>
        <v>17.163551162583865</v>
      </c>
      <c r="AP157" s="274">
        <f t="shared" si="176"/>
        <v>17.163551162447149</v>
      </c>
      <c r="AQ157" s="274">
        <f t="shared" si="176"/>
        <v>17.163551169361657</v>
      </c>
      <c r="AR157" s="274">
        <f t="shared" si="176"/>
        <v>17.163550819658127</v>
      </c>
      <c r="AS157" s="274">
        <f t="shared" si="176"/>
        <v>17.163568507353208</v>
      </c>
      <c r="AT157" s="274">
        <f t="shared" si="176"/>
        <v>17.162677243599678</v>
      </c>
      <c r="AU157" s="274">
        <f t="shared" si="175"/>
        <v>17.334414537022283</v>
      </c>
      <c r="AV157" s="274"/>
      <c r="AW157" s="274"/>
      <c r="AX157" s="274"/>
      <c r="AZ157" s="274"/>
      <c r="BQ157" s="274"/>
    </row>
    <row r="158" spans="1:69" ht="12.95" customHeight="1" x14ac:dyDescent="0.2">
      <c r="A158" s="267" t="s">
        <v>427</v>
      </c>
      <c r="B158" s="268" t="s">
        <v>111</v>
      </c>
      <c r="C158" s="267">
        <v>55726.05</v>
      </c>
      <c r="D158" s="267">
        <v>2.9999999999999997E-4</v>
      </c>
      <c r="E158" s="258">
        <f t="shared" si="161"/>
        <v>26868.559821508017</v>
      </c>
      <c r="F158" s="342">
        <f t="shared" si="162"/>
        <v>26868.5</v>
      </c>
      <c r="G158" s="258">
        <f t="shared" si="177"/>
        <v>2.1245800002361648E-2</v>
      </c>
      <c r="K158" s="274">
        <f t="shared" si="159"/>
        <v>2.1245800002361648E-2</v>
      </c>
      <c r="L158" s="274"/>
      <c r="P158" s="313">
        <f t="shared" si="158"/>
        <v>-3.9495248494187452E-2</v>
      </c>
      <c r="Q158" s="343">
        <f t="shared" si="163"/>
        <v>40707.550000000003</v>
      </c>
      <c r="R158" s="258">
        <f t="shared" si="178"/>
        <v>3.6894749724601297E-3</v>
      </c>
      <c r="S158" s="263">
        <v>1</v>
      </c>
      <c r="Z158" s="258">
        <f t="shared" si="164"/>
        <v>26868.5</v>
      </c>
      <c r="AA158" s="344">
        <f t="shared" si="165"/>
        <v>2.1095688082018914E-2</v>
      </c>
      <c r="AB158" s="345">
        <f t="shared" si="166"/>
        <v>-3.9345136573844718E-2</v>
      </c>
      <c r="AC158" s="345">
        <f t="shared" si="167"/>
        <v>1.5011192034273396E-4</v>
      </c>
      <c r="AD158" s="346">
        <f t="shared" si="168"/>
        <v>2.2533588628983307E-8</v>
      </c>
      <c r="AH158" s="258">
        <f t="shared" si="169"/>
        <v>6.0590936576206365E-2</v>
      </c>
      <c r="AI158" s="258">
        <f t="shared" si="170"/>
        <v>0.95210929238081898</v>
      </c>
      <c r="AJ158" s="258">
        <f t="shared" si="171"/>
        <v>0.68845035196605686</v>
      </c>
      <c r="AK158" s="258">
        <f t="shared" si="172"/>
        <v>-0.16520206710904689</v>
      </c>
      <c r="AL158" s="258">
        <f t="shared" si="173"/>
        <v>-1.8529538447885214</v>
      </c>
      <c r="AM158" s="258">
        <f t="shared" si="174"/>
        <v>-1.3310627667989445</v>
      </c>
      <c r="AN158" s="274">
        <f t="shared" si="176"/>
        <v>17.166747497688142</v>
      </c>
      <c r="AO158" s="274">
        <f t="shared" si="176"/>
        <v>17.166747497690238</v>
      </c>
      <c r="AP158" s="274">
        <f t="shared" si="176"/>
        <v>17.166747497581309</v>
      </c>
      <c r="AQ158" s="274">
        <f t="shared" si="176"/>
        <v>17.166747503246878</v>
      </c>
      <c r="AR158" s="274">
        <f t="shared" si="176"/>
        <v>17.166747208568026</v>
      </c>
      <c r="AS158" s="274">
        <f t="shared" si="176"/>
        <v>17.166762536497384</v>
      </c>
      <c r="AT158" s="274">
        <f t="shared" si="176"/>
        <v>17.165967995539429</v>
      </c>
      <c r="AU158" s="274">
        <f t="shared" si="175"/>
        <v>17.337673198608876</v>
      </c>
      <c r="AV158" s="274"/>
      <c r="AW158" s="274"/>
      <c r="AX158" s="274"/>
      <c r="AZ158" s="274"/>
      <c r="BQ158" s="274"/>
    </row>
    <row r="159" spans="1:69" ht="12.95" customHeight="1" x14ac:dyDescent="0.2">
      <c r="A159" s="267" t="s">
        <v>427</v>
      </c>
      <c r="B159" s="268" t="s">
        <v>111</v>
      </c>
      <c r="C159" s="267">
        <v>55730.134899999997</v>
      </c>
      <c r="D159" s="267">
        <v>2.9999999999999997E-4</v>
      </c>
      <c r="E159" s="258">
        <f t="shared" si="161"/>
        <v>26880.061618479001</v>
      </c>
      <c r="F159" s="342">
        <f t="shared" si="162"/>
        <v>26880</v>
      </c>
      <c r="G159" s="258">
        <f t="shared" si="177"/>
        <v>2.1883999994315673E-2</v>
      </c>
      <c r="K159" s="274">
        <f t="shared" si="159"/>
        <v>2.1883999994315673E-2</v>
      </c>
      <c r="L159" s="274"/>
      <c r="O159" s="258">
        <f t="shared" ref="O159:O206" ca="1" si="179">+C$11+C$12*F159</f>
        <v>5.616189712035069E-2</v>
      </c>
      <c r="P159" s="313">
        <f t="shared" si="158"/>
        <v>-3.9626486226051E-2</v>
      </c>
      <c r="Q159" s="343">
        <f t="shared" si="163"/>
        <v>40711.634899999997</v>
      </c>
      <c r="R159" s="258">
        <f t="shared" si="178"/>
        <v>3.7835399150659183E-3</v>
      </c>
      <c r="S159" s="263">
        <v>1</v>
      </c>
      <c r="Z159" s="258">
        <f t="shared" si="164"/>
        <v>26880</v>
      </c>
      <c r="AA159" s="344">
        <f t="shared" si="165"/>
        <v>2.1031836955738056E-2</v>
      </c>
      <c r="AB159" s="345">
        <f t="shared" si="166"/>
        <v>-3.8774323187473383E-2</v>
      </c>
      <c r="AC159" s="345">
        <f t="shared" si="167"/>
        <v>8.5216303857761633E-4</v>
      </c>
      <c r="AD159" s="346">
        <f t="shared" si="168"/>
        <v>7.2618184431783601E-7</v>
      </c>
      <c r="AH159" s="258">
        <f t="shared" si="169"/>
        <v>6.0658323181789056E-2</v>
      </c>
      <c r="AI159" s="258">
        <f t="shared" si="170"/>
        <v>0.9523442267620208</v>
      </c>
      <c r="AJ159" s="258">
        <f t="shared" si="171"/>
        <v>0.68948087149422388</v>
      </c>
      <c r="AK159" s="258">
        <f t="shared" si="172"/>
        <v>-0.16526999162115974</v>
      </c>
      <c r="AL159" s="258">
        <f t="shared" si="173"/>
        <v>-1.8515320341669099</v>
      </c>
      <c r="AM159" s="258">
        <f t="shared" si="174"/>
        <v>-1.3290941930304292</v>
      </c>
      <c r="AN159" s="274">
        <f t="shared" si="176"/>
        <v>17.168218387278383</v>
      </c>
      <c r="AO159" s="274">
        <f t="shared" si="176"/>
        <v>17.168218387280234</v>
      </c>
      <c r="AP159" s="274">
        <f t="shared" si="176"/>
        <v>17.168218387182694</v>
      </c>
      <c r="AQ159" s="274">
        <f t="shared" si="176"/>
        <v>17.168218392323162</v>
      </c>
      <c r="AR159" s="274">
        <f t="shared" si="176"/>
        <v>17.16821812141313</v>
      </c>
      <c r="AS159" s="274">
        <f t="shared" si="176"/>
        <v>17.168232399665012</v>
      </c>
      <c r="AT159" s="274">
        <f t="shared" si="176"/>
        <v>17.16748235372205</v>
      </c>
      <c r="AU159" s="274">
        <f t="shared" si="175"/>
        <v>17.339172182938707</v>
      </c>
      <c r="AV159" s="274"/>
      <c r="AW159" s="274"/>
      <c r="AX159" s="274"/>
      <c r="AZ159" s="274"/>
      <c r="BQ159" s="274"/>
    </row>
    <row r="160" spans="1:69" ht="12.95" customHeight="1" x14ac:dyDescent="0.2">
      <c r="A160" s="349" t="s">
        <v>549</v>
      </c>
      <c r="B160" s="268" t="s">
        <v>110</v>
      </c>
      <c r="C160" s="267">
        <v>55996.497239999997</v>
      </c>
      <c r="D160" s="267">
        <v>5.0000000000000001E-4</v>
      </c>
      <c r="E160" s="258">
        <f t="shared" si="161"/>
        <v>27630.054410322067</v>
      </c>
      <c r="F160" s="342">
        <f t="shared" si="162"/>
        <v>27630</v>
      </c>
      <c r="G160" s="258">
        <f t="shared" si="177"/>
        <v>1.9323999993503094E-2</v>
      </c>
      <c r="K160" s="274">
        <f t="shared" si="159"/>
        <v>1.9323999993503094E-2</v>
      </c>
      <c r="L160" s="274"/>
      <c r="O160" s="258">
        <f t="shared" ca="1" si="179"/>
        <v>4.1856362786572343E-2</v>
      </c>
      <c r="P160" s="313">
        <f t="shared" si="158"/>
        <v>-4.8357311841661949E-2</v>
      </c>
      <c r="Q160" s="343">
        <f t="shared" si="163"/>
        <v>40977.997239999997</v>
      </c>
      <c r="R160" s="258">
        <f t="shared" si="178"/>
        <v>4.5807599717288513E-3</v>
      </c>
      <c r="S160" s="263">
        <v>1</v>
      </c>
      <c r="Z160" s="258">
        <f t="shared" si="164"/>
        <v>27630</v>
      </c>
      <c r="AA160" s="344">
        <f t="shared" si="165"/>
        <v>1.6437636494967461E-2</v>
      </c>
      <c r="AB160" s="345">
        <f t="shared" si="166"/>
        <v>-4.5470948343126316E-2</v>
      </c>
      <c r="AC160" s="345">
        <f t="shared" si="167"/>
        <v>2.8863634985356323E-3</v>
      </c>
      <c r="AD160" s="346">
        <f t="shared" si="168"/>
        <v>8.3310942456788545E-6</v>
      </c>
      <c r="AH160" s="258">
        <f t="shared" si="169"/>
        <v>6.479494833662941E-2</v>
      </c>
      <c r="AI160" s="258">
        <f t="shared" si="170"/>
        <v>0.96811440718187614</v>
      </c>
      <c r="AJ160" s="258">
        <f t="shared" si="171"/>
        <v>0.75460492170070459</v>
      </c>
      <c r="AK160" s="258">
        <f t="shared" si="172"/>
        <v>-0.16902234119785681</v>
      </c>
      <c r="AL160" s="258">
        <f t="shared" si="173"/>
        <v>-1.7572522926660457</v>
      </c>
      <c r="AM160" s="258">
        <f t="shared" si="174"/>
        <v>-1.2062855376458426</v>
      </c>
      <c r="AN160" s="274">
        <f t="shared" si="176"/>
        <v>17.264944830615143</v>
      </c>
      <c r="AO160" s="274">
        <f t="shared" si="176"/>
        <v>17.264944830615143</v>
      </c>
      <c r="AP160" s="274">
        <f t="shared" si="176"/>
        <v>17.264944830615207</v>
      </c>
      <c r="AQ160" s="274">
        <f t="shared" si="176"/>
        <v>17.264944830588757</v>
      </c>
      <c r="AR160" s="274">
        <f t="shared" si="176"/>
        <v>17.264944841719334</v>
      </c>
      <c r="AS160" s="274">
        <f t="shared" si="176"/>
        <v>17.264940158148221</v>
      </c>
      <c r="AT160" s="274">
        <f t="shared" si="176"/>
        <v>17.267075573335436</v>
      </c>
      <c r="AU160" s="274">
        <f t="shared" si="175"/>
        <v>17.436932030536429</v>
      </c>
      <c r="AV160" s="274"/>
      <c r="AW160" s="274"/>
      <c r="AX160" s="274"/>
      <c r="AZ160" s="274"/>
      <c r="BQ160" s="274"/>
    </row>
    <row r="161" spans="1:69" ht="12.95" customHeight="1" x14ac:dyDescent="0.2">
      <c r="A161" s="349" t="s">
        <v>549</v>
      </c>
      <c r="B161" s="268" t="s">
        <v>110</v>
      </c>
      <c r="C161" s="267">
        <v>55996.497640000001</v>
      </c>
      <c r="D161" s="267">
        <v>4.0000000000000002E-4</v>
      </c>
      <c r="E161" s="258">
        <f t="shared" si="161"/>
        <v>27630.055536596603</v>
      </c>
      <c r="F161" s="342">
        <f t="shared" si="162"/>
        <v>27630</v>
      </c>
      <c r="G161" s="258">
        <f t="shared" si="177"/>
        <v>1.9723999997950159E-2</v>
      </c>
      <c r="K161" s="274">
        <f t="shared" si="159"/>
        <v>1.9723999997950159E-2</v>
      </c>
      <c r="L161" s="274"/>
      <c r="O161" s="258">
        <f t="shared" ca="1" si="179"/>
        <v>4.1856362786572343E-2</v>
      </c>
      <c r="P161" s="313">
        <f t="shared" si="158"/>
        <v>-4.8357311841661949E-2</v>
      </c>
      <c r="Q161" s="343">
        <f t="shared" si="163"/>
        <v>40977.997640000001</v>
      </c>
      <c r="R161" s="258">
        <f t="shared" si="178"/>
        <v>4.6350650218025076E-3</v>
      </c>
      <c r="S161" s="263">
        <v>1</v>
      </c>
      <c r="Z161" s="258">
        <f t="shared" si="164"/>
        <v>27630</v>
      </c>
      <c r="AA161" s="344">
        <f t="shared" si="165"/>
        <v>1.6437636494967461E-2</v>
      </c>
      <c r="AB161" s="345">
        <f t="shared" si="166"/>
        <v>-4.5070948338679251E-2</v>
      </c>
      <c r="AC161" s="345">
        <f t="shared" si="167"/>
        <v>3.2863635029826976E-3</v>
      </c>
      <c r="AD161" s="346">
        <f t="shared" si="168"/>
        <v>1.0800185073736708E-5</v>
      </c>
      <c r="AH161" s="258">
        <f t="shared" si="169"/>
        <v>6.479494833662941E-2</v>
      </c>
      <c r="AI161" s="258">
        <f t="shared" si="170"/>
        <v>0.96811440718187614</v>
      </c>
      <c r="AJ161" s="258">
        <f t="shared" si="171"/>
        <v>0.75460492170070459</v>
      </c>
      <c r="AK161" s="258">
        <f t="shared" si="172"/>
        <v>-0.16902234119785681</v>
      </c>
      <c r="AL161" s="258">
        <f t="shared" si="173"/>
        <v>-1.7572522926660457</v>
      </c>
      <c r="AM161" s="258">
        <f t="shared" si="174"/>
        <v>-1.2062855376458426</v>
      </c>
      <c r="AN161" s="274">
        <f t="shared" ref="AN161:AT170" si="180">$AU161+$AB$7*SIN(AO161)</f>
        <v>17.264944830615143</v>
      </c>
      <c r="AO161" s="274">
        <f t="shared" si="180"/>
        <v>17.264944830615143</v>
      </c>
      <c r="AP161" s="274">
        <f t="shared" si="180"/>
        <v>17.264944830615207</v>
      </c>
      <c r="AQ161" s="274">
        <f t="shared" si="180"/>
        <v>17.264944830588757</v>
      </c>
      <c r="AR161" s="274">
        <f t="shared" si="180"/>
        <v>17.264944841719334</v>
      </c>
      <c r="AS161" s="274">
        <f t="shared" si="180"/>
        <v>17.264940158148221</v>
      </c>
      <c r="AT161" s="274">
        <f t="shared" si="180"/>
        <v>17.267075573335436</v>
      </c>
      <c r="AU161" s="274">
        <f t="shared" si="175"/>
        <v>17.436932030536429</v>
      </c>
      <c r="AV161" s="274"/>
      <c r="AW161" s="274"/>
      <c r="AX161" s="274"/>
      <c r="AZ161" s="274"/>
      <c r="BQ161" s="274"/>
    </row>
    <row r="162" spans="1:69" ht="12.95" customHeight="1" x14ac:dyDescent="0.2">
      <c r="A162" s="349" t="s">
        <v>549</v>
      </c>
      <c r="B162" s="268" t="s">
        <v>110</v>
      </c>
      <c r="C162" s="267">
        <v>55996.497940000001</v>
      </c>
      <c r="D162" s="267">
        <v>8.9999999999999998E-4</v>
      </c>
      <c r="E162" s="258">
        <f t="shared" si="161"/>
        <v>27630.056381302493</v>
      </c>
      <c r="F162" s="342">
        <f t="shared" si="162"/>
        <v>27630</v>
      </c>
      <c r="G162" s="258">
        <f t="shared" si="177"/>
        <v>2.0023999997647479E-2</v>
      </c>
      <c r="K162" s="274">
        <f t="shared" si="159"/>
        <v>2.0023999997647479E-2</v>
      </c>
      <c r="L162" s="274"/>
      <c r="O162" s="258">
        <f t="shared" ca="1" si="179"/>
        <v>4.1856362786572343E-2</v>
      </c>
      <c r="P162" s="313">
        <f t="shared" si="158"/>
        <v>-4.8357311841661949E-2</v>
      </c>
      <c r="Q162" s="343">
        <f t="shared" si="163"/>
        <v>40977.997940000001</v>
      </c>
      <c r="R162" s="258">
        <f t="shared" si="178"/>
        <v>4.6760038088648793E-3</v>
      </c>
      <c r="S162" s="263">
        <v>1</v>
      </c>
      <c r="Z162" s="258">
        <f t="shared" si="164"/>
        <v>27630</v>
      </c>
      <c r="AA162" s="344">
        <f t="shared" si="165"/>
        <v>1.6437636494967461E-2</v>
      </c>
      <c r="AB162" s="345">
        <f t="shared" si="166"/>
        <v>-4.4770948338981931E-2</v>
      </c>
      <c r="AC162" s="345">
        <f t="shared" si="167"/>
        <v>3.5863635026800178E-3</v>
      </c>
      <c r="AD162" s="346">
        <f t="shared" si="168"/>
        <v>1.2862003173355286E-5</v>
      </c>
      <c r="AH162" s="258">
        <f t="shared" si="169"/>
        <v>6.479494833662941E-2</v>
      </c>
      <c r="AI162" s="258">
        <f t="shared" si="170"/>
        <v>0.96811440718187614</v>
      </c>
      <c r="AJ162" s="258">
        <f t="shared" si="171"/>
        <v>0.75460492170070459</v>
      </c>
      <c r="AK162" s="258">
        <f t="shared" si="172"/>
        <v>-0.16902234119785681</v>
      </c>
      <c r="AL162" s="258">
        <f t="shared" si="173"/>
        <v>-1.7572522926660457</v>
      </c>
      <c r="AM162" s="258">
        <f t="shared" si="174"/>
        <v>-1.2062855376458426</v>
      </c>
      <c r="AN162" s="274">
        <f t="shared" si="180"/>
        <v>17.264944830615143</v>
      </c>
      <c r="AO162" s="274">
        <f t="shared" si="180"/>
        <v>17.264944830615143</v>
      </c>
      <c r="AP162" s="274">
        <f t="shared" si="180"/>
        <v>17.264944830615207</v>
      </c>
      <c r="AQ162" s="274">
        <f t="shared" si="180"/>
        <v>17.264944830588757</v>
      </c>
      <c r="AR162" s="274">
        <f t="shared" si="180"/>
        <v>17.264944841719334</v>
      </c>
      <c r="AS162" s="274">
        <f t="shared" si="180"/>
        <v>17.264940158148221</v>
      </c>
      <c r="AT162" s="274">
        <f t="shared" si="180"/>
        <v>17.267075573335436</v>
      </c>
      <c r="AU162" s="274">
        <f t="shared" si="175"/>
        <v>17.436932030536429</v>
      </c>
      <c r="AV162" s="274"/>
      <c r="AW162" s="274"/>
      <c r="AX162" s="274"/>
      <c r="AZ162" s="274"/>
      <c r="BQ162" s="274"/>
    </row>
    <row r="163" spans="1:69" ht="12.95" customHeight="1" x14ac:dyDescent="0.2">
      <c r="A163" s="349" t="s">
        <v>546</v>
      </c>
      <c r="B163" s="268" t="s">
        <v>110</v>
      </c>
      <c r="C163" s="267">
        <v>55998.629000000001</v>
      </c>
      <c r="D163" s="267">
        <v>4.0000000000000001E-3</v>
      </c>
      <c r="E163" s="258">
        <f t="shared" si="161"/>
        <v>27636.056777751121</v>
      </c>
      <c r="F163" s="342">
        <f t="shared" si="162"/>
        <v>27636</v>
      </c>
      <c r="G163" s="258">
        <f t="shared" si="177"/>
        <v>2.0164800000202376E-2</v>
      </c>
      <c r="K163" s="274">
        <f t="shared" si="159"/>
        <v>2.0164800000202376E-2</v>
      </c>
      <c r="L163" s="274"/>
      <c r="O163" s="258">
        <f t="shared" ca="1" si="179"/>
        <v>4.1741918511902121E-2</v>
      </c>
      <c r="P163" s="313">
        <f t="shared" si="158"/>
        <v>-4.8428523262194906E-2</v>
      </c>
      <c r="Q163" s="343">
        <f t="shared" si="163"/>
        <v>40980.129000000001</v>
      </c>
      <c r="R163" s="258">
        <f t="shared" si="178"/>
        <v>4.7050439961797324E-3</v>
      </c>
      <c r="S163" s="263">
        <v>0.2</v>
      </c>
      <c r="Z163" s="258">
        <f t="shared" si="164"/>
        <v>27636</v>
      </c>
      <c r="AA163" s="344">
        <f t="shared" si="165"/>
        <v>1.6397379890028554E-2</v>
      </c>
      <c r="AB163" s="345">
        <f t="shared" si="166"/>
        <v>-4.4661103152021084E-2</v>
      </c>
      <c r="AC163" s="345">
        <f t="shared" si="167"/>
        <v>3.7674201101738219E-3</v>
      </c>
      <c r="AD163" s="346">
        <f t="shared" si="168"/>
        <v>2.8386908573084269E-6</v>
      </c>
      <c r="AH163" s="258">
        <f t="shared" si="169"/>
        <v>6.482590315222346E-2</v>
      </c>
      <c r="AI163" s="258">
        <f t="shared" si="170"/>
        <v>0.96824403595501018</v>
      </c>
      <c r="AJ163" s="258">
        <f t="shared" si="171"/>
        <v>0.75510790890152168</v>
      </c>
      <c r="AK163" s="258">
        <f t="shared" si="172"/>
        <v>-0.16904674383418694</v>
      </c>
      <c r="AL163" s="258">
        <f t="shared" si="173"/>
        <v>-1.7564854152878979</v>
      </c>
      <c r="AM163" s="258">
        <f t="shared" si="174"/>
        <v>-1.2053445829914571</v>
      </c>
      <c r="AN163" s="274">
        <f t="shared" si="180"/>
        <v>17.265725107724624</v>
      </c>
      <c r="AO163" s="274">
        <f t="shared" si="180"/>
        <v>17.265725107724624</v>
      </c>
      <c r="AP163" s="274">
        <f t="shared" si="180"/>
        <v>17.265725107724673</v>
      </c>
      <c r="AQ163" s="274">
        <f t="shared" si="180"/>
        <v>17.265725107702355</v>
      </c>
      <c r="AR163" s="274">
        <f t="shared" si="180"/>
        <v>17.265725117657301</v>
      </c>
      <c r="AS163" s="274">
        <f t="shared" si="180"/>
        <v>17.265720678034647</v>
      </c>
      <c r="AT163" s="274">
        <f t="shared" si="180"/>
        <v>17.267878892865031</v>
      </c>
      <c r="AU163" s="274">
        <f t="shared" si="175"/>
        <v>17.437714109317213</v>
      </c>
      <c r="AV163" s="274"/>
      <c r="AW163" s="274"/>
      <c r="AX163" s="274"/>
      <c r="AZ163" s="274"/>
      <c r="BQ163" s="274"/>
    </row>
    <row r="164" spans="1:69" ht="12.95" customHeight="1" x14ac:dyDescent="0.2">
      <c r="A164" s="267" t="s">
        <v>545</v>
      </c>
      <c r="B164" s="268" t="s">
        <v>110</v>
      </c>
      <c r="C164" s="267">
        <v>56013.902399999999</v>
      </c>
      <c r="D164" s="267">
        <v>5.0000000000000001E-4</v>
      </c>
      <c r="E164" s="258">
        <f t="shared" si="161"/>
        <v>27679.061880900968</v>
      </c>
      <c r="F164" s="342">
        <f t="shared" si="162"/>
        <v>27679</v>
      </c>
      <c r="G164" s="258">
        <f t="shared" si="177"/>
        <v>2.1977199998218566E-2</v>
      </c>
      <c r="K164" s="258">
        <f t="shared" si="159"/>
        <v>2.1977199998218566E-2</v>
      </c>
      <c r="O164" s="258">
        <f t="shared" ca="1" si="179"/>
        <v>4.0921734543432176E-2</v>
      </c>
      <c r="P164" s="313">
        <f t="shared" si="158"/>
        <v>-4.8939505741289441E-2</v>
      </c>
      <c r="Q164" s="343">
        <f t="shared" si="163"/>
        <v>40995.402399999999</v>
      </c>
      <c r="R164" s="258">
        <f t="shared" si="178"/>
        <v>5.0291791529439682E-3</v>
      </c>
      <c r="S164" s="263">
        <v>1</v>
      </c>
      <c r="Z164" s="258">
        <f t="shared" si="164"/>
        <v>27679</v>
      </c>
      <c r="AA164" s="344">
        <f t="shared" si="165"/>
        <v>1.6107204358606353E-2</v>
      </c>
      <c r="AB164" s="345">
        <f t="shared" si="166"/>
        <v>-4.3069510101677227E-2</v>
      </c>
      <c r="AC164" s="345">
        <f t="shared" si="167"/>
        <v>5.8699956396122133E-3</v>
      </c>
      <c r="AD164" s="346">
        <f t="shared" si="168"/>
        <v>3.4456848809066399E-5</v>
      </c>
      <c r="AH164" s="258">
        <f t="shared" si="169"/>
        <v>6.5046710099895794E-2</v>
      </c>
      <c r="AI164" s="258">
        <f t="shared" si="170"/>
        <v>0.96917460242668541</v>
      </c>
      <c r="AJ164" s="258">
        <f t="shared" si="171"/>
        <v>0.7587035574882891</v>
      </c>
      <c r="AK164" s="258">
        <f t="shared" si="172"/>
        <v>-0.16921890472939186</v>
      </c>
      <c r="AL164" s="258">
        <f t="shared" si="173"/>
        <v>-1.750983442928955</v>
      </c>
      <c r="AM164" s="258">
        <f t="shared" si="174"/>
        <v>-1.1986190952220293</v>
      </c>
      <c r="AN164" s="274">
        <f t="shared" si="180"/>
        <v>17.271320154110096</v>
      </c>
      <c r="AO164" s="274">
        <f t="shared" si="180"/>
        <v>17.271320154110096</v>
      </c>
      <c r="AP164" s="274">
        <f t="shared" si="180"/>
        <v>17.271320154110104</v>
      </c>
      <c r="AQ164" s="274">
        <f t="shared" si="180"/>
        <v>17.271320154105997</v>
      </c>
      <c r="AR164" s="274">
        <f t="shared" si="180"/>
        <v>17.271320157315795</v>
      </c>
      <c r="AS164" s="274">
        <f t="shared" si="180"/>
        <v>17.27131764929419</v>
      </c>
      <c r="AT164" s="274">
        <f t="shared" si="180"/>
        <v>17.273639055280519</v>
      </c>
      <c r="AU164" s="274">
        <f t="shared" si="175"/>
        <v>17.443319007246146</v>
      </c>
      <c r="AV164" s="274"/>
      <c r="AW164" s="274"/>
      <c r="AX164" s="274"/>
      <c r="AZ164" s="274"/>
      <c r="BQ164" s="274"/>
    </row>
    <row r="165" spans="1:69" ht="12.95" customHeight="1" x14ac:dyDescent="0.2">
      <c r="A165" s="267" t="s">
        <v>545</v>
      </c>
      <c r="B165" s="268" t="s">
        <v>110</v>
      </c>
      <c r="C165" s="267">
        <v>56086.706200000001</v>
      </c>
      <c r="D165" s="267">
        <v>5.9999999999999995E-4</v>
      </c>
      <c r="E165" s="258">
        <f t="shared" si="161"/>
        <v>27884.054543222472</v>
      </c>
      <c r="F165" s="342">
        <f t="shared" si="162"/>
        <v>27884</v>
      </c>
      <c r="G165" s="258">
        <f t="shared" si="177"/>
        <v>1.9371200003661215E-2</v>
      </c>
      <c r="K165" s="258">
        <f t="shared" si="159"/>
        <v>1.9371200003661215E-2</v>
      </c>
      <c r="O165" s="258">
        <f t="shared" ca="1" si="179"/>
        <v>3.7011555158866005E-2</v>
      </c>
      <c r="P165" s="313">
        <f t="shared" ref="P165:P196" si="181">+D$11+D$12*F165+D$13*F165^2</f>
        <v>-5.1390882009477612E-2</v>
      </c>
      <c r="Q165" s="343">
        <f t="shared" si="163"/>
        <v>41068.206200000001</v>
      </c>
      <c r="R165" s="258">
        <f t="shared" si="178"/>
        <v>5.0072722508341851E-3</v>
      </c>
      <c r="S165" s="263">
        <v>1</v>
      </c>
      <c r="Z165" s="258">
        <f t="shared" si="164"/>
        <v>27884</v>
      </c>
      <c r="AA165" s="344">
        <f t="shared" si="165"/>
        <v>1.4683188048567539E-2</v>
      </c>
      <c r="AB165" s="345">
        <f t="shared" si="166"/>
        <v>-4.6702870054383935E-2</v>
      </c>
      <c r="AC165" s="345">
        <f t="shared" si="167"/>
        <v>4.6880119550936766E-3</v>
      </c>
      <c r="AD165" s="346">
        <f t="shared" si="168"/>
        <v>2.1977456091101237E-5</v>
      </c>
      <c r="AH165" s="258">
        <f t="shared" si="169"/>
        <v>6.6074070058045151E-2</v>
      </c>
      <c r="AI165" s="258">
        <f t="shared" si="170"/>
        <v>0.97364823525778943</v>
      </c>
      <c r="AJ165" s="258">
        <f t="shared" si="171"/>
        <v>0.77562035576087418</v>
      </c>
      <c r="AK165" s="258">
        <f t="shared" si="172"/>
        <v>-0.16997301947173585</v>
      </c>
      <c r="AL165" s="258">
        <f t="shared" si="173"/>
        <v>-1.7246067921909358</v>
      </c>
      <c r="AM165" s="258">
        <f t="shared" si="174"/>
        <v>-1.1669815495810858</v>
      </c>
      <c r="AN165" s="274">
        <f t="shared" si="180"/>
        <v>17.298068482676776</v>
      </c>
      <c r="AO165" s="274">
        <f t="shared" si="180"/>
        <v>17.298068482676776</v>
      </c>
      <c r="AP165" s="274">
        <f t="shared" si="180"/>
        <v>17.298068482677184</v>
      </c>
      <c r="AQ165" s="274">
        <f t="shared" si="180"/>
        <v>17.298068482799682</v>
      </c>
      <c r="AR165" s="274">
        <f t="shared" si="180"/>
        <v>17.298068519685547</v>
      </c>
      <c r="AS165" s="274">
        <f t="shared" si="180"/>
        <v>17.298079623354038</v>
      </c>
      <c r="AT165" s="274">
        <f t="shared" si="180"/>
        <v>17.301173488638085</v>
      </c>
      <c r="AU165" s="274">
        <f t="shared" si="175"/>
        <v>17.470040032256193</v>
      </c>
      <c r="AV165" s="274"/>
      <c r="AW165" s="274"/>
      <c r="AX165" s="274"/>
      <c r="AZ165" s="274"/>
      <c r="BQ165" s="274"/>
    </row>
    <row r="166" spans="1:69" ht="12.95" customHeight="1" x14ac:dyDescent="0.2">
      <c r="A166" s="349" t="s">
        <v>549</v>
      </c>
      <c r="B166" s="268" t="s">
        <v>111</v>
      </c>
      <c r="C166" s="267">
        <v>56357.504699999998</v>
      </c>
      <c r="D166" s="267">
        <v>2.0000000000000001E-4</v>
      </c>
      <c r="E166" s="258">
        <f t="shared" si="161"/>
        <v>28646.538170006625</v>
      </c>
      <c r="F166" s="342">
        <f t="shared" si="162"/>
        <v>28646.5</v>
      </c>
      <c r="G166" s="258">
        <f t="shared" si="177"/>
        <v>1.3556199999584351E-2</v>
      </c>
      <c r="K166" s="274">
        <f t="shared" si="159"/>
        <v>1.3556199999584351E-2</v>
      </c>
      <c r="L166" s="274"/>
      <c r="O166" s="258">
        <f t="shared" ca="1" si="179"/>
        <v>2.2467595252858019E-2</v>
      </c>
      <c r="P166" s="313">
        <f t="shared" si="181"/>
        <v>-6.0730774642916457E-2</v>
      </c>
      <c r="Q166" s="343">
        <f t="shared" si="163"/>
        <v>41339.004699999998</v>
      </c>
      <c r="R166" s="258">
        <f t="shared" si="178"/>
        <v>5.5185546015355576E-3</v>
      </c>
      <c r="S166" s="263">
        <v>1</v>
      </c>
      <c r="Z166" s="258">
        <f t="shared" si="164"/>
        <v>28646.5</v>
      </c>
      <c r="AA166" s="344">
        <f t="shared" si="165"/>
        <v>8.7780602772727923E-3</v>
      </c>
      <c r="AB166" s="345">
        <f t="shared" si="166"/>
        <v>-5.5952634920604899E-2</v>
      </c>
      <c r="AC166" s="345">
        <f t="shared" si="167"/>
        <v>4.7781397223115585E-3</v>
      </c>
      <c r="AD166" s="346">
        <f t="shared" si="168"/>
        <v>2.2830619205931578E-5</v>
      </c>
      <c r="AH166" s="258">
        <f t="shared" si="169"/>
        <v>6.950883492018925E-2</v>
      </c>
      <c r="AI166" s="258">
        <f t="shared" si="170"/>
        <v>0.99079947522249123</v>
      </c>
      <c r="AJ166" s="258">
        <f t="shared" si="171"/>
        <v>0.83492249581432965</v>
      </c>
      <c r="AK166" s="258">
        <f t="shared" si="172"/>
        <v>-0.1717573672282687</v>
      </c>
      <c r="AL166" s="258">
        <f t="shared" si="173"/>
        <v>-1.6243121670889926</v>
      </c>
      <c r="AM166" s="258">
        <f t="shared" si="174"/>
        <v>-1.055000671060456</v>
      </c>
      <c r="AN166" s="274">
        <f t="shared" si="180"/>
        <v>17.398660498713472</v>
      </c>
      <c r="AO166" s="274">
        <f t="shared" si="180"/>
        <v>17.398660498735612</v>
      </c>
      <c r="AP166" s="274">
        <f t="shared" si="180"/>
        <v>17.398660499811694</v>
      </c>
      <c r="AQ166" s="274">
        <f t="shared" si="180"/>
        <v>17.398660552114624</v>
      </c>
      <c r="AR166" s="274">
        <f t="shared" si="180"/>
        <v>17.398663094271225</v>
      </c>
      <c r="AS166" s="274">
        <f t="shared" si="180"/>
        <v>17.398786589870273</v>
      </c>
      <c r="AT166" s="274">
        <f t="shared" si="180"/>
        <v>17.40464077389635</v>
      </c>
      <c r="AU166" s="274">
        <f t="shared" si="175"/>
        <v>17.569429210647208</v>
      </c>
      <c r="AV166" s="274"/>
      <c r="AW166" s="274"/>
      <c r="AX166" s="274"/>
      <c r="AZ166" s="274"/>
      <c r="BQ166" s="274"/>
    </row>
    <row r="167" spans="1:69" ht="12.95" customHeight="1" x14ac:dyDescent="0.2">
      <c r="A167" s="349" t="s">
        <v>549</v>
      </c>
      <c r="B167" s="268" t="s">
        <v>111</v>
      </c>
      <c r="C167" s="267">
        <v>56357.504979999998</v>
      </c>
      <c r="D167" s="267">
        <v>4.0000000000000002E-4</v>
      </c>
      <c r="E167" s="258">
        <f t="shared" si="161"/>
        <v>28646.538958398789</v>
      </c>
      <c r="F167" s="342">
        <f t="shared" si="162"/>
        <v>28646.5</v>
      </c>
      <c r="G167" s="258">
        <f t="shared" si="177"/>
        <v>1.3836199999786913E-2</v>
      </c>
      <c r="K167" s="274">
        <f t="shared" si="159"/>
        <v>1.3836199999786913E-2</v>
      </c>
      <c r="L167" s="274"/>
      <c r="O167" s="258">
        <f t="shared" ca="1" si="179"/>
        <v>2.2467595252858019E-2</v>
      </c>
      <c r="P167" s="313">
        <f t="shared" si="181"/>
        <v>-6.0730774642916457E-2</v>
      </c>
      <c r="Q167" s="343">
        <f t="shared" si="163"/>
        <v>41339.004979999998</v>
      </c>
      <c r="R167" s="258">
        <f t="shared" si="178"/>
        <v>5.5602337073655675E-3</v>
      </c>
      <c r="S167" s="263">
        <v>1</v>
      </c>
      <c r="Z167" s="258">
        <f t="shared" si="164"/>
        <v>28646.5</v>
      </c>
      <c r="AA167" s="344">
        <f t="shared" si="165"/>
        <v>8.7780602772727923E-3</v>
      </c>
      <c r="AB167" s="345">
        <f t="shared" si="166"/>
        <v>-5.5672634920402336E-2</v>
      </c>
      <c r="AC167" s="345">
        <f t="shared" si="167"/>
        <v>5.0581397225141211E-3</v>
      </c>
      <c r="AD167" s="346">
        <f t="shared" si="168"/>
        <v>2.5584777452475229E-5</v>
      </c>
      <c r="AH167" s="258">
        <f t="shared" si="169"/>
        <v>6.950883492018925E-2</v>
      </c>
      <c r="AI167" s="258">
        <f t="shared" si="170"/>
        <v>0.99079947522249123</v>
      </c>
      <c r="AJ167" s="258">
        <f t="shared" si="171"/>
        <v>0.83492249581432965</v>
      </c>
      <c r="AK167" s="258">
        <f t="shared" si="172"/>
        <v>-0.1717573672282687</v>
      </c>
      <c r="AL167" s="258">
        <f t="shared" si="173"/>
        <v>-1.6243121670889926</v>
      </c>
      <c r="AM167" s="258">
        <f t="shared" si="174"/>
        <v>-1.055000671060456</v>
      </c>
      <c r="AN167" s="274">
        <f t="shared" si="180"/>
        <v>17.398660498713472</v>
      </c>
      <c r="AO167" s="274">
        <f t="shared" si="180"/>
        <v>17.398660498735612</v>
      </c>
      <c r="AP167" s="274">
        <f t="shared" si="180"/>
        <v>17.398660499811694</v>
      </c>
      <c r="AQ167" s="274">
        <f t="shared" si="180"/>
        <v>17.398660552114624</v>
      </c>
      <c r="AR167" s="274">
        <f t="shared" si="180"/>
        <v>17.398663094271225</v>
      </c>
      <c r="AS167" s="274">
        <f t="shared" si="180"/>
        <v>17.398786589870273</v>
      </c>
      <c r="AT167" s="274">
        <f t="shared" si="180"/>
        <v>17.40464077389635</v>
      </c>
      <c r="AU167" s="274">
        <f t="shared" si="175"/>
        <v>17.569429210647208</v>
      </c>
      <c r="AV167" s="274"/>
      <c r="AW167" s="274"/>
      <c r="AX167" s="274"/>
      <c r="AZ167" s="274"/>
      <c r="BQ167" s="274"/>
    </row>
    <row r="168" spans="1:69" ht="12.95" customHeight="1" x14ac:dyDescent="0.2">
      <c r="A168" s="349" t="s">
        <v>549</v>
      </c>
      <c r="B168" s="268" t="s">
        <v>111</v>
      </c>
      <c r="C168" s="267">
        <v>56357.505100000002</v>
      </c>
      <c r="D168" s="267">
        <v>5.9999999999999995E-4</v>
      </c>
      <c r="E168" s="258">
        <f t="shared" si="161"/>
        <v>28646.539296281157</v>
      </c>
      <c r="F168" s="342">
        <f t="shared" si="162"/>
        <v>28646.5</v>
      </c>
      <c r="G168" s="258">
        <f t="shared" si="177"/>
        <v>1.3956200004031416E-2</v>
      </c>
      <c r="K168" s="274">
        <f t="shared" si="159"/>
        <v>1.3956200004031416E-2</v>
      </c>
      <c r="L168" s="274"/>
      <c r="O168" s="258">
        <f t="shared" ca="1" si="179"/>
        <v>2.2467595252858019E-2</v>
      </c>
      <c r="P168" s="313">
        <f t="shared" si="181"/>
        <v>-6.0730774642916457E-2</v>
      </c>
      <c r="Q168" s="343">
        <f t="shared" si="163"/>
        <v>41339.005100000002</v>
      </c>
      <c r="R168" s="258">
        <f t="shared" si="178"/>
        <v>5.5781441819138348E-3</v>
      </c>
      <c r="S168" s="263">
        <v>1</v>
      </c>
      <c r="Z168" s="258">
        <f t="shared" si="164"/>
        <v>28646.5</v>
      </c>
      <c r="AA168" s="344">
        <f t="shared" si="165"/>
        <v>8.7780602772727923E-3</v>
      </c>
      <c r="AB168" s="345">
        <f t="shared" si="166"/>
        <v>-5.5552634916157834E-2</v>
      </c>
      <c r="AC168" s="345">
        <f t="shared" si="167"/>
        <v>5.1781397267586238E-3</v>
      </c>
      <c r="AD168" s="346">
        <f t="shared" si="168"/>
        <v>2.6813131029835876E-5</v>
      </c>
      <c r="AH168" s="258">
        <f t="shared" si="169"/>
        <v>6.950883492018925E-2</v>
      </c>
      <c r="AI168" s="258">
        <f t="shared" si="170"/>
        <v>0.99079947522249123</v>
      </c>
      <c r="AJ168" s="258">
        <f t="shared" si="171"/>
        <v>0.83492249581432965</v>
      </c>
      <c r="AK168" s="258">
        <f t="shared" si="172"/>
        <v>-0.1717573672282687</v>
      </c>
      <c r="AL168" s="258">
        <f t="shared" si="173"/>
        <v>-1.6243121670889926</v>
      </c>
      <c r="AM168" s="258">
        <f t="shared" si="174"/>
        <v>-1.055000671060456</v>
      </c>
      <c r="AN168" s="274">
        <f t="shared" si="180"/>
        <v>17.398660498713472</v>
      </c>
      <c r="AO168" s="274">
        <f t="shared" si="180"/>
        <v>17.398660498735612</v>
      </c>
      <c r="AP168" s="274">
        <f t="shared" si="180"/>
        <v>17.398660499811694</v>
      </c>
      <c r="AQ168" s="274">
        <f t="shared" si="180"/>
        <v>17.398660552114624</v>
      </c>
      <c r="AR168" s="274">
        <f t="shared" si="180"/>
        <v>17.398663094271225</v>
      </c>
      <c r="AS168" s="274">
        <f t="shared" si="180"/>
        <v>17.398786589870273</v>
      </c>
      <c r="AT168" s="274">
        <f t="shared" si="180"/>
        <v>17.40464077389635</v>
      </c>
      <c r="AU168" s="274">
        <f t="shared" si="175"/>
        <v>17.569429210647208</v>
      </c>
      <c r="AV168" s="274"/>
      <c r="AW168" s="274"/>
      <c r="AX168" s="274"/>
      <c r="AZ168" s="274"/>
      <c r="BQ168" s="274"/>
    </row>
    <row r="169" spans="1:69" ht="12.95" customHeight="1" x14ac:dyDescent="0.2">
      <c r="A169" s="350" t="s">
        <v>885</v>
      </c>
      <c r="B169" s="351" t="s">
        <v>110</v>
      </c>
      <c r="C169" s="350">
        <v>56750.472500000003</v>
      </c>
      <c r="D169" s="350">
        <v>5.5999999999999999E-3</v>
      </c>
      <c r="E169" s="258">
        <f t="shared" si="161"/>
        <v>29753.012221204826</v>
      </c>
      <c r="F169" s="342">
        <f t="shared" si="162"/>
        <v>29753</v>
      </c>
      <c r="G169" s="258">
        <f t="shared" si="177"/>
        <v>4.3404000025475398E-3</v>
      </c>
      <c r="K169" s="274">
        <f t="shared" si="159"/>
        <v>4.3404000025475398E-3</v>
      </c>
      <c r="L169" s="274"/>
      <c r="O169" s="258">
        <f t="shared" ca="1" si="179"/>
        <v>1.3621635990902492E-3</v>
      </c>
      <c r="P169" s="313">
        <f t="shared" si="181"/>
        <v>-7.4906582212937223E-2</v>
      </c>
      <c r="Q169" s="343">
        <f t="shared" si="163"/>
        <v>41731.972500000003</v>
      </c>
      <c r="R169" s="258">
        <f t="shared" si="178"/>
        <v>6.2800841902613579E-3</v>
      </c>
      <c r="S169" s="263">
        <v>1</v>
      </c>
      <c r="Z169" s="258">
        <f t="shared" si="164"/>
        <v>29753</v>
      </c>
      <c r="AA169" s="344">
        <f t="shared" si="165"/>
        <v>-1.6062211356345224E-3</v>
      </c>
      <c r="AB169" s="345">
        <f t="shared" si="166"/>
        <v>-6.8959961074755161E-2</v>
      </c>
      <c r="AC169" s="345">
        <f t="shared" si="167"/>
        <v>5.9466211381820622E-3</v>
      </c>
      <c r="AD169" s="346">
        <f t="shared" si="168"/>
        <v>3.5362302961073727E-5</v>
      </c>
      <c r="AH169" s="258">
        <f t="shared" si="169"/>
        <v>7.33003610773027E-2</v>
      </c>
      <c r="AI169" s="258">
        <f t="shared" si="170"/>
        <v>1.016915128442661</v>
      </c>
      <c r="AJ169" s="258">
        <f t="shared" si="171"/>
        <v>0.9086371283157032</v>
      </c>
      <c r="AK169" s="258">
        <f t="shared" si="172"/>
        <v>-0.17116986090762648</v>
      </c>
      <c r="AL169" s="258">
        <f t="shared" si="173"/>
        <v>-1.4722954167089233</v>
      </c>
      <c r="AM169" s="258">
        <f t="shared" si="174"/>
        <v>-0.90605018688965389</v>
      </c>
      <c r="AN169" s="274">
        <f t="shared" si="180"/>
        <v>17.54784353838744</v>
      </c>
      <c r="AO169" s="274">
        <f t="shared" si="180"/>
        <v>17.547843540296213</v>
      </c>
      <c r="AP169" s="274">
        <f t="shared" si="180"/>
        <v>17.547843582039121</v>
      </c>
      <c r="AQ169" s="274">
        <f t="shared" si="180"/>
        <v>17.547844494911793</v>
      </c>
      <c r="AR169" s="274">
        <f t="shared" si="180"/>
        <v>17.54786445770316</v>
      </c>
      <c r="AS169" s="274">
        <f t="shared" si="180"/>
        <v>17.548300645317212</v>
      </c>
      <c r="AT169" s="274">
        <f t="shared" si="180"/>
        <v>17.557665254574196</v>
      </c>
      <c r="AU169" s="274">
        <f t="shared" si="175"/>
        <v>17.713657572469714</v>
      </c>
      <c r="AV169" s="274"/>
      <c r="AW169" s="274"/>
      <c r="AX169" s="274"/>
      <c r="AZ169" s="274"/>
      <c r="BQ169" s="274"/>
    </row>
    <row r="170" spans="1:69" ht="12.95" customHeight="1" x14ac:dyDescent="0.2">
      <c r="A170" s="352" t="s">
        <v>6</v>
      </c>
      <c r="B170" s="353" t="s">
        <v>111</v>
      </c>
      <c r="C170" s="352">
        <v>57105.0772</v>
      </c>
      <c r="D170" s="352" t="s">
        <v>200</v>
      </c>
      <c r="E170" s="258">
        <f t="shared" si="161"/>
        <v>30751.467817268713</v>
      </c>
      <c r="F170" s="342">
        <f t="shared" si="162"/>
        <v>30751.5</v>
      </c>
      <c r="G170" s="258">
        <f t="shared" si="177"/>
        <v>-1.142979999713134E-2</v>
      </c>
      <c r="K170" s="274">
        <f t="shared" si="159"/>
        <v>-1.142979999713134E-2</v>
      </c>
      <c r="L170" s="274"/>
      <c r="O170" s="258">
        <f t="shared" ca="1" si="179"/>
        <v>-1.7683271110613297E-2</v>
      </c>
      <c r="P170" s="313">
        <f t="shared" si="181"/>
        <v>-8.8331172679260661E-2</v>
      </c>
      <c r="Q170" s="343">
        <f t="shared" si="163"/>
        <v>42086.5772</v>
      </c>
      <c r="R170" s="258">
        <f t="shared" si="178"/>
        <v>5.913821120395746E-3</v>
      </c>
      <c r="S170" s="263">
        <v>1</v>
      </c>
      <c r="Z170" s="258">
        <f t="shared" si="164"/>
        <v>30751.5</v>
      </c>
      <c r="AA170" s="344">
        <f t="shared" si="165"/>
        <v>-1.2971831681661675E-2</v>
      </c>
      <c r="AB170" s="345">
        <f t="shared" si="166"/>
        <v>-8.6789140994730327E-2</v>
      </c>
      <c r="AC170" s="345">
        <f t="shared" si="167"/>
        <v>1.5420316845303345E-3</v>
      </c>
      <c r="AD170" s="346">
        <f t="shared" si="168"/>
        <v>2.3778617160954608E-6</v>
      </c>
      <c r="AH170" s="258">
        <f t="shared" si="169"/>
        <v>7.5359340997598986E-2</v>
      </c>
      <c r="AI170" s="258">
        <f t="shared" si="170"/>
        <v>1.0413347995102213</v>
      </c>
      <c r="AJ170" s="258">
        <f t="shared" si="171"/>
        <v>0.9592106627932746</v>
      </c>
      <c r="AK170" s="258">
        <f t="shared" si="172"/>
        <v>-0.16696310132127309</v>
      </c>
      <c r="AL170" s="258">
        <f t="shared" si="173"/>
        <v>-1.3281074687170413</v>
      </c>
      <c r="AM170" s="258">
        <f t="shared" si="174"/>
        <v>-0.78262090464069334</v>
      </c>
      <c r="AN170" s="274">
        <f t="shared" si="180"/>
        <v>17.685862449993955</v>
      </c>
      <c r="AO170" s="274">
        <f t="shared" si="180"/>
        <v>17.685862467578062</v>
      </c>
      <c r="AP170" s="274">
        <f t="shared" si="180"/>
        <v>17.685862725769379</v>
      </c>
      <c r="AQ170" s="274">
        <f t="shared" si="180"/>
        <v>17.685866516830973</v>
      </c>
      <c r="AR170" s="274">
        <f t="shared" si="180"/>
        <v>17.685922177716439</v>
      </c>
      <c r="AS170" s="274">
        <f t="shared" si="180"/>
        <v>17.686738573077751</v>
      </c>
      <c r="AT170" s="274">
        <f t="shared" si="180"/>
        <v>17.698540731067773</v>
      </c>
      <c r="AU170" s="274">
        <f t="shared" si="175"/>
        <v>17.843808516238148</v>
      </c>
      <c r="AV170" s="274"/>
      <c r="AW170" s="274"/>
      <c r="AX170" s="274"/>
      <c r="AZ170" s="274"/>
      <c r="BQ170" s="274"/>
    </row>
    <row r="171" spans="1:69" ht="12.95" customHeight="1" x14ac:dyDescent="0.2">
      <c r="A171" s="354" t="s">
        <v>891</v>
      </c>
      <c r="B171" s="353" t="s">
        <v>111</v>
      </c>
      <c r="C171" s="352">
        <v>57105.077200000174</v>
      </c>
      <c r="D171" s="352"/>
      <c r="E171" s="258">
        <f t="shared" si="161"/>
        <v>30751.467817269204</v>
      </c>
      <c r="F171" s="342">
        <f t="shared" si="162"/>
        <v>30751.5</v>
      </c>
      <c r="G171" s="258">
        <f t="shared" si="177"/>
        <v>-1.1429799822508357E-2</v>
      </c>
      <c r="K171" s="274">
        <f t="shared" si="159"/>
        <v>-1.1429799822508357E-2</v>
      </c>
      <c r="L171" s="274"/>
      <c r="O171" s="258">
        <f t="shared" ca="1" si="179"/>
        <v>-1.7683271110613297E-2</v>
      </c>
      <c r="P171" s="313">
        <f t="shared" si="181"/>
        <v>-8.8331172679260661E-2</v>
      </c>
      <c r="Q171" s="343">
        <f t="shared" si="163"/>
        <v>42086.577200000174</v>
      </c>
      <c r="R171" s="258">
        <f t="shared" si="178"/>
        <v>5.9138211472532396E-3</v>
      </c>
      <c r="S171" s="263">
        <v>1</v>
      </c>
      <c r="Z171" s="258">
        <f t="shared" si="164"/>
        <v>30751.5</v>
      </c>
      <c r="AA171" s="344">
        <f t="shared" si="165"/>
        <v>-1.2971831681661675E-2</v>
      </c>
      <c r="AB171" s="345">
        <f t="shared" si="166"/>
        <v>-8.6789140820107344E-2</v>
      </c>
      <c r="AC171" s="345">
        <f t="shared" si="167"/>
        <v>1.5420318591533172E-3</v>
      </c>
      <c r="AD171" s="346">
        <f t="shared" si="168"/>
        <v>2.3778622546438359E-6</v>
      </c>
      <c r="AH171" s="258">
        <f t="shared" si="169"/>
        <v>7.5359340997598986E-2</v>
      </c>
      <c r="AI171" s="258">
        <f t="shared" si="170"/>
        <v>1.0413347995102213</v>
      </c>
      <c r="AJ171" s="258">
        <f t="shared" si="171"/>
        <v>0.9592106627932746</v>
      </c>
      <c r="AK171" s="258">
        <f t="shared" si="172"/>
        <v>-0.16696310132127309</v>
      </c>
      <c r="AL171" s="258">
        <f t="shared" si="173"/>
        <v>-1.3281074687170413</v>
      </c>
      <c r="AM171" s="258">
        <f t="shared" si="174"/>
        <v>-0.78262090464069334</v>
      </c>
      <c r="AN171" s="274">
        <f t="shared" ref="AN171:AT180" si="182">$AU171+$AB$7*SIN(AO171)</f>
        <v>17.685862449993955</v>
      </c>
      <c r="AO171" s="274">
        <f t="shared" si="182"/>
        <v>17.685862467578062</v>
      </c>
      <c r="AP171" s="274">
        <f t="shared" si="182"/>
        <v>17.685862725769379</v>
      </c>
      <c r="AQ171" s="274">
        <f t="shared" si="182"/>
        <v>17.685866516830973</v>
      </c>
      <c r="AR171" s="274">
        <f t="shared" si="182"/>
        <v>17.685922177716439</v>
      </c>
      <c r="AS171" s="274">
        <f t="shared" si="182"/>
        <v>17.686738573077751</v>
      </c>
      <c r="AT171" s="274">
        <f t="shared" si="182"/>
        <v>17.698540731067773</v>
      </c>
      <c r="AU171" s="274">
        <f t="shared" si="175"/>
        <v>17.843808516238148</v>
      </c>
      <c r="AV171" s="274"/>
      <c r="AW171" s="274"/>
      <c r="AX171" s="274"/>
      <c r="AZ171" s="274"/>
      <c r="BQ171" s="274"/>
    </row>
    <row r="172" spans="1:69" ht="12.95" customHeight="1" x14ac:dyDescent="0.2">
      <c r="A172" s="354" t="s">
        <v>891</v>
      </c>
      <c r="B172" s="353" t="s">
        <v>111</v>
      </c>
      <c r="C172" s="352">
        <v>57105.077200000174</v>
      </c>
      <c r="D172" s="352" t="s">
        <v>200</v>
      </c>
      <c r="E172" s="258">
        <f t="shared" si="161"/>
        <v>30751.467817269204</v>
      </c>
      <c r="F172" s="342">
        <f t="shared" si="162"/>
        <v>30751.5</v>
      </c>
      <c r="G172" s="258">
        <f t="shared" si="177"/>
        <v>-1.1429799822508357E-2</v>
      </c>
      <c r="K172" s="274">
        <f t="shared" si="159"/>
        <v>-1.1429799822508357E-2</v>
      </c>
      <c r="L172" s="274"/>
      <c r="O172" s="258">
        <f t="shared" ca="1" si="179"/>
        <v>-1.7683271110613297E-2</v>
      </c>
      <c r="P172" s="313">
        <f t="shared" si="181"/>
        <v>-8.8331172679260661E-2</v>
      </c>
      <c r="Q172" s="343">
        <f t="shared" si="163"/>
        <v>42086.577200000174</v>
      </c>
      <c r="R172" s="258">
        <f t="shared" si="178"/>
        <v>5.9138211472532396E-3</v>
      </c>
      <c r="S172" s="263">
        <v>1</v>
      </c>
      <c r="Z172" s="258">
        <f t="shared" si="164"/>
        <v>30751.5</v>
      </c>
      <c r="AA172" s="344">
        <f t="shared" si="165"/>
        <v>-1.2971831681661675E-2</v>
      </c>
      <c r="AB172" s="345">
        <f t="shared" si="166"/>
        <v>-8.6789140820107344E-2</v>
      </c>
      <c r="AC172" s="345">
        <f t="shared" si="167"/>
        <v>1.5420318591533172E-3</v>
      </c>
      <c r="AD172" s="346">
        <f t="shared" si="168"/>
        <v>2.3778622546438359E-6</v>
      </c>
      <c r="AH172" s="258">
        <f t="shared" si="169"/>
        <v>7.5359340997598986E-2</v>
      </c>
      <c r="AI172" s="258">
        <f t="shared" si="170"/>
        <v>1.0413347995102213</v>
      </c>
      <c r="AJ172" s="258">
        <f t="shared" si="171"/>
        <v>0.9592106627932746</v>
      </c>
      <c r="AK172" s="258">
        <f t="shared" si="172"/>
        <v>-0.16696310132127309</v>
      </c>
      <c r="AL172" s="258">
        <f t="shared" si="173"/>
        <v>-1.3281074687170413</v>
      </c>
      <c r="AM172" s="258">
        <f t="shared" si="174"/>
        <v>-0.78262090464069334</v>
      </c>
      <c r="AN172" s="274">
        <f t="shared" si="182"/>
        <v>17.685862449993955</v>
      </c>
      <c r="AO172" s="274">
        <f t="shared" si="182"/>
        <v>17.685862467578062</v>
      </c>
      <c r="AP172" s="274">
        <f t="shared" si="182"/>
        <v>17.685862725769379</v>
      </c>
      <c r="AQ172" s="274">
        <f t="shared" si="182"/>
        <v>17.685866516830973</v>
      </c>
      <c r="AR172" s="274">
        <f t="shared" si="182"/>
        <v>17.685922177716439</v>
      </c>
      <c r="AS172" s="274">
        <f t="shared" si="182"/>
        <v>17.686738573077751</v>
      </c>
      <c r="AT172" s="274">
        <f t="shared" si="182"/>
        <v>17.698540731067773</v>
      </c>
      <c r="AU172" s="274">
        <f t="shared" si="175"/>
        <v>17.843808516238148</v>
      </c>
      <c r="AV172" s="274"/>
      <c r="AW172" s="274"/>
      <c r="AX172" s="274"/>
      <c r="AZ172" s="274"/>
      <c r="BQ172" s="274"/>
    </row>
    <row r="173" spans="1:69" ht="12.95" customHeight="1" x14ac:dyDescent="0.2">
      <c r="A173" s="352" t="s">
        <v>6</v>
      </c>
      <c r="B173" s="353" t="s">
        <v>111</v>
      </c>
      <c r="C173" s="352">
        <v>57106.145499999999</v>
      </c>
      <c r="D173" s="352" t="s">
        <v>200</v>
      </c>
      <c r="E173" s="258">
        <f t="shared" si="161"/>
        <v>30754.475814944079</v>
      </c>
      <c r="F173" s="342">
        <f t="shared" si="162"/>
        <v>30754.5</v>
      </c>
      <c r="G173" s="258">
        <f t="shared" si="177"/>
        <v>-8.5894000003463589E-3</v>
      </c>
      <c r="K173" s="274">
        <f t="shared" si="159"/>
        <v>-8.5894000003463589E-3</v>
      </c>
      <c r="L173" s="274"/>
      <c r="O173" s="258">
        <f t="shared" ca="1" si="179"/>
        <v>-1.7740493247948463E-2</v>
      </c>
      <c r="P173" s="313">
        <f t="shared" si="181"/>
        <v>-8.8372410961878034E-2</v>
      </c>
      <c r="Q173" s="343">
        <f t="shared" si="163"/>
        <v>42087.645499999999</v>
      </c>
      <c r="R173" s="258">
        <f t="shared" si="178"/>
        <v>6.3653288380878838E-3</v>
      </c>
      <c r="S173" s="263">
        <v>1</v>
      </c>
      <c r="Z173" s="258">
        <f t="shared" si="164"/>
        <v>30754.5</v>
      </c>
      <c r="AA173" s="344">
        <f t="shared" si="165"/>
        <v>-1.3008982334806504E-2</v>
      </c>
      <c r="AB173" s="345">
        <f t="shared" si="166"/>
        <v>-8.3952828627417889E-2</v>
      </c>
      <c r="AC173" s="345">
        <f t="shared" si="167"/>
        <v>4.4195823344601454E-3</v>
      </c>
      <c r="AD173" s="346">
        <f t="shared" si="168"/>
        <v>1.953270801107219E-5</v>
      </c>
      <c r="AH173" s="258">
        <f t="shared" si="169"/>
        <v>7.536342862707153E-2</v>
      </c>
      <c r="AI173" s="258">
        <f t="shared" si="170"/>
        <v>1.0414088610469263</v>
      </c>
      <c r="AJ173" s="258">
        <f t="shared" si="171"/>
        <v>0.95933597200029908</v>
      </c>
      <c r="AK173" s="258">
        <f t="shared" si="172"/>
        <v>-0.16694474858516595</v>
      </c>
      <c r="AL173" s="258">
        <f t="shared" si="173"/>
        <v>-1.3276638640787493</v>
      </c>
      <c r="AM173" s="258">
        <f t="shared" si="174"/>
        <v>-0.78226331147124084</v>
      </c>
      <c r="AN173" s="274">
        <f t="shared" si="182"/>
        <v>17.686282082332127</v>
      </c>
      <c r="AO173" s="274">
        <f t="shared" si="182"/>
        <v>17.686282100010924</v>
      </c>
      <c r="AP173" s="274">
        <f t="shared" si="182"/>
        <v>17.686282359340211</v>
      </c>
      <c r="AQ173" s="274">
        <f t="shared" si="182"/>
        <v>17.686286163408973</v>
      </c>
      <c r="AR173" s="274">
        <f t="shared" si="182"/>
        <v>17.686341960964622</v>
      </c>
      <c r="AS173" s="274">
        <f t="shared" si="182"/>
        <v>17.687159564888084</v>
      </c>
      <c r="AT173" s="274">
        <f t="shared" si="182"/>
        <v>17.698967796511283</v>
      </c>
      <c r="AU173" s="274">
        <f t="shared" si="175"/>
        <v>17.844199555628538</v>
      </c>
      <c r="AV173" s="274"/>
      <c r="AW173" s="274"/>
      <c r="AX173" s="274"/>
      <c r="AZ173" s="274"/>
      <c r="BQ173" s="274"/>
    </row>
    <row r="174" spans="1:69" ht="12.95" customHeight="1" x14ac:dyDescent="0.2">
      <c r="A174" s="354" t="s">
        <v>891</v>
      </c>
      <c r="B174" s="353" t="s">
        <v>111</v>
      </c>
      <c r="C174" s="352">
        <v>57106.145500000101</v>
      </c>
      <c r="D174" s="352"/>
      <c r="E174" s="258">
        <f t="shared" si="161"/>
        <v>30754.475814944366</v>
      </c>
      <c r="F174" s="342">
        <f t="shared" si="162"/>
        <v>30754.5</v>
      </c>
      <c r="G174" s="258">
        <f t="shared" si="177"/>
        <v>-8.5893998984829523E-3</v>
      </c>
      <c r="K174" s="274">
        <f t="shared" si="159"/>
        <v>-8.5893998984829523E-3</v>
      </c>
      <c r="L174" s="274"/>
      <c r="O174" s="258">
        <f t="shared" ca="1" si="179"/>
        <v>-1.7740493247948463E-2</v>
      </c>
      <c r="P174" s="313">
        <f t="shared" si="181"/>
        <v>-8.8372410961878034E-2</v>
      </c>
      <c r="Q174" s="343">
        <f t="shared" si="163"/>
        <v>42087.645500000101</v>
      </c>
      <c r="R174" s="258">
        <f t="shared" si="178"/>
        <v>6.3653288543418221E-3</v>
      </c>
      <c r="S174" s="263">
        <v>1</v>
      </c>
      <c r="Z174" s="258">
        <f t="shared" si="164"/>
        <v>30754.5</v>
      </c>
      <c r="AA174" s="344">
        <f t="shared" si="165"/>
        <v>-1.3008982334806504E-2</v>
      </c>
      <c r="AB174" s="345">
        <f t="shared" si="166"/>
        <v>-8.3952828525554482E-2</v>
      </c>
      <c r="AC174" s="345">
        <f t="shared" si="167"/>
        <v>4.419582436323552E-3</v>
      </c>
      <c r="AD174" s="346">
        <f t="shared" si="168"/>
        <v>1.9532708911459624E-5</v>
      </c>
      <c r="AH174" s="258">
        <f t="shared" si="169"/>
        <v>7.536342862707153E-2</v>
      </c>
      <c r="AI174" s="258">
        <f t="shared" si="170"/>
        <v>1.0414088610469263</v>
      </c>
      <c r="AJ174" s="258">
        <f t="shared" si="171"/>
        <v>0.95933597200029908</v>
      </c>
      <c r="AK174" s="258">
        <f t="shared" si="172"/>
        <v>-0.16694474858516595</v>
      </c>
      <c r="AL174" s="258">
        <f t="shared" si="173"/>
        <v>-1.3276638640787493</v>
      </c>
      <c r="AM174" s="258">
        <f t="shared" si="174"/>
        <v>-0.78226331147124084</v>
      </c>
      <c r="AN174" s="274">
        <f t="shared" si="182"/>
        <v>17.686282082332127</v>
      </c>
      <c r="AO174" s="274">
        <f t="shared" si="182"/>
        <v>17.686282100010924</v>
      </c>
      <c r="AP174" s="274">
        <f t="shared" si="182"/>
        <v>17.686282359340211</v>
      </c>
      <c r="AQ174" s="274">
        <f t="shared" si="182"/>
        <v>17.686286163408973</v>
      </c>
      <c r="AR174" s="274">
        <f t="shared" si="182"/>
        <v>17.686341960964622</v>
      </c>
      <c r="AS174" s="274">
        <f t="shared" si="182"/>
        <v>17.687159564888084</v>
      </c>
      <c r="AT174" s="274">
        <f t="shared" si="182"/>
        <v>17.698967796511283</v>
      </c>
      <c r="AU174" s="274">
        <f t="shared" si="175"/>
        <v>17.844199555628538</v>
      </c>
      <c r="AV174" s="274"/>
      <c r="AW174" s="274"/>
      <c r="AX174" s="274"/>
      <c r="AZ174" s="274"/>
      <c r="BQ174" s="274"/>
    </row>
    <row r="175" spans="1:69" ht="12.95" customHeight="1" x14ac:dyDescent="0.2">
      <c r="A175" s="354" t="s">
        <v>891</v>
      </c>
      <c r="B175" s="353" t="s">
        <v>111</v>
      </c>
      <c r="C175" s="352">
        <v>57106.145500000101</v>
      </c>
      <c r="D175" s="352" t="s">
        <v>200</v>
      </c>
      <c r="E175" s="258">
        <f t="shared" si="161"/>
        <v>30754.475814944366</v>
      </c>
      <c r="F175" s="342">
        <f t="shared" si="162"/>
        <v>30754.5</v>
      </c>
      <c r="G175" s="258">
        <f t="shared" si="177"/>
        <v>-8.5893998984829523E-3</v>
      </c>
      <c r="K175" s="274">
        <f t="shared" si="159"/>
        <v>-8.5893998984829523E-3</v>
      </c>
      <c r="L175" s="274"/>
      <c r="O175" s="258">
        <f t="shared" ca="1" si="179"/>
        <v>-1.7740493247948463E-2</v>
      </c>
      <c r="P175" s="313">
        <f t="shared" si="181"/>
        <v>-8.8372410961878034E-2</v>
      </c>
      <c r="Q175" s="343">
        <f t="shared" si="163"/>
        <v>42087.645500000101</v>
      </c>
      <c r="R175" s="258">
        <f t="shared" si="178"/>
        <v>6.3653288543418221E-3</v>
      </c>
      <c r="S175" s="263">
        <v>1</v>
      </c>
      <c r="Z175" s="258">
        <f t="shared" si="164"/>
        <v>30754.5</v>
      </c>
      <c r="AA175" s="344">
        <f t="shared" si="165"/>
        <v>-1.3008982334806504E-2</v>
      </c>
      <c r="AB175" s="345">
        <f t="shared" si="166"/>
        <v>-8.3952828525554482E-2</v>
      </c>
      <c r="AC175" s="345">
        <f t="shared" si="167"/>
        <v>4.419582436323552E-3</v>
      </c>
      <c r="AD175" s="346">
        <f t="shared" si="168"/>
        <v>1.9532708911459624E-5</v>
      </c>
      <c r="AH175" s="258">
        <f t="shared" si="169"/>
        <v>7.536342862707153E-2</v>
      </c>
      <c r="AI175" s="258">
        <f t="shared" si="170"/>
        <v>1.0414088610469263</v>
      </c>
      <c r="AJ175" s="258">
        <f t="shared" si="171"/>
        <v>0.95933597200029908</v>
      </c>
      <c r="AK175" s="258">
        <f t="shared" si="172"/>
        <v>-0.16694474858516595</v>
      </c>
      <c r="AL175" s="258">
        <f t="shared" si="173"/>
        <v>-1.3276638640787493</v>
      </c>
      <c r="AM175" s="258">
        <f t="shared" si="174"/>
        <v>-0.78226331147124084</v>
      </c>
      <c r="AN175" s="274">
        <f t="shared" si="182"/>
        <v>17.686282082332127</v>
      </c>
      <c r="AO175" s="274">
        <f t="shared" si="182"/>
        <v>17.686282100010924</v>
      </c>
      <c r="AP175" s="274">
        <f t="shared" si="182"/>
        <v>17.686282359340211</v>
      </c>
      <c r="AQ175" s="274">
        <f t="shared" si="182"/>
        <v>17.686286163408973</v>
      </c>
      <c r="AR175" s="274">
        <f t="shared" si="182"/>
        <v>17.686341960964622</v>
      </c>
      <c r="AS175" s="274">
        <f t="shared" si="182"/>
        <v>17.687159564888084</v>
      </c>
      <c r="AT175" s="274">
        <f t="shared" si="182"/>
        <v>17.698967796511283</v>
      </c>
      <c r="AU175" s="274">
        <f t="shared" si="175"/>
        <v>17.844199555628538</v>
      </c>
      <c r="AV175" s="274"/>
      <c r="AW175" s="274"/>
      <c r="AX175" s="274"/>
      <c r="AZ175" s="274"/>
      <c r="BQ175" s="274"/>
    </row>
    <row r="176" spans="1:69" ht="12.95" customHeight="1" x14ac:dyDescent="0.2">
      <c r="A176" s="354" t="s">
        <v>891</v>
      </c>
      <c r="B176" s="353" t="s">
        <v>110</v>
      </c>
      <c r="C176" s="352">
        <v>57107.030499999877</v>
      </c>
      <c r="D176" s="352"/>
      <c r="E176" s="258">
        <f t="shared" si="161"/>
        <v>30756.967697320131</v>
      </c>
      <c r="F176" s="342">
        <f t="shared" si="162"/>
        <v>30757</v>
      </c>
      <c r="G176" s="258">
        <f t="shared" si="177"/>
        <v>-1.1472400125057902E-2</v>
      </c>
      <c r="K176" s="274">
        <f t="shared" si="159"/>
        <v>-1.1472400125057902E-2</v>
      </c>
      <c r="L176" s="274"/>
      <c r="O176" s="258">
        <f t="shared" ca="1" si="179"/>
        <v>-1.7788178362394436E-2</v>
      </c>
      <c r="P176" s="313">
        <f t="shared" si="181"/>
        <v>-8.840678033456506E-2</v>
      </c>
      <c r="Q176" s="343">
        <f t="shared" si="163"/>
        <v>42088.530499999877</v>
      </c>
      <c r="R176" s="258">
        <f t="shared" si="178"/>
        <v>5.918898858221007E-3</v>
      </c>
      <c r="S176" s="263">
        <v>1</v>
      </c>
      <c r="Z176" s="258">
        <f t="shared" si="164"/>
        <v>30757</v>
      </c>
      <c r="AA176" s="344">
        <f t="shared" si="165"/>
        <v>-1.3039955265907913E-2</v>
      </c>
      <c r="AB176" s="345">
        <f t="shared" si="166"/>
        <v>-8.683922519371505E-2</v>
      </c>
      <c r="AC176" s="345">
        <f t="shared" si="167"/>
        <v>1.5675551408500105E-3</v>
      </c>
      <c r="AD176" s="346">
        <f t="shared" si="168"/>
        <v>2.4572291196052963E-6</v>
      </c>
      <c r="AH176" s="258">
        <f t="shared" si="169"/>
        <v>7.5366825068657148E-2</v>
      </c>
      <c r="AI176" s="258">
        <f t="shared" si="170"/>
        <v>1.0414705808164411</v>
      </c>
      <c r="AJ176" s="258">
        <f t="shared" si="171"/>
        <v>0.95944026571996932</v>
      </c>
      <c r="AK176" s="258">
        <f t="shared" si="172"/>
        <v>-0.16692942754384243</v>
      </c>
      <c r="AL176" s="258">
        <f t="shared" si="173"/>
        <v>-1.3272941453450195</v>
      </c>
      <c r="AM176" s="258">
        <f t="shared" si="174"/>
        <v>-0.78196537310455694</v>
      </c>
      <c r="AN176" s="274">
        <f t="shared" si="182"/>
        <v>17.686631798745069</v>
      </c>
      <c r="AO176" s="274">
        <f t="shared" si="182"/>
        <v>17.686631816503077</v>
      </c>
      <c r="AP176" s="274">
        <f t="shared" si="182"/>
        <v>17.686632076783479</v>
      </c>
      <c r="AQ176" s="274">
        <f t="shared" si="182"/>
        <v>17.686635891713692</v>
      </c>
      <c r="AR176" s="274">
        <f t="shared" si="182"/>
        <v>17.686691803287449</v>
      </c>
      <c r="AS176" s="274">
        <f t="shared" si="182"/>
        <v>17.687510414467347</v>
      </c>
      <c r="AT176" s="274">
        <f t="shared" si="182"/>
        <v>17.699323701345286</v>
      </c>
      <c r="AU176" s="274">
        <f t="shared" si="175"/>
        <v>17.844525421787196</v>
      </c>
      <c r="AV176" s="274"/>
      <c r="AW176" s="274"/>
      <c r="AX176" s="274"/>
      <c r="AZ176" s="274"/>
      <c r="BQ176" s="274"/>
    </row>
    <row r="177" spans="1:69" ht="12.95" customHeight="1" x14ac:dyDescent="0.2">
      <c r="A177" s="354" t="s">
        <v>891</v>
      </c>
      <c r="B177" s="353" t="s">
        <v>110</v>
      </c>
      <c r="C177" s="352">
        <v>57107.030499999877</v>
      </c>
      <c r="D177" s="352" t="s">
        <v>200</v>
      </c>
      <c r="E177" s="258">
        <f t="shared" si="161"/>
        <v>30756.967697320131</v>
      </c>
      <c r="F177" s="342">
        <f t="shared" si="162"/>
        <v>30757</v>
      </c>
      <c r="G177" s="258">
        <f t="shared" si="177"/>
        <v>-1.1472400125057902E-2</v>
      </c>
      <c r="K177" s="274">
        <f t="shared" si="159"/>
        <v>-1.1472400125057902E-2</v>
      </c>
      <c r="L177" s="274"/>
      <c r="O177" s="258">
        <f t="shared" ca="1" si="179"/>
        <v>-1.7788178362394436E-2</v>
      </c>
      <c r="P177" s="313">
        <f t="shared" si="181"/>
        <v>-8.840678033456506E-2</v>
      </c>
      <c r="Q177" s="343">
        <f t="shared" si="163"/>
        <v>42088.530499999877</v>
      </c>
      <c r="R177" s="258">
        <f t="shared" si="178"/>
        <v>5.918898858221007E-3</v>
      </c>
      <c r="S177" s="263">
        <v>1</v>
      </c>
      <c r="Z177" s="258">
        <f t="shared" si="164"/>
        <v>30757</v>
      </c>
      <c r="AA177" s="344">
        <f t="shared" si="165"/>
        <v>-1.3039955265907913E-2</v>
      </c>
      <c r="AB177" s="345">
        <f t="shared" si="166"/>
        <v>-8.683922519371505E-2</v>
      </c>
      <c r="AC177" s="345">
        <f t="shared" si="167"/>
        <v>1.5675551408500105E-3</v>
      </c>
      <c r="AD177" s="346">
        <f t="shared" si="168"/>
        <v>2.4572291196052963E-6</v>
      </c>
      <c r="AH177" s="258">
        <f t="shared" si="169"/>
        <v>7.5366825068657148E-2</v>
      </c>
      <c r="AI177" s="258">
        <f t="shared" si="170"/>
        <v>1.0414705808164411</v>
      </c>
      <c r="AJ177" s="258">
        <f t="shared" si="171"/>
        <v>0.95944026571996932</v>
      </c>
      <c r="AK177" s="258">
        <f t="shared" si="172"/>
        <v>-0.16692942754384243</v>
      </c>
      <c r="AL177" s="258">
        <f t="shared" si="173"/>
        <v>-1.3272941453450195</v>
      </c>
      <c r="AM177" s="258">
        <f t="shared" si="174"/>
        <v>-0.78196537310455694</v>
      </c>
      <c r="AN177" s="274">
        <f t="shared" si="182"/>
        <v>17.686631798745069</v>
      </c>
      <c r="AO177" s="274">
        <f t="shared" si="182"/>
        <v>17.686631816503077</v>
      </c>
      <c r="AP177" s="274">
        <f t="shared" si="182"/>
        <v>17.686632076783479</v>
      </c>
      <c r="AQ177" s="274">
        <f t="shared" si="182"/>
        <v>17.686635891713692</v>
      </c>
      <c r="AR177" s="274">
        <f t="shared" si="182"/>
        <v>17.686691803287449</v>
      </c>
      <c r="AS177" s="274">
        <f t="shared" si="182"/>
        <v>17.687510414467347</v>
      </c>
      <c r="AT177" s="274">
        <f t="shared" si="182"/>
        <v>17.699323701345286</v>
      </c>
      <c r="AU177" s="274">
        <f t="shared" si="175"/>
        <v>17.844525421787196</v>
      </c>
      <c r="AV177" s="274"/>
      <c r="AW177" s="274"/>
      <c r="AX177" s="274"/>
      <c r="AZ177" s="274"/>
      <c r="BQ177" s="274"/>
    </row>
    <row r="178" spans="1:69" ht="12.95" customHeight="1" x14ac:dyDescent="0.2">
      <c r="A178" s="352" t="s">
        <v>6</v>
      </c>
      <c r="B178" s="353" t="s">
        <v>110</v>
      </c>
      <c r="C178" s="352">
        <v>57107.030500000001</v>
      </c>
      <c r="D178" s="352" t="s">
        <v>200</v>
      </c>
      <c r="E178" s="258">
        <f t="shared" si="161"/>
        <v>30756.967697320481</v>
      </c>
      <c r="F178" s="342">
        <f t="shared" si="162"/>
        <v>30757</v>
      </c>
      <c r="G178" s="258">
        <f t="shared" si="177"/>
        <v>-1.1472400001366623E-2</v>
      </c>
      <c r="K178" s="274">
        <f t="shared" si="159"/>
        <v>-1.1472400001366623E-2</v>
      </c>
      <c r="L178" s="274"/>
      <c r="O178" s="258">
        <f t="shared" ca="1" si="179"/>
        <v>-1.7788178362394436E-2</v>
      </c>
      <c r="P178" s="313">
        <f t="shared" si="181"/>
        <v>-8.840678033456506E-2</v>
      </c>
      <c r="Q178" s="343">
        <f t="shared" si="163"/>
        <v>42088.530500000001</v>
      </c>
      <c r="R178" s="258">
        <f t="shared" si="178"/>
        <v>5.9188988772532307E-3</v>
      </c>
      <c r="S178" s="263">
        <v>1</v>
      </c>
      <c r="Z178" s="258">
        <f t="shared" si="164"/>
        <v>30757</v>
      </c>
      <c r="AA178" s="344">
        <f t="shared" si="165"/>
        <v>-1.3039955265907913E-2</v>
      </c>
      <c r="AB178" s="345">
        <f t="shared" si="166"/>
        <v>-8.6839225070023771E-2</v>
      </c>
      <c r="AC178" s="345">
        <f t="shared" si="167"/>
        <v>1.5675552645412899E-3</v>
      </c>
      <c r="AD178" s="346">
        <f t="shared" si="168"/>
        <v>2.4572295073911132E-6</v>
      </c>
      <c r="AH178" s="258">
        <f t="shared" si="169"/>
        <v>7.5366825068657148E-2</v>
      </c>
      <c r="AI178" s="258">
        <f t="shared" si="170"/>
        <v>1.0414705808164411</v>
      </c>
      <c r="AJ178" s="258">
        <f t="shared" si="171"/>
        <v>0.95944026571996932</v>
      </c>
      <c r="AK178" s="258">
        <f t="shared" si="172"/>
        <v>-0.16692942754384243</v>
      </c>
      <c r="AL178" s="258">
        <f t="shared" si="173"/>
        <v>-1.3272941453450195</v>
      </c>
      <c r="AM178" s="258">
        <f t="shared" si="174"/>
        <v>-0.78196537310455694</v>
      </c>
      <c r="AN178" s="274">
        <f t="shared" si="182"/>
        <v>17.686631798745069</v>
      </c>
      <c r="AO178" s="274">
        <f t="shared" si="182"/>
        <v>17.686631816503077</v>
      </c>
      <c r="AP178" s="274">
        <f t="shared" si="182"/>
        <v>17.686632076783479</v>
      </c>
      <c r="AQ178" s="274">
        <f t="shared" si="182"/>
        <v>17.686635891713692</v>
      </c>
      <c r="AR178" s="274">
        <f t="shared" si="182"/>
        <v>17.686691803287449</v>
      </c>
      <c r="AS178" s="274">
        <f t="shared" si="182"/>
        <v>17.687510414467347</v>
      </c>
      <c r="AT178" s="274">
        <f t="shared" si="182"/>
        <v>17.699323701345286</v>
      </c>
      <c r="AU178" s="274">
        <f t="shared" si="175"/>
        <v>17.844525421787196</v>
      </c>
      <c r="AV178" s="274"/>
      <c r="AW178" s="274"/>
      <c r="AX178" s="274"/>
      <c r="AZ178" s="274"/>
      <c r="BQ178" s="274"/>
    </row>
    <row r="179" spans="1:69" ht="12.95" customHeight="1" x14ac:dyDescent="0.2">
      <c r="A179" s="355" t="s">
        <v>3</v>
      </c>
      <c r="B179" s="356" t="s">
        <v>110</v>
      </c>
      <c r="C179" s="357">
        <v>57133.487000000001</v>
      </c>
      <c r="D179" s="357" t="s">
        <v>4</v>
      </c>
      <c r="E179" s="258">
        <f t="shared" si="161"/>
        <v>30831.460901943159</v>
      </c>
      <c r="F179" s="342">
        <f t="shared" si="162"/>
        <v>30831.5</v>
      </c>
      <c r="G179" s="258">
        <f t="shared" si="177"/>
        <v>-1.3885799999115989E-2</v>
      </c>
      <c r="K179" s="274">
        <f t="shared" si="159"/>
        <v>-1.3885799999115989E-2</v>
      </c>
      <c r="L179" s="274"/>
      <c r="O179" s="258">
        <f t="shared" ca="1" si="179"/>
        <v>-1.9209194772883076E-2</v>
      </c>
      <c r="P179" s="313">
        <f t="shared" si="181"/>
        <v>-8.943271366901917E-2</v>
      </c>
      <c r="Q179" s="343">
        <f t="shared" si="163"/>
        <v>42114.987000000001</v>
      </c>
      <c r="R179" s="258">
        <f t="shared" si="178"/>
        <v>5.7073361650478039E-3</v>
      </c>
      <c r="S179" s="263">
        <v>1</v>
      </c>
      <c r="Z179" s="258">
        <f t="shared" si="164"/>
        <v>30831.5</v>
      </c>
      <c r="AA179" s="344">
        <f t="shared" si="165"/>
        <v>-1.3968821725921787E-2</v>
      </c>
      <c r="AB179" s="345">
        <f t="shared" si="166"/>
        <v>-8.9349691942213372E-2</v>
      </c>
      <c r="AC179" s="345">
        <f t="shared" si="167"/>
        <v>8.3021726805798668E-5</v>
      </c>
      <c r="AD179" s="346">
        <f t="shared" si="168"/>
        <v>6.8926071218166692E-9</v>
      </c>
      <c r="AH179" s="258">
        <f t="shared" si="169"/>
        <v>7.5463891943097383E-2</v>
      </c>
      <c r="AI179" s="258">
        <f t="shared" si="170"/>
        <v>1.0433105418781288</v>
      </c>
      <c r="AJ179" s="258">
        <f t="shared" si="171"/>
        <v>0.96249343108608243</v>
      </c>
      <c r="AK179" s="258">
        <f t="shared" si="172"/>
        <v>-0.16646152653268192</v>
      </c>
      <c r="AL179" s="258">
        <f t="shared" si="173"/>
        <v>-1.3162563990674756</v>
      </c>
      <c r="AM179" s="258">
        <f t="shared" si="174"/>
        <v>-0.77311000151435283</v>
      </c>
      <c r="AN179" s="274">
        <f t="shared" si="182"/>
        <v>17.697062861690124</v>
      </c>
      <c r="AO179" s="274">
        <f t="shared" si="182"/>
        <v>17.697062881939303</v>
      </c>
      <c r="AP179" s="274">
        <f t="shared" si="182"/>
        <v>17.697063171752703</v>
      </c>
      <c r="AQ179" s="274">
        <f t="shared" si="182"/>
        <v>17.697067319643509</v>
      </c>
      <c r="AR179" s="274">
        <f t="shared" si="182"/>
        <v>17.697126681181491</v>
      </c>
      <c r="AS179" s="274">
        <f t="shared" si="182"/>
        <v>17.697975352930065</v>
      </c>
      <c r="AT179" s="274">
        <f t="shared" si="182"/>
        <v>17.70993672727926</v>
      </c>
      <c r="AU179" s="274">
        <f t="shared" si="175"/>
        <v>17.854236233315238</v>
      </c>
      <c r="AV179" s="274"/>
      <c r="AW179" s="274"/>
      <c r="AX179" s="274"/>
      <c r="AZ179" s="274"/>
      <c r="BQ179" s="274"/>
    </row>
    <row r="180" spans="1:69" ht="12.95" customHeight="1" x14ac:dyDescent="0.2">
      <c r="A180" s="358" t="s">
        <v>886</v>
      </c>
      <c r="B180" s="268" t="s">
        <v>111</v>
      </c>
      <c r="C180" s="359">
        <v>57134.550999999999</v>
      </c>
      <c r="D180" s="359">
        <v>8.0000000000000002E-3</v>
      </c>
      <c r="E180" s="258">
        <f t="shared" si="161"/>
        <v>30834.456792167432</v>
      </c>
      <c r="F180" s="342">
        <f t="shared" si="162"/>
        <v>30834.5</v>
      </c>
      <c r="G180" s="258">
        <f t="shared" si="177"/>
        <v>-1.5345400002843235E-2</v>
      </c>
      <c r="I180" s="274">
        <f>G180</f>
        <v>-1.5345400002843235E-2</v>
      </c>
      <c r="L180" s="274"/>
      <c r="O180" s="258">
        <f t="shared" ca="1" si="179"/>
        <v>-1.9266416910218132E-2</v>
      </c>
      <c r="P180" s="313">
        <f t="shared" si="181"/>
        <v>-8.9474096376568668E-2</v>
      </c>
      <c r="Q180" s="343">
        <f t="shared" si="163"/>
        <v>42116.050999999999</v>
      </c>
      <c r="R180" s="258">
        <f t="shared" si="178"/>
        <v>5.4950636260679741E-3</v>
      </c>
      <c r="S180" s="263">
        <v>0.1</v>
      </c>
      <c r="Z180" s="258">
        <f t="shared" si="164"/>
        <v>30834.5</v>
      </c>
      <c r="AA180" s="344">
        <f t="shared" si="165"/>
        <v>-1.4006464185385828E-2</v>
      </c>
      <c r="AB180" s="345">
        <f t="shared" si="166"/>
        <v>-9.0813032194026075E-2</v>
      </c>
      <c r="AC180" s="345">
        <f t="shared" si="167"/>
        <v>-1.3389358174574068E-3</v>
      </c>
      <c r="AD180" s="346">
        <f t="shared" si="168"/>
        <v>1.7927491232703341E-7</v>
      </c>
      <c r="AH180" s="258">
        <f t="shared" si="169"/>
        <v>7.546763219118284E-2</v>
      </c>
      <c r="AI180" s="258">
        <f t="shared" si="170"/>
        <v>1.0433846611548152</v>
      </c>
      <c r="AJ180" s="258">
        <f t="shared" si="171"/>
        <v>0.96261414492550013</v>
      </c>
      <c r="AK180" s="258">
        <f t="shared" si="172"/>
        <v>-0.16644222429975447</v>
      </c>
      <c r="AL180" s="258">
        <f t="shared" si="173"/>
        <v>-1.3158111095489498</v>
      </c>
      <c r="AM180" s="258">
        <f t="shared" si="174"/>
        <v>-0.77275434340170857</v>
      </c>
      <c r="AN180" s="274">
        <f t="shared" si="182"/>
        <v>17.697483290188458</v>
      </c>
      <c r="AO180" s="274">
        <f t="shared" si="182"/>
        <v>17.697483310543387</v>
      </c>
      <c r="AP180" s="274">
        <f t="shared" si="182"/>
        <v>17.697483601595017</v>
      </c>
      <c r="AQ180" s="274">
        <f t="shared" si="182"/>
        <v>17.697487763272065</v>
      </c>
      <c r="AR180" s="274">
        <f t="shared" si="182"/>
        <v>17.697547265832242</v>
      </c>
      <c r="AS180" s="274">
        <f t="shared" si="182"/>
        <v>17.698397149614795</v>
      </c>
      <c r="AT180" s="274">
        <f t="shared" si="182"/>
        <v>17.710364383030836</v>
      </c>
      <c r="AU180" s="274">
        <f t="shared" si="175"/>
        <v>17.854627272705628</v>
      </c>
      <c r="AV180" s="274"/>
      <c r="AW180" s="274"/>
      <c r="AX180" s="274"/>
      <c r="AZ180" s="274"/>
      <c r="BQ180" s="274"/>
    </row>
    <row r="181" spans="1:69" ht="12.95" customHeight="1" x14ac:dyDescent="0.2">
      <c r="A181" s="360" t="s">
        <v>892</v>
      </c>
      <c r="B181" s="361" t="s">
        <v>111</v>
      </c>
      <c r="C181" s="362">
        <v>57142.366110000003</v>
      </c>
      <c r="D181" s="362">
        <v>4.0000000000000002E-4</v>
      </c>
      <c r="E181" s="258">
        <f t="shared" ref="E181:E206" si="183">+(C181-C$7)/C$8</f>
        <v>30856.461690335331</v>
      </c>
      <c r="F181" s="342">
        <f t="shared" ref="F181:F192" si="184">ROUND(2*E181,0)/2</f>
        <v>30856.5</v>
      </c>
      <c r="G181" s="258">
        <f t="shared" si="177"/>
        <v>-1.3605799998913426E-2</v>
      </c>
      <c r="K181" s="274">
        <f>G181</f>
        <v>-1.3605799998913426E-2</v>
      </c>
      <c r="L181" s="274"/>
      <c r="O181" s="258">
        <f t="shared" ca="1" si="179"/>
        <v>-1.9686045917342354E-2</v>
      </c>
      <c r="P181" s="313">
        <f t="shared" si="181"/>
        <v>-8.9777735052166019E-2</v>
      </c>
      <c r="Q181" s="343">
        <f t="shared" ref="Q181:Q206" si="185">+C181-15018.5</f>
        <v>42123.866110000003</v>
      </c>
      <c r="R181" s="258">
        <f t="shared" si="178"/>
        <v>5.8021636897569312E-3</v>
      </c>
      <c r="S181" s="263">
        <v>1</v>
      </c>
      <c r="Z181" s="258">
        <f t="shared" ref="Z181:Z206" si="186">F181</f>
        <v>30856.5</v>
      </c>
      <c r="AA181" s="344">
        <f t="shared" ref="AA181:AA206" si="187">AB$3+AB$4*Z181+AB$5*Z181^2+AH181</f>
        <v>-1.4283074125804471E-2</v>
      </c>
      <c r="AB181" s="345">
        <f t="shared" ref="AB181:AB206" si="188">+G181-AH181</f>
        <v>-8.9100460925274974E-2</v>
      </c>
      <c r="AC181" s="345">
        <f t="shared" ref="AC181:AC206" si="189">+G181-AA181</f>
        <v>6.7727412689104483E-4</v>
      </c>
      <c r="AD181" s="346">
        <f t="shared" ref="AD181:AD206" si="190">S181*AC181^2</f>
        <v>4.5870024295602711E-7</v>
      </c>
      <c r="AH181" s="258">
        <f t="shared" ref="AH181:AH206" si="191">$AB$6*($AB$11/AI181*AJ181+$AB$12)</f>
        <v>7.5494660926361548E-2</v>
      </c>
      <c r="AI181" s="258">
        <f t="shared" ref="AI181:AI206" si="192">1+$AB$7*COS(AL181)</f>
        <v>1.0439282602803976</v>
      </c>
      <c r="AJ181" s="258">
        <f t="shared" ref="AJ181:AJ206" si="193">SIN(AL181+RADIANS($AB$9))</f>
        <v>0.96349406377106794</v>
      </c>
      <c r="AK181" s="258">
        <f t="shared" ref="AK181:AK206" si="194">$AB$7*SIN(AL181)</f>
        <v>-0.1662995814850583</v>
      </c>
      <c r="AL181" s="258">
        <f t="shared" ref="AL181:AL206" si="195">2*ATAN(AM181)</f>
        <v>-1.3125437194433662</v>
      </c>
      <c r="AM181" s="258">
        <f t="shared" ref="AM181:AM206" si="196">TAN(AN181/2)*SQRT((1+$AB$7)/(1-$AB$7))</f>
        <v>-0.77014837610401066</v>
      </c>
      <c r="AN181" s="274">
        <f t="shared" ref="AN181:AT190" si="197">$AU181+$AB$7*SIN(AO181)</f>
        <v>17.700567345180644</v>
      </c>
      <c r="AO181" s="274">
        <f t="shared" si="197"/>
        <v>17.700567366324282</v>
      </c>
      <c r="AP181" s="274">
        <f t="shared" si="197"/>
        <v>17.700567666574354</v>
      </c>
      <c r="AQ181" s="274">
        <f t="shared" si="197"/>
        <v>17.700571930251165</v>
      </c>
      <c r="AR181" s="274">
        <f t="shared" si="197"/>
        <v>17.700632471877263</v>
      </c>
      <c r="AS181" s="274">
        <f t="shared" si="197"/>
        <v>17.701491246801982</v>
      </c>
      <c r="AT181" s="274">
        <f t="shared" si="197"/>
        <v>17.713501198887613</v>
      </c>
      <c r="AU181" s="274">
        <f t="shared" ref="AU181:AU206" si="198">RADIANS($AB$9)+$AB$18*(F181-AB$15)</f>
        <v>17.857494894901826</v>
      </c>
      <c r="AV181" s="274"/>
      <c r="AW181" s="274"/>
      <c r="AX181" s="274"/>
      <c r="AZ181" s="274"/>
      <c r="BQ181" s="274"/>
    </row>
    <row r="182" spans="1:69" ht="12.95" customHeight="1" x14ac:dyDescent="0.2">
      <c r="A182" s="360" t="s">
        <v>892</v>
      </c>
      <c r="B182" s="361" t="s">
        <v>111</v>
      </c>
      <c r="C182" s="362">
        <v>57142.36623</v>
      </c>
      <c r="D182" s="362">
        <v>2.0000000000000001E-4</v>
      </c>
      <c r="E182" s="258">
        <f t="shared" si="183"/>
        <v>30856.462028217677</v>
      </c>
      <c r="F182" s="342">
        <f t="shared" si="184"/>
        <v>30856.5</v>
      </c>
      <c r="G182" s="258">
        <f t="shared" si="177"/>
        <v>-1.3485800001944881E-2</v>
      </c>
      <c r="K182" s="274">
        <f>G182</f>
        <v>-1.3485800001944881E-2</v>
      </c>
      <c r="L182" s="274"/>
      <c r="O182" s="258">
        <f t="shared" ca="1" si="179"/>
        <v>-1.9686045917342354E-2</v>
      </c>
      <c r="P182" s="313">
        <f t="shared" si="181"/>
        <v>-8.9777735052166019E-2</v>
      </c>
      <c r="Q182" s="343">
        <f t="shared" si="185"/>
        <v>42123.86623</v>
      </c>
      <c r="R182" s="258">
        <f t="shared" si="178"/>
        <v>5.8204593537071608E-3</v>
      </c>
      <c r="S182" s="263">
        <v>1</v>
      </c>
      <c r="Z182" s="258">
        <f t="shared" si="186"/>
        <v>30856.5</v>
      </c>
      <c r="AA182" s="344">
        <f t="shared" si="187"/>
        <v>-1.4283074125804471E-2</v>
      </c>
      <c r="AB182" s="345">
        <f t="shared" si="188"/>
        <v>-8.8980460928306429E-2</v>
      </c>
      <c r="AC182" s="345">
        <f t="shared" si="189"/>
        <v>7.9727412385958984E-4</v>
      </c>
      <c r="AD182" s="346">
        <f t="shared" si="190"/>
        <v>6.3564602857607663E-7</v>
      </c>
      <c r="AH182" s="258">
        <f t="shared" si="191"/>
        <v>7.5494660926361548E-2</v>
      </c>
      <c r="AI182" s="258">
        <f t="shared" si="192"/>
        <v>1.0439282602803976</v>
      </c>
      <c r="AJ182" s="258">
        <f t="shared" si="193"/>
        <v>0.96349406377106794</v>
      </c>
      <c r="AK182" s="258">
        <f t="shared" si="194"/>
        <v>-0.1662995814850583</v>
      </c>
      <c r="AL182" s="258">
        <f t="shared" si="195"/>
        <v>-1.3125437194433662</v>
      </c>
      <c r="AM182" s="258">
        <f t="shared" si="196"/>
        <v>-0.77014837610401066</v>
      </c>
      <c r="AN182" s="274">
        <f t="shared" si="197"/>
        <v>17.700567345180644</v>
      </c>
      <c r="AO182" s="274">
        <f t="shared" si="197"/>
        <v>17.700567366324282</v>
      </c>
      <c r="AP182" s="274">
        <f t="shared" si="197"/>
        <v>17.700567666574354</v>
      </c>
      <c r="AQ182" s="274">
        <f t="shared" si="197"/>
        <v>17.700571930251165</v>
      </c>
      <c r="AR182" s="274">
        <f t="shared" si="197"/>
        <v>17.700632471877263</v>
      </c>
      <c r="AS182" s="274">
        <f t="shared" si="197"/>
        <v>17.701491246801982</v>
      </c>
      <c r="AT182" s="274">
        <f t="shared" si="197"/>
        <v>17.713501198887613</v>
      </c>
      <c r="AU182" s="274">
        <f t="shared" si="198"/>
        <v>17.857494894901826</v>
      </c>
      <c r="AV182" s="274"/>
      <c r="AW182" s="274"/>
      <c r="AX182" s="274"/>
      <c r="AZ182" s="274"/>
      <c r="BQ182" s="274"/>
    </row>
    <row r="183" spans="1:69" ht="12.95" customHeight="1" x14ac:dyDescent="0.2">
      <c r="A183" s="358" t="s">
        <v>886</v>
      </c>
      <c r="B183" s="268" t="s">
        <v>110</v>
      </c>
      <c r="C183" s="359">
        <v>57152.487999999998</v>
      </c>
      <c r="D183" s="359">
        <v>8.0000000000000002E-3</v>
      </c>
      <c r="E183" s="258">
        <f t="shared" si="183"/>
        <v>30884.96175734865</v>
      </c>
      <c r="F183" s="342">
        <f t="shared" si="184"/>
        <v>30885</v>
      </c>
      <c r="G183" s="258">
        <f t="shared" si="177"/>
        <v>-1.3581999999587424E-2</v>
      </c>
      <c r="I183" s="274">
        <f>G183</f>
        <v>-1.3581999999587424E-2</v>
      </c>
      <c r="L183" s="274"/>
      <c r="O183" s="258">
        <f t="shared" ca="1" si="179"/>
        <v>-2.0229656222025882E-2</v>
      </c>
      <c r="P183" s="313">
        <f t="shared" si="181"/>
        <v>-9.0171518203776613E-2</v>
      </c>
      <c r="Q183" s="343">
        <f t="shared" si="185"/>
        <v>42133.987999999998</v>
      </c>
      <c r="R183" s="258">
        <f t="shared" si="178"/>
        <v>5.8659542987498274E-3</v>
      </c>
      <c r="S183" s="263">
        <v>0.1</v>
      </c>
      <c r="Z183" s="258">
        <f t="shared" si="186"/>
        <v>30885</v>
      </c>
      <c r="AA183" s="344">
        <f t="shared" si="187"/>
        <v>-1.4642890511710499E-2</v>
      </c>
      <c r="AB183" s="345">
        <f t="shared" si="188"/>
        <v>-8.9110627691653538E-2</v>
      </c>
      <c r="AC183" s="345">
        <f t="shared" si="189"/>
        <v>1.0608905121230749E-3</v>
      </c>
      <c r="AD183" s="346">
        <f t="shared" si="190"/>
        <v>1.1254886787127604E-7</v>
      </c>
      <c r="AH183" s="258">
        <f t="shared" si="191"/>
        <v>7.5528627692066114E-2</v>
      </c>
      <c r="AI183" s="258">
        <f t="shared" si="192"/>
        <v>1.0446326111113953</v>
      </c>
      <c r="AJ183" s="258">
        <f t="shared" si="193"/>
        <v>0.96461999841803725</v>
      </c>
      <c r="AK183" s="258">
        <f t="shared" si="194"/>
        <v>-0.16611192876716252</v>
      </c>
      <c r="AL183" s="258">
        <f t="shared" si="195"/>
        <v>-1.3083059012261991</v>
      </c>
      <c r="AM183" s="258">
        <f t="shared" si="196"/>
        <v>-0.76677817626831246</v>
      </c>
      <c r="AN183" s="274">
        <f t="shared" si="197"/>
        <v>17.704564986882776</v>
      </c>
      <c r="AO183" s="274">
        <f t="shared" si="197"/>
        <v>17.704565009083385</v>
      </c>
      <c r="AP183" s="274">
        <f t="shared" si="197"/>
        <v>17.70456532156172</v>
      </c>
      <c r="AQ183" s="274">
        <f t="shared" si="197"/>
        <v>17.704569719738377</v>
      </c>
      <c r="AR183" s="274">
        <f t="shared" si="197"/>
        <v>17.704631620171824</v>
      </c>
      <c r="AS183" s="274">
        <f t="shared" si="197"/>
        <v>17.705501919674511</v>
      </c>
      <c r="AT183" s="274">
        <f t="shared" si="197"/>
        <v>17.717566561470452</v>
      </c>
      <c r="AU183" s="274">
        <f t="shared" si="198"/>
        <v>17.861209769110541</v>
      </c>
      <c r="AV183" s="274"/>
      <c r="AW183" s="274"/>
      <c r="AX183" s="274"/>
      <c r="AZ183" s="274"/>
      <c r="BQ183" s="274"/>
    </row>
    <row r="184" spans="1:69" ht="12.95" customHeight="1" x14ac:dyDescent="0.2">
      <c r="A184" s="164" t="s">
        <v>894</v>
      </c>
      <c r="B184" s="165" t="s">
        <v>111</v>
      </c>
      <c r="C184" s="164">
        <v>57152.491600000001</v>
      </c>
      <c r="D184" s="164">
        <v>2.9999999999999997E-4</v>
      </c>
      <c r="E184" s="258">
        <f t="shared" si="183"/>
        <v>30884.971893819344</v>
      </c>
      <c r="F184" s="342">
        <f t="shared" si="184"/>
        <v>30885</v>
      </c>
      <c r="G184" s="258">
        <f t="shared" si="177"/>
        <v>-9.9819999959436245E-3</v>
      </c>
      <c r="K184" s="274">
        <f>G184</f>
        <v>-9.9819999959436245E-3</v>
      </c>
      <c r="L184" s="274"/>
      <c r="O184" s="258">
        <f t="shared" ca="1" si="179"/>
        <v>-2.0229656222025882E-2</v>
      </c>
      <c r="P184" s="313">
        <f t="shared" si="181"/>
        <v>-9.0171518203776613E-2</v>
      </c>
      <c r="Q184" s="343">
        <f t="shared" si="185"/>
        <v>42133.991600000001</v>
      </c>
      <c r="R184" s="258">
        <f t="shared" si="178"/>
        <v>6.4303588304043787E-3</v>
      </c>
      <c r="S184" s="263">
        <v>1</v>
      </c>
      <c r="Z184" s="258">
        <f t="shared" si="186"/>
        <v>30885</v>
      </c>
      <c r="AA184" s="344">
        <f t="shared" si="187"/>
        <v>-1.4642890511710499E-2</v>
      </c>
      <c r="AB184" s="345">
        <f t="shared" si="188"/>
        <v>-8.5510627688009738E-2</v>
      </c>
      <c r="AC184" s="345">
        <f t="shared" si="189"/>
        <v>4.6608905157668745E-3</v>
      </c>
      <c r="AD184" s="346">
        <f t="shared" si="190"/>
        <v>2.1723900399965601E-5</v>
      </c>
      <c r="AH184" s="258">
        <f t="shared" si="191"/>
        <v>7.5528627692066114E-2</v>
      </c>
      <c r="AI184" s="258">
        <f t="shared" si="192"/>
        <v>1.0446326111113953</v>
      </c>
      <c r="AJ184" s="258">
        <f t="shared" si="193"/>
        <v>0.96461999841803725</v>
      </c>
      <c r="AK184" s="258">
        <f t="shared" si="194"/>
        <v>-0.16611192876716252</v>
      </c>
      <c r="AL184" s="258">
        <f t="shared" si="195"/>
        <v>-1.3083059012261991</v>
      </c>
      <c r="AM184" s="258">
        <f t="shared" si="196"/>
        <v>-0.76677817626831246</v>
      </c>
      <c r="AN184" s="274">
        <f t="shared" si="197"/>
        <v>17.704564986882776</v>
      </c>
      <c r="AO184" s="274">
        <f t="shared" si="197"/>
        <v>17.704565009083385</v>
      </c>
      <c r="AP184" s="274">
        <f t="shared" si="197"/>
        <v>17.70456532156172</v>
      </c>
      <c r="AQ184" s="274">
        <f t="shared" si="197"/>
        <v>17.704569719738377</v>
      </c>
      <c r="AR184" s="274">
        <f t="shared" si="197"/>
        <v>17.704631620171824</v>
      </c>
      <c r="AS184" s="274">
        <f t="shared" si="197"/>
        <v>17.705501919674511</v>
      </c>
      <c r="AT184" s="274">
        <f t="shared" si="197"/>
        <v>17.717566561470452</v>
      </c>
      <c r="AU184" s="274">
        <f t="shared" si="198"/>
        <v>17.861209769110541</v>
      </c>
      <c r="AV184" s="274"/>
      <c r="AW184" s="274"/>
      <c r="AX184" s="274"/>
      <c r="AZ184" s="274"/>
      <c r="BQ184" s="274"/>
    </row>
    <row r="185" spans="1:69" ht="12.95" customHeight="1" x14ac:dyDescent="0.2">
      <c r="A185" s="267" t="s">
        <v>889</v>
      </c>
      <c r="B185" s="268"/>
      <c r="C185" s="267">
        <v>57154.441099999996</v>
      </c>
      <c r="D185" s="267">
        <v>3.3999999999999998E-3</v>
      </c>
      <c r="E185" s="258">
        <f t="shared" si="183"/>
        <v>30890.461074263148</v>
      </c>
      <c r="F185" s="342">
        <f t="shared" si="184"/>
        <v>30890.5</v>
      </c>
      <c r="G185" s="258">
        <f t="shared" si="177"/>
        <v>-1.3824600006046239E-2</v>
      </c>
      <c r="K185" s="274">
        <f>G185</f>
        <v>-1.3824600006046239E-2</v>
      </c>
      <c r="L185" s="274"/>
      <c r="O185" s="258">
        <f t="shared" ca="1" si="179"/>
        <v>-2.033456347380691E-2</v>
      </c>
      <c r="P185" s="313">
        <f t="shared" si="181"/>
        <v>-9.0247567709107662E-2</v>
      </c>
      <c r="Q185" s="343">
        <f t="shared" si="185"/>
        <v>42135.941099999996</v>
      </c>
      <c r="R185" s="258">
        <f t="shared" si="178"/>
        <v>5.8404699925431692E-3</v>
      </c>
      <c r="S185" s="263">
        <v>1</v>
      </c>
      <c r="Z185" s="258">
        <f t="shared" si="186"/>
        <v>30890.5</v>
      </c>
      <c r="AA185" s="344">
        <f t="shared" si="187"/>
        <v>-1.4712521382533733E-2</v>
      </c>
      <c r="AB185" s="345">
        <f t="shared" si="188"/>
        <v>-8.9359646332620168E-2</v>
      </c>
      <c r="AC185" s="345">
        <f t="shared" si="189"/>
        <v>8.8792137648749381E-4</v>
      </c>
      <c r="AD185" s="346">
        <f t="shared" si="190"/>
        <v>7.8840437082344574E-7</v>
      </c>
      <c r="AH185" s="258">
        <f t="shared" si="191"/>
        <v>7.5535046326573929E-2</v>
      </c>
      <c r="AI185" s="258">
        <f t="shared" si="192"/>
        <v>1.0447685558970301</v>
      </c>
      <c r="AJ185" s="258">
        <f t="shared" si="193"/>
        <v>0.96483546351301486</v>
      </c>
      <c r="AK185" s="258">
        <f t="shared" si="194"/>
        <v>-0.16607534210791919</v>
      </c>
      <c r="AL185" s="258">
        <f t="shared" si="195"/>
        <v>-1.3074874184608145</v>
      </c>
      <c r="AM185" s="258">
        <f t="shared" si="196"/>
        <v>-0.76612852573973178</v>
      </c>
      <c r="AN185" s="274">
        <f t="shared" si="197"/>
        <v>17.70533677199619</v>
      </c>
      <c r="AO185" s="274">
        <f t="shared" si="197"/>
        <v>17.705336794405429</v>
      </c>
      <c r="AP185" s="274">
        <f t="shared" si="197"/>
        <v>17.705337109284574</v>
      </c>
      <c r="AQ185" s="274">
        <f t="shared" si="197"/>
        <v>17.705341533725385</v>
      </c>
      <c r="AR185" s="274">
        <f t="shared" si="197"/>
        <v>17.705403698028785</v>
      </c>
      <c r="AS185" s="274">
        <f t="shared" si="197"/>
        <v>17.706276222273576</v>
      </c>
      <c r="AT185" s="274">
        <f t="shared" si="197"/>
        <v>17.718351333466035</v>
      </c>
      <c r="AU185" s="274">
        <f t="shared" si="198"/>
        <v>17.861926674659593</v>
      </c>
      <c r="AV185" s="274"/>
      <c r="AW185" s="274"/>
      <c r="AX185" s="274"/>
      <c r="AZ185" s="274"/>
      <c r="BQ185" s="274"/>
    </row>
    <row r="186" spans="1:69" ht="12.95" customHeight="1" x14ac:dyDescent="0.2">
      <c r="A186" s="164" t="s">
        <v>894</v>
      </c>
      <c r="B186" s="165" t="s">
        <v>111</v>
      </c>
      <c r="C186" s="164">
        <v>57179.48</v>
      </c>
      <c r="D186" s="164">
        <v>2.9999999999999997E-4</v>
      </c>
      <c r="E186" s="258">
        <f t="shared" si="183"/>
        <v>30960.962761985538</v>
      </c>
      <c r="F186" s="342">
        <f t="shared" si="184"/>
        <v>30961</v>
      </c>
      <c r="G186" s="258">
        <f t="shared" ref="G186:G206" si="199">+C186-(C$7+F186*C$8)</f>
        <v>-1.322519999666838E-2</v>
      </c>
      <c r="K186" s="274">
        <f>G186</f>
        <v>-1.322519999666838E-2</v>
      </c>
      <c r="L186" s="274"/>
      <c r="O186" s="258">
        <f t="shared" ca="1" si="179"/>
        <v>-2.1679283701182106E-2</v>
      </c>
      <c r="P186" s="313">
        <f t="shared" si="181"/>
        <v>-9.1223996238927046E-2</v>
      </c>
      <c r="Q186" s="343">
        <f t="shared" si="185"/>
        <v>42160.98</v>
      </c>
      <c r="R186" s="258">
        <f t="shared" ref="R186:R206" si="200">+(P186-G186)^2</f>
        <v>6.0838122152413847E-3</v>
      </c>
      <c r="S186" s="263">
        <v>1</v>
      </c>
      <c r="Z186" s="258">
        <f t="shared" si="186"/>
        <v>30961</v>
      </c>
      <c r="AA186" s="344">
        <f t="shared" si="187"/>
        <v>-1.5610593553040022E-2</v>
      </c>
      <c r="AB186" s="345">
        <f t="shared" si="188"/>
        <v>-8.8838602682555404E-2</v>
      </c>
      <c r="AC186" s="345">
        <f t="shared" si="189"/>
        <v>2.3853935563716427E-3</v>
      </c>
      <c r="AD186" s="346">
        <f t="shared" si="190"/>
        <v>5.6901024187793534E-6</v>
      </c>
      <c r="AH186" s="258">
        <f t="shared" si="191"/>
        <v>7.5613402685887024E-2</v>
      </c>
      <c r="AI186" s="258">
        <f t="shared" si="192"/>
        <v>1.0465115593612384</v>
      </c>
      <c r="AJ186" s="258">
        <f t="shared" si="193"/>
        <v>0.96754481274425919</v>
      </c>
      <c r="AK186" s="258">
        <f t="shared" si="194"/>
        <v>-0.16559564516965386</v>
      </c>
      <c r="AL186" s="258">
        <f t="shared" si="195"/>
        <v>-1.2969770784815107</v>
      </c>
      <c r="AM186" s="258">
        <f t="shared" si="196"/>
        <v>-0.75782218438224014</v>
      </c>
      <c r="AN186" s="274">
        <f t="shared" si="197"/>
        <v>17.715238549748236</v>
      </c>
      <c r="AO186" s="274">
        <f t="shared" si="197"/>
        <v>17.715238574969291</v>
      </c>
      <c r="AP186" s="274">
        <f t="shared" si="197"/>
        <v>17.715238921818447</v>
      </c>
      <c r="AQ186" s="274">
        <f t="shared" si="197"/>
        <v>17.715243691788995</v>
      </c>
      <c r="AR186" s="274">
        <f t="shared" si="197"/>
        <v>17.715309284865633</v>
      </c>
      <c r="AS186" s="274">
        <f t="shared" si="197"/>
        <v>17.716210338575383</v>
      </c>
      <c r="AT186" s="274">
        <f t="shared" si="197"/>
        <v>17.728417206455472</v>
      </c>
      <c r="AU186" s="274">
        <f t="shared" si="198"/>
        <v>17.871116100333779</v>
      </c>
      <c r="AV186" s="274"/>
      <c r="AW186" s="274"/>
      <c r="AX186" s="274"/>
      <c r="AZ186" s="274"/>
      <c r="BQ186" s="274"/>
    </row>
    <row r="187" spans="1:69" ht="12.95" customHeight="1" x14ac:dyDescent="0.2">
      <c r="A187" s="352" t="s">
        <v>7</v>
      </c>
      <c r="B187" s="353"/>
      <c r="C187" s="352">
        <v>57498.748500000002</v>
      </c>
      <c r="D187" s="352"/>
      <c r="E187" s="258">
        <f t="shared" si="183"/>
        <v>31859.922703779666</v>
      </c>
      <c r="F187" s="342">
        <f t="shared" si="184"/>
        <v>31860</v>
      </c>
      <c r="G187" s="258">
        <f t="shared" si="199"/>
        <v>-2.7452000002085697E-2</v>
      </c>
      <c r="K187" s="274">
        <f>G187</f>
        <v>-2.7452000002085697E-2</v>
      </c>
      <c r="L187" s="274"/>
      <c r="O187" s="258">
        <f t="shared" ca="1" si="179"/>
        <v>-3.8826850855937844E-2</v>
      </c>
      <c r="P187" s="313">
        <f t="shared" si="181"/>
        <v>-0.10393743698894481</v>
      </c>
      <c r="Q187" s="343">
        <f t="shared" si="185"/>
        <v>42480.248500000002</v>
      </c>
      <c r="R187" s="258">
        <f t="shared" si="200"/>
        <v>5.8500220710707958E-3</v>
      </c>
      <c r="S187" s="263">
        <v>1</v>
      </c>
      <c r="Z187" s="258">
        <f t="shared" si="186"/>
        <v>31860</v>
      </c>
      <c r="AA187" s="344">
        <f t="shared" si="187"/>
        <v>-2.7979615171931385E-2</v>
      </c>
      <c r="AB187" s="345">
        <f t="shared" si="188"/>
        <v>-0.10340982181909912</v>
      </c>
      <c r="AC187" s="345">
        <f t="shared" si="189"/>
        <v>5.2761516984568824E-4</v>
      </c>
      <c r="AD187" s="346">
        <f t="shared" si="190"/>
        <v>2.7837776745129442E-7</v>
      </c>
      <c r="AH187" s="258">
        <f t="shared" si="191"/>
        <v>7.5957821817013424E-2</v>
      </c>
      <c r="AI187" s="258">
        <f t="shared" si="192"/>
        <v>1.0687103978086168</v>
      </c>
      <c r="AJ187" s="258">
        <f t="shared" si="193"/>
        <v>0.99300490735391223</v>
      </c>
      <c r="AK187" s="258">
        <f t="shared" si="194"/>
        <v>-0.15768362022210658</v>
      </c>
      <c r="AL187" s="258">
        <f t="shared" si="195"/>
        <v>-1.1598569586941865</v>
      </c>
      <c r="AM187" s="258">
        <f t="shared" si="196"/>
        <v>-0.65506623296560917</v>
      </c>
      <c r="AN187" s="274">
        <f t="shared" si="197"/>
        <v>17.842950856590758</v>
      </c>
      <c r="AO187" s="274">
        <f t="shared" si="197"/>
        <v>17.842950946516503</v>
      </c>
      <c r="AP187" s="274">
        <f t="shared" si="197"/>
        <v>17.842951924225108</v>
      </c>
      <c r="AQ187" s="274">
        <f t="shared" si="197"/>
        <v>17.842962554165606</v>
      </c>
      <c r="AR187" s="274">
        <f t="shared" si="197"/>
        <v>17.8430781145378</v>
      </c>
      <c r="AS187" s="274">
        <f t="shared" si="197"/>
        <v>17.844333037899332</v>
      </c>
      <c r="AT187" s="274">
        <f t="shared" si="197"/>
        <v>17.857804801279503</v>
      </c>
      <c r="AU187" s="274">
        <f t="shared" si="198"/>
        <v>17.98829757098758</v>
      </c>
      <c r="AV187" s="274"/>
      <c r="AW187" s="274"/>
      <c r="AX187" s="274"/>
      <c r="AZ187" s="274"/>
      <c r="BQ187" s="274"/>
    </row>
    <row r="188" spans="1:69" ht="12.95" customHeight="1" x14ac:dyDescent="0.2">
      <c r="A188" s="355" t="s">
        <v>3</v>
      </c>
      <c r="B188" s="356" t="s">
        <v>110</v>
      </c>
      <c r="C188" s="357">
        <v>57516.506500000003</v>
      </c>
      <c r="D188" s="357" t="s">
        <v>2</v>
      </c>
      <c r="E188" s="258">
        <f t="shared" si="183"/>
        <v>31909.923661113011</v>
      </c>
      <c r="F188" s="342">
        <f t="shared" si="184"/>
        <v>31910</v>
      </c>
      <c r="G188" s="258">
        <f t="shared" si="199"/>
        <v>-2.7111999996122904E-2</v>
      </c>
      <c r="K188" s="274">
        <f>G188</f>
        <v>-2.7111999996122904E-2</v>
      </c>
      <c r="L188" s="274"/>
      <c r="O188" s="258">
        <f t="shared" ca="1" si="179"/>
        <v>-3.9780553144856401E-2</v>
      </c>
      <c r="P188" s="313">
        <f t="shared" si="181"/>
        <v>-0.104658801912382</v>
      </c>
      <c r="Q188" s="343">
        <f t="shared" si="185"/>
        <v>42498.006500000003</v>
      </c>
      <c r="R188" s="258">
        <f t="shared" si="200"/>
        <v>6.0135064874395254E-3</v>
      </c>
      <c r="S188" s="263">
        <v>1</v>
      </c>
      <c r="Z188" s="258">
        <f t="shared" si="186"/>
        <v>31910</v>
      </c>
      <c r="AA188" s="344">
        <f t="shared" si="187"/>
        <v>-2.8718399258082575E-2</v>
      </c>
      <c r="AB188" s="345">
        <f t="shared" si="188"/>
        <v>-0.10305240265042233</v>
      </c>
      <c r="AC188" s="345">
        <f t="shared" si="189"/>
        <v>1.6063992619596706E-3</v>
      </c>
      <c r="AD188" s="346">
        <f t="shared" si="190"/>
        <v>2.5805185888245745E-6</v>
      </c>
      <c r="AH188" s="258">
        <f t="shared" si="191"/>
        <v>7.5940402654299424E-2</v>
      </c>
      <c r="AI188" s="258">
        <f t="shared" si="192"/>
        <v>1.0699375427798146</v>
      </c>
      <c r="AJ188" s="258">
        <f t="shared" si="193"/>
        <v>0.99389518037518021</v>
      </c>
      <c r="AK188" s="258">
        <f t="shared" si="194"/>
        <v>-0.15714319254517367</v>
      </c>
      <c r="AL188" s="258">
        <f t="shared" si="195"/>
        <v>-1.1520613154595558</v>
      </c>
      <c r="AM188" s="258">
        <f t="shared" si="196"/>
        <v>-0.64950996906045833</v>
      </c>
      <c r="AN188" s="274">
        <f t="shared" si="197"/>
        <v>17.850132457291064</v>
      </c>
      <c r="AO188" s="274">
        <f t="shared" si="197"/>
        <v>17.850132552743332</v>
      </c>
      <c r="AP188" s="274">
        <f t="shared" si="197"/>
        <v>17.85013357891907</v>
      </c>
      <c r="AQ188" s="274">
        <f t="shared" si="197"/>
        <v>17.850144610891359</v>
      </c>
      <c r="AR188" s="274">
        <f t="shared" si="197"/>
        <v>17.850263198907946</v>
      </c>
      <c r="AS188" s="274">
        <f t="shared" si="197"/>
        <v>17.851536581068853</v>
      </c>
      <c r="AT188" s="274">
        <f t="shared" si="197"/>
        <v>17.86505520548835</v>
      </c>
      <c r="AU188" s="274">
        <f t="shared" si="198"/>
        <v>17.994814894160761</v>
      </c>
      <c r="AV188" s="274"/>
      <c r="AW188" s="274"/>
      <c r="AX188" s="274"/>
      <c r="AZ188" s="274"/>
      <c r="BQ188" s="274"/>
    </row>
    <row r="189" spans="1:69" ht="12.95" customHeight="1" x14ac:dyDescent="0.2">
      <c r="A189" s="354" t="s">
        <v>5</v>
      </c>
      <c r="B189" s="353" t="s">
        <v>110</v>
      </c>
      <c r="C189" s="352">
        <v>57778.595000000001</v>
      </c>
      <c r="D189" s="352">
        <v>8.0000000000000002E-3</v>
      </c>
      <c r="E189" s="258">
        <f t="shared" si="183"/>
        <v>32647.882660215368</v>
      </c>
      <c r="F189" s="342">
        <f t="shared" si="184"/>
        <v>32648</v>
      </c>
      <c r="G189" s="258">
        <f t="shared" si="199"/>
        <v>-4.1673600004287437E-2</v>
      </c>
      <c r="I189" s="274">
        <f>G189</f>
        <v>-4.1673600004287437E-2</v>
      </c>
      <c r="L189" s="274"/>
      <c r="O189" s="258">
        <f t="shared" ca="1" si="179"/>
        <v>-5.3857198929294303E-2</v>
      </c>
      <c r="P189" s="313">
        <f t="shared" si="181"/>
        <v>-0.11548112620876955</v>
      </c>
      <c r="Q189" s="343">
        <f t="shared" si="185"/>
        <v>42760.095000000001</v>
      </c>
      <c r="R189" s="258">
        <f t="shared" si="200"/>
        <v>5.447550924425313E-3</v>
      </c>
      <c r="S189" s="263">
        <v>0.1</v>
      </c>
      <c r="Z189" s="258">
        <f t="shared" si="186"/>
        <v>32648</v>
      </c>
      <c r="AA189" s="344">
        <f t="shared" si="187"/>
        <v>-4.0262670538355277E-2</v>
      </c>
      <c r="AB189" s="345">
        <f t="shared" si="188"/>
        <v>-0.11689205567470171</v>
      </c>
      <c r="AC189" s="345">
        <f t="shared" si="189"/>
        <v>-1.4109294659321592E-3</v>
      </c>
      <c r="AD189" s="346">
        <f t="shared" si="190"/>
        <v>1.9907219578356081E-7</v>
      </c>
      <c r="AH189" s="258">
        <f t="shared" si="191"/>
        <v>7.5218455670414269E-2</v>
      </c>
      <c r="AI189" s="258">
        <f t="shared" si="192"/>
        <v>1.0878241085275429</v>
      </c>
      <c r="AJ189" s="258">
        <f t="shared" si="193"/>
        <v>0.9999783018530366</v>
      </c>
      <c r="AK189" s="258">
        <f t="shared" si="194"/>
        <v>-0.14789242311460818</v>
      </c>
      <c r="AL189" s="258">
        <f t="shared" si="195"/>
        <v>-1.0349201896451101</v>
      </c>
      <c r="AM189" s="258">
        <f t="shared" si="196"/>
        <v>-0.56919416564778835</v>
      </c>
      <c r="AN189" s="274">
        <f t="shared" si="197"/>
        <v>17.957084284689778</v>
      </c>
      <c r="AO189" s="274">
        <f t="shared" si="197"/>
        <v>17.957084490860314</v>
      </c>
      <c r="AP189" s="274">
        <f t="shared" si="197"/>
        <v>17.957086401074076</v>
      </c>
      <c r="AQ189" s="274">
        <f t="shared" si="197"/>
        <v>17.957104099394378</v>
      </c>
      <c r="AR189" s="274">
        <f t="shared" si="197"/>
        <v>17.957268057612957</v>
      </c>
      <c r="AS189" s="274">
        <f t="shared" si="197"/>
        <v>17.958785393863305</v>
      </c>
      <c r="AT189" s="274">
        <f t="shared" si="197"/>
        <v>17.972695091149028</v>
      </c>
      <c r="AU189" s="274">
        <f t="shared" si="198"/>
        <v>18.091010584196919</v>
      </c>
      <c r="AV189" s="274"/>
      <c r="AW189" s="274"/>
      <c r="AX189" s="274"/>
      <c r="AZ189" s="274"/>
      <c r="BQ189" s="274"/>
    </row>
    <row r="190" spans="1:69" ht="12.95" customHeight="1" x14ac:dyDescent="0.2">
      <c r="A190" s="363" t="s">
        <v>0</v>
      </c>
      <c r="B190" s="364" t="s">
        <v>110</v>
      </c>
      <c r="C190" s="365">
        <v>57874.479800000001</v>
      </c>
      <c r="D190" s="365">
        <v>1.6999999999999999E-3</v>
      </c>
      <c r="E190" s="258">
        <f t="shared" si="183"/>
        <v>32917.864178050484</v>
      </c>
      <c r="F190" s="342">
        <f t="shared" si="184"/>
        <v>32918</v>
      </c>
      <c r="G190" s="258">
        <f t="shared" si="199"/>
        <v>-4.8237599999993108E-2</v>
      </c>
      <c r="K190" s="274">
        <f t="shared" ref="K190:K206" si="201">G190</f>
        <v>-4.8237599999993108E-2</v>
      </c>
      <c r="L190" s="274"/>
      <c r="O190" s="258">
        <f t="shared" ca="1" si="179"/>
        <v>-5.900719128945453E-2</v>
      </c>
      <c r="P190" s="313">
        <f t="shared" si="181"/>
        <v>-0.11952240208295836</v>
      </c>
      <c r="Q190" s="343">
        <f t="shared" si="185"/>
        <v>42855.979800000001</v>
      </c>
      <c r="R190" s="258">
        <f t="shared" si="200"/>
        <v>5.081523008007527E-3</v>
      </c>
      <c r="S190" s="263">
        <v>1</v>
      </c>
      <c r="Z190" s="258">
        <f t="shared" si="186"/>
        <v>32918</v>
      </c>
      <c r="AA190" s="344">
        <f t="shared" si="187"/>
        <v>-4.4789618435160924E-2</v>
      </c>
      <c r="AB190" s="345">
        <f t="shared" si="188"/>
        <v>-0.12297038364779055</v>
      </c>
      <c r="AC190" s="345">
        <f t="shared" si="189"/>
        <v>-3.4479815648321838E-3</v>
      </c>
      <c r="AD190" s="346">
        <f t="shared" si="190"/>
        <v>1.1888576871422595E-5</v>
      </c>
      <c r="AH190" s="258">
        <f t="shared" si="191"/>
        <v>7.4732783647797438E-2</v>
      </c>
      <c r="AI190" s="258">
        <f t="shared" si="192"/>
        <v>1.0942187970431156</v>
      </c>
      <c r="AJ190" s="258">
        <f t="shared" si="193"/>
        <v>0.99872965808714464</v>
      </c>
      <c r="AK190" s="258">
        <f t="shared" si="194"/>
        <v>-0.14390295736056322</v>
      </c>
      <c r="AL190" s="258">
        <f t="shared" si="195"/>
        <v>-0.99109725397967707</v>
      </c>
      <c r="AM190" s="258">
        <f t="shared" si="196"/>
        <v>-0.5405366039134174</v>
      </c>
      <c r="AN190" s="274">
        <f t="shared" si="197"/>
        <v>17.996652122329632</v>
      </c>
      <c r="AO190" s="274">
        <f t="shared" si="197"/>
        <v>17.996652383156228</v>
      </c>
      <c r="AP190" s="274">
        <f t="shared" si="197"/>
        <v>17.996654688419444</v>
      </c>
      <c r="AQ190" s="274">
        <f t="shared" si="197"/>
        <v>17.996675062758687</v>
      </c>
      <c r="AR190" s="274">
        <f t="shared" si="197"/>
        <v>17.996855114248497</v>
      </c>
      <c r="AS190" s="274">
        <f t="shared" si="197"/>
        <v>17.998444650569596</v>
      </c>
      <c r="AT190" s="274">
        <f t="shared" si="197"/>
        <v>18.012354790041027</v>
      </c>
      <c r="AU190" s="274">
        <f t="shared" si="198"/>
        <v>18.126204129332098</v>
      </c>
      <c r="AV190" s="274"/>
      <c r="AW190" s="274"/>
      <c r="AX190" s="274"/>
      <c r="AZ190" s="274"/>
      <c r="BQ190" s="274"/>
    </row>
    <row r="191" spans="1:69" ht="12.95" customHeight="1" x14ac:dyDescent="0.2">
      <c r="A191" s="363" t="s">
        <v>1</v>
      </c>
      <c r="B191" s="366" t="s">
        <v>111</v>
      </c>
      <c r="C191" s="367">
        <v>57914.430999999997</v>
      </c>
      <c r="D191" s="367">
        <v>7.0000000000000001E-3</v>
      </c>
      <c r="E191" s="258">
        <f t="shared" si="183"/>
        <v>33030.354224599403</v>
      </c>
      <c r="F191" s="342">
        <f t="shared" si="184"/>
        <v>33030.5</v>
      </c>
      <c r="G191" s="258">
        <f t="shared" si="199"/>
        <v>-5.1772600003459956E-2</v>
      </c>
      <c r="K191" s="274">
        <f t="shared" si="201"/>
        <v>-5.1772600003459956E-2</v>
      </c>
      <c r="L191" s="274"/>
      <c r="O191" s="258">
        <f t="shared" ca="1" si="179"/>
        <v>-6.1153021439521282E-2</v>
      </c>
      <c r="P191" s="313">
        <f t="shared" si="181"/>
        <v>-0.12121921450003351</v>
      </c>
      <c r="Q191" s="343">
        <f t="shared" si="185"/>
        <v>42895.930999999997</v>
      </c>
      <c r="R191" s="258">
        <f t="shared" si="200"/>
        <v>4.8228322650356991E-3</v>
      </c>
      <c r="S191" s="263">
        <v>1</v>
      </c>
      <c r="Z191" s="258">
        <f t="shared" si="186"/>
        <v>33030.5</v>
      </c>
      <c r="AA191" s="344">
        <f t="shared" si="187"/>
        <v>-4.6724392630164716E-2</v>
      </c>
      <c r="AB191" s="345">
        <f t="shared" si="188"/>
        <v>-0.12626742187332873</v>
      </c>
      <c r="AC191" s="345">
        <f t="shared" si="189"/>
        <v>-5.0482073732952409E-3</v>
      </c>
      <c r="AD191" s="346">
        <f t="shared" si="190"/>
        <v>2.5484397683792437E-5</v>
      </c>
      <c r="AH191" s="258">
        <f t="shared" si="191"/>
        <v>7.4494821869868791E-2</v>
      </c>
      <c r="AI191" s="258">
        <f t="shared" si="192"/>
        <v>1.0968520331403806</v>
      </c>
      <c r="AJ191" s="258">
        <f t="shared" si="193"/>
        <v>0.997632753907016</v>
      </c>
      <c r="AK191" s="258">
        <f t="shared" si="194"/>
        <v>-0.142144034450773</v>
      </c>
      <c r="AL191" s="258">
        <f t="shared" si="195"/>
        <v>-0.97268656067766679</v>
      </c>
      <c r="AM191" s="258">
        <f t="shared" si="196"/>
        <v>-0.52870020228346404</v>
      </c>
      <c r="AN191" s="274">
        <f t="shared" ref="AN191:AT200" si="202">$AU191+$AB$7*SIN(AO191)</f>
        <v>18.013206831565125</v>
      </c>
      <c r="AO191" s="274">
        <f t="shared" si="202"/>
        <v>18.013207117320842</v>
      </c>
      <c r="AP191" s="274">
        <f t="shared" si="202"/>
        <v>18.013209596267082</v>
      </c>
      <c r="AQ191" s="274">
        <f t="shared" si="202"/>
        <v>18.013231100973638</v>
      </c>
      <c r="AR191" s="274">
        <f t="shared" si="202"/>
        <v>18.013417631498172</v>
      </c>
      <c r="AS191" s="274">
        <f t="shared" si="202"/>
        <v>18.015033973585449</v>
      </c>
      <c r="AT191" s="274">
        <f t="shared" si="202"/>
        <v>18.028921602007333</v>
      </c>
      <c r="AU191" s="274">
        <f t="shared" si="198"/>
        <v>18.140868106471757</v>
      </c>
      <c r="AV191" s="274"/>
      <c r="AW191" s="274"/>
      <c r="AX191" s="274"/>
      <c r="AZ191" s="274"/>
      <c r="BQ191" s="274"/>
    </row>
    <row r="192" spans="1:69" ht="12.95" customHeight="1" x14ac:dyDescent="0.2">
      <c r="A192" s="363" t="s">
        <v>1</v>
      </c>
      <c r="B192" s="366" t="s">
        <v>110</v>
      </c>
      <c r="C192" s="367">
        <v>58264.415999999997</v>
      </c>
      <c r="D192" s="367">
        <v>7.0000000000000001E-3</v>
      </c>
      <c r="E192" s="258">
        <f t="shared" si="183"/>
        <v>34015.802194658521</v>
      </c>
      <c r="F192" s="342">
        <f t="shared" si="184"/>
        <v>34016</v>
      </c>
      <c r="G192" s="258">
        <f t="shared" si="199"/>
        <v>-7.0251200006168801E-2</v>
      </c>
      <c r="K192" s="274">
        <f t="shared" si="201"/>
        <v>-7.0251200006168801E-2</v>
      </c>
      <c r="L192" s="274"/>
      <c r="O192" s="258">
        <f t="shared" ca="1" si="179"/>
        <v>-7.9950493554106106E-2</v>
      </c>
      <c r="P192" s="313">
        <f t="shared" si="181"/>
        <v>-0.13640887291126555</v>
      </c>
      <c r="Q192" s="343">
        <f t="shared" si="185"/>
        <v>43245.915999999997</v>
      </c>
      <c r="R192" s="258">
        <f t="shared" si="200"/>
        <v>4.3768376842177725E-3</v>
      </c>
      <c r="S192" s="263">
        <v>1</v>
      </c>
      <c r="Z192" s="258">
        <f t="shared" si="186"/>
        <v>34016</v>
      </c>
      <c r="AA192" s="344">
        <f t="shared" si="187"/>
        <v>-6.4904930500838093E-2</v>
      </c>
      <c r="AB192" s="345">
        <f t="shared" si="188"/>
        <v>-0.14175514241659626</v>
      </c>
      <c r="AC192" s="345">
        <f t="shared" si="189"/>
        <v>-5.3462695053307085E-3</v>
      </c>
      <c r="AD192" s="346">
        <f t="shared" si="190"/>
        <v>2.8582597623629059E-5</v>
      </c>
      <c r="AH192" s="258">
        <f t="shared" si="191"/>
        <v>7.1503942410427457E-2</v>
      </c>
      <c r="AI192" s="258">
        <f t="shared" si="192"/>
        <v>1.1188822563007961</v>
      </c>
      <c r="AJ192" s="258">
        <f t="shared" si="193"/>
        <v>0.97279159378654501</v>
      </c>
      <c r="AK192" s="258">
        <f t="shared" si="194"/>
        <v>-0.12430708744958892</v>
      </c>
      <c r="AL192" s="258">
        <f t="shared" si="195"/>
        <v>-0.80770149103849531</v>
      </c>
      <c r="AM192" s="258">
        <f t="shared" si="196"/>
        <v>-0.42733972532852144</v>
      </c>
      <c r="AN192" s="274">
        <f t="shared" si="202"/>
        <v>18.159881061228432</v>
      </c>
      <c r="AO192" s="274">
        <f t="shared" si="202"/>
        <v>18.159881605572686</v>
      </c>
      <c r="AP192" s="274">
        <f t="shared" si="202"/>
        <v>18.159885707856525</v>
      </c>
      <c r="AQ192" s="274">
        <f t="shared" si="202"/>
        <v>18.159916623016514</v>
      </c>
      <c r="AR192" s="274">
        <f t="shared" si="202"/>
        <v>18.160149576946122</v>
      </c>
      <c r="AS192" s="274">
        <f t="shared" si="202"/>
        <v>18.161903510977307</v>
      </c>
      <c r="AT192" s="274">
        <f t="shared" si="202"/>
        <v>18.175029162618756</v>
      </c>
      <c r="AU192" s="274">
        <f t="shared" si="198"/>
        <v>18.269324546215163</v>
      </c>
      <c r="AV192" s="274"/>
      <c r="AW192" s="274"/>
      <c r="AX192" s="274"/>
      <c r="AZ192" s="274"/>
      <c r="BQ192" s="274"/>
    </row>
    <row r="193" spans="1:83" ht="12.95" customHeight="1" x14ac:dyDescent="0.2">
      <c r="A193" s="368" t="s">
        <v>901</v>
      </c>
      <c r="B193" s="369" t="s">
        <v>111</v>
      </c>
      <c r="C193" s="370">
        <v>58268.686800000003</v>
      </c>
      <c r="D193" s="370">
        <v>1E-3</v>
      </c>
      <c r="E193" s="258">
        <f t="shared" si="183"/>
        <v>34027.827427712888</v>
      </c>
      <c r="F193" s="371">
        <f>ROUND(2*E193,0)/2+0.5</f>
        <v>34028.5</v>
      </c>
      <c r="G193" s="258">
        <f t="shared" si="199"/>
        <v>-0.23886619999393588</v>
      </c>
      <c r="K193" s="274">
        <f t="shared" si="201"/>
        <v>-0.23886619999393588</v>
      </c>
      <c r="L193" s="274"/>
      <c r="O193" s="258">
        <f t="shared" ca="1" si="179"/>
        <v>-8.0188919126335745E-2</v>
      </c>
      <c r="P193" s="313">
        <f t="shared" si="181"/>
        <v>-0.13660529081848294</v>
      </c>
      <c r="Q193" s="343">
        <f t="shared" si="185"/>
        <v>43250.186800000003</v>
      </c>
      <c r="R193" s="258">
        <f t="shared" si="200"/>
        <v>1.0457293545390236E-2</v>
      </c>
      <c r="S193" s="263">
        <v>1</v>
      </c>
      <c r="Z193" s="258">
        <f t="shared" si="186"/>
        <v>34028.5</v>
      </c>
      <c r="AA193" s="344">
        <f t="shared" si="187"/>
        <v>-6.5149794227182645E-2</v>
      </c>
      <c r="AB193" s="345">
        <f t="shared" si="188"/>
        <v>-0.31032169658523617</v>
      </c>
      <c r="AC193" s="345">
        <f t="shared" si="189"/>
        <v>-0.17371640576675323</v>
      </c>
      <c r="AD193" s="346">
        <f t="shared" si="190"/>
        <v>3.0177389632519258E-2</v>
      </c>
      <c r="AH193" s="258">
        <f t="shared" si="191"/>
        <v>7.1455496591300294E-2</v>
      </c>
      <c r="AI193" s="258">
        <f t="shared" si="192"/>
        <v>1.1191472875685324</v>
      </c>
      <c r="AJ193" s="258">
        <f t="shared" si="193"/>
        <v>0.97229491179994709</v>
      </c>
      <c r="AK193" s="258">
        <f t="shared" si="194"/>
        <v>-0.12405308024563248</v>
      </c>
      <c r="AL193" s="258">
        <f t="shared" si="195"/>
        <v>-0.80556724246237232</v>
      </c>
      <c r="AM193" s="258">
        <f t="shared" si="196"/>
        <v>-0.42607829837599126</v>
      </c>
      <c r="AN193" s="274">
        <f t="shared" si="202"/>
        <v>18.161759892851787</v>
      </c>
      <c r="AO193" s="274">
        <f t="shared" si="202"/>
        <v>18.161760440731392</v>
      </c>
      <c r="AP193" s="274">
        <f t="shared" si="202"/>
        <v>18.161764563277121</v>
      </c>
      <c r="AQ193" s="274">
        <f t="shared" si="202"/>
        <v>18.16179558311763</v>
      </c>
      <c r="AR193" s="274">
        <f t="shared" si="202"/>
        <v>18.162028964643607</v>
      </c>
      <c r="AS193" s="274">
        <f t="shared" si="202"/>
        <v>18.163783407604583</v>
      </c>
      <c r="AT193" s="274">
        <f t="shared" si="202"/>
        <v>18.176893002242981</v>
      </c>
      <c r="AU193" s="274">
        <f t="shared" si="198"/>
        <v>18.270953877008459</v>
      </c>
      <c r="AV193" s="274"/>
      <c r="AW193" s="274"/>
      <c r="AX193" s="274"/>
      <c r="AZ193" s="274"/>
      <c r="BQ193" s="274"/>
    </row>
    <row r="194" spans="1:83" ht="12.95" customHeight="1" x14ac:dyDescent="0.2">
      <c r="A194" s="271" t="s">
        <v>902</v>
      </c>
      <c r="B194" s="272" t="s">
        <v>903</v>
      </c>
      <c r="C194" s="381">
        <v>58268.686800000003</v>
      </c>
      <c r="D194" s="382">
        <v>1E-3</v>
      </c>
      <c r="E194" s="258">
        <f t="shared" si="183"/>
        <v>34027.827427712888</v>
      </c>
      <c r="F194" s="371">
        <f>ROUND(2*E194,0)/2+0.5</f>
        <v>34028.5</v>
      </c>
      <c r="G194" s="258">
        <f t="shared" si="199"/>
        <v>-0.23886619999393588</v>
      </c>
      <c r="K194" s="274">
        <f t="shared" si="201"/>
        <v>-0.23886619999393588</v>
      </c>
      <c r="L194" s="274"/>
      <c r="O194" s="258">
        <f t="shared" ca="1" si="179"/>
        <v>-8.0188919126335745E-2</v>
      </c>
      <c r="P194" s="313">
        <f t="shared" si="181"/>
        <v>-0.13660529081848294</v>
      </c>
      <c r="Q194" s="343">
        <f t="shared" si="185"/>
        <v>43250.186800000003</v>
      </c>
      <c r="R194" s="258">
        <f t="shared" si="200"/>
        <v>1.0457293545390236E-2</v>
      </c>
      <c r="S194" s="263">
        <v>1</v>
      </c>
      <c r="Z194" s="258">
        <f t="shared" si="186"/>
        <v>34028.5</v>
      </c>
      <c r="AA194" s="344">
        <f t="shared" si="187"/>
        <v>-6.5149794227182645E-2</v>
      </c>
      <c r="AB194" s="345">
        <f t="shared" si="188"/>
        <v>-0.31032169658523617</v>
      </c>
      <c r="AC194" s="345">
        <f t="shared" si="189"/>
        <v>-0.17371640576675323</v>
      </c>
      <c r="AD194" s="346">
        <f t="shared" si="190"/>
        <v>3.0177389632519258E-2</v>
      </c>
      <c r="AH194" s="258">
        <f t="shared" si="191"/>
        <v>7.1455496591300294E-2</v>
      </c>
      <c r="AI194" s="258">
        <f t="shared" si="192"/>
        <v>1.1191472875685324</v>
      </c>
      <c r="AJ194" s="258">
        <f t="shared" si="193"/>
        <v>0.97229491179994709</v>
      </c>
      <c r="AK194" s="258">
        <f t="shared" si="194"/>
        <v>-0.12405308024563248</v>
      </c>
      <c r="AL194" s="258">
        <f t="shared" si="195"/>
        <v>-0.80556724246237232</v>
      </c>
      <c r="AM194" s="258">
        <f t="shared" si="196"/>
        <v>-0.42607829837599126</v>
      </c>
      <c r="AN194" s="274">
        <f t="shared" si="202"/>
        <v>18.161759892851787</v>
      </c>
      <c r="AO194" s="274">
        <f t="shared" si="202"/>
        <v>18.161760440731392</v>
      </c>
      <c r="AP194" s="274">
        <f t="shared" si="202"/>
        <v>18.161764563277121</v>
      </c>
      <c r="AQ194" s="274">
        <f t="shared" si="202"/>
        <v>18.16179558311763</v>
      </c>
      <c r="AR194" s="274">
        <f t="shared" si="202"/>
        <v>18.162028964643607</v>
      </c>
      <c r="AS194" s="274">
        <f t="shared" si="202"/>
        <v>18.163783407604583</v>
      </c>
      <c r="AT194" s="274">
        <f t="shared" si="202"/>
        <v>18.176893002242981</v>
      </c>
      <c r="AU194" s="274">
        <f t="shared" si="198"/>
        <v>18.270953877008459</v>
      </c>
      <c r="AV194" s="274"/>
      <c r="AW194" s="274"/>
      <c r="AX194" s="274"/>
      <c r="AZ194" s="274"/>
      <c r="BQ194" s="274"/>
    </row>
    <row r="195" spans="1:83" ht="12.95" customHeight="1" x14ac:dyDescent="0.2">
      <c r="A195" s="363" t="s">
        <v>1</v>
      </c>
      <c r="B195" s="366" t="s">
        <v>111</v>
      </c>
      <c r="C195" s="367">
        <v>58288.385000000002</v>
      </c>
      <c r="D195" s="367">
        <v>7.0000000000000001E-3</v>
      </c>
      <c r="E195" s="258">
        <f t="shared" si="183"/>
        <v>34083.29137960745</v>
      </c>
      <c r="F195" s="342">
        <f>ROUND(2*E195,0)/2</f>
        <v>34083.5</v>
      </c>
      <c r="G195" s="258">
        <f t="shared" si="199"/>
        <v>-7.4092199996812269E-2</v>
      </c>
      <c r="K195" s="274">
        <f t="shared" si="201"/>
        <v>-7.4092199996812269E-2</v>
      </c>
      <c r="L195" s="274"/>
      <c r="O195" s="258">
        <f t="shared" ca="1" si="179"/>
        <v>-8.1237991644146135E-2</v>
      </c>
      <c r="P195" s="313">
        <f t="shared" si="181"/>
        <v>-0.13747064664682349</v>
      </c>
      <c r="Q195" s="343">
        <f t="shared" si="185"/>
        <v>43269.885000000002</v>
      </c>
      <c r="R195" s="258">
        <f t="shared" si="200"/>
        <v>4.0168274997683176E-3</v>
      </c>
      <c r="S195" s="263">
        <v>1</v>
      </c>
      <c r="Z195" s="258">
        <f t="shared" si="186"/>
        <v>34083.5</v>
      </c>
      <c r="AA195" s="344">
        <f t="shared" si="187"/>
        <v>-6.6231445355721369E-2</v>
      </c>
      <c r="AB195" s="345">
        <f t="shared" si="188"/>
        <v>-0.14533140128791439</v>
      </c>
      <c r="AC195" s="345">
        <f t="shared" si="189"/>
        <v>-7.8607546410909002E-3</v>
      </c>
      <c r="AD195" s="346">
        <f t="shared" si="190"/>
        <v>6.1791463527432127E-5</v>
      </c>
      <c r="AH195" s="258">
        <f t="shared" si="191"/>
        <v>7.1239201291102117E-2</v>
      </c>
      <c r="AI195" s="258">
        <f t="shared" si="192"/>
        <v>1.1203084346142402</v>
      </c>
      <c r="AJ195" s="258">
        <f t="shared" si="193"/>
        <v>0.97005401690809923</v>
      </c>
      <c r="AK195" s="258">
        <f t="shared" si="194"/>
        <v>-0.12292730947205756</v>
      </c>
      <c r="AL195" s="258">
        <f t="shared" si="195"/>
        <v>-0.796164564847053</v>
      </c>
      <c r="AM195" s="258">
        <f t="shared" si="196"/>
        <v>-0.42053452984263429</v>
      </c>
      <c r="AN195" s="274">
        <f t="shared" si="202"/>
        <v>18.170032024822348</v>
      </c>
      <c r="AO195" s="274">
        <f t="shared" si="202"/>
        <v>18.170032588256895</v>
      </c>
      <c r="AP195" s="274">
        <f t="shared" si="202"/>
        <v>18.170036799369221</v>
      </c>
      <c r="AQ195" s="274">
        <f t="shared" si="202"/>
        <v>18.170068272788022</v>
      </c>
      <c r="AR195" s="274">
        <f t="shared" si="202"/>
        <v>18.170303476538322</v>
      </c>
      <c r="AS195" s="274">
        <f t="shared" si="202"/>
        <v>18.172059764487205</v>
      </c>
      <c r="AT195" s="274">
        <f t="shared" si="202"/>
        <v>18.185096854690045</v>
      </c>
      <c r="AU195" s="274">
        <f t="shared" si="198"/>
        <v>18.27812293249896</v>
      </c>
      <c r="AV195" s="274"/>
      <c r="AW195" s="274"/>
      <c r="AX195" s="274"/>
      <c r="AZ195" s="274"/>
      <c r="BQ195" s="274"/>
    </row>
    <row r="196" spans="1:83" ht="12.95" customHeight="1" x14ac:dyDescent="0.2">
      <c r="A196" s="372" t="s">
        <v>895</v>
      </c>
      <c r="B196" s="268"/>
      <c r="C196" s="267">
        <v>58538.934000000001</v>
      </c>
      <c r="D196" s="267">
        <v>5.0000000000000001E-4</v>
      </c>
      <c r="E196" s="258">
        <f t="shared" si="183"/>
        <v>34788.758766639301</v>
      </c>
      <c r="F196" s="342">
        <f>ROUND(2*E196,0)/2</f>
        <v>34789</v>
      </c>
      <c r="G196" s="258">
        <f t="shared" si="199"/>
        <v>-8.5674800000560936E-2</v>
      </c>
      <c r="K196" s="274">
        <f t="shared" si="201"/>
        <v>-8.5674800000560936E-2</v>
      </c>
      <c r="L196" s="274"/>
      <c r="O196" s="258">
        <f t="shared" ca="1" si="179"/>
        <v>-9.4694730940787064E-2</v>
      </c>
      <c r="P196" s="313">
        <f t="shared" si="181"/>
        <v>-0.14873223666719573</v>
      </c>
      <c r="Q196" s="343">
        <f t="shared" si="185"/>
        <v>43520.434000000001</v>
      </c>
      <c r="R196" s="258">
        <f t="shared" si="200"/>
        <v>3.9762403189666585E-3</v>
      </c>
      <c r="S196" s="263">
        <v>1</v>
      </c>
      <c r="Z196" s="258">
        <f t="shared" si="186"/>
        <v>34789</v>
      </c>
      <c r="AA196" s="344">
        <f t="shared" si="187"/>
        <v>-8.0719112351589462E-2</v>
      </c>
      <c r="AB196" s="345">
        <f t="shared" si="188"/>
        <v>-0.15368792431616721</v>
      </c>
      <c r="AC196" s="345">
        <f t="shared" si="189"/>
        <v>-4.9556876489714741E-3</v>
      </c>
      <c r="AD196" s="346">
        <f t="shared" si="190"/>
        <v>2.4558840074168416E-5</v>
      </c>
      <c r="AH196" s="258">
        <f t="shared" si="191"/>
        <v>6.8013124315606271E-2</v>
      </c>
      <c r="AI196" s="258">
        <f t="shared" si="192"/>
        <v>1.1344052275487293</v>
      </c>
      <c r="AJ196" s="258">
        <f t="shared" si="193"/>
        <v>0.93318083281051134</v>
      </c>
      <c r="AK196" s="258">
        <f t="shared" si="194"/>
        <v>-0.10733348806845977</v>
      </c>
      <c r="AL196" s="258">
        <f t="shared" si="195"/>
        <v>-0.67387522208073913</v>
      </c>
      <c r="AM196" s="258">
        <f t="shared" si="196"/>
        <v>-0.35029501077223374</v>
      </c>
      <c r="AN196" s="274">
        <f t="shared" si="202"/>
        <v>18.276876074257789</v>
      </c>
      <c r="AO196" s="274">
        <f t="shared" si="202"/>
        <v>18.276876826617698</v>
      </c>
      <c r="AP196" s="274">
        <f t="shared" si="202"/>
        <v>18.276882031061387</v>
      </c>
      <c r="AQ196" s="274">
        <f t="shared" si="202"/>
        <v>18.276918032280967</v>
      </c>
      <c r="AR196" s="274">
        <f t="shared" si="202"/>
        <v>18.277167044247545</v>
      </c>
      <c r="AS196" s="274">
        <f t="shared" si="202"/>
        <v>18.278888309580626</v>
      </c>
      <c r="AT196" s="274">
        <f t="shared" si="202"/>
        <v>18.290735004078311</v>
      </c>
      <c r="AU196" s="274">
        <f t="shared" si="198"/>
        <v>18.370082362472548</v>
      </c>
      <c r="AV196" s="274"/>
      <c r="AW196" s="274"/>
      <c r="AX196" s="274"/>
      <c r="AZ196" s="274"/>
      <c r="BA196" s="274"/>
      <c r="BB196" s="274"/>
      <c r="BC196" s="274"/>
      <c r="BD196" s="274"/>
      <c r="BE196" s="274"/>
      <c r="BF196" s="274"/>
      <c r="BG196" s="274"/>
      <c r="BH196" s="274"/>
      <c r="BI196" s="274"/>
      <c r="BJ196" s="274"/>
      <c r="BK196" s="274"/>
      <c r="BL196" s="274"/>
      <c r="BM196" s="274"/>
      <c r="BN196" s="274"/>
      <c r="BQ196" s="274"/>
      <c r="BR196" s="274"/>
      <c r="BS196" s="274"/>
      <c r="BT196" s="274"/>
      <c r="BU196" s="274"/>
      <c r="BV196" s="274"/>
      <c r="BW196" s="274"/>
      <c r="CE196" s="274"/>
    </row>
    <row r="197" spans="1:83" ht="12.95" customHeight="1" x14ac:dyDescent="0.2">
      <c r="A197" s="372" t="s">
        <v>900</v>
      </c>
      <c r="B197" s="165"/>
      <c r="C197" s="270">
        <v>58967.758999999998</v>
      </c>
      <c r="D197" s="164">
        <v>5.0000000000000001E-4</v>
      </c>
      <c r="E197" s="258">
        <f t="shared" si="183"/>
        <v>35996.195444670069</v>
      </c>
      <c r="F197" s="371">
        <f t="shared" ref="F197:F206" si="203">ROUND(2*E197,0)/2+0.5</f>
        <v>35996.5</v>
      </c>
      <c r="G197" s="258">
        <f t="shared" si="199"/>
        <v>-0.10816380000323988</v>
      </c>
      <c r="K197" s="274">
        <f t="shared" si="201"/>
        <v>-0.10816380000323988</v>
      </c>
      <c r="L197" s="274"/>
      <c r="O197" s="258">
        <f t="shared" ca="1" si="179"/>
        <v>-0.11772664121817022</v>
      </c>
      <c r="P197" s="313">
        <f t="shared" ref="P197:P206" si="204">+D$11+D$12*F197+D$13*F197^2</f>
        <v>-0.16870206380047781</v>
      </c>
      <c r="Q197" s="343">
        <f t="shared" si="185"/>
        <v>43949.258999999998</v>
      </c>
      <c r="R197" s="258">
        <f t="shared" si="200"/>
        <v>3.6648813835839676E-3</v>
      </c>
      <c r="S197" s="263">
        <v>1</v>
      </c>
      <c r="Z197" s="258">
        <f t="shared" si="186"/>
        <v>35996.5</v>
      </c>
      <c r="AA197" s="344">
        <f t="shared" si="187"/>
        <v>-0.10811456493933957</v>
      </c>
      <c r="AB197" s="345">
        <f t="shared" si="188"/>
        <v>-0.16875129886437812</v>
      </c>
      <c r="AC197" s="345">
        <f t="shared" si="189"/>
        <v>-4.9235063900310294E-5</v>
      </c>
      <c r="AD197" s="346">
        <f t="shared" si="190"/>
        <v>2.4240915172676378E-9</v>
      </c>
      <c r="AH197" s="258">
        <f t="shared" si="191"/>
        <v>6.0587498861138227E-2</v>
      </c>
      <c r="AI197" s="258">
        <f t="shared" si="192"/>
        <v>1.1542710315234503</v>
      </c>
      <c r="AJ197" s="258">
        <f t="shared" si="193"/>
        <v>0.83457607005850443</v>
      </c>
      <c r="AK197" s="258">
        <f t="shared" si="194"/>
        <v>-7.6063734368347333E-2</v>
      </c>
      <c r="AL197" s="258">
        <f t="shared" si="195"/>
        <v>-0.45807426453604272</v>
      </c>
      <c r="AM197" s="258">
        <f t="shared" si="196"/>
        <v>-0.23312793582510022</v>
      </c>
      <c r="AN197" s="274">
        <f t="shared" si="202"/>
        <v>18.46256034079622</v>
      </c>
      <c r="AO197" s="274">
        <f t="shared" si="202"/>
        <v>18.462561245527095</v>
      </c>
      <c r="AP197" s="274">
        <f t="shared" si="202"/>
        <v>18.462566925523873</v>
      </c>
      <c r="AQ197" s="274">
        <f t="shared" si="202"/>
        <v>18.462602584848149</v>
      </c>
      <c r="AR197" s="274">
        <f t="shared" si="202"/>
        <v>18.462826444162449</v>
      </c>
      <c r="AS197" s="274">
        <f t="shared" si="202"/>
        <v>18.464231305165217</v>
      </c>
      <c r="AT197" s="274">
        <f t="shared" si="202"/>
        <v>18.473029610515329</v>
      </c>
      <c r="AU197" s="274">
        <f t="shared" si="198"/>
        <v>18.527475717104878</v>
      </c>
      <c r="AV197" s="274"/>
      <c r="AW197" s="274"/>
      <c r="AX197" s="274"/>
      <c r="AZ197" s="274"/>
      <c r="BA197" s="274"/>
      <c r="BB197" s="274"/>
      <c r="BC197" s="274"/>
      <c r="BD197" s="274"/>
      <c r="BE197" s="274"/>
      <c r="BF197" s="274"/>
      <c r="BG197" s="274"/>
      <c r="BH197" s="274"/>
      <c r="BI197" s="274"/>
      <c r="BJ197" s="274"/>
      <c r="BK197" s="274"/>
      <c r="BL197" s="274"/>
      <c r="BM197" s="274"/>
      <c r="BN197" s="274"/>
      <c r="BQ197" s="274"/>
      <c r="BR197" s="274"/>
      <c r="BS197" s="274"/>
      <c r="BT197" s="274"/>
      <c r="BU197" s="274"/>
      <c r="BV197" s="274"/>
      <c r="BW197" s="274"/>
      <c r="CE197" s="274"/>
    </row>
    <row r="198" spans="1:83" ht="12.95" customHeight="1" x14ac:dyDescent="0.2">
      <c r="A198" s="271" t="s">
        <v>904</v>
      </c>
      <c r="B198" s="272" t="s">
        <v>110</v>
      </c>
      <c r="C198" s="381">
        <v>59259.506000000052</v>
      </c>
      <c r="D198" s="382">
        <v>2E-3</v>
      </c>
      <c r="E198" s="258">
        <f t="shared" si="183"/>
        <v>36817.663475931091</v>
      </c>
      <c r="F198" s="371">
        <f t="shared" si="203"/>
        <v>36818</v>
      </c>
      <c r="G198" s="258">
        <f t="shared" si="199"/>
        <v>-0.11951759994553868</v>
      </c>
      <c r="K198" s="274">
        <f t="shared" si="201"/>
        <v>-0.11951759994553868</v>
      </c>
      <c r="L198" s="274"/>
      <c r="O198" s="258">
        <f t="shared" ca="1" si="179"/>
        <v>-0.13339596982510216</v>
      </c>
      <c r="P198" s="313">
        <f t="shared" si="204"/>
        <v>-0.18278968416218752</v>
      </c>
      <c r="Q198" s="343">
        <f t="shared" si="185"/>
        <v>44241.006000000052</v>
      </c>
      <c r="R198" s="258">
        <f t="shared" si="200"/>
        <v>4.0033566411187037E-3</v>
      </c>
      <c r="S198" s="263">
        <v>1</v>
      </c>
      <c r="Z198" s="258">
        <f t="shared" si="186"/>
        <v>36818</v>
      </c>
      <c r="AA198" s="344">
        <f t="shared" si="187"/>
        <v>-0.12854862161547606</v>
      </c>
      <c r="AB198" s="345">
        <f t="shared" si="188"/>
        <v>-0.17375866249225014</v>
      </c>
      <c r="AC198" s="345">
        <f t="shared" si="189"/>
        <v>9.0310216699373835E-3</v>
      </c>
      <c r="AD198" s="346">
        <f t="shared" si="190"/>
        <v>8.1559352402878603E-5</v>
      </c>
      <c r="AH198" s="258">
        <f t="shared" si="191"/>
        <v>5.4241062546711467E-2</v>
      </c>
      <c r="AI198" s="258">
        <f t="shared" si="192"/>
        <v>1.163935159591835</v>
      </c>
      <c r="AJ198" s="258">
        <f t="shared" si="193"/>
        <v>0.7424998837492498</v>
      </c>
      <c r="AK198" s="258">
        <f t="shared" si="194"/>
        <v>-5.2062523017690147E-2</v>
      </c>
      <c r="AL198" s="258">
        <f t="shared" si="195"/>
        <v>-0.30750616696418764</v>
      </c>
      <c r="AM198" s="258">
        <f t="shared" si="196"/>
        <v>-0.1549762256684214</v>
      </c>
      <c r="AN198" s="274">
        <f t="shared" si="202"/>
        <v>18.59049235948337</v>
      </c>
      <c r="AO198" s="274">
        <f t="shared" si="202"/>
        <v>18.590493140722838</v>
      </c>
      <c r="AP198" s="274">
        <f t="shared" si="202"/>
        <v>18.590497839510746</v>
      </c>
      <c r="AQ198" s="274">
        <f t="shared" si="202"/>
        <v>18.590526100386413</v>
      </c>
      <c r="AR198" s="274">
        <f t="shared" si="202"/>
        <v>18.590696071054751</v>
      </c>
      <c r="AS198" s="274">
        <f t="shared" si="202"/>
        <v>18.591718172216797</v>
      </c>
      <c r="AT198" s="274">
        <f t="shared" si="202"/>
        <v>18.597858710113147</v>
      </c>
      <c r="AU198" s="274">
        <f t="shared" si="198"/>
        <v>18.634555336840251</v>
      </c>
      <c r="AV198" s="274"/>
      <c r="AW198" s="274"/>
      <c r="AX198" s="274"/>
      <c r="AZ198" s="274"/>
      <c r="BA198" s="274"/>
      <c r="BB198" s="274"/>
      <c r="BC198" s="274"/>
      <c r="BD198" s="274"/>
      <c r="BE198" s="274"/>
      <c r="BF198" s="274"/>
      <c r="BG198" s="274"/>
      <c r="BH198" s="274"/>
      <c r="BI198" s="274"/>
      <c r="BJ198" s="274"/>
      <c r="BK198" s="274"/>
      <c r="BL198" s="274"/>
      <c r="BM198" s="274"/>
      <c r="BN198" s="274"/>
      <c r="BQ198" s="274"/>
      <c r="BR198" s="274"/>
      <c r="BS198" s="274"/>
      <c r="BT198" s="274"/>
      <c r="BU198" s="274"/>
      <c r="BV198" s="274"/>
      <c r="BW198" s="274"/>
      <c r="CE198" s="274"/>
    </row>
    <row r="199" spans="1:83" ht="12.95" customHeight="1" x14ac:dyDescent="0.2">
      <c r="A199" s="271" t="s">
        <v>904</v>
      </c>
      <c r="B199" s="272" t="s">
        <v>111</v>
      </c>
      <c r="C199" s="381">
        <v>59293.415000000037</v>
      </c>
      <c r="D199" s="382">
        <v>5.0000000000000001E-3</v>
      </c>
      <c r="E199" s="258">
        <f t="shared" si="183"/>
        <v>36913.140582712011</v>
      </c>
      <c r="F199" s="371">
        <f t="shared" si="203"/>
        <v>36913.5</v>
      </c>
      <c r="G199" s="258">
        <f t="shared" si="199"/>
        <v>-0.12764819996664301</v>
      </c>
      <c r="K199" s="274">
        <f t="shared" si="201"/>
        <v>-0.12764819996664301</v>
      </c>
      <c r="L199" s="274"/>
      <c r="O199" s="258">
        <f t="shared" ca="1" si="179"/>
        <v>-0.13521754119693663</v>
      </c>
      <c r="P199" s="313">
        <f t="shared" si="204"/>
        <v>-0.18445373032378959</v>
      </c>
      <c r="Q199" s="343">
        <f t="shared" si="185"/>
        <v>44274.915000000037</v>
      </c>
      <c r="R199" s="258">
        <f t="shared" si="200"/>
        <v>3.226868279156702E-3</v>
      </c>
      <c r="S199" s="263">
        <v>1</v>
      </c>
      <c r="Z199" s="258">
        <f t="shared" si="186"/>
        <v>36913.5</v>
      </c>
      <c r="AA199" s="344">
        <f t="shared" si="187"/>
        <v>-0.13101356354160684</v>
      </c>
      <c r="AB199" s="345">
        <f t="shared" si="188"/>
        <v>-0.18108836674882575</v>
      </c>
      <c r="AC199" s="345">
        <f t="shared" si="189"/>
        <v>3.3653635749638366E-3</v>
      </c>
      <c r="AD199" s="346">
        <f t="shared" si="190"/>
        <v>1.1325671991693376E-5</v>
      </c>
      <c r="AH199" s="258">
        <f t="shared" si="191"/>
        <v>5.3440166782182739E-2</v>
      </c>
      <c r="AI199" s="258">
        <f t="shared" si="192"/>
        <v>1.1648287125611168</v>
      </c>
      <c r="AJ199" s="258">
        <f t="shared" si="193"/>
        <v>0.73055885075891647</v>
      </c>
      <c r="AK199" s="258">
        <f t="shared" si="194"/>
        <v>-4.9160333286224364E-2</v>
      </c>
      <c r="AL199" s="258">
        <f t="shared" si="195"/>
        <v>-0.28985146341991763</v>
      </c>
      <c r="AM199" s="258">
        <f t="shared" si="196"/>
        <v>-0.14594897689161229</v>
      </c>
      <c r="AN199" s="274">
        <f t="shared" si="202"/>
        <v>18.60542862739457</v>
      </c>
      <c r="AO199" s="274">
        <f t="shared" si="202"/>
        <v>18.605429380552941</v>
      </c>
      <c r="AP199" s="274">
        <f t="shared" si="202"/>
        <v>18.605433893088239</v>
      </c>
      <c r="AQ199" s="274">
        <f t="shared" si="202"/>
        <v>18.605460929758916</v>
      </c>
      <c r="AR199" s="274">
        <f t="shared" si="202"/>
        <v>18.605622915053221</v>
      </c>
      <c r="AS199" s="274">
        <f t="shared" si="202"/>
        <v>18.606593283883726</v>
      </c>
      <c r="AT199" s="274">
        <f t="shared" si="202"/>
        <v>18.612401405980535</v>
      </c>
      <c r="AU199" s="274">
        <f t="shared" si="198"/>
        <v>18.647003424101026</v>
      </c>
      <c r="AV199" s="274"/>
      <c r="AW199" s="274"/>
      <c r="AX199" s="274"/>
      <c r="AZ199" s="274"/>
      <c r="BA199" s="274"/>
      <c r="BB199" s="274"/>
      <c r="BC199" s="274"/>
      <c r="BD199" s="274"/>
      <c r="BE199" s="274"/>
      <c r="BF199" s="274"/>
      <c r="BG199" s="274"/>
      <c r="BH199" s="274"/>
      <c r="BI199" s="274"/>
      <c r="BJ199" s="274"/>
      <c r="BK199" s="274"/>
      <c r="BL199" s="274"/>
      <c r="BM199" s="274"/>
      <c r="BN199" s="274"/>
      <c r="BQ199" s="274"/>
      <c r="BR199" s="274"/>
      <c r="BS199" s="274"/>
      <c r="BT199" s="274"/>
      <c r="BU199" s="274"/>
      <c r="BV199" s="274"/>
      <c r="BW199" s="274"/>
      <c r="CE199" s="274"/>
    </row>
    <row r="200" spans="1:83" s="269" customFormat="1" ht="12.95" customHeight="1" x14ac:dyDescent="0.2">
      <c r="A200" s="271" t="s">
        <v>904</v>
      </c>
      <c r="B200" s="272" t="s">
        <v>110</v>
      </c>
      <c r="C200" s="381">
        <v>59293.595000000205</v>
      </c>
      <c r="D200" s="382">
        <v>4.0000000000000001E-3</v>
      </c>
      <c r="E200" s="269">
        <f t="shared" si="183"/>
        <v>36913.647406246666</v>
      </c>
      <c r="F200" s="371">
        <f t="shared" si="203"/>
        <v>36914</v>
      </c>
      <c r="G200" s="269">
        <f t="shared" si="199"/>
        <v>-0.12522479979816126</v>
      </c>
      <c r="K200" s="269">
        <f t="shared" si="201"/>
        <v>-0.12522479979816126</v>
      </c>
      <c r="O200" s="269">
        <f t="shared" ca="1" si="179"/>
        <v>-0.13522707821982582</v>
      </c>
      <c r="P200" s="375">
        <f t="shared" si="204"/>
        <v>-0.1844624570498514</v>
      </c>
      <c r="Q200" s="376">
        <f t="shared" si="185"/>
        <v>44275.095000000205</v>
      </c>
      <c r="R200" s="269">
        <f t="shared" si="200"/>
        <v>3.5091000366687173E-3</v>
      </c>
      <c r="S200" s="377">
        <v>1</v>
      </c>
      <c r="Z200" s="269">
        <f t="shared" si="186"/>
        <v>36914</v>
      </c>
      <c r="AA200" s="378">
        <f t="shared" si="187"/>
        <v>-0.13102651658290099</v>
      </c>
      <c r="AB200" s="379">
        <f t="shared" si="188"/>
        <v>-0.17866074026511167</v>
      </c>
      <c r="AC200" s="379">
        <f t="shared" si="189"/>
        <v>5.80171678473973E-3</v>
      </c>
      <c r="AD200" s="380">
        <f t="shared" si="190"/>
        <v>3.3659917650330707E-5</v>
      </c>
      <c r="AH200" s="269">
        <f t="shared" si="191"/>
        <v>5.3435940466950417E-2</v>
      </c>
      <c r="AI200" s="269">
        <f t="shared" si="192"/>
        <v>1.1648332593658843</v>
      </c>
      <c r="AJ200" s="269">
        <f t="shared" si="193"/>
        <v>0.73049568154395439</v>
      </c>
      <c r="AK200" s="269">
        <f t="shared" si="194"/>
        <v>-4.9145085819306433E-2</v>
      </c>
      <c r="AL200" s="269">
        <f t="shared" si="195"/>
        <v>-0.28975895977554555</v>
      </c>
      <c r="AM200" s="269">
        <f t="shared" si="196"/>
        <v>-0.14590174017339169</v>
      </c>
      <c r="AN200" s="269">
        <f t="shared" si="202"/>
        <v>18.605506857627649</v>
      </c>
      <c r="AO200" s="269">
        <f t="shared" si="202"/>
        <v>18.605507610631701</v>
      </c>
      <c r="AP200" s="269">
        <f t="shared" si="202"/>
        <v>18.605512122154508</v>
      </c>
      <c r="AQ200" s="269">
        <f t="shared" si="202"/>
        <v>18.605539152232303</v>
      </c>
      <c r="AR200" s="269">
        <f t="shared" si="202"/>
        <v>18.605701094873996</v>
      </c>
      <c r="AS200" s="269">
        <f t="shared" si="202"/>
        <v>18.606671189393946</v>
      </c>
      <c r="AT200" s="269">
        <f t="shared" si="202"/>
        <v>18.612477560142356</v>
      </c>
      <c r="AU200" s="269">
        <f t="shared" si="198"/>
        <v>18.647068597332758</v>
      </c>
    </row>
    <row r="201" spans="1:83" s="269" customFormat="1" ht="12.95" customHeight="1" x14ac:dyDescent="0.2">
      <c r="A201" s="271" t="s">
        <v>904</v>
      </c>
      <c r="B201" s="272" t="s">
        <v>110</v>
      </c>
      <c r="C201" s="381">
        <v>59317.387999999803</v>
      </c>
      <c r="D201" s="382">
        <v>1E-3</v>
      </c>
      <c r="E201" s="269">
        <f t="shared" si="183"/>
        <v>36980.641030405473</v>
      </c>
      <c r="F201" s="371">
        <f t="shared" si="203"/>
        <v>36981</v>
      </c>
      <c r="G201" s="269">
        <f t="shared" si="199"/>
        <v>-0.12748920019657817</v>
      </c>
      <c r="K201" s="269">
        <f t="shared" si="201"/>
        <v>-0.12748920019657817</v>
      </c>
      <c r="O201" s="269">
        <f t="shared" ca="1" si="179"/>
        <v>-0.13650503928697666</v>
      </c>
      <c r="P201" s="375">
        <f t="shared" si="204"/>
        <v>-0.18563319909579007</v>
      </c>
      <c r="Q201" s="376">
        <f t="shared" si="185"/>
        <v>44298.887999999803</v>
      </c>
      <c r="R201" s="269">
        <f t="shared" si="200"/>
        <v>3.380724607991555E-3</v>
      </c>
      <c r="S201" s="377">
        <v>1</v>
      </c>
      <c r="Z201" s="269">
        <f t="shared" si="186"/>
        <v>36981</v>
      </c>
      <c r="AA201" s="378">
        <f t="shared" si="187"/>
        <v>-0.13276668112797047</v>
      </c>
      <c r="AB201" s="379">
        <f t="shared" si="188"/>
        <v>-0.18035571816439777</v>
      </c>
      <c r="AC201" s="379">
        <f t="shared" si="189"/>
        <v>5.2774809313922977E-3</v>
      </c>
      <c r="AD201" s="380">
        <f t="shared" si="190"/>
        <v>2.7851804981209313E-5</v>
      </c>
      <c r="AH201" s="269">
        <f t="shared" si="191"/>
        <v>5.2866517967819604E-2</v>
      </c>
      <c r="AI201" s="269">
        <f t="shared" si="192"/>
        <v>1.1654300616080655</v>
      </c>
      <c r="AJ201" s="269">
        <f t="shared" si="193"/>
        <v>0.7219702269466749</v>
      </c>
      <c r="AK201" s="269">
        <f t="shared" si="194"/>
        <v>-4.7097107870011951E-2</v>
      </c>
      <c r="AL201" s="269">
        <f t="shared" si="195"/>
        <v>-0.27735702732004974</v>
      </c>
      <c r="AM201" s="269">
        <f t="shared" si="196"/>
        <v>-0.13957441543903973</v>
      </c>
      <c r="AN201" s="269">
        <f t="shared" ref="AN201:AT206" si="205">$AU201+$AB$7*SIN(AO201)</f>
        <v>18.615992433202287</v>
      </c>
      <c r="AO201" s="269">
        <f t="shared" si="205"/>
        <v>18.61599316484978</v>
      </c>
      <c r="AP201" s="269">
        <f t="shared" si="205"/>
        <v>18.615997537241938</v>
      </c>
      <c r="AQ201" s="269">
        <f t="shared" si="205"/>
        <v>18.616023666961617</v>
      </c>
      <c r="AR201" s="269">
        <f t="shared" si="205"/>
        <v>18.616179816599281</v>
      </c>
      <c r="AS201" s="269">
        <f t="shared" si="205"/>
        <v>18.617112836817036</v>
      </c>
      <c r="AT201" s="269">
        <f t="shared" si="205"/>
        <v>18.622683528071175</v>
      </c>
      <c r="AU201" s="269">
        <f t="shared" si="198"/>
        <v>18.655801810384823</v>
      </c>
    </row>
    <row r="202" spans="1:83" s="269" customFormat="1" ht="12.95" customHeight="1" x14ac:dyDescent="0.2">
      <c r="A202" s="271" t="s">
        <v>902</v>
      </c>
      <c r="B202" s="272" t="s">
        <v>110</v>
      </c>
      <c r="C202" s="381">
        <v>59338.521999999997</v>
      </c>
      <c r="D202" s="382">
        <v>5.0000000000000001E-4</v>
      </c>
      <c r="E202" s="269">
        <f t="shared" si="183"/>
        <v>37040.147744691574</v>
      </c>
      <c r="F202" s="371">
        <f t="shared" si="203"/>
        <v>37040.5</v>
      </c>
      <c r="G202" s="269">
        <f t="shared" si="199"/>
        <v>-0.12510460000339663</v>
      </c>
      <c r="K202" s="269">
        <f t="shared" si="201"/>
        <v>-0.12510460000339663</v>
      </c>
      <c r="O202" s="269">
        <f t="shared" ca="1" si="179"/>
        <v>-0.1376399450107898</v>
      </c>
      <c r="P202" s="375">
        <f t="shared" si="204"/>
        <v>-0.18667515261587597</v>
      </c>
      <c r="Q202" s="376">
        <f t="shared" si="185"/>
        <v>44320.021999999997</v>
      </c>
      <c r="R202" s="269">
        <f t="shared" si="200"/>
        <v>3.7909329490060872E-3</v>
      </c>
      <c r="S202" s="377">
        <v>1</v>
      </c>
      <c r="Z202" s="269">
        <f t="shared" si="186"/>
        <v>37040.5</v>
      </c>
      <c r="AA202" s="378">
        <f t="shared" si="187"/>
        <v>-0.13431943390401607</v>
      </c>
      <c r="AB202" s="379">
        <f t="shared" si="188"/>
        <v>-0.17746031871525653</v>
      </c>
      <c r="AC202" s="379">
        <f t="shared" si="189"/>
        <v>9.2148339006194457E-3</v>
      </c>
      <c r="AD202" s="380">
        <f t="shared" si="190"/>
        <v>8.4913163816005389E-5</v>
      </c>
      <c r="AH202" s="269">
        <f t="shared" si="191"/>
        <v>5.2355718711859907E-2</v>
      </c>
      <c r="AI202" s="269">
        <f t="shared" si="192"/>
        <v>1.1659392022088124</v>
      </c>
      <c r="AJ202" s="269">
        <f t="shared" si="193"/>
        <v>0.71429866711155976</v>
      </c>
      <c r="AK202" s="269">
        <f t="shared" si="194"/>
        <v>-4.5270564649347506E-2</v>
      </c>
      <c r="AL202" s="269">
        <f t="shared" si="195"/>
        <v>-0.26633292266328584</v>
      </c>
      <c r="AM202" s="269">
        <f t="shared" si="196"/>
        <v>-0.1339592458378317</v>
      </c>
      <c r="AN202" s="269">
        <f t="shared" si="205"/>
        <v>18.625308666047108</v>
      </c>
      <c r="AO202" s="269">
        <f t="shared" si="205"/>
        <v>18.625309377614368</v>
      </c>
      <c r="AP202" s="269">
        <f t="shared" si="205"/>
        <v>18.625313620785217</v>
      </c>
      <c r="AQ202" s="269">
        <f t="shared" si="205"/>
        <v>18.625338923295956</v>
      </c>
      <c r="AR202" s="269">
        <f t="shared" si="205"/>
        <v>18.625489802016933</v>
      </c>
      <c r="AS202" s="269">
        <f t="shared" si="205"/>
        <v>18.626389383372008</v>
      </c>
      <c r="AT202" s="269">
        <f t="shared" si="205"/>
        <v>18.631749158007548</v>
      </c>
      <c r="AU202" s="269">
        <f t="shared" si="198"/>
        <v>18.66355742496091</v>
      </c>
    </row>
    <row r="203" spans="1:83" s="269" customFormat="1" ht="12.95" customHeight="1" x14ac:dyDescent="0.2">
      <c r="A203" s="273" t="s">
        <v>906</v>
      </c>
      <c r="B203" s="385" t="s">
        <v>110</v>
      </c>
      <c r="C203" s="383">
        <v>59693.833100000003</v>
      </c>
      <c r="D203" s="383">
        <v>2.9999999999999997E-4</v>
      </c>
      <c r="E203" s="269">
        <f t="shared" si="183"/>
        <v>38040.59234155852</v>
      </c>
      <c r="F203" s="371">
        <f t="shared" si="203"/>
        <v>38041</v>
      </c>
      <c r="G203" s="269">
        <f t="shared" si="199"/>
        <v>-0.14478119999694172</v>
      </c>
      <c r="K203" s="269">
        <f t="shared" si="201"/>
        <v>-0.14478119999694172</v>
      </c>
      <c r="O203" s="269">
        <f t="shared" ca="1" si="179"/>
        <v>-0.15672352781205012</v>
      </c>
      <c r="P203" s="375">
        <f t="shared" si="204"/>
        <v>-0.2045148302556582</v>
      </c>
      <c r="Q203" s="376">
        <f t="shared" si="185"/>
        <v>44675.333100000003</v>
      </c>
      <c r="R203" s="269">
        <f t="shared" si="200"/>
        <v>3.5681065838850485E-3</v>
      </c>
      <c r="S203" s="377">
        <v>1</v>
      </c>
      <c r="Z203" s="269">
        <f t="shared" si="186"/>
        <v>38041</v>
      </c>
      <c r="AA203" s="378">
        <f t="shared" si="187"/>
        <v>-0.16142186140212927</v>
      </c>
      <c r="AB203" s="379">
        <f t="shared" si="188"/>
        <v>-0.18787416885047065</v>
      </c>
      <c r="AC203" s="379">
        <f t="shared" si="189"/>
        <v>1.6640661405187551E-2</v>
      </c>
      <c r="AD203" s="380">
        <f t="shared" si="190"/>
        <v>2.7691161200209854E-4</v>
      </c>
      <c r="AH203" s="269">
        <f t="shared" si="191"/>
        <v>4.3092968853528923E-2</v>
      </c>
      <c r="AI203" s="269">
        <f t="shared" si="192"/>
        <v>1.171455596975467</v>
      </c>
      <c r="AJ203" s="269">
        <f t="shared" si="193"/>
        <v>0.57215862856483102</v>
      </c>
      <c r="AK203" s="269">
        <f t="shared" si="194"/>
        <v>-1.3719370217111429E-2</v>
      </c>
      <c r="AL203" s="269">
        <f t="shared" si="195"/>
        <v>-7.9846922285875657E-2</v>
      </c>
      <c r="AM203" s="269">
        <f t="shared" si="196"/>
        <v>-3.9944685780214269E-2</v>
      </c>
      <c r="AN203" s="269">
        <f t="shared" si="205"/>
        <v>18.782432259046406</v>
      </c>
      <c r="AO203" s="269">
        <f t="shared" si="205"/>
        <v>18.782432503312403</v>
      </c>
      <c r="AP203" s="269">
        <f t="shared" si="205"/>
        <v>18.782433926638888</v>
      </c>
      <c r="AQ203" s="269">
        <f t="shared" si="205"/>
        <v>18.782442220292701</v>
      </c>
      <c r="AR203" s="269">
        <f t="shared" si="205"/>
        <v>18.78249054691581</v>
      </c>
      <c r="AS203" s="269">
        <f t="shared" si="205"/>
        <v>18.782772140132519</v>
      </c>
      <c r="AT203" s="269">
        <f t="shared" si="205"/>
        <v>18.784412843992143</v>
      </c>
      <c r="AU203" s="269">
        <f t="shared" si="198"/>
        <v>18.79396906165627</v>
      </c>
    </row>
    <row r="204" spans="1:83" s="269" customFormat="1" ht="12.95" customHeight="1" x14ac:dyDescent="0.2">
      <c r="A204" s="373" t="s">
        <v>905</v>
      </c>
      <c r="B204" s="386" t="s">
        <v>111</v>
      </c>
      <c r="C204" s="384">
        <v>59711.413999999873</v>
      </c>
      <c r="D204" s="382">
        <v>5.0000000000000001E-3</v>
      </c>
      <c r="E204" s="269">
        <f t="shared" si="183"/>
        <v>38090.094640847587</v>
      </c>
      <c r="F204" s="371">
        <f t="shared" si="203"/>
        <v>38090.5</v>
      </c>
      <c r="G204" s="269">
        <f t="shared" si="199"/>
        <v>-0.14396460012358148</v>
      </c>
      <c r="K204" s="269">
        <f t="shared" si="201"/>
        <v>-0.14396460012358148</v>
      </c>
      <c r="O204" s="269">
        <f t="shared" ca="1" si="179"/>
        <v>-0.15766769307807948</v>
      </c>
      <c r="P204" s="375">
        <f t="shared" si="204"/>
        <v>-0.20541309149963766</v>
      </c>
      <c r="Q204" s="376">
        <f t="shared" si="185"/>
        <v>44692.913999999873</v>
      </c>
      <c r="R204" s="269">
        <f t="shared" si="200"/>
        <v>3.7759170923932508E-3</v>
      </c>
      <c r="S204" s="377">
        <v>1</v>
      </c>
      <c r="Z204" s="269">
        <f t="shared" si="186"/>
        <v>38090.5</v>
      </c>
      <c r="AA204" s="378">
        <f t="shared" si="187"/>
        <v>-0.16280893581734496</v>
      </c>
      <c r="AB204" s="379">
        <f t="shared" si="188"/>
        <v>-0.18656875580587418</v>
      </c>
      <c r="AC204" s="379">
        <f t="shared" si="189"/>
        <v>1.8844335693763481E-2</v>
      </c>
      <c r="AD204" s="380">
        <f t="shared" si="190"/>
        <v>3.5510898773924839E-4</v>
      </c>
      <c r="AH204" s="269">
        <f t="shared" si="191"/>
        <v>4.2604155682292685E-2</v>
      </c>
      <c r="AI204" s="269">
        <f t="shared" si="192"/>
        <v>1.1715753254711538</v>
      </c>
      <c r="AJ204" s="269">
        <f t="shared" si="193"/>
        <v>0.56453697165643013</v>
      </c>
      <c r="AK204" s="269">
        <f t="shared" si="194"/>
        <v>-1.2130562346220938E-2</v>
      </c>
      <c r="AL204" s="269">
        <f t="shared" si="195"/>
        <v>-7.0583637807329389E-2</v>
      </c>
      <c r="AM204" s="269">
        <f t="shared" si="196"/>
        <v>-3.5306478340759555E-2</v>
      </c>
      <c r="AN204" s="269">
        <f t="shared" si="205"/>
        <v>18.790221501438648</v>
      </c>
      <c r="AO204" s="269">
        <f t="shared" si="205"/>
        <v>18.79022171799145</v>
      </c>
      <c r="AP204" s="269">
        <f t="shared" si="205"/>
        <v>18.790222979212313</v>
      </c>
      <c r="AQ204" s="269">
        <f t="shared" si="205"/>
        <v>18.790230324661795</v>
      </c>
      <c r="AR204" s="269">
        <f t="shared" si="205"/>
        <v>18.790273105073485</v>
      </c>
      <c r="AS204" s="269">
        <f t="shared" si="205"/>
        <v>18.79052225902808</v>
      </c>
      <c r="AT204" s="269">
        <f t="shared" si="205"/>
        <v>18.791973264126568</v>
      </c>
      <c r="AU204" s="269">
        <f t="shared" si="198"/>
        <v>18.800421211597719</v>
      </c>
    </row>
    <row r="205" spans="1:83" s="269" customFormat="1" ht="12.95" customHeight="1" x14ac:dyDescent="0.2">
      <c r="A205" s="373" t="s">
        <v>905</v>
      </c>
      <c r="B205" s="386" t="s">
        <v>110</v>
      </c>
      <c r="C205" s="384">
        <v>59741.418000000063</v>
      </c>
      <c r="D205" s="382">
        <v>5.0000000000000001E-3</v>
      </c>
      <c r="E205" s="269">
        <f t="shared" si="183"/>
        <v>38174.576492623637</v>
      </c>
      <c r="F205" s="371">
        <f t="shared" si="203"/>
        <v>38175</v>
      </c>
      <c r="G205" s="269">
        <f t="shared" si="199"/>
        <v>-0.15040999993652804</v>
      </c>
      <c r="K205" s="269">
        <f t="shared" si="201"/>
        <v>-0.15040999993652804</v>
      </c>
      <c r="O205" s="269">
        <f t="shared" ca="1" si="179"/>
        <v>-0.1592794499463519</v>
      </c>
      <c r="P205" s="375">
        <f t="shared" si="204"/>
        <v>-0.20694989388050244</v>
      </c>
      <c r="Q205" s="376">
        <f t="shared" si="185"/>
        <v>44722.918000000063</v>
      </c>
      <c r="R205" s="269">
        <f t="shared" si="200"/>
        <v>3.1967596071958738E-3</v>
      </c>
      <c r="S205" s="377">
        <v>1</v>
      </c>
      <c r="Z205" s="269">
        <f t="shared" si="186"/>
        <v>38175</v>
      </c>
      <c r="AA205" s="378">
        <f t="shared" si="187"/>
        <v>-0.16518623939349897</v>
      </c>
      <c r="AB205" s="379">
        <f t="shared" si="188"/>
        <v>-0.19217365442353151</v>
      </c>
      <c r="AC205" s="379">
        <f t="shared" si="189"/>
        <v>1.477623945697093E-2</v>
      </c>
      <c r="AD205" s="380">
        <f t="shared" si="190"/>
        <v>2.1833725248974456E-4</v>
      </c>
      <c r="AH205" s="269">
        <f t="shared" si="191"/>
        <v>4.1763654487003476E-2</v>
      </c>
      <c r="AI205" s="269">
        <f t="shared" si="192"/>
        <v>1.1717457254581143</v>
      </c>
      <c r="AJ205" s="269">
        <f t="shared" si="193"/>
        <v>0.55141137423758801</v>
      </c>
      <c r="AK205" s="269">
        <f t="shared" si="194"/>
        <v>-9.4153406860279423E-3</v>
      </c>
      <c r="AL205" s="269">
        <f t="shared" si="195"/>
        <v>-5.4766576517955877E-2</v>
      </c>
      <c r="AM205" s="269">
        <f t="shared" si="196"/>
        <v>-2.7390134714973577E-2</v>
      </c>
      <c r="AN205" s="269">
        <f t="shared" si="205"/>
        <v>18.803519961994262</v>
      </c>
      <c r="AO205" s="269">
        <f t="shared" si="205"/>
        <v>18.803520130711654</v>
      </c>
      <c r="AP205" s="269">
        <f t="shared" si="205"/>
        <v>18.803521112646425</v>
      </c>
      <c r="AQ205" s="269">
        <f t="shared" si="205"/>
        <v>18.803526827503255</v>
      </c>
      <c r="AR205" s="269">
        <f t="shared" si="205"/>
        <v>18.803560087919525</v>
      </c>
      <c r="AS205" s="269">
        <f t="shared" si="205"/>
        <v>18.803753662239128</v>
      </c>
      <c r="AT205" s="269">
        <f t="shared" si="205"/>
        <v>18.804880223343609</v>
      </c>
      <c r="AU205" s="269">
        <f t="shared" si="198"/>
        <v>18.811435487760395</v>
      </c>
    </row>
    <row r="206" spans="1:83" s="269" customFormat="1" ht="12.95" customHeight="1" x14ac:dyDescent="0.2">
      <c r="A206" s="373" t="s">
        <v>905</v>
      </c>
      <c r="B206" s="386" t="s">
        <v>110</v>
      </c>
      <c r="C206" s="384">
        <v>60067.447999999858</v>
      </c>
      <c r="D206" s="382">
        <v>0.01</v>
      </c>
      <c r="E206" s="269">
        <f t="shared" si="183"/>
        <v>39092.574697341479</v>
      </c>
      <c r="F206" s="371">
        <f t="shared" si="203"/>
        <v>39093</v>
      </c>
      <c r="G206" s="269">
        <f t="shared" si="199"/>
        <v>-0.1510476001421921</v>
      </c>
      <c r="K206" s="269">
        <f t="shared" si="201"/>
        <v>-0.1510476001421921</v>
      </c>
      <c r="O206" s="269">
        <f t="shared" ca="1" si="179"/>
        <v>-0.1767894239708967</v>
      </c>
      <c r="P206" s="375">
        <f t="shared" si="204"/>
        <v>-0.2239224726644326</v>
      </c>
      <c r="Q206" s="376">
        <f t="shared" si="185"/>
        <v>45048.947999999858</v>
      </c>
      <c r="R206" s="269">
        <f t="shared" si="200"/>
        <v>5.3107470451328048E-3</v>
      </c>
      <c r="S206" s="377">
        <v>1</v>
      </c>
      <c r="Z206" s="269">
        <f t="shared" si="186"/>
        <v>39093</v>
      </c>
      <c r="AA206" s="378">
        <f t="shared" si="187"/>
        <v>-0.1917339360568433</v>
      </c>
      <c r="AB206" s="379">
        <f t="shared" si="188"/>
        <v>-0.1832361367497814</v>
      </c>
      <c r="AC206" s="379">
        <f t="shared" si="189"/>
        <v>4.0686335914651206E-2</v>
      </c>
      <c r="AD206" s="380">
        <f t="shared" si="190"/>
        <v>1.6553779301598365E-3</v>
      </c>
      <c r="AH206" s="269">
        <f t="shared" si="191"/>
        <v>3.2188536607589316E-2</v>
      </c>
      <c r="AI206" s="269">
        <f t="shared" si="192"/>
        <v>1.1708260393748617</v>
      </c>
      <c r="AJ206" s="269">
        <f t="shared" si="193"/>
        <v>0.40063246753460502</v>
      </c>
      <c r="AK206" s="269">
        <f t="shared" si="194"/>
        <v>2.0092464380112425E-2</v>
      </c>
      <c r="AL206" s="269">
        <f t="shared" si="195"/>
        <v>0.11708151016153388</v>
      </c>
      <c r="AM206" s="269">
        <f t="shared" si="196"/>
        <v>5.8607720325022754E-2</v>
      </c>
      <c r="AN206" s="269">
        <f t="shared" si="205"/>
        <v>18.947998650375425</v>
      </c>
      <c r="AO206" s="269">
        <f t="shared" si="205"/>
        <v>18.947998297615186</v>
      </c>
      <c r="AP206" s="269">
        <f t="shared" si="205"/>
        <v>18.947996236749098</v>
      </c>
      <c r="AQ206" s="269">
        <f t="shared" si="205"/>
        <v>18.947984196939544</v>
      </c>
      <c r="AR206" s="269">
        <f t="shared" si="205"/>
        <v>18.947913859315257</v>
      </c>
      <c r="AS206" s="269">
        <f t="shared" si="205"/>
        <v>18.947502950485209</v>
      </c>
      <c r="AT206" s="269">
        <f t="shared" si="205"/>
        <v>18.945102771222132</v>
      </c>
      <c r="AU206" s="269">
        <f t="shared" si="198"/>
        <v>18.931093541220008</v>
      </c>
    </row>
    <row r="207" spans="1:83" s="269" customFormat="1" ht="12.95" customHeight="1" x14ac:dyDescent="0.2">
      <c r="A207" s="169"/>
      <c r="B207" s="165"/>
      <c r="C207" s="164"/>
      <c r="D207" s="164"/>
      <c r="S207" s="377"/>
      <c r="AA207" s="378"/>
      <c r="AB207" s="379"/>
      <c r="AC207" s="379"/>
      <c r="AD207" s="380"/>
    </row>
    <row r="208" spans="1:83" s="269" customFormat="1" ht="12.95" customHeight="1" x14ac:dyDescent="0.2">
      <c r="A208" s="169"/>
      <c r="B208" s="165"/>
      <c r="C208" s="164"/>
      <c r="D208" s="164"/>
      <c r="S208" s="377"/>
      <c r="AA208" s="378"/>
      <c r="AB208" s="379"/>
      <c r="AC208" s="379"/>
      <c r="AD208" s="380"/>
    </row>
    <row r="209" spans="1:83" ht="12.95" customHeight="1" x14ac:dyDescent="0.2">
      <c r="A209" s="169"/>
      <c r="B209" s="165"/>
      <c r="C209" s="164"/>
      <c r="D209" s="164"/>
      <c r="AA209" s="344"/>
      <c r="AB209" s="345"/>
      <c r="AC209" s="345"/>
      <c r="AD209" s="346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Z209" s="274"/>
      <c r="BA209" s="274"/>
      <c r="BB209" s="274"/>
      <c r="BC209" s="274"/>
      <c r="BD209" s="274"/>
      <c r="BE209" s="274"/>
      <c r="BF209" s="274"/>
      <c r="BG209" s="274"/>
      <c r="BH209" s="274"/>
      <c r="BI209" s="274"/>
      <c r="BJ209" s="274"/>
      <c r="BK209" s="274"/>
      <c r="BL209" s="274"/>
      <c r="BM209" s="274"/>
      <c r="BN209" s="274"/>
      <c r="BQ209" s="274"/>
      <c r="BR209" s="274"/>
      <c r="BS209" s="274"/>
      <c r="BT209" s="274"/>
      <c r="BU209" s="274"/>
      <c r="BV209" s="274"/>
      <c r="BW209" s="274"/>
      <c r="CE209" s="274"/>
    </row>
    <row r="210" spans="1:83" ht="12.95" customHeight="1" x14ac:dyDescent="0.2">
      <c r="A210" s="169"/>
      <c r="B210" s="165"/>
      <c r="C210" s="164"/>
      <c r="D210" s="164"/>
      <c r="AA210" s="344"/>
      <c r="AB210" s="345"/>
      <c r="AC210" s="345"/>
      <c r="AD210" s="346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Z210" s="274"/>
      <c r="BA210" s="274"/>
      <c r="BB210" s="274"/>
      <c r="BC210" s="274"/>
      <c r="BD210" s="274"/>
      <c r="BE210" s="274"/>
      <c r="BF210" s="274"/>
      <c r="BG210" s="274"/>
      <c r="BH210" s="274"/>
      <c r="BI210" s="274"/>
      <c r="BJ210" s="274"/>
      <c r="BK210" s="274"/>
      <c r="BL210" s="274"/>
      <c r="BM210" s="274"/>
      <c r="BN210" s="274"/>
      <c r="BQ210" s="274"/>
      <c r="BR210" s="274"/>
      <c r="BS210" s="274"/>
      <c r="BT210" s="274"/>
      <c r="BU210" s="274"/>
      <c r="BV210" s="274"/>
      <c r="BW210" s="274"/>
      <c r="CE210" s="274"/>
    </row>
    <row r="211" spans="1:83" ht="12.95" customHeight="1" x14ac:dyDescent="0.2">
      <c r="A211" s="169"/>
      <c r="B211" s="165"/>
      <c r="C211" s="164"/>
      <c r="D211" s="164"/>
      <c r="AA211" s="344"/>
      <c r="AB211" s="345"/>
      <c r="AC211" s="345"/>
      <c r="AD211" s="346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Z211" s="274"/>
      <c r="BA211" s="274"/>
      <c r="BB211" s="274"/>
      <c r="BC211" s="274"/>
      <c r="BD211" s="274"/>
      <c r="BE211" s="274"/>
      <c r="BF211" s="274"/>
      <c r="BG211" s="274"/>
      <c r="BH211" s="274"/>
      <c r="BI211" s="274"/>
      <c r="BJ211" s="274"/>
      <c r="BK211" s="274"/>
      <c r="BL211" s="274"/>
      <c r="BM211" s="274"/>
      <c r="BN211" s="274"/>
      <c r="BQ211" s="274"/>
      <c r="BR211" s="274"/>
      <c r="BS211" s="274"/>
      <c r="BT211" s="274"/>
      <c r="BU211" s="274"/>
      <c r="BV211" s="274"/>
      <c r="BW211" s="274"/>
      <c r="CE211" s="274"/>
    </row>
    <row r="212" spans="1:83" ht="12.95" customHeight="1" x14ac:dyDescent="0.2">
      <c r="A212" s="169"/>
      <c r="B212" s="165"/>
      <c r="C212" s="164"/>
      <c r="D212" s="164"/>
      <c r="AA212" s="344"/>
      <c r="AB212" s="345"/>
      <c r="AC212" s="345"/>
      <c r="AD212" s="346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Z212" s="274"/>
      <c r="BA212" s="274"/>
      <c r="BB212" s="274"/>
      <c r="BC212" s="274"/>
      <c r="BD212" s="274"/>
      <c r="BE212" s="274"/>
      <c r="BF212" s="274"/>
      <c r="BG212" s="274"/>
      <c r="BH212" s="274"/>
      <c r="BI212" s="274"/>
      <c r="BJ212" s="274"/>
      <c r="BK212" s="274"/>
      <c r="BL212" s="274"/>
      <c r="BM212" s="274"/>
      <c r="BN212" s="274"/>
      <c r="BQ212" s="274"/>
      <c r="BR212" s="274"/>
      <c r="BS212" s="274"/>
      <c r="BT212" s="274"/>
      <c r="BU212" s="274"/>
      <c r="BV212" s="274"/>
      <c r="BW212" s="274"/>
      <c r="CE212" s="274"/>
    </row>
    <row r="213" spans="1:83" ht="12.95" customHeight="1" x14ac:dyDescent="0.2">
      <c r="A213" s="169"/>
      <c r="B213" s="165"/>
      <c r="C213" s="164"/>
      <c r="D213" s="164"/>
      <c r="AA213" s="344"/>
      <c r="AB213" s="345"/>
      <c r="AC213" s="345"/>
      <c r="AD213" s="346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Z213" s="274"/>
      <c r="BA213" s="274"/>
      <c r="BB213" s="274"/>
      <c r="BC213" s="274"/>
      <c r="BD213" s="274"/>
      <c r="BE213" s="274"/>
      <c r="BF213" s="274"/>
      <c r="BG213" s="274"/>
      <c r="BH213" s="274"/>
      <c r="BI213" s="274"/>
      <c r="BJ213" s="274"/>
      <c r="BK213" s="274"/>
      <c r="BL213" s="274"/>
      <c r="BM213" s="274"/>
      <c r="BN213" s="274"/>
      <c r="BQ213" s="274"/>
      <c r="BR213" s="274"/>
      <c r="BS213" s="274"/>
      <c r="BT213" s="274"/>
      <c r="BU213" s="274"/>
      <c r="BV213" s="274"/>
      <c r="BW213" s="274"/>
      <c r="CE213" s="274"/>
    </row>
    <row r="214" spans="1:83" ht="12.95" customHeight="1" x14ac:dyDescent="0.2">
      <c r="A214" s="169"/>
      <c r="B214" s="165"/>
      <c r="C214" s="164"/>
      <c r="D214" s="164"/>
      <c r="AA214" s="344"/>
      <c r="AB214" s="345"/>
      <c r="AC214" s="345"/>
      <c r="AD214" s="346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Z214" s="274"/>
      <c r="BA214" s="274"/>
      <c r="BB214" s="274"/>
      <c r="BC214" s="274"/>
      <c r="BD214" s="274"/>
      <c r="BE214" s="274"/>
      <c r="BF214" s="274"/>
      <c r="BG214" s="274"/>
      <c r="BH214" s="274"/>
      <c r="BI214" s="274"/>
      <c r="BJ214" s="274"/>
      <c r="BK214" s="274"/>
      <c r="BL214" s="274"/>
      <c r="BM214" s="274"/>
      <c r="BN214" s="274"/>
      <c r="BQ214" s="274"/>
      <c r="BR214" s="274"/>
      <c r="BS214" s="274"/>
      <c r="BT214" s="274"/>
      <c r="BU214" s="274"/>
      <c r="BV214" s="274"/>
      <c r="BW214" s="274"/>
      <c r="CE214" s="274"/>
    </row>
    <row r="215" spans="1:83" ht="12.95" customHeight="1" x14ac:dyDescent="0.2">
      <c r="A215" s="169"/>
      <c r="B215" s="165"/>
      <c r="C215" s="164"/>
      <c r="D215" s="164"/>
      <c r="AA215" s="344"/>
      <c r="AB215" s="345"/>
      <c r="AC215" s="345"/>
      <c r="AD215" s="346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Z215" s="274"/>
      <c r="BA215" s="274"/>
      <c r="BB215" s="274"/>
      <c r="BC215" s="274"/>
      <c r="BD215" s="274"/>
      <c r="BE215" s="274"/>
      <c r="BF215" s="274"/>
      <c r="BG215" s="274"/>
      <c r="BH215" s="274"/>
      <c r="BI215" s="274"/>
      <c r="BJ215" s="274"/>
      <c r="BK215" s="274"/>
      <c r="BL215" s="274"/>
      <c r="BM215" s="274"/>
      <c r="BN215" s="274"/>
      <c r="BQ215" s="274"/>
      <c r="BR215" s="274"/>
      <c r="BS215" s="274"/>
      <c r="BT215" s="274"/>
      <c r="BU215" s="274"/>
      <c r="BV215" s="274"/>
      <c r="BW215" s="274"/>
      <c r="CE215" s="274"/>
    </row>
    <row r="216" spans="1:83" ht="12.95" customHeight="1" x14ac:dyDescent="0.2">
      <c r="A216" s="169"/>
      <c r="B216" s="165"/>
      <c r="C216" s="164"/>
      <c r="D216" s="164"/>
      <c r="AA216" s="344"/>
      <c r="AB216" s="345"/>
      <c r="AC216" s="345"/>
      <c r="AD216" s="346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74"/>
      <c r="BG216" s="274"/>
      <c r="BH216" s="274"/>
      <c r="BI216" s="274"/>
      <c r="BJ216" s="274"/>
      <c r="BK216" s="274"/>
      <c r="BL216" s="274"/>
      <c r="BM216" s="274"/>
      <c r="BN216" s="274"/>
      <c r="BP216" s="274"/>
      <c r="BQ216" s="274"/>
      <c r="BR216" s="274"/>
      <c r="BS216" s="274"/>
      <c r="BT216" s="274"/>
      <c r="BU216" s="274"/>
      <c r="BV216" s="274"/>
      <c r="BW216" s="274"/>
      <c r="CE216" s="274"/>
    </row>
    <row r="217" spans="1:83" ht="12.95" customHeight="1" x14ac:dyDescent="0.2">
      <c r="A217" s="169"/>
      <c r="B217" s="165"/>
      <c r="C217" s="164"/>
      <c r="D217" s="164"/>
      <c r="AA217" s="344"/>
      <c r="AB217" s="345"/>
      <c r="AC217" s="345"/>
      <c r="AD217" s="346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74"/>
      <c r="BG217" s="274"/>
      <c r="BH217" s="274"/>
      <c r="BI217" s="274"/>
      <c r="BJ217" s="274"/>
      <c r="BK217" s="274"/>
      <c r="BL217" s="274"/>
      <c r="BM217" s="274"/>
      <c r="BN217" s="274"/>
      <c r="BP217" s="274"/>
      <c r="BQ217" s="274"/>
      <c r="BR217" s="274"/>
      <c r="BS217" s="274"/>
      <c r="BT217" s="274"/>
      <c r="BU217" s="274"/>
      <c r="BV217" s="274"/>
      <c r="BW217" s="274"/>
      <c r="CE217" s="274"/>
    </row>
    <row r="218" spans="1:83" ht="12.95" customHeight="1" x14ac:dyDescent="0.2">
      <c r="A218" s="169"/>
      <c r="B218" s="169"/>
      <c r="C218" s="164"/>
      <c r="D218" s="164"/>
      <c r="AA218" s="344"/>
      <c r="AB218" s="345"/>
      <c r="AC218" s="345"/>
      <c r="AD218" s="346"/>
      <c r="AN218" s="274"/>
      <c r="AO218" s="274"/>
      <c r="AP218" s="274"/>
      <c r="AQ218" s="274"/>
      <c r="AR218" s="274"/>
      <c r="AS218" s="274"/>
      <c r="AT218" s="274"/>
      <c r="AU218" s="274"/>
      <c r="AV218" s="274"/>
      <c r="AW218" s="274"/>
      <c r="AX218" s="274"/>
      <c r="AY218" s="274"/>
      <c r="AZ218" s="274"/>
      <c r="BA218" s="274"/>
      <c r="BB218" s="274"/>
      <c r="BC218" s="274"/>
      <c r="BD218" s="274"/>
      <c r="BE218" s="274"/>
      <c r="BF218" s="274"/>
      <c r="BG218" s="274"/>
      <c r="BH218" s="274"/>
      <c r="BI218" s="274"/>
      <c r="BJ218" s="274"/>
      <c r="BK218" s="274"/>
      <c r="BL218" s="274"/>
      <c r="BM218" s="274"/>
      <c r="BN218" s="274"/>
      <c r="BP218" s="274"/>
      <c r="BQ218" s="274"/>
      <c r="BR218" s="274"/>
      <c r="BS218" s="274"/>
      <c r="BT218" s="274"/>
      <c r="BU218" s="274"/>
      <c r="BV218" s="274"/>
      <c r="BW218" s="274"/>
      <c r="CE218" s="274"/>
    </row>
    <row r="219" spans="1:83" ht="12.95" customHeight="1" x14ac:dyDescent="0.2">
      <c r="A219" s="169"/>
      <c r="B219" s="169"/>
      <c r="C219" s="164"/>
      <c r="D219" s="164"/>
      <c r="AA219" s="344"/>
      <c r="AB219" s="345"/>
      <c r="AC219" s="345"/>
      <c r="AD219" s="346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74"/>
      <c r="BG219" s="274"/>
      <c r="BH219" s="274"/>
      <c r="BI219" s="274"/>
      <c r="BJ219" s="274"/>
      <c r="BK219" s="274"/>
      <c r="BL219" s="274"/>
      <c r="BM219" s="274"/>
      <c r="BN219" s="274"/>
      <c r="BP219" s="274"/>
      <c r="BQ219" s="274"/>
      <c r="BR219" s="274"/>
      <c r="BS219" s="274"/>
      <c r="BT219" s="274"/>
      <c r="BU219" s="274"/>
      <c r="BV219" s="274"/>
      <c r="BW219" s="274"/>
      <c r="CE219" s="274"/>
    </row>
    <row r="220" spans="1:83" ht="12.95" customHeight="1" x14ac:dyDescent="0.2">
      <c r="A220" s="169"/>
      <c r="B220" s="169"/>
      <c r="C220" s="164"/>
      <c r="D220" s="164"/>
      <c r="AA220" s="344"/>
      <c r="AB220" s="345"/>
      <c r="AC220" s="345"/>
      <c r="AD220" s="346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74"/>
      <c r="BG220" s="274"/>
      <c r="BH220" s="274"/>
      <c r="BI220" s="274"/>
      <c r="BJ220" s="274"/>
      <c r="BK220" s="274"/>
      <c r="BL220" s="274"/>
      <c r="BM220" s="274"/>
      <c r="BN220" s="274"/>
      <c r="BP220" s="274"/>
      <c r="BQ220" s="274"/>
      <c r="BR220" s="274"/>
      <c r="BS220" s="274"/>
      <c r="BT220" s="274"/>
      <c r="BU220" s="274"/>
      <c r="BV220" s="274"/>
      <c r="BW220" s="274"/>
      <c r="CE220" s="274"/>
    </row>
    <row r="221" spans="1:83" ht="12.95" customHeight="1" x14ac:dyDescent="0.2">
      <c r="A221" s="169"/>
      <c r="B221" s="169"/>
      <c r="C221" s="164"/>
      <c r="D221" s="164"/>
      <c r="AA221" s="344"/>
      <c r="AB221" s="345"/>
      <c r="AC221" s="345"/>
      <c r="AD221" s="346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Z221" s="274"/>
      <c r="BA221" s="274"/>
      <c r="BB221" s="274"/>
      <c r="BC221" s="274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  <c r="BN221" s="274"/>
      <c r="BQ221" s="274"/>
      <c r="BR221" s="274"/>
      <c r="BS221" s="274"/>
      <c r="BT221" s="274"/>
      <c r="BU221" s="274"/>
      <c r="BV221" s="274"/>
      <c r="BW221" s="274"/>
      <c r="CE221" s="274"/>
    </row>
    <row r="222" spans="1:83" ht="12.95" customHeight="1" x14ac:dyDescent="0.2">
      <c r="A222" s="169"/>
      <c r="B222" s="169"/>
      <c r="C222" s="164"/>
      <c r="D222" s="164"/>
      <c r="AA222" s="344"/>
      <c r="AB222" s="345"/>
      <c r="AC222" s="345"/>
      <c r="AD222" s="346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Z222" s="274"/>
      <c r="BA222" s="274"/>
      <c r="BB222" s="274"/>
      <c r="BC222" s="274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  <c r="BN222" s="274"/>
      <c r="BQ222" s="274"/>
      <c r="BR222" s="274"/>
      <c r="BS222" s="274"/>
      <c r="BT222" s="274"/>
      <c r="BU222" s="274"/>
      <c r="BV222" s="274"/>
      <c r="BW222" s="274"/>
      <c r="CE222" s="274"/>
    </row>
    <row r="223" spans="1:83" ht="12.95" customHeight="1" x14ac:dyDescent="0.2">
      <c r="A223" s="169"/>
      <c r="B223" s="169"/>
      <c r="C223" s="164"/>
      <c r="D223" s="164"/>
      <c r="AA223" s="344"/>
      <c r="AB223" s="345"/>
      <c r="AC223" s="345"/>
      <c r="AD223" s="346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Z223" s="274"/>
      <c r="BA223" s="274"/>
      <c r="BB223" s="274"/>
      <c r="BC223" s="274"/>
      <c r="BD223" s="274"/>
      <c r="BE223" s="274"/>
      <c r="BF223" s="274"/>
      <c r="BG223" s="274"/>
      <c r="BH223" s="274"/>
      <c r="BI223" s="274"/>
      <c r="BJ223" s="274"/>
      <c r="BK223" s="274"/>
      <c r="BL223" s="274"/>
      <c r="BM223" s="274"/>
      <c r="BN223" s="274"/>
      <c r="BQ223" s="274"/>
      <c r="BR223" s="274"/>
      <c r="BS223" s="274"/>
      <c r="BT223" s="274"/>
      <c r="BU223" s="274"/>
      <c r="BV223" s="274"/>
      <c r="BW223" s="274"/>
      <c r="CE223" s="274"/>
    </row>
    <row r="224" spans="1:83" ht="12.95" customHeight="1" x14ac:dyDescent="0.2">
      <c r="A224" s="169"/>
      <c r="B224" s="169"/>
      <c r="C224" s="164"/>
      <c r="D224" s="164"/>
      <c r="AA224" s="344"/>
      <c r="AB224" s="345"/>
      <c r="AC224" s="345"/>
      <c r="AD224" s="346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Z224" s="274"/>
      <c r="BA224" s="274"/>
      <c r="BB224" s="274"/>
      <c r="BC224" s="274"/>
      <c r="BD224" s="274"/>
      <c r="BE224" s="274"/>
      <c r="BF224" s="274"/>
      <c r="BG224" s="274"/>
      <c r="BH224" s="274"/>
      <c r="BI224" s="274"/>
      <c r="BJ224" s="274"/>
      <c r="BK224" s="274"/>
      <c r="BL224" s="274"/>
      <c r="BM224" s="274"/>
      <c r="BN224" s="274"/>
      <c r="BQ224" s="274"/>
      <c r="BR224" s="274"/>
      <c r="BS224" s="274"/>
      <c r="BT224" s="274"/>
      <c r="BU224" s="274"/>
      <c r="BV224" s="274"/>
      <c r="BW224" s="274"/>
      <c r="CE224" s="274"/>
    </row>
    <row r="225" spans="1:83" ht="12.95" customHeight="1" x14ac:dyDescent="0.2">
      <c r="A225" s="169"/>
      <c r="B225" s="169"/>
      <c r="C225" s="164"/>
      <c r="D225" s="164"/>
      <c r="AA225" s="344"/>
      <c r="AB225" s="345"/>
      <c r="AC225" s="345"/>
      <c r="AD225" s="346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Z225" s="274"/>
      <c r="BA225" s="274"/>
      <c r="BB225" s="274"/>
      <c r="BC225" s="274"/>
      <c r="BD225" s="274"/>
      <c r="BE225" s="274"/>
      <c r="BF225" s="274"/>
      <c r="BG225" s="274"/>
      <c r="BH225" s="274"/>
      <c r="BI225" s="274"/>
      <c r="BJ225" s="274"/>
      <c r="BK225" s="274"/>
      <c r="BL225" s="274"/>
      <c r="BM225" s="274"/>
      <c r="BN225" s="274"/>
      <c r="BQ225" s="274"/>
      <c r="BR225" s="274"/>
      <c r="BS225" s="274"/>
      <c r="BT225" s="274"/>
      <c r="BU225" s="274"/>
      <c r="BV225" s="274"/>
      <c r="BW225" s="274"/>
      <c r="CE225" s="274"/>
    </row>
    <row r="226" spans="1:83" ht="12.95" customHeight="1" x14ac:dyDescent="0.2">
      <c r="A226" s="169"/>
      <c r="B226" s="169"/>
      <c r="C226" s="164"/>
      <c r="D226" s="164"/>
      <c r="AA226" s="344"/>
      <c r="AB226" s="345"/>
      <c r="AC226" s="345"/>
      <c r="AD226" s="346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Z226" s="274"/>
      <c r="BA226" s="274"/>
      <c r="BB226" s="274"/>
      <c r="BC226" s="274"/>
      <c r="BD226" s="274"/>
      <c r="BE226" s="274"/>
      <c r="BF226" s="274"/>
      <c r="BG226" s="274"/>
      <c r="BH226" s="274"/>
      <c r="BI226" s="274"/>
      <c r="BJ226" s="274"/>
      <c r="BK226" s="274"/>
      <c r="BL226" s="274"/>
      <c r="BM226" s="274"/>
      <c r="BN226" s="274"/>
      <c r="BQ226" s="274"/>
      <c r="BR226" s="274"/>
      <c r="BS226" s="274"/>
      <c r="BT226" s="274"/>
      <c r="BU226" s="274"/>
      <c r="BV226" s="274"/>
      <c r="BW226" s="274"/>
      <c r="CE226" s="274"/>
    </row>
    <row r="227" spans="1:83" ht="12.95" customHeight="1" x14ac:dyDescent="0.2">
      <c r="A227" s="169"/>
      <c r="B227" s="169"/>
      <c r="C227" s="164"/>
      <c r="D227" s="164"/>
      <c r="AA227" s="344"/>
      <c r="AB227" s="345"/>
      <c r="AC227" s="345"/>
      <c r="AD227" s="346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Z227" s="274"/>
      <c r="BA227" s="274"/>
      <c r="BB227" s="274"/>
      <c r="BC227" s="274"/>
      <c r="BD227" s="274"/>
      <c r="BE227" s="274"/>
      <c r="BF227" s="274"/>
      <c r="BG227" s="274"/>
      <c r="BH227" s="274"/>
      <c r="BI227" s="274"/>
      <c r="BJ227" s="274"/>
      <c r="BK227" s="274"/>
      <c r="BL227" s="274"/>
      <c r="BM227" s="274"/>
      <c r="BN227" s="274"/>
      <c r="BQ227" s="274"/>
      <c r="BR227" s="274"/>
      <c r="BS227" s="274"/>
      <c r="BT227" s="274"/>
      <c r="BU227" s="274"/>
      <c r="BV227" s="274"/>
      <c r="BW227" s="274"/>
      <c r="CE227" s="274"/>
    </row>
    <row r="228" spans="1:83" ht="12.95" customHeight="1" x14ac:dyDescent="0.2">
      <c r="A228" s="169"/>
      <c r="B228" s="169"/>
      <c r="C228" s="164"/>
      <c r="D228" s="164"/>
      <c r="AA228" s="344"/>
      <c r="AB228" s="345"/>
      <c r="AC228" s="345"/>
      <c r="AD228" s="346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Z228" s="274"/>
      <c r="BA228" s="274"/>
      <c r="BB228" s="274"/>
      <c r="BC228" s="274"/>
      <c r="BD228" s="274"/>
      <c r="BE228" s="274"/>
      <c r="BF228" s="274"/>
      <c r="BG228" s="274"/>
      <c r="BH228" s="274"/>
      <c r="BI228" s="274"/>
      <c r="BJ228" s="274"/>
      <c r="BK228" s="274"/>
      <c r="BL228" s="274"/>
      <c r="BM228" s="274"/>
      <c r="BN228" s="274"/>
      <c r="BQ228" s="274"/>
      <c r="BR228" s="274"/>
      <c r="BS228" s="274"/>
      <c r="BT228" s="274"/>
      <c r="BU228" s="274"/>
      <c r="BV228" s="274"/>
      <c r="BW228" s="274"/>
      <c r="CE228" s="274"/>
    </row>
    <row r="229" spans="1:83" ht="12.95" customHeight="1" x14ac:dyDescent="0.2">
      <c r="A229" s="169"/>
      <c r="B229" s="169"/>
      <c r="C229" s="169"/>
      <c r="D229" s="169"/>
      <c r="AA229" s="344"/>
      <c r="AB229" s="345"/>
      <c r="AC229" s="345"/>
      <c r="AD229" s="346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Z229" s="274"/>
      <c r="BA229" s="274"/>
      <c r="BB229" s="274"/>
      <c r="BC229" s="274"/>
      <c r="BD229" s="274"/>
      <c r="BE229" s="274"/>
      <c r="BF229" s="274"/>
      <c r="BG229" s="274"/>
      <c r="BH229" s="274"/>
      <c r="BI229" s="274"/>
      <c r="BJ229" s="274"/>
      <c r="BK229" s="274"/>
      <c r="BL229" s="274"/>
      <c r="BM229" s="274"/>
      <c r="BN229" s="274"/>
      <c r="BQ229" s="274"/>
      <c r="BR229" s="274"/>
      <c r="BS229" s="274"/>
      <c r="BT229" s="274"/>
      <c r="BU229" s="274"/>
      <c r="BV229" s="274"/>
      <c r="BW229" s="274"/>
      <c r="CE229" s="274"/>
    </row>
    <row r="230" spans="1:83" ht="12.95" customHeight="1" x14ac:dyDescent="0.2">
      <c r="A230" s="169"/>
      <c r="B230" s="169"/>
      <c r="C230" s="169"/>
      <c r="D230" s="169"/>
      <c r="AA230" s="344"/>
      <c r="AB230" s="345"/>
      <c r="AC230" s="345"/>
      <c r="AD230" s="346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Z230" s="274"/>
      <c r="BA230" s="274"/>
      <c r="BB230" s="274"/>
      <c r="BC230" s="274"/>
      <c r="BD230" s="274"/>
      <c r="BE230" s="274"/>
      <c r="BF230" s="274"/>
      <c r="BG230" s="274"/>
      <c r="BH230" s="274"/>
      <c r="BI230" s="274"/>
      <c r="BJ230" s="274"/>
      <c r="BK230" s="274"/>
      <c r="BL230" s="274"/>
      <c r="BM230" s="274"/>
      <c r="BN230" s="274"/>
      <c r="BQ230" s="274"/>
      <c r="BR230" s="274"/>
      <c r="BS230" s="274"/>
      <c r="BT230" s="274"/>
      <c r="BU230" s="274"/>
      <c r="BV230" s="274"/>
      <c r="BW230" s="274"/>
      <c r="CE230" s="274"/>
    </row>
    <row r="231" spans="1:83" ht="12.95" customHeight="1" x14ac:dyDescent="0.2">
      <c r="A231" s="169"/>
      <c r="B231" s="169"/>
      <c r="C231" s="169"/>
      <c r="D231" s="169"/>
      <c r="AA231" s="344"/>
      <c r="AB231" s="345"/>
      <c r="AC231" s="345"/>
      <c r="AD231" s="346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Z231" s="274"/>
      <c r="BA231" s="274"/>
      <c r="BB231" s="274"/>
      <c r="BC231" s="274"/>
      <c r="BD231" s="274"/>
      <c r="BE231" s="274"/>
      <c r="BF231" s="274"/>
      <c r="BG231" s="274"/>
      <c r="BH231" s="274"/>
      <c r="BI231" s="274"/>
      <c r="BJ231" s="274"/>
      <c r="BK231" s="274"/>
      <c r="BL231" s="274"/>
      <c r="BM231" s="274"/>
      <c r="BN231" s="274"/>
      <c r="BQ231" s="274"/>
      <c r="BR231" s="274"/>
      <c r="BS231" s="274"/>
      <c r="BT231" s="274"/>
      <c r="BU231" s="274"/>
      <c r="BV231" s="274"/>
      <c r="BW231" s="274"/>
      <c r="CE231" s="274"/>
    </row>
    <row r="232" spans="1:83" ht="12.95" customHeight="1" x14ac:dyDescent="0.2">
      <c r="A232" s="169"/>
      <c r="B232" s="169"/>
      <c r="C232" s="169"/>
      <c r="D232" s="169"/>
      <c r="AA232" s="344"/>
      <c r="AB232" s="345"/>
      <c r="AC232" s="345"/>
      <c r="AD232" s="346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Z232" s="274"/>
      <c r="BA232" s="274"/>
      <c r="BB232" s="274"/>
      <c r="BC232" s="274"/>
      <c r="BD232" s="274"/>
      <c r="BE232" s="274"/>
      <c r="BF232" s="274"/>
      <c r="BG232" s="274"/>
      <c r="BH232" s="274"/>
      <c r="BI232" s="274"/>
      <c r="BJ232" s="274"/>
      <c r="BK232" s="274"/>
      <c r="BL232" s="274"/>
      <c r="BM232" s="274"/>
      <c r="BN232" s="274"/>
      <c r="BQ232" s="274"/>
      <c r="BR232" s="274"/>
      <c r="BS232" s="274"/>
      <c r="BT232" s="274"/>
      <c r="BU232" s="274"/>
      <c r="BV232" s="274"/>
      <c r="BW232" s="274"/>
      <c r="CE232" s="274"/>
    </row>
    <row r="233" spans="1:83" ht="12.95" customHeight="1" x14ac:dyDescent="0.2">
      <c r="A233" s="169"/>
      <c r="B233" s="169"/>
      <c r="C233" s="169"/>
      <c r="D233" s="169"/>
      <c r="AA233" s="344"/>
      <c r="AB233" s="345"/>
      <c r="AC233" s="345"/>
      <c r="AD233" s="346"/>
      <c r="AN233" s="274"/>
      <c r="AO233" s="274"/>
      <c r="AP233" s="274"/>
      <c r="AQ233" s="274"/>
      <c r="AR233" s="274"/>
      <c r="AS233" s="274"/>
      <c r="AT233" s="274"/>
      <c r="AU233" s="274"/>
      <c r="AV233" s="274"/>
      <c r="AW233" s="274"/>
      <c r="AX233" s="274"/>
      <c r="AY233" s="274"/>
      <c r="AZ233" s="274"/>
      <c r="BA233" s="274"/>
      <c r="BB233" s="274"/>
      <c r="BC233" s="274"/>
      <c r="BD233" s="274"/>
      <c r="BE233" s="274"/>
      <c r="BF233" s="274"/>
      <c r="BG233" s="274"/>
      <c r="BH233" s="274"/>
      <c r="BI233" s="274"/>
      <c r="BJ233" s="274"/>
      <c r="BK233" s="274"/>
      <c r="BL233" s="274"/>
      <c r="BM233" s="274"/>
      <c r="BN233" s="274"/>
      <c r="BP233" s="274"/>
      <c r="BQ233" s="274"/>
      <c r="BR233" s="274"/>
      <c r="BS233" s="274"/>
      <c r="BT233" s="274"/>
      <c r="BU233" s="274"/>
      <c r="BV233" s="274"/>
      <c r="BW233" s="274"/>
      <c r="CE233" s="274"/>
    </row>
    <row r="234" spans="1:83" ht="12.95" customHeight="1" x14ac:dyDescent="0.2">
      <c r="A234" s="169"/>
      <c r="B234" s="169"/>
      <c r="C234" s="169"/>
      <c r="D234" s="169"/>
      <c r="AA234" s="344"/>
      <c r="AB234" s="345"/>
      <c r="AC234" s="345"/>
      <c r="AD234" s="346"/>
      <c r="AN234" s="274"/>
      <c r="AO234" s="274"/>
      <c r="AP234" s="274"/>
      <c r="AQ234" s="274"/>
      <c r="AR234" s="274"/>
      <c r="AS234" s="274"/>
      <c r="AT234" s="274"/>
      <c r="AU234" s="274"/>
      <c r="AV234" s="274"/>
      <c r="AW234" s="274"/>
      <c r="AX234" s="274"/>
      <c r="AY234" s="274"/>
      <c r="AZ234" s="274"/>
      <c r="BA234" s="274"/>
      <c r="BB234" s="274"/>
      <c r="BC234" s="274"/>
      <c r="BD234" s="274"/>
      <c r="BE234" s="274"/>
      <c r="BF234" s="274"/>
      <c r="BG234" s="274"/>
      <c r="BH234" s="274"/>
      <c r="BI234" s="274"/>
      <c r="BJ234" s="274"/>
      <c r="BK234" s="274"/>
      <c r="BL234" s="274"/>
      <c r="BM234" s="274"/>
      <c r="BN234" s="274"/>
      <c r="BP234" s="274"/>
      <c r="BQ234" s="274"/>
      <c r="BR234" s="274"/>
      <c r="BS234" s="274"/>
      <c r="BT234" s="274"/>
      <c r="BU234" s="274"/>
      <c r="BV234" s="274"/>
      <c r="BW234" s="274"/>
      <c r="CE234" s="274"/>
    </row>
    <row r="235" spans="1:83" ht="12.95" customHeight="1" x14ac:dyDescent="0.2">
      <c r="A235" s="169"/>
      <c r="B235" s="169"/>
      <c r="C235" s="169"/>
      <c r="D235" s="169"/>
      <c r="AA235" s="344"/>
      <c r="AB235" s="345"/>
      <c r="AC235" s="345"/>
      <c r="AD235" s="346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74"/>
      <c r="BD235" s="274"/>
      <c r="BE235" s="274"/>
      <c r="BF235" s="274"/>
      <c r="BG235" s="274"/>
      <c r="BH235" s="274"/>
      <c r="BI235" s="274"/>
      <c r="BJ235" s="274"/>
      <c r="BK235" s="274"/>
      <c r="BL235" s="274"/>
      <c r="BM235" s="274"/>
      <c r="BN235" s="274"/>
      <c r="BP235" s="274"/>
      <c r="BQ235" s="274"/>
      <c r="BR235" s="274"/>
      <c r="BS235" s="274"/>
      <c r="BT235" s="274"/>
      <c r="BU235" s="274"/>
      <c r="BV235" s="274"/>
      <c r="BW235" s="274"/>
      <c r="CE235" s="274"/>
    </row>
    <row r="236" spans="1:83" ht="12.95" customHeight="1" x14ac:dyDescent="0.2">
      <c r="A236" s="169"/>
      <c r="B236" s="169"/>
      <c r="C236" s="169"/>
      <c r="D236" s="169"/>
      <c r="AA236" s="344"/>
      <c r="AB236" s="345"/>
      <c r="AC236" s="345"/>
      <c r="AD236" s="346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74"/>
      <c r="BD236" s="274"/>
      <c r="BE236" s="274"/>
      <c r="BF236" s="274"/>
      <c r="BG236" s="274"/>
      <c r="BH236" s="274"/>
      <c r="BI236" s="274"/>
      <c r="BJ236" s="274"/>
      <c r="BK236" s="274"/>
      <c r="BL236" s="274"/>
      <c r="BM236" s="274"/>
      <c r="BN236" s="274"/>
      <c r="BP236" s="274"/>
      <c r="BQ236" s="274"/>
      <c r="BR236" s="274"/>
      <c r="BS236" s="274"/>
      <c r="BT236" s="274"/>
      <c r="BU236" s="274"/>
      <c r="BV236" s="274"/>
      <c r="BW236" s="274"/>
      <c r="CE236" s="274"/>
    </row>
    <row r="237" spans="1:83" ht="12.95" customHeight="1" x14ac:dyDescent="0.2">
      <c r="A237" s="169"/>
      <c r="B237" s="169"/>
      <c r="C237" s="169"/>
      <c r="D237" s="169"/>
      <c r="AA237" s="344"/>
      <c r="AB237" s="345"/>
      <c r="AC237" s="345"/>
      <c r="AD237" s="346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74"/>
      <c r="BD237" s="274"/>
      <c r="BE237" s="274"/>
      <c r="BF237" s="274"/>
      <c r="BG237" s="274"/>
      <c r="BH237" s="274"/>
      <c r="BI237" s="274"/>
      <c r="BJ237" s="274"/>
      <c r="BK237" s="274"/>
      <c r="BL237" s="274"/>
      <c r="BM237" s="274"/>
      <c r="BN237" s="274"/>
      <c r="BP237" s="274"/>
      <c r="BQ237" s="274"/>
      <c r="BR237" s="274"/>
      <c r="BS237" s="274"/>
      <c r="BT237" s="274"/>
      <c r="BU237" s="274"/>
      <c r="BV237" s="274"/>
      <c r="BW237" s="274"/>
      <c r="CE237" s="274"/>
    </row>
    <row r="238" spans="1:83" ht="12.95" customHeight="1" x14ac:dyDescent="0.2">
      <c r="A238" s="169"/>
      <c r="B238" s="169"/>
      <c r="C238" s="169"/>
      <c r="D238" s="169"/>
      <c r="AA238" s="344"/>
      <c r="AB238" s="345"/>
      <c r="AC238" s="345"/>
      <c r="AD238" s="346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74"/>
      <c r="BG238" s="274"/>
      <c r="BH238" s="274"/>
      <c r="BI238" s="274"/>
      <c r="BJ238" s="274"/>
      <c r="BK238" s="274"/>
      <c r="BL238" s="274"/>
      <c r="BM238" s="274"/>
      <c r="BN238" s="274"/>
      <c r="BP238" s="274"/>
      <c r="BQ238" s="274"/>
      <c r="BR238" s="274"/>
      <c r="BS238" s="274"/>
      <c r="BT238" s="274"/>
      <c r="BU238" s="274"/>
      <c r="BV238" s="274"/>
      <c r="BW238" s="274"/>
      <c r="CE238" s="274"/>
    </row>
    <row r="239" spans="1:83" ht="12.95" customHeight="1" x14ac:dyDescent="0.2">
      <c r="A239" s="169"/>
      <c r="B239" s="169"/>
      <c r="C239" s="169"/>
      <c r="D239" s="169"/>
      <c r="AA239" s="344"/>
      <c r="AB239" s="345"/>
      <c r="AC239" s="345"/>
      <c r="AD239" s="346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74"/>
      <c r="BG239" s="274"/>
      <c r="BH239" s="274"/>
      <c r="BI239" s="274"/>
      <c r="BJ239" s="274"/>
      <c r="BK239" s="274"/>
      <c r="BL239" s="274"/>
      <c r="BM239" s="274"/>
      <c r="BN239" s="274"/>
      <c r="BP239" s="274"/>
      <c r="BQ239" s="274"/>
      <c r="BR239" s="274"/>
      <c r="BS239" s="274"/>
      <c r="BT239" s="274"/>
      <c r="BU239" s="274"/>
      <c r="BV239" s="274"/>
      <c r="BW239" s="274"/>
      <c r="CE239" s="274"/>
    </row>
    <row r="240" spans="1:83" ht="12.95" customHeight="1" x14ac:dyDescent="0.2">
      <c r="A240" s="169"/>
      <c r="B240" s="169"/>
      <c r="C240" s="169"/>
      <c r="D240" s="169"/>
      <c r="AA240" s="344"/>
      <c r="AB240" s="345"/>
      <c r="AC240" s="345"/>
      <c r="AD240" s="346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74"/>
      <c r="BG240" s="274"/>
      <c r="BH240" s="274"/>
      <c r="BI240" s="274"/>
      <c r="BJ240" s="274"/>
      <c r="BK240" s="274"/>
      <c r="BL240" s="274"/>
      <c r="BM240" s="274"/>
      <c r="BN240" s="274"/>
      <c r="BP240" s="274"/>
      <c r="BQ240" s="274"/>
      <c r="BR240" s="274"/>
      <c r="BS240" s="274"/>
      <c r="BT240" s="274"/>
      <c r="BU240" s="274"/>
      <c r="BV240" s="274"/>
      <c r="BW240" s="274"/>
      <c r="CE240" s="274"/>
    </row>
    <row r="241" spans="1:83" ht="12.95" customHeight="1" x14ac:dyDescent="0.2">
      <c r="A241" s="169"/>
      <c r="B241" s="169"/>
      <c r="C241" s="169"/>
      <c r="D241" s="169"/>
      <c r="AA241" s="344"/>
      <c r="AB241" s="345"/>
      <c r="AC241" s="345"/>
      <c r="AD241" s="346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74"/>
      <c r="BG241" s="274"/>
      <c r="BH241" s="274"/>
      <c r="BI241" s="274"/>
      <c r="BJ241" s="274"/>
      <c r="BK241" s="274"/>
      <c r="BL241" s="274"/>
      <c r="BM241" s="274"/>
      <c r="BN241" s="274"/>
      <c r="BP241" s="274"/>
      <c r="BQ241" s="274"/>
      <c r="BR241" s="274"/>
      <c r="BS241" s="274"/>
      <c r="BT241" s="274"/>
      <c r="BU241" s="274"/>
      <c r="BV241" s="274"/>
      <c r="BW241" s="274"/>
      <c r="CE241" s="274"/>
    </row>
    <row r="242" spans="1:83" ht="12.95" customHeight="1" x14ac:dyDescent="0.2">
      <c r="A242" s="169"/>
      <c r="B242" s="169"/>
      <c r="C242" s="169"/>
      <c r="D242" s="169"/>
      <c r="AA242" s="344"/>
      <c r="AB242" s="345"/>
      <c r="AC242" s="345"/>
      <c r="AD242" s="346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74"/>
      <c r="BG242" s="274"/>
      <c r="BH242" s="274"/>
      <c r="BI242" s="274"/>
      <c r="BJ242" s="274"/>
      <c r="BK242" s="274"/>
      <c r="BL242" s="274"/>
      <c r="BM242" s="274"/>
      <c r="BN242" s="274"/>
      <c r="BP242" s="274"/>
      <c r="BQ242" s="274"/>
      <c r="BR242" s="274"/>
      <c r="BS242" s="274"/>
      <c r="BT242" s="274"/>
      <c r="BU242" s="274"/>
      <c r="BV242" s="274"/>
      <c r="BW242" s="274"/>
      <c r="CE242" s="274"/>
    </row>
    <row r="243" spans="1:83" ht="12.95" customHeight="1" x14ac:dyDescent="0.2">
      <c r="A243" s="169"/>
      <c r="B243" s="169"/>
      <c r="C243" s="169"/>
      <c r="D243" s="169"/>
      <c r="AA243" s="344"/>
      <c r="AB243" s="345"/>
      <c r="AC243" s="345"/>
      <c r="AD243" s="346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74"/>
      <c r="BG243" s="274"/>
      <c r="BH243" s="274"/>
      <c r="BI243" s="274"/>
      <c r="BJ243" s="274"/>
      <c r="BK243" s="274"/>
      <c r="BL243" s="274"/>
      <c r="BM243" s="274"/>
      <c r="BN243" s="274"/>
      <c r="BP243" s="274"/>
      <c r="BQ243" s="274"/>
      <c r="BR243" s="274"/>
      <c r="BS243" s="274"/>
      <c r="BT243" s="274"/>
      <c r="BU243" s="274"/>
      <c r="BV243" s="274"/>
      <c r="BW243" s="274"/>
      <c r="CE243" s="274"/>
    </row>
    <row r="244" spans="1:83" ht="12.95" customHeight="1" x14ac:dyDescent="0.2">
      <c r="A244" s="169"/>
      <c r="B244" s="169"/>
      <c r="C244" s="169"/>
      <c r="D244" s="169"/>
      <c r="AA244" s="344"/>
      <c r="AB244" s="345"/>
      <c r="AC244" s="345"/>
      <c r="AD244" s="346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74"/>
      <c r="BG244" s="274"/>
      <c r="BH244" s="274"/>
      <c r="BI244" s="274"/>
      <c r="BJ244" s="274"/>
      <c r="BK244" s="274"/>
      <c r="BL244" s="274"/>
      <c r="BM244" s="274"/>
      <c r="BN244" s="274"/>
      <c r="BP244" s="274"/>
      <c r="BQ244" s="274"/>
      <c r="BR244" s="274"/>
      <c r="BS244" s="274"/>
      <c r="BT244" s="274"/>
      <c r="BU244" s="274"/>
      <c r="BV244" s="274"/>
      <c r="BW244" s="274"/>
      <c r="CE244" s="274"/>
    </row>
    <row r="245" spans="1:83" ht="12.95" customHeight="1" x14ac:dyDescent="0.2">
      <c r="A245" s="169"/>
      <c r="B245" s="169"/>
      <c r="C245" s="169"/>
      <c r="D245" s="169"/>
      <c r="AA245" s="344"/>
      <c r="AB245" s="345"/>
      <c r="AC245" s="345"/>
      <c r="AD245" s="346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74"/>
      <c r="BG245" s="274"/>
      <c r="BH245" s="274"/>
      <c r="BI245" s="274"/>
      <c r="BJ245" s="274"/>
      <c r="BK245" s="274"/>
      <c r="BL245" s="274"/>
      <c r="BM245" s="274"/>
      <c r="BN245" s="274"/>
      <c r="BP245" s="274"/>
      <c r="BQ245" s="274"/>
      <c r="BR245" s="274"/>
      <c r="BS245" s="274"/>
      <c r="BT245" s="274"/>
      <c r="BU245" s="274"/>
      <c r="BV245" s="274"/>
      <c r="BW245" s="274"/>
      <c r="CE245" s="274"/>
    </row>
    <row r="246" spans="1:83" ht="12.95" customHeight="1" x14ac:dyDescent="0.2">
      <c r="A246" s="169"/>
      <c r="B246" s="169"/>
      <c r="C246" s="169"/>
      <c r="D246" s="169"/>
      <c r="AA246" s="344"/>
      <c r="AB246" s="345"/>
      <c r="AC246" s="345"/>
      <c r="AD246" s="346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74"/>
      <c r="BG246" s="274"/>
      <c r="BH246" s="274"/>
      <c r="BI246" s="274"/>
      <c r="BJ246" s="274"/>
      <c r="BK246" s="274"/>
      <c r="BL246" s="274"/>
      <c r="BM246" s="274"/>
      <c r="BN246" s="274"/>
      <c r="BP246" s="274"/>
      <c r="BQ246" s="274"/>
      <c r="BR246" s="274"/>
      <c r="BS246" s="274"/>
      <c r="BT246" s="274"/>
      <c r="BU246" s="274"/>
      <c r="BV246" s="274"/>
      <c r="BW246" s="274"/>
      <c r="CE246" s="274"/>
    </row>
    <row r="247" spans="1:83" ht="12.95" customHeight="1" x14ac:dyDescent="0.2">
      <c r="A247" s="169"/>
      <c r="B247" s="169"/>
      <c r="C247" s="169"/>
      <c r="D247" s="169"/>
      <c r="AA247" s="344"/>
      <c r="AB247" s="345"/>
      <c r="AC247" s="345"/>
      <c r="AD247" s="346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74"/>
      <c r="BG247" s="274"/>
      <c r="BH247" s="274"/>
      <c r="BI247" s="274"/>
      <c r="BJ247" s="274"/>
      <c r="BK247" s="274"/>
      <c r="BL247" s="274"/>
      <c r="BM247" s="274"/>
      <c r="BN247" s="274"/>
      <c r="BP247" s="274"/>
      <c r="BQ247" s="274"/>
      <c r="BR247" s="274"/>
      <c r="BS247" s="274"/>
      <c r="BT247" s="274"/>
      <c r="BU247" s="274"/>
      <c r="BV247" s="274"/>
      <c r="BW247" s="274"/>
      <c r="CE247" s="274"/>
    </row>
    <row r="248" spans="1:83" ht="12.95" customHeight="1" x14ac:dyDescent="0.2">
      <c r="A248" s="169"/>
      <c r="B248" s="169"/>
      <c r="C248" s="169"/>
      <c r="D248" s="169"/>
      <c r="AA248" s="344"/>
      <c r="AB248" s="345"/>
      <c r="AC248" s="345"/>
      <c r="AD248" s="346"/>
      <c r="AN248" s="274"/>
      <c r="AO248" s="274"/>
      <c r="AP248" s="274"/>
      <c r="AQ248" s="274"/>
      <c r="AR248" s="274"/>
      <c r="AS248" s="274"/>
      <c r="AT248" s="274"/>
      <c r="AU248" s="274"/>
      <c r="AV248" s="274"/>
      <c r="AW248" s="274"/>
      <c r="AX248" s="274"/>
      <c r="AY248" s="274"/>
      <c r="AZ248" s="274"/>
      <c r="BA248" s="274"/>
      <c r="BB248" s="274"/>
      <c r="BC248" s="274"/>
      <c r="BD248" s="274"/>
      <c r="BE248" s="274"/>
      <c r="BF248" s="274"/>
      <c r="BG248" s="274"/>
      <c r="BH248" s="274"/>
      <c r="BI248" s="274"/>
      <c r="BJ248" s="274"/>
      <c r="BK248" s="274"/>
      <c r="BL248" s="274"/>
      <c r="BM248" s="274"/>
      <c r="BN248" s="274"/>
      <c r="BP248" s="274"/>
      <c r="BQ248" s="274"/>
      <c r="BR248" s="274"/>
      <c r="BS248" s="274"/>
      <c r="BT248" s="274"/>
      <c r="BU248" s="274"/>
      <c r="BV248" s="274"/>
      <c r="BW248" s="274"/>
      <c r="CE248" s="274"/>
    </row>
    <row r="249" spans="1:83" ht="12.95" customHeight="1" x14ac:dyDescent="0.2">
      <c r="A249" s="169"/>
      <c r="B249" s="169"/>
      <c r="C249" s="169"/>
      <c r="D249" s="169"/>
      <c r="AA249" s="344"/>
      <c r="AB249" s="345"/>
      <c r="AC249" s="345"/>
      <c r="AD249" s="346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74"/>
      <c r="BG249" s="274"/>
      <c r="BH249" s="274"/>
      <c r="BI249" s="274"/>
      <c r="BJ249" s="274"/>
      <c r="BK249" s="274"/>
      <c r="BL249" s="274"/>
      <c r="BM249" s="274"/>
      <c r="BN249" s="274"/>
      <c r="BP249" s="274"/>
      <c r="BQ249" s="274"/>
      <c r="BR249" s="274"/>
      <c r="BS249" s="274"/>
      <c r="BT249" s="274"/>
      <c r="BU249" s="274"/>
      <c r="BV249" s="274"/>
      <c r="BW249" s="274"/>
      <c r="CE249" s="274"/>
    </row>
    <row r="250" spans="1:83" ht="12.95" customHeight="1" x14ac:dyDescent="0.2">
      <c r="A250" s="169"/>
      <c r="B250" s="169"/>
      <c r="C250" s="169"/>
      <c r="D250" s="169"/>
      <c r="AA250" s="344"/>
      <c r="AB250" s="345"/>
      <c r="AC250" s="345"/>
      <c r="AD250" s="346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74"/>
      <c r="BG250" s="274"/>
      <c r="BH250" s="274"/>
      <c r="BI250" s="274"/>
      <c r="BJ250" s="274"/>
      <c r="BK250" s="274"/>
      <c r="BL250" s="274"/>
      <c r="BM250" s="274"/>
      <c r="BN250" s="274"/>
      <c r="BP250" s="274"/>
      <c r="BQ250" s="274"/>
      <c r="BR250" s="274"/>
      <c r="BS250" s="274"/>
      <c r="BT250" s="274"/>
      <c r="BU250" s="274"/>
      <c r="BV250" s="274"/>
      <c r="BW250" s="274"/>
      <c r="CE250" s="274"/>
    </row>
    <row r="251" spans="1:83" ht="12.95" customHeight="1" x14ac:dyDescent="0.2">
      <c r="A251" s="169"/>
      <c r="B251" s="169"/>
      <c r="C251" s="169"/>
      <c r="D251" s="169"/>
      <c r="AA251" s="344"/>
      <c r="AB251" s="345"/>
      <c r="AC251" s="345"/>
      <c r="AD251" s="346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74"/>
      <c r="BG251" s="274"/>
      <c r="BH251" s="274"/>
      <c r="BI251" s="274"/>
      <c r="BJ251" s="274"/>
      <c r="BK251" s="274"/>
      <c r="BL251" s="274"/>
      <c r="BM251" s="274"/>
      <c r="BN251" s="274"/>
      <c r="BP251" s="274"/>
      <c r="BQ251" s="274"/>
      <c r="BR251" s="274"/>
      <c r="BS251" s="274"/>
      <c r="BT251" s="274"/>
      <c r="BU251" s="274"/>
      <c r="BV251" s="274"/>
      <c r="BW251" s="274"/>
      <c r="CE251" s="274"/>
    </row>
    <row r="252" spans="1:83" ht="12.95" customHeight="1" x14ac:dyDescent="0.2">
      <c r="A252" s="169"/>
      <c r="B252" s="169"/>
      <c r="C252" s="169"/>
      <c r="D252" s="169"/>
      <c r="AA252" s="344"/>
      <c r="AB252" s="345"/>
      <c r="AC252" s="345"/>
      <c r="AD252" s="346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74"/>
      <c r="BG252" s="274"/>
      <c r="BH252" s="274"/>
      <c r="BI252" s="274"/>
      <c r="BJ252" s="274"/>
      <c r="BK252" s="274"/>
      <c r="BL252" s="274"/>
      <c r="BM252" s="274"/>
      <c r="BN252" s="274"/>
      <c r="BP252" s="274"/>
      <c r="BQ252" s="274"/>
      <c r="BR252" s="274"/>
      <c r="BS252" s="274"/>
      <c r="BT252" s="274"/>
      <c r="BU252" s="274"/>
      <c r="BV252" s="274"/>
      <c r="BW252" s="274"/>
      <c r="CE252" s="274"/>
    </row>
    <row r="253" spans="1:83" ht="12.95" customHeight="1" x14ac:dyDescent="0.2">
      <c r="A253" s="169"/>
      <c r="B253" s="169"/>
      <c r="C253" s="169"/>
      <c r="D253" s="169"/>
      <c r="AA253" s="344"/>
      <c r="AB253" s="345"/>
      <c r="AC253" s="345"/>
      <c r="AD253" s="346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74"/>
      <c r="BG253" s="274"/>
      <c r="BH253" s="274"/>
      <c r="BI253" s="274"/>
      <c r="BJ253" s="274"/>
      <c r="BK253" s="274"/>
      <c r="BL253" s="274"/>
      <c r="BM253" s="274"/>
      <c r="BN253" s="274"/>
      <c r="BP253" s="274"/>
      <c r="BQ253" s="274"/>
      <c r="BR253" s="274"/>
      <c r="BS253" s="274"/>
      <c r="BT253" s="274"/>
      <c r="BU253" s="274"/>
      <c r="BV253" s="274"/>
      <c r="BW253" s="274"/>
      <c r="CE253" s="274"/>
    </row>
    <row r="254" spans="1:83" ht="12.95" customHeight="1" x14ac:dyDescent="0.2">
      <c r="A254" s="169"/>
      <c r="B254" s="169"/>
      <c r="C254" s="169"/>
      <c r="D254" s="169"/>
      <c r="AA254" s="344"/>
      <c r="AB254" s="345"/>
      <c r="AC254" s="345"/>
      <c r="AD254" s="346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74"/>
      <c r="BG254" s="274"/>
      <c r="BH254" s="274"/>
      <c r="BI254" s="274"/>
      <c r="BJ254" s="274"/>
      <c r="BK254" s="274"/>
      <c r="BL254" s="274"/>
      <c r="BM254" s="274"/>
      <c r="BN254" s="274"/>
      <c r="BP254" s="274"/>
      <c r="BQ254" s="274"/>
      <c r="BR254" s="274"/>
      <c r="BS254" s="274"/>
      <c r="BT254" s="274"/>
      <c r="BU254" s="274"/>
      <c r="BV254" s="274"/>
      <c r="BW254" s="274"/>
      <c r="CE254" s="274"/>
    </row>
    <row r="255" spans="1:83" ht="12.95" customHeight="1" x14ac:dyDescent="0.2">
      <c r="A255" s="169"/>
      <c r="B255" s="169"/>
      <c r="C255" s="169"/>
      <c r="D255" s="169"/>
      <c r="AA255" s="344"/>
      <c r="AB255" s="345"/>
      <c r="AC255" s="345"/>
      <c r="AD255" s="346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74"/>
      <c r="BG255" s="274"/>
      <c r="BH255" s="274"/>
      <c r="BI255" s="274"/>
      <c r="BJ255" s="274"/>
      <c r="BK255" s="274"/>
      <c r="BL255" s="274"/>
      <c r="BM255" s="274"/>
      <c r="BN255" s="274"/>
      <c r="BP255" s="274"/>
      <c r="BQ255" s="274"/>
      <c r="BR255" s="274"/>
      <c r="BS255" s="274"/>
      <c r="BT255" s="274"/>
      <c r="BU255" s="274"/>
      <c r="BV255" s="274"/>
      <c r="BW255" s="274"/>
      <c r="CE255" s="274"/>
    </row>
    <row r="256" spans="1:83" ht="12.95" customHeight="1" x14ac:dyDescent="0.2">
      <c r="A256" s="169"/>
      <c r="B256" s="169"/>
      <c r="C256" s="169"/>
      <c r="D256" s="169"/>
      <c r="AA256" s="344"/>
      <c r="AB256" s="345"/>
      <c r="AC256" s="345"/>
      <c r="AD256" s="346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74"/>
      <c r="BG256" s="274"/>
      <c r="BH256" s="274"/>
      <c r="BI256" s="274"/>
      <c r="BJ256" s="274"/>
      <c r="BK256" s="274"/>
      <c r="BL256" s="274"/>
      <c r="BM256" s="274"/>
      <c r="BN256" s="274"/>
      <c r="BP256" s="274"/>
      <c r="BQ256" s="274"/>
      <c r="BR256" s="274"/>
      <c r="BS256" s="274"/>
      <c r="BT256" s="274"/>
      <c r="BU256" s="274"/>
      <c r="BV256" s="274"/>
      <c r="BW256" s="274"/>
      <c r="CE256" s="274"/>
    </row>
    <row r="257" spans="1:83" ht="12.95" customHeight="1" x14ac:dyDescent="0.2">
      <c r="A257" s="169"/>
      <c r="B257" s="169"/>
      <c r="C257" s="169"/>
      <c r="D257" s="169"/>
      <c r="AA257" s="344"/>
      <c r="AB257" s="345"/>
      <c r="AC257" s="345"/>
      <c r="AD257" s="346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74"/>
      <c r="BG257" s="274"/>
      <c r="BH257" s="274"/>
      <c r="BI257" s="274"/>
      <c r="BJ257" s="274"/>
      <c r="BK257" s="274"/>
      <c r="BL257" s="274"/>
      <c r="BM257" s="274"/>
      <c r="BN257" s="274"/>
      <c r="BP257" s="274"/>
      <c r="BQ257" s="274"/>
      <c r="BR257" s="274"/>
      <c r="BS257" s="274"/>
      <c r="BT257" s="274"/>
      <c r="BU257" s="274"/>
      <c r="BV257" s="274"/>
      <c r="BW257" s="274"/>
      <c r="CE257" s="274"/>
    </row>
    <row r="258" spans="1:83" ht="12.95" customHeight="1" x14ac:dyDescent="0.2">
      <c r="A258" s="169"/>
      <c r="B258" s="169"/>
      <c r="C258" s="169"/>
      <c r="D258" s="169"/>
      <c r="AA258" s="344"/>
      <c r="AB258" s="345"/>
      <c r="AC258" s="345"/>
      <c r="AD258" s="346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74"/>
      <c r="BG258" s="274"/>
      <c r="BH258" s="274"/>
      <c r="BI258" s="274"/>
      <c r="BJ258" s="274"/>
      <c r="BK258" s="274"/>
      <c r="BL258" s="274"/>
      <c r="BM258" s="274"/>
      <c r="BN258" s="274"/>
      <c r="BP258" s="274"/>
      <c r="BQ258" s="274"/>
      <c r="BR258" s="274"/>
      <c r="BS258" s="274"/>
      <c r="BT258" s="274"/>
      <c r="BU258" s="274"/>
      <c r="BV258" s="274"/>
      <c r="BW258" s="274"/>
      <c r="CE258" s="274"/>
    </row>
    <row r="259" spans="1:83" ht="12.95" customHeight="1" x14ac:dyDescent="0.2">
      <c r="A259" s="169"/>
      <c r="B259" s="169"/>
      <c r="C259" s="169"/>
      <c r="D259" s="169"/>
      <c r="AA259" s="344"/>
      <c r="AB259" s="345"/>
      <c r="AC259" s="345"/>
      <c r="AD259" s="346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74"/>
      <c r="BG259" s="274"/>
      <c r="BH259" s="274"/>
      <c r="BI259" s="274"/>
      <c r="BJ259" s="274"/>
      <c r="BK259" s="274"/>
      <c r="BL259" s="274"/>
      <c r="BM259" s="274"/>
      <c r="BN259" s="274"/>
      <c r="BP259" s="274"/>
      <c r="BQ259" s="274"/>
      <c r="BR259" s="274"/>
      <c r="BS259" s="274"/>
      <c r="BT259" s="274"/>
      <c r="BU259" s="274"/>
      <c r="BV259" s="274"/>
      <c r="BW259" s="274"/>
      <c r="CE259" s="274"/>
    </row>
    <row r="260" spans="1:83" ht="12.95" customHeight="1" x14ac:dyDescent="0.2">
      <c r="A260" s="169"/>
      <c r="B260" s="169"/>
      <c r="C260" s="169"/>
      <c r="D260" s="169"/>
      <c r="AA260" s="344"/>
      <c r="AB260" s="345"/>
      <c r="AC260" s="345"/>
      <c r="AD260" s="346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74"/>
      <c r="BG260" s="274"/>
      <c r="BH260" s="274"/>
      <c r="BI260" s="274"/>
      <c r="BJ260" s="274"/>
      <c r="BK260" s="274"/>
      <c r="BL260" s="274"/>
      <c r="BM260" s="274"/>
      <c r="BN260" s="274"/>
      <c r="BP260" s="274"/>
      <c r="BQ260" s="274"/>
      <c r="BR260" s="274"/>
      <c r="BS260" s="274"/>
      <c r="BT260" s="274"/>
      <c r="BU260" s="274"/>
      <c r="BV260" s="274"/>
      <c r="BW260" s="274"/>
      <c r="CE260" s="274"/>
    </row>
    <row r="261" spans="1:83" ht="12.95" customHeight="1" x14ac:dyDescent="0.2">
      <c r="A261" s="169"/>
      <c r="B261" s="169"/>
      <c r="C261" s="169"/>
      <c r="D261" s="169"/>
      <c r="AA261" s="344"/>
      <c r="AB261" s="345"/>
      <c r="AC261" s="345"/>
      <c r="AD261" s="346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74"/>
      <c r="BG261" s="274"/>
      <c r="BH261" s="274"/>
      <c r="BI261" s="274"/>
      <c r="BJ261" s="274"/>
      <c r="BK261" s="274"/>
      <c r="BL261" s="274"/>
      <c r="BM261" s="274"/>
      <c r="BN261" s="274"/>
      <c r="BP261" s="274"/>
      <c r="BQ261" s="274"/>
      <c r="BR261" s="274"/>
      <c r="BS261" s="274"/>
      <c r="BT261" s="274"/>
      <c r="BU261" s="274"/>
      <c r="BV261" s="274"/>
      <c r="BW261" s="274"/>
      <c r="CE261" s="274"/>
    </row>
    <row r="262" spans="1:83" ht="12.95" customHeight="1" x14ac:dyDescent="0.2">
      <c r="A262" s="169"/>
      <c r="B262" s="169"/>
      <c r="C262" s="169"/>
      <c r="D262" s="169"/>
      <c r="AA262" s="344"/>
      <c r="AB262" s="345"/>
      <c r="AC262" s="345"/>
      <c r="AD262" s="346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74"/>
      <c r="BG262" s="274"/>
      <c r="BH262" s="274"/>
      <c r="BI262" s="274"/>
      <c r="BJ262" s="274"/>
      <c r="BK262" s="274"/>
      <c r="BL262" s="274"/>
      <c r="BM262" s="274"/>
      <c r="BN262" s="274"/>
      <c r="BP262" s="274"/>
      <c r="BQ262" s="274"/>
      <c r="BR262" s="274"/>
      <c r="BS262" s="274"/>
      <c r="BT262" s="274"/>
      <c r="BU262" s="274"/>
      <c r="BV262" s="274"/>
      <c r="BW262" s="274"/>
      <c r="CE262" s="274"/>
    </row>
    <row r="263" spans="1:83" ht="12.95" customHeight="1" x14ac:dyDescent="0.2">
      <c r="A263" s="169"/>
      <c r="B263" s="169"/>
      <c r="C263" s="169"/>
      <c r="D263" s="169"/>
      <c r="AA263" s="344"/>
      <c r="AB263" s="345"/>
      <c r="AC263" s="345"/>
      <c r="AD263" s="346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74"/>
      <c r="BG263" s="274"/>
      <c r="BH263" s="274"/>
      <c r="BI263" s="274"/>
      <c r="BJ263" s="274"/>
      <c r="BK263" s="274"/>
      <c r="BL263" s="274"/>
      <c r="BM263" s="274"/>
      <c r="BN263" s="274"/>
      <c r="BP263" s="274"/>
      <c r="BQ263" s="274"/>
      <c r="BR263" s="274"/>
      <c r="BS263" s="274"/>
      <c r="BT263" s="274"/>
      <c r="BU263" s="274"/>
      <c r="BV263" s="274"/>
      <c r="BW263" s="274"/>
      <c r="CE263" s="274"/>
    </row>
    <row r="264" spans="1:83" ht="12.95" customHeight="1" x14ac:dyDescent="0.2">
      <c r="A264" s="169"/>
      <c r="B264" s="169"/>
      <c r="C264" s="169"/>
      <c r="D264" s="169"/>
      <c r="AA264" s="344"/>
      <c r="AB264" s="345"/>
      <c r="AC264" s="345"/>
      <c r="AD264" s="346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74"/>
      <c r="BG264" s="274"/>
      <c r="BH264" s="274"/>
      <c r="BI264" s="274"/>
      <c r="BJ264" s="274"/>
      <c r="BK264" s="274"/>
      <c r="BL264" s="274"/>
      <c r="BM264" s="274"/>
      <c r="BN264" s="274"/>
      <c r="BP264" s="274"/>
      <c r="BQ264" s="274"/>
      <c r="BR264" s="274"/>
      <c r="BS264" s="274"/>
      <c r="BT264" s="274"/>
      <c r="BU264" s="274"/>
      <c r="BV264" s="274"/>
      <c r="BW264" s="274"/>
      <c r="CE264" s="274"/>
    </row>
    <row r="265" spans="1:83" ht="12.95" customHeight="1" x14ac:dyDescent="0.2">
      <c r="A265" s="169"/>
      <c r="B265" s="169"/>
      <c r="C265" s="169"/>
      <c r="D265" s="169"/>
      <c r="AA265" s="344"/>
      <c r="AB265" s="345"/>
      <c r="AC265" s="345"/>
      <c r="AD265" s="346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74"/>
      <c r="BG265" s="274"/>
      <c r="BH265" s="274"/>
      <c r="BI265" s="274"/>
      <c r="BJ265" s="274"/>
      <c r="BK265" s="274"/>
      <c r="BL265" s="274"/>
      <c r="BM265" s="274"/>
      <c r="BN265" s="274"/>
      <c r="BP265" s="274"/>
      <c r="BQ265" s="274"/>
      <c r="BR265" s="274"/>
      <c r="BS265" s="274"/>
      <c r="BT265" s="274"/>
      <c r="BU265" s="274"/>
      <c r="BV265" s="274"/>
      <c r="BW265" s="274"/>
      <c r="CE265" s="274"/>
    </row>
    <row r="266" spans="1:83" ht="12.95" customHeight="1" x14ac:dyDescent="0.2">
      <c r="A266" s="169"/>
      <c r="B266" s="169"/>
      <c r="C266" s="169"/>
      <c r="D266" s="169"/>
      <c r="AA266" s="344"/>
      <c r="AB266" s="345"/>
      <c r="AC266" s="345"/>
      <c r="AD266" s="346"/>
      <c r="AN266" s="274"/>
      <c r="AO266" s="274"/>
      <c r="AP266" s="274"/>
      <c r="AQ266" s="274"/>
      <c r="AR266" s="274"/>
      <c r="AS266" s="274"/>
      <c r="AT266" s="274"/>
      <c r="AU266" s="274"/>
      <c r="AV266" s="274"/>
      <c r="AW266" s="274"/>
      <c r="AX266" s="274"/>
      <c r="AY266" s="274"/>
      <c r="AZ266" s="274"/>
      <c r="BA266" s="274"/>
      <c r="BB266" s="274"/>
      <c r="BC266" s="274"/>
      <c r="BD266" s="274"/>
      <c r="BE266" s="274"/>
      <c r="BF266" s="274"/>
      <c r="BG266" s="274"/>
      <c r="BH266" s="274"/>
      <c r="BI266" s="274"/>
      <c r="BJ266" s="274"/>
      <c r="BK266" s="274"/>
      <c r="BL266" s="274"/>
      <c r="BM266" s="274"/>
      <c r="BN266" s="274"/>
      <c r="BP266" s="274"/>
      <c r="BQ266" s="274"/>
      <c r="BR266" s="274"/>
      <c r="BS266" s="274"/>
      <c r="BT266" s="274"/>
      <c r="BU266" s="274"/>
      <c r="BV266" s="274"/>
      <c r="BW266" s="274"/>
      <c r="CE266" s="274"/>
    </row>
    <row r="267" spans="1:83" ht="12.95" customHeight="1" x14ac:dyDescent="0.2">
      <c r="A267" s="169"/>
      <c r="B267" s="169"/>
      <c r="C267" s="169"/>
      <c r="D267" s="169"/>
      <c r="AA267" s="344"/>
      <c r="AB267" s="345"/>
      <c r="AC267" s="345"/>
      <c r="AD267" s="346"/>
      <c r="AN267" s="274"/>
      <c r="AO267" s="274"/>
      <c r="AP267" s="274"/>
      <c r="AQ267" s="274"/>
      <c r="AR267" s="274"/>
      <c r="AS267" s="274"/>
      <c r="AT267" s="274"/>
      <c r="AU267" s="274"/>
      <c r="AV267" s="274"/>
      <c r="AW267" s="274"/>
      <c r="AX267" s="274"/>
      <c r="AY267" s="274"/>
      <c r="AZ267" s="274"/>
      <c r="BA267" s="274"/>
      <c r="BB267" s="274"/>
      <c r="BC267" s="274"/>
      <c r="BD267" s="274"/>
      <c r="BE267" s="274"/>
      <c r="BF267" s="274"/>
      <c r="BG267" s="274"/>
      <c r="BH267" s="274"/>
      <c r="BI267" s="274"/>
      <c r="BJ267" s="274"/>
      <c r="BK267" s="274"/>
      <c r="BL267" s="274"/>
      <c r="BM267" s="274"/>
      <c r="BN267" s="274"/>
      <c r="BP267" s="274"/>
      <c r="BQ267" s="274"/>
      <c r="BR267" s="274"/>
      <c r="BS267" s="274"/>
      <c r="BT267" s="274"/>
      <c r="BU267" s="274"/>
      <c r="BV267" s="274"/>
      <c r="BW267" s="274"/>
      <c r="CE267" s="274"/>
    </row>
    <row r="268" spans="1:83" ht="12.95" customHeight="1" x14ac:dyDescent="0.2">
      <c r="A268" s="169"/>
      <c r="B268" s="169"/>
      <c r="C268" s="169"/>
      <c r="D268" s="169"/>
      <c r="AA268" s="344"/>
      <c r="AB268" s="345"/>
      <c r="AC268" s="345"/>
      <c r="AD268" s="346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74"/>
      <c r="BG268" s="274"/>
      <c r="BH268" s="274"/>
      <c r="BI268" s="274"/>
      <c r="BJ268" s="274"/>
      <c r="BK268" s="274"/>
      <c r="BL268" s="274"/>
      <c r="BM268" s="274"/>
      <c r="BN268" s="274"/>
      <c r="BP268" s="274"/>
      <c r="BQ268" s="274"/>
      <c r="BR268" s="274"/>
      <c r="BS268" s="274"/>
      <c r="BT268" s="274"/>
      <c r="BU268" s="274"/>
      <c r="BV268" s="274"/>
      <c r="BW268" s="274"/>
      <c r="CE268" s="274"/>
    </row>
    <row r="269" spans="1:83" ht="12.95" customHeight="1" x14ac:dyDescent="0.2">
      <c r="A269" s="169"/>
      <c r="B269" s="169"/>
      <c r="C269" s="169"/>
      <c r="D269" s="169"/>
      <c r="AA269" s="344"/>
      <c r="AB269" s="345"/>
      <c r="AC269" s="345"/>
      <c r="AD269" s="346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74"/>
      <c r="BG269" s="274"/>
      <c r="BH269" s="274"/>
      <c r="BI269" s="274"/>
      <c r="BJ269" s="274"/>
      <c r="BK269" s="274"/>
      <c r="BL269" s="274"/>
      <c r="BM269" s="274"/>
      <c r="BN269" s="274"/>
      <c r="BP269" s="274"/>
      <c r="BQ269" s="274"/>
      <c r="BR269" s="274"/>
      <c r="BS269" s="274"/>
      <c r="BT269" s="274"/>
      <c r="BU269" s="274"/>
      <c r="BV269" s="274"/>
      <c r="BW269" s="274"/>
      <c r="CE269" s="274"/>
    </row>
    <row r="270" spans="1:83" ht="12.95" customHeight="1" x14ac:dyDescent="0.2">
      <c r="A270" s="169"/>
      <c r="B270" s="169"/>
      <c r="C270" s="169"/>
      <c r="D270" s="169"/>
      <c r="AA270" s="344"/>
      <c r="AB270" s="345"/>
      <c r="AC270" s="345"/>
      <c r="AD270" s="346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74"/>
      <c r="BG270" s="274"/>
      <c r="BH270" s="274"/>
      <c r="BI270" s="274"/>
      <c r="BJ270" s="274"/>
      <c r="BK270" s="274"/>
      <c r="BL270" s="274"/>
      <c r="BM270" s="274"/>
      <c r="BN270" s="274"/>
      <c r="BP270" s="274"/>
      <c r="BQ270" s="274"/>
      <c r="BR270" s="274"/>
      <c r="BS270" s="274"/>
      <c r="BT270" s="274"/>
      <c r="BU270" s="274"/>
      <c r="BV270" s="274"/>
      <c r="BW270" s="274"/>
      <c r="CE270" s="274"/>
    </row>
    <row r="271" spans="1:83" ht="12.95" customHeight="1" x14ac:dyDescent="0.2">
      <c r="A271" s="169"/>
      <c r="B271" s="169"/>
      <c r="C271" s="169"/>
      <c r="D271" s="169"/>
      <c r="AA271" s="344"/>
      <c r="AB271" s="345"/>
      <c r="AC271" s="345"/>
      <c r="AD271" s="346"/>
      <c r="AN271" s="274"/>
      <c r="AO271" s="274"/>
      <c r="AP271" s="274"/>
      <c r="AQ271" s="274"/>
      <c r="AR271" s="274"/>
      <c r="AS271" s="274"/>
      <c r="AT271" s="274"/>
      <c r="AU271" s="274"/>
      <c r="AV271" s="274"/>
      <c r="AW271" s="274"/>
      <c r="AX271" s="274"/>
      <c r="AY271" s="274"/>
      <c r="AZ271" s="274"/>
      <c r="BA271" s="274"/>
      <c r="BB271" s="274"/>
      <c r="BC271" s="274"/>
      <c r="BD271" s="274"/>
      <c r="BE271" s="274"/>
      <c r="BF271" s="274"/>
      <c r="BG271" s="274"/>
      <c r="BH271" s="274"/>
      <c r="BI271" s="274"/>
      <c r="BJ271" s="274"/>
      <c r="BK271" s="274"/>
      <c r="BL271" s="274"/>
      <c r="BM271" s="274"/>
      <c r="BN271" s="274"/>
      <c r="BP271" s="274"/>
      <c r="BQ271" s="274"/>
      <c r="BR271" s="274"/>
      <c r="BS271" s="274"/>
      <c r="BT271" s="274"/>
      <c r="BU271" s="274"/>
      <c r="BV271" s="274"/>
      <c r="BW271" s="274"/>
      <c r="CE271" s="274"/>
    </row>
    <row r="272" spans="1:83" ht="12.95" customHeight="1" x14ac:dyDescent="0.2">
      <c r="A272" s="169"/>
      <c r="B272" s="169"/>
      <c r="C272" s="169"/>
      <c r="D272" s="169"/>
      <c r="AA272" s="344"/>
      <c r="AB272" s="345"/>
      <c r="AC272" s="345"/>
      <c r="AD272" s="346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74"/>
      <c r="BG272" s="274"/>
      <c r="BH272" s="274"/>
      <c r="BI272" s="274"/>
      <c r="BJ272" s="274"/>
      <c r="BK272" s="274"/>
      <c r="BL272" s="274"/>
      <c r="BM272" s="274"/>
      <c r="BN272" s="274"/>
      <c r="BP272" s="274"/>
      <c r="BQ272" s="274"/>
      <c r="BR272" s="274"/>
      <c r="BS272" s="274"/>
      <c r="BT272" s="274"/>
      <c r="BU272" s="274"/>
      <c r="BV272" s="274"/>
      <c r="BW272" s="274"/>
      <c r="CE272" s="274"/>
    </row>
    <row r="273" spans="1:83" ht="12.95" customHeight="1" x14ac:dyDescent="0.2">
      <c r="A273" s="169"/>
      <c r="B273" s="169"/>
      <c r="C273" s="169"/>
      <c r="D273" s="169"/>
      <c r="AA273" s="344"/>
      <c r="AB273" s="345"/>
      <c r="AC273" s="345"/>
      <c r="AD273" s="346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74"/>
      <c r="BG273" s="274"/>
      <c r="BH273" s="274"/>
      <c r="BI273" s="274"/>
      <c r="BJ273" s="274"/>
      <c r="BK273" s="274"/>
      <c r="BL273" s="274"/>
      <c r="BM273" s="274"/>
      <c r="BN273" s="274"/>
      <c r="BP273" s="274"/>
      <c r="BQ273" s="274"/>
      <c r="BR273" s="274"/>
      <c r="BS273" s="274"/>
      <c r="BT273" s="274"/>
      <c r="BU273" s="274"/>
      <c r="BV273" s="274"/>
      <c r="BW273" s="274"/>
      <c r="CE273" s="274"/>
    </row>
    <row r="274" spans="1:83" ht="12.95" customHeight="1" x14ac:dyDescent="0.2">
      <c r="A274" s="169"/>
      <c r="B274" s="169"/>
      <c r="C274" s="169"/>
      <c r="D274" s="169"/>
      <c r="AA274" s="344"/>
      <c r="AB274" s="345"/>
      <c r="AC274" s="345"/>
      <c r="AD274" s="346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74"/>
      <c r="BG274" s="274"/>
      <c r="BH274" s="274"/>
      <c r="BI274" s="274"/>
      <c r="BJ274" s="274"/>
      <c r="BK274" s="274"/>
      <c r="BL274" s="274"/>
      <c r="BM274" s="274"/>
      <c r="BN274" s="274"/>
      <c r="BP274" s="274"/>
      <c r="BQ274" s="274"/>
      <c r="BR274" s="274"/>
      <c r="BS274" s="274"/>
      <c r="BT274" s="274"/>
      <c r="BU274" s="274"/>
      <c r="BV274" s="274"/>
      <c r="BW274" s="274"/>
      <c r="CE274" s="274"/>
    </row>
    <row r="275" spans="1:83" ht="12.95" customHeight="1" x14ac:dyDescent="0.2">
      <c r="A275" s="169"/>
      <c r="B275" s="169"/>
      <c r="C275" s="169"/>
      <c r="D275" s="169"/>
      <c r="AA275" s="344"/>
      <c r="AB275" s="345"/>
      <c r="AC275" s="345"/>
      <c r="AD275" s="346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74"/>
      <c r="BG275" s="274"/>
      <c r="BH275" s="274"/>
      <c r="BI275" s="274"/>
      <c r="BJ275" s="274"/>
      <c r="BK275" s="274"/>
      <c r="BL275" s="274"/>
      <c r="BM275" s="274"/>
      <c r="BN275" s="274"/>
      <c r="BP275" s="274"/>
      <c r="BQ275" s="274"/>
      <c r="BR275" s="274"/>
      <c r="BS275" s="274"/>
      <c r="BT275" s="274"/>
      <c r="BU275" s="274"/>
      <c r="BV275" s="274"/>
      <c r="BW275" s="274"/>
      <c r="CE275" s="274"/>
    </row>
    <row r="276" spans="1:83" ht="12.95" customHeight="1" x14ac:dyDescent="0.2">
      <c r="A276" s="169"/>
      <c r="B276" s="169"/>
      <c r="C276" s="169"/>
      <c r="D276" s="169"/>
      <c r="AA276" s="344"/>
      <c r="AB276" s="345"/>
      <c r="AC276" s="345"/>
      <c r="AD276" s="346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74"/>
      <c r="BG276" s="274"/>
      <c r="BH276" s="274"/>
      <c r="BI276" s="274"/>
      <c r="BJ276" s="274"/>
      <c r="BK276" s="274"/>
      <c r="BL276" s="274"/>
      <c r="BM276" s="274"/>
      <c r="BN276" s="274"/>
      <c r="BP276" s="274"/>
      <c r="BQ276" s="274"/>
      <c r="BR276" s="274"/>
      <c r="BS276" s="274"/>
      <c r="BT276" s="274"/>
      <c r="BU276" s="274"/>
      <c r="BV276" s="274"/>
      <c r="BW276" s="274"/>
      <c r="CE276" s="274"/>
    </row>
    <row r="277" spans="1:83" ht="12.95" customHeight="1" x14ac:dyDescent="0.2">
      <c r="A277" s="169"/>
      <c r="B277" s="169"/>
      <c r="C277" s="169"/>
      <c r="D277" s="169"/>
      <c r="AA277" s="344"/>
      <c r="AB277" s="345"/>
      <c r="AC277" s="345"/>
      <c r="AD277" s="346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74"/>
      <c r="BG277" s="274"/>
      <c r="BH277" s="274"/>
      <c r="BI277" s="274"/>
      <c r="BJ277" s="274"/>
      <c r="BK277" s="274"/>
      <c r="BL277" s="274"/>
      <c r="BM277" s="274"/>
      <c r="BN277" s="274"/>
      <c r="BP277" s="274"/>
      <c r="BQ277" s="274"/>
      <c r="BR277" s="274"/>
      <c r="BS277" s="274"/>
      <c r="BT277" s="274"/>
      <c r="BU277" s="274"/>
      <c r="BV277" s="274"/>
      <c r="BW277" s="274"/>
      <c r="CE277" s="274"/>
    </row>
    <row r="278" spans="1:83" ht="12.95" customHeight="1" x14ac:dyDescent="0.2">
      <c r="A278" s="169"/>
      <c r="B278" s="169"/>
      <c r="C278" s="169"/>
      <c r="D278" s="169"/>
      <c r="AA278" s="344"/>
      <c r="AB278" s="345"/>
      <c r="AC278" s="345"/>
      <c r="AD278" s="346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74"/>
      <c r="BG278" s="274"/>
      <c r="BH278" s="274"/>
      <c r="BI278" s="274"/>
      <c r="BJ278" s="274"/>
      <c r="BK278" s="274"/>
      <c r="BL278" s="274"/>
      <c r="BM278" s="274"/>
      <c r="BN278" s="274"/>
      <c r="BP278" s="274"/>
      <c r="BQ278" s="274"/>
      <c r="BR278" s="274"/>
      <c r="BS278" s="274"/>
      <c r="BT278" s="274"/>
      <c r="BU278" s="274"/>
      <c r="BV278" s="274"/>
      <c r="BW278" s="274"/>
      <c r="CE278" s="274"/>
    </row>
    <row r="279" spans="1:83" ht="12.95" customHeight="1" x14ac:dyDescent="0.2">
      <c r="A279" s="169"/>
      <c r="B279" s="169"/>
      <c r="C279" s="169"/>
      <c r="D279" s="169"/>
      <c r="AA279" s="344"/>
      <c r="AB279" s="345"/>
      <c r="AC279" s="345"/>
      <c r="AD279" s="346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74"/>
      <c r="BD279" s="274"/>
      <c r="BE279" s="274"/>
      <c r="BF279" s="274"/>
      <c r="BG279" s="274"/>
      <c r="BH279" s="274"/>
      <c r="BI279" s="274"/>
      <c r="BJ279" s="274"/>
      <c r="BK279" s="274"/>
      <c r="BL279" s="274"/>
      <c r="BM279" s="274"/>
      <c r="BN279" s="274"/>
      <c r="BP279" s="274"/>
      <c r="BQ279" s="274"/>
      <c r="BR279" s="274"/>
      <c r="BS279" s="274"/>
      <c r="BT279" s="274"/>
      <c r="BU279" s="274"/>
      <c r="BV279" s="274"/>
      <c r="BW279" s="274"/>
      <c r="CE279" s="274"/>
    </row>
    <row r="280" spans="1:83" ht="12.95" customHeight="1" x14ac:dyDescent="0.2">
      <c r="A280" s="169"/>
      <c r="B280" s="169"/>
      <c r="C280" s="169"/>
      <c r="D280" s="169"/>
      <c r="AA280" s="344"/>
      <c r="AB280" s="345"/>
      <c r="AC280" s="345"/>
      <c r="AD280" s="346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74"/>
      <c r="BG280" s="274"/>
      <c r="BH280" s="274"/>
      <c r="BI280" s="274"/>
      <c r="BJ280" s="274"/>
      <c r="BK280" s="274"/>
      <c r="BL280" s="274"/>
      <c r="BM280" s="274"/>
      <c r="BN280" s="274"/>
      <c r="BP280" s="274"/>
      <c r="BQ280" s="274"/>
      <c r="BR280" s="274"/>
      <c r="BS280" s="274"/>
      <c r="BT280" s="274"/>
      <c r="BU280" s="274"/>
      <c r="BV280" s="274"/>
      <c r="BW280" s="274"/>
      <c r="CE280" s="274"/>
    </row>
    <row r="281" spans="1:83" ht="12.95" customHeight="1" x14ac:dyDescent="0.2">
      <c r="A281" s="169"/>
      <c r="B281" s="169"/>
      <c r="C281" s="169"/>
      <c r="D281" s="169"/>
      <c r="AA281" s="344"/>
      <c r="AB281" s="345"/>
      <c r="AC281" s="345"/>
      <c r="AD281" s="346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74"/>
      <c r="BG281" s="274"/>
      <c r="BH281" s="274"/>
      <c r="BI281" s="274"/>
      <c r="BJ281" s="274"/>
      <c r="BK281" s="274"/>
      <c r="BL281" s="274"/>
      <c r="BM281" s="274"/>
      <c r="BN281" s="274"/>
      <c r="BP281" s="274"/>
      <c r="BQ281" s="274"/>
      <c r="BR281" s="274"/>
      <c r="BS281" s="274"/>
      <c r="BT281" s="274"/>
      <c r="BU281" s="274"/>
      <c r="BV281" s="274"/>
      <c r="BW281" s="274"/>
      <c r="CE281" s="274"/>
    </row>
    <row r="282" spans="1:83" ht="12.95" customHeight="1" x14ac:dyDescent="0.2">
      <c r="A282" s="169"/>
      <c r="B282" s="169"/>
      <c r="C282" s="169"/>
      <c r="D282" s="169"/>
      <c r="AA282" s="344"/>
      <c r="AB282" s="345"/>
      <c r="AC282" s="345"/>
      <c r="AD282" s="346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74"/>
      <c r="BD282" s="274"/>
      <c r="BE282" s="274"/>
      <c r="BF282" s="274"/>
      <c r="BG282" s="274"/>
      <c r="BH282" s="274"/>
      <c r="BI282" s="274"/>
      <c r="BJ282" s="274"/>
      <c r="BK282" s="274"/>
      <c r="BL282" s="274"/>
      <c r="BM282" s="274"/>
      <c r="BN282" s="274"/>
      <c r="BP282" s="274"/>
      <c r="BQ282" s="274"/>
      <c r="BR282" s="274"/>
      <c r="BS282" s="274"/>
      <c r="BT282" s="274"/>
      <c r="BU282" s="274"/>
      <c r="BV282" s="274"/>
      <c r="BW282" s="274"/>
      <c r="CE282" s="274"/>
    </row>
    <row r="283" spans="1:83" ht="12.95" customHeight="1" x14ac:dyDescent="0.2">
      <c r="A283" s="169"/>
      <c r="B283" s="169"/>
      <c r="C283" s="169"/>
      <c r="D283" s="169"/>
      <c r="AA283" s="344"/>
      <c r="AB283" s="345"/>
      <c r="AC283" s="345"/>
      <c r="AD283" s="346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74"/>
      <c r="BG283" s="274"/>
      <c r="BH283" s="274"/>
      <c r="BI283" s="274"/>
      <c r="BJ283" s="274"/>
      <c r="BK283" s="274"/>
      <c r="BL283" s="274"/>
      <c r="BM283" s="274"/>
      <c r="BN283" s="274"/>
      <c r="BP283" s="274"/>
      <c r="BQ283" s="274"/>
      <c r="BR283" s="274"/>
      <c r="BS283" s="274"/>
      <c r="BT283" s="274"/>
      <c r="BU283" s="274"/>
      <c r="BV283" s="274"/>
      <c r="BW283" s="274"/>
      <c r="CE283" s="274"/>
    </row>
    <row r="284" spans="1:83" ht="12.95" customHeight="1" x14ac:dyDescent="0.2">
      <c r="A284" s="169"/>
      <c r="B284" s="169"/>
      <c r="C284" s="169"/>
      <c r="D284" s="169"/>
      <c r="AA284" s="344"/>
      <c r="AB284" s="345"/>
      <c r="AC284" s="345"/>
      <c r="AD284" s="346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74"/>
      <c r="BD284" s="274"/>
      <c r="BE284" s="274"/>
      <c r="BF284" s="274"/>
      <c r="BG284" s="274"/>
      <c r="BH284" s="274"/>
      <c r="BI284" s="274"/>
      <c r="BJ284" s="274"/>
      <c r="BK284" s="274"/>
      <c r="BL284" s="274"/>
      <c r="BM284" s="274"/>
      <c r="BN284" s="274"/>
      <c r="BP284" s="274"/>
      <c r="BQ284" s="274"/>
      <c r="BR284" s="274"/>
      <c r="BS284" s="274"/>
      <c r="BT284" s="274"/>
      <c r="BU284" s="274"/>
      <c r="BV284" s="274"/>
      <c r="BW284" s="274"/>
      <c r="CE284" s="274"/>
    </row>
    <row r="285" spans="1:83" ht="12.95" customHeight="1" x14ac:dyDescent="0.2">
      <c r="A285" s="169"/>
      <c r="B285" s="169"/>
      <c r="C285" s="169"/>
      <c r="D285" s="169"/>
      <c r="AA285" s="344"/>
      <c r="AB285" s="345"/>
      <c r="AC285" s="345"/>
      <c r="AD285" s="346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74"/>
      <c r="BD285" s="274"/>
      <c r="BE285" s="274"/>
      <c r="BF285" s="274"/>
      <c r="BG285" s="274"/>
      <c r="BH285" s="274"/>
      <c r="BI285" s="274"/>
      <c r="BJ285" s="274"/>
      <c r="BK285" s="274"/>
      <c r="BL285" s="274"/>
      <c r="BM285" s="274"/>
      <c r="BN285" s="274"/>
      <c r="BP285" s="274"/>
      <c r="BQ285" s="274"/>
      <c r="BR285" s="274"/>
      <c r="BS285" s="274"/>
      <c r="BT285" s="274"/>
      <c r="BU285" s="274"/>
      <c r="BV285" s="274"/>
      <c r="BW285" s="274"/>
      <c r="CE285" s="274"/>
    </row>
    <row r="286" spans="1:83" ht="12.95" customHeight="1" x14ac:dyDescent="0.2">
      <c r="A286" s="169"/>
      <c r="B286" s="169"/>
      <c r="C286" s="169"/>
      <c r="D286" s="169"/>
      <c r="AA286" s="344"/>
      <c r="AB286" s="345"/>
      <c r="AC286" s="345"/>
      <c r="AD286" s="346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74"/>
      <c r="BD286" s="274"/>
      <c r="BE286" s="274"/>
      <c r="BF286" s="274"/>
      <c r="BG286" s="274"/>
      <c r="BH286" s="274"/>
      <c r="BI286" s="274"/>
      <c r="BJ286" s="274"/>
      <c r="BK286" s="274"/>
      <c r="BL286" s="274"/>
      <c r="BM286" s="274"/>
      <c r="BN286" s="274"/>
      <c r="BP286" s="274"/>
      <c r="BQ286" s="274"/>
      <c r="BR286" s="274"/>
      <c r="BS286" s="274"/>
      <c r="BT286" s="274"/>
      <c r="BU286" s="274"/>
      <c r="BV286" s="274"/>
      <c r="BW286" s="274"/>
      <c r="CE286" s="274"/>
    </row>
    <row r="287" spans="1:83" ht="12.95" customHeight="1" x14ac:dyDescent="0.2">
      <c r="A287" s="169"/>
      <c r="B287" s="169"/>
      <c r="C287" s="169"/>
      <c r="D287" s="169"/>
      <c r="AA287" s="344"/>
      <c r="AB287" s="345"/>
      <c r="AC287" s="345"/>
      <c r="AD287" s="346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74"/>
      <c r="BD287" s="274"/>
      <c r="BE287" s="274"/>
      <c r="BF287" s="274"/>
      <c r="BG287" s="274"/>
      <c r="BH287" s="274"/>
      <c r="BI287" s="274"/>
      <c r="BJ287" s="274"/>
      <c r="BK287" s="274"/>
      <c r="BL287" s="274"/>
      <c r="BM287" s="274"/>
      <c r="BN287" s="274"/>
      <c r="BP287" s="274"/>
      <c r="BQ287" s="274"/>
      <c r="BR287" s="274"/>
      <c r="BS287" s="274"/>
      <c r="BT287" s="274"/>
      <c r="BU287" s="274"/>
      <c r="BV287" s="274"/>
      <c r="BW287" s="274"/>
      <c r="CE287" s="274"/>
    </row>
    <row r="288" spans="1:83" ht="12.95" customHeight="1" x14ac:dyDescent="0.2">
      <c r="A288" s="169"/>
      <c r="B288" s="169"/>
      <c r="C288" s="169"/>
      <c r="D288" s="169"/>
      <c r="AA288" s="344"/>
      <c r="AB288" s="345"/>
      <c r="AC288" s="345"/>
      <c r="AD288" s="346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74"/>
      <c r="BG288" s="274"/>
      <c r="BH288" s="274"/>
      <c r="BI288" s="274"/>
      <c r="BJ288" s="274"/>
      <c r="BK288" s="274"/>
      <c r="BL288" s="274"/>
      <c r="BM288" s="274"/>
      <c r="BN288" s="274"/>
      <c r="BP288" s="274"/>
      <c r="BQ288" s="274"/>
      <c r="BR288" s="274"/>
      <c r="BS288" s="274"/>
      <c r="BT288" s="274"/>
      <c r="BU288" s="274"/>
      <c r="BV288" s="274"/>
      <c r="BW288" s="274"/>
      <c r="CE288" s="274"/>
    </row>
    <row r="289" spans="1:83" ht="12.95" customHeight="1" x14ac:dyDescent="0.2">
      <c r="A289" s="169"/>
      <c r="B289" s="169"/>
      <c r="C289" s="169"/>
      <c r="D289" s="169"/>
      <c r="AA289" s="344"/>
      <c r="AB289" s="345"/>
      <c r="AC289" s="345"/>
      <c r="AD289" s="346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74"/>
      <c r="BD289" s="274"/>
      <c r="BE289" s="274"/>
      <c r="BF289" s="274"/>
      <c r="BG289" s="274"/>
      <c r="BH289" s="274"/>
      <c r="BI289" s="274"/>
      <c r="BJ289" s="274"/>
      <c r="BK289" s="274"/>
      <c r="BL289" s="274"/>
      <c r="BM289" s="274"/>
      <c r="BN289" s="274"/>
      <c r="BP289" s="274"/>
      <c r="BQ289" s="274"/>
      <c r="BR289" s="274"/>
      <c r="BS289" s="274"/>
      <c r="BT289" s="274"/>
      <c r="BU289" s="274"/>
      <c r="BV289" s="274"/>
      <c r="BW289" s="274"/>
      <c r="CE289" s="274"/>
    </row>
    <row r="290" spans="1:83" ht="12.95" customHeight="1" x14ac:dyDescent="0.2">
      <c r="A290" s="169"/>
      <c r="B290" s="169"/>
      <c r="C290" s="169"/>
      <c r="D290" s="169"/>
      <c r="AA290" s="344"/>
      <c r="AB290" s="345"/>
      <c r="AC290" s="345"/>
      <c r="AD290" s="346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74"/>
      <c r="BD290" s="274"/>
      <c r="BE290" s="274"/>
      <c r="BF290" s="274"/>
      <c r="BG290" s="274"/>
      <c r="BH290" s="274"/>
      <c r="BI290" s="274"/>
      <c r="BJ290" s="274"/>
      <c r="BK290" s="274"/>
      <c r="BL290" s="274"/>
      <c r="BM290" s="274"/>
      <c r="BN290" s="274"/>
      <c r="BP290" s="274"/>
      <c r="BQ290" s="274"/>
      <c r="BR290" s="274"/>
      <c r="BS290" s="274"/>
      <c r="BT290" s="274"/>
      <c r="BU290" s="274"/>
      <c r="BV290" s="274"/>
      <c r="BW290" s="274"/>
      <c r="CE290" s="274"/>
    </row>
    <row r="291" spans="1:83" ht="12.95" customHeight="1" x14ac:dyDescent="0.2">
      <c r="A291" s="169"/>
      <c r="B291" s="169"/>
      <c r="C291" s="169"/>
      <c r="D291" s="169"/>
      <c r="AA291" s="344"/>
      <c r="AB291" s="345"/>
      <c r="AC291" s="345"/>
      <c r="AD291" s="346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74"/>
      <c r="BD291" s="274"/>
      <c r="BE291" s="274"/>
      <c r="BF291" s="274"/>
      <c r="BG291" s="274"/>
      <c r="BH291" s="274"/>
      <c r="BI291" s="274"/>
      <c r="BJ291" s="274"/>
      <c r="BK291" s="274"/>
      <c r="BL291" s="274"/>
      <c r="BM291" s="274"/>
      <c r="BN291" s="274"/>
      <c r="BP291" s="274"/>
      <c r="BQ291" s="274"/>
      <c r="BR291" s="274"/>
      <c r="BS291" s="274"/>
      <c r="BT291" s="274"/>
      <c r="BU291" s="274"/>
      <c r="BV291" s="274"/>
      <c r="BW291" s="274"/>
      <c r="CE291" s="274"/>
    </row>
    <row r="292" spans="1:83" ht="12.95" customHeight="1" x14ac:dyDescent="0.2">
      <c r="A292" s="169"/>
      <c r="B292" s="169"/>
      <c r="C292" s="169"/>
      <c r="D292" s="169"/>
      <c r="AA292" s="344"/>
      <c r="AB292" s="345"/>
      <c r="AC292" s="345"/>
      <c r="AD292" s="346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74"/>
      <c r="BD292" s="274"/>
      <c r="BE292" s="274"/>
      <c r="BF292" s="274"/>
      <c r="BG292" s="274"/>
      <c r="BH292" s="274"/>
      <c r="BI292" s="274"/>
      <c r="BJ292" s="274"/>
      <c r="BK292" s="274"/>
      <c r="BL292" s="274"/>
      <c r="BM292" s="274"/>
      <c r="BN292" s="274"/>
      <c r="BP292" s="274"/>
      <c r="BQ292" s="274"/>
      <c r="BR292" s="274"/>
      <c r="BS292" s="274"/>
      <c r="BT292" s="274"/>
      <c r="BU292" s="274"/>
      <c r="BV292" s="274"/>
      <c r="BW292" s="274"/>
      <c r="CE292" s="274"/>
    </row>
    <row r="293" spans="1:83" ht="12.95" customHeight="1" x14ac:dyDescent="0.2">
      <c r="A293" s="169"/>
      <c r="B293" s="169"/>
      <c r="C293" s="169"/>
      <c r="D293" s="169"/>
      <c r="AA293" s="344"/>
      <c r="AB293" s="345"/>
      <c r="AC293" s="345"/>
      <c r="AD293" s="346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74"/>
      <c r="BD293" s="274"/>
      <c r="BE293" s="274"/>
      <c r="BF293" s="274"/>
      <c r="BG293" s="274"/>
      <c r="BH293" s="274"/>
      <c r="BI293" s="274"/>
      <c r="BJ293" s="274"/>
      <c r="BK293" s="274"/>
      <c r="BL293" s="274"/>
      <c r="BM293" s="274"/>
      <c r="BN293" s="274"/>
      <c r="BP293" s="274"/>
      <c r="BQ293" s="274"/>
      <c r="BR293" s="274"/>
      <c r="BS293" s="274"/>
      <c r="BT293" s="274"/>
      <c r="BU293" s="274"/>
      <c r="BV293" s="274"/>
      <c r="BW293" s="274"/>
      <c r="CE293" s="274"/>
    </row>
    <row r="294" spans="1:83" ht="12.95" customHeight="1" x14ac:dyDescent="0.2">
      <c r="A294" s="169"/>
      <c r="B294" s="169"/>
      <c r="C294" s="169"/>
      <c r="D294" s="169"/>
      <c r="AA294" s="344"/>
      <c r="AB294" s="345"/>
      <c r="AC294" s="345"/>
      <c r="AD294" s="346"/>
      <c r="AN294" s="274"/>
      <c r="AO294" s="274"/>
      <c r="AP294" s="274"/>
      <c r="AQ294" s="274"/>
      <c r="AR294" s="274"/>
      <c r="AS294" s="274"/>
      <c r="AT294" s="274"/>
      <c r="AU294" s="274"/>
      <c r="AV294" s="274"/>
      <c r="AW294" s="274"/>
      <c r="AX294" s="274"/>
      <c r="AY294" s="274"/>
      <c r="AZ294" s="274"/>
      <c r="BA294" s="274"/>
      <c r="BB294" s="274"/>
      <c r="BC294" s="274"/>
      <c r="BD294" s="274"/>
      <c r="BE294" s="274"/>
      <c r="BF294" s="274"/>
      <c r="BG294" s="274"/>
      <c r="BH294" s="274"/>
      <c r="BI294" s="274"/>
      <c r="BJ294" s="274"/>
      <c r="BK294" s="274"/>
      <c r="BL294" s="274"/>
      <c r="BM294" s="274"/>
      <c r="BN294" s="274"/>
      <c r="BP294" s="274"/>
      <c r="BQ294" s="274"/>
      <c r="BR294" s="274"/>
      <c r="BS294" s="274"/>
      <c r="BT294" s="274"/>
      <c r="BU294" s="274"/>
      <c r="BV294" s="274"/>
      <c r="BW294" s="274"/>
      <c r="CE294" s="274"/>
    </row>
    <row r="295" spans="1:83" ht="12.95" customHeight="1" x14ac:dyDescent="0.2">
      <c r="A295" s="169"/>
      <c r="B295" s="169"/>
      <c r="C295" s="169"/>
      <c r="D295" s="169"/>
      <c r="AA295" s="344"/>
      <c r="AB295" s="345"/>
      <c r="AC295" s="345"/>
      <c r="AD295" s="346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74"/>
      <c r="BD295" s="274"/>
      <c r="BE295" s="274"/>
      <c r="BF295" s="274"/>
      <c r="BG295" s="274"/>
      <c r="BH295" s="274"/>
      <c r="BI295" s="274"/>
      <c r="BJ295" s="274"/>
      <c r="BK295" s="274"/>
      <c r="BL295" s="274"/>
      <c r="BM295" s="274"/>
      <c r="BN295" s="274"/>
      <c r="BP295" s="274"/>
      <c r="BQ295" s="274"/>
      <c r="BR295" s="274"/>
      <c r="BS295" s="274"/>
      <c r="BT295" s="274"/>
      <c r="BU295" s="274"/>
      <c r="BV295" s="274"/>
      <c r="BW295" s="274"/>
      <c r="CE295" s="274"/>
    </row>
    <row r="296" spans="1:83" ht="12.95" customHeight="1" x14ac:dyDescent="0.2">
      <c r="A296" s="169"/>
      <c r="B296" s="169"/>
      <c r="C296" s="169"/>
      <c r="D296" s="169"/>
      <c r="AA296" s="344"/>
      <c r="AB296" s="345"/>
      <c r="AC296" s="345"/>
      <c r="AD296" s="346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74"/>
      <c r="BD296" s="274"/>
      <c r="BE296" s="274"/>
      <c r="BF296" s="274"/>
      <c r="BG296" s="274"/>
      <c r="BH296" s="274"/>
      <c r="BI296" s="274"/>
      <c r="BJ296" s="274"/>
      <c r="BK296" s="274"/>
      <c r="BL296" s="274"/>
      <c r="BM296" s="274"/>
      <c r="BN296" s="274"/>
      <c r="BP296" s="274"/>
      <c r="BQ296" s="274"/>
      <c r="BR296" s="274"/>
      <c r="BS296" s="274"/>
      <c r="BT296" s="274"/>
      <c r="BU296" s="274"/>
      <c r="BV296" s="274"/>
      <c r="BW296" s="274"/>
      <c r="CE296" s="274"/>
    </row>
    <row r="297" spans="1:83" ht="12.95" customHeight="1" x14ac:dyDescent="0.2">
      <c r="A297" s="169"/>
      <c r="B297" s="169"/>
      <c r="C297" s="169"/>
      <c r="D297" s="169"/>
      <c r="AA297" s="344"/>
      <c r="AB297" s="345"/>
      <c r="AC297" s="345"/>
      <c r="AD297" s="346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74"/>
      <c r="BD297" s="274"/>
      <c r="BE297" s="274"/>
      <c r="BF297" s="274"/>
      <c r="BG297" s="274"/>
      <c r="BH297" s="274"/>
      <c r="BI297" s="274"/>
      <c r="BJ297" s="274"/>
      <c r="BK297" s="274"/>
      <c r="BL297" s="274"/>
      <c r="BM297" s="274"/>
      <c r="BN297" s="274"/>
      <c r="BP297" s="274"/>
      <c r="BQ297" s="274"/>
      <c r="BR297" s="274"/>
      <c r="BS297" s="274"/>
      <c r="BT297" s="274"/>
      <c r="BU297" s="274"/>
      <c r="BV297" s="274"/>
      <c r="BW297" s="274"/>
      <c r="CE297" s="274"/>
    </row>
    <row r="298" spans="1:83" ht="12.95" customHeight="1" x14ac:dyDescent="0.2">
      <c r="A298" s="169"/>
      <c r="B298" s="169"/>
      <c r="C298" s="169"/>
      <c r="D298" s="169"/>
      <c r="AA298" s="344"/>
      <c r="AB298" s="345"/>
      <c r="AC298" s="345"/>
      <c r="AD298" s="346"/>
      <c r="AN298" s="274"/>
      <c r="AO298" s="274"/>
      <c r="AP298" s="274"/>
      <c r="AQ298" s="274"/>
      <c r="AR298" s="274"/>
      <c r="AS298" s="274"/>
      <c r="AT298" s="274"/>
      <c r="AU298" s="274"/>
      <c r="AV298" s="274"/>
      <c r="AW298" s="274"/>
      <c r="AX298" s="274"/>
      <c r="AY298" s="274"/>
      <c r="AZ298" s="274"/>
      <c r="BA298" s="274"/>
      <c r="BB298" s="274"/>
      <c r="BC298" s="274"/>
      <c r="BD298" s="274"/>
      <c r="BE298" s="274"/>
      <c r="BF298" s="274"/>
      <c r="BG298" s="274"/>
      <c r="BH298" s="274"/>
      <c r="BI298" s="274"/>
      <c r="BJ298" s="274"/>
      <c r="BK298" s="274"/>
      <c r="BL298" s="274"/>
      <c r="BM298" s="274"/>
      <c r="BN298" s="274"/>
      <c r="BP298" s="274"/>
      <c r="BQ298" s="274"/>
      <c r="BR298" s="274"/>
      <c r="BS298" s="274"/>
      <c r="BT298" s="274"/>
      <c r="BU298" s="274"/>
      <c r="BV298" s="274"/>
      <c r="BW298" s="274"/>
      <c r="CE298" s="274"/>
    </row>
    <row r="299" spans="1:83" ht="12.95" customHeight="1" x14ac:dyDescent="0.2">
      <c r="A299" s="169"/>
      <c r="B299" s="169"/>
      <c r="C299" s="169"/>
      <c r="D299" s="169"/>
      <c r="AA299" s="344"/>
      <c r="AB299" s="345"/>
      <c r="AC299" s="345"/>
      <c r="AD299" s="346"/>
      <c r="AN299" s="274"/>
      <c r="AO299" s="274"/>
      <c r="AP299" s="274"/>
      <c r="AQ299" s="274"/>
      <c r="AR299" s="274"/>
      <c r="AS299" s="274"/>
      <c r="AT299" s="274"/>
      <c r="AU299" s="274"/>
      <c r="AV299" s="274"/>
      <c r="AW299" s="274"/>
      <c r="AX299" s="274"/>
      <c r="AY299" s="274"/>
      <c r="AZ299" s="274"/>
      <c r="BA299" s="274"/>
      <c r="BB299" s="274"/>
      <c r="BC299" s="274"/>
      <c r="BD299" s="274"/>
      <c r="BE299" s="274"/>
      <c r="BF299" s="274"/>
      <c r="BG299" s="274"/>
      <c r="BH299" s="274"/>
      <c r="BI299" s="274"/>
      <c r="BJ299" s="274"/>
      <c r="BK299" s="274"/>
      <c r="BL299" s="274"/>
      <c r="BM299" s="274"/>
      <c r="BN299" s="274"/>
      <c r="BP299" s="274"/>
      <c r="BQ299" s="274"/>
      <c r="BR299" s="274"/>
      <c r="BS299" s="274"/>
      <c r="BT299" s="274"/>
      <c r="BU299" s="274"/>
      <c r="BV299" s="274"/>
      <c r="BW299" s="274"/>
      <c r="CE299" s="274"/>
    </row>
    <row r="300" spans="1:83" ht="12.95" customHeight="1" x14ac:dyDescent="0.2">
      <c r="A300" s="169"/>
      <c r="B300" s="169"/>
      <c r="C300" s="169"/>
      <c r="D300" s="169"/>
      <c r="AA300" s="344"/>
      <c r="AB300" s="345"/>
      <c r="AC300" s="345"/>
      <c r="AD300" s="346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74"/>
      <c r="BD300" s="274"/>
      <c r="BE300" s="274"/>
      <c r="BF300" s="274"/>
      <c r="BG300" s="274"/>
      <c r="BH300" s="274"/>
      <c r="BI300" s="274"/>
      <c r="BJ300" s="274"/>
      <c r="BK300" s="274"/>
      <c r="BL300" s="274"/>
      <c r="BM300" s="274"/>
      <c r="BN300" s="274"/>
      <c r="BP300" s="274"/>
      <c r="BQ300" s="274"/>
      <c r="BR300" s="274"/>
      <c r="BS300" s="274"/>
      <c r="BT300" s="274"/>
      <c r="BU300" s="274"/>
      <c r="BV300" s="274"/>
      <c r="BW300" s="274"/>
      <c r="CE300" s="274"/>
    </row>
    <row r="301" spans="1:83" ht="12.95" customHeight="1" x14ac:dyDescent="0.2">
      <c r="A301" s="169"/>
      <c r="B301" s="169"/>
      <c r="C301" s="169"/>
      <c r="D301" s="169"/>
      <c r="AA301" s="344"/>
      <c r="AB301" s="345"/>
      <c r="AC301" s="345"/>
      <c r="AD301" s="346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74"/>
      <c r="BG301" s="274"/>
      <c r="BH301" s="274"/>
      <c r="BI301" s="274"/>
      <c r="BJ301" s="274"/>
      <c r="BK301" s="274"/>
      <c r="BL301" s="274"/>
      <c r="BM301" s="274"/>
      <c r="BN301" s="274"/>
      <c r="BP301" s="274"/>
      <c r="BQ301" s="274"/>
      <c r="BR301" s="274"/>
      <c r="BS301" s="274"/>
      <c r="BT301" s="274"/>
      <c r="BU301" s="274"/>
      <c r="BV301" s="274"/>
      <c r="BW301" s="274"/>
      <c r="CE301" s="274"/>
    </row>
    <row r="302" spans="1:83" ht="12.95" customHeight="1" x14ac:dyDescent="0.2">
      <c r="A302" s="169"/>
      <c r="B302" s="169"/>
      <c r="C302" s="169"/>
      <c r="D302" s="169"/>
      <c r="AA302" s="344"/>
      <c r="AB302" s="345"/>
      <c r="AC302" s="345"/>
      <c r="AD302" s="346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74"/>
      <c r="BG302" s="274"/>
      <c r="BH302" s="274"/>
      <c r="BI302" s="274"/>
      <c r="BJ302" s="274"/>
      <c r="BK302" s="274"/>
      <c r="BL302" s="274"/>
      <c r="BM302" s="274"/>
      <c r="BN302" s="274"/>
      <c r="BP302" s="274"/>
      <c r="BQ302" s="274"/>
      <c r="BR302" s="274"/>
      <c r="BS302" s="274"/>
      <c r="BT302" s="274"/>
      <c r="BU302" s="274"/>
      <c r="BV302" s="274"/>
      <c r="BW302" s="274"/>
      <c r="CE302" s="274"/>
    </row>
    <row r="303" spans="1:83" ht="12.95" customHeight="1" x14ac:dyDescent="0.2">
      <c r="A303" s="169"/>
      <c r="B303" s="169"/>
      <c r="C303" s="169"/>
      <c r="D303" s="169"/>
      <c r="AA303" s="344"/>
      <c r="AB303" s="345"/>
      <c r="AC303" s="345"/>
      <c r="AD303" s="346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74"/>
      <c r="BD303" s="274"/>
      <c r="BE303" s="274"/>
      <c r="BF303" s="274"/>
      <c r="BG303" s="274"/>
      <c r="BH303" s="274"/>
      <c r="BI303" s="274"/>
      <c r="BJ303" s="274"/>
      <c r="BK303" s="274"/>
      <c r="BL303" s="274"/>
      <c r="BM303" s="274"/>
      <c r="BN303" s="274"/>
      <c r="BP303" s="274"/>
      <c r="BQ303" s="274"/>
      <c r="BR303" s="274"/>
      <c r="BS303" s="274"/>
      <c r="BT303" s="274"/>
      <c r="BU303" s="274"/>
      <c r="BV303" s="274"/>
      <c r="BW303" s="274"/>
      <c r="CE303" s="274"/>
    </row>
    <row r="304" spans="1:83" ht="12.95" customHeight="1" x14ac:dyDescent="0.2">
      <c r="A304" s="169"/>
      <c r="B304" s="169"/>
      <c r="C304" s="169"/>
      <c r="D304" s="169"/>
      <c r="AA304" s="344"/>
      <c r="AB304" s="345"/>
      <c r="AC304" s="345"/>
      <c r="AD304" s="346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74"/>
      <c r="BD304" s="274"/>
      <c r="BE304" s="274"/>
      <c r="BF304" s="274"/>
      <c r="BG304" s="274"/>
      <c r="BH304" s="274"/>
      <c r="BI304" s="274"/>
      <c r="BJ304" s="274"/>
      <c r="BK304" s="274"/>
      <c r="BL304" s="274"/>
      <c r="BM304" s="274"/>
      <c r="BN304" s="274"/>
      <c r="BP304" s="274"/>
      <c r="BQ304" s="274"/>
      <c r="BR304" s="274"/>
      <c r="BS304" s="274"/>
      <c r="BT304" s="274"/>
      <c r="BU304" s="274"/>
      <c r="BV304" s="274"/>
      <c r="BW304" s="274"/>
      <c r="CE304" s="274"/>
    </row>
    <row r="305" spans="1:83" ht="12.95" customHeight="1" x14ac:dyDescent="0.2">
      <c r="A305" s="169"/>
      <c r="B305" s="169"/>
      <c r="C305" s="169"/>
      <c r="D305" s="169"/>
      <c r="AA305" s="344"/>
      <c r="AB305" s="345"/>
      <c r="AC305" s="345"/>
      <c r="AD305" s="346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74"/>
      <c r="BD305" s="274"/>
      <c r="BE305" s="274"/>
      <c r="BF305" s="274"/>
      <c r="BG305" s="274"/>
      <c r="BH305" s="274"/>
      <c r="BI305" s="274"/>
      <c r="BJ305" s="274"/>
      <c r="BK305" s="274"/>
      <c r="BL305" s="274"/>
      <c r="BM305" s="274"/>
      <c r="BN305" s="274"/>
      <c r="BP305" s="274"/>
      <c r="BQ305" s="274"/>
      <c r="BR305" s="274"/>
      <c r="BS305" s="274"/>
      <c r="BT305" s="274"/>
      <c r="BU305" s="274"/>
      <c r="BV305" s="274"/>
      <c r="BW305" s="274"/>
      <c r="CE305" s="274"/>
    </row>
    <row r="306" spans="1:83" ht="12.95" customHeight="1" x14ac:dyDescent="0.2">
      <c r="A306" s="169"/>
      <c r="B306" s="169"/>
      <c r="C306" s="169"/>
      <c r="D306" s="169"/>
      <c r="AA306" s="344"/>
      <c r="AB306" s="345"/>
      <c r="AC306" s="345"/>
      <c r="AD306" s="346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74"/>
      <c r="BD306" s="274"/>
      <c r="BE306" s="274"/>
      <c r="BF306" s="274"/>
      <c r="BG306" s="274"/>
      <c r="BH306" s="274"/>
      <c r="BI306" s="274"/>
      <c r="BJ306" s="274"/>
      <c r="BK306" s="274"/>
      <c r="BL306" s="274"/>
      <c r="BM306" s="274"/>
      <c r="BN306" s="274"/>
      <c r="BP306" s="274"/>
      <c r="BQ306" s="274"/>
      <c r="BR306" s="274"/>
      <c r="BS306" s="274"/>
      <c r="BT306" s="274"/>
      <c r="BU306" s="274"/>
      <c r="BV306" s="274"/>
      <c r="BW306" s="274"/>
      <c r="CE306" s="274"/>
    </row>
    <row r="307" spans="1:83" ht="12.95" customHeight="1" x14ac:dyDescent="0.2">
      <c r="A307" s="169"/>
      <c r="B307" s="169"/>
      <c r="C307" s="169"/>
      <c r="D307" s="169"/>
      <c r="AA307" s="344"/>
      <c r="AB307" s="345"/>
      <c r="AC307" s="345"/>
      <c r="AD307" s="346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74"/>
      <c r="BD307" s="274"/>
      <c r="BE307" s="274"/>
      <c r="BF307" s="274"/>
      <c r="BG307" s="274"/>
      <c r="BH307" s="274"/>
      <c r="BI307" s="274"/>
      <c r="BJ307" s="274"/>
      <c r="BK307" s="274"/>
      <c r="BL307" s="274"/>
      <c r="BM307" s="274"/>
      <c r="BN307" s="274"/>
      <c r="BP307" s="274"/>
      <c r="BQ307" s="274"/>
      <c r="BR307" s="274"/>
      <c r="BS307" s="274"/>
      <c r="BT307" s="274"/>
      <c r="BU307" s="274"/>
      <c r="BV307" s="274"/>
      <c r="BW307" s="274"/>
      <c r="CE307" s="274"/>
    </row>
    <row r="308" spans="1:83" ht="12.95" customHeight="1" x14ac:dyDescent="0.2">
      <c r="A308" s="169"/>
      <c r="B308" s="169"/>
      <c r="C308" s="169"/>
      <c r="D308" s="169"/>
      <c r="AA308" s="344"/>
      <c r="AB308" s="345"/>
      <c r="AC308" s="345"/>
      <c r="AD308" s="346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74"/>
      <c r="BD308" s="274"/>
      <c r="BE308" s="274"/>
      <c r="BF308" s="274"/>
      <c r="BG308" s="274"/>
      <c r="BH308" s="274"/>
      <c r="BI308" s="274"/>
      <c r="BJ308" s="274"/>
      <c r="BK308" s="274"/>
      <c r="BL308" s="274"/>
      <c r="BM308" s="274"/>
      <c r="BN308" s="274"/>
      <c r="BP308" s="274"/>
      <c r="BQ308" s="274"/>
      <c r="BR308" s="274"/>
      <c r="BS308" s="274"/>
      <c r="BT308" s="274"/>
      <c r="BU308" s="274"/>
      <c r="BV308" s="274"/>
      <c r="BW308" s="274"/>
      <c r="CE308" s="274"/>
    </row>
    <row r="309" spans="1:83" ht="12.95" customHeight="1" x14ac:dyDescent="0.2">
      <c r="A309" s="169"/>
      <c r="B309" s="169"/>
      <c r="C309" s="169"/>
      <c r="D309" s="169"/>
      <c r="AA309" s="344"/>
      <c r="AB309" s="345"/>
      <c r="AC309" s="345"/>
      <c r="AD309" s="346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74"/>
      <c r="BD309" s="274"/>
      <c r="BE309" s="274"/>
      <c r="BF309" s="274"/>
      <c r="BG309" s="274"/>
      <c r="BH309" s="274"/>
      <c r="BI309" s="274"/>
      <c r="BJ309" s="274"/>
      <c r="BK309" s="274"/>
      <c r="BL309" s="274"/>
      <c r="BM309" s="274"/>
      <c r="BN309" s="274"/>
      <c r="BP309" s="274"/>
      <c r="BQ309" s="274"/>
      <c r="BR309" s="274"/>
      <c r="BS309" s="274"/>
      <c r="BT309" s="274"/>
      <c r="BU309" s="274"/>
      <c r="BV309" s="274"/>
      <c r="BW309" s="274"/>
      <c r="CE309" s="274"/>
    </row>
    <row r="310" spans="1:83" ht="12.95" customHeight="1" x14ac:dyDescent="0.2">
      <c r="A310" s="169"/>
      <c r="B310" s="169"/>
      <c r="C310" s="169"/>
      <c r="D310" s="169"/>
      <c r="AA310" s="344"/>
      <c r="AB310" s="345"/>
      <c r="AC310" s="345"/>
      <c r="AD310" s="346"/>
      <c r="AN310" s="274"/>
      <c r="AO310" s="274"/>
      <c r="AP310" s="274"/>
      <c r="AQ310" s="274"/>
      <c r="AR310" s="274"/>
      <c r="AS310" s="274"/>
      <c r="AT310" s="274"/>
      <c r="AU310" s="274"/>
      <c r="AV310" s="274"/>
      <c r="AW310" s="274"/>
      <c r="AX310" s="274"/>
      <c r="AY310" s="274"/>
      <c r="AZ310" s="274"/>
      <c r="BA310" s="274"/>
      <c r="BB310" s="274"/>
      <c r="BC310" s="274"/>
      <c r="BD310" s="274"/>
      <c r="BE310" s="274"/>
      <c r="BF310" s="274"/>
      <c r="BG310" s="274"/>
      <c r="BH310" s="274"/>
      <c r="BI310" s="274"/>
      <c r="BJ310" s="274"/>
      <c r="BK310" s="274"/>
      <c r="BL310" s="274"/>
      <c r="BM310" s="274"/>
      <c r="BN310" s="274"/>
      <c r="BP310" s="274"/>
      <c r="BQ310" s="274"/>
      <c r="BR310" s="274"/>
      <c r="BS310" s="274"/>
      <c r="BT310" s="274"/>
      <c r="BU310" s="274"/>
      <c r="BV310" s="274"/>
      <c r="BW310" s="274"/>
      <c r="CE310" s="274"/>
    </row>
    <row r="311" spans="1:83" ht="12.95" customHeight="1" x14ac:dyDescent="0.2">
      <c r="A311" s="169"/>
      <c r="B311" s="169"/>
      <c r="C311" s="169"/>
      <c r="D311" s="169"/>
      <c r="AA311" s="344"/>
      <c r="AB311" s="345"/>
      <c r="AC311" s="345"/>
      <c r="AD311" s="346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74"/>
      <c r="BD311" s="274"/>
      <c r="BE311" s="274"/>
      <c r="BF311" s="274"/>
      <c r="BG311" s="274"/>
      <c r="BH311" s="274"/>
      <c r="BI311" s="274"/>
      <c r="BJ311" s="274"/>
      <c r="BK311" s="274"/>
      <c r="BL311" s="274"/>
      <c r="BM311" s="274"/>
      <c r="BN311" s="274"/>
      <c r="BP311" s="274"/>
      <c r="BQ311" s="274"/>
      <c r="BR311" s="274"/>
      <c r="BS311" s="274"/>
      <c r="BT311" s="274"/>
      <c r="BU311" s="274"/>
      <c r="BV311" s="274"/>
      <c r="BW311" s="274"/>
      <c r="CE311" s="274"/>
    </row>
    <row r="312" spans="1:83" ht="12.95" customHeight="1" x14ac:dyDescent="0.2">
      <c r="A312" s="169"/>
      <c r="B312" s="169"/>
      <c r="C312" s="169"/>
      <c r="D312" s="169"/>
      <c r="AA312" s="344"/>
      <c r="AB312" s="345"/>
      <c r="AC312" s="345"/>
      <c r="AD312" s="346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74"/>
      <c r="BD312" s="274"/>
      <c r="BE312" s="274"/>
      <c r="BF312" s="274"/>
      <c r="BG312" s="274"/>
      <c r="BH312" s="274"/>
      <c r="BI312" s="274"/>
      <c r="BJ312" s="274"/>
      <c r="BK312" s="274"/>
      <c r="BL312" s="274"/>
      <c r="BM312" s="274"/>
      <c r="BN312" s="274"/>
      <c r="BP312" s="274"/>
      <c r="BQ312" s="274"/>
      <c r="BR312" s="274"/>
      <c r="BS312" s="274"/>
      <c r="BT312" s="274"/>
      <c r="BU312" s="274"/>
      <c r="BV312" s="274"/>
      <c r="BW312" s="274"/>
      <c r="CE312" s="274"/>
    </row>
    <row r="313" spans="1:83" ht="12.95" customHeight="1" x14ac:dyDescent="0.2">
      <c r="A313" s="169"/>
      <c r="B313" s="169"/>
      <c r="C313" s="169"/>
      <c r="D313" s="169"/>
      <c r="AA313" s="344"/>
      <c r="AB313" s="345"/>
      <c r="AC313" s="345"/>
      <c r="AD313" s="346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74"/>
      <c r="BD313" s="274"/>
      <c r="BE313" s="274"/>
      <c r="BF313" s="274"/>
      <c r="BG313" s="274"/>
      <c r="BH313" s="274"/>
      <c r="BI313" s="274"/>
      <c r="BJ313" s="274"/>
      <c r="BK313" s="274"/>
      <c r="BL313" s="274"/>
      <c r="BM313" s="274"/>
      <c r="BN313" s="274"/>
      <c r="BP313" s="274"/>
      <c r="BQ313" s="274"/>
      <c r="BR313" s="274"/>
      <c r="BS313" s="274"/>
      <c r="BT313" s="274"/>
      <c r="BU313" s="274"/>
      <c r="BV313" s="274"/>
      <c r="BW313" s="274"/>
      <c r="CE313" s="274"/>
    </row>
    <row r="314" spans="1:83" ht="12.95" customHeight="1" x14ac:dyDescent="0.2">
      <c r="A314" s="169"/>
      <c r="B314" s="169"/>
      <c r="C314" s="169"/>
      <c r="D314" s="169"/>
      <c r="AA314" s="344"/>
      <c r="AB314" s="345"/>
      <c r="AC314" s="345"/>
      <c r="AD314" s="346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74"/>
      <c r="BG314" s="274"/>
      <c r="BH314" s="274"/>
      <c r="BI314" s="274"/>
      <c r="BJ314" s="274"/>
      <c r="BK314" s="274"/>
      <c r="BL314" s="274"/>
      <c r="BM314" s="274"/>
      <c r="BN314" s="274"/>
      <c r="BP314" s="274"/>
      <c r="BQ314" s="274"/>
      <c r="BR314" s="274"/>
      <c r="BS314" s="274"/>
      <c r="BT314" s="274"/>
      <c r="BU314" s="274"/>
      <c r="BV314" s="274"/>
      <c r="BW314" s="274"/>
      <c r="CE314" s="274"/>
    </row>
    <row r="315" spans="1:83" ht="12.95" customHeight="1" x14ac:dyDescent="0.2">
      <c r="A315" s="169"/>
      <c r="B315" s="169"/>
      <c r="C315" s="169"/>
      <c r="D315" s="169"/>
      <c r="AA315" s="344"/>
      <c r="AB315" s="345"/>
      <c r="AC315" s="345"/>
      <c r="AD315" s="346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74"/>
      <c r="BD315" s="274"/>
      <c r="BE315" s="274"/>
      <c r="BF315" s="274"/>
      <c r="BG315" s="274"/>
      <c r="BH315" s="274"/>
      <c r="BI315" s="274"/>
      <c r="BJ315" s="274"/>
      <c r="BK315" s="274"/>
      <c r="BL315" s="274"/>
      <c r="BM315" s="274"/>
      <c r="BN315" s="274"/>
      <c r="BP315" s="274"/>
      <c r="BQ315" s="274"/>
      <c r="BR315" s="274"/>
      <c r="BS315" s="274"/>
      <c r="BT315" s="274"/>
      <c r="BU315" s="274"/>
      <c r="BV315" s="274"/>
      <c r="BW315" s="274"/>
      <c r="CE315" s="274"/>
    </row>
    <row r="316" spans="1:83" ht="12.95" customHeight="1" x14ac:dyDescent="0.2">
      <c r="A316" s="169"/>
      <c r="B316" s="169"/>
      <c r="C316" s="169"/>
      <c r="D316" s="169"/>
      <c r="AA316" s="344"/>
      <c r="AB316" s="345"/>
      <c r="AC316" s="345"/>
      <c r="AD316" s="346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74"/>
      <c r="BD316" s="274"/>
      <c r="BE316" s="274"/>
      <c r="BF316" s="274"/>
      <c r="BG316" s="274"/>
      <c r="BH316" s="274"/>
      <c r="BI316" s="274"/>
      <c r="BJ316" s="274"/>
      <c r="BK316" s="274"/>
      <c r="BL316" s="274"/>
      <c r="BM316" s="274"/>
      <c r="BN316" s="274"/>
      <c r="BP316" s="274"/>
      <c r="BQ316" s="274"/>
      <c r="BR316" s="274"/>
      <c r="BS316" s="274"/>
      <c r="BT316" s="274"/>
      <c r="BU316" s="274"/>
      <c r="BV316" s="274"/>
      <c r="BW316" s="274"/>
      <c r="CE316" s="274"/>
    </row>
    <row r="317" spans="1:83" ht="12.95" customHeight="1" x14ac:dyDescent="0.2">
      <c r="A317" s="169"/>
      <c r="B317" s="169"/>
      <c r="C317" s="169"/>
      <c r="D317" s="169"/>
      <c r="AA317" s="344"/>
      <c r="AB317" s="345"/>
      <c r="AC317" s="345"/>
      <c r="AD317" s="346"/>
      <c r="AN317" s="274"/>
      <c r="AO317" s="274"/>
      <c r="AP317" s="274"/>
      <c r="AQ317" s="274"/>
      <c r="AR317" s="274"/>
      <c r="AS317" s="274"/>
      <c r="AT317" s="274"/>
      <c r="AU317" s="274"/>
      <c r="AV317" s="274"/>
      <c r="AW317" s="274"/>
      <c r="AX317" s="274"/>
      <c r="AY317" s="274"/>
      <c r="AZ317" s="274"/>
      <c r="BA317" s="274"/>
      <c r="BB317" s="274"/>
      <c r="BC317" s="274"/>
      <c r="BD317" s="274"/>
      <c r="BE317" s="274"/>
      <c r="BF317" s="274"/>
      <c r="BG317" s="274"/>
      <c r="BH317" s="274"/>
      <c r="BI317" s="274"/>
      <c r="BJ317" s="274"/>
      <c r="BK317" s="274"/>
      <c r="BL317" s="274"/>
      <c r="BM317" s="274"/>
      <c r="BN317" s="274"/>
      <c r="BP317" s="274"/>
      <c r="BQ317" s="274"/>
      <c r="BR317" s="274"/>
      <c r="BS317" s="274"/>
      <c r="BT317" s="274"/>
      <c r="BU317" s="274"/>
      <c r="BV317" s="274"/>
      <c r="BW317" s="274"/>
      <c r="CE317" s="274"/>
    </row>
    <row r="318" spans="1:83" ht="12.95" customHeight="1" x14ac:dyDescent="0.2">
      <c r="A318" s="169"/>
      <c r="B318" s="169"/>
      <c r="C318" s="169"/>
      <c r="D318" s="169"/>
      <c r="AA318" s="344"/>
      <c r="AB318" s="345"/>
      <c r="AC318" s="345"/>
      <c r="AD318" s="346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74"/>
      <c r="BD318" s="274"/>
      <c r="BE318" s="274"/>
      <c r="BF318" s="274"/>
      <c r="BG318" s="274"/>
      <c r="BH318" s="274"/>
      <c r="BI318" s="274"/>
      <c r="BJ318" s="274"/>
      <c r="BK318" s="274"/>
      <c r="BL318" s="274"/>
      <c r="BM318" s="274"/>
      <c r="BN318" s="274"/>
      <c r="BP318" s="274"/>
      <c r="BQ318" s="274"/>
      <c r="BR318" s="274"/>
      <c r="BS318" s="274"/>
      <c r="BT318" s="274"/>
      <c r="BU318" s="274"/>
      <c r="BV318" s="274"/>
      <c r="BW318" s="274"/>
      <c r="CE318" s="274"/>
    </row>
    <row r="319" spans="1:83" ht="12.95" customHeight="1" x14ac:dyDescent="0.2">
      <c r="A319" s="169"/>
      <c r="B319" s="169"/>
      <c r="C319" s="169"/>
      <c r="D319" s="169"/>
      <c r="AA319" s="344"/>
      <c r="AB319" s="345"/>
      <c r="AC319" s="345"/>
      <c r="AD319" s="346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74"/>
      <c r="BD319" s="274"/>
      <c r="BE319" s="274"/>
      <c r="BF319" s="274"/>
      <c r="BG319" s="274"/>
      <c r="BH319" s="274"/>
      <c r="BI319" s="274"/>
      <c r="BJ319" s="274"/>
      <c r="BK319" s="274"/>
      <c r="BL319" s="274"/>
      <c r="BM319" s="274"/>
      <c r="BN319" s="274"/>
      <c r="BP319" s="274"/>
      <c r="BQ319" s="274"/>
      <c r="BR319" s="274"/>
      <c r="BS319" s="274"/>
      <c r="BT319" s="274"/>
      <c r="BU319" s="274"/>
      <c r="BV319" s="274"/>
      <c r="BW319" s="274"/>
      <c r="CE319" s="274"/>
    </row>
    <row r="320" spans="1:83" ht="12.95" customHeight="1" x14ac:dyDescent="0.2">
      <c r="A320" s="169"/>
      <c r="B320" s="169"/>
      <c r="C320" s="169"/>
      <c r="D320" s="169"/>
      <c r="AA320" s="344"/>
      <c r="AB320" s="345"/>
      <c r="AC320" s="345"/>
      <c r="AD320" s="346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74"/>
      <c r="BD320" s="274"/>
      <c r="BE320" s="274"/>
      <c r="BF320" s="274"/>
      <c r="BG320" s="274"/>
      <c r="BH320" s="274"/>
      <c r="BI320" s="274"/>
      <c r="BJ320" s="274"/>
      <c r="BK320" s="274"/>
      <c r="BL320" s="274"/>
      <c r="BM320" s="274"/>
      <c r="BN320" s="274"/>
      <c r="BP320" s="274"/>
      <c r="BQ320" s="274"/>
      <c r="BR320" s="274"/>
      <c r="BS320" s="274"/>
      <c r="BT320" s="274"/>
      <c r="BU320" s="274"/>
      <c r="BV320" s="274"/>
      <c r="BW320" s="274"/>
      <c r="CE320" s="274"/>
    </row>
    <row r="321" spans="1:83" ht="12.95" customHeight="1" x14ac:dyDescent="0.2">
      <c r="A321" s="169"/>
      <c r="B321" s="169"/>
      <c r="C321" s="169"/>
      <c r="D321" s="169"/>
      <c r="AA321" s="344"/>
      <c r="AB321" s="345"/>
      <c r="AC321" s="345"/>
      <c r="AD321" s="346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74"/>
      <c r="BD321" s="274"/>
      <c r="BE321" s="274"/>
      <c r="BF321" s="274"/>
      <c r="BG321" s="274"/>
      <c r="BH321" s="274"/>
      <c r="BI321" s="274"/>
      <c r="BJ321" s="274"/>
      <c r="BK321" s="274"/>
      <c r="BL321" s="274"/>
      <c r="BM321" s="274"/>
      <c r="BN321" s="274"/>
      <c r="BP321" s="274"/>
      <c r="BQ321" s="274"/>
      <c r="BR321" s="274"/>
      <c r="BS321" s="274"/>
      <c r="BT321" s="274"/>
      <c r="BU321" s="274"/>
      <c r="BV321" s="274"/>
      <c r="BW321" s="274"/>
      <c r="CE321" s="274"/>
    </row>
    <row r="322" spans="1:83" ht="12.95" customHeight="1" x14ac:dyDescent="0.2">
      <c r="A322" s="169"/>
      <c r="B322" s="169"/>
      <c r="C322" s="169"/>
      <c r="D322" s="169"/>
      <c r="AA322" s="344"/>
      <c r="AB322" s="345"/>
      <c r="AC322" s="345"/>
      <c r="AD322" s="346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74"/>
      <c r="BD322" s="274"/>
      <c r="BE322" s="274"/>
      <c r="BF322" s="274"/>
      <c r="BG322" s="274"/>
      <c r="BH322" s="274"/>
      <c r="BI322" s="274"/>
      <c r="BJ322" s="274"/>
      <c r="BK322" s="274"/>
      <c r="BL322" s="274"/>
      <c r="BM322" s="274"/>
      <c r="BN322" s="274"/>
      <c r="BP322" s="274"/>
      <c r="BQ322" s="274"/>
      <c r="BR322" s="274"/>
      <c r="BS322" s="274"/>
      <c r="BT322" s="274"/>
      <c r="BU322" s="274"/>
      <c r="BV322" s="274"/>
      <c r="BW322" s="274"/>
      <c r="CE322" s="274"/>
    </row>
    <row r="323" spans="1:83" ht="12.95" customHeight="1" x14ac:dyDescent="0.2">
      <c r="A323" s="169"/>
      <c r="B323" s="169"/>
      <c r="C323" s="169"/>
      <c r="D323" s="169"/>
      <c r="AA323" s="344"/>
      <c r="AB323" s="345"/>
      <c r="AC323" s="345"/>
      <c r="AD323" s="346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74"/>
      <c r="BD323" s="274"/>
      <c r="BE323" s="274"/>
      <c r="BF323" s="274"/>
      <c r="BG323" s="274"/>
      <c r="BH323" s="274"/>
      <c r="BI323" s="274"/>
      <c r="BJ323" s="274"/>
      <c r="BK323" s="274"/>
      <c r="BL323" s="274"/>
      <c r="BM323" s="274"/>
      <c r="BN323" s="274"/>
      <c r="BP323" s="274"/>
      <c r="BQ323" s="274"/>
      <c r="BR323" s="274"/>
      <c r="BS323" s="274"/>
      <c r="BT323" s="274"/>
      <c r="BU323" s="274"/>
      <c r="BV323" s="274"/>
      <c r="BW323" s="274"/>
      <c r="CE323" s="274"/>
    </row>
    <row r="324" spans="1:83" ht="12.95" customHeight="1" x14ac:dyDescent="0.2">
      <c r="A324" s="169"/>
      <c r="B324" s="169"/>
      <c r="C324" s="169"/>
      <c r="D324" s="169"/>
      <c r="AA324" s="344"/>
      <c r="AB324" s="345"/>
      <c r="AC324" s="345"/>
      <c r="AD324" s="346"/>
      <c r="AN324" s="274"/>
      <c r="AO324" s="274"/>
      <c r="AP324" s="274"/>
      <c r="AQ324" s="274"/>
      <c r="AR324" s="274"/>
      <c r="AS324" s="274"/>
      <c r="AT324" s="274"/>
      <c r="AU324" s="274"/>
      <c r="AV324" s="274"/>
      <c r="AW324" s="274"/>
      <c r="AX324" s="274"/>
      <c r="AY324" s="274"/>
      <c r="AZ324" s="274"/>
      <c r="BA324" s="274"/>
      <c r="BB324" s="274"/>
      <c r="BC324" s="274"/>
      <c r="BD324" s="274"/>
      <c r="BE324" s="274"/>
      <c r="BF324" s="274"/>
      <c r="BG324" s="274"/>
      <c r="BH324" s="274"/>
      <c r="BI324" s="274"/>
      <c r="BJ324" s="274"/>
      <c r="BK324" s="274"/>
      <c r="BL324" s="274"/>
      <c r="BM324" s="274"/>
      <c r="BN324" s="274"/>
      <c r="BP324" s="274"/>
      <c r="BQ324" s="274"/>
      <c r="BR324" s="274"/>
      <c r="BS324" s="274"/>
      <c r="BT324" s="274"/>
      <c r="BU324" s="274"/>
      <c r="BV324" s="274"/>
      <c r="BW324" s="274"/>
      <c r="CE324" s="274"/>
    </row>
    <row r="325" spans="1:83" ht="12.95" customHeight="1" x14ac:dyDescent="0.2">
      <c r="A325" s="169"/>
      <c r="B325" s="169"/>
      <c r="C325" s="169"/>
      <c r="D325" s="169"/>
      <c r="AA325" s="344"/>
      <c r="AB325" s="345"/>
      <c r="AC325" s="345"/>
      <c r="AD325" s="346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74"/>
      <c r="BD325" s="274"/>
      <c r="BE325" s="274"/>
      <c r="BF325" s="274"/>
      <c r="BG325" s="274"/>
      <c r="BH325" s="274"/>
      <c r="BI325" s="274"/>
      <c r="BJ325" s="274"/>
      <c r="BK325" s="274"/>
      <c r="BL325" s="274"/>
      <c r="BM325" s="274"/>
      <c r="BN325" s="274"/>
      <c r="BP325" s="274"/>
      <c r="BQ325" s="274"/>
      <c r="BR325" s="274"/>
      <c r="BS325" s="274"/>
      <c r="BT325" s="274"/>
      <c r="BU325" s="274"/>
      <c r="BV325" s="274"/>
      <c r="BW325" s="274"/>
      <c r="CE325" s="274"/>
    </row>
    <row r="326" spans="1:83" ht="12.95" customHeight="1" x14ac:dyDescent="0.2">
      <c r="A326" s="169"/>
      <c r="B326" s="169"/>
      <c r="C326" s="169"/>
      <c r="D326" s="169"/>
      <c r="AA326" s="344"/>
      <c r="AB326" s="345"/>
      <c r="AC326" s="345"/>
      <c r="AD326" s="346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74"/>
      <c r="BD326" s="274"/>
      <c r="BE326" s="274"/>
      <c r="BF326" s="274"/>
      <c r="BG326" s="274"/>
      <c r="BH326" s="274"/>
      <c r="BI326" s="274"/>
      <c r="BJ326" s="274"/>
      <c r="BK326" s="274"/>
      <c r="BL326" s="274"/>
      <c r="BM326" s="274"/>
      <c r="BN326" s="274"/>
      <c r="BP326" s="274"/>
      <c r="BQ326" s="274"/>
      <c r="BR326" s="274"/>
      <c r="BS326" s="274"/>
      <c r="BT326" s="274"/>
      <c r="BU326" s="274"/>
      <c r="BV326" s="274"/>
      <c r="BW326" s="274"/>
      <c r="CE326" s="274"/>
    </row>
    <row r="327" spans="1:83" ht="12.95" customHeight="1" x14ac:dyDescent="0.2">
      <c r="A327" s="169"/>
      <c r="B327" s="169"/>
      <c r="C327" s="169"/>
      <c r="D327" s="169"/>
      <c r="AA327" s="344"/>
      <c r="AB327" s="345"/>
      <c r="AC327" s="345"/>
      <c r="AD327" s="346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74"/>
      <c r="BD327" s="274"/>
      <c r="BE327" s="274"/>
      <c r="BF327" s="274"/>
      <c r="BG327" s="274"/>
      <c r="BH327" s="274"/>
      <c r="BI327" s="274"/>
      <c r="BJ327" s="274"/>
      <c r="BK327" s="274"/>
      <c r="BL327" s="274"/>
      <c r="BM327" s="274"/>
      <c r="BN327" s="274"/>
      <c r="BP327" s="274"/>
      <c r="BQ327" s="274"/>
      <c r="BR327" s="274"/>
      <c r="BS327" s="274"/>
      <c r="BT327" s="274"/>
      <c r="BU327" s="274"/>
      <c r="BV327" s="274"/>
      <c r="BW327" s="274"/>
      <c r="CE327" s="274"/>
    </row>
    <row r="328" spans="1:83" ht="12.95" customHeight="1" x14ac:dyDescent="0.2">
      <c r="A328" s="169"/>
      <c r="B328" s="169"/>
      <c r="C328" s="169"/>
      <c r="D328" s="169"/>
      <c r="AA328" s="344"/>
      <c r="AB328" s="345"/>
      <c r="AC328" s="345"/>
      <c r="AD328" s="346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74"/>
      <c r="BD328" s="274"/>
      <c r="BE328" s="274"/>
      <c r="BF328" s="274"/>
      <c r="BG328" s="274"/>
      <c r="BH328" s="274"/>
      <c r="BI328" s="274"/>
      <c r="BJ328" s="274"/>
      <c r="BK328" s="274"/>
      <c r="BL328" s="274"/>
      <c r="BM328" s="274"/>
      <c r="BN328" s="274"/>
      <c r="BP328" s="274"/>
      <c r="BQ328" s="274"/>
      <c r="BR328" s="274"/>
      <c r="BS328" s="274"/>
      <c r="BT328" s="274"/>
      <c r="BU328" s="274"/>
      <c r="BV328" s="274"/>
      <c r="BW328" s="274"/>
      <c r="CE328" s="274"/>
    </row>
    <row r="329" spans="1:83" ht="12.95" customHeight="1" x14ac:dyDescent="0.2">
      <c r="A329" s="169"/>
      <c r="B329" s="169"/>
      <c r="C329" s="169"/>
      <c r="D329" s="169"/>
      <c r="AA329" s="344"/>
      <c r="AB329" s="345"/>
      <c r="AC329" s="345"/>
      <c r="AD329" s="346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74"/>
      <c r="BD329" s="274"/>
      <c r="BE329" s="274"/>
      <c r="BF329" s="274"/>
      <c r="BG329" s="274"/>
      <c r="BH329" s="274"/>
      <c r="BI329" s="274"/>
      <c r="BJ329" s="274"/>
      <c r="BK329" s="274"/>
      <c r="BL329" s="274"/>
      <c r="BM329" s="274"/>
      <c r="BN329" s="274"/>
      <c r="BP329" s="274"/>
      <c r="BQ329" s="274"/>
      <c r="BR329" s="274"/>
      <c r="BS329" s="274"/>
      <c r="BT329" s="274"/>
      <c r="BU329" s="274"/>
      <c r="BV329" s="274"/>
      <c r="BW329" s="274"/>
      <c r="CE329" s="274"/>
    </row>
    <row r="330" spans="1:83" ht="12.95" customHeight="1" x14ac:dyDescent="0.2">
      <c r="A330" s="169"/>
      <c r="B330" s="169"/>
      <c r="C330" s="169"/>
      <c r="D330" s="169"/>
      <c r="AA330" s="344"/>
      <c r="AB330" s="345"/>
      <c r="AC330" s="345"/>
      <c r="AD330" s="346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74"/>
      <c r="BD330" s="274"/>
      <c r="BE330" s="274"/>
      <c r="BF330" s="274"/>
      <c r="BG330" s="274"/>
      <c r="BH330" s="274"/>
      <c r="BI330" s="274"/>
      <c r="BJ330" s="274"/>
      <c r="BK330" s="274"/>
      <c r="BL330" s="274"/>
      <c r="BM330" s="274"/>
      <c r="BN330" s="274"/>
      <c r="BP330" s="274"/>
      <c r="BQ330" s="274"/>
      <c r="BR330" s="274"/>
      <c r="BS330" s="274"/>
      <c r="BT330" s="274"/>
      <c r="BU330" s="274"/>
      <c r="BV330" s="274"/>
      <c r="BW330" s="274"/>
      <c r="CE330" s="274"/>
    </row>
    <row r="331" spans="1:83" ht="12.95" customHeight="1" x14ac:dyDescent="0.2">
      <c r="A331" s="169"/>
      <c r="B331" s="169"/>
      <c r="C331" s="169"/>
      <c r="D331" s="169"/>
      <c r="AA331" s="344"/>
      <c r="AB331" s="345"/>
      <c r="AC331" s="345"/>
      <c r="AD331" s="346"/>
      <c r="AN331" s="274"/>
      <c r="AO331" s="274"/>
      <c r="AP331" s="274"/>
      <c r="AQ331" s="274"/>
      <c r="AR331" s="274"/>
      <c r="AS331" s="274"/>
      <c r="AT331" s="274"/>
      <c r="AU331" s="274"/>
      <c r="AV331" s="274"/>
      <c r="AW331" s="274"/>
      <c r="AX331" s="274"/>
      <c r="AY331" s="274"/>
      <c r="AZ331" s="274"/>
      <c r="BA331" s="274"/>
      <c r="BB331" s="274"/>
      <c r="BC331" s="274"/>
      <c r="BD331" s="274"/>
      <c r="BE331" s="274"/>
      <c r="BF331" s="274"/>
      <c r="BG331" s="274"/>
      <c r="BH331" s="274"/>
      <c r="BI331" s="274"/>
      <c r="BJ331" s="274"/>
      <c r="BK331" s="274"/>
      <c r="BL331" s="274"/>
      <c r="BM331" s="274"/>
      <c r="BN331" s="274"/>
      <c r="BP331" s="274"/>
      <c r="BQ331" s="274"/>
      <c r="BR331" s="274"/>
      <c r="BS331" s="274"/>
      <c r="BT331" s="274"/>
      <c r="BU331" s="274"/>
      <c r="BV331" s="274"/>
      <c r="BW331" s="274"/>
      <c r="CE331" s="274"/>
    </row>
    <row r="332" spans="1:83" ht="12.95" customHeight="1" x14ac:dyDescent="0.2">
      <c r="A332" s="169"/>
      <c r="B332" s="169"/>
      <c r="C332" s="169"/>
      <c r="D332" s="169"/>
      <c r="AA332" s="344"/>
      <c r="AB332" s="345"/>
      <c r="AC332" s="345"/>
      <c r="AD332" s="346"/>
      <c r="AN332" s="274"/>
      <c r="AO332" s="274"/>
      <c r="AP332" s="274"/>
      <c r="AQ332" s="274"/>
      <c r="AR332" s="274"/>
      <c r="AS332" s="274"/>
      <c r="AT332" s="274"/>
      <c r="AU332" s="274"/>
      <c r="AV332" s="274"/>
      <c r="AW332" s="274"/>
      <c r="AX332" s="274"/>
      <c r="AY332" s="274"/>
      <c r="AZ332" s="274"/>
      <c r="BA332" s="274"/>
      <c r="BB332" s="274"/>
      <c r="BC332" s="274"/>
      <c r="BD332" s="274"/>
      <c r="BE332" s="274"/>
      <c r="BF332" s="274"/>
      <c r="BG332" s="274"/>
      <c r="BH332" s="274"/>
      <c r="BI332" s="274"/>
      <c r="BJ332" s="274"/>
      <c r="BK332" s="274"/>
      <c r="BL332" s="274"/>
      <c r="BM332" s="274"/>
      <c r="BN332" s="274"/>
      <c r="BP332" s="274"/>
      <c r="BQ332" s="274"/>
      <c r="BR332" s="274"/>
      <c r="BS332" s="274"/>
      <c r="BT332" s="274"/>
      <c r="BU332" s="274"/>
      <c r="BV332" s="274"/>
      <c r="BW332" s="274"/>
      <c r="CE332" s="274"/>
    </row>
    <row r="333" spans="1:83" ht="12.95" customHeight="1" x14ac:dyDescent="0.2">
      <c r="A333" s="169"/>
      <c r="B333" s="169"/>
      <c r="C333" s="169"/>
      <c r="D333" s="169"/>
      <c r="AA333" s="344"/>
      <c r="AB333" s="345"/>
      <c r="AC333" s="345"/>
      <c r="AD333" s="346"/>
      <c r="AN333" s="274"/>
      <c r="AO333" s="274"/>
      <c r="AP333" s="274"/>
      <c r="AQ333" s="274"/>
      <c r="AR333" s="274"/>
      <c r="AS333" s="274"/>
      <c r="AT333" s="274"/>
      <c r="AU333" s="274"/>
      <c r="AV333" s="274"/>
      <c r="AW333" s="274"/>
      <c r="AX333" s="274"/>
      <c r="AY333" s="274"/>
      <c r="AZ333" s="274"/>
      <c r="BA333" s="274"/>
      <c r="BB333" s="274"/>
      <c r="BC333" s="274"/>
      <c r="BD333" s="274"/>
      <c r="BE333" s="274"/>
      <c r="BF333" s="274"/>
      <c r="BG333" s="274"/>
      <c r="BH333" s="274"/>
      <c r="BI333" s="274"/>
      <c r="BJ333" s="274"/>
      <c r="BK333" s="274"/>
      <c r="BL333" s="274"/>
      <c r="BM333" s="274"/>
      <c r="BN333" s="274"/>
      <c r="BP333" s="274"/>
      <c r="BQ333" s="274"/>
      <c r="BR333" s="274"/>
      <c r="BS333" s="274"/>
      <c r="BT333" s="274"/>
      <c r="BU333" s="274"/>
      <c r="BV333" s="274"/>
      <c r="BW333" s="274"/>
      <c r="CE333" s="274"/>
    </row>
    <row r="334" spans="1:83" ht="12.95" customHeight="1" x14ac:dyDescent="0.2">
      <c r="A334" s="169"/>
      <c r="B334" s="169"/>
      <c r="C334" s="169"/>
      <c r="D334" s="169"/>
      <c r="AA334" s="344"/>
      <c r="AB334" s="345"/>
      <c r="AC334" s="345"/>
      <c r="AD334" s="346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74"/>
      <c r="BD334" s="274"/>
      <c r="BE334" s="274"/>
      <c r="BF334" s="274"/>
      <c r="BG334" s="274"/>
      <c r="BH334" s="274"/>
      <c r="BI334" s="274"/>
      <c r="BJ334" s="274"/>
      <c r="BK334" s="274"/>
      <c r="BL334" s="274"/>
      <c r="BM334" s="274"/>
      <c r="BN334" s="274"/>
      <c r="BP334" s="274"/>
      <c r="BQ334" s="274"/>
      <c r="BR334" s="274"/>
      <c r="BS334" s="274"/>
      <c r="BT334" s="274"/>
      <c r="BU334" s="274"/>
      <c r="BV334" s="274"/>
      <c r="BW334" s="274"/>
      <c r="CE334" s="274"/>
    </row>
    <row r="335" spans="1:83" ht="12.95" customHeight="1" x14ac:dyDescent="0.2">
      <c r="A335" s="169"/>
      <c r="B335" s="169"/>
      <c r="C335" s="169"/>
      <c r="D335" s="169"/>
      <c r="AA335" s="344"/>
      <c r="AB335" s="345"/>
      <c r="AC335" s="345"/>
      <c r="AD335" s="346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74"/>
      <c r="BD335" s="274"/>
      <c r="BE335" s="274"/>
      <c r="BF335" s="274"/>
      <c r="BG335" s="274"/>
      <c r="BH335" s="274"/>
      <c r="BI335" s="274"/>
      <c r="BJ335" s="274"/>
      <c r="BK335" s="274"/>
      <c r="BL335" s="274"/>
      <c r="BM335" s="274"/>
      <c r="BN335" s="274"/>
      <c r="BP335" s="274"/>
      <c r="BQ335" s="274"/>
      <c r="BR335" s="274"/>
      <c r="BS335" s="274"/>
      <c r="BT335" s="274"/>
      <c r="BU335" s="274"/>
      <c r="BV335" s="274"/>
      <c r="BW335" s="274"/>
      <c r="CE335" s="274"/>
    </row>
    <row r="336" spans="1:83" ht="12.95" customHeight="1" x14ac:dyDescent="0.2">
      <c r="A336" s="169"/>
      <c r="B336" s="169"/>
      <c r="C336" s="169"/>
      <c r="D336" s="169"/>
      <c r="AA336" s="344"/>
      <c r="AB336" s="345"/>
      <c r="AC336" s="345"/>
      <c r="AD336" s="346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74"/>
      <c r="BD336" s="274"/>
      <c r="BE336" s="274"/>
      <c r="BF336" s="274"/>
      <c r="BG336" s="274"/>
      <c r="BH336" s="274"/>
      <c r="BI336" s="274"/>
      <c r="BJ336" s="274"/>
      <c r="BK336" s="274"/>
      <c r="BL336" s="274"/>
      <c r="BM336" s="274"/>
      <c r="BN336" s="274"/>
      <c r="BP336" s="274"/>
      <c r="BQ336" s="274"/>
      <c r="BR336" s="274"/>
      <c r="BS336" s="274"/>
      <c r="BT336" s="274"/>
      <c r="BU336" s="274"/>
      <c r="BV336" s="274"/>
      <c r="BW336" s="274"/>
      <c r="CE336" s="274"/>
    </row>
    <row r="337" spans="1:83" ht="12.95" customHeight="1" x14ac:dyDescent="0.2">
      <c r="A337" s="169"/>
      <c r="B337" s="169"/>
      <c r="C337" s="169"/>
      <c r="D337" s="169"/>
      <c r="AA337" s="344"/>
      <c r="AB337" s="345"/>
      <c r="AC337" s="345"/>
      <c r="AD337" s="346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74"/>
      <c r="BD337" s="274"/>
      <c r="BE337" s="274"/>
      <c r="BF337" s="274"/>
      <c r="BG337" s="274"/>
      <c r="BH337" s="274"/>
      <c r="BI337" s="274"/>
      <c r="BJ337" s="274"/>
      <c r="BK337" s="274"/>
      <c r="BL337" s="274"/>
      <c r="BM337" s="274"/>
      <c r="BN337" s="274"/>
      <c r="BP337" s="274"/>
      <c r="BQ337" s="274"/>
      <c r="BR337" s="274"/>
      <c r="BS337" s="274"/>
      <c r="BT337" s="274"/>
      <c r="BU337" s="274"/>
      <c r="BV337" s="274"/>
      <c r="BW337" s="274"/>
      <c r="CE337" s="274"/>
    </row>
    <row r="338" spans="1:83" ht="12.95" customHeight="1" x14ac:dyDescent="0.2">
      <c r="A338" s="169"/>
      <c r="B338" s="169"/>
      <c r="C338" s="169"/>
      <c r="D338" s="169"/>
      <c r="AA338" s="344"/>
      <c r="AB338" s="345"/>
      <c r="AC338" s="345"/>
      <c r="AD338" s="346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74"/>
      <c r="BD338" s="274"/>
      <c r="BE338" s="274"/>
      <c r="BF338" s="274"/>
      <c r="BG338" s="274"/>
      <c r="BH338" s="274"/>
      <c r="BI338" s="274"/>
      <c r="BJ338" s="274"/>
      <c r="BK338" s="274"/>
      <c r="BL338" s="274"/>
      <c r="BM338" s="274"/>
      <c r="BN338" s="274"/>
      <c r="BP338" s="274"/>
      <c r="BQ338" s="274"/>
      <c r="BR338" s="274"/>
      <c r="BS338" s="274"/>
      <c r="BT338" s="274"/>
      <c r="BU338" s="274"/>
      <c r="BV338" s="274"/>
      <c r="BW338" s="274"/>
      <c r="CE338" s="274"/>
    </row>
    <row r="339" spans="1:83" ht="12.95" customHeight="1" x14ac:dyDescent="0.2">
      <c r="A339" s="169"/>
      <c r="B339" s="169"/>
      <c r="C339" s="169"/>
      <c r="D339" s="169"/>
      <c r="AA339" s="344"/>
      <c r="AB339" s="345"/>
      <c r="AC339" s="345"/>
      <c r="AD339" s="346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74"/>
      <c r="BD339" s="274"/>
      <c r="BE339" s="274"/>
      <c r="BF339" s="274"/>
      <c r="BG339" s="274"/>
      <c r="BH339" s="274"/>
      <c r="BI339" s="274"/>
      <c r="BJ339" s="274"/>
      <c r="BK339" s="274"/>
      <c r="BL339" s="274"/>
      <c r="BM339" s="274"/>
      <c r="BN339" s="274"/>
      <c r="BP339" s="274"/>
      <c r="BQ339" s="274"/>
      <c r="BR339" s="274"/>
      <c r="BS339" s="274"/>
      <c r="BT339" s="274"/>
      <c r="BU339" s="274"/>
      <c r="BV339" s="274"/>
      <c r="BW339" s="274"/>
      <c r="CE339" s="274"/>
    </row>
    <row r="340" spans="1:83" ht="12.95" customHeight="1" x14ac:dyDescent="0.2">
      <c r="A340" s="169"/>
      <c r="B340" s="169"/>
      <c r="C340" s="169"/>
      <c r="D340" s="169"/>
      <c r="AA340" s="344"/>
      <c r="AB340" s="345"/>
      <c r="AC340" s="345"/>
      <c r="AD340" s="346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74"/>
      <c r="BD340" s="274"/>
      <c r="BE340" s="274"/>
      <c r="BF340" s="274"/>
      <c r="BG340" s="274"/>
      <c r="BH340" s="274"/>
      <c r="BI340" s="274"/>
      <c r="BJ340" s="274"/>
      <c r="BK340" s="274"/>
      <c r="BL340" s="274"/>
      <c r="BM340" s="274"/>
      <c r="BN340" s="274"/>
      <c r="BP340" s="274"/>
      <c r="BQ340" s="274"/>
      <c r="BR340" s="274"/>
      <c r="BS340" s="274"/>
      <c r="BT340" s="274"/>
      <c r="BU340" s="274"/>
      <c r="BV340" s="274"/>
      <c r="BW340" s="274"/>
      <c r="CE340" s="274"/>
    </row>
    <row r="341" spans="1:83" ht="12.95" customHeight="1" x14ac:dyDescent="0.2">
      <c r="A341" s="169"/>
      <c r="B341" s="169"/>
      <c r="C341" s="169"/>
      <c r="D341" s="169"/>
      <c r="AA341" s="344"/>
      <c r="AB341" s="345"/>
      <c r="AC341" s="345"/>
      <c r="AD341" s="346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74"/>
      <c r="BD341" s="274"/>
      <c r="BE341" s="274"/>
      <c r="BF341" s="274"/>
      <c r="BG341" s="274"/>
      <c r="BH341" s="274"/>
      <c r="BI341" s="274"/>
      <c r="BJ341" s="274"/>
      <c r="BK341" s="274"/>
      <c r="BL341" s="274"/>
      <c r="BM341" s="274"/>
      <c r="BN341" s="274"/>
      <c r="BP341" s="274"/>
      <c r="BQ341" s="274"/>
      <c r="BR341" s="274"/>
      <c r="BS341" s="274"/>
      <c r="BT341" s="274"/>
      <c r="BU341" s="274"/>
      <c r="BV341" s="274"/>
      <c r="BW341" s="274"/>
      <c r="CE341" s="274"/>
    </row>
    <row r="342" spans="1:83" ht="12.95" customHeight="1" x14ac:dyDescent="0.2">
      <c r="A342" s="169"/>
      <c r="B342" s="169"/>
      <c r="C342" s="169"/>
      <c r="D342" s="169"/>
      <c r="AA342" s="344"/>
      <c r="AB342" s="345"/>
      <c r="AC342" s="345"/>
      <c r="AD342" s="346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74"/>
      <c r="BD342" s="274"/>
      <c r="BE342" s="274"/>
      <c r="BF342" s="274"/>
      <c r="BG342" s="274"/>
      <c r="BH342" s="274"/>
      <c r="BI342" s="274"/>
      <c r="BJ342" s="274"/>
      <c r="BK342" s="274"/>
      <c r="BL342" s="274"/>
      <c r="BM342" s="274"/>
      <c r="BN342" s="274"/>
      <c r="BP342" s="274"/>
      <c r="BQ342" s="274"/>
      <c r="BR342" s="274"/>
      <c r="BS342" s="274"/>
      <c r="BT342" s="274"/>
      <c r="BU342" s="274"/>
      <c r="BV342" s="274"/>
      <c r="BW342" s="274"/>
      <c r="CE342" s="274"/>
    </row>
    <row r="343" spans="1:83" ht="12.95" customHeight="1" x14ac:dyDescent="0.2">
      <c r="A343" s="169"/>
      <c r="B343" s="169"/>
      <c r="C343" s="169"/>
      <c r="D343" s="169"/>
      <c r="AA343" s="344"/>
      <c r="AB343" s="345"/>
      <c r="AC343" s="345"/>
      <c r="AD343" s="346"/>
      <c r="AN343" s="274"/>
      <c r="AO343" s="274"/>
      <c r="AP343" s="274"/>
      <c r="AQ343" s="274"/>
      <c r="AR343" s="274"/>
      <c r="AS343" s="274"/>
      <c r="AT343" s="274"/>
      <c r="AU343" s="274"/>
      <c r="AV343" s="274"/>
      <c r="AW343" s="274"/>
      <c r="AX343" s="274"/>
      <c r="AY343" s="274"/>
      <c r="AZ343" s="274"/>
      <c r="BA343" s="274"/>
      <c r="BB343" s="274"/>
      <c r="BC343" s="274"/>
      <c r="BD343" s="274"/>
      <c r="BE343" s="274"/>
      <c r="BF343" s="274"/>
      <c r="BG343" s="274"/>
      <c r="BH343" s="274"/>
      <c r="BI343" s="274"/>
      <c r="BJ343" s="274"/>
      <c r="BK343" s="274"/>
      <c r="BL343" s="274"/>
      <c r="BM343" s="274"/>
      <c r="BN343" s="274"/>
      <c r="BP343" s="274"/>
      <c r="BQ343" s="274"/>
      <c r="BR343" s="274"/>
      <c r="BS343" s="274"/>
      <c r="BT343" s="274"/>
      <c r="BU343" s="274"/>
      <c r="BV343" s="274"/>
      <c r="BW343" s="274"/>
      <c r="CE343" s="274"/>
    </row>
    <row r="344" spans="1:83" ht="12.95" customHeight="1" x14ac:dyDescent="0.2">
      <c r="A344" s="169"/>
      <c r="B344" s="169"/>
      <c r="C344" s="169"/>
      <c r="D344" s="169"/>
      <c r="AA344" s="344"/>
      <c r="AB344" s="345"/>
      <c r="AC344" s="345"/>
      <c r="AD344" s="346"/>
      <c r="AN344" s="274"/>
      <c r="AO344" s="274"/>
      <c r="AP344" s="274"/>
      <c r="AQ344" s="274"/>
      <c r="AR344" s="274"/>
      <c r="AS344" s="274"/>
      <c r="AT344" s="274"/>
      <c r="AU344" s="274"/>
      <c r="AV344" s="274"/>
      <c r="AW344" s="274"/>
      <c r="AX344" s="274"/>
      <c r="AY344" s="274"/>
      <c r="AZ344" s="274"/>
      <c r="BA344" s="274"/>
      <c r="BB344" s="274"/>
      <c r="BC344" s="274"/>
      <c r="BD344" s="274"/>
      <c r="BE344" s="274"/>
      <c r="BF344" s="274"/>
      <c r="BG344" s="274"/>
      <c r="BH344" s="274"/>
      <c r="BI344" s="274"/>
      <c r="BJ344" s="274"/>
      <c r="BK344" s="274"/>
      <c r="BL344" s="274"/>
      <c r="BM344" s="274"/>
      <c r="BN344" s="274"/>
      <c r="BP344" s="274"/>
      <c r="BQ344" s="274"/>
      <c r="BR344" s="274"/>
      <c r="BS344" s="274"/>
      <c r="BT344" s="274"/>
      <c r="BU344" s="274"/>
      <c r="BV344" s="274"/>
      <c r="BW344" s="274"/>
      <c r="CE344" s="274"/>
    </row>
    <row r="345" spans="1:83" ht="12.95" customHeight="1" x14ac:dyDescent="0.2">
      <c r="A345" s="169"/>
      <c r="B345" s="169"/>
      <c r="C345" s="169"/>
      <c r="D345" s="169"/>
      <c r="AA345" s="344"/>
      <c r="AB345" s="345"/>
      <c r="AC345" s="345"/>
      <c r="AD345" s="346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74"/>
      <c r="BG345" s="274"/>
      <c r="BH345" s="274"/>
      <c r="BI345" s="274"/>
      <c r="BJ345" s="274"/>
      <c r="BK345" s="274"/>
      <c r="BL345" s="274"/>
      <c r="BM345" s="274"/>
      <c r="BN345" s="274"/>
      <c r="BP345" s="274"/>
      <c r="BQ345" s="274"/>
      <c r="BR345" s="274"/>
      <c r="BS345" s="274"/>
      <c r="BT345" s="274"/>
      <c r="BU345" s="274"/>
      <c r="BV345" s="274"/>
      <c r="BW345" s="274"/>
      <c r="CE345" s="274"/>
    </row>
    <row r="346" spans="1:83" ht="12.95" customHeight="1" x14ac:dyDescent="0.2">
      <c r="A346" s="169"/>
      <c r="B346" s="169"/>
      <c r="C346" s="169"/>
      <c r="D346" s="169"/>
      <c r="AA346" s="344"/>
      <c r="AB346" s="345"/>
      <c r="AC346" s="345"/>
      <c r="AD346" s="346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74"/>
      <c r="BG346" s="274"/>
      <c r="BH346" s="274"/>
      <c r="BI346" s="274"/>
      <c r="BJ346" s="274"/>
      <c r="BK346" s="274"/>
      <c r="BL346" s="274"/>
      <c r="BM346" s="274"/>
      <c r="BN346" s="274"/>
      <c r="BP346" s="274"/>
      <c r="BQ346" s="274"/>
      <c r="BR346" s="274"/>
      <c r="BS346" s="274"/>
      <c r="BT346" s="274"/>
      <c r="BU346" s="274"/>
      <c r="BV346" s="274"/>
      <c r="BW346" s="274"/>
      <c r="CE346" s="274"/>
    </row>
    <row r="347" spans="1:83" ht="12.95" customHeight="1" x14ac:dyDescent="0.2">
      <c r="A347" s="169"/>
      <c r="B347" s="169"/>
      <c r="C347" s="169"/>
      <c r="D347" s="169"/>
      <c r="AA347" s="344"/>
      <c r="AB347" s="345"/>
      <c r="AC347" s="345"/>
      <c r="AD347" s="346"/>
      <c r="AN347" s="274"/>
      <c r="AO347" s="274"/>
      <c r="AP347" s="274"/>
      <c r="AQ347" s="274"/>
      <c r="AR347" s="274"/>
      <c r="AS347" s="274"/>
      <c r="AT347" s="274"/>
      <c r="AU347" s="274"/>
      <c r="AV347" s="274"/>
      <c r="AW347" s="274"/>
      <c r="AX347" s="274"/>
      <c r="AY347" s="274"/>
      <c r="AZ347" s="274"/>
      <c r="BA347" s="274"/>
      <c r="BB347" s="274"/>
      <c r="BC347" s="274"/>
      <c r="BD347" s="274"/>
      <c r="BE347" s="274"/>
      <c r="BF347" s="274"/>
      <c r="BG347" s="274"/>
      <c r="BH347" s="274"/>
      <c r="BI347" s="274"/>
      <c r="BJ347" s="274"/>
      <c r="BK347" s="274"/>
      <c r="BL347" s="274"/>
      <c r="BM347" s="274"/>
      <c r="BN347" s="274"/>
      <c r="BP347" s="274"/>
      <c r="BQ347" s="274"/>
      <c r="BR347" s="274"/>
      <c r="BS347" s="274"/>
      <c r="BT347" s="274"/>
      <c r="BU347" s="274"/>
      <c r="BV347" s="274"/>
      <c r="BW347" s="274"/>
      <c r="CE347" s="274"/>
    </row>
    <row r="348" spans="1:83" ht="12.95" customHeight="1" x14ac:dyDescent="0.2">
      <c r="A348" s="169"/>
      <c r="B348" s="169"/>
      <c r="C348" s="169"/>
      <c r="D348" s="169"/>
      <c r="AA348" s="344"/>
      <c r="AB348" s="345"/>
      <c r="AC348" s="345"/>
      <c r="AD348" s="346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74"/>
      <c r="BG348" s="274"/>
      <c r="BH348" s="274"/>
      <c r="BI348" s="274"/>
      <c r="BJ348" s="274"/>
      <c r="BK348" s="274"/>
      <c r="BL348" s="274"/>
      <c r="BM348" s="274"/>
      <c r="BN348" s="274"/>
      <c r="BP348" s="274"/>
      <c r="BQ348" s="274"/>
      <c r="BR348" s="274"/>
      <c r="BS348" s="274"/>
      <c r="BT348" s="274"/>
      <c r="BU348" s="274"/>
      <c r="BV348" s="274"/>
      <c r="BW348" s="274"/>
      <c r="CE348" s="274"/>
    </row>
    <row r="349" spans="1:83" ht="12.95" customHeight="1" x14ac:dyDescent="0.2">
      <c r="A349" s="169"/>
      <c r="B349" s="169"/>
      <c r="C349" s="169"/>
      <c r="D349" s="169"/>
      <c r="AA349" s="344"/>
      <c r="AB349" s="345"/>
      <c r="AC349" s="345"/>
      <c r="AD349" s="346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74"/>
      <c r="BG349" s="274"/>
      <c r="BH349" s="274"/>
      <c r="BI349" s="274"/>
      <c r="BJ349" s="274"/>
      <c r="BK349" s="274"/>
      <c r="BL349" s="274"/>
      <c r="BM349" s="274"/>
      <c r="BN349" s="274"/>
      <c r="BP349" s="274"/>
      <c r="BQ349" s="274"/>
      <c r="BR349" s="274"/>
      <c r="BS349" s="274"/>
      <c r="BT349" s="274"/>
      <c r="BU349" s="274"/>
      <c r="BV349" s="274"/>
      <c r="BW349" s="274"/>
      <c r="CE349" s="274"/>
    </row>
    <row r="350" spans="1:83" ht="12.95" customHeight="1" x14ac:dyDescent="0.2">
      <c r="A350" s="169"/>
      <c r="B350" s="169"/>
      <c r="C350" s="169"/>
      <c r="D350" s="169"/>
      <c r="AA350" s="344"/>
      <c r="AB350" s="345"/>
      <c r="AC350" s="345"/>
      <c r="AD350" s="346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74"/>
      <c r="BD350" s="274"/>
      <c r="BE350" s="274"/>
      <c r="BF350" s="274"/>
      <c r="BG350" s="274"/>
      <c r="BH350" s="274"/>
      <c r="BI350" s="274"/>
      <c r="BJ350" s="274"/>
      <c r="BK350" s="274"/>
      <c r="BL350" s="274"/>
      <c r="BM350" s="274"/>
      <c r="BN350" s="274"/>
      <c r="BP350" s="274"/>
      <c r="BQ350" s="274"/>
      <c r="BR350" s="274"/>
      <c r="BS350" s="274"/>
      <c r="BT350" s="274"/>
      <c r="BU350" s="274"/>
      <c r="BV350" s="274"/>
      <c r="BW350" s="274"/>
      <c r="CE350" s="274"/>
    </row>
    <row r="351" spans="1:83" ht="12.95" customHeight="1" x14ac:dyDescent="0.2">
      <c r="A351" s="169"/>
      <c r="B351" s="169"/>
      <c r="C351" s="169"/>
      <c r="D351" s="169"/>
      <c r="AA351" s="344"/>
      <c r="AB351" s="345"/>
      <c r="AC351" s="345"/>
      <c r="AD351" s="346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74"/>
      <c r="BD351" s="274"/>
      <c r="BE351" s="274"/>
      <c r="BF351" s="274"/>
      <c r="BG351" s="274"/>
      <c r="BH351" s="274"/>
      <c r="BI351" s="274"/>
      <c r="BJ351" s="274"/>
      <c r="BK351" s="274"/>
      <c r="BL351" s="274"/>
      <c r="BM351" s="274"/>
      <c r="BN351" s="274"/>
      <c r="BP351" s="274"/>
      <c r="BQ351" s="274"/>
      <c r="BR351" s="274"/>
      <c r="BS351" s="274"/>
      <c r="BT351" s="274"/>
      <c r="BU351" s="274"/>
      <c r="BV351" s="274"/>
      <c r="BW351" s="274"/>
      <c r="CE351" s="274"/>
    </row>
    <row r="352" spans="1:83" ht="12.95" customHeight="1" x14ac:dyDescent="0.2">
      <c r="A352" s="169"/>
      <c r="B352" s="169"/>
      <c r="C352" s="169"/>
      <c r="D352" s="169"/>
      <c r="AA352" s="344"/>
      <c r="AB352" s="345"/>
      <c r="AC352" s="345"/>
      <c r="AD352" s="346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74"/>
      <c r="BD352" s="274"/>
      <c r="BE352" s="274"/>
      <c r="BF352" s="274"/>
      <c r="BG352" s="274"/>
      <c r="BH352" s="274"/>
      <c r="BI352" s="274"/>
      <c r="BJ352" s="274"/>
      <c r="BK352" s="274"/>
      <c r="BL352" s="274"/>
      <c r="BM352" s="274"/>
      <c r="BN352" s="274"/>
      <c r="BP352" s="274"/>
      <c r="BQ352" s="274"/>
      <c r="BR352" s="274"/>
      <c r="BS352" s="274"/>
      <c r="BT352" s="274"/>
      <c r="BU352" s="274"/>
      <c r="BV352" s="274"/>
      <c r="BW352" s="274"/>
      <c r="CE352" s="274"/>
    </row>
    <row r="353" spans="1:83" ht="12.95" customHeight="1" x14ac:dyDescent="0.2">
      <c r="A353" s="169"/>
      <c r="B353" s="169"/>
      <c r="C353" s="169"/>
      <c r="D353" s="169"/>
      <c r="AA353" s="344"/>
      <c r="AB353" s="345"/>
      <c r="AC353" s="345"/>
      <c r="AD353" s="346"/>
      <c r="AN353" s="274"/>
      <c r="AO353" s="274"/>
      <c r="AP353" s="274"/>
      <c r="AQ353" s="274"/>
      <c r="AR353" s="274"/>
      <c r="AS353" s="274"/>
      <c r="AT353" s="274"/>
      <c r="AU353" s="274"/>
      <c r="AV353" s="274"/>
      <c r="AW353" s="274"/>
      <c r="AX353" s="274"/>
      <c r="AY353" s="274"/>
      <c r="AZ353" s="274"/>
      <c r="BA353" s="274"/>
      <c r="BB353" s="274"/>
      <c r="BC353" s="274"/>
      <c r="BD353" s="274"/>
      <c r="BE353" s="274"/>
      <c r="BF353" s="274"/>
      <c r="BG353" s="274"/>
      <c r="BH353" s="274"/>
      <c r="BI353" s="274"/>
      <c r="BJ353" s="274"/>
      <c r="BK353" s="274"/>
      <c r="BL353" s="274"/>
      <c r="BM353" s="274"/>
      <c r="BN353" s="274"/>
      <c r="BP353" s="274"/>
      <c r="BQ353" s="274"/>
      <c r="BR353" s="274"/>
      <c r="BS353" s="274"/>
      <c r="BT353" s="274"/>
      <c r="BU353" s="274"/>
      <c r="BV353" s="274"/>
      <c r="BW353" s="274"/>
      <c r="CE353" s="274"/>
    </row>
    <row r="354" spans="1:83" ht="12.95" customHeight="1" x14ac:dyDescent="0.2">
      <c r="A354" s="169"/>
      <c r="B354" s="169"/>
      <c r="C354" s="169"/>
      <c r="D354" s="169"/>
      <c r="AA354" s="344"/>
      <c r="AB354" s="345"/>
      <c r="AC354" s="345"/>
      <c r="AD354" s="346"/>
      <c r="AN354" s="274"/>
      <c r="AO354" s="274"/>
      <c r="AP354" s="274"/>
      <c r="AQ354" s="274"/>
      <c r="AR354" s="274"/>
      <c r="AS354" s="274"/>
      <c r="AT354" s="274"/>
      <c r="AU354" s="274"/>
      <c r="AV354" s="274"/>
      <c r="AW354" s="274"/>
      <c r="AX354" s="274"/>
      <c r="AY354" s="274"/>
      <c r="AZ354" s="274"/>
      <c r="BA354" s="274"/>
      <c r="BB354" s="274"/>
      <c r="BC354" s="274"/>
      <c r="BD354" s="274"/>
      <c r="BE354" s="274"/>
      <c r="BF354" s="274"/>
      <c r="BG354" s="274"/>
      <c r="BH354" s="274"/>
      <c r="BI354" s="274"/>
      <c r="BJ354" s="274"/>
      <c r="BK354" s="274"/>
      <c r="BL354" s="274"/>
      <c r="BM354" s="274"/>
      <c r="BN354" s="274"/>
      <c r="BP354" s="274"/>
      <c r="BQ354" s="274"/>
      <c r="BR354" s="274"/>
      <c r="BS354" s="274"/>
      <c r="BT354" s="274"/>
      <c r="BU354" s="274"/>
      <c r="BV354" s="274"/>
      <c r="BW354" s="274"/>
      <c r="CE354" s="274"/>
    </row>
    <row r="355" spans="1:83" ht="12.95" customHeight="1" x14ac:dyDescent="0.2">
      <c r="A355" s="169"/>
      <c r="B355" s="169"/>
      <c r="C355" s="169"/>
      <c r="D355" s="169"/>
      <c r="AA355" s="344"/>
      <c r="AB355" s="345"/>
      <c r="AC355" s="345"/>
      <c r="AD355" s="346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74"/>
      <c r="BD355" s="274"/>
      <c r="BE355" s="274"/>
      <c r="BF355" s="274"/>
      <c r="BG355" s="274"/>
      <c r="BH355" s="274"/>
      <c r="BI355" s="274"/>
      <c r="BJ355" s="274"/>
      <c r="BK355" s="274"/>
      <c r="BL355" s="274"/>
      <c r="BM355" s="274"/>
      <c r="BN355" s="274"/>
      <c r="BP355" s="274"/>
      <c r="BQ355" s="274"/>
      <c r="BR355" s="274"/>
      <c r="BS355" s="274"/>
      <c r="BT355" s="274"/>
      <c r="BU355" s="274"/>
      <c r="BV355" s="274"/>
      <c r="BW355" s="274"/>
      <c r="CE355" s="274"/>
    </row>
    <row r="356" spans="1:83" ht="12.95" customHeight="1" x14ac:dyDescent="0.2">
      <c r="A356" s="169"/>
      <c r="B356" s="169"/>
      <c r="C356" s="169"/>
      <c r="D356" s="169"/>
      <c r="AA356" s="344"/>
      <c r="AB356" s="345"/>
      <c r="AC356" s="345"/>
      <c r="AD356" s="346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74"/>
      <c r="BD356" s="274"/>
      <c r="BE356" s="274"/>
      <c r="BF356" s="274"/>
      <c r="BG356" s="274"/>
      <c r="BH356" s="274"/>
      <c r="BI356" s="274"/>
      <c r="BJ356" s="274"/>
      <c r="BK356" s="274"/>
      <c r="BL356" s="274"/>
      <c r="BM356" s="274"/>
      <c r="BN356" s="274"/>
      <c r="BP356" s="274"/>
      <c r="BQ356" s="274"/>
      <c r="BR356" s="274"/>
      <c r="BS356" s="274"/>
      <c r="BT356" s="274"/>
      <c r="BU356" s="274"/>
      <c r="BV356" s="274"/>
      <c r="BW356" s="274"/>
      <c r="CE356" s="274"/>
    </row>
    <row r="357" spans="1:83" ht="12.95" customHeight="1" x14ac:dyDescent="0.2">
      <c r="A357" s="169"/>
      <c r="B357" s="169"/>
      <c r="C357" s="169"/>
      <c r="D357" s="169"/>
      <c r="AA357" s="344"/>
      <c r="AB357" s="345"/>
      <c r="AC357" s="345"/>
      <c r="AD357" s="346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74"/>
      <c r="BG357" s="274"/>
      <c r="BH357" s="274"/>
      <c r="BI357" s="274"/>
      <c r="BJ357" s="274"/>
      <c r="BK357" s="274"/>
      <c r="BL357" s="274"/>
      <c r="BM357" s="274"/>
      <c r="BN357" s="274"/>
      <c r="BP357" s="274"/>
      <c r="BQ357" s="274"/>
      <c r="BR357" s="274"/>
      <c r="BS357" s="274"/>
      <c r="BT357" s="274"/>
      <c r="BU357" s="274"/>
      <c r="BV357" s="274"/>
      <c r="BW357" s="274"/>
      <c r="CE357" s="274"/>
    </row>
    <row r="358" spans="1:83" ht="12.95" customHeight="1" x14ac:dyDescent="0.2">
      <c r="A358" s="169"/>
      <c r="B358" s="169"/>
      <c r="C358" s="169"/>
      <c r="D358" s="169"/>
      <c r="AA358" s="344"/>
      <c r="AB358" s="345"/>
      <c r="AC358" s="345"/>
      <c r="AD358" s="346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74"/>
      <c r="BG358" s="274"/>
      <c r="BH358" s="274"/>
      <c r="BI358" s="274"/>
      <c r="BJ358" s="274"/>
      <c r="BK358" s="274"/>
      <c r="BL358" s="274"/>
      <c r="BM358" s="274"/>
      <c r="BN358" s="274"/>
      <c r="BP358" s="274"/>
      <c r="BQ358" s="274"/>
      <c r="BR358" s="274"/>
      <c r="BS358" s="274"/>
      <c r="BT358" s="274"/>
      <c r="BU358" s="274"/>
      <c r="BV358" s="274"/>
      <c r="BW358" s="274"/>
      <c r="CE358" s="274"/>
    </row>
    <row r="359" spans="1:83" ht="12.95" customHeight="1" x14ac:dyDescent="0.2">
      <c r="A359" s="169"/>
      <c r="B359" s="169"/>
      <c r="C359" s="169"/>
      <c r="D359" s="169"/>
      <c r="AA359" s="344"/>
      <c r="AB359" s="345"/>
      <c r="AC359" s="345"/>
      <c r="AD359" s="346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74"/>
      <c r="BD359" s="274"/>
      <c r="BE359" s="274"/>
      <c r="BF359" s="274"/>
      <c r="BG359" s="274"/>
      <c r="BH359" s="274"/>
      <c r="BI359" s="274"/>
      <c r="BJ359" s="274"/>
      <c r="BK359" s="274"/>
      <c r="BL359" s="274"/>
      <c r="BM359" s="274"/>
      <c r="BN359" s="274"/>
      <c r="BP359" s="274"/>
      <c r="BQ359" s="274"/>
      <c r="BR359" s="274"/>
      <c r="BS359" s="274"/>
      <c r="BT359" s="274"/>
      <c r="BU359" s="274"/>
      <c r="BV359" s="274"/>
      <c r="BW359" s="274"/>
      <c r="CE359" s="274"/>
    </row>
    <row r="360" spans="1:83" ht="12.95" customHeight="1" x14ac:dyDescent="0.2">
      <c r="A360" s="169"/>
      <c r="B360" s="169"/>
      <c r="C360" s="169"/>
      <c r="D360" s="169"/>
      <c r="AA360" s="344"/>
      <c r="AB360" s="345"/>
      <c r="AC360" s="345"/>
      <c r="AD360" s="346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74"/>
      <c r="BD360" s="274"/>
      <c r="BE360" s="274"/>
      <c r="BF360" s="274"/>
      <c r="BG360" s="274"/>
      <c r="BH360" s="274"/>
      <c r="BI360" s="274"/>
      <c r="BJ360" s="274"/>
      <c r="BK360" s="274"/>
      <c r="BL360" s="274"/>
      <c r="BM360" s="274"/>
      <c r="BN360" s="274"/>
      <c r="BP360" s="274"/>
      <c r="BQ360" s="274"/>
      <c r="BR360" s="274"/>
      <c r="BS360" s="274"/>
      <c r="BT360" s="274"/>
      <c r="BU360" s="274"/>
      <c r="BV360" s="274"/>
      <c r="BW360" s="274"/>
      <c r="CE360" s="274"/>
    </row>
    <row r="361" spans="1:83" ht="12.95" customHeight="1" x14ac:dyDescent="0.2">
      <c r="A361" s="169"/>
      <c r="B361" s="169"/>
      <c r="C361" s="169"/>
      <c r="D361" s="169"/>
      <c r="AA361" s="344"/>
      <c r="AB361" s="345"/>
      <c r="AC361" s="345"/>
      <c r="AD361" s="346"/>
      <c r="AN361" s="274"/>
      <c r="AO361" s="274"/>
      <c r="AP361" s="274"/>
      <c r="AQ361" s="274"/>
      <c r="AR361" s="274"/>
      <c r="AS361" s="274"/>
      <c r="AT361" s="274"/>
      <c r="AU361" s="274"/>
      <c r="AV361" s="274"/>
      <c r="AW361" s="274"/>
      <c r="AX361" s="274"/>
      <c r="AY361" s="274"/>
      <c r="AZ361" s="274"/>
      <c r="BA361" s="274"/>
      <c r="BB361" s="274"/>
      <c r="BC361" s="274"/>
      <c r="BD361" s="274"/>
      <c r="BE361" s="274"/>
      <c r="BF361" s="274"/>
      <c r="BG361" s="274"/>
      <c r="BH361" s="274"/>
      <c r="BI361" s="274"/>
      <c r="BJ361" s="274"/>
      <c r="BK361" s="274"/>
      <c r="BL361" s="274"/>
      <c r="BM361" s="274"/>
      <c r="BN361" s="274"/>
      <c r="BP361" s="274"/>
      <c r="BQ361" s="274"/>
      <c r="BR361" s="274"/>
      <c r="BS361" s="274"/>
      <c r="BT361" s="274"/>
      <c r="BU361" s="274"/>
      <c r="BV361" s="274"/>
      <c r="BW361" s="274"/>
      <c r="CE361" s="274"/>
    </row>
    <row r="362" spans="1:83" ht="12.95" customHeight="1" x14ac:dyDescent="0.2">
      <c r="A362" s="169"/>
      <c r="B362" s="169"/>
      <c r="C362" s="169"/>
      <c r="D362" s="169"/>
      <c r="AA362" s="344"/>
      <c r="AB362" s="345"/>
      <c r="AC362" s="345"/>
      <c r="AD362" s="346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274"/>
      <c r="BE362" s="274"/>
      <c r="BF362" s="274"/>
      <c r="BG362" s="274"/>
      <c r="BH362" s="274"/>
      <c r="BI362" s="274"/>
      <c r="BJ362" s="274"/>
      <c r="BK362" s="274"/>
      <c r="BL362" s="274"/>
      <c r="BM362" s="274"/>
      <c r="BN362" s="274"/>
      <c r="BP362" s="274"/>
      <c r="BQ362" s="274"/>
      <c r="BR362" s="274"/>
      <c r="BS362" s="274"/>
      <c r="BT362" s="274"/>
      <c r="BU362" s="274"/>
      <c r="BV362" s="274"/>
      <c r="BW362" s="274"/>
      <c r="CE362" s="274"/>
    </row>
    <row r="363" spans="1:83" ht="12.95" customHeight="1" x14ac:dyDescent="0.2">
      <c r="A363" s="169"/>
      <c r="B363" s="169"/>
      <c r="C363" s="169"/>
      <c r="D363" s="169"/>
      <c r="AA363" s="344"/>
      <c r="AB363" s="345"/>
      <c r="AC363" s="345"/>
      <c r="AD363" s="346"/>
      <c r="AN363" s="274"/>
      <c r="AO363" s="274"/>
      <c r="AP363" s="274"/>
      <c r="AQ363" s="274"/>
      <c r="AR363" s="274"/>
      <c r="AS363" s="274"/>
      <c r="AT363" s="274"/>
      <c r="AU363" s="274"/>
      <c r="AV363" s="274"/>
      <c r="AW363" s="274"/>
      <c r="AX363" s="274"/>
      <c r="AY363" s="274"/>
      <c r="AZ363" s="274"/>
      <c r="BA363" s="274"/>
      <c r="BB363" s="274"/>
      <c r="BC363" s="274"/>
      <c r="BD363" s="274"/>
      <c r="BE363" s="274"/>
      <c r="BF363" s="274"/>
      <c r="BG363" s="274"/>
      <c r="BH363" s="274"/>
      <c r="BI363" s="274"/>
      <c r="BJ363" s="274"/>
      <c r="BK363" s="274"/>
      <c r="BL363" s="274"/>
      <c r="BM363" s="274"/>
      <c r="BN363" s="274"/>
      <c r="BP363" s="274"/>
      <c r="BQ363" s="274"/>
      <c r="BR363" s="274"/>
      <c r="BS363" s="274"/>
      <c r="BT363" s="274"/>
      <c r="BU363" s="274"/>
      <c r="BV363" s="274"/>
      <c r="BW363" s="274"/>
      <c r="CE363" s="274"/>
    </row>
    <row r="364" spans="1:83" ht="12.95" customHeight="1" x14ac:dyDescent="0.2">
      <c r="A364" s="169"/>
      <c r="B364" s="169"/>
      <c r="C364" s="169"/>
      <c r="D364" s="169"/>
      <c r="AA364" s="344"/>
      <c r="AB364" s="345"/>
      <c r="AC364" s="345"/>
      <c r="AD364" s="346"/>
      <c r="AN364" s="274"/>
      <c r="AO364" s="274"/>
      <c r="AP364" s="274"/>
      <c r="AQ364" s="274"/>
      <c r="AR364" s="274"/>
      <c r="AS364" s="274"/>
      <c r="AT364" s="274"/>
      <c r="AU364" s="274"/>
      <c r="AV364" s="274"/>
      <c r="AW364" s="274"/>
      <c r="AX364" s="274"/>
      <c r="AY364" s="274"/>
      <c r="AZ364" s="274"/>
      <c r="BA364" s="274"/>
      <c r="BB364" s="274"/>
      <c r="BC364" s="274"/>
      <c r="BD364" s="274"/>
      <c r="BE364" s="274"/>
      <c r="BF364" s="274"/>
      <c r="BG364" s="274"/>
      <c r="BH364" s="274"/>
      <c r="BI364" s="274"/>
      <c r="BJ364" s="274"/>
      <c r="BK364" s="274"/>
      <c r="BL364" s="274"/>
      <c r="BM364" s="274"/>
      <c r="BN364" s="274"/>
      <c r="BP364" s="274"/>
      <c r="BQ364" s="274"/>
      <c r="BR364" s="274"/>
      <c r="BS364" s="274"/>
      <c r="BT364" s="274"/>
      <c r="BU364" s="274"/>
      <c r="BV364" s="274"/>
      <c r="BW364" s="274"/>
      <c r="CE364" s="274"/>
    </row>
    <row r="365" spans="1:83" ht="12.95" customHeight="1" x14ac:dyDescent="0.2">
      <c r="A365" s="169"/>
      <c r="B365" s="169"/>
      <c r="C365" s="169"/>
      <c r="D365" s="169"/>
      <c r="AA365" s="344"/>
      <c r="AB365" s="345"/>
      <c r="AC365" s="345"/>
      <c r="AD365" s="346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74"/>
      <c r="BD365" s="274"/>
      <c r="BE365" s="274"/>
      <c r="BF365" s="274"/>
      <c r="BG365" s="274"/>
      <c r="BH365" s="274"/>
      <c r="BI365" s="274"/>
      <c r="BJ365" s="274"/>
      <c r="BK365" s="274"/>
      <c r="BL365" s="274"/>
      <c r="BM365" s="274"/>
      <c r="BN365" s="274"/>
      <c r="BP365" s="274"/>
      <c r="BQ365" s="274"/>
      <c r="BR365" s="274"/>
      <c r="BS365" s="274"/>
      <c r="BT365" s="274"/>
      <c r="BU365" s="274"/>
      <c r="BV365" s="274"/>
      <c r="BW365" s="274"/>
      <c r="CE365" s="274"/>
    </row>
    <row r="366" spans="1:83" ht="12.95" customHeight="1" x14ac:dyDescent="0.2">
      <c r="A366" s="169"/>
      <c r="B366" s="169"/>
      <c r="C366" s="169"/>
      <c r="D366" s="169"/>
      <c r="AA366" s="344"/>
      <c r="AB366" s="345"/>
      <c r="AC366" s="345"/>
      <c r="AD366" s="346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74"/>
      <c r="BD366" s="274"/>
      <c r="BE366" s="274"/>
      <c r="BF366" s="274"/>
      <c r="BG366" s="274"/>
      <c r="BH366" s="274"/>
      <c r="BI366" s="274"/>
      <c r="BJ366" s="274"/>
      <c r="BK366" s="274"/>
      <c r="BL366" s="274"/>
      <c r="BM366" s="274"/>
      <c r="BN366" s="274"/>
      <c r="BP366" s="274"/>
      <c r="BQ366" s="274"/>
      <c r="BR366" s="274"/>
      <c r="BS366" s="274"/>
      <c r="BT366" s="274"/>
      <c r="BU366" s="274"/>
      <c r="BV366" s="274"/>
      <c r="BW366" s="274"/>
      <c r="CE366" s="274"/>
    </row>
    <row r="367" spans="1:83" ht="12.95" customHeight="1" x14ac:dyDescent="0.2">
      <c r="A367" s="169"/>
      <c r="B367" s="169"/>
      <c r="C367" s="169"/>
      <c r="D367" s="169"/>
      <c r="AA367" s="344"/>
      <c r="AB367" s="345"/>
      <c r="AC367" s="345"/>
      <c r="AD367" s="346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74"/>
      <c r="BD367" s="274"/>
      <c r="BE367" s="274"/>
      <c r="BF367" s="274"/>
      <c r="BG367" s="274"/>
      <c r="BH367" s="274"/>
      <c r="BI367" s="274"/>
      <c r="BJ367" s="274"/>
      <c r="BK367" s="274"/>
      <c r="BL367" s="274"/>
      <c r="BM367" s="274"/>
      <c r="BN367" s="274"/>
      <c r="BP367" s="274"/>
      <c r="BQ367" s="274"/>
      <c r="BR367" s="274"/>
      <c r="BS367" s="274"/>
      <c r="BT367" s="274"/>
      <c r="BU367" s="274"/>
      <c r="BV367" s="274"/>
      <c r="BW367" s="274"/>
      <c r="CE367" s="274"/>
    </row>
    <row r="368" spans="1:83" ht="12.95" customHeight="1" x14ac:dyDescent="0.2">
      <c r="A368" s="169"/>
      <c r="B368" s="169"/>
      <c r="C368" s="169"/>
      <c r="D368" s="169"/>
      <c r="AA368" s="344"/>
      <c r="AB368" s="345"/>
      <c r="AC368" s="345"/>
      <c r="AD368" s="346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74"/>
      <c r="BD368" s="274"/>
      <c r="BE368" s="274"/>
      <c r="BF368" s="274"/>
      <c r="BG368" s="274"/>
      <c r="BH368" s="274"/>
      <c r="BI368" s="274"/>
      <c r="BJ368" s="274"/>
      <c r="BK368" s="274"/>
      <c r="BL368" s="274"/>
      <c r="BM368" s="274"/>
      <c r="BN368" s="274"/>
      <c r="BP368" s="274"/>
      <c r="BQ368" s="274"/>
      <c r="BR368" s="274"/>
      <c r="BS368" s="274"/>
      <c r="BT368" s="274"/>
      <c r="BU368" s="274"/>
      <c r="BV368" s="274"/>
      <c r="BW368" s="274"/>
      <c r="CE368" s="274"/>
    </row>
    <row r="369" spans="1:83" ht="12.95" customHeight="1" x14ac:dyDescent="0.2">
      <c r="A369" s="169"/>
      <c r="B369" s="169"/>
      <c r="C369" s="169"/>
      <c r="D369" s="169"/>
      <c r="AA369" s="344"/>
      <c r="AB369" s="345"/>
      <c r="AC369" s="345"/>
      <c r="AD369" s="346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74"/>
      <c r="BD369" s="274"/>
      <c r="BE369" s="274"/>
      <c r="BF369" s="274"/>
      <c r="BG369" s="274"/>
      <c r="BH369" s="274"/>
      <c r="BI369" s="274"/>
      <c r="BJ369" s="274"/>
      <c r="BK369" s="274"/>
      <c r="BL369" s="274"/>
      <c r="BM369" s="274"/>
      <c r="BN369" s="274"/>
      <c r="BP369" s="274"/>
      <c r="BQ369" s="274"/>
      <c r="BR369" s="274"/>
      <c r="BS369" s="274"/>
      <c r="BT369" s="274"/>
      <c r="BU369" s="274"/>
      <c r="BV369" s="274"/>
      <c r="BW369" s="274"/>
      <c r="CE369" s="274"/>
    </row>
    <row r="370" spans="1:83" ht="12.95" customHeight="1" x14ac:dyDescent="0.2">
      <c r="A370" s="169"/>
      <c r="B370" s="169"/>
      <c r="C370" s="169"/>
      <c r="D370" s="169"/>
      <c r="AA370" s="344"/>
      <c r="AB370" s="345"/>
      <c r="AC370" s="345"/>
      <c r="AD370" s="346"/>
      <c r="AN370" s="274"/>
      <c r="AO370" s="274"/>
      <c r="AP370" s="274"/>
      <c r="AQ370" s="274"/>
      <c r="AR370" s="274"/>
      <c r="AS370" s="274"/>
      <c r="AT370" s="274"/>
      <c r="AU370" s="274"/>
      <c r="AV370" s="274"/>
      <c r="AW370" s="274"/>
      <c r="AX370" s="274"/>
      <c r="AY370" s="274"/>
      <c r="AZ370" s="274"/>
      <c r="BA370" s="274"/>
      <c r="BB370" s="274"/>
      <c r="BC370" s="274"/>
      <c r="BD370" s="274"/>
      <c r="BE370" s="274"/>
      <c r="BF370" s="274"/>
      <c r="BG370" s="274"/>
      <c r="BH370" s="274"/>
      <c r="BI370" s="274"/>
      <c r="BJ370" s="274"/>
      <c r="BK370" s="274"/>
      <c r="BL370" s="274"/>
      <c r="BM370" s="274"/>
      <c r="BN370" s="274"/>
      <c r="BP370" s="274"/>
      <c r="BQ370" s="274"/>
      <c r="BR370" s="274"/>
      <c r="BS370" s="274"/>
      <c r="BT370" s="274"/>
      <c r="BU370" s="274"/>
      <c r="BV370" s="274"/>
      <c r="BW370" s="274"/>
      <c r="CE370" s="274"/>
    </row>
    <row r="371" spans="1:83" ht="12.95" customHeight="1" x14ac:dyDescent="0.2">
      <c r="A371" s="169"/>
      <c r="B371" s="169"/>
      <c r="C371" s="169"/>
      <c r="D371" s="169"/>
      <c r="AA371" s="344"/>
      <c r="AB371" s="345"/>
      <c r="AC371" s="345"/>
      <c r="AD371" s="346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274"/>
      <c r="BH371" s="274"/>
      <c r="BI371" s="274"/>
      <c r="BJ371" s="274"/>
      <c r="BK371" s="274"/>
      <c r="BL371" s="274"/>
      <c r="BM371" s="274"/>
      <c r="BN371" s="274"/>
      <c r="BP371" s="274"/>
      <c r="BQ371" s="274"/>
      <c r="BR371" s="274"/>
      <c r="BS371" s="274"/>
      <c r="BT371" s="274"/>
      <c r="BU371" s="274"/>
      <c r="BV371" s="274"/>
      <c r="BW371" s="274"/>
      <c r="CE371" s="274"/>
    </row>
    <row r="372" spans="1:83" ht="12.95" customHeight="1" x14ac:dyDescent="0.2">
      <c r="A372" s="169"/>
      <c r="B372" s="169"/>
      <c r="C372" s="169"/>
      <c r="D372" s="169"/>
      <c r="AA372" s="344"/>
      <c r="AB372" s="345"/>
      <c r="AC372" s="345"/>
      <c r="AD372" s="346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74"/>
      <c r="BD372" s="274"/>
      <c r="BE372" s="274"/>
      <c r="BF372" s="274"/>
      <c r="BG372" s="274"/>
      <c r="BH372" s="274"/>
      <c r="BI372" s="274"/>
      <c r="BJ372" s="274"/>
      <c r="BK372" s="274"/>
      <c r="BL372" s="274"/>
      <c r="BM372" s="274"/>
      <c r="BN372" s="274"/>
      <c r="BP372" s="274"/>
      <c r="BQ372" s="274"/>
      <c r="BR372" s="274"/>
      <c r="BS372" s="274"/>
      <c r="BT372" s="274"/>
      <c r="BU372" s="274"/>
      <c r="BV372" s="274"/>
      <c r="BW372" s="274"/>
      <c r="CE372" s="274"/>
    </row>
    <row r="373" spans="1:83" ht="12.95" customHeight="1" x14ac:dyDescent="0.2">
      <c r="A373" s="169"/>
      <c r="B373" s="169"/>
      <c r="C373" s="169"/>
      <c r="D373" s="169"/>
      <c r="AA373" s="344"/>
      <c r="AB373" s="345"/>
      <c r="AC373" s="345"/>
      <c r="AD373" s="346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</row>
    <row r="374" spans="1:83" ht="12.95" customHeight="1" x14ac:dyDescent="0.2">
      <c r="A374" s="169"/>
      <c r="B374" s="169"/>
      <c r="C374" s="169"/>
      <c r="D374" s="169"/>
      <c r="AA374" s="344"/>
      <c r="AB374" s="345"/>
      <c r="AC374" s="345"/>
      <c r="AD374" s="346"/>
      <c r="AN374" s="274"/>
      <c r="AO374" s="274"/>
      <c r="AP374" s="274"/>
      <c r="AQ374" s="274"/>
      <c r="AR374" s="274"/>
      <c r="AS374" s="274"/>
      <c r="AT374" s="274"/>
      <c r="AU374" s="274"/>
      <c r="AV374" s="274"/>
      <c r="AW374" s="274"/>
      <c r="AX374" s="274"/>
    </row>
    <row r="375" spans="1:83" ht="12.95" customHeight="1" x14ac:dyDescent="0.2">
      <c r="A375" s="169"/>
      <c r="B375" s="169"/>
      <c r="C375" s="169"/>
      <c r="D375" s="169"/>
      <c r="AA375" s="344"/>
      <c r="AB375" s="345"/>
      <c r="AC375" s="345"/>
      <c r="AD375" s="346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</row>
    <row r="376" spans="1:83" ht="12.95" customHeight="1" x14ac:dyDescent="0.2">
      <c r="A376" s="169"/>
      <c r="B376" s="169"/>
      <c r="C376" s="169"/>
      <c r="D376" s="169"/>
      <c r="AA376" s="344"/>
      <c r="AB376" s="345"/>
      <c r="AC376" s="345"/>
      <c r="AD376" s="346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</row>
    <row r="377" spans="1:83" ht="12.95" customHeight="1" x14ac:dyDescent="0.2">
      <c r="A377" s="169"/>
      <c r="B377" s="169"/>
      <c r="C377" s="169"/>
      <c r="D377" s="169"/>
      <c r="AA377" s="344"/>
      <c r="AB377" s="345"/>
      <c r="AC377" s="345"/>
      <c r="AD377" s="346"/>
      <c r="AN377" s="274"/>
      <c r="AO377" s="274"/>
      <c r="AP377" s="274"/>
      <c r="AQ377" s="274"/>
      <c r="AR377" s="274"/>
      <c r="AS377" s="274"/>
      <c r="AT377" s="274"/>
      <c r="AU377" s="274"/>
      <c r="AV377" s="274"/>
      <c r="AW377" s="274"/>
      <c r="AX377" s="274"/>
    </row>
    <row r="378" spans="1:83" ht="12.95" customHeight="1" x14ac:dyDescent="0.2">
      <c r="A378" s="169"/>
      <c r="B378" s="169"/>
      <c r="C378" s="169"/>
      <c r="D378" s="169"/>
      <c r="AA378" s="344"/>
      <c r="AB378" s="345"/>
      <c r="AC378" s="345"/>
      <c r="AD378" s="346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</row>
    <row r="379" spans="1:83" ht="12.95" customHeight="1" x14ac:dyDescent="0.2">
      <c r="A379" s="169"/>
      <c r="B379" s="169"/>
      <c r="C379" s="169"/>
      <c r="D379" s="169"/>
      <c r="AA379" s="344"/>
      <c r="AB379" s="345"/>
      <c r="AC379" s="345"/>
      <c r="AD379" s="346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</row>
    <row r="380" spans="1:83" ht="12.95" customHeight="1" x14ac:dyDescent="0.2">
      <c r="A380" s="169"/>
      <c r="B380" s="169"/>
      <c r="C380" s="169"/>
      <c r="D380" s="169"/>
      <c r="AA380" s="344"/>
      <c r="AB380" s="345"/>
      <c r="AC380" s="345"/>
      <c r="AD380" s="346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</row>
    <row r="381" spans="1:83" ht="12.95" customHeight="1" x14ac:dyDescent="0.2">
      <c r="A381" s="169"/>
      <c r="B381" s="169"/>
      <c r="C381" s="169"/>
      <c r="D381" s="169"/>
      <c r="AA381" s="344"/>
      <c r="AB381" s="345"/>
      <c r="AC381" s="345"/>
      <c r="AD381" s="346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</row>
    <row r="382" spans="1:83" ht="12.95" customHeight="1" x14ac:dyDescent="0.2">
      <c r="A382" s="169"/>
      <c r="B382" s="169"/>
      <c r="C382" s="169"/>
      <c r="D382" s="169"/>
      <c r="AA382" s="344"/>
      <c r="AB382" s="345"/>
      <c r="AC382" s="345"/>
      <c r="AD382" s="346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</row>
    <row r="383" spans="1:83" ht="12.95" customHeight="1" x14ac:dyDescent="0.2">
      <c r="A383" s="169"/>
      <c r="B383" s="169"/>
      <c r="C383" s="169"/>
      <c r="D383" s="169"/>
      <c r="AA383" s="344"/>
      <c r="AB383" s="345"/>
      <c r="AC383" s="345"/>
      <c r="AD383" s="346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</row>
    <row r="384" spans="1:83" ht="12.95" customHeight="1" x14ac:dyDescent="0.2">
      <c r="A384" s="169"/>
      <c r="B384" s="169"/>
      <c r="C384" s="169"/>
      <c r="D384" s="169"/>
      <c r="AA384" s="344"/>
      <c r="AB384" s="345"/>
      <c r="AC384" s="345"/>
      <c r="AD384" s="346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</row>
    <row r="385" spans="1:50" ht="12.95" customHeight="1" x14ac:dyDescent="0.2">
      <c r="A385" s="169"/>
      <c r="B385" s="169"/>
      <c r="C385" s="169"/>
      <c r="D385" s="169"/>
      <c r="AA385" s="344"/>
      <c r="AB385" s="345"/>
      <c r="AC385" s="345"/>
      <c r="AD385" s="346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</row>
    <row r="386" spans="1:50" ht="12.95" customHeight="1" x14ac:dyDescent="0.2">
      <c r="A386" s="169"/>
      <c r="B386" s="169"/>
      <c r="C386" s="169"/>
      <c r="D386" s="169"/>
      <c r="AA386" s="344"/>
      <c r="AB386" s="345"/>
      <c r="AC386" s="345"/>
      <c r="AD386" s="346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</row>
    <row r="387" spans="1:50" ht="12.95" customHeight="1" x14ac:dyDescent="0.2">
      <c r="A387" s="169"/>
      <c r="B387" s="169"/>
      <c r="C387" s="169"/>
      <c r="D387" s="169"/>
      <c r="AA387" s="344"/>
      <c r="AB387" s="345"/>
      <c r="AC387" s="345"/>
      <c r="AD387" s="346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</row>
    <row r="388" spans="1:50" ht="12.95" customHeight="1" x14ac:dyDescent="0.2">
      <c r="A388" s="169"/>
      <c r="B388" s="169"/>
      <c r="C388" s="169"/>
      <c r="D388" s="169"/>
      <c r="AA388" s="344"/>
      <c r="AB388" s="345"/>
      <c r="AC388" s="345"/>
      <c r="AD388" s="346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</row>
    <row r="389" spans="1:50" ht="12.95" customHeight="1" x14ac:dyDescent="0.2">
      <c r="A389" s="169"/>
      <c r="B389" s="169"/>
      <c r="C389" s="169"/>
      <c r="D389" s="169"/>
      <c r="AA389" s="344"/>
      <c r="AB389" s="345"/>
      <c r="AC389" s="345"/>
      <c r="AD389" s="346"/>
      <c r="AN389" s="274"/>
      <c r="AO389" s="274"/>
      <c r="AP389" s="274"/>
      <c r="AQ389" s="274"/>
      <c r="AR389" s="274"/>
      <c r="AS389" s="274"/>
      <c r="AT389" s="274"/>
      <c r="AU389" s="274"/>
      <c r="AV389" s="274"/>
      <c r="AW389" s="274"/>
      <c r="AX389" s="274"/>
    </row>
    <row r="390" spans="1:50" ht="12.95" customHeight="1" x14ac:dyDescent="0.2">
      <c r="A390" s="169"/>
      <c r="B390" s="169"/>
      <c r="C390" s="169"/>
      <c r="D390" s="169"/>
      <c r="AA390" s="344"/>
      <c r="AB390" s="345"/>
      <c r="AC390" s="345"/>
      <c r="AD390" s="346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</row>
    <row r="391" spans="1:50" ht="12.95" customHeight="1" x14ac:dyDescent="0.2">
      <c r="A391" s="169"/>
      <c r="B391" s="169"/>
      <c r="C391" s="169"/>
      <c r="D391" s="169"/>
      <c r="AA391" s="344"/>
      <c r="AB391" s="345"/>
      <c r="AC391" s="345"/>
      <c r="AD391" s="346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</row>
    <row r="392" spans="1:50" ht="12.95" customHeight="1" x14ac:dyDescent="0.2">
      <c r="A392" s="169"/>
      <c r="B392" s="169"/>
      <c r="C392" s="169"/>
      <c r="D392" s="169"/>
      <c r="AA392" s="344"/>
      <c r="AB392" s="345"/>
      <c r="AC392" s="345"/>
      <c r="AD392" s="346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</row>
    <row r="393" spans="1:50" ht="12.95" customHeight="1" x14ac:dyDescent="0.2">
      <c r="A393" s="169"/>
      <c r="B393" s="169"/>
      <c r="C393" s="169"/>
      <c r="D393" s="169"/>
      <c r="AA393" s="344"/>
      <c r="AB393" s="345"/>
      <c r="AC393" s="345"/>
      <c r="AD393" s="346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</row>
    <row r="394" spans="1:50" ht="12.95" customHeight="1" x14ac:dyDescent="0.2">
      <c r="A394" s="169"/>
      <c r="B394" s="169"/>
      <c r="C394" s="169"/>
      <c r="D394" s="169"/>
      <c r="AA394" s="344"/>
      <c r="AB394" s="345"/>
      <c r="AC394" s="345"/>
      <c r="AD394" s="346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</row>
    <row r="395" spans="1:50" ht="12.95" customHeight="1" x14ac:dyDescent="0.2">
      <c r="A395" s="169"/>
      <c r="B395" s="169"/>
      <c r="C395" s="169"/>
      <c r="D395" s="169"/>
      <c r="AA395" s="344"/>
      <c r="AB395" s="345"/>
      <c r="AC395" s="345"/>
      <c r="AD395" s="346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</row>
    <row r="396" spans="1:50" ht="12.95" customHeight="1" x14ac:dyDescent="0.2">
      <c r="A396" s="169"/>
      <c r="B396" s="169"/>
      <c r="C396" s="169"/>
      <c r="D396" s="169"/>
      <c r="AA396" s="344"/>
      <c r="AB396" s="345"/>
      <c r="AC396" s="345"/>
      <c r="AD396" s="346"/>
      <c r="AN396" s="274"/>
      <c r="AO396" s="274"/>
      <c r="AP396" s="274"/>
      <c r="AQ396" s="274"/>
      <c r="AR396" s="274"/>
      <c r="AS396" s="274"/>
      <c r="AT396" s="274"/>
      <c r="AU396" s="274"/>
      <c r="AV396" s="274"/>
      <c r="AW396" s="274"/>
    </row>
    <row r="397" spans="1:50" ht="12.95" customHeight="1" x14ac:dyDescent="0.2">
      <c r="A397" s="169"/>
      <c r="B397" s="169"/>
      <c r="C397" s="169"/>
      <c r="D397" s="169"/>
      <c r="AA397" s="344"/>
      <c r="AB397" s="345"/>
      <c r="AC397" s="345"/>
      <c r="AD397" s="346"/>
      <c r="AN397" s="274"/>
      <c r="AO397" s="274"/>
      <c r="AP397" s="274"/>
      <c r="AQ397" s="274"/>
      <c r="AR397" s="274"/>
      <c r="AS397" s="274"/>
      <c r="AT397" s="274"/>
      <c r="AU397" s="274"/>
      <c r="AV397" s="274"/>
      <c r="AW397" s="274"/>
    </row>
    <row r="398" spans="1:50" ht="12.95" customHeight="1" x14ac:dyDescent="0.2">
      <c r="A398" s="169"/>
      <c r="B398" s="169"/>
      <c r="C398" s="169"/>
      <c r="D398" s="169"/>
      <c r="AA398" s="344"/>
      <c r="AB398" s="345"/>
      <c r="AC398" s="345"/>
      <c r="AD398" s="346"/>
      <c r="AN398" s="274"/>
      <c r="AO398" s="274"/>
      <c r="AP398" s="274"/>
      <c r="AQ398" s="274"/>
      <c r="AR398" s="274"/>
      <c r="AS398" s="274"/>
      <c r="AT398" s="274"/>
      <c r="AU398" s="274"/>
      <c r="AV398" s="274"/>
      <c r="AW398" s="274"/>
    </row>
    <row r="399" spans="1:50" ht="12.95" customHeight="1" x14ac:dyDescent="0.2">
      <c r="A399" s="169"/>
      <c r="B399" s="169"/>
      <c r="C399" s="169"/>
      <c r="D399" s="169"/>
      <c r="AA399" s="344"/>
      <c r="AB399" s="345"/>
      <c r="AC399" s="345"/>
      <c r="AD399" s="346"/>
      <c r="AN399" s="274"/>
      <c r="AO399" s="274"/>
      <c r="AP399" s="274"/>
      <c r="AQ399" s="274"/>
      <c r="AR399" s="274"/>
      <c r="AS399" s="274"/>
      <c r="AT399" s="274"/>
      <c r="AU399" s="274"/>
      <c r="AV399" s="274"/>
      <c r="AW399" s="274"/>
    </row>
    <row r="400" spans="1:50" ht="12.95" customHeight="1" x14ac:dyDescent="0.2">
      <c r="A400" s="169"/>
      <c r="B400" s="169"/>
      <c r="C400" s="169"/>
      <c r="D400" s="169"/>
      <c r="AA400" s="344"/>
      <c r="AB400" s="345"/>
      <c r="AC400" s="345"/>
      <c r="AD400" s="346"/>
      <c r="AN400" s="274"/>
      <c r="AO400" s="274"/>
      <c r="AP400" s="274"/>
      <c r="AQ400" s="274"/>
      <c r="AR400" s="274"/>
      <c r="AS400" s="274"/>
      <c r="AT400" s="274"/>
      <c r="AU400" s="274"/>
      <c r="AV400" s="274"/>
      <c r="AW400" s="274"/>
    </row>
    <row r="401" spans="1:49" ht="12.95" customHeight="1" x14ac:dyDescent="0.2">
      <c r="A401" s="169"/>
      <c r="B401" s="169"/>
      <c r="C401" s="169"/>
      <c r="D401" s="169"/>
      <c r="AA401" s="344"/>
      <c r="AB401" s="345"/>
      <c r="AC401" s="345"/>
      <c r="AD401" s="346"/>
      <c r="AN401" s="274"/>
      <c r="AO401" s="274"/>
      <c r="AP401" s="274"/>
      <c r="AQ401" s="274"/>
      <c r="AR401" s="274"/>
      <c r="AS401" s="274"/>
      <c r="AT401" s="274"/>
      <c r="AU401" s="274"/>
      <c r="AV401" s="274"/>
      <c r="AW401" s="274"/>
    </row>
    <row r="402" spans="1:49" ht="12.95" customHeight="1" x14ac:dyDescent="0.2">
      <c r="A402" s="169"/>
      <c r="B402" s="169"/>
      <c r="C402" s="169"/>
      <c r="D402" s="169"/>
      <c r="AA402" s="344"/>
      <c r="AB402" s="345"/>
      <c r="AC402" s="345"/>
      <c r="AD402" s="346"/>
      <c r="AN402" s="274"/>
      <c r="AO402" s="274"/>
      <c r="AP402" s="274"/>
      <c r="AQ402" s="274"/>
      <c r="AR402" s="274"/>
      <c r="AS402" s="274"/>
      <c r="AT402" s="274"/>
      <c r="AU402" s="274"/>
      <c r="AV402" s="274"/>
      <c r="AW402" s="274"/>
    </row>
    <row r="403" spans="1:49" ht="12.95" customHeight="1" x14ac:dyDescent="0.2">
      <c r="A403" s="169"/>
      <c r="B403" s="169"/>
      <c r="C403" s="169"/>
      <c r="D403" s="169"/>
      <c r="AA403" s="344"/>
      <c r="AB403" s="345"/>
      <c r="AC403" s="345"/>
      <c r="AD403" s="346"/>
      <c r="AN403" s="274"/>
      <c r="AO403" s="274"/>
      <c r="AP403" s="274"/>
      <c r="AQ403" s="274"/>
      <c r="AR403" s="274"/>
      <c r="AS403" s="274"/>
      <c r="AT403" s="274"/>
      <c r="AU403" s="274"/>
      <c r="AV403" s="274"/>
      <c r="AW403" s="274"/>
    </row>
    <row r="404" spans="1:49" ht="12.95" customHeight="1" x14ac:dyDescent="0.2">
      <c r="A404" s="169"/>
      <c r="B404" s="169"/>
      <c r="C404" s="169"/>
      <c r="D404" s="169"/>
      <c r="AA404" s="344"/>
      <c r="AB404" s="345"/>
      <c r="AC404" s="345"/>
      <c r="AD404" s="346"/>
      <c r="AN404" s="274"/>
      <c r="AO404" s="274"/>
      <c r="AP404" s="274"/>
      <c r="AQ404" s="274"/>
      <c r="AR404" s="274"/>
      <c r="AS404" s="274"/>
      <c r="AT404" s="274"/>
      <c r="AU404" s="274"/>
      <c r="AV404" s="274"/>
      <c r="AW404" s="274"/>
    </row>
    <row r="405" spans="1:49" ht="12.95" customHeight="1" x14ac:dyDescent="0.2">
      <c r="A405" s="169"/>
      <c r="B405" s="169"/>
      <c r="C405" s="169"/>
      <c r="D405" s="169"/>
      <c r="AA405" s="344"/>
      <c r="AB405" s="345"/>
      <c r="AC405" s="345"/>
      <c r="AD405" s="346"/>
      <c r="AN405" s="274"/>
      <c r="AO405" s="274"/>
      <c r="AP405" s="274"/>
      <c r="AQ405" s="274"/>
      <c r="AR405" s="274"/>
      <c r="AS405" s="274"/>
      <c r="AT405" s="274"/>
      <c r="AU405" s="274"/>
      <c r="AV405" s="274"/>
      <c r="AW405" s="274"/>
    </row>
    <row r="406" spans="1:49" ht="12.95" customHeight="1" x14ac:dyDescent="0.2">
      <c r="A406" s="169"/>
      <c r="B406" s="169"/>
      <c r="C406" s="169"/>
      <c r="D406" s="169"/>
      <c r="AA406" s="344"/>
      <c r="AB406" s="345"/>
      <c r="AC406" s="345"/>
      <c r="AD406" s="346"/>
      <c r="AN406" s="274"/>
      <c r="AO406" s="274"/>
      <c r="AP406" s="274"/>
      <c r="AQ406" s="274"/>
      <c r="AR406" s="274"/>
      <c r="AS406" s="274"/>
      <c r="AT406" s="274"/>
      <c r="AU406" s="274"/>
      <c r="AV406" s="274"/>
      <c r="AW406" s="274"/>
    </row>
    <row r="407" spans="1:49" ht="12.95" customHeight="1" x14ac:dyDescent="0.2">
      <c r="A407" s="169"/>
      <c r="B407" s="169"/>
      <c r="C407" s="169"/>
      <c r="D407" s="169"/>
      <c r="AA407" s="344"/>
      <c r="AB407" s="345"/>
      <c r="AC407" s="345"/>
      <c r="AD407" s="346"/>
      <c r="AN407" s="274"/>
      <c r="AO407" s="274"/>
      <c r="AP407" s="274"/>
      <c r="AQ407" s="274"/>
      <c r="AR407" s="274"/>
      <c r="AS407" s="274"/>
      <c r="AT407" s="274"/>
      <c r="AU407" s="274"/>
      <c r="AV407" s="274"/>
      <c r="AW407" s="274"/>
    </row>
    <row r="408" spans="1:49" ht="12.95" customHeight="1" x14ac:dyDescent="0.2">
      <c r="A408" s="169"/>
      <c r="B408" s="169"/>
      <c r="C408" s="169"/>
      <c r="D408" s="169"/>
      <c r="AA408" s="344"/>
      <c r="AB408" s="345"/>
      <c r="AC408" s="345"/>
      <c r="AD408" s="346"/>
      <c r="AN408" s="274"/>
      <c r="AO408" s="274"/>
      <c r="AP408" s="274"/>
      <c r="AQ408" s="274"/>
      <c r="AR408" s="274"/>
      <c r="AS408" s="274"/>
      <c r="AT408" s="274"/>
      <c r="AU408" s="274"/>
      <c r="AV408" s="274"/>
      <c r="AW408" s="274"/>
    </row>
    <row r="409" spans="1:49" ht="12.95" customHeight="1" x14ac:dyDescent="0.2">
      <c r="A409" s="169"/>
      <c r="B409" s="169"/>
      <c r="C409" s="169"/>
      <c r="D409" s="169"/>
      <c r="AA409" s="344"/>
      <c r="AB409" s="345"/>
      <c r="AC409" s="345"/>
      <c r="AD409" s="346"/>
      <c r="AN409" s="274"/>
      <c r="AO409" s="274"/>
      <c r="AP409" s="274"/>
      <c r="AQ409" s="274"/>
      <c r="AR409" s="274"/>
      <c r="AS409" s="274"/>
      <c r="AT409" s="274"/>
      <c r="AU409" s="274"/>
      <c r="AV409" s="274"/>
      <c r="AW409" s="274"/>
    </row>
    <row r="410" spans="1:49" ht="12.95" customHeight="1" x14ac:dyDescent="0.2">
      <c r="A410" s="169"/>
      <c r="B410" s="169"/>
      <c r="C410" s="169"/>
      <c r="D410" s="169"/>
      <c r="AA410" s="344"/>
      <c r="AB410" s="345"/>
      <c r="AC410" s="345"/>
      <c r="AD410" s="346"/>
      <c r="AN410" s="274"/>
      <c r="AO410" s="274"/>
      <c r="AP410" s="274"/>
      <c r="AQ410" s="274"/>
      <c r="AR410" s="274"/>
      <c r="AS410" s="274"/>
      <c r="AT410" s="274"/>
      <c r="AU410" s="274"/>
      <c r="AV410" s="274"/>
      <c r="AW410" s="274"/>
    </row>
    <row r="411" spans="1:49" ht="12.95" customHeight="1" x14ac:dyDescent="0.2">
      <c r="A411" s="169"/>
      <c r="B411" s="169"/>
      <c r="C411" s="169"/>
      <c r="D411" s="169"/>
      <c r="AA411" s="344"/>
      <c r="AB411" s="345"/>
      <c r="AC411" s="345"/>
      <c r="AD411" s="346"/>
      <c r="AN411" s="274"/>
      <c r="AO411" s="274"/>
      <c r="AP411" s="274"/>
      <c r="AQ411" s="274"/>
      <c r="AR411" s="274"/>
      <c r="AS411" s="274"/>
      <c r="AT411" s="274"/>
      <c r="AU411" s="274"/>
      <c r="AV411" s="274"/>
      <c r="AW411" s="274"/>
    </row>
    <row r="412" spans="1:49" ht="12.95" customHeight="1" x14ac:dyDescent="0.2">
      <c r="A412" s="169"/>
      <c r="B412" s="169"/>
      <c r="C412" s="169"/>
      <c r="D412" s="169"/>
      <c r="AA412" s="344"/>
      <c r="AB412" s="345"/>
      <c r="AC412" s="345"/>
      <c r="AD412" s="346"/>
      <c r="AN412" s="274"/>
      <c r="AO412" s="274"/>
      <c r="AP412" s="274"/>
      <c r="AQ412" s="274"/>
      <c r="AR412" s="274"/>
      <c r="AS412" s="274"/>
      <c r="AT412" s="274"/>
      <c r="AU412" s="274"/>
      <c r="AV412" s="274"/>
      <c r="AW412" s="274"/>
    </row>
    <row r="413" spans="1:49" ht="12.95" customHeight="1" x14ac:dyDescent="0.2">
      <c r="A413" s="169"/>
      <c r="B413" s="169"/>
      <c r="C413" s="169"/>
      <c r="D413" s="169"/>
      <c r="AA413" s="344"/>
      <c r="AB413" s="345"/>
      <c r="AC413" s="345"/>
      <c r="AD413" s="346"/>
      <c r="AN413" s="274"/>
      <c r="AO413" s="274"/>
      <c r="AP413" s="274"/>
      <c r="AQ413" s="274"/>
      <c r="AR413" s="274"/>
      <c r="AS413" s="274"/>
      <c r="AT413" s="274"/>
      <c r="AU413" s="274"/>
      <c r="AV413" s="274"/>
      <c r="AW413" s="274"/>
    </row>
    <row r="414" spans="1:49" ht="12.95" customHeight="1" x14ac:dyDescent="0.2">
      <c r="A414" s="169"/>
      <c r="B414" s="169"/>
      <c r="C414" s="169"/>
      <c r="D414" s="169"/>
      <c r="AA414" s="344"/>
      <c r="AB414" s="345"/>
      <c r="AC414" s="345"/>
      <c r="AD414" s="346"/>
      <c r="AN414" s="274"/>
      <c r="AO414" s="274"/>
      <c r="AP414" s="274"/>
      <c r="AQ414" s="274"/>
      <c r="AR414" s="274"/>
      <c r="AS414" s="274"/>
      <c r="AT414" s="274"/>
      <c r="AU414" s="274"/>
      <c r="AV414" s="274"/>
      <c r="AW414" s="274"/>
    </row>
    <row r="415" spans="1:49" ht="12.95" customHeight="1" x14ac:dyDescent="0.2">
      <c r="A415" s="169"/>
      <c r="B415" s="169"/>
      <c r="C415" s="169"/>
      <c r="D415" s="169"/>
      <c r="AA415" s="344"/>
      <c r="AB415" s="345"/>
      <c r="AC415" s="345"/>
      <c r="AD415" s="346"/>
      <c r="AN415" s="274"/>
      <c r="AO415" s="274"/>
      <c r="AP415" s="274"/>
      <c r="AQ415" s="274"/>
      <c r="AR415" s="274"/>
      <c r="AS415" s="274"/>
      <c r="AT415" s="274"/>
      <c r="AU415" s="274"/>
      <c r="AV415" s="274"/>
      <c r="AW415" s="274"/>
    </row>
    <row r="416" spans="1:49" ht="12.95" customHeight="1" x14ac:dyDescent="0.2">
      <c r="A416" s="169"/>
      <c r="B416" s="169"/>
      <c r="C416" s="169"/>
      <c r="D416" s="169"/>
      <c r="AA416" s="344"/>
      <c r="AB416" s="345"/>
      <c r="AC416" s="345"/>
      <c r="AD416" s="346"/>
      <c r="AN416" s="274"/>
      <c r="AO416" s="274"/>
      <c r="AP416" s="274"/>
      <c r="AQ416" s="274"/>
      <c r="AR416" s="274"/>
      <c r="AS416" s="274"/>
      <c r="AT416" s="274"/>
      <c r="AU416" s="274"/>
      <c r="AV416" s="274"/>
      <c r="AW416" s="274"/>
    </row>
    <row r="417" spans="1:49" ht="12.95" customHeight="1" x14ac:dyDescent="0.2">
      <c r="A417" s="169"/>
      <c r="B417" s="169"/>
      <c r="C417" s="169"/>
      <c r="D417" s="169"/>
      <c r="AA417" s="344"/>
      <c r="AB417" s="345"/>
      <c r="AC417" s="345"/>
      <c r="AD417" s="346"/>
      <c r="AN417" s="274"/>
      <c r="AO417" s="274"/>
      <c r="AP417" s="274"/>
      <c r="AQ417" s="274"/>
      <c r="AR417" s="274"/>
      <c r="AS417" s="274"/>
      <c r="AT417" s="274"/>
      <c r="AU417" s="274"/>
      <c r="AV417" s="274"/>
      <c r="AW417" s="274"/>
    </row>
    <row r="418" spans="1:49" ht="12.95" customHeight="1" x14ac:dyDescent="0.2">
      <c r="A418" s="169"/>
      <c r="B418" s="169"/>
      <c r="C418" s="169"/>
      <c r="D418" s="169"/>
      <c r="AA418" s="344"/>
      <c r="AB418" s="345"/>
      <c r="AC418" s="345"/>
      <c r="AD418" s="346"/>
      <c r="AN418" s="274"/>
      <c r="AO418" s="274"/>
      <c r="AP418" s="274"/>
      <c r="AQ418" s="274"/>
      <c r="AR418" s="274"/>
      <c r="AS418" s="274"/>
      <c r="AT418" s="274"/>
      <c r="AU418" s="274"/>
      <c r="AV418" s="274"/>
      <c r="AW418" s="274"/>
    </row>
    <row r="419" spans="1:49" ht="12.95" customHeight="1" x14ac:dyDescent="0.2">
      <c r="A419" s="169"/>
      <c r="B419" s="169"/>
      <c r="C419" s="169"/>
      <c r="D419" s="169"/>
      <c r="AA419" s="344"/>
      <c r="AB419" s="345"/>
      <c r="AC419" s="345"/>
      <c r="AD419" s="346"/>
      <c r="AN419" s="274"/>
      <c r="AO419" s="274"/>
      <c r="AP419" s="274"/>
      <c r="AQ419" s="274"/>
      <c r="AR419" s="274"/>
      <c r="AS419" s="274"/>
      <c r="AT419" s="274"/>
      <c r="AU419" s="274"/>
      <c r="AV419" s="274"/>
      <c r="AW419" s="274"/>
    </row>
    <row r="420" spans="1:49" ht="12.95" customHeight="1" x14ac:dyDescent="0.2">
      <c r="A420" s="169"/>
      <c r="B420" s="169"/>
      <c r="C420" s="169"/>
      <c r="D420" s="169"/>
      <c r="AA420" s="344"/>
      <c r="AB420" s="345"/>
      <c r="AC420" s="345"/>
      <c r="AD420" s="346"/>
      <c r="AN420" s="274"/>
      <c r="AO420" s="274"/>
      <c r="AP420" s="274"/>
      <c r="AQ420" s="274"/>
      <c r="AR420" s="274"/>
      <c r="AS420" s="274"/>
      <c r="AT420" s="274"/>
      <c r="AU420" s="274"/>
      <c r="AV420" s="274"/>
      <c r="AW420" s="274"/>
    </row>
    <row r="421" spans="1:49" ht="12.95" customHeight="1" x14ac:dyDescent="0.2">
      <c r="A421" s="169"/>
      <c r="B421" s="169"/>
      <c r="C421" s="169"/>
      <c r="D421" s="169"/>
      <c r="AA421" s="344"/>
      <c r="AB421" s="345"/>
      <c r="AC421" s="345"/>
      <c r="AD421" s="346"/>
      <c r="AN421" s="274"/>
      <c r="AO421" s="274"/>
      <c r="AP421" s="274"/>
      <c r="AQ421" s="274"/>
      <c r="AR421" s="274"/>
      <c r="AS421" s="274"/>
      <c r="AT421" s="274"/>
      <c r="AU421" s="274"/>
      <c r="AV421" s="274"/>
      <c r="AW421" s="274"/>
    </row>
    <row r="422" spans="1:49" ht="12.95" customHeight="1" x14ac:dyDescent="0.2">
      <c r="A422" s="169"/>
      <c r="B422" s="169"/>
      <c r="C422" s="169"/>
      <c r="D422" s="169"/>
      <c r="AA422" s="344"/>
      <c r="AB422" s="345"/>
      <c r="AC422" s="345"/>
      <c r="AD422" s="346"/>
      <c r="AN422" s="274"/>
      <c r="AO422" s="274"/>
      <c r="AP422" s="274"/>
      <c r="AQ422" s="274"/>
      <c r="AR422" s="274"/>
      <c r="AS422" s="274"/>
      <c r="AT422" s="274"/>
      <c r="AU422" s="274"/>
      <c r="AV422" s="274"/>
      <c r="AW422" s="274"/>
    </row>
    <row r="423" spans="1:49" ht="12.95" customHeight="1" x14ac:dyDescent="0.2">
      <c r="A423" s="169"/>
      <c r="B423" s="169"/>
      <c r="C423" s="169"/>
      <c r="D423" s="169"/>
      <c r="AA423" s="344"/>
      <c r="AB423" s="345"/>
      <c r="AC423" s="345"/>
      <c r="AD423" s="346"/>
      <c r="AN423" s="274"/>
      <c r="AO423" s="274"/>
      <c r="AP423" s="274"/>
      <c r="AQ423" s="274"/>
      <c r="AR423" s="274"/>
      <c r="AS423" s="274"/>
      <c r="AT423" s="274"/>
      <c r="AU423" s="274"/>
      <c r="AV423" s="274"/>
      <c r="AW423" s="274"/>
    </row>
    <row r="424" spans="1:49" ht="12.95" customHeight="1" x14ac:dyDescent="0.2">
      <c r="A424" s="169"/>
      <c r="B424" s="169"/>
      <c r="C424" s="169"/>
      <c r="D424" s="169"/>
      <c r="AA424" s="344"/>
      <c r="AB424" s="345"/>
      <c r="AC424" s="345"/>
      <c r="AD424" s="346"/>
      <c r="AN424" s="274"/>
      <c r="AO424" s="274"/>
      <c r="AP424" s="274"/>
      <c r="AQ424" s="274"/>
      <c r="AR424" s="274"/>
      <c r="AS424" s="274"/>
      <c r="AT424" s="274"/>
      <c r="AU424" s="274"/>
      <c r="AV424" s="274"/>
      <c r="AW424" s="274"/>
    </row>
    <row r="425" spans="1:49" ht="12.95" customHeight="1" x14ac:dyDescent="0.2">
      <c r="A425" s="169"/>
      <c r="B425" s="169"/>
      <c r="C425" s="169"/>
      <c r="D425" s="169"/>
      <c r="AA425" s="344"/>
      <c r="AB425" s="345"/>
      <c r="AC425" s="345"/>
      <c r="AD425" s="346"/>
      <c r="AN425" s="274"/>
      <c r="AO425" s="274"/>
      <c r="AP425" s="274"/>
      <c r="AQ425" s="274"/>
      <c r="AR425" s="274"/>
      <c r="AS425" s="274"/>
      <c r="AT425" s="274"/>
      <c r="AU425" s="274"/>
      <c r="AV425" s="274"/>
      <c r="AW425" s="274"/>
    </row>
    <row r="426" spans="1:49" ht="12.95" customHeight="1" x14ac:dyDescent="0.2">
      <c r="A426" s="169"/>
      <c r="B426" s="169"/>
      <c r="C426" s="169"/>
      <c r="D426" s="169"/>
      <c r="AA426" s="344"/>
      <c r="AB426" s="345"/>
      <c r="AC426" s="345"/>
      <c r="AD426" s="346"/>
      <c r="AN426" s="274"/>
      <c r="AO426" s="274"/>
      <c r="AP426" s="274"/>
      <c r="AQ426" s="274"/>
      <c r="AR426" s="274"/>
      <c r="AS426" s="274"/>
      <c r="AT426" s="274"/>
      <c r="AU426" s="274"/>
      <c r="AV426" s="274"/>
      <c r="AW426" s="274"/>
    </row>
    <row r="427" spans="1:49" ht="12.95" customHeight="1" x14ac:dyDescent="0.2">
      <c r="A427" s="169"/>
      <c r="B427" s="169"/>
      <c r="C427" s="169"/>
      <c r="D427" s="169"/>
      <c r="AA427" s="344"/>
      <c r="AB427" s="345"/>
      <c r="AC427" s="345"/>
      <c r="AD427" s="346"/>
      <c r="AN427" s="274"/>
      <c r="AO427" s="274"/>
      <c r="AP427" s="274"/>
      <c r="AQ427" s="274"/>
      <c r="AR427" s="274"/>
      <c r="AS427" s="274"/>
      <c r="AT427" s="274"/>
      <c r="AU427" s="274"/>
      <c r="AV427" s="274"/>
      <c r="AW427" s="274"/>
    </row>
    <row r="428" spans="1:49" ht="12.95" customHeight="1" x14ac:dyDescent="0.2">
      <c r="A428" s="169"/>
      <c r="B428" s="169"/>
      <c r="C428" s="169"/>
      <c r="D428" s="169"/>
      <c r="AA428" s="344"/>
      <c r="AB428" s="345"/>
      <c r="AC428" s="345"/>
      <c r="AD428" s="346"/>
      <c r="AN428" s="274"/>
      <c r="AO428" s="274"/>
      <c r="AP428" s="274"/>
      <c r="AQ428" s="274"/>
      <c r="AR428" s="274"/>
      <c r="AS428" s="274"/>
      <c r="AT428" s="274"/>
      <c r="AU428" s="274"/>
      <c r="AV428" s="274"/>
      <c r="AW428" s="274"/>
    </row>
    <row r="429" spans="1:49" ht="12.95" customHeight="1" x14ac:dyDescent="0.2">
      <c r="A429" s="169"/>
      <c r="B429" s="169"/>
      <c r="C429" s="169"/>
      <c r="D429" s="169"/>
      <c r="AA429" s="344"/>
      <c r="AB429" s="345"/>
      <c r="AC429" s="345"/>
      <c r="AD429" s="346"/>
      <c r="AN429" s="274"/>
      <c r="AO429" s="274"/>
      <c r="AP429" s="274"/>
      <c r="AQ429" s="274"/>
      <c r="AR429" s="274"/>
      <c r="AS429" s="274"/>
      <c r="AT429" s="274"/>
      <c r="AU429" s="274"/>
      <c r="AV429" s="274"/>
      <c r="AW429" s="274"/>
    </row>
    <row r="430" spans="1:49" ht="12.95" customHeight="1" x14ac:dyDescent="0.2">
      <c r="A430" s="169"/>
      <c r="B430" s="169"/>
      <c r="C430" s="169"/>
      <c r="D430" s="169"/>
      <c r="AA430" s="344"/>
      <c r="AB430" s="345"/>
      <c r="AC430" s="345"/>
      <c r="AD430" s="346"/>
      <c r="AN430" s="274"/>
      <c r="AO430" s="274"/>
      <c r="AP430" s="274"/>
      <c r="AQ430" s="274"/>
      <c r="AR430" s="274"/>
      <c r="AS430" s="274"/>
      <c r="AT430" s="274"/>
      <c r="AU430" s="274"/>
      <c r="AV430" s="274"/>
      <c r="AW430" s="274"/>
    </row>
    <row r="431" spans="1:49" ht="12.95" customHeight="1" x14ac:dyDescent="0.2">
      <c r="A431" s="169"/>
      <c r="B431" s="169"/>
      <c r="C431" s="169"/>
      <c r="D431" s="169"/>
      <c r="AA431" s="344"/>
      <c r="AB431" s="345"/>
      <c r="AC431" s="345"/>
      <c r="AD431" s="346"/>
      <c r="AN431" s="274"/>
      <c r="AO431" s="274"/>
      <c r="AP431" s="274"/>
      <c r="AQ431" s="274"/>
      <c r="AR431" s="274"/>
      <c r="AS431" s="274"/>
      <c r="AT431" s="274"/>
      <c r="AU431" s="274"/>
      <c r="AV431" s="274"/>
      <c r="AW431" s="274"/>
    </row>
    <row r="432" spans="1:49" ht="12.95" customHeight="1" x14ac:dyDescent="0.2">
      <c r="A432" s="169"/>
      <c r="B432" s="169"/>
      <c r="C432" s="169"/>
      <c r="D432" s="169"/>
      <c r="AA432" s="344"/>
      <c r="AB432" s="345"/>
      <c r="AC432" s="345"/>
      <c r="AD432" s="346"/>
      <c r="AN432" s="274"/>
      <c r="AO432" s="274"/>
      <c r="AP432" s="274"/>
      <c r="AQ432" s="274"/>
      <c r="AR432" s="274"/>
      <c r="AS432" s="274"/>
      <c r="AT432" s="274"/>
      <c r="AU432" s="274"/>
      <c r="AV432" s="274"/>
      <c r="AW432" s="274"/>
    </row>
    <row r="433" spans="1:49" ht="12.95" customHeight="1" x14ac:dyDescent="0.2">
      <c r="A433" s="169"/>
      <c r="B433" s="169"/>
      <c r="C433" s="169"/>
      <c r="D433" s="169"/>
      <c r="AA433" s="344"/>
      <c r="AB433" s="345"/>
      <c r="AC433" s="345"/>
      <c r="AD433" s="346"/>
      <c r="AN433" s="274"/>
      <c r="AO433" s="274"/>
      <c r="AP433" s="274"/>
      <c r="AQ433" s="274"/>
      <c r="AR433" s="274"/>
      <c r="AS433" s="274"/>
      <c r="AT433" s="274"/>
      <c r="AU433" s="274"/>
      <c r="AV433" s="274"/>
      <c r="AW433" s="274"/>
    </row>
    <row r="434" spans="1:49" ht="12.95" customHeight="1" x14ac:dyDescent="0.2">
      <c r="A434" s="169"/>
      <c r="B434" s="169"/>
      <c r="C434" s="169"/>
      <c r="D434" s="169"/>
      <c r="AA434" s="344"/>
      <c r="AB434" s="345"/>
      <c r="AC434" s="345"/>
      <c r="AD434" s="346"/>
      <c r="AN434" s="274"/>
      <c r="AO434" s="274"/>
      <c r="AP434" s="274"/>
      <c r="AQ434" s="274"/>
      <c r="AR434" s="274"/>
      <c r="AS434" s="274"/>
      <c r="AT434" s="274"/>
      <c r="AU434" s="274"/>
      <c r="AV434" s="274"/>
      <c r="AW434" s="274"/>
    </row>
    <row r="435" spans="1:49" ht="12.95" customHeight="1" x14ac:dyDescent="0.2">
      <c r="A435" s="169"/>
      <c r="B435" s="169"/>
      <c r="C435" s="169"/>
      <c r="D435" s="169"/>
      <c r="AA435" s="344"/>
      <c r="AB435" s="345"/>
      <c r="AC435" s="345"/>
      <c r="AD435" s="346"/>
      <c r="AN435" s="274"/>
      <c r="AO435" s="274"/>
      <c r="AP435" s="274"/>
      <c r="AQ435" s="274"/>
      <c r="AR435" s="274"/>
      <c r="AS435" s="274"/>
      <c r="AT435" s="274"/>
      <c r="AU435" s="274"/>
      <c r="AV435" s="274"/>
      <c r="AW435" s="274"/>
    </row>
    <row r="436" spans="1:49" ht="12.95" customHeight="1" x14ac:dyDescent="0.2">
      <c r="A436" s="169"/>
      <c r="B436" s="169"/>
      <c r="C436" s="169"/>
      <c r="D436" s="169"/>
      <c r="AA436" s="344"/>
      <c r="AB436" s="345"/>
      <c r="AC436" s="345"/>
      <c r="AD436" s="346"/>
      <c r="AN436" s="274"/>
      <c r="AO436" s="274"/>
      <c r="AP436" s="274"/>
      <c r="AQ436" s="274"/>
      <c r="AR436" s="274"/>
      <c r="AS436" s="274"/>
      <c r="AT436" s="274"/>
      <c r="AU436" s="274"/>
      <c r="AV436" s="274"/>
      <c r="AW436" s="274"/>
    </row>
    <row r="437" spans="1:49" ht="12.95" customHeight="1" x14ac:dyDescent="0.2">
      <c r="A437" s="169"/>
      <c r="B437" s="169"/>
      <c r="C437" s="169"/>
      <c r="D437" s="169"/>
      <c r="AA437" s="344"/>
      <c r="AB437" s="345"/>
      <c r="AC437" s="345"/>
      <c r="AD437" s="346"/>
      <c r="AN437" s="274"/>
      <c r="AO437" s="274"/>
      <c r="AP437" s="274"/>
      <c r="AQ437" s="274"/>
      <c r="AR437" s="274"/>
      <c r="AS437" s="274"/>
      <c r="AT437" s="274"/>
      <c r="AU437" s="274"/>
      <c r="AV437" s="274"/>
      <c r="AW437" s="274"/>
    </row>
    <row r="438" spans="1:49" ht="12.95" customHeight="1" x14ac:dyDescent="0.2">
      <c r="A438" s="169"/>
      <c r="B438" s="169"/>
      <c r="C438" s="169"/>
      <c r="D438" s="169"/>
      <c r="AA438" s="344"/>
      <c r="AB438" s="345"/>
      <c r="AC438" s="345"/>
      <c r="AD438" s="346"/>
      <c r="AN438" s="274"/>
      <c r="AO438" s="274"/>
      <c r="AP438" s="274"/>
      <c r="AQ438" s="274"/>
      <c r="AR438" s="274"/>
      <c r="AS438" s="274"/>
      <c r="AT438" s="274"/>
      <c r="AU438" s="274"/>
      <c r="AV438" s="274"/>
      <c r="AW438" s="274"/>
    </row>
    <row r="439" spans="1:49" ht="12.95" customHeight="1" x14ac:dyDescent="0.2">
      <c r="A439" s="169"/>
      <c r="B439" s="169"/>
      <c r="C439" s="169"/>
      <c r="D439" s="169"/>
      <c r="AA439" s="344"/>
      <c r="AB439" s="345"/>
      <c r="AC439" s="345"/>
      <c r="AD439" s="346"/>
      <c r="AN439" s="274"/>
      <c r="AO439" s="274"/>
      <c r="AP439" s="274"/>
      <c r="AQ439" s="274"/>
      <c r="AR439" s="274"/>
      <c r="AS439" s="274"/>
      <c r="AT439" s="274"/>
      <c r="AU439" s="274"/>
      <c r="AV439" s="274"/>
      <c r="AW439" s="274"/>
    </row>
    <row r="440" spans="1:49" ht="12.95" customHeight="1" x14ac:dyDescent="0.2">
      <c r="A440" s="169"/>
      <c r="B440" s="169"/>
      <c r="C440" s="169"/>
      <c r="D440" s="169"/>
      <c r="AA440" s="344"/>
      <c r="AB440" s="345"/>
      <c r="AC440" s="345"/>
      <c r="AD440" s="346"/>
      <c r="AN440" s="274"/>
      <c r="AO440" s="274"/>
      <c r="AP440" s="274"/>
      <c r="AQ440" s="274"/>
      <c r="AR440" s="274"/>
      <c r="AS440" s="274"/>
      <c r="AT440" s="274"/>
      <c r="AU440" s="274"/>
      <c r="AV440" s="274"/>
      <c r="AW440" s="274"/>
    </row>
    <row r="441" spans="1:49" ht="12.95" customHeight="1" x14ac:dyDescent="0.2">
      <c r="A441" s="169"/>
      <c r="B441" s="169"/>
      <c r="C441" s="169"/>
      <c r="D441" s="169"/>
      <c r="AA441" s="344"/>
      <c r="AB441" s="345"/>
      <c r="AC441" s="345"/>
      <c r="AD441" s="346"/>
      <c r="AN441" s="274"/>
      <c r="AO441" s="274"/>
      <c r="AP441" s="274"/>
      <c r="AQ441" s="274"/>
      <c r="AR441" s="274"/>
      <c r="AS441" s="274"/>
      <c r="AT441" s="274"/>
      <c r="AU441" s="274"/>
      <c r="AV441" s="274"/>
      <c r="AW441" s="274"/>
    </row>
    <row r="442" spans="1:49" ht="12.95" customHeight="1" x14ac:dyDescent="0.2">
      <c r="A442" s="169"/>
      <c r="B442" s="169"/>
      <c r="C442" s="169"/>
      <c r="D442" s="169"/>
      <c r="AA442" s="344"/>
      <c r="AB442" s="345"/>
      <c r="AC442" s="345"/>
      <c r="AD442" s="346"/>
      <c r="AN442" s="274"/>
      <c r="AO442" s="274"/>
      <c r="AP442" s="274"/>
      <c r="AQ442" s="274"/>
      <c r="AR442" s="274"/>
      <c r="AS442" s="274"/>
      <c r="AT442" s="274"/>
      <c r="AU442" s="274"/>
      <c r="AV442" s="274"/>
      <c r="AW442" s="274"/>
    </row>
    <row r="443" spans="1:49" ht="12.95" customHeight="1" x14ac:dyDescent="0.2">
      <c r="A443" s="169"/>
      <c r="B443" s="169"/>
      <c r="C443" s="169"/>
      <c r="D443" s="169"/>
      <c r="AA443" s="344"/>
      <c r="AB443" s="345"/>
      <c r="AC443" s="345"/>
      <c r="AD443" s="346"/>
      <c r="AN443" s="274"/>
      <c r="AO443" s="274"/>
      <c r="AP443" s="274"/>
      <c r="AQ443" s="274"/>
      <c r="AR443" s="274"/>
      <c r="AS443" s="274"/>
      <c r="AT443" s="274"/>
      <c r="AU443" s="274"/>
      <c r="AV443" s="274"/>
      <c r="AW443" s="274"/>
    </row>
    <row r="444" spans="1:49" ht="12.95" customHeight="1" x14ac:dyDescent="0.2">
      <c r="A444" s="169"/>
      <c r="B444" s="169"/>
      <c r="C444" s="169"/>
      <c r="D444" s="169"/>
      <c r="AA444" s="344"/>
      <c r="AB444" s="345"/>
      <c r="AC444" s="345"/>
      <c r="AD444" s="346"/>
      <c r="AN444" s="274"/>
      <c r="AO444" s="274"/>
      <c r="AP444" s="274"/>
      <c r="AQ444" s="274"/>
      <c r="AR444" s="274"/>
      <c r="AS444" s="274"/>
      <c r="AT444" s="274"/>
      <c r="AU444" s="274"/>
      <c r="AV444" s="274"/>
      <c r="AW444" s="274"/>
    </row>
    <row r="445" spans="1:49" ht="12.95" customHeight="1" x14ac:dyDescent="0.2">
      <c r="A445" s="169"/>
      <c r="B445" s="169"/>
      <c r="C445" s="169"/>
      <c r="D445" s="169"/>
      <c r="AA445" s="344"/>
      <c r="AB445" s="345"/>
      <c r="AC445" s="345"/>
      <c r="AD445" s="346"/>
      <c r="AN445" s="274"/>
      <c r="AO445" s="274"/>
      <c r="AP445" s="274"/>
      <c r="AQ445" s="274"/>
      <c r="AR445" s="274"/>
      <c r="AS445" s="274"/>
      <c r="AT445" s="274"/>
      <c r="AU445" s="274"/>
      <c r="AV445" s="274"/>
      <c r="AW445" s="274"/>
    </row>
    <row r="446" spans="1:49" ht="12.95" customHeight="1" x14ac:dyDescent="0.2">
      <c r="A446" s="169"/>
      <c r="B446" s="169"/>
      <c r="C446" s="169"/>
      <c r="D446" s="169"/>
      <c r="AA446" s="344"/>
      <c r="AB446" s="345"/>
      <c r="AC446" s="345"/>
      <c r="AD446" s="346"/>
      <c r="AN446" s="274"/>
      <c r="AO446" s="274"/>
      <c r="AP446" s="274"/>
      <c r="AQ446" s="274"/>
      <c r="AR446" s="274"/>
      <c r="AS446" s="274"/>
      <c r="AT446" s="274"/>
      <c r="AU446" s="274"/>
      <c r="AV446" s="274"/>
      <c r="AW446" s="274"/>
    </row>
    <row r="447" spans="1:49" ht="12.95" customHeight="1" x14ac:dyDescent="0.2">
      <c r="A447" s="169"/>
      <c r="B447" s="169"/>
      <c r="C447" s="169"/>
      <c r="D447" s="169"/>
      <c r="AA447" s="344"/>
      <c r="AB447" s="345"/>
      <c r="AC447" s="345"/>
      <c r="AD447" s="346"/>
      <c r="AN447" s="274"/>
      <c r="AO447" s="274"/>
      <c r="AP447" s="274"/>
      <c r="AQ447" s="274"/>
      <c r="AR447" s="274"/>
      <c r="AS447" s="274"/>
      <c r="AT447" s="274"/>
      <c r="AU447" s="274"/>
      <c r="AV447" s="274"/>
      <c r="AW447" s="274"/>
    </row>
    <row r="448" spans="1:49" ht="12.95" customHeight="1" x14ac:dyDescent="0.2">
      <c r="A448" s="169"/>
      <c r="B448" s="169"/>
      <c r="C448" s="169"/>
      <c r="D448" s="169"/>
      <c r="AA448" s="344"/>
      <c r="AB448" s="345"/>
      <c r="AC448" s="345"/>
      <c r="AD448" s="346"/>
      <c r="AN448" s="274"/>
      <c r="AO448" s="274"/>
      <c r="AP448" s="274"/>
      <c r="AQ448" s="274"/>
      <c r="AR448" s="274"/>
      <c r="AS448" s="274"/>
      <c r="AT448" s="274"/>
      <c r="AU448" s="274"/>
      <c r="AV448" s="274"/>
      <c r="AW448" s="274"/>
    </row>
    <row r="449" spans="1:49" ht="12.95" customHeight="1" x14ac:dyDescent="0.2">
      <c r="A449" s="169"/>
      <c r="B449" s="169"/>
      <c r="C449" s="169"/>
      <c r="D449" s="169"/>
      <c r="AA449" s="344"/>
      <c r="AB449" s="345"/>
      <c r="AC449" s="345"/>
      <c r="AD449" s="346"/>
      <c r="AN449" s="274"/>
      <c r="AO449" s="274"/>
      <c r="AP449" s="274"/>
      <c r="AQ449" s="274"/>
      <c r="AR449" s="274"/>
      <c r="AS449" s="274"/>
      <c r="AT449" s="274"/>
      <c r="AU449" s="274"/>
      <c r="AV449" s="274"/>
      <c r="AW449" s="274"/>
    </row>
    <row r="450" spans="1:49" ht="12.95" customHeight="1" x14ac:dyDescent="0.2">
      <c r="A450" s="169"/>
      <c r="B450" s="169"/>
      <c r="C450" s="169"/>
      <c r="D450" s="169"/>
      <c r="AA450" s="344"/>
      <c r="AB450" s="345"/>
      <c r="AC450" s="345"/>
      <c r="AD450" s="346"/>
      <c r="AN450" s="274"/>
      <c r="AO450" s="274"/>
      <c r="AP450" s="274"/>
      <c r="AQ450" s="274"/>
      <c r="AR450" s="274"/>
      <c r="AS450" s="274"/>
      <c r="AT450" s="274"/>
      <c r="AU450" s="274"/>
      <c r="AV450" s="274"/>
      <c r="AW450" s="274"/>
    </row>
    <row r="451" spans="1:49" ht="12.95" customHeight="1" x14ac:dyDescent="0.2">
      <c r="A451" s="169"/>
      <c r="B451" s="169"/>
      <c r="C451" s="169"/>
      <c r="D451" s="169"/>
      <c r="AA451" s="344"/>
      <c r="AB451" s="345"/>
      <c r="AC451" s="345"/>
      <c r="AD451" s="346"/>
      <c r="AN451" s="274"/>
      <c r="AO451" s="274"/>
      <c r="AP451" s="274"/>
      <c r="AQ451" s="274"/>
      <c r="AR451" s="274"/>
      <c r="AS451" s="274"/>
      <c r="AT451" s="274"/>
      <c r="AU451" s="274"/>
      <c r="AV451" s="274"/>
      <c r="AW451" s="274"/>
    </row>
    <row r="452" spans="1:49" ht="12.95" customHeight="1" x14ac:dyDescent="0.2">
      <c r="A452" s="169"/>
      <c r="B452" s="169"/>
      <c r="C452" s="169"/>
      <c r="D452" s="169"/>
      <c r="AA452" s="344"/>
      <c r="AB452" s="345"/>
      <c r="AC452" s="345"/>
      <c r="AD452" s="346"/>
      <c r="AN452" s="274"/>
      <c r="AO452" s="274"/>
      <c r="AP452" s="274"/>
      <c r="AQ452" s="274"/>
      <c r="AR452" s="274"/>
      <c r="AS452" s="274"/>
      <c r="AT452" s="274"/>
      <c r="AU452" s="274"/>
      <c r="AV452" s="274"/>
      <c r="AW452" s="274"/>
    </row>
    <row r="453" spans="1:49" ht="12.95" customHeight="1" x14ac:dyDescent="0.2">
      <c r="A453" s="169"/>
      <c r="B453" s="169"/>
      <c r="C453" s="169"/>
      <c r="D453" s="169"/>
      <c r="AA453" s="344"/>
      <c r="AB453" s="345"/>
      <c r="AC453" s="345"/>
      <c r="AD453" s="346"/>
      <c r="AN453" s="274"/>
      <c r="AO453" s="274"/>
      <c r="AP453" s="274"/>
      <c r="AQ453" s="274"/>
      <c r="AR453" s="274"/>
      <c r="AS453" s="274"/>
      <c r="AT453" s="274"/>
      <c r="AU453" s="274"/>
      <c r="AV453" s="274"/>
      <c r="AW453" s="274"/>
    </row>
    <row r="454" spans="1:49" ht="12.95" customHeight="1" x14ac:dyDescent="0.2">
      <c r="A454" s="169"/>
      <c r="B454" s="169"/>
      <c r="C454" s="169"/>
      <c r="D454" s="169"/>
      <c r="AA454" s="344"/>
      <c r="AB454" s="345"/>
      <c r="AC454" s="345"/>
      <c r="AD454" s="346"/>
      <c r="AN454" s="274"/>
      <c r="AO454" s="274"/>
      <c r="AP454" s="274"/>
      <c r="AQ454" s="274"/>
      <c r="AR454" s="274"/>
      <c r="AS454" s="274"/>
      <c r="AT454" s="274"/>
      <c r="AU454" s="274"/>
      <c r="AV454" s="274"/>
      <c r="AW454" s="274"/>
    </row>
    <row r="455" spans="1:49" ht="12.95" customHeight="1" x14ac:dyDescent="0.2">
      <c r="A455" s="169"/>
      <c r="B455" s="169"/>
      <c r="C455" s="169"/>
      <c r="D455" s="169"/>
      <c r="AA455" s="344"/>
      <c r="AB455" s="345"/>
      <c r="AC455" s="345"/>
      <c r="AD455" s="346"/>
      <c r="AN455" s="274"/>
      <c r="AO455" s="274"/>
      <c r="AP455" s="274"/>
      <c r="AQ455" s="274"/>
      <c r="AR455" s="274"/>
      <c r="AS455" s="274"/>
      <c r="AT455" s="274"/>
      <c r="AU455" s="274"/>
      <c r="AV455" s="274"/>
      <c r="AW455" s="274"/>
    </row>
    <row r="456" spans="1:49" ht="12.95" customHeight="1" x14ac:dyDescent="0.2">
      <c r="A456" s="169"/>
      <c r="B456" s="169"/>
      <c r="C456" s="169"/>
      <c r="D456" s="169"/>
      <c r="AA456" s="344"/>
      <c r="AB456" s="345"/>
      <c r="AC456" s="345"/>
      <c r="AD456" s="346"/>
      <c r="AN456" s="274"/>
      <c r="AO456" s="274"/>
      <c r="AP456" s="274"/>
      <c r="AQ456" s="274"/>
      <c r="AR456" s="274"/>
      <c r="AS456" s="274"/>
      <c r="AT456" s="274"/>
      <c r="AU456" s="274"/>
      <c r="AV456" s="274"/>
      <c r="AW456" s="274"/>
    </row>
    <row r="457" spans="1:49" ht="12.95" customHeight="1" x14ac:dyDescent="0.2">
      <c r="A457" s="169"/>
      <c r="B457" s="169"/>
      <c r="C457" s="169"/>
      <c r="D457" s="169"/>
      <c r="AA457" s="344"/>
      <c r="AB457" s="345"/>
      <c r="AC457" s="345"/>
      <c r="AD457" s="346"/>
      <c r="AN457" s="274"/>
      <c r="AO457" s="274"/>
      <c r="AP457" s="274"/>
      <c r="AQ457" s="274"/>
      <c r="AR457" s="274"/>
      <c r="AS457" s="274"/>
      <c r="AT457" s="274"/>
      <c r="AU457" s="274"/>
      <c r="AV457" s="274"/>
      <c r="AW457" s="274"/>
    </row>
    <row r="458" spans="1:49" ht="12.95" customHeight="1" x14ac:dyDescent="0.2">
      <c r="A458" s="169"/>
      <c r="B458" s="169"/>
      <c r="C458" s="169"/>
      <c r="D458" s="169"/>
      <c r="AA458" s="344"/>
      <c r="AB458" s="345"/>
      <c r="AC458" s="345"/>
      <c r="AD458" s="346"/>
      <c r="AN458" s="274"/>
      <c r="AO458" s="274"/>
      <c r="AP458" s="274"/>
      <c r="AQ458" s="274"/>
      <c r="AR458" s="274"/>
      <c r="AS458" s="274"/>
      <c r="AT458" s="274"/>
      <c r="AU458" s="274"/>
      <c r="AV458" s="274"/>
      <c r="AW458" s="274"/>
    </row>
    <row r="459" spans="1:49" ht="12.95" customHeight="1" x14ac:dyDescent="0.2">
      <c r="A459" s="169"/>
      <c r="B459" s="169"/>
      <c r="C459" s="169"/>
      <c r="D459" s="169"/>
      <c r="AA459" s="344"/>
      <c r="AB459" s="345"/>
      <c r="AC459" s="345"/>
      <c r="AD459" s="346"/>
      <c r="AN459" s="274"/>
      <c r="AO459" s="274"/>
      <c r="AP459" s="274"/>
      <c r="AQ459" s="274"/>
      <c r="AR459" s="274"/>
      <c r="AS459" s="274"/>
      <c r="AT459" s="274"/>
      <c r="AU459" s="274"/>
      <c r="AV459" s="274"/>
      <c r="AW459" s="274"/>
    </row>
    <row r="460" spans="1:49" ht="12.95" customHeight="1" x14ac:dyDescent="0.2">
      <c r="A460" s="169"/>
      <c r="B460" s="169"/>
      <c r="C460" s="169"/>
      <c r="D460" s="169"/>
      <c r="AA460" s="344"/>
      <c r="AB460" s="345"/>
      <c r="AC460" s="345"/>
      <c r="AD460" s="346"/>
      <c r="AN460" s="274"/>
      <c r="AO460" s="274"/>
      <c r="AP460" s="274"/>
      <c r="AQ460" s="274"/>
      <c r="AR460" s="274"/>
      <c r="AS460" s="274"/>
      <c r="AT460" s="274"/>
      <c r="AU460" s="274"/>
      <c r="AV460" s="274"/>
      <c r="AW460" s="274"/>
    </row>
    <row r="461" spans="1:49" ht="12.95" customHeight="1" x14ac:dyDescent="0.2">
      <c r="A461" s="169"/>
      <c r="B461" s="169"/>
      <c r="C461" s="169"/>
      <c r="D461" s="169"/>
      <c r="AA461" s="344"/>
      <c r="AB461" s="345"/>
      <c r="AC461" s="345"/>
      <c r="AD461" s="346"/>
      <c r="AN461" s="274"/>
      <c r="AO461" s="274"/>
      <c r="AP461" s="274"/>
      <c r="AQ461" s="274"/>
      <c r="AR461" s="274"/>
      <c r="AS461" s="274"/>
      <c r="AT461" s="274"/>
      <c r="AU461" s="274"/>
      <c r="AV461" s="274"/>
      <c r="AW461" s="274"/>
    </row>
    <row r="462" spans="1:49" ht="12.95" customHeight="1" x14ac:dyDescent="0.2">
      <c r="A462" s="169"/>
      <c r="B462" s="169"/>
      <c r="C462" s="169"/>
      <c r="D462" s="169"/>
      <c r="AA462" s="344"/>
      <c r="AB462" s="345"/>
      <c r="AC462" s="345"/>
      <c r="AD462" s="346"/>
      <c r="AN462" s="274"/>
      <c r="AO462" s="274"/>
      <c r="AP462" s="274"/>
      <c r="AQ462" s="274"/>
      <c r="AR462" s="274"/>
      <c r="AS462" s="274"/>
      <c r="AT462" s="274"/>
      <c r="AU462" s="274"/>
      <c r="AV462" s="274"/>
      <c r="AW462" s="274"/>
    </row>
    <row r="463" spans="1:49" ht="12.95" customHeight="1" x14ac:dyDescent="0.2">
      <c r="A463" s="169"/>
      <c r="B463" s="169"/>
      <c r="C463" s="169"/>
      <c r="D463" s="169"/>
      <c r="AA463" s="344"/>
      <c r="AB463" s="345"/>
      <c r="AC463" s="345"/>
      <c r="AD463" s="346"/>
      <c r="AN463" s="274"/>
      <c r="AO463" s="274"/>
      <c r="AP463" s="274"/>
      <c r="AQ463" s="274"/>
      <c r="AR463" s="274"/>
      <c r="AS463" s="274"/>
      <c r="AT463" s="274"/>
      <c r="AU463" s="274"/>
      <c r="AV463" s="274"/>
      <c r="AW463" s="274"/>
    </row>
    <row r="464" spans="1:49" ht="12.95" customHeight="1" x14ac:dyDescent="0.2">
      <c r="A464" s="169"/>
      <c r="B464" s="169"/>
      <c r="C464" s="169"/>
      <c r="D464" s="169"/>
      <c r="AA464" s="344"/>
      <c r="AB464" s="345"/>
      <c r="AC464" s="345"/>
      <c r="AD464" s="346"/>
      <c r="AN464" s="274"/>
      <c r="AO464" s="274"/>
      <c r="AP464" s="274"/>
      <c r="AQ464" s="274"/>
      <c r="AR464" s="274"/>
      <c r="AS464" s="274"/>
      <c r="AT464" s="274"/>
      <c r="AU464" s="274"/>
      <c r="AV464" s="274"/>
      <c r="AW464" s="274"/>
    </row>
    <row r="465" spans="1:49" ht="12.95" customHeight="1" x14ac:dyDescent="0.2">
      <c r="A465" s="169"/>
      <c r="B465" s="169"/>
      <c r="C465" s="169"/>
      <c r="D465" s="169"/>
      <c r="AA465" s="344"/>
      <c r="AB465" s="345"/>
      <c r="AC465" s="345"/>
      <c r="AD465" s="346"/>
      <c r="AN465" s="274"/>
      <c r="AO465" s="274"/>
      <c r="AP465" s="274"/>
      <c r="AQ465" s="274"/>
      <c r="AR465" s="274"/>
      <c r="AS465" s="274"/>
      <c r="AT465" s="274"/>
      <c r="AU465" s="274"/>
      <c r="AV465" s="274"/>
      <c r="AW465" s="274"/>
    </row>
    <row r="466" spans="1:49" ht="12.95" customHeight="1" x14ac:dyDescent="0.2">
      <c r="A466" s="169"/>
      <c r="B466" s="169"/>
      <c r="C466" s="169"/>
      <c r="D466" s="169"/>
      <c r="AA466" s="344"/>
      <c r="AB466" s="345"/>
      <c r="AC466" s="345"/>
      <c r="AD466" s="346"/>
      <c r="AN466" s="274"/>
      <c r="AO466" s="274"/>
      <c r="AP466" s="274"/>
      <c r="AQ466" s="274"/>
      <c r="AR466" s="274"/>
      <c r="AS466" s="274"/>
      <c r="AT466" s="274"/>
      <c r="AU466" s="274"/>
      <c r="AV466" s="274"/>
      <c r="AW466" s="274"/>
    </row>
    <row r="467" spans="1:49" ht="12.95" customHeight="1" x14ac:dyDescent="0.2">
      <c r="A467" s="169"/>
      <c r="B467" s="169"/>
      <c r="C467" s="169"/>
      <c r="D467" s="169"/>
      <c r="AA467" s="344"/>
      <c r="AB467" s="345"/>
      <c r="AC467" s="345"/>
      <c r="AD467" s="346"/>
      <c r="AN467" s="274"/>
      <c r="AO467" s="274"/>
      <c r="AP467" s="274"/>
      <c r="AQ467" s="274"/>
      <c r="AR467" s="274"/>
      <c r="AS467" s="274"/>
      <c r="AT467" s="274"/>
      <c r="AU467" s="274"/>
      <c r="AV467" s="274"/>
      <c r="AW467" s="274"/>
    </row>
    <row r="468" spans="1:49" ht="12.95" customHeight="1" x14ac:dyDescent="0.2">
      <c r="A468" s="169"/>
      <c r="B468" s="169"/>
      <c r="C468" s="169"/>
      <c r="D468" s="169"/>
      <c r="AA468" s="344"/>
      <c r="AB468" s="345"/>
      <c r="AC468" s="345"/>
      <c r="AD468" s="346"/>
      <c r="AN468" s="274"/>
      <c r="AO468" s="274"/>
      <c r="AP468" s="274"/>
      <c r="AQ468" s="274"/>
      <c r="AR468" s="274"/>
      <c r="AS468" s="274"/>
      <c r="AT468" s="274"/>
      <c r="AU468" s="274"/>
      <c r="AV468" s="274"/>
      <c r="AW468" s="274"/>
    </row>
    <row r="469" spans="1:49" ht="12.95" customHeight="1" x14ac:dyDescent="0.2">
      <c r="A469" s="169"/>
      <c r="B469" s="169"/>
      <c r="C469" s="169"/>
      <c r="D469" s="169"/>
      <c r="AA469" s="344"/>
      <c r="AB469" s="345"/>
      <c r="AC469" s="345"/>
      <c r="AD469" s="346"/>
      <c r="AN469" s="274"/>
      <c r="AO469" s="274"/>
      <c r="AP469" s="274"/>
      <c r="AQ469" s="274"/>
      <c r="AR469" s="274"/>
      <c r="AS469" s="274"/>
      <c r="AT469" s="274"/>
      <c r="AU469" s="274"/>
      <c r="AV469" s="274"/>
      <c r="AW469" s="274"/>
    </row>
    <row r="470" spans="1:49" ht="12.95" customHeight="1" x14ac:dyDescent="0.2">
      <c r="A470" s="169"/>
      <c r="B470" s="169"/>
      <c r="C470" s="169"/>
      <c r="D470" s="169"/>
      <c r="AA470" s="344"/>
      <c r="AB470" s="345"/>
      <c r="AC470" s="345"/>
      <c r="AD470" s="346"/>
      <c r="AN470" s="274"/>
      <c r="AO470" s="274"/>
      <c r="AP470" s="274"/>
      <c r="AQ470" s="274"/>
      <c r="AR470" s="274"/>
      <c r="AS470" s="274"/>
      <c r="AT470" s="274"/>
      <c r="AU470" s="274"/>
      <c r="AV470" s="274"/>
      <c r="AW470" s="274"/>
    </row>
    <row r="471" spans="1:49" ht="12.95" customHeight="1" x14ac:dyDescent="0.2">
      <c r="A471" s="169"/>
      <c r="B471" s="169"/>
      <c r="C471" s="169"/>
      <c r="D471" s="169"/>
      <c r="AA471" s="344"/>
      <c r="AB471" s="345"/>
      <c r="AC471" s="345"/>
      <c r="AD471" s="346"/>
      <c r="AN471" s="274"/>
      <c r="AO471" s="274"/>
      <c r="AP471" s="274"/>
      <c r="AQ471" s="274"/>
      <c r="AR471" s="274"/>
      <c r="AS471" s="274"/>
      <c r="AT471" s="274"/>
      <c r="AU471" s="274"/>
      <c r="AV471" s="274"/>
      <c r="AW471" s="274"/>
    </row>
    <row r="472" spans="1:49" ht="12.95" customHeight="1" x14ac:dyDescent="0.2">
      <c r="A472" s="169"/>
      <c r="B472" s="169"/>
      <c r="C472" s="169"/>
      <c r="D472" s="169"/>
      <c r="AA472" s="344"/>
      <c r="AB472" s="345"/>
      <c r="AC472" s="345"/>
      <c r="AD472" s="346"/>
      <c r="AN472" s="274"/>
      <c r="AO472" s="274"/>
      <c r="AP472" s="274"/>
      <c r="AQ472" s="274"/>
      <c r="AR472" s="274"/>
      <c r="AS472" s="274"/>
      <c r="AT472" s="274"/>
      <c r="AU472" s="274"/>
      <c r="AV472" s="274"/>
      <c r="AW472" s="274"/>
    </row>
    <row r="473" spans="1:49" ht="12.95" customHeight="1" x14ac:dyDescent="0.2">
      <c r="A473" s="169"/>
      <c r="B473" s="169"/>
      <c r="C473" s="169"/>
      <c r="D473" s="169"/>
      <c r="AA473" s="344"/>
      <c r="AB473" s="345"/>
      <c r="AC473" s="345"/>
      <c r="AD473" s="346"/>
      <c r="AN473" s="274"/>
      <c r="AO473" s="274"/>
      <c r="AP473" s="274"/>
      <c r="AQ473" s="274"/>
      <c r="AR473" s="274"/>
      <c r="AS473" s="274"/>
      <c r="AT473" s="274"/>
      <c r="AU473" s="274"/>
      <c r="AV473" s="274"/>
      <c r="AW473" s="274"/>
    </row>
    <row r="474" spans="1:49" ht="12.95" customHeight="1" x14ac:dyDescent="0.2">
      <c r="A474" s="169"/>
      <c r="B474" s="169"/>
      <c r="C474" s="169"/>
      <c r="D474" s="169"/>
      <c r="AA474" s="344"/>
      <c r="AB474" s="345"/>
      <c r="AC474" s="345"/>
      <c r="AD474" s="346"/>
      <c r="AN474" s="274"/>
      <c r="AO474" s="274"/>
      <c r="AP474" s="274"/>
      <c r="AQ474" s="274"/>
      <c r="AR474" s="274"/>
      <c r="AS474" s="274"/>
      <c r="AT474" s="274"/>
      <c r="AU474" s="274"/>
      <c r="AV474" s="274"/>
      <c r="AW474" s="274"/>
    </row>
    <row r="475" spans="1:49" ht="12.95" customHeight="1" x14ac:dyDescent="0.2">
      <c r="A475" s="169"/>
      <c r="B475" s="169"/>
      <c r="C475" s="169"/>
      <c r="D475" s="169"/>
      <c r="AA475" s="344"/>
      <c r="AB475" s="345"/>
      <c r="AC475" s="345"/>
      <c r="AD475" s="346"/>
      <c r="AN475" s="274"/>
      <c r="AO475" s="274"/>
      <c r="AP475" s="274"/>
      <c r="AQ475" s="274"/>
      <c r="AR475" s="274"/>
      <c r="AS475" s="274"/>
      <c r="AT475" s="274"/>
      <c r="AU475" s="274"/>
      <c r="AV475" s="274"/>
      <c r="AW475" s="274"/>
    </row>
    <row r="476" spans="1:49" ht="12.95" customHeight="1" x14ac:dyDescent="0.2">
      <c r="A476" s="169"/>
      <c r="B476" s="169"/>
      <c r="C476" s="169"/>
      <c r="D476" s="169"/>
      <c r="AA476" s="344"/>
      <c r="AB476" s="345"/>
      <c r="AC476" s="345"/>
      <c r="AD476" s="346"/>
      <c r="AN476" s="274"/>
      <c r="AO476" s="274"/>
      <c r="AP476" s="274"/>
      <c r="AQ476" s="274"/>
      <c r="AR476" s="274"/>
      <c r="AS476" s="274"/>
      <c r="AT476" s="274"/>
      <c r="AU476" s="274"/>
      <c r="AV476" s="274"/>
      <c r="AW476" s="274"/>
    </row>
    <row r="477" spans="1:49" ht="12.95" customHeight="1" x14ac:dyDescent="0.2">
      <c r="A477" s="169"/>
      <c r="B477" s="169"/>
      <c r="C477" s="169"/>
      <c r="D477" s="169"/>
      <c r="AA477" s="344"/>
      <c r="AB477" s="345"/>
      <c r="AC477" s="345"/>
      <c r="AD477" s="346"/>
      <c r="AN477" s="274"/>
      <c r="AO477" s="274"/>
      <c r="AP477" s="274"/>
      <c r="AQ477" s="274"/>
      <c r="AR477" s="274"/>
      <c r="AS477" s="274"/>
      <c r="AT477" s="274"/>
      <c r="AU477" s="274"/>
      <c r="AV477" s="274"/>
      <c r="AW477" s="274"/>
    </row>
    <row r="478" spans="1:49" ht="12.95" customHeight="1" x14ac:dyDescent="0.2">
      <c r="A478" s="169"/>
      <c r="B478" s="169"/>
      <c r="C478" s="169"/>
      <c r="D478" s="169"/>
      <c r="AA478" s="344"/>
      <c r="AB478" s="345"/>
      <c r="AC478" s="345"/>
      <c r="AD478" s="346"/>
      <c r="AN478" s="274"/>
      <c r="AO478" s="274"/>
      <c r="AP478" s="274"/>
      <c r="AQ478" s="274"/>
      <c r="AR478" s="274"/>
      <c r="AS478" s="274"/>
      <c r="AT478" s="274"/>
      <c r="AU478" s="274"/>
      <c r="AV478" s="274"/>
      <c r="AW478" s="274"/>
    </row>
    <row r="479" spans="1:49" ht="12.95" customHeight="1" x14ac:dyDescent="0.2">
      <c r="A479" s="169"/>
      <c r="B479" s="169"/>
      <c r="C479" s="169"/>
      <c r="D479" s="169"/>
      <c r="AA479" s="344"/>
      <c r="AB479" s="345"/>
      <c r="AC479" s="345"/>
      <c r="AD479" s="346"/>
      <c r="AN479" s="274"/>
      <c r="AO479" s="274"/>
      <c r="AP479" s="274"/>
      <c r="AQ479" s="274"/>
      <c r="AR479" s="274"/>
      <c r="AS479" s="274"/>
      <c r="AT479" s="274"/>
      <c r="AU479" s="274"/>
      <c r="AV479" s="274"/>
      <c r="AW479" s="274"/>
    </row>
    <row r="480" spans="1:49" ht="12.95" customHeight="1" x14ac:dyDescent="0.2">
      <c r="A480" s="169"/>
      <c r="B480" s="169"/>
      <c r="C480" s="169"/>
      <c r="D480" s="169"/>
      <c r="AA480" s="344"/>
      <c r="AB480" s="345"/>
      <c r="AC480" s="345"/>
      <c r="AD480" s="346"/>
      <c r="AN480" s="274"/>
      <c r="AO480" s="274"/>
      <c r="AP480" s="274"/>
      <c r="AQ480" s="274"/>
      <c r="AR480" s="274"/>
      <c r="AS480" s="274"/>
      <c r="AT480" s="274"/>
      <c r="AU480" s="274"/>
      <c r="AV480" s="274"/>
      <c r="AW480" s="274"/>
    </row>
    <row r="481" spans="1:49" ht="12.95" customHeight="1" x14ac:dyDescent="0.2">
      <c r="A481" s="169"/>
      <c r="B481" s="169"/>
      <c r="C481" s="169"/>
      <c r="D481" s="169"/>
      <c r="AA481" s="344"/>
      <c r="AB481" s="345"/>
      <c r="AC481" s="345"/>
      <c r="AD481" s="346"/>
      <c r="AN481" s="274"/>
      <c r="AO481" s="274"/>
      <c r="AP481" s="274"/>
      <c r="AQ481" s="274"/>
      <c r="AR481" s="274"/>
      <c r="AS481" s="274"/>
      <c r="AT481" s="274"/>
      <c r="AU481" s="274"/>
      <c r="AV481" s="274"/>
      <c r="AW481" s="274"/>
    </row>
    <row r="482" spans="1:49" ht="12.95" customHeight="1" x14ac:dyDescent="0.2">
      <c r="A482" s="169"/>
      <c r="B482" s="169"/>
      <c r="C482" s="169"/>
      <c r="D482" s="169"/>
      <c r="AA482" s="344"/>
      <c r="AB482" s="345"/>
      <c r="AC482" s="345"/>
      <c r="AD482" s="346"/>
      <c r="AN482" s="274"/>
      <c r="AO482" s="274"/>
      <c r="AP482" s="274"/>
      <c r="AQ482" s="274"/>
      <c r="AR482" s="274"/>
      <c r="AS482" s="274"/>
      <c r="AT482" s="274"/>
      <c r="AU482" s="274"/>
      <c r="AV482" s="274"/>
      <c r="AW482" s="274"/>
    </row>
    <row r="483" spans="1:49" ht="12.95" customHeight="1" x14ac:dyDescent="0.2">
      <c r="A483" s="169"/>
      <c r="B483" s="169"/>
      <c r="C483" s="169"/>
      <c r="D483" s="169"/>
      <c r="AA483" s="344"/>
      <c r="AB483" s="345"/>
      <c r="AC483" s="345"/>
      <c r="AD483" s="346"/>
      <c r="AN483" s="274"/>
      <c r="AO483" s="274"/>
      <c r="AP483" s="274"/>
      <c r="AQ483" s="274"/>
      <c r="AR483" s="274"/>
      <c r="AS483" s="274"/>
      <c r="AT483" s="274"/>
      <c r="AU483" s="274"/>
      <c r="AV483" s="274"/>
      <c r="AW483" s="274"/>
    </row>
    <row r="484" spans="1:49" ht="12.95" customHeight="1" x14ac:dyDescent="0.2">
      <c r="A484" s="169"/>
      <c r="B484" s="169"/>
      <c r="C484" s="169"/>
      <c r="D484" s="169"/>
      <c r="AA484" s="344"/>
      <c r="AB484" s="345"/>
      <c r="AC484" s="345"/>
      <c r="AD484" s="346"/>
      <c r="AN484" s="274"/>
      <c r="AO484" s="274"/>
      <c r="AP484" s="274"/>
      <c r="AQ484" s="274"/>
      <c r="AR484" s="274"/>
      <c r="AS484" s="274"/>
      <c r="AT484" s="274"/>
      <c r="AU484" s="274"/>
      <c r="AV484" s="274"/>
      <c r="AW484" s="274"/>
    </row>
    <row r="485" spans="1:49" ht="12.95" customHeight="1" x14ac:dyDescent="0.2">
      <c r="A485" s="169"/>
      <c r="B485" s="169"/>
      <c r="C485" s="169"/>
      <c r="D485" s="169"/>
      <c r="AA485" s="344"/>
      <c r="AB485" s="345"/>
      <c r="AC485" s="345"/>
      <c r="AD485" s="346"/>
      <c r="AN485" s="274"/>
      <c r="AO485" s="274"/>
      <c r="AP485" s="274"/>
      <c r="AQ485" s="274"/>
      <c r="AR485" s="274"/>
      <c r="AS485" s="274"/>
      <c r="AT485" s="274"/>
      <c r="AU485" s="274"/>
      <c r="AV485" s="274"/>
      <c r="AW485" s="274"/>
    </row>
    <row r="486" spans="1:49" ht="12.95" customHeight="1" x14ac:dyDescent="0.2">
      <c r="A486" s="169"/>
      <c r="B486" s="169"/>
      <c r="C486" s="169"/>
      <c r="D486" s="169"/>
      <c r="AA486" s="344"/>
      <c r="AB486" s="345"/>
      <c r="AC486" s="345"/>
      <c r="AD486" s="346"/>
      <c r="AN486" s="274"/>
      <c r="AO486" s="274"/>
      <c r="AP486" s="274"/>
      <c r="AQ486" s="274"/>
      <c r="AR486" s="274"/>
      <c r="AS486" s="274"/>
      <c r="AT486" s="274"/>
      <c r="AU486" s="274"/>
      <c r="AV486" s="274"/>
      <c r="AW486" s="274"/>
    </row>
    <row r="487" spans="1:49" ht="12.95" customHeight="1" x14ac:dyDescent="0.2">
      <c r="A487" s="169"/>
      <c r="B487" s="169"/>
      <c r="C487" s="169"/>
      <c r="D487" s="169"/>
      <c r="AA487" s="344"/>
      <c r="AB487" s="345"/>
      <c r="AC487" s="345"/>
      <c r="AD487" s="346"/>
      <c r="AN487" s="274"/>
      <c r="AO487" s="274"/>
      <c r="AP487" s="274"/>
      <c r="AQ487" s="274"/>
      <c r="AR487" s="274"/>
      <c r="AS487" s="274"/>
      <c r="AT487" s="274"/>
      <c r="AU487" s="274"/>
      <c r="AV487" s="274"/>
      <c r="AW487" s="274"/>
    </row>
    <row r="488" spans="1:49" ht="12.95" customHeight="1" x14ac:dyDescent="0.2">
      <c r="A488" s="169"/>
      <c r="B488" s="169"/>
      <c r="C488" s="169"/>
      <c r="D488" s="169"/>
      <c r="AA488" s="344"/>
      <c r="AB488" s="345"/>
      <c r="AC488" s="345"/>
      <c r="AD488" s="346"/>
      <c r="AN488" s="274"/>
      <c r="AO488" s="274"/>
      <c r="AP488" s="274"/>
      <c r="AQ488" s="274"/>
      <c r="AR488" s="274"/>
      <c r="AS488" s="274"/>
      <c r="AT488" s="274"/>
      <c r="AU488" s="274"/>
      <c r="AV488" s="274"/>
      <c r="AW488" s="274"/>
    </row>
    <row r="489" spans="1:49" ht="12.95" customHeight="1" x14ac:dyDescent="0.2">
      <c r="A489" s="169"/>
      <c r="B489" s="169"/>
      <c r="C489" s="169"/>
      <c r="D489" s="169"/>
      <c r="AA489" s="344"/>
      <c r="AB489" s="345"/>
      <c r="AC489" s="345"/>
      <c r="AD489" s="346"/>
      <c r="AN489" s="274"/>
      <c r="AO489" s="274"/>
      <c r="AP489" s="274"/>
      <c r="AQ489" s="274"/>
      <c r="AR489" s="274"/>
      <c r="AS489" s="274"/>
      <c r="AT489" s="274"/>
      <c r="AU489" s="274"/>
      <c r="AV489" s="274"/>
      <c r="AW489" s="274"/>
    </row>
    <row r="490" spans="1:49" ht="12.95" customHeight="1" x14ac:dyDescent="0.2">
      <c r="A490" s="169"/>
      <c r="B490" s="169"/>
      <c r="C490" s="169"/>
      <c r="D490" s="169"/>
      <c r="AA490" s="344"/>
      <c r="AB490" s="345"/>
      <c r="AC490" s="345"/>
      <c r="AD490" s="346"/>
      <c r="AN490" s="274"/>
      <c r="AO490" s="274"/>
      <c r="AP490" s="274"/>
      <c r="AQ490" s="274"/>
      <c r="AR490" s="274"/>
      <c r="AS490" s="274"/>
      <c r="AT490" s="274"/>
      <c r="AU490" s="274"/>
      <c r="AV490" s="274"/>
      <c r="AW490" s="274"/>
    </row>
    <row r="491" spans="1:49" ht="12.95" customHeight="1" x14ac:dyDescent="0.2">
      <c r="A491" s="169"/>
      <c r="B491" s="169"/>
      <c r="C491" s="169"/>
      <c r="D491" s="169"/>
      <c r="AA491" s="344"/>
      <c r="AB491" s="345"/>
      <c r="AC491" s="345"/>
      <c r="AD491" s="346"/>
      <c r="AN491" s="274"/>
      <c r="AO491" s="274"/>
      <c r="AP491" s="274"/>
      <c r="AQ491" s="274"/>
      <c r="AR491" s="274"/>
      <c r="AS491" s="274"/>
      <c r="AT491" s="274"/>
      <c r="AU491" s="274"/>
      <c r="AV491" s="274"/>
      <c r="AW491" s="274"/>
    </row>
    <row r="492" spans="1:49" ht="12.95" customHeight="1" x14ac:dyDescent="0.2">
      <c r="A492" s="169"/>
      <c r="B492" s="169"/>
      <c r="C492" s="169"/>
      <c r="D492" s="169"/>
      <c r="AA492" s="344"/>
      <c r="AB492" s="345"/>
      <c r="AC492" s="345"/>
      <c r="AD492" s="346"/>
      <c r="AN492" s="274"/>
      <c r="AO492" s="274"/>
      <c r="AP492" s="274"/>
      <c r="AQ492" s="274"/>
      <c r="AR492" s="274"/>
      <c r="AS492" s="274"/>
      <c r="AT492" s="274"/>
      <c r="AU492" s="274"/>
      <c r="AV492" s="274"/>
      <c r="AW492" s="274"/>
    </row>
    <row r="493" spans="1:49" ht="12.95" customHeight="1" x14ac:dyDescent="0.2">
      <c r="A493" s="169"/>
      <c r="B493" s="169"/>
      <c r="C493" s="169"/>
      <c r="D493" s="169"/>
      <c r="AA493" s="344"/>
      <c r="AB493" s="345"/>
      <c r="AC493" s="345"/>
      <c r="AD493" s="346"/>
      <c r="AN493" s="274"/>
      <c r="AO493" s="274"/>
      <c r="AP493" s="274"/>
      <c r="AQ493" s="274"/>
      <c r="AR493" s="274"/>
      <c r="AS493" s="274"/>
      <c r="AT493" s="274"/>
      <c r="AU493" s="274"/>
      <c r="AV493" s="274"/>
      <c r="AW493" s="274"/>
    </row>
    <row r="494" spans="1:49" ht="12.95" customHeight="1" x14ac:dyDescent="0.2">
      <c r="A494" s="169"/>
      <c r="B494" s="169"/>
      <c r="C494" s="169"/>
      <c r="D494" s="169"/>
      <c r="AA494" s="344"/>
      <c r="AB494" s="345"/>
      <c r="AC494" s="345"/>
      <c r="AD494" s="346"/>
      <c r="AN494" s="274"/>
      <c r="AO494" s="274"/>
      <c r="AP494" s="274"/>
      <c r="AQ494" s="274"/>
      <c r="AR494" s="274"/>
      <c r="AS494" s="274"/>
      <c r="AT494" s="274"/>
      <c r="AU494" s="274"/>
      <c r="AV494" s="274"/>
      <c r="AW494" s="274"/>
    </row>
    <row r="495" spans="1:49" ht="12.95" customHeight="1" x14ac:dyDescent="0.2">
      <c r="A495" s="169"/>
      <c r="B495" s="169"/>
      <c r="C495" s="169"/>
      <c r="D495" s="169"/>
      <c r="AA495" s="344"/>
      <c r="AB495" s="345"/>
      <c r="AC495" s="345"/>
      <c r="AD495" s="346"/>
      <c r="AN495" s="274"/>
      <c r="AO495" s="274"/>
      <c r="AP495" s="274"/>
      <c r="AQ495" s="274"/>
      <c r="AR495" s="274"/>
      <c r="AS495" s="274"/>
      <c r="AT495" s="274"/>
      <c r="AU495" s="274"/>
      <c r="AV495" s="274"/>
      <c r="AW495" s="274"/>
    </row>
    <row r="496" spans="1:49" ht="12.95" customHeight="1" x14ac:dyDescent="0.2">
      <c r="A496" s="169"/>
      <c r="B496" s="169"/>
      <c r="C496" s="169"/>
      <c r="D496" s="169"/>
      <c r="AA496" s="344"/>
      <c r="AB496" s="345"/>
      <c r="AC496" s="345"/>
      <c r="AD496" s="346"/>
      <c r="AN496" s="274"/>
      <c r="AO496" s="274"/>
      <c r="AP496" s="274"/>
      <c r="AQ496" s="274"/>
      <c r="AR496" s="274"/>
      <c r="AS496" s="274"/>
      <c r="AT496" s="274"/>
      <c r="AU496" s="274"/>
      <c r="AV496" s="274"/>
      <c r="AW496" s="274"/>
    </row>
    <row r="497" spans="1:49" ht="12.95" customHeight="1" x14ac:dyDescent="0.2">
      <c r="A497" s="169"/>
      <c r="B497" s="169"/>
      <c r="C497" s="169"/>
      <c r="D497" s="169"/>
      <c r="AA497" s="344"/>
      <c r="AB497" s="345"/>
      <c r="AC497" s="345"/>
      <c r="AD497" s="346"/>
      <c r="AN497" s="274"/>
      <c r="AO497" s="274"/>
      <c r="AP497" s="274"/>
      <c r="AQ497" s="274"/>
      <c r="AR497" s="274"/>
      <c r="AS497" s="274"/>
      <c r="AT497" s="274"/>
      <c r="AU497" s="274"/>
      <c r="AV497" s="274"/>
      <c r="AW497" s="274"/>
    </row>
    <row r="498" spans="1:49" ht="12.95" customHeight="1" x14ac:dyDescent="0.2">
      <c r="A498" s="169"/>
      <c r="B498" s="169"/>
      <c r="C498" s="169"/>
      <c r="D498" s="169"/>
      <c r="AA498" s="344"/>
      <c r="AB498" s="345"/>
      <c r="AC498" s="345"/>
      <c r="AD498" s="346"/>
      <c r="AN498" s="274"/>
      <c r="AO498" s="274"/>
      <c r="AP498" s="274"/>
      <c r="AQ498" s="274"/>
      <c r="AR498" s="274"/>
      <c r="AS498" s="274"/>
      <c r="AT498" s="274"/>
      <c r="AU498" s="274"/>
      <c r="AV498" s="274"/>
      <c r="AW498" s="274"/>
    </row>
    <row r="499" spans="1:49" ht="12.95" customHeight="1" x14ac:dyDescent="0.2">
      <c r="A499" s="169"/>
      <c r="B499" s="169"/>
      <c r="C499" s="169"/>
      <c r="D499" s="169"/>
      <c r="AA499" s="344"/>
      <c r="AB499" s="345"/>
      <c r="AC499" s="345"/>
      <c r="AD499" s="346"/>
      <c r="AN499" s="274"/>
      <c r="AO499" s="274"/>
      <c r="AP499" s="274"/>
      <c r="AQ499" s="274"/>
      <c r="AR499" s="274"/>
      <c r="AS499" s="274"/>
      <c r="AT499" s="274"/>
      <c r="AU499" s="274"/>
      <c r="AV499" s="274"/>
      <c r="AW499" s="274"/>
    </row>
    <row r="500" spans="1:49" ht="12.95" customHeight="1" x14ac:dyDescent="0.2">
      <c r="A500" s="169"/>
      <c r="B500" s="169"/>
      <c r="C500" s="169"/>
      <c r="D500" s="169"/>
      <c r="AA500" s="344"/>
      <c r="AB500" s="345"/>
      <c r="AC500" s="345"/>
      <c r="AD500" s="346"/>
      <c r="AN500" s="274"/>
      <c r="AO500" s="274"/>
      <c r="AP500" s="274"/>
      <c r="AQ500" s="274"/>
      <c r="AR500" s="274"/>
      <c r="AS500" s="274"/>
      <c r="AT500" s="274"/>
      <c r="AU500" s="274"/>
      <c r="AV500" s="274"/>
      <c r="AW500" s="274"/>
    </row>
    <row r="501" spans="1:49" ht="12.95" customHeight="1" x14ac:dyDescent="0.2">
      <c r="A501" s="169"/>
      <c r="B501" s="169"/>
      <c r="C501" s="169"/>
      <c r="D501" s="169"/>
      <c r="AA501" s="344"/>
      <c r="AB501" s="345"/>
      <c r="AC501" s="345"/>
      <c r="AD501" s="346"/>
      <c r="AN501" s="274"/>
      <c r="AO501" s="274"/>
      <c r="AP501" s="274"/>
      <c r="AQ501" s="274"/>
      <c r="AR501" s="274"/>
      <c r="AS501" s="274"/>
      <c r="AT501" s="274"/>
      <c r="AU501" s="274"/>
      <c r="AV501" s="274"/>
      <c r="AW501" s="274"/>
    </row>
    <row r="502" spans="1:49" ht="12.95" customHeight="1" x14ac:dyDescent="0.2">
      <c r="A502" s="169"/>
      <c r="B502" s="169"/>
      <c r="C502" s="169"/>
      <c r="D502" s="169"/>
      <c r="AA502" s="344"/>
      <c r="AB502" s="345"/>
      <c r="AC502" s="345"/>
      <c r="AD502" s="346"/>
      <c r="AN502" s="274"/>
      <c r="AO502" s="274"/>
      <c r="AP502" s="274"/>
      <c r="AQ502" s="274"/>
      <c r="AR502" s="274"/>
      <c r="AS502" s="274"/>
      <c r="AT502" s="274"/>
      <c r="AU502" s="274"/>
      <c r="AV502" s="274"/>
      <c r="AW502" s="274"/>
    </row>
    <row r="503" spans="1:49" ht="12.95" customHeight="1" x14ac:dyDescent="0.2">
      <c r="A503" s="169"/>
      <c r="B503" s="169"/>
      <c r="C503" s="169"/>
      <c r="D503" s="169"/>
      <c r="AA503" s="344"/>
      <c r="AB503" s="345"/>
      <c r="AC503" s="345"/>
      <c r="AD503" s="346"/>
      <c r="AN503" s="274"/>
      <c r="AO503" s="274"/>
      <c r="AP503" s="274"/>
      <c r="AQ503" s="274"/>
      <c r="AR503" s="274"/>
      <c r="AS503" s="274"/>
      <c r="AT503" s="274"/>
      <c r="AU503" s="274"/>
      <c r="AV503" s="274"/>
      <c r="AW503" s="274"/>
    </row>
    <row r="504" spans="1:49" ht="12.95" customHeight="1" x14ac:dyDescent="0.2">
      <c r="A504" s="169"/>
      <c r="B504" s="169"/>
      <c r="C504" s="169"/>
      <c r="D504" s="169"/>
      <c r="AA504" s="344"/>
      <c r="AB504" s="345"/>
      <c r="AC504" s="345"/>
      <c r="AD504" s="346"/>
      <c r="AN504" s="274"/>
      <c r="AO504" s="274"/>
      <c r="AP504" s="274"/>
      <c r="AQ504" s="274"/>
      <c r="AR504" s="274"/>
      <c r="AS504" s="274"/>
      <c r="AT504" s="274"/>
      <c r="AU504" s="274"/>
      <c r="AV504" s="274"/>
      <c r="AW504" s="274"/>
    </row>
    <row r="505" spans="1:49" ht="12.95" customHeight="1" x14ac:dyDescent="0.2">
      <c r="A505" s="169"/>
      <c r="B505" s="169"/>
      <c r="C505" s="169"/>
      <c r="D505" s="169"/>
      <c r="AA505" s="344"/>
      <c r="AB505" s="345"/>
      <c r="AC505" s="345"/>
      <c r="AD505" s="346"/>
      <c r="AN505" s="274"/>
      <c r="AO505" s="274"/>
      <c r="AP505" s="274"/>
      <c r="AQ505" s="274"/>
      <c r="AR505" s="274"/>
      <c r="AS505" s="274"/>
      <c r="AT505" s="274"/>
      <c r="AU505" s="274"/>
      <c r="AV505" s="274"/>
      <c r="AW505" s="274"/>
    </row>
    <row r="506" spans="1:49" ht="12.95" customHeight="1" x14ac:dyDescent="0.2">
      <c r="A506" s="169"/>
      <c r="B506" s="169"/>
      <c r="C506" s="169"/>
      <c r="D506" s="169"/>
      <c r="AA506" s="344"/>
      <c r="AB506" s="345"/>
      <c r="AC506" s="345"/>
      <c r="AD506" s="346"/>
      <c r="AN506" s="274"/>
      <c r="AO506" s="274"/>
      <c r="AP506" s="274"/>
      <c r="AQ506" s="274"/>
      <c r="AR506" s="274"/>
      <c r="AS506" s="274"/>
      <c r="AT506" s="274"/>
      <c r="AU506" s="274"/>
      <c r="AV506" s="274"/>
      <c r="AW506" s="274"/>
    </row>
    <row r="507" spans="1:49" ht="12.95" customHeight="1" x14ac:dyDescent="0.2">
      <c r="A507" s="169"/>
      <c r="B507" s="169"/>
      <c r="C507" s="169"/>
      <c r="D507" s="169"/>
      <c r="AA507" s="344"/>
      <c r="AB507" s="345"/>
      <c r="AC507" s="345"/>
      <c r="AD507" s="346"/>
      <c r="AN507" s="274"/>
      <c r="AO507" s="274"/>
      <c r="AP507" s="274"/>
      <c r="AQ507" s="274"/>
      <c r="AR507" s="274"/>
      <c r="AS507" s="274"/>
      <c r="AT507" s="274"/>
      <c r="AU507" s="274"/>
      <c r="AV507" s="274"/>
      <c r="AW507" s="274"/>
    </row>
    <row r="508" spans="1:49" ht="12.95" customHeight="1" x14ac:dyDescent="0.2">
      <c r="A508" s="169"/>
      <c r="B508" s="169"/>
      <c r="C508" s="169"/>
      <c r="D508" s="169"/>
      <c r="AA508" s="344"/>
      <c r="AB508" s="345"/>
      <c r="AC508" s="345"/>
      <c r="AD508" s="346"/>
      <c r="AN508" s="274"/>
      <c r="AO508" s="274"/>
      <c r="AP508" s="274"/>
      <c r="AQ508" s="274"/>
      <c r="AR508" s="274"/>
      <c r="AS508" s="274"/>
      <c r="AT508" s="274"/>
      <c r="AU508" s="274"/>
      <c r="AV508" s="274"/>
      <c r="AW508" s="274"/>
    </row>
    <row r="509" spans="1:49" ht="12.95" customHeight="1" x14ac:dyDescent="0.2">
      <c r="A509" s="169"/>
      <c r="B509" s="169"/>
      <c r="C509" s="169"/>
      <c r="D509" s="169"/>
      <c r="AA509" s="344"/>
      <c r="AB509" s="345"/>
      <c r="AC509" s="345"/>
      <c r="AD509" s="346"/>
      <c r="AN509" s="274"/>
      <c r="AO509" s="274"/>
      <c r="AP509" s="274"/>
      <c r="AQ509" s="274"/>
      <c r="AR509" s="274"/>
      <c r="AS509" s="274"/>
      <c r="AT509" s="274"/>
      <c r="AU509" s="274"/>
      <c r="AV509" s="274"/>
      <c r="AW509" s="274"/>
    </row>
    <row r="510" spans="1:49" ht="12.95" customHeight="1" x14ac:dyDescent="0.2">
      <c r="A510" s="169"/>
      <c r="B510" s="169"/>
      <c r="C510" s="169"/>
      <c r="D510" s="169"/>
      <c r="AA510" s="344"/>
      <c r="AB510" s="345"/>
      <c r="AC510" s="345"/>
      <c r="AD510" s="346"/>
      <c r="AN510" s="274"/>
      <c r="AO510" s="274"/>
      <c r="AP510" s="274"/>
      <c r="AQ510" s="274"/>
      <c r="AR510" s="274"/>
      <c r="AS510" s="274"/>
      <c r="AT510" s="274"/>
      <c r="AU510" s="274"/>
      <c r="AV510" s="274"/>
      <c r="AW510" s="274"/>
    </row>
    <row r="511" spans="1:49" ht="12.95" customHeight="1" x14ac:dyDescent="0.2">
      <c r="A511" s="169"/>
      <c r="B511" s="169"/>
      <c r="C511" s="169"/>
      <c r="D511" s="169"/>
      <c r="AA511" s="344"/>
      <c r="AB511" s="345"/>
      <c r="AC511" s="345"/>
      <c r="AD511" s="346"/>
      <c r="AN511" s="274"/>
      <c r="AO511" s="274"/>
      <c r="AP511" s="274"/>
      <c r="AQ511" s="274"/>
      <c r="AR511" s="274"/>
      <c r="AS511" s="274"/>
      <c r="AT511" s="274"/>
      <c r="AU511" s="274"/>
      <c r="AV511" s="274"/>
      <c r="AW511" s="274"/>
    </row>
    <row r="512" spans="1:49" ht="12.95" customHeight="1" x14ac:dyDescent="0.2">
      <c r="A512" s="169"/>
      <c r="B512" s="169"/>
      <c r="C512" s="169"/>
      <c r="D512" s="169"/>
      <c r="AA512" s="344"/>
      <c r="AB512" s="345"/>
      <c r="AC512" s="345"/>
      <c r="AD512" s="346"/>
      <c r="AN512" s="274"/>
      <c r="AO512" s="274"/>
      <c r="AP512" s="274"/>
      <c r="AQ512" s="274"/>
      <c r="AR512" s="274"/>
      <c r="AS512" s="274"/>
      <c r="AT512" s="274"/>
      <c r="AU512" s="274"/>
      <c r="AV512" s="274"/>
      <c r="AW512" s="274"/>
    </row>
    <row r="513" spans="1:49" ht="12.95" customHeight="1" x14ac:dyDescent="0.2">
      <c r="A513" s="169"/>
      <c r="B513" s="169"/>
      <c r="C513" s="169"/>
      <c r="D513" s="169"/>
      <c r="AA513" s="344"/>
      <c r="AB513" s="345"/>
      <c r="AC513" s="345"/>
      <c r="AD513" s="346"/>
      <c r="AN513" s="274"/>
      <c r="AO513" s="274"/>
      <c r="AP513" s="274"/>
      <c r="AQ513" s="274"/>
      <c r="AR513" s="274"/>
      <c r="AS513" s="274"/>
      <c r="AT513" s="274"/>
      <c r="AU513" s="274"/>
      <c r="AV513" s="274"/>
      <c r="AW513" s="274"/>
    </row>
    <row r="514" spans="1:49" ht="12.95" customHeight="1" x14ac:dyDescent="0.2">
      <c r="A514" s="169"/>
      <c r="B514" s="169"/>
      <c r="C514" s="169"/>
      <c r="D514" s="169"/>
      <c r="AA514" s="344"/>
      <c r="AB514" s="345"/>
      <c r="AC514" s="345"/>
      <c r="AD514" s="346"/>
      <c r="AN514" s="274"/>
      <c r="AO514" s="274"/>
      <c r="AP514" s="274"/>
      <c r="AQ514" s="274"/>
      <c r="AR514" s="274"/>
      <c r="AS514" s="274"/>
      <c r="AT514" s="274"/>
      <c r="AU514" s="274"/>
      <c r="AV514" s="274"/>
      <c r="AW514" s="274"/>
    </row>
    <row r="515" spans="1:49" ht="12.95" customHeight="1" x14ac:dyDescent="0.2">
      <c r="A515" s="169"/>
      <c r="B515" s="169"/>
      <c r="C515" s="169"/>
      <c r="D515" s="169"/>
      <c r="AA515" s="344"/>
      <c r="AB515" s="345"/>
      <c r="AC515" s="345"/>
      <c r="AD515" s="346"/>
      <c r="AN515" s="274"/>
      <c r="AO515" s="274"/>
      <c r="AP515" s="274"/>
      <c r="AQ515" s="274"/>
      <c r="AR515" s="274"/>
      <c r="AS515" s="274"/>
      <c r="AT515" s="274"/>
      <c r="AU515" s="274"/>
      <c r="AV515" s="274"/>
      <c r="AW515" s="274"/>
    </row>
    <row r="516" spans="1:49" ht="12.95" customHeight="1" x14ac:dyDescent="0.2">
      <c r="A516" s="169"/>
      <c r="B516" s="169"/>
      <c r="C516" s="169"/>
      <c r="D516" s="169"/>
      <c r="AA516" s="344"/>
      <c r="AB516" s="345"/>
      <c r="AC516" s="345"/>
      <c r="AD516" s="346"/>
      <c r="AN516" s="274"/>
      <c r="AO516" s="274"/>
      <c r="AP516" s="274"/>
      <c r="AQ516" s="274"/>
      <c r="AR516" s="274"/>
      <c r="AS516" s="274"/>
      <c r="AT516" s="274"/>
      <c r="AU516" s="274"/>
      <c r="AV516" s="274"/>
      <c r="AW516" s="274"/>
    </row>
    <row r="517" spans="1:49" ht="12.95" customHeight="1" x14ac:dyDescent="0.2">
      <c r="A517" s="169"/>
      <c r="B517" s="169"/>
      <c r="C517" s="169"/>
      <c r="D517" s="169"/>
      <c r="AA517" s="344"/>
      <c r="AB517" s="345"/>
      <c r="AC517" s="345"/>
      <c r="AD517" s="346"/>
      <c r="AN517" s="274"/>
      <c r="AO517" s="274"/>
      <c r="AP517" s="274"/>
      <c r="AQ517" s="274"/>
      <c r="AR517" s="274"/>
      <c r="AS517" s="274"/>
      <c r="AT517" s="274"/>
      <c r="AU517" s="274"/>
      <c r="AV517" s="274"/>
      <c r="AW517" s="274"/>
    </row>
    <row r="518" spans="1:49" ht="12.95" customHeight="1" x14ac:dyDescent="0.2">
      <c r="A518" s="169"/>
      <c r="B518" s="169"/>
      <c r="C518" s="169"/>
      <c r="D518" s="169"/>
      <c r="AA518" s="344"/>
      <c r="AB518" s="345"/>
      <c r="AC518" s="345"/>
      <c r="AD518" s="346"/>
      <c r="AN518" s="274"/>
      <c r="AO518" s="274"/>
      <c r="AP518" s="274"/>
      <c r="AQ518" s="274"/>
      <c r="AR518" s="274"/>
      <c r="AS518" s="274"/>
      <c r="AT518" s="274"/>
      <c r="AU518" s="274"/>
      <c r="AV518" s="274"/>
      <c r="AW518" s="274"/>
    </row>
    <row r="519" spans="1:49" ht="12.95" customHeight="1" x14ac:dyDescent="0.2">
      <c r="A519" s="169"/>
      <c r="B519" s="169"/>
      <c r="C519" s="169"/>
      <c r="D519" s="169"/>
      <c r="AA519" s="344"/>
      <c r="AB519" s="345"/>
      <c r="AC519" s="345"/>
      <c r="AD519" s="346"/>
      <c r="AN519" s="274"/>
      <c r="AO519" s="274"/>
      <c r="AP519" s="274"/>
      <c r="AQ519" s="274"/>
      <c r="AR519" s="274"/>
      <c r="AS519" s="274"/>
      <c r="AT519" s="274"/>
      <c r="AU519" s="274"/>
      <c r="AV519" s="274"/>
      <c r="AW519" s="274"/>
    </row>
    <row r="520" spans="1:49" ht="12.95" customHeight="1" x14ac:dyDescent="0.2">
      <c r="A520" s="169"/>
      <c r="B520" s="169"/>
      <c r="C520" s="169"/>
      <c r="D520" s="169"/>
      <c r="AA520" s="344"/>
      <c r="AB520" s="345"/>
      <c r="AC520" s="345"/>
      <c r="AD520" s="346"/>
      <c r="AN520" s="274"/>
      <c r="AO520" s="274"/>
      <c r="AP520" s="274"/>
      <c r="AQ520" s="274"/>
      <c r="AR520" s="274"/>
      <c r="AS520" s="274"/>
      <c r="AT520" s="274"/>
      <c r="AU520" s="274"/>
      <c r="AV520" s="274"/>
      <c r="AW520" s="274"/>
    </row>
    <row r="521" spans="1:49" ht="12.95" customHeight="1" x14ac:dyDescent="0.2">
      <c r="A521" s="169"/>
      <c r="B521" s="169"/>
      <c r="C521" s="169"/>
      <c r="D521" s="169"/>
      <c r="AA521" s="344"/>
      <c r="AB521" s="345"/>
      <c r="AC521" s="345"/>
      <c r="AD521" s="346"/>
      <c r="AN521" s="274"/>
      <c r="AO521" s="274"/>
      <c r="AP521" s="274"/>
      <c r="AQ521" s="274"/>
      <c r="AR521" s="274"/>
      <c r="AS521" s="274"/>
      <c r="AT521" s="274"/>
      <c r="AU521" s="274"/>
      <c r="AV521" s="274"/>
      <c r="AW521" s="274"/>
    </row>
    <row r="522" spans="1:49" ht="12.95" customHeight="1" x14ac:dyDescent="0.2">
      <c r="A522" s="169"/>
      <c r="B522" s="169"/>
      <c r="C522" s="169"/>
      <c r="D522" s="169"/>
      <c r="AA522" s="344"/>
      <c r="AB522" s="345"/>
      <c r="AC522" s="345"/>
      <c r="AD522" s="346"/>
      <c r="AN522" s="274"/>
      <c r="AO522" s="274"/>
      <c r="AP522" s="274"/>
      <c r="AQ522" s="274"/>
      <c r="AR522" s="274"/>
      <c r="AS522" s="274"/>
      <c r="AT522" s="274"/>
      <c r="AU522" s="274"/>
      <c r="AV522" s="274"/>
      <c r="AW522" s="274"/>
    </row>
    <row r="523" spans="1:49" ht="12.95" customHeight="1" x14ac:dyDescent="0.2">
      <c r="A523" s="169"/>
      <c r="B523" s="169"/>
      <c r="C523" s="169"/>
      <c r="D523" s="169"/>
      <c r="AA523" s="344"/>
      <c r="AB523" s="345"/>
      <c r="AC523" s="345"/>
      <c r="AD523" s="346"/>
      <c r="AN523" s="274"/>
      <c r="AO523" s="274"/>
      <c r="AP523" s="274"/>
      <c r="AQ523" s="274"/>
      <c r="AR523" s="274"/>
      <c r="AS523" s="274"/>
      <c r="AT523" s="274"/>
      <c r="AU523" s="274"/>
      <c r="AV523" s="274"/>
      <c r="AW523" s="274"/>
    </row>
    <row r="524" spans="1:49" ht="12.95" customHeight="1" x14ac:dyDescent="0.2">
      <c r="A524" s="169"/>
      <c r="B524" s="169"/>
      <c r="C524" s="169"/>
      <c r="D524" s="169"/>
      <c r="AA524" s="344"/>
      <c r="AB524" s="345"/>
      <c r="AC524" s="345"/>
      <c r="AD524" s="346"/>
      <c r="AN524" s="274"/>
      <c r="AO524" s="274"/>
      <c r="AP524" s="274"/>
      <c r="AQ524" s="274"/>
      <c r="AR524" s="274"/>
      <c r="AS524" s="274"/>
      <c r="AT524" s="274"/>
      <c r="AU524" s="274"/>
      <c r="AV524" s="274"/>
      <c r="AW524" s="274"/>
    </row>
    <row r="525" spans="1:49" ht="12.95" customHeight="1" x14ac:dyDescent="0.2">
      <c r="A525" s="169"/>
      <c r="B525" s="169"/>
      <c r="C525" s="169"/>
      <c r="D525" s="169"/>
      <c r="AA525" s="344"/>
      <c r="AB525" s="345"/>
      <c r="AC525" s="345"/>
      <c r="AD525" s="346"/>
      <c r="AN525" s="274"/>
      <c r="AO525" s="274"/>
      <c r="AP525" s="274"/>
      <c r="AQ525" s="274"/>
      <c r="AR525" s="274"/>
      <c r="AS525" s="274"/>
      <c r="AT525" s="274"/>
      <c r="AU525" s="274"/>
      <c r="AV525" s="274"/>
      <c r="AW525" s="274"/>
    </row>
    <row r="526" spans="1:49" ht="12.95" customHeight="1" x14ac:dyDescent="0.2">
      <c r="A526" s="169"/>
      <c r="B526" s="169"/>
      <c r="C526" s="169"/>
      <c r="D526" s="169"/>
      <c r="AA526" s="344"/>
      <c r="AB526" s="345"/>
      <c r="AC526" s="345"/>
      <c r="AD526" s="346"/>
      <c r="AN526" s="274"/>
      <c r="AO526" s="274"/>
      <c r="AP526" s="274"/>
      <c r="AQ526" s="274"/>
      <c r="AR526" s="274"/>
      <c r="AS526" s="274"/>
      <c r="AT526" s="274"/>
      <c r="AU526" s="274"/>
      <c r="AV526" s="274"/>
      <c r="AW526" s="274"/>
    </row>
    <row r="527" spans="1:49" ht="12.95" customHeight="1" x14ac:dyDescent="0.2">
      <c r="A527" s="169"/>
      <c r="B527" s="169"/>
      <c r="C527" s="169"/>
      <c r="D527" s="169"/>
      <c r="AA527" s="344"/>
      <c r="AB527" s="345"/>
      <c r="AC527" s="345"/>
      <c r="AD527" s="346"/>
      <c r="AN527" s="274"/>
      <c r="AO527" s="274"/>
      <c r="AP527" s="274"/>
      <c r="AQ527" s="274"/>
      <c r="AR527" s="274"/>
      <c r="AS527" s="274"/>
      <c r="AT527" s="274"/>
      <c r="AU527" s="274"/>
      <c r="AV527" s="274"/>
      <c r="AW527" s="274"/>
    </row>
    <row r="528" spans="1:49" ht="12.95" customHeight="1" x14ac:dyDescent="0.2">
      <c r="A528" s="169"/>
      <c r="B528" s="169"/>
      <c r="C528" s="169"/>
      <c r="D528" s="169"/>
      <c r="AA528" s="344"/>
      <c r="AB528" s="345"/>
      <c r="AC528" s="345"/>
      <c r="AD528" s="346"/>
      <c r="AN528" s="274"/>
      <c r="AO528" s="274"/>
      <c r="AP528" s="274"/>
      <c r="AQ528" s="274"/>
      <c r="AR528" s="274"/>
      <c r="AS528" s="274"/>
      <c r="AT528" s="274"/>
      <c r="AU528" s="274"/>
      <c r="AV528" s="274"/>
      <c r="AW528" s="274"/>
    </row>
    <row r="529" spans="1:49" ht="12.95" customHeight="1" x14ac:dyDescent="0.2">
      <c r="A529" s="169"/>
      <c r="B529" s="169"/>
      <c r="C529" s="169"/>
      <c r="D529" s="169"/>
      <c r="AA529" s="344"/>
      <c r="AB529" s="345"/>
      <c r="AC529" s="345"/>
      <c r="AD529" s="346"/>
      <c r="AN529" s="274"/>
      <c r="AO529" s="274"/>
      <c r="AP529" s="274"/>
      <c r="AQ529" s="274"/>
      <c r="AR529" s="274"/>
      <c r="AS529" s="274"/>
      <c r="AT529" s="274"/>
      <c r="AU529" s="274"/>
      <c r="AV529" s="274"/>
      <c r="AW529" s="274"/>
    </row>
    <row r="530" spans="1:49" ht="12.95" customHeight="1" x14ac:dyDescent="0.2">
      <c r="A530" s="169"/>
      <c r="B530" s="169"/>
      <c r="C530" s="169"/>
      <c r="D530" s="169"/>
      <c r="AA530" s="344"/>
      <c r="AB530" s="345"/>
      <c r="AC530" s="345"/>
      <c r="AD530" s="346"/>
      <c r="AN530" s="274"/>
      <c r="AO530" s="274"/>
      <c r="AP530" s="274"/>
      <c r="AQ530" s="274"/>
      <c r="AR530" s="274"/>
      <c r="AS530" s="274"/>
      <c r="AT530" s="274"/>
      <c r="AU530" s="274"/>
      <c r="AV530" s="274"/>
      <c r="AW530" s="274"/>
    </row>
    <row r="531" spans="1:49" ht="12.95" customHeight="1" x14ac:dyDescent="0.2">
      <c r="A531" s="169"/>
      <c r="B531" s="169"/>
      <c r="C531" s="169"/>
      <c r="D531" s="169"/>
      <c r="AA531" s="344"/>
      <c r="AB531" s="345"/>
      <c r="AC531" s="345"/>
      <c r="AD531" s="346"/>
      <c r="AN531" s="274"/>
      <c r="AO531" s="274"/>
      <c r="AP531" s="274"/>
      <c r="AQ531" s="274"/>
      <c r="AR531" s="274"/>
      <c r="AS531" s="274"/>
      <c r="AT531" s="274"/>
      <c r="AU531" s="274"/>
      <c r="AV531" s="274"/>
      <c r="AW531" s="274"/>
    </row>
    <row r="532" spans="1:49" ht="12.95" customHeight="1" x14ac:dyDescent="0.2">
      <c r="A532" s="169"/>
      <c r="B532" s="169"/>
      <c r="C532" s="169"/>
      <c r="D532" s="169"/>
      <c r="AA532" s="344"/>
      <c r="AB532" s="345"/>
      <c r="AC532" s="345"/>
      <c r="AD532" s="346"/>
      <c r="AN532" s="274"/>
      <c r="AO532" s="274"/>
      <c r="AP532" s="274"/>
      <c r="AQ532" s="274"/>
      <c r="AR532" s="274"/>
      <c r="AS532" s="274"/>
      <c r="AT532" s="274"/>
      <c r="AU532" s="274"/>
      <c r="AV532" s="274"/>
      <c r="AW532" s="274"/>
    </row>
    <row r="533" spans="1:49" ht="12.95" customHeight="1" x14ac:dyDescent="0.2">
      <c r="A533" s="169"/>
      <c r="B533" s="169"/>
      <c r="C533" s="169"/>
      <c r="D533" s="169"/>
      <c r="AA533" s="344"/>
      <c r="AB533" s="345"/>
      <c r="AC533" s="345"/>
      <c r="AD533" s="346"/>
      <c r="AN533" s="274"/>
      <c r="AO533" s="274"/>
      <c r="AP533" s="274"/>
      <c r="AQ533" s="274"/>
      <c r="AR533" s="274"/>
      <c r="AS533" s="274"/>
      <c r="AT533" s="274"/>
      <c r="AU533" s="274"/>
      <c r="AV533" s="274"/>
      <c r="AW533" s="274"/>
    </row>
    <row r="534" spans="1:49" ht="12.95" customHeight="1" x14ac:dyDescent="0.2">
      <c r="A534" s="169"/>
      <c r="B534" s="169"/>
      <c r="C534" s="169"/>
      <c r="D534" s="169"/>
      <c r="AA534" s="344"/>
      <c r="AB534" s="345"/>
      <c r="AC534" s="345"/>
      <c r="AD534" s="346"/>
      <c r="AN534" s="274"/>
      <c r="AO534" s="274"/>
      <c r="AP534" s="274"/>
      <c r="AQ534" s="274"/>
      <c r="AR534" s="274"/>
      <c r="AS534" s="274"/>
      <c r="AT534" s="274"/>
      <c r="AU534" s="274"/>
      <c r="AV534" s="274"/>
      <c r="AW534" s="274"/>
    </row>
    <row r="535" spans="1:49" ht="12.95" customHeight="1" x14ac:dyDescent="0.2">
      <c r="A535" s="169"/>
      <c r="B535" s="169"/>
      <c r="C535" s="169"/>
      <c r="D535" s="169"/>
      <c r="AA535" s="344"/>
      <c r="AB535" s="345"/>
      <c r="AC535" s="345"/>
      <c r="AD535" s="346"/>
      <c r="AN535" s="274"/>
      <c r="AO535" s="274"/>
      <c r="AP535" s="274"/>
      <c r="AQ535" s="274"/>
      <c r="AR535" s="274"/>
      <c r="AS535" s="274"/>
      <c r="AT535" s="274"/>
      <c r="AU535" s="274"/>
      <c r="AV535" s="274"/>
      <c r="AW535" s="274"/>
    </row>
    <row r="536" spans="1:49" ht="12.95" customHeight="1" x14ac:dyDescent="0.2">
      <c r="A536" s="169"/>
      <c r="B536" s="169"/>
      <c r="C536" s="169"/>
      <c r="D536" s="169"/>
      <c r="AA536" s="344"/>
      <c r="AB536" s="345"/>
      <c r="AC536" s="345"/>
      <c r="AD536" s="346"/>
      <c r="AN536" s="274"/>
      <c r="AO536" s="274"/>
      <c r="AP536" s="274"/>
      <c r="AQ536" s="274"/>
      <c r="AR536" s="274"/>
      <c r="AS536" s="274"/>
      <c r="AT536" s="274"/>
      <c r="AU536" s="274"/>
      <c r="AV536" s="274"/>
      <c r="AW536" s="274"/>
    </row>
    <row r="537" spans="1:49" ht="12.95" customHeight="1" x14ac:dyDescent="0.2">
      <c r="A537" s="169"/>
      <c r="B537" s="169"/>
      <c r="C537" s="169"/>
      <c r="D537" s="169"/>
      <c r="AA537" s="344"/>
      <c r="AB537" s="345"/>
      <c r="AC537" s="345"/>
      <c r="AD537" s="346"/>
      <c r="AN537" s="274"/>
      <c r="AO537" s="274"/>
      <c r="AP537" s="274"/>
      <c r="AQ537" s="274"/>
      <c r="AR537" s="274"/>
      <c r="AS537" s="274"/>
      <c r="AT537" s="274"/>
      <c r="AU537" s="274"/>
      <c r="AV537" s="274"/>
      <c r="AW537" s="274"/>
    </row>
    <row r="538" spans="1:49" ht="12.95" customHeight="1" x14ac:dyDescent="0.2">
      <c r="A538" s="169"/>
      <c r="B538" s="169"/>
      <c r="C538" s="169"/>
      <c r="D538" s="169"/>
      <c r="AA538" s="344"/>
      <c r="AB538" s="345"/>
      <c r="AC538" s="345"/>
      <c r="AD538" s="346"/>
      <c r="AN538" s="274"/>
      <c r="AO538" s="274"/>
      <c r="AP538" s="274"/>
      <c r="AQ538" s="274"/>
      <c r="AR538" s="274"/>
      <c r="AS538" s="274"/>
      <c r="AT538" s="274"/>
      <c r="AU538" s="274"/>
      <c r="AV538" s="274"/>
      <c r="AW538" s="274"/>
    </row>
    <row r="539" spans="1:49" ht="12.95" customHeight="1" x14ac:dyDescent="0.2">
      <c r="A539" s="169"/>
      <c r="B539" s="169"/>
      <c r="C539" s="169"/>
      <c r="D539" s="169"/>
      <c r="AA539" s="344"/>
      <c r="AB539" s="345"/>
      <c r="AC539" s="345"/>
      <c r="AD539" s="346"/>
      <c r="AN539" s="274"/>
      <c r="AO539" s="274"/>
      <c r="AP539" s="274"/>
      <c r="AQ539" s="274"/>
      <c r="AR539" s="274"/>
      <c r="AS539" s="274"/>
      <c r="AT539" s="274"/>
      <c r="AU539" s="274"/>
      <c r="AV539" s="274"/>
      <c r="AW539" s="274"/>
    </row>
    <row r="540" spans="1:49" ht="12.95" customHeight="1" x14ac:dyDescent="0.2">
      <c r="A540" s="169"/>
      <c r="B540" s="169"/>
      <c r="C540" s="169"/>
      <c r="D540" s="169"/>
      <c r="AA540" s="344"/>
      <c r="AB540" s="345"/>
      <c r="AC540" s="345"/>
      <c r="AD540" s="346"/>
      <c r="AN540" s="274"/>
      <c r="AO540" s="274"/>
      <c r="AP540" s="274"/>
      <c r="AQ540" s="274"/>
      <c r="AR540" s="274"/>
      <c r="AS540" s="274"/>
      <c r="AT540" s="274"/>
      <c r="AU540" s="274"/>
      <c r="AV540" s="274"/>
      <c r="AW540" s="274"/>
    </row>
    <row r="541" spans="1:49" ht="12.95" customHeight="1" x14ac:dyDescent="0.2">
      <c r="A541" s="169"/>
      <c r="B541" s="169"/>
      <c r="C541" s="169"/>
      <c r="D541" s="169"/>
      <c r="AA541" s="344"/>
      <c r="AB541" s="345"/>
      <c r="AC541" s="345"/>
      <c r="AD541" s="346"/>
      <c r="AN541" s="274"/>
      <c r="AO541" s="274"/>
      <c r="AP541" s="274"/>
      <c r="AQ541" s="274"/>
      <c r="AR541" s="274"/>
      <c r="AS541" s="274"/>
      <c r="AT541" s="274"/>
      <c r="AU541" s="274"/>
      <c r="AV541" s="274"/>
      <c r="AW541" s="274"/>
    </row>
    <row r="542" spans="1:49" ht="12.95" customHeight="1" x14ac:dyDescent="0.2">
      <c r="A542" s="169"/>
      <c r="B542" s="169"/>
      <c r="C542" s="169"/>
      <c r="D542" s="169"/>
      <c r="AA542" s="344"/>
      <c r="AB542" s="345"/>
      <c r="AC542" s="345"/>
      <c r="AD542" s="346"/>
      <c r="AN542" s="274"/>
      <c r="AO542" s="274"/>
      <c r="AP542" s="274"/>
      <c r="AQ542" s="274"/>
      <c r="AR542" s="274"/>
      <c r="AS542" s="274"/>
      <c r="AT542" s="274"/>
      <c r="AU542" s="274"/>
      <c r="AV542" s="274"/>
      <c r="AW542" s="274"/>
    </row>
    <row r="543" spans="1:49" ht="12.95" customHeight="1" x14ac:dyDescent="0.2">
      <c r="A543" s="169"/>
      <c r="B543" s="169"/>
      <c r="C543" s="169"/>
      <c r="D543" s="169"/>
      <c r="AA543" s="344"/>
      <c r="AB543" s="345"/>
      <c r="AC543" s="345"/>
      <c r="AD543" s="346"/>
      <c r="AN543" s="274"/>
      <c r="AO543" s="274"/>
      <c r="AP543" s="274"/>
      <c r="AQ543" s="274"/>
      <c r="AR543" s="274"/>
      <c r="AS543" s="274"/>
      <c r="AT543" s="274"/>
      <c r="AU543" s="274"/>
      <c r="AV543" s="274"/>
      <c r="AW543" s="274"/>
    </row>
    <row r="544" spans="1:49" ht="12.95" customHeight="1" x14ac:dyDescent="0.2">
      <c r="A544" s="169"/>
      <c r="B544" s="169"/>
      <c r="C544" s="169"/>
      <c r="D544" s="169"/>
      <c r="AA544" s="344"/>
      <c r="AB544" s="345"/>
      <c r="AC544" s="345"/>
      <c r="AD544" s="346"/>
      <c r="AN544" s="274"/>
      <c r="AO544" s="274"/>
      <c r="AP544" s="274"/>
      <c r="AQ544" s="274"/>
      <c r="AR544" s="274"/>
      <c r="AS544" s="274"/>
      <c r="AT544" s="274"/>
      <c r="AU544" s="274"/>
      <c r="AV544" s="274"/>
      <c r="AW544" s="274"/>
    </row>
    <row r="545" spans="1:49" ht="12.95" customHeight="1" x14ac:dyDescent="0.2">
      <c r="A545" s="169"/>
      <c r="B545" s="169"/>
      <c r="C545" s="169"/>
      <c r="D545" s="169"/>
      <c r="AA545" s="344"/>
      <c r="AB545" s="345"/>
      <c r="AC545" s="345"/>
      <c r="AD545" s="346"/>
      <c r="AN545" s="274"/>
      <c r="AO545" s="274"/>
      <c r="AP545" s="274"/>
      <c r="AQ545" s="274"/>
      <c r="AR545" s="274"/>
      <c r="AS545" s="274"/>
      <c r="AT545" s="274"/>
      <c r="AU545" s="274"/>
      <c r="AV545" s="274"/>
      <c r="AW545" s="274"/>
    </row>
    <row r="546" spans="1:49" ht="12.95" customHeight="1" x14ac:dyDescent="0.2">
      <c r="A546" s="169"/>
      <c r="B546" s="169"/>
      <c r="C546" s="169"/>
      <c r="D546" s="169"/>
      <c r="AA546" s="344"/>
      <c r="AB546" s="345"/>
      <c r="AC546" s="345"/>
      <c r="AD546" s="346"/>
      <c r="AN546" s="274"/>
      <c r="AO546" s="274"/>
      <c r="AP546" s="274"/>
      <c r="AQ546" s="274"/>
      <c r="AR546" s="274"/>
      <c r="AS546" s="274"/>
      <c r="AT546" s="274"/>
      <c r="AU546" s="274"/>
      <c r="AV546" s="274"/>
      <c r="AW546" s="274"/>
    </row>
    <row r="547" spans="1:49" ht="12.95" customHeight="1" x14ac:dyDescent="0.2">
      <c r="A547" s="169"/>
      <c r="B547" s="169"/>
      <c r="C547" s="169"/>
      <c r="D547" s="169"/>
      <c r="AA547" s="344"/>
      <c r="AB547" s="345"/>
      <c r="AC547" s="345"/>
      <c r="AD547" s="346"/>
      <c r="AN547" s="274"/>
      <c r="AO547" s="274"/>
      <c r="AP547" s="274"/>
      <c r="AQ547" s="274"/>
      <c r="AR547" s="274"/>
      <c r="AS547" s="274"/>
      <c r="AT547" s="274"/>
      <c r="AU547" s="274"/>
      <c r="AV547" s="274"/>
      <c r="AW547" s="274"/>
    </row>
    <row r="548" spans="1:49" ht="12.95" customHeight="1" x14ac:dyDescent="0.2">
      <c r="A548" s="169"/>
      <c r="B548" s="169"/>
      <c r="C548" s="169"/>
      <c r="D548" s="169"/>
      <c r="AA548" s="344"/>
      <c r="AB548" s="345"/>
      <c r="AC548" s="345"/>
      <c r="AD548" s="346"/>
      <c r="AN548" s="274"/>
      <c r="AO548" s="274"/>
      <c r="AP548" s="274"/>
      <c r="AQ548" s="274"/>
      <c r="AR548" s="274"/>
      <c r="AS548" s="274"/>
      <c r="AT548" s="274"/>
      <c r="AU548" s="274"/>
      <c r="AV548" s="274"/>
      <c r="AW548" s="274"/>
    </row>
    <row r="549" spans="1:49" ht="12.95" customHeight="1" x14ac:dyDescent="0.2">
      <c r="A549" s="169"/>
      <c r="B549" s="169"/>
      <c r="C549" s="169"/>
      <c r="D549" s="169"/>
      <c r="AA549" s="344"/>
      <c r="AB549" s="345"/>
      <c r="AC549" s="345"/>
      <c r="AD549" s="346"/>
      <c r="AN549" s="274"/>
      <c r="AO549" s="274"/>
      <c r="AP549" s="274"/>
      <c r="AQ549" s="274"/>
      <c r="AR549" s="274"/>
      <c r="AS549" s="274"/>
      <c r="AT549" s="274"/>
      <c r="AU549" s="274"/>
      <c r="AV549" s="274"/>
      <c r="AW549" s="274"/>
    </row>
    <row r="550" spans="1:49" ht="12.95" customHeight="1" x14ac:dyDescent="0.2">
      <c r="A550" s="169"/>
      <c r="B550" s="169"/>
      <c r="C550" s="169"/>
      <c r="D550" s="169"/>
      <c r="AA550" s="344"/>
      <c r="AB550" s="345"/>
      <c r="AC550" s="345"/>
      <c r="AD550" s="346"/>
      <c r="AN550" s="274"/>
      <c r="AO550" s="274"/>
      <c r="AP550" s="274"/>
      <c r="AQ550" s="274"/>
      <c r="AR550" s="274"/>
      <c r="AS550" s="274"/>
      <c r="AT550" s="274"/>
      <c r="AU550" s="274"/>
      <c r="AV550" s="274"/>
      <c r="AW550" s="274"/>
    </row>
    <row r="551" spans="1:49" ht="12.95" customHeight="1" x14ac:dyDescent="0.2">
      <c r="A551" s="169"/>
      <c r="B551" s="169"/>
      <c r="C551" s="169"/>
      <c r="D551" s="169"/>
      <c r="AA551" s="344"/>
      <c r="AB551" s="345"/>
      <c r="AC551" s="345"/>
      <c r="AD551" s="346"/>
      <c r="AN551" s="274"/>
      <c r="AO551" s="274"/>
      <c r="AP551" s="274"/>
      <c r="AQ551" s="274"/>
      <c r="AR551" s="274"/>
      <c r="AS551" s="274"/>
      <c r="AT551" s="274"/>
      <c r="AU551" s="274"/>
      <c r="AV551" s="274"/>
      <c r="AW551" s="274"/>
    </row>
    <row r="552" spans="1:49" ht="12.95" customHeight="1" x14ac:dyDescent="0.2">
      <c r="A552" s="169"/>
      <c r="B552" s="169"/>
      <c r="C552" s="169"/>
      <c r="D552" s="169"/>
      <c r="AA552" s="344"/>
      <c r="AB552" s="345"/>
      <c r="AC552" s="345"/>
      <c r="AD552" s="346"/>
      <c r="AN552" s="274"/>
      <c r="AO552" s="274"/>
      <c r="AP552" s="274"/>
      <c r="AQ552" s="274"/>
      <c r="AR552" s="274"/>
      <c r="AS552" s="274"/>
      <c r="AT552" s="274"/>
      <c r="AU552" s="274"/>
      <c r="AV552" s="274"/>
      <c r="AW552" s="274"/>
    </row>
    <row r="553" spans="1:49" ht="12.95" customHeight="1" x14ac:dyDescent="0.2">
      <c r="A553" s="169"/>
      <c r="B553" s="169"/>
      <c r="C553" s="169"/>
      <c r="D553" s="169"/>
      <c r="AA553" s="344"/>
      <c r="AB553" s="345"/>
      <c r="AC553" s="345"/>
      <c r="AD553" s="346"/>
      <c r="AN553" s="274"/>
      <c r="AO553" s="274"/>
      <c r="AP553" s="274"/>
      <c r="AQ553" s="274"/>
      <c r="AR553" s="274"/>
      <c r="AS553" s="274"/>
      <c r="AT553" s="274"/>
      <c r="AU553" s="274"/>
      <c r="AV553" s="274"/>
      <c r="AW553" s="274"/>
    </row>
    <row r="554" spans="1:49" ht="12.95" customHeight="1" x14ac:dyDescent="0.2">
      <c r="A554" s="169"/>
      <c r="B554" s="169"/>
      <c r="C554" s="169"/>
      <c r="D554" s="169"/>
      <c r="AA554" s="344"/>
      <c r="AB554" s="345"/>
      <c r="AC554" s="345"/>
      <c r="AD554" s="346"/>
      <c r="AN554" s="274"/>
      <c r="AO554" s="274"/>
      <c r="AP554" s="274"/>
      <c r="AQ554" s="274"/>
      <c r="AR554" s="274"/>
      <c r="AS554" s="274"/>
      <c r="AT554" s="274"/>
      <c r="AU554" s="274"/>
      <c r="AV554" s="274"/>
      <c r="AW554" s="274"/>
    </row>
    <row r="555" spans="1:49" ht="12.95" customHeight="1" x14ac:dyDescent="0.2">
      <c r="A555" s="169"/>
      <c r="B555" s="169"/>
      <c r="C555" s="169"/>
      <c r="D555" s="169"/>
      <c r="AA555" s="344"/>
      <c r="AB555" s="345"/>
      <c r="AC555" s="345"/>
      <c r="AD555" s="346"/>
      <c r="AN555" s="274"/>
      <c r="AO555" s="274"/>
      <c r="AP555" s="274"/>
      <c r="AQ555" s="274"/>
      <c r="AR555" s="274"/>
      <c r="AS555" s="274"/>
      <c r="AT555" s="274"/>
      <c r="AU555" s="274"/>
      <c r="AV555" s="274"/>
      <c r="AW555" s="274"/>
    </row>
    <row r="556" spans="1:49" ht="12.95" customHeight="1" x14ac:dyDescent="0.2">
      <c r="A556" s="169"/>
      <c r="B556" s="169"/>
      <c r="C556" s="169"/>
      <c r="D556" s="169"/>
      <c r="AA556" s="344"/>
      <c r="AB556" s="345"/>
      <c r="AC556" s="345"/>
      <c r="AD556" s="346"/>
      <c r="AN556" s="274"/>
      <c r="AO556" s="274"/>
      <c r="AP556" s="274"/>
      <c r="AQ556" s="274"/>
      <c r="AR556" s="274"/>
      <c r="AS556" s="274"/>
      <c r="AT556" s="274"/>
      <c r="AU556" s="274"/>
      <c r="AV556" s="274"/>
      <c r="AW556" s="274"/>
    </row>
    <row r="557" spans="1:49" ht="12.95" customHeight="1" x14ac:dyDescent="0.2">
      <c r="A557" s="169"/>
      <c r="B557" s="169"/>
      <c r="C557" s="169"/>
      <c r="D557" s="169"/>
      <c r="AA557" s="344"/>
      <c r="AB557" s="345"/>
      <c r="AC557" s="345"/>
      <c r="AD557" s="346"/>
      <c r="AN557" s="274"/>
      <c r="AO557" s="274"/>
      <c r="AP557" s="274"/>
      <c r="AQ557" s="274"/>
      <c r="AR557" s="274"/>
      <c r="AS557" s="274"/>
      <c r="AT557" s="274"/>
      <c r="AU557" s="274"/>
      <c r="AV557" s="274"/>
      <c r="AW557" s="274"/>
    </row>
    <row r="558" spans="1:49" ht="12.95" customHeight="1" x14ac:dyDescent="0.2">
      <c r="A558" s="169"/>
      <c r="B558" s="169"/>
      <c r="C558" s="169"/>
      <c r="D558" s="169"/>
      <c r="AA558" s="344"/>
      <c r="AB558" s="345"/>
      <c r="AC558" s="345"/>
      <c r="AD558" s="346"/>
      <c r="AN558" s="274"/>
      <c r="AO558" s="274"/>
      <c r="AP558" s="274"/>
      <c r="AQ558" s="274"/>
      <c r="AR558" s="274"/>
      <c r="AS558" s="274"/>
      <c r="AT558" s="274"/>
      <c r="AU558" s="274"/>
      <c r="AV558" s="274"/>
      <c r="AW558" s="274"/>
    </row>
    <row r="559" spans="1:49" ht="12.95" customHeight="1" x14ac:dyDescent="0.2">
      <c r="A559" s="169"/>
      <c r="B559" s="169"/>
      <c r="C559" s="169"/>
      <c r="D559" s="169"/>
      <c r="AA559" s="344"/>
      <c r="AB559" s="345"/>
      <c r="AC559" s="345"/>
      <c r="AD559" s="346"/>
      <c r="AN559" s="274"/>
      <c r="AO559" s="274"/>
      <c r="AP559" s="274"/>
      <c r="AQ559" s="274"/>
      <c r="AR559" s="274"/>
      <c r="AS559" s="274"/>
      <c r="AT559" s="274"/>
      <c r="AU559" s="274"/>
      <c r="AV559" s="274"/>
      <c r="AW559" s="274"/>
    </row>
    <row r="560" spans="1:49" ht="12.95" customHeight="1" x14ac:dyDescent="0.2">
      <c r="A560" s="169"/>
      <c r="B560" s="169"/>
      <c r="C560" s="169"/>
      <c r="D560" s="169"/>
      <c r="AA560" s="344"/>
      <c r="AB560" s="345"/>
      <c r="AC560" s="345"/>
      <c r="AD560" s="346"/>
      <c r="AN560" s="274"/>
      <c r="AO560" s="274"/>
      <c r="AP560" s="274"/>
      <c r="AQ560" s="274"/>
      <c r="AR560" s="274"/>
      <c r="AS560" s="274"/>
      <c r="AT560" s="274"/>
      <c r="AU560" s="274"/>
      <c r="AV560" s="274"/>
      <c r="AW560" s="274"/>
    </row>
    <row r="561" spans="1:49" ht="12.95" customHeight="1" x14ac:dyDescent="0.2">
      <c r="A561" s="169"/>
      <c r="B561" s="169"/>
      <c r="C561" s="169"/>
      <c r="D561" s="169"/>
      <c r="AA561" s="344"/>
      <c r="AB561" s="345"/>
      <c r="AC561" s="345"/>
      <c r="AD561" s="346"/>
      <c r="AN561" s="274"/>
      <c r="AO561" s="274"/>
      <c r="AP561" s="274"/>
      <c r="AQ561" s="274"/>
      <c r="AR561" s="274"/>
      <c r="AS561" s="274"/>
      <c r="AT561" s="274"/>
      <c r="AU561" s="274"/>
      <c r="AV561" s="274"/>
      <c r="AW561" s="274"/>
    </row>
    <row r="562" spans="1:49" ht="12.95" customHeight="1" x14ac:dyDescent="0.2">
      <c r="A562" s="169"/>
      <c r="B562" s="169"/>
      <c r="C562" s="169"/>
      <c r="D562" s="169"/>
      <c r="AA562" s="344"/>
      <c r="AB562" s="345"/>
      <c r="AC562" s="345"/>
      <c r="AD562" s="346"/>
      <c r="AN562" s="274"/>
      <c r="AO562" s="274"/>
      <c r="AP562" s="274"/>
      <c r="AQ562" s="274"/>
      <c r="AR562" s="274"/>
      <c r="AS562" s="274"/>
      <c r="AT562" s="274"/>
      <c r="AU562" s="274"/>
      <c r="AV562" s="274"/>
      <c r="AW562" s="274"/>
    </row>
    <row r="563" spans="1:49" ht="12.95" customHeight="1" x14ac:dyDescent="0.2">
      <c r="A563" s="169"/>
      <c r="B563" s="169"/>
      <c r="C563" s="169"/>
      <c r="D563" s="169"/>
      <c r="AA563" s="344"/>
      <c r="AB563" s="345"/>
      <c r="AC563" s="345"/>
      <c r="AD563" s="346"/>
      <c r="AN563" s="274"/>
      <c r="AO563" s="274"/>
      <c r="AP563" s="274"/>
      <c r="AQ563" s="274"/>
      <c r="AR563" s="274"/>
      <c r="AS563" s="274"/>
      <c r="AT563" s="274"/>
      <c r="AU563" s="274"/>
      <c r="AV563" s="274"/>
      <c r="AW563" s="274"/>
    </row>
    <row r="564" spans="1:49" ht="12.95" customHeight="1" x14ac:dyDescent="0.2">
      <c r="A564" s="169"/>
      <c r="B564" s="169"/>
      <c r="C564" s="169"/>
      <c r="D564" s="169"/>
      <c r="AA564" s="344"/>
      <c r="AB564" s="345"/>
      <c r="AC564" s="345"/>
      <c r="AD564" s="346"/>
      <c r="AN564" s="274"/>
      <c r="AO564" s="274"/>
      <c r="AP564" s="274"/>
      <c r="AQ564" s="274"/>
      <c r="AR564" s="274"/>
      <c r="AS564" s="274"/>
      <c r="AT564" s="274"/>
      <c r="AU564" s="274"/>
      <c r="AV564" s="274"/>
      <c r="AW564" s="274"/>
    </row>
    <row r="565" spans="1:49" ht="12.95" customHeight="1" x14ac:dyDescent="0.2">
      <c r="A565" s="169"/>
      <c r="B565" s="169"/>
      <c r="C565" s="169"/>
      <c r="D565" s="169"/>
      <c r="AA565" s="344"/>
      <c r="AB565" s="345"/>
      <c r="AC565" s="345"/>
      <c r="AD565" s="346"/>
      <c r="AN565" s="274"/>
      <c r="AO565" s="274"/>
      <c r="AP565" s="274"/>
      <c r="AQ565" s="274"/>
      <c r="AR565" s="274"/>
      <c r="AS565" s="274"/>
      <c r="AT565" s="274"/>
      <c r="AU565" s="274"/>
      <c r="AV565" s="274"/>
      <c r="AW565" s="274"/>
    </row>
    <row r="566" spans="1:49" ht="12.95" customHeight="1" x14ac:dyDescent="0.2">
      <c r="A566" s="169"/>
      <c r="B566" s="169"/>
      <c r="C566" s="169"/>
      <c r="D566" s="169"/>
      <c r="AA566" s="344"/>
      <c r="AB566" s="345"/>
      <c r="AC566" s="345"/>
      <c r="AD566" s="346"/>
      <c r="AN566" s="274"/>
      <c r="AO566" s="274"/>
      <c r="AP566" s="274"/>
      <c r="AQ566" s="274"/>
      <c r="AR566" s="274"/>
      <c r="AS566" s="274"/>
      <c r="AT566" s="274"/>
      <c r="AU566" s="274"/>
      <c r="AV566" s="274"/>
      <c r="AW566" s="274"/>
    </row>
    <row r="567" spans="1:49" ht="12.95" customHeight="1" x14ac:dyDescent="0.2">
      <c r="A567" s="169"/>
      <c r="B567" s="169"/>
      <c r="C567" s="169"/>
      <c r="D567" s="169"/>
      <c r="AA567" s="344"/>
      <c r="AB567" s="345"/>
      <c r="AC567" s="345"/>
      <c r="AD567" s="346"/>
      <c r="AN567" s="274"/>
      <c r="AO567" s="274"/>
      <c r="AP567" s="274"/>
      <c r="AQ567" s="274"/>
      <c r="AR567" s="274"/>
      <c r="AS567" s="274"/>
      <c r="AT567" s="274"/>
      <c r="AU567" s="274"/>
      <c r="AV567" s="274"/>
      <c r="AW567" s="274"/>
    </row>
    <row r="568" spans="1:49" ht="12.95" customHeight="1" x14ac:dyDescent="0.2">
      <c r="A568" s="169"/>
      <c r="B568" s="169"/>
      <c r="C568" s="169"/>
      <c r="D568" s="169"/>
      <c r="AA568" s="344"/>
      <c r="AB568" s="345"/>
      <c r="AC568" s="345"/>
      <c r="AD568" s="346"/>
      <c r="AN568" s="274"/>
      <c r="AO568" s="274"/>
      <c r="AP568" s="274"/>
      <c r="AQ568" s="274"/>
      <c r="AR568" s="274"/>
      <c r="AS568" s="274"/>
      <c r="AT568" s="274"/>
      <c r="AU568" s="274"/>
      <c r="AV568" s="274"/>
      <c r="AW568" s="274"/>
    </row>
    <row r="569" spans="1:49" ht="12.95" customHeight="1" x14ac:dyDescent="0.2">
      <c r="A569" s="169"/>
      <c r="B569" s="169"/>
      <c r="C569" s="169"/>
      <c r="D569" s="169"/>
      <c r="AA569" s="344"/>
      <c r="AB569" s="345"/>
      <c r="AC569" s="345"/>
      <c r="AD569" s="346"/>
      <c r="AN569" s="274"/>
      <c r="AO569" s="274"/>
      <c r="AP569" s="274"/>
      <c r="AQ569" s="274"/>
      <c r="AR569" s="274"/>
      <c r="AS569" s="274"/>
      <c r="AT569" s="274"/>
      <c r="AU569" s="274"/>
      <c r="AV569" s="274"/>
      <c r="AW569" s="274"/>
    </row>
    <row r="570" spans="1:49" ht="12.95" customHeight="1" x14ac:dyDescent="0.2">
      <c r="A570" s="169"/>
      <c r="B570" s="169"/>
      <c r="C570" s="169"/>
      <c r="D570" s="169"/>
      <c r="AA570" s="344"/>
      <c r="AB570" s="345"/>
      <c r="AC570" s="345"/>
      <c r="AD570" s="346"/>
      <c r="AN570" s="274"/>
      <c r="AO570" s="274"/>
      <c r="AP570" s="274"/>
      <c r="AQ570" s="274"/>
      <c r="AR570" s="274"/>
      <c r="AS570" s="274"/>
      <c r="AT570" s="274"/>
      <c r="AU570" s="274"/>
      <c r="AV570" s="274"/>
      <c r="AW570" s="274"/>
    </row>
    <row r="571" spans="1:49" ht="12.95" customHeight="1" x14ac:dyDescent="0.2">
      <c r="A571" s="169"/>
      <c r="B571" s="169"/>
      <c r="C571" s="169"/>
      <c r="D571" s="169"/>
      <c r="AA571" s="344"/>
      <c r="AB571" s="345"/>
      <c r="AC571" s="345"/>
      <c r="AD571" s="346"/>
      <c r="AN571" s="274"/>
      <c r="AO571" s="274"/>
      <c r="AP571" s="274"/>
      <c r="AQ571" s="274"/>
      <c r="AR571" s="274"/>
      <c r="AS571" s="274"/>
      <c r="AT571" s="274"/>
      <c r="AU571" s="274"/>
      <c r="AV571" s="274"/>
      <c r="AW571" s="274"/>
    </row>
    <row r="572" spans="1:49" ht="12.95" customHeight="1" x14ac:dyDescent="0.2">
      <c r="A572" s="169"/>
      <c r="B572" s="169"/>
      <c r="C572" s="169"/>
      <c r="D572" s="169"/>
      <c r="AA572" s="344"/>
      <c r="AB572" s="345"/>
      <c r="AC572" s="345"/>
      <c r="AD572" s="346"/>
      <c r="AN572" s="274"/>
      <c r="AO572" s="274"/>
      <c r="AP572" s="274"/>
      <c r="AQ572" s="274"/>
      <c r="AR572" s="274"/>
      <c r="AS572" s="274"/>
      <c r="AT572" s="274"/>
      <c r="AU572" s="274"/>
      <c r="AV572" s="274"/>
      <c r="AW572" s="274"/>
    </row>
    <row r="573" spans="1:49" ht="12.95" customHeight="1" x14ac:dyDescent="0.2">
      <c r="A573" s="169"/>
      <c r="B573" s="169"/>
      <c r="C573" s="169"/>
      <c r="D573" s="169"/>
      <c r="AA573" s="344"/>
      <c r="AB573" s="345"/>
      <c r="AC573" s="345"/>
      <c r="AD573" s="346"/>
      <c r="AN573" s="274"/>
      <c r="AO573" s="274"/>
      <c r="AP573" s="274"/>
      <c r="AQ573" s="274"/>
      <c r="AR573" s="274"/>
      <c r="AS573" s="274"/>
      <c r="AT573" s="274"/>
      <c r="AU573" s="274"/>
      <c r="AV573" s="274"/>
      <c r="AW573" s="274"/>
    </row>
    <row r="574" spans="1:49" ht="12.95" customHeight="1" x14ac:dyDescent="0.2">
      <c r="A574" s="169"/>
      <c r="B574" s="169"/>
      <c r="C574" s="169"/>
      <c r="D574" s="169"/>
      <c r="AA574" s="344"/>
      <c r="AB574" s="345"/>
      <c r="AC574" s="345"/>
      <c r="AD574" s="346"/>
      <c r="AN574" s="274"/>
      <c r="AO574" s="274"/>
      <c r="AP574" s="274"/>
      <c r="AQ574" s="274"/>
      <c r="AR574" s="274"/>
      <c r="AS574" s="274"/>
      <c r="AT574" s="274"/>
      <c r="AU574" s="274"/>
      <c r="AV574" s="274"/>
      <c r="AW574" s="274"/>
    </row>
    <row r="575" spans="1:49" ht="12.95" customHeight="1" x14ac:dyDescent="0.2">
      <c r="A575" s="169"/>
      <c r="B575" s="169"/>
      <c r="C575" s="169"/>
      <c r="D575" s="169"/>
      <c r="AA575" s="344"/>
      <c r="AB575" s="345"/>
      <c r="AC575" s="345"/>
      <c r="AD575" s="346"/>
      <c r="AN575" s="274"/>
      <c r="AO575" s="274"/>
      <c r="AP575" s="274"/>
      <c r="AQ575" s="274"/>
      <c r="AR575" s="274"/>
      <c r="AS575" s="274"/>
      <c r="AT575" s="274"/>
      <c r="AU575" s="274"/>
      <c r="AV575" s="274"/>
      <c r="AW575" s="274"/>
    </row>
    <row r="576" spans="1:49" ht="12.95" customHeight="1" x14ac:dyDescent="0.2">
      <c r="A576" s="169"/>
      <c r="B576" s="169"/>
      <c r="C576" s="169"/>
      <c r="D576" s="169"/>
      <c r="AA576" s="344"/>
      <c r="AB576" s="345"/>
      <c r="AC576" s="345"/>
      <c r="AD576" s="346"/>
      <c r="AN576" s="274"/>
      <c r="AO576" s="274"/>
      <c r="AP576" s="274"/>
      <c r="AQ576" s="274"/>
      <c r="AR576" s="274"/>
      <c r="AS576" s="274"/>
      <c r="AT576" s="274"/>
      <c r="AU576" s="274"/>
      <c r="AV576" s="274"/>
      <c r="AW576" s="274"/>
    </row>
    <row r="577" spans="1:49" ht="12.95" customHeight="1" x14ac:dyDescent="0.2">
      <c r="A577" s="169"/>
      <c r="B577" s="169"/>
      <c r="C577" s="169"/>
      <c r="D577" s="169"/>
      <c r="AA577" s="344"/>
      <c r="AB577" s="345"/>
      <c r="AC577" s="345"/>
      <c r="AD577" s="346"/>
      <c r="AN577" s="274"/>
      <c r="AO577" s="274"/>
      <c r="AP577" s="274"/>
      <c r="AQ577" s="274"/>
      <c r="AR577" s="274"/>
      <c r="AS577" s="274"/>
      <c r="AT577" s="274"/>
      <c r="AU577" s="274"/>
      <c r="AV577" s="274"/>
      <c r="AW577" s="274"/>
    </row>
    <row r="578" spans="1:49" ht="12.95" customHeight="1" x14ac:dyDescent="0.2">
      <c r="A578" s="169"/>
      <c r="B578" s="169"/>
      <c r="C578" s="169"/>
      <c r="D578" s="169"/>
      <c r="AA578" s="344"/>
      <c r="AB578" s="345"/>
      <c r="AC578" s="345"/>
      <c r="AD578" s="346"/>
      <c r="AN578" s="274"/>
      <c r="AO578" s="274"/>
      <c r="AP578" s="274"/>
      <c r="AQ578" s="274"/>
      <c r="AR578" s="274"/>
      <c r="AS578" s="274"/>
      <c r="AT578" s="274"/>
      <c r="AU578" s="274"/>
      <c r="AV578" s="274"/>
      <c r="AW578" s="274"/>
    </row>
    <row r="579" spans="1:49" ht="12.95" customHeight="1" x14ac:dyDescent="0.2">
      <c r="A579" s="169"/>
      <c r="B579" s="169"/>
      <c r="C579" s="169"/>
      <c r="D579" s="169"/>
      <c r="AA579" s="344"/>
      <c r="AB579" s="345"/>
      <c r="AC579" s="345"/>
      <c r="AD579" s="346"/>
      <c r="AN579" s="274"/>
      <c r="AO579" s="274"/>
      <c r="AP579" s="274"/>
      <c r="AQ579" s="274"/>
      <c r="AR579" s="274"/>
      <c r="AS579" s="274"/>
      <c r="AT579" s="274"/>
      <c r="AU579" s="274"/>
      <c r="AV579" s="274"/>
      <c r="AW579" s="274"/>
    </row>
    <row r="580" spans="1:49" ht="12.95" customHeight="1" x14ac:dyDescent="0.2">
      <c r="A580" s="169"/>
      <c r="B580" s="169"/>
      <c r="C580" s="169"/>
      <c r="D580" s="169"/>
      <c r="AA580" s="344"/>
      <c r="AB580" s="345"/>
      <c r="AC580" s="345"/>
      <c r="AD580" s="346"/>
      <c r="AN580" s="274"/>
      <c r="AO580" s="274"/>
      <c r="AP580" s="274"/>
      <c r="AQ580" s="274"/>
      <c r="AR580" s="274"/>
      <c r="AS580" s="274"/>
      <c r="AT580" s="274"/>
      <c r="AU580" s="274"/>
      <c r="AV580" s="274"/>
      <c r="AW580" s="274"/>
    </row>
    <row r="581" spans="1:49" ht="12.95" customHeight="1" x14ac:dyDescent="0.2">
      <c r="A581" s="169"/>
      <c r="B581" s="169"/>
      <c r="C581" s="169"/>
      <c r="D581" s="169"/>
      <c r="AA581" s="344"/>
      <c r="AB581" s="345"/>
      <c r="AC581" s="345"/>
      <c r="AD581" s="346"/>
      <c r="AN581" s="274"/>
      <c r="AO581" s="274"/>
      <c r="AP581" s="274"/>
      <c r="AQ581" s="274"/>
      <c r="AR581" s="274"/>
      <c r="AS581" s="274"/>
      <c r="AT581" s="274"/>
      <c r="AU581" s="274"/>
      <c r="AV581" s="274"/>
      <c r="AW581" s="274"/>
    </row>
    <row r="582" spans="1:49" ht="12.95" customHeight="1" x14ac:dyDescent="0.2">
      <c r="A582" s="169"/>
      <c r="B582" s="169"/>
      <c r="C582" s="169"/>
      <c r="D582" s="169"/>
      <c r="AA582" s="344"/>
      <c r="AB582" s="345"/>
      <c r="AC582" s="345"/>
      <c r="AD582" s="346"/>
      <c r="AN582" s="274"/>
      <c r="AO582" s="274"/>
      <c r="AP582" s="274"/>
      <c r="AQ582" s="274"/>
      <c r="AR582" s="274"/>
      <c r="AS582" s="274"/>
      <c r="AT582" s="274"/>
      <c r="AU582" s="274"/>
      <c r="AV582" s="274"/>
      <c r="AW582" s="274"/>
    </row>
    <row r="583" spans="1:49" ht="12.95" customHeight="1" x14ac:dyDescent="0.2">
      <c r="A583" s="169"/>
      <c r="B583" s="169"/>
      <c r="C583" s="169"/>
      <c r="D583" s="169"/>
      <c r="AA583" s="344"/>
      <c r="AB583" s="345"/>
      <c r="AC583" s="345"/>
      <c r="AD583" s="346"/>
      <c r="AN583" s="274"/>
      <c r="AO583" s="274"/>
      <c r="AP583" s="274"/>
      <c r="AQ583" s="274"/>
      <c r="AR583" s="274"/>
      <c r="AS583" s="274"/>
      <c r="AT583" s="274"/>
      <c r="AU583" s="274"/>
      <c r="AV583" s="274"/>
      <c r="AW583" s="274"/>
    </row>
    <row r="584" spans="1:49" ht="12.95" customHeight="1" x14ac:dyDescent="0.2">
      <c r="A584" s="169"/>
      <c r="B584" s="169"/>
      <c r="C584" s="169"/>
      <c r="D584" s="169"/>
      <c r="AA584" s="344"/>
      <c r="AB584" s="345"/>
      <c r="AC584" s="345"/>
      <c r="AD584" s="346"/>
      <c r="AN584" s="274"/>
      <c r="AO584" s="274"/>
      <c r="AP584" s="274"/>
      <c r="AQ584" s="274"/>
      <c r="AR584" s="274"/>
      <c r="AS584" s="274"/>
      <c r="AT584" s="274"/>
      <c r="AU584" s="274"/>
      <c r="AV584" s="274"/>
      <c r="AW584" s="274"/>
    </row>
    <row r="585" spans="1:49" ht="12.95" customHeight="1" x14ac:dyDescent="0.2">
      <c r="A585" s="169"/>
      <c r="B585" s="169"/>
      <c r="C585" s="169"/>
      <c r="D585" s="169"/>
      <c r="AA585" s="344"/>
      <c r="AB585" s="345"/>
      <c r="AC585" s="345"/>
      <c r="AD585" s="346"/>
      <c r="AN585" s="274"/>
      <c r="AO585" s="274"/>
      <c r="AP585" s="274"/>
      <c r="AQ585" s="274"/>
      <c r="AR585" s="274"/>
      <c r="AS585" s="274"/>
      <c r="AT585" s="274"/>
      <c r="AU585" s="274"/>
      <c r="AV585" s="274"/>
      <c r="AW585" s="274"/>
    </row>
    <row r="586" spans="1:49" ht="12.95" customHeight="1" x14ac:dyDescent="0.2">
      <c r="A586" s="169"/>
      <c r="B586" s="169"/>
      <c r="C586" s="169"/>
      <c r="D586" s="169"/>
      <c r="AA586" s="344"/>
      <c r="AB586" s="345"/>
      <c r="AC586" s="345"/>
      <c r="AD586" s="346"/>
      <c r="AN586" s="274"/>
      <c r="AO586" s="274"/>
      <c r="AP586" s="274"/>
      <c r="AQ586" s="274"/>
      <c r="AR586" s="274"/>
      <c r="AS586" s="274"/>
      <c r="AT586" s="274"/>
      <c r="AU586" s="274"/>
      <c r="AV586" s="274"/>
      <c r="AW586" s="274"/>
    </row>
    <row r="587" spans="1:49" ht="12.95" customHeight="1" x14ac:dyDescent="0.2">
      <c r="A587" s="169"/>
      <c r="B587" s="169"/>
      <c r="C587" s="169"/>
      <c r="D587" s="169"/>
      <c r="AA587" s="344"/>
      <c r="AB587" s="345"/>
      <c r="AC587" s="345"/>
      <c r="AD587" s="346"/>
      <c r="AN587" s="274"/>
      <c r="AO587" s="274"/>
      <c r="AP587" s="274"/>
      <c r="AQ587" s="274"/>
      <c r="AR587" s="274"/>
      <c r="AS587" s="274"/>
      <c r="AT587" s="274"/>
      <c r="AU587" s="274"/>
      <c r="AV587" s="274"/>
      <c r="AW587" s="274"/>
    </row>
    <row r="588" spans="1:49" ht="12.95" customHeight="1" x14ac:dyDescent="0.2">
      <c r="A588" s="169"/>
      <c r="B588" s="169"/>
      <c r="C588" s="169"/>
      <c r="D588" s="169"/>
      <c r="AA588" s="344"/>
      <c r="AB588" s="345"/>
      <c r="AC588" s="345"/>
      <c r="AD588" s="346"/>
      <c r="AN588" s="274"/>
      <c r="AO588" s="274"/>
      <c r="AP588" s="274"/>
      <c r="AQ588" s="274"/>
      <c r="AR588" s="274"/>
      <c r="AS588" s="274"/>
      <c r="AT588" s="274"/>
      <c r="AU588" s="274"/>
      <c r="AV588" s="274"/>
      <c r="AW588" s="274"/>
    </row>
    <row r="589" spans="1:49" ht="12.95" customHeight="1" x14ac:dyDescent="0.2">
      <c r="A589" s="169"/>
      <c r="B589" s="169"/>
      <c r="C589" s="169"/>
      <c r="D589" s="169"/>
      <c r="AA589" s="344"/>
      <c r="AB589" s="345"/>
      <c r="AC589" s="345"/>
      <c r="AD589" s="346"/>
      <c r="AN589" s="274"/>
      <c r="AO589" s="274"/>
      <c r="AP589" s="274"/>
      <c r="AQ589" s="274"/>
      <c r="AR589" s="274"/>
      <c r="AS589" s="274"/>
      <c r="AT589" s="274"/>
      <c r="AU589" s="274"/>
      <c r="AV589" s="274"/>
      <c r="AW589" s="274"/>
    </row>
    <row r="590" spans="1:49" ht="12.95" customHeight="1" x14ac:dyDescent="0.2">
      <c r="A590" s="169"/>
      <c r="B590" s="169"/>
      <c r="C590" s="169"/>
      <c r="D590" s="169"/>
      <c r="AA590" s="344"/>
      <c r="AB590" s="345"/>
      <c r="AC590" s="345"/>
      <c r="AD590" s="346"/>
      <c r="AN590" s="274"/>
      <c r="AO590" s="274"/>
      <c r="AP590" s="274"/>
      <c r="AQ590" s="274"/>
      <c r="AR590" s="274"/>
      <c r="AS590" s="274"/>
      <c r="AT590" s="274"/>
      <c r="AU590" s="274"/>
      <c r="AV590" s="274"/>
      <c r="AW590" s="274"/>
    </row>
    <row r="591" spans="1:49" ht="12.95" customHeight="1" x14ac:dyDescent="0.2">
      <c r="A591" s="169"/>
      <c r="B591" s="169"/>
      <c r="C591" s="169"/>
      <c r="D591" s="169"/>
      <c r="AA591" s="344"/>
      <c r="AB591" s="345"/>
      <c r="AC591" s="345"/>
      <c r="AD591" s="346"/>
      <c r="AN591" s="274"/>
      <c r="AO591" s="274"/>
      <c r="AP591" s="274"/>
      <c r="AQ591" s="274"/>
      <c r="AR591" s="274"/>
      <c r="AS591" s="274"/>
      <c r="AT591" s="274"/>
      <c r="AU591" s="274"/>
      <c r="AV591" s="274"/>
      <c r="AW591" s="274"/>
    </row>
    <row r="592" spans="1:49" ht="12.95" customHeight="1" x14ac:dyDescent="0.2">
      <c r="A592" s="169"/>
      <c r="B592" s="169"/>
      <c r="C592" s="169"/>
      <c r="D592" s="169"/>
      <c r="AA592" s="344"/>
      <c r="AB592" s="345"/>
      <c r="AC592" s="345"/>
      <c r="AD592" s="346"/>
      <c r="AN592" s="274"/>
      <c r="AO592" s="274"/>
      <c r="AP592" s="274"/>
      <c r="AQ592" s="274"/>
      <c r="AR592" s="274"/>
      <c r="AS592" s="274"/>
      <c r="AT592" s="274"/>
      <c r="AU592" s="274"/>
      <c r="AV592" s="274"/>
      <c r="AW592" s="274"/>
    </row>
    <row r="593" spans="1:49" ht="12.95" customHeight="1" x14ac:dyDescent="0.2">
      <c r="A593" s="169"/>
      <c r="B593" s="169"/>
      <c r="C593" s="169"/>
      <c r="D593" s="169"/>
      <c r="AA593" s="344"/>
      <c r="AB593" s="345"/>
      <c r="AC593" s="345"/>
      <c r="AD593" s="346"/>
      <c r="AN593" s="274"/>
      <c r="AO593" s="274"/>
      <c r="AP593" s="274"/>
      <c r="AQ593" s="274"/>
      <c r="AR593" s="274"/>
      <c r="AS593" s="274"/>
      <c r="AT593" s="274"/>
      <c r="AU593" s="274"/>
      <c r="AV593" s="274"/>
      <c r="AW593" s="274"/>
    </row>
    <row r="594" spans="1:49" ht="12.95" customHeight="1" x14ac:dyDescent="0.2">
      <c r="A594" s="169"/>
      <c r="B594" s="169"/>
      <c r="C594" s="169"/>
      <c r="D594" s="169"/>
      <c r="AA594" s="344"/>
      <c r="AB594" s="345"/>
      <c r="AC594" s="345"/>
      <c r="AD594" s="346"/>
      <c r="AN594" s="274"/>
      <c r="AO594" s="274"/>
      <c r="AP594" s="274"/>
      <c r="AQ594" s="274"/>
      <c r="AR594" s="274"/>
      <c r="AS594" s="274"/>
      <c r="AT594" s="274"/>
      <c r="AU594" s="274"/>
      <c r="AV594" s="274"/>
      <c r="AW594" s="274"/>
    </row>
    <row r="595" spans="1:49" ht="12.95" customHeight="1" x14ac:dyDescent="0.2">
      <c r="A595" s="169"/>
      <c r="B595" s="169"/>
      <c r="C595" s="169"/>
      <c r="D595" s="169"/>
      <c r="AA595" s="344"/>
      <c r="AB595" s="345"/>
      <c r="AC595" s="345"/>
      <c r="AD595" s="346"/>
      <c r="AN595" s="274"/>
      <c r="AO595" s="274"/>
      <c r="AP595" s="274"/>
      <c r="AQ595" s="274"/>
      <c r="AR595" s="274"/>
      <c r="AS595" s="274"/>
      <c r="AT595" s="274"/>
      <c r="AU595" s="274"/>
      <c r="AV595" s="274"/>
      <c r="AW595" s="274"/>
    </row>
    <row r="596" spans="1:49" ht="12.95" customHeight="1" x14ac:dyDescent="0.2">
      <c r="A596" s="169"/>
      <c r="B596" s="169"/>
      <c r="C596" s="169"/>
      <c r="D596" s="169"/>
      <c r="AA596" s="344"/>
      <c r="AB596" s="345"/>
      <c r="AC596" s="345"/>
      <c r="AD596" s="346"/>
      <c r="AN596" s="274"/>
      <c r="AO596" s="274"/>
      <c r="AP596" s="274"/>
      <c r="AQ596" s="274"/>
      <c r="AR596" s="274"/>
      <c r="AS596" s="274"/>
      <c r="AT596" s="274"/>
      <c r="AU596" s="274"/>
      <c r="AV596" s="274"/>
      <c r="AW596" s="274"/>
    </row>
    <row r="597" spans="1:49" ht="12.95" customHeight="1" x14ac:dyDescent="0.2">
      <c r="A597" s="169"/>
      <c r="B597" s="169"/>
      <c r="C597" s="169"/>
      <c r="D597" s="169"/>
      <c r="AA597" s="344"/>
      <c r="AB597" s="345"/>
      <c r="AC597" s="345"/>
      <c r="AD597" s="346"/>
      <c r="AN597" s="274"/>
      <c r="AO597" s="274"/>
      <c r="AP597" s="274"/>
      <c r="AQ597" s="274"/>
      <c r="AR597" s="274"/>
      <c r="AS597" s="274"/>
      <c r="AT597" s="274"/>
      <c r="AU597" s="274"/>
      <c r="AV597" s="274"/>
      <c r="AW597" s="274"/>
    </row>
    <row r="598" spans="1:49" ht="12.95" customHeight="1" x14ac:dyDescent="0.2">
      <c r="A598" s="169"/>
      <c r="B598" s="169"/>
      <c r="C598" s="169"/>
      <c r="D598" s="169"/>
      <c r="AA598" s="344"/>
      <c r="AB598" s="345"/>
      <c r="AC598" s="345"/>
      <c r="AD598" s="346"/>
      <c r="AN598" s="274"/>
      <c r="AO598" s="274"/>
      <c r="AP598" s="274"/>
      <c r="AQ598" s="274"/>
      <c r="AR598" s="274"/>
      <c r="AS598" s="274"/>
      <c r="AT598" s="274"/>
      <c r="AU598" s="274"/>
      <c r="AV598" s="274"/>
      <c r="AW598" s="274"/>
    </row>
    <row r="599" spans="1:49" ht="12.95" customHeight="1" x14ac:dyDescent="0.2">
      <c r="A599" s="169"/>
      <c r="B599" s="169"/>
      <c r="C599" s="169"/>
      <c r="D599" s="169"/>
      <c r="AA599" s="344"/>
      <c r="AB599" s="345"/>
      <c r="AC599" s="345"/>
      <c r="AD599" s="346"/>
      <c r="AN599" s="274"/>
      <c r="AO599" s="274"/>
      <c r="AP599" s="274"/>
      <c r="AQ599" s="274"/>
      <c r="AR599" s="274"/>
      <c r="AS599" s="274"/>
      <c r="AT599" s="274"/>
      <c r="AU599" s="274"/>
      <c r="AV599" s="274"/>
      <c r="AW599" s="274"/>
    </row>
    <row r="600" spans="1:49" ht="12.95" customHeight="1" x14ac:dyDescent="0.2">
      <c r="A600" s="169"/>
      <c r="B600" s="169"/>
      <c r="C600" s="169"/>
      <c r="D600" s="169"/>
      <c r="AA600" s="344"/>
      <c r="AB600" s="345"/>
      <c r="AC600" s="345"/>
      <c r="AD600" s="346"/>
      <c r="AN600" s="274"/>
      <c r="AO600" s="274"/>
      <c r="AP600" s="274"/>
      <c r="AQ600" s="274"/>
      <c r="AR600" s="274"/>
      <c r="AS600" s="274"/>
      <c r="AT600" s="274"/>
      <c r="AU600" s="274"/>
      <c r="AV600" s="274"/>
      <c r="AW600" s="274"/>
    </row>
    <row r="601" spans="1:49" ht="12.95" customHeight="1" x14ac:dyDescent="0.2">
      <c r="A601" s="169"/>
      <c r="B601" s="169"/>
      <c r="C601" s="169"/>
      <c r="D601" s="169"/>
      <c r="AA601" s="344"/>
      <c r="AB601" s="345"/>
      <c r="AC601" s="345"/>
      <c r="AD601" s="346"/>
      <c r="AN601" s="274"/>
      <c r="AO601" s="274"/>
      <c r="AP601" s="274"/>
      <c r="AQ601" s="274"/>
      <c r="AR601" s="274"/>
      <c r="AS601" s="274"/>
      <c r="AT601" s="274"/>
      <c r="AU601" s="274"/>
      <c r="AV601" s="274"/>
      <c r="AW601" s="274"/>
    </row>
    <row r="602" spans="1:49" ht="12.95" customHeight="1" x14ac:dyDescent="0.2">
      <c r="A602" s="169"/>
      <c r="B602" s="169"/>
      <c r="C602" s="169"/>
      <c r="D602" s="169"/>
      <c r="AA602" s="344"/>
      <c r="AB602" s="345"/>
      <c r="AC602" s="345"/>
      <c r="AD602" s="346"/>
      <c r="AN602" s="274"/>
      <c r="AO602" s="274"/>
      <c r="AP602" s="274"/>
      <c r="AQ602" s="274"/>
      <c r="AR602" s="274"/>
      <c r="AS602" s="274"/>
      <c r="AT602" s="274"/>
      <c r="AU602" s="274"/>
      <c r="AV602" s="274"/>
      <c r="AW602" s="274"/>
    </row>
    <row r="603" spans="1:49" ht="12.95" customHeight="1" x14ac:dyDescent="0.2">
      <c r="A603" s="169"/>
      <c r="B603" s="169"/>
      <c r="C603" s="169"/>
      <c r="D603" s="169"/>
      <c r="AA603" s="344"/>
      <c r="AB603" s="345"/>
      <c r="AC603" s="345"/>
      <c r="AD603" s="346"/>
      <c r="AN603" s="274"/>
      <c r="AO603" s="274"/>
      <c r="AP603" s="274"/>
      <c r="AQ603" s="274"/>
      <c r="AR603" s="274"/>
      <c r="AS603" s="274"/>
      <c r="AT603" s="274"/>
      <c r="AU603" s="274"/>
      <c r="AV603" s="274"/>
      <c r="AW603" s="274"/>
    </row>
    <row r="604" spans="1:49" ht="12.95" customHeight="1" x14ac:dyDescent="0.2">
      <c r="A604" s="169"/>
      <c r="B604" s="169"/>
      <c r="C604" s="169"/>
      <c r="D604" s="169"/>
      <c r="AA604" s="344"/>
      <c r="AB604" s="345"/>
      <c r="AC604" s="345"/>
      <c r="AD604" s="346"/>
      <c r="AN604" s="274"/>
      <c r="AO604" s="274"/>
      <c r="AP604" s="274"/>
      <c r="AQ604" s="274"/>
      <c r="AR604" s="274"/>
      <c r="AS604" s="274"/>
      <c r="AT604" s="274"/>
      <c r="AU604" s="274"/>
      <c r="AV604" s="274"/>
      <c r="AW604" s="274"/>
    </row>
    <row r="605" spans="1:49" ht="12.95" customHeight="1" x14ac:dyDescent="0.2">
      <c r="A605" s="169"/>
      <c r="B605" s="169"/>
      <c r="C605" s="169"/>
      <c r="D605" s="169"/>
      <c r="AA605" s="344"/>
      <c r="AB605" s="345"/>
      <c r="AC605" s="345"/>
      <c r="AD605" s="346"/>
      <c r="AN605" s="274"/>
      <c r="AO605" s="274"/>
      <c r="AP605" s="274"/>
      <c r="AQ605" s="274"/>
      <c r="AR605" s="274"/>
      <c r="AS605" s="274"/>
      <c r="AT605" s="274"/>
      <c r="AU605" s="274"/>
      <c r="AV605" s="274"/>
      <c r="AW605" s="274"/>
    </row>
    <row r="606" spans="1:49" ht="12.95" customHeight="1" x14ac:dyDescent="0.2">
      <c r="A606" s="169"/>
      <c r="B606" s="169"/>
      <c r="C606" s="169"/>
      <c r="D606" s="169"/>
      <c r="AA606" s="344"/>
      <c r="AB606" s="345"/>
      <c r="AC606" s="345"/>
      <c r="AD606" s="346"/>
      <c r="AN606" s="274"/>
      <c r="AO606" s="274"/>
      <c r="AP606" s="274"/>
      <c r="AQ606" s="274"/>
      <c r="AR606" s="274"/>
      <c r="AS606" s="274"/>
      <c r="AT606" s="274"/>
      <c r="AU606" s="274"/>
      <c r="AV606" s="274"/>
      <c r="AW606" s="274"/>
    </row>
    <row r="607" spans="1:49" ht="12.95" customHeight="1" x14ac:dyDescent="0.2">
      <c r="A607" s="169"/>
      <c r="B607" s="169"/>
      <c r="C607" s="169"/>
      <c r="D607" s="169"/>
      <c r="AA607" s="344"/>
      <c r="AB607" s="345"/>
      <c r="AC607" s="345"/>
      <c r="AD607" s="346"/>
      <c r="AN607" s="274"/>
      <c r="AO607" s="274"/>
      <c r="AP607" s="274"/>
      <c r="AQ607" s="274"/>
      <c r="AR607" s="274"/>
      <c r="AS607" s="274"/>
      <c r="AT607" s="274"/>
      <c r="AU607" s="274"/>
      <c r="AV607" s="274"/>
      <c r="AW607" s="274"/>
    </row>
    <row r="608" spans="1:49" ht="12.95" customHeight="1" x14ac:dyDescent="0.2">
      <c r="A608" s="169"/>
      <c r="B608" s="169"/>
      <c r="C608" s="169"/>
      <c r="D608" s="169"/>
      <c r="AA608" s="344"/>
      <c r="AB608" s="345"/>
      <c r="AC608" s="345"/>
      <c r="AD608" s="346"/>
      <c r="AN608" s="274"/>
      <c r="AO608" s="274"/>
      <c r="AP608" s="274"/>
      <c r="AQ608" s="274"/>
      <c r="AR608" s="274"/>
      <c r="AS608" s="274"/>
      <c r="AT608" s="274"/>
      <c r="AU608" s="274"/>
      <c r="AV608" s="274"/>
      <c r="AW608" s="274"/>
    </row>
    <row r="609" spans="1:49" ht="12.95" customHeight="1" x14ac:dyDescent="0.2">
      <c r="A609" s="169"/>
      <c r="B609" s="169"/>
      <c r="C609" s="169"/>
      <c r="D609" s="169"/>
      <c r="AA609" s="344"/>
      <c r="AB609" s="345"/>
      <c r="AC609" s="345"/>
      <c r="AD609" s="346"/>
      <c r="AN609" s="274"/>
      <c r="AO609" s="274"/>
      <c r="AP609" s="274"/>
      <c r="AQ609" s="274"/>
      <c r="AR609" s="274"/>
      <c r="AS609" s="274"/>
      <c r="AT609" s="274"/>
      <c r="AU609" s="274"/>
      <c r="AV609" s="274"/>
      <c r="AW609" s="274"/>
    </row>
    <row r="610" spans="1:49" ht="12.95" customHeight="1" x14ac:dyDescent="0.2">
      <c r="A610" s="169"/>
      <c r="B610" s="169"/>
      <c r="C610" s="169"/>
      <c r="D610" s="169"/>
      <c r="AA610" s="344"/>
      <c r="AB610" s="345"/>
      <c r="AC610" s="345"/>
      <c r="AD610" s="346"/>
      <c r="AN610" s="274"/>
      <c r="AO610" s="274"/>
      <c r="AP610" s="274"/>
      <c r="AQ610" s="274"/>
      <c r="AR610" s="274"/>
      <c r="AS610" s="274"/>
      <c r="AT610" s="274"/>
      <c r="AU610" s="274"/>
      <c r="AV610" s="274"/>
      <c r="AW610" s="274"/>
    </row>
    <row r="611" spans="1:49" ht="12.95" customHeight="1" x14ac:dyDescent="0.2">
      <c r="A611" s="169"/>
      <c r="B611" s="169"/>
      <c r="C611" s="169"/>
      <c r="D611" s="169"/>
      <c r="AA611" s="344"/>
      <c r="AB611" s="345"/>
      <c r="AC611" s="345"/>
      <c r="AD611" s="346"/>
      <c r="AN611" s="274"/>
      <c r="AO611" s="274"/>
      <c r="AP611" s="274"/>
      <c r="AQ611" s="274"/>
      <c r="AR611" s="274"/>
      <c r="AS611" s="274"/>
      <c r="AT611" s="274"/>
      <c r="AU611" s="274"/>
      <c r="AV611" s="274"/>
      <c r="AW611" s="274"/>
    </row>
    <row r="612" spans="1:49" ht="12.95" customHeight="1" x14ac:dyDescent="0.2">
      <c r="A612" s="169"/>
      <c r="B612" s="169"/>
      <c r="C612" s="169"/>
      <c r="D612" s="169"/>
      <c r="AA612" s="344"/>
      <c r="AB612" s="345"/>
      <c r="AC612" s="345"/>
      <c r="AD612" s="346"/>
      <c r="AN612" s="274"/>
      <c r="AO612" s="274"/>
      <c r="AP612" s="274"/>
      <c r="AQ612" s="274"/>
      <c r="AR612" s="274"/>
      <c r="AS612" s="274"/>
      <c r="AT612" s="274"/>
      <c r="AU612" s="274"/>
      <c r="AV612" s="274"/>
      <c r="AW612" s="274"/>
    </row>
    <row r="613" spans="1:49" ht="12.95" customHeight="1" x14ac:dyDescent="0.2">
      <c r="A613" s="169"/>
      <c r="B613" s="169"/>
      <c r="C613" s="169"/>
      <c r="D613" s="169"/>
      <c r="AA613" s="344"/>
      <c r="AB613" s="345"/>
      <c r="AC613" s="345"/>
      <c r="AD613" s="346"/>
      <c r="AN613" s="274"/>
      <c r="AO613" s="274"/>
      <c r="AP613" s="274"/>
      <c r="AQ613" s="274"/>
      <c r="AR613" s="274"/>
      <c r="AS613" s="274"/>
      <c r="AT613" s="274"/>
      <c r="AU613" s="274"/>
      <c r="AV613" s="274"/>
      <c r="AW613" s="274"/>
    </row>
    <row r="614" spans="1:49" ht="12.95" customHeight="1" x14ac:dyDescent="0.2">
      <c r="A614" s="169"/>
      <c r="B614" s="169"/>
      <c r="C614" s="169"/>
      <c r="D614" s="169"/>
      <c r="AA614" s="344"/>
      <c r="AB614" s="345"/>
      <c r="AC614" s="345"/>
      <c r="AD614" s="346"/>
      <c r="AN614" s="274"/>
      <c r="AO614" s="274"/>
      <c r="AP614" s="274"/>
      <c r="AQ614" s="274"/>
      <c r="AR614" s="274"/>
      <c r="AS614" s="274"/>
      <c r="AT614" s="274"/>
      <c r="AU614" s="274"/>
      <c r="AV614" s="274"/>
      <c r="AW614" s="274"/>
    </row>
    <row r="615" spans="1:49" ht="12.95" customHeight="1" x14ac:dyDescent="0.2">
      <c r="A615" s="169"/>
      <c r="B615" s="169"/>
      <c r="C615" s="169"/>
      <c r="D615" s="169"/>
      <c r="AA615" s="344"/>
      <c r="AB615" s="345"/>
      <c r="AC615" s="345"/>
      <c r="AD615" s="346"/>
      <c r="AN615" s="274"/>
      <c r="AO615" s="274"/>
      <c r="AP615" s="274"/>
      <c r="AQ615" s="274"/>
      <c r="AR615" s="274"/>
      <c r="AS615" s="274"/>
      <c r="AT615" s="274"/>
      <c r="AU615" s="274"/>
      <c r="AV615" s="274"/>
      <c r="AW615" s="274"/>
    </row>
    <row r="616" spans="1:49" ht="12.95" customHeight="1" x14ac:dyDescent="0.2">
      <c r="A616" s="169"/>
      <c r="B616" s="169"/>
      <c r="C616" s="169"/>
      <c r="D616" s="169"/>
      <c r="AA616" s="344"/>
      <c r="AB616" s="345"/>
      <c r="AC616" s="345"/>
      <c r="AD616" s="346"/>
      <c r="AN616" s="274"/>
      <c r="AO616" s="274"/>
      <c r="AP616" s="274"/>
      <c r="AQ616" s="274"/>
      <c r="AR616" s="274"/>
      <c r="AS616" s="274"/>
      <c r="AT616" s="274"/>
      <c r="AU616" s="274"/>
      <c r="AV616" s="274"/>
      <c r="AW616" s="274"/>
    </row>
    <row r="617" spans="1:49" ht="12.95" customHeight="1" x14ac:dyDescent="0.2">
      <c r="A617" s="169"/>
      <c r="B617" s="169"/>
      <c r="C617" s="169"/>
      <c r="D617" s="169"/>
      <c r="AA617" s="344"/>
      <c r="AB617" s="345"/>
      <c r="AC617" s="345"/>
      <c r="AD617" s="346"/>
      <c r="AN617" s="274"/>
      <c r="AO617" s="274"/>
      <c r="AP617" s="274"/>
      <c r="AQ617" s="274"/>
      <c r="AR617" s="274"/>
      <c r="AS617" s="274"/>
      <c r="AT617" s="274"/>
      <c r="AU617" s="274"/>
      <c r="AV617" s="274"/>
      <c r="AW617" s="274"/>
    </row>
    <row r="618" spans="1:49" ht="12.95" customHeight="1" x14ac:dyDescent="0.2">
      <c r="A618" s="169"/>
      <c r="B618" s="169"/>
      <c r="C618" s="169"/>
      <c r="D618" s="169"/>
      <c r="AA618" s="344"/>
      <c r="AB618" s="345"/>
      <c r="AC618" s="345"/>
      <c r="AD618" s="346"/>
      <c r="AN618" s="274"/>
      <c r="AO618" s="274"/>
      <c r="AP618" s="274"/>
      <c r="AQ618" s="274"/>
      <c r="AR618" s="274"/>
      <c r="AS618" s="274"/>
      <c r="AT618" s="274"/>
      <c r="AU618" s="274"/>
      <c r="AV618" s="274"/>
      <c r="AW618" s="274"/>
    </row>
    <row r="619" spans="1:49" ht="12.95" customHeight="1" x14ac:dyDescent="0.2">
      <c r="A619" s="169"/>
      <c r="B619" s="169"/>
      <c r="C619" s="169"/>
      <c r="D619" s="169"/>
      <c r="AA619" s="344"/>
      <c r="AB619" s="345"/>
      <c r="AC619" s="345"/>
      <c r="AD619" s="346"/>
      <c r="AN619" s="274"/>
      <c r="AO619" s="274"/>
      <c r="AP619" s="274"/>
      <c r="AQ619" s="274"/>
      <c r="AR619" s="274"/>
      <c r="AS619" s="274"/>
      <c r="AT619" s="274"/>
      <c r="AU619" s="274"/>
      <c r="AV619" s="274"/>
      <c r="AW619" s="274"/>
    </row>
    <row r="620" spans="1:49" ht="12.95" customHeight="1" x14ac:dyDescent="0.2">
      <c r="A620" s="169"/>
      <c r="B620" s="169"/>
      <c r="C620" s="169"/>
      <c r="D620" s="169"/>
      <c r="AA620" s="344"/>
      <c r="AB620" s="345"/>
      <c r="AC620" s="345"/>
      <c r="AD620" s="346"/>
      <c r="AN620" s="274"/>
      <c r="AO620" s="274"/>
      <c r="AP620" s="274"/>
      <c r="AQ620" s="274"/>
      <c r="AR620" s="274"/>
      <c r="AS620" s="274"/>
      <c r="AT620" s="274"/>
      <c r="AU620" s="274"/>
      <c r="AV620" s="274"/>
      <c r="AW620" s="274"/>
    </row>
    <row r="621" spans="1:49" ht="12.95" customHeight="1" x14ac:dyDescent="0.2">
      <c r="A621" s="169"/>
      <c r="B621" s="169"/>
      <c r="C621" s="169"/>
      <c r="D621" s="169"/>
      <c r="AA621" s="344"/>
      <c r="AB621" s="345"/>
      <c r="AC621" s="345"/>
      <c r="AD621" s="346"/>
      <c r="AN621" s="274"/>
      <c r="AO621" s="274"/>
      <c r="AP621" s="274"/>
      <c r="AQ621" s="274"/>
      <c r="AR621" s="274"/>
      <c r="AS621" s="274"/>
      <c r="AT621" s="274"/>
      <c r="AU621" s="274"/>
      <c r="AV621" s="274"/>
      <c r="AW621" s="274"/>
    </row>
    <row r="622" spans="1:49" ht="12.95" customHeight="1" x14ac:dyDescent="0.2">
      <c r="A622" s="169"/>
      <c r="B622" s="169"/>
      <c r="C622" s="169"/>
      <c r="D622" s="169"/>
      <c r="AA622" s="344"/>
      <c r="AB622" s="345"/>
      <c r="AC622" s="345"/>
      <c r="AD622" s="346"/>
      <c r="AN622" s="274"/>
      <c r="AO622" s="274"/>
      <c r="AP622" s="274"/>
      <c r="AQ622" s="274"/>
      <c r="AR622" s="274"/>
      <c r="AS622" s="274"/>
      <c r="AT622" s="274"/>
      <c r="AU622" s="274"/>
      <c r="AV622" s="274"/>
      <c r="AW622" s="274"/>
    </row>
    <row r="623" spans="1:49" ht="12.95" customHeight="1" x14ac:dyDescent="0.2">
      <c r="A623" s="169"/>
      <c r="B623" s="169"/>
      <c r="C623" s="169"/>
      <c r="D623" s="169"/>
      <c r="AA623" s="344"/>
      <c r="AB623" s="345"/>
      <c r="AC623" s="345"/>
      <c r="AD623" s="346"/>
      <c r="AN623" s="274"/>
      <c r="AO623" s="274"/>
      <c r="AP623" s="274"/>
      <c r="AQ623" s="274"/>
      <c r="AR623" s="274"/>
      <c r="AS623" s="274"/>
      <c r="AT623" s="274"/>
      <c r="AU623" s="274"/>
      <c r="AV623" s="274"/>
      <c r="AW623" s="274"/>
    </row>
    <row r="624" spans="1:49" ht="12.95" customHeight="1" x14ac:dyDescent="0.2">
      <c r="A624" s="169"/>
      <c r="B624" s="169"/>
      <c r="C624" s="169"/>
      <c r="D624" s="169"/>
      <c r="AA624" s="344"/>
      <c r="AB624" s="345"/>
      <c r="AC624" s="345"/>
      <c r="AD624" s="346"/>
      <c r="AN624" s="274"/>
      <c r="AO624" s="274"/>
      <c r="AP624" s="274"/>
      <c r="AQ624" s="274"/>
      <c r="AR624" s="274"/>
      <c r="AS624" s="274"/>
      <c r="AT624" s="274"/>
      <c r="AU624" s="274"/>
      <c r="AV624" s="274"/>
      <c r="AW624" s="274"/>
    </row>
    <row r="625" spans="1:49" ht="12.95" customHeight="1" x14ac:dyDescent="0.2">
      <c r="A625" s="169"/>
      <c r="B625" s="169"/>
      <c r="C625" s="169"/>
      <c r="D625" s="169"/>
      <c r="AA625" s="344"/>
      <c r="AB625" s="345"/>
      <c r="AC625" s="345"/>
      <c r="AD625" s="346"/>
      <c r="AN625" s="274"/>
      <c r="AO625" s="274"/>
      <c r="AP625" s="274"/>
      <c r="AQ625" s="274"/>
      <c r="AR625" s="274"/>
      <c r="AS625" s="274"/>
      <c r="AT625" s="274"/>
      <c r="AU625" s="274"/>
      <c r="AV625" s="274"/>
      <c r="AW625" s="274"/>
    </row>
    <row r="626" spans="1:49" ht="12.95" customHeight="1" x14ac:dyDescent="0.2">
      <c r="A626" s="169"/>
      <c r="B626" s="169"/>
      <c r="C626" s="169"/>
      <c r="D626" s="169"/>
      <c r="AA626" s="344"/>
      <c r="AB626" s="345"/>
      <c r="AC626" s="345"/>
      <c r="AD626" s="346"/>
      <c r="AN626" s="274"/>
      <c r="AO626" s="274"/>
      <c r="AP626" s="274"/>
      <c r="AQ626" s="274"/>
      <c r="AR626" s="274"/>
      <c r="AS626" s="274"/>
      <c r="AT626" s="274"/>
      <c r="AU626" s="274"/>
      <c r="AV626" s="274"/>
      <c r="AW626" s="274"/>
    </row>
    <row r="627" spans="1:49" ht="12.95" customHeight="1" x14ac:dyDescent="0.2">
      <c r="A627" s="169"/>
      <c r="B627" s="169"/>
      <c r="C627" s="169"/>
      <c r="D627" s="169"/>
      <c r="AA627" s="344"/>
      <c r="AB627" s="345"/>
      <c r="AC627" s="345"/>
      <c r="AD627" s="346"/>
      <c r="AN627" s="274"/>
      <c r="AO627" s="274"/>
      <c r="AP627" s="274"/>
      <c r="AQ627" s="274"/>
      <c r="AR627" s="274"/>
      <c r="AS627" s="274"/>
      <c r="AT627" s="274"/>
      <c r="AU627" s="274"/>
      <c r="AV627" s="274"/>
      <c r="AW627" s="274"/>
    </row>
    <row r="628" spans="1:49" ht="12.95" customHeight="1" x14ac:dyDescent="0.2">
      <c r="A628" s="169"/>
      <c r="B628" s="169"/>
      <c r="C628" s="169"/>
      <c r="D628" s="169"/>
      <c r="AA628" s="344"/>
      <c r="AB628" s="345"/>
      <c r="AC628" s="345"/>
      <c r="AD628" s="346"/>
      <c r="AN628" s="274"/>
      <c r="AO628" s="274"/>
      <c r="AP628" s="274"/>
      <c r="AQ628" s="274"/>
      <c r="AR628" s="274"/>
      <c r="AS628" s="274"/>
      <c r="AT628" s="274"/>
      <c r="AU628" s="274"/>
      <c r="AV628" s="274"/>
      <c r="AW628" s="274"/>
    </row>
    <row r="629" spans="1:49" ht="12.95" customHeight="1" x14ac:dyDescent="0.2">
      <c r="A629" s="169"/>
      <c r="B629" s="169"/>
      <c r="C629" s="169"/>
      <c r="D629" s="169"/>
      <c r="AA629" s="344"/>
      <c r="AB629" s="345"/>
      <c r="AC629" s="345"/>
      <c r="AD629" s="346"/>
      <c r="AN629" s="274"/>
      <c r="AO629" s="274"/>
      <c r="AP629" s="274"/>
      <c r="AQ629" s="274"/>
      <c r="AR629" s="274"/>
      <c r="AS629" s="274"/>
      <c r="AT629" s="274"/>
      <c r="AU629" s="274"/>
      <c r="AV629" s="274"/>
      <c r="AW629" s="274"/>
    </row>
    <row r="630" spans="1:49" ht="12.95" customHeight="1" x14ac:dyDescent="0.2">
      <c r="A630" s="169"/>
      <c r="B630" s="169"/>
      <c r="C630" s="169"/>
      <c r="D630" s="169"/>
      <c r="AA630" s="344"/>
      <c r="AB630" s="345"/>
      <c r="AC630" s="345"/>
      <c r="AD630" s="346"/>
      <c r="AN630" s="274"/>
      <c r="AO630" s="274"/>
      <c r="AP630" s="274"/>
      <c r="AQ630" s="274"/>
      <c r="AR630" s="274"/>
      <c r="AS630" s="274"/>
      <c r="AT630" s="274"/>
      <c r="AU630" s="274"/>
      <c r="AV630" s="274"/>
      <c r="AW630" s="274"/>
    </row>
    <row r="631" spans="1:49" ht="12.95" customHeight="1" x14ac:dyDescent="0.2">
      <c r="A631" s="169"/>
      <c r="B631" s="169"/>
      <c r="C631" s="169"/>
      <c r="D631" s="169"/>
      <c r="AA631" s="344"/>
      <c r="AB631" s="345"/>
      <c r="AC631" s="345"/>
      <c r="AD631" s="346"/>
      <c r="AN631" s="274"/>
      <c r="AO631" s="274"/>
      <c r="AP631" s="274"/>
      <c r="AQ631" s="274"/>
      <c r="AR631" s="274"/>
      <c r="AS631" s="274"/>
      <c r="AT631" s="274"/>
      <c r="AU631" s="274"/>
      <c r="AV631" s="274"/>
      <c r="AW631" s="274"/>
    </row>
    <row r="632" spans="1:49" ht="12.95" customHeight="1" x14ac:dyDescent="0.2">
      <c r="A632" s="169"/>
      <c r="B632" s="169"/>
      <c r="C632" s="169"/>
      <c r="D632" s="169"/>
      <c r="AA632" s="344"/>
      <c r="AB632" s="345"/>
      <c r="AC632" s="345"/>
      <c r="AD632" s="346"/>
      <c r="AN632" s="274"/>
      <c r="AO632" s="274"/>
      <c r="AP632" s="274"/>
      <c r="AQ632" s="274"/>
      <c r="AR632" s="274"/>
      <c r="AS632" s="274"/>
      <c r="AT632" s="274"/>
      <c r="AU632" s="274"/>
      <c r="AV632" s="274"/>
      <c r="AW632" s="274"/>
    </row>
    <row r="633" spans="1:49" ht="12.95" customHeight="1" x14ac:dyDescent="0.2">
      <c r="A633" s="169"/>
      <c r="B633" s="169"/>
      <c r="C633" s="169"/>
      <c r="D633" s="169"/>
      <c r="AA633" s="344"/>
      <c r="AB633" s="345"/>
      <c r="AC633" s="345"/>
      <c r="AD633" s="346"/>
      <c r="AN633" s="274"/>
      <c r="AO633" s="274"/>
      <c r="AP633" s="274"/>
      <c r="AQ633" s="274"/>
      <c r="AR633" s="274"/>
      <c r="AS633" s="274"/>
      <c r="AT633" s="274"/>
      <c r="AU633" s="274"/>
      <c r="AV633" s="274"/>
      <c r="AW633" s="274"/>
    </row>
    <row r="634" spans="1:49" ht="12.95" customHeight="1" x14ac:dyDescent="0.2">
      <c r="A634" s="169"/>
      <c r="B634" s="169"/>
      <c r="C634" s="169"/>
      <c r="D634" s="169"/>
      <c r="AA634" s="344"/>
      <c r="AB634" s="345"/>
      <c r="AC634" s="345"/>
      <c r="AD634" s="346"/>
      <c r="AN634" s="274"/>
      <c r="AO634" s="274"/>
      <c r="AP634" s="274"/>
      <c r="AQ634" s="274"/>
      <c r="AR634" s="274"/>
      <c r="AS634" s="274"/>
      <c r="AT634" s="274"/>
      <c r="AU634" s="274"/>
      <c r="AV634" s="274"/>
      <c r="AW634" s="274"/>
    </row>
    <row r="635" spans="1:49" ht="12.95" customHeight="1" x14ac:dyDescent="0.2">
      <c r="A635" s="169"/>
      <c r="B635" s="169"/>
      <c r="C635" s="169"/>
      <c r="D635" s="169"/>
      <c r="AA635" s="344"/>
      <c r="AB635" s="345"/>
      <c r="AC635" s="345"/>
      <c r="AD635" s="346"/>
      <c r="AN635" s="274"/>
      <c r="AO635" s="274"/>
      <c r="AP635" s="274"/>
      <c r="AQ635" s="274"/>
      <c r="AR635" s="274"/>
      <c r="AS635" s="274"/>
      <c r="AT635" s="274"/>
      <c r="AU635" s="274"/>
      <c r="AV635" s="274"/>
      <c r="AW635" s="274"/>
    </row>
    <row r="636" spans="1:49" ht="12.95" customHeight="1" x14ac:dyDescent="0.2">
      <c r="A636" s="169"/>
      <c r="B636" s="169"/>
      <c r="C636" s="169"/>
      <c r="D636" s="169"/>
      <c r="AA636" s="344"/>
      <c r="AB636" s="345"/>
      <c r="AC636" s="345"/>
      <c r="AD636" s="346"/>
      <c r="AN636" s="274"/>
      <c r="AO636" s="274"/>
      <c r="AP636" s="274"/>
      <c r="AQ636" s="274"/>
      <c r="AR636" s="274"/>
      <c r="AS636" s="274"/>
      <c r="AT636" s="274"/>
      <c r="AU636" s="274"/>
      <c r="AV636" s="274"/>
      <c r="AW636" s="274"/>
    </row>
    <row r="637" spans="1:49" ht="12.95" customHeight="1" x14ac:dyDescent="0.2">
      <c r="A637" s="169"/>
      <c r="B637" s="169"/>
      <c r="C637" s="169"/>
      <c r="D637" s="169"/>
      <c r="AA637" s="344"/>
      <c r="AB637" s="345"/>
      <c r="AC637" s="345"/>
      <c r="AD637" s="346"/>
      <c r="AN637" s="274"/>
      <c r="AO637" s="274"/>
      <c r="AP637" s="274"/>
      <c r="AQ637" s="274"/>
      <c r="AR637" s="274"/>
      <c r="AS637" s="274"/>
      <c r="AT637" s="274"/>
      <c r="AU637" s="274"/>
      <c r="AV637" s="274"/>
      <c r="AW637" s="274"/>
    </row>
    <row r="638" spans="1:49" ht="12.95" customHeight="1" x14ac:dyDescent="0.2">
      <c r="A638" s="169"/>
      <c r="B638" s="169"/>
      <c r="C638" s="169"/>
      <c r="D638" s="169"/>
      <c r="AA638" s="344"/>
      <c r="AB638" s="345"/>
      <c r="AC638" s="345"/>
      <c r="AD638" s="346"/>
      <c r="AN638" s="274"/>
      <c r="AO638" s="274"/>
      <c r="AP638" s="274"/>
      <c r="AQ638" s="274"/>
      <c r="AR638" s="274"/>
      <c r="AS638" s="274"/>
      <c r="AT638" s="274"/>
      <c r="AU638" s="274"/>
      <c r="AV638" s="274"/>
      <c r="AW638" s="274"/>
    </row>
    <row r="639" spans="1:49" ht="12.95" customHeight="1" x14ac:dyDescent="0.2">
      <c r="A639" s="169"/>
      <c r="B639" s="169"/>
      <c r="C639" s="169"/>
      <c r="D639" s="169"/>
      <c r="AA639" s="344"/>
      <c r="AB639" s="345"/>
      <c r="AC639" s="345"/>
      <c r="AD639" s="346"/>
      <c r="AN639" s="274"/>
      <c r="AO639" s="274"/>
      <c r="AP639" s="274"/>
      <c r="AQ639" s="274"/>
      <c r="AR639" s="274"/>
      <c r="AS639" s="274"/>
      <c r="AT639" s="274"/>
      <c r="AU639" s="274"/>
      <c r="AV639" s="274"/>
      <c r="AW639" s="274"/>
    </row>
    <row r="640" spans="1:49" ht="12.95" customHeight="1" x14ac:dyDescent="0.2">
      <c r="A640" s="169"/>
      <c r="B640" s="169"/>
      <c r="C640" s="169"/>
      <c r="D640" s="169"/>
      <c r="AA640" s="344"/>
      <c r="AB640" s="345"/>
      <c r="AC640" s="345"/>
      <c r="AD640" s="346"/>
      <c r="AN640" s="274"/>
      <c r="AO640" s="274"/>
      <c r="AP640" s="274"/>
      <c r="AQ640" s="274"/>
      <c r="AR640" s="274"/>
      <c r="AS640" s="274"/>
      <c r="AT640" s="274"/>
      <c r="AU640" s="274"/>
      <c r="AV640" s="274"/>
      <c r="AW640" s="274"/>
    </row>
    <row r="641" spans="1:49" ht="12.95" customHeight="1" x14ac:dyDescent="0.2">
      <c r="A641" s="169"/>
      <c r="B641" s="169"/>
      <c r="C641" s="169"/>
      <c r="D641" s="169"/>
      <c r="AA641" s="344"/>
      <c r="AB641" s="345"/>
      <c r="AC641" s="345"/>
      <c r="AD641" s="346"/>
      <c r="AN641" s="274"/>
      <c r="AO641" s="274"/>
      <c r="AP641" s="274"/>
      <c r="AQ641" s="274"/>
      <c r="AR641" s="274"/>
      <c r="AS641" s="274"/>
      <c r="AT641" s="274"/>
      <c r="AU641" s="274"/>
      <c r="AV641" s="274"/>
      <c r="AW641" s="274"/>
    </row>
    <row r="642" spans="1:49" ht="12.95" customHeight="1" x14ac:dyDescent="0.2">
      <c r="A642" s="169"/>
      <c r="B642" s="169"/>
      <c r="C642" s="169"/>
      <c r="D642" s="169"/>
      <c r="AA642" s="344"/>
      <c r="AB642" s="345"/>
      <c r="AC642" s="345"/>
      <c r="AD642" s="346"/>
      <c r="AN642" s="274"/>
      <c r="AO642" s="274"/>
      <c r="AP642" s="274"/>
      <c r="AQ642" s="274"/>
      <c r="AR642" s="274"/>
      <c r="AS642" s="274"/>
      <c r="AT642" s="274"/>
      <c r="AU642" s="274"/>
      <c r="AV642" s="274"/>
      <c r="AW642" s="274"/>
    </row>
    <row r="643" spans="1:49" ht="12.95" customHeight="1" x14ac:dyDescent="0.2">
      <c r="A643" s="169"/>
      <c r="B643" s="169"/>
      <c r="C643" s="169"/>
      <c r="D643" s="169"/>
      <c r="AA643" s="344"/>
      <c r="AB643" s="345"/>
      <c r="AC643" s="345"/>
      <c r="AD643" s="346"/>
      <c r="AN643" s="274"/>
      <c r="AO643" s="274"/>
      <c r="AP643" s="274"/>
      <c r="AQ643" s="274"/>
      <c r="AR643" s="274"/>
      <c r="AS643" s="274"/>
      <c r="AT643" s="274"/>
      <c r="AU643" s="274"/>
      <c r="AV643" s="274"/>
      <c r="AW643" s="274"/>
    </row>
    <row r="644" spans="1:49" ht="12.95" customHeight="1" x14ac:dyDescent="0.2">
      <c r="A644" s="169"/>
      <c r="B644" s="169"/>
      <c r="C644" s="169"/>
      <c r="D644" s="169"/>
      <c r="AA644" s="344"/>
      <c r="AB644" s="345"/>
      <c r="AC644" s="345"/>
      <c r="AD644" s="346"/>
      <c r="AN644" s="274"/>
      <c r="AO644" s="274"/>
      <c r="AP644" s="274"/>
      <c r="AQ644" s="274"/>
      <c r="AR644" s="274"/>
      <c r="AS644" s="274"/>
      <c r="AT644" s="274"/>
      <c r="AU644" s="274"/>
      <c r="AV644" s="274"/>
      <c r="AW644" s="274"/>
    </row>
    <row r="645" spans="1:49" ht="12.95" customHeight="1" x14ac:dyDescent="0.2">
      <c r="A645" s="169"/>
      <c r="B645" s="169"/>
      <c r="C645" s="169"/>
      <c r="D645" s="169"/>
      <c r="AA645" s="344"/>
      <c r="AB645" s="345"/>
      <c r="AC645" s="345"/>
      <c r="AD645" s="346"/>
      <c r="AN645" s="274"/>
      <c r="AO645" s="274"/>
      <c r="AP645" s="274"/>
      <c r="AQ645" s="274"/>
      <c r="AR645" s="274"/>
      <c r="AS645" s="274"/>
      <c r="AT645" s="274"/>
      <c r="AU645" s="274"/>
      <c r="AV645" s="274"/>
      <c r="AW645" s="274"/>
    </row>
    <row r="646" spans="1:49" ht="12.95" customHeight="1" x14ac:dyDescent="0.2">
      <c r="A646" s="169"/>
      <c r="B646" s="169"/>
      <c r="C646" s="169"/>
      <c r="D646" s="169"/>
      <c r="AA646" s="344"/>
      <c r="AB646" s="345"/>
      <c r="AC646" s="345"/>
      <c r="AD646" s="346"/>
      <c r="AN646" s="274"/>
      <c r="AO646" s="274"/>
      <c r="AP646" s="274"/>
      <c r="AQ646" s="274"/>
      <c r="AR646" s="274"/>
      <c r="AS646" s="274"/>
      <c r="AT646" s="274"/>
      <c r="AU646" s="274"/>
      <c r="AV646" s="274"/>
      <c r="AW646" s="274"/>
    </row>
    <row r="647" spans="1:49" ht="12.95" customHeight="1" x14ac:dyDescent="0.2">
      <c r="A647" s="169"/>
      <c r="B647" s="169"/>
      <c r="C647" s="169"/>
      <c r="D647" s="169"/>
      <c r="AA647" s="344"/>
      <c r="AB647" s="345"/>
      <c r="AC647" s="345"/>
      <c r="AD647" s="346"/>
      <c r="AN647" s="274"/>
      <c r="AO647" s="274"/>
      <c r="AP647" s="274"/>
      <c r="AQ647" s="274"/>
      <c r="AR647" s="274"/>
      <c r="AS647" s="274"/>
      <c r="AT647" s="274"/>
      <c r="AU647" s="274"/>
      <c r="AV647" s="274"/>
      <c r="AW647" s="274"/>
    </row>
    <row r="648" spans="1:49" ht="12.95" customHeight="1" x14ac:dyDescent="0.2">
      <c r="A648" s="169"/>
      <c r="B648" s="169"/>
      <c r="C648" s="169"/>
      <c r="D648" s="169"/>
      <c r="AA648" s="344"/>
      <c r="AB648" s="345"/>
      <c r="AC648" s="345"/>
      <c r="AD648" s="346"/>
      <c r="AN648" s="274"/>
      <c r="AO648" s="274"/>
      <c r="AP648" s="274"/>
      <c r="AQ648" s="274"/>
      <c r="AR648" s="274"/>
      <c r="AS648" s="274"/>
      <c r="AT648" s="274"/>
      <c r="AU648" s="274"/>
      <c r="AV648" s="274"/>
      <c r="AW648" s="274"/>
    </row>
    <row r="649" spans="1:49" ht="12.95" customHeight="1" x14ac:dyDescent="0.2">
      <c r="A649" s="169"/>
      <c r="B649" s="169"/>
      <c r="C649" s="169"/>
      <c r="D649" s="169"/>
      <c r="AA649" s="344"/>
      <c r="AB649" s="345"/>
      <c r="AC649" s="345"/>
      <c r="AD649" s="346"/>
      <c r="AN649" s="274"/>
      <c r="AO649" s="274"/>
      <c r="AP649" s="274"/>
      <c r="AQ649" s="274"/>
      <c r="AR649" s="274"/>
      <c r="AS649" s="274"/>
      <c r="AT649" s="274"/>
      <c r="AU649" s="274"/>
      <c r="AV649" s="274"/>
      <c r="AW649" s="274"/>
    </row>
    <row r="650" spans="1:49" ht="12.95" customHeight="1" x14ac:dyDescent="0.2">
      <c r="A650" s="169"/>
      <c r="B650" s="169"/>
      <c r="C650" s="169"/>
      <c r="D650" s="169"/>
      <c r="AA650" s="344"/>
      <c r="AB650" s="345"/>
      <c r="AC650" s="345"/>
      <c r="AD650" s="346"/>
      <c r="AN650" s="274"/>
      <c r="AO650" s="274"/>
      <c r="AP650" s="274"/>
      <c r="AQ650" s="274"/>
      <c r="AR650" s="274"/>
      <c r="AS650" s="274"/>
      <c r="AT650" s="274"/>
      <c r="AU650" s="274"/>
      <c r="AV650" s="274"/>
      <c r="AW650" s="274"/>
    </row>
    <row r="651" spans="1:49" ht="12.95" customHeight="1" x14ac:dyDescent="0.2">
      <c r="A651" s="169"/>
      <c r="B651" s="169"/>
      <c r="C651" s="169"/>
      <c r="D651" s="169"/>
      <c r="AA651" s="344"/>
      <c r="AB651" s="345"/>
      <c r="AC651" s="345"/>
      <c r="AD651" s="346"/>
      <c r="AN651" s="274"/>
      <c r="AO651" s="274"/>
      <c r="AP651" s="274"/>
      <c r="AQ651" s="274"/>
      <c r="AR651" s="274"/>
      <c r="AS651" s="274"/>
      <c r="AT651" s="274"/>
      <c r="AU651" s="274"/>
      <c r="AV651" s="274"/>
      <c r="AW651" s="274"/>
    </row>
    <row r="652" spans="1:49" ht="12.95" customHeight="1" x14ac:dyDescent="0.2">
      <c r="A652" s="169"/>
      <c r="B652" s="169"/>
      <c r="C652" s="169"/>
      <c r="D652" s="169"/>
      <c r="AA652" s="344"/>
      <c r="AB652" s="345"/>
      <c r="AC652" s="345"/>
      <c r="AD652" s="346"/>
      <c r="AN652" s="274"/>
      <c r="AO652" s="274"/>
      <c r="AP652" s="274"/>
      <c r="AQ652" s="274"/>
      <c r="AR652" s="274"/>
      <c r="AS652" s="274"/>
      <c r="AT652" s="274"/>
      <c r="AU652" s="274"/>
      <c r="AV652" s="274"/>
      <c r="AW652" s="274"/>
    </row>
    <row r="653" spans="1:49" ht="12.95" customHeight="1" x14ac:dyDescent="0.2">
      <c r="A653" s="169"/>
      <c r="B653" s="169"/>
      <c r="C653" s="169"/>
      <c r="D653" s="169"/>
      <c r="AA653" s="344"/>
      <c r="AB653" s="345"/>
      <c r="AC653" s="345"/>
      <c r="AD653" s="346"/>
      <c r="AN653" s="274"/>
      <c r="AO653" s="274"/>
      <c r="AP653" s="274"/>
      <c r="AQ653" s="274"/>
      <c r="AR653" s="274"/>
      <c r="AS653" s="274"/>
      <c r="AT653" s="274"/>
      <c r="AU653" s="274"/>
      <c r="AV653" s="274"/>
      <c r="AW653" s="274"/>
    </row>
    <row r="654" spans="1:49" ht="12.95" customHeight="1" x14ac:dyDescent="0.2">
      <c r="A654" s="169"/>
      <c r="B654" s="169"/>
      <c r="C654" s="169"/>
      <c r="D654" s="169"/>
      <c r="AA654" s="344"/>
      <c r="AB654" s="345"/>
      <c r="AC654" s="345"/>
      <c r="AD654" s="346"/>
      <c r="AN654" s="274"/>
      <c r="AO654" s="274"/>
      <c r="AP654" s="274"/>
      <c r="AQ654" s="274"/>
      <c r="AR654" s="274"/>
      <c r="AS654" s="274"/>
      <c r="AT654" s="274"/>
      <c r="AU654" s="274"/>
      <c r="AV654" s="274"/>
      <c r="AW654" s="274"/>
    </row>
    <row r="655" spans="1:49" ht="12.95" customHeight="1" x14ac:dyDescent="0.2">
      <c r="A655" s="169"/>
      <c r="B655" s="169"/>
      <c r="C655" s="169"/>
      <c r="D655" s="169"/>
      <c r="AA655" s="344"/>
      <c r="AB655" s="345"/>
      <c r="AC655" s="345"/>
      <c r="AD655" s="346"/>
      <c r="AN655" s="274"/>
      <c r="AO655" s="274"/>
      <c r="AP655" s="274"/>
      <c r="AQ655" s="274"/>
      <c r="AR655" s="274"/>
      <c r="AS655" s="274"/>
      <c r="AT655" s="274"/>
      <c r="AU655" s="274"/>
      <c r="AV655" s="274"/>
      <c r="AW655" s="274"/>
    </row>
    <row r="656" spans="1:49" ht="12.95" customHeight="1" x14ac:dyDescent="0.2">
      <c r="A656" s="169"/>
      <c r="B656" s="169"/>
      <c r="C656" s="169"/>
      <c r="D656" s="169"/>
      <c r="AA656" s="344"/>
      <c r="AB656" s="345"/>
      <c r="AC656" s="345"/>
      <c r="AD656" s="346"/>
      <c r="AN656" s="274"/>
      <c r="AO656" s="274"/>
      <c r="AP656" s="274"/>
      <c r="AQ656" s="274"/>
      <c r="AR656" s="274"/>
      <c r="AS656" s="274"/>
      <c r="AT656" s="274"/>
      <c r="AU656" s="274"/>
      <c r="AV656" s="274"/>
      <c r="AW656" s="274"/>
    </row>
    <row r="657" spans="1:49" ht="12.95" customHeight="1" x14ac:dyDescent="0.2">
      <c r="A657" s="169"/>
      <c r="B657" s="169"/>
      <c r="C657" s="169"/>
      <c r="D657" s="169"/>
      <c r="AA657" s="344"/>
      <c r="AB657" s="345"/>
      <c r="AC657" s="345"/>
      <c r="AD657" s="346"/>
      <c r="AN657" s="274"/>
      <c r="AO657" s="274"/>
      <c r="AP657" s="274"/>
      <c r="AQ657" s="274"/>
      <c r="AR657" s="274"/>
      <c r="AS657" s="274"/>
      <c r="AT657" s="274"/>
      <c r="AU657" s="274"/>
      <c r="AV657" s="274"/>
      <c r="AW657" s="274"/>
    </row>
    <row r="658" spans="1:49" ht="12.95" customHeight="1" x14ac:dyDescent="0.2">
      <c r="A658" s="169"/>
      <c r="B658" s="169"/>
      <c r="C658" s="169"/>
      <c r="D658" s="169"/>
      <c r="AA658" s="344"/>
      <c r="AB658" s="345"/>
      <c r="AC658" s="345"/>
      <c r="AD658" s="346"/>
      <c r="AN658" s="274"/>
      <c r="AO658" s="274"/>
      <c r="AP658" s="274"/>
      <c r="AQ658" s="274"/>
      <c r="AR658" s="274"/>
      <c r="AS658" s="274"/>
      <c r="AT658" s="274"/>
      <c r="AU658" s="274"/>
      <c r="AV658" s="274"/>
      <c r="AW658" s="274"/>
    </row>
    <row r="659" spans="1:49" ht="12.95" customHeight="1" x14ac:dyDescent="0.2">
      <c r="A659" s="169"/>
      <c r="B659" s="169"/>
      <c r="C659" s="169"/>
      <c r="D659" s="169"/>
      <c r="AA659" s="344"/>
      <c r="AB659" s="345"/>
      <c r="AC659" s="345"/>
      <c r="AD659" s="346"/>
      <c r="AN659" s="274"/>
      <c r="AO659" s="274"/>
      <c r="AP659" s="274"/>
      <c r="AQ659" s="274"/>
      <c r="AR659" s="274"/>
      <c r="AS659" s="274"/>
      <c r="AT659" s="274"/>
      <c r="AU659" s="274"/>
      <c r="AV659" s="274"/>
      <c r="AW659" s="274"/>
    </row>
    <row r="660" spans="1:49" ht="12.95" customHeight="1" x14ac:dyDescent="0.2">
      <c r="A660" s="169"/>
      <c r="B660" s="169"/>
      <c r="C660" s="169"/>
      <c r="D660" s="169"/>
      <c r="AA660" s="344"/>
      <c r="AB660" s="345"/>
      <c r="AC660" s="345"/>
      <c r="AD660" s="346"/>
      <c r="AN660" s="274"/>
      <c r="AO660" s="274"/>
      <c r="AP660" s="274"/>
      <c r="AQ660" s="274"/>
      <c r="AR660" s="274"/>
      <c r="AS660" s="274"/>
      <c r="AT660" s="274"/>
      <c r="AU660" s="274"/>
      <c r="AV660" s="274"/>
      <c r="AW660" s="274"/>
    </row>
    <row r="661" spans="1:49" ht="12.95" customHeight="1" x14ac:dyDescent="0.2">
      <c r="A661" s="169"/>
      <c r="B661" s="169"/>
      <c r="C661" s="169"/>
      <c r="D661" s="169"/>
      <c r="AA661" s="344"/>
      <c r="AB661" s="345"/>
      <c r="AC661" s="345"/>
      <c r="AD661" s="346"/>
      <c r="AN661" s="274"/>
      <c r="AO661" s="274"/>
      <c r="AP661" s="274"/>
      <c r="AQ661" s="274"/>
      <c r="AR661" s="274"/>
      <c r="AS661" s="274"/>
      <c r="AT661" s="274"/>
      <c r="AU661" s="274"/>
      <c r="AV661" s="274"/>
      <c r="AW661" s="274"/>
    </row>
    <row r="662" spans="1:49" ht="12.95" customHeight="1" x14ac:dyDescent="0.2">
      <c r="A662" s="169"/>
      <c r="B662" s="169"/>
      <c r="C662" s="169"/>
      <c r="D662" s="169"/>
      <c r="AA662" s="344"/>
      <c r="AB662" s="345"/>
      <c r="AC662" s="345"/>
      <c r="AD662" s="346"/>
      <c r="AN662" s="274"/>
      <c r="AO662" s="274"/>
      <c r="AP662" s="274"/>
      <c r="AQ662" s="274"/>
      <c r="AR662" s="274"/>
      <c r="AS662" s="274"/>
      <c r="AT662" s="274"/>
      <c r="AU662" s="274"/>
      <c r="AV662" s="274"/>
      <c r="AW662" s="274"/>
    </row>
    <row r="663" spans="1:49" ht="12.95" customHeight="1" x14ac:dyDescent="0.2">
      <c r="A663" s="169"/>
      <c r="B663" s="169"/>
      <c r="C663" s="169"/>
      <c r="D663" s="169"/>
      <c r="AA663" s="344"/>
      <c r="AB663" s="345"/>
      <c r="AC663" s="345"/>
      <c r="AD663" s="346"/>
      <c r="AN663" s="274"/>
      <c r="AO663" s="274"/>
      <c r="AP663" s="274"/>
      <c r="AQ663" s="274"/>
      <c r="AR663" s="274"/>
      <c r="AS663" s="274"/>
      <c r="AT663" s="274"/>
      <c r="AU663" s="274"/>
      <c r="AV663" s="274"/>
      <c r="AW663" s="274"/>
    </row>
    <row r="664" spans="1:49" ht="12.95" customHeight="1" x14ac:dyDescent="0.2">
      <c r="A664" s="169"/>
      <c r="B664" s="169"/>
      <c r="C664" s="169"/>
      <c r="D664" s="169"/>
      <c r="AA664" s="344"/>
      <c r="AB664" s="345"/>
      <c r="AC664" s="345"/>
      <c r="AD664" s="346"/>
      <c r="AN664" s="274"/>
      <c r="AO664" s="274"/>
      <c r="AP664" s="274"/>
      <c r="AQ664" s="274"/>
      <c r="AR664" s="274"/>
      <c r="AS664" s="274"/>
      <c r="AT664" s="274"/>
      <c r="AU664" s="274"/>
      <c r="AV664" s="274"/>
      <c r="AW664" s="274"/>
    </row>
    <row r="665" spans="1:49" ht="12.95" customHeight="1" x14ac:dyDescent="0.2">
      <c r="A665" s="169"/>
      <c r="B665" s="169"/>
      <c r="C665" s="169"/>
      <c r="D665" s="169"/>
      <c r="AA665" s="344"/>
      <c r="AB665" s="345"/>
      <c r="AC665" s="345"/>
      <c r="AD665" s="346"/>
      <c r="AN665" s="274"/>
      <c r="AO665" s="274"/>
      <c r="AP665" s="274"/>
      <c r="AQ665" s="274"/>
      <c r="AR665" s="274"/>
      <c r="AS665" s="274"/>
      <c r="AT665" s="274"/>
      <c r="AU665" s="274"/>
      <c r="AV665" s="274"/>
      <c r="AW665" s="274"/>
    </row>
    <row r="666" spans="1:49" ht="12.95" customHeight="1" x14ac:dyDescent="0.2">
      <c r="A666" s="169"/>
      <c r="B666" s="169"/>
      <c r="C666" s="169"/>
      <c r="D666" s="169"/>
      <c r="AA666" s="344"/>
      <c r="AB666" s="345"/>
      <c r="AC666" s="345"/>
      <c r="AD666" s="346"/>
      <c r="AN666" s="274"/>
      <c r="AO666" s="274"/>
      <c r="AP666" s="274"/>
      <c r="AQ666" s="274"/>
      <c r="AR666" s="274"/>
      <c r="AS666" s="274"/>
      <c r="AT666" s="274"/>
      <c r="AU666" s="274"/>
      <c r="AV666" s="274"/>
      <c r="AW666" s="274"/>
    </row>
    <row r="667" spans="1:49" ht="12.95" customHeight="1" x14ac:dyDescent="0.2">
      <c r="A667" s="169"/>
      <c r="B667" s="169"/>
      <c r="C667" s="169"/>
      <c r="D667" s="169"/>
      <c r="AA667" s="344"/>
      <c r="AB667" s="345"/>
      <c r="AC667" s="345"/>
      <c r="AD667" s="346"/>
      <c r="AN667" s="274"/>
      <c r="AO667" s="274"/>
      <c r="AP667" s="274"/>
      <c r="AQ667" s="274"/>
      <c r="AR667" s="274"/>
      <c r="AS667" s="274"/>
      <c r="AT667" s="274"/>
      <c r="AU667" s="274"/>
      <c r="AV667" s="274"/>
      <c r="AW667" s="274"/>
    </row>
    <row r="668" spans="1:49" ht="12.95" customHeight="1" x14ac:dyDescent="0.2">
      <c r="A668" s="169"/>
      <c r="B668" s="169"/>
      <c r="C668" s="169"/>
      <c r="D668" s="169"/>
      <c r="AA668" s="344"/>
      <c r="AB668" s="345"/>
      <c r="AC668" s="345"/>
      <c r="AD668" s="346"/>
      <c r="AN668" s="274"/>
      <c r="AO668" s="274"/>
      <c r="AP668" s="274"/>
      <c r="AQ668" s="274"/>
      <c r="AR668" s="274"/>
      <c r="AS668" s="274"/>
      <c r="AT668" s="274"/>
      <c r="AU668" s="274"/>
      <c r="AV668" s="274"/>
      <c r="AW668" s="274"/>
    </row>
    <row r="669" spans="1:49" ht="12.95" customHeight="1" x14ac:dyDescent="0.2">
      <c r="A669" s="169"/>
      <c r="B669" s="169"/>
      <c r="C669" s="169"/>
      <c r="D669" s="169"/>
      <c r="AA669" s="344"/>
      <c r="AB669" s="345"/>
      <c r="AC669" s="345"/>
      <c r="AD669" s="346"/>
      <c r="AN669" s="274"/>
      <c r="AO669" s="274"/>
      <c r="AP669" s="274"/>
      <c r="AQ669" s="274"/>
      <c r="AR669" s="274"/>
      <c r="AS669" s="274"/>
      <c r="AT669" s="274"/>
      <c r="AU669" s="274"/>
      <c r="AV669" s="274"/>
      <c r="AW669" s="274"/>
    </row>
    <row r="670" spans="1:49" ht="12.95" customHeight="1" x14ac:dyDescent="0.2">
      <c r="A670" s="169"/>
      <c r="B670" s="169"/>
      <c r="C670" s="169"/>
      <c r="D670" s="169"/>
      <c r="AA670" s="344"/>
      <c r="AB670" s="345"/>
      <c r="AC670" s="345"/>
      <c r="AD670" s="346"/>
      <c r="AN670" s="274"/>
      <c r="AO670" s="274"/>
      <c r="AP670" s="274"/>
      <c r="AQ670" s="274"/>
      <c r="AR670" s="274"/>
      <c r="AS670" s="274"/>
      <c r="AT670" s="274"/>
      <c r="AU670" s="274"/>
      <c r="AV670" s="274"/>
      <c r="AW670" s="274"/>
    </row>
    <row r="671" spans="1:49" ht="12.95" customHeight="1" x14ac:dyDescent="0.2">
      <c r="A671" s="169"/>
      <c r="B671" s="169"/>
      <c r="C671" s="169"/>
      <c r="D671" s="169"/>
      <c r="AA671" s="344"/>
      <c r="AB671" s="345"/>
      <c r="AC671" s="345"/>
      <c r="AD671" s="346"/>
      <c r="AN671" s="274"/>
      <c r="AO671" s="274"/>
      <c r="AP671" s="274"/>
      <c r="AQ671" s="274"/>
      <c r="AR671" s="274"/>
      <c r="AS671" s="274"/>
      <c r="AT671" s="274"/>
      <c r="AU671" s="274"/>
      <c r="AV671" s="274"/>
      <c r="AW671" s="274"/>
    </row>
    <row r="672" spans="1:49" ht="12.95" customHeight="1" x14ac:dyDescent="0.2">
      <c r="A672" s="169"/>
      <c r="B672" s="169"/>
      <c r="C672" s="169"/>
      <c r="D672" s="169"/>
      <c r="AA672" s="344"/>
      <c r="AB672" s="345"/>
      <c r="AC672" s="345"/>
      <c r="AD672" s="346"/>
      <c r="AN672" s="274"/>
      <c r="AO672" s="274"/>
      <c r="AP672" s="274"/>
      <c r="AQ672" s="274"/>
      <c r="AR672" s="274"/>
      <c r="AS672" s="274"/>
      <c r="AT672" s="274"/>
      <c r="AU672" s="274"/>
      <c r="AV672" s="274"/>
      <c r="AW672" s="274"/>
    </row>
    <row r="673" spans="1:49" ht="12.95" customHeight="1" x14ac:dyDescent="0.2">
      <c r="A673" s="169"/>
      <c r="B673" s="169"/>
      <c r="C673" s="169"/>
      <c r="D673" s="169"/>
      <c r="AA673" s="344"/>
      <c r="AB673" s="345"/>
      <c r="AC673" s="345"/>
      <c r="AD673" s="346"/>
      <c r="AN673" s="274"/>
      <c r="AO673" s="274"/>
      <c r="AP673" s="274"/>
      <c r="AQ673" s="274"/>
      <c r="AR673" s="274"/>
      <c r="AS673" s="274"/>
      <c r="AT673" s="274"/>
      <c r="AU673" s="274"/>
      <c r="AV673" s="274"/>
      <c r="AW673" s="274"/>
    </row>
    <row r="674" spans="1:49" ht="12.95" customHeight="1" x14ac:dyDescent="0.2">
      <c r="A674" s="169"/>
      <c r="B674" s="169"/>
      <c r="C674" s="169"/>
      <c r="D674" s="169"/>
      <c r="AA674" s="344"/>
      <c r="AB674" s="345"/>
      <c r="AC674" s="345"/>
      <c r="AD674" s="346"/>
      <c r="AN674" s="274"/>
      <c r="AO674" s="274"/>
      <c r="AP674" s="274"/>
      <c r="AQ674" s="274"/>
      <c r="AR674" s="274"/>
      <c r="AS674" s="274"/>
      <c r="AT674" s="274"/>
      <c r="AU674" s="274"/>
      <c r="AV674" s="274"/>
      <c r="AW674" s="274"/>
    </row>
    <row r="675" spans="1:49" ht="12.95" customHeight="1" x14ac:dyDescent="0.2">
      <c r="A675" s="169"/>
      <c r="B675" s="169"/>
      <c r="C675" s="169"/>
      <c r="D675" s="169"/>
      <c r="AA675" s="344"/>
      <c r="AB675" s="345"/>
      <c r="AC675" s="345"/>
      <c r="AD675" s="346"/>
      <c r="AN675" s="274"/>
      <c r="AO675" s="274"/>
      <c r="AP675" s="274"/>
      <c r="AQ675" s="274"/>
      <c r="AR675" s="274"/>
      <c r="AS675" s="274"/>
      <c r="AT675" s="274"/>
      <c r="AU675" s="274"/>
      <c r="AV675" s="274"/>
      <c r="AW675" s="274"/>
    </row>
    <row r="676" spans="1:49" ht="12.95" customHeight="1" x14ac:dyDescent="0.2">
      <c r="A676" s="169"/>
      <c r="B676" s="169"/>
      <c r="C676" s="169"/>
      <c r="D676" s="169"/>
      <c r="AA676" s="344"/>
      <c r="AB676" s="345"/>
      <c r="AC676" s="345"/>
      <c r="AD676" s="346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</row>
    <row r="677" spans="1:49" ht="12.95" customHeight="1" x14ac:dyDescent="0.2">
      <c r="A677" s="169"/>
      <c r="B677" s="169"/>
      <c r="C677" s="169"/>
      <c r="D677" s="169"/>
      <c r="AA677" s="344"/>
      <c r="AB677" s="345"/>
      <c r="AC677" s="345"/>
      <c r="AD677" s="346"/>
      <c r="AN677" s="274"/>
      <c r="AO677" s="274"/>
      <c r="AP677" s="274"/>
      <c r="AQ677" s="274"/>
      <c r="AR677" s="274"/>
      <c r="AS677" s="274"/>
      <c r="AT677" s="274"/>
      <c r="AU677" s="274"/>
      <c r="AV677" s="274"/>
      <c r="AW677" s="274"/>
    </row>
    <row r="678" spans="1:49" ht="12.95" customHeight="1" x14ac:dyDescent="0.2">
      <c r="A678" s="169"/>
      <c r="B678" s="169"/>
      <c r="C678" s="169"/>
      <c r="D678" s="169"/>
      <c r="AA678" s="344"/>
      <c r="AB678" s="345"/>
      <c r="AC678" s="345"/>
      <c r="AD678" s="346"/>
      <c r="AN678" s="274"/>
      <c r="AO678" s="274"/>
      <c r="AP678" s="274"/>
      <c r="AQ678" s="274"/>
      <c r="AR678" s="274"/>
      <c r="AS678" s="274"/>
      <c r="AT678" s="274"/>
      <c r="AU678" s="274"/>
      <c r="AV678" s="274"/>
      <c r="AW678" s="274"/>
    </row>
    <row r="679" spans="1:49" ht="12.95" customHeight="1" x14ac:dyDescent="0.2">
      <c r="A679" s="169"/>
      <c r="B679" s="169"/>
      <c r="C679" s="169"/>
      <c r="D679" s="169"/>
      <c r="AA679" s="344"/>
      <c r="AB679" s="345"/>
      <c r="AC679" s="345"/>
      <c r="AD679" s="346"/>
      <c r="AN679" s="274"/>
      <c r="AO679" s="274"/>
      <c r="AP679" s="274"/>
      <c r="AQ679" s="274"/>
      <c r="AR679" s="274"/>
      <c r="AS679" s="274"/>
      <c r="AT679" s="274"/>
      <c r="AU679" s="274"/>
      <c r="AV679" s="274"/>
      <c r="AW679" s="274"/>
    </row>
    <row r="680" spans="1:49" ht="12.95" customHeight="1" x14ac:dyDescent="0.2">
      <c r="A680" s="169"/>
      <c r="B680" s="169"/>
      <c r="C680" s="169"/>
      <c r="D680" s="169"/>
      <c r="AA680" s="344"/>
      <c r="AB680" s="345"/>
      <c r="AC680" s="345"/>
      <c r="AD680" s="346"/>
      <c r="AN680" s="274"/>
      <c r="AO680" s="274"/>
      <c r="AP680" s="274"/>
      <c r="AQ680" s="274"/>
      <c r="AR680" s="274"/>
      <c r="AS680" s="274"/>
      <c r="AT680" s="274"/>
      <c r="AU680" s="274"/>
      <c r="AV680" s="274"/>
      <c r="AW680" s="274"/>
    </row>
    <row r="681" spans="1:49" ht="12.95" customHeight="1" x14ac:dyDescent="0.2">
      <c r="A681" s="169"/>
      <c r="B681" s="169"/>
      <c r="C681" s="169"/>
      <c r="D681" s="169"/>
      <c r="AA681" s="344"/>
      <c r="AB681" s="345"/>
      <c r="AC681" s="345"/>
      <c r="AD681" s="346"/>
      <c r="AN681" s="274"/>
      <c r="AO681" s="274"/>
      <c r="AP681" s="274"/>
      <c r="AQ681" s="274"/>
      <c r="AR681" s="274"/>
      <c r="AS681" s="274"/>
      <c r="AT681" s="274"/>
      <c r="AU681" s="274"/>
      <c r="AV681" s="274"/>
      <c r="AW681" s="274"/>
    </row>
    <row r="682" spans="1:49" ht="12.95" customHeight="1" x14ac:dyDescent="0.2">
      <c r="A682" s="169"/>
      <c r="B682" s="169"/>
      <c r="C682" s="169"/>
      <c r="D682" s="169"/>
      <c r="AA682" s="344"/>
      <c r="AB682" s="345"/>
      <c r="AC682" s="345"/>
      <c r="AD682" s="346"/>
      <c r="AN682" s="274"/>
      <c r="AO682" s="274"/>
      <c r="AP682" s="274"/>
      <c r="AQ682" s="274"/>
      <c r="AR682" s="274"/>
      <c r="AS682" s="274"/>
      <c r="AT682" s="274"/>
      <c r="AU682" s="274"/>
      <c r="AV682" s="274"/>
      <c r="AW682" s="274"/>
    </row>
    <row r="683" spans="1:49" ht="12.95" customHeight="1" x14ac:dyDescent="0.2">
      <c r="A683" s="169"/>
      <c r="B683" s="169"/>
      <c r="C683" s="169"/>
      <c r="D683" s="169"/>
      <c r="AA683" s="344"/>
      <c r="AB683" s="345"/>
      <c r="AC683" s="345"/>
      <c r="AD683" s="346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</row>
    <row r="684" spans="1:49" ht="12.95" customHeight="1" x14ac:dyDescent="0.2">
      <c r="A684" s="169"/>
      <c r="B684" s="169"/>
      <c r="C684" s="169"/>
      <c r="D684" s="169"/>
      <c r="AA684" s="344"/>
      <c r="AB684" s="345"/>
      <c r="AC684" s="345"/>
      <c r="AD684" s="346"/>
      <c r="AN684" s="274"/>
      <c r="AO684" s="274"/>
      <c r="AP684" s="274"/>
      <c r="AQ684" s="274"/>
      <c r="AR684" s="274"/>
      <c r="AS684" s="274"/>
      <c r="AT684" s="274"/>
      <c r="AU684" s="274"/>
      <c r="AV684" s="274"/>
      <c r="AW684" s="274"/>
    </row>
    <row r="685" spans="1:49" ht="12.95" customHeight="1" x14ac:dyDescent="0.2">
      <c r="A685" s="169"/>
      <c r="B685" s="169"/>
      <c r="C685" s="169"/>
      <c r="D685" s="169"/>
      <c r="AA685" s="344"/>
      <c r="AB685" s="345"/>
      <c r="AC685" s="345"/>
      <c r="AD685" s="346"/>
      <c r="AN685" s="274"/>
      <c r="AO685" s="274"/>
      <c r="AP685" s="274"/>
      <c r="AQ685" s="274"/>
      <c r="AR685" s="274"/>
      <c r="AS685" s="274"/>
      <c r="AT685" s="274"/>
      <c r="AU685" s="274"/>
      <c r="AV685" s="274"/>
      <c r="AW685" s="274"/>
    </row>
    <row r="686" spans="1:49" ht="12.95" customHeight="1" x14ac:dyDescent="0.2">
      <c r="A686" s="169"/>
      <c r="B686" s="169"/>
      <c r="C686" s="169"/>
      <c r="D686" s="169"/>
      <c r="AA686" s="344"/>
      <c r="AB686" s="345"/>
      <c r="AC686" s="345"/>
      <c r="AD686" s="346"/>
      <c r="AN686" s="274"/>
      <c r="AO686" s="274"/>
      <c r="AP686" s="274"/>
      <c r="AQ686" s="274"/>
      <c r="AR686" s="274"/>
      <c r="AS686" s="274"/>
      <c r="AT686" s="274"/>
      <c r="AU686" s="274"/>
      <c r="AV686" s="274"/>
      <c r="AW686" s="274"/>
    </row>
    <row r="687" spans="1:49" ht="12.95" customHeight="1" x14ac:dyDescent="0.2">
      <c r="A687" s="169"/>
      <c r="B687" s="169"/>
      <c r="C687" s="169"/>
      <c r="D687" s="169"/>
      <c r="AA687" s="344"/>
      <c r="AB687" s="345"/>
      <c r="AC687" s="345"/>
      <c r="AD687" s="346"/>
      <c r="AN687" s="274"/>
      <c r="AO687" s="274"/>
      <c r="AP687" s="274"/>
      <c r="AQ687" s="274"/>
      <c r="AR687" s="274"/>
      <c r="AS687" s="274"/>
      <c r="AT687" s="274"/>
      <c r="AU687" s="274"/>
      <c r="AV687" s="274"/>
      <c r="AW687" s="274"/>
    </row>
    <row r="688" spans="1:49" ht="12.95" customHeight="1" x14ac:dyDescent="0.2">
      <c r="A688" s="169"/>
      <c r="B688" s="169"/>
      <c r="C688" s="169"/>
      <c r="D688" s="169"/>
      <c r="AA688" s="344"/>
      <c r="AB688" s="345"/>
      <c r="AC688" s="345"/>
      <c r="AD688" s="346"/>
      <c r="AN688" s="274"/>
      <c r="AO688" s="274"/>
      <c r="AP688" s="274"/>
      <c r="AQ688" s="274"/>
      <c r="AR688" s="274"/>
      <c r="AS688" s="274"/>
      <c r="AT688" s="274"/>
      <c r="AU688" s="274"/>
      <c r="AV688" s="274"/>
      <c r="AW688" s="274"/>
    </row>
    <row r="689" spans="1:49" ht="12.95" customHeight="1" x14ac:dyDescent="0.2">
      <c r="A689" s="169"/>
      <c r="B689" s="169"/>
      <c r="C689" s="169"/>
      <c r="D689" s="169"/>
      <c r="AA689" s="344"/>
      <c r="AB689" s="345"/>
      <c r="AC689" s="345"/>
      <c r="AD689" s="346"/>
      <c r="AN689" s="274"/>
      <c r="AO689" s="274"/>
      <c r="AP689" s="274"/>
      <c r="AQ689" s="274"/>
      <c r="AR689" s="274"/>
      <c r="AS689" s="274"/>
      <c r="AT689" s="274"/>
      <c r="AU689" s="274"/>
      <c r="AV689" s="274"/>
      <c r="AW689" s="274"/>
    </row>
    <row r="690" spans="1:49" ht="12.95" customHeight="1" x14ac:dyDescent="0.2">
      <c r="A690" s="169"/>
      <c r="B690" s="169"/>
      <c r="C690" s="169"/>
      <c r="D690" s="169"/>
      <c r="AA690" s="344"/>
      <c r="AB690" s="345"/>
      <c r="AC690" s="345"/>
      <c r="AD690" s="346"/>
      <c r="AN690" s="274"/>
      <c r="AO690" s="274"/>
      <c r="AP690" s="274"/>
      <c r="AQ690" s="274"/>
      <c r="AR690" s="274"/>
      <c r="AS690" s="274"/>
      <c r="AT690" s="274"/>
      <c r="AU690" s="274"/>
      <c r="AV690" s="274"/>
      <c r="AW690" s="274"/>
    </row>
    <row r="691" spans="1:49" ht="12.95" customHeight="1" x14ac:dyDescent="0.2">
      <c r="A691" s="169"/>
      <c r="B691" s="169"/>
      <c r="C691" s="169"/>
      <c r="D691" s="169"/>
      <c r="AA691" s="344"/>
      <c r="AB691" s="345"/>
      <c r="AC691" s="345"/>
      <c r="AD691" s="346"/>
      <c r="AN691" s="274"/>
      <c r="AO691" s="274"/>
      <c r="AP691" s="274"/>
      <c r="AQ691" s="274"/>
      <c r="AR691" s="274"/>
      <c r="AS691" s="274"/>
      <c r="AT691" s="274"/>
      <c r="AU691" s="274"/>
      <c r="AV691" s="274"/>
      <c r="AW691" s="274"/>
    </row>
    <row r="692" spans="1:49" ht="12.95" customHeight="1" x14ac:dyDescent="0.2">
      <c r="A692" s="169"/>
      <c r="B692" s="169"/>
      <c r="C692" s="169"/>
      <c r="D692" s="169"/>
      <c r="AA692" s="344"/>
      <c r="AB692" s="345"/>
      <c r="AC692" s="345"/>
      <c r="AD692" s="346"/>
      <c r="AN692" s="274"/>
      <c r="AO692" s="274"/>
      <c r="AP692" s="274"/>
      <c r="AQ692" s="274"/>
      <c r="AR692" s="274"/>
      <c r="AS692" s="274"/>
      <c r="AT692" s="274"/>
      <c r="AU692" s="274"/>
      <c r="AV692" s="274"/>
      <c r="AW692" s="274"/>
    </row>
    <row r="693" spans="1:49" ht="12.95" customHeight="1" x14ac:dyDescent="0.2">
      <c r="A693" s="169"/>
      <c r="B693" s="169"/>
      <c r="C693" s="169"/>
      <c r="D693" s="169"/>
      <c r="AA693" s="344"/>
      <c r="AB693" s="345"/>
      <c r="AC693" s="345"/>
      <c r="AD693" s="346"/>
      <c r="AN693" s="274"/>
      <c r="AO693" s="274"/>
      <c r="AP693" s="274"/>
      <c r="AQ693" s="274"/>
      <c r="AR693" s="274"/>
      <c r="AS693" s="274"/>
      <c r="AT693" s="274"/>
      <c r="AU693" s="274"/>
      <c r="AV693" s="274"/>
      <c r="AW693" s="274"/>
    </row>
    <row r="694" spans="1:49" ht="12.95" customHeight="1" x14ac:dyDescent="0.2">
      <c r="A694" s="169"/>
      <c r="B694" s="169"/>
      <c r="C694" s="169"/>
      <c r="D694" s="169"/>
      <c r="AA694" s="344"/>
      <c r="AB694" s="345"/>
      <c r="AC694" s="345"/>
      <c r="AD694" s="346"/>
      <c r="AN694" s="274"/>
      <c r="AO694" s="274"/>
      <c r="AP694" s="274"/>
      <c r="AQ694" s="274"/>
      <c r="AR694" s="274"/>
      <c r="AS694" s="274"/>
      <c r="AT694" s="274"/>
      <c r="AU694" s="274"/>
      <c r="AV694" s="274"/>
      <c r="AW694" s="274"/>
    </row>
    <row r="695" spans="1:49" ht="12.95" customHeight="1" x14ac:dyDescent="0.2">
      <c r="A695" s="169"/>
      <c r="B695" s="169"/>
      <c r="C695" s="169"/>
      <c r="D695" s="169"/>
      <c r="AA695" s="344"/>
      <c r="AB695" s="345"/>
      <c r="AC695" s="345"/>
      <c r="AD695" s="346"/>
      <c r="AN695" s="274"/>
      <c r="AO695" s="274"/>
      <c r="AP695" s="274"/>
      <c r="AQ695" s="274"/>
      <c r="AR695" s="274"/>
      <c r="AS695" s="274"/>
      <c r="AT695" s="274"/>
      <c r="AU695" s="274"/>
      <c r="AV695" s="274"/>
      <c r="AW695" s="274"/>
    </row>
    <row r="696" spans="1:49" ht="12.95" customHeight="1" x14ac:dyDescent="0.2">
      <c r="A696" s="169"/>
      <c r="B696" s="169"/>
      <c r="C696" s="169"/>
      <c r="D696" s="169"/>
      <c r="AA696" s="344"/>
      <c r="AB696" s="345"/>
      <c r="AC696" s="345"/>
      <c r="AD696" s="346"/>
      <c r="AN696" s="274"/>
      <c r="AO696" s="274"/>
      <c r="AP696" s="274"/>
      <c r="AQ696" s="274"/>
      <c r="AR696" s="274"/>
      <c r="AS696" s="274"/>
      <c r="AT696" s="274"/>
      <c r="AU696" s="274"/>
      <c r="AV696" s="274"/>
      <c r="AW696" s="274"/>
    </row>
    <row r="697" spans="1:49" ht="12.95" customHeight="1" x14ac:dyDescent="0.2">
      <c r="A697" s="169"/>
      <c r="B697" s="169"/>
      <c r="C697" s="169"/>
      <c r="D697" s="169"/>
      <c r="AA697" s="344"/>
      <c r="AB697" s="345"/>
      <c r="AC697" s="345"/>
      <c r="AD697" s="346"/>
      <c r="AN697" s="274"/>
      <c r="AO697" s="274"/>
      <c r="AP697" s="274"/>
      <c r="AQ697" s="274"/>
      <c r="AR697" s="274"/>
      <c r="AS697" s="274"/>
      <c r="AT697" s="274"/>
      <c r="AU697" s="274"/>
      <c r="AV697" s="274"/>
      <c r="AW697" s="274"/>
    </row>
    <row r="698" spans="1:49" ht="12.95" customHeight="1" x14ac:dyDescent="0.2">
      <c r="A698" s="169"/>
      <c r="B698" s="169"/>
      <c r="C698" s="169"/>
      <c r="D698" s="169"/>
      <c r="AA698" s="344"/>
      <c r="AB698" s="345"/>
      <c r="AC698" s="345"/>
      <c r="AD698" s="346"/>
      <c r="AN698" s="274"/>
      <c r="AO698" s="274"/>
      <c r="AP698" s="274"/>
      <c r="AQ698" s="274"/>
      <c r="AR698" s="274"/>
      <c r="AS698" s="274"/>
      <c r="AT698" s="274"/>
      <c r="AU698" s="274"/>
      <c r="AV698" s="274"/>
      <c r="AW698" s="274"/>
    </row>
    <row r="699" spans="1:49" ht="12.95" customHeight="1" x14ac:dyDescent="0.2">
      <c r="A699" s="169"/>
      <c r="B699" s="169"/>
      <c r="C699" s="169"/>
      <c r="D699" s="169"/>
      <c r="AA699" s="344"/>
      <c r="AB699" s="345"/>
      <c r="AC699" s="345"/>
      <c r="AD699" s="346"/>
      <c r="AN699" s="274"/>
      <c r="AO699" s="274"/>
      <c r="AP699" s="274"/>
      <c r="AQ699" s="274"/>
      <c r="AR699" s="274"/>
      <c r="AS699" s="274"/>
      <c r="AT699" s="274"/>
      <c r="AU699" s="274"/>
      <c r="AV699" s="274"/>
      <c r="AW699" s="274"/>
    </row>
    <row r="700" spans="1:49" ht="12.95" customHeight="1" x14ac:dyDescent="0.2">
      <c r="A700" s="169"/>
      <c r="B700" s="169"/>
      <c r="C700" s="169"/>
      <c r="D700" s="169"/>
      <c r="AA700" s="344"/>
      <c r="AB700" s="345"/>
      <c r="AC700" s="345"/>
      <c r="AD700" s="346"/>
      <c r="AN700" s="274"/>
      <c r="AO700" s="274"/>
      <c r="AP700" s="274"/>
      <c r="AQ700" s="274"/>
      <c r="AR700" s="274"/>
      <c r="AS700" s="274"/>
      <c r="AT700" s="274"/>
      <c r="AU700" s="274"/>
      <c r="AV700" s="274"/>
      <c r="AW700" s="274"/>
    </row>
    <row r="701" spans="1:49" ht="12.95" customHeight="1" x14ac:dyDescent="0.2">
      <c r="A701" s="169"/>
      <c r="B701" s="169"/>
      <c r="C701" s="169"/>
      <c r="D701" s="169"/>
      <c r="AA701" s="344"/>
      <c r="AB701" s="345"/>
      <c r="AC701" s="345"/>
      <c r="AD701" s="346"/>
      <c r="AN701" s="274"/>
      <c r="AO701" s="274"/>
      <c r="AP701" s="274"/>
      <c r="AQ701" s="274"/>
      <c r="AR701" s="274"/>
      <c r="AS701" s="274"/>
      <c r="AT701" s="274"/>
      <c r="AU701" s="274"/>
      <c r="AV701" s="274"/>
      <c r="AW701" s="274"/>
    </row>
    <row r="702" spans="1:49" ht="12.95" customHeight="1" x14ac:dyDescent="0.2">
      <c r="A702" s="169"/>
      <c r="B702" s="169"/>
      <c r="C702" s="169"/>
      <c r="D702" s="169"/>
      <c r="AA702" s="344"/>
      <c r="AB702" s="345"/>
      <c r="AC702" s="345"/>
      <c r="AD702" s="346"/>
      <c r="AN702" s="274"/>
      <c r="AO702" s="274"/>
      <c r="AP702" s="274"/>
      <c r="AQ702" s="274"/>
      <c r="AR702" s="274"/>
      <c r="AS702" s="274"/>
      <c r="AT702" s="274"/>
      <c r="AU702" s="274"/>
      <c r="AV702" s="274"/>
      <c r="AW702" s="274"/>
    </row>
    <row r="703" spans="1:49" ht="12.95" customHeight="1" x14ac:dyDescent="0.2">
      <c r="A703" s="169"/>
      <c r="B703" s="169"/>
      <c r="C703" s="169"/>
      <c r="D703" s="169"/>
      <c r="AA703" s="344"/>
      <c r="AB703" s="345"/>
      <c r="AC703" s="345"/>
      <c r="AD703" s="346"/>
      <c r="AN703" s="274"/>
      <c r="AO703" s="274"/>
      <c r="AP703" s="274"/>
      <c r="AQ703" s="274"/>
      <c r="AR703" s="274"/>
      <c r="AS703" s="274"/>
      <c r="AT703" s="274"/>
      <c r="AU703" s="274"/>
      <c r="AV703" s="274"/>
      <c r="AW703" s="274"/>
    </row>
    <row r="704" spans="1:49" ht="12.95" customHeight="1" x14ac:dyDescent="0.2">
      <c r="A704" s="169"/>
      <c r="B704" s="169"/>
      <c r="C704" s="169"/>
      <c r="D704" s="169"/>
      <c r="AA704" s="344"/>
      <c r="AB704" s="345"/>
      <c r="AC704" s="345"/>
      <c r="AD704" s="346"/>
      <c r="AN704" s="274"/>
      <c r="AO704" s="274"/>
      <c r="AP704" s="274"/>
      <c r="AQ704" s="274"/>
      <c r="AR704" s="274"/>
      <c r="AS704" s="274"/>
      <c r="AT704" s="274"/>
      <c r="AU704" s="274"/>
      <c r="AV704" s="274"/>
      <c r="AW704" s="274"/>
    </row>
    <row r="705" spans="1:49" ht="12.95" customHeight="1" x14ac:dyDescent="0.2">
      <c r="A705" s="169"/>
      <c r="B705" s="169"/>
      <c r="C705" s="169"/>
      <c r="D705" s="169"/>
      <c r="AA705" s="344"/>
      <c r="AB705" s="345"/>
      <c r="AC705" s="345"/>
      <c r="AD705" s="346"/>
      <c r="AN705" s="274"/>
      <c r="AO705" s="274"/>
      <c r="AP705" s="274"/>
      <c r="AQ705" s="274"/>
      <c r="AR705" s="274"/>
      <c r="AS705" s="274"/>
      <c r="AT705" s="274"/>
      <c r="AU705" s="274"/>
      <c r="AV705" s="274"/>
      <c r="AW705" s="274"/>
    </row>
    <row r="706" spans="1:49" ht="12.95" customHeight="1" x14ac:dyDescent="0.2">
      <c r="A706" s="169"/>
      <c r="B706" s="169"/>
      <c r="C706" s="169"/>
      <c r="D706" s="169"/>
      <c r="AA706" s="344"/>
      <c r="AB706" s="345"/>
      <c r="AC706" s="345"/>
      <c r="AD706" s="346"/>
      <c r="AN706" s="274"/>
      <c r="AO706" s="274"/>
      <c r="AP706" s="274"/>
      <c r="AQ706" s="274"/>
      <c r="AR706" s="274"/>
      <c r="AS706" s="274"/>
      <c r="AT706" s="274"/>
      <c r="AU706" s="274"/>
      <c r="AV706" s="274"/>
      <c r="AW706" s="274"/>
    </row>
    <row r="707" spans="1:49" ht="12.95" customHeight="1" x14ac:dyDescent="0.2">
      <c r="A707" s="169"/>
      <c r="B707" s="169"/>
      <c r="C707" s="169"/>
      <c r="D707" s="169"/>
      <c r="AA707" s="344"/>
      <c r="AB707" s="345"/>
      <c r="AC707" s="345"/>
      <c r="AD707" s="346"/>
      <c r="AN707" s="274"/>
      <c r="AO707" s="274"/>
      <c r="AP707" s="274"/>
      <c r="AQ707" s="274"/>
      <c r="AR707" s="274"/>
      <c r="AS707" s="274"/>
      <c r="AT707" s="274"/>
      <c r="AU707" s="274"/>
      <c r="AV707" s="274"/>
      <c r="AW707" s="274"/>
    </row>
    <row r="708" spans="1:49" ht="12.95" customHeight="1" x14ac:dyDescent="0.2">
      <c r="A708" s="169"/>
      <c r="B708" s="169"/>
      <c r="C708" s="169"/>
      <c r="D708" s="169"/>
      <c r="AA708" s="344"/>
      <c r="AB708" s="345"/>
      <c r="AC708" s="345"/>
      <c r="AD708" s="346"/>
      <c r="AN708" s="274"/>
      <c r="AO708" s="274"/>
      <c r="AP708" s="274"/>
      <c r="AQ708" s="274"/>
      <c r="AR708" s="274"/>
      <c r="AS708" s="274"/>
      <c r="AT708" s="274"/>
      <c r="AU708" s="274"/>
      <c r="AV708" s="274"/>
      <c r="AW708" s="274"/>
    </row>
    <row r="709" spans="1:49" ht="12.95" customHeight="1" x14ac:dyDescent="0.2">
      <c r="A709" s="169"/>
      <c r="B709" s="169"/>
      <c r="C709" s="169"/>
      <c r="D709" s="169"/>
      <c r="AA709" s="344"/>
      <c r="AB709" s="345"/>
      <c r="AC709" s="345"/>
      <c r="AD709" s="346"/>
      <c r="AN709" s="274"/>
      <c r="AO709" s="274"/>
      <c r="AP709" s="274"/>
      <c r="AQ709" s="274"/>
      <c r="AR709" s="274"/>
      <c r="AS709" s="274"/>
      <c r="AT709" s="274"/>
      <c r="AU709" s="274"/>
      <c r="AV709" s="274"/>
      <c r="AW709" s="274"/>
    </row>
    <row r="710" spans="1:49" ht="12.95" customHeight="1" x14ac:dyDescent="0.2">
      <c r="A710" s="169"/>
      <c r="B710" s="169"/>
      <c r="C710" s="169"/>
      <c r="D710" s="169"/>
      <c r="AA710" s="344"/>
      <c r="AB710" s="345"/>
      <c r="AC710" s="345"/>
      <c r="AD710" s="346"/>
      <c r="AN710" s="274"/>
      <c r="AO710" s="274"/>
      <c r="AP710" s="274"/>
      <c r="AQ710" s="274"/>
      <c r="AR710" s="274"/>
      <c r="AS710" s="274"/>
      <c r="AT710" s="274"/>
      <c r="AU710" s="274"/>
      <c r="AV710" s="274"/>
      <c r="AW710" s="274"/>
    </row>
    <row r="711" spans="1:49" ht="12.95" customHeight="1" x14ac:dyDescent="0.2">
      <c r="A711" s="169"/>
      <c r="B711" s="169"/>
      <c r="C711" s="169"/>
      <c r="D711" s="169"/>
      <c r="AA711" s="344"/>
      <c r="AB711" s="345"/>
      <c r="AC711" s="345"/>
      <c r="AD711" s="346"/>
      <c r="AN711" s="274"/>
      <c r="AO711" s="274"/>
      <c r="AP711" s="274"/>
      <c r="AQ711" s="274"/>
      <c r="AR711" s="274"/>
      <c r="AS711" s="274"/>
      <c r="AT711" s="274"/>
      <c r="AU711" s="274"/>
      <c r="AV711" s="274"/>
      <c r="AW711" s="274"/>
    </row>
    <row r="712" spans="1:49" ht="12.95" customHeight="1" x14ac:dyDescent="0.2">
      <c r="A712" s="169"/>
      <c r="B712" s="169"/>
      <c r="C712" s="169"/>
      <c r="D712" s="169"/>
      <c r="AA712" s="344"/>
      <c r="AB712" s="345"/>
      <c r="AC712" s="345"/>
      <c r="AD712" s="346"/>
      <c r="AN712" s="274"/>
      <c r="AO712" s="274"/>
      <c r="AP712" s="274"/>
      <c r="AQ712" s="274"/>
      <c r="AR712" s="274"/>
      <c r="AS712" s="274"/>
      <c r="AT712" s="274"/>
      <c r="AU712" s="274"/>
      <c r="AV712" s="274"/>
      <c r="AW712" s="274"/>
    </row>
    <row r="713" spans="1:49" ht="12.95" customHeight="1" x14ac:dyDescent="0.2">
      <c r="A713" s="169"/>
      <c r="B713" s="169"/>
      <c r="C713" s="169"/>
      <c r="D713" s="169"/>
      <c r="AA713" s="344"/>
      <c r="AB713" s="345"/>
      <c r="AC713" s="345"/>
      <c r="AD713" s="346"/>
      <c r="AN713" s="274"/>
      <c r="AO713" s="274"/>
      <c r="AP713" s="274"/>
      <c r="AQ713" s="274"/>
      <c r="AR713" s="274"/>
      <c r="AS713" s="274"/>
      <c r="AT713" s="274"/>
      <c r="AU713" s="274"/>
      <c r="AV713" s="274"/>
      <c r="AW713" s="274"/>
    </row>
    <row r="714" spans="1:49" ht="12.95" customHeight="1" x14ac:dyDescent="0.2">
      <c r="A714" s="169"/>
      <c r="B714" s="169"/>
      <c r="C714" s="169"/>
      <c r="D714" s="169"/>
      <c r="AA714" s="344"/>
      <c r="AB714" s="345"/>
      <c r="AC714" s="345"/>
      <c r="AD714" s="346"/>
      <c r="AN714" s="274"/>
      <c r="AO714" s="274"/>
      <c r="AP714" s="274"/>
      <c r="AQ714" s="274"/>
      <c r="AR714" s="274"/>
      <c r="AS714" s="274"/>
      <c r="AT714" s="274"/>
      <c r="AU714" s="274"/>
      <c r="AV714" s="274"/>
      <c r="AW714" s="274"/>
    </row>
    <row r="715" spans="1:49" ht="12.95" customHeight="1" x14ac:dyDescent="0.2">
      <c r="A715" s="169"/>
      <c r="B715" s="169"/>
      <c r="C715" s="169"/>
      <c r="D715" s="169"/>
      <c r="AA715" s="344"/>
      <c r="AB715" s="345"/>
      <c r="AC715" s="345"/>
      <c r="AD715" s="346"/>
      <c r="AN715" s="274"/>
      <c r="AO715" s="274"/>
      <c r="AP715" s="274"/>
      <c r="AQ715" s="274"/>
      <c r="AR715" s="274"/>
      <c r="AS715" s="274"/>
      <c r="AT715" s="274"/>
      <c r="AU715" s="274"/>
      <c r="AV715" s="274"/>
      <c r="AW715" s="274"/>
    </row>
    <row r="716" spans="1:49" ht="12.95" customHeight="1" x14ac:dyDescent="0.2">
      <c r="A716" s="169"/>
      <c r="B716" s="169"/>
      <c r="C716" s="169"/>
      <c r="D716" s="169"/>
      <c r="AA716" s="344"/>
      <c r="AB716" s="345"/>
      <c r="AC716" s="345"/>
      <c r="AD716" s="346"/>
      <c r="AN716" s="274"/>
      <c r="AO716" s="274"/>
      <c r="AP716" s="274"/>
      <c r="AQ716" s="274"/>
      <c r="AR716" s="274"/>
      <c r="AS716" s="274"/>
      <c r="AT716" s="274"/>
      <c r="AU716" s="274"/>
      <c r="AV716" s="274"/>
      <c r="AW716" s="274"/>
    </row>
    <row r="717" spans="1:49" ht="12.95" customHeight="1" x14ac:dyDescent="0.2">
      <c r="A717" s="169"/>
      <c r="B717" s="169"/>
      <c r="C717" s="169"/>
      <c r="D717" s="169"/>
      <c r="AA717" s="344"/>
      <c r="AB717" s="345"/>
      <c r="AC717" s="345"/>
      <c r="AD717" s="346"/>
      <c r="AN717" s="274"/>
      <c r="AO717" s="274"/>
      <c r="AP717" s="274"/>
      <c r="AQ717" s="274"/>
      <c r="AR717" s="274"/>
      <c r="AS717" s="274"/>
      <c r="AT717" s="274"/>
      <c r="AU717" s="274"/>
      <c r="AV717" s="274"/>
      <c r="AW717" s="274"/>
    </row>
    <row r="718" spans="1:49" ht="12.95" customHeight="1" x14ac:dyDescent="0.2">
      <c r="A718" s="169"/>
      <c r="B718" s="169"/>
      <c r="C718" s="169"/>
      <c r="D718" s="169"/>
      <c r="AA718" s="344"/>
      <c r="AB718" s="345"/>
      <c r="AC718" s="345"/>
      <c r="AD718" s="346"/>
      <c r="AN718" s="274"/>
      <c r="AO718" s="274"/>
      <c r="AP718" s="274"/>
      <c r="AQ718" s="274"/>
      <c r="AR718" s="274"/>
      <c r="AS718" s="274"/>
      <c r="AT718" s="274"/>
      <c r="AU718" s="274"/>
      <c r="AV718" s="274"/>
      <c r="AW718" s="274"/>
    </row>
    <row r="719" spans="1:49" ht="12.95" customHeight="1" x14ac:dyDescent="0.2">
      <c r="A719" s="169"/>
      <c r="B719" s="169"/>
      <c r="C719" s="169"/>
      <c r="D719" s="169"/>
      <c r="AA719" s="344"/>
      <c r="AB719" s="345"/>
      <c r="AC719" s="345"/>
      <c r="AD719" s="346"/>
      <c r="AN719" s="274"/>
      <c r="AO719" s="274"/>
      <c r="AP719" s="274"/>
      <c r="AQ719" s="274"/>
      <c r="AR719" s="274"/>
      <c r="AS719" s="274"/>
      <c r="AT719" s="274"/>
      <c r="AU719" s="274"/>
      <c r="AV719" s="274"/>
      <c r="AW719" s="274"/>
    </row>
    <row r="720" spans="1:49" ht="12.95" customHeight="1" x14ac:dyDescent="0.2">
      <c r="A720" s="169"/>
      <c r="B720" s="169"/>
      <c r="C720" s="169"/>
      <c r="D720" s="169"/>
      <c r="AA720" s="344"/>
      <c r="AB720" s="345"/>
      <c r="AC720" s="345"/>
      <c r="AD720" s="346"/>
      <c r="AN720" s="274"/>
      <c r="AO720" s="274"/>
      <c r="AP720" s="274"/>
      <c r="AQ720" s="274"/>
      <c r="AR720" s="274"/>
      <c r="AS720" s="274"/>
      <c r="AT720" s="274"/>
      <c r="AU720" s="274"/>
      <c r="AV720" s="274"/>
      <c r="AW720" s="274"/>
    </row>
    <row r="721" spans="1:49" ht="12.95" customHeight="1" x14ac:dyDescent="0.2">
      <c r="A721" s="169"/>
      <c r="B721" s="169"/>
      <c r="C721" s="169"/>
      <c r="D721" s="169"/>
      <c r="AA721" s="344"/>
      <c r="AB721" s="345"/>
      <c r="AC721" s="345"/>
      <c r="AD721" s="346"/>
      <c r="AN721" s="274"/>
      <c r="AO721" s="274"/>
      <c r="AP721" s="274"/>
      <c r="AQ721" s="274"/>
      <c r="AR721" s="274"/>
      <c r="AS721" s="274"/>
      <c r="AT721" s="274"/>
      <c r="AU721" s="274"/>
      <c r="AV721" s="274"/>
      <c r="AW721" s="274"/>
    </row>
    <row r="722" spans="1:49" ht="12.95" customHeight="1" x14ac:dyDescent="0.2">
      <c r="A722" s="169"/>
      <c r="B722" s="169"/>
      <c r="C722" s="169"/>
      <c r="D722" s="169"/>
      <c r="AA722" s="344"/>
      <c r="AB722" s="345"/>
      <c r="AC722" s="345"/>
      <c r="AD722" s="346"/>
      <c r="AN722" s="274"/>
      <c r="AO722" s="274"/>
      <c r="AP722" s="274"/>
      <c r="AQ722" s="274"/>
      <c r="AR722" s="274"/>
      <c r="AS722" s="274"/>
      <c r="AT722" s="274"/>
      <c r="AU722" s="274"/>
      <c r="AV722" s="274"/>
      <c r="AW722" s="274"/>
    </row>
    <row r="723" spans="1:49" ht="12.95" customHeight="1" x14ac:dyDescent="0.2">
      <c r="A723" s="169"/>
      <c r="B723" s="169"/>
      <c r="C723" s="169"/>
      <c r="D723" s="169"/>
      <c r="AA723" s="344"/>
      <c r="AB723" s="345"/>
      <c r="AC723" s="345"/>
      <c r="AD723" s="346"/>
      <c r="AN723" s="274"/>
      <c r="AO723" s="274"/>
      <c r="AP723" s="274"/>
      <c r="AQ723" s="274"/>
      <c r="AR723" s="274"/>
      <c r="AS723" s="274"/>
      <c r="AT723" s="274"/>
      <c r="AU723" s="274"/>
      <c r="AV723" s="274"/>
      <c r="AW723" s="274"/>
    </row>
    <row r="724" spans="1:49" ht="12.95" customHeight="1" x14ac:dyDescent="0.2">
      <c r="A724" s="169"/>
      <c r="B724" s="169"/>
      <c r="C724" s="169"/>
      <c r="D724" s="169"/>
      <c r="AA724" s="344"/>
      <c r="AB724" s="345"/>
      <c r="AC724" s="345"/>
      <c r="AD724" s="346"/>
      <c r="AN724" s="274"/>
      <c r="AO724" s="274"/>
      <c r="AP724" s="274"/>
      <c r="AQ724" s="274"/>
      <c r="AR724" s="274"/>
      <c r="AS724" s="274"/>
      <c r="AT724" s="274"/>
      <c r="AU724" s="274"/>
      <c r="AV724" s="274"/>
      <c r="AW724" s="274"/>
    </row>
    <row r="725" spans="1:49" ht="12.95" customHeight="1" x14ac:dyDescent="0.2">
      <c r="A725" s="169"/>
      <c r="B725" s="169"/>
      <c r="C725" s="169"/>
      <c r="D725" s="169"/>
      <c r="AA725" s="344"/>
      <c r="AB725" s="345"/>
      <c r="AC725" s="345"/>
      <c r="AD725" s="346"/>
      <c r="AN725" s="274"/>
      <c r="AO725" s="274"/>
      <c r="AP725" s="274"/>
      <c r="AQ725" s="274"/>
      <c r="AR725" s="274"/>
      <c r="AS725" s="274"/>
      <c r="AT725" s="274"/>
      <c r="AU725" s="274"/>
      <c r="AV725" s="274"/>
      <c r="AW725" s="274"/>
    </row>
    <row r="726" spans="1:49" ht="12.95" customHeight="1" x14ac:dyDescent="0.2">
      <c r="A726" s="169"/>
      <c r="B726" s="169"/>
      <c r="C726" s="169"/>
      <c r="D726" s="169"/>
      <c r="AA726" s="344"/>
      <c r="AB726" s="345"/>
      <c r="AC726" s="345"/>
      <c r="AD726" s="346"/>
      <c r="AN726" s="274"/>
      <c r="AO726" s="274"/>
      <c r="AP726" s="274"/>
      <c r="AQ726" s="274"/>
      <c r="AR726" s="274"/>
      <c r="AS726" s="274"/>
      <c r="AT726" s="274"/>
      <c r="AU726" s="274"/>
      <c r="AV726" s="274"/>
      <c r="AW726" s="274"/>
    </row>
    <row r="727" spans="1:49" ht="12.95" customHeight="1" x14ac:dyDescent="0.2">
      <c r="A727" s="169"/>
      <c r="B727" s="169"/>
      <c r="C727" s="169"/>
      <c r="D727" s="169"/>
      <c r="AA727" s="344"/>
      <c r="AB727" s="345"/>
      <c r="AC727" s="345"/>
      <c r="AD727" s="346"/>
      <c r="AN727" s="274"/>
      <c r="AO727" s="274"/>
      <c r="AP727" s="274"/>
      <c r="AQ727" s="274"/>
      <c r="AR727" s="274"/>
      <c r="AS727" s="274"/>
      <c r="AT727" s="274"/>
      <c r="AU727" s="274"/>
      <c r="AV727" s="274"/>
      <c r="AW727" s="274"/>
    </row>
    <row r="728" spans="1:49" ht="12.95" customHeight="1" x14ac:dyDescent="0.2">
      <c r="A728" s="169"/>
      <c r="B728" s="169"/>
      <c r="C728" s="169"/>
      <c r="D728" s="169"/>
      <c r="AA728" s="344"/>
      <c r="AB728" s="345"/>
      <c r="AC728" s="345"/>
      <c r="AD728" s="346"/>
      <c r="AN728" s="274"/>
      <c r="AO728" s="274"/>
      <c r="AP728" s="274"/>
      <c r="AQ728" s="274"/>
      <c r="AR728" s="274"/>
      <c r="AS728" s="274"/>
      <c r="AT728" s="274"/>
      <c r="AU728" s="274"/>
      <c r="AV728" s="274"/>
      <c r="AW728" s="274"/>
    </row>
    <row r="729" spans="1:49" ht="12.95" customHeight="1" x14ac:dyDescent="0.2">
      <c r="A729" s="169"/>
      <c r="B729" s="169"/>
      <c r="C729" s="169"/>
      <c r="D729" s="169"/>
      <c r="AA729" s="344"/>
      <c r="AB729" s="345"/>
      <c r="AC729" s="345"/>
      <c r="AD729" s="346"/>
      <c r="AN729" s="274"/>
      <c r="AO729" s="274"/>
      <c r="AP729" s="274"/>
      <c r="AQ729" s="274"/>
      <c r="AR729" s="274"/>
      <c r="AS729" s="274"/>
      <c r="AT729" s="274"/>
      <c r="AU729" s="274"/>
      <c r="AV729" s="274"/>
      <c r="AW729" s="274"/>
    </row>
    <row r="730" spans="1:49" ht="12.95" customHeight="1" x14ac:dyDescent="0.2">
      <c r="A730" s="169"/>
      <c r="B730" s="169"/>
      <c r="C730" s="169"/>
      <c r="D730" s="169"/>
      <c r="AA730" s="344"/>
      <c r="AB730" s="345"/>
      <c r="AC730" s="345"/>
      <c r="AD730" s="346"/>
      <c r="AN730" s="274"/>
      <c r="AO730" s="274"/>
      <c r="AP730" s="274"/>
      <c r="AQ730" s="274"/>
      <c r="AR730" s="274"/>
      <c r="AS730" s="274"/>
      <c r="AT730" s="274"/>
      <c r="AU730" s="274"/>
      <c r="AV730" s="274"/>
      <c r="AW730" s="274"/>
    </row>
    <row r="731" spans="1:49" ht="12.95" customHeight="1" x14ac:dyDescent="0.2">
      <c r="A731" s="169"/>
      <c r="B731" s="169"/>
      <c r="C731" s="169"/>
      <c r="D731" s="169"/>
      <c r="AA731" s="344"/>
      <c r="AB731" s="345"/>
      <c r="AC731" s="345"/>
      <c r="AD731" s="346"/>
      <c r="AN731" s="274"/>
      <c r="AO731" s="274"/>
      <c r="AP731" s="274"/>
      <c r="AQ731" s="274"/>
      <c r="AR731" s="274"/>
      <c r="AS731" s="274"/>
      <c r="AT731" s="274"/>
      <c r="AU731" s="274"/>
      <c r="AV731" s="274"/>
      <c r="AW731" s="274"/>
    </row>
    <row r="732" spans="1:49" ht="12.95" customHeight="1" x14ac:dyDescent="0.2">
      <c r="A732" s="169"/>
      <c r="B732" s="169"/>
      <c r="C732" s="169"/>
      <c r="D732" s="169"/>
      <c r="AA732" s="344"/>
      <c r="AB732" s="345"/>
      <c r="AC732" s="345"/>
      <c r="AD732" s="346"/>
      <c r="AN732" s="274"/>
      <c r="AO732" s="274"/>
      <c r="AP732" s="274"/>
      <c r="AQ732" s="274"/>
      <c r="AR732" s="274"/>
      <c r="AS732" s="274"/>
      <c r="AT732" s="274"/>
      <c r="AU732" s="274"/>
      <c r="AV732" s="274"/>
      <c r="AW732" s="274"/>
    </row>
    <row r="733" spans="1:49" ht="12.95" customHeight="1" x14ac:dyDescent="0.2">
      <c r="A733" s="169"/>
      <c r="B733" s="169"/>
      <c r="C733" s="169"/>
      <c r="D733" s="169"/>
      <c r="AA733" s="344"/>
      <c r="AB733" s="345"/>
      <c r="AC733" s="345"/>
      <c r="AD733" s="346"/>
      <c r="AN733" s="274"/>
      <c r="AO733" s="274"/>
      <c r="AP733" s="274"/>
      <c r="AQ733" s="274"/>
      <c r="AR733" s="274"/>
      <c r="AS733" s="274"/>
      <c r="AT733" s="274"/>
      <c r="AU733" s="274"/>
      <c r="AV733" s="274"/>
      <c r="AW733" s="274"/>
    </row>
    <row r="734" spans="1:49" ht="12.95" customHeight="1" x14ac:dyDescent="0.2">
      <c r="A734" s="169"/>
      <c r="B734" s="169"/>
      <c r="C734" s="169"/>
      <c r="D734" s="169"/>
      <c r="AA734" s="344"/>
      <c r="AB734" s="345"/>
      <c r="AC734" s="345"/>
      <c r="AD734" s="346"/>
      <c r="AN734" s="274"/>
      <c r="AO734" s="274"/>
      <c r="AP734" s="274"/>
      <c r="AQ734" s="274"/>
      <c r="AR734" s="274"/>
      <c r="AS734" s="274"/>
      <c r="AT734" s="274"/>
      <c r="AU734" s="274"/>
      <c r="AV734" s="274"/>
      <c r="AW734" s="274"/>
    </row>
    <row r="735" spans="1:49" ht="12.95" customHeight="1" x14ac:dyDescent="0.2">
      <c r="A735" s="169"/>
      <c r="B735" s="169"/>
      <c r="C735" s="169"/>
      <c r="D735" s="169"/>
      <c r="AA735" s="344"/>
      <c r="AB735" s="345"/>
      <c r="AC735" s="345"/>
      <c r="AD735" s="346"/>
      <c r="AN735" s="274"/>
      <c r="AO735" s="274"/>
      <c r="AP735" s="274"/>
      <c r="AQ735" s="274"/>
      <c r="AR735" s="274"/>
      <c r="AS735" s="274"/>
      <c r="AT735" s="274"/>
      <c r="AU735" s="274"/>
      <c r="AV735" s="274"/>
      <c r="AW735" s="274"/>
    </row>
    <row r="736" spans="1:49" ht="12.95" customHeight="1" x14ac:dyDescent="0.2">
      <c r="A736" s="169"/>
      <c r="B736" s="169"/>
      <c r="C736" s="169"/>
      <c r="D736" s="169"/>
      <c r="AA736" s="344"/>
      <c r="AB736" s="345"/>
      <c r="AC736" s="345"/>
      <c r="AD736" s="346"/>
      <c r="AN736" s="274"/>
      <c r="AO736" s="274"/>
      <c r="AP736" s="274"/>
      <c r="AQ736" s="274"/>
      <c r="AR736" s="274"/>
      <c r="AS736" s="274"/>
      <c r="AT736" s="274"/>
      <c r="AU736" s="274"/>
      <c r="AV736" s="274"/>
      <c r="AW736" s="274"/>
    </row>
    <row r="737" spans="1:49" ht="12.95" customHeight="1" x14ac:dyDescent="0.2">
      <c r="A737" s="169"/>
      <c r="B737" s="169"/>
      <c r="C737" s="169"/>
      <c r="D737" s="169"/>
      <c r="AA737" s="344"/>
      <c r="AB737" s="345"/>
      <c r="AC737" s="345"/>
      <c r="AD737" s="346"/>
      <c r="AN737" s="274"/>
      <c r="AO737" s="274"/>
      <c r="AP737" s="274"/>
      <c r="AQ737" s="274"/>
      <c r="AR737" s="274"/>
      <c r="AS737" s="274"/>
      <c r="AT737" s="274"/>
      <c r="AU737" s="274"/>
      <c r="AV737" s="274"/>
      <c r="AW737" s="274"/>
    </row>
    <row r="738" spans="1:49" ht="12.95" customHeight="1" x14ac:dyDescent="0.2">
      <c r="A738" s="169"/>
      <c r="B738" s="169"/>
      <c r="C738" s="169"/>
      <c r="D738" s="169"/>
      <c r="AA738" s="344"/>
      <c r="AB738" s="345"/>
      <c r="AC738" s="345"/>
      <c r="AD738" s="346"/>
      <c r="AN738" s="274"/>
      <c r="AO738" s="274"/>
      <c r="AP738" s="274"/>
      <c r="AQ738" s="274"/>
      <c r="AR738" s="274"/>
      <c r="AS738" s="274"/>
      <c r="AT738" s="274"/>
      <c r="AU738" s="274"/>
      <c r="AV738" s="274"/>
      <c r="AW738" s="274"/>
    </row>
    <row r="739" spans="1:49" ht="12.95" customHeight="1" x14ac:dyDescent="0.2">
      <c r="A739" s="169"/>
      <c r="B739" s="169"/>
      <c r="C739" s="169"/>
      <c r="D739" s="169"/>
      <c r="AA739" s="344"/>
      <c r="AB739" s="345"/>
      <c r="AC739" s="345"/>
      <c r="AD739" s="346"/>
      <c r="AN739" s="274"/>
      <c r="AO739" s="274"/>
      <c r="AP739" s="274"/>
      <c r="AQ739" s="274"/>
      <c r="AR739" s="274"/>
      <c r="AS739" s="274"/>
      <c r="AT739" s="274"/>
      <c r="AU739" s="274"/>
      <c r="AV739" s="274"/>
      <c r="AW739" s="274"/>
    </row>
    <row r="740" spans="1:49" ht="12.95" customHeight="1" x14ac:dyDescent="0.2">
      <c r="A740" s="169"/>
      <c r="B740" s="169"/>
      <c r="C740" s="169"/>
      <c r="D740" s="169"/>
      <c r="AA740" s="344"/>
      <c r="AB740" s="345"/>
      <c r="AC740" s="345"/>
      <c r="AD740" s="346"/>
      <c r="AN740" s="274"/>
      <c r="AO740" s="274"/>
      <c r="AP740" s="274"/>
      <c r="AQ740" s="274"/>
      <c r="AR740" s="274"/>
      <c r="AS740" s="274"/>
      <c r="AT740" s="274"/>
      <c r="AU740" s="274"/>
      <c r="AV740" s="274"/>
      <c r="AW740" s="274"/>
    </row>
    <row r="741" spans="1:49" ht="12.95" customHeight="1" x14ac:dyDescent="0.2">
      <c r="A741" s="169"/>
      <c r="B741" s="169"/>
      <c r="C741" s="169"/>
      <c r="D741" s="169"/>
      <c r="AA741" s="344"/>
      <c r="AB741" s="345"/>
      <c r="AC741" s="345"/>
      <c r="AD741" s="346"/>
      <c r="AN741" s="274"/>
      <c r="AO741" s="274"/>
      <c r="AP741" s="274"/>
      <c r="AQ741" s="274"/>
      <c r="AR741" s="274"/>
      <c r="AS741" s="274"/>
      <c r="AT741" s="274"/>
      <c r="AU741" s="274"/>
      <c r="AV741" s="274"/>
      <c r="AW741" s="274"/>
    </row>
    <row r="742" spans="1:49" ht="12.95" customHeight="1" x14ac:dyDescent="0.2">
      <c r="A742" s="169"/>
      <c r="B742" s="169"/>
      <c r="C742" s="169"/>
      <c r="D742" s="169"/>
      <c r="AA742" s="344"/>
      <c r="AB742" s="345"/>
      <c r="AC742" s="345"/>
      <c r="AD742" s="346"/>
      <c r="AN742" s="274"/>
      <c r="AO742" s="274"/>
      <c r="AP742" s="274"/>
      <c r="AQ742" s="274"/>
      <c r="AR742" s="274"/>
      <c r="AS742" s="274"/>
      <c r="AT742" s="274"/>
      <c r="AU742" s="274"/>
      <c r="AV742" s="274"/>
      <c r="AW742" s="274"/>
    </row>
    <row r="743" spans="1:49" ht="12.95" customHeight="1" x14ac:dyDescent="0.2">
      <c r="A743" s="169"/>
      <c r="B743" s="169"/>
      <c r="C743" s="169"/>
      <c r="D743" s="169"/>
      <c r="AA743" s="344"/>
      <c r="AB743" s="345"/>
      <c r="AC743" s="345"/>
      <c r="AD743" s="346"/>
      <c r="AN743" s="274"/>
      <c r="AO743" s="274"/>
      <c r="AP743" s="274"/>
      <c r="AQ743" s="274"/>
      <c r="AR743" s="274"/>
      <c r="AS743" s="274"/>
      <c r="AT743" s="274"/>
      <c r="AU743" s="274"/>
      <c r="AV743" s="274"/>
      <c r="AW743" s="274"/>
    </row>
    <row r="744" spans="1:49" ht="12.95" customHeight="1" x14ac:dyDescent="0.2">
      <c r="A744" s="169"/>
      <c r="B744" s="169"/>
      <c r="C744" s="169"/>
      <c r="D744" s="169"/>
      <c r="AA744" s="344"/>
      <c r="AB744" s="345"/>
      <c r="AC744" s="345"/>
      <c r="AD744" s="346"/>
      <c r="AN744" s="274"/>
      <c r="AO744" s="274"/>
      <c r="AP744" s="274"/>
      <c r="AQ744" s="274"/>
      <c r="AR744" s="274"/>
      <c r="AS744" s="274"/>
      <c r="AT744" s="274"/>
      <c r="AU744" s="274"/>
      <c r="AV744" s="274"/>
      <c r="AW744" s="274"/>
    </row>
    <row r="745" spans="1:49" ht="12.95" customHeight="1" x14ac:dyDescent="0.2">
      <c r="A745" s="169"/>
      <c r="B745" s="169"/>
      <c r="C745" s="169"/>
      <c r="D745" s="169"/>
      <c r="AA745" s="344"/>
      <c r="AB745" s="345"/>
      <c r="AC745" s="345"/>
      <c r="AD745" s="346"/>
      <c r="AN745" s="274"/>
      <c r="AO745" s="274"/>
      <c r="AP745" s="274"/>
      <c r="AQ745" s="274"/>
      <c r="AR745" s="274"/>
      <c r="AS745" s="274"/>
      <c r="AT745" s="274"/>
      <c r="AU745" s="274"/>
      <c r="AV745" s="274"/>
      <c r="AW745" s="274"/>
    </row>
    <row r="746" spans="1:49" ht="12.95" customHeight="1" x14ac:dyDescent="0.2">
      <c r="A746" s="169"/>
      <c r="B746" s="169"/>
      <c r="C746" s="169"/>
      <c r="D746" s="169"/>
      <c r="AA746" s="344"/>
      <c r="AB746" s="345"/>
      <c r="AC746" s="345"/>
      <c r="AD746" s="346"/>
      <c r="AN746" s="274"/>
      <c r="AO746" s="274"/>
      <c r="AP746" s="274"/>
      <c r="AQ746" s="274"/>
      <c r="AR746" s="274"/>
      <c r="AS746" s="274"/>
      <c r="AT746" s="274"/>
      <c r="AU746" s="274"/>
      <c r="AV746" s="274"/>
      <c r="AW746" s="274"/>
    </row>
    <row r="747" spans="1:49" ht="12.95" customHeight="1" x14ac:dyDescent="0.2">
      <c r="A747" s="169"/>
      <c r="B747" s="169"/>
      <c r="C747" s="169"/>
      <c r="D747" s="169"/>
      <c r="AA747" s="344"/>
      <c r="AB747" s="345"/>
      <c r="AC747" s="345"/>
      <c r="AD747" s="346"/>
      <c r="AN747" s="274"/>
      <c r="AO747" s="274"/>
      <c r="AP747" s="274"/>
      <c r="AQ747" s="274"/>
      <c r="AR747" s="274"/>
      <c r="AS747" s="274"/>
      <c r="AT747" s="274"/>
      <c r="AU747" s="274"/>
      <c r="AV747" s="274"/>
      <c r="AW747" s="274"/>
    </row>
    <row r="748" spans="1:49" ht="12.95" customHeight="1" x14ac:dyDescent="0.2">
      <c r="A748" s="169"/>
      <c r="B748" s="169"/>
      <c r="C748" s="169"/>
      <c r="D748" s="169"/>
      <c r="AA748" s="344"/>
      <c r="AB748" s="345"/>
      <c r="AC748" s="345"/>
      <c r="AD748" s="346"/>
      <c r="AN748" s="274"/>
      <c r="AO748" s="274"/>
      <c r="AP748" s="274"/>
      <c r="AQ748" s="274"/>
      <c r="AR748" s="274"/>
      <c r="AS748" s="274"/>
      <c r="AT748" s="274"/>
      <c r="AU748" s="274"/>
      <c r="AV748" s="274"/>
      <c r="AW748" s="274"/>
    </row>
    <row r="749" spans="1:49" ht="12.95" customHeight="1" x14ac:dyDescent="0.2">
      <c r="A749" s="169"/>
      <c r="B749" s="169"/>
      <c r="C749" s="169"/>
      <c r="D749" s="169"/>
      <c r="AA749" s="344"/>
      <c r="AB749" s="345"/>
      <c r="AC749" s="345"/>
      <c r="AD749" s="346"/>
      <c r="AN749" s="274"/>
      <c r="AO749" s="274"/>
      <c r="AP749" s="274"/>
      <c r="AQ749" s="274"/>
      <c r="AR749" s="274"/>
      <c r="AS749" s="274"/>
      <c r="AT749" s="274"/>
      <c r="AU749" s="274"/>
      <c r="AV749" s="274"/>
      <c r="AW749" s="274"/>
    </row>
    <row r="750" spans="1:49" ht="12.95" customHeight="1" x14ac:dyDescent="0.2">
      <c r="A750" s="169"/>
      <c r="B750" s="169"/>
      <c r="C750" s="169"/>
      <c r="D750" s="169"/>
      <c r="AA750" s="344"/>
      <c r="AB750" s="345"/>
      <c r="AC750" s="345"/>
      <c r="AD750" s="346"/>
      <c r="AN750" s="274"/>
      <c r="AO750" s="274"/>
      <c r="AP750" s="274"/>
      <c r="AQ750" s="274"/>
      <c r="AR750" s="274"/>
      <c r="AS750" s="274"/>
      <c r="AT750" s="274"/>
      <c r="AU750" s="274"/>
      <c r="AV750" s="274"/>
      <c r="AW750" s="274"/>
    </row>
    <row r="751" spans="1:49" ht="12.95" customHeight="1" x14ac:dyDescent="0.2">
      <c r="A751" s="169"/>
      <c r="B751" s="169"/>
      <c r="C751" s="169"/>
      <c r="D751" s="169"/>
      <c r="AA751" s="344"/>
      <c r="AB751" s="345"/>
      <c r="AC751" s="345"/>
      <c r="AD751" s="346"/>
      <c r="AN751" s="274"/>
      <c r="AO751" s="274"/>
      <c r="AP751" s="274"/>
      <c r="AQ751" s="274"/>
      <c r="AR751" s="274"/>
      <c r="AS751" s="274"/>
      <c r="AT751" s="274"/>
      <c r="AU751" s="274"/>
      <c r="AV751" s="274"/>
      <c r="AW751" s="274"/>
    </row>
    <row r="752" spans="1:49" ht="12.95" customHeight="1" x14ac:dyDescent="0.2">
      <c r="A752" s="169"/>
      <c r="B752" s="169"/>
      <c r="C752" s="169"/>
      <c r="D752" s="169"/>
      <c r="AA752" s="344"/>
      <c r="AB752" s="345"/>
      <c r="AC752" s="345"/>
      <c r="AD752" s="346"/>
      <c r="AN752" s="274"/>
      <c r="AO752" s="274"/>
      <c r="AP752" s="274"/>
      <c r="AQ752" s="274"/>
      <c r="AR752" s="274"/>
      <c r="AS752" s="274"/>
      <c r="AT752" s="274"/>
      <c r="AU752" s="274"/>
      <c r="AV752" s="274"/>
      <c r="AW752" s="274"/>
    </row>
    <row r="753" spans="1:49" ht="12.95" customHeight="1" x14ac:dyDescent="0.2">
      <c r="A753" s="169"/>
      <c r="B753" s="169"/>
      <c r="C753" s="169"/>
      <c r="D753" s="169"/>
      <c r="AA753" s="344"/>
      <c r="AB753" s="345"/>
      <c r="AC753" s="345"/>
      <c r="AD753" s="346"/>
      <c r="AN753" s="274"/>
      <c r="AO753" s="274"/>
      <c r="AP753" s="274"/>
      <c r="AQ753" s="274"/>
      <c r="AR753" s="274"/>
      <c r="AS753" s="274"/>
      <c r="AT753" s="274"/>
      <c r="AU753" s="274"/>
      <c r="AV753" s="274"/>
      <c r="AW753" s="274"/>
    </row>
    <row r="754" spans="1:49" ht="12.95" customHeight="1" x14ac:dyDescent="0.2">
      <c r="A754" s="169"/>
      <c r="B754" s="169"/>
      <c r="C754" s="169"/>
      <c r="D754" s="169"/>
      <c r="AA754" s="344"/>
      <c r="AB754" s="345"/>
      <c r="AC754" s="345"/>
      <c r="AD754" s="346"/>
      <c r="AN754" s="274"/>
      <c r="AO754" s="274"/>
      <c r="AP754" s="274"/>
      <c r="AQ754" s="274"/>
      <c r="AR754" s="274"/>
      <c r="AS754" s="274"/>
      <c r="AT754" s="274"/>
      <c r="AU754" s="274"/>
      <c r="AV754" s="274"/>
      <c r="AW754" s="274"/>
    </row>
    <row r="755" spans="1:49" ht="12.95" customHeight="1" x14ac:dyDescent="0.2">
      <c r="A755" s="169"/>
      <c r="B755" s="169"/>
      <c r="C755" s="169"/>
      <c r="D755" s="169"/>
      <c r="AA755" s="344"/>
      <c r="AB755" s="345"/>
      <c r="AC755" s="345"/>
      <c r="AD755" s="346"/>
      <c r="AN755" s="274"/>
      <c r="AO755" s="274"/>
      <c r="AP755" s="274"/>
      <c r="AQ755" s="274"/>
      <c r="AR755" s="274"/>
      <c r="AS755" s="274"/>
      <c r="AT755" s="274"/>
      <c r="AU755" s="274"/>
      <c r="AV755" s="274"/>
      <c r="AW755" s="274"/>
    </row>
    <row r="756" spans="1:49" ht="12.95" customHeight="1" x14ac:dyDescent="0.2">
      <c r="A756" s="169"/>
      <c r="B756" s="169"/>
      <c r="C756" s="169"/>
      <c r="D756" s="169"/>
      <c r="AA756" s="344"/>
      <c r="AB756" s="345"/>
      <c r="AC756" s="345"/>
      <c r="AD756" s="346"/>
      <c r="AN756" s="274"/>
      <c r="AO756" s="274"/>
      <c r="AP756" s="274"/>
      <c r="AQ756" s="274"/>
      <c r="AR756" s="274"/>
      <c r="AS756" s="274"/>
      <c r="AT756" s="274"/>
      <c r="AU756" s="274"/>
      <c r="AV756" s="274"/>
      <c r="AW756" s="274"/>
    </row>
    <row r="757" spans="1:49" ht="12.95" customHeight="1" x14ac:dyDescent="0.2">
      <c r="A757" s="169"/>
      <c r="B757" s="169"/>
      <c r="C757" s="169"/>
      <c r="D757" s="169"/>
      <c r="AA757" s="344"/>
      <c r="AB757" s="345"/>
      <c r="AC757" s="345"/>
      <c r="AD757" s="346"/>
      <c r="AN757" s="274"/>
      <c r="AO757" s="274"/>
      <c r="AP757" s="274"/>
      <c r="AQ757" s="274"/>
      <c r="AR757" s="274"/>
      <c r="AS757" s="274"/>
      <c r="AT757" s="274"/>
      <c r="AU757" s="274"/>
      <c r="AV757" s="274"/>
      <c r="AW757" s="274"/>
    </row>
    <row r="758" spans="1:49" ht="12.95" customHeight="1" x14ac:dyDescent="0.2">
      <c r="A758" s="169"/>
      <c r="B758" s="169"/>
      <c r="C758" s="169"/>
      <c r="D758" s="169"/>
      <c r="AA758" s="344"/>
      <c r="AB758" s="345"/>
      <c r="AC758" s="345"/>
      <c r="AD758" s="346"/>
      <c r="AN758" s="274"/>
      <c r="AO758" s="274"/>
      <c r="AP758" s="274"/>
      <c r="AQ758" s="274"/>
      <c r="AR758" s="274"/>
      <c r="AS758" s="274"/>
      <c r="AT758" s="274"/>
      <c r="AU758" s="274"/>
      <c r="AV758" s="274"/>
      <c r="AW758" s="274"/>
    </row>
    <row r="759" spans="1:49" ht="12.95" customHeight="1" x14ac:dyDescent="0.2">
      <c r="A759" s="169"/>
      <c r="B759" s="169"/>
      <c r="C759" s="169"/>
      <c r="D759" s="169"/>
      <c r="AA759" s="344"/>
      <c r="AB759" s="345"/>
      <c r="AC759" s="345"/>
      <c r="AD759" s="346"/>
      <c r="AN759" s="274"/>
      <c r="AO759" s="274"/>
      <c r="AP759" s="274"/>
      <c r="AQ759" s="274"/>
      <c r="AR759" s="274"/>
      <c r="AS759" s="274"/>
      <c r="AT759" s="274"/>
      <c r="AU759" s="274"/>
      <c r="AV759" s="274"/>
      <c r="AW759" s="274"/>
    </row>
    <row r="760" spans="1:49" ht="12.95" customHeight="1" x14ac:dyDescent="0.2">
      <c r="A760" s="169"/>
      <c r="B760" s="169"/>
      <c r="C760" s="169"/>
      <c r="D760" s="169"/>
      <c r="AA760" s="344"/>
      <c r="AB760" s="345"/>
      <c r="AC760" s="345"/>
      <c r="AD760" s="346"/>
      <c r="AN760" s="274"/>
      <c r="AO760" s="274"/>
      <c r="AP760" s="274"/>
      <c r="AQ760" s="274"/>
      <c r="AR760" s="274"/>
      <c r="AS760" s="274"/>
      <c r="AT760" s="274"/>
      <c r="AU760" s="274"/>
      <c r="AV760" s="274"/>
      <c r="AW760" s="274"/>
    </row>
    <row r="761" spans="1:49" ht="12.95" customHeight="1" x14ac:dyDescent="0.2">
      <c r="A761" s="169"/>
      <c r="B761" s="169"/>
      <c r="C761" s="169"/>
      <c r="D761" s="169"/>
      <c r="AA761" s="344"/>
      <c r="AB761" s="345"/>
      <c r="AC761" s="345"/>
      <c r="AD761" s="346"/>
      <c r="AN761" s="274"/>
      <c r="AO761" s="274"/>
      <c r="AP761" s="274"/>
      <c r="AQ761" s="274"/>
      <c r="AR761" s="274"/>
      <c r="AS761" s="274"/>
      <c r="AT761" s="274"/>
      <c r="AU761" s="274"/>
      <c r="AV761" s="274"/>
      <c r="AW761" s="274"/>
    </row>
    <row r="762" spans="1:49" ht="12.95" customHeight="1" x14ac:dyDescent="0.2">
      <c r="A762" s="169"/>
      <c r="B762" s="169"/>
      <c r="C762" s="169"/>
      <c r="D762" s="169"/>
      <c r="AA762" s="344"/>
      <c r="AB762" s="345"/>
      <c r="AC762" s="345"/>
      <c r="AD762" s="346"/>
      <c r="AN762" s="274"/>
      <c r="AO762" s="274"/>
      <c r="AP762" s="274"/>
      <c r="AQ762" s="274"/>
      <c r="AR762" s="274"/>
      <c r="AS762" s="274"/>
      <c r="AT762" s="274"/>
      <c r="AU762" s="274"/>
      <c r="AV762" s="274"/>
      <c r="AW762" s="274"/>
    </row>
    <row r="763" spans="1:49" ht="12.95" customHeight="1" x14ac:dyDescent="0.2">
      <c r="A763" s="169"/>
      <c r="B763" s="169"/>
      <c r="C763" s="169"/>
      <c r="D763" s="169"/>
      <c r="AA763" s="344"/>
      <c r="AB763" s="345"/>
      <c r="AC763" s="345"/>
      <c r="AD763" s="346"/>
      <c r="AN763" s="274"/>
      <c r="AO763" s="274"/>
      <c r="AP763" s="274"/>
      <c r="AQ763" s="274"/>
      <c r="AR763" s="274"/>
      <c r="AS763" s="274"/>
      <c r="AT763" s="274"/>
      <c r="AU763" s="274"/>
      <c r="AV763" s="274"/>
      <c r="AW763" s="274"/>
    </row>
    <row r="764" spans="1:49" ht="12.95" customHeight="1" x14ac:dyDescent="0.2">
      <c r="A764" s="169"/>
      <c r="B764" s="169"/>
      <c r="C764" s="169"/>
      <c r="D764" s="169"/>
      <c r="AA764" s="344"/>
      <c r="AB764" s="345"/>
      <c r="AC764" s="345"/>
      <c r="AD764" s="346"/>
      <c r="AN764" s="274"/>
      <c r="AO764" s="274"/>
      <c r="AP764" s="274"/>
      <c r="AQ764" s="274"/>
      <c r="AR764" s="274"/>
      <c r="AS764" s="274"/>
      <c r="AT764" s="274"/>
      <c r="AU764" s="274"/>
      <c r="AV764" s="274"/>
      <c r="AW764" s="274"/>
    </row>
    <row r="765" spans="1:49" ht="12.95" customHeight="1" x14ac:dyDescent="0.2">
      <c r="A765" s="169"/>
      <c r="B765" s="169"/>
      <c r="C765" s="169"/>
      <c r="D765" s="169"/>
      <c r="AA765" s="344"/>
      <c r="AB765" s="345"/>
      <c r="AC765" s="345"/>
      <c r="AD765" s="346"/>
      <c r="AN765" s="274"/>
      <c r="AO765" s="274"/>
      <c r="AP765" s="274"/>
      <c r="AQ765" s="274"/>
      <c r="AR765" s="274"/>
      <c r="AS765" s="274"/>
      <c r="AT765" s="274"/>
      <c r="AU765" s="274"/>
      <c r="AV765" s="274"/>
      <c r="AW765" s="274"/>
    </row>
    <row r="766" spans="1:49" ht="12.95" customHeight="1" x14ac:dyDescent="0.2">
      <c r="A766" s="169"/>
      <c r="B766" s="169"/>
      <c r="C766" s="169"/>
      <c r="D766" s="169"/>
      <c r="AA766" s="344"/>
      <c r="AB766" s="345"/>
      <c r="AC766" s="345"/>
      <c r="AD766" s="346"/>
      <c r="AN766" s="274"/>
      <c r="AO766" s="274"/>
      <c r="AP766" s="274"/>
      <c r="AQ766" s="274"/>
      <c r="AR766" s="274"/>
      <c r="AS766" s="274"/>
      <c r="AT766" s="274"/>
      <c r="AU766" s="274"/>
      <c r="AV766" s="274"/>
      <c r="AW766" s="274"/>
    </row>
    <row r="767" spans="1:49" ht="12.95" customHeight="1" x14ac:dyDescent="0.2">
      <c r="A767" s="169"/>
      <c r="B767" s="169"/>
      <c r="C767" s="169"/>
      <c r="D767" s="169"/>
      <c r="AA767" s="344"/>
      <c r="AB767" s="345"/>
      <c r="AC767" s="345"/>
      <c r="AD767" s="346"/>
      <c r="AN767" s="274"/>
      <c r="AO767" s="274"/>
      <c r="AP767" s="274"/>
      <c r="AQ767" s="274"/>
      <c r="AR767" s="274"/>
      <c r="AS767" s="274"/>
      <c r="AT767" s="274"/>
      <c r="AU767" s="274"/>
      <c r="AV767" s="274"/>
      <c r="AW767" s="274"/>
    </row>
    <row r="768" spans="1:49" ht="12.95" customHeight="1" x14ac:dyDescent="0.2">
      <c r="A768" s="169"/>
      <c r="B768" s="169"/>
      <c r="C768" s="169"/>
      <c r="D768" s="169"/>
      <c r="AA768" s="344"/>
      <c r="AB768" s="345"/>
      <c r="AC768" s="345"/>
      <c r="AD768" s="346"/>
      <c r="AN768" s="274"/>
      <c r="AO768" s="274"/>
      <c r="AP768" s="274"/>
      <c r="AQ768" s="274"/>
      <c r="AR768" s="274"/>
      <c r="AS768" s="274"/>
      <c r="AT768" s="274"/>
      <c r="AU768" s="274"/>
      <c r="AV768" s="274"/>
      <c r="AW768" s="274"/>
    </row>
    <row r="769" spans="1:49" ht="12.95" customHeight="1" x14ac:dyDescent="0.2">
      <c r="A769" s="169"/>
      <c r="B769" s="169"/>
      <c r="C769" s="169"/>
      <c r="D769" s="169"/>
      <c r="AA769" s="344"/>
      <c r="AB769" s="345"/>
      <c r="AC769" s="345"/>
      <c r="AD769" s="346"/>
      <c r="AN769" s="274"/>
      <c r="AO769" s="274"/>
      <c r="AP769" s="274"/>
      <c r="AQ769" s="274"/>
      <c r="AR769" s="274"/>
      <c r="AS769" s="274"/>
      <c r="AT769" s="274"/>
      <c r="AU769" s="274"/>
      <c r="AV769" s="274"/>
      <c r="AW769" s="274"/>
    </row>
    <row r="770" spans="1:49" ht="12.95" customHeight="1" x14ac:dyDescent="0.2">
      <c r="A770" s="169"/>
      <c r="B770" s="169"/>
      <c r="C770" s="169"/>
      <c r="D770" s="169"/>
      <c r="AA770" s="344"/>
      <c r="AB770" s="345"/>
      <c r="AC770" s="345"/>
      <c r="AD770" s="346"/>
      <c r="AN770" s="274"/>
      <c r="AO770" s="274"/>
      <c r="AP770" s="274"/>
      <c r="AQ770" s="274"/>
      <c r="AR770" s="274"/>
      <c r="AS770" s="274"/>
      <c r="AT770" s="274"/>
      <c r="AU770" s="274"/>
      <c r="AV770" s="274"/>
      <c r="AW770" s="274"/>
    </row>
    <row r="771" spans="1:49" ht="12.95" customHeight="1" x14ac:dyDescent="0.2">
      <c r="A771" s="169"/>
      <c r="B771" s="169"/>
      <c r="C771" s="169"/>
      <c r="D771" s="169"/>
      <c r="AA771" s="344"/>
      <c r="AB771" s="345"/>
      <c r="AC771" s="345"/>
      <c r="AD771" s="346"/>
      <c r="AN771" s="274"/>
      <c r="AO771" s="274"/>
      <c r="AP771" s="274"/>
      <c r="AQ771" s="274"/>
      <c r="AR771" s="274"/>
      <c r="AS771" s="274"/>
      <c r="AT771" s="274"/>
      <c r="AU771" s="274"/>
      <c r="AV771" s="274"/>
      <c r="AW771" s="274"/>
    </row>
    <row r="772" spans="1:49" ht="12.95" customHeight="1" x14ac:dyDescent="0.2">
      <c r="A772" s="169"/>
      <c r="B772" s="169"/>
      <c r="C772" s="169"/>
      <c r="D772" s="169"/>
      <c r="AA772" s="344"/>
      <c r="AB772" s="345"/>
      <c r="AC772" s="345"/>
      <c r="AD772" s="346"/>
      <c r="AN772" s="274"/>
      <c r="AO772" s="274"/>
      <c r="AP772" s="274"/>
      <c r="AQ772" s="274"/>
      <c r="AR772" s="274"/>
      <c r="AS772" s="274"/>
      <c r="AT772" s="274"/>
      <c r="AU772" s="274"/>
      <c r="AV772" s="274"/>
      <c r="AW772" s="274"/>
    </row>
    <row r="773" spans="1:49" ht="12.95" customHeight="1" x14ac:dyDescent="0.2">
      <c r="A773" s="169"/>
      <c r="B773" s="169"/>
      <c r="C773" s="169"/>
      <c r="D773" s="169"/>
      <c r="AA773" s="344"/>
      <c r="AB773" s="345"/>
      <c r="AC773" s="345"/>
      <c r="AD773" s="346"/>
      <c r="AN773" s="274"/>
      <c r="AO773" s="274"/>
      <c r="AP773" s="274"/>
      <c r="AQ773" s="274"/>
      <c r="AR773" s="274"/>
      <c r="AS773" s="274"/>
      <c r="AT773" s="274"/>
      <c r="AU773" s="274"/>
      <c r="AV773" s="274"/>
      <c r="AW773" s="274"/>
    </row>
    <row r="774" spans="1:49" ht="12.95" customHeight="1" x14ac:dyDescent="0.2">
      <c r="A774" s="169"/>
      <c r="B774" s="169"/>
      <c r="C774" s="169"/>
      <c r="D774" s="169"/>
      <c r="AA774" s="344"/>
      <c r="AB774" s="345"/>
      <c r="AC774" s="345"/>
      <c r="AD774" s="346"/>
      <c r="AN774" s="274"/>
      <c r="AO774" s="274"/>
      <c r="AP774" s="274"/>
      <c r="AQ774" s="274"/>
      <c r="AR774" s="274"/>
      <c r="AS774" s="274"/>
      <c r="AT774" s="274"/>
      <c r="AU774" s="274"/>
      <c r="AV774" s="274"/>
      <c r="AW774" s="274"/>
    </row>
    <row r="775" spans="1:49" ht="12.95" customHeight="1" x14ac:dyDescent="0.2">
      <c r="A775" s="169"/>
      <c r="B775" s="169"/>
      <c r="C775" s="169"/>
      <c r="D775" s="169"/>
      <c r="AA775" s="344"/>
      <c r="AB775" s="345"/>
      <c r="AC775" s="345"/>
      <c r="AD775" s="346"/>
      <c r="AN775" s="274"/>
      <c r="AO775" s="274"/>
      <c r="AP775" s="274"/>
      <c r="AQ775" s="274"/>
      <c r="AR775" s="274"/>
      <c r="AS775" s="274"/>
      <c r="AT775" s="274"/>
      <c r="AU775" s="274"/>
      <c r="AV775" s="274"/>
      <c r="AW775" s="274"/>
    </row>
    <row r="776" spans="1:49" ht="12.95" customHeight="1" x14ac:dyDescent="0.2">
      <c r="A776" s="169"/>
      <c r="B776" s="169"/>
      <c r="C776" s="169"/>
      <c r="D776" s="169"/>
      <c r="AA776" s="344"/>
      <c r="AB776" s="345"/>
      <c r="AC776" s="345"/>
      <c r="AD776" s="346"/>
      <c r="AN776" s="274"/>
      <c r="AO776" s="274"/>
      <c r="AP776" s="274"/>
      <c r="AQ776" s="274"/>
      <c r="AR776" s="274"/>
      <c r="AS776" s="274"/>
      <c r="AT776" s="274"/>
      <c r="AU776" s="274"/>
      <c r="AV776" s="274"/>
      <c r="AW776" s="274"/>
    </row>
    <row r="777" spans="1:49" ht="12.95" customHeight="1" x14ac:dyDescent="0.2">
      <c r="A777" s="169"/>
      <c r="B777" s="169"/>
      <c r="C777" s="169"/>
      <c r="D777" s="169"/>
      <c r="AA777" s="344"/>
      <c r="AB777" s="345"/>
      <c r="AC777" s="345"/>
      <c r="AD777" s="346"/>
      <c r="AN777" s="274"/>
      <c r="AO777" s="274"/>
      <c r="AP777" s="274"/>
      <c r="AQ777" s="274"/>
      <c r="AR777" s="274"/>
      <c r="AS777" s="274"/>
      <c r="AT777" s="274"/>
      <c r="AU777" s="274"/>
      <c r="AV777" s="274"/>
      <c r="AW777" s="274"/>
    </row>
    <row r="778" spans="1:49" ht="12.95" customHeight="1" x14ac:dyDescent="0.2">
      <c r="A778" s="169"/>
      <c r="B778" s="169"/>
      <c r="C778" s="169"/>
      <c r="D778" s="169"/>
      <c r="AA778" s="344"/>
      <c r="AB778" s="345"/>
      <c r="AC778" s="345"/>
      <c r="AD778" s="346"/>
      <c r="AN778" s="274"/>
      <c r="AO778" s="274"/>
      <c r="AP778" s="274"/>
      <c r="AQ778" s="274"/>
      <c r="AR778" s="274"/>
      <c r="AS778" s="274"/>
      <c r="AT778" s="274"/>
      <c r="AU778" s="274"/>
      <c r="AV778" s="274"/>
      <c r="AW778" s="274"/>
    </row>
    <row r="779" spans="1:49" ht="12.95" customHeight="1" x14ac:dyDescent="0.2">
      <c r="A779" s="169"/>
      <c r="B779" s="169"/>
      <c r="C779" s="169"/>
      <c r="D779" s="169"/>
      <c r="AA779" s="344"/>
      <c r="AB779" s="345"/>
      <c r="AC779" s="345"/>
      <c r="AD779" s="346"/>
      <c r="AN779" s="274"/>
      <c r="AO779" s="274"/>
      <c r="AP779" s="274"/>
      <c r="AQ779" s="274"/>
      <c r="AR779" s="274"/>
      <c r="AS779" s="274"/>
      <c r="AT779" s="274"/>
      <c r="AU779" s="274"/>
      <c r="AV779" s="274"/>
      <c r="AW779" s="274"/>
    </row>
    <row r="780" spans="1:49" ht="12.95" customHeight="1" x14ac:dyDescent="0.2">
      <c r="A780" s="169"/>
      <c r="B780" s="169"/>
      <c r="C780" s="169"/>
      <c r="D780" s="169"/>
      <c r="AA780" s="344"/>
      <c r="AB780" s="345"/>
      <c r="AC780" s="345"/>
      <c r="AD780" s="346"/>
      <c r="AN780" s="274"/>
      <c r="AO780" s="274"/>
      <c r="AP780" s="274"/>
      <c r="AQ780" s="274"/>
      <c r="AR780" s="274"/>
      <c r="AS780" s="274"/>
      <c r="AT780" s="274"/>
      <c r="AU780" s="274"/>
      <c r="AV780" s="274"/>
      <c r="AW780" s="274"/>
    </row>
    <row r="781" spans="1:49" ht="12.95" customHeight="1" x14ac:dyDescent="0.2">
      <c r="A781" s="169"/>
      <c r="B781" s="169"/>
      <c r="C781" s="169"/>
      <c r="D781" s="169"/>
      <c r="AA781" s="344"/>
      <c r="AB781" s="345"/>
      <c r="AC781" s="345"/>
      <c r="AD781" s="346"/>
      <c r="AN781" s="274"/>
      <c r="AO781" s="274"/>
      <c r="AP781" s="274"/>
      <c r="AQ781" s="274"/>
      <c r="AR781" s="274"/>
      <c r="AS781" s="274"/>
      <c r="AT781" s="274"/>
      <c r="AU781" s="274"/>
      <c r="AV781" s="274"/>
      <c r="AW781" s="274"/>
    </row>
    <row r="782" spans="1:49" ht="12.95" customHeight="1" x14ac:dyDescent="0.2">
      <c r="A782" s="169"/>
      <c r="B782" s="169"/>
      <c r="C782" s="169"/>
      <c r="D782" s="169"/>
      <c r="AA782" s="344"/>
      <c r="AB782" s="345"/>
      <c r="AC782" s="345"/>
      <c r="AD782" s="346"/>
      <c r="AN782" s="274"/>
      <c r="AO782" s="274"/>
      <c r="AP782" s="274"/>
      <c r="AQ782" s="274"/>
      <c r="AR782" s="274"/>
      <c r="AS782" s="274"/>
      <c r="AT782" s="274"/>
      <c r="AU782" s="274"/>
      <c r="AV782" s="274"/>
      <c r="AW782" s="274"/>
    </row>
    <row r="783" spans="1:49" ht="12.95" customHeight="1" x14ac:dyDescent="0.2">
      <c r="A783" s="169"/>
      <c r="B783" s="169"/>
      <c r="C783" s="169"/>
      <c r="D783" s="169"/>
      <c r="AA783" s="344"/>
      <c r="AB783" s="345"/>
      <c r="AC783" s="345"/>
      <c r="AD783" s="346"/>
      <c r="AN783" s="274"/>
      <c r="AO783" s="274"/>
      <c r="AP783" s="274"/>
      <c r="AQ783" s="274"/>
      <c r="AR783" s="274"/>
      <c r="AS783" s="274"/>
      <c r="AT783" s="274"/>
      <c r="AU783" s="274"/>
      <c r="AV783" s="274"/>
      <c r="AW783" s="274"/>
    </row>
    <row r="784" spans="1:49" ht="12.95" customHeight="1" x14ac:dyDescent="0.2">
      <c r="A784" s="169"/>
      <c r="B784" s="169"/>
      <c r="C784" s="169"/>
      <c r="D784" s="169"/>
      <c r="AA784" s="344"/>
      <c r="AB784" s="345"/>
      <c r="AC784" s="345"/>
      <c r="AD784" s="346"/>
      <c r="AN784" s="274"/>
      <c r="AO784" s="274"/>
      <c r="AP784" s="274"/>
      <c r="AQ784" s="274"/>
      <c r="AR784" s="274"/>
      <c r="AS784" s="274"/>
      <c r="AT784" s="274"/>
      <c r="AU784" s="274"/>
      <c r="AV784" s="274"/>
      <c r="AW784" s="274"/>
    </row>
    <row r="785" spans="1:49" ht="12.95" customHeight="1" x14ac:dyDescent="0.2">
      <c r="A785" s="169"/>
      <c r="B785" s="169"/>
      <c r="C785" s="169"/>
      <c r="D785" s="169"/>
      <c r="AA785" s="344"/>
      <c r="AB785" s="345"/>
      <c r="AC785" s="345"/>
      <c r="AD785" s="346"/>
      <c r="AN785" s="274"/>
      <c r="AO785" s="274"/>
      <c r="AP785" s="274"/>
      <c r="AQ785" s="274"/>
      <c r="AR785" s="274"/>
      <c r="AS785" s="274"/>
      <c r="AT785" s="274"/>
      <c r="AU785" s="274"/>
      <c r="AV785" s="274"/>
      <c r="AW785" s="274"/>
    </row>
    <row r="786" spans="1:49" ht="12.95" customHeight="1" x14ac:dyDescent="0.2">
      <c r="A786" s="169"/>
      <c r="B786" s="169"/>
      <c r="C786" s="169"/>
      <c r="D786" s="169"/>
      <c r="AA786" s="344"/>
      <c r="AB786" s="345"/>
      <c r="AC786" s="345"/>
      <c r="AD786" s="346"/>
      <c r="AN786" s="274"/>
      <c r="AO786" s="274"/>
      <c r="AP786" s="274"/>
      <c r="AQ786" s="274"/>
      <c r="AR786" s="274"/>
      <c r="AS786" s="274"/>
      <c r="AT786" s="274"/>
      <c r="AU786" s="274"/>
      <c r="AV786" s="274"/>
      <c r="AW786" s="274"/>
    </row>
    <row r="787" spans="1:49" ht="12.95" customHeight="1" x14ac:dyDescent="0.2">
      <c r="A787" s="169"/>
      <c r="B787" s="169"/>
      <c r="C787" s="169"/>
      <c r="D787" s="169"/>
      <c r="AA787" s="344"/>
      <c r="AB787" s="345"/>
      <c r="AC787" s="345"/>
      <c r="AD787" s="346"/>
      <c r="AN787" s="274"/>
      <c r="AO787" s="274"/>
      <c r="AP787" s="274"/>
      <c r="AQ787" s="274"/>
      <c r="AR787" s="274"/>
      <c r="AS787" s="274"/>
      <c r="AT787" s="274"/>
      <c r="AU787" s="274"/>
      <c r="AV787" s="274"/>
      <c r="AW787" s="274"/>
    </row>
    <row r="788" spans="1:49" ht="12.95" customHeight="1" x14ac:dyDescent="0.2">
      <c r="A788" s="169"/>
      <c r="B788" s="169"/>
      <c r="C788" s="169"/>
      <c r="D788" s="169"/>
      <c r="AA788" s="344"/>
      <c r="AB788" s="345"/>
      <c r="AC788" s="345"/>
      <c r="AD788" s="346"/>
      <c r="AN788" s="274"/>
      <c r="AO788" s="274"/>
      <c r="AP788" s="274"/>
      <c r="AQ788" s="274"/>
      <c r="AR788" s="274"/>
      <c r="AS788" s="274"/>
      <c r="AT788" s="274"/>
      <c r="AU788" s="274"/>
      <c r="AV788" s="274"/>
      <c r="AW788" s="274"/>
    </row>
    <row r="789" spans="1:49" ht="12.95" customHeight="1" x14ac:dyDescent="0.2">
      <c r="A789" s="169"/>
      <c r="B789" s="169"/>
      <c r="C789" s="169"/>
      <c r="D789" s="169"/>
      <c r="AA789" s="344"/>
      <c r="AB789" s="345"/>
      <c r="AC789" s="345"/>
      <c r="AD789" s="346"/>
      <c r="AN789" s="274"/>
      <c r="AO789" s="274"/>
      <c r="AP789" s="274"/>
      <c r="AQ789" s="274"/>
      <c r="AR789" s="274"/>
      <c r="AS789" s="274"/>
      <c r="AT789" s="274"/>
      <c r="AU789" s="274"/>
      <c r="AV789" s="274"/>
      <c r="AW789" s="274"/>
    </row>
    <row r="790" spans="1:49" ht="12.95" customHeight="1" x14ac:dyDescent="0.2">
      <c r="A790" s="169"/>
      <c r="B790" s="169"/>
      <c r="C790" s="169"/>
      <c r="D790" s="169"/>
      <c r="AA790" s="344"/>
      <c r="AB790" s="345"/>
      <c r="AC790" s="345"/>
      <c r="AD790" s="346"/>
      <c r="AN790" s="274"/>
      <c r="AO790" s="274"/>
      <c r="AP790" s="274"/>
      <c r="AQ790" s="274"/>
      <c r="AR790" s="274"/>
      <c r="AS790" s="274"/>
      <c r="AT790" s="274"/>
      <c r="AU790" s="274"/>
      <c r="AV790" s="274"/>
      <c r="AW790" s="274"/>
    </row>
    <row r="791" spans="1:49" ht="12.95" customHeight="1" x14ac:dyDescent="0.2">
      <c r="A791" s="169"/>
      <c r="B791" s="169"/>
      <c r="C791" s="169"/>
      <c r="D791" s="169"/>
      <c r="AA791" s="344"/>
      <c r="AB791" s="345"/>
      <c r="AC791" s="345"/>
      <c r="AD791" s="346"/>
      <c r="AN791" s="274"/>
      <c r="AO791" s="274"/>
      <c r="AP791" s="274"/>
      <c r="AQ791" s="274"/>
      <c r="AR791" s="274"/>
      <c r="AS791" s="274"/>
      <c r="AT791" s="274"/>
      <c r="AU791" s="274"/>
      <c r="AV791" s="274"/>
      <c r="AW791" s="274"/>
    </row>
    <row r="792" spans="1:49" ht="12.95" customHeight="1" x14ac:dyDescent="0.2">
      <c r="A792" s="169"/>
      <c r="B792" s="169"/>
      <c r="C792" s="169"/>
      <c r="D792" s="169"/>
      <c r="AA792" s="344"/>
      <c r="AB792" s="345"/>
      <c r="AC792" s="345"/>
      <c r="AD792" s="346"/>
      <c r="AN792" s="274"/>
      <c r="AO792" s="274"/>
      <c r="AP792" s="274"/>
      <c r="AQ792" s="274"/>
      <c r="AR792" s="274"/>
      <c r="AS792" s="274"/>
      <c r="AT792" s="274"/>
      <c r="AU792" s="274"/>
      <c r="AV792" s="274"/>
      <c r="AW792" s="274"/>
    </row>
    <row r="793" spans="1:49" ht="12.95" customHeight="1" x14ac:dyDescent="0.2">
      <c r="A793" s="169"/>
      <c r="B793" s="169"/>
      <c r="C793" s="169"/>
      <c r="D793" s="169"/>
      <c r="AA793" s="344"/>
      <c r="AB793" s="345"/>
      <c r="AC793" s="345"/>
      <c r="AD793" s="346"/>
      <c r="AN793" s="274"/>
      <c r="AO793" s="274"/>
      <c r="AP793" s="274"/>
      <c r="AQ793" s="274"/>
      <c r="AR793" s="274"/>
      <c r="AS793" s="274"/>
      <c r="AT793" s="274"/>
      <c r="AU793" s="274"/>
      <c r="AV793" s="274"/>
      <c r="AW793" s="274"/>
    </row>
    <row r="794" spans="1:49" ht="12.95" customHeight="1" x14ac:dyDescent="0.2">
      <c r="A794" s="169"/>
      <c r="B794" s="169"/>
      <c r="C794" s="169"/>
      <c r="D794" s="169"/>
      <c r="AA794" s="344"/>
      <c r="AB794" s="345"/>
      <c r="AC794" s="345"/>
      <c r="AD794" s="346"/>
      <c r="AN794" s="274"/>
      <c r="AO794" s="274"/>
      <c r="AP794" s="274"/>
      <c r="AQ794" s="274"/>
      <c r="AR794" s="274"/>
      <c r="AS794" s="274"/>
      <c r="AT794" s="274"/>
      <c r="AU794" s="274"/>
      <c r="AV794" s="274"/>
      <c r="AW794" s="274"/>
    </row>
    <row r="795" spans="1:49" ht="12.95" customHeight="1" x14ac:dyDescent="0.2">
      <c r="A795" s="169"/>
      <c r="B795" s="169"/>
      <c r="C795" s="169"/>
      <c r="D795" s="169"/>
      <c r="AA795" s="344"/>
      <c r="AB795" s="345"/>
      <c r="AC795" s="345"/>
      <c r="AD795" s="346"/>
      <c r="AN795" s="274"/>
      <c r="AO795" s="274"/>
      <c r="AP795" s="274"/>
      <c r="AQ795" s="274"/>
      <c r="AR795" s="274"/>
      <c r="AS795" s="274"/>
      <c r="AT795" s="274"/>
      <c r="AU795" s="274"/>
      <c r="AV795" s="274"/>
      <c r="AW795" s="274"/>
    </row>
    <row r="796" spans="1:49" ht="12.95" customHeight="1" x14ac:dyDescent="0.2">
      <c r="A796" s="169"/>
      <c r="B796" s="169"/>
      <c r="C796" s="169"/>
      <c r="D796" s="169"/>
      <c r="AA796" s="344"/>
      <c r="AB796" s="345"/>
      <c r="AC796" s="345"/>
      <c r="AD796" s="346"/>
      <c r="AN796" s="274"/>
      <c r="AO796" s="274"/>
      <c r="AP796" s="274"/>
      <c r="AQ796" s="274"/>
      <c r="AR796" s="274"/>
      <c r="AS796" s="274"/>
      <c r="AT796" s="274"/>
      <c r="AU796" s="274"/>
      <c r="AV796" s="274"/>
      <c r="AW796" s="274"/>
    </row>
    <row r="797" spans="1:49" ht="12.95" customHeight="1" x14ac:dyDescent="0.2">
      <c r="A797" s="169"/>
      <c r="B797" s="169"/>
      <c r="C797" s="169"/>
      <c r="D797" s="169"/>
      <c r="AA797" s="344"/>
      <c r="AB797" s="345"/>
      <c r="AC797" s="345"/>
      <c r="AD797" s="346"/>
      <c r="AN797" s="274"/>
      <c r="AO797" s="274"/>
      <c r="AP797" s="274"/>
      <c r="AQ797" s="274"/>
      <c r="AR797" s="274"/>
      <c r="AS797" s="274"/>
      <c r="AT797" s="274"/>
      <c r="AU797" s="274"/>
      <c r="AV797" s="274"/>
      <c r="AW797" s="274"/>
    </row>
    <row r="798" spans="1:49" ht="12.95" customHeight="1" x14ac:dyDescent="0.2">
      <c r="A798" s="169"/>
      <c r="B798" s="169"/>
      <c r="C798" s="169"/>
      <c r="D798" s="169"/>
      <c r="AA798" s="344"/>
      <c r="AB798" s="345"/>
      <c r="AC798" s="345"/>
      <c r="AD798" s="346"/>
      <c r="AN798" s="274"/>
      <c r="AO798" s="274"/>
      <c r="AP798" s="274"/>
      <c r="AQ798" s="274"/>
      <c r="AR798" s="274"/>
      <c r="AS798" s="274"/>
      <c r="AT798" s="274"/>
      <c r="AU798" s="274"/>
      <c r="AV798" s="274"/>
      <c r="AW798" s="274"/>
    </row>
    <row r="799" spans="1:49" ht="12.95" customHeight="1" x14ac:dyDescent="0.2">
      <c r="A799" s="169"/>
      <c r="B799" s="169"/>
      <c r="C799" s="169"/>
      <c r="D799" s="169"/>
      <c r="AA799" s="344"/>
      <c r="AB799" s="345"/>
      <c r="AC799" s="345"/>
      <c r="AD799" s="346"/>
      <c r="AN799" s="274"/>
      <c r="AO799" s="274"/>
      <c r="AP799" s="274"/>
      <c r="AQ799" s="274"/>
      <c r="AR799" s="274"/>
      <c r="AS799" s="274"/>
      <c r="AT799" s="274"/>
      <c r="AU799" s="274"/>
      <c r="AV799" s="274"/>
      <c r="AW799" s="274"/>
    </row>
    <row r="800" spans="1:49" ht="12.95" customHeight="1" x14ac:dyDescent="0.2">
      <c r="A800" s="169"/>
      <c r="B800" s="169"/>
      <c r="C800" s="169"/>
      <c r="D800" s="169"/>
      <c r="AA800" s="344"/>
      <c r="AB800" s="345"/>
      <c r="AC800" s="345"/>
      <c r="AD800" s="346"/>
      <c r="AN800" s="274"/>
      <c r="AO800" s="274"/>
      <c r="AP800" s="274"/>
      <c r="AQ800" s="274"/>
      <c r="AR800" s="274"/>
      <c r="AS800" s="274"/>
      <c r="AT800" s="274"/>
      <c r="AU800" s="274"/>
      <c r="AV800" s="274"/>
      <c r="AW800" s="274"/>
    </row>
    <row r="801" spans="1:49" ht="12.95" customHeight="1" x14ac:dyDescent="0.2">
      <c r="A801" s="169"/>
      <c r="B801" s="169"/>
      <c r="C801" s="169"/>
      <c r="D801" s="169"/>
      <c r="AA801" s="344"/>
      <c r="AB801" s="345"/>
      <c r="AC801" s="345"/>
      <c r="AD801" s="346"/>
      <c r="AN801" s="274"/>
      <c r="AO801" s="274"/>
      <c r="AP801" s="274"/>
      <c r="AQ801" s="274"/>
      <c r="AR801" s="274"/>
      <c r="AS801" s="274"/>
      <c r="AT801" s="274"/>
      <c r="AU801" s="274"/>
      <c r="AV801" s="274"/>
      <c r="AW801" s="274"/>
    </row>
    <row r="802" spans="1:49" ht="12.95" customHeight="1" x14ac:dyDescent="0.2">
      <c r="A802" s="169"/>
      <c r="B802" s="169"/>
      <c r="C802" s="169"/>
      <c r="D802" s="169"/>
      <c r="AA802" s="344"/>
      <c r="AB802" s="345"/>
      <c r="AC802" s="345"/>
      <c r="AD802" s="346"/>
      <c r="AN802" s="274"/>
      <c r="AO802" s="274"/>
      <c r="AP802" s="274"/>
      <c r="AQ802" s="274"/>
      <c r="AR802" s="274"/>
      <c r="AS802" s="274"/>
      <c r="AT802" s="274"/>
      <c r="AU802" s="274"/>
      <c r="AV802" s="274"/>
      <c r="AW802" s="274"/>
    </row>
    <row r="803" spans="1:49" ht="12.95" customHeight="1" x14ac:dyDescent="0.2">
      <c r="A803" s="169"/>
      <c r="B803" s="169"/>
      <c r="C803" s="169"/>
      <c r="D803" s="169"/>
      <c r="AA803" s="344"/>
      <c r="AB803" s="345"/>
      <c r="AC803" s="345"/>
      <c r="AD803" s="346"/>
      <c r="AN803" s="274"/>
      <c r="AO803" s="274"/>
      <c r="AP803" s="274"/>
      <c r="AQ803" s="274"/>
      <c r="AR803" s="274"/>
      <c r="AS803" s="274"/>
      <c r="AT803" s="274"/>
      <c r="AU803" s="274"/>
      <c r="AV803" s="274"/>
      <c r="AW803" s="274"/>
    </row>
    <row r="804" spans="1:49" ht="12.95" customHeight="1" x14ac:dyDescent="0.2">
      <c r="A804" s="169"/>
      <c r="B804" s="169"/>
      <c r="C804" s="169"/>
      <c r="D804" s="169"/>
      <c r="AA804" s="344"/>
      <c r="AB804" s="345"/>
      <c r="AC804" s="345"/>
      <c r="AD804" s="346"/>
      <c r="AN804" s="274"/>
      <c r="AO804" s="274"/>
      <c r="AP804" s="274"/>
      <c r="AQ804" s="274"/>
      <c r="AR804" s="274"/>
      <c r="AS804" s="274"/>
      <c r="AT804" s="274"/>
      <c r="AU804" s="274"/>
      <c r="AV804" s="274"/>
      <c r="AW804" s="274"/>
    </row>
    <row r="805" spans="1:49" ht="12.95" customHeight="1" x14ac:dyDescent="0.2">
      <c r="A805" s="169"/>
      <c r="B805" s="169"/>
      <c r="C805" s="169"/>
      <c r="D805" s="169"/>
      <c r="AA805" s="344"/>
      <c r="AB805" s="345"/>
      <c r="AC805" s="345"/>
      <c r="AD805" s="346"/>
      <c r="AN805" s="274"/>
      <c r="AO805" s="274"/>
      <c r="AP805" s="274"/>
      <c r="AQ805" s="274"/>
      <c r="AR805" s="274"/>
      <c r="AS805" s="274"/>
      <c r="AT805" s="274"/>
      <c r="AU805" s="274"/>
      <c r="AV805" s="274"/>
      <c r="AW805" s="274"/>
    </row>
    <row r="806" spans="1:49" ht="12.95" customHeight="1" x14ac:dyDescent="0.2">
      <c r="A806" s="169"/>
      <c r="B806" s="169"/>
      <c r="C806" s="169"/>
      <c r="D806" s="169"/>
      <c r="AA806" s="344"/>
      <c r="AB806" s="345"/>
      <c r="AC806" s="345"/>
      <c r="AD806" s="346"/>
      <c r="AN806" s="274"/>
      <c r="AO806" s="274"/>
      <c r="AP806" s="274"/>
      <c r="AQ806" s="274"/>
      <c r="AR806" s="274"/>
      <c r="AS806" s="274"/>
      <c r="AT806" s="274"/>
      <c r="AU806" s="274"/>
      <c r="AV806" s="274"/>
      <c r="AW806" s="274"/>
    </row>
    <row r="807" spans="1:49" ht="12.95" customHeight="1" x14ac:dyDescent="0.2">
      <c r="A807" s="169"/>
      <c r="B807" s="169"/>
      <c r="C807" s="169"/>
      <c r="D807" s="169"/>
      <c r="AA807" s="344"/>
      <c r="AB807" s="345"/>
      <c r="AC807" s="345"/>
      <c r="AD807" s="346"/>
      <c r="AN807" s="274"/>
      <c r="AO807" s="274"/>
      <c r="AP807" s="274"/>
      <c r="AQ807" s="274"/>
      <c r="AR807" s="274"/>
      <c r="AS807" s="274"/>
      <c r="AT807" s="274"/>
      <c r="AU807" s="274"/>
      <c r="AV807" s="274"/>
      <c r="AW807" s="274"/>
    </row>
    <row r="808" spans="1:49" ht="12.95" customHeight="1" x14ac:dyDescent="0.2">
      <c r="A808" s="169"/>
      <c r="B808" s="169"/>
      <c r="C808" s="169"/>
      <c r="D808" s="169"/>
      <c r="AA808" s="344"/>
      <c r="AB808" s="345"/>
      <c r="AC808" s="345"/>
      <c r="AD808" s="346"/>
      <c r="AN808" s="274"/>
      <c r="AO808" s="274"/>
      <c r="AP808" s="274"/>
      <c r="AQ808" s="274"/>
      <c r="AR808" s="274"/>
      <c r="AS808" s="274"/>
      <c r="AT808" s="274"/>
      <c r="AU808" s="274"/>
      <c r="AV808" s="274"/>
      <c r="AW808" s="274"/>
    </row>
    <row r="809" spans="1:49" ht="12.95" customHeight="1" x14ac:dyDescent="0.2">
      <c r="A809" s="169"/>
      <c r="B809" s="169"/>
      <c r="C809" s="169"/>
      <c r="D809" s="169"/>
      <c r="AA809" s="344"/>
      <c r="AB809" s="345"/>
      <c r="AC809" s="345"/>
      <c r="AD809" s="346"/>
      <c r="AN809" s="274"/>
      <c r="AO809" s="274"/>
      <c r="AP809" s="274"/>
      <c r="AQ809" s="274"/>
      <c r="AR809" s="274"/>
      <c r="AS809" s="274"/>
      <c r="AT809" s="274"/>
      <c r="AU809" s="274"/>
      <c r="AV809" s="274"/>
      <c r="AW809" s="274"/>
    </row>
    <row r="810" spans="1:49" ht="12.95" customHeight="1" x14ac:dyDescent="0.2">
      <c r="A810" s="169"/>
      <c r="B810" s="169"/>
      <c r="C810" s="169"/>
      <c r="D810" s="169"/>
      <c r="AA810" s="344"/>
      <c r="AB810" s="345"/>
      <c r="AC810" s="345"/>
      <c r="AD810" s="346"/>
      <c r="AN810" s="274"/>
      <c r="AO810" s="274"/>
      <c r="AP810" s="274"/>
      <c r="AQ810" s="274"/>
      <c r="AR810" s="274"/>
      <c r="AS810" s="274"/>
      <c r="AT810" s="274"/>
      <c r="AU810" s="274"/>
      <c r="AV810" s="274"/>
      <c r="AW810" s="274"/>
    </row>
    <row r="811" spans="1:49" ht="12.95" customHeight="1" x14ac:dyDescent="0.2">
      <c r="A811" s="169"/>
      <c r="B811" s="169"/>
      <c r="C811" s="169"/>
      <c r="D811" s="169"/>
      <c r="AA811" s="344"/>
      <c r="AB811" s="345"/>
      <c r="AC811" s="345"/>
      <c r="AD811" s="346"/>
      <c r="AN811" s="274"/>
      <c r="AO811" s="274"/>
      <c r="AP811" s="274"/>
      <c r="AQ811" s="274"/>
      <c r="AR811" s="274"/>
      <c r="AS811" s="274"/>
      <c r="AT811" s="274"/>
      <c r="AU811" s="274"/>
      <c r="AV811" s="274"/>
      <c r="AW811" s="274"/>
    </row>
    <row r="812" spans="1:49" ht="12.95" customHeight="1" x14ac:dyDescent="0.2">
      <c r="A812" s="169"/>
      <c r="B812" s="169"/>
      <c r="C812" s="169"/>
      <c r="D812" s="169"/>
      <c r="AA812" s="344"/>
      <c r="AB812" s="345"/>
      <c r="AC812" s="345"/>
      <c r="AD812" s="346"/>
      <c r="AN812" s="274"/>
      <c r="AO812" s="274"/>
      <c r="AP812" s="274"/>
      <c r="AQ812" s="274"/>
      <c r="AR812" s="274"/>
      <c r="AS812" s="274"/>
      <c r="AT812" s="274"/>
      <c r="AU812" s="274"/>
      <c r="AV812" s="274"/>
      <c r="AW812" s="274"/>
    </row>
    <row r="813" spans="1:49" ht="12.95" customHeight="1" x14ac:dyDescent="0.2">
      <c r="A813" s="169"/>
      <c r="B813" s="169"/>
      <c r="C813" s="169"/>
      <c r="D813" s="169"/>
      <c r="AA813" s="344"/>
      <c r="AB813" s="345"/>
      <c r="AC813" s="345"/>
      <c r="AD813" s="346"/>
      <c r="AN813" s="274"/>
      <c r="AO813" s="274"/>
      <c r="AP813" s="274"/>
      <c r="AQ813" s="274"/>
      <c r="AR813" s="274"/>
      <c r="AS813" s="274"/>
      <c r="AT813" s="274"/>
      <c r="AU813" s="274"/>
      <c r="AV813" s="274"/>
      <c r="AW813" s="274"/>
    </row>
    <row r="814" spans="1:49" ht="12.95" customHeight="1" x14ac:dyDescent="0.2">
      <c r="A814" s="169"/>
      <c r="B814" s="169"/>
      <c r="C814" s="169"/>
      <c r="D814" s="169"/>
      <c r="AA814" s="344"/>
      <c r="AB814" s="345"/>
      <c r="AC814" s="345"/>
      <c r="AD814" s="346"/>
      <c r="AN814" s="274"/>
      <c r="AO814" s="274"/>
      <c r="AP814" s="274"/>
      <c r="AQ814" s="274"/>
      <c r="AR814" s="274"/>
      <c r="AS814" s="274"/>
      <c r="AT814" s="274"/>
      <c r="AU814" s="274"/>
      <c r="AV814" s="274"/>
      <c r="AW814" s="274"/>
    </row>
    <row r="815" spans="1:49" ht="12.95" customHeight="1" x14ac:dyDescent="0.2">
      <c r="A815" s="169"/>
      <c r="B815" s="169"/>
      <c r="C815" s="169"/>
      <c r="D815" s="169"/>
      <c r="AA815" s="344"/>
      <c r="AB815" s="345"/>
      <c r="AC815" s="345"/>
      <c r="AD815" s="346"/>
      <c r="AN815" s="274"/>
      <c r="AO815" s="274"/>
      <c r="AP815" s="274"/>
      <c r="AQ815" s="274"/>
      <c r="AR815" s="274"/>
      <c r="AS815" s="274"/>
      <c r="AT815" s="274"/>
      <c r="AU815" s="274"/>
      <c r="AV815" s="274"/>
      <c r="AW815" s="274"/>
    </row>
    <row r="816" spans="1:49" ht="12.95" customHeight="1" x14ac:dyDescent="0.2">
      <c r="A816" s="169"/>
      <c r="B816" s="169"/>
      <c r="C816" s="169"/>
      <c r="D816" s="169"/>
      <c r="AA816" s="344"/>
      <c r="AB816" s="345"/>
      <c r="AC816" s="345"/>
      <c r="AD816" s="346"/>
      <c r="AN816" s="274"/>
      <c r="AO816" s="274"/>
      <c r="AP816" s="274"/>
      <c r="AQ816" s="274"/>
      <c r="AR816" s="274"/>
      <c r="AS816" s="274"/>
      <c r="AT816" s="274"/>
      <c r="AU816" s="274"/>
      <c r="AV816" s="274"/>
      <c r="AW816" s="274"/>
    </row>
    <row r="817" spans="1:49" ht="12.95" customHeight="1" x14ac:dyDescent="0.2">
      <c r="A817" s="169"/>
      <c r="B817" s="169"/>
      <c r="C817" s="169"/>
      <c r="D817" s="169"/>
      <c r="AA817" s="344"/>
      <c r="AB817" s="345"/>
      <c r="AC817" s="345"/>
      <c r="AD817" s="346"/>
      <c r="AN817" s="274"/>
      <c r="AO817" s="274"/>
      <c r="AP817" s="274"/>
      <c r="AQ817" s="274"/>
      <c r="AR817" s="274"/>
      <c r="AS817" s="274"/>
      <c r="AT817" s="274"/>
      <c r="AU817" s="274"/>
      <c r="AV817" s="274"/>
      <c r="AW817" s="274"/>
    </row>
    <row r="818" spans="1:49" ht="12.95" customHeight="1" x14ac:dyDescent="0.2">
      <c r="A818" s="169"/>
      <c r="B818" s="169"/>
      <c r="C818" s="169"/>
      <c r="D818" s="169"/>
      <c r="AA818" s="344"/>
      <c r="AB818" s="345"/>
      <c r="AC818" s="345"/>
      <c r="AD818" s="346"/>
      <c r="AN818" s="274"/>
      <c r="AO818" s="274"/>
      <c r="AP818" s="274"/>
      <c r="AQ818" s="274"/>
      <c r="AR818" s="274"/>
      <c r="AS818" s="274"/>
      <c r="AT818" s="274"/>
      <c r="AU818" s="274"/>
      <c r="AV818" s="274"/>
      <c r="AW818" s="274"/>
    </row>
    <row r="819" spans="1:49" ht="12.95" customHeight="1" x14ac:dyDescent="0.2">
      <c r="A819" s="169"/>
      <c r="B819" s="169"/>
      <c r="C819" s="169"/>
      <c r="D819" s="169"/>
      <c r="AA819" s="344"/>
      <c r="AB819" s="345"/>
      <c r="AC819" s="345"/>
      <c r="AD819" s="346"/>
      <c r="AN819" s="274"/>
      <c r="AO819" s="274"/>
      <c r="AP819" s="274"/>
      <c r="AQ819" s="274"/>
      <c r="AR819" s="274"/>
      <c r="AS819" s="274"/>
      <c r="AT819" s="274"/>
      <c r="AU819" s="274"/>
      <c r="AV819" s="274"/>
      <c r="AW819" s="274"/>
    </row>
    <row r="820" spans="1:49" ht="12.95" customHeight="1" x14ac:dyDescent="0.2">
      <c r="A820" s="169"/>
      <c r="B820" s="169"/>
      <c r="C820" s="169"/>
      <c r="D820" s="169"/>
      <c r="AA820" s="344"/>
      <c r="AB820" s="345"/>
      <c r="AC820" s="345"/>
      <c r="AD820" s="346"/>
      <c r="AN820" s="274"/>
      <c r="AO820" s="274"/>
      <c r="AP820" s="274"/>
      <c r="AQ820" s="274"/>
      <c r="AR820" s="274"/>
      <c r="AS820" s="274"/>
      <c r="AT820" s="274"/>
      <c r="AU820" s="274"/>
      <c r="AV820" s="274"/>
      <c r="AW820" s="274"/>
    </row>
    <row r="821" spans="1:49" ht="12.95" customHeight="1" x14ac:dyDescent="0.2">
      <c r="A821" s="169"/>
      <c r="B821" s="169"/>
      <c r="C821" s="169"/>
      <c r="D821" s="169"/>
      <c r="AA821" s="344"/>
      <c r="AB821" s="345"/>
      <c r="AC821" s="345"/>
      <c r="AD821" s="346"/>
      <c r="AN821" s="274"/>
      <c r="AO821" s="274"/>
      <c r="AP821" s="274"/>
      <c r="AQ821" s="274"/>
      <c r="AR821" s="274"/>
      <c r="AS821" s="274"/>
      <c r="AT821" s="274"/>
      <c r="AU821" s="274"/>
      <c r="AV821" s="274"/>
      <c r="AW821" s="274"/>
    </row>
    <row r="822" spans="1:49" ht="12.95" customHeight="1" x14ac:dyDescent="0.2">
      <c r="A822" s="169"/>
      <c r="B822" s="169"/>
      <c r="C822" s="169"/>
      <c r="D822" s="169"/>
      <c r="AA822" s="344"/>
      <c r="AB822" s="345"/>
      <c r="AC822" s="345"/>
      <c r="AD822" s="346"/>
      <c r="AN822" s="274"/>
      <c r="AO822" s="274"/>
      <c r="AP822" s="274"/>
      <c r="AQ822" s="274"/>
      <c r="AR822" s="274"/>
      <c r="AS822" s="274"/>
      <c r="AT822" s="274"/>
      <c r="AU822" s="274"/>
      <c r="AV822" s="274"/>
      <c r="AW822" s="274"/>
    </row>
    <row r="823" spans="1:49" ht="12.95" customHeight="1" x14ac:dyDescent="0.2">
      <c r="A823" s="169"/>
      <c r="B823" s="169"/>
      <c r="C823" s="169"/>
      <c r="D823" s="169"/>
      <c r="AA823" s="344"/>
      <c r="AB823" s="345"/>
      <c r="AC823" s="345"/>
      <c r="AD823" s="346"/>
      <c r="AN823" s="274"/>
      <c r="AO823" s="274"/>
      <c r="AP823" s="274"/>
      <c r="AQ823" s="274"/>
      <c r="AR823" s="274"/>
      <c r="AS823" s="274"/>
      <c r="AT823" s="274"/>
      <c r="AU823" s="274"/>
      <c r="AV823" s="274"/>
      <c r="AW823" s="274"/>
    </row>
    <row r="824" spans="1:49" ht="12.95" customHeight="1" x14ac:dyDescent="0.2">
      <c r="A824" s="169"/>
      <c r="B824" s="169"/>
      <c r="C824" s="169"/>
      <c r="D824" s="169"/>
      <c r="AA824" s="344"/>
      <c r="AB824" s="345"/>
      <c r="AC824" s="345"/>
      <c r="AD824" s="346"/>
      <c r="AN824" s="274"/>
      <c r="AO824" s="274"/>
      <c r="AP824" s="274"/>
      <c r="AQ824" s="274"/>
      <c r="AR824" s="274"/>
      <c r="AS824" s="274"/>
      <c r="AT824" s="274"/>
      <c r="AU824" s="274"/>
      <c r="AV824" s="274"/>
      <c r="AW824" s="274"/>
    </row>
    <row r="825" spans="1:49" ht="12.95" customHeight="1" x14ac:dyDescent="0.2">
      <c r="A825" s="169"/>
      <c r="B825" s="169"/>
      <c r="C825" s="169"/>
      <c r="D825" s="169"/>
      <c r="AA825" s="344"/>
      <c r="AB825" s="345"/>
      <c r="AC825" s="345"/>
      <c r="AD825" s="346"/>
      <c r="AN825" s="274"/>
      <c r="AO825" s="274"/>
      <c r="AP825" s="274"/>
      <c r="AQ825" s="274"/>
      <c r="AR825" s="274"/>
      <c r="AS825" s="274"/>
      <c r="AT825" s="274"/>
      <c r="AU825" s="274"/>
      <c r="AV825" s="274"/>
      <c r="AW825" s="274"/>
    </row>
    <row r="826" spans="1:49" ht="12.95" customHeight="1" x14ac:dyDescent="0.2">
      <c r="A826" s="169"/>
      <c r="B826" s="169"/>
      <c r="C826" s="169"/>
      <c r="D826" s="169"/>
      <c r="AA826" s="344"/>
      <c r="AB826" s="345"/>
      <c r="AC826" s="345"/>
      <c r="AD826" s="346"/>
      <c r="AN826" s="274"/>
      <c r="AO826" s="274"/>
      <c r="AP826" s="274"/>
      <c r="AQ826" s="274"/>
      <c r="AR826" s="274"/>
      <c r="AS826" s="274"/>
      <c r="AT826" s="274"/>
      <c r="AU826" s="274"/>
      <c r="AV826" s="274"/>
      <c r="AW826" s="274"/>
    </row>
    <row r="827" spans="1:49" ht="12.95" customHeight="1" x14ac:dyDescent="0.2">
      <c r="A827" s="169"/>
      <c r="B827" s="169"/>
      <c r="C827" s="169"/>
      <c r="D827" s="169"/>
      <c r="AA827" s="344"/>
      <c r="AB827" s="345"/>
      <c r="AC827" s="345"/>
      <c r="AD827" s="346"/>
      <c r="AN827" s="274"/>
      <c r="AO827" s="274"/>
      <c r="AP827" s="274"/>
      <c r="AQ827" s="274"/>
      <c r="AR827" s="274"/>
      <c r="AS827" s="274"/>
      <c r="AT827" s="274"/>
      <c r="AU827" s="274"/>
      <c r="AV827" s="274"/>
      <c r="AW827" s="274"/>
    </row>
    <row r="828" spans="1:49" ht="12.95" customHeight="1" x14ac:dyDescent="0.2">
      <c r="A828" s="169"/>
      <c r="B828" s="169"/>
      <c r="C828" s="169"/>
      <c r="D828" s="169"/>
      <c r="AA828" s="344"/>
      <c r="AB828" s="345"/>
      <c r="AC828" s="345"/>
      <c r="AD828" s="346"/>
      <c r="AN828" s="274"/>
      <c r="AO828" s="274"/>
      <c r="AP828" s="274"/>
      <c r="AQ828" s="274"/>
      <c r="AR828" s="274"/>
      <c r="AS828" s="274"/>
      <c r="AT828" s="274"/>
      <c r="AU828" s="274"/>
      <c r="AV828" s="274"/>
      <c r="AW828" s="274"/>
    </row>
    <row r="829" spans="1:49" ht="12.95" customHeight="1" x14ac:dyDescent="0.2">
      <c r="A829" s="169"/>
      <c r="B829" s="169"/>
      <c r="C829" s="169"/>
      <c r="D829" s="169"/>
      <c r="AA829" s="344"/>
      <c r="AB829" s="345"/>
      <c r="AC829" s="345"/>
      <c r="AD829" s="346"/>
      <c r="AN829" s="274"/>
      <c r="AO829" s="274"/>
      <c r="AP829" s="274"/>
      <c r="AQ829" s="274"/>
      <c r="AR829" s="274"/>
      <c r="AS829" s="274"/>
      <c r="AT829" s="274"/>
      <c r="AU829" s="274"/>
      <c r="AV829" s="274"/>
      <c r="AW829" s="274"/>
    </row>
    <row r="830" spans="1:49" ht="12.95" customHeight="1" x14ac:dyDescent="0.2">
      <c r="A830" s="169"/>
      <c r="B830" s="169"/>
      <c r="C830" s="169"/>
      <c r="D830" s="169"/>
      <c r="AA830" s="344"/>
      <c r="AB830" s="345"/>
      <c r="AC830" s="345"/>
      <c r="AD830" s="346"/>
      <c r="AN830" s="274"/>
      <c r="AO830" s="274"/>
      <c r="AP830" s="274"/>
      <c r="AQ830" s="274"/>
      <c r="AR830" s="274"/>
      <c r="AS830" s="274"/>
      <c r="AT830" s="274"/>
      <c r="AU830" s="274"/>
      <c r="AV830" s="274"/>
      <c r="AW830" s="274"/>
    </row>
    <row r="831" spans="1:49" ht="12.95" customHeight="1" x14ac:dyDescent="0.2">
      <c r="A831" s="169"/>
      <c r="B831" s="169"/>
      <c r="C831" s="169"/>
      <c r="D831" s="169"/>
      <c r="AA831" s="344"/>
      <c r="AB831" s="345"/>
      <c r="AC831" s="345"/>
      <c r="AD831" s="346"/>
      <c r="AN831" s="274"/>
      <c r="AO831" s="274"/>
      <c r="AP831" s="274"/>
      <c r="AQ831" s="274"/>
      <c r="AR831" s="274"/>
      <c r="AS831" s="274"/>
      <c r="AT831" s="274"/>
      <c r="AU831" s="274"/>
      <c r="AV831" s="274"/>
      <c r="AW831" s="274"/>
    </row>
    <row r="832" spans="1:49" ht="12.95" customHeight="1" x14ac:dyDescent="0.2">
      <c r="A832" s="169"/>
      <c r="B832" s="169"/>
      <c r="C832" s="169"/>
      <c r="D832" s="169"/>
      <c r="AA832" s="344"/>
      <c r="AB832" s="345"/>
      <c r="AC832" s="345"/>
      <c r="AD832" s="346"/>
      <c r="AN832" s="274"/>
      <c r="AO832" s="274"/>
      <c r="AP832" s="274"/>
      <c r="AQ832" s="274"/>
      <c r="AR832" s="274"/>
      <c r="AS832" s="274"/>
      <c r="AT832" s="274"/>
      <c r="AU832" s="274"/>
      <c r="AV832" s="274"/>
      <c r="AW832" s="274"/>
    </row>
    <row r="833" spans="1:49" ht="12.95" customHeight="1" x14ac:dyDescent="0.2">
      <c r="A833" s="169"/>
      <c r="B833" s="169"/>
      <c r="C833" s="169"/>
      <c r="D833" s="169"/>
      <c r="AA833" s="344"/>
      <c r="AB833" s="345"/>
      <c r="AC833" s="345"/>
      <c r="AD833" s="346"/>
      <c r="AN833" s="274"/>
      <c r="AO833" s="274"/>
      <c r="AP833" s="274"/>
      <c r="AQ833" s="274"/>
      <c r="AR833" s="274"/>
      <c r="AS833" s="274"/>
      <c r="AT833" s="274"/>
      <c r="AU833" s="274"/>
      <c r="AV833" s="274"/>
      <c r="AW833" s="274"/>
    </row>
    <row r="834" spans="1:49" ht="12.95" customHeight="1" x14ac:dyDescent="0.2">
      <c r="A834" s="169"/>
      <c r="B834" s="169"/>
      <c r="C834" s="169"/>
      <c r="D834" s="169"/>
      <c r="AA834" s="344"/>
      <c r="AB834" s="345"/>
      <c r="AC834" s="345"/>
      <c r="AD834" s="346"/>
      <c r="AN834" s="274"/>
      <c r="AO834" s="274"/>
      <c r="AP834" s="274"/>
      <c r="AQ834" s="274"/>
      <c r="AR834" s="274"/>
      <c r="AS834" s="274"/>
      <c r="AT834" s="274"/>
      <c r="AU834" s="274"/>
      <c r="AV834" s="274"/>
      <c r="AW834" s="274"/>
    </row>
    <row r="835" spans="1:49" ht="12.95" customHeight="1" x14ac:dyDescent="0.2">
      <c r="A835" s="169"/>
      <c r="B835" s="169"/>
      <c r="C835" s="169"/>
      <c r="D835" s="169"/>
      <c r="AA835" s="344"/>
      <c r="AB835" s="345"/>
      <c r="AC835" s="345"/>
      <c r="AD835" s="346"/>
      <c r="AN835" s="274"/>
      <c r="AO835" s="274"/>
      <c r="AP835" s="274"/>
      <c r="AQ835" s="274"/>
      <c r="AR835" s="274"/>
      <c r="AS835" s="274"/>
      <c r="AT835" s="274"/>
      <c r="AU835" s="274"/>
      <c r="AV835" s="274"/>
      <c r="AW835" s="274"/>
    </row>
    <row r="836" spans="1:49" ht="12.95" customHeight="1" x14ac:dyDescent="0.2">
      <c r="A836" s="169"/>
      <c r="B836" s="169"/>
      <c r="C836" s="169"/>
      <c r="D836" s="169"/>
      <c r="AA836" s="344"/>
      <c r="AB836" s="345"/>
      <c r="AC836" s="345"/>
      <c r="AD836" s="346"/>
      <c r="AN836" s="274"/>
      <c r="AO836" s="274"/>
      <c r="AP836" s="274"/>
      <c r="AQ836" s="274"/>
      <c r="AR836" s="274"/>
      <c r="AS836" s="274"/>
      <c r="AT836" s="274"/>
      <c r="AU836" s="274"/>
      <c r="AV836" s="274"/>
      <c r="AW836" s="274"/>
    </row>
    <row r="837" spans="1:49" ht="12.95" customHeight="1" x14ac:dyDescent="0.2">
      <c r="A837" s="169"/>
      <c r="B837" s="169"/>
      <c r="C837" s="169"/>
      <c r="D837" s="169"/>
      <c r="AA837" s="344"/>
      <c r="AB837" s="345"/>
      <c r="AC837" s="345"/>
      <c r="AD837" s="346"/>
      <c r="AN837" s="274"/>
      <c r="AO837" s="274"/>
      <c r="AP837" s="274"/>
      <c r="AQ837" s="274"/>
      <c r="AR837" s="274"/>
      <c r="AS837" s="274"/>
      <c r="AT837" s="274"/>
      <c r="AU837" s="274"/>
      <c r="AV837" s="274"/>
      <c r="AW837" s="274"/>
    </row>
    <row r="838" spans="1:49" ht="12.95" customHeight="1" x14ac:dyDescent="0.2">
      <c r="A838" s="169"/>
      <c r="B838" s="169"/>
      <c r="C838" s="169"/>
      <c r="D838" s="169"/>
      <c r="AA838" s="344"/>
      <c r="AB838" s="345"/>
      <c r="AC838" s="345"/>
      <c r="AD838" s="346"/>
      <c r="AN838" s="274"/>
      <c r="AO838" s="274"/>
      <c r="AP838" s="274"/>
      <c r="AQ838" s="274"/>
      <c r="AR838" s="274"/>
      <c r="AS838" s="274"/>
      <c r="AT838" s="274"/>
      <c r="AU838" s="274"/>
      <c r="AV838" s="274"/>
      <c r="AW838" s="274"/>
    </row>
    <row r="839" spans="1:49" ht="12.95" customHeight="1" x14ac:dyDescent="0.2">
      <c r="A839" s="169"/>
      <c r="B839" s="169"/>
      <c r="C839" s="169"/>
      <c r="D839" s="169"/>
      <c r="AA839" s="344"/>
      <c r="AB839" s="345"/>
      <c r="AC839" s="345"/>
      <c r="AD839" s="346"/>
      <c r="AN839" s="274"/>
      <c r="AO839" s="274"/>
      <c r="AP839" s="274"/>
      <c r="AQ839" s="274"/>
      <c r="AR839" s="274"/>
      <c r="AS839" s="274"/>
      <c r="AT839" s="274"/>
      <c r="AU839" s="274"/>
      <c r="AV839" s="274"/>
      <c r="AW839" s="274"/>
    </row>
    <row r="840" spans="1:49" ht="12.95" customHeight="1" x14ac:dyDescent="0.2">
      <c r="A840" s="169"/>
      <c r="B840" s="169"/>
      <c r="C840" s="169"/>
      <c r="D840" s="169"/>
      <c r="AA840" s="344"/>
      <c r="AB840" s="345"/>
      <c r="AC840" s="345"/>
      <c r="AD840" s="346"/>
      <c r="AN840" s="274"/>
      <c r="AO840" s="274"/>
      <c r="AP840" s="274"/>
      <c r="AQ840" s="274"/>
      <c r="AR840" s="274"/>
      <c r="AS840" s="274"/>
      <c r="AT840" s="274"/>
      <c r="AU840" s="274"/>
      <c r="AV840" s="274"/>
      <c r="AW840" s="274"/>
    </row>
    <row r="841" spans="1:49" ht="12.95" customHeight="1" x14ac:dyDescent="0.2">
      <c r="A841" s="169"/>
      <c r="B841" s="169"/>
      <c r="C841" s="169"/>
      <c r="D841" s="169"/>
      <c r="AA841" s="344"/>
      <c r="AB841" s="345"/>
      <c r="AC841" s="345"/>
      <c r="AD841" s="346"/>
      <c r="AN841" s="274"/>
      <c r="AO841" s="274"/>
      <c r="AP841" s="274"/>
      <c r="AQ841" s="274"/>
      <c r="AR841" s="274"/>
      <c r="AS841" s="274"/>
      <c r="AT841" s="274"/>
      <c r="AU841" s="274"/>
      <c r="AV841" s="274"/>
      <c r="AW841" s="274"/>
    </row>
    <row r="842" spans="1:49" ht="12.95" customHeight="1" x14ac:dyDescent="0.2">
      <c r="A842" s="169"/>
      <c r="B842" s="169"/>
      <c r="C842" s="169"/>
      <c r="D842" s="169"/>
      <c r="AA842" s="344"/>
      <c r="AB842" s="345"/>
      <c r="AC842" s="345"/>
      <c r="AD842" s="346"/>
      <c r="AN842" s="274"/>
      <c r="AO842" s="274"/>
      <c r="AP842" s="274"/>
      <c r="AQ842" s="274"/>
      <c r="AR842" s="274"/>
      <c r="AS842" s="274"/>
      <c r="AT842" s="274"/>
      <c r="AU842" s="274"/>
      <c r="AV842" s="274"/>
      <c r="AW842" s="274"/>
    </row>
    <row r="843" spans="1:49" ht="12.95" customHeight="1" x14ac:dyDescent="0.2">
      <c r="A843" s="169"/>
      <c r="B843" s="169"/>
      <c r="C843" s="169"/>
      <c r="D843" s="169"/>
      <c r="AA843" s="344"/>
      <c r="AB843" s="345"/>
      <c r="AC843" s="345"/>
      <c r="AD843" s="346"/>
      <c r="AN843" s="274"/>
      <c r="AO843" s="274"/>
      <c r="AP843" s="274"/>
      <c r="AQ843" s="274"/>
      <c r="AR843" s="274"/>
      <c r="AS843" s="274"/>
      <c r="AT843" s="274"/>
      <c r="AU843" s="274"/>
      <c r="AV843" s="274"/>
      <c r="AW843" s="274"/>
    </row>
    <row r="844" spans="1:49" ht="12.95" customHeight="1" x14ac:dyDescent="0.2">
      <c r="A844" s="169"/>
      <c r="B844" s="169"/>
      <c r="C844" s="169"/>
      <c r="D844" s="169"/>
      <c r="AA844" s="344"/>
      <c r="AB844" s="345"/>
      <c r="AC844" s="345"/>
      <c r="AD844" s="346"/>
      <c r="AN844" s="274"/>
      <c r="AO844" s="274"/>
      <c r="AP844" s="274"/>
      <c r="AQ844" s="274"/>
      <c r="AR844" s="274"/>
      <c r="AS844" s="274"/>
      <c r="AT844" s="274"/>
      <c r="AU844" s="274"/>
      <c r="AV844" s="274"/>
      <c r="AW844" s="274"/>
    </row>
    <row r="845" spans="1:49" ht="12.95" customHeight="1" x14ac:dyDescent="0.2">
      <c r="A845" s="169"/>
      <c r="B845" s="169"/>
      <c r="C845" s="169"/>
      <c r="D845" s="169"/>
      <c r="AA845" s="344"/>
      <c r="AB845" s="345"/>
      <c r="AC845" s="345"/>
      <c r="AD845" s="346"/>
      <c r="AN845" s="274"/>
      <c r="AO845" s="274"/>
      <c r="AP845" s="274"/>
      <c r="AQ845" s="274"/>
      <c r="AR845" s="274"/>
      <c r="AS845" s="274"/>
      <c r="AT845" s="274"/>
      <c r="AU845" s="274"/>
      <c r="AV845" s="274"/>
      <c r="AW845" s="274"/>
    </row>
    <row r="846" spans="1:49" ht="12.95" customHeight="1" x14ac:dyDescent="0.2">
      <c r="A846" s="169"/>
      <c r="B846" s="169"/>
      <c r="C846" s="169"/>
      <c r="D846" s="169"/>
      <c r="AA846" s="344"/>
      <c r="AB846" s="345"/>
      <c r="AC846" s="345"/>
      <c r="AD846" s="346"/>
      <c r="AN846" s="274"/>
      <c r="AO846" s="274"/>
      <c r="AP846" s="274"/>
      <c r="AQ846" s="274"/>
      <c r="AR846" s="274"/>
      <c r="AS846" s="274"/>
      <c r="AT846" s="274"/>
      <c r="AU846" s="274"/>
      <c r="AV846" s="274"/>
      <c r="AW846" s="274"/>
    </row>
    <row r="847" spans="1:49" ht="12.95" customHeight="1" x14ac:dyDescent="0.2">
      <c r="A847" s="169"/>
      <c r="B847" s="169"/>
      <c r="C847" s="169"/>
      <c r="D847" s="169"/>
      <c r="AA847" s="344"/>
      <c r="AB847" s="345"/>
      <c r="AC847" s="345"/>
      <c r="AD847" s="346"/>
      <c r="AN847" s="274"/>
      <c r="AO847" s="274"/>
      <c r="AP847" s="274"/>
      <c r="AQ847" s="274"/>
      <c r="AR847" s="274"/>
      <c r="AS847" s="274"/>
      <c r="AT847" s="274"/>
      <c r="AU847" s="274"/>
      <c r="AV847" s="274"/>
      <c r="AW847" s="274"/>
    </row>
    <row r="848" spans="1:49" ht="12.95" customHeight="1" x14ac:dyDescent="0.2">
      <c r="A848" s="169"/>
      <c r="B848" s="169"/>
      <c r="C848" s="169"/>
      <c r="D848" s="169"/>
      <c r="AA848" s="344"/>
      <c r="AB848" s="345"/>
      <c r="AC848" s="345"/>
      <c r="AD848" s="346"/>
      <c r="AN848" s="274"/>
      <c r="AO848" s="274"/>
      <c r="AP848" s="274"/>
      <c r="AQ848" s="274"/>
      <c r="AR848" s="274"/>
      <c r="AS848" s="274"/>
      <c r="AT848" s="274"/>
      <c r="AU848" s="274"/>
      <c r="AV848" s="274"/>
      <c r="AW848" s="274"/>
    </row>
    <row r="849" spans="1:49" ht="12.95" customHeight="1" x14ac:dyDescent="0.2">
      <c r="A849" s="169"/>
      <c r="B849" s="169"/>
      <c r="C849" s="169"/>
      <c r="D849" s="169"/>
      <c r="AA849" s="344"/>
      <c r="AB849" s="345"/>
      <c r="AC849" s="345"/>
      <c r="AD849" s="346"/>
      <c r="AN849" s="274"/>
      <c r="AO849" s="274"/>
      <c r="AP849" s="274"/>
      <c r="AQ849" s="274"/>
      <c r="AR849" s="274"/>
      <c r="AS849" s="274"/>
      <c r="AT849" s="274"/>
      <c r="AU849" s="274"/>
      <c r="AV849" s="274"/>
      <c r="AW849" s="274"/>
    </row>
    <row r="850" spans="1:49" ht="12.95" customHeight="1" x14ac:dyDescent="0.2">
      <c r="A850" s="169"/>
      <c r="B850" s="169"/>
      <c r="C850" s="169"/>
      <c r="D850" s="169"/>
      <c r="AA850" s="344"/>
      <c r="AB850" s="345"/>
      <c r="AC850" s="345"/>
      <c r="AD850" s="346"/>
      <c r="AN850" s="274"/>
      <c r="AO850" s="274"/>
      <c r="AP850" s="274"/>
      <c r="AQ850" s="274"/>
      <c r="AR850" s="274"/>
      <c r="AS850" s="274"/>
      <c r="AT850" s="274"/>
      <c r="AU850" s="274"/>
      <c r="AV850" s="274"/>
      <c r="AW850" s="274"/>
    </row>
    <row r="851" spans="1:49" ht="12.95" customHeight="1" x14ac:dyDescent="0.2">
      <c r="A851" s="169"/>
      <c r="B851" s="169"/>
      <c r="C851" s="169"/>
      <c r="D851" s="169"/>
      <c r="AA851" s="344"/>
      <c r="AB851" s="345"/>
      <c r="AC851" s="345"/>
      <c r="AD851" s="346"/>
      <c r="AN851" s="274"/>
      <c r="AO851" s="274"/>
      <c r="AP851" s="274"/>
      <c r="AQ851" s="274"/>
      <c r="AR851" s="274"/>
      <c r="AS851" s="274"/>
      <c r="AT851" s="274"/>
      <c r="AU851" s="274"/>
      <c r="AV851" s="274"/>
      <c r="AW851" s="274"/>
    </row>
    <row r="852" spans="1:49" ht="12.95" customHeight="1" x14ac:dyDescent="0.2">
      <c r="A852" s="169"/>
      <c r="B852" s="169"/>
      <c r="C852" s="169"/>
      <c r="D852" s="169"/>
      <c r="AA852" s="344"/>
      <c r="AB852" s="345"/>
      <c r="AC852" s="345"/>
      <c r="AD852" s="346"/>
      <c r="AN852" s="274"/>
      <c r="AO852" s="274"/>
      <c r="AP852" s="274"/>
      <c r="AQ852" s="274"/>
      <c r="AR852" s="274"/>
      <c r="AS852" s="274"/>
      <c r="AT852" s="274"/>
      <c r="AU852" s="274"/>
      <c r="AV852" s="274"/>
      <c r="AW852" s="274"/>
    </row>
    <row r="853" spans="1:49" ht="12.95" customHeight="1" x14ac:dyDescent="0.2">
      <c r="A853" s="169"/>
      <c r="B853" s="169"/>
      <c r="C853" s="169"/>
      <c r="D853" s="169"/>
      <c r="AA853" s="344"/>
      <c r="AB853" s="345"/>
      <c r="AC853" s="345"/>
      <c r="AD853" s="346"/>
      <c r="AN853" s="274"/>
      <c r="AO853" s="274"/>
      <c r="AP853" s="274"/>
      <c r="AQ853" s="274"/>
      <c r="AR853" s="274"/>
      <c r="AS853" s="274"/>
      <c r="AT853" s="274"/>
      <c r="AU853" s="274"/>
      <c r="AV853" s="274"/>
      <c r="AW853" s="274"/>
    </row>
    <row r="854" spans="1:49" ht="12.95" customHeight="1" x14ac:dyDescent="0.2">
      <c r="A854" s="169"/>
      <c r="B854" s="169"/>
      <c r="C854" s="169"/>
      <c r="D854" s="169"/>
      <c r="AA854" s="344"/>
      <c r="AB854" s="345"/>
      <c r="AC854" s="345"/>
      <c r="AD854" s="346"/>
      <c r="AN854" s="274"/>
      <c r="AO854" s="274"/>
      <c r="AP854" s="274"/>
      <c r="AQ854" s="274"/>
      <c r="AR854" s="274"/>
      <c r="AS854" s="274"/>
      <c r="AT854" s="274"/>
      <c r="AU854" s="274"/>
      <c r="AV854" s="274"/>
      <c r="AW854" s="274"/>
    </row>
    <row r="855" spans="1:49" ht="12.95" customHeight="1" x14ac:dyDescent="0.2">
      <c r="A855" s="169"/>
      <c r="B855" s="169"/>
      <c r="C855" s="169"/>
      <c r="D855" s="169"/>
      <c r="AA855" s="344"/>
      <c r="AB855" s="345"/>
      <c r="AC855" s="345"/>
      <c r="AD855" s="346"/>
      <c r="AN855" s="274"/>
      <c r="AO855" s="274"/>
      <c r="AP855" s="274"/>
      <c r="AQ855" s="274"/>
      <c r="AR855" s="274"/>
      <c r="AS855" s="274"/>
      <c r="AT855" s="274"/>
      <c r="AU855" s="274"/>
      <c r="AV855" s="274"/>
      <c r="AW855" s="274"/>
    </row>
    <row r="856" spans="1:49" ht="12.95" customHeight="1" x14ac:dyDescent="0.2">
      <c r="A856" s="169"/>
      <c r="B856" s="169"/>
      <c r="C856" s="169"/>
      <c r="D856" s="169"/>
      <c r="AA856" s="344"/>
      <c r="AB856" s="345"/>
      <c r="AC856" s="345"/>
      <c r="AD856" s="346"/>
      <c r="AN856" s="274"/>
      <c r="AO856" s="274"/>
      <c r="AP856" s="274"/>
      <c r="AQ856" s="274"/>
      <c r="AR856" s="274"/>
      <c r="AS856" s="274"/>
      <c r="AT856" s="274"/>
      <c r="AU856" s="274"/>
      <c r="AV856" s="274"/>
      <c r="AW856" s="274"/>
    </row>
    <row r="857" spans="1:49" ht="12.95" customHeight="1" x14ac:dyDescent="0.2">
      <c r="A857" s="169"/>
      <c r="B857" s="169"/>
      <c r="C857" s="169"/>
      <c r="D857" s="169"/>
      <c r="AA857" s="344"/>
      <c r="AB857" s="345"/>
      <c r="AC857" s="345"/>
      <c r="AD857" s="346"/>
      <c r="AN857" s="274"/>
      <c r="AO857" s="274"/>
      <c r="AP857" s="274"/>
      <c r="AQ857" s="274"/>
      <c r="AR857" s="274"/>
      <c r="AS857" s="274"/>
      <c r="AT857" s="274"/>
      <c r="AU857" s="274"/>
      <c r="AV857" s="274"/>
      <c r="AW857" s="274"/>
    </row>
    <row r="858" spans="1:49" ht="12.95" customHeight="1" x14ac:dyDescent="0.2">
      <c r="A858" s="169"/>
      <c r="B858" s="169"/>
      <c r="C858" s="169"/>
      <c r="D858" s="169"/>
      <c r="AA858" s="344"/>
      <c r="AB858" s="345"/>
      <c r="AC858" s="345"/>
      <c r="AD858" s="346"/>
      <c r="AN858" s="274"/>
      <c r="AO858" s="274"/>
      <c r="AP858" s="274"/>
      <c r="AQ858" s="274"/>
      <c r="AR858" s="274"/>
      <c r="AS858" s="274"/>
      <c r="AT858" s="274"/>
      <c r="AU858" s="274"/>
      <c r="AV858" s="274"/>
      <c r="AW858" s="274"/>
    </row>
    <row r="859" spans="1:49" ht="12.95" customHeight="1" x14ac:dyDescent="0.2">
      <c r="A859" s="169"/>
      <c r="B859" s="169"/>
      <c r="C859" s="169"/>
      <c r="D859" s="169"/>
      <c r="AA859" s="344"/>
      <c r="AB859" s="345"/>
      <c r="AC859" s="345"/>
      <c r="AD859" s="346"/>
      <c r="AN859" s="274"/>
      <c r="AO859" s="274"/>
      <c r="AP859" s="274"/>
      <c r="AQ859" s="274"/>
      <c r="AR859" s="274"/>
      <c r="AS859" s="274"/>
      <c r="AT859" s="274"/>
      <c r="AU859" s="274"/>
      <c r="AV859" s="274"/>
      <c r="AW859" s="274"/>
    </row>
    <row r="860" spans="1:49" ht="12.95" customHeight="1" x14ac:dyDescent="0.2">
      <c r="A860" s="169"/>
      <c r="B860" s="169"/>
      <c r="C860" s="169"/>
      <c r="D860" s="169"/>
      <c r="AA860" s="344"/>
      <c r="AB860" s="345"/>
      <c r="AC860" s="345"/>
      <c r="AD860" s="346"/>
      <c r="AN860" s="274"/>
      <c r="AO860" s="274"/>
      <c r="AP860" s="274"/>
      <c r="AQ860" s="274"/>
      <c r="AR860" s="274"/>
      <c r="AS860" s="274"/>
      <c r="AT860" s="274"/>
      <c r="AU860" s="274"/>
      <c r="AV860" s="274"/>
      <c r="AW860" s="274"/>
    </row>
    <row r="861" spans="1:49" ht="12.95" customHeight="1" x14ac:dyDescent="0.2">
      <c r="A861" s="169"/>
      <c r="B861" s="169"/>
      <c r="C861" s="169"/>
      <c r="D861" s="169"/>
      <c r="AA861" s="344"/>
      <c r="AB861" s="345"/>
      <c r="AC861" s="345"/>
      <c r="AD861" s="346"/>
      <c r="AN861" s="274"/>
      <c r="AO861" s="274"/>
      <c r="AP861" s="274"/>
      <c r="AQ861" s="274"/>
      <c r="AR861" s="274"/>
      <c r="AS861" s="274"/>
      <c r="AT861" s="274"/>
      <c r="AU861" s="274"/>
      <c r="AV861" s="274"/>
      <c r="AW861" s="274"/>
    </row>
    <row r="862" spans="1:49" ht="12.95" customHeight="1" x14ac:dyDescent="0.2">
      <c r="A862" s="169"/>
      <c r="B862" s="169"/>
      <c r="C862" s="169"/>
      <c r="D862" s="169"/>
      <c r="AA862" s="344"/>
      <c r="AB862" s="345"/>
      <c r="AC862" s="345"/>
      <c r="AD862" s="346"/>
      <c r="AN862" s="274"/>
      <c r="AO862" s="274"/>
      <c r="AP862" s="274"/>
      <c r="AQ862" s="274"/>
      <c r="AR862" s="274"/>
      <c r="AS862" s="274"/>
      <c r="AT862" s="274"/>
      <c r="AU862" s="274"/>
      <c r="AV862" s="274"/>
      <c r="AW862" s="274"/>
    </row>
    <row r="863" spans="1:49" ht="12.95" customHeight="1" x14ac:dyDescent="0.2">
      <c r="A863" s="169"/>
      <c r="B863" s="169"/>
      <c r="C863" s="169"/>
      <c r="D863" s="169"/>
      <c r="AA863" s="344"/>
      <c r="AB863" s="345"/>
      <c r="AC863" s="345"/>
      <c r="AD863" s="346"/>
      <c r="AN863" s="274"/>
      <c r="AO863" s="274"/>
      <c r="AP863" s="274"/>
      <c r="AQ863" s="274"/>
      <c r="AR863" s="274"/>
      <c r="AS863" s="274"/>
      <c r="AT863" s="274"/>
      <c r="AU863" s="274"/>
      <c r="AV863" s="274"/>
      <c r="AW863" s="274"/>
    </row>
    <row r="864" spans="1:49" ht="12.95" customHeight="1" x14ac:dyDescent="0.2">
      <c r="A864" s="169"/>
      <c r="B864" s="169"/>
      <c r="C864" s="169"/>
      <c r="D864" s="169"/>
      <c r="AA864" s="344"/>
      <c r="AB864" s="345"/>
      <c r="AC864" s="345"/>
      <c r="AD864" s="346"/>
      <c r="AN864" s="274"/>
      <c r="AO864" s="274"/>
      <c r="AP864" s="274"/>
      <c r="AQ864" s="274"/>
      <c r="AR864" s="274"/>
      <c r="AS864" s="274"/>
      <c r="AT864" s="274"/>
      <c r="AU864" s="274"/>
      <c r="AV864" s="274"/>
      <c r="AW864" s="274"/>
    </row>
    <row r="865" spans="1:49" ht="12.95" customHeight="1" x14ac:dyDescent="0.2">
      <c r="A865" s="169"/>
      <c r="B865" s="169"/>
      <c r="C865" s="169"/>
      <c r="D865" s="169"/>
      <c r="AA865" s="344"/>
      <c r="AB865" s="345"/>
      <c r="AC865" s="345"/>
      <c r="AD865" s="346"/>
      <c r="AN865" s="274"/>
      <c r="AO865" s="274"/>
      <c r="AP865" s="274"/>
      <c r="AQ865" s="274"/>
      <c r="AR865" s="274"/>
      <c r="AS865" s="274"/>
      <c r="AT865" s="274"/>
      <c r="AU865" s="274"/>
      <c r="AV865" s="274"/>
      <c r="AW865" s="274"/>
    </row>
    <row r="866" spans="1:49" ht="12.95" customHeight="1" x14ac:dyDescent="0.2">
      <c r="A866" s="169"/>
      <c r="B866" s="169"/>
      <c r="C866" s="169"/>
      <c r="D866" s="169"/>
      <c r="AA866" s="344"/>
      <c r="AB866" s="345"/>
      <c r="AC866" s="345"/>
      <c r="AD866" s="346"/>
      <c r="AN866" s="274"/>
      <c r="AO866" s="274"/>
      <c r="AP866" s="274"/>
      <c r="AQ866" s="274"/>
      <c r="AR866" s="274"/>
      <c r="AS866" s="274"/>
      <c r="AT866" s="274"/>
      <c r="AU866" s="274"/>
      <c r="AV866" s="274"/>
      <c r="AW866" s="274"/>
    </row>
    <row r="867" spans="1:49" ht="12.95" customHeight="1" x14ac:dyDescent="0.2">
      <c r="A867" s="169"/>
      <c r="B867" s="169"/>
      <c r="C867" s="169"/>
      <c r="D867" s="169"/>
      <c r="AA867" s="344"/>
      <c r="AB867" s="345"/>
      <c r="AC867" s="345"/>
      <c r="AD867" s="346"/>
      <c r="AN867" s="274"/>
      <c r="AO867" s="274"/>
      <c r="AP867" s="274"/>
      <c r="AQ867" s="274"/>
      <c r="AR867" s="274"/>
      <c r="AS867" s="274"/>
      <c r="AT867" s="274"/>
      <c r="AU867" s="274"/>
      <c r="AV867" s="274"/>
      <c r="AW867" s="274"/>
    </row>
    <row r="868" spans="1:49" ht="12.95" customHeight="1" x14ac:dyDescent="0.2">
      <c r="A868" s="169"/>
      <c r="B868" s="169"/>
      <c r="C868" s="169"/>
      <c r="D868" s="169"/>
      <c r="AA868" s="344"/>
      <c r="AB868" s="345"/>
      <c r="AC868" s="345"/>
      <c r="AD868" s="346"/>
      <c r="AN868" s="274"/>
      <c r="AO868" s="274"/>
      <c r="AP868" s="274"/>
      <c r="AQ868" s="274"/>
      <c r="AR868" s="274"/>
      <c r="AS868" s="274"/>
      <c r="AT868" s="274"/>
      <c r="AU868" s="274"/>
      <c r="AV868" s="274"/>
      <c r="AW868" s="274"/>
    </row>
    <row r="869" spans="1:49" ht="12.95" customHeight="1" x14ac:dyDescent="0.2">
      <c r="A869" s="169"/>
      <c r="B869" s="169"/>
      <c r="C869" s="169"/>
      <c r="D869" s="169"/>
      <c r="AA869" s="344"/>
      <c r="AB869" s="345"/>
      <c r="AC869" s="345"/>
      <c r="AD869" s="346"/>
      <c r="AN869" s="274"/>
      <c r="AO869" s="274"/>
      <c r="AP869" s="274"/>
      <c r="AQ869" s="274"/>
      <c r="AR869" s="274"/>
      <c r="AS869" s="274"/>
      <c r="AT869" s="274"/>
      <c r="AU869" s="274"/>
      <c r="AV869" s="274"/>
      <c r="AW869" s="274"/>
    </row>
    <row r="870" spans="1:49" ht="12.95" customHeight="1" x14ac:dyDescent="0.2">
      <c r="A870" s="169"/>
      <c r="B870" s="169"/>
      <c r="C870" s="169"/>
      <c r="D870" s="169"/>
      <c r="AA870" s="344"/>
      <c r="AB870" s="345"/>
      <c r="AC870" s="345"/>
      <c r="AD870" s="346"/>
      <c r="AN870" s="274"/>
      <c r="AO870" s="274"/>
      <c r="AP870" s="274"/>
      <c r="AQ870" s="274"/>
      <c r="AR870" s="274"/>
      <c r="AS870" s="274"/>
      <c r="AT870" s="274"/>
      <c r="AU870" s="274"/>
      <c r="AV870" s="274"/>
      <c r="AW870" s="274"/>
    </row>
    <row r="871" spans="1:49" ht="12.95" customHeight="1" x14ac:dyDescent="0.2">
      <c r="A871" s="169"/>
      <c r="B871" s="169"/>
      <c r="C871" s="169"/>
      <c r="D871" s="169"/>
      <c r="AA871" s="344"/>
      <c r="AB871" s="345"/>
      <c r="AC871" s="345"/>
      <c r="AD871" s="346"/>
      <c r="AN871" s="274"/>
      <c r="AO871" s="274"/>
      <c r="AP871" s="274"/>
      <c r="AQ871" s="274"/>
      <c r="AR871" s="274"/>
      <c r="AS871" s="274"/>
      <c r="AT871" s="274"/>
      <c r="AU871" s="274"/>
      <c r="AV871" s="274"/>
      <c r="AW871" s="274"/>
    </row>
    <row r="872" spans="1:49" ht="12.95" customHeight="1" x14ac:dyDescent="0.2">
      <c r="A872" s="169"/>
      <c r="B872" s="169"/>
      <c r="C872" s="169"/>
      <c r="D872" s="169"/>
      <c r="AA872" s="344"/>
      <c r="AB872" s="345"/>
      <c r="AC872" s="345"/>
      <c r="AD872" s="346"/>
      <c r="AN872" s="274"/>
      <c r="AO872" s="274"/>
      <c r="AP872" s="274"/>
      <c r="AQ872" s="274"/>
      <c r="AR872" s="274"/>
      <c r="AS872" s="274"/>
      <c r="AT872" s="274"/>
      <c r="AU872" s="274"/>
      <c r="AV872" s="274"/>
      <c r="AW872" s="274"/>
    </row>
    <row r="873" spans="1:49" ht="12.95" customHeight="1" x14ac:dyDescent="0.2">
      <c r="A873" s="169"/>
      <c r="B873" s="169"/>
      <c r="C873" s="169"/>
      <c r="D873" s="169"/>
      <c r="AA873" s="344"/>
      <c r="AB873" s="345"/>
      <c r="AC873" s="345"/>
      <c r="AD873" s="346"/>
      <c r="AN873" s="274"/>
      <c r="AO873" s="274"/>
      <c r="AP873" s="274"/>
      <c r="AQ873" s="274"/>
      <c r="AR873" s="274"/>
      <c r="AS873" s="274"/>
      <c r="AT873" s="274"/>
      <c r="AU873" s="274"/>
      <c r="AV873" s="274"/>
      <c r="AW873" s="274"/>
    </row>
    <row r="874" spans="1:49" ht="12.95" customHeight="1" x14ac:dyDescent="0.2">
      <c r="A874" s="169"/>
      <c r="B874" s="169"/>
      <c r="C874" s="169"/>
      <c r="D874" s="169"/>
      <c r="AA874" s="344"/>
      <c r="AB874" s="345"/>
      <c r="AC874" s="345"/>
      <c r="AD874" s="346"/>
      <c r="AN874" s="274"/>
      <c r="AO874" s="274"/>
      <c r="AP874" s="274"/>
      <c r="AQ874" s="274"/>
      <c r="AR874" s="274"/>
      <c r="AS874" s="274"/>
      <c r="AT874" s="274"/>
      <c r="AU874" s="274"/>
      <c r="AV874" s="274"/>
      <c r="AW874" s="274"/>
    </row>
    <row r="875" spans="1:49" ht="12.95" customHeight="1" x14ac:dyDescent="0.2">
      <c r="A875" s="169"/>
      <c r="B875" s="169"/>
      <c r="C875" s="169"/>
      <c r="D875" s="169"/>
      <c r="AA875" s="344"/>
      <c r="AB875" s="345"/>
      <c r="AC875" s="345"/>
      <c r="AD875" s="346"/>
      <c r="AN875" s="274"/>
      <c r="AO875" s="274"/>
      <c r="AP875" s="274"/>
      <c r="AQ875" s="274"/>
      <c r="AR875" s="274"/>
      <c r="AS875" s="274"/>
      <c r="AT875" s="274"/>
      <c r="AU875" s="274"/>
      <c r="AV875" s="274"/>
      <c r="AW875" s="274"/>
    </row>
    <row r="876" spans="1:49" ht="12.95" customHeight="1" x14ac:dyDescent="0.2">
      <c r="A876" s="169"/>
      <c r="B876" s="169"/>
      <c r="C876" s="169"/>
      <c r="D876" s="169"/>
      <c r="AA876" s="344"/>
      <c r="AB876" s="345"/>
      <c r="AC876" s="345"/>
      <c r="AD876" s="346"/>
      <c r="AN876" s="274"/>
      <c r="AO876" s="274"/>
      <c r="AP876" s="274"/>
      <c r="AQ876" s="274"/>
      <c r="AR876" s="274"/>
      <c r="AS876" s="274"/>
      <c r="AT876" s="274"/>
      <c r="AU876" s="274"/>
      <c r="AV876" s="274"/>
      <c r="AW876" s="274"/>
    </row>
    <row r="877" spans="1:49" ht="12.95" customHeight="1" x14ac:dyDescent="0.2">
      <c r="A877" s="169"/>
      <c r="B877" s="169"/>
      <c r="C877" s="169"/>
      <c r="D877" s="169"/>
      <c r="AA877" s="344"/>
      <c r="AB877" s="345"/>
      <c r="AC877" s="345"/>
      <c r="AD877" s="346"/>
      <c r="AN877" s="274"/>
      <c r="AO877" s="274"/>
      <c r="AP877" s="274"/>
      <c r="AQ877" s="274"/>
      <c r="AR877" s="274"/>
      <c r="AS877" s="274"/>
      <c r="AT877" s="274"/>
      <c r="AU877" s="274"/>
      <c r="AV877" s="274"/>
      <c r="AW877" s="274"/>
    </row>
    <row r="878" spans="1:49" ht="12.95" customHeight="1" x14ac:dyDescent="0.2">
      <c r="A878" s="169"/>
      <c r="B878" s="169"/>
      <c r="C878" s="169"/>
      <c r="D878" s="169"/>
      <c r="AA878" s="344"/>
      <c r="AB878" s="345"/>
      <c r="AC878" s="345"/>
      <c r="AD878" s="346"/>
      <c r="AN878" s="274"/>
      <c r="AO878" s="274"/>
      <c r="AP878" s="274"/>
      <c r="AQ878" s="274"/>
      <c r="AR878" s="274"/>
      <c r="AS878" s="274"/>
      <c r="AT878" s="274"/>
      <c r="AU878" s="274"/>
      <c r="AV878" s="274"/>
      <c r="AW878" s="274"/>
    </row>
    <row r="879" spans="1:49" ht="12.95" customHeight="1" x14ac:dyDescent="0.2">
      <c r="A879" s="169"/>
      <c r="B879" s="169"/>
      <c r="C879" s="169"/>
      <c r="D879" s="169"/>
      <c r="AA879" s="344"/>
      <c r="AB879" s="345"/>
      <c r="AC879" s="345"/>
      <c r="AD879" s="346"/>
      <c r="AN879" s="274"/>
      <c r="AO879" s="274"/>
      <c r="AP879" s="274"/>
      <c r="AQ879" s="274"/>
      <c r="AR879" s="274"/>
      <c r="AS879" s="274"/>
      <c r="AT879" s="274"/>
      <c r="AU879" s="274"/>
      <c r="AV879" s="274"/>
      <c r="AW879" s="274"/>
    </row>
    <row r="880" spans="1:49" ht="12.95" customHeight="1" x14ac:dyDescent="0.2">
      <c r="A880" s="169"/>
      <c r="B880" s="169"/>
      <c r="C880" s="169"/>
      <c r="D880" s="169"/>
      <c r="AA880" s="344"/>
      <c r="AB880" s="345"/>
      <c r="AC880" s="345"/>
      <c r="AD880" s="346"/>
      <c r="AN880" s="274"/>
      <c r="AO880" s="274"/>
      <c r="AP880" s="274"/>
      <c r="AQ880" s="274"/>
      <c r="AR880" s="274"/>
      <c r="AS880" s="274"/>
      <c r="AT880" s="274"/>
      <c r="AU880" s="274"/>
      <c r="AV880" s="274"/>
      <c r="AW880" s="274"/>
    </row>
    <row r="881" spans="1:49" ht="12.95" customHeight="1" x14ac:dyDescent="0.2">
      <c r="A881" s="169"/>
      <c r="B881" s="169"/>
      <c r="C881" s="169"/>
      <c r="D881" s="169"/>
      <c r="AA881" s="344"/>
      <c r="AB881" s="345"/>
      <c r="AC881" s="345"/>
      <c r="AD881" s="346"/>
      <c r="AN881" s="274"/>
      <c r="AO881" s="274"/>
      <c r="AP881" s="274"/>
      <c r="AQ881" s="274"/>
      <c r="AR881" s="274"/>
      <c r="AS881" s="274"/>
      <c r="AT881" s="274"/>
      <c r="AU881" s="274"/>
      <c r="AV881" s="274"/>
      <c r="AW881" s="274"/>
    </row>
    <row r="882" spans="1:49" ht="12.95" customHeight="1" x14ac:dyDescent="0.2">
      <c r="A882" s="169"/>
      <c r="B882" s="169"/>
      <c r="C882" s="169"/>
      <c r="D882" s="169"/>
      <c r="AA882" s="344"/>
      <c r="AB882" s="345"/>
      <c r="AC882" s="345"/>
      <c r="AD882" s="346"/>
      <c r="AN882" s="274"/>
      <c r="AO882" s="274"/>
      <c r="AP882" s="274"/>
      <c r="AQ882" s="274"/>
      <c r="AR882" s="274"/>
      <c r="AS882" s="274"/>
      <c r="AT882" s="274"/>
      <c r="AU882" s="274"/>
      <c r="AV882" s="274"/>
      <c r="AW882" s="274"/>
    </row>
    <row r="883" spans="1:49" ht="12.95" customHeight="1" x14ac:dyDescent="0.2">
      <c r="A883" s="169"/>
      <c r="B883" s="169"/>
      <c r="C883" s="169"/>
      <c r="D883" s="169"/>
      <c r="AA883" s="344"/>
      <c r="AB883" s="345"/>
      <c r="AC883" s="345"/>
      <c r="AD883" s="346"/>
      <c r="AN883" s="274"/>
      <c r="AO883" s="274"/>
      <c r="AP883" s="274"/>
      <c r="AQ883" s="274"/>
      <c r="AR883" s="274"/>
      <c r="AS883" s="274"/>
      <c r="AT883" s="274"/>
      <c r="AU883" s="274"/>
      <c r="AV883" s="274"/>
      <c r="AW883" s="274"/>
    </row>
    <row r="884" spans="1:49" ht="12.95" customHeight="1" x14ac:dyDescent="0.2">
      <c r="A884" s="169"/>
      <c r="B884" s="169"/>
      <c r="C884" s="169"/>
      <c r="D884" s="169"/>
      <c r="AA884" s="344"/>
      <c r="AB884" s="345"/>
      <c r="AC884" s="345"/>
      <c r="AD884" s="346"/>
      <c r="AN884" s="274"/>
      <c r="AO884" s="274"/>
      <c r="AP884" s="274"/>
      <c r="AQ884" s="274"/>
      <c r="AR884" s="274"/>
      <c r="AS884" s="274"/>
      <c r="AT884" s="274"/>
      <c r="AU884" s="274"/>
      <c r="AV884" s="274"/>
      <c r="AW884" s="274"/>
    </row>
    <row r="885" spans="1:49" ht="12.95" customHeight="1" x14ac:dyDescent="0.2">
      <c r="A885" s="169"/>
      <c r="B885" s="169"/>
      <c r="C885" s="169"/>
      <c r="D885" s="169"/>
      <c r="AA885" s="344"/>
      <c r="AB885" s="345"/>
      <c r="AC885" s="345"/>
      <c r="AD885" s="346"/>
      <c r="AN885" s="274"/>
      <c r="AO885" s="274"/>
      <c r="AP885" s="274"/>
      <c r="AQ885" s="274"/>
      <c r="AR885" s="274"/>
      <c r="AS885" s="274"/>
      <c r="AT885" s="274"/>
      <c r="AU885" s="274"/>
      <c r="AV885" s="274"/>
      <c r="AW885" s="274"/>
    </row>
    <row r="886" spans="1:49" ht="12.95" customHeight="1" x14ac:dyDescent="0.2">
      <c r="A886" s="169"/>
      <c r="B886" s="169"/>
      <c r="C886" s="169"/>
      <c r="D886" s="169"/>
      <c r="AA886" s="344"/>
      <c r="AB886" s="345"/>
      <c r="AC886" s="345"/>
      <c r="AD886" s="346"/>
      <c r="AN886" s="274"/>
      <c r="AO886" s="274"/>
      <c r="AP886" s="274"/>
      <c r="AQ886" s="274"/>
      <c r="AR886" s="274"/>
      <c r="AS886" s="274"/>
      <c r="AT886" s="274"/>
      <c r="AU886" s="274"/>
      <c r="AV886" s="274"/>
      <c r="AW886" s="274"/>
    </row>
    <row r="887" spans="1:49" ht="12.95" customHeight="1" x14ac:dyDescent="0.2">
      <c r="A887" s="169"/>
      <c r="B887" s="169"/>
      <c r="C887" s="169"/>
      <c r="D887" s="169"/>
      <c r="AA887" s="344"/>
      <c r="AB887" s="345"/>
      <c r="AC887" s="345"/>
      <c r="AD887" s="346"/>
      <c r="AN887" s="274"/>
      <c r="AO887" s="274"/>
      <c r="AP887" s="274"/>
      <c r="AQ887" s="274"/>
      <c r="AR887" s="274"/>
      <c r="AS887" s="274"/>
      <c r="AT887" s="274"/>
      <c r="AU887" s="274"/>
      <c r="AV887" s="274"/>
      <c r="AW887" s="274"/>
    </row>
    <row r="888" spans="1:49" ht="12.95" customHeight="1" x14ac:dyDescent="0.2">
      <c r="A888" s="169"/>
      <c r="B888" s="169"/>
      <c r="C888" s="169"/>
      <c r="D888" s="169"/>
      <c r="AA888" s="344"/>
      <c r="AB888" s="345"/>
      <c r="AC888" s="345"/>
      <c r="AD888" s="346"/>
      <c r="AN888" s="274"/>
      <c r="AO888" s="274"/>
      <c r="AP888" s="274"/>
      <c r="AQ888" s="274"/>
      <c r="AR888" s="274"/>
      <c r="AS888" s="274"/>
      <c r="AT888" s="274"/>
      <c r="AU888" s="274"/>
      <c r="AV888" s="274"/>
      <c r="AW888" s="274"/>
    </row>
    <row r="889" spans="1:49" ht="12.95" customHeight="1" x14ac:dyDescent="0.2">
      <c r="A889" s="169"/>
      <c r="B889" s="169"/>
      <c r="C889" s="169"/>
      <c r="D889" s="169"/>
      <c r="AA889" s="344"/>
      <c r="AB889" s="345"/>
      <c r="AC889" s="345"/>
      <c r="AD889" s="346"/>
      <c r="AN889" s="274"/>
      <c r="AO889" s="274"/>
      <c r="AP889" s="274"/>
      <c r="AQ889" s="274"/>
      <c r="AR889" s="274"/>
      <c r="AS889" s="274"/>
      <c r="AT889" s="274"/>
      <c r="AU889" s="274"/>
      <c r="AV889" s="274"/>
      <c r="AW889" s="274"/>
    </row>
    <row r="890" spans="1:49" ht="12.95" customHeight="1" x14ac:dyDescent="0.2">
      <c r="A890" s="169"/>
      <c r="B890" s="169"/>
      <c r="C890" s="169"/>
      <c r="D890" s="169"/>
      <c r="AA890" s="344"/>
      <c r="AB890" s="345"/>
      <c r="AC890" s="345"/>
      <c r="AD890" s="346"/>
      <c r="AN890" s="274"/>
      <c r="AO890" s="274"/>
      <c r="AP890" s="274"/>
      <c r="AQ890" s="274"/>
      <c r="AR890" s="274"/>
      <c r="AS890" s="274"/>
      <c r="AT890" s="274"/>
      <c r="AU890" s="274"/>
      <c r="AV890" s="274"/>
      <c r="AW890" s="274"/>
    </row>
    <row r="891" spans="1:49" ht="12.95" customHeight="1" x14ac:dyDescent="0.2">
      <c r="A891" s="169"/>
      <c r="B891" s="169"/>
      <c r="C891" s="169"/>
      <c r="D891" s="169"/>
      <c r="AA891" s="344"/>
      <c r="AB891" s="345"/>
      <c r="AC891" s="345"/>
      <c r="AD891" s="346"/>
      <c r="AN891" s="274"/>
      <c r="AO891" s="274"/>
      <c r="AP891" s="274"/>
      <c r="AQ891" s="274"/>
      <c r="AR891" s="274"/>
      <c r="AS891" s="274"/>
      <c r="AT891" s="274"/>
      <c r="AU891" s="274"/>
      <c r="AV891" s="274"/>
      <c r="AW891" s="274"/>
    </row>
    <row r="892" spans="1:49" ht="12.95" customHeight="1" x14ac:dyDescent="0.2">
      <c r="A892" s="169"/>
      <c r="B892" s="169"/>
      <c r="C892" s="169"/>
      <c r="D892" s="169"/>
      <c r="AA892" s="344"/>
      <c r="AB892" s="345"/>
      <c r="AC892" s="345"/>
      <c r="AD892" s="346"/>
      <c r="AN892" s="274"/>
      <c r="AO892" s="274"/>
      <c r="AP892" s="274"/>
      <c r="AQ892" s="274"/>
      <c r="AR892" s="274"/>
      <c r="AS892" s="274"/>
      <c r="AT892" s="274"/>
      <c r="AU892" s="274"/>
      <c r="AV892" s="274"/>
      <c r="AW892" s="274"/>
    </row>
    <row r="893" spans="1:49" ht="12.95" customHeight="1" x14ac:dyDescent="0.2">
      <c r="A893" s="169"/>
      <c r="B893" s="169"/>
      <c r="C893" s="169"/>
      <c r="D893" s="169"/>
      <c r="AA893" s="344"/>
      <c r="AB893" s="345"/>
      <c r="AC893" s="345"/>
      <c r="AD893" s="346"/>
      <c r="AN893" s="274"/>
      <c r="AO893" s="274"/>
      <c r="AP893" s="274"/>
      <c r="AQ893" s="274"/>
      <c r="AR893" s="274"/>
      <c r="AS893" s="274"/>
      <c r="AT893" s="274"/>
      <c r="AU893" s="274"/>
      <c r="AV893" s="274"/>
      <c r="AW893" s="274"/>
    </row>
    <row r="894" spans="1:49" ht="12.95" customHeight="1" x14ac:dyDescent="0.2">
      <c r="A894" s="169"/>
      <c r="B894" s="169"/>
      <c r="C894" s="169"/>
      <c r="D894" s="169"/>
      <c r="AA894" s="344"/>
      <c r="AB894" s="345"/>
      <c r="AC894" s="345"/>
      <c r="AD894" s="346"/>
      <c r="AN894" s="274"/>
      <c r="AO894" s="274"/>
      <c r="AP894" s="274"/>
      <c r="AQ894" s="274"/>
      <c r="AR894" s="274"/>
      <c r="AS894" s="274"/>
      <c r="AT894" s="274"/>
      <c r="AU894" s="274"/>
      <c r="AV894" s="274"/>
      <c r="AW894" s="274"/>
    </row>
    <row r="895" spans="1:49" ht="12.95" customHeight="1" x14ac:dyDescent="0.2">
      <c r="A895" s="169"/>
      <c r="B895" s="169"/>
      <c r="C895" s="169"/>
      <c r="D895" s="169"/>
      <c r="AA895" s="344"/>
      <c r="AB895" s="345"/>
      <c r="AC895" s="345"/>
      <c r="AD895" s="346"/>
      <c r="AN895" s="274"/>
      <c r="AO895" s="274"/>
      <c r="AP895" s="274"/>
      <c r="AQ895" s="274"/>
      <c r="AR895" s="274"/>
      <c r="AS895" s="274"/>
      <c r="AT895" s="274"/>
      <c r="AU895" s="274"/>
      <c r="AV895" s="274"/>
      <c r="AW895" s="274"/>
    </row>
    <row r="896" spans="1:49" ht="12.95" customHeight="1" x14ac:dyDescent="0.2">
      <c r="A896" s="169"/>
      <c r="B896" s="169"/>
      <c r="C896" s="169"/>
      <c r="D896" s="169"/>
      <c r="AA896" s="344"/>
      <c r="AB896" s="345"/>
      <c r="AC896" s="345"/>
      <c r="AD896" s="346"/>
      <c r="AN896" s="274"/>
      <c r="AO896" s="274"/>
      <c r="AP896" s="274"/>
      <c r="AQ896" s="274"/>
      <c r="AR896" s="274"/>
      <c r="AS896" s="274"/>
      <c r="AT896" s="274"/>
      <c r="AU896" s="274"/>
      <c r="AV896" s="274"/>
      <c r="AW896" s="274"/>
    </row>
    <row r="897" spans="1:49" ht="12.95" customHeight="1" x14ac:dyDescent="0.2">
      <c r="A897" s="169"/>
      <c r="B897" s="169"/>
      <c r="C897" s="169"/>
      <c r="D897" s="169"/>
      <c r="AA897" s="344"/>
      <c r="AB897" s="345"/>
      <c r="AC897" s="345"/>
      <c r="AD897" s="346"/>
      <c r="AN897" s="274"/>
      <c r="AO897" s="274"/>
      <c r="AP897" s="274"/>
      <c r="AQ897" s="274"/>
      <c r="AR897" s="274"/>
      <c r="AS897" s="274"/>
      <c r="AT897" s="274"/>
      <c r="AU897" s="274"/>
      <c r="AV897" s="274"/>
      <c r="AW897" s="274"/>
    </row>
    <row r="898" spans="1:49" ht="12.95" customHeight="1" x14ac:dyDescent="0.2">
      <c r="A898" s="169"/>
      <c r="B898" s="169"/>
      <c r="C898" s="169"/>
      <c r="D898" s="169"/>
      <c r="AA898" s="344"/>
      <c r="AB898" s="345"/>
      <c r="AC898" s="345"/>
      <c r="AD898" s="346"/>
      <c r="AN898" s="274"/>
      <c r="AO898" s="274"/>
      <c r="AP898" s="274"/>
      <c r="AQ898" s="274"/>
      <c r="AR898" s="274"/>
      <c r="AS898" s="274"/>
      <c r="AT898" s="274"/>
      <c r="AU898" s="274"/>
      <c r="AV898" s="274"/>
      <c r="AW898" s="274"/>
    </row>
    <row r="899" spans="1:49" ht="12.95" customHeight="1" x14ac:dyDescent="0.2">
      <c r="A899" s="169"/>
      <c r="B899" s="169"/>
      <c r="C899" s="169"/>
      <c r="D899" s="169"/>
      <c r="AA899" s="344"/>
      <c r="AB899" s="345"/>
      <c r="AC899" s="345"/>
      <c r="AD899" s="346"/>
      <c r="AN899" s="274"/>
      <c r="AO899" s="274"/>
      <c r="AP899" s="274"/>
      <c r="AQ899" s="274"/>
      <c r="AR899" s="274"/>
      <c r="AS899" s="274"/>
      <c r="AT899" s="274"/>
      <c r="AU899" s="274"/>
      <c r="AV899" s="274"/>
      <c r="AW899" s="274"/>
    </row>
    <row r="900" spans="1:49" ht="12.95" customHeight="1" x14ac:dyDescent="0.2">
      <c r="A900" s="169"/>
      <c r="B900" s="169"/>
      <c r="C900" s="169"/>
      <c r="D900" s="169"/>
      <c r="AA900" s="344"/>
      <c r="AB900" s="345"/>
      <c r="AC900" s="345"/>
      <c r="AD900" s="346"/>
      <c r="AN900" s="274"/>
      <c r="AO900" s="274"/>
      <c r="AP900" s="274"/>
      <c r="AQ900" s="274"/>
      <c r="AR900" s="274"/>
      <c r="AS900" s="274"/>
      <c r="AT900" s="274"/>
      <c r="AU900" s="274"/>
      <c r="AV900" s="274"/>
      <c r="AW900" s="274"/>
    </row>
    <row r="901" spans="1:49" ht="12.95" customHeight="1" x14ac:dyDescent="0.2">
      <c r="A901" s="169"/>
      <c r="B901" s="169"/>
      <c r="C901" s="169"/>
      <c r="D901" s="169"/>
      <c r="AA901" s="344"/>
      <c r="AB901" s="345"/>
      <c r="AC901" s="345"/>
      <c r="AD901" s="346"/>
      <c r="AN901" s="274"/>
      <c r="AO901" s="274"/>
      <c r="AP901" s="274"/>
      <c r="AQ901" s="274"/>
      <c r="AR901" s="274"/>
      <c r="AS901" s="274"/>
      <c r="AT901" s="274"/>
      <c r="AU901" s="274"/>
      <c r="AV901" s="274"/>
      <c r="AW901" s="274"/>
    </row>
    <row r="902" spans="1:49" ht="12.95" customHeight="1" x14ac:dyDescent="0.2">
      <c r="A902" s="169"/>
      <c r="B902" s="169"/>
      <c r="C902" s="169"/>
      <c r="D902" s="169"/>
      <c r="AA902" s="344"/>
      <c r="AB902" s="345"/>
      <c r="AC902" s="345"/>
      <c r="AD902" s="346"/>
      <c r="AN902" s="274"/>
      <c r="AO902" s="274"/>
      <c r="AP902" s="274"/>
      <c r="AQ902" s="274"/>
      <c r="AR902" s="274"/>
      <c r="AS902" s="274"/>
      <c r="AT902" s="274"/>
      <c r="AU902" s="274"/>
      <c r="AV902" s="274"/>
      <c r="AW902" s="274"/>
    </row>
    <row r="903" spans="1:49" ht="12.95" customHeight="1" x14ac:dyDescent="0.2">
      <c r="A903" s="169"/>
      <c r="B903" s="169"/>
      <c r="C903" s="169"/>
      <c r="D903" s="169"/>
      <c r="AA903" s="344"/>
      <c r="AB903" s="345"/>
      <c r="AC903" s="345"/>
      <c r="AD903" s="346"/>
      <c r="AN903" s="274"/>
      <c r="AO903" s="274"/>
      <c r="AP903" s="274"/>
      <c r="AQ903" s="274"/>
      <c r="AR903" s="274"/>
      <c r="AS903" s="274"/>
      <c r="AT903" s="274"/>
      <c r="AU903" s="274"/>
      <c r="AV903" s="274"/>
      <c r="AW903" s="274"/>
    </row>
    <row r="904" spans="1:49" ht="12.95" customHeight="1" x14ac:dyDescent="0.2">
      <c r="A904" s="169"/>
      <c r="B904" s="169"/>
      <c r="C904" s="169"/>
      <c r="D904" s="169"/>
      <c r="AA904" s="344"/>
      <c r="AB904" s="345"/>
      <c r="AC904" s="345"/>
      <c r="AD904" s="346"/>
      <c r="AN904" s="274"/>
      <c r="AO904" s="274"/>
      <c r="AP904" s="274"/>
      <c r="AQ904" s="274"/>
      <c r="AR904" s="274"/>
      <c r="AS904" s="274"/>
      <c r="AT904" s="274"/>
      <c r="AU904" s="274"/>
      <c r="AV904" s="274"/>
      <c r="AW904" s="274"/>
    </row>
    <row r="905" spans="1:49" ht="12.95" customHeight="1" x14ac:dyDescent="0.2">
      <c r="A905" s="169"/>
      <c r="B905" s="169"/>
      <c r="C905" s="169"/>
      <c r="D905" s="169"/>
      <c r="AA905" s="344"/>
      <c r="AB905" s="345"/>
      <c r="AC905" s="345"/>
      <c r="AD905" s="346"/>
      <c r="AN905" s="274"/>
      <c r="AO905" s="274"/>
      <c r="AP905" s="274"/>
      <c r="AQ905" s="274"/>
      <c r="AR905" s="274"/>
      <c r="AS905" s="274"/>
      <c r="AT905" s="274"/>
      <c r="AU905" s="274"/>
      <c r="AV905" s="274"/>
      <c r="AW905" s="274"/>
    </row>
    <row r="906" spans="1:49" ht="12.95" customHeight="1" x14ac:dyDescent="0.2">
      <c r="A906" s="169"/>
      <c r="B906" s="169"/>
      <c r="C906" s="169"/>
      <c r="D906" s="169"/>
      <c r="AA906" s="344"/>
      <c r="AB906" s="345"/>
      <c r="AC906" s="345"/>
      <c r="AD906" s="346"/>
      <c r="AN906" s="274"/>
      <c r="AO906" s="274"/>
      <c r="AP906" s="274"/>
      <c r="AQ906" s="274"/>
      <c r="AR906" s="274"/>
      <c r="AS906" s="274"/>
      <c r="AT906" s="274"/>
      <c r="AU906" s="274"/>
      <c r="AV906" s="274"/>
      <c r="AW906" s="274"/>
    </row>
    <row r="907" spans="1:49" ht="12.95" customHeight="1" x14ac:dyDescent="0.2">
      <c r="A907" s="169"/>
      <c r="B907" s="169"/>
      <c r="C907" s="169"/>
      <c r="D907" s="169"/>
      <c r="AA907" s="344"/>
      <c r="AB907" s="345"/>
      <c r="AC907" s="345"/>
      <c r="AD907" s="346"/>
      <c r="AN907" s="274"/>
      <c r="AO907" s="274"/>
      <c r="AP907" s="274"/>
      <c r="AQ907" s="274"/>
      <c r="AR907" s="274"/>
      <c r="AS907" s="274"/>
      <c r="AT907" s="274"/>
      <c r="AU907" s="274"/>
      <c r="AV907" s="274"/>
      <c r="AW907" s="274"/>
    </row>
    <row r="908" spans="1:49" ht="12.95" customHeight="1" x14ac:dyDescent="0.2">
      <c r="A908" s="169"/>
      <c r="B908" s="169"/>
      <c r="C908" s="169"/>
      <c r="D908" s="169"/>
      <c r="AA908" s="344"/>
      <c r="AB908" s="345"/>
      <c r="AC908" s="345"/>
      <c r="AD908" s="346"/>
      <c r="AN908" s="274"/>
      <c r="AO908" s="274"/>
      <c r="AP908" s="274"/>
      <c r="AQ908" s="274"/>
      <c r="AR908" s="274"/>
      <c r="AS908" s="274"/>
      <c r="AT908" s="274"/>
      <c r="AU908" s="274"/>
      <c r="AV908" s="274"/>
      <c r="AW908" s="274"/>
    </row>
    <row r="909" spans="1:49" ht="12.95" customHeight="1" x14ac:dyDescent="0.2">
      <c r="A909" s="169"/>
      <c r="B909" s="169"/>
      <c r="C909" s="169"/>
      <c r="D909" s="169"/>
      <c r="AA909" s="344"/>
      <c r="AB909" s="345"/>
      <c r="AC909" s="345"/>
      <c r="AD909" s="346"/>
      <c r="AN909" s="274"/>
      <c r="AO909" s="274"/>
      <c r="AP909" s="274"/>
      <c r="AQ909" s="274"/>
      <c r="AR909" s="274"/>
      <c r="AS909" s="274"/>
      <c r="AT909" s="274"/>
      <c r="AU909" s="274"/>
      <c r="AV909" s="274"/>
      <c r="AW909" s="274"/>
    </row>
    <row r="910" spans="1:49" ht="12.95" customHeight="1" x14ac:dyDescent="0.2">
      <c r="A910" s="169"/>
      <c r="B910" s="169"/>
      <c r="C910" s="169"/>
      <c r="D910" s="169"/>
      <c r="AA910" s="344"/>
      <c r="AB910" s="345"/>
      <c r="AC910" s="345"/>
      <c r="AD910" s="346"/>
      <c r="AN910" s="274"/>
      <c r="AO910" s="274"/>
      <c r="AP910" s="274"/>
      <c r="AQ910" s="274"/>
      <c r="AR910" s="274"/>
      <c r="AS910" s="274"/>
      <c r="AT910" s="274"/>
      <c r="AU910" s="274"/>
      <c r="AV910" s="274"/>
      <c r="AW910" s="274"/>
    </row>
    <row r="911" spans="1:49" ht="12.95" customHeight="1" x14ac:dyDescent="0.2">
      <c r="A911" s="169"/>
      <c r="B911" s="169"/>
      <c r="C911" s="169"/>
      <c r="D911" s="169"/>
      <c r="AA911" s="344"/>
      <c r="AB911" s="345"/>
      <c r="AC911" s="345"/>
      <c r="AD911" s="346"/>
      <c r="AN911" s="274"/>
      <c r="AO911" s="274"/>
      <c r="AP911" s="274"/>
      <c r="AQ911" s="274"/>
      <c r="AR911" s="274"/>
      <c r="AS911" s="274"/>
      <c r="AT911" s="274"/>
      <c r="AU911" s="274"/>
      <c r="AV911" s="274"/>
      <c r="AW911" s="274"/>
    </row>
    <row r="912" spans="1:49" ht="12.95" customHeight="1" x14ac:dyDescent="0.2">
      <c r="A912" s="169"/>
      <c r="B912" s="169"/>
      <c r="C912" s="169"/>
      <c r="D912" s="169"/>
      <c r="AA912" s="344"/>
      <c r="AB912" s="345"/>
      <c r="AC912" s="345"/>
      <c r="AD912" s="346"/>
      <c r="AN912" s="274"/>
      <c r="AO912" s="274"/>
      <c r="AP912" s="274"/>
      <c r="AQ912" s="274"/>
      <c r="AR912" s="274"/>
      <c r="AS912" s="274"/>
      <c r="AT912" s="274"/>
      <c r="AU912" s="274"/>
      <c r="AV912" s="274"/>
      <c r="AW912" s="274"/>
    </row>
    <row r="913" spans="1:49" ht="12.95" customHeight="1" x14ac:dyDescent="0.2">
      <c r="A913" s="169"/>
      <c r="B913" s="169"/>
      <c r="C913" s="169"/>
      <c r="D913" s="169"/>
      <c r="AA913" s="344"/>
      <c r="AB913" s="345"/>
      <c r="AC913" s="345"/>
      <c r="AD913" s="346"/>
      <c r="AN913" s="274"/>
      <c r="AO913" s="274"/>
      <c r="AP913" s="274"/>
      <c r="AQ913" s="274"/>
      <c r="AR913" s="274"/>
      <c r="AS913" s="274"/>
      <c r="AT913" s="274"/>
      <c r="AU913" s="274"/>
      <c r="AV913" s="274"/>
      <c r="AW913" s="274"/>
    </row>
    <row r="914" spans="1:49" ht="12.95" customHeight="1" x14ac:dyDescent="0.2">
      <c r="A914" s="169"/>
      <c r="B914" s="169"/>
      <c r="C914" s="169"/>
      <c r="D914" s="169"/>
      <c r="AA914" s="344"/>
      <c r="AB914" s="345"/>
      <c r="AC914" s="345"/>
      <c r="AD914" s="346"/>
      <c r="AN914" s="274"/>
      <c r="AO914" s="274"/>
      <c r="AP914" s="274"/>
      <c r="AQ914" s="274"/>
      <c r="AR914" s="274"/>
      <c r="AS914" s="274"/>
      <c r="AT914" s="274"/>
      <c r="AU914" s="274"/>
      <c r="AV914" s="274"/>
      <c r="AW914" s="274"/>
    </row>
    <row r="915" spans="1:49" ht="12.95" customHeight="1" x14ac:dyDescent="0.2">
      <c r="A915" s="169"/>
      <c r="B915" s="169"/>
      <c r="C915" s="169"/>
      <c r="D915" s="169"/>
      <c r="AA915" s="344"/>
      <c r="AB915" s="345"/>
      <c r="AC915" s="345"/>
      <c r="AD915" s="346"/>
      <c r="AN915" s="274"/>
      <c r="AO915" s="274"/>
      <c r="AP915" s="274"/>
      <c r="AQ915" s="274"/>
      <c r="AR915" s="274"/>
      <c r="AS915" s="274"/>
      <c r="AT915" s="274"/>
      <c r="AU915" s="274"/>
      <c r="AV915" s="274"/>
      <c r="AW915" s="274"/>
    </row>
    <row r="916" spans="1:49" ht="12.95" customHeight="1" x14ac:dyDescent="0.2">
      <c r="A916" s="169"/>
      <c r="B916" s="169"/>
      <c r="C916" s="169"/>
      <c r="D916" s="169"/>
      <c r="AA916" s="344"/>
      <c r="AB916" s="345"/>
      <c r="AC916" s="345"/>
      <c r="AD916" s="346"/>
      <c r="AN916" s="274"/>
      <c r="AO916" s="274"/>
      <c r="AP916" s="274"/>
      <c r="AQ916" s="274"/>
      <c r="AR916" s="274"/>
      <c r="AS916" s="274"/>
      <c r="AT916" s="274"/>
      <c r="AU916" s="274"/>
      <c r="AV916" s="274"/>
      <c r="AW916" s="274"/>
    </row>
    <row r="917" spans="1:49" ht="12.95" customHeight="1" x14ac:dyDescent="0.2">
      <c r="A917" s="169"/>
      <c r="B917" s="169"/>
      <c r="C917" s="169"/>
      <c r="D917" s="169"/>
      <c r="AA917" s="344"/>
      <c r="AB917" s="345"/>
      <c r="AC917" s="345"/>
      <c r="AD917" s="346"/>
      <c r="AN917" s="274"/>
      <c r="AO917" s="274"/>
      <c r="AP917" s="274"/>
      <c r="AQ917" s="274"/>
      <c r="AR917" s="274"/>
      <c r="AS917" s="274"/>
      <c r="AT917" s="274"/>
      <c r="AU917" s="274"/>
      <c r="AV917" s="274"/>
      <c r="AW917" s="274"/>
    </row>
    <row r="918" spans="1:49" ht="12.95" customHeight="1" x14ac:dyDescent="0.2">
      <c r="A918" s="169"/>
      <c r="B918" s="169"/>
      <c r="C918" s="169"/>
      <c r="D918" s="169"/>
      <c r="AA918" s="344"/>
      <c r="AB918" s="345"/>
      <c r="AC918" s="345"/>
      <c r="AD918" s="346"/>
      <c r="AN918" s="274"/>
      <c r="AO918" s="274"/>
      <c r="AP918" s="274"/>
      <c r="AQ918" s="274"/>
      <c r="AR918" s="274"/>
      <c r="AS918" s="274"/>
      <c r="AT918" s="274"/>
      <c r="AU918" s="274"/>
      <c r="AV918" s="274"/>
      <c r="AW918" s="274"/>
    </row>
    <row r="919" spans="1:49" ht="12.95" customHeight="1" x14ac:dyDescent="0.2">
      <c r="A919" s="169"/>
      <c r="B919" s="169"/>
      <c r="C919" s="169"/>
      <c r="D919" s="169"/>
      <c r="AA919" s="344"/>
      <c r="AB919" s="345"/>
      <c r="AC919" s="345"/>
      <c r="AD919" s="346"/>
      <c r="AN919" s="274"/>
      <c r="AO919" s="274"/>
      <c r="AP919" s="274"/>
      <c r="AQ919" s="274"/>
      <c r="AR919" s="274"/>
      <c r="AS919" s="274"/>
      <c r="AT919" s="274"/>
      <c r="AU919" s="274"/>
      <c r="AV919" s="274"/>
      <c r="AW919" s="274"/>
    </row>
    <row r="920" spans="1:49" ht="12.95" customHeight="1" x14ac:dyDescent="0.2">
      <c r="A920" s="169"/>
      <c r="B920" s="169"/>
      <c r="C920" s="169"/>
      <c r="D920" s="169"/>
      <c r="AA920" s="344"/>
      <c r="AB920" s="345"/>
      <c r="AC920" s="345"/>
      <c r="AD920" s="346"/>
      <c r="AN920" s="274"/>
      <c r="AO920" s="274"/>
      <c r="AP920" s="274"/>
      <c r="AQ920" s="274"/>
      <c r="AR920" s="274"/>
      <c r="AS920" s="274"/>
      <c r="AT920" s="274"/>
      <c r="AU920" s="274"/>
      <c r="AV920" s="274"/>
      <c r="AW920" s="274"/>
    </row>
    <row r="921" spans="1:49" ht="12.95" customHeight="1" x14ac:dyDescent="0.2">
      <c r="AA921" s="344"/>
      <c r="AB921" s="345"/>
      <c r="AC921" s="345"/>
      <c r="AD921" s="346"/>
      <c r="AN921" s="274"/>
      <c r="AO921" s="274"/>
      <c r="AP921" s="274"/>
      <c r="AQ921" s="274"/>
      <c r="AR921" s="274"/>
      <c r="AS921" s="274"/>
      <c r="AT921" s="274"/>
      <c r="AU921" s="274"/>
      <c r="AV921" s="274"/>
      <c r="AW921" s="274"/>
    </row>
    <row r="922" spans="1:49" ht="12.95" customHeight="1" x14ac:dyDescent="0.2">
      <c r="AA922" s="344"/>
      <c r="AB922" s="345"/>
      <c r="AC922" s="345"/>
      <c r="AD922" s="346"/>
      <c r="AN922" s="274"/>
      <c r="AO922" s="274"/>
      <c r="AP922" s="274"/>
      <c r="AQ922" s="274"/>
      <c r="AR922" s="274"/>
      <c r="AS922" s="274"/>
      <c r="AT922" s="274"/>
      <c r="AU922" s="274"/>
      <c r="AV922" s="274"/>
      <c r="AW922" s="274"/>
    </row>
    <row r="923" spans="1:49" ht="12.95" customHeight="1" x14ac:dyDescent="0.2">
      <c r="AA923" s="344"/>
      <c r="AB923" s="345"/>
      <c r="AC923" s="345"/>
      <c r="AD923" s="346"/>
      <c r="AN923" s="274"/>
      <c r="AO923" s="274"/>
      <c r="AP923" s="274"/>
      <c r="AQ923" s="274"/>
      <c r="AR923" s="274"/>
      <c r="AS923" s="274"/>
      <c r="AT923" s="274"/>
      <c r="AU923" s="274"/>
      <c r="AV923" s="274"/>
      <c r="AW923" s="274"/>
    </row>
    <row r="924" spans="1:49" ht="12.95" customHeight="1" x14ac:dyDescent="0.2">
      <c r="AA924" s="344"/>
      <c r="AB924" s="345"/>
      <c r="AC924" s="345"/>
      <c r="AD924" s="346"/>
      <c r="AN924" s="274"/>
      <c r="AO924" s="274"/>
      <c r="AP924" s="274"/>
      <c r="AQ924" s="274"/>
      <c r="AR924" s="274"/>
      <c r="AS924" s="274"/>
      <c r="AT924" s="274"/>
      <c r="AU924" s="274"/>
      <c r="AV924" s="274"/>
      <c r="AW924" s="274"/>
    </row>
    <row r="925" spans="1:49" ht="12.95" customHeight="1" x14ac:dyDescent="0.2">
      <c r="AA925" s="344"/>
      <c r="AB925" s="345"/>
      <c r="AC925" s="345"/>
      <c r="AD925" s="346"/>
      <c r="AN925" s="274"/>
      <c r="AO925" s="274"/>
      <c r="AP925" s="274"/>
      <c r="AQ925" s="274"/>
      <c r="AR925" s="274"/>
      <c r="AS925" s="274"/>
      <c r="AT925" s="274"/>
      <c r="AU925" s="274"/>
      <c r="AV925" s="274"/>
      <c r="AW925" s="274"/>
    </row>
    <row r="926" spans="1:49" ht="12.95" customHeight="1" x14ac:dyDescent="0.2">
      <c r="AA926" s="344"/>
      <c r="AB926" s="345"/>
      <c r="AC926" s="345"/>
      <c r="AD926" s="346"/>
      <c r="AN926" s="274"/>
      <c r="AO926" s="274"/>
      <c r="AP926" s="274"/>
      <c r="AQ926" s="274"/>
      <c r="AR926" s="274"/>
      <c r="AS926" s="274"/>
      <c r="AT926" s="274"/>
      <c r="AU926" s="274"/>
      <c r="AV926" s="274"/>
      <c r="AW926" s="274"/>
    </row>
    <row r="927" spans="1:49" ht="12.95" customHeight="1" x14ac:dyDescent="0.2">
      <c r="AA927" s="344"/>
      <c r="AB927" s="345"/>
      <c r="AC927" s="345"/>
      <c r="AD927" s="346"/>
      <c r="AN927" s="274"/>
      <c r="AO927" s="274"/>
      <c r="AP927" s="274"/>
      <c r="AQ927" s="274"/>
      <c r="AR927" s="274"/>
      <c r="AS927" s="274"/>
      <c r="AT927" s="274"/>
      <c r="AU927" s="274"/>
      <c r="AV927" s="274"/>
      <c r="AW927" s="274"/>
    </row>
    <row r="928" spans="1:49" ht="12.95" customHeight="1" x14ac:dyDescent="0.2">
      <c r="AA928" s="344"/>
      <c r="AB928" s="345"/>
      <c r="AC928" s="345"/>
      <c r="AD928" s="346"/>
      <c r="AN928" s="274"/>
      <c r="AO928" s="274"/>
      <c r="AP928" s="274"/>
      <c r="AQ928" s="274"/>
      <c r="AR928" s="274"/>
      <c r="AS928" s="274"/>
      <c r="AT928" s="274"/>
      <c r="AU928" s="274"/>
      <c r="AV928" s="274"/>
      <c r="AW928" s="274"/>
    </row>
    <row r="929" spans="27:49" ht="12.95" customHeight="1" x14ac:dyDescent="0.2">
      <c r="AA929" s="344"/>
      <c r="AB929" s="345"/>
      <c r="AC929" s="345"/>
      <c r="AD929" s="346"/>
      <c r="AN929" s="274"/>
      <c r="AO929" s="274"/>
      <c r="AP929" s="274"/>
      <c r="AQ929" s="274"/>
      <c r="AR929" s="274"/>
      <c r="AS929" s="274"/>
      <c r="AT929" s="274"/>
      <c r="AU929" s="274"/>
      <c r="AV929" s="274"/>
      <c r="AW929" s="274"/>
    </row>
    <row r="930" spans="27:49" ht="12.95" customHeight="1" x14ac:dyDescent="0.2">
      <c r="AA930" s="344"/>
      <c r="AB930" s="345"/>
      <c r="AC930" s="345"/>
      <c r="AD930" s="346"/>
      <c r="AN930" s="274"/>
      <c r="AO930" s="274"/>
      <c r="AP930" s="274"/>
      <c r="AQ930" s="274"/>
      <c r="AR930" s="274"/>
      <c r="AS930" s="274"/>
      <c r="AT930" s="274"/>
      <c r="AU930" s="274"/>
      <c r="AV930" s="274"/>
      <c r="AW930" s="274"/>
    </row>
    <row r="931" spans="27:49" ht="12.95" customHeight="1" x14ac:dyDescent="0.2">
      <c r="AA931" s="344"/>
      <c r="AB931" s="345"/>
      <c r="AC931" s="345"/>
      <c r="AD931" s="346"/>
      <c r="AN931" s="274"/>
      <c r="AO931" s="274"/>
      <c r="AP931" s="274"/>
      <c r="AQ931" s="274"/>
      <c r="AR931" s="274"/>
      <c r="AS931" s="274"/>
      <c r="AT931" s="274"/>
      <c r="AU931" s="274"/>
      <c r="AV931" s="274"/>
      <c r="AW931" s="274"/>
    </row>
    <row r="932" spans="27:49" ht="12.95" customHeight="1" x14ac:dyDescent="0.2">
      <c r="AA932" s="344"/>
      <c r="AB932" s="345"/>
      <c r="AC932" s="345"/>
      <c r="AD932" s="346"/>
      <c r="AN932" s="274"/>
      <c r="AO932" s="274"/>
      <c r="AP932" s="274"/>
      <c r="AQ932" s="274"/>
      <c r="AR932" s="274"/>
      <c r="AS932" s="274"/>
      <c r="AT932" s="274"/>
      <c r="AU932" s="274"/>
      <c r="AV932" s="274"/>
      <c r="AW932" s="274"/>
    </row>
    <row r="933" spans="27:49" ht="12.95" customHeight="1" x14ac:dyDescent="0.2">
      <c r="AA933" s="344"/>
      <c r="AB933" s="345"/>
      <c r="AC933" s="345"/>
      <c r="AD933" s="346"/>
      <c r="AN933" s="274"/>
      <c r="AO933" s="274"/>
      <c r="AP933" s="274"/>
      <c r="AQ933" s="274"/>
      <c r="AR933" s="274"/>
      <c r="AS933" s="274"/>
      <c r="AT933" s="274"/>
      <c r="AU933" s="274"/>
      <c r="AV933" s="274"/>
      <c r="AW933" s="274"/>
    </row>
    <row r="934" spans="27:49" ht="12.95" customHeight="1" x14ac:dyDescent="0.2">
      <c r="AA934" s="344"/>
      <c r="AB934" s="345"/>
      <c r="AC934" s="345"/>
      <c r="AD934" s="346"/>
      <c r="AN934" s="274"/>
      <c r="AO934" s="274"/>
      <c r="AP934" s="274"/>
      <c r="AQ934" s="274"/>
      <c r="AR934" s="274"/>
      <c r="AS934" s="274"/>
      <c r="AT934" s="274"/>
      <c r="AU934" s="274"/>
      <c r="AV934" s="274"/>
      <c r="AW934" s="274"/>
    </row>
    <row r="935" spans="27:49" ht="12.95" customHeight="1" x14ac:dyDescent="0.2">
      <c r="AA935" s="344"/>
      <c r="AB935" s="345"/>
      <c r="AC935" s="345"/>
      <c r="AD935" s="346"/>
      <c r="AN935" s="274"/>
      <c r="AO935" s="274"/>
      <c r="AP935" s="274"/>
      <c r="AQ935" s="274"/>
      <c r="AR935" s="274"/>
      <c r="AS935" s="274"/>
      <c r="AT935" s="274"/>
      <c r="AU935" s="274"/>
      <c r="AV935" s="274"/>
      <c r="AW935" s="274"/>
    </row>
    <row r="936" spans="27:49" ht="12.95" customHeight="1" x14ac:dyDescent="0.2">
      <c r="AA936" s="344"/>
      <c r="AB936" s="345"/>
      <c r="AC936" s="345"/>
      <c r="AD936" s="346"/>
      <c r="AN936" s="274"/>
      <c r="AO936" s="274"/>
      <c r="AP936" s="274"/>
      <c r="AQ936" s="274"/>
      <c r="AR936" s="274"/>
      <c r="AS936" s="274"/>
      <c r="AT936" s="274"/>
      <c r="AU936" s="274"/>
      <c r="AV936" s="274"/>
      <c r="AW936" s="274"/>
    </row>
    <row r="937" spans="27:49" ht="12.95" customHeight="1" x14ac:dyDescent="0.2">
      <c r="AA937" s="344"/>
      <c r="AB937" s="345"/>
      <c r="AC937" s="345"/>
      <c r="AD937" s="346"/>
      <c r="AN937" s="274"/>
      <c r="AO937" s="274"/>
      <c r="AP937" s="274"/>
      <c r="AQ937" s="274"/>
      <c r="AR937" s="274"/>
      <c r="AS937" s="274"/>
      <c r="AT937" s="274"/>
      <c r="AU937" s="274"/>
      <c r="AV937" s="274"/>
      <c r="AW937" s="274"/>
    </row>
    <row r="938" spans="27:49" ht="12.95" customHeight="1" x14ac:dyDescent="0.2">
      <c r="AA938" s="344"/>
      <c r="AB938" s="345"/>
      <c r="AC938" s="345"/>
      <c r="AD938" s="346"/>
      <c r="AN938" s="274"/>
      <c r="AO938" s="274"/>
      <c r="AP938" s="274"/>
      <c r="AQ938" s="274"/>
      <c r="AR938" s="274"/>
      <c r="AS938" s="274"/>
      <c r="AT938" s="274"/>
      <c r="AU938" s="274"/>
      <c r="AV938" s="274"/>
      <c r="AW938" s="274"/>
    </row>
    <row r="939" spans="27:49" ht="12.95" customHeight="1" x14ac:dyDescent="0.2">
      <c r="AA939" s="344"/>
      <c r="AB939" s="345"/>
      <c r="AC939" s="345"/>
      <c r="AD939" s="346"/>
      <c r="AN939" s="274"/>
      <c r="AO939" s="274"/>
      <c r="AP939" s="274"/>
      <c r="AQ939" s="274"/>
      <c r="AR939" s="274"/>
      <c r="AS939" s="274"/>
      <c r="AT939" s="274"/>
      <c r="AU939" s="274"/>
      <c r="AV939" s="274"/>
      <c r="AW939" s="274"/>
    </row>
    <row r="940" spans="27:49" ht="12.95" customHeight="1" x14ac:dyDescent="0.2">
      <c r="AA940" s="344"/>
      <c r="AB940" s="345"/>
      <c r="AC940" s="345"/>
      <c r="AD940" s="346"/>
      <c r="AN940" s="274"/>
      <c r="AO940" s="274"/>
      <c r="AP940" s="274"/>
      <c r="AQ940" s="274"/>
      <c r="AR940" s="274"/>
      <c r="AS940" s="274"/>
      <c r="AT940" s="274"/>
      <c r="AU940" s="274"/>
      <c r="AV940" s="274"/>
      <c r="AW940" s="274"/>
    </row>
    <row r="941" spans="27:49" ht="12.95" customHeight="1" x14ac:dyDescent="0.2">
      <c r="AA941" s="344"/>
      <c r="AB941" s="345"/>
      <c r="AC941" s="345"/>
      <c r="AD941" s="346"/>
      <c r="AN941" s="274"/>
      <c r="AO941" s="274"/>
      <c r="AP941" s="274"/>
      <c r="AQ941" s="274"/>
      <c r="AR941" s="274"/>
      <c r="AS941" s="274"/>
      <c r="AT941" s="274"/>
      <c r="AU941" s="274"/>
      <c r="AV941" s="274"/>
      <c r="AW941" s="274"/>
    </row>
    <row r="942" spans="27:49" ht="12.95" customHeight="1" x14ac:dyDescent="0.2">
      <c r="AA942" s="344"/>
      <c r="AB942" s="345"/>
      <c r="AC942" s="345"/>
      <c r="AD942" s="346"/>
      <c r="AN942" s="274"/>
      <c r="AO942" s="274"/>
      <c r="AP942" s="274"/>
      <c r="AQ942" s="274"/>
      <c r="AR942" s="274"/>
      <c r="AS942" s="274"/>
      <c r="AT942" s="274"/>
      <c r="AU942" s="274"/>
      <c r="AV942" s="274"/>
      <c r="AW942" s="274"/>
    </row>
    <row r="943" spans="27:49" ht="12.95" customHeight="1" x14ac:dyDescent="0.2">
      <c r="AA943" s="344"/>
      <c r="AB943" s="345"/>
      <c r="AC943" s="345"/>
      <c r="AD943" s="346"/>
      <c r="AN943" s="274"/>
      <c r="AO943" s="274"/>
      <c r="AP943" s="274"/>
      <c r="AQ943" s="274"/>
      <c r="AR943" s="274"/>
      <c r="AS943" s="274"/>
      <c r="AT943" s="274"/>
      <c r="AU943" s="274"/>
      <c r="AV943" s="274"/>
      <c r="AW943" s="274"/>
    </row>
    <row r="944" spans="27:49" ht="12.95" customHeight="1" x14ac:dyDescent="0.2">
      <c r="AA944" s="344"/>
      <c r="AB944" s="345"/>
      <c r="AC944" s="345"/>
      <c r="AD944" s="346"/>
      <c r="AN944" s="274"/>
      <c r="AO944" s="274"/>
      <c r="AP944" s="274"/>
      <c r="AQ944" s="274"/>
      <c r="AR944" s="274"/>
      <c r="AS944" s="274"/>
      <c r="AT944" s="274"/>
      <c r="AU944" s="274"/>
      <c r="AV944" s="274"/>
      <c r="AW944" s="274"/>
    </row>
    <row r="945" spans="27:49" ht="12.95" customHeight="1" x14ac:dyDescent="0.2">
      <c r="AA945" s="344"/>
      <c r="AB945" s="345"/>
      <c r="AC945" s="345"/>
      <c r="AD945" s="346"/>
      <c r="AN945" s="274"/>
      <c r="AO945" s="274"/>
      <c r="AP945" s="274"/>
      <c r="AQ945" s="274"/>
      <c r="AR945" s="274"/>
      <c r="AS945" s="274"/>
      <c r="AT945" s="274"/>
      <c r="AU945" s="274"/>
      <c r="AV945" s="274"/>
      <c r="AW945" s="274"/>
    </row>
    <row r="946" spans="27:49" ht="12.95" customHeight="1" x14ac:dyDescent="0.2">
      <c r="AA946" s="344"/>
      <c r="AB946" s="345"/>
      <c r="AC946" s="345"/>
      <c r="AD946" s="346"/>
      <c r="AN946" s="274"/>
      <c r="AO946" s="274"/>
      <c r="AP946" s="274"/>
      <c r="AQ946" s="274"/>
      <c r="AR946" s="274"/>
      <c r="AS946" s="274"/>
      <c r="AT946" s="274"/>
      <c r="AU946" s="274"/>
      <c r="AV946" s="274"/>
      <c r="AW946" s="274"/>
    </row>
    <row r="947" spans="27:49" ht="12.95" customHeight="1" x14ac:dyDescent="0.2">
      <c r="AA947" s="344"/>
      <c r="AB947" s="345"/>
      <c r="AC947" s="345"/>
      <c r="AD947" s="346"/>
      <c r="AN947" s="274"/>
      <c r="AO947" s="274"/>
      <c r="AP947" s="274"/>
      <c r="AQ947" s="274"/>
      <c r="AR947" s="274"/>
      <c r="AS947" s="274"/>
      <c r="AT947" s="274"/>
      <c r="AU947" s="274"/>
      <c r="AV947" s="274"/>
      <c r="AW947" s="274"/>
    </row>
    <row r="948" spans="27:49" ht="12.95" customHeight="1" x14ac:dyDescent="0.2">
      <c r="AA948" s="344"/>
      <c r="AB948" s="345"/>
      <c r="AC948" s="345"/>
      <c r="AD948" s="346"/>
      <c r="AN948" s="274"/>
      <c r="AO948" s="274"/>
      <c r="AP948" s="274"/>
      <c r="AQ948" s="274"/>
      <c r="AR948" s="274"/>
      <c r="AS948" s="274"/>
      <c r="AT948" s="274"/>
      <c r="AU948" s="274"/>
      <c r="AV948" s="274"/>
      <c r="AW948" s="274"/>
    </row>
    <row r="949" spans="27:49" ht="12.95" customHeight="1" x14ac:dyDescent="0.2">
      <c r="AA949" s="344"/>
      <c r="AB949" s="345"/>
      <c r="AC949" s="345"/>
      <c r="AD949" s="346"/>
      <c r="AN949" s="274"/>
      <c r="AO949" s="274"/>
      <c r="AP949" s="274"/>
      <c r="AQ949" s="274"/>
      <c r="AR949" s="274"/>
      <c r="AS949" s="274"/>
      <c r="AT949" s="274"/>
      <c r="AU949" s="274"/>
      <c r="AV949" s="274"/>
      <c r="AW949" s="274"/>
    </row>
    <row r="950" spans="27:49" ht="12.95" customHeight="1" x14ac:dyDescent="0.2">
      <c r="AA950" s="344"/>
      <c r="AB950" s="345"/>
      <c r="AC950" s="345"/>
      <c r="AD950" s="346"/>
      <c r="AN950" s="274"/>
      <c r="AO950" s="274"/>
      <c r="AP950" s="274"/>
      <c r="AQ950" s="274"/>
      <c r="AR950" s="274"/>
      <c r="AS950" s="274"/>
      <c r="AT950" s="274"/>
      <c r="AU950" s="274"/>
      <c r="AV950" s="274"/>
      <c r="AW950" s="274"/>
    </row>
    <row r="951" spans="27:49" ht="12.95" customHeight="1" x14ac:dyDescent="0.2">
      <c r="AA951" s="344"/>
      <c r="AB951" s="345"/>
      <c r="AC951" s="345"/>
      <c r="AD951" s="346"/>
      <c r="AN951" s="274"/>
      <c r="AO951" s="274"/>
      <c r="AP951" s="274"/>
      <c r="AQ951" s="274"/>
      <c r="AR951" s="274"/>
      <c r="AS951" s="274"/>
      <c r="AT951" s="274"/>
      <c r="AU951" s="274"/>
      <c r="AV951" s="274"/>
      <c r="AW951" s="274"/>
    </row>
    <row r="952" spans="27:49" ht="12.95" customHeight="1" x14ac:dyDescent="0.2">
      <c r="AA952" s="344"/>
      <c r="AB952" s="345"/>
      <c r="AC952" s="345"/>
      <c r="AD952" s="346"/>
      <c r="AN952" s="274"/>
      <c r="AO952" s="274"/>
      <c r="AP952" s="274"/>
      <c r="AQ952" s="274"/>
      <c r="AR952" s="274"/>
      <c r="AS952" s="274"/>
      <c r="AT952" s="274"/>
      <c r="AU952" s="274"/>
      <c r="AV952" s="274"/>
      <c r="AW952" s="274"/>
    </row>
    <row r="953" spans="27:49" ht="12.95" customHeight="1" x14ac:dyDescent="0.2">
      <c r="AA953" s="344"/>
      <c r="AB953" s="345"/>
      <c r="AC953" s="345"/>
      <c r="AD953" s="346"/>
      <c r="AN953" s="274"/>
      <c r="AO953" s="274"/>
      <c r="AP953" s="274"/>
      <c r="AQ953" s="274"/>
      <c r="AR953" s="274"/>
      <c r="AS953" s="274"/>
      <c r="AT953" s="274"/>
      <c r="AU953" s="274"/>
      <c r="AV953" s="274"/>
      <c r="AW953" s="274"/>
    </row>
    <row r="954" spans="27:49" ht="12.95" customHeight="1" x14ac:dyDescent="0.2">
      <c r="AA954" s="344"/>
      <c r="AB954" s="345"/>
      <c r="AC954" s="345"/>
      <c r="AD954" s="346"/>
      <c r="AN954" s="274"/>
      <c r="AO954" s="274"/>
      <c r="AP954" s="274"/>
      <c r="AQ954" s="274"/>
      <c r="AR954" s="274"/>
      <c r="AS954" s="274"/>
      <c r="AT954" s="274"/>
      <c r="AU954" s="274"/>
      <c r="AV954" s="274"/>
      <c r="AW954" s="274"/>
    </row>
    <row r="955" spans="27:49" ht="12.95" customHeight="1" x14ac:dyDescent="0.2">
      <c r="AA955" s="344"/>
      <c r="AB955" s="345"/>
      <c r="AC955" s="345"/>
      <c r="AD955" s="346"/>
      <c r="AN955" s="274"/>
      <c r="AO955" s="274"/>
      <c r="AP955" s="274"/>
      <c r="AQ955" s="274"/>
      <c r="AR955" s="274"/>
      <c r="AS955" s="274"/>
      <c r="AT955" s="274"/>
      <c r="AU955" s="274"/>
      <c r="AV955" s="274"/>
      <c r="AW955" s="274"/>
    </row>
    <row r="956" spans="27:49" ht="12.95" customHeight="1" x14ac:dyDescent="0.2">
      <c r="AA956" s="344"/>
      <c r="AB956" s="345"/>
      <c r="AC956" s="345"/>
      <c r="AD956" s="346"/>
      <c r="AN956" s="274"/>
      <c r="AO956" s="274"/>
      <c r="AP956" s="274"/>
      <c r="AQ956" s="274"/>
      <c r="AR956" s="274"/>
      <c r="AS956" s="274"/>
      <c r="AT956" s="274"/>
      <c r="AU956" s="274"/>
      <c r="AV956" s="274"/>
      <c r="AW956" s="274"/>
    </row>
    <row r="957" spans="27:49" ht="12.95" customHeight="1" x14ac:dyDescent="0.2">
      <c r="AA957" s="344"/>
      <c r="AB957" s="345"/>
      <c r="AC957" s="345"/>
      <c r="AD957" s="346"/>
      <c r="AN957" s="274"/>
      <c r="AO957" s="274"/>
      <c r="AP957" s="274"/>
      <c r="AQ957" s="274"/>
      <c r="AR957" s="274"/>
      <c r="AS957" s="274"/>
      <c r="AT957" s="274"/>
      <c r="AU957" s="274"/>
      <c r="AV957" s="274"/>
      <c r="AW957" s="274"/>
    </row>
    <row r="958" spans="27:49" ht="12.95" customHeight="1" x14ac:dyDescent="0.2">
      <c r="AA958" s="344"/>
      <c r="AB958" s="345"/>
      <c r="AC958" s="345"/>
      <c r="AD958" s="346"/>
      <c r="AN958" s="274"/>
      <c r="AO958" s="274"/>
      <c r="AP958" s="274"/>
      <c r="AQ958" s="274"/>
      <c r="AR958" s="274"/>
      <c r="AS958" s="274"/>
      <c r="AT958" s="274"/>
      <c r="AU958" s="274"/>
      <c r="AV958" s="274"/>
      <c r="AW958" s="274"/>
    </row>
    <row r="959" spans="27:49" ht="12.95" customHeight="1" x14ac:dyDescent="0.2">
      <c r="AA959" s="344"/>
      <c r="AB959" s="345"/>
      <c r="AC959" s="345"/>
      <c r="AD959" s="346"/>
      <c r="AN959" s="274"/>
      <c r="AO959" s="274"/>
      <c r="AP959" s="274"/>
      <c r="AQ959" s="274"/>
      <c r="AR959" s="274"/>
      <c r="AS959" s="274"/>
      <c r="AT959" s="274"/>
      <c r="AU959" s="274"/>
      <c r="AV959" s="274"/>
      <c r="AW959" s="274"/>
    </row>
    <row r="960" spans="27:49" ht="12.95" customHeight="1" x14ac:dyDescent="0.2">
      <c r="AA960" s="344"/>
      <c r="AB960" s="345"/>
      <c r="AC960" s="345"/>
      <c r="AD960" s="346"/>
      <c r="AN960" s="274"/>
      <c r="AO960" s="274"/>
      <c r="AP960" s="274"/>
      <c r="AQ960" s="274"/>
      <c r="AR960" s="274"/>
      <c r="AS960" s="274"/>
      <c r="AT960" s="274"/>
      <c r="AU960" s="274"/>
      <c r="AV960" s="274"/>
      <c r="AW960" s="274"/>
    </row>
    <row r="961" spans="27:49" ht="12.95" customHeight="1" x14ac:dyDescent="0.2">
      <c r="AA961" s="344"/>
      <c r="AB961" s="345"/>
      <c r="AC961" s="345"/>
      <c r="AD961" s="346"/>
      <c r="AN961" s="274"/>
      <c r="AO961" s="274"/>
      <c r="AP961" s="274"/>
      <c r="AQ961" s="274"/>
      <c r="AR961" s="274"/>
      <c r="AS961" s="274"/>
      <c r="AT961" s="274"/>
      <c r="AU961" s="274"/>
      <c r="AV961" s="274"/>
      <c r="AW961" s="274"/>
    </row>
    <row r="962" spans="27:49" ht="12.95" customHeight="1" x14ac:dyDescent="0.2">
      <c r="AA962" s="344"/>
      <c r="AB962" s="345"/>
      <c r="AC962" s="345"/>
      <c r="AD962" s="346"/>
      <c r="AN962" s="274"/>
      <c r="AO962" s="274"/>
      <c r="AP962" s="274"/>
      <c r="AQ962" s="274"/>
      <c r="AR962" s="274"/>
      <c r="AS962" s="274"/>
      <c r="AT962" s="274"/>
      <c r="AU962" s="274"/>
      <c r="AV962" s="274"/>
      <c r="AW962" s="274"/>
    </row>
    <row r="963" spans="27:49" ht="12.95" customHeight="1" x14ac:dyDescent="0.2">
      <c r="AA963" s="344"/>
      <c r="AB963" s="345"/>
      <c r="AC963" s="345"/>
      <c r="AD963" s="346"/>
      <c r="AN963" s="274"/>
      <c r="AO963" s="274"/>
      <c r="AP963" s="274"/>
      <c r="AQ963" s="274"/>
      <c r="AR963" s="274"/>
      <c r="AS963" s="274"/>
      <c r="AT963" s="274"/>
      <c r="AU963" s="274"/>
      <c r="AV963" s="274"/>
      <c r="AW963" s="274"/>
    </row>
    <row r="964" spans="27:49" ht="12.95" customHeight="1" x14ac:dyDescent="0.2">
      <c r="AA964" s="344"/>
      <c r="AB964" s="345"/>
      <c r="AC964" s="345"/>
      <c r="AD964" s="346"/>
      <c r="AN964" s="274"/>
      <c r="AO964" s="274"/>
      <c r="AP964" s="274"/>
      <c r="AQ964" s="274"/>
      <c r="AR964" s="274"/>
      <c r="AS964" s="274"/>
      <c r="AT964" s="274"/>
      <c r="AU964" s="274"/>
      <c r="AV964" s="274"/>
      <c r="AW964" s="274"/>
    </row>
    <row r="965" spans="27:49" ht="12.95" customHeight="1" x14ac:dyDescent="0.2">
      <c r="AA965" s="344"/>
      <c r="AB965" s="345"/>
      <c r="AC965" s="345"/>
      <c r="AD965" s="346"/>
      <c r="AN965" s="274"/>
      <c r="AO965" s="274"/>
      <c r="AP965" s="274"/>
      <c r="AQ965" s="274"/>
      <c r="AR965" s="274"/>
      <c r="AS965" s="274"/>
      <c r="AT965" s="274"/>
      <c r="AU965" s="274"/>
      <c r="AV965" s="274"/>
      <c r="AW965" s="274"/>
    </row>
    <row r="966" spans="27:49" ht="12.95" customHeight="1" x14ac:dyDescent="0.2">
      <c r="AA966" s="344"/>
      <c r="AB966" s="345"/>
      <c r="AC966" s="345"/>
      <c r="AD966" s="346"/>
      <c r="AN966" s="274"/>
      <c r="AO966" s="274"/>
      <c r="AP966" s="274"/>
      <c r="AQ966" s="274"/>
      <c r="AR966" s="274"/>
      <c r="AS966" s="274"/>
      <c r="AT966" s="274"/>
      <c r="AU966" s="274"/>
      <c r="AV966" s="274"/>
      <c r="AW966" s="274"/>
    </row>
    <row r="967" spans="27:49" ht="12.95" customHeight="1" x14ac:dyDescent="0.2">
      <c r="AA967" s="344"/>
      <c r="AB967" s="345"/>
      <c r="AC967" s="345"/>
      <c r="AD967" s="346"/>
      <c r="AN967" s="274"/>
      <c r="AO967" s="274"/>
      <c r="AP967" s="274"/>
      <c r="AQ967" s="274"/>
      <c r="AR967" s="274"/>
      <c r="AS967" s="274"/>
      <c r="AT967" s="274"/>
      <c r="AU967" s="274"/>
      <c r="AV967" s="274"/>
      <c r="AW967" s="274"/>
    </row>
    <row r="968" spans="27:49" ht="12.95" customHeight="1" x14ac:dyDescent="0.2">
      <c r="AA968" s="344"/>
      <c r="AB968" s="345"/>
      <c r="AC968" s="345"/>
      <c r="AD968" s="346"/>
      <c r="AN968" s="274"/>
      <c r="AO968" s="274"/>
      <c r="AP968" s="274"/>
      <c r="AQ968" s="274"/>
      <c r="AR968" s="274"/>
      <c r="AS968" s="274"/>
      <c r="AT968" s="274"/>
      <c r="AU968" s="274"/>
      <c r="AV968" s="274"/>
      <c r="AW968" s="274"/>
    </row>
    <row r="969" spans="27:49" ht="12.95" customHeight="1" x14ac:dyDescent="0.2">
      <c r="AA969" s="344"/>
      <c r="AB969" s="345"/>
      <c r="AC969" s="345"/>
      <c r="AD969" s="346"/>
      <c r="AN969" s="274"/>
      <c r="AO969" s="274"/>
      <c r="AP969" s="274"/>
      <c r="AQ969" s="274"/>
      <c r="AR969" s="274"/>
      <c r="AS969" s="274"/>
      <c r="AT969" s="274"/>
      <c r="AU969" s="274"/>
      <c r="AV969" s="274"/>
      <c r="AW969" s="274"/>
    </row>
    <row r="970" spans="27:49" ht="12.95" customHeight="1" x14ac:dyDescent="0.2">
      <c r="AA970" s="344"/>
      <c r="AB970" s="345"/>
      <c r="AC970" s="345"/>
      <c r="AD970" s="346"/>
      <c r="AN970" s="274"/>
      <c r="AO970" s="274"/>
      <c r="AP970" s="274"/>
      <c r="AQ970" s="274"/>
      <c r="AR970" s="274"/>
      <c r="AS970" s="274"/>
      <c r="AT970" s="274"/>
      <c r="AU970" s="274"/>
      <c r="AV970" s="274"/>
      <c r="AW970" s="274"/>
    </row>
    <row r="971" spans="27:49" ht="12.95" customHeight="1" x14ac:dyDescent="0.2">
      <c r="AA971" s="344"/>
      <c r="AB971" s="345"/>
      <c r="AC971" s="345"/>
      <c r="AD971" s="346"/>
      <c r="AN971" s="274"/>
      <c r="AO971" s="274"/>
      <c r="AP971" s="274"/>
      <c r="AQ971" s="274"/>
      <c r="AR971" s="274"/>
      <c r="AS971" s="274"/>
      <c r="AT971" s="274"/>
      <c r="AU971" s="274"/>
      <c r="AV971" s="274"/>
      <c r="AW971" s="274"/>
    </row>
    <row r="972" spans="27:49" ht="12.95" customHeight="1" x14ac:dyDescent="0.2">
      <c r="AA972" s="344"/>
      <c r="AB972" s="345"/>
      <c r="AC972" s="345"/>
      <c r="AD972" s="346"/>
      <c r="AN972" s="274"/>
      <c r="AO972" s="274"/>
      <c r="AP972" s="274"/>
      <c r="AQ972" s="274"/>
      <c r="AR972" s="274"/>
      <c r="AS972" s="274"/>
      <c r="AT972" s="274"/>
      <c r="AU972" s="274"/>
      <c r="AV972" s="274"/>
      <c r="AW972" s="274"/>
    </row>
    <row r="973" spans="27:49" ht="12.95" customHeight="1" x14ac:dyDescent="0.2">
      <c r="AA973" s="344"/>
      <c r="AB973" s="345"/>
      <c r="AC973" s="345"/>
      <c r="AD973" s="346"/>
      <c r="AN973" s="274"/>
      <c r="AO973" s="274"/>
      <c r="AP973" s="274"/>
      <c r="AQ973" s="274"/>
      <c r="AR973" s="274"/>
      <c r="AS973" s="274"/>
      <c r="AT973" s="274"/>
      <c r="AU973" s="274"/>
      <c r="AV973" s="274"/>
      <c r="AW973" s="274"/>
    </row>
    <row r="974" spans="27:49" ht="12.95" customHeight="1" x14ac:dyDescent="0.2">
      <c r="AA974" s="344"/>
      <c r="AB974" s="345"/>
      <c r="AC974" s="345"/>
      <c r="AD974" s="346"/>
      <c r="AN974" s="274"/>
      <c r="AO974" s="274"/>
      <c r="AP974" s="274"/>
      <c r="AQ974" s="274"/>
      <c r="AR974" s="274"/>
      <c r="AS974" s="274"/>
      <c r="AT974" s="274"/>
      <c r="AU974" s="274"/>
      <c r="AV974" s="274"/>
      <c r="AW974" s="274"/>
    </row>
    <row r="975" spans="27:49" ht="12.95" customHeight="1" x14ac:dyDescent="0.2">
      <c r="AA975" s="344"/>
      <c r="AB975" s="345"/>
      <c r="AC975" s="345"/>
      <c r="AD975" s="346"/>
      <c r="AN975" s="274"/>
      <c r="AO975" s="274"/>
      <c r="AP975" s="274"/>
      <c r="AQ975" s="274"/>
      <c r="AR975" s="274"/>
      <c r="AS975" s="274"/>
      <c r="AT975" s="274"/>
      <c r="AU975" s="274"/>
      <c r="AV975" s="274"/>
      <c r="AW975" s="274"/>
    </row>
    <row r="976" spans="27:49" ht="12.95" customHeight="1" x14ac:dyDescent="0.2">
      <c r="AA976" s="344"/>
      <c r="AB976" s="345"/>
      <c r="AC976" s="345"/>
      <c r="AD976" s="346"/>
      <c r="AN976" s="274"/>
      <c r="AO976" s="274"/>
      <c r="AP976" s="274"/>
      <c r="AQ976" s="274"/>
      <c r="AR976" s="274"/>
      <c r="AS976" s="274"/>
      <c r="AT976" s="274"/>
      <c r="AU976" s="274"/>
      <c r="AV976" s="274"/>
      <c r="AW976" s="274"/>
    </row>
    <row r="977" spans="27:49" ht="12.95" customHeight="1" x14ac:dyDescent="0.2">
      <c r="AA977" s="344"/>
      <c r="AB977" s="345"/>
      <c r="AC977" s="345"/>
      <c r="AD977" s="346"/>
      <c r="AN977" s="274"/>
      <c r="AO977" s="274"/>
      <c r="AP977" s="274"/>
      <c r="AQ977" s="274"/>
      <c r="AR977" s="274"/>
      <c r="AS977" s="274"/>
      <c r="AT977" s="274"/>
      <c r="AU977" s="274"/>
      <c r="AV977" s="274"/>
      <c r="AW977" s="274"/>
    </row>
    <row r="978" spans="27:49" ht="12.95" customHeight="1" x14ac:dyDescent="0.2">
      <c r="AA978" s="344"/>
      <c r="AB978" s="345"/>
      <c r="AC978" s="345"/>
      <c r="AD978" s="346"/>
      <c r="AN978" s="274"/>
      <c r="AO978" s="274"/>
      <c r="AP978" s="274"/>
      <c r="AQ978" s="274"/>
      <c r="AR978" s="274"/>
      <c r="AS978" s="274"/>
      <c r="AT978" s="274"/>
      <c r="AU978" s="274"/>
      <c r="AV978" s="274"/>
      <c r="AW978" s="274"/>
    </row>
    <row r="979" spans="27:49" ht="12.95" customHeight="1" x14ac:dyDescent="0.2">
      <c r="AA979" s="344"/>
      <c r="AB979" s="345"/>
      <c r="AC979" s="345"/>
      <c r="AD979" s="346"/>
      <c r="AN979" s="274"/>
      <c r="AO979" s="274"/>
      <c r="AP979" s="274"/>
      <c r="AQ979" s="274"/>
      <c r="AR979" s="274"/>
      <c r="AS979" s="274"/>
      <c r="AT979" s="274"/>
      <c r="AU979" s="274"/>
      <c r="AV979" s="274"/>
      <c r="AW979" s="274"/>
    </row>
    <row r="980" spans="27:49" ht="12.95" customHeight="1" x14ac:dyDescent="0.2">
      <c r="AA980" s="344"/>
      <c r="AB980" s="345"/>
      <c r="AC980" s="345"/>
      <c r="AD980" s="346"/>
      <c r="AN980" s="274"/>
      <c r="AO980" s="274"/>
      <c r="AP980" s="274"/>
      <c r="AQ980" s="274"/>
      <c r="AR980" s="274"/>
      <c r="AS980" s="274"/>
      <c r="AT980" s="274"/>
      <c r="AU980" s="274"/>
      <c r="AV980" s="274"/>
      <c r="AW980" s="274"/>
    </row>
    <row r="981" spans="27:49" ht="12.95" customHeight="1" x14ac:dyDescent="0.2">
      <c r="AA981" s="344"/>
      <c r="AB981" s="345"/>
      <c r="AC981" s="345"/>
      <c r="AD981" s="346"/>
      <c r="AN981" s="274"/>
      <c r="AO981" s="274"/>
      <c r="AP981" s="274"/>
      <c r="AQ981" s="274"/>
      <c r="AR981" s="274"/>
      <c r="AS981" s="274"/>
      <c r="AT981" s="274"/>
      <c r="AU981" s="274"/>
      <c r="AV981" s="274"/>
      <c r="AW981" s="274"/>
    </row>
    <row r="982" spans="27:49" ht="12.95" customHeight="1" x14ac:dyDescent="0.2">
      <c r="AA982" s="344"/>
      <c r="AB982" s="345"/>
      <c r="AC982" s="345"/>
      <c r="AD982" s="346"/>
      <c r="AN982" s="274"/>
      <c r="AO982" s="274"/>
      <c r="AP982" s="274"/>
      <c r="AQ982" s="274"/>
      <c r="AR982" s="274"/>
      <c r="AS982" s="274"/>
      <c r="AT982" s="274"/>
      <c r="AU982" s="274"/>
      <c r="AV982" s="274"/>
      <c r="AW982" s="274"/>
    </row>
    <row r="983" spans="27:49" ht="12.95" customHeight="1" x14ac:dyDescent="0.2">
      <c r="AA983" s="344"/>
      <c r="AB983" s="345"/>
      <c r="AC983" s="345"/>
      <c r="AD983" s="346"/>
      <c r="AN983" s="274"/>
      <c r="AO983" s="274"/>
      <c r="AP983" s="274"/>
      <c r="AQ983" s="274"/>
      <c r="AR983" s="274"/>
      <c r="AS983" s="274"/>
      <c r="AT983" s="274"/>
      <c r="AU983" s="274"/>
      <c r="AV983" s="274"/>
      <c r="AW983" s="274"/>
    </row>
    <row r="984" spans="27:49" ht="12.95" customHeight="1" x14ac:dyDescent="0.2">
      <c r="AA984" s="344"/>
      <c r="AB984" s="345"/>
      <c r="AC984" s="345"/>
      <c r="AD984" s="346"/>
      <c r="AN984" s="274"/>
      <c r="AO984" s="274"/>
      <c r="AP984" s="274"/>
      <c r="AQ984" s="274"/>
      <c r="AR984" s="274"/>
      <c r="AS984" s="274"/>
      <c r="AT984" s="274"/>
      <c r="AU984" s="274"/>
      <c r="AV984" s="274"/>
      <c r="AW984" s="274"/>
    </row>
    <row r="985" spans="27:49" ht="12.95" customHeight="1" x14ac:dyDescent="0.2">
      <c r="AA985" s="344"/>
      <c r="AB985" s="345"/>
      <c r="AC985" s="345"/>
      <c r="AD985" s="346"/>
      <c r="AN985" s="274"/>
      <c r="AO985" s="274"/>
      <c r="AP985" s="274"/>
      <c r="AQ985" s="274"/>
      <c r="AR985" s="274"/>
      <c r="AS985" s="274"/>
      <c r="AT985" s="274"/>
      <c r="AU985" s="274"/>
      <c r="AV985" s="274"/>
      <c r="AW985" s="274"/>
    </row>
    <row r="986" spans="27:49" ht="12.95" customHeight="1" x14ac:dyDescent="0.2">
      <c r="AA986" s="344"/>
      <c r="AB986" s="345"/>
      <c r="AC986" s="345"/>
      <c r="AD986" s="346"/>
      <c r="AN986" s="274"/>
      <c r="AO986" s="274"/>
      <c r="AP986" s="274"/>
      <c r="AQ986" s="274"/>
      <c r="AR986" s="274"/>
      <c r="AS986" s="274"/>
      <c r="AT986" s="274"/>
      <c r="AU986" s="274"/>
      <c r="AV986" s="274"/>
      <c r="AW986" s="274"/>
    </row>
    <row r="987" spans="27:49" ht="12.95" customHeight="1" x14ac:dyDescent="0.2">
      <c r="AA987" s="344"/>
      <c r="AB987" s="345"/>
      <c r="AC987" s="345"/>
      <c r="AD987" s="346"/>
      <c r="AN987" s="274"/>
      <c r="AO987" s="274"/>
      <c r="AP987" s="274"/>
      <c r="AQ987" s="274"/>
      <c r="AR987" s="274"/>
      <c r="AS987" s="274"/>
      <c r="AT987" s="274"/>
      <c r="AU987" s="274"/>
      <c r="AV987" s="274"/>
      <c r="AW987" s="274"/>
    </row>
    <row r="988" spans="27:49" ht="12.95" customHeight="1" x14ac:dyDescent="0.2">
      <c r="AA988" s="344"/>
      <c r="AB988" s="345"/>
      <c r="AC988" s="345"/>
      <c r="AD988" s="346"/>
      <c r="AN988" s="274"/>
      <c r="AO988" s="274"/>
      <c r="AP988" s="274"/>
      <c r="AQ988" s="274"/>
      <c r="AR988" s="274"/>
      <c r="AS988" s="274"/>
      <c r="AT988" s="274"/>
      <c r="AU988" s="274"/>
      <c r="AV988" s="274"/>
      <c r="AW988" s="274"/>
    </row>
    <row r="989" spans="27:49" ht="12.95" customHeight="1" x14ac:dyDescent="0.2">
      <c r="AA989" s="344"/>
      <c r="AB989" s="345"/>
      <c r="AC989" s="345"/>
      <c r="AD989" s="346"/>
      <c r="AN989" s="274"/>
      <c r="AO989" s="274"/>
      <c r="AP989" s="274"/>
      <c r="AQ989" s="274"/>
      <c r="AR989" s="274"/>
      <c r="AS989" s="274"/>
      <c r="AT989" s="274"/>
      <c r="AU989" s="274"/>
      <c r="AV989" s="274"/>
      <c r="AW989" s="274"/>
    </row>
    <row r="990" spans="27:49" ht="12.95" customHeight="1" x14ac:dyDescent="0.2">
      <c r="AA990" s="344"/>
      <c r="AB990" s="345"/>
      <c r="AC990" s="345"/>
      <c r="AD990" s="346"/>
      <c r="AN990" s="274"/>
      <c r="AO990" s="274"/>
      <c r="AP990" s="274"/>
      <c r="AQ990" s="274"/>
      <c r="AR990" s="274"/>
      <c r="AS990" s="274"/>
      <c r="AT990" s="274"/>
      <c r="AU990" s="274"/>
      <c r="AV990" s="274"/>
      <c r="AW990" s="274"/>
    </row>
    <row r="991" spans="27:49" ht="12.95" customHeight="1" x14ac:dyDescent="0.2">
      <c r="AA991" s="344"/>
      <c r="AB991" s="345"/>
      <c r="AC991" s="345"/>
      <c r="AD991" s="346"/>
      <c r="AN991" s="274"/>
      <c r="AO991" s="274"/>
      <c r="AP991" s="274"/>
      <c r="AQ991" s="274"/>
      <c r="AR991" s="274"/>
      <c r="AS991" s="274"/>
      <c r="AT991" s="274"/>
      <c r="AU991" s="274"/>
      <c r="AV991" s="274"/>
      <c r="AW991" s="274"/>
    </row>
    <row r="992" spans="27:49" ht="12.95" customHeight="1" x14ac:dyDescent="0.2">
      <c r="AA992" s="344"/>
      <c r="AB992" s="345"/>
      <c r="AC992" s="345"/>
      <c r="AD992" s="346"/>
      <c r="AN992" s="274"/>
      <c r="AO992" s="274"/>
      <c r="AP992" s="274"/>
      <c r="AQ992" s="274"/>
      <c r="AR992" s="274"/>
      <c r="AS992" s="274"/>
      <c r="AT992" s="274"/>
      <c r="AU992" s="274"/>
      <c r="AV992" s="274"/>
      <c r="AW992" s="274"/>
    </row>
    <row r="993" spans="27:49" ht="12.95" customHeight="1" x14ac:dyDescent="0.2">
      <c r="AA993" s="344"/>
      <c r="AB993" s="345"/>
      <c r="AC993" s="345"/>
      <c r="AD993" s="346"/>
      <c r="AN993" s="274"/>
      <c r="AO993" s="274"/>
      <c r="AP993" s="274"/>
      <c r="AQ993" s="274"/>
      <c r="AR993" s="274"/>
      <c r="AS993" s="274"/>
      <c r="AT993" s="274"/>
      <c r="AU993" s="274"/>
      <c r="AV993" s="274"/>
      <c r="AW993" s="274"/>
    </row>
    <row r="994" spans="27:49" ht="12.95" customHeight="1" x14ac:dyDescent="0.2">
      <c r="AA994" s="344"/>
      <c r="AB994" s="345"/>
      <c r="AC994" s="345"/>
      <c r="AD994" s="346"/>
      <c r="AN994" s="274"/>
      <c r="AO994" s="274"/>
      <c r="AP994" s="274"/>
      <c r="AQ994" s="274"/>
      <c r="AR994" s="274"/>
      <c r="AS994" s="274"/>
      <c r="AT994" s="274"/>
      <c r="AU994" s="274"/>
      <c r="AV994" s="274"/>
      <c r="AW994" s="274"/>
    </row>
    <row r="995" spans="27:49" ht="12.95" customHeight="1" x14ac:dyDescent="0.2">
      <c r="AA995" s="344"/>
      <c r="AB995" s="345"/>
      <c r="AC995" s="345"/>
      <c r="AD995" s="346"/>
      <c r="AN995" s="274"/>
      <c r="AO995" s="274"/>
      <c r="AP995" s="274"/>
      <c r="AQ995" s="274"/>
      <c r="AR995" s="274"/>
      <c r="AS995" s="274"/>
      <c r="AT995" s="274"/>
      <c r="AU995" s="274"/>
      <c r="AV995" s="274"/>
      <c r="AW995" s="274"/>
    </row>
    <row r="996" spans="27:49" ht="12.95" customHeight="1" x14ac:dyDescent="0.2">
      <c r="AA996" s="344"/>
      <c r="AB996" s="345"/>
      <c r="AC996" s="345"/>
      <c r="AD996" s="346"/>
      <c r="AN996" s="274"/>
      <c r="AO996" s="274"/>
      <c r="AP996" s="274"/>
      <c r="AQ996" s="274"/>
      <c r="AR996" s="274"/>
      <c r="AS996" s="274"/>
      <c r="AT996" s="274"/>
      <c r="AU996" s="274"/>
      <c r="AV996" s="274"/>
      <c r="AW996" s="274"/>
    </row>
    <row r="997" spans="27:49" ht="12.95" customHeight="1" x14ac:dyDescent="0.2">
      <c r="AA997" s="344"/>
      <c r="AB997" s="345"/>
      <c r="AC997" s="345"/>
      <c r="AD997" s="346"/>
      <c r="AN997" s="274"/>
      <c r="AO997" s="274"/>
      <c r="AP997" s="274"/>
      <c r="AQ997" s="274"/>
      <c r="AR997" s="274"/>
      <c r="AS997" s="274"/>
      <c r="AT997" s="274"/>
      <c r="AU997" s="274"/>
      <c r="AV997" s="274"/>
      <c r="AW997" s="274"/>
    </row>
    <row r="998" spans="27:49" ht="12.95" customHeight="1" x14ac:dyDescent="0.2">
      <c r="AA998" s="344"/>
      <c r="AB998" s="345"/>
      <c r="AC998" s="345"/>
      <c r="AD998" s="346"/>
      <c r="AN998" s="274"/>
      <c r="AO998" s="274"/>
      <c r="AP998" s="274"/>
      <c r="AQ998" s="274"/>
      <c r="AR998" s="274"/>
      <c r="AS998" s="274"/>
      <c r="AT998" s="274"/>
      <c r="AU998" s="274"/>
      <c r="AV998" s="274"/>
      <c r="AW998" s="274"/>
    </row>
    <row r="999" spans="27:49" ht="12.95" customHeight="1" x14ac:dyDescent="0.2">
      <c r="AA999" s="344"/>
      <c r="AB999" s="345"/>
      <c r="AC999" s="345"/>
      <c r="AD999" s="346"/>
      <c r="AN999" s="274"/>
      <c r="AO999" s="274"/>
      <c r="AP999" s="274"/>
      <c r="AQ999" s="274"/>
      <c r="AR999" s="274"/>
      <c r="AS999" s="274"/>
      <c r="AT999" s="274"/>
      <c r="AU999" s="274"/>
      <c r="AV999" s="274"/>
      <c r="AW999" s="274"/>
    </row>
    <row r="1000" spans="27:49" ht="12.95" customHeight="1" x14ac:dyDescent="0.2">
      <c r="AA1000" s="344"/>
      <c r="AB1000" s="345"/>
      <c r="AC1000" s="345"/>
      <c r="AD1000" s="346"/>
      <c r="AN1000" s="274"/>
      <c r="AO1000" s="274"/>
      <c r="AP1000" s="274"/>
      <c r="AQ1000" s="274"/>
      <c r="AR1000" s="274"/>
      <c r="AS1000" s="274"/>
      <c r="AT1000" s="274"/>
      <c r="AU1000" s="274"/>
      <c r="AV1000" s="274"/>
      <c r="AW1000" s="274"/>
    </row>
    <row r="1001" spans="27:49" ht="12.95" customHeight="1" x14ac:dyDescent="0.2">
      <c r="AA1001" s="344"/>
      <c r="AB1001" s="345"/>
      <c r="AC1001" s="345"/>
      <c r="AD1001" s="346"/>
      <c r="AN1001" s="274"/>
      <c r="AO1001" s="274"/>
      <c r="AP1001" s="274"/>
      <c r="AQ1001" s="274"/>
      <c r="AR1001" s="274"/>
      <c r="AS1001" s="274"/>
      <c r="AT1001" s="274"/>
      <c r="AU1001" s="274"/>
      <c r="AV1001" s="274"/>
      <c r="AW1001" s="274"/>
    </row>
    <row r="1002" spans="27:49" ht="12.95" customHeight="1" x14ac:dyDescent="0.2">
      <c r="AA1002" s="344"/>
      <c r="AB1002" s="345"/>
      <c r="AC1002" s="345"/>
      <c r="AD1002" s="346"/>
      <c r="AN1002" s="274"/>
      <c r="AO1002" s="274"/>
      <c r="AP1002" s="274"/>
      <c r="AQ1002" s="274"/>
      <c r="AR1002" s="274"/>
      <c r="AS1002" s="274"/>
      <c r="AT1002" s="274"/>
      <c r="AU1002" s="274"/>
      <c r="AV1002" s="274"/>
      <c r="AW1002" s="274"/>
    </row>
    <row r="1003" spans="27:49" ht="12.95" customHeight="1" x14ac:dyDescent="0.2">
      <c r="AA1003" s="344"/>
      <c r="AB1003" s="345"/>
      <c r="AC1003" s="345"/>
      <c r="AD1003" s="346"/>
      <c r="AN1003" s="274"/>
      <c r="AO1003" s="274"/>
      <c r="AP1003" s="274"/>
      <c r="AQ1003" s="274"/>
      <c r="AR1003" s="274"/>
      <c r="AS1003" s="274"/>
      <c r="AT1003" s="274"/>
      <c r="AU1003" s="274"/>
      <c r="AV1003" s="274"/>
      <c r="AW1003" s="274"/>
    </row>
    <row r="1004" spans="27:49" ht="12.95" customHeight="1" x14ac:dyDescent="0.2">
      <c r="AA1004" s="344"/>
      <c r="AB1004" s="345"/>
      <c r="AC1004" s="345"/>
      <c r="AD1004" s="346"/>
      <c r="AN1004" s="274"/>
      <c r="AO1004" s="274"/>
      <c r="AP1004" s="274"/>
      <c r="AQ1004" s="274"/>
      <c r="AR1004" s="274"/>
      <c r="AS1004" s="274"/>
      <c r="AT1004" s="274"/>
      <c r="AU1004" s="274"/>
      <c r="AV1004" s="274"/>
      <c r="AW1004" s="274"/>
    </row>
    <row r="1005" spans="27:49" ht="12.95" customHeight="1" x14ac:dyDescent="0.2">
      <c r="AA1005" s="344"/>
      <c r="AB1005" s="345"/>
      <c r="AC1005" s="345"/>
      <c r="AD1005" s="346"/>
      <c r="AN1005" s="274"/>
      <c r="AO1005" s="274"/>
      <c r="AP1005" s="274"/>
      <c r="AQ1005" s="274"/>
      <c r="AR1005" s="274"/>
      <c r="AS1005" s="274"/>
      <c r="AT1005" s="274"/>
      <c r="AU1005" s="274"/>
      <c r="AV1005" s="274"/>
      <c r="AW1005" s="274"/>
    </row>
    <row r="1006" spans="27:49" ht="12.95" customHeight="1" x14ac:dyDescent="0.2">
      <c r="AA1006" s="344"/>
      <c r="AB1006" s="345"/>
      <c r="AC1006" s="345"/>
      <c r="AD1006" s="346"/>
      <c r="AN1006" s="274"/>
      <c r="AO1006" s="274"/>
      <c r="AP1006" s="274"/>
      <c r="AQ1006" s="274"/>
      <c r="AR1006" s="274"/>
      <c r="AS1006" s="274"/>
      <c r="AT1006" s="274"/>
      <c r="AU1006" s="274"/>
      <c r="AV1006" s="274"/>
      <c r="AW1006" s="274"/>
    </row>
    <row r="1007" spans="27:49" ht="12.95" customHeight="1" x14ac:dyDescent="0.2">
      <c r="AA1007" s="344"/>
      <c r="AB1007" s="345"/>
      <c r="AC1007" s="345"/>
      <c r="AD1007" s="346"/>
      <c r="AN1007" s="274"/>
      <c r="AO1007" s="274"/>
      <c r="AP1007" s="274"/>
      <c r="AQ1007" s="274"/>
      <c r="AR1007" s="274"/>
      <c r="AS1007" s="274"/>
      <c r="AT1007" s="274"/>
      <c r="AU1007" s="274"/>
      <c r="AV1007" s="274"/>
      <c r="AW1007" s="274"/>
    </row>
    <row r="1008" spans="27:49" ht="12.95" customHeight="1" x14ac:dyDescent="0.2">
      <c r="AA1008" s="344"/>
      <c r="AB1008" s="345"/>
      <c r="AC1008" s="345"/>
      <c r="AD1008" s="346"/>
      <c r="AN1008" s="274"/>
      <c r="AO1008" s="274"/>
      <c r="AP1008" s="274"/>
      <c r="AQ1008" s="274"/>
      <c r="AR1008" s="274"/>
      <c r="AS1008" s="274"/>
      <c r="AT1008" s="274"/>
      <c r="AU1008" s="274"/>
      <c r="AV1008" s="274"/>
      <c r="AW1008" s="274"/>
    </row>
    <row r="1009" spans="27:49" ht="12.95" customHeight="1" x14ac:dyDescent="0.2">
      <c r="AA1009" s="344"/>
      <c r="AB1009" s="345"/>
      <c r="AC1009" s="345"/>
      <c r="AD1009" s="346"/>
      <c r="AN1009" s="274"/>
      <c r="AO1009" s="274"/>
      <c r="AP1009" s="274"/>
      <c r="AQ1009" s="274"/>
      <c r="AR1009" s="274"/>
      <c r="AS1009" s="274"/>
      <c r="AT1009" s="274"/>
      <c r="AU1009" s="274"/>
      <c r="AV1009" s="274"/>
      <c r="AW1009" s="274"/>
    </row>
    <row r="1010" spans="27:49" ht="12.95" customHeight="1" x14ac:dyDescent="0.2">
      <c r="AA1010" s="344"/>
      <c r="AB1010" s="345"/>
      <c r="AC1010" s="345"/>
      <c r="AD1010" s="346"/>
      <c r="AN1010" s="274"/>
      <c r="AO1010" s="274"/>
      <c r="AP1010" s="274"/>
      <c r="AQ1010" s="274"/>
      <c r="AR1010" s="274"/>
      <c r="AS1010" s="274"/>
      <c r="AT1010" s="274"/>
      <c r="AU1010" s="274"/>
      <c r="AV1010" s="274"/>
      <c r="AW1010" s="274"/>
    </row>
    <row r="1011" spans="27:49" ht="12.95" customHeight="1" x14ac:dyDescent="0.2">
      <c r="AA1011" s="344"/>
      <c r="AB1011" s="345"/>
      <c r="AC1011" s="345"/>
      <c r="AD1011" s="346"/>
      <c r="AN1011" s="274"/>
      <c r="AO1011" s="274"/>
      <c r="AP1011" s="274"/>
      <c r="AQ1011" s="274"/>
      <c r="AR1011" s="274"/>
      <c r="AS1011" s="274"/>
      <c r="AT1011" s="274"/>
      <c r="AU1011" s="274"/>
      <c r="AV1011" s="274"/>
      <c r="AW1011" s="274"/>
    </row>
    <row r="1012" spans="27:49" ht="12.95" customHeight="1" x14ac:dyDescent="0.2">
      <c r="AA1012" s="344"/>
      <c r="AB1012" s="345"/>
      <c r="AC1012" s="345"/>
      <c r="AD1012" s="346"/>
      <c r="AN1012" s="274"/>
      <c r="AO1012" s="274"/>
      <c r="AP1012" s="274"/>
      <c r="AQ1012" s="274"/>
      <c r="AR1012" s="274"/>
      <c r="AS1012" s="274"/>
      <c r="AT1012" s="274"/>
      <c r="AU1012" s="274"/>
      <c r="AV1012" s="274"/>
      <c r="AW1012" s="274"/>
    </row>
    <row r="1013" spans="27:49" ht="12.95" customHeight="1" x14ac:dyDescent="0.2">
      <c r="AA1013" s="344"/>
      <c r="AB1013" s="345"/>
      <c r="AC1013" s="345"/>
      <c r="AD1013" s="346"/>
      <c r="AN1013" s="274"/>
      <c r="AO1013" s="274"/>
      <c r="AP1013" s="274"/>
      <c r="AQ1013" s="274"/>
      <c r="AR1013" s="274"/>
      <c r="AS1013" s="274"/>
      <c r="AT1013" s="274"/>
      <c r="AU1013" s="274"/>
      <c r="AV1013" s="274"/>
      <c r="AW1013" s="274"/>
    </row>
    <row r="1014" spans="27:49" ht="12.95" customHeight="1" x14ac:dyDescent="0.2">
      <c r="AA1014" s="344"/>
      <c r="AB1014" s="345"/>
      <c r="AC1014" s="345"/>
      <c r="AD1014" s="346"/>
      <c r="AN1014" s="274"/>
      <c r="AO1014" s="274"/>
      <c r="AP1014" s="274"/>
      <c r="AQ1014" s="274"/>
      <c r="AR1014" s="274"/>
      <c r="AS1014" s="274"/>
      <c r="AT1014" s="274"/>
      <c r="AU1014" s="274"/>
      <c r="AV1014" s="274"/>
      <c r="AW1014" s="274"/>
    </row>
    <row r="1015" spans="27:49" ht="12.95" customHeight="1" x14ac:dyDescent="0.2">
      <c r="AA1015" s="344"/>
      <c r="AB1015" s="345"/>
      <c r="AC1015" s="345"/>
      <c r="AD1015" s="346"/>
      <c r="AN1015" s="274"/>
      <c r="AO1015" s="274"/>
      <c r="AP1015" s="274"/>
      <c r="AQ1015" s="274"/>
      <c r="AR1015" s="274"/>
      <c r="AS1015" s="274"/>
      <c r="AT1015" s="274"/>
      <c r="AU1015" s="274"/>
      <c r="AV1015" s="274"/>
      <c r="AW1015" s="274"/>
    </row>
    <row r="1016" spans="27:49" ht="12.95" customHeight="1" x14ac:dyDescent="0.2">
      <c r="AA1016" s="344"/>
      <c r="AB1016" s="345"/>
      <c r="AC1016" s="345"/>
      <c r="AD1016" s="346"/>
      <c r="AN1016" s="274"/>
      <c r="AO1016" s="274"/>
      <c r="AP1016" s="274"/>
      <c r="AQ1016" s="274"/>
      <c r="AR1016" s="274"/>
      <c r="AS1016" s="274"/>
      <c r="AT1016" s="274"/>
      <c r="AU1016" s="274"/>
      <c r="AV1016" s="274"/>
      <c r="AW1016" s="274"/>
    </row>
    <row r="1017" spans="27:49" ht="12.95" customHeight="1" x14ac:dyDescent="0.2">
      <c r="AA1017" s="344"/>
      <c r="AB1017" s="345"/>
      <c r="AC1017" s="345"/>
      <c r="AD1017" s="346"/>
      <c r="AN1017" s="274"/>
      <c r="AO1017" s="274"/>
      <c r="AP1017" s="274"/>
      <c r="AQ1017" s="274"/>
      <c r="AR1017" s="274"/>
      <c r="AS1017" s="274"/>
      <c r="AT1017" s="274"/>
      <c r="AU1017" s="274"/>
      <c r="AV1017" s="274"/>
      <c r="AW1017" s="274"/>
    </row>
    <row r="1018" spans="27:49" ht="12.95" customHeight="1" x14ac:dyDescent="0.2">
      <c r="AA1018" s="344"/>
      <c r="AB1018" s="345"/>
      <c r="AC1018" s="345"/>
      <c r="AD1018" s="346"/>
      <c r="AN1018" s="274"/>
      <c r="AO1018" s="274"/>
      <c r="AP1018" s="274"/>
      <c r="AQ1018" s="274"/>
      <c r="AR1018" s="274"/>
      <c r="AS1018" s="274"/>
      <c r="AT1018" s="274"/>
      <c r="AU1018" s="274"/>
      <c r="AV1018" s="274"/>
      <c r="AW1018" s="274"/>
    </row>
    <row r="1019" spans="27:49" ht="12.95" customHeight="1" x14ac:dyDescent="0.2">
      <c r="AA1019" s="344"/>
      <c r="AB1019" s="345"/>
      <c r="AC1019" s="345"/>
      <c r="AD1019" s="346"/>
      <c r="AN1019" s="274"/>
      <c r="AO1019" s="274"/>
      <c r="AP1019" s="274"/>
      <c r="AQ1019" s="274"/>
      <c r="AR1019" s="274"/>
      <c r="AS1019" s="274"/>
      <c r="AT1019" s="274"/>
      <c r="AU1019" s="274"/>
      <c r="AV1019" s="274"/>
      <c r="AW1019" s="274"/>
    </row>
    <row r="1020" spans="27:49" ht="12.95" customHeight="1" x14ac:dyDescent="0.2">
      <c r="AA1020" s="344"/>
      <c r="AB1020" s="345"/>
      <c r="AC1020" s="345"/>
      <c r="AD1020" s="346"/>
      <c r="AN1020" s="274"/>
      <c r="AO1020" s="274"/>
      <c r="AP1020" s="274"/>
      <c r="AQ1020" s="274"/>
      <c r="AR1020" s="274"/>
      <c r="AS1020" s="274"/>
      <c r="AT1020" s="274"/>
      <c r="AU1020" s="274"/>
      <c r="AV1020" s="274"/>
      <c r="AW1020" s="274"/>
    </row>
    <row r="1021" spans="27:49" ht="12.95" customHeight="1" x14ac:dyDescent="0.2">
      <c r="AA1021" s="344"/>
      <c r="AB1021" s="345"/>
      <c r="AC1021" s="345"/>
      <c r="AD1021" s="346"/>
      <c r="AN1021" s="274"/>
      <c r="AO1021" s="274"/>
      <c r="AP1021" s="274"/>
      <c r="AQ1021" s="274"/>
      <c r="AR1021" s="274"/>
      <c r="AS1021" s="274"/>
      <c r="AT1021" s="274"/>
      <c r="AU1021" s="274"/>
      <c r="AV1021" s="274"/>
      <c r="AW1021" s="274"/>
    </row>
    <row r="1022" spans="27:49" ht="12.95" customHeight="1" x14ac:dyDescent="0.2">
      <c r="AA1022" s="344"/>
      <c r="AB1022" s="345"/>
      <c r="AC1022" s="345"/>
      <c r="AD1022" s="346"/>
      <c r="AN1022" s="274"/>
      <c r="AO1022" s="274"/>
      <c r="AP1022" s="274"/>
      <c r="AQ1022" s="274"/>
      <c r="AR1022" s="274"/>
      <c r="AS1022" s="274"/>
      <c r="AT1022" s="274"/>
      <c r="AU1022" s="274"/>
      <c r="AV1022" s="274"/>
      <c r="AW1022" s="274"/>
    </row>
    <row r="1023" spans="27:49" ht="12.95" customHeight="1" x14ac:dyDescent="0.2">
      <c r="AA1023" s="344"/>
      <c r="AB1023" s="345"/>
      <c r="AC1023" s="345"/>
      <c r="AD1023" s="346"/>
      <c r="AN1023" s="274"/>
      <c r="AO1023" s="274"/>
      <c r="AP1023" s="274"/>
      <c r="AQ1023" s="274"/>
      <c r="AR1023" s="274"/>
      <c r="AS1023" s="274"/>
      <c r="AT1023" s="274"/>
      <c r="AU1023" s="274"/>
      <c r="AV1023" s="274"/>
      <c r="AW1023" s="274"/>
    </row>
    <row r="1024" spans="27:49" ht="12.95" customHeight="1" x14ac:dyDescent="0.2">
      <c r="AA1024" s="344"/>
      <c r="AB1024" s="345"/>
      <c r="AC1024" s="345"/>
      <c r="AD1024" s="346"/>
      <c r="AN1024" s="274"/>
      <c r="AO1024" s="274"/>
      <c r="AP1024" s="274"/>
      <c r="AQ1024" s="274"/>
      <c r="AR1024" s="274"/>
      <c r="AS1024" s="274"/>
      <c r="AT1024" s="274"/>
      <c r="AU1024" s="274"/>
      <c r="AV1024" s="274"/>
      <c r="AW1024" s="274"/>
    </row>
    <row r="1025" spans="27:49" ht="12.95" customHeight="1" x14ac:dyDescent="0.2">
      <c r="AA1025" s="344"/>
      <c r="AB1025" s="345"/>
      <c r="AC1025" s="345"/>
      <c r="AD1025" s="346"/>
      <c r="AN1025" s="274"/>
      <c r="AO1025" s="274"/>
      <c r="AP1025" s="274"/>
      <c r="AQ1025" s="274"/>
      <c r="AR1025" s="274"/>
      <c r="AS1025" s="274"/>
      <c r="AT1025" s="274"/>
      <c r="AU1025" s="274"/>
      <c r="AV1025" s="274"/>
      <c r="AW1025" s="274"/>
    </row>
    <row r="1026" spans="27:49" ht="12.95" customHeight="1" x14ac:dyDescent="0.2">
      <c r="AA1026" s="344"/>
      <c r="AB1026" s="345"/>
      <c r="AC1026" s="345"/>
      <c r="AD1026" s="346"/>
      <c r="AN1026" s="274"/>
      <c r="AO1026" s="274"/>
      <c r="AP1026" s="274"/>
      <c r="AQ1026" s="274"/>
      <c r="AR1026" s="274"/>
      <c r="AS1026" s="274"/>
      <c r="AT1026" s="274"/>
      <c r="AU1026" s="274"/>
      <c r="AV1026" s="274"/>
      <c r="AW1026" s="274"/>
    </row>
    <row r="1027" spans="27:49" ht="12.95" customHeight="1" x14ac:dyDescent="0.2">
      <c r="AA1027" s="344"/>
      <c r="AB1027" s="345"/>
      <c r="AC1027" s="345"/>
      <c r="AD1027" s="346"/>
      <c r="AN1027" s="274"/>
      <c r="AO1027" s="274"/>
      <c r="AP1027" s="274"/>
      <c r="AQ1027" s="274"/>
      <c r="AR1027" s="274"/>
      <c r="AS1027" s="274"/>
      <c r="AT1027" s="274"/>
      <c r="AU1027" s="274"/>
      <c r="AV1027" s="274"/>
      <c r="AW1027" s="274"/>
    </row>
    <row r="1028" spans="27:49" ht="12.95" customHeight="1" x14ac:dyDescent="0.2">
      <c r="AA1028" s="344"/>
      <c r="AB1028" s="345"/>
      <c r="AC1028" s="345"/>
      <c r="AD1028" s="346"/>
      <c r="AN1028" s="274"/>
      <c r="AO1028" s="274"/>
      <c r="AP1028" s="274"/>
      <c r="AQ1028" s="274"/>
      <c r="AR1028" s="274"/>
      <c r="AS1028" s="274"/>
      <c r="AT1028" s="274"/>
      <c r="AU1028" s="274"/>
      <c r="AV1028" s="274"/>
      <c r="AW1028" s="274"/>
    </row>
    <row r="1029" spans="27:49" ht="12.95" customHeight="1" x14ac:dyDescent="0.2">
      <c r="AA1029" s="344"/>
      <c r="AB1029" s="345"/>
      <c r="AC1029" s="345"/>
      <c r="AD1029" s="346"/>
      <c r="AN1029" s="274"/>
      <c r="AO1029" s="274"/>
      <c r="AP1029" s="274"/>
      <c r="AQ1029" s="274"/>
      <c r="AR1029" s="274"/>
      <c r="AS1029" s="274"/>
      <c r="AT1029" s="274"/>
      <c r="AU1029" s="274"/>
      <c r="AV1029" s="274"/>
      <c r="AW1029" s="274"/>
    </row>
    <row r="1030" spans="27:49" ht="12.95" customHeight="1" x14ac:dyDescent="0.2">
      <c r="AA1030" s="344"/>
      <c r="AB1030" s="345"/>
      <c r="AC1030" s="345"/>
      <c r="AD1030" s="346"/>
      <c r="AN1030" s="274"/>
      <c r="AO1030" s="274"/>
      <c r="AP1030" s="274"/>
      <c r="AQ1030" s="274"/>
      <c r="AR1030" s="274"/>
      <c r="AS1030" s="274"/>
      <c r="AT1030" s="274"/>
      <c r="AU1030" s="274"/>
      <c r="AV1030" s="274"/>
      <c r="AW1030" s="274"/>
    </row>
    <row r="1031" spans="27:49" ht="12.95" customHeight="1" x14ac:dyDescent="0.2">
      <c r="AA1031" s="344"/>
      <c r="AB1031" s="345"/>
      <c r="AC1031" s="345"/>
      <c r="AD1031" s="346"/>
      <c r="AN1031" s="274"/>
      <c r="AO1031" s="274"/>
      <c r="AP1031" s="274"/>
      <c r="AQ1031" s="274"/>
      <c r="AR1031" s="274"/>
      <c r="AS1031" s="274"/>
      <c r="AT1031" s="274"/>
      <c r="AU1031" s="274"/>
      <c r="AV1031" s="274"/>
      <c r="AW1031" s="274"/>
    </row>
    <row r="1032" spans="27:49" ht="12.95" customHeight="1" x14ac:dyDescent="0.2">
      <c r="AA1032" s="344"/>
      <c r="AB1032" s="345"/>
      <c r="AC1032" s="345"/>
      <c r="AD1032" s="346"/>
      <c r="AN1032" s="274"/>
      <c r="AO1032" s="274"/>
      <c r="AP1032" s="274"/>
      <c r="AQ1032" s="274"/>
      <c r="AR1032" s="274"/>
      <c r="AS1032" s="274"/>
      <c r="AT1032" s="274"/>
      <c r="AU1032" s="274"/>
      <c r="AV1032" s="274"/>
      <c r="AW1032" s="274"/>
    </row>
    <row r="1033" spans="27:49" ht="12.95" customHeight="1" x14ac:dyDescent="0.2">
      <c r="AA1033" s="344"/>
      <c r="AB1033" s="345"/>
      <c r="AC1033" s="345"/>
      <c r="AD1033" s="346"/>
      <c r="AN1033" s="274"/>
      <c r="AO1033" s="274"/>
      <c r="AP1033" s="274"/>
      <c r="AQ1033" s="274"/>
      <c r="AR1033" s="274"/>
      <c r="AS1033" s="274"/>
      <c r="AT1033" s="274"/>
      <c r="AU1033" s="274"/>
      <c r="AV1033" s="274"/>
      <c r="AW1033" s="274"/>
    </row>
    <row r="1034" spans="27:49" ht="12.95" customHeight="1" x14ac:dyDescent="0.2">
      <c r="AA1034" s="344"/>
      <c r="AB1034" s="345"/>
      <c r="AC1034" s="345"/>
      <c r="AD1034" s="346"/>
      <c r="AN1034" s="274"/>
      <c r="AO1034" s="274"/>
      <c r="AP1034" s="274"/>
      <c r="AQ1034" s="274"/>
      <c r="AR1034" s="274"/>
      <c r="AS1034" s="274"/>
      <c r="AT1034" s="274"/>
      <c r="AU1034" s="274"/>
      <c r="AV1034" s="274"/>
      <c r="AW1034" s="274"/>
    </row>
    <row r="1035" spans="27:49" ht="12.95" customHeight="1" x14ac:dyDescent="0.2">
      <c r="AA1035" s="344"/>
      <c r="AB1035" s="345"/>
      <c r="AC1035" s="345"/>
      <c r="AD1035" s="346"/>
      <c r="AN1035" s="274"/>
      <c r="AO1035" s="274"/>
      <c r="AP1035" s="274"/>
      <c r="AQ1035" s="274"/>
      <c r="AR1035" s="274"/>
      <c r="AS1035" s="274"/>
      <c r="AT1035" s="274"/>
      <c r="AU1035" s="274"/>
      <c r="AV1035" s="274"/>
      <c r="AW1035" s="274"/>
    </row>
    <row r="1036" spans="27:49" ht="12.95" customHeight="1" x14ac:dyDescent="0.2">
      <c r="AA1036" s="344"/>
      <c r="AB1036" s="345"/>
      <c r="AC1036" s="345"/>
      <c r="AD1036" s="346"/>
      <c r="AN1036" s="274"/>
      <c r="AO1036" s="274"/>
      <c r="AP1036" s="274"/>
      <c r="AQ1036" s="274"/>
      <c r="AR1036" s="274"/>
      <c r="AS1036" s="274"/>
      <c r="AT1036" s="274"/>
      <c r="AU1036" s="274"/>
      <c r="AV1036" s="274"/>
      <c r="AW1036" s="274"/>
    </row>
    <row r="1037" spans="27:49" ht="12.95" customHeight="1" x14ac:dyDescent="0.2">
      <c r="AA1037" s="344"/>
      <c r="AB1037" s="345"/>
      <c r="AC1037" s="345"/>
      <c r="AD1037" s="346"/>
      <c r="AN1037" s="274"/>
      <c r="AO1037" s="274"/>
      <c r="AP1037" s="274"/>
      <c r="AQ1037" s="274"/>
      <c r="AR1037" s="274"/>
      <c r="AS1037" s="274"/>
      <c r="AT1037" s="274"/>
      <c r="AU1037" s="274"/>
      <c r="AV1037" s="274"/>
      <c r="AW1037" s="274"/>
    </row>
    <row r="1038" spans="27:49" ht="12.95" customHeight="1" x14ac:dyDescent="0.2">
      <c r="AA1038" s="344"/>
      <c r="AB1038" s="345"/>
      <c r="AC1038" s="345"/>
      <c r="AD1038" s="346"/>
      <c r="AN1038" s="274"/>
      <c r="AO1038" s="274"/>
      <c r="AP1038" s="274"/>
      <c r="AQ1038" s="274"/>
      <c r="AR1038" s="274"/>
      <c r="AS1038" s="274"/>
      <c r="AT1038" s="274"/>
      <c r="AU1038" s="274"/>
      <c r="AV1038" s="274"/>
      <c r="AW1038" s="274"/>
    </row>
    <row r="1039" spans="27:49" ht="12.95" customHeight="1" x14ac:dyDescent="0.2">
      <c r="AA1039" s="344"/>
      <c r="AB1039" s="345"/>
      <c r="AC1039" s="345"/>
      <c r="AD1039" s="346"/>
      <c r="AN1039" s="274"/>
      <c r="AO1039" s="274"/>
      <c r="AP1039" s="274"/>
      <c r="AQ1039" s="274"/>
      <c r="AR1039" s="274"/>
      <c r="AS1039" s="274"/>
      <c r="AT1039" s="274"/>
      <c r="AU1039" s="274"/>
      <c r="AV1039" s="274"/>
      <c r="AW1039" s="274"/>
    </row>
    <row r="1040" spans="27:49" ht="12.95" customHeight="1" x14ac:dyDescent="0.2">
      <c r="AA1040" s="344"/>
      <c r="AB1040" s="345"/>
      <c r="AC1040" s="345"/>
      <c r="AD1040" s="346"/>
      <c r="AN1040" s="274"/>
      <c r="AO1040" s="274"/>
      <c r="AP1040" s="274"/>
      <c r="AQ1040" s="274"/>
      <c r="AR1040" s="274"/>
      <c r="AS1040" s="274"/>
      <c r="AT1040" s="274"/>
      <c r="AU1040" s="274"/>
      <c r="AV1040" s="274"/>
      <c r="AW1040" s="274"/>
    </row>
    <row r="1041" spans="27:49" ht="12.95" customHeight="1" x14ac:dyDescent="0.2">
      <c r="AA1041" s="344"/>
      <c r="AB1041" s="345"/>
      <c r="AC1041" s="345"/>
      <c r="AD1041" s="346"/>
      <c r="AN1041" s="274"/>
      <c r="AO1041" s="274"/>
      <c r="AP1041" s="274"/>
      <c r="AQ1041" s="274"/>
      <c r="AR1041" s="274"/>
      <c r="AS1041" s="274"/>
      <c r="AT1041" s="274"/>
      <c r="AU1041" s="274"/>
      <c r="AV1041" s="274"/>
      <c r="AW1041" s="274"/>
    </row>
    <row r="1042" spans="27:49" ht="12.95" customHeight="1" x14ac:dyDescent="0.2">
      <c r="AA1042" s="344"/>
      <c r="AB1042" s="345"/>
      <c r="AC1042" s="345"/>
      <c r="AD1042" s="346"/>
      <c r="AN1042" s="274"/>
      <c r="AO1042" s="274"/>
      <c r="AP1042" s="274"/>
      <c r="AQ1042" s="274"/>
      <c r="AR1042" s="274"/>
      <c r="AS1042" s="274"/>
      <c r="AT1042" s="274"/>
      <c r="AU1042" s="274"/>
      <c r="AV1042" s="274"/>
      <c r="AW1042" s="274"/>
    </row>
    <row r="1043" spans="27:49" ht="12.95" customHeight="1" x14ac:dyDescent="0.2">
      <c r="AA1043" s="344"/>
      <c r="AB1043" s="345"/>
      <c r="AC1043" s="345"/>
      <c r="AD1043" s="346"/>
      <c r="AN1043" s="274"/>
      <c r="AO1043" s="274"/>
      <c r="AP1043" s="274"/>
      <c r="AQ1043" s="274"/>
      <c r="AR1043" s="274"/>
      <c r="AS1043" s="274"/>
      <c r="AT1043" s="274"/>
      <c r="AU1043" s="274"/>
      <c r="AV1043" s="274"/>
      <c r="AW1043" s="274"/>
    </row>
    <row r="1044" spans="27:49" ht="12.95" customHeight="1" x14ac:dyDescent="0.2">
      <c r="AA1044" s="344"/>
      <c r="AB1044" s="345"/>
      <c r="AC1044" s="345"/>
      <c r="AD1044" s="346"/>
      <c r="AN1044" s="274"/>
      <c r="AO1044" s="274"/>
      <c r="AP1044" s="274"/>
      <c r="AQ1044" s="274"/>
      <c r="AR1044" s="274"/>
      <c r="AS1044" s="274"/>
      <c r="AT1044" s="274"/>
      <c r="AU1044" s="274"/>
      <c r="AV1044" s="274"/>
      <c r="AW1044" s="274"/>
    </row>
    <row r="1045" spans="27:49" ht="12.95" customHeight="1" x14ac:dyDescent="0.2">
      <c r="AA1045" s="344"/>
      <c r="AB1045" s="345"/>
      <c r="AC1045" s="345"/>
      <c r="AD1045" s="346"/>
      <c r="AN1045" s="274"/>
      <c r="AO1045" s="274"/>
      <c r="AP1045" s="274"/>
      <c r="AQ1045" s="274"/>
      <c r="AR1045" s="274"/>
      <c r="AS1045" s="274"/>
      <c r="AT1045" s="274"/>
      <c r="AU1045" s="274"/>
      <c r="AV1045" s="274"/>
      <c r="AW1045" s="274"/>
    </row>
    <row r="1046" spans="27:49" ht="12.95" customHeight="1" x14ac:dyDescent="0.2">
      <c r="AA1046" s="344"/>
      <c r="AB1046" s="345"/>
      <c r="AC1046" s="345"/>
      <c r="AD1046" s="346"/>
      <c r="AN1046" s="274"/>
      <c r="AO1046" s="274"/>
      <c r="AP1046" s="274"/>
      <c r="AQ1046" s="274"/>
      <c r="AR1046" s="274"/>
      <c r="AS1046" s="274"/>
      <c r="AT1046" s="274"/>
      <c r="AU1046" s="274"/>
      <c r="AV1046" s="274"/>
      <c r="AW1046" s="274"/>
    </row>
    <row r="1047" spans="27:49" ht="12.95" customHeight="1" x14ac:dyDescent="0.2">
      <c r="AA1047" s="344"/>
      <c r="AB1047" s="345"/>
      <c r="AC1047" s="345"/>
      <c r="AD1047" s="346"/>
      <c r="AN1047" s="274"/>
      <c r="AO1047" s="274"/>
      <c r="AP1047" s="274"/>
      <c r="AQ1047" s="274"/>
      <c r="AR1047" s="274"/>
      <c r="AS1047" s="274"/>
      <c r="AT1047" s="274"/>
      <c r="AU1047" s="274"/>
      <c r="AV1047" s="274"/>
      <c r="AW1047" s="274"/>
    </row>
    <row r="1048" spans="27:49" ht="12.95" customHeight="1" x14ac:dyDescent="0.2">
      <c r="AA1048" s="344"/>
      <c r="AB1048" s="345"/>
      <c r="AC1048" s="345"/>
      <c r="AD1048" s="346"/>
      <c r="AN1048" s="274"/>
      <c r="AO1048" s="274"/>
      <c r="AP1048" s="274"/>
      <c r="AQ1048" s="274"/>
      <c r="AR1048" s="274"/>
      <c r="AS1048" s="274"/>
      <c r="AT1048" s="274"/>
      <c r="AU1048" s="274"/>
      <c r="AV1048" s="274"/>
      <c r="AW1048" s="274"/>
    </row>
    <row r="1049" spans="27:49" ht="12.95" customHeight="1" x14ac:dyDescent="0.2">
      <c r="AA1049" s="344"/>
      <c r="AB1049" s="345"/>
      <c r="AC1049" s="345"/>
      <c r="AD1049" s="346"/>
      <c r="AN1049" s="274"/>
      <c r="AO1049" s="274"/>
      <c r="AP1049" s="274"/>
      <c r="AQ1049" s="274"/>
      <c r="AR1049" s="274"/>
      <c r="AS1049" s="274"/>
      <c r="AT1049" s="274"/>
      <c r="AU1049" s="274"/>
      <c r="AV1049" s="274"/>
      <c r="AW1049" s="274"/>
    </row>
    <row r="1050" spans="27:49" ht="12.95" customHeight="1" x14ac:dyDescent="0.2">
      <c r="AA1050" s="344"/>
      <c r="AB1050" s="345"/>
      <c r="AC1050" s="345"/>
      <c r="AD1050" s="346"/>
      <c r="AN1050" s="274"/>
      <c r="AO1050" s="274"/>
      <c r="AP1050" s="274"/>
      <c r="AQ1050" s="274"/>
      <c r="AR1050" s="274"/>
      <c r="AS1050" s="274"/>
      <c r="AT1050" s="274"/>
      <c r="AU1050" s="274"/>
      <c r="AV1050" s="274"/>
      <c r="AW1050" s="274"/>
    </row>
    <row r="1051" spans="27:49" ht="12.95" customHeight="1" x14ac:dyDescent="0.2">
      <c r="AA1051" s="344"/>
      <c r="AB1051" s="345"/>
      <c r="AC1051" s="345"/>
      <c r="AD1051" s="346"/>
      <c r="AN1051" s="274"/>
      <c r="AO1051" s="274"/>
      <c r="AP1051" s="274"/>
      <c r="AQ1051" s="274"/>
      <c r="AR1051" s="274"/>
      <c r="AS1051" s="274"/>
      <c r="AT1051" s="274"/>
      <c r="AU1051" s="274"/>
      <c r="AV1051" s="274"/>
      <c r="AW1051" s="274"/>
    </row>
    <row r="1052" spans="27:49" ht="12.95" customHeight="1" x14ac:dyDescent="0.2">
      <c r="AA1052" s="344"/>
      <c r="AB1052" s="345"/>
      <c r="AC1052" s="345"/>
      <c r="AD1052" s="346"/>
      <c r="AN1052" s="274"/>
      <c r="AO1052" s="274"/>
      <c r="AP1052" s="274"/>
      <c r="AQ1052" s="274"/>
      <c r="AR1052" s="274"/>
      <c r="AS1052" s="274"/>
      <c r="AT1052" s="274"/>
      <c r="AU1052" s="274"/>
      <c r="AV1052" s="274"/>
      <c r="AW1052" s="274"/>
    </row>
    <row r="1053" spans="27:49" ht="12.95" customHeight="1" x14ac:dyDescent="0.2">
      <c r="AA1053" s="344"/>
      <c r="AB1053" s="345"/>
      <c r="AC1053" s="345"/>
      <c r="AD1053" s="346"/>
      <c r="AN1053" s="274"/>
      <c r="AO1053" s="274"/>
      <c r="AP1053" s="274"/>
      <c r="AQ1053" s="274"/>
      <c r="AR1053" s="274"/>
      <c r="AS1053" s="274"/>
      <c r="AT1053" s="274"/>
      <c r="AU1053" s="274"/>
      <c r="AV1053" s="274"/>
      <c r="AW1053" s="274"/>
    </row>
    <row r="1054" spans="27:49" ht="12.95" customHeight="1" x14ac:dyDescent="0.2">
      <c r="AA1054" s="344"/>
      <c r="AB1054" s="345"/>
      <c r="AC1054" s="345"/>
      <c r="AD1054" s="346"/>
      <c r="AN1054" s="274"/>
      <c r="AO1054" s="274"/>
      <c r="AP1054" s="274"/>
      <c r="AQ1054" s="274"/>
      <c r="AR1054" s="274"/>
      <c r="AS1054" s="274"/>
      <c r="AT1054" s="274"/>
      <c r="AU1054" s="274"/>
      <c r="AV1054" s="274"/>
      <c r="AW1054" s="274"/>
    </row>
    <row r="1055" spans="27:49" ht="12.95" customHeight="1" x14ac:dyDescent="0.2">
      <c r="AA1055" s="344"/>
      <c r="AB1055" s="345"/>
      <c r="AC1055" s="345"/>
      <c r="AD1055" s="346"/>
      <c r="AN1055" s="274"/>
      <c r="AO1055" s="274"/>
      <c r="AP1055" s="274"/>
      <c r="AQ1055" s="274"/>
      <c r="AR1055" s="274"/>
      <c r="AS1055" s="274"/>
      <c r="AT1055" s="274"/>
      <c r="AU1055" s="274"/>
      <c r="AV1055" s="274"/>
      <c r="AW1055" s="274"/>
    </row>
    <row r="1056" spans="27:49" ht="12.95" customHeight="1" x14ac:dyDescent="0.2">
      <c r="AA1056" s="344"/>
      <c r="AB1056" s="345"/>
      <c r="AC1056" s="345"/>
      <c r="AD1056" s="346"/>
      <c r="AN1056" s="274"/>
      <c r="AO1056" s="274"/>
      <c r="AP1056" s="274"/>
      <c r="AQ1056" s="274"/>
      <c r="AR1056" s="274"/>
      <c r="AS1056" s="274"/>
      <c r="AT1056" s="274"/>
      <c r="AU1056" s="274"/>
      <c r="AV1056" s="274"/>
      <c r="AW1056" s="274"/>
    </row>
    <row r="1057" spans="27:49" ht="12.95" customHeight="1" x14ac:dyDescent="0.2">
      <c r="AA1057" s="344"/>
      <c r="AB1057" s="345"/>
      <c r="AC1057" s="345"/>
      <c r="AD1057" s="346"/>
      <c r="AN1057" s="274"/>
      <c r="AO1057" s="274"/>
      <c r="AP1057" s="274"/>
      <c r="AQ1057" s="274"/>
      <c r="AR1057" s="274"/>
      <c r="AS1057" s="274"/>
      <c r="AT1057" s="274"/>
      <c r="AU1057" s="274"/>
      <c r="AV1057" s="274"/>
      <c r="AW1057" s="274"/>
    </row>
    <row r="1058" spans="27:49" ht="12.95" customHeight="1" x14ac:dyDescent="0.2">
      <c r="AA1058" s="344"/>
      <c r="AB1058" s="345"/>
      <c r="AC1058" s="345"/>
      <c r="AD1058" s="346"/>
      <c r="AN1058" s="274"/>
      <c r="AO1058" s="274"/>
      <c r="AP1058" s="274"/>
      <c r="AQ1058" s="274"/>
      <c r="AR1058" s="274"/>
      <c r="AS1058" s="274"/>
      <c r="AT1058" s="274"/>
      <c r="AU1058" s="274"/>
      <c r="AV1058" s="274"/>
      <c r="AW1058" s="274"/>
    </row>
    <row r="1059" spans="27:49" ht="12.95" customHeight="1" x14ac:dyDescent="0.2">
      <c r="AA1059" s="344"/>
      <c r="AB1059" s="345"/>
      <c r="AC1059" s="345"/>
      <c r="AD1059" s="346"/>
      <c r="AN1059" s="274"/>
      <c r="AO1059" s="274"/>
      <c r="AP1059" s="274"/>
      <c r="AQ1059" s="274"/>
      <c r="AR1059" s="274"/>
      <c r="AS1059" s="274"/>
      <c r="AT1059" s="274"/>
      <c r="AU1059" s="274"/>
      <c r="AV1059" s="274"/>
      <c r="AW1059" s="274"/>
    </row>
    <row r="1060" spans="27:49" ht="12.95" customHeight="1" x14ac:dyDescent="0.2">
      <c r="AA1060" s="344"/>
      <c r="AB1060" s="345"/>
      <c r="AC1060" s="345"/>
      <c r="AD1060" s="346"/>
      <c r="AN1060" s="274"/>
      <c r="AO1060" s="274"/>
      <c r="AP1060" s="274"/>
      <c r="AQ1060" s="274"/>
      <c r="AR1060" s="274"/>
      <c r="AS1060" s="274"/>
      <c r="AT1060" s="274"/>
      <c r="AU1060" s="274"/>
      <c r="AV1060" s="274"/>
      <c r="AW1060" s="274"/>
    </row>
    <row r="1061" spans="27:49" ht="12.95" customHeight="1" x14ac:dyDescent="0.2">
      <c r="AA1061" s="344"/>
      <c r="AB1061" s="345"/>
      <c r="AC1061" s="345"/>
      <c r="AD1061" s="346"/>
      <c r="AN1061" s="274"/>
      <c r="AO1061" s="274"/>
      <c r="AP1061" s="274"/>
      <c r="AQ1061" s="274"/>
      <c r="AR1061" s="274"/>
      <c r="AS1061" s="274"/>
      <c r="AT1061" s="274"/>
      <c r="AU1061" s="274"/>
      <c r="AV1061" s="274"/>
      <c r="AW1061" s="274"/>
    </row>
    <row r="1062" spans="27:49" ht="12.95" customHeight="1" x14ac:dyDescent="0.2">
      <c r="AA1062" s="344"/>
      <c r="AB1062" s="345"/>
      <c r="AC1062" s="345"/>
      <c r="AD1062" s="346"/>
      <c r="AN1062" s="274"/>
      <c r="AO1062" s="274"/>
      <c r="AP1062" s="274"/>
      <c r="AQ1062" s="274"/>
      <c r="AR1062" s="274"/>
      <c r="AS1062" s="274"/>
      <c r="AT1062" s="274"/>
      <c r="AU1062" s="274"/>
      <c r="AV1062" s="274"/>
      <c r="AW1062" s="274"/>
    </row>
    <row r="1063" spans="27:49" ht="12.95" customHeight="1" x14ac:dyDescent="0.2">
      <c r="AA1063" s="344"/>
      <c r="AB1063" s="345"/>
      <c r="AC1063" s="345"/>
      <c r="AD1063" s="346"/>
      <c r="AN1063" s="274"/>
      <c r="AO1063" s="274"/>
      <c r="AP1063" s="274"/>
      <c r="AQ1063" s="274"/>
      <c r="AR1063" s="274"/>
      <c r="AS1063" s="274"/>
      <c r="AT1063" s="274"/>
      <c r="AU1063" s="274"/>
      <c r="AV1063" s="274"/>
      <c r="AW1063" s="274"/>
    </row>
    <row r="1064" spans="27:49" ht="12.95" customHeight="1" x14ac:dyDescent="0.2">
      <c r="AA1064" s="344"/>
      <c r="AB1064" s="345"/>
      <c r="AC1064" s="345"/>
      <c r="AD1064" s="346"/>
      <c r="AN1064" s="274"/>
      <c r="AO1064" s="274"/>
      <c r="AP1064" s="274"/>
      <c r="AQ1064" s="274"/>
      <c r="AR1064" s="274"/>
      <c r="AS1064" s="274"/>
      <c r="AT1064" s="274"/>
      <c r="AU1064" s="274"/>
      <c r="AV1064" s="274"/>
      <c r="AW1064" s="274"/>
    </row>
    <row r="1065" spans="27:49" ht="12.95" customHeight="1" x14ac:dyDescent="0.2">
      <c r="AA1065" s="344"/>
      <c r="AB1065" s="345"/>
      <c r="AC1065" s="345"/>
      <c r="AD1065" s="346"/>
      <c r="AN1065" s="274"/>
      <c r="AO1065" s="274"/>
      <c r="AP1065" s="274"/>
      <c r="AQ1065" s="274"/>
      <c r="AR1065" s="274"/>
      <c r="AS1065" s="274"/>
      <c r="AT1065" s="274"/>
      <c r="AU1065" s="274"/>
      <c r="AV1065" s="274"/>
      <c r="AW1065" s="274"/>
    </row>
    <row r="1066" spans="27:49" ht="12.95" customHeight="1" x14ac:dyDescent="0.2">
      <c r="AA1066" s="344"/>
      <c r="AB1066" s="345"/>
      <c r="AC1066" s="345"/>
      <c r="AD1066" s="346"/>
      <c r="AN1066" s="274"/>
      <c r="AO1066" s="274"/>
      <c r="AP1066" s="274"/>
      <c r="AQ1066" s="274"/>
      <c r="AR1066" s="274"/>
      <c r="AS1066" s="274"/>
      <c r="AT1066" s="274"/>
      <c r="AU1066" s="274"/>
      <c r="AV1066" s="274"/>
      <c r="AW1066" s="274"/>
    </row>
    <row r="1067" spans="27:49" ht="12.95" customHeight="1" x14ac:dyDescent="0.2">
      <c r="AA1067" s="344"/>
      <c r="AB1067" s="345"/>
      <c r="AC1067" s="345"/>
      <c r="AD1067" s="346"/>
      <c r="AN1067" s="274"/>
      <c r="AO1067" s="274"/>
      <c r="AP1067" s="274"/>
      <c r="AQ1067" s="274"/>
      <c r="AR1067" s="274"/>
      <c r="AS1067" s="274"/>
      <c r="AT1067" s="274"/>
      <c r="AU1067" s="274"/>
      <c r="AV1067" s="274"/>
      <c r="AW1067" s="274"/>
    </row>
    <row r="1068" spans="27:49" ht="12.95" customHeight="1" x14ac:dyDescent="0.2">
      <c r="AA1068" s="344"/>
      <c r="AB1068" s="345"/>
      <c r="AC1068" s="345"/>
      <c r="AD1068" s="346"/>
      <c r="AN1068" s="274"/>
      <c r="AO1068" s="274"/>
      <c r="AP1068" s="274"/>
      <c r="AQ1068" s="274"/>
      <c r="AR1068" s="274"/>
      <c r="AS1068" s="274"/>
      <c r="AT1068" s="274"/>
      <c r="AU1068" s="274"/>
      <c r="AV1068" s="274"/>
      <c r="AW1068" s="274"/>
    </row>
    <row r="1069" spans="27:49" ht="12.95" customHeight="1" x14ac:dyDescent="0.2">
      <c r="AA1069" s="344"/>
      <c r="AB1069" s="345"/>
      <c r="AC1069" s="345"/>
      <c r="AD1069" s="346"/>
      <c r="AN1069" s="274"/>
      <c r="AO1069" s="274"/>
      <c r="AP1069" s="274"/>
      <c r="AQ1069" s="274"/>
      <c r="AR1069" s="274"/>
      <c r="AS1069" s="274"/>
      <c r="AT1069" s="274"/>
      <c r="AU1069" s="274"/>
      <c r="AV1069" s="274"/>
      <c r="AW1069" s="274"/>
    </row>
    <row r="1070" spans="27:49" ht="12.95" customHeight="1" x14ac:dyDescent="0.2">
      <c r="AA1070" s="344"/>
      <c r="AB1070" s="345"/>
      <c r="AC1070" s="345"/>
      <c r="AD1070" s="346"/>
      <c r="AN1070" s="274"/>
      <c r="AO1070" s="274"/>
      <c r="AP1070" s="274"/>
      <c r="AQ1070" s="274"/>
      <c r="AR1070" s="274"/>
      <c r="AS1070" s="274"/>
      <c r="AT1070" s="274"/>
      <c r="AU1070" s="274"/>
      <c r="AV1070" s="274"/>
      <c r="AW1070" s="274"/>
    </row>
    <row r="1071" spans="27:49" ht="12.95" customHeight="1" x14ac:dyDescent="0.2">
      <c r="AA1071" s="344"/>
      <c r="AB1071" s="345"/>
      <c r="AC1071" s="345"/>
      <c r="AD1071" s="346"/>
      <c r="AN1071" s="274"/>
      <c r="AO1071" s="274"/>
      <c r="AP1071" s="274"/>
      <c r="AQ1071" s="274"/>
      <c r="AR1071" s="274"/>
      <c r="AS1071" s="274"/>
      <c r="AT1071" s="274"/>
      <c r="AU1071" s="274"/>
      <c r="AV1071" s="274"/>
      <c r="AW1071" s="274"/>
    </row>
    <row r="1072" spans="27:49" ht="12.95" customHeight="1" x14ac:dyDescent="0.2">
      <c r="AA1072" s="344"/>
      <c r="AB1072" s="345"/>
      <c r="AC1072" s="345"/>
      <c r="AD1072" s="346"/>
      <c r="AN1072" s="274"/>
      <c r="AO1072" s="274"/>
      <c r="AP1072" s="274"/>
      <c r="AQ1072" s="274"/>
      <c r="AR1072" s="274"/>
      <c r="AS1072" s="274"/>
      <c r="AT1072" s="274"/>
      <c r="AU1072" s="274"/>
      <c r="AV1072" s="274"/>
      <c r="AW1072" s="274"/>
    </row>
    <row r="1073" spans="27:49" ht="12.95" customHeight="1" x14ac:dyDescent="0.2">
      <c r="AA1073" s="344"/>
      <c r="AB1073" s="345"/>
      <c r="AC1073" s="345"/>
      <c r="AD1073" s="346"/>
      <c r="AN1073" s="274"/>
      <c r="AO1073" s="274"/>
      <c r="AP1073" s="274"/>
      <c r="AQ1073" s="274"/>
      <c r="AR1073" s="274"/>
      <c r="AS1073" s="274"/>
      <c r="AT1073" s="274"/>
      <c r="AU1073" s="274"/>
      <c r="AV1073" s="274"/>
      <c r="AW1073" s="274"/>
    </row>
    <row r="1074" spans="27:49" ht="12.95" customHeight="1" x14ac:dyDescent="0.2">
      <c r="AA1074" s="344"/>
      <c r="AB1074" s="345"/>
      <c r="AC1074" s="345"/>
      <c r="AD1074" s="346"/>
      <c r="AN1074" s="274"/>
      <c r="AO1074" s="274"/>
      <c r="AP1074" s="274"/>
      <c r="AQ1074" s="274"/>
      <c r="AR1074" s="274"/>
      <c r="AS1074" s="274"/>
      <c r="AT1074" s="274"/>
      <c r="AU1074" s="274"/>
      <c r="AV1074" s="274"/>
      <c r="AW1074" s="274"/>
    </row>
    <row r="1075" spans="27:49" ht="12.95" customHeight="1" x14ac:dyDescent="0.2">
      <c r="AA1075" s="344"/>
      <c r="AB1075" s="345"/>
      <c r="AC1075" s="345"/>
      <c r="AD1075" s="346"/>
      <c r="AN1075" s="274"/>
      <c r="AO1075" s="274"/>
      <c r="AP1075" s="274"/>
      <c r="AQ1075" s="274"/>
      <c r="AR1075" s="274"/>
      <c r="AS1075" s="274"/>
      <c r="AT1075" s="274"/>
      <c r="AU1075" s="274"/>
      <c r="AV1075" s="274"/>
      <c r="AW1075" s="274"/>
    </row>
    <row r="1076" spans="27:49" ht="12.95" customHeight="1" x14ac:dyDescent="0.2">
      <c r="AA1076" s="344"/>
      <c r="AB1076" s="345"/>
      <c r="AC1076" s="345"/>
      <c r="AD1076" s="346"/>
      <c r="AN1076" s="274"/>
      <c r="AO1076" s="274"/>
      <c r="AP1076" s="274"/>
      <c r="AQ1076" s="274"/>
      <c r="AR1076" s="274"/>
      <c r="AS1076" s="274"/>
      <c r="AT1076" s="274"/>
      <c r="AU1076" s="274"/>
      <c r="AV1076" s="274"/>
      <c r="AW1076" s="274"/>
    </row>
    <row r="1077" spans="27:49" ht="12.95" customHeight="1" x14ac:dyDescent="0.2">
      <c r="AA1077" s="344"/>
      <c r="AB1077" s="345"/>
      <c r="AC1077" s="345"/>
      <c r="AD1077" s="346"/>
      <c r="AN1077" s="274"/>
      <c r="AO1077" s="274"/>
      <c r="AP1077" s="274"/>
      <c r="AQ1077" s="274"/>
      <c r="AR1077" s="274"/>
      <c r="AS1077" s="274"/>
      <c r="AT1077" s="274"/>
      <c r="AU1077" s="274"/>
      <c r="AV1077" s="274"/>
      <c r="AW1077" s="274"/>
    </row>
    <row r="1078" spans="27:49" ht="12.95" customHeight="1" x14ac:dyDescent="0.2">
      <c r="AA1078" s="344"/>
      <c r="AB1078" s="345"/>
      <c r="AC1078" s="345"/>
      <c r="AD1078" s="346"/>
      <c r="AN1078" s="274"/>
      <c r="AO1078" s="274"/>
      <c r="AP1078" s="274"/>
      <c r="AQ1078" s="274"/>
      <c r="AR1078" s="274"/>
      <c r="AS1078" s="274"/>
      <c r="AT1078" s="274"/>
      <c r="AU1078" s="274"/>
      <c r="AV1078" s="274"/>
      <c r="AW1078" s="274"/>
    </row>
    <row r="1079" spans="27:49" ht="12.95" customHeight="1" x14ac:dyDescent="0.2">
      <c r="AA1079" s="344"/>
      <c r="AB1079" s="345"/>
      <c r="AC1079" s="345"/>
      <c r="AD1079" s="346"/>
      <c r="AN1079" s="274"/>
      <c r="AO1079" s="274"/>
      <c r="AP1079" s="274"/>
      <c r="AQ1079" s="274"/>
      <c r="AR1079" s="274"/>
      <c r="AS1079" s="274"/>
      <c r="AT1079" s="274"/>
      <c r="AU1079" s="274"/>
      <c r="AV1079" s="274"/>
      <c r="AW1079" s="274"/>
    </row>
    <row r="1080" spans="27:49" ht="12.95" customHeight="1" x14ac:dyDescent="0.2">
      <c r="AA1080" s="344"/>
      <c r="AB1080" s="345"/>
      <c r="AC1080" s="345"/>
      <c r="AD1080" s="346"/>
      <c r="AN1080" s="274"/>
      <c r="AO1080" s="274"/>
      <c r="AP1080" s="274"/>
      <c r="AQ1080" s="274"/>
      <c r="AR1080" s="274"/>
      <c r="AS1080" s="274"/>
      <c r="AT1080" s="274"/>
      <c r="AU1080" s="274"/>
      <c r="AV1080" s="274"/>
      <c r="AW1080" s="274"/>
    </row>
    <row r="1081" spans="27:49" ht="12.95" customHeight="1" x14ac:dyDescent="0.2">
      <c r="AA1081" s="344"/>
      <c r="AB1081" s="345"/>
      <c r="AC1081" s="345"/>
      <c r="AD1081" s="346"/>
      <c r="AN1081" s="274"/>
      <c r="AO1081" s="274"/>
      <c r="AP1081" s="274"/>
      <c r="AQ1081" s="274"/>
      <c r="AR1081" s="274"/>
      <c r="AS1081" s="274"/>
      <c r="AT1081" s="274"/>
      <c r="AU1081" s="274"/>
      <c r="AV1081" s="274"/>
      <c r="AW1081" s="274"/>
    </row>
    <row r="1082" spans="27:49" ht="12.95" customHeight="1" x14ac:dyDescent="0.2">
      <c r="AA1082" s="344"/>
      <c r="AB1082" s="345"/>
      <c r="AC1082" s="345"/>
      <c r="AD1082" s="346"/>
      <c r="AN1082" s="274"/>
      <c r="AO1082" s="274"/>
      <c r="AP1082" s="274"/>
      <c r="AQ1082" s="274"/>
      <c r="AR1082" s="274"/>
      <c r="AS1082" s="274"/>
      <c r="AT1082" s="274"/>
      <c r="AU1082" s="274"/>
      <c r="AV1082" s="274"/>
      <c r="AW1082" s="274"/>
    </row>
    <row r="1083" spans="27:49" ht="12.95" customHeight="1" x14ac:dyDescent="0.2">
      <c r="AA1083" s="344"/>
      <c r="AB1083" s="345"/>
      <c r="AC1083" s="345"/>
      <c r="AD1083" s="346"/>
      <c r="AN1083" s="274"/>
      <c r="AO1083" s="274"/>
      <c r="AP1083" s="274"/>
      <c r="AQ1083" s="274"/>
      <c r="AR1083" s="274"/>
      <c r="AS1083" s="274"/>
      <c r="AT1083" s="274"/>
      <c r="AU1083" s="274"/>
      <c r="AV1083" s="274"/>
      <c r="AW1083" s="274"/>
    </row>
    <row r="1084" spans="27:49" ht="12.95" customHeight="1" x14ac:dyDescent="0.2">
      <c r="AA1084" s="344"/>
      <c r="AB1084" s="345"/>
      <c r="AC1084" s="345"/>
      <c r="AD1084" s="346"/>
      <c r="AN1084" s="274"/>
      <c r="AO1084" s="274"/>
      <c r="AP1084" s="274"/>
      <c r="AQ1084" s="274"/>
      <c r="AR1084" s="274"/>
      <c r="AS1084" s="274"/>
      <c r="AT1084" s="274"/>
      <c r="AU1084" s="274"/>
      <c r="AV1084" s="274"/>
      <c r="AW1084" s="274"/>
    </row>
    <row r="1085" spans="27:49" ht="12.95" customHeight="1" x14ac:dyDescent="0.2">
      <c r="AA1085" s="344"/>
      <c r="AB1085" s="345"/>
      <c r="AC1085" s="345"/>
      <c r="AD1085" s="346"/>
      <c r="AN1085" s="274"/>
      <c r="AO1085" s="274"/>
      <c r="AP1085" s="274"/>
      <c r="AQ1085" s="274"/>
      <c r="AR1085" s="274"/>
      <c r="AS1085" s="274"/>
      <c r="AT1085" s="274"/>
      <c r="AU1085" s="274"/>
      <c r="AV1085" s="274"/>
      <c r="AW1085" s="274"/>
    </row>
    <row r="1086" spans="27:49" ht="12.95" customHeight="1" x14ac:dyDescent="0.2">
      <c r="AA1086" s="344"/>
      <c r="AB1086" s="345"/>
      <c r="AC1086" s="345"/>
      <c r="AD1086" s="346"/>
      <c r="AN1086" s="274"/>
      <c r="AO1086" s="274"/>
      <c r="AP1086" s="274"/>
      <c r="AQ1086" s="274"/>
      <c r="AR1086" s="274"/>
      <c r="AS1086" s="274"/>
      <c r="AT1086" s="274"/>
      <c r="AU1086" s="274"/>
      <c r="AV1086" s="274"/>
      <c r="AW1086" s="274"/>
    </row>
    <row r="1087" spans="27:49" ht="12.95" customHeight="1" x14ac:dyDescent="0.2">
      <c r="AA1087" s="344"/>
      <c r="AB1087" s="345"/>
      <c r="AC1087" s="345"/>
      <c r="AD1087" s="346"/>
      <c r="AN1087" s="274"/>
      <c r="AO1087" s="274"/>
      <c r="AP1087" s="274"/>
      <c r="AQ1087" s="274"/>
      <c r="AR1087" s="274"/>
      <c r="AS1087" s="274"/>
      <c r="AT1087" s="274"/>
      <c r="AU1087" s="274"/>
      <c r="AV1087" s="274"/>
      <c r="AW1087" s="274"/>
    </row>
    <row r="1088" spans="27:49" ht="12.95" customHeight="1" x14ac:dyDescent="0.2">
      <c r="AA1088" s="344"/>
      <c r="AB1088" s="345"/>
      <c r="AC1088" s="345"/>
      <c r="AD1088" s="346"/>
      <c r="AN1088" s="274"/>
      <c r="AO1088" s="274"/>
      <c r="AP1088" s="274"/>
      <c r="AQ1088" s="274"/>
      <c r="AR1088" s="274"/>
      <c r="AS1088" s="274"/>
      <c r="AT1088" s="274"/>
      <c r="AU1088" s="274"/>
      <c r="AV1088" s="274"/>
      <c r="AW1088" s="274"/>
    </row>
    <row r="1089" spans="27:49" ht="12.95" customHeight="1" x14ac:dyDescent="0.2">
      <c r="AA1089" s="344"/>
      <c r="AB1089" s="345"/>
      <c r="AC1089" s="345"/>
      <c r="AD1089" s="346"/>
      <c r="AN1089" s="274"/>
      <c r="AO1089" s="274"/>
      <c r="AP1089" s="274"/>
      <c r="AQ1089" s="274"/>
      <c r="AR1089" s="274"/>
      <c r="AS1089" s="274"/>
      <c r="AT1089" s="274"/>
      <c r="AU1089" s="274"/>
      <c r="AV1089" s="274"/>
      <c r="AW1089" s="274"/>
    </row>
    <row r="1090" spans="27:49" ht="12.95" customHeight="1" x14ac:dyDescent="0.2">
      <c r="AA1090" s="344"/>
      <c r="AB1090" s="345"/>
      <c r="AC1090" s="345"/>
      <c r="AD1090" s="346"/>
      <c r="AN1090" s="274"/>
      <c r="AO1090" s="274"/>
      <c r="AP1090" s="274"/>
      <c r="AQ1090" s="274"/>
      <c r="AR1090" s="274"/>
      <c r="AS1090" s="274"/>
      <c r="AT1090" s="274"/>
      <c r="AU1090" s="274"/>
      <c r="AV1090" s="274"/>
      <c r="AW1090" s="274"/>
    </row>
    <row r="1091" spans="27:49" ht="12.95" customHeight="1" x14ac:dyDescent="0.2">
      <c r="AA1091" s="344"/>
      <c r="AB1091" s="345"/>
      <c r="AC1091" s="345"/>
      <c r="AD1091" s="346"/>
      <c r="AN1091" s="274"/>
      <c r="AO1091" s="274"/>
      <c r="AP1091" s="274"/>
      <c r="AQ1091" s="274"/>
      <c r="AR1091" s="274"/>
      <c r="AS1091" s="274"/>
      <c r="AT1091" s="274"/>
      <c r="AU1091" s="274"/>
      <c r="AV1091" s="274"/>
      <c r="AW1091" s="274"/>
    </row>
    <row r="1092" spans="27:49" ht="12.95" customHeight="1" x14ac:dyDescent="0.2">
      <c r="AA1092" s="344"/>
      <c r="AB1092" s="345"/>
      <c r="AC1092" s="345"/>
      <c r="AD1092" s="346"/>
      <c r="AN1092" s="274"/>
      <c r="AO1092" s="274"/>
      <c r="AP1092" s="274"/>
      <c r="AQ1092" s="274"/>
      <c r="AR1092" s="274"/>
      <c r="AS1092" s="274"/>
      <c r="AT1092" s="274"/>
      <c r="AU1092" s="274"/>
      <c r="AV1092" s="274"/>
      <c r="AW1092" s="274"/>
    </row>
    <row r="1093" spans="27:49" ht="12.95" customHeight="1" x14ac:dyDescent="0.2">
      <c r="AA1093" s="344"/>
      <c r="AB1093" s="345"/>
      <c r="AC1093" s="345"/>
      <c r="AD1093" s="346"/>
      <c r="AN1093" s="274"/>
      <c r="AO1093" s="274"/>
      <c r="AP1093" s="274"/>
      <c r="AQ1093" s="274"/>
      <c r="AR1093" s="274"/>
      <c r="AS1093" s="274"/>
      <c r="AT1093" s="274"/>
      <c r="AU1093" s="274"/>
      <c r="AV1093" s="274"/>
      <c r="AW1093" s="274"/>
    </row>
    <row r="1094" spans="27:49" ht="12.95" customHeight="1" x14ac:dyDescent="0.2">
      <c r="AA1094" s="344"/>
      <c r="AB1094" s="345"/>
      <c r="AC1094" s="345"/>
      <c r="AD1094" s="346"/>
      <c r="AN1094" s="274"/>
      <c r="AO1094" s="274"/>
      <c r="AP1094" s="274"/>
      <c r="AQ1094" s="274"/>
      <c r="AR1094" s="274"/>
      <c r="AS1094" s="274"/>
      <c r="AT1094" s="274"/>
      <c r="AU1094" s="274"/>
      <c r="AV1094" s="274"/>
      <c r="AW1094" s="274"/>
    </row>
    <row r="1095" spans="27:49" ht="12.95" customHeight="1" x14ac:dyDescent="0.2">
      <c r="AA1095" s="344"/>
      <c r="AB1095" s="345"/>
      <c r="AC1095" s="345"/>
      <c r="AD1095" s="346"/>
      <c r="AN1095" s="274"/>
      <c r="AO1095" s="274"/>
      <c r="AP1095" s="274"/>
      <c r="AQ1095" s="274"/>
      <c r="AR1095" s="274"/>
      <c r="AS1095" s="274"/>
      <c r="AT1095" s="274"/>
      <c r="AU1095" s="274"/>
      <c r="AV1095" s="274"/>
      <c r="AW1095" s="274"/>
    </row>
    <row r="1096" spans="27:49" ht="12.95" customHeight="1" x14ac:dyDescent="0.2">
      <c r="AA1096" s="344"/>
      <c r="AB1096" s="345"/>
      <c r="AC1096" s="345"/>
      <c r="AD1096" s="346"/>
      <c r="AN1096" s="274"/>
      <c r="AO1096" s="274"/>
      <c r="AP1096" s="274"/>
      <c r="AQ1096" s="274"/>
      <c r="AR1096" s="274"/>
      <c r="AS1096" s="274"/>
      <c r="AT1096" s="274"/>
      <c r="AU1096" s="274"/>
      <c r="AV1096" s="274"/>
      <c r="AW1096" s="274"/>
    </row>
    <row r="1097" spans="27:49" ht="12.95" customHeight="1" x14ac:dyDescent="0.2">
      <c r="AA1097" s="344"/>
      <c r="AB1097" s="345"/>
      <c r="AC1097" s="345"/>
      <c r="AD1097" s="346"/>
      <c r="AN1097" s="274"/>
      <c r="AO1097" s="274"/>
      <c r="AP1097" s="274"/>
      <c r="AQ1097" s="274"/>
      <c r="AR1097" s="274"/>
      <c r="AS1097" s="274"/>
      <c r="AT1097" s="274"/>
      <c r="AU1097" s="274"/>
      <c r="AV1097" s="274"/>
      <c r="AW1097" s="274"/>
    </row>
    <row r="1098" spans="27:49" ht="12.95" customHeight="1" x14ac:dyDescent="0.2">
      <c r="AA1098" s="344"/>
      <c r="AB1098" s="345"/>
      <c r="AC1098" s="345"/>
      <c r="AD1098" s="346"/>
      <c r="AN1098" s="274"/>
      <c r="AO1098" s="274"/>
      <c r="AP1098" s="274"/>
      <c r="AQ1098" s="274"/>
      <c r="AR1098" s="274"/>
      <c r="AS1098" s="274"/>
      <c r="AT1098" s="274"/>
      <c r="AU1098" s="274"/>
      <c r="AV1098" s="274"/>
      <c r="AW1098" s="274"/>
    </row>
    <row r="1099" spans="27:49" ht="12.95" customHeight="1" x14ac:dyDescent="0.2">
      <c r="AA1099" s="344"/>
      <c r="AB1099" s="345"/>
      <c r="AC1099" s="345"/>
      <c r="AD1099" s="346"/>
      <c r="AN1099" s="274"/>
      <c r="AO1099" s="274"/>
      <c r="AP1099" s="274"/>
      <c r="AQ1099" s="274"/>
      <c r="AR1099" s="274"/>
      <c r="AS1099" s="274"/>
      <c r="AT1099" s="274"/>
      <c r="AU1099" s="274"/>
      <c r="AV1099" s="274"/>
      <c r="AW1099" s="274"/>
    </row>
    <row r="1100" spans="27:49" ht="12.95" customHeight="1" x14ac:dyDescent="0.2">
      <c r="AA1100" s="344"/>
      <c r="AB1100" s="345"/>
      <c r="AC1100" s="345"/>
      <c r="AD1100" s="346"/>
      <c r="AN1100" s="274"/>
      <c r="AO1100" s="274"/>
      <c r="AP1100" s="274"/>
      <c r="AQ1100" s="274"/>
      <c r="AR1100" s="274"/>
      <c r="AS1100" s="274"/>
      <c r="AT1100" s="274"/>
      <c r="AU1100" s="274"/>
      <c r="AV1100" s="274"/>
      <c r="AW1100" s="274"/>
    </row>
    <row r="1101" spans="27:49" ht="12.95" customHeight="1" x14ac:dyDescent="0.2">
      <c r="AA1101" s="344"/>
      <c r="AB1101" s="345"/>
      <c r="AC1101" s="345"/>
      <c r="AD1101" s="346"/>
      <c r="AN1101" s="274"/>
      <c r="AO1101" s="274"/>
      <c r="AP1101" s="274"/>
      <c r="AQ1101" s="274"/>
      <c r="AR1101" s="274"/>
      <c r="AS1101" s="274"/>
      <c r="AT1101" s="274"/>
      <c r="AU1101" s="274"/>
      <c r="AV1101" s="274"/>
      <c r="AW1101" s="274"/>
    </row>
    <row r="1102" spans="27:49" ht="12.95" customHeight="1" x14ac:dyDescent="0.2">
      <c r="AA1102" s="344"/>
      <c r="AB1102" s="345"/>
      <c r="AC1102" s="345"/>
      <c r="AD1102" s="346"/>
      <c r="AN1102" s="274"/>
      <c r="AO1102" s="274"/>
      <c r="AP1102" s="274"/>
      <c r="AQ1102" s="274"/>
      <c r="AR1102" s="274"/>
      <c r="AS1102" s="274"/>
      <c r="AT1102" s="274"/>
      <c r="AU1102" s="274"/>
      <c r="AV1102" s="274"/>
      <c r="AW1102" s="274"/>
    </row>
    <row r="1103" spans="27:49" ht="12.95" customHeight="1" x14ac:dyDescent="0.2">
      <c r="AA1103" s="344"/>
      <c r="AB1103" s="345"/>
      <c r="AC1103" s="345"/>
      <c r="AD1103" s="346"/>
      <c r="AN1103" s="274"/>
      <c r="AO1103" s="274"/>
      <c r="AP1103" s="274"/>
      <c r="AQ1103" s="274"/>
      <c r="AR1103" s="274"/>
      <c r="AS1103" s="274"/>
      <c r="AT1103" s="274"/>
      <c r="AU1103" s="274"/>
      <c r="AV1103" s="274"/>
      <c r="AW1103" s="274"/>
    </row>
    <row r="1104" spans="27:49" ht="12.95" customHeight="1" x14ac:dyDescent="0.2">
      <c r="AA1104" s="344"/>
      <c r="AB1104" s="345"/>
      <c r="AC1104" s="345"/>
      <c r="AD1104" s="346"/>
      <c r="AN1104" s="274"/>
      <c r="AO1104" s="274"/>
      <c r="AP1104" s="274"/>
      <c r="AQ1104" s="274"/>
      <c r="AR1104" s="274"/>
      <c r="AS1104" s="274"/>
      <c r="AT1104" s="274"/>
      <c r="AU1104" s="274"/>
      <c r="AV1104" s="274"/>
      <c r="AW1104" s="274"/>
    </row>
    <row r="1105" spans="27:49" ht="12.95" customHeight="1" x14ac:dyDescent="0.2">
      <c r="AA1105" s="344"/>
      <c r="AB1105" s="345"/>
      <c r="AC1105" s="345"/>
      <c r="AD1105" s="346"/>
      <c r="AN1105" s="274"/>
      <c r="AO1105" s="274"/>
      <c r="AP1105" s="274"/>
      <c r="AQ1105" s="274"/>
      <c r="AR1105" s="274"/>
      <c r="AS1105" s="274"/>
      <c r="AT1105" s="274"/>
      <c r="AU1105" s="274"/>
      <c r="AV1105" s="274"/>
      <c r="AW1105" s="274"/>
    </row>
    <row r="1106" spans="27:49" ht="12.95" customHeight="1" x14ac:dyDescent="0.2">
      <c r="AA1106" s="344"/>
      <c r="AB1106" s="345"/>
      <c r="AC1106" s="345"/>
      <c r="AD1106" s="346"/>
      <c r="AN1106" s="274"/>
      <c r="AO1106" s="274"/>
      <c r="AP1106" s="274"/>
      <c r="AQ1106" s="274"/>
      <c r="AR1106" s="274"/>
      <c r="AS1106" s="274"/>
      <c r="AT1106" s="274"/>
      <c r="AU1106" s="274"/>
      <c r="AV1106" s="274"/>
      <c r="AW1106" s="274"/>
    </row>
    <row r="1107" spans="27:49" ht="12.95" customHeight="1" x14ac:dyDescent="0.2">
      <c r="AA1107" s="344"/>
      <c r="AB1107" s="345"/>
      <c r="AC1107" s="345"/>
      <c r="AD1107" s="346"/>
      <c r="AN1107" s="274"/>
      <c r="AO1107" s="274"/>
      <c r="AP1107" s="274"/>
      <c r="AQ1107" s="274"/>
      <c r="AR1107" s="274"/>
      <c r="AS1107" s="274"/>
      <c r="AT1107" s="274"/>
      <c r="AU1107" s="274"/>
      <c r="AV1107" s="274"/>
      <c r="AW1107" s="274"/>
    </row>
    <row r="1108" spans="27:49" ht="12.95" customHeight="1" x14ac:dyDescent="0.2">
      <c r="AA1108" s="344"/>
      <c r="AB1108" s="345"/>
      <c r="AC1108" s="345"/>
      <c r="AD1108" s="346"/>
      <c r="AN1108" s="274"/>
      <c r="AO1108" s="274"/>
      <c r="AP1108" s="274"/>
      <c r="AQ1108" s="274"/>
      <c r="AR1108" s="274"/>
      <c r="AS1108" s="274"/>
      <c r="AT1108" s="274"/>
      <c r="AU1108" s="274"/>
      <c r="AV1108" s="274"/>
      <c r="AW1108" s="274"/>
    </row>
    <row r="1109" spans="27:49" ht="12.95" customHeight="1" x14ac:dyDescent="0.2">
      <c r="AA1109" s="344"/>
      <c r="AB1109" s="345"/>
      <c r="AC1109" s="345"/>
      <c r="AD1109" s="346"/>
      <c r="AN1109" s="274"/>
      <c r="AO1109" s="274"/>
      <c r="AP1109" s="274"/>
      <c r="AQ1109" s="274"/>
      <c r="AR1109" s="274"/>
      <c r="AS1109" s="274"/>
      <c r="AT1109" s="274"/>
      <c r="AU1109" s="274"/>
      <c r="AV1109" s="274"/>
      <c r="AW1109" s="274"/>
    </row>
    <row r="1110" spans="27:49" ht="12.95" customHeight="1" x14ac:dyDescent="0.2">
      <c r="AA1110" s="344"/>
      <c r="AB1110" s="345"/>
      <c r="AC1110" s="345"/>
      <c r="AD1110" s="346"/>
      <c r="AN1110" s="274"/>
      <c r="AO1110" s="274"/>
      <c r="AP1110" s="274"/>
      <c r="AQ1110" s="274"/>
      <c r="AR1110" s="274"/>
      <c r="AS1110" s="274"/>
      <c r="AT1110" s="274"/>
      <c r="AU1110" s="274"/>
      <c r="AV1110" s="274"/>
      <c r="AW1110" s="274"/>
    </row>
    <row r="1111" spans="27:49" ht="12.95" customHeight="1" x14ac:dyDescent="0.2">
      <c r="AA1111" s="344"/>
      <c r="AB1111" s="345"/>
      <c r="AC1111" s="345"/>
      <c r="AD1111" s="346"/>
      <c r="AN1111" s="274"/>
      <c r="AO1111" s="274"/>
      <c r="AP1111" s="274"/>
      <c r="AQ1111" s="274"/>
      <c r="AR1111" s="274"/>
      <c r="AS1111" s="274"/>
      <c r="AT1111" s="274"/>
      <c r="AU1111" s="274"/>
      <c r="AV1111" s="274"/>
      <c r="AW1111" s="274"/>
    </row>
    <row r="1112" spans="27:49" ht="12.95" customHeight="1" x14ac:dyDescent="0.2">
      <c r="AA1112" s="344"/>
      <c r="AB1112" s="345"/>
      <c r="AC1112" s="345"/>
      <c r="AD1112" s="346"/>
      <c r="AN1112" s="274"/>
      <c r="AO1112" s="274"/>
      <c r="AP1112" s="274"/>
      <c r="AQ1112" s="274"/>
      <c r="AR1112" s="274"/>
      <c r="AS1112" s="274"/>
      <c r="AT1112" s="274"/>
      <c r="AU1112" s="274"/>
      <c r="AV1112" s="274"/>
      <c r="AW1112" s="274"/>
    </row>
    <row r="1113" spans="27:49" ht="12.95" customHeight="1" x14ac:dyDescent="0.2">
      <c r="AA1113" s="344"/>
      <c r="AB1113" s="345"/>
      <c r="AC1113" s="345"/>
      <c r="AD1113" s="346"/>
      <c r="AN1113" s="274"/>
      <c r="AO1113" s="274"/>
      <c r="AP1113" s="274"/>
      <c r="AQ1113" s="274"/>
      <c r="AR1113" s="274"/>
      <c r="AS1113" s="274"/>
      <c r="AT1113" s="274"/>
      <c r="AU1113" s="274"/>
      <c r="AV1113" s="274"/>
      <c r="AW1113" s="274"/>
    </row>
    <row r="1114" spans="27:49" ht="12.95" customHeight="1" x14ac:dyDescent="0.2">
      <c r="AA1114" s="344"/>
      <c r="AB1114" s="345"/>
      <c r="AC1114" s="345"/>
      <c r="AD1114" s="346"/>
      <c r="AN1114" s="274"/>
      <c r="AO1114" s="274"/>
      <c r="AP1114" s="274"/>
      <c r="AQ1114" s="274"/>
      <c r="AR1114" s="274"/>
      <c r="AS1114" s="274"/>
      <c r="AT1114" s="274"/>
      <c r="AU1114" s="274"/>
      <c r="AV1114" s="274"/>
      <c r="AW1114" s="274"/>
    </row>
    <row r="1115" spans="27:49" ht="12.95" customHeight="1" x14ac:dyDescent="0.2">
      <c r="AA1115" s="344"/>
      <c r="AB1115" s="345"/>
      <c r="AC1115" s="345"/>
      <c r="AD1115" s="346"/>
      <c r="AN1115" s="274"/>
      <c r="AO1115" s="274"/>
      <c r="AP1115" s="274"/>
      <c r="AQ1115" s="274"/>
      <c r="AR1115" s="274"/>
      <c r="AS1115" s="274"/>
      <c r="AT1115" s="274"/>
      <c r="AU1115" s="274"/>
      <c r="AV1115" s="274"/>
      <c r="AW1115" s="274"/>
    </row>
    <row r="1116" spans="27:49" ht="12.95" customHeight="1" x14ac:dyDescent="0.2">
      <c r="AA1116" s="344"/>
      <c r="AB1116" s="345"/>
      <c r="AC1116" s="345"/>
      <c r="AD1116" s="346"/>
      <c r="AN1116" s="274"/>
      <c r="AO1116" s="274"/>
      <c r="AP1116" s="274"/>
      <c r="AQ1116" s="274"/>
      <c r="AR1116" s="274"/>
      <c r="AS1116" s="274"/>
      <c r="AT1116" s="274"/>
      <c r="AU1116" s="274"/>
      <c r="AV1116" s="274"/>
      <c r="AW1116" s="274"/>
    </row>
    <row r="1117" spans="27:49" ht="12.95" customHeight="1" x14ac:dyDescent="0.2">
      <c r="AA1117" s="344"/>
      <c r="AB1117" s="345"/>
      <c r="AC1117" s="345"/>
      <c r="AD1117" s="346"/>
      <c r="AN1117" s="274"/>
      <c r="AO1117" s="274"/>
      <c r="AP1117" s="274"/>
      <c r="AQ1117" s="274"/>
      <c r="AR1117" s="274"/>
      <c r="AS1117" s="274"/>
      <c r="AT1117" s="274"/>
      <c r="AU1117" s="274"/>
      <c r="AV1117" s="274"/>
      <c r="AW1117" s="274"/>
    </row>
    <row r="1118" spans="27:49" ht="12.95" customHeight="1" x14ac:dyDescent="0.2">
      <c r="AA1118" s="344"/>
      <c r="AB1118" s="345"/>
      <c r="AC1118" s="345"/>
      <c r="AD1118" s="346"/>
      <c r="AN1118" s="274"/>
      <c r="AO1118" s="274"/>
      <c r="AP1118" s="274"/>
      <c r="AQ1118" s="274"/>
      <c r="AR1118" s="274"/>
      <c r="AS1118" s="274"/>
      <c r="AT1118" s="274"/>
      <c r="AU1118" s="274"/>
      <c r="AV1118" s="274"/>
      <c r="AW1118" s="274"/>
    </row>
    <row r="1119" spans="27:49" ht="12.95" customHeight="1" x14ac:dyDescent="0.2">
      <c r="AA1119" s="344"/>
      <c r="AB1119" s="345"/>
      <c r="AC1119" s="345"/>
      <c r="AD1119" s="346"/>
      <c r="AN1119" s="274"/>
      <c r="AO1119" s="274"/>
      <c r="AP1119" s="274"/>
      <c r="AQ1119" s="274"/>
      <c r="AR1119" s="274"/>
      <c r="AS1119" s="274"/>
      <c r="AT1119" s="274"/>
      <c r="AU1119" s="274"/>
      <c r="AV1119" s="274"/>
      <c r="AW1119" s="274"/>
    </row>
    <row r="1120" spans="27:49" ht="12.95" customHeight="1" x14ac:dyDescent="0.2">
      <c r="AA1120" s="344"/>
      <c r="AB1120" s="345"/>
      <c r="AC1120" s="345"/>
      <c r="AD1120" s="346"/>
      <c r="AN1120" s="274"/>
      <c r="AO1120" s="274"/>
      <c r="AP1120" s="274"/>
      <c r="AQ1120" s="274"/>
      <c r="AR1120" s="274"/>
      <c r="AS1120" s="274"/>
      <c r="AT1120" s="274"/>
      <c r="AU1120" s="274"/>
      <c r="AV1120" s="274"/>
      <c r="AW1120" s="274"/>
    </row>
    <row r="1121" spans="27:49" ht="12.95" customHeight="1" x14ac:dyDescent="0.2">
      <c r="AA1121" s="344"/>
      <c r="AB1121" s="345"/>
      <c r="AC1121" s="345"/>
      <c r="AD1121" s="346"/>
      <c r="AN1121" s="274"/>
      <c r="AO1121" s="274"/>
      <c r="AP1121" s="274"/>
      <c r="AQ1121" s="274"/>
      <c r="AR1121" s="274"/>
      <c r="AS1121" s="274"/>
      <c r="AT1121" s="274"/>
      <c r="AU1121" s="274"/>
      <c r="AV1121" s="274"/>
      <c r="AW1121" s="274"/>
    </row>
    <row r="1122" spans="27:49" ht="12.95" customHeight="1" x14ac:dyDescent="0.2">
      <c r="AA1122" s="344"/>
      <c r="AB1122" s="345"/>
      <c r="AC1122" s="345"/>
      <c r="AD1122" s="346"/>
      <c r="AN1122" s="274"/>
      <c r="AO1122" s="274"/>
      <c r="AP1122" s="274"/>
      <c r="AQ1122" s="274"/>
      <c r="AR1122" s="274"/>
      <c r="AS1122" s="274"/>
      <c r="AT1122" s="274"/>
      <c r="AU1122" s="274"/>
      <c r="AV1122" s="274"/>
      <c r="AW1122" s="274"/>
    </row>
    <row r="1123" spans="27:49" ht="12.95" customHeight="1" x14ac:dyDescent="0.2">
      <c r="AA1123" s="344"/>
      <c r="AB1123" s="345"/>
      <c r="AC1123" s="345"/>
      <c r="AD1123" s="346"/>
      <c r="AN1123" s="274"/>
      <c r="AO1123" s="274"/>
      <c r="AP1123" s="274"/>
      <c r="AQ1123" s="274"/>
      <c r="AR1123" s="274"/>
      <c r="AS1123" s="274"/>
      <c r="AT1123" s="274"/>
      <c r="AU1123" s="274"/>
      <c r="AV1123" s="274"/>
      <c r="AW1123" s="274"/>
    </row>
    <row r="1124" spans="27:49" ht="12.95" customHeight="1" x14ac:dyDescent="0.2">
      <c r="AA1124" s="344"/>
      <c r="AB1124" s="345"/>
      <c r="AC1124" s="345"/>
      <c r="AD1124" s="346"/>
      <c r="AN1124" s="274"/>
      <c r="AO1124" s="274"/>
      <c r="AP1124" s="274"/>
      <c r="AQ1124" s="274"/>
      <c r="AR1124" s="274"/>
      <c r="AS1124" s="274"/>
      <c r="AT1124" s="274"/>
      <c r="AU1124" s="274"/>
      <c r="AV1124" s="274"/>
      <c r="AW1124" s="274"/>
    </row>
    <row r="1125" spans="27:49" ht="12.95" customHeight="1" x14ac:dyDescent="0.2">
      <c r="AA1125" s="344"/>
      <c r="AB1125" s="345"/>
      <c r="AC1125" s="345"/>
      <c r="AD1125" s="346"/>
      <c r="AN1125" s="274"/>
      <c r="AO1125" s="274"/>
      <c r="AP1125" s="274"/>
      <c r="AQ1125" s="274"/>
      <c r="AR1125" s="274"/>
      <c r="AS1125" s="274"/>
      <c r="AT1125" s="274"/>
      <c r="AU1125" s="274"/>
      <c r="AV1125" s="274"/>
      <c r="AW1125" s="274"/>
    </row>
    <row r="1126" spans="27:49" ht="12.95" customHeight="1" x14ac:dyDescent="0.2">
      <c r="AA1126" s="344"/>
      <c r="AB1126" s="345"/>
      <c r="AC1126" s="345"/>
      <c r="AD1126" s="346"/>
      <c r="AN1126" s="274"/>
      <c r="AO1126" s="274"/>
      <c r="AP1126" s="274"/>
      <c r="AQ1126" s="274"/>
      <c r="AR1126" s="274"/>
      <c r="AS1126" s="274"/>
      <c r="AT1126" s="274"/>
      <c r="AU1126" s="274"/>
      <c r="AV1126" s="274"/>
      <c r="AW1126" s="274"/>
    </row>
    <row r="1127" spans="27:49" ht="12.95" customHeight="1" x14ac:dyDescent="0.2">
      <c r="AA1127" s="344"/>
      <c r="AB1127" s="345"/>
      <c r="AC1127" s="345"/>
      <c r="AD1127" s="346"/>
      <c r="AN1127" s="274"/>
      <c r="AO1127" s="274"/>
      <c r="AP1127" s="274"/>
      <c r="AQ1127" s="274"/>
      <c r="AR1127" s="274"/>
      <c r="AS1127" s="274"/>
      <c r="AT1127" s="274"/>
      <c r="AU1127" s="274"/>
      <c r="AV1127" s="274"/>
      <c r="AW1127" s="274"/>
    </row>
    <row r="1128" spans="27:49" ht="12.95" customHeight="1" x14ac:dyDescent="0.2">
      <c r="AA1128" s="344"/>
      <c r="AB1128" s="345"/>
      <c r="AC1128" s="345"/>
      <c r="AD1128" s="346"/>
      <c r="AN1128" s="274"/>
      <c r="AO1128" s="274"/>
      <c r="AP1128" s="274"/>
      <c r="AQ1128" s="274"/>
      <c r="AR1128" s="274"/>
      <c r="AS1128" s="274"/>
      <c r="AT1128" s="274"/>
      <c r="AU1128" s="274"/>
      <c r="AV1128" s="274"/>
      <c r="AW1128" s="274"/>
    </row>
    <row r="1129" spans="27:49" ht="12.95" customHeight="1" x14ac:dyDescent="0.2">
      <c r="AA1129" s="344"/>
      <c r="AB1129" s="345"/>
      <c r="AC1129" s="345"/>
      <c r="AD1129" s="346"/>
      <c r="AN1129" s="274"/>
      <c r="AO1129" s="274"/>
      <c r="AP1129" s="274"/>
      <c r="AQ1129" s="274"/>
      <c r="AR1129" s="274"/>
      <c r="AS1129" s="274"/>
      <c r="AT1129" s="274"/>
      <c r="AU1129" s="274"/>
      <c r="AV1129" s="274"/>
      <c r="AW1129" s="274"/>
    </row>
    <row r="1130" spans="27:49" ht="12.95" customHeight="1" x14ac:dyDescent="0.2">
      <c r="AA1130" s="344"/>
      <c r="AB1130" s="345"/>
      <c r="AC1130" s="345"/>
      <c r="AD1130" s="346"/>
      <c r="AN1130" s="274"/>
      <c r="AO1130" s="274"/>
      <c r="AP1130" s="274"/>
      <c r="AQ1130" s="274"/>
      <c r="AR1130" s="274"/>
      <c r="AS1130" s="274"/>
      <c r="AT1130" s="274"/>
      <c r="AU1130" s="274"/>
      <c r="AV1130" s="274"/>
      <c r="AW1130" s="274"/>
    </row>
    <row r="1131" spans="27:49" ht="12.95" customHeight="1" x14ac:dyDescent="0.2">
      <c r="AA1131" s="344"/>
      <c r="AB1131" s="345"/>
      <c r="AC1131" s="345"/>
      <c r="AD1131" s="346"/>
      <c r="AN1131" s="274"/>
      <c r="AO1131" s="274"/>
      <c r="AP1131" s="274"/>
      <c r="AQ1131" s="274"/>
      <c r="AR1131" s="274"/>
      <c r="AS1131" s="274"/>
      <c r="AT1131" s="274"/>
      <c r="AU1131" s="274"/>
      <c r="AV1131" s="274"/>
      <c r="AW1131" s="274"/>
    </row>
    <row r="1132" spans="27:49" ht="12.95" customHeight="1" x14ac:dyDescent="0.2">
      <c r="AA1132" s="344"/>
      <c r="AB1132" s="345"/>
      <c r="AC1132" s="345"/>
      <c r="AD1132" s="346"/>
      <c r="AN1132" s="274"/>
      <c r="AO1132" s="274"/>
      <c r="AP1132" s="274"/>
      <c r="AQ1132" s="274"/>
      <c r="AR1132" s="274"/>
      <c r="AS1132" s="274"/>
      <c r="AT1132" s="274"/>
      <c r="AU1132" s="274"/>
      <c r="AV1132" s="274"/>
      <c r="AW1132" s="274"/>
    </row>
    <row r="1133" spans="27:49" ht="12.95" customHeight="1" x14ac:dyDescent="0.2">
      <c r="AA1133" s="344"/>
      <c r="AB1133" s="345"/>
      <c r="AC1133" s="345"/>
      <c r="AD1133" s="346"/>
      <c r="AN1133" s="274"/>
      <c r="AO1133" s="274"/>
      <c r="AP1133" s="274"/>
      <c r="AQ1133" s="274"/>
      <c r="AR1133" s="274"/>
      <c r="AS1133" s="274"/>
      <c r="AT1133" s="274"/>
      <c r="AU1133" s="274"/>
      <c r="AV1133" s="274"/>
      <c r="AW1133" s="274"/>
    </row>
    <row r="1134" spans="27:49" ht="12.95" customHeight="1" x14ac:dyDescent="0.2">
      <c r="AA1134" s="344"/>
      <c r="AB1134" s="345"/>
      <c r="AC1134" s="345"/>
      <c r="AD1134" s="346"/>
      <c r="AN1134" s="274"/>
      <c r="AO1134" s="274"/>
      <c r="AP1134" s="274"/>
      <c r="AQ1134" s="274"/>
      <c r="AR1134" s="274"/>
      <c r="AS1134" s="274"/>
      <c r="AT1134" s="274"/>
      <c r="AU1134" s="274"/>
      <c r="AV1134" s="274"/>
      <c r="AW1134" s="274"/>
    </row>
    <row r="1135" spans="27:49" ht="12.95" customHeight="1" x14ac:dyDescent="0.2">
      <c r="AA1135" s="344"/>
      <c r="AB1135" s="345"/>
      <c r="AC1135" s="345"/>
      <c r="AD1135" s="346"/>
      <c r="AN1135" s="274"/>
      <c r="AO1135" s="274"/>
      <c r="AP1135" s="274"/>
      <c r="AQ1135" s="274"/>
      <c r="AR1135" s="274"/>
      <c r="AS1135" s="274"/>
      <c r="AT1135" s="274"/>
      <c r="AU1135" s="274"/>
      <c r="AV1135" s="274"/>
      <c r="AW1135" s="274"/>
    </row>
    <row r="1136" spans="27:49" ht="12.95" customHeight="1" x14ac:dyDescent="0.2">
      <c r="AA1136" s="344"/>
      <c r="AB1136" s="345"/>
      <c r="AC1136" s="345"/>
      <c r="AD1136" s="346"/>
      <c r="AN1136" s="274"/>
      <c r="AO1136" s="274"/>
      <c r="AP1136" s="274"/>
      <c r="AQ1136" s="274"/>
      <c r="AR1136" s="274"/>
      <c r="AS1136" s="274"/>
      <c r="AT1136" s="274"/>
      <c r="AU1136" s="274"/>
      <c r="AV1136" s="274"/>
      <c r="AW1136" s="274"/>
    </row>
    <row r="1137" spans="27:49" ht="12.95" customHeight="1" x14ac:dyDescent="0.2">
      <c r="AA1137" s="344"/>
      <c r="AB1137" s="345"/>
      <c r="AC1137" s="345"/>
      <c r="AD1137" s="346"/>
      <c r="AN1137" s="274"/>
      <c r="AO1137" s="274"/>
      <c r="AP1137" s="274"/>
      <c r="AQ1137" s="274"/>
      <c r="AR1137" s="274"/>
      <c r="AS1137" s="274"/>
      <c r="AT1137" s="274"/>
      <c r="AU1137" s="274"/>
      <c r="AV1137" s="274"/>
      <c r="AW1137" s="274"/>
    </row>
    <row r="1138" spans="27:49" ht="12.95" customHeight="1" x14ac:dyDescent="0.2">
      <c r="AA1138" s="344"/>
      <c r="AB1138" s="345"/>
      <c r="AC1138" s="345"/>
      <c r="AD1138" s="346"/>
      <c r="AN1138" s="274"/>
      <c r="AO1138" s="274"/>
      <c r="AP1138" s="274"/>
      <c r="AQ1138" s="274"/>
      <c r="AR1138" s="274"/>
      <c r="AS1138" s="274"/>
      <c r="AT1138" s="274"/>
      <c r="AU1138" s="274"/>
      <c r="AV1138" s="274"/>
      <c r="AW1138" s="274"/>
    </row>
    <row r="1139" spans="27:49" ht="12.95" customHeight="1" x14ac:dyDescent="0.2">
      <c r="AA1139" s="344"/>
      <c r="AB1139" s="345"/>
      <c r="AC1139" s="345"/>
      <c r="AD1139" s="346"/>
      <c r="AN1139" s="274"/>
      <c r="AO1139" s="274"/>
      <c r="AP1139" s="274"/>
      <c r="AQ1139" s="274"/>
      <c r="AR1139" s="274"/>
      <c r="AS1139" s="274"/>
      <c r="AT1139" s="274"/>
      <c r="AU1139" s="274"/>
      <c r="AV1139" s="274"/>
      <c r="AW1139" s="274"/>
    </row>
    <row r="1140" spans="27:49" ht="12.95" customHeight="1" x14ac:dyDescent="0.2">
      <c r="AA1140" s="344"/>
      <c r="AB1140" s="345"/>
      <c r="AC1140" s="345"/>
      <c r="AD1140" s="346"/>
      <c r="AN1140" s="274"/>
      <c r="AO1140" s="274"/>
      <c r="AP1140" s="274"/>
      <c r="AQ1140" s="274"/>
      <c r="AR1140" s="274"/>
      <c r="AS1140" s="274"/>
      <c r="AT1140" s="274"/>
      <c r="AU1140" s="274"/>
      <c r="AV1140" s="274"/>
      <c r="AW1140" s="274"/>
    </row>
    <row r="1141" spans="27:49" ht="12.95" customHeight="1" x14ac:dyDescent="0.2">
      <c r="AA1141" s="344"/>
      <c r="AB1141" s="345"/>
      <c r="AC1141" s="345"/>
      <c r="AD1141" s="346"/>
      <c r="AN1141" s="274"/>
      <c r="AO1141" s="274"/>
      <c r="AP1141" s="274"/>
      <c r="AQ1141" s="274"/>
      <c r="AR1141" s="274"/>
      <c r="AS1141" s="274"/>
      <c r="AT1141" s="274"/>
      <c r="AU1141" s="274"/>
      <c r="AV1141" s="274"/>
      <c r="AW1141" s="274"/>
    </row>
    <row r="1142" spans="27:49" ht="12.95" customHeight="1" x14ac:dyDescent="0.2">
      <c r="AA1142" s="344"/>
      <c r="AB1142" s="345"/>
      <c r="AC1142" s="345"/>
      <c r="AD1142" s="346"/>
      <c r="AN1142" s="274"/>
      <c r="AO1142" s="274"/>
      <c r="AP1142" s="274"/>
      <c r="AQ1142" s="274"/>
      <c r="AR1142" s="274"/>
      <c r="AS1142" s="274"/>
      <c r="AT1142" s="274"/>
      <c r="AU1142" s="274"/>
      <c r="AV1142" s="274"/>
      <c r="AW1142" s="274"/>
    </row>
    <row r="1143" spans="27:49" ht="12.95" customHeight="1" x14ac:dyDescent="0.2">
      <c r="AA1143" s="344"/>
      <c r="AB1143" s="345"/>
      <c r="AC1143" s="345"/>
      <c r="AD1143" s="346"/>
      <c r="AN1143" s="274"/>
      <c r="AO1143" s="274"/>
      <c r="AP1143" s="274"/>
      <c r="AQ1143" s="274"/>
      <c r="AR1143" s="274"/>
      <c r="AS1143" s="274"/>
      <c r="AT1143" s="274"/>
      <c r="AU1143" s="274"/>
      <c r="AV1143" s="274"/>
      <c r="AW1143" s="274"/>
    </row>
    <row r="1144" spans="27:49" ht="12.95" customHeight="1" x14ac:dyDescent="0.2">
      <c r="AA1144" s="344"/>
      <c r="AB1144" s="345"/>
      <c r="AC1144" s="345"/>
      <c r="AD1144" s="346"/>
      <c r="AN1144" s="274"/>
      <c r="AO1144" s="274"/>
      <c r="AP1144" s="274"/>
      <c r="AQ1144" s="274"/>
      <c r="AR1144" s="274"/>
      <c r="AS1144" s="274"/>
      <c r="AT1144" s="274"/>
      <c r="AU1144" s="274"/>
      <c r="AV1144" s="274"/>
      <c r="AW1144" s="274"/>
    </row>
    <row r="1145" spans="27:49" ht="12.95" customHeight="1" x14ac:dyDescent="0.2">
      <c r="AA1145" s="344"/>
      <c r="AB1145" s="345"/>
      <c r="AC1145" s="345"/>
      <c r="AD1145" s="346"/>
      <c r="AN1145" s="274"/>
      <c r="AO1145" s="274"/>
      <c r="AP1145" s="274"/>
      <c r="AQ1145" s="274"/>
      <c r="AR1145" s="274"/>
      <c r="AS1145" s="274"/>
      <c r="AT1145" s="274"/>
      <c r="AU1145" s="274"/>
      <c r="AV1145" s="274"/>
      <c r="AW1145" s="274"/>
    </row>
    <row r="1146" spans="27:49" ht="12.95" customHeight="1" x14ac:dyDescent="0.2">
      <c r="AA1146" s="344"/>
      <c r="AB1146" s="345"/>
      <c r="AC1146" s="345"/>
      <c r="AD1146" s="346"/>
      <c r="AN1146" s="274"/>
      <c r="AO1146" s="274"/>
      <c r="AP1146" s="274"/>
      <c r="AQ1146" s="274"/>
      <c r="AR1146" s="274"/>
      <c r="AS1146" s="274"/>
      <c r="AT1146" s="274"/>
      <c r="AU1146" s="274"/>
      <c r="AV1146" s="274"/>
      <c r="AW1146" s="274"/>
    </row>
    <row r="1147" spans="27:49" ht="12.95" customHeight="1" x14ac:dyDescent="0.2">
      <c r="AA1147" s="344"/>
      <c r="AB1147" s="345"/>
      <c r="AC1147" s="345"/>
      <c r="AD1147" s="346"/>
      <c r="AN1147" s="274"/>
      <c r="AO1147" s="274"/>
      <c r="AP1147" s="274"/>
      <c r="AQ1147" s="274"/>
      <c r="AR1147" s="274"/>
      <c r="AS1147" s="274"/>
      <c r="AT1147" s="274"/>
      <c r="AU1147" s="274"/>
      <c r="AV1147" s="274"/>
      <c r="AW1147" s="274"/>
    </row>
    <row r="1148" spans="27:49" ht="12.95" customHeight="1" x14ac:dyDescent="0.2">
      <c r="AA1148" s="344"/>
      <c r="AB1148" s="345"/>
      <c r="AC1148" s="345"/>
      <c r="AD1148" s="346"/>
      <c r="AN1148" s="274"/>
      <c r="AO1148" s="274"/>
      <c r="AP1148" s="274"/>
      <c r="AQ1148" s="274"/>
      <c r="AR1148" s="274"/>
      <c r="AS1148" s="274"/>
      <c r="AT1148" s="274"/>
      <c r="AU1148" s="274"/>
      <c r="AV1148" s="274"/>
      <c r="AW1148" s="274"/>
    </row>
    <row r="1149" spans="27:49" ht="12.95" customHeight="1" x14ac:dyDescent="0.2">
      <c r="AA1149" s="344"/>
      <c r="AB1149" s="345"/>
      <c r="AC1149" s="345"/>
      <c r="AD1149" s="346"/>
      <c r="AN1149" s="274"/>
      <c r="AO1149" s="274"/>
      <c r="AP1149" s="274"/>
      <c r="AQ1149" s="274"/>
      <c r="AR1149" s="274"/>
      <c r="AS1149" s="274"/>
      <c r="AT1149" s="274"/>
      <c r="AU1149" s="274"/>
      <c r="AV1149" s="274"/>
      <c r="AW1149" s="274"/>
    </row>
    <row r="1150" spans="27:49" ht="12.95" customHeight="1" x14ac:dyDescent="0.2">
      <c r="AA1150" s="344"/>
      <c r="AB1150" s="345"/>
      <c r="AC1150" s="345"/>
      <c r="AD1150" s="346"/>
      <c r="AN1150" s="274"/>
      <c r="AO1150" s="274"/>
      <c r="AP1150" s="274"/>
      <c r="AQ1150" s="274"/>
      <c r="AR1150" s="274"/>
      <c r="AS1150" s="274"/>
      <c r="AT1150" s="274"/>
      <c r="AU1150" s="274"/>
      <c r="AV1150" s="274"/>
      <c r="AW1150" s="274"/>
    </row>
    <row r="1151" spans="27:49" ht="12.95" customHeight="1" x14ac:dyDescent="0.2">
      <c r="AA1151" s="344"/>
      <c r="AB1151" s="345"/>
      <c r="AC1151" s="345"/>
      <c r="AD1151" s="346"/>
      <c r="AN1151" s="274"/>
      <c r="AO1151" s="274"/>
      <c r="AP1151" s="274"/>
      <c r="AQ1151" s="274"/>
      <c r="AR1151" s="274"/>
      <c r="AS1151" s="274"/>
      <c r="AT1151" s="274"/>
      <c r="AU1151" s="274"/>
      <c r="AV1151" s="274"/>
      <c r="AW1151" s="274"/>
    </row>
    <row r="1152" spans="27:49" ht="12.95" customHeight="1" x14ac:dyDescent="0.2">
      <c r="AA1152" s="344"/>
      <c r="AB1152" s="345"/>
      <c r="AC1152" s="345"/>
      <c r="AD1152" s="346"/>
      <c r="AN1152" s="274"/>
      <c r="AO1152" s="274"/>
      <c r="AP1152" s="274"/>
      <c r="AQ1152" s="274"/>
      <c r="AR1152" s="274"/>
      <c r="AS1152" s="274"/>
      <c r="AT1152" s="274"/>
      <c r="AU1152" s="274"/>
      <c r="AV1152" s="274"/>
      <c r="AW1152" s="274"/>
    </row>
    <row r="1153" spans="27:49" ht="12.95" customHeight="1" x14ac:dyDescent="0.2">
      <c r="AA1153" s="344"/>
      <c r="AB1153" s="345"/>
      <c r="AC1153" s="345"/>
      <c r="AD1153" s="346"/>
      <c r="AN1153" s="274"/>
      <c r="AO1153" s="274"/>
      <c r="AP1153" s="274"/>
      <c r="AQ1153" s="274"/>
      <c r="AR1153" s="274"/>
      <c r="AS1153" s="274"/>
      <c r="AT1153" s="274"/>
      <c r="AU1153" s="274"/>
      <c r="AV1153" s="274"/>
      <c r="AW1153" s="274"/>
    </row>
    <row r="1154" spans="27:49" ht="12.95" customHeight="1" x14ac:dyDescent="0.2">
      <c r="AA1154" s="344"/>
      <c r="AB1154" s="345"/>
      <c r="AC1154" s="345"/>
      <c r="AD1154" s="346"/>
      <c r="AN1154" s="274"/>
      <c r="AO1154" s="274"/>
      <c r="AP1154" s="274"/>
      <c r="AQ1154" s="274"/>
      <c r="AR1154" s="274"/>
      <c r="AS1154" s="274"/>
      <c r="AT1154" s="274"/>
      <c r="AU1154" s="274"/>
      <c r="AV1154" s="274"/>
      <c r="AW1154" s="274"/>
    </row>
    <row r="1155" spans="27:49" ht="12.95" customHeight="1" x14ac:dyDescent="0.2">
      <c r="AA1155" s="344"/>
      <c r="AB1155" s="345"/>
      <c r="AC1155" s="345"/>
      <c r="AD1155" s="346"/>
      <c r="AN1155" s="274"/>
      <c r="AO1155" s="274"/>
      <c r="AP1155" s="274"/>
      <c r="AQ1155" s="274"/>
      <c r="AR1155" s="274"/>
      <c r="AS1155" s="274"/>
      <c r="AT1155" s="274"/>
      <c r="AU1155" s="274"/>
      <c r="AV1155" s="274"/>
      <c r="AW1155" s="274"/>
    </row>
    <row r="1156" spans="27:49" ht="12.95" customHeight="1" x14ac:dyDescent="0.2">
      <c r="AA1156" s="344"/>
      <c r="AB1156" s="345"/>
      <c r="AC1156" s="345"/>
      <c r="AD1156" s="346"/>
      <c r="AN1156" s="274"/>
      <c r="AO1156" s="274"/>
      <c r="AP1156" s="274"/>
      <c r="AQ1156" s="274"/>
      <c r="AR1156" s="274"/>
      <c r="AS1156" s="274"/>
      <c r="AT1156" s="274"/>
      <c r="AU1156" s="274"/>
      <c r="AV1156" s="274"/>
      <c r="AW1156" s="274"/>
    </row>
    <row r="1157" spans="27:49" ht="12.95" customHeight="1" x14ac:dyDescent="0.2">
      <c r="AA1157" s="344"/>
      <c r="AB1157" s="345"/>
      <c r="AC1157" s="345"/>
      <c r="AD1157" s="346"/>
      <c r="AN1157" s="274"/>
      <c r="AO1157" s="274"/>
      <c r="AP1157" s="274"/>
      <c r="AQ1157" s="274"/>
      <c r="AR1157" s="274"/>
      <c r="AS1157" s="274"/>
      <c r="AT1157" s="274"/>
      <c r="AU1157" s="274"/>
      <c r="AV1157" s="274"/>
      <c r="AW1157" s="274"/>
    </row>
    <row r="1158" spans="27:49" ht="12.95" customHeight="1" x14ac:dyDescent="0.2">
      <c r="AA1158" s="344"/>
      <c r="AB1158" s="345"/>
      <c r="AC1158" s="345"/>
      <c r="AD1158" s="346"/>
      <c r="AN1158" s="274"/>
      <c r="AO1158" s="274"/>
      <c r="AP1158" s="274"/>
      <c r="AQ1158" s="274"/>
      <c r="AR1158" s="274"/>
      <c r="AS1158" s="274"/>
      <c r="AT1158" s="274"/>
      <c r="AU1158" s="274"/>
      <c r="AV1158" s="274"/>
      <c r="AW1158" s="274"/>
    </row>
    <row r="1159" spans="27:49" ht="12.95" customHeight="1" x14ac:dyDescent="0.2">
      <c r="AA1159" s="344"/>
      <c r="AB1159" s="345"/>
      <c r="AC1159" s="345"/>
      <c r="AD1159" s="346"/>
      <c r="AN1159" s="274"/>
      <c r="AO1159" s="274"/>
      <c r="AP1159" s="274"/>
      <c r="AQ1159" s="274"/>
      <c r="AR1159" s="274"/>
      <c r="AS1159" s="274"/>
      <c r="AT1159" s="274"/>
      <c r="AU1159" s="274"/>
      <c r="AV1159" s="274"/>
      <c r="AW1159" s="274"/>
    </row>
    <row r="1160" spans="27:49" ht="12.95" customHeight="1" x14ac:dyDescent="0.2">
      <c r="AA1160" s="344"/>
      <c r="AB1160" s="345"/>
      <c r="AC1160" s="345"/>
      <c r="AD1160" s="346"/>
      <c r="AN1160" s="274"/>
      <c r="AO1160" s="274"/>
      <c r="AP1160" s="274"/>
      <c r="AQ1160" s="274"/>
      <c r="AR1160" s="274"/>
      <c r="AS1160" s="274"/>
      <c r="AT1160" s="274"/>
      <c r="AU1160" s="274"/>
      <c r="AV1160" s="274"/>
      <c r="AW1160" s="274"/>
    </row>
    <row r="1161" spans="27:49" ht="12.95" customHeight="1" x14ac:dyDescent="0.2">
      <c r="AA1161" s="344"/>
      <c r="AB1161" s="345"/>
      <c r="AC1161" s="345"/>
      <c r="AD1161" s="346"/>
      <c r="AN1161" s="274"/>
      <c r="AO1161" s="274"/>
      <c r="AP1161" s="274"/>
      <c r="AQ1161" s="274"/>
      <c r="AR1161" s="274"/>
      <c r="AS1161" s="274"/>
      <c r="AT1161" s="274"/>
      <c r="AU1161" s="274"/>
      <c r="AV1161" s="274"/>
      <c r="AW1161" s="274"/>
    </row>
    <row r="1162" spans="27:49" ht="12.95" customHeight="1" x14ac:dyDescent="0.2">
      <c r="AA1162" s="344"/>
      <c r="AB1162" s="345"/>
      <c r="AC1162" s="345"/>
      <c r="AD1162" s="346"/>
      <c r="AN1162" s="274"/>
      <c r="AO1162" s="274"/>
      <c r="AP1162" s="274"/>
      <c r="AQ1162" s="274"/>
      <c r="AR1162" s="274"/>
      <c r="AS1162" s="274"/>
      <c r="AT1162" s="274"/>
      <c r="AU1162" s="274"/>
      <c r="AV1162" s="274"/>
      <c r="AW1162" s="274"/>
    </row>
    <row r="1163" spans="27:49" ht="12.95" customHeight="1" x14ac:dyDescent="0.2">
      <c r="AA1163" s="344"/>
      <c r="AB1163" s="345"/>
      <c r="AC1163" s="345"/>
      <c r="AD1163" s="346"/>
      <c r="AN1163" s="274"/>
      <c r="AO1163" s="274"/>
      <c r="AP1163" s="274"/>
      <c r="AQ1163" s="274"/>
      <c r="AR1163" s="274"/>
      <c r="AS1163" s="274"/>
      <c r="AT1163" s="274"/>
      <c r="AU1163" s="274"/>
      <c r="AV1163" s="274"/>
      <c r="AW1163" s="274"/>
    </row>
    <row r="1164" spans="27:49" ht="12.95" customHeight="1" x14ac:dyDescent="0.2">
      <c r="AA1164" s="344"/>
      <c r="AB1164" s="345"/>
      <c r="AC1164" s="345"/>
      <c r="AD1164" s="346"/>
      <c r="AN1164" s="274"/>
      <c r="AO1164" s="274"/>
      <c r="AP1164" s="274"/>
      <c r="AQ1164" s="274"/>
      <c r="AR1164" s="274"/>
      <c r="AS1164" s="274"/>
      <c r="AT1164" s="274"/>
      <c r="AU1164" s="274"/>
      <c r="AV1164" s="274"/>
      <c r="AW1164" s="274"/>
    </row>
    <row r="1165" spans="27:49" ht="12.95" customHeight="1" x14ac:dyDescent="0.2">
      <c r="AA1165" s="344"/>
      <c r="AB1165" s="345"/>
      <c r="AC1165" s="345"/>
      <c r="AD1165" s="346"/>
      <c r="AN1165" s="274"/>
      <c r="AO1165" s="274"/>
      <c r="AP1165" s="274"/>
      <c r="AQ1165" s="274"/>
      <c r="AR1165" s="274"/>
      <c r="AS1165" s="274"/>
      <c r="AT1165" s="274"/>
      <c r="AU1165" s="274"/>
      <c r="AV1165" s="274"/>
      <c r="AW1165" s="274"/>
    </row>
    <row r="1166" spans="27:49" ht="12.95" customHeight="1" x14ac:dyDescent="0.2">
      <c r="AA1166" s="344"/>
      <c r="AB1166" s="345"/>
      <c r="AC1166" s="345"/>
      <c r="AD1166" s="346"/>
      <c r="AN1166" s="274"/>
      <c r="AO1166" s="274"/>
      <c r="AP1166" s="274"/>
      <c r="AQ1166" s="274"/>
      <c r="AR1166" s="274"/>
      <c r="AS1166" s="274"/>
      <c r="AT1166" s="274"/>
      <c r="AU1166" s="274"/>
      <c r="AV1166" s="274"/>
      <c r="AW1166" s="274"/>
    </row>
    <row r="1167" spans="27:49" ht="12.95" customHeight="1" x14ac:dyDescent="0.2">
      <c r="AA1167" s="344"/>
      <c r="AB1167" s="345"/>
      <c r="AC1167" s="345"/>
      <c r="AD1167" s="346"/>
      <c r="AN1167" s="274"/>
      <c r="AO1167" s="274"/>
      <c r="AP1167" s="274"/>
      <c r="AQ1167" s="274"/>
      <c r="AR1167" s="274"/>
      <c r="AS1167" s="274"/>
      <c r="AT1167" s="274"/>
      <c r="AU1167" s="274"/>
      <c r="AV1167" s="274"/>
      <c r="AW1167" s="274"/>
    </row>
    <row r="1168" spans="27:49" ht="12.95" customHeight="1" x14ac:dyDescent="0.2">
      <c r="AA1168" s="344"/>
      <c r="AB1168" s="345"/>
      <c r="AC1168" s="345"/>
      <c r="AD1168" s="346"/>
      <c r="AN1168" s="274"/>
      <c r="AO1168" s="274"/>
      <c r="AP1168" s="274"/>
      <c r="AQ1168" s="274"/>
      <c r="AR1168" s="274"/>
      <c r="AS1168" s="274"/>
      <c r="AT1168" s="274"/>
      <c r="AU1168" s="274"/>
      <c r="AV1168" s="274"/>
      <c r="AW1168" s="274"/>
    </row>
    <row r="1169" spans="27:49" ht="12.95" customHeight="1" x14ac:dyDescent="0.2">
      <c r="AA1169" s="344"/>
      <c r="AB1169" s="345"/>
      <c r="AC1169" s="345"/>
      <c r="AD1169" s="346"/>
      <c r="AN1169" s="274"/>
      <c r="AO1169" s="274"/>
      <c r="AP1169" s="274"/>
      <c r="AQ1169" s="274"/>
      <c r="AR1169" s="274"/>
      <c r="AS1169" s="274"/>
      <c r="AT1169" s="274"/>
      <c r="AU1169" s="274"/>
      <c r="AV1169" s="274"/>
      <c r="AW1169" s="274"/>
    </row>
    <row r="1170" spans="27:49" ht="12.95" customHeight="1" x14ac:dyDescent="0.2">
      <c r="AA1170" s="344"/>
      <c r="AB1170" s="345"/>
      <c r="AC1170" s="345"/>
      <c r="AD1170" s="346"/>
      <c r="AN1170" s="274"/>
      <c r="AO1170" s="274"/>
      <c r="AP1170" s="274"/>
      <c r="AQ1170" s="274"/>
      <c r="AR1170" s="274"/>
      <c r="AS1170" s="274"/>
      <c r="AT1170" s="274"/>
      <c r="AU1170" s="274"/>
      <c r="AV1170" s="274"/>
      <c r="AW1170" s="274"/>
    </row>
    <row r="1171" spans="27:49" ht="12.95" customHeight="1" x14ac:dyDescent="0.2">
      <c r="AA1171" s="344"/>
      <c r="AB1171" s="345"/>
      <c r="AC1171" s="345"/>
      <c r="AD1171" s="346"/>
      <c r="AN1171" s="274"/>
      <c r="AO1171" s="274"/>
      <c r="AP1171" s="274"/>
      <c r="AQ1171" s="274"/>
      <c r="AR1171" s="274"/>
      <c r="AS1171" s="274"/>
      <c r="AT1171" s="274"/>
      <c r="AU1171" s="274"/>
      <c r="AV1171" s="274"/>
      <c r="AW1171" s="274"/>
    </row>
    <row r="1172" spans="27:49" ht="12.95" customHeight="1" x14ac:dyDescent="0.2">
      <c r="AA1172" s="344"/>
      <c r="AB1172" s="345"/>
      <c r="AC1172" s="345"/>
      <c r="AD1172" s="346"/>
      <c r="AN1172" s="274"/>
      <c r="AO1172" s="274"/>
      <c r="AP1172" s="274"/>
      <c r="AQ1172" s="274"/>
      <c r="AR1172" s="274"/>
      <c r="AS1172" s="274"/>
      <c r="AT1172" s="274"/>
      <c r="AU1172" s="274"/>
      <c r="AV1172" s="274"/>
      <c r="AW1172" s="274"/>
    </row>
    <row r="1173" spans="27:49" ht="12.95" customHeight="1" x14ac:dyDescent="0.2">
      <c r="AA1173" s="344"/>
      <c r="AB1173" s="345"/>
      <c r="AC1173" s="345"/>
      <c r="AD1173" s="346"/>
      <c r="AN1173" s="274"/>
      <c r="AO1173" s="274"/>
      <c r="AP1173" s="274"/>
      <c r="AQ1173" s="274"/>
      <c r="AR1173" s="274"/>
      <c r="AS1173" s="274"/>
      <c r="AT1173" s="274"/>
      <c r="AU1173" s="274"/>
      <c r="AV1173" s="274"/>
      <c r="AW1173" s="274"/>
    </row>
    <row r="1174" spans="27:49" ht="12.95" customHeight="1" x14ac:dyDescent="0.2">
      <c r="AA1174" s="344"/>
      <c r="AB1174" s="345"/>
      <c r="AC1174" s="345"/>
      <c r="AD1174" s="346"/>
      <c r="AN1174" s="274"/>
      <c r="AO1174" s="274"/>
      <c r="AP1174" s="274"/>
      <c r="AQ1174" s="274"/>
      <c r="AR1174" s="274"/>
      <c r="AS1174" s="274"/>
      <c r="AT1174" s="274"/>
      <c r="AU1174" s="274"/>
      <c r="AV1174" s="274"/>
      <c r="AW1174" s="274"/>
    </row>
    <row r="1175" spans="27:49" ht="12.95" customHeight="1" x14ac:dyDescent="0.2">
      <c r="AA1175" s="344"/>
      <c r="AB1175" s="345"/>
      <c r="AC1175" s="345"/>
      <c r="AD1175" s="346"/>
      <c r="AN1175" s="274"/>
      <c r="AO1175" s="274"/>
      <c r="AP1175" s="274"/>
      <c r="AQ1175" s="274"/>
      <c r="AR1175" s="274"/>
      <c r="AS1175" s="274"/>
      <c r="AT1175" s="274"/>
      <c r="AU1175" s="274"/>
      <c r="AV1175" s="274"/>
      <c r="AW1175" s="274"/>
    </row>
    <row r="1176" spans="27:49" ht="12.95" customHeight="1" x14ac:dyDescent="0.2">
      <c r="AA1176" s="344"/>
      <c r="AB1176" s="345"/>
      <c r="AC1176" s="345"/>
      <c r="AD1176" s="346"/>
      <c r="AN1176" s="274"/>
      <c r="AO1176" s="274"/>
      <c r="AP1176" s="274"/>
      <c r="AQ1176" s="274"/>
      <c r="AR1176" s="274"/>
      <c r="AS1176" s="274"/>
      <c r="AT1176" s="274"/>
      <c r="AU1176" s="274"/>
      <c r="AV1176" s="274"/>
      <c r="AW1176" s="274"/>
    </row>
    <row r="1177" spans="27:49" ht="12.95" customHeight="1" x14ac:dyDescent="0.2">
      <c r="AA1177" s="344"/>
      <c r="AB1177" s="345"/>
      <c r="AC1177" s="345"/>
      <c r="AD1177" s="346"/>
      <c r="AN1177" s="274"/>
      <c r="AO1177" s="274"/>
      <c r="AP1177" s="274"/>
      <c r="AQ1177" s="274"/>
      <c r="AR1177" s="274"/>
      <c r="AS1177" s="274"/>
      <c r="AT1177" s="274"/>
      <c r="AU1177" s="274"/>
      <c r="AV1177" s="274"/>
      <c r="AW1177" s="274"/>
    </row>
    <row r="1178" spans="27:49" ht="12.95" customHeight="1" x14ac:dyDescent="0.2">
      <c r="AA1178" s="344"/>
      <c r="AB1178" s="345"/>
      <c r="AC1178" s="345"/>
      <c r="AD1178" s="346"/>
      <c r="AN1178" s="274"/>
      <c r="AO1178" s="274"/>
      <c r="AP1178" s="274"/>
      <c r="AQ1178" s="274"/>
      <c r="AR1178" s="274"/>
      <c r="AS1178" s="274"/>
      <c r="AT1178" s="274"/>
      <c r="AU1178" s="274"/>
      <c r="AV1178" s="274"/>
      <c r="AW1178" s="274"/>
    </row>
    <row r="1179" spans="27:49" ht="12.95" customHeight="1" x14ac:dyDescent="0.2">
      <c r="AA1179" s="344"/>
      <c r="AB1179" s="345"/>
      <c r="AC1179" s="345"/>
      <c r="AD1179" s="346"/>
      <c r="AN1179" s="274"/>
      <c r="AO1179" s="274"/>
      <c r="AP1179" s="274"/>
      <c r="AQ1179" s="274"/>
      <c r="AR1179" s="274"/>
      <c r="AS1179" s="274"/>
      <c r="AT1179" s="274"/>
      <c r="AU1179" s="274"/>
      <c r="AV1179" s="274"/>
      <c r="AW1179" s="274"/>
    </row>
    <row r="1180" spans="27:49" ht="12.95" customHeight="1" x14ac:dyDescent="0.2">
      <c r="AA1180" s="344"/>
      <c r="AB1180" s="345"/>
      <c r="AC1180" s="345"/>
      <c r="AD1180" s="346"/>
      <c r="AN1180" s="274"/>
      <c r="AO1180" s="274"/>
      <c r="AP1180" s="274"/>
      <c r="AQ1180" s="274"/>
      <c r="AR1180" s="274"/>
      <c r="AS1180" s="274"/>
      <c r="AT1180" s="274"/>
      <c r="AU1180" s="274"/>
      <c r="AV1180" s="274"/>
      <c r="AW1180" s="274"/>
    </row>
    <row r="1181" spans="27:49" ht="12.95" customHeight="1" x14ac:dyDescent="0.2">
      <c r="AA1181" s="344"/>
      <c r="AB1181" s="345"/>
      <c r="AC1181" s="345"/>
      <c r="AD1181" s="346"/>
      <c r="AN1181" s="274"/>
      <c r="AO1181" s="274"/>
      <c r="AP1181" s="274"/>
      <c r="AQ1181" s="274"/>
      <c r="AR1181" s="274"/>
      <c r="AS1181" s="274"/>
      <c r="AT1181" s="274"/>
      <c r="AU1181" s="274"/>
      <c r="AV1181" s="274"/>
      <c r="AW1181" s="274"/>
    </row>
    <row r="1182" spans="27:49" ht="12.95" customHeight="1" x14ac:dyDescent="0.2">
      <c r="AA1182" s="344"/>
      <c r="AB1182" s="345"/>
      <c r="AC1182" s="345"/>
      <c r="AD1182" s="346"/>
      <c r="AN1182" s="274"/>
      <c r="AO1182" s="274"/>
      <c r="AP1182" s="274"/>
      <c r="AQ1182" s="274"/>
      <c r="AR1182" s="274"/>
      <c r="AS1182" s="274"/>
      <c r="AT1182" s="274"/>
      <c r="AU1182" s="274"/>
      <c r="AV1182" s="274"/>
      <c r="AW1182" s="274"/>
    </row>
    <row r="1183" spans="27:49" ht="12.95" customHeight="1" x14ac:dyDescent="0.2">
      <c r="AA1183" s="344"/>
      <c r="AB1183" s="345"/>
      <c r="AC1183" s="345"/>
      <c r="AD1183" s="346"/>
      <c r="AN1183" s="274"/>
      <c r="AO1183" s="274"/>
      <c r="AP1183" s="274"/>
      <c r="AQ1183" s="274"/>
      <c r="AR1183" s="274"/>
      <c r="AS1183" s="274"/>
      <c r="AT1183" s="274"/>
      <c r="AU1183" s="274"/>
      <c r="AV1183" s="274"/>
      <c r="AW1183" s="274"/>
    </row>
    <row r="1184" spans="27:49" ht="12.95" customHeight="1" x14ac:dyDescent="0.2">
      <c r="AA1184" s="344"/>
      <c r="AB1184" s="345"/>
      <c r="AC1184" s="345"/>
      <c r="AD1184" s="346"/>
      <c r="AN1184" s="274"/>
      <c r="AO1184" s="274"/>
      <c r="AP1184" s="274"/>
      <c r="AQ1184" s="274"/>
      <c r="AR1184" s="274"/>
      <c r="AS1184" s="274"/>
      <c r="AT1184" s="274"/>
      <c r="AU1184" s="274"/>
      <c r="AV1184" s="274"/>
      <c r="AW1184" s="274"/>
    </row>
    <row r="1185" spans="27:49" ht="12.95" customHeight="1" x14ac:dyDescent="0.2">
      <c r="AA1185" s="344"/>
      <c r="AB1185" s="345"/>
      <c r="AC1185" s="345"/>
      <c r="AD1185" s="346"/>
      <c r="AN1185" s="274"/>
      <c r="AO1185" s="274"/>
      <c r="AP1185" s="274"/>
      <c r="AQ1185" s="274"/>
      <c r="AR1185" s="274"/>
      <c r="AS1185" s="274"/>
      <c r="AT1185" s="274"/>
      <c r="AU1185" s="274"/>
      <c r="AV1185" s="274"/>
      <c r="AW1185" s="274"/>
    </row>
    <row r="1186" spans="27:49" ht="12.95" customHeight="1" x14ac:dyDescent="0.2">
      <c r="AA1186" s="344"/>
      <c r="AB1186" s="345"/>
      <c r="AC1186" s="345"/>
      <c r="AD1186" s="346"/>
      <c r="AN1186" s="274"/>
      <c r="AO1186" s="274"/>
      <c r="AP1186" s="274"/>
      <c r="AQ1186" s="274"/>
      <c r="AR1186" s="274"/>
      <c r="AS1186" s="274"/>
      <c r="AT1186" s="274"/>
      <c r="AU1186" s="274"/>
      <c r="AV1186" s="274"/>
      <c r="AW1186" s="274"/>
    </row>
    <row r="1187" spans="27:49" ht="12.95" customHeight="1" x14ac:dyDescent="0.2">
      <c r="AA1187" s="344"/>
      <c r="AB1187" s="345"/>
      <c r="AC1187" s="345"/>
      <c r="AD1187" s="346"/>
      <c r="AN1187" s="274"/>
      <c r="AO1187" s="274"/>
      <c r="AP1187" s="274"/>
      <c r="AQ1187" s="274"/>
      <c r="AR1187" s="274"/>
      <c r="AS1187" s="274"/>
      <c r="AT1187" s="274"/>
      <c r="AU1187" s="274"/>
      <c r="AV1187" s="274"/>
      <c r="AW1187" s="274"/>
    </row>
    <row r="1188" spans="27:49" ht="12.95" customHeight="1" x14ac:dyDescent="0.2">
      <c r="AA1188" s="344"/>
      <c r="AB1188" s="345"/>
      <c r="AC1188" s="345"/>
      <c r="AD1188" s="346"/>
      <c r="AN1188" s="274"/>
      <c r="AO1188" s="274"/>
      <c r="AP1188" s="274"/>
      <c r="AQ1188" s="274"/>
      <c r="AR1188" s="274"/>
      <c r="AS1188" s="274"/>
      <c r="AT1188" s="274"/>
      <c r="AU1188" s="274"/>
      <c r="AV1188" s="274"/>
      <c r="AW1188" s="274"/>
    </row>
    <row r="1189" spans="27:49" ht="12.95" customHeight="1" x14ac:dyDescent="0.2">
      <c r="AA1189" s="344"/>
      <c r="AB1189" s="345"/>
      <c r="AC1189" s="345"/>
      <c r="AD1189" s="346"/>
      <c r="AN1189" s="274"/>
      <c r="AO1189" s="274"/>
      <c r="AP1189" s="274"/>
      <c r="AQ1189" s="274"/>
      <c r="AR1189" s="274"/>
      <c r="AS1189" s="274"/>
      <c r="AT1189" s="274"/>
      <c r="AU1189" s="274"/>
      <c r="AV1189" s="274"/>
      <c r="AW1189" s="274"/>
    </row>
    <row r="1190" spans="27:49" ht="12.95" customHeight="1" x14ac:dyDescent="0.2">
      <c r="AA1190" s="344"/>
      <c r="AB1190" s="345"/>
      <c r="AC1190" s="345"/>
      <c r="AD1190" s="346"/>
      <c r="AN1190" s="274"/>
      <c r="AO1190" s="274"/>
      <c r="AP1190" s="274"/>
      <c r="AQ1190" s="274"/>
      <c r="AR1190" s="274"/>
      <c r="AS1190" s="274"/>
      <c r="AT1190" s="274"/>
      <c r="AU1190" s="274"/>
      <c r="AV1190" s="274"/>
      <c r="AW1190" s="274"/>
    </row>
    <row r="1191" spans="27:49" ht="12.95" customHeight="1" x14ac:dyDescent="0.2">
      <c r="AA1191" s="344"/>
      <c r="AB1191" s="345"/>
      <c r="AC1191" s="345"/>
      <c r="AD1191" s="346"/>
      <c r="AN1191" s="274"/>
      <c r="AO1191" s="274"/>
      <c r="AP1191" s="274"/>
      <c r="AQ1191" s="274"/>
      <c r="AR1191" s="274"/>
      <c r="AS1191" s="274"/>
      <c r="AT1191" s="274"/>
      <c r="AU1191" s="274"/>
      <c r="AV1191" s="274"/>
      <c r="AW1191" s="274"/>
    </row>
    <row r="1192" spans="27:49" ht="12.95" customHeight="1" x14ac:dyDescent="0.2">
      <c r="AA1192" s="344"/>
      <c r="AB1192" s="345"/>
      <c r="AC1192" s="345"/>
      <c r="AD1192" s="346"/>
      <c r="AN1192" s="274"/>
      <c r="AO1192" s="274"/>
      <c r="AP1192" s="274"/>
      <c r="AQ1192" s="274"/>
      <c r="AR1192" s="274"/>
      <c r="AS1192" s="274"/>
      <c r="AT1192" s="274"/>
      <c r="AU1192" s="274"/>
      <c r="AV1192" s="274"/>
      <c r="AW1192" s="274"/>
    </row>
    <row r="1193" spans="27:49" ht="12.95" customHeight="1" x14ac:dyDescent="0.2">
      <c r="AA1193" s="344"/>
      <c r="AB1193" s="345"/>
      <c r="AC1193" s="345"/>
      <c r="AD1193" s="346"/>
      <c r="AN1193" s="274"/>
      <c r="AO1193" s="274"/>
      <c r="AP1193" s="274"/>
      <c r="AQ1193" s="274"/>
      <c r="AR1193" s="274"/>
      <c r="AS1193" s="274"/>
      <c r="AT1193" s="274"/>
      <c r="AU1193" s="274"/>
      <c r="AV1193" s="274"/>
      <c r="AW1193" s="274"/>
    </row>
    <row r="1194" spans="27:49" ht="12.95" customHeight="1" x14ac:dyDescent="0.2">
      <c r="AA1194" s="344"/>
      <c r="AB1194" s="345"/>
      <c r="AC1194" s="345"/>
      <c r="AD1194" s="346"/>
      <c r="AN1194" s="274"/>
      <c r="AO1194" s="274"/>
      <c r="AP1194" s="274"/>
      <c r="AQ1194" s="274"/>
      <c r="AR1194" s="274"/>
      <c r="AS1194" s="274"/>
      <c r="AT1194" s="274"/>
      <c r="AU1194" s="274"/>
      <c r="AV1194" s="274"/>
      <c r="AW1194" s="274"/>
    </row>
    <row r="1195" spans="27:49" ht="12.95" customHeight="1" x14ac:dyDescent="0.2">
      <c r="AA1195" s="344"/>
      <c r="AB1195" s="345"/>
      <c r="AC1195" s="345"/>
      <c r="AD1195" s="346"/>
      <c r="AN1195" s="274"/>
      <c r="AO1195" s="274"/>
      <c r="AP1195" s="274"/>
      <c r="AQ1195" s="274"/>
      <c r="AR1195" s="274"/>
      <c r="AS1195" s="274"/>
      <c r="AT1195" s="274"/>
      <c r="AU1195" s="274"/>
      <c r="AV1195" s="274"/>
      <c r="AW1195" s="274"/>
    </row>
    <row r="1196" spans="27:49" ht="12.95" customHeight="1" x14ac:dyDescent="0.2">
      <c r="AA1196" s="344"/>
      <c r="AB1196" s="345"/>
      <c r="AC1196" s="345"/>
      <c r="AD1196" s="346"/>
      <c r="AN1196" s="274"/>
      <c r="AO1196" s="274"/>
      <c r="AP1196" s="274"/>
      <c r="AQ1196" s="274"/>
      <c r="AR1196" s="274"/>
      <c r="AS1196" s="274"/>
      <c r="AT1196" s="274"/>
      <c r="AU1196" s="274"/>
      <c r="AV1196" s="274"/>
      <c r="AW1196" s="274"/>
    </row>
    <row r="1197" spans="27:49" ht="12.95" customHeight="1" x14ac:dyDescent="0.2">
      <c r="AA1197" s="344"/>
      <c r="AB1197" s="345"/>
      <c r="AC1197" s="345"/>
      <c r="AD1197" s="346"/>
      <c r="AN1197" s="274"/>
      <c r="AO1197" s="274"/>
      <c r="AP1197" s="274"/>
      <c r="AQ1197" s="274"/>
      <c r="AR1197" s="274"/>
      <c r="AS1197" s="274"/>
      <c r="AT1197" s="274"/>
      <c r="AU1197" s="274"/>
      <c r="AV1197" s="274"/>
      <c r="AW1197" s="274"/>
    </row>
    <row r="1198" spans="27:49" ht="12.95" customHeight="1" x14ac:dyDescent="0.2">
      <c r="AA1198" s="344"/>
      <c r="AB1198" s="345"/>
      <c r="AC1198" s="345"/>
      <c r="AD1198" s="346"/>
      <c r="AN1198" s="274"/>
      <c r="AO1198" s="274"/>
      <c r="AP1198" s="274"/>
      <c r="AQ1198" s="274"/>
      <c r="AR1198" s="274"/>
      <c r="AS1198" s="274"/>
      <c r="AT1198" s="274"/>
      <c r="AU1198" s="274"/>
      <c r="AV1198" s="274"/>
      <c r="AW1198" s="274"/>
    </row>
    <row r="1199" spans="27:49" ht="12.95" customHeight="1" x14ac:dyDescent="0.2">
      <c r="AA1199" s="344"/>
      <c r="AB1199" s="345"/>
      <c r="AC1199" s="345"/>
      <c r="AD1199" s="346"/>
      <c r="AN1199" s="274"/>
      <c r="AO1199" s="274"/>
      <c r="AP1199" s="274"/>
      <c r="AQ1199" s="274"/>
      <c r="AR1199" s="274"/>
      <c r="AS1199" s="274"/>
      <c r="AT1199" s="274"/>
      <c r="AU1199" s="274"/>
      <c r="AV1199" s="274"/>
      <c r="AW1199" s="274"/>
    </row>
    <row r="1200" spans="27:49" ht="12.95" customHeight="1" x14ac:dyDescent="0.2">
      <c r="AA1200" s="344"/>
      <c r="AB1200" s="345"/>
      <c r="AC1200" s="345"/>
      <c r="AD1200" s="346"/>
      <c r="AN1200" s="274"/>
      <c r="AO1200" s="274"/>
      <c r="AP1200" s="274"/>
      <c r="AQ1200" s="274"/>
      <c r="AR1200" s="274"/>
      <c r="AS1200" s="274"/>
      <c r="AT1200" s="274"/>
      <c r="AU1200" s="274"/>
      <c r="AV1200" s="274"/>
      <c r="AW1200" s="274"/>
    </row>
    <row r="1201" spans="27:49" ht="12.95" customHeight="1" x14ac:dyDescent="0.2">
      <c r="AA1201" s="344"/>
      <c r="AB1201" s="345"/>
      <c r="AC1201" s="345"/>
      <c r="AD1201" s="346"/>
      <c r="AN1201" s="274"/>
      <c r="AO1201" s="274"/>
      <c r="AP1201" s="274"/>
      <c r="AQ1201" s="274"/>
      <c r="AR1201" s="274"/>
      <c r="AS1201" s="274"/>
      <c r="AT1201" s="274"/>
      <c r="AU1201" s="274"/>
      <c r="AV1201" s="274"/>
      <c r="AW1201" s="274"/>
    </row>
    <row r="1202" spans="27:49" ht="12.95" customHeight="1" x14ac:dyDescent="0.2">
      <c r="AA1202" s="344"/>
      <c r="AB1202" s="345"/>
      <c r="AC1202" s="345"/>
      <c r="AD1202" s="346"/>
      <c r="AN1202" s="274"/>
      <c r="AO1202" s="274"/>
      <c r="AP1202" s="274"/>
      <c r="AQ1202" s="274"/>
      <c r="AR1202" s="274"/>
      <c r="AS1202" s="274"/>
      <c r="AT1202" s="274"/>
      <c r="AU1202" s="274"/>
      <c r="AV1202" s="274"/>
      <c r="AW1202" s="274"/>
    </row>
    <row r="1203" spans="27:49" ht="12.95" customHeight="1" x14ac:dyDescent="0.2">
      <c r="AA1203" s="344"/>
      <c r="AB1203" s="345"/>
      <c r="AC1203" s="345"/>
      <c r="AD1203" s="346"/>
      <c r="AN1203" s="274"/>
      <c r="AO1203" s="274"/>
      <c r="AP1203" s="274"/>
      <c r="AQ1203" s="274"/>
      <c r="AR1203" s="274"/>
      <c r="AS1203" s="274"/>
      <c r="AT1203" s="274"/>
      <c r="AU1203" s="274"/>
      <c r="AV1203" s="274"/>
      <c r="AW1203" s="274"/>
    </row>
    <row r="1204" spans="27:49" ht="12.95" customHeight="1" x14ac:dyDescent="0.2">
      <c r="AA1204" s="344"/>
      <c r="AB1204" s="345"/>
      <c r="AC1204" s="345"/>
      <c r="AD1204" s="346"/>
      <c r="AN1204" s="274"/>
      <c r="AO1204" s="274"/>
      <c r="AP1204" s="274"/>
      <c r="AQ1204" s="274"/>
      <c r="AR1204" s="274"/>
      <c r="AS1204" s="274"/>
      <c r="AT1204" s="274"/>
      <c r="AU1204" s="274"/>
      <c r="AV1204" s="274"/>
      <c r="AW1204" s="274"/>
    </row>
    <row r="1205" spans="27:49" ht="12.95" customHeight="1" x14ac:dyDescent="0.2">
      <c r="AA1205" s="344"/>
      <c r="AB1205" s="345"/>
      <c r="AC1205" s="345"/>
      <c r="AD1205" s="346"/>
      <c r="AN1205" s="274"/>
      <c r="AO1205" s="274"/>
      <c r="AP1205" s="274"/>
      <c r="AQ1205" s="274"/>
      <c r="AR1205" s="274"/>
      <c r="AS1205" s="274"/>
      <c r="AT1205" s="274"/>
      <c r="AU1205" s="274"/>
      <c r="AV1205" s="274"/>
      <c r="AW1205" s="274"/>
    </row>
    <row r="1206" spans="27:49" ht="12.95" customHeight="1" x14ac:dyDescent="0.2">
      <c r="AA1206" s="344"/>
      <c r="AB1206" s="345"/>
      <c r="AC1206" s="345"/>
      <c r="AD1206" s="346"/>
      <c r="AN1206" s="274"/>
      <c r="AO1206" s="274"/>
      <c r="AP1206" s="274"/>
      <c r="AQ1206" s="274"/>
      <c r="AR1206" s="274"/>
      <c r="AS1206" s="274"/>
      <c r="AT1206" s="274"/>
      <c r="AU1206" s="274"/>
      <c r="AV1206" s="274"/>
      <c r="AW1206" s="274"/>
    </row>
    <row r="1207" spans="27:49" ht="12.95" customHeight="1" x14ac:dyDescent="0.2">
      <c r="AA1207" s="344"/>
      <c r="AB1207" s="345"/>
      <c r="AC1207" s="345"/>
      <c r="AD1207" s="346"/>
      <c r="AN1207" s="274"/>
      <c r="AO1207" s="274"/>
      <c r="AP1207" s="274"/>
      <c r="AQ1207" s="274"/>
      <c r="AR1207" s="274"/>
      <c r="AS1207" s="274"/>
      <c r="AT1207" s="274"/>
      <c r="AU1207" s="274"/>
      <c r="AV1207" s="274"/>
      <c r="AW1207" s="274"/>
    </row>
    <row r="1208" spans="27:49" ht="12.95" customHeight="1" x14ac:dyDescent="0.2">
      <c r="AA1208" s="344"/>
      <c r="AB1208" s="345"/>
      <c r="AC1208" s="345"/>
      <c r="AD1208" s="346"/>
      <c r="AN1208" s="274"/>
      <c r="AO1208" s="274"/>
      <c r="AP1208" s="274"/>
      <c r="AQ1208" s="274"/>
      <c r="AR1208" s="274"/>
      <c r="AS1208" s="274"/>
      <c r="AT1208" s="274"/>
      <c r="AU1208" s="274"/>
      <c r="AV1208" s="274"/>
      <c r="AW1208" s="274"/>
    </row>
    <row r="1209" spans="27:49" ht="12.95" customHeight="1" x14ac:dyDescent="0.2">
      <c r="AA1209" s="344"/>
      <c r="AB1209" s="345"/>
      <c r="AC1209" s="345"/>
      <c r="AD1209" s="346"/>
      <c r="AN1209" s="274"/>
      <c r="AO1209" s="274"/>
      <c r="AP1209" s="274"/>
      <c r="AQ1209" s="274"/>
      <c r="AR1209" s="274"/>
      <c r="AS1209" s="274"/>
      <c r="AT1209" s="274"/>
      <c r="AU1209" s="274"/>
      <c r="AV1209" s="274"/>
      <c r="AW1209" s="274"/>
    </row>
    <row r="1210" spans="27:49" ht="12.95" customHeight="1" x14ac:dyDescent="0.2">
      <c r="AA1210" s="344"/>
      <c r="AB1210" s="345"/>
      <c r="AC1210" s="345"/>
      <c r="AD1210" s="346"/>
      <c r="AN1210" s="274"/>
      <c r="AO1210" s="274"/>
      <c r="AP1210" s="274"/>
      <c r="AQ1210" s="274"/>
      <c r="AR1210" s="274"/>
      <c r="AS1210" s="274"/>
      <c r="AT1210" s="274"/>
      <c r="AU1210" s="274"/>
      <c r="AV1210" s="274"/>
      <c r="AW1210" s="274"/>
    </row>
    <row r="1211" spans="27:49" ht="12.95" customHeight="1" x14ac:dyDescent="0.2">
      <c r="AA1211" s="344"/>
      <c r="AB1211" s="345"/>
      <c r="AC1211" s="345"/>
      <c r="AD1211" s="346"/>
      <c r="AN1211" s="274"/>
      <c r="AO1211" s="274"/>
      <c r="AP1211" s="274"/>
      <c r="AQ1211" s="274"/>
      <c r="AR1211" s="274"/>
      <c r="AS1211" s="274"/>
      <c r="AT1211" s="274"/>
      <c r="AU1211" s="274"/>
      <c r="AV1211" s="274"/>
      <c r="AW1211" s="274"/>
    </row>
    <row r="1212" spans="27:49" ht="12.95" customHeight="1" x14ac:dyDescent="0.2">
      <c r="AA1212" s="344"/>
      <c r="AB1212" s="345"/>
      <c r="AC1212" s="345"/>
      <c r="AD1212" s="346"/>
      <c r="AN1212" s="274"/>
      <c r="AO1212" s="274"/>
      <c r="AP1212" s="274"/>
      <c r="AQ1212" s="274"/>
      <c r="AR1212" s="274"/>
      <c r="AS1212" s="274"/>
      <c r="AT1212" s="274"/>
      <c r="AU1212" s="274"/>
      <c r="AV1212" s="274"/>
      <c r="AW1212" s="274"/>
    </row>
    <row r="1213" spans="27:49" ht="12.95" customHeight="1" x14ac:dyDescent="0.2">
      <c r="AA1213" s="344"/>
      <c r="AB1213" s="345"/>
      <c r="AC1213" s="345"/>
      <c r="AD1213" s="346"/>
      <c r="AN1213" s="274"/>
      <c r="AO1213" s="274"/>
      <c r="AP1213" s="274"/>
      <c r="AQ1213" s="274"/>
      <c r="AR1213" s="274"/>
      <c r="AS1213" s="274"/>
      <c r="AT1213" s="274"/>
      <c r="AU1213" s="274"/>
      <c r="AV1213" s="274"/>
      <c r="AW1213" s="274"/>
    </row>
    <row r="1214" spans="27:49" ht="12.95" customHeight="1" x14ac:dyDescent="0.2">
      <c r="AA1214" s="344"/>
      <c r="AB1214" s="345"/>
      <c r="AC1214" s="345"/>
      <c r="AD1214" s="346"/>
      <c r="AN1214" s="274"/>
      <c r="AO1214" s="274"/>
      <c r="AP1214" s="274"/>
      <c r="AQ1214" s="274"/>
      <c r="AR1214" s="274"/>
      <c r="AS1214" s="274"/>
      <c r="AT1214" s="274"/>
      <c r="AU1214" s="274"/>
      <c r="AV1214" s="274"/>
      <c r="AW1214" s="274"/>
    </row>
    <row r="1215" spans="27:49" ht="12.95" customHeight="1" x14ac:dyDescent="0.2">
      <c r="AA1215" s="344"/>
      <c r="AB1215" s="345"/>
      <c r="AC1215" s="345"/>
      <c r="AD1215" s="346"/>
      <c r="AN1215" s="274"/>
      <c r="AO1215" s="274"/>
      <c r="AP1215" s="274"/>
      <c r="AQ1215" s="274"/>
      <c r="AR1215" s="274"/>
      <c r="AS1215" s="274"/>
      <c r="AT1215" s="274"/>
      <c r="AU1215" s="274"/>
      <c r="AV1215" s="274"/>
      <c r="AW1215" s="274"/>
    </row>
    <row r="1216" spans="27:49" ht="12.95" customHeight="1" x14ac:dyDescent="0.2">
      <c r="AA1216" s="344"/>
      <c r="AB1216" s="345"/>
      <c r="AC1216" s="345"/>
      <c r="AD1216" s="346"/>
      <c r="AN1216" s="274"/>
      <c r="AO1216" s="274"/>
      <c r="AP1216" s="274"/>
      <c r="AQ1216" s="274"/>
      <c r="AR1216" s="274"/>
      <c r="AS1216" s="274"/>
      <c r="AT1216" s="274"/>
      <c r="AU1216" s="274"/>
      <c r="AV1216" s="274"/>
      <c r="AW1216" s="274"/>
    </row>
    <row r="1217" spans="27:49" ht="12.95" customHeight="1" x14ac:dyDescent="0.2">
      <c r="AA1217" s="344"/>
      <c r="AB1217" s="345"/>
      <c r="AC1217" s="345"/>
      <c r="AD1217" s="346"/>
      <c r="AN1217" s="274"/>
      <c r="AO1217" s="274"/>
      <c r="AP1217" s="274"/>
      <c r="AQ1217" s="274"/>
      <c r="AR1217" s="274"/>
      <c r="AS1217" s="274"/>
      <c r="AT1217" s="274"/>
      <c r="AU1217" s="274"/>
      <c r="AV1217" s="274"/>
      <c r="AW1217" s="274"/>
    </row>
    <row r="1218" spans="27:49" ht="12.95" customHeight="1" x14ac:dyDescent="0.2">
      <c r="AA1218" s="344"/>
      <c r="AB1218" s="345"/>
      <c r="AC1218" s="345"/>
      <c r="AD1218" s="346"/>
      <c r="AN1218" s="274"/>
      <c r="AO1218" s="274"/>
      <c r="AP1218" s="274"/>
      <c r="AQ1218" s="274"/>
      <c r="AR1218" s="274"/>
      <c r="AS1218" s="274"/>
      <c r="AT1218" s="274"/>
      <c r="AU1218" s="274"/>
      <c r="AV1218" s="274"/>
      <c r="AW1218" s="274"/>
    </row>
    <row r="1219" spans="27:49" ht="12.95" customHeight="1" x14ac:dyDescent="0.2">
      <c r="AA1219" s="344"/>
      <c r="AB1219" s="345"/>
      <c r="AC1219" s="345"/>
      <c r="AD1219" s="346"/>
      <c r="AN1219" s="274"/>
      <c r="AO1219" s="274"/>
      <c r="AP1219" s="274"/>
      <c r="AQ1219" s="274"/>
      <c r="AR1219" s="274"/>
      <c r="AS1219" s="274"/>
      <c r="AT1219" s="274"/>
      <c r="AU1219" s="274"/>
      <c r="AV1219" s="274"/>
      <c r="AW1219" s="274"/>
    </row>
    <row r="1220" spans="27:49" ht="12.95" customHeight="1" x14ac:dyDescent="0.2">
      <c r="AA1220" s="344"/>
      <c r="AB1220" s="345"/>
      <c r="AC1220" s="345"/>
      <c r="AD1220" s="346"/>
      <c r="AN1220" s="274"/>
      <c r="AO1220" s="274"/>
      <c r="AP1220" s="274"/>
      <c r="AQ1220" s="274"/>
      <c r="AR1220" s="274"/>
      <c r="AS1220" s="274"/>
      <c r="AT1220" s="274"/>
      <c r="AU1220" s="274"/>
      <c r="AV1220" s="274"/>
      <c r="AW1220" s="274"/>
    </row>
    <row r="1221" spans="27:49" ht="12.95" customHeight="1" x14ac:dyDescent="0.2">
      <c r="AA1221" s="344"/>
      <c r="AB1221" s="345"/>
      <c r="AC1221" s="345"/>
      <c r="AD1221" s="346"/>
      <c r="AN1221" s="274"/>
      <c r="AO1221" s="274"/>
      <c r="AP1221" s="274"/>
      <c r="AQ1221" s="274"/>
      <c r="AR1221" s="274"/>
      <c r="AS1221" s="274"/>
      <c r="AT1221" s="274"/>
      <c r="AU1221" s="274"/>
      <c r="AV1221" s="274"/>
      <c r="AW1221" s="274"/>
    </row>
    <row r="1222" spans="27:49" ht="12.95" customHeight="1" x14ac:dyDescent="0.2">
      <c r="AA1222" s="344"/>
      <c r="AB1222" s="345"/>
      <c r="AC1222" s="345"/>
      <c r="AD1222" s="346"/>
      <c r="AN1222" s="274"/>
      <c r="AO1222" s="274"/>
      <c r="AP1222" s="274"/>
      <c r="AQ1222" s="274"/>
      <c r="AR1222" s="274"/>
      <c r="AS1222" s="274"/>
      <c r="AT1222" s="274"/>
      <c r="AU1222" s="274"/>
      <c r="AV1222" s="274"/>
      <c r="AW1222" s="274"/>
    </row>
    <row r="1223" spans="27:49" ht="12.95" customHeight="1" x14ac:dyDescent="0.2">
      <c r="AA1223" s="344"/>
      <c r="AB1223" s="345"/>
      <c r="AC1223" s="345"/>
      <c r="AD1223" s="346"/>
      <c r="AN1223" s="274"/>
      <c r="AO1223" s="274"/>
      <c r="AP1223" s="274"/>
      <c r="AQ1223" s="274"/>
      <c r="AR1223" s="274"/>
      <c r="AS1223" s="274"/>
      <c r="AT1223" s="274"/>
      <c r="AU1223" s="274"/>
      <c r="AV1223" s="274"/>
      <c r="AW1223" s="274"/>
    </row>
    <row r="1224" spans="27:49" ht="12.95" customHeight="1" x14ac:dyDescent="0.2">
      <c r="AA1224" s="344"/>
      <c r="AB1224" s="345"/>
      <c r="AC1224" s="345"/>
      <c r="AD1224" s="346"/>
      <c r="AN1224" s="274"/>
      <c r="AO1224" s="274"/>
      <c r="AP1224" s="274"/>
      <c r="AQ1224" s="274"/>
      <c r="AR1224" s="274"/>
      <c r="AS1224" s="274"/>
      <c r="AT1224" s="274"/>
      <c r="AU1224" s="274"/>
      <c r="AV1224" s="274"/>
      <c r="AW1224" s="274"/>
    </row>
    <row r="1225" spans="27:49" ht="12.95" customHeight="1" x14ac:dyDescent="0.2">
      <c r="AA1225" s="344"/>
      <c r="AB1225" s="345"/>
      <c r="AC1225" s="345"/>
      <c r="AD1225" s="346"/>
      <c r="AN1225" s="274"/>
      <c r="AO1225" s="274"/>
      <c r="AP1225" s="274"/>
      <c r="AQ1225" s="274"/>
      <c r="AR1225" s="274"/>
      <c r="AS1225" s="274"/>
      <c r="AT1225" s="274"/>
      <c r="AU1225" s="274"/>
      <c r="AV1225" s="274"/>
      <c r="AW1225" s="274"/>
    </row>
    <row r="1226" spans="27:49" ht="12.95" customHeight="1" x14ac:dyDescent="0.2">
      <c r="AA1226" s="344"/>
      <c r="AB1226" s="345"/>
      <c r="AC1226" s="345"/>
      <c r="AD1226" s="346"/>
      <c r="AN1226" s="274"/>
      <c r="AO1226" s="274"/>
      <c r="AP1226" s="274"/>
      <c r="AQ1226" s="274"/>
      <c r="AR1226" s="274"/>
      <c r="AS1226" s="274"/>
      <c r="AT1226" s="274"/>
      <c r="AU1226" s="274"/>
      <c r="AV1226" s="274"/>
      <c r="AW1226" s="274"/>
    </row>
    <row r="1227" spans="27:49" ht="12.95" customHeight="1" x14ac:dyDescent="0.2">
      <c r="AA1227" s="344"/>
      <c r="AB1227" s="345"/>
      <c r="AC1227" s="345"/>
      <c r="AD1227" s="346"/>
      <c r="AN1227" s="274"/>
      <c r="AO1227" s="274"/>
      <c r="AP1227" s="274"/>
      <c r="AQ1227" s="274"/>
      <c r="AR1227" s="274"/>
      <c r="AS1227" s="274"/>
      <c r="AT1227" s="274"/>
      <c r="AU1227" s="274"/>
      <c r="AV1227" s="274"/>
      <c r="AW1227" s="274"/>
    </row>
    <row r="1228" spans="27:49" ht="12.95" customHeight="1" x14ac:dyDescent="0.2">
      <c r="AA1228" s="344"/>
      <c r="AB1228" s="345"/>
      <c r="AC1228" s="345"/>
      <c r="AD1228" s="346"/>
      <c r="AN1228" s="274"/>
      <c r="AO1228" s="274"/>
      <c r="AP1228" s="274"/>
      <c r="AQ1228" s="274"/>
      <c r="AR1228" s="274"/>
      <c r="AS1228" s="274"/>
      <c r="AT1228" s="274"/>
      <c r="AU1228" s="274"/>
      <c r="AV1228" s="274"/>
      <c r="AW1228" s="274"/>
    </row>
    <row r="1229" spans="27:49" ht="12.95" customHeight="1" x14ac:dyDescent="0.2">
      <c r="AA1229" s="344"/>
      <c r="AB1229" s="345"/>
      <c r="AC1229" s="345"/>
      <c r="AD1229" s="346"/>
      <c r="AN1229" s="274"/>
      <c r="AO1229" s="274"/>
      <c r="AP1229" s="274"/>
      <c r="AQ1229" s="274"/>
      <c r="AR1229" s="274"/>
      <c r="AS1229" s="274"/>
      <c r="AT1229" s="274"/>
      <c r="AU1229" s="274"/>
      <c r="AV1229" s="274"/>
      <c r="AW1229" s="274"/>
    </row>
    <row r="1230" spans="27:49" ht="12.95" customHeight="1" x14ac:dyDescent="0.2">
      <c r="AA1230" s="344"/>
      <c r="AB1230" s="345"/>
      <c r="AC1230" s="345"/>
      <c r="AD1230" s="346"/>
      <c r="AN1230" s="274"/>
      <c r="AO1230" s="274"/>
      <c r="AP1230" s="274"/>
      <c r="AQ1230" s="274"/>
      <c r="AR1230" s="274"/>
      <c r="AS1230" s="274"/>
      <c r="AT1230" s="274"/>
      <c r="AU1230" s="274"/>
      <c r="AV1230" s="274"/>
      <c r="AW1230" s="274"/>
    </row>
    <row r="1231" spans="27:49" ht="12.95" customHeight="1" x14ac:dyDescent="0.2">
      <c r="AA1231" s="344"/>
      <c r="AB1231" s="345"/>
      <c r="AC1231" s="345"/>
      <c r="AD1231" s="346"/>
      <c r="AN1231" s="274"/>
      <c r="AO1231" s="274"/>
      <c r="AP1231" s="274"/>
      <c r="AQ1231" s="274"/>
      <c r="AR1231" s="274"/>
      <c r="AS1231" s="274"/>
      <c r="AT1231" s="274"/>
      <c r="AU1231" s="274"/>
      <c r="AV1231" s="274"/>
      <c r="AW1231" s="274"/>
    </row>
    <row r="1232" spans="27:49" ht="12.95" customHeight="1" x14ac:dyDescent="0.2">
      <c r="AA1232" s="344"/>
      <c r="AB1232" s="345"/>
      <c r="AC1232" s="345"/>
      <c r="AD1232" s="346"/>
      <c r="AN1232" s="274"/>
      <c r="AO1232" s="274"/>
      <c r="AP1232" s="274"/>
      <c r="AQ1232" s="274"/>
      <c r="AR1232" s="274"/>
      <c r="AS1232" s="274"/>
      <c r="AT1232" s="274"/>
      <c r="AU1232" s="274"/>
      <c r="AV1232" s="274"/>
      <c r="AW1232" s="274"/>
    </row>
    <row r="1233" spans="27:49" ht="12.95" customHeight="1" x14ac:dyDescent="0.2">
      <c r="AA1233" s="344"/>
      <c r="AB1233" s="345"/>
      <c r="AC1233" s="345"/>
      <c r="AD1233" s="346"/>
      <c r="AN1233" s="274"/>
      <c r="AO1233" s="274"/>
      <c r="AP1233" s="274"/>
      <c r="AQ1233" s="274"/>
      <c r="AR1233" s="274"/>
      <c r="AS1233" s="274"/>
      <c r="AT1233" s="274"/>
      <c r="AU1233" s="274"/>
      <c r="AV1233" s="274"/>
      <c r="AW1233" s="274"/>
    </row>
    <row r="1234" spans="27:49" ht="12.95" customHeight="1" x14ac:dyDescent="0.2">
      <c r="AA1234" s="344"/>
      <c r="AB1234" s="345"/>
      <c r="AC1234" s="345"/>
      <c r="AD1234" s="346"/>
      <c r="AN1234" s="274"/>
      <c r="AO1234" s="274"/>
      <c r="AP1234" s="274"/>
      <c r="AQ1234" s="274"/>
      <c r="AR1234" s="274"/>
      <c r="AS1234" s="274"/>
      <c r="AT1234" s="274"/>
      <c r="AU1234" s="274"/>
      <c r="AV1234" s="274"/>
      <c r="AW1234" s="274"/>
    </row>
    <row r="1235" spans="27:49" ht="12.95" customHeight="1" x14ac:dyDescent="0.2">
      <c r="AA1235" s="344"/>
      <c r="AB1235" s="345"/>
      <c r="AC1235" s="345"/>
      <c r="AD1235" s="346"/>
      <c r="AN1235" s="274"/>
      <c r="AO1235" s="274"/>
      <c r="AP1235" s="274"/>
      <c r="AQ1235" s="274"/>
      <c r="AR1235" s="274"/>
      <c r="AS1235" s="274"/>
      <c r="AT1235" s="274"/>
      <c r="AU1235" s="274"/>
      <c r="AV1235" s="274"/>
      <c r="AW1235" s="274"/>
    </row>
    <row r="1236" spans="27:49" ht="12.95" customHeight="1" x14ac:dyDescent="0.2">
      <c r="AA1236" s="344"/>
      <c r="AB1236" s="345"/>
      <c r="AC1236" s="345"/>
      <c r="AD1236" s="346"/>
      <c r="AN1236" s="274"/>
      <c r="AO1236" s="274"/>
      <c r="AP1236" s="274"/>
      <c r="AQ1236" s="274"/>
      <c r="AR1236" s="274"/>
      <c r="AS1236" s="274"/>
      <c r="AT1236" s="274"/>
      <c r="AU1236" s="274"/>
      <c r="AV1236" s="274"/>
      <c r="AW1236" s="274"/>
    </row>
    <row r="1237" spans="27:49" ht="12.95" customHeight="1" x14ac:dyDescent="0.2">
      <c r="AA1237" s="344"/>
      <c r="AB1237" s="345"/>
      <c r="AC1237" s="345"/>
      <c r="AD1237" s="346"/>
      <c r="AN1237" s="274"/>
      <c r="AO1237" s="274"/>
      <c r="AP1237" s="274"/>
      <c r="AQ1237" s="274"/>
      <c r="AR1237" s="274"/>
      <c r="AS1237" s="274"/>
      <c r="AT1237" s="274"/>
      <c r="AU1237" s="274"/>
      <c r="AV1237" s="274"/>
      <c r="AW1237" s="274"/>
    </row>
    <row r="1238" spans="27:49" ht="12.95" customHeight="1" x14ac:dyDescent="0.2">
      <c r="AA1238" s="344"/>
      <c r="AB1238" s="345"/>
      <c r="AC1238" s="345"/>
      <c r="AD1238" s="346"/>
      <c r="AN1238" s="274"/>
      <c r="AO1238" s="274"/>
      <c r="AP1238" s="274"/>
      <c r="AQ1238" s="274"/>
      <c r="AR1238" s="274"/>
      <c r="AS1238" s="274"/>
      <c r="AT1238" s="274"/>
      <c r="AU1238" s="274"/>
      <c r="AV1238" s="274"/>
      <c r="AW1238" s="274"/>
    </row>
    <row r="1239" spans="27:49" ht="12.95" customHeight="1" x14ac:dyDescent="0.2">
      <c r="AA1239" s="344"/>
      <c r="AB1239" s="345"/>
      <c r="AC1239" s="345"/>
      <c r="AD1239" s="346"/>
      <c r="AN1239" s="274"/>
      <c r="AO1239" s="274"/>
      <c r="AP1239" s="274"/>
      <c r="AQ1239" s="274"/>
      <c r="AR1239" s="274"/>
      <c r="AS1239" s="274"/>
      <c r="AT1239" s="274"/>
      <c r="AU1239" s="274"/>
      <c r="AV1239" s="274"/>
      <c r="AW1239" s="274"/>
    </row>
    <row r="1240" spans="27:49" ht="12.95" customHeight="1" x14ac:dyDescent="0.2">
      <c r="AA1240" s="344"/>
      <c r="AB1240" s="345"/>
      <c r="AC1240" s="345"/>
      <c r="AD1240" s="346"/>
      <c r="AN1240" s="274"/>
      <c r="AO1240" s="274"/>
      <c r="AP1240" s="274"/>
      <c r="AQ1240" s="274"/>
      <c r="AR1240" s="274"/>
      <c r="AS1240" s="274"/>
      <c r="AT1240" s="274"/>
      <c r="AU1240" s="274"/>
      <c r="AV1240" s="274"/>
      <c r="AW1240" s="274"/>
    </row>
    <row r="1241" spans="27:49" ht="12.95" customHeight="1" x14ac:dyDescent="0.2">
      <c r="AA1241" s="344"/>
      <c r="AB1241" s="345"/>
      <c r="AC1241" s="345"/>
      <c r="AD1241" s="346"/>
      <c r="AN1241" s="274"/>
      <c r="AO1241" s="274"/>
      <c r="AP1241" s="274"/>
      <c r="AQ1241" s="274"/>
      <c r="AR1241" s="274"/>
      <c r="AS1241" s="274"/>
      <c r="AT1241" s="274"/>
      <c r="AU1241" s="274"/>
      <c r="AV1241" s="274"/>
      <c r="AW1241" s="274"/>
    </row>
    <row r="1242" spans="27:49" ht="12.95" customHeight="1" x14ac:dyDescent="0.2">
      <c r="AA1242" s="344"/>
      <c r="AB1242" s="345"/>
      <c r="AC1242" s="345"/>
      <c r="AD1242" s="346"/>
      <c r="AN1242" s="274"/>
      <c r="AO1242" s="274"/>
      <c r="AP1242" s="274"/>
      <c r="AQ1242" s="274"/>
      <c r="AR1242" s="274"/>
      <c r="AS1242" s="274"/>
      <c r="AT1242" s="274"/>
      <c r="AU1242" s="274"/>
      <c r="AV1242" s="274"/>
      <c r="AW1242" s="274"/>
    </row>
    <row r="1243" spans="27:49" ht="12.95" customHeight="1" x14ac:dyDescent="0.2">
      <c r="AA1243" s="344"/>
      <c r="AB1243" s="345"/>
      <c r="AC1243" s="345"/>
      <c r="AD1243" s="346"/>
      <c r="AN1243" s="274"/>
      <c r="AO1243" s="274"/>
      <c r="AP1243" s="274"/>
      <c r="AQ1243" s="274"/>
      <c r="AR1243" s="274"/>
      <c r="AS1243" s="274"/>
      <c r="AT1243" s="274"/>
      <c r="AU1243" s="274"/>
      <c r="AV1243" s="274"/>
      <c r="AW1243" s="274"/>
    </row>
    <row r="1244" spans="27:49" ht="12.95" customHeight="1" x14ac:dyDescent="0.2">
      <c r="AA1244" s="344"/>
      <c r="AB1244" s="345"/>
      <c r="AC1244" s="345"/>
      <c r="AD1244" s="346"/>
      <c r="AN1244" s="274"/>
      <c r="AO1244" s="274"/>
      <c r="AP1244" s="274"/>
      <c r="AQ1244" s="274"/>
      <c r="AR1244" s="274"/>
      <c r="AS1244" s="274"/>
      <c r="AT1244" s="274"/>
      <c r="AU1244" s="274"/>
      <c r="AV1244" s="274"/>
      <c r="AW1244" s="274"/>
    </row>
    <row r="1245" spans="27:49" ht="12.95" customHeight="1" x14ac:dyDescent="0.2">
      <c r="AA1245" s="344"/>
      <c r="AB1245" s="345"/>
      <c r="AC1245" s="345"/>
      <c r="AD1245" s="346"/>
      <c r="AN1245" s="274"/>
      <c r="AO1245" s="274"/>
      <c r="AP1245" s="274"/>
      <c r="AQ1245" s="274"/>
      <c r="AR1245" s="274"/>
      <c r="AS1245" s="274"/>
      <c r="AT1245" s="274"/>
      <c r="AU1245" s="274"/>
      <c r="AV1245" s="274"/>
      <c r="AW1245" s="274"/>
    </row>
    <row r="1246" spans="27:49" ht="12.95" customHeight="1" x14ac:dyDescent="0.2">
      <c r="AA1246" s="344"/>
      <c r="AB1246" s="345"/>
      <c r="AC1246" s="345"/>
      <c r="AD1246" s="346"/>
      <c r="AN1246" s="274"/>
      <c r="AO1246" s="274"/>
      <c r="AP1246" s="274"/>
      <c r="AQ1246" s="274"/>
      <c r="AR1246" s="274"/>
      <c r="AS1246" s="274"/>
      <c r="AT1246" s="274"/>
      <c r="AU1246" s="274"/>
      <c r="AV1246" s="274"/>
      <c r="AW1246" s="274"/>
    </row>
    <row r="1247" spans="27:49" ht="12.95" customHeight="1" x14ac:dyDescent="0.2">
      <c r="AA1247" s="344"/>
      <c r="AB1247" s="345"/>
      <c r="AC1247" s="345"/>
      <c r="AD1247" s="346"/>
      <c r="AN1247" s="274"/>
      <c r="AO1247" s="274"/>
      <c r="AP1247" s="274"/>
      <c r="AQ1247" s="274"/>
      <c r="AR1247" s="274"/>
      <c r="AS1247" s="274"/>
      <c r="AT1247" s="274"/>
      <c r="AU1247" s="274"/>
      <c r="AV1247" s="274"/>
      <c r="AW1247" s="274"/>
    </row>
    <row r="1248" spans="27:49" ht="12.95" customHeight="1" x14ac:dyDescent="0.2">
      <c r="AA1248" s="344"/>
      <c r="AB1248" s="345"/>
      <c r="AC1248" s="345"/>
      <c r="AD1248" s="346"/>
      <c r="AN1248" s="274"/>
      <c r="AO1248" s="274"/>
      <c r="AP1248" s="274"/>
      <c r="AQ1248" s="274"/>
      <c r="AR1248" s="274"/>
      <c r="AS1248" s="274"/>
      <c r="AT1248" s="274"/>
      <c r="AU1248" s="274"/>
      <c r="AV1248" s="274"/>
      <c r="AW1248" s="274"/>
    </row>
    <row r="1249" spans="27:49" ht="12.95" customHeight="1" x14ac:dyDescent="0.2">
      <c r="AA1249" s="344"/>
      <c r="AB1249" s="345"/>
      <c r="AC1249" s="345"/>
      <c r="AD1249" s="346"/>
      <c r="AN1249" s="274"/>
      <c r="AO1249" s="274"/>
      <c r="AP1249" s="274"/>
      <c r="AQ1249" s="274"/>
      <c r="AR1249" s="274"/>
      <c r="AS1249" s="274"/>
      <c r="AT1249" s="274"/>
      <c r="AU1249" s="274"/>
      <c r="AV1249" s="274"/>
      <c r="AW1249" s="274"/>
    </row>
    <row r="1250" spans="27:49" ht="12.95" customHeight="1" x14ac:dyDescent="0.2">
      <c r="AA1250" s="344"/>
      <c r="AB1250" s="345"/>
      <c r="AC1250" s="345"/>
      <c r="AD1250" s="346"/>
      <c r="AN1250" s="274"/>
      <c r="AO1250" s="274"/>
      <c r="AP1250" s="274"/>
      <c r="AQ1250" s="274"/>
      <c r="AR1250" s="274"/>
      <c r="AS1250" s="274"/>
      <c r="AT1250" s="274"/>
      <c r="AU1250" s="274"/>
      <c r="AV1250" s="274"/>
      <c r="AW1250" s="274"/>
    </row>
    <row r="1251" spans="27:49" ht="12.95" customHeight="1" x14ac:dyDescent="0.2">
      <c r="AA1251" s="344"/>
      <c r="AB1251" s="345"/>
      <c r="AC1251" s="345"/>
      <c r="AD1251" s="346"/>
      <c r="AN1251" s="274"/>
      <c r="AO1251" s="274"/>
      <c r="AP1251" s="274"/>
      <c r="AQ1251" s="274"/>
      <c r="AR1251" s="274"/>
      <c r="AS1251" s="274"/>
      <c r="AT1251" s="274"/>
      <c r="AU1251" s="274"/>
      <c r="AV1251" s="274"/>
      <c r="AW1251" s="274"/>
    </row>
    <row r="1252" spans="27:49" ht="12.95" customHeight="1" x14ac:dyDescent="0.2">
      <c r="AA1252" s="344"/>
      <c r="AB1252" s="345"/>
      <c r="AC1252" s="345"/>
      <c r="AD1252" s="346"/>
      <c r="AN1252" s="274"/>
      <c r="AO1252" s="274"/>
      <c r="AP1252" s="274"/>
      <c r="AQ1252" s="274"/>
      <c r="AR1252" s="274"/>
      <c r="AS1252" s="274"/>
      <c r="AT1252" s="274"/>
      <c r="AU1252" s="274"/>
      <c r="AV1252" s="274"/>
      <c r="AW1252" s="274"/>
    </row>
    <row r="1253" spans="27:49" ht="12.95" customHeight="1" x14ac:dyDescent="0.2">
      <c r="AA1253" s="344"/>
      <c r="AB1253" s="345"/>
      <c r="AC1253" s="345"/>
      <c r="AD1253" s="346"/>
      <c r="AN1253" s="274"/>
      <c r="AO1253" s="274"/>
      <c r="AP1253" s="274"/>
      <c r="AQ1253" s="274"/>
      <c r="AR1253" s="274"/>
      <c r="AS1253" s="274"/>
      <c r="AT1253" s="274"/>
      <c r="AU1253" s="274"/>
      <c r="AV1253" s="274"/>
      <c r="AW1253" s="274"/>
    </row>
    <row r="1254" spans="27:49" ht="12.95" customHeight="1" x14ac:dyDescent="0.2">
      <c r="AA1254" s="344"/>
      <c r="AB1254" s="345"/>
      <c r="AC1254" s="345"/>
      <c r="AD1254" s="346"/>
      <c r="AN1254" s="274"/>
      <c r="AO1254" s="274"/>
      <c r="AP1254" s="274"/>
      <c r="AQ1254" s="274"/>
      <c r="AR1254" s="274"/>
      <c r="AS1254" s="274"/>
      <c r="AT1254" s="274"/>
      <c r="AU1254" s="274"/>
      <c r="AV1254" s="274"/>
      <c r="AW1254" s="274"/>
    </row>
    <row r="1255" spans="27:49" ht="12.95" customHeight="1" x14ac:dyDescent="0.2">
      <c r="AA1255" s="344"/>
      <c r="AB1255" s="345"/>
      <c r="AC1255" s="345"/>
      <c r="AD1255" s="346"/>
      <c r="AN1255" s="274"/>
      <c r="AO1255" s="274"/>
      <c r="AP1255" s="274"/>
      <c r="AQ1255" s="274"/>
      <c r="AR1255" s="274"/>
      <c r="AS1255" s="274"/>
      <c r="AT1255" s="274"/>
      <c r="AU1255" s="274"/>
      <c r="AV1255" s="274"/>
      <c r="AW1255" s="274"/>
    </row>
    <row r="1256" spans="27:49" ht="12.95" customHeight="1" x14ac:dyDescent="0.2">
      <c r="AA1256" s="344"/>
      <c r="AB1256" s="345"/>
      <c r="AC1256" s="345"/>
      <c r="AD1256" s="346"/>
      <c r="AN1256" s="274"/>
      <c r="AO1256" s="274"/>
      <c r="AP1256" s="274"/>
      <c r="AQ1256" s="274"/>
      <c r="AR1256" s="274"/>
      <c r="AS1256" s="274"/>
      <c r="AT1256" s="274"/>
      <c r="AU1256" s="274"/>
      <c r="AV1256" s="274"/>
      <c r="AW1256" s="274"/>
    </row>
    <row r="1257" spans="27:49" ht="12.95" customHeight="1" x14ac:dyDescent="0.2">
      <c r="AA1257" s="344"/>
      <c r="AB1257" s="345"/>
      <c r="AC1257" s="345"/>
      <c r="AD1257" s="346"/>
      <c r="AN1257" s="274"/>
      <c r="AO1257" s="274"/>
      <c r="AP1257" s="274"/>
      <c r="AQ1257" s="274"/>
      <c r="AR1257" s="274"/>
      <c r="AS1257" s="274"/>
      <c r="AT1257" s="274"/>
      <c r="AU1257" s="274"/>
      <c r="AV1257" s="274"/>
      <c r="AW1257" s="274"/>
    </row>
    <row r="1258" spans="27:49" ht="12.95" customHeight="1" x14ac:dyDescent="0.2">
      <c r="AA1258" s="344"/>
      <c r="AB1258" s="345"/>
      <c r="AC1258" s="345"/>
      <c r="AD1258" s="346"/>
      <c r="AN1258" s="274"/>
      <c r="AO1258" s="274"/>
      <c r="AP1258" s="274"/>
      <c r="AQ1258" s="274"/>
      <c r="AR1258" s="274"/>
      <c r="AS1258" s="274"/>
      <c r="AT1258" s="274"/>
      <c r="AU1258" s="274"/>
      <c r="AV1258" s="274"/>
      <c r="AW1258" s="274"/>
    </row>
    <row r="1259" spans="27:49" ht="12.95" customHeight="1" x14ac:dyDescent="0.2">
      <c r="AA1259" s="344"/>
      <c r="AB1259" s="345"/>
      <c r="AC1259" s="345"/>
      <c r="AD1259" s="346"/>
      <c r="AN1259" s="274"/>
      <c r="AO1259" s="274"/>
      <c r="AP1259" s="274"/>
      <c r="AQ1259" s="274"/>
      <c r="AR1259" s="274"/>
      <c r="AS1259" s="274"/>
      <c r="AT1259" s="274"/>
      <c r="AU1259" s="274"/>
      <c r="AV1259" s="274"/>
      <c r="AW1259" s="274"/>
    </row>
    <row r="1260" spans="27:49" ht="12.95" customHeight="1" x14ac:dyDescent="0.2">
      <c r="AA1260" s="344"/>
      <c r="AB1260" s="345"/>
      <c r="AC1260" s="345"/>
      <c r="AD1260" s="346"/>
      <c r="AN1260" s="274"/>
      <c r="AO1260" s="274"/>
      <c r="AP1260" s="274"/>
      <c r="AQ1260" s="274"/>
      <c r="AR1260" s="274"/>
      <c r="AS1260" s="274"/>
      <c r="AT1260" s="274"/>
      <c r="AU1260" s="274"/>
      <c r="AV1260" s="274"/>
      <c r="AW1260" s="274"/>
    </row>
    <row r="1261" spans="27:49" ht="12.95" customHeight="1" x14ac:dyDescent="0.2">
      <c r="AA1261" s="344"/>
      <c r="AB1261" s="345"/>
      <c r="AC1261" s="345"/>
      <c r="AD1261" s="346"/>
      <c r="AN1261" s="274"/>
      <c r="AO1261" s="274"/>
      <c r="AP1261" s="274"/>
      <c r="AQ1261" s="274"/>
      <c r="AR1261" s="274"/>
      <c r="AS1261" s="274"/>
      <c r="AT1261" s="274"/>
      <c r="AU1261" s="274"/>
      <c r="AV1261" s="274"/>
      <c r="AW1261" s="274"/>
    </row>
    <row r="1262" spans="27:49" ht="12.95" customHeight="1" x14ac:dyDescent="0.2">
      <c r="AA1262" s="344"/>
      <c r="AB1262" s="345"/>
      <c r="AC1262" s="345"/>
      <c r="AD1262" s="346"/>
      <c r="AN1262" s="274"/>
      <c r="AO1262" s="274"/>
      <c r="AP1262" s="274"/>
      <c r="AQ1262" s="274"/>
      <c r="AR1262" s="274"/>
      <c r="AS1262" s="274"/>
      <c r="AT1262" s="274"/>
      <c r="AU1262" s="274"/>
      <c r="AV1262" s="274"/>
      <c r="AW1262" s="274"/>
    </row>
    <row r="1263" spans="27:49" ht="12.95" customHeight="1" x14ac:dyDescent="0.2">
      <c r="AA1263" s="344"/>
      <c r="AB1263" s="345"/>
      <c r="AC1263" s="345"/>
      <c r="AD1263" s="346"/>
      <c r="AN1263" s="274"/>
      <c r="AO1263" s="274"/>
      <c r="AP1263" s="274"/>
      <c r="AQ1263" s="274"/>
      <c r="AR1263" s="274"/>
      <c r="AS1263" s="274"/>
      <c r="AT1263" s="274"/>
      <c r="AU1263" s="274"/>
      <c r="AV1263" s="274"/>
      <c r="AW1263" s="274"/>
    </row>
    <row r="1264" spans="27:49" ht="12.95" customHeight="1" x14ac:dyDescent="0.2">
      <c r="AA1264" s="344"/>
      <c r="AB1264" s="345"/>
      <c r="AC1264" s="345"/>
      <c r="AD1264" s="346"/>
      <c r="AN1264" s="274"/>
      <c r="AO1264" s="274"/>
      <c r="AP1264" s="274"/>
      <c r="AQ1264" s="274"/>
      <c r="AR1264" s="274"/>
      <c r="AS1264" s="274"/>
      <c r="AT1264" s="274"/>
      <c r="AU1264" s="274"/>
      <c r="AV1264" s="274"/>
      <c r="AW1264" s="274"/>
    </row>
    <row r="1265" spans="27:49" ht="12.95" customHeight="1" x14ac:dyDescent="0.2">
      <c r="AA1265" s="344"/>
      <c r="AB1265" s="345"/>
      <c r="AC1265" s="345"/>
      <c r="AD1265" s="346"/>
      <c r="AN1265" s="274"/>
      <c r="AO1265" s="274"/>
      <c r="AP1265" s="274"/>
      <c r="AQ1265" s="274"/>
      <c r="AR1265" s="274"/>
      <c r="AS1265" s="274"/>
      <c r="AT1265" s="274"/>
      <c r="AU1265" s="274"/>
      <c r="AV1265" s="274"/>
      <c r="AW1265" s="274"/>
    </row>
    <row r="1266" spans="27:49" ht="12.95" customHeight="1" x14ac:dyDescent="0.2">
      <c r="AA1266" s="344"/>
      <c r="AB1266" s="345"/>
      <c r="AC1266" s="345"/>
      <c r="AD1266" s="346"/>
      <c r="AN1266" s="274"/>
      <c r="AO1266" s="274"/>
      <c r="AP1266" s="274"/>
      <c r="AQ1266" s="274"/>
      <c r="AR1266" s="274"/>
      <c r="AS1266" s="274"/>
      <c r="AT1266" s="274"/>
      <c r="AU1266" s="274"/>
      <c r="AV1266" s="274"/>
      <c r="AW1266" s="274"/>
    </row>
    <row r="1267" spans="27:49" ht="12.95" customHeight="1" x14ac:dyDescent="0.2">
      <c r="AA1267" s="344"/>
      <c r="AB1267" s="345"/>
      <c r="AC1267" s="345"/>
      <c r="AD1267" s="346"/>
      <c r="AN1267" s="274"/>
      <c r="AO1267" s="274"/>
      <c r="AP1267" s="274"/>
      <c r="AQ1267" s="274"/>
      <c r="AR1267" s="274"/>
      <c r="AS1267" s="274"/>
      <c r="AT1267" s="274"/>
      <c r="AU1267" s="274"/>
      <c r="AV1267" s="274"/>
      <c r="AW1267" s="274"/>
    </row>
    <row r="1268" spans="27:49" ht="12.95" customHeight="1" x14ac:dyDescent="0.2">
      <c r="AA1268" s="344"/>
      <c r="AB1268" s="345"/>
      <c r="AC1268" s="345"/>
      <c r="AD1268" s="346"/>
      <c r="AN1268" s="274"/>
      <c r="AO1268" s="274"/>
      <c r="AP1268" s="274"/>
      <c r="AQ1268" s="274"/>
      <c r="AR1268" s="274"/>
      <c r="AS1268" s="274"/>
      <c r="AT1268" s="274"/>
      <c r="AU1268" s="274"/>
      <c r="AV1268" s="274"/>
      <c r="AW1268" s="274"/>
    </row>
    <row r="1269" spans="27:49" ht="12.95" customHeight="1" x14ac:dyDescent="0.2">
      <c r="AA1269" s="344"/>
      <c r="AB1269" s="345"/>
      <c r="AC1269" s="345"/>
      <c r="AD1269" s="346"/>
      <c r="AN1269" s="274"/>
      <c r="AO1269" s="274"/>
      <c r="AP1269" s="274"/>
      <c r="AQ1269" s="274"/>
      <c r="AR1269" s="274"/>
      <c r="AS1269" s="274"/>
      <c r="AT1269" s="274"/>
      <c r="AU1269" s="274"/>
      <c r="AV1269" s="274"/>
      <c r="AW1269" s="274"/>
    </row>
    <row r="1270" spans="27:49" ht="12.95" customHeight="1" x14ac:dyDescent="0.2">
      <c r="AA1270" s="344"/>
      <c r="AB1270" s="345"/>
      <c r="AC1270" s="345"/>
      <c r="AD1270" s="346"/>
      <c r="AN1270" s="274"/>
      <c r="AO1270" s="274"/>
      <c r="AP1270" s="274"/>
      <c r="AQ1270" s="274"/>
      <c r="AR1270" s="274"/>
      <c r="AS1270" s="274"/>
      <c r="AT1270" s="274"/>
      <c r="AU1270" s="274"/>
      <c r="AV1270" s="274"/>
      <c r="AW1270" s="274"/>
    </row>
    <row r="1271" spans="27:49" ht="12.95" customHeight="1" x14ac:dyDescent="0.2">
      <c r="AA1271" s="344"/>
      <c r="AB1271" s="345"/>
      <c r="AC1271" s="345"/>
      <c r="AD1271" s="346"/>
      <c r="AN1271" s="274"/>
      <c r="AO1271" s="274"/>
      <c r="AP1271" s="274"/>
      <c r="AQ1271" s="274"/>
      <c r="AR1271" s="274"/>
      <c r="AS1271" s="274"/>
      <c r="AT1271" s="274"/>
      <c r="AU1271" s="274"/>
      <c r="AV1271" s="274"/>
      <c r="AW1271" s="274"/>
    </row>
    <row r="1272" spans="27:49" ht="12.95" customHeight="1" x14ac:dyDescent="0.2">
      <c r="AA1272" s="344"/>
      <c r="AB1272" s="345"/>
      <c r="AC1272" s="345"/>
      <c r="AD1272" s="346"/>
      <c r="AN1272" s="274"/>
      <c r="AO1272" s="274"/>
      <c r="AP1272" s="274"/>
      <c r="AQ1272" s="274"/>
      <c r="AR1272" s="274"/>
      <c r="AS1272" s="274"/>
      <c r="AT1272" s="274"/>
      <c r="AU1272" s="274"/>
      <c r="AV1272" s="274"/>
      <c r="AW1272" s="274"/>
    </row>
    <row r="1273" spans="27:49" ht="12.95" customHeight="1" x14ac:dyDescent="0.2">
      <c r="AA1273" s="344"/>
      <c r="AB1273" s="345"/>
      <c r="AC1273" s="345"/>
      <c r="AD1273" s="346"/>
      <c r="AN1273" s="274"/>
      <c r="AO1273" s="274"/>
      <c r="AP1273" s="274"/>
      <c r="AQ1273" s="274"/>
      <c r="AR1273" s="274"/>
      <c r="AS1273" s="274"/>
      <c r="AT1273" s="274"/>
      <c r="AU1273" s="274"/>
      <c r="AV1273" s="274"/>
      <c r="AW1273" s="274"/>
    </row>
    <row r="1274" spans="27:49" ht="12.95" customHeight="1" x14ac:dyDescent="0.2">
      <c r="AA1274" s="344"/>
      <c r="AB1274" s="345"/>
      <c r="AC1274" s="345"/>
      <c r="AD1274" s="346"/>
      <c r="AN1274" s="274"/>
      <c r="AO1274" s="274"/>
      <c r="AP1274" s="274"/>
      <c r="AQ1274" s="274"/>
      <c r="AR1274" s="274"/>
      <c r="AS1274" s="274"/>
      <c r="AT1274" s="274"/>
      <c r="AU1274" s="274"/>
      <c r="AV1274" s="274"/>
      <c r="AW1274" s="274"/>
    </row>
    <row r="1275" spans="27:49" ht="12.95" customHeight="1" x14ac:dyDescent="0.2">
      <c r="AA1275" s="344"/>
      <c r="AB1275" s="345"/>
      <c r="AC1275" s="345"/>
      <c r="AD1275" s="346"/>
      <c r="AN1275" s="274"/>
      <c r="AO1275" s="274"/>
      <c r="AP1275" s="274"/>
      <c r="AQ1275" s="274"/>
      <c r="AR1275" s="274"/>
      <c r="AS1275" s="274"/>
      <c r="AT1275" s="274"/>
      <c r="AU1275" s="274"/>
      <c r="AV1275" s="274"/>
      <c r="AW1275" s="274"/>
    </row>
    <row r="1276" spans="27:49" ht="12.95" customHeight="1" x14ac:dyDescent="0.2">
      <c r="AA1276" s="344"/>
      <c r="AB1276" s="345"/>
      <c r="AC1276" s="345"/>
      <c r="AD1276" s="346"/>
      <c r="AN1276" s="274"/>
      <c r="AO1276" s="274"/>
      <c r="AP1276" s="274"/>
      <c r="AQ1276" s="274"/>
      <c r="AR1276" s="274"/>
      <c r="AS1276" s="274"/>
      <c r="AT1276" s="274"/>
      <c r="AU1276" s="274"/>
      <c r="AV1276" s="274"/>
      <c r="AW1276" s="274"/>
    </row>
    <row r="1277" spans="27:49" ht="12.95" customHeight="1" x14ac:dyDescent="0.2">
      <c r="AA1277" s="344"/>
      <c r="AB1277" s="345"/>
      <c r="AC1277" s="345"/>
      <c r="AD1277" s="346"/>
      <c r="AN1277" s="274"/>
      <c r="AO1277" s="274"/>
      <c r="AP1277" s="274"/>
      <c r="AQ1277" s="274"/>
      <c r="AR1277" s="274"/>
      <c r="AS1277" s="274"/>
      <c r="AT1277" s="274"/>
      <c r="AU1277" s="274"/>
      <c r="AV1277" s="274"/>
      <c r="AW1277" s="274"/>
    </row>
    <row r="1278" spans="27:49" ht="12.95" customHeight="1" x14ac:dyDescent="0.2">
      <c r="AA1278" s="344"/>
      <c r="AB1278" s="345"/>
      <c r="AC1278" s="345"/>
      <c r="AD1278" s="346"/>
      <c r="AN1278" s="274"/>
      <c r="AO1278" s="274"/>
      <c r="AP1278" s="274"/>
      <c r="AQ1278" s="274"/>
      <c r="AR1278" s="274"/>
      <c r="AS1278" s="274"/>
      <c r="AT1278" s="274"/>
      <c r="AU1278" s="274"/>
      <c r="AV1278" s="274"/>
      <c r="AW1278" s="274"/>
    </row>
    <row r="1279" spans="27:49" ht="12.95" customHeight="1" x14ac:dyDescent="0.2">
      <c r="AA1279" s="344"/>
      <c r="AB1279" s="345"/>
      <c r="AC1279" s="345"/>
      <c r="AD1279" s="346"/>
      <c r="AN1279" s="274"/>
      <c r="AO1279" s="274"/>
      <c r="AP1279" s="274"/>
      <c r="AQ1279" s="274"/>
      <c r="AR1279" s="274"/>
      <c r="AS1279" s="274"/>
      <c r="AT1279" s="274"/>
      <c r="AU1279" s="274"/>
      <c r="AV1279" s="274"/>
      <c r="AW1279" s="274"/>
    </row>
    <row r="1280" spans="27:49" ht="12.95" customHeight="1" x14ac:dyDescent="0.2">
      <c r="AA1280" s="344"/>
      <c r="AB1280" s="345"/>
      <c r="AC1280" s="345"/>
      <c r="AD1280" s="346"/>
      <c r="AN1280" s="274"/>
      <c r="AO1280" s="274"/>
      <c r="AP1280" s="274"/>
      <c r="AQ1280" s="274"/>
      <c r="AR1280" s="274"/>
      <c r="AS1280" s="274"/>
      <c r="AT1280" s="274"/>
      <c r="AU1280" s="274"/>
      <c r="AV1280" s="274"/>
      <c r="AW1280" s="274"/>
    </row>
    <row r="1281" spans="27:49" ht="12.95" customHeight="1" x14ac:dyDescent="0.2">
      <c r="AA1281" s="344"/>
      <c r="AB1281" s="345"/>
      <c r="AC1281" s="345"/>
      <c r="AD1281" s="346"/>
      <c r="AN1281" s="274"/>
      <c r="AO1281" s="274"/>
      <c r="AP1281" s="274"/>
      <c r="AQ1281" s="274"/>
      <c r="AR1281" s="274"/>
      <c r="AS1281" s="274"/>
      <c r="AT1281" s="274"/>
      <c r="AU1281" s="274"/>
      <c r="AV1281" s="274"/>
      <c r="AW1281" s="274"/>
    </row>
    <row r="1282" spans="27:49" ht="12.95" customHeight="1" x14ac:dyDescent="0.2">
      <c r="AA1282" s="344"/>
      <c r="AB1282" s="345"/>
      <c r="AC1282" s="345"/>
      <c r="AD1282" s="346"/>
      <c r="AN1282" s="274"/>
      <c r="AO1282" s="274"/>
      <c r="AP1282" s="274"/>
      <c r="AQ1282" s="274"/>
      <c r="AR1282" s="274"/>
      <c r="AS1282" s="274"/>
      <c r="AT1282" s="274"/>
      <c r="AU1282" s="274"/>
      <c r="AV1282" s="274"/>
      <c r="AW1282" s="274"/>
    </row>
    <row r="1283" spans="27:49" ht="12.95" customHeight="1" x14ac:dyDescent="0.2">
      <c r="AA1283" s="344"/>
      <c r="AB1283" s="345"/>
      <c r="AC1283" s="345"/>
      <c r="AD1283" s="346"/>
      <c r="AN1283" s="274"/>
      <c r="AO1283" s="274"/>
      <c r="AP1283" s="274"/>
      <c r="AQ1283" s="274"/>
      <c r="AR1283" s="274"/>
      <c r="AS1283" s="274"/>
      <c r="AT1283" s="274"/>
      <c r="AU1283" s="274"/>
      <c r="AV1283" s="274"/>
      <c r="AW1283" s="274"/>
    </row>
    <row r="1284" spans="27:49" ht="12.95" customHeight="1" x14ac:dyDescent="0.2">
      <c r="AA1284" s="344"/>
      <c r="AB1284" s="345"/>
      <c r="AC1284" s="345"/>
      <c r="AD1284" s="346"/>
      <c r="AN1284" s="274"/>
      <c r="AO1284" s="274"/>
      <c r="AP1284" s="274"/>
      <c r="AQ1284" s="274"/>
      <c r="AR1284" s="274"/>
      <c r="AS1284" s="274"/>
      <c r="AT1284" s="274"/>
      <c r="AU1284" s="274"/>
      <c r="AV1284" s="274"/>
      <c r="AW1284" s="274"/>
    </row>
    <row r="1285" spans="27:49" ht="12.95" customHeight="1" x14ac:dyDescent="0.2">
      <c r="AA1285" s="344"/>
      <c r="AB1285" s="345"/>
      <c r="AC1285" s="345"/>
      <c r="AD1285" s="346"/>
      <c r="AN1285" s="274"/>
      <c r="AO1285" s="274"/>
      <c r="AP1285" s="274"/>
      <c r="AQ1285" s="274"/>
      <c r="AR1285" s="274"/>
      <c r="AS1285" s="274"/>
      <c r="AT1285" s="274"/>
      <c r="AU1285" s="274"/>
      <c r="AV1285" s="274"/>
      <c r="AW1285" s="274"/>
    </row>
    <row r="1286" spans="27:49" ht="12.95" customHeight="1" x14ac:dyDescent="0.2">
      <c r="AA1286" s="344"/>
      <c r="AB1286" s="345"/>
      <c r="AC1286" s="345"/>
      <c r="AD1286" s="346"/>
      <c r="AN1286" s="274"/>
      <c r="AO1286" s="274"/>
      <c r="AP1286" s="274"/>
      <c r="AQ1286" s="274"/>
      <c r="AR1286" s="274"/>
      <c r="AS1286" s="274"/>
      <c r="AT1286" s="274"/>
      <c r="AU1286" s="274"/>
      <c r="AV1286" s="274"/>
      <c r="AW1286" s="274"/>
    </row>
    <row r="1287" spans="27:49" ht="12.95" customHeight="1" x14ac:dyDescent="0.2">
      <c r="AA1287" s="344"/>
      <c r="AB1287" s="345"/>
      <c r="AC1287" s="345"/>
      <c r="AD1287" s="346"/>
      <c r="AN1287" s="274"/>
      <c r="AO1287" s="274"/>
      <c r="AP1287" s="274"/>
      <c r="AQ1287" s="274"/>
      <c r="AR1287" s="274"/>
      <c r="AS1287" s="274"/>
      <c r="AT1287" s="274"/>
      <c r="AU1287" s="274"/>
      <c r="AV1287" s="274"/>
      <c r="AW1287" s="274"/>
    </row>
    <row r="1288" spans="27:49" ht="12.95" customHeight="1" x14ac:dyDescent="0.2">
      <c r="AA1288" s="344"/>
      <c r="AB1288" s="345"/>
      <c r="AC1288" s="345"/>
      <c r="AD1288" s="346"/>
      <c r="AN1288" s="274"/>
      <c r="AO1288" s="274"/>
      <c r="AP1288" s="274"/>
      <c r="AQ1288" s="274"/>
      <c r="AR1288" s="274"/>
      <c r="AS1288" s="274"/>
      <c r="AT1288" s="274"/>
      <c r="AU1288" s="274"/>
      <c r="AV1288" s="274"/>
      <c r="AW1288" s="274"/>
    </row>
    <row r="1289" spans="27:49" ht="12.95" customHeight="1" x14ac:dyDescent="0.2">
      <c r="AA1289" s="344"/>
      <c r="AB1289" s="345"/>
      <c r="AC1289" s="345"/>
      <c r="AD1289" s="346"/>
      <c r="AN1289" s="274"/>
      <c r="AO1289" s="274"/>
      <c r="AP1289" s="274"/>
      <c r="AQ1289" s="274"/>
      <c r="AR1289" s="274"/>
      <c r="AS1289" s="274"/>
      <c r="AT1289" s="274"/>
      <c r="AU1289" s="274"/>
      <c r="AV1289" s="274"/>
      <c r="AW1289" s="274"/>
    </row>
    <row r="1290" spans="27:49" ht="12.95" customHeight="1" x14ac:dyDescent="0.2">
      <c r="AA1290" s="344"/>
      <c r="AB1290" s="345"/>
      <c r="AC1290" s="345"/>
      <c r="AD1290" s="346"/>
      <c r="AN1290" s="274"/>
      <c r="AO1290" s="274"/>
      <c r="AP1290" s="274"/>
      <c r="AQ1290" s="274"/>
      <c r="AR1290" s="274"/>
      <c r="AS1290" s="274"/>
      <c r="AT1290" s="274"/>
      <c r="AU1290" s="274"/>
      <c r="AV1290" s="274"/>
      <c r="AW1290" s="274"/>
    </row>
    <row r="1291" spans="27:49" ht="12.95" customHeight="1" x14ac:dyDescent="0.2">
      <c r="AA1291" s="344"/>
      <c r="AB1291" s="345"/>
      <c r="AC1291" s="345"/>
      <c r="AD1291" s="346"/>
      <c r="AN1291" s="274"/>
      <c r="AO1291" s="274"/>
      <c r="AP1291" s="274"/>
      <c r="AQ1291" s="274"/>
      <c r="AR1291" s="274"/>
      <c r="AS1291" s="274"/>
      <c r="AT1291" s="274"/>
      <c r="AU1291" s="274"/>
      <c r="AV1291" s="274"/>
      <c r="AW1291" s="274"/>
    </row>
    <row r="1292" spans="27:49" ht="12.95" customHeight="1" x14ac:dyDescent="0.2">
      <c r="AA1292" s="344"/>
      <c r="AB1292" s="345"/>
      <c r="AC1292" s="345"/>
      <c r="AD1292" s="346"/>
      <c r="AN1292" s="274"/>
      <c r="AO1292" s="274"/>
      <c r="AP1292" s="274"/>
      <c r="AQ1292" s="274"/>
      <c r="AR1292" s="274"/>
      <c r="AS1292" s="274"/>
      <c r="AT1292" s="274"/>
      <c r="AU1292" s="274"/>
      <c r="AV1292" s="274"/>
      <c r="AW1292" s="274"/>
    </row>
    <row r="1293" spans="27:49" ht="12.95" customHeight="1" x14ac:dyDescent="0.2">
      <c r="AA1293" s="344"/>
      <c r="AB1293" s="345"/>
      <c r="AC1293" s="345"/>
      <c r="AD1293" s="346"/>
      <c r="AN1293" s="274"/>
      <c r="AO1293" s="274"/>
      <c r="AP1293" s="274"/>
      <c r="AQ1293" s="274"/>
      <c r="AR1293" s="274"/>
      <c r="AS1293" s="274"/>
      <c r="AT1293" s="274"/>
      <c r="AU1293" s="274"/>
      <c r="AV1293" s="274"/>
      <c r="AW1293" s="274"/>
    </row>
    <row r="1294" spans="27:49" ht="12.95" customHeight="1" x14ac:dyDescent="0.2">
      <c r="AA1294" s="344"/>
      <c r="AB1294" s="345"/>
      <c r="AC1294" s="345"/>
      <c r="AD1294" s="346"/>
      <c r="AN1294" s="274"/>
      <c r="AO1294" s="274"/>
      <c r="AP1294" s="274"/>
      <c r="AQ1294" s="274"/>
      <c r="AR1294" s="274"/>
      <c r="AS1294" s="274"/>
      <c r="AT1294" s="274"/>
      <c r="AU1294" s="274"/>
      <c r="AV1294" s="274"/>
      <c r="AW1294" s="274"/>
    </row>
    <row r="1295" spans="27:49" ht="12.95" customHeight="1" x14ac:dyDescent="0.2">
      <c r="AA1295" s="344"/>
      <c r="AB1295" s="345"/>
      <c r="AC1295" s="345"/>
      <c r="AD1295" s="346"/>
      <c r="AN1295" s="274"/>
      <c r="AO1295" s="274"/>
      <c r="AP1295" s="274"/>
      <c r="AQ1295" s="274"/>
      <c r="AR1295" s="274"/>
      <c r="AS1295" s="274"/>
      <c r="AT1295" s="274"/>
      <c r="AU1295" s="274"/>
      <c r="AV1295" s="274"/>
      <c r="AW1295" s="274"/>
    </row>
    <row r="1296" spans="27:49" ht="12.95" customHeight="1" x14ac:dyDescent="0.2">
      <c r="AA1296" s="344"/>
      <c r="AB1296" s="345"/>
      <c r="AC1296" s="345"/>
      <c r="AD1296" s="346"/>
      <c r="AN1296" s="274"/>
      <c r="AO1296" s="274"/>
      <c r="AP1296" s="274"/>
      <c r="AQ1296" s="274"/>
      <c r="AR1296" s="274"/>
      <c r="AS1296" s="274"/>
      <c r="AT1296" s="274"/>
      <c r="AU1296" s="274"/>
      <c r="AV1296" s="274"/>
      <c r="AW1296" s="274"/>
    </row>
    <row r="1297" spans="27:49" ht="12.95" customHeight="1" x14ac:dyDescent="0.2">
      <c r="AA1297" s="344"/>
      <c r="AB1297" s="345"/>
      <c r="AC1297" s="345"/>
      <c r="AD1297" s="346"/>
      <c r="AN1297" s="274"/>
      <c r="AO1297" s="274"/>
      <c r="AP1297" s="274"/>
      <c r="AQ1297" s="274"/>
      <c r="AR1297" s="274"/>
      <c r="AS1297" s="274"/>
      <c r="AT1297" s="274"/>
      <c r="AU1297" s="274"/>
      <c r="AV1297" s="274"/>
      <c r="AW1297" s="274"/>
    </row>
    <row r="1298" spans="27:49" ht="12.95" customHeight="1" x14ac:dyDescent="0.2">
      <c r="AA1298" s="344"/>
      <c r="AB1298" s="345"/>
      <c r="AC1298" s="345"/>
      <c r="AD1298" s="346"/>
      <c r="AN1298" s="274"/>
      <c r="AO1298" s="274"/>
      <c r="AP1298" s="274"/>
      <c r="AQ1298" s="274"/>
      <c r="AR1298" s="274"/>
      <c r="AS1298" s="274"/>
      <c r="AT1298" s="274"/>
      <c r="AU1298" s="274"/>
      <c r="AV1298" s="274"/>
      <c r="AW1298" s="274"/>
    </row>
    <row r="1299" spans="27:49" ht="12.95" customHeight="1" x14ac:dyDescent="0.2">
      <c r="AA1299" s="344"/>
      <c r="AB1299" s="345"/>
      <c r="AC1299" s="345"/>
      <c r="AD1299" s="346"/>
      <c r="AN1299" s="274"/>
      <c r="AO1299" s="274"/>
      <c r="AP1299" s="274"/>
      <c r="AQ1299" s="274"/>
      <c r="AR1299" s="274"/>
      <c r="AS1299" s="274"/>
      <c r="AT1299" s="274"/>
      <c r="AU1299" s="274"/>
      <c r="AV1299" s="274"/>
      <c r="AW1299" s="274"/>
    </row>
    <row r="1300" spans="27:49" ht="12.95" customHeight="1" x14ac:dyDescent="0.2">
      <c r="AA1300" s="344"/>
      <c r="AB1300" s="345"/>
      <c r="AC1300" s="345"/>
      <c r="AD1300" s="346"/>
      <c r="AN1300" s="274"/>
      <c r="AO1300" s="274"/>
      <c r="AP1300" s="274"/>
      <c r="AQ1300" s="274"/>
      <c r="AR1300" s="274"/>
      <c r="AS1300" s="274"/>
      <c r="AT1300" s="274"/>
      <c r="AU1300" s="274"/>
      <c r="AV1300" s="274"/>
      <c r="AW1300" s="274"/>
    </row>
    <row r="1301" spans="27:49" ht="12.95" customHeight="1" x14ac:dyDescent="0.2">
      <c r="AA1301" s="344"/>
      <c r="AB1301" s="345"/>
      <c r="AC1301" s="345"/>
      <c r="AD1301" s="346"/>
      <c r="AN1301" s="274"/>
      <c r="AO1301" s="274"/>
      <c r="AP1301" s="274"/>
      <c r="AQ1301" s="274"/>
      <c r="AR1301" s="274"/>
      <c r="AS1301" s="274"/>
      <c r="AT1301" s="274"/>
      <c r="AU1301" s="274"/>
      <c r="AV1301" s="274"/>
      <c r="AW1301" s="274"/>
    </row>
    <row r="1302" spans="27:49" ht="12.95" customHeight="1" x14ac:dyDescent="0.2">
      <c r="AA1302" s="344"/>
      <c r="AB1302" s="345"/>
      <c r="AC1302" s="345"/>
      <c r="AD1302" s="346"/>
      <c r="AN1302" s="274"/>
      <c r="AO1302" s="274"/>
      <c r="AP1302" s="274"/>
      <c r="AQ1302" s="274"/>
      <c r="AR1302" s="274"/>
      <c r="AS1302" s="274"/>
      <c r="AT1302" s="274"/>
      <c r="AU1302" s="274"/>
      <c r="AV1302" s="274"/>
      <c r="AW1302" s="274"/>
    </row>
    <row r="1303" spans="27:49" ht="12.95" customHeight="1" x14ac:dyDescent="0.2">
      <c r="AA1303" s="344"/>
      <c r="AB1303" s="345"/>
      <c r="AC1303" s="345"/>
      <c r="AD1303" s="346"/>
      <c r="AN1303" s="274"/>
      <c r="AO1303" s="274"/>
      <c r="AP1303" s="274"/>
      <c r="AQ1303" s="274"/>
      <c r="AR1303" s="274"/>
      <c r="AS1303" s="274"/>
      <c r="AT1303" s="274"/>
      <c r="AU1303" s="274"/>
      <c r="AV1303" s="274"/>
      <c r="AW1303" s="274"/>
    </row>
    <row r="1304" spans="27:49" ht="12.95" customHeight="1" x14ac:dyDescent="0.2">
      <c r="AA1304" s="344"/>
      <c r="AB1304" s="345"/>
      <c r="AC1304" s="345"/>
      <c r="AD1304" s="346"/>
      <c r="AN1304" s="274"/>
      <c r="AO1304" s="274"/>
      <c r="AP1304" s="274"/>
      <c r="AQ1304" s="274"/>
      <c r="AR1304" s="274"/>
      <c r="AS1304" s="274"/>
      <c r="AT1304" s="274"/>
      <c r="AU1304" s="274"/>
      <c r="AV1304" s="274"/>
      <c r="AW1304" s="274"/>
    </row>
    <row r="1305" spans="27:49" ht="12.95" customHeight="1" x14ac:dyDescent="0.2">
      <c r="AA1305" s="344"/>
      <c r="AB1305" s="345"/>
      <c r="AC1305" s="345"/>
      <c r="AD1305" s="346"/>
      <c r="AN1305" s="274"/>
      <c r="AO1305" s="274"/>
      <c r="AP1305" s="274"/>
      <c r="AQ1305" s="274"/>
      <c r="AR1305" s="274"/>
      <c r="AS1305" s="274"/>
      <c r="AT1305" s="274"/>
      <c r="AU1305" s="274"/>
      <c r="AV1305" s="274"/>
      <c r="AW1305" s="274"/>
    </row>
    <row r="1306" spans="27:49" ht="12.95" customHeight="1" x14ac:dyDescent="0.2">
      <c r="AA1306" s="344"/>
      <c r="AB1306" s="345"/>
      <c r="AC1306" s="345"/>
      <c r="AD1306" s="346"/>
      <c r="AN1306" s="274"/>
      <c r="AO1306" s="274"/>
      <c r="AP1306" s="274"/>
      <c r="AQ1306" s="274"/>
      <c r="AR1306" s="274"/>
      <c r="AS1306" s="274"/>
      <c r="AT1306" s="274"/>
      <c r="AU1306" s="274"/>
      <c r="AV1306" s="274"/>
      <c r="AW1306" s="274"/>
    </row>
    <row r="1307" spans="27:49" ht="12.95" customHeight="1" x14ac:dyDescent="0.2">
      <c r="AA1307" s="344"/>
      <c r="AB1307" s="345"/>
      <c r="AC1307" s="345"/>
      <c r="AD1307" s="346"/>
      <c r="AN1307" s="274"/>
      <c r="AO1307" s="274"/>
      <c r="AP1307" s="274"/>
      <c r="AQ1307" s="274"/>
      <c r="AR1307" s="274"/>
      <c r="AS1307" s="274"/>
      <c r="AT1307" s="274"/>
      <c r="AU1307" s="274"/>
      <c r="AV1307" s="274"/>
      <c r="AW1307" s="274"/>
    </row>
    <row r="1308" spans="27:49" ht="12.95" customHeight="1" x14ac:dyDescent="0.2">
      <c r="AA1308" s="344"/>
      <c r="AB1308" s="345"/>
      <c r="AC1308" s="345"/>
      <c r="AD1308" s="346"/>
      <c r="AN1308" s="274"/>
      <c r="AO1308" s="274"/>
      <c r="AP1308" s="274"/>
      <c r="AQ1308" s="274"/>
      <c r="AR1308" s="274"/>
      <c r="AS1308" s="274"/>
      <c r="AT1308" s="274"/>
      <c r="AU1308" s="274"/>
      <c r="AV1308" s="274"/>
      <c r="AW1308" s="274"/>
    </row>
    <row r="1309" spans="27:49" ht="12.95" customHeight="1" x14ac:dyDescent="0.2">
      <c r="AA1309" s="344"/>
      <c r="AB1309" s="345"/>
      <c r="AC1309" s="345"/>
      <c r="AD1309" s="346"/>
      <c r="AN1309" s="274"/>
      <c r="AO1309" s="274"/>
      <c r="AP1309" s="274"/>
      <c r="AQ1309" s="274"/>
      <c r="AR1309" s="274"/>
      <c r="AS1309" s="274"/>
      <c r="AT1309" s="274"/>
      <c r="AU1309" s="274"/>
      <c r="AV1309" s="274"/>
      <c r="AW1309" s="274"/>
    </row>
    <row r="1310" spans="27:49" ht="12.95" customHeight="1" x14ac:dyDescent="0.2">
      <c r="AA1310" s="344"/>
      <c r="AB1310" s="345"/>
      <c r="AC1310" s="345"/>
      <c r="AD1310" s="346"/>
      <c r="AN1310" s="274"/>
      <c r="AO1310" s="274"/>
      <c r="AP1310" s="274"/>
      <c r="AQ1310" s="274"/>
      <c r="AR1310" s="274"/>
      <c r="AS1310" s="274"/>
      <c r="AT1310" s="274"/>
      <c r="AU1310" s="274"/>
      <c r="AV1310" s="274"/>
      <c r="AW1310" s="274"/>
    </row>
    <row r="1311" spans="27:49" ht="12.95" customHeight="1" x14ac:dyDescent="0.2">
      <c r="AA1311" s="344"/>
      <c r="AB1311" s="345"/>
      <c r="AC1311" s="345"/>
      <c r="AD1311" s="346"/>
      <c r="AN1311" s="274"/>
      <c r="AO1311" s="274"/>
      <c r="AP1311" s="274"/>
      <c r="AQ1311" s="274"/>
      <c r="AR1311" s="274"/>
      <c r="AS1311" s="274"/>
      <c r="AT1311" s="274"/>
      <c r="AU1311" s="274"/>
      <c r="AV1311" s="274"/>
      <c r="AW1311" s="274"/>
    </row>
    <row r="1312" spans="27:49" ht="12.95" customHeight="1" x14ac:dyDescent="0.2">
      <c r="AA1312" s="344"/>
      <c r="AB1312" s="345"/>
      <c r="AC1312" s="345"/>
      <c r="AD1312" s="346"/>
      <c r="AN1312" s="274"/>
      <c r="AO1312" s="274"/>
      <c r="AP1312" s="274"/>
      <c r="AQ1312" s="274"/>
      <c r="AR1312" s="274"/>
      <c r="AS1312" s="274"/>
      <c r="AT1312" s="274"/>
      <c r="AU1312" s="274"/>
      <c r="AV1312" s="274"/>
      <c r="AW1312" s="274"/>
    </row>
    <row r="1313" spans="27:49" ht="12.95" customHeight="1" x14ac:dyDescent="0.2">
      <c r="AA1313" s="344"/>
      <c r="AB1313" s="345"/>
      <c r="AC1313" s="345"/>
      <c r="AD1313" s="346"/>
      <c r="AN1313" s="274"/>
      <c r="AO1313" s="274"/>
      <c r="AP1313" s="274"/>
      <c r="AQ1313" s="274"/>
      <c r="AR1313" s="274"/>
      <c r="AS1313" s="274"/>
      <c r="AT1313" s="274"/>
      <c r="AU1313" s="274"/>
      <c r="AV1313" s="274"/>
      <c r="AW1313" s="274"/>
    </row>
    <row r="1314" spans="27:49" ht="12.95" customHeight="1" x14ac:dyDescent="0.2">
      <c r="AA1314" s="344"/>
      <c r="AB1314" s="345"/>
      <c r="AC1314" s="345"/>
      <c r="AD1314" s="346"/>
      <c r="AN1314" s="274"/>
      <c r="AO1314" s="274"/>
      <c r="AP1314" s="274"/>
      <c r="AQ1314" s="274"/>
      <c r="AR1314" s="274"/>
      <c r="AS1314" s="274"/>
      <c r="AT1314" s="274"/>
      <c r="AU1314" s="274"/>
      <c r="AV1314" s="274"/>
      <c r="AW1314" s="274"/>
    </row>
    <row r="1315" spans="27:49" ht="12.95" customHeight="1" x14ac:dyDescent="0.2">
      <c r="AA1315" s="344"/>
      <c r="AB1315" s="345"/>
      <c r="AC1315" s="345"/>
      <c r="AD1315" s="346"/>
      <c r="AN1315" s="274"/>
      <c r="AO1315" s="274"/>
      <c r="AP1315" s="274"/>
      <c r="AQ1315" s="274"/>
      <c r="AR1315" s="274"/>
      <c r="AS1315" s="274"/>
      <c r="AT1315" s="274"/>
      <c r="AU1315" s="274"/>
      <c r="AV1315" s="274"/>
      <c r="AW1315" s="274"/>
    </row>
    <row r="1316" spans="27:49" ht="12.95" customHeight="1" x14ac:dyDescent="0.2">
      <c r="AA1316" s="344"/>
      <c r="AB1316" s="345"/>
      <c r="AC1316" s="345"/>
      <c r="AD1316" s="346"/>
      <c r="AN1316" s="274"/>
      <c r="AO1316" s="274"/>
      <c r="AP1316" s="274"/>
      <c r="AQ1316" s="274"/>
      <c r="AR1316" s="274"/>
      <c r="AS1316" s="274"/>
      <c r="AT1316" s="274"/>
      <c r="AU1316" s="274"/>
      <c r="AV1316" s="274"/>
      <c r="AW1316" s="274"/>
    </row>
    <row r="1317" spans="27:49" ht="12.95" customHeight="1" x14ac:dyDescent="0.2">
      <c r="AA1317" s="344"/>
      <c r="AB1317" s="345"/>
      <c r="AC1317" s="345"/>
      <c r="AD1317" s="346"/>
      <c r="AN1317" s="274"/>
      <c r="AO1317" s="274"/>
      <c r="AP1317" s="274"/>
      <c r="AQ1317" s="274"/>
      <c r="AR1317" s="274"/>
      <c r="AS1317" s="274"/>
      <c r="AT1317" s="274"/>
      <c r="AU1317" s="274"/>
      <c r="AV1317" s="274"/>
      <c r="AW1317" s="274"/>
    </row>
    <row r="1318" spans="27:49" ht="12.95" customHeight="1" x14ac:dyDescent="0.2">
      <c r="AA1318" s="344"/>
      <c r="AB1318" s="345"/>
      <c r="AC1318" s="345"/>
      <c r="AD1318" s="346"/>
      <c r="AN1318" s="274"/>
      <c r="AO1318" s="274"/>
      <c r="AP1318" s="274"/>
      <c r="AQ1318" s="274"/>
      <c r="AR1318" s="274"/>
      <c r="AS1318" s="274"/>
      <c r="AT1318" s="274"/>
      <c r="AU1318" s="274"/>
      <c r="AV1318" s="274"/>
      <c r="AW1318" s="274"/>
    </row>
    <row r="1319" spans="27:49" ht="12.95" customHeight="1" x14ac:dyDescent="0.2">
      <c r="AA1319" s="344"/>
      <c r="AB1319" s="345"/>
      <c r="AC1319" s="345"/>
      <c r="AD1319" s="346"/>
      <c r="AN1319" s="274"/>
      <c r="AO1319" s="274"/>
      <c r="AP1319" s="274"/>
      <c r="AQ1319" s="274"/>
      <c r="AR1319" s="274"/>
      <c r="AS1319" s="274"/>
      <c r="AT1319" s="274"/>
      <c r="AU1319" s="274"/>
      <c r="AV1319" s="274"/>
      <c r="AW1319" s="274"/>
    </row>
    <row r="1320" spans="27:49" ht="12.95" customHeight="1" x14ac:dyDescent="0.2">
      <c r="AA1320" s="344"/>
      <c r="AB1320" s="345"/>
      <c r="AC1320" s="345"/>
      <c r="AD1320" s="346"/>
      <c r="AN1320" s="274"/>
      <c r="AO1320" s="274"/>
      <c r="AP1320" s="274"/>
      <c r="AQ1320" s="274"/>
      <c r="AR1320" s="274"/>
      <c r="AS1320" s="274"/>
      <c r="AT1320" s="274"/>
      <c r="AU1320" s="274"/>
      <c r="AV1320" s="274"/>
      <c r="AW1320" s="274"/>
    </row>
    <row r="1321" spans="27:49" ht="12.95" customHeight="1" x14ac:dyDescent="0.2">
      <c r="AA1321" s="344"/>
      <c r="AB1321" s="345"/>
      <c r="AC1321" s="345"/>
      <c r="AD1321" s="346"/>
      <c r="AN1321" s="274"/>
      <c r="AO1321" s="274"/>
      <c r="AP1321" s="274"/>
      <c r="AQ1321" s="274"/>
      <c r="AR1321" s="274"/>
      <c r="AS1321" s="274"/>
      <c r="AT1321" s="274"/>
      <c r="AU1321" s="274"/>
      <c r="AV1321" s="274"/>
      <c r="AW1321" s="274"/>
    </row>
    <row r="1322" spans="27:49" ht="12.95" customHeight="1" x14ac:dyDescent="0.2">
      <c r="AA1322" s="344"/>
      <c r="AB1322" s="345"/>
      <c r="AC1322" s="345"/>
      <c r="AD1322" s="346"/>
      <c r="AN1322" s="274"/>
      <c r="AO1322" s="274"/>
      <c r="AP1322" s="274"/>
      <c r="AQ1322" s="274"/>
      <c r="AR1322" s="274"/>
      <c r="AS1322" s="274"/>
      <c r="AT1322" s="274"/>
      <c r="AU1322" s="274"/>
      <c r="AV1322" s="274"/>
      <c r="AW1322" s="274"/>
    </row>
    <row r="1323" spans="27:49" ht="12.95" customHeight="1" x14ac:dyDescent="0.2">
      <c r="AA1323" s="344"/>
      <c r="AB1323" s="345"/>
      <c r="AC1323" s="345"/>
      <c r="AD1323" s="346"/>
      <c r="AN1323" s="274"/>
      <c r="AO1323" s="274"/>
      <c r="AP1323" s="274"/>
      <c r="AQ1323" s="274"/>
      <c r="AR1323" s="274"/>
      <c r="AS1323" s="274"/>
      <c r="AT1323" s="274"/>
      <c r="AU1323" s="274"/>
      <c r="AV1323" s="274"/>
      <c r="AW1323" s="274"/>
    </row>
    <row r="1324" spans="27:49" ht="12.95" customHeight="1" x14ac:dyDescent="0.2">
      <c r="AA1324" s="344"/>
      <c r="AB1324" s="345"/>
      <c r="AC1324" s="345"/>
      <c r="AD1324" s="346"/>
      <c r="AN1324" s="274"/>
      <c r="AO1324" s="274"/>
      <c r="AP1324" s="274"/>
      <c r="AQ1324" s="274"/>
      <c r="AR1324" s="274"/>
      <c r="AS1324" s="274"/>
      <c r="AT1324" s="274"/>
      <c r="AU1324" s="274"/>
      <c r="AV1324" s="274"/>
      <c r="AW1324" s="274"/>
    </row>
    <row r="1325" spans="27:49" ht="12.95" customHeight="1" x14ac:dyDescent="0.2">
      <c r="AA1325" s="344"/>
      <c r="AB1325" s="345"/>
      <c r="AC1325" s="345"/>
      <c r="AD1325" s="346"/>
      <c r="AN1325" s="274"/>
      <c r="AO1325" s="274"/>
      <c r="AP1325" s="274"/>
      <c r="AQ1325" s="274"/>
      <c r="AR1325" s="274"/>
      <c r="AS1325" s="274"/>
      <c r="AT1325" s="274"/>
      <c r="AU1325" s="274"/>
      <c r="AV1325" s="274"/>
      <c r="AW1325" s="274"/>
    </row>
    <row r="1326" spans="27:49" ht="12.95" customHeight="1" x14ac:dyDescent="0.2">
      <c r="AA1326" s="344"/>
      <c r="AB1326" s="345"/>
      <c r="AC1326" s="345"/>
      <c r="AD1326" s="346"/>
      <c r="AN1326" s="274"/>
      <c r="AO1326" s="274"/>
      <c r="AP1326" s="274"/>
      <c r="AQ1326" s="274"/>
      <c r="AR1326" s="274"/>
      <c r="AS1326" s="274"/>
      <c r="AT1326" s="274"/>
      <c r="AU1326" s="274"/>
      <c r="AV1326" s="274"/>
      <c r="AW1326" s="274"/>
    </row>
    <row r="1327" spans="27:49" ht="12.95" customHeight="1" x14ac:dyDescent="0.2">
      <c r="AA1327" s="344"/>
      <c r="AB1327" s="345"/>
      <c r="AC1327" s="345"/>
      <c r="AD1327" s="346"/>
      <c r="AN1327" s="274"/>
      <c r="AO1327" s="274"/>
      <c r="AP1327" s="274"/>
      <c r="AQ1327" s="274"/>
      <c r="AR1327" s="274"/>
      <c r="AS1327" s="274"/>
      <c r="AT1327" s="274"/>
      <c r="AU1327" s="274"/>
      <c r="AV1327" s="274"/>
      <c r="AW1327" s="274"/>
    </row>
    <row r="1328" spans="27:49" ht="12.95" customHeight="1" x14ac:dyDescent="0.2">
      <c r="AA1328" s="344"/>
      <c r="AB1328" s="345"/>
      <c r="AC1328" s="345"/>
      <c r="AD1328" s="346"/>
      <c r="AN1328" s="274"/>
      <c r="AO1328" s="274"/>
      <c r="AP1328" s="274"/>
      <c r="AQ1328" s="274"/>
      <c r="AR1328" s="274"/>
      <c r="AS1328" s="274"/>
      <c r="AT1328" s="274"/>
      <c r="AU1328" s="274"/>
      <c r="AV1328" s="274"/>
      <c r="AW1328" s="274"/>
    </row>
    <row r="1329" spans="27:49" ht="12.95" customHeight="1" x14ac:dyDescent="0.2">
      <c r="AA1329" s="344"/>
      <c r="AB1329" s="345"/>
      <c r="AC1329" s="345"/>
      <c r="AD1329" s="346"/>
      <c r="AN1329" s="274"/>
      <c r="AO1329" s="274"/>
      <c r="AP1329" s="274"/>
      <c r="AQ1329" s="274"/>
      <c r="AR1329" s="274"/>
      <c r="AS1329" s="274"/>
      <c r="AT1329" s="274"/>
      <c r="AU1329" s="274"/>
      <c r="AV1329" s="274"/>
      <c r="AW1329" s="274"/>
    </row>
    <row r="1330" spans="27:49" ht="12.95" customHeight="1" x14ac:dyDescent="0.2">
      <c r="AA1330" s="344"/>
      <c r="AB1330" s="345"/>
      <c r="AC1330" s="345"/>
      <c r="AD1330" s="346"/>
      <c r="AN1330" s="274"/>
      <c r="AO1330" s="274"/>
      <c r="AP1330" s="274"/>
      <c r="AQ1330" s="274"/>
      <c r="AR1330" s="274"/>
      <c r="AS1330" s="274"/>
      <c r="AT1330" s="274"/>
      <c r="AU1330" s="274"/>
      <c r="AV1330" s="274"/>
      <c r="AW1330" s="274"/>
    </row>
    <row r="1331" spans="27:49" ht="12.95" customHeight="1" x14ac:dyDescent="0.2">
      <c r="AA1331" s="344"/>
      <c r="AB1331" s="345"/>
      <c r="AC1331" s="345"/>
      <c r="AD1331" s="346"/>
      <c r="AN1331" s="274"/>
      <c r="AO1331" s="274"/>
      <c r="AP1331" s="274"/>
      <c r="AQ1331" s="274"/>
      <c r="AR1331" s="274"/>
      <c r="AS1331" s="274"/>
      <c r="AT1331" s="274"/>
      <c r="AU1331" s="274"/>
      <c r="AV1331" s="274"/>
      <c r="AW1331" s="274"/>
    </row>
    <row r="1332" spans="27:49" ht="12.95" customHeight="1" x14ac:dyDescent="0.2">
      <c r="AA1332" s="344"/>
      <c r="AB1332" s="345"/>
      <c r="AC1332" s="345"/>
      <c r="AD1332" s="346"/>
      <c r="AN1332" s="274"/>
      <c r="AO1332" s="274"/>
      <c r="AP1332" s="274"/>
      <c r="AQ1332" s="274"/>
      <c r="AR1332" s="274"/>
      <c r="AS1332" s="274"/>
      <c r="AT1332" s="274"/>
      <c r="AU1332" s="274"/>
      <c r="AV1332" s="274"/>
      <c r="AW1332" s="274"/>
    </row>
    <row r="1333" spans="27:49" ht="12.95" customHeight="1" x14ac:dyDescent="0.2">
      <c r="AA1333" s="344"/>
      <c r="AB1333" s="345"/>
      <c r="AC1333" s="345"/>
      <c r="AD1333" s="346"/>
      <c r="AN1333" s="274"/>
      <c r="AO1333" s="274"/>
      <c r="AP1333" s="274"/>
      <c r="AQ1333" s="274"/>
      <c r="AR1333" s="274"/>
      <c r="AS1333" s="274"/>
      <c r="AT1333" s="274"/>
      <c r="AU1333" s="274"/>
      <c r="AV1333" s="274"/>
      <c r="AW1333" s="274"/>
    </row>
    <row r="1334" spans="27:49" ht="12.95" customHeight="1" x14ac:dyDescent="0.2">
      <c r="AA1334" s="344"/>
      <c r="AB1334" s="345"/>
      <c r="AC1334" s="345"/>
      <c r="AD1334" s="346"/>
      <c r="AN1334" s="274"/>
      <c r="AO1334" s="274"/>
      <c r="AP1334" s="274"/>
      <c r="AQ1334" s="274"/>
      <c r="AR1334" s="274"/>
      <c r="AS1334" s="274"/>
      <c r="AT1334" s="274"/>
      <c r="AU1334" s="274"/>
      <c r="AV1334" s="274"/>
      <c r="AW1334" s="274"/>
    </row>
    <row r="1335" spans="27:49" ht="12.95" customHeight="1" x14ac:dyDescent="0.2">
      <c r="AA1335" s="344"/>
      <c r="AB1335" s="345"/>
      <c r="AC1335" s="345"/>
      <c r="AD1335" s="346"/>
      <c r="AN1335" s="274"/>
      <c r="AO1335" s="274"/>
      <c r="AP1335" s="274"/>
      <c r="AQ1335" s="274"/>
      <c r="AR1335" s="274"/>
      <c r="AS1335" s="274"/>
      <c r="AT1335" s="274"/>
      <c r="AU1335" s="274"/>
      <c r="AV1335" s="274"/>
      <c r="AW1335" s="274"/>
    </row>
    <row r="1336" spans="27:49" ht="12.95" customHeight="1" x14ac:dyDescent="0.2">
      <c r="AA1336" s="344"/>
      <c r="AB1336" s="345"/>
      <c r="AC1336" s="345"/>
      <c r="AD1336" s="346"/>
      <c r="AN1336" s="274"/>
      <c r="AO1336" s="274"/>
      <c r="AP1336" s="274"/>
      <c r="AQ1336" s="274"/>
      <c r="AR1336" s="274"/>
      <c r="AS1336" s="274"/>
      <c r="AT1336" s="274"/>
      <c r="AU1336" s="274"/>
      <c r="AV1336" s="274"/>
      <c r="AW1336" s="274"/>
    </row>
    <row r="1337" spans="27:49" ht="12.95" customHeight="1" x14ac:dyDescent="0.2">
      <c r="AA1337" s="344"/>
      <c r="AB1337" s="345"/>
      <c r="AC1337" s="345"/>
      <c r="AD1337" s="346"/>
      <c r="AN1337" s="274"/>
      <c r="AO1337" s="274"/>
      <c r="AP1337" s="274"/>
      <c r="AQ1337" s="274"/>
      <c r="AR1337" s="274"/>
      <c r="AS1337" s="274"/>
      <c r="AT1337" s="274"/>
      <c r="AU1337" s="274"/>
      <c r="AV1337" s="274"/>
      <c r="AW1337" s="274"/>
    </row>
    <row r="1338" spans="27:49" ht="12.95" customHeight="1" x14ac:dyDescent="0.2">
      <c r="AA1338" s="344"/>
      <c r="AB1338" s="345"/>
      <c r="AC1338" s="345"/>
      <c r="AD1338" s="346"/>
      <c r="AN1338" s="274"/>
      <c r="AO1338" s="274"/>
      <c r="AP1338" s="274"/>
      <c r="AQ1338" s="274"/>
      <c r="AR1338" s="274"/>
      <c r="AS1338" s="274"/>
      <c r="AT1338" s="274"/>
      <c r="AU1338" s="274"/>
      <c r="AV1338" s="274"/>
      <c r="AW1338" s="274"/>
    </row>
    <row r="1339" spans="27:49" ht="12.95" customHeight="1" x14ac:dyDescent="0.2">
      <c r="AA1339" s="344"/>
      <c r="AB1339" s="345"/>
      <c r="AC1339" s="345"/>
      <c r="AD1339" s="346"/>
      <c r="AN1339" s="274"/>
      <c r="AO1339" s="274"/>
      <c r="AP1339" s="274"/>
      <c r="AQ1339" s="274"/>
      <c r="AR1339" s="274"/>
      <c r="AS1339" s="274"/>
      <c r="AT1339" s="274"/>
      <c r="AU1339" s="274"/>
      <c r="AV1339" s="274"/>
      <c r="AW1339" s="274"/>
    </row>
    <row r="1340" spans="27:49" ht="12.95" customHeight="1" x14ac:dyDescent="0.2">
      <c r="AA1340" s="344"/>
      <c r="AB1340" s="345"/>
      <c r="AC1340" s="345"/>
      <c r="AD1340" s="346"/>
      <c r="AN1340" s="274"/>
      <c r="AO1340" s="274"/>
      <c r="AP1340" s="274"/>
      <c r="AQ1340" s="274"/>
      <c r="AR1340" s="274"/>
      <c r="AS1340" s="274"/>
      <c r="AT1340" s="274"/>
      <c r="AU1340" s="274"/>
      <c r="AV1340" s="274"/>
      <c r="AW1340" s="274"/>
    </row>
    <row r="1341" spans="27:49" ht="12.95" customHeight="1" x14ac:dyDescent="0.2">
      <c r="AA1341" s="344"/>
      <c r="AB1341" s="345"/>
      <c r="AC1341" s="345"/>
      <c r="AD1341" s="346"/>
      <c r="AN1341" s="274"/>
      <c r="AO1341" s="274"/>
      <c r="AP1341" s="274"/>
      <c r="AQ1341" s="274"/>
      <c r="AR1341" s="274"/>
      <c r="AS1341" s="274"/>
      <c r="AT1341" s="274"/>
      <c r="AU1341" s="274"/>
      <c r="AV1341" s="274"/>
      <c r="AW1341" s="274"/>
    </row>
    <row r="1342" spans="27:49" ht="12.95" customHeight="1" x14ac:dyDescent="0.2">
      <c r="AA1342" s="344"/>
      <c r="AB1342" s="345"/>
      <c r="AC1342" s="345"/>
      <c r="AD1342" s="346"/>
      <c r="AN1342" s="274"/>
      <c r="AO1342" s="274"/>
      <c r="AP1342" s="274"/>
      <c r="AQ1342" s="274"/>
      <c r="AR1342" s="274"/>
      <c r="AS1342" s="274"/>
      <c r="AT1342" s="274"/>
      <c r="AU1342" s="274"/>
      <c r="AV1342" s="274"/>
      <c r="AW1342" s="274"/>
    </row>
    <row r="1343" spans="27:49" ht="12.95" customHeight="1" x14ac:dyDescent="0.2">
      <c r="AA1343" s="344"/>
      <c r="AB1343" s="345"/>
      <c r="AC1343" s="345"/>
      <c r="AD1343" s="346"/>
      <c r="AN1343" s="274"/>
      <c r="AO1343" s="274"/>
      <c r="AP1343" s="274"/>
      <c r="AQ1343" s="274"/>
      <c r="AR1343" s="274"/>
      <c r="AS1343" s="274"/>
      <c r="AT1343" s="274"/>
      <c r="AU1343" s="274"/>
      <c r="AV1343" s="274"/>
      <c r="AW1343" s="274"/>
    </row>
    <row r="1344" spans="27:49" ht="12.95" customHeight="1" x14ac:dyDescent="0.2">
      <c r="AA1344" s="344"/>
      <c r="AB1344" s="345"/>
      <c r="AC1344" s="345"/>
      <c r="AD1344" s="346"/>
      <c r="AN1344" s="274"/>
      <c r="AO1344" s="274"/>
      <c r="AP1344" s="274"/>
      <c r="AQ1344" s="274"/>
      <c r="AR1344" s="274"/>
      <c r="AS1344" s="274"/>
      <c r="AT1344" s="274"/>
      <c r="AU1344" s="274"/>
      <c r="AV1344" s="274"/>
      <c r="AW1344" s="274"/>
    </row>
    <row r="1345" spans="27:49" ht="12.95" customHeight="1" x14ac:dyDescent="0.2">
      <c r="AA1345" s="344"/>
      <c r="AB1345" s="345"/>
      <c r="AC1345" s="345"/>
      <c r="AD1345" s="346"/>
      <c r="AN1345" s="274"/>
      <c r="AO1345" s="274"/>
      <c r="AP1345" s="274"/>
      <c r="AQ1345" s="274"/>
      <c r="AR1345" s="274"/>
      <c r="AS1345" s="274"/>
      <c r="AT1345" s="274"/>
      <c r="AU1345" s="274"/>
      <c r="AV1345" s="274"/>
      <c r="AW1345" s="274"/>
    </row>
    <row r="1346" spans="27:49" ht="12.95" customHeight="1" x14ac:dyDescent="0.2">
      <c r="AA1346" s="344"/>
      <c r="AB1346" s="345"/>
      <c r="AC1346" s="345"/>
      <c r="AD1346" s="346"/>
      <c r="AN1346" s="274"/>
      <c r="AO1346" s="274"/>
      <c r="AP1346" s="274"/>
      <c r="AQ1346" s="274"/>
      <c r="AR1346" s="274"/>
      <c r="AS1346" s="274"/>
      <c r="AT1346" s="274"/>
      <c r="AU1346" s="274"/>
      <c r="AV1346" s="274"/>
      <c r="AW1346" s="274"/>
    </row>
    <row r="1347" spans="27:49" ht="12.95" customHeight="1" x14ac:dyDescent="0.2">
      <c r="AA1347" s="344"/>
      <c r="AB1347" s="345"/>
      <c r="AC1347" s="345"/>
      <c r="AD1347" s="346"/>
      <c r="AN1347" s="274"/>
      <c r="AO1347" s="274"/>
      <c r="AP1347" s="274"/>
      <c r="AQ1347" s="274"/>
      <c r="AR1347" s="274"/>
      <c r="AS1347" s="274"/>
      <c r="AT1347" s="274"/>
      <c r="AU1347" s="274"/>
      <c r="AV1347" s="274"/>
      <c r="AW1347" s="274"/>
    </row>
    <row r="1348" spans="27:49" ht="12.95" customHeight="1" x14ac:dyDescent="0.2">
      <c r="AA1348" s="344"/>
      <c r="AB1348" s="345"/>
      <c r="AC1348" s="345"/>
      <c r="AD1348" s="346"/>
      <c r="AN1348" s="274"/>
      <c r="AO1348" s="274"/>
      <c r="AP1348" s="274"/>
      <c r="AQ1348" s="274"/>
      <c r="AR1348" s="274"/>
      <c r="AS1348" s="274"/>
      <c r="AT1348" s="274"/>
      <c r="AU1348" s="274"/>
      <c r="AV1348" s="274"/>
      <c r="AW1348" s="274"/>
    </row>
    <row r="1349" spans="27:49" ht="12.95" customHeight="1" x14ac:dyDescent="0.2">
      <c r="AA1349" s="344"/>
      <c r="AB1349" s="345"/>
      <c r="AC1349" s="345"/>
      <c r="AD1349" s="346"/>
      <c r="AN1349" s="274"/>
      <c r="AO1349" s="274"/>
      <c r="AP1349" s="274"/>
      <c r="AQ1349" s="274"/>
      <c r="AR1349" s="274"/>
      <c r="AS1349" s="274"/>
      <c r="AT1349" s="274"/>
      <c r="AU1349" s="274"/>
      <c r="AV1349" s="274"/>
      <c r="AW1349" s="274"/>
    </row>
    <row r="1350" spans="27:49" ht="12.95" customHeight="1" x14ac:dyDescent="0.2">
      <c r="AA1350" s="344"/>
      <c r="AB1350" s="345"/>
      <c r="AC1350" s="345"/>
      <c r="AD1350" s="346"/>
      <c r="AN1350" s="274"/>
      <c r="AO1350" s="274"/>
      <c r="AP1350" s="274"/>
      <c r="AQ1350" s="274"/>
      <c r="AR1350" s="274"/>
      <c r="AS1350" s="274"/>
      <c r="AT1350" s="274"/>
      <c r="AU1350" s="274"/>
      <c r="AV1350" s="274"/>
      <c r="AW1350" s="274"/>
    </row>
    <row r="1351" spans="27:49" ht="12.95" customHeight="1" x14ac:dyDescent="0.2">
      <c r="AA1351" s="344"/>
      <c r="AB1351" s="345"/>
      <c r="AC1351" s="345"/>
      <c r="AD1351" s="346"/>
      <c r="AN1351" s="274"/>
      <c r="AO1351" s="274"/>
      <c r="AP1351" s="274"/>
      <c r="AQ1351" s="274"/>
      <c r="AR1351" s="274"/>
      <c r="AS1351" s="274"/>
      <c r="AT1351" s="274"/>
      <c r="AU1351" s="274"/>
      <c r="AV1351" s="274"/>
      <c r="AW1351" s="274"/>
    </row>
    <row r="1352" spans="27:49" ht="12.95" customHeight="1" x14ac:dyDescent="0.2">
      <c r="AA1352" s="344"/>
      <c r="AB1352" s="345"/>
      <c r="AC1352" s="345"/>
      <c r="AD1352" s="346"/>
      <c r="AN1352" s="274"/>
      <c r="AO1352" s="274"/>
      <c r="AP1352" s="274"/>
      <c r="AQ1352" s="274"/>
      <c r="AR1352" s="274"/>
      <c r="AS1352" s="274"/>
      <c r="AT1352" s="274"/>
      <c r="AU1352" s="274"/>
      <c r="AV1352" s="274"/>
      <c r="AW1352" s="274"/>
    </row>
    <row r="1353" spans="27:49" ht="12.95" customHeight="1" x14ac:dyDescent="0.2">
      <c r="AA1353" s="344"/>
      <c r="AB1353" s="345"/>
      <c r="AC1353" s="345"/>
      <c r="AD1353" s="346"/>
      <c r="AN1353" s="274"/>
      <c r="AO1353" s="274"/>
      <c r="AP1353" s="274"/>
      <c r="AQ1353" s="274"/>
      <c r="AR1353" s="274"/>
      <c r="AS1353" s="274"/>
      <c r="AT1353" s="274"/>
      <c r="AU1353" s="274"/>
      <c r="AV1353" s="274"/>
      <c r="AW1353" s="274"/>
    </row>
    <row r="1354" spans="27:49" ht="12.95" customHeight="1" x14ac:dyDescent="0.2">
      <c r="AA1354" s="344"/>
      <c r="AB1354" s="345"/>
      <c r="AC1354" s="345"/>
      <c r="AD1354" s="346"/>
      <c r="AN1354" s="274"/>
      <c r="AO1354" s="274"/>
      <c r="AP1354" s="274"/>
      <c r="AQ1354" s="274"/>
      <c r="AR1354" s="274"/>
      <c r="AS1354" s="274"/>
      <c r="AT1354" s="274"/>
      <c r="AU1354" s="274"/>
      <c r="AV1354" s="274"/>
      <c r="AW1354" s="274"/>
    </row>
    <row r="1355" spans="27:49" ht="12.95" customHeight="1" x14ac:dyDescent="0.2">
      <c r="AA1355" s="344"/>
      <c r="AB1355" s="345"/>
      <c r="AC1355" s="345"/>
      <c r="AD1355" s="346"/>
      <c r="AN1355" s="274"/>
      <c r="AO1355" s="274"/>
      <c r="AP1355" s="274"/>
      <c r="AQ1355" s="274"/>
      <c r="AR1355" s="274"/>
      <c r="AS1355" s="274"/>
      <c r="AT1355" s="274"/>
      <c r="AU1355" s="274"/>
      <c r="AV1355" s="274"/>
      <c r="AW1355" s="274"/>
    </row>
    <row r="1356" spans="27:49" ht="12.95" customHeight="1" x14ac:dyDescent="0.2">
      <c r="AA1356" s="344"/>
      <c r="AB1356" s="345"/>
      <c r="AC1356" s="345"/>
      <c r="AD1356" s="346"/>
      <c r="AN1356" s="274"/>
      <c r="AO1356" s="274"/>
      <c r="AP1356" s="274"/>
      <c r="AQ1356" s="274"/>
      <c r="AR1356" s="274"/>
      <c r="AS1356" s="274"/>
      <c r="AT1356" s="274"/>
      <c r="AU1356" s="274"/>
      <c r="AV1356" s="274"/>
      <c r="AW1356" s="274"/>
    </row>
    <row r="1357" spans="27:49" ht="12.95" customHeight="1" x14ac:dyDescent="0.2">
      <c r="AA1357" s="344"/>
      <c r="AB1357" s="345"/>
      <c r="AC1357" s="345"/>
      <c r="AD1357" s="346"/>
      <c r="AN1357" s="274"/>
      <c r="AO1357" s="274"/>
      <c r="AP1357" s="274"/>
      <c r="AQ1357" s="274"/>
      <c r="AR1357" s="274"/>
      <c r="AS1357" s="274"/>
      <c r="AT1357" s="274"/>
      <c r="AU1357" s="274"/>
      <c r="AV1357" s="274"/>
      <c r="AW1357" s="274"/>
    </row>
    <row r="1358" spans="27:49" ht="12.95" customHeight="1" x14ac:dyDescent="0.2">
      <c r="AA1358" s="344"/>
      <c r="AB1358" s="345"/>
      <c r="AC1358" s="345"/>
      <c r="AD1358" s="346"/>
      <c r="AN1358" s="274"/>
      <c r="AO1358" s="274"/>
      <c r="AP1358" s="274"/>
      <c r="AQ1358" s="274"/>
      <c r="AR1358" s="274"/>
      <c r="AS1358" s="274"/>
      <c r="AT1358" s="274"/>
      <c r="AU1358" s="274"/>
      <c r="AV1358" s="274"/>
      <c r="AW1358" s="274"/>
    </row>
    <row r="1359" spans="27:49" ht="12.95" customHeight="1" x14ac:dyDescent="0.2">
      <c r="AA1359" s="344"/>
      <c r="AB1359" s="345"/>
      <c r="AC1359" s="345"/>
      <c r="AD1359" s="346"/>
      <c r="AN1359" s="274"/>
      <c r="AO1359" s="274"/>
      <c r="AP1359" s="274"/>
      <c r="AQ1359" s="274"/>
      <c r="AR1359" s="274"/>
      <c r="AS1359" s="274"/>
      <c r="AT1359" s="274"/>
      <c r="AU1359" s="274"/>
      <c r="AV1359" s="274"/>
      <c r="AW1359" s="274"/>
    </row>
    <row r="1360" spans="27:49" ht="12.95" customHeight="1" x14ac:dyDescent="0.2">
      <c r="AA1360" s="344"/>
      <c r="AB1360" s="345"/>
      <c r="AC1360" s="345"/>
      <c r="AD1360" s="346"/>
      <c r="AN1360" s="274"/>
      <c r="AO1360" s="274"/>
      <c r="AP1360" s="274"/>
      <c r="AQ1360" s="274"/>
      <c r="AR1360" s="274"/>
      <c r="AS1360" s="274"/>
      <c r="AT1360" s="274"/>
      <c r="AU1360" s="274"/>
      <c r="AV1360" s="274"/>
      <c r="AW1360" s="274"/>
    </row>
    <row r="1361" spans="27:49" ht="12.95" customHeight="1" x14ac:dyDescent="0.2">
      <c r="AA1361" s="344"/>
      <c r="AB1361" s="345"/>
      <c r="AC1361" s="345"/>
      <c r="AD1361" s="346"/>
      <c r="AN1361" s="274"/>
      <c r="AO1361" s="274"/>
      <c r="AP1361" s="274"/>
      <c r="AQ1361" s="274"/>
      <c r="AR1361" s="274"/>
      <c r="AS1361" s="274"/>
      <c r="AT1361" s="274"/>
      <c r="AU1361" s="274"/>
      <c r="AV1361" s="274"/>
      <c r="AW1361" s="274"/>
    </row>
    <row r="1362" spans="27:49" ht="12.95" customHeight="1" x14ac:dyDescent="0.2">
      <c r="AA1362" s="344"/>
      <c r="AB1362" s="345"/>
      <c r="AC1362" s="345"/>
      <c r="AD1362" s="346"/>
      <c r="AN1362" s="274"/>
      <c r="AO1362" s="274"/>
      <c r="AP1362" s="274"/>
      <c r="AQ1362" s="274"/>
      <c r="AR1362" s="274"/>
      <c r="AS1362" s="274"/>
      <c r="AT1362" s="274"/>
      <c r="AU1362" s="274"/>
      <c r="AV1362" s="274"/>
      <c r="AW1362" s="274"/>
    </row>
    <row r="1363" spans="27:49" ht="12.95" customHeight="1" x14ac:dyDescent="0.2">
      <c r="AA1363" s="344"/>
      <c r="AB1363" s="345"/>
      <c r="AC1363" s="345"/>
      <c r="AD1363" s="346"/>
      <c r="AN1363" s="274"/>
      <c r="AO1363" s="274"/>
      <c r="AP1363" s="274"/>
      <c r="AQ1363" s="274"/>
      <c r="AR1363" s="274"/>
      <c r="AS1363" s="274"/>
      <c r="AT1363" s="274"/>
      <c r="AU1363" s="274"/>
      <c r="AV1363" s="274"/>
      <c r="AW1363" s="274"/>
    </row>
    <row r="1364" spans="27:49" ht="12.95" customHeight="1" x14ac:dyDescent="0.2">
      <c r="AA1364" s="344"/>
      <c r="AB1364" s="345"/>
      <c r="AC1364" s="345"/>
      <c r="AD1364" s="346"/>
      <c r="AN1364" s="274"/>
      <c r="AO1364" s="274"/>
      <c r="AP1364" s="274"/>
      <c r="AQ1364" s="274"/>
      <c r="AR1364" s="274"/>
      <c r="AS1364" s="274"/>
      <c r="AT1364" s="274"/>
      <c r="AU1364" s="274"/>
      <c r="AV1364" s="274"/>
      <c r="AW1364" s="274"/>
    </row>
    <row r="1365" spans="27:49" ht="12.95" customHeight="1" x14ac:dyDescent="0.2">
      <c r="AA1365" s="344"/>
      <c r="AB1365" s="345"/>
      <c r="AC1365" s="345"/>
      <c r="AD1365" s="346"/>
      <c r="AN1365" s="274"/>
      <c r="AO1365" s="274"/>
      <c r="AP1365" s="274"/>
      <c r="AQ1365" s="274"/>
      <c r="AR1365" s="274"/>
      <c r="AS1365" s="274"/>
      <c r="AT1365" s="274"/>
      <c r="AU1365" s="274"/>
      <c r="AV1365" s="274"/>
      <c r="AW1365" s="274"/>
    </row>
    <row r="1366" spans="27:49" ht="12.95" customHeight="1" x14ac:dyDescent="0.2">
      <c r="AA1366" s="344"/>
      <c r="AB1366" s="345"/>
      <c r="AC1366" s="345"/>
      <c r="AD1366" s="346"/>
      <c r="AN1366" s="274"/>
      <c r="AO1366" s="274"/>
      <c r="AP1366" s="274"/>
      <c r="AQ1366" s="274"/>
      <c r="AR1366" s="274"/>
      <c r="AS1366" s="274"/>
      <c r="AT1366" s="274"/>
      <c r="AU1366" s="274"/>
      <c r="AV1366" s="274"/>
      <c r="AW1366" s="274"/>
    </row>
    <row r="1367" spans="27:49" ht="12.95" customHeight="1" x14ac:dyDescent="0.2">
      <c r="AA1367" s="344"/>
      <c r="AB1367" s="345"/>
      <c r="AC1367" s="345"/>
      <c r="AD1367" s="346"/>
      <c r="AN1367" s="274"/>
      <c r="AO1367" s="274"/>
      <c r="AP1367" s="274"/>
      <c r="AQ1367" s="274"/>
      <c r="AR1367" s="274"/>
      <c r="AS1367" s="274"/>
      <c r="AT1367" s="274"/>
      <c r="AU1367" s="274"/>
      <c r="AV1367" s="274"/>
      <c r="AW1367" s="274"/>
    </row>
    <row r="1368" spans="27:49" ht="12.95" customHeight="1" x14ac:dyDescent="0.2">
      <c r="AA1368" s="344"/>
      <c r="AB1368" s="345"/>
      <c r="AC1368" s="345"/>
      <c r="AD1368" s="346"/>
      <c r="AN1368" s="274"/>
      <c r="AO1368" s="274"/>
      <c r="AP1368" s="274"/>
      <c r="AQ1368" s="274"/>
      <c r="AR1368" s="274"/>
      <c r="AS1368" s="274"/>
      <c r="AT1368" s="274"/>
      <c r="AU1368" s="274"/>
      <c r="AV1368" s="274"/>
      <c r="AW1368" s="274"/>
    </row>
    <row r="1369" spans="27:49" ht="12.95" customHeight="1" x14ac:dyDescent="0.2">
      <c r="AA1369" s="344"/>
      <c r="AB1369" s="345"/>
      <c r="AC1369" s="345"/>
      <c r="AD1369" s="346"/>
      <c r="AN1369" s="274"/>
      <c r="AO1369" s="274"/>
      <c r="AP1369" s="274"/>
      <c r="AQ1369" s="274"/>
      <c r="AR1369" s="274"/>
      <c r="AS1369" s="274"/>
      <c r="AT1369" s="274"/>
      <c r="AU1369" s="274"/>
      <c r="AV1369" s="274"/>
      <c r="AW1369" s="274"/>
    </row>
    <row r="1370" spans="27:49" ht="12.95" customHeight="1" x14ac:dyDescent="0.2">
      <c r="AA1370" s="344"/>
      <c r="AB1370" s="345"/>
      <c r="AC1370" s="345"/>
      <c r="AD1370" s="346"/>
      <c r="AN1370" s="274"/>
      <c r="AO1370" s="274"/>
      <c r="AP1370" s="274"/>
      <c r="AQ1370" s="274"/>
      <c r="AR1370" s="274"/>
      <c r="AS1370" s="274"/>
      <c r="AT1370" s="274"/>
      <c r="AU1370" s="274"/>
      <c r="AV1370" s="274"/>
      <c r="AW1370" s="274"/>
    </row>
    <row r="1371" spans="27:49" ht="12.95" customHeight="1" x14ac:dyDescent="0.2">
      <c r="AA1371" s="344"/>
      <c r="AB1371" s="345"/>
      <c r="AC1371" s="345"/>
      <c r="AD1371" s="346"/>
      <c r="AN1371" s="274"/>
      <c r="AO1371" s="274"/>
      <c r="AP1371" s="274"/>
      <c r="AQ1371" s="274"/>
      <c r="AR1371" s="274"/>
      <c r="AS1371" s="274"/>
      <c r="AT1371" s="274"/>
      <c r="AU1371" s="274"/>
      <c r="AV1371" s="274"/>
      <c r="AW1371" s="274"/>
    </row>
    <row r="1372" spans="27:49" ht="12.95" customHeight="1" x14ac:dyDescent="0.2">
      <c r="AA1372" s="344"/>
      <c r="AB1372" s="345"/>
      <c r="AC1372" s="345"/>
      <c r="AD1372" s="346"/>
      <c r="AN1372" s="274"/>
      <c r="AO1372" s="274"/>
      <c r="AP1372" s="274"/>
      <c r="AQ1372" s="274"/>
      <c r="AR1372" s="274"/>
      <c r="AS1372" s="274"/>
      <c r="AT1372" s="274"/>
      <c r="AU1372" s="274"/>
      <c r="AV1372" s="274"/>
      <c r="AW1372" s="274"/>
    </row>
    <row r="1373" spans="27:49" ht="12.95" customHeight="1" x14ac:dyDescent="0.2">
      <c r="AA1373" s="344"/>
      <c r="AB1373" s="345"/>
      <c r="AC1373" s="345"/>
      <c r="AD1373" s="346"/>
      <c r="AN1373" s="274"/>
      <c r="AO1373" s="274"/>
      <c r="AP1373" s="274"/>
      <c r="AQ1373" s="274"/>
      <c r="AR1373" s="274"/>
      <c r="AS1373" s="274"/>
      <c r="AT1373" s="274"/>
      <c r="AU1373" s="274"/>
      <c r="AV1373" s="274"/>
      <c r="AW1373" s="274"/>
    </row>
    <row r="1374" spans="27:49" ht="12.95" customHeight="1" x14ac:dyDescent="0.2">
      <c r="AA1374" s="344"/>
      <c r="AB1374" s="345"/>
      <c r="AC1374" s="345"/>
      <c r="AD1374" s="346"/>
      <c r="AN1374" s="274"/>
      <c r="AO1374" s="274"/>
      <c r="AP1374" s="274"/>
      <c r="AQ1374" s="274"/>
      <c r="AR1374" s="274"/>
      <c r="AS1374" s="274"/>
      <c r="AT1374" s="274"/>
      <c r="AU1374" s="274"/>
      <c r="AV1374" s="274"/>
      <c r="AW1374" s="274"/>
    </row>
    <row r="1375" spans="27:49" ht="12.95" customHeight="1" x14ac:dyDescent="0.2">
      <c r="AA1375" s="344"/>
      <c r="AB1375" s="345"/>
      <c r="AC1375" s="345"/>
      <c r="AD1375" s="346"/>
      <c r="AN1375" s="274"/>
      <c r="AO1375" s="274"/>
      <c r="AP1375" s="274"/>
      <c r="AQ1375" s="274"/>
      <c r="AR1375" s="274"/>
      <c r="AS1375" s="274"/>
      <c r="AT1375" s="274"/>
      <c r="AU1375" s="274"/>
      <c r="AV1375" s="274"/>
      <c r="AW1375" s="274"/>
    </row>
    <row r="1376" spans="27:49" ht="12.95" customHeight="1" x14ac:dyDescent="0.2">
      <c r="AA1376" s="344"/>
      <c r="AB1376" s="345"/>
      <c r="AC1376" s="345"/>
      <c r="AD1376" s="346"/>
      <c r="AN1376" s="274"/>
      <c r="AO1376" s="274"/>
      <c r="AP1376" s="274"/>
      <c r="AQ1376" s="274"/>
      <c r="AR1376" s="274"/>
      <c r="AS1376" s="274"/>
      <c r="AT1376" s="274"/>
      <c r="AU1376" s="274"/>
      <c r="AV1376" s="274"/>
      <c r="AW1376" s="274"/>
    </row>
    <row r="1377" spans="27:49" ht="12.95" customHeight="1" x14ac:dyDescent="0.2">
      <c r="AA1377" s="344"/>
      <c r="AB1377" s="345"/>
      <c r="AC1377" s="345"/>
      <c r="AD1377" s="346"/>
      <c r="AN1377" s="274"/>
      <c r="AO1377" s="274"/>
      <c r="AP1377" s="274"/>
      <c r="AQ1377" s="274"/>
      <c r="AR1377" s="274"/>
      <c r="AS1377" s="274"/>
      <c r="AT1377" s="274"/>
      <c r="AU1377" s="274"/>
      <c r="AV1377" s="274"/>
      <c r="AW1377" s="274"/>
    </row>
    <row r="1378" spans="27:49" ht="12.95" customHeight="1" x14ac:dyDescent="0.2">
      <c r="AA1378" s="344"/>
      <c r="AB1378" s="345"/>
      <c r="AC1378" s="345"/>
      <c r="AD1378" s="346"/>
      <c r="AN1378" s="274"/>
      <c r="AO1378" s="274"/>
      <c r="AP1378" s="274"/>
      <c r="AQ1378" s="274"/>
      <c r="AR1378" s="274"/>
      <c r="AS1378" s="274"/>
      <c r="AT1378" s="274"/>
      <c r="AU1378" s="274"/>
      <c r="AV1378" s="274"/>
      <c r="AW1378" s="274"/>
    </row>
    <row r="1379" spans="27:49" ht="12.95" customHeight="1" x14ac:dyDescent="0.2">
      <c r="AA1379" s="344"/>
      <c r="AB1379" s="345"/>
      <c r="AC1379" s="345"/>
      <c r="AD1379" s="346"/>
      <c r="AN1379" s="274"/>
      <c r="AO1379" s="274"/>
      <c r="AP1379" s="274"/>
      <c r="AQ1379" s="274"/>
      <c r="AR1379" s="274"/>
      <c r="AS1379" s="274"/>
      <c r="AT1379" s="274"/>
      <c r="AU1379" s="274"/>
      <c r="AV1379" s="274"/>
      <c r="AW1379" s="274"/>
    </row>
    <row r="1380" spans="27:49" ht="12.95" customHeight="1" x14ac:dyDescent="0.2">
      <c r="AA1380" s="344"/>
      <c r="AB1380" s="345"/>
      <c r="AC1380" s="345"/>
      <c r="AD1380" s="346"/>
      <c r="AN1380" s="274"/>
      <c r="AO1380" s="274"/>
      <c r="AP1380" s="274"/>
      <c r="AQ1380" s="274"/>
      <c r="AR1380" s="274"/>
      <c r="AS1380" s="274"/>
      <c r="AT1380" s="274"/>
      <c r="AU1380" s="274"/>
      <c r="AV1380" s="274"/>
      <c r="AW1380" s="274"/>
    </row>
    <row r="1381" spans="27:49" ht="12.95" customHeight="1" x14ac:dyDescent="0.2">
      <c r="AA1381" s="344"/>
      <c r="AB1381" s="345"/>
      <c r="AC1381" s="345"/>
      <c r="AD1381" s="346"/>
      <c r="AN1381" s="274"/>
      <c r="AO1381" s="274"/>
      <c r="AP1381" s="274"/>
      <c r="AQ1381" s="274"/>
      <c r="AR1381" s="274"/>
      <c r="AS1381" s="274"/>
      <c r="AT1381" s="274"/>
      <c r="AU1381" s="274"/>
      <c r="AV1381" s="274"/>
      <c r="AW1381" s="274"/>
    </row>
    <row r="1382" spans="27:49" ht="12.95" customHeight="1" x14ac:dyDescent="0.2">
      <c r="AA1382" s="344"/>
      <c r="AB1382" s="345"/>
      <c r="AC1382" s="345"/>
      <c r="AD1382" s="346"/>
      <c r="AN1382" s="274"/>
      <c r="AO1382" s="274"/>
      <c r="AP1382" s="274"/>
      <c r="AQ1382" s="274"/>
      <c r="AR1382" s="274"/>
      <c r="AS1382" s="274"/>
      <c r="AT1382" s="274"/>
      <c r="AU1382" s="274"/>
      <c r="AV1382" s="274"/>
      <c r="AW1382" s="274"/>
    </row>
    <row r="1383" spans="27:49" ht="12.95" customHeight="1" x14ac:dyDescent="0.2">
      <c r="AA1383" s="344"/>
      <c r="AB1383" s="345"/>
      <c r="AC1383" s="345"/>
      <c r="AD1383" s="346"/>
      <c r="AN1383" s="274"/>
      <c r="AO1383" s="274"/>
      <c r="AP1383" s="274"/>
      <c r="AQ1383" s="274"/>
      <c r="AR1383" s="274"/>
      <c r="AS1383" s="274"/>
      <c r="AT1383" s="274"/>
      <c r="AU1383" s="274"/>
      <c r="AV1383" s="274"/>
      <c r="AW1383" s="274"/>
    </row>
    <row r="1384" spans="27:49" ht="12.95" customHeight="1" x14ac:dyDescent="0.2">
      <c r="AA1384" s="344"/>
      <c r="AB1384" s="345"/>
      <c r="AC1384" s="345"/>
      <c r="AD1384" s="346"/>
      <c r="AN1384" s="274"/>
      <c r="AO1384" s="274"/>
      <c r="AP1384" s="274"/>
      <c r="AQ1384" s="274"/>
      <c r="AR1384" s="274"/>
      <c r="AS1384" s="274"/>
      <c r="AT1384" s="274"/>
      <c r="AU1384" s="274"/>
      <c r="AV1384" s="274"/>
      <c r="AW1384" s="274"/>
    </row>
    <row r="1385" spans="27:49" ht="12.95" customHeight="1" x14ac:dyDescent="0.2">
      <c r="AA1385" s="344"/>
      <c r="AB1385" s="345"/>
      <c r="AC1385" s="345"/>
      <c r="AD1385" s="346"/>
      <c r="AN1385" s="274"/>
      <c r="AO1385" s="274"/>
      <c r="AP1385" s="274"/>
      <c r="AQ1385" s="274"/>
      <c r="AR1385" s="274"/>
      <c r="AS1385" s="274"/>
      <c r="AT1385" s="274"/>
      <c r="AU1385" s="274"/>
      <c r="AV1385" s="274"/>
      <c r="AW1385" s="274"/>
    </row>
    <row r="1386" spans="27:49" ht="12.95" customHeight="1" x14ac:dyDescent="0.2">
      <c r="AA1386" s="344"/>
      <c r="AB1386" s="345"/>
      <c r="AC1386" s="345"/>
      <c r="AD1386" s="346"/>
      <c r="AN1386" s="274"/>
      <c r="AO1386" s="274"/>
      <c r="AP1386" s="274"/>
      <c r="AQ1386" s="274"/>
      <c r="AR1386" s="274"/>
      <c r="AS1386" s="274"/>
      <c r="AT1386" s="274"/>
      <c r="AU1386" s="274"/>
      <c r="AV1386" s="274"/>
      <c r="AW1386" s="274"/>
    </row>
    <row r="1387" spans="27:49" ht="12.95" customHeight="1" x14ac:dyDescent="0.2">
      <c r="AA1387" s="344"/>
      <c r="AB1387" s="345"/>
      <c r="AC1387" s="345"/>
      <c r="AD1387" s="346"/>
      <c r="AN1387" s="274"/>
      <c r="AO1387" s="274"/>
      <c r="AP1387" s="274"/>
      <c r="AQ1387" s="274"/>
      <c r="AR1387" s="274"/>
      <c r="AS1387" s="274"/>
      <c r="AT1387" s="274"/>
      <c r="AU1387" s="274"/>
      <c r="AV1387" s="274"/>
      <c r="AW1387" s="274"/>
    </row>
    <row r="1388" spans="27:49" ht="12.95" customHeight="1" x14ac:dyDescent="0.2">
      <c r="AA1388" s="344"/>
      <c r="AB1388" s="345"/>
      <c r="AC1388" s="345"/>
      <c r="AD1388" s="346"/>
      <c r="AN1388" s="274"/>
      <c r="AO1388" s="274"/>
      <c r="AP1388" s="274"/>
      <c r="AQ1388" s="274"/>
      <c r="AR1388" s="274"/>
      <c r="AS1388" s="274"/>
      <c r="AT1388" s="274"/>
      <c r="AU1388" s="274"/>
      <c r="AV1388" s="274"/>
      <c r="AW1388" s="274"/>
    </row>
    <row r="1389" spans="27:49" ht="12.95" customHeight="1" x14ac:dyDescent="0.2">
      <c r="AA1389" s="344"/>
      <c r="AB1389" s="345"/>
      <c r="AC1389" s="345"/>
      <c r="AD1389" s="346"/>
      <c r="AN1389" s="274"/>
      <c r="AO1389" s="274"/>
      <c r="AP1389" s="274"/>
      <c r="AQ1389" s="274"/>
      <c r="AR1389" s="274"/>
      <c r="AS1389" s="274"/>
      <c r="AT1389" s="274"/>
      <c r="AU1389" s="274"/>
      <c r="AV1389" s="274"/>
      <c r="AW1389" s="274"/>
    </row>
    <row r="1390" spans="27:49" ht="12.95" customHeight="1" x14ac:dyDescent="0.2">
      <c r="AA1390" s="344"/>
      <c r="AB1390" s="345"/>
      <c r="AC1390" s="345"/>
      <c r="AD1390" s="346"/>
      <c r="AN1390" s="274"/>
      <c r="AO1390" s="274"/>
      <c r="AP1390" s="274"/>
      <c r="AQ1390" s="274"/>
      <c r="AR1390" s="274"/>
      <c r="AS1390" s="274"/>
      <c r="AT1390" s="274"/>
      <c r="AU1390" s="274"/>
      <c r="AV1390" s="274"/>
      <c r="AW1390" s="274"/>
    </row>
    <row r="1391" spans="27:49" ht="12.95" customHeight="1" x14ac:dyDescent="0.2">
      <c r="AA1391" s="344"/>
      <c r="AB1391" s="345"/>
      <c r="AC1391" s="345"/>
      <c r="AD1391" s="346"/>
      <c r="AN1391" s="274"/>
      <c r="AO1391" s="274"/>
      <c r="AP1391" s="274"/>
      <c r="AQ1391" s="274"/>
      <c r="AR1391" s="274"/>
      <c r="AS1391" s="274"/>
      <c r="AT1391" s="274"/>
      <c r="AU1391" s="274"/>
      <c r="AV1391" s="274"/>
      <c r="AW1391" s="274"/>
    </row>
    <row r="1392" spans="27:49" ht="12.95" customHeight="1" x14ac:dyDescent="0.2">
      <c r="AA1392" s="344"/>
      <c r="AB1392" s="345"/>
      <c r="AC1392" s="345"/>
      <c r="AD1392" s="346"/>
      <c r="AN1392" s="274"/>
      <c r="AO1392" s="274"/>
      <c r="AP1392" s="274"/>
      <c r="AQ1392" s="274"/>
      <c r="AR1392" s="274"/>
      <c r="AS1392" s="274"/>
      <c r="AT1392" s="274"/>
      <c r="AU1392" s="274"/>
      <c r="AV1392" s="274"/>
      <c r="AW1392" s="274"/>
    </row>
    <row r="1393" spans="27:49" ht="12.95" customHeight="1" x14ac:dyDescent="0.2">
      <c r="AA1393" s="344"/>
      <c r="AB1393" s="345"/>
      <c r="AC1393" s="345"/>
      <c r="AD1393" s="346"/>
      <c r="AN1393" s="274"/>
      <c r="AO1393" s="274"/>
      <c r="AP1393" s="274"/>
      <c r="AQ1393" s="274"/>
      <c r="AR1393" s="274"/>
      <c r="AS1393" s="274"/>
      <c r="AT1393" s="274"/>
      <c r="AU1393" s="274"/>
      <c r="AV1393" s="274"/>
      <c r="AW1393" s="274"/>
    </row>
    <row r="1394" spans="27:49" ht="12.95" customHeight="1" x14ac:dyDescent="0.2">
      <c r="AA1394" s="344"/>
      <c r="AB1394" s="345"/>
      <c r="AC1394" s="345"/>
      <c r="AD1394" s="346"/>
      <c r="AN1394" s="274"/>
      <c r="AO1394" s="274"/>
      <c r="AP1394" s="274"/>
      <c r="AQ1394" s="274"/>
      <c r="AR1394" s="274"/>
      <c r="AS1394" s="274"/>
      <c r="AT1394" s="274"/>
      <c r="AU1394" s="274"/>
      <c r="AV1394" s="274"/>
      <c r="AW1394" s="274"/>
    </row>
    <row r="1395" spans="27:49" ht="12.95" customHeight="1" x14ac:dyDescent="0.2">
      <c r="AA1395" s="344"/>
      <c r="AB1395" s="345"/>
      <c r="AC1395" s="345"/>
      <c r="AD1395" s="346"/>
      <c r="AN1395" s="274"/>
      <c r="AO1395" s="274"/>
      <c r="AP1395" s="274"/>
      <c r="AQ1395" s="274"/>
      <c r="AR1395" s="274"/>
      <c r="AS1395" s="274"/>
      <c r="AT1395" s="274"/>
      <c r="AU1395" s="274"/>
      <c r="AV1395" s="274"/>
      <c r="AW1395" s="274"/>
    </row>
    <row r="1396" spans="27:49" ht="12.95" customHeight="1" x14ac:dyDescent="0.2">
      <c r="AA1396" s="344"/>
      <c r="AB1396" s="345"/>
      <c r="AC1396" s="345"/>
      <c r="AD1396" s="346"/>
      <c r="AN1396" s="274"/>
      <c r="AO1396" s="274"/>
      <c r="AP1396" s="274"/>
      <c r="AQ1396" s="274"/>
      <c r="AR1396" s="274"/>
      <c r="AS1396" s="274"/>
      <c r="AT1396" s="274"/>
      <c r="AU1396" s="274"/>
      <c r="AV1396" s="274"/>
      <c r="AW1396" s="274"/>
    </row>
    <row r="1397" spans="27:49" ht="12.95" customHeight="1" x14ac:dyDescent="0.2">
      <c r="AA1397" s="344"/>
      <c r="AB1397" s="345"/>
      <c r="AC1397" s="345"/>
      <c r="AD1397" s="346"/>
      <c r="AN1397" s="274"/>
      <c r="AO1397" s="274"/>
      <c r="AP1397" s="274"/>
      <c r="AQ1397" s="274"/>
      <c r="AR1397" s="274"/>
      <c r="AS1397" s="274"/>
      <c r="AT1397" s="274"/>
      <c r="AU1397" s="274"/>
      <c r="AV1397" s="274"/>
      <c r="AW1397" s="274"/>
    </row>
    <row r="1398" spans="27:49" ht="12.95" customHeight="1" x14ac:dyDescent="0.2">
      <c r="AA1398" s="344"/>
      <c r="AB1398" s="345"/>
      <c r="AC1398" s="345"/>
      <c r="AD1398" s="346"/>
      <c r="AN1398" s="274"/>
      <c r="AO1398" s="274"/>
      <c r="AP1398" s="274"/>
      <c r="AQ1398" s="274"/>
      <c r="AR1398" s="274"/>
      <c r="AS1398" s="274"/>
      <c r="AT1398" s="274"/>
      <c r="AU1398" s="274"/>
      <c r="AV1398" s="274"/>
      <c r="AW1398" s="274"/>
    </row>
    <row r="1399" spans="27:49" ht="12.95" customHeight="1" x14ac:dyDescent="0.2">
      <c r="AA1399" s="344"/>
      <c r="AB1399" s="345"/>
      <c r="AC1399" s="345"/>
      <c r="AD1399" s="346"/>
      <c r="AN1399" s="274"/>
      <c r="AO1399" s="274"/>
      <c r="AP1399" s="274"/>
      <c r="AQ1399" s="274"/>
      <c r="AR1399" s="274"/>
      <c r="AS1399" s="274"/>
      <c r="AT1399" s="274"/>
      <c r="AU1399" s="274"/>
      <c r="AV1399" s="274"/>
      <c r="AW1399" s="274"/>
    </row>
    <row r="1400" spans="27:49" ht="12.95" customHeight="1" x14ac:dyDescent="0.2">
      <c r="AA1400" s="344"/>
      <c r="AB1400" s="345"/>
      <c r="AC1400" s="345"/>
      <c r="AD1400" s="346"/>
      <c r="AN1400" s="274"/>
      <c r="AO1400" s="274"/>
      <c r="AP1400" s="274"/>
      <c r="AQ1400" s="274"/>
      <c r="AR1400" s="274"/>
      <c r="AS1400" s="274"/>
      <c r="AT1400" s="274"/>
      <c r="AU1400" s="274"/>
      <c r="AV1400" s="274"/>
      <c r="AW1400" s="274"/>
    </row>
    <row r="1401" spans="27:49" ht="12.95" customHeight="1" x14ac:dyDescent="0.2">
      <c r="AA1401" s="344"/>
      <c r="AB1401" s="345"/>
      <c r="AC1401" s="345"/>
      <c r="AD1401" s="346"/>
      <c r="AN1401" s="274"/>
      <c r="AO1401" s="274"/>
      <c r="AP1401" s="274"/>
      <c r="AQ1401" s="274"/>
      <c r="AR1401" s="274"/>
      <c r="AS1401" s="274"/>
      <c r="AT1401" s="274"/>
      <c r="AU1401" s="274"/>
      <c r="AV1401" s="274"/>
      <c r="AW1401" s="274"/>
    </row>
    <row r="1402" spans="27:49" ht="12.95" customHeight="1" x14ac:dyDescent="0.2">
      <c r="AA1402" s="344"/>
      <c r="AB1402" s="345"/>
      <c r="AC1402" s="345"/>
      <c r="AD1402" s="346"/>
      <c r="AN1402" s="274"/>
      <c r="AO1402" s="274"/>
      <c r="AP1402" s="274"/>
      <c r="AQ1402" s="274"/>
      <c r="AR1402" s="274"/>
      <c r="AS1402" s="274"/>
      <c r="AT1402" s="274"/>
      <c r="AU1402" s="274"/>
      <c r="AV1402" s="274"/>
      <c r="AW1402" s="274"/>
    </row>
    <row r="1403" spans="27:49" ht="12.95" customHeight="1" x14ac:dyDescent="0.2">
      <c r="AA1403" s="344"/>
      <c r="AB1403" s="345"/>
      <c r="AC1403" s="345"/>
      <c r="AD1403" s="346"/>
      <c r="AN1403" s="274"/>
      <c r="AO1403" s="274"/>
      <c r="AP1403" s="274"/>
      <c r="AQ1403" s="274"/>
      <c r="AR1403" s="274"/>
      <c r="AS1403" s="274"/>
      <c r="AT1403" s="274"/>
      <c r="AU1403" s="274"/>
      <c r="AV1403" s="274"/>
      <c r="AW1403" s="274"/>
    </row>
    <row r="1404" spans="27:49" ht="12.95" customHeight="1" x14ac:dyDescent="0.2">
      <c r="AA1404" s="344"/>
      <c r="AB1404" s="345"/>
      <c r="AC1404" s="345"/>
      <c r="AD1404" s="346"/>
      <c r="AN1404" s="274"/>
      <c r="AO1404" s="274"/>
      <c r="AP1404" s="274"/>
      <c r="AQ1404" s="274"/>
      <c r="AR1404" s="274"/>
      <c r="AS1404" s="274"/>
      <c r="AT1404" s="274"/>
      <c r="AU1404" s="274"/>
      <c r="AV1404" s="274"/>
      <c r="AW1404" s="274"/>
    </row>
    <row r="1405" spans="27:49" ht="12.95" customHeight="1" x14ac:dyDescent="0.2">
      <c r="AA1405" s="344"/>
      <c r="AB1405" s="345"/>
      <c r="AC1405" s="345"/>
      <c r="AD1405" s="346"/>
      <c r="AN1405" s="274"/>
      <c r="AO1405" s="274"/>
      <c r="AP1405" s="274"/>
      <c r="AQ1405" s="274"/>
      <c r="AR1405" s="274"/>
      <c r="AS1405" s="274"/>
      <c r="AT1405" s="274"/>
      <c r="AU1405" s="274"/>
      <c r="AV1405" s="274"/>
      <c r="AW1405" s="274"/>
    </row>
    <row r="1406" spans="27:49" ht="12.95" customHeight="1" x14ac:dyDescent="0.2">
      <c r="AA1406" s="344"/>
      <c r="AB1406" s="345"/>
      <c r="AC1406" s="345"/>
      <c r="AD1406" s="346"/>
      <c r="AN1406" s="274"/>
      <c r="AO1406" s="274"/>
      <c r="AP1406" s="274"/>
      <c r="AQ1406" s="274"/>
      <c r="AR1406" s="274"/>
      <c r="AS1406" s="274"/>
      <c r="AT1406" s="274"/>
      <c r="AU1406" s="274"/>
      <c r="AV1406" s="274"/>
      <c r="AW1406" s="274"/>
    </row>
    <row r="1407" spans="27:49" ht="12.95" customHeight="1" x14ac:dyDescent="0.2">
      <c r="AA1407" s="344"/>
      <c r="AB1407" s="345"/>
      <c r="AC1407" s="345"/>
      <c r="AD1407" s="346"/>
      <c r="AN1407" s="274"/>
      <c r="AO1407" s="274"/>
      <c r="AP1407" s="274"/>
      <c r="AQ1407" s="274"/>
      <c r="AR1407" s="274"/>
      <c r="AS1407" s="274"/>
      <c r="AT1407" s="274"/>
      <c r="AU1407" s="274"/>
      <c r="AV1407" s="274"/>
      <c r="AW1407" s="274"/>
    </row>
    <row r="1408" spans="27:49" ht="12.95" customHeight="1" x14ac:dyDescent="0.2">
      <c r="AA1408" s="344"/>
      <c r="AB1408" s="345"/>
      <c r="AC1408" s="345"/>
      <c r="AD1408" s="346"/>
      <c r="AN1408" s="274"/>
      <c r="AO1408" s="274"/>
      <c r="AP1408" s="274"/>
      <c r="AQ1408" s="274"/>
      <c r="AR1408" s="274"/>
      <c r="AS1408" s="274"/>
      <c r="AT1408" s="274"/>
      <c r="AU1408" s="274"/>
      <c r="AV1408" s="274"/>
      <c r="AW1408" s="274"/>
    </row>
    <row r="1409" spans="27:49" ht="12.95" customHeight="1" x14ac:dyDescent="0.2">
      <c r="AA1409" s="344"/>
      <c r="AB1409" s="345"/>
      <c r="AC1409" s="345"/>
      <c r="AD1409" s="346"/>
      <c r="AN1409" s="274"/>
      <c r="AO1409" s="274"/>
      <c r="AP1409" s="274"/>
      <c r="AQ1409" s="274"/>
      <c r="AR1409" s="274"/>
      <c r="AS1409" s="274"/>
      <c r="AT1409" s="274"/>
      <c r="AU1409" s="274"/>
      <c r="AV1409" s="274"/>
      <c r="AW1409" s="274"/>
    </row>
    <row r="1410" spans="27:49" ht="12.95" customHeight="1" x14ac:dyDescent="0.2">
      <c r="AA1410" s="344"/>
      <c r="AB1410" s="345"/>
      <c r="AC1410" s="345"/>
      <c r="AD1410" s="346"/>
      <c r="AN1410" s="274"/>
      <c r="AO1410" s="274"/>
      <c r="AP1410" s="274"/>
      <c r="AQ1410" s="274"/>
      <c r="AR1410" s="274"/>
      <c r="AS1410" s="274"/>
      <c r="AT1410" s="274"/>
      <c r="AU1410" s="274"/>
      <c r="AV1410" s="274"/>
      <c r="AW1410" s="274"/>
    </row>
    <row r="1411" spans="27:49" ht="12.95" customHeight="1" x14ac:dyDescent="0.2">
      <c r="AA1411" s="344"/>
      <c r="AB1411" s="345"/>
      <c r="AC1411" s="345"/>
      <c r="AD1411" s="346"/>
      <c r="AN1411" s="274"/>
      <c r="AO1411" s="274"/>
      <c r="AP1411" s="274"/>
      <c r="AQ1411" s="274"/>
      <c r="AR1411" s="274"/>
      <c r="AS1411" s="274"/>
      <c r="AT1411" s="274"/>
      <c r="AU1411" s="274"/>
      <c r="AV1411" s="274"/>
      <c r="AW1411" s="274"/>
    </row>
    <row r="1412" spans="27:49" ht="12.95" customHeight="1" x14ac:dyDescent="0.2">
      <c r="AA1412" s="344"/>
      <c r="AB1412" s="345"/>
      <c r="AC1412" s="345"/>
      <c r="AD1412" s="346"/>
      <c r="AN1412" s="274"/>
      <c r="AO1412" s="274"/>
      <c r="AP1412" s="274"/>
      <c r="AQ1412" s="274"/>
      <c r="AR1412" s="274"/>
      <c r="AS1412" s="274"/>
      <c r="AT1412" s="274"/>
      <c r="AU1412" s="274"/>
      <c r="AV1412" s="274"/>
      <c r="AW1412" s="274"/>
    </row>
    <row r="1413" spans="27:49" ht="12.95" customHeight="1" x14ac:dyDescent="0.2">
      <c r="AA1413" s="344"/>
      <c r="AB1413" s="345"/>
      <c r="AC1413" s="345"/>
      <c r="AD1413" s="346"/>
      <c r="AN1413" s="274"/>
      <c r="AO1413" s="274"/>
      <c r="AP1413" s="274"/>
      <c r="AQ1413" s="274"/>
      <c r="AR1413" s="274"/>
      <c r="AS1413" s="274"/>
      <c r="AT1413" s="274"/>
      <c r="AU1413" s="274"/>
      <c r="AV1413" s="274"/>
      <c r="AW1413" s="274"/>
    </row>
    <row r="1414" spans="27:49" ht="12.95" customHeight="1" x14ac:dyDescent="0.2">
      <c r="AA1414" s="344"/>
      <c r="AB1414" s="345"/>
      <c r="AC1414" s="345"/>
      <c r="AD1414" s="346"/>
      <c r="AN1414" s="274"/>
      <c r="AO1414" s="274"/>
      <c r="AP1414" s="274"/>
      <c r="AQ1414" s="274"/>
      <c r="AR1414" s="274"/>
      <c r="AS1414" s="274"/>
      <c r="AT1414" s="274"/>
      <c r="AU1414" s="274"/>
      <c r="AV1414" s="274"/>
      <c r="AW1414" s="274"/>
    </row>
    <row r="1415" spans="27:49" ht="12.95" customHeight="1" x14ac:dyDescent="0.2">
      <c r="AA1415" s="344"/>
      <c r="AB1415" s="345"/>
      <c r="AC1415" s="345"/>
      <c r="AD1415" s="346"/>
      <c r="AN1415" s="274"/>
      <c r="AO1415" s="274"/>
      <c r="AP1415" s="274"/>
      <c r="AQ1415" s="274"/>
      <c r="AR1415" s="274"/>
      <c r="AS1415" s="274"/>
      <c r="AT1415" s="274"/>
      <c r="AU1415" s="274"/>
      <c r="AV1415" s="274"/>
      <c r="AW1415" s="274"/>
    </row>
    <row r="1416" spans="27:49" ht="12.95" customHeight="1" x14ac:dyDescent="0.2">
      <c r="AA1416" s="344"/>
      <c r="AB1416" s="345"/>
      <c r="AC1416" s="345"/>
      <c r="AD1416" s="346"/>
      <c r="AN1416" s="274"/>
      <c r="AO1416" s="274"/>
      <c r="AP1416" s="274"/>
      <c r="AQ1416" s="274"/>
      <c r="AR1416" s="274"/>
      <c r="AS1416" s="274"/>
      <c r="AT1416" s="274"/>
      <c r="AU1416" s="274"/>
      <c r="AV1416" s="274"/>
      <c r="AW1416" s="274"/>
    </row>
    <row r="1417" spans="27:49" ht="12.95" customHeight="1" x14ac:dyDescent="0.2">
      <c r="AA1417" s="344"/>
      <c r="AB1417" s="345"/>
      <c r="AC1417" s="345"/>
      <c r="AD1417" s="346"/>
      <c r="AN1417" s="274"/>
      <c r="AO1417" s="274"/>
      <c r="AP1417" s="274"/>
      <c r="AQ1417" s="274"/>
      <c r="AR1417" s="274"/>
      <c r="AS1417" s="274"/>
      <c r="AT1417" s="274"/>
      <c r="AU1417" s="274"/>
      <c r="AV1417" s="274"/>
      <c r="AW1417" s="274"/>
    </row>
    <row r="1418" spans="27:49" ht="12.95" customHeight="1" x14ac:dyDescent="0.2">
      <c r="AA1418" s="344"/>
      <c r="AB1418" s="345"/>
      <c r="AC1418" s="345"/>
      <c r="AD1418" s="346"/>
      <c r="AN1418" s="274"/>
      <c r="AO1418" s="274"/>
      <c r="AP1418" s="274"/>
      <c r="AQ1418" s="274"/>
      <c r="AR1418" s="274"/>
      <c r="AS1418" s="274"/>
      <c r="AT1418" s="274"/>
      <c r="AU1418" s="274"/>
      <c r="AV1418" s="274"/>
      <c r="AW1418" s="274"/>
    </row>
    <row r="1419" spans="27:49" ht="12.95" customHeight="1" x14ac:dyDescent="0.2">
      <c r="AA1419" s="344"/>
      <c r="AB1419" s="345"/>
      <c r="AC1419" s="345"/>
      <c r="AD1419" s="346"/>
      <c r="AN1419" s="274"/>
      <c r="AO1419" s="274"/>
      <c r="AP1419" s="274"/>
      <c r="AQ1419" s="274"/>
      <c r="AR1419" s="274"/>
      <c r="AS1419" s="274"/>
      <c r="AT1419" s="274"/>
      <c r="AU1419" s="274"/>
      <c r="AV1419" s="274"/>
      <c r="AW1419" s="274"/>
    </row>
    <row r="1420" spans="27:49" ht="12.95" customHeight="1" x14ac:dyDescent="0.2">
      <c r="AA1420" s="344"/>
      <c r="AB1420" s="345"/>
      <c r="AC1420" s="345"/>
      <c r="AD1420" s="346"/>
      <c r="AN1420" s="274"/>
      <c r="AO1420" s="274"/>
      <c r="AP1420" s="274"/>
      <c r="AQ1420" s="274"/>
      <c r="AR1420" s="274"/>
      <c r="AS1420" s="274"/>
      <c r="AT1420" s="274"/>
      <c r="AU1420" s="274"/>
      <c r="AV1420" s="274"/>
      <c r="AW1420" s="274"/>
    </row>
    <row r="1421" spans="27:49" ht="12.95" customHeight="1" x14ac:dyDescent="0.2">
      <c r="AA1421" s="344"/>
      <c r="AB1421" s="345"/>
      <c r="AC1421" s="345"/>
      <c r="AD1421" s="346"/>
      <c r="AN1421" s="274"/>
      <c r="AO1421" s="274"/>
      <c r="AP1421" s="274"/>
      <c r="AQ1421" s="274"/>
      <c r="AR1421" s="274"/>
      <c r="AS1421" s="274"/>
      <c r="AT1421" s="274"/>
      <c r="AU1421" s="274"/>
      <c r="AV1421" s="274"/>
      <c r="AW1421" s="274"/>
    </row>
    <row r="1422" spans="27:49" ht="12.95" customHeight="1" x14ac:dyDescent="0.2">
      <c r="AA1422" s="344"/>
      <c r="AB1422" s="345"/>
      <c r="AC1422" s="345"/>
      <c r="AD1422" s="346"/>
      <c r="AN1422" s="274"/>
      <c r="AO1422" s="274"/>
      <c r="AP1422" s="274"/>
      <c r="AQ1422" s="274"/>
      <c r="AR1422" s="274"/>
      <c r="AS1422" s="274"/>
      <c r="AT1422" s="274"/>
      <c r="AU1422" s="274"/>
      <c r="AV1422" s="274"/>
      <c r="AW1422" s="274"/>
    </row>
    <row r="1423" spans="27:49" ht="12.95" customHeight="1" x14ac:dyDescent="0.2">
      <c r="AA1423" s="344"/>
      <c r="AB1423" s="345"/>
      <c r="AC1423" s="345"/>
      <c r="AD1423" s="346"/>
      <c r="AN1423" s="274"/>
      <c r="AO1423" s="274"/>
      <c r="AP1423" s="274"/>
      <c r="AQ1423" s="274"/>
      <c r="AR1423" s="274"/>
      <c r="AS1423" s="274"/>
      <c r="AT1423" s="274"/>
      <c r="AU1423" s="274"/>
      <c r="AV1423" s="274"/>
      <c r="AW1423" s="274"/>
    </row>
    <row r="1424" spans="27:49" ht="12.95" customHeight="1" x14ac:dyDescent="0.2">
      <c r="AA1424" s="344"/>
      <c r="AB1424" s="345"/>
      <c r="AC1424" s="345"/>
      <c r="AD1424" s="346"/>
      <c r="AN1424" s="274"/>
      <c r="AO1424" s="274"/>
      <c r="AP1424" s="274"/>
      <c r="AQ1424" s="274"/>
      <c r="AR1424" s="274"/>
      <c r="AS1424" s="274"/>
      <c r="AT1424" s="274"/>
      <c r="AU1424" s="274"/>
      <c r="AV1424" s="274"/>
      <c r="AW1424" s="274"/>
    </row>
    <row r="1425" spans="27:49" ht="12.95" customHeight="1" x14ac:dyDescent="0.2">
      <c r="AA1425" s="344"/>
      <c r="AB1425" s="345"/>
      <c r="AC1425" s="345"/>
      <c r="AD1425" s="346"/>
      <c r="AN1425" s="274"/>
      <c r="AO1425" s="274"/>
      <c r="AP1425" s="274"/>
      <c r="AQ1425" s="274"/>
      <c r="AR1425" s="274"/>
      <c r="AS1425" s="274"/>
      <c r="AT1425" s="274"/>
      <c r="AU1425" s="274"/>
      <c r="AV1425" s="274"/>
      <c r="AW1425" s="274"/>
    </row>
    <row r="1426" spans="27:49" ht="12.95" customHeight="1" x14ac:dyDescent="0.2">
      <c r="AA1426" s="344"/>
      <c r="AB1426" s="345"/>
      <c r="AC1426" s="345"/>
      <c r="AD1426" s="346"/>
      <c r="AN1426" s="274"/>
      <c r="AO1426" s="274"/>
      <c r="AP1426" s="274"/>
      <c r="AQ1426" s="274"/>
      <c r="AR1426" s="274"/>
      <c r="AS1426" s="274"/>
      <c r="AT1426" s="274"/>
      <c r="AU1426" s="274"/>
      <c r="AV1426" s="274"/>
      <c r="AW1426" s="274"/>
    </row>
    <row r="1427" spans="27:49" ht="12.95" customHeight="1" x14ac:dyDescent="0.2">
      <c r="AA1427" s="344"/>
      <c r="AB1427" s="345"/>
      <c r="AC1427" s="345"/>
      <c r="AD1427" s="346"/>
      <c r="AN1427" s="274"/>
      <c r="AO1427" s="274"/>
      <c r="AP1427" s="274"/>
      <c r="AQ1427" s="274"/>
      <c r="AR1427" s="274"/>
      <c r="AS1427" s="274"/>
      <c r="AT1427" s="274"/>
      <c r="AU1427" s="274"/>
      <c r="AV1427" s="274"/>
      <c r="AW1427" s="274"/>
    </row>
    <row r="1428" spans="27:49" ht="12.95" customHeight="1" x14ac:dyDescent="0.2">
      <c r="AA1428" s="344"/>
      <c r="AB1428" s="345"/>
      <c r="AC1428" s="345"/>
      <c r="AD1428" s="346"/>
      <c r="AN1428" s="274"/>
      <c r="AO1428" s="274"/>
      <c r="AP1428" s="274"/>
      <c r="AQ1428" s="274"/>
      <c r="AR1428" s="274"/>
      <c r="AS1428" s="274"/>
      <c r="AT1428" s="274"/>
      <c r="AU1428" s="274"/>
      <c r="AV1428" s="274"/>
      <c r="AW1428" s="274"/>
    </row>
    <row r="1429" spans="27:49" ht="12.95" customHeight="1" x14ac:dyDescent="0.2">
      <c r="AA1429" s="344"/>
      <c r="AB1429" s="345"/>
      <c r="AC1429" s="345"/>
      <c r="AD1429" s="346"/>
      <c r="AN1429" s="274"/>
      <c r="AO1429" s="274"/>
      <c r="AP1429" s="274"/>
      <c r="AQ1429" s="274"/>
      <c r="AR1429" s="274"/>
      <c r="AS1429" s="274"/>
      <c r="AT1429" s="274"/>
      <c r="AU1429" s="274"/>
      <c r="AV1429" s="274"/>
      <c r="AW1429" s="274"/>
    </row>
    <row r="1430" spans="27:49" ht="12.95" customHeight="1" x14ac:dyDescent="0.2">
      <c r="AA1430" s="344"/>
      <c r="AB1430" s="345"/>
      <c r="AC1430" s="345"/>
      <c r="AD1430" s="346"/>
      <c r="AN1430" s="274"/>
      <c r="AO1430" s="274"/>
      <c r="AP1430" s="274"/>
      <c r="AQ1430" s="274"/>
      <c r="AR1430" s="274"/>
      <c r="AS1430" s="274"/>
      <c r="AT1430" s="274"/>
      <c r="AU1430" s="274"/>
      <c r="AV1430" s="274"/>
      <c r="AW1430" s="274"/>
    </row>
    <row r="1431" spans="27:49" ht="12.95" customHeight="1" x14ac:dyDescent="0.2">
      <c r="AA1431" s="344"/>
      <c r="AB1431" s="345"/>
      <c r="AC1431" s="345"/>
      <c r="AD1431" s="346"/>
      <c r="AN1431" s="274"/>
      <c r="AO1431" s="274"/>
      <c r="AP1431" s="274"/>
      <c r="AQ1431" s="274"/>
      <c r="AR1431" s="274"/>
      <c r="AS1431" s="274"/>
      <c r="AT1431" s="274"/>
      <c r="AU1431" s="274"/>
      <c r="AV1431" s="274"/>
      <c r="AW1431" s="274"/>
    </row>
    <row r="1432" spans="27:49" ht="12.95" customHeight="1" x14ac:dyDescent="0.2">
      <c r="AA1432" s="344"/>
      <c r="AB1432" s="345"/>
      <c r="AC1432" s="345"/>
      <c r="AD1432" s="346"/>
      <c r="AN1432" s="274"/>
      <c r="AO1432" s="274"/>
      <c r="AP1432" s="274"/>
      <c r="AQ1432" s="274"/>
      <c r="AR1432" s="274"/>
      <c r="AS1432" s="274"/>
      <c r="AT1432" s="274"/>
      <c r="AU1432" s="274"/>
      <c r="AV1432" s="274"/>
      <c r="AW1432" s="274"/>
    </row>
    <row r="1433" spans="27:49" ht="12.95" customHeight="1" x14ac:dyDescent="0.2">
      <c r="AA1433" s="344"/>
      <c r="AB1433" s="345"/>
      <c r="AC1433" s="345"/>
      <c r="AD1433" s="346"/>
      <c r="AN1433" s="274"/>
      <c r="AO1433" s="274"/>
      <c r="AP1433" s="274"/>
      <c r="AQ1433" s="274"/>
      <c r="AR1433" s="274"/>
      <c r="AS1433" s="274"/>
      <c r="AT1433" s="274"/>
      <c r="AU1433" s="274"/>
      <c r="AV1433" s="274"/>
      <c r="AW1433" s="274"/>
    </row>
    <row r="1434" spans="27:49" ht="12.95" customHeight="1" x14ac:dyDescent="0.2">
      <c r="AA1434" s="344"/>
      <c r="AB1434" s="345"/>
      <c r="AC1434" s="345"/>
      <c r="AD1434" s="346"/>
      <c r="AN1434" s="274"/>
      <c r="AO1434" s="274"/>
      <c r="AP1434" s="274"/>
      <c r="AQ1434" s="274"/>
      <c r="AR1434" s="274"/>
      <c r="AS1434" s="274"/>
      <c r="AT1434" s="274"/>
      <c r="AU1434" s="274"/>
      <c r="AV1434" s="274"/>
      <c r="AW1434" s="274"/>
    </row>
    <row r="1435" spans="27:49" ht="12.95" customHeight="1" x14ac:dyDescent="0.2">
      <c r="AA1435" s="344"/>
      <c r="AB1435" s="345"/>
      <c r="AC1435" s="345"/>
      <c r="AD1435" s="346"/>
      <c r="AN1435" s="274"/>
      <c r="AO1435" s="274"/>
      <c r="AP1435" s="274"/>
      <c r="AQ1435" s="274"/>
      <c r="AR1435" s="274"/>
      <c r="AS1435" s="274"/>
      <c r="AT1435" s="274"/>
      <c r="AU1435" s="274"/>
      <c r="AV1435" s="274"/>
      <c r="AW1435" s="274"/>
    </row>
    <row r="1436" spans="27:49" ht="12.95" customHeight="1" x14ac:dyDescent="0.2">
      <c r="AA1436" s="344"/>
      <c r="AB1436" s="345"/>
      <c r="AC1436" s="345"/>
      <c r="AD1436" s="346"/>
      <c r="AN1436" s="274"/>
      <c r="AO1436" s="274"/>
      <c r="AP1436" s="274"/>
      <c r="AQ1436" s="274"/>
      <c r="AR1436" s="274"/>
      <c r="AS1436" s="274"/>
      <c r="AT1436" s="274"/>
      <c r="AU1436" s="274"/>
      <c r="AV1436" s="274"/>
      <c r="AW1436" s="274"/>
    </row>
    <row r="1437" spans="27:49" ht="12.95" customHeight="1" x14ac:dyDescent="0.2">
      <c r="AA1437" s="344"/>
      <c r="AB1437" s="345"/>
      <c r="AC1437" s="345"/>
      <c r="AD1437" s="346"/>
      <c r="AN1437" s="274"/>
      <c r="AO1437" s="274"/>
      <c r="AP1437" s="274"/>
      <c r="AQ1437" s="274"/>
      <c r="AR1437" s="274"/>
      <c r="AS1437" s="274"/>
      <c r="AT1437" s="274"/>
      <c r="AU1437" s="274"/>
      <c r="AV1437" s="274"/>
      <c r="AW1437" s="274"/>
    </row>
    <row r="1438" spans="27:49" ht="12.95" customHeight="1" x14ac:dyDescent="0.2">
      <c r="AA1438" s="344"/>
      <c r="AB1438" s="345"/>
      <c r="AC1438" s="345"/>
      <c r="AD1438" s="346"/>
      <c r="AN1438" s="274"/>
      <c r="AO1438" s="274"/>
      <c r="AP1438" s="274"/>
      <c r="AQ1438" s="274"/>
      <c r="AR1438" s="274"/>
      <c r="AS1438" s="274"/>
      <c r="AT1438" s="274"/>
      <c r="AU1438" s="274"/>
      <c r="AV1438" s="274"/>
      <c r="AW1438" s="274"/>
    </row>
    <row r="1439" spans="27:49" ht="12.95" customHeight="1" x14ac:dyDescent="0.2">
      <c r="AA1439" s="344"/>
      <c r="AB1439" s="345"/>
      <c r="AC1439" s="345"/>
      <c r="AD1439" s="346"/>
      <c r="AN1439" s="274"/>
      <c r="AO1439" s="274"/>
      <c r="AP1439" s="274"/>
      <c r="AQ1439" s="274"/>
      <c r="AR1439" s="274"/>
      <c r="AS1439" s="274"/>
      <c r="AT1439" s="274"/>
      <c r="AU1439" s="274"/>
      <c r="AV1439" s="274"/>
      <c r="AW1439" s="274"/>
    </row>
    <row r="1440" spans="27:49" ht="12.95" customHeight="1" x14ac:dyDescent="0.2">
      <c r="AA1440" s="344"/>
      <c r="AB1440" s="345"/>
      <c r="AC1440" s="345"/>
      <c r="AD1440" s="346"/>
      <c r="AN1440" s="274"/>
      <c r="AO1440" s="274"/>
      <c r="AP1440" s="274"/>
      <c r="AQ1440" s="274"/>
      <c r="AR1440" s="274"/>
      <c r="AS1440" s="274"/>
      <c r="AT1440" s="274"/>
      <c r="AU1440" s="274"/>
      <c r="AV1440" s="274"/>
      <c r="AW1440" s="274"/>
    </row>
    <row r="1441" spans="27:49" ht="12.95" customHeight="1" x14ac:dyDescent="0.2">
      <c r="AA1441" s="344"/>
      <c r="AB1441" s="345"/>
      <c r="AC1441" s="345"/>
      <c r="AD1441" s="346"/>
      <c r="AN1441" s="274"/>
      <c r="AO1441" s="274"/>
      <c r="AP1441" s="274"/>
      <c r="AQ1441" s="274"/>
      <c r="AR1441" s="274"/>
      <c r="AS1441" s="274"/>
      <c r="AT1441" s="274"/>
      <c r="AU1441" s="274"/>
      <c r="AV1441" s="274"/>
      <c r="AW1441" s="274"/>
    </row>
    <row r="1442" spans="27:49" ht="12.95" customHeight="1" x14ac:dyDescent="0.2">
      <c r="AA1442" s="344"/>
      <c r="AB1442" s="345"/>
      <c r="AC1442" s="345"/>
      <c r="AD1442" s="346"/>
      <c r="AN1442" s="274"/>
      <c r="AO1442" s="274"/>
      <c r="AP1442" s="274"/>
      <c r="AQ1442" s="274"/>
      <c r="AR1442" s="274"/>
      <c r="AS1442" s="274"/>
      <c r="AT1442" s="274"/>
      <c r="AU1442" s="274"/>
      <c r="AV1442" s="274"/>
      <c r="AW1442" s="274"/>
    </row>
    <row r="1443" spans="27:49" ht="12.95" customHeight="1" x14ac:dyDescent="0.2">
      <c r="AA1443" s="344"/>
      <c r="AB1443" s="345"/>
      <c r="AC1443" s="345"/>
      <c r="AD1443" s="346"/>
      <c r="AN1443" s="274"/>
      <c r="AO1443" s="274"/>
      <c r="AP1443" s="274"/>
      <c r="AQ1443" s="274"/>
      <c r="AR1443" s="274"/>
      <c r="AS1443" s="274"/>
      <c r="AT1443" s="274"/>
      <c r="AU1443" s="274"/>
      <c r="AV1443" s="274"/>
      <c r="AW1443" s="274"/>
    </row>
    <row r="1444" spans="27:49" ht="12.95" customHeight="1" x14ac:dyDescent="0.2">
      <c r="AA1444" s="344"/>
      <c r="AB1444" s="345"/>
      <c r="AC1444" s="345"/>
      <c r="AD1444" s="346"/>
      <c r="AN1444" s="274"/>
      <c r="AO1444" s="274"/>
      <c r="AP1444" s="274"/>
      <c r="AQ1444" s="274"/>
      <c r="AR1444" s="274"/>
      <c r="AS1444" s="274"/>
      <c r="AT1444" s="274"/>
      <c r="AU1444" s="274"/>
      <c r="AV1444" s="274"/>
      <c r="AW1444" s="274"/>
    </row>
    <row r="1445" spans="27:49" ht="12.95" customHeight="1" x14ac:dyDescent="0.2">
      <c r="AA1445" s="344"/>
      <c r="AB1445" s="345"/>
      <c r="AC1445" s="345"/>
      <c r="AD1445" s="346"/>
      <c r="AN1445" s="274"/>
      <c r="AO1445" s="274"/>
      <c r="AP1445" s="274"/>
      <c r="AQ1445" s="274"/>
      <c r="AR1445" s="274"/>
      <c r="AS1445" s="274"/>
      <c r="AT1445" s="274"/>
      <c r="AU1445" s="274"/>
      <c r="AV1445" s="274"/>
      <c r="AW1445" s="274"/>
    </row>
    <row r="1446" spans="27:49" ht="12.95" customHeight="1" x14ac:dyDescent="0.2">
      <c r="AA1446" s="344"/>
      <c r="AB1446" s="345"/>
      <c r="AC1446" s="345"/>
      <c r="AD1446" s="346"/>
      <c r="AN1446" s="274"/>
      <c r="AO1446" s="274"/>
      <c r="AP1446" s="274"/>
      <c r="AQ1446" s="274"/>
      <c r="AR1446" s="274"/>
      <c r="AS1446" s="274"/>
      <c r="AT1446" s="274"/>
      <c r="AU1446" s="274"/>
      <c r="AV1446" s="274"/>
      <c r="AW1446" s="274"/>
    </row>
    <row r="1447" spans="27:49" ht="12.95" customHeight="1" x14ac:dyDescent="0.2">
      <c r="AA1447" s="344"/>
      <c r="AB1447" s="345"/>
      <c r="AC1447" s="345"/>
      <c r="AD1447" s="346"/>
      <c r="AN1447" s="274"/>
      <c r="AO1447" s="274"/>
      <c r="AP1447" s="274"/>
      <c r="AQ1447" s="274"/>
      <c r="AR1447" s="274"/>
      <c r="AS1447" s="274"/>
      <c r="AT1447" s="274"/>
      <c r="AU1447" s="274"/>
      <c r="AV1447" s="274"/>
      <c r="AW1447" s="274"/>
    </row>
    <row r="1448" spans="27:49" ht="12.95" customHeight="1" x14ac:dyDescent="0.2">
      <c r="AA1448" s="344"/>
      <c r="AB1448" s="345"/>
      <c r="AC1448" s="345"/>
      <c r="AD1448" s="346"/>
      <c r="AN1448" s="274"/>
      <c r="AO1448" s="274"/>
      <c r="AP1448" s="274"/>
      <c r="AQ1448" s="274"/>
      <c r="AR1448" s="274"/>
      <c r="AS1448" s="274"/>
      <c r="AT1448" s="274"/>
      <c r="AU1448" s="274"/>
      <c r="AV1448" s="274"/>
      <c r="AW1448" s="274"/>
    </row>
    <row r="1449" spans="27:49" ht="12.95" customHeight="1" x14ac:dyDescent="0.2">
      <c r="AA1449" s="344"/>
      <c r="AB1449" s="345"/>
      <c r="AC1449" s="345"/>
      <c r="AD1449" s="346"/>
      <c r="AN1449" s="274"/>
      <c r="AO1449" s="274"/>
      <c r="AP1449" s="274"/>
      <c r="AQ1449" s="274"/>
      <c r="AR1449" s="274"/>
      <c r="AS1449" s="274"/>
      <c r="AT1449" s="274"/>
      <c r="AU1449" s="274"/>
      <c r="AV1449" s="274"/>
      <c r="AW1449" s="274"/>
    </row>
    <row r="1450" spans="27:49" ht="12.95" customHeight="1" x14ac:dyDescent="0.2">
      <c r="AA1450" s="344"/>
      <c r="AB1450" s="345"/>
      <c r="AC1450" s="345"/>
      <c r="AD1450" s="346"/>
      <c r="AN1450" s="274"/>
      <c r="AO1450" s="274"/>
      <c r="AP1450" s="274"/>
      <c r="AQ1450" s="274"/>
      <c r="AR1450" s="274"/>
      <c r="AS1450" s="274"/>
      <c r="AT1450" s="274"/>
      <c r="AU1450" s="274"/>
      <c r="AV1450" s="274"/>
      <c r="AW1450" s="274"/>
    </row>
    <row r="1451" spans="27:49" ht="12.95" customHeight="1" x14ac:dyDescent="0.2">
      <c r="AA1451" s="344"/>
      <c r="AB1451" s="345"/>
      <c r="AC1451" s="345"/>
      <c r="AD1451" s="346"/>
      <c r="AN1451" s="274"/>
      <c r="AO1451" s="274"/>
      <c r="AP1451" s="274"/>
      <c r="AQ1451" s="274"/>
      <c r="AR1451" s="274"/>
      <c r="AS1451" s="274"/>
      <c r="AT1451" s="274"/>
      <c r="AU1451" s="274"/>
      <c r="AV1451" s="274"/>
      <c r="AW1451" s="274"/>
    </row>
    <row r="1452" spans="27:49" ht="12.95" customHeight="1" x14ac:dyDescent="0.2">
      <c r="AA1452" s="344"/>
      <c r="AB1452" s="345"/>
      <c r="AC1452" s="345"/>
      <c r="AD1452" s="346"/>
      <c r="AN1452" s="274"/>
      <c r="AO1452" s="274"/>
      <c r="AP1452" s="274"/>
      <c r="AQ1452" s="274"/>
      <c r="AR1452" s="274"/>
      <c r="AS1452" s="274"/>
      <c r="AT1452" s="274"/>
      <c r="AU1452" s="274"/>
      <c r="AV1452" s="274"/>
      <c r="AW1452" s="274"/>
    </row>
    <row r="1453" spans="27:49" ht="12.95" customHeight="1" x14ac:dyDescent="0.2">
      <c r="AA1453" s="344"/>
      <c r="AB1453" s="345"/>
      <c r="AC1453" s="345"/>
      <c r="AD1453" s="346"/>
      <c r="AN1453" s="274"/>
      <c r="AO1453" s="274"/>
      <c r="AP1453" s="274"/>
      <c r="AQ1453" s="274"/>
      <c r="AR1453" s="274"/>
      <c r="AS1453" s="274"/>
      <c r="AT1453" s="274"/>
      <c r="AU1453" s="274"/>
      <c r="AV1453" s="274"/>
      <c r="AW1453" s="274"/>
    </row>
    <row r="1454" spans="27:49" ht="12.95" customHeight="1" x14ac:dyDescent="0.2">
      <c r="AA1454" s="344"/>
      <c r="AB1454" s="345"/>
      <c r="AC1454" s="345"/>
      <c r="AD1454" s="346"/>
      <c r="AN1454" s="274"/>
      <c r="AO1454" s="274"/>
      <c r="AP1454" s="274"/>
      <c r="AQ1454" s="274"/>
      <c r="AR1454" s="274"/>
      <c r="AS1454" s="274"/>
      <c r="AT1454" s="274"/>
      <c r="AU1454" s="274"/>
      <c r="AV1454" s="274"/>
      <c r="AW1454" s="274"/>
    </row>
    <row r="1455" spans="27:49" ht="12.95" customHeight="1" x14ac:dyDescent="0.2">
      <c r="AA1455" s="344"/>
      <c r="AB1455" s="345"/>
      <c r="AC1455" s="345"/>
      <c r="AD1455" s="346"/>
      <c r="AN1455" s="274"/>
      <c r="AO1455" s="274"/>
      <c r="AP1455" s="274"/>
      <c r="AQ1455" s="274"/>
      <c r="AR1455" s="274"/>
      <c r="AS1455" s="274"/>
      <c r="AT1455" s="274"/>
      <c r="AU1455" s="274"/>
      <c r="AV1455" s="274"/>
      <c r="AW1455" s="274"/>
    </row>
    <row r="1456" spans="27:49" ht="12.95" customHeight="1" x14ac:dyDescent="0.2">
      <c r="AA1456" s="344"/>
      <c r="AB1456" s="345"/>
      <c r="AC1456" s="345"/>
      <c r="AD1456" s="346"/>
      <c r="AN1456" s="274"/>
      <c r="AO1456" s="274"/>
      <c r="AP1456" s="274"/>
      <c r="AQ1456" s="274"/>
      <c r="AR1456" s="274"/>
      <c r="AS1456" s="274"/>
      <c r="AT1456" s="274"/>
      <c r="AU1456" s="274"/>
      <c r="AV1456" s="274"/>
      <c r="AW1456" s="274"/>
    </row>
    <row r="1457" spans="27:49" ht="12.95" customHeight="1" x14ac:dyDescent="0.2">
      <c r="AA1457" s="344"/>
      <c r="AB1457" s="345"/>
      <c r="AC1457" s="345"/>
      <c r="AD1457" s="346"/>
      <c r="AN1457" s="274"/>
      <c r="AO1457" s="274"/>
      <c r="AP1457" s="274"/>
      <c r="AQ1457" s="274"/>
      <c r="AR1457" s="274"/>
      <c r="AS1457" s="274"/>
      <c r="AT1457" s="274"/>
      <c r="AU1457" s="274"/>
      <c r="AV1457" s="274"/>
      <c r="AW1457" s="274"/>
    </row>
    <row r="1458" spans="27:49" ht="12.95" customHeight="1" x14ac:dyDescent="0.2">
      <c r="AA1458" s="344"/>
      <c r="AB1458" s="345"/>
      <c r="AC1458" s="345"/>
      <c r="AD1458" s="346"/>
      <c r="AN1458" s="274"/>
      <c r="AO1458" s="274"/>
      <c r="AP1458" s="274"/>
      <c r="AQ1458" s="274"/>
      <c r="AR1458" s="274"/>
      <c r="AS1458" s="274"/>
      <c r="AT1458" s="274"/>
      <c r="AU1458" s="274"/>
      <c r="AV1458" s="274"/>
      <c r="AW1458" s="274"/>
    </row>
    <row r="1459" spans="27:49" ht="12.95" customHeight="1" x14ac:dyDescent="0.2">
      <c r="AA1459" s="344"/>
      <c r="AB1459" s="345"/>
      <c r="AC1459" s="345"/>
      <c r="AD1459" s="346"/>
      <c r="AN1459" s="274"/>
      <c r="AO1459" s="274"/>
      <c r="AP1459" s="274"/>
      <c r="AQ1459" s="274"/>
      <c r="AR1459" s="274"/>
      <c r="AS1459" s="274"/>
      <c r="AT1459" s="274"/>
      <c r="AU1459" s="274"/>
      <c r="AV1459" s="274"/>
      <c r="AW1459" s="274"/>
    </row>
    <row r="1460" spans="27:49" ht="12.95" customHeight="1" x14ac:dyDescent="0.2">
      <c r="AA1460" s="344"/>
      <c r="AB1460" s="345"/>
      <c r="AC1460" s="345"/>
      <c r="AD1460" s="346"/>
      <c r="AN1460" s="274"/>
      <c r="AO1460" s="274"/>
      <c r="AP1460" s="274"/>
      <c r="AQ1460" s="274"/>
      <c r="AR1460" s="274"/>
      <c r="AS1460" s="274"/>
      <c r="AT1460" s="274"/>
      <c r="AU1460" s="274"/>
      <c r="AV1460" s="274"/>
      <c r="AW1460" s="274"/>
    </row>
    <row r="1461" spans="27:49" ht="12.95" customHeight="1" x14ac:dyDescent="0.2">
      <c r="AA1461" s="344"/>
      <c r="AB1461" s="345"/>
      <c r="AC1461" s="345"/>
      <c r="AD1461" s="346"/>
      <c r="AN1461" s="274"/>
      <c r="AO1461" s="274"/>
      <c r="AP1461" s="274"/>
      <c r="AQ1461" s="274"/>
      <c r="AR1461" s="274"/>
      <c r="AS1461" s="274"/>
      <c r="AT1461" s="274"/>
      <c r="AU1461" s="274"/>
      <c r="AV1461" s="274"/>
      <c r="AW1461" s="274"/>
    </row>
    <row r="1462" spans="27:49" ht="12.95" customHeight="1" x14ac:dyDescent="0.2">
      <c r="AA1462" s="344"/>
      <c r="AB1462" s="345"/>
      <c r="AC1462" s="345"/>
      <c r="AD1462" s="346"/>
      <c r="AN1462" s="274"/>
      <c r="AO1462" s="274"/>
      <c r="AP1462" s="274"/>
      <c r="AQ1462" s="274"/>
      <c r="AR1462" s="274"/>
      <c r="AS1462" s="274"/>
      <c r="AT1462" s="274"/>
      <c r="AU1462" s="274"/>
      <c r="AV1462" s="274"/>
      <c r="AW1462" s="274"/>
    </row>
    <row r="1463" spans="27:49" ht="12.95" customHeight="1" x14ac:dyDescent="0.2">
      <c r="AA1463" s="344"/>
      <c r="AB1463" s="345"/>
      <c r="AC1463" s="345"/>
      <c r="AD1463" s="346"/>
      <c r="AN1463" s="274"/>
      <c r="AO1463" s="274"/>
      <c r="AP1463" s="274"/>
      <c r="AQ1463" s="274"/>
      <c r="AR1463" s="274"/>
      <c r="AS1463" s="274"/>
      <c r="AT1463" s="274"/>
      <c r="AU1463" s="274"/>
      <c r="AV1463" s="274"/>
      <c r="AW1463" s="274"/>
    </row>
    <row r="1464" spans="27:49" ht="12.95" customHeight="1" x14ac:dyDescent="0.2">
      <c r="AA1464" s="344"/>
      <c r="AB1464" s="345"/>
      <c r="AC1464" s="345"/>
      <c r="AD1464" s="346"/>
      <c r="AN1464" s="274"/>
      <c r="AO1464" s="274"/>
      <c r="AP1464" s="274"/>
      <c r="AQ1464" s="274"/>
      <c r="AR1464" s="274"/>
      <c r="AS1464" s="274"/>
      <c r="AT1464" s="274"/>
      <c r="AU1464" s="274"/>
      <c r="AV1464" s="274"/>
      <c r="AW1464" s="274"/>
    </row>
    <row r="1465" spans="27:49" ht="12.95" customHeight="1" x14ac:dyDescent="0.2">
      <c r="AA1465" s="344"/>
      <c r="AB1465" s="345"/>
      <c r="AC1465" s="345"/>
      <c r="AD1465" s="346"/>
      <c r="AN1465" s="274"/>
      <c r="AO1465" s="274"/>
      <c r="AP1465" s="274"/>
      <c r="AQ1465" s="274"/>
      <c r="AR1465" s="274"/>
      <c r="AS1465" s="274"/>
      <c r="AT1465" s="274"/>
      <c r="AU1465" s="274"/>
      <c r="AV1465" s="274"/>
      <c r="AW1465" s="274"/>
    </row>
    <row r="1466" spans="27:49" ht="12.95" customHeight="1" x14ac:dyDescent="0.2">
      <c r="AA1466" s="344"/>
      <c r="AB1466" s="345"/>
      <c r="AC1466" s="345"/>
      <c r="AD1466" s="346"/>
      <c r="AN1466" s="274"/>
      <c r="AO1466" s="274"/>
      <c r="AP1466" s="274"/>
      <c r="AQ1466" s="274"/>
      <c r="AR1466" s="274"/>
      <c r="AS1466" s="274"/>
      <c r="AT1466" s="274"/>
      <c r="AU1466" s="274"/>
      <c r="AV1466" s="274"/>
      <c r="AW1466" s="274"/>
    </row>
    <row r="1467" spans="27:49" ht="12.95" customHeight="1" x14ac:dyDescent="0.2">
      <c r="AA1467" s="344"/>
      <c r="AB1467" s="345"/>
      <c r="AC1467" s="345"/>
      <c r="AD1467" s="346"/>
      <c r="AN1467" s="274"/>
      <c r="AO1467" s="274"/>
      <c r="AP1467" s="274"/>
      <c r="AQ1467" s="274"/>
      <c r="AR1467" s="274"/>
      <c r="AS1467" s="274"/>
      <c r="AT1467" s="274"/>
      <c r="AU1467" s="274"/>
      <c r="AV1467" s="274"/>
      <c r="AW1467" s="274"/>
    </row>
    <row r="1468" spans="27:49" ht="12.95" customHeight="1" x14ac:dyDescent="0.2">
      <c r="AA1468" s="344"/>
      <c r="AB1468" s="345"/>
      <c r="AC1468" s="345"/>
      <c r="AD1468" s="346"/>
      <c r="AN1468" s="274"/>
      <c r="AO1468" s="274"/>
      <c r="AP1468" s="274"/>
      <c r="AQ1468" s="274"/>
      <c r="AR1468" s="274"/>
      <c r="AS1468" s="274"/>
      <c r="AT1468" s="274"/>
      <c r="AU1468" s="274"/>
      <c r="AV1468" s="274"/>
      <c r="AW1468" s="274"/>
    </row>
    <row r="1469" spans="27:49" ht="12.95" customHeight="1" x14ac:dyDescent="0.2">
      <c r="AA1469" s="344"/>
      <c r="AB1469" s="345"/>
      <c r="AC1469" s="345"/>
      <c r="AD1469" s="346"/>
      <c r="AN1469" s="274"/>
      <c r="AO1469" s="274"/>
      <c r="AP1469" s="274"/>
      <c r="AQ1469" s="274"/>
      <c r="AR1469" s="274"/>
      <c r="AS1469" s="274"/>
      <c r="AT1469" s="274"/>
      <c r="AU1469" s="274"/>
      <c r="AV1469" s="274"/>
      <c r="AW1469" s="274"/>
    </row>
    <row r="1470" spans="27:49" ht="12.95" customHeight="1" x14ac:dyDescent="0.2">
      <c r="AA1470" s="344"/>
      <c r="AB1470" s="345"/>
      <c r="AC1470" s="345"/>
      <c r="AD1470" s="346"/>
      <c r="AN1470" s="274"/>
      <c r="AO1470" s="274"/>
      <c r="AP1470" s="274"/>
      <c r="AQ1470" s="274"/>
      <c r="AR1470" s="274"/>
      <c r="AS1470" s="274"/>
      <c r="AT1470" s="274"/>
      <c r="AU1470" s="274"/>
      <c r="AV1470" s="274"/>
      <c r="AW1470" s="274"/>
    </row>
    <row r="1471" spans="27:49" ht="12.95" customHeight="1" x14ac:dyDescent="0.2">
      <c r="AA1471" s="344"/>
      <c r="AB1471" s="345"/>
      <c r="AC1471" s="345"/>
      <c r="AD1471" s="346"/>
      <c r="AN1471" s="274"/>
      <c r="AO1471" s="274"/>
      <c r="AP1471" s="274"/>
      <c r="AQ1471" s="274"/>
      <c r="AR1471" s="274"/>
      <c r="AS1471" s="274"/>
      <c r="AT1471" s="274"/>
      <c r="AU1471" s="274"/>
      <c r="AV1471" s="274"/>
      <c r="AW1471" s="274"/>
    </row>
    <row r="1472" spans="27:49" ht="12.95" customHeight="1" x14ac:dyDescent="0.2">
      <c r="AA1472" s="344"/>
      <c r="AB1472" s="345"/>
      <c r="AC1472" s="345"/>
      <c r="AD1472" s="346"/>
      <c r="AN1472" s="274"/>
      <c r="AO1472" s="274"/>
      <c r="AP1472" s="274"/>
      <c r="AQ1472" s="274"/>
      <c r="AR1472" s="274"/>
      <c r="AS1472" s="274"/>
      <c r="AT1472" s="274"/>
      <c r="AU1472" s="274"/>
      <c r="AV1472" s="274"/>
      <c r="AW1472" s="274"/>
    </row>
    <row r="1473" spans="27:49" ht="12.95" customHeight="1" x14ac:dyDescent="0.2">
      <c r="AA1473" s="344"/>
      <c r="AB1473" s="345"/>
      <c r="AC1473" s="345"/>
      <c r="AD1473" s="346"/>
      <c r="AN1473" s="274"/>
      <c r="AO1473" s="274"/>
      <c r="AP1473" s="274"/>
      <c r="AQ1473" s="274"/>
      <c r="AR1473" s="274"/>
      <c r="AS1473" s="274"/>
      <c r="AT1473" s="274"/>
      <c r="AU1473" s="274"/>
      <c r="AV1473" s="274"/>
      <c r="AW1473" s="274"/>
    </row>
    <row r="1474" spans="27:49" ht="12.95" customHeight="1" x14ac:dyDescent="0.2">
      <c r="AA1474" s="344"/>
      <c r="AB1474" s="345"/>
      <c r="AC1474" s="345"/>
      <c r="AD1474" s="346"/>
      <c r="AN1474" s="274"/>
      <c r="AO1474" s="274"/>
      <c r="AP1474" s="274"/>
      <c r="AQ1474" s="274"/>
      <c r="AR1474" s="274"/>
      <c r="AS1474" s="274"/>
      <c r="AT1474" s="274"/>
      <c r="AU1474" s="274"/>
      <c r="AV1474" s="274"/>
      <c r="AW1474" s="274"/>
    </row>
    <row r="1475" spans="27:49" ht="12.95" customHeight="1" x14ac:dyDescent="0.2">
      <c r="AA1475" s="344"/>
      <c r="AB1475" s="345"/>
      <c r="AC1475" s="345"/>
      <c r="AD1475" s="346"/>
      <c r="AN1475" s="274"/>
      <c r="AO1475" s="274"/>
      <c r="AP1475" s="274"/>
      <c r="AQ1475" s="274"/>
      <c r="AR1475" s="274"/>
      <c r="AS1475" s="274"/>
      <c r="AT1475" s="274"/>
      <c r="AU1475" s="274"/>
      <c r="AV1475" s="274"/>
      <c r="AW1475" s="274"/>
    </row>
    <row r="1476" spans="27:49" ht="12.95" customHeight="1" x14ac:dyDescent="0.2">
      <c r="AA1476" s="344"/>
      <c r="AB1476" s="345"/>
      <c r="AC1476" s="345"/>
      <c r="AD1476" s="346"/>
      <c r="AN1476" s="274"/>
      <c r="AO1476" s="274"/>
      <c r="AP1476" s="274"/>
      <c r="AQ1476" s="274"/>
      <c r="AR1476" s="274"/>
      <c r="AS1476" s="274"/>
      <c r="AT1476" s="274"/>
      <c r="AU1476" s="274"/>
      <c r="AV1476" s="274"/>
      <c r="AW1476" s="274"/>
    </row>
    <row r="1477" spans="27:49" ht="12.95" customHeight="1" x14ac:dyDescent="0.2">
      <c r="AA1477" s="344"/>
      <c r="AB1477" s="345"/>
      <c r="AC1477" s="345"/>
      <c r="AD1477" s="346"/>
      <c r="AN1477" s="274"/>
      <c r="AO1477" s="274"/>
      <c r="AP1477" s="274"/>
      <c r="AQ1477" s="274"/>
      <c r="AR1477" s="274"/>
      <c r="AS1477" s="274"/>
      <c r="AT1477" s="274"/>
      <c r="AU1477" s="274"/>
      <c r="AV1477" s="274"/>
      <c r="AW1477" s="274"/>
    </row>
    <row r="1478" spans="27:49" ht="12.95" customHeight="1" x14ac:dyDescent="0.2">
      <c r="AA1478" s="344"/>
      <c r="AB1478" s="345"/>
      <c r="AC1478" s="345"/>
      <c r="AD1478" s="346"/>
      <c r="AN1478" s="274"/>
      <c r="AO1478" s="274"/>
      <c r="AP1478" s="274"/>
      <c r="AQ1478" s="274"/>
      <c r="AR1478" s="274"/>
      <c r="AS1478" s="274"/>
      <c r="AT1478" s="274"/>
      <c r="AU1478" s="274"/>
      <c r="AV1478" s="274"/>
      <c r="AW1478" s="274"/>
    </row>
    <row r="1479" spans="27:49" ht="12.95" customHeight="1" x14ac:dyDescent="0.2">
      <c r="AA1479" s="344"/>
      <c r="AB1479" s="345"/>
      <c r="AC1479" s="345"/>
      <c r="AD1479" s="346"/>
      <c r="AN1479" s="274"/>
      <c r="AO1479" s="274"/>
      <c r="AP1479" s="274"/>
      <c r="AQ1479" s="274"/>
      <c r="AR1479" s="274"/>
      <c r="AS1479" s="274"/>
      <c r="AT1479" s="274"/>
      <c r="AU1479" s="274"/>
      <c r="AV1479" s="274"/>
      <c r="AW1479" s="274"/>
    </row>
    <row r="1480" spans="27:49" ht="12.95" customHeight="1" x14ac:dyDescent="0.2">
      <c r="AA1480" s="344"/>
      <c r="AB1480" s="345"/>
      <c r="AC1480" s="345"/>
      <c r="AD1480" s="346"/>
      <c r="AN1480" s="274"/>
      <c r="AO1480" s="274"/>
      <c r="AP1480" s="274"/>
      <c r="AQ1480" s="274"/>
      <c r="AR1480" s="274"/>
      <c r="AS1480" s="274"/>
      <c r="AT1480" s="274"/>
      <c r="AU1480" s="274"/>
      <c r="AV1480" s="274"/>
      <c r="AW1480" s="274"/>
    </row>
    <row r="1481" spans="27:49" ht="12.95" customHeight="1" x14ac:dyDescent="0.2">
      <c r="AA1481" s="344"/>
      <c r="AB1481" s="345"/>
      <c r="AC1481" s="345"/>
      <c r="AD1481" s="346"/>
      <c r="AN1481" s="274"/>
      <c r="AO1481" s="274"/>
      <c r="AP1481" s="274"/>
      <c r="AQ1481" s="274"/>
      <c r="AR1481" s="274"/>
      <c r="AS1481" s="274"/>
      <c r="AT1481" s="274"/>
      <c r="AU1481" s="274"/>
      <c r="AV1481" s="274"/>
      <c r="AW1481" s="274"/>
    </row>
    <row r="1482" spans="27:49" ht="12.95" customHeight="1" x14ac:dyDescent="0.2">
      <c r="AA1482" s="344"/>
      <c r="AB1482" s="345"/>
      <c r="AC1482" s="345"/>
      <c r="AD1482" s="346"/>
      <c r="AN1482" s="274"/>
      <c r="AO1482" s="274"/>
      <c r="AP1482" s="274"/>
      <c r="AQ1482" s="274"/>
      <c r="AR1482" s="274"/>
      <c r="AS1482" s="274"/>
      <c r="AT1482" s="274"/>
      <c r="AU1482" s="274"/>
      <c r="AV1482" s="274"/>
      <c r="AW1482" s="274"/>
    </row>
    <row r="1483" spans="27:49" ht="12.95" customHeight="1" x14ac:dyDescent="0.2">
      <c r="AA1483" s="344"/>
      <c r="AB1483" s="345"/>
      <c r="AC1483" s="345"/>
      <c r="AD1483" s="346"/>
      <c r="AN1483" s="274"/>
      <c r="AO1483" s="274"/>
      <c r="AP1483" s="274"/>
      <c r="AQ1483" s="274"/>
      <c r="AR1483" s="274"/>
      <c r="AS1483" s="274"/>
      <c r="AT1483" s="274"/>
      <c r="AU1483" s="274"/>
      <c r="AV1483" s="274"/>
      <c r="AW1483" s="274"/>
    </row>
    <row r="1484" spans="27:49" ht="12.95" customHeight="1" x14ac:dyDescent="0.2">
      <c r="AA1484" s="344"/>
      <c r="AB1484" s="345"/>
      <c r="AC1484" s="345"/>
      <c r="AD1484" s="346"/>
      <c r="AN1484" s="274"/>
      <c r="AO1484" s="274"/>
      <c r="AP1484" s="274"/>
      <c r="AQ1484" s="274"/>
      <c r="AR1484" s="274"/>
      <c r="AS1484" s="274"/>
      <c r="AT1484" s="274"/>
      <c r="AU1484" s="274"/>
      <c r="AV1484" s="274"/>
      <c r="AW1484" s="274"/>
    </row>
    <row r="1485" spans="27:49" ht="12.95" customHeight="1" x14ac:dyDescent="0.2">
      <c r="AA1485" s="344"/>
      <c r="AB1485" s="345"/>
      <c r="AC1485" s="345"/>
      <c r="AD1485" s="346"/>
      <c r="AN1485" s="274"/>
      <c r="AO1485" s="274"/>
      <c r="AP1485" s="274"/>
      <c r="AQ1485" s="274"/>
      <c r="AR1485" s="274"/>
      <c r="AS1485" s="274"/>
      <c r="AT1485" s="274"/>
      <c r="AU1485" s="274"/>
      <c r="AV1485" s="274"/>
      <c r="AW1485" s="274"/>
    </row>
    <row r="1486" spans="27:49" ht="12.95" customHeight="1" x14ac:dyDescent="0.2">
      <c r="AA1486" s="344"/>
      <c r="AB1486" s="345"/>
      <c r="AC1486" s="345"/>
      <c r="AD1486" s="346"/>
      <c r="AN1486" s="274"/>
      <c r="AO1486" s="274"/>
      <c r="AP1486" s="274"/>
      <c r="AQ1486" s="274"/>
      <c r="AR1486" s="274"/>
      <c r="AS1486" s="274"/>
      <c r="AT1486" s="274"/>
      <c r="AU1486" s="274"/>
      <c r="AV1486" s="274"/>
      <c r="AW1486" s="274"/>
    </row>
    <row r="1487" spans="27:49" ht="12.95" customHeight="1" x14ac:dyDescent="0.2">
      <c r="AA1487" s="344"/>
      <c r="AB1487" s="345"/>
      <c r="AC1487" s="345"/>
      <c r="AD1487" s="346"/>
      <c r="AN1487" s="274"/>
      <c r="AO1487" s="274"/>
      <c r="AP1487" s="274"/>
      <c r="AQ1487" s="274"/>
      <c r="AR1487" s="274"/>
      <c r="AS1487" s="274"/>
      <c r="AT1487" s="274"/>
      <c r="AU1487" s="274"/>
      <c r="AV1487" s="274"/>
      <c r="AW1487" s="274"/>
    </row>
    <row r="1488" spans="27:49" ht="12.95" customHeight="1" x14ac:dyDescent="0.2">
      <c r="AA1488" s="344"/>
      <c r="AB1488" s="345"/>
      <c r="AC1488" s="345"/>
      <c r="AD1488" s="346"/>
      <c r="AN1488" s="274"/>
      <c r="AO1488" s="274"/>
      <c r="AP1488" s="274"/>
      <c r="AQ1488" s="274"/>
      <c r="AR1488" s="274"/>
      <c r="AS1488" s="274"/>
      <c r="AT1488" s="274"/>
      <c r="AU1488" s="274"/>
      <c r="AV1488" s="274"/>
      <c r="AW1488" s="274"/>
    </row>
    <row r="1489" spans="27:49" ht="12.95" customHeight="1" x14ac:dyDescent="0.2">
      <c r="AA1489" s="344"/>
      <c r="AB1489" s="345"/>
      <c r="AC1489" s="345"/>
      <c r="AD1489" s="346"/>
      <c r="AN1489" s="274"/>
      <c r="AO1489" s="274"/>
      <c r="AP1489" s="274"/>
      <c r="AQ1489" s="274"/>
      <c r="AR1489" s="274"/>
      <c r="AS1489" s="274"/>
      <c r="AT1489" s="274"/>
      <c r="AU1489" s="274"/>
      <c r="AV1489" s="274"/>
      <c r="AW1489" s="274"/>
    </row>
    <row r="1490" spans="27:49" ht="12.95" customHeight="1" x14ac:dyDescent="0.2">
      <c r="AA1490" s="344"/>
      <c r="AB1490" s="345"/>
      <c r="AC1490" s="345"/>
      <c r="AD1490" s="346"/>
      <c r="AN1490" s="274"/>
      <c r="AO1490" s="274"/>
      <c r="AP1490" s="274"/>
      <c r="AQ1490" s="274"/>
      <c r="AR1490" s="274"/>
      <c r="AS1490" s="274"/>
      <c r="AT1490" s="274"/>
      <c r="AU1490" s="274"/>
      <c r="AV1490" s="274"/>
      <c r="AW1490" s="274"/>
    </row>
    <row r="1491" spans="27:49" ht="12.95" customHeight="1" x14ac:dyDescent="0.2">
      <c r="AA1491" s="344"/>
      <c r="AB1491" s="345"/>
      <c r="AC1491" s="345"/>
      <c r="AD1491" s="346"/>
      <c r="AN1491" s="274"/>
      <c r="AO1491" s="274"/>
      <c r="AP1491" s="274"/>
      <c r="AQ1491" s="274"/>
      <c r="AR1491" s="274"/>
      <c r="AS1491" s="274"/>
      <c r="AT1491" s="274"/>
      <c r="AU1491" s="274"/>
      <c r="AV1491" s="274"/>
      <c r="AW1491" s="274"/>
    </row>
    <row r="1492" spans="27:49" ht="12.95" customHeight="1" x14ac:dyDescent="0.2">
      <c r="AA1492" s="344"/>
      <c r="AB1492" s="345"/>
      <c r="AC1492" s="345"/>
      <c r="AD1492" s="346"/>
      <c r="AN1492" s="274"/>
      <c r="AO1492" s="274"/>
      <c r="AP1492" s="274"/>
      <c r="AQ1492" s="274"/>
      <c r="AR1492" s="274"/>
      <c r="AS1492" s="274"/>
      <c r="AT1492" s="274"/>
      <c r="AU1492" s="274"/>
      <c r="AV1492" s="274"/>
      <c r="AW1492" s="274"/>
    </row>
    <row r="1493" spans="27:49" ht="12.95" customHeight="1" x14ac:dyDescent="0.2">
      <c r="AA1493" s="344"/>
      <c r="AB1493" s="345"/>
      <c r="AC1493" s="345"/>
      <c r="AD1493" s="346"/>
      <c r="AN1493" s="274"/>
      <c r="AO1493" s="274"/>
      <c r="AP1493" s="274"/>
      <c r="AQ1493" s="274"/>
      <c r="AR1493" s="274"/>
      <c r="AS1493" s="274"/>
      <c r="AT1493" s="274"/>
      <c r="AU1493" s="274"/>
      <c r="AV1493" s="274"/>
      <c r="AW1493" s="274"/>
    </row>
    <row r="1494" spans="27:49" ht="12.95" customHeight="1" x14ac:dyDescent="0.2">
      <c r="AA1494" s="344"/>
      <c r="AB1494" s="345"/>
      <c r="AC1494" s="345"/>
      <c r="AD1494" s="346"/>
      <c r="AN1494" s="274"/>
      <c r="AO1494" s="274"/>
      <c r="AP1494" s="274"/>
      <c r="AQ1494" s="274"/>
      <c r="AR1494" s="274"/>
      <c r="AS1494" s="274"/>
      <c r="AT1494" s="274"/>
      <c r="AU1494" s="274"/>
      <c r="AV1494" s="274"/>
      <c r="AW1494" s="274"/>
    </row>
    <row r="1495" spans="27:49" ht="12.95" customHeight="1" x14ac:dyDescent="0.2">
      <c r="AA1495" s="344"/>
      <c r="AB1495" s="345"/>
      <c r="AC1495" s="345"/>
      <c r="AD1495" s="346"/>
      <c r="AN1495" s="274"/>
      <c r="AO1495" s="274"/>
      <c r="AP1495" s="274"/>
      <c r="AQ1495" s="274"/>
      <c r="AR1495" s="274"/>
      <c r="AS1495" s="274"/>
      <c r="AT1495" s="274"/>
      <c r="AU1495" s="274"/>
      <c r="AV1495" s="274"/>
      <c r="AW1495" s="274"/>
    </row>
    <row r="1496" spans="27:49" ht="12.95" customHeight="1" x14ac:dyDescent="0.2">
      <c r="AA1496" s="344"/>
      <c r="AB1496" s="345"/>
      <c r="AC1496" s="345"/>
      <c r="AD1496" s="346"/>
      <c r="AN1496" s="274"/>
      <c r="AO1496" s="274"/>
      <c r="AP1496" s="274"/>
      <c r="AQ1496" s="274"/>
      <c r="AR1496" s="274"/>
      <c r="AS1496" s="274"/>
      <c r="AT1496" s="274"/>
      <c r="AU1496" s="274"/>
      <c r="AV1496" s="274"/>
      <c r="AW1496" s="274"/>
    </row>
    <row r="1497" spans="27:49" ht="12.95" customHeight="1" x14ac:dyDescent="0.2">
      <c r="AA1497" s="344"/>
      <c r="AB1497" s="345"/>
      <c r="AC1497" s="345"/>
      <c r="AD1497" s="346"/>
      <c r="AN1497" s="274"/>
      <c r="AO1497" s="274"/>
      <c r="AP1497" s="274"/>
      <c r="AQ1497" s="274"/>
      <c r="AR1497" s="274"/>
      <c r="AS1497" s="274"/>
      <c r="AT1497" s="274"/>
      <c r="AU1497" s="274"/>
      <c r="AV1497" s="274"/>
      <c r="AW1497" s="274"/>
    </row>
    <row r="1498" spans="27:49" ht="12.95" customHeight="1" x14ac:dyDescent="0.2">
      <c r="AA1498" s="344"/>
      <c r="AB1498" s="345"/>
      <c r="AC1498" s="345"/>
      <c r="AD1498" s="346"/>
      <c r="AN1498" s="274"/>
      <c r="AO1498" s="274"/>
      <c r="AP1498" s="274"/>
      <c r="AQ1498" s="274"/>
      <c r="AR1498" s="274"/>
      <c r="AS1498" s="274"/>
      <c r="AT1498" s="274"/>
      <c r="AU1498" s="274"/>
      <c r="AV1498" s="274"/>
      <c r="AW1498" s="274"/>
    </row>
    <row r="1499" spans="27:49" ht="12.95" customHeight="1" x14ac:dyDescent="0.2">
      <c r="AA1499" s="344"/>
      <c r="AB1499" s="345"/>
      <c r="AC1499" s="345"/>
      <c r="AD1499" s="346"/>
      <c r="AN1499" s="274"/>
      <c r="AO1499" s="274"/>
      <c r="AP1499" s="274"/>
      <c r="AQ1499" s="274"/>
      <c r="AR1499" s="274"/>
      <c r="AS1499" s="274"/>
      <c r="AT1499" s="274"/>
      <c r="AU1499" s="274"/>
      <c r="AV1499" s="274"/>
      <c r="AW1499" s="274"/>
    </row>
    <row r="1500" spans="27:49" ht="12.95" customHeight="1" x14ac:dyDescent="0.2">
      <c r="AA1500" s="344"/>
      <c r="AB1500" s="345"/>
      <c r="AC1500" s="345"/>
      <c r="AD1500" s="346"/>
      <c r="AN1500" s="274"/>
      <c r="AO1500" s="274"/>
      <c r="AP1500" s="274"/>
      <c r="AQ1500" s="274"/>
      <c r="AR1500" s="274"/>
      <c r="AS1500" s="274"/>
      <c r="AT1500" s="274"/>
      <c r="AU1500" s="274"/>
      <c r="AV1500" s="274"/>
      <c r="AW1500" s="274"/>
    </row>
    <row r="1501" spans="27:49" ht="12.95" customHeight="1" x14ac:dyDescent="0.2">
      <c r="AA1501" s="344"/>
      <c r="AB1501" s="345"/>
      <c r="AC1501" s="345"/>
      <c r="AD1501" s="346"/>
      <c r="AN1501" s="274"/>
      <c r="AO1501" s="274"/>
      <c r="AP1501" s="274"/>
      <c r="AQ1501" s="274"/>
      <c r="AR1501" s="274"/>
      <c r="AS1501" s="274"/>
      <c r="AT1501" s="274"/>
      <c r="AU1501" s="274"/>
      <c r="AV1501" s="274"/>
      <c r="AW1501" s="274"/>
    </row>
    <row r="1502" spans="27:49" ht="12.95" customHeight="1" x14ac:dyDescent="0.2">
      <c r="AA1502" s="344"/>
      <c r="AB1502" s="345"/>
      <c r="AC1502" s="345"/>
      <c r="AD1502" s="346"/>
      <c r="AN1502" s="274"/>
      <c r="AO1502" s="274"/>
      <c r="AP1502" s="274"/>
      <c r="AQ1502" s="274"/>
      <c r="AR1502" s="274"/>
      <c r="AS1502" s="274"/>
      <c r="AT1502" s="274"/>
      <c r="AU1502" s="274"/>
      <c r="AV1502" s="274"/>
      <c r="AW1502" s="274"/>
    </row>
    <row r="1503" spans="27:49" ht="12.95" customHeight="1" x14ac:dyDescent="0.2">
      <c r="AA1503" s="344"/>
      <c r="AB1503" s="345"/>
      <c r="AC1503" s="345"/>
      <c r="AD1503" s="346"/>
      <c r="AN1503" s="274"/>
      <c r="AO1503" s="274"/>
      <c r="AP1503" s="274"/>
      <c r="AQ1503" s="274"/>
      <c r="AR1503" s="274"/>
      <c r="AS1503" s="274"/>
      <c r="AT1503" s="274"/>
      <c r="AU1503" s="274"/>
      <c r="AV1503" s="274"/>
      <c r="AW1503" s="274"/>
    </row>
    <row r="1504" spans="27:49" ht="12.95" customHeight="1" x14ac:dyDescent="0.2">
      <c r="AA1504" s="344"/>
      <c r="AB1504" s="345"/>
      <c r="AC1504" s="345"/>
      <c r="AD1504" s="346"/>
      <c r="AN1504" s="274"/>
      <c r="AO1504" s="274"/>
      <c r="AP1504" s="274"/>
      <c r="AQ1504" s="274"/>
      <c r="AR1504" s="274"/>
      <c r="AS1504" s="274"/>
      <c r="AT1504" s="274"/>
      <c r="AU1504" s="274"/>
      <c r="AV1504" s="274"/>
      <c r="AW1504" s="274"/>
    </row>
    <row r="1505" spans="27:49" ht="12.95" customHeight="1" x14ac:dyDescent="0.2">
      <c r="AA1505" s="344"/>
      <c r="AB1505" s="345"/>
      <c r="AC1505" s="345"/>
      <c r="AD1505" s="346"/>
      <c r="AN1505" s="274"/>
      <c r="AO1505" s="274"/>
      <c r="AP1505" s="274"/>
      <c r="AQ1505" s="274"/>
      <c r="AR1505" s="274"/>
      <c r="AS1505" s="274"/>
      <c r="AT1505" s="274"/>
      <c r="AU1505" s="274"/>
      <c r="AV1505" s="274"/>
      <c r="AW1505" s="274"/>
    </row>
    <row r="1506" spans="27:49" ht="12.95" customHeight="1" x14ac:dyDescent="0.2">
      <c r="AA1506" s="344"/>
      <c r="AB1506" s="345"/>
      <c r="AC1506" s="345"/>
      <c r="AD1506" s="346"/>
      <c r="AN1506" s="274"/>
      <c r="AO1506" s="274"/>
      <c r="AP1506" s="274"/>
      <c r="AQ1506" s="274"/>
      <c r="AR1506" s="274"/>
      <c r="AS1506" s="274"/>
      <c r="AT1506" s="274"/>
      <c r="AU1506" s="274"/>
      <c r="AV1506" s="274"/>
      <c r="AW1506" s="274"/>
    </row>
    <row r="1507" spans="27:49" ht="12.95" customHeight="1" x14ac:dyDescent="0.2">
      <c r="AA1507" s="344"/>
      <c r="AB1507" s="345"/>
      <c r="AC1507" s="345"/>
      <c r="AD1507" s="346"/>
      <c r="AN1507" s="274"/>
      <c r="AO1507" s="274"/>
      <c r="AP1507" s="274"/>
      <c r="AQ1507" s="274"/>
      <c r="AR1507" s="274"/>
      <c r="AS1507" s="274"/>
      <c r="AT1507" s="274"/>
      <c r="AU1507" s="274"/>
      <c r="AV1507" s="274"/>
      <c r="AW1507" s="274"/>
    </row>
    <row r="1508" spans="27:49" ht="12.95" customHeight="1" x14ac:dyDescent="0.2">
      <c r="AA1508" s="344"/>
      <c r="AB1508" s="345"/>
      <c r="AC1508" s="345"/>
      <c r="AD1508" s="346"/>
      <c r="AN1508" s="274"/>
      <c r="AO1508" s="274"/>
      <c r="AP1508" s="274"/>
      <c r="AQ1508" s="274"/>
      <c r="AR1508" s="274"/>
      <c r="AS1508" s="274"/>
      <c r="AT1508" s="274"/>
      <c r="AU1508" s="274"/>
      <c r="AV1508" s="274"/>
      <c r="AW1508" s="274"/>
    </row>
    <row r="1509" spans="27:49" ht="12.95" customHeight="1" x14ac:dyDescent="0.2">
      <c r="AA1509" s="344"/>
      <c r="AB1509" s="345"/>
      <c r="AC1509" s="345"/>
      <c r="AD1509" s="346"/>
      <c r="AN1509" s="274"/>
      <c r="AO1509" s="274"/>
      <c r="AP1509" s="274"/>
      <c r="AQ1509" s="274"/>
      <c r="AR1509" s="274"/>
      <c r="AS1509" s="274"/>
      <c r="AT1509" s="274"/>
      <c r="AU1509" s="274"/>
      <c r="AV1509" s="274"/>
      <c r="AW1509" s="274"/>
    </row>
    <row r="1510" spans="27:49" ht="12.95" customHeight="1" x14ac:dyDescent="0.2">
      <c r="AA1510" s="344"/>
      <c r="AB1510" s="345"/>
      <c r="AC1510" s="345"/>
      <c r="AD1510" s="346"/>
      <c r="AN1510" s="274"/>
      <c r="AO1510" s="274"/>
      <c r="AP1510" s="274"/>
      <c r="AQ1510" s="274"/>
      <c r="AR1510" s="274"/>
      <c r="AS1510" s="274"/>
      <c r="AT1510" s="274"/>
      <c r="AU1510" s="274"/>
      <c r="AV1510" s="274"/>
      <c r="AW1510" s="274"/>
    </row>
    <row r="1511" spans="27:49" ht="12.95" customHeight="1" x14ac:dyDescent="0.2">
      <c r="AA1511" s="344"/>
      <c r="AB1511" s="345"/>
      <c r="AC1511" s="345"/>
      <c r="AD1511" s="346"/>
      <c r="AN1511" s="274"/>
      <c r="AO1511" s="274"/>
      <c r="AP1511" s="274"/>
      <c r="AQ1511" s="274"/>
      <c r="AR1511" s="274"/>
      <c r="AS1511" s="274"/>
      <c r="AT1511" s="274"/>
      <c r="AU1511" s="274"/>
      <c r="AV1511" s="274"/>
      <c r="AW1511" s="274"/>
    </row>
    <row r="1512" spans="27:49" ht="12.95" customHeight="1" x14ac:dyDescent="0.2">
      <c r="AA1512" s="344"/>
      <c r="AB1512" s="345"/>
      <c r="AC1512" s="345"/>
      <c r="AD1512" s="346"/>
      <c r="AN1512" s="274"/>
      <c r="AO1512" s="274"/>
      <c r="AP1512" s="274"/>
      <c r="AQ1512" s="274"/>
      <c r="AR1512" s="274"/>
      <c r="AS1512" s="274"/>
      <c r="AT1512" s="274"/>
      <c r="AU1512" s="274"/>
      <c r="AV1512" s="274"/>
      <c r="AW1512" s="274"/>
    </row>
    <row r="1513" spans="27:49" ht="12.95" customHeight="1" x14ac:dyDescent="0.2">
      <c r="AA1513" s="344"/>
      <c r="AB1513" s="345"/>
      <c r="AC1513" s="345"/>
      <c r="AD1513" s="346"/>
      <c r="AN1513" s="274"/>
      <c r="AO1513" s="274"/>
      <c r="AP1513" s="274"/>
      <c r="AQ1513" s="274"/>
      <c r="AR1513" s="274"/>
      <c r="AS1513" s="274"/>
      <c r="AT1513" s="274"/>
      <c r="AU1513" s="274"/>
      <c r="AV1513" s="274"/>
      <c r="AW1513" s="274"/>
    </row>
    <row r="1514" spans="27:49" ht="12.95" customHeight="1" x14ac:dyDescent="0.2">
      <c r="AA1514" s="344"/>
      <c r="AB1514" s="345"/>
      <c r="AC1514" s="345"/>
      <c r="AD1514" s="346"/>
      <c r="AN1514" s="274"/>
      <c r="AO1514" s="274"/>
      <c r="AP1514" s="274"/>
      <c r="AQ1514" s="274"/>
      <c r="AR1514" s="274"/>
      <c r="AS1514" s="274"/>
      <c r="AT1514" s="274"/>
      <c r="AU1514" s="274"/>
      <c r="AV1514" s="274"/>
      <c r="AW1514" s="274"/>
    </row>
    <row r="1515" spans="27:49" ht="12.95" customHeight="1" x14ac:dyDescent="0.2">
      <c r="AA1515" s="344"/>
      <c r="AB1515" s="345"/>
      <c r="AC1515" s="345"/>
      <c r="AD1515" s="346"/>
      <c r="AN1515" s="274"/>
      <c r="AO1515" s="274"/>
      <c r="AP1515" s="274"/>
      <c r="AQ1515" s="274"/>
      <c r="AR1515" s="274"/>
      <c r="AS1515" s="274"/>
      <c r="AT1515" s="274"/>
      <c r="AU1515" s="274"/>
      <c r="AV1515" s="274"/>
      <c r="AW1515" s="274"/>
    </row>
    <row r="1516" spans="27:49" ht="12.95" customHeight="1" x14ac:dyDescent="0.2">
      <c r="AA1516" s="344"/>
      <c r="AB1516" s="345"/>
      <c r="AC1516" s="345"/>
      <c r="AD1516" s="346"/>
      <c r="AN1516" s="274"/>
      <c r="AO1516" s="274"/>
      <c r="AP1516" s="274"/>
      <c r="AQ1516" s="274"/>
      <c r="AR1516" s="274"/>
      <c r="AS1516" s="274"/>
      <c r="AT1516" s="274"/>
      <c r="AU1516" s="274"/>
      <c r="AV1516" s="274"/>
      <c r="AW1516" s="274"/>
    </row>
    <row r="1517" spans="27:49" ht="12.95" customHeight="1" x14ac:dyDescent="0.2">
      <c r="AA1517" s="344"/>
      <c r="AB1517" s="345"/>
      <c r="AC1517" s="345"/>
      <c r="AD1517" s="346"/>
      <c r="AN1517" s="274"/>
      <c r="AO1517" s="274"/>
      <c r="AP1517" s="274"/>
      <c r="AQ1517" s="274"/>
      <c r="AR1517" s="274"/>
      <c r="AS1517" s="274"/>
      <c r="AT1517" s="274"/>
      <c r="AU1517" s="274"/>
      <c r="AV1517" s="274"/>
      <c r="AW1517" s="274"/>
    </row>
    <row r="1518" spans="27:49" ht="12.95" customHeight="1" x14ac:dyDescent="0.2">
      <c r="AA1518" s="344"/>
      <c r="AB1518" s="345"/>
      <c r="AC1518" s="345"/>
      <c r="AD1518" s="346"/>
      <c r="AN1518" s="274"/>
      <c r="AO1518" s="274"/>
      <c r="AP1518" s="274"/>
      <c r="AQ1518" s="274"/>
      <c r="AR1518" s="274"/>
      <c r="AS1518" s="274"/>
      <c r="AT1518" s="274"/>
      <c r="AU1518" s="274"/>
      <c r="AV1518" s="274"/>
      <c r="AW1518" s="274"/>
    </row>
    <row r="1519" spans="27:49" ht="12.95" customHeight="1" x14ac:dyDescent="0.2">
      <c r="AA1519" s="344"/>
      <c r="AB1519" s="345"/>
      <c r="AC1519" s="345"/>
      <c r="AD1519" s="346"/>
      <c r="AN1519" s="274"/>
      <c r="AO1519" s="274"/>
      <c r="AP1519" s="274"/>
      <c r="AQ1519" s="274"/>
      <c r="AR1519" s="274"/>
      <c r="AS1519" s="274"/>
      <c r="AT1519" s="274"/>
      <c r="AU1519" s="274"/>
      <c r="AV1519" s="274"/>
      <c r="AW1519" s="274"/>
    </row>
    <row r="1520" spans="27:49" ht="12.95" customHeight="1" x14ac:dyDescent="0.2">
      <c r="AA1520" s="344"/>
      <c r="AB1520" s="345"/>
      <c r="AC1520" s="345"/>
      <c r="AD1520" s="346"/>
      <c r="AN1520" s="274"/>
      <c r="AO1520" s="274"/>
      <c r="AP1520" s="274"/>
      <c r="AQ1520" s="274"/>
      <c r="AR1520" s="274"/>
      <c r="AS1520" s="274"/>
      <c r="AT1520" s="274"/>
      <c r="AU1520" s="274"/>
      <c r="AV1520" s="274"/>
      <c r="AW1520" s="274"/>
    </row>
    <row r="1521" spans="27:49" ht="12.95" customHeight="1" x14ac:dyDescent="0.2">
      <c r="AA1521" s="344"/>
      <c r="AB1521" s="345"/>
      <c r="AC1521" s="345"/>
      <c r="AD1521" s="346"/>
      <c r="AN1521" s="274"/>
      <c r="AO1521" s="274"/>
      <c r="AP1521" s="274"/>
      <c r="AQ1521" s="274"/>
      <c r="AR1521" s="274"/>
      <c r="AS1521" s="274"/>
      <c r="AT1521" s="274"/>
      <c r="AU1521" s="274"/>
      <c r="AV1521" s="274"/>
      <c r="AW1521" s="274"/>
    </row>
    <row r="1522" spans="27:49" ht="12.95" customHeight="1" x14ac:dyDescent="0.2">
      <c r="AA1522" s="344"/>
      <c r="AB1522" s="345"/>
      <c r="AC1522" s="345"/>
      <c r="AD1522" s="346"/>
      <c r="AN1522" s="274"/>
      <c r="AO1522" s="274"/>
      <c r="AP1522" s="274"/>
      <c r="AQ1522" s="274"/>
      <c r="AR1522" s="274"/>
      <c r="AS1522" s="274"/>
      <c r="AT1522" s="274"/>
      <c r="AU1522" s="274"/>
      <c r="AV1522" s="274"/>
      <c r="AW1522" s="274"/>
    </row>
    <row r="1523" spans="27:49" ht="12.95" customHeight="1" x14ac:dyDescent="0.2">
      <c r="AA1523" s="344"/>
      <c r="AB1523" s="345"/>
      <c r="AC1523" s="345"/>
      <c r="AD1523" s="346"/>
      <c r="AN1523" s="274"/>
      <c r="AO1523" s="274"/>
      <c r="AP1523" s="274"/>
      <c r="AQ1523" s="274"/>
      <c r="AR1523" s="274"/>
      <c r="AS1523" s="274"/>
      <c r="AT1523" s="274"/>
      <c r="AU1523" s="274"/>
      <c r="AV1523" s="274"/>
      <c r="AW1523" s="274"/>
    </row>
    <row r="1524" spans="27:49" ht="12.95" customHeight="1" x14ac:dyDescent="0.2">
      <c r="AA1524" s="344"/>
      <c r="AB1524" s="345"/>
      <c r="AC1524" s="345"/>
      <c r="AD1524" s="346"/>
      <c r="AN1524" s="274"/>
      <c r="AO1524" s="274"/>
      <c r="AP1524" s="274"/>
      <c r="AQ1524" s="274"/>
      <c r="AR1524" s="274"/>
      <c r="AS1524" s="274"/>
      <c r="AT1524" s="274"/>
      <c r="AU1524" s="274"/>
      <c r="AV1524" s="274"/>
      <c r="AW1524" s="274"/>
    </row>
    <row r="1525" spans="27:49" ht="12.95" customHeight="1" x14ac:dyDescent="0.2">
      <c r="AA1525" s="344"/>
      <c r="AB1525" s="345"/>
      <c r="AC1525" s="345"/>
      <c r="AD1525" s="346"/>
      <c r="AN1525" s="274"/>
      <c r="AO1525" s="274"/>
      <c r="AP1525" s="274"/>
      <c r="AQ1525" s="274"/>
      <c r="AR1525" s="274"/>
      <c r="AS1525" s="274"/>
      <c r="AT1525" s="274"/>
      <c r="AU1525" s="274"/>
      <c r="AV1525" s="274"/>
      <c r="AW1525" s="274"/>
    </row>
    <row r="1526" spans="27:49" ht="12.95" customHeight="1" x14ac:dyDescent="0.2">
      <c r="AA1526" s="344"/>
      <c r="AB1526" s="345"/>
      <c r="AC1526" s="345"/>
      <c r="AD1526" s="346"/>
      <c r="AN1526" s="274"/>
      <c r="AO1526" s="274"/>
      <c r="AP1526" s="274"/>
      <c r="AQ1526" s="274"/>
      <c r="AR1526" s="274"/>
      <c r="AS1526" s="274"/>
      <c r="AT1526" s="274"/>
      <c r="AU1526" s="274"/>
      <c r="AV1526" s="274"/>
      <c r="AW1526" s="274"/>
    </row>
    <row r="1527" spans="27:49" ht="12.95" customHeight="1" x14ac:dyDescent="0.2">
      <c r="AA1527" s="344"/>
      <c r="AB1527" s="345"/>
      <c r="AC1527" s="345"/>
      <c r="AD1527" s="346"/>
      <c r="AN1527" s="274"/>
      <c r="AO1527" s="274"/>
      <c r="AP1527" s="274"/>
      <c r="AQ1527" s="274"/>
      <c r="AR1527" s="274"/>
      <c r="AS1527" s="274"/>
      <c r="AT1527" s="274"/>
      <c r="AU1527" s="274"/>
      <c r="AV1527" s="274"/>
      <c r="AW1527" s="274"/>
    </row>
    <row r="1528" spans="27:49" ht="12.95" customHeight="1" x14ac:dyDescent="0.2">
      <c r="AA1528" s="344"/>
      <c r="AB1528" s="345"/>
      <c r="AC1528" s="345"/>
      <c r="AD1528" s="346"/>
      <c r="AN1528" s="274"/>
      <c r="AO1528" s="274"/>
      <c r="AP1528" s="274"/>
      <c r="AQ1528" s="274"/>
      <c r="AR1528" s="274"/>
      <c r="AS1528" s="274"/>
      <c r="AT1528" s="274"/>
      <c r="AU1528" s="274"/>
      <c r="AV1528" s="274"/>
      <c r="AW1528" s="274"/>
    </row>
    <row r="1529" spans="27:49" ht="12.95" customHeight="1" x14ac:dyDescent="0.2">
      <c r="AA1529" s="344"/>
      <c r="AB1529" s="345"/>
      <c r="AC1529" s="345"/>
      <c r="AD1529" s="346"/>
      <c r="AN1529" s="274"/>
      <c r="AO1529" s="274"/>
      <c r="AP1529" s="274"/>
      <c r="AQ1529" s="274"/>
      <c r="AR1529" s="274"/>
      <c r="AS1529" s="274"/>
      <c r="AT1529" s="274"/>
      <c r="AU1529" s="274"/>
      <c r="AV1529" s="274"/>
      <c r="AW1529" s="274"/>
    </row>
    <row r="1530" spans="27:49" ht="12.95" customHeight="1" x14ac:dyDescent="0.2">
      <c r="AA1530" s="344"/>
      <c r="AB1530" s="345"/>
      <c r="AC1530" s="345"/>
      <c r="AD1530" s="346"/>
      <c r="AN1530" s="274"/>
      <c r="AO1530" s="274"/>
      <c r="AP1530" s="274"/>
      <c r="AQ1530" s="274"/>
      <c r="AR1530" s="274"/>
      <c r="AS1530" s="274"/>
      <c r="AT1530" s="274"/>
      <c r="AU1530" s="274"/>
      <c r="AV1530" s="274"/>
      <c r="AW1530" s="274"/>
    </row>
    <row r="1531" spans="27:49" ht="12.95" customHeight="1" x14ac:dyDescent="0.2">
      <c r="AA1531" s="344"/>
      <c r="AB1531" s="345"/>
      <c r="AC1531" s="345"/>
      <c r="AD1531" s="346"/>
      <c r="AN1531" s="274"/>
      <c r="AO1531" s="274"/>
      <c r="AP1531" s="274"/>
      <c r="AQ1531" s="274"/>
      <c r="AR1531" s="274"/>
      <c r="AS1531" s="274"/>
      <c r="AT1531" s="274"/>
      <c r="AU1531" s="274"/>
      <c r="AV1531" s="274"/>
      <c r="AW1531" s="274"/>
    </row>
    <row r="1532" spans="27:49" ht="12.95" customHeight="1" x14ac:dyDescent="0.2">
      <c r="AA1532" s="344"/>
      <c r="AB1532" s="345"/>
      <c r="AC1532" s="345"/>
      <c r="AD1532" s="346"/>
      <c r="AN1532" s="274"/>
      <c r="AO1532" s="274"/>
      <c r="AP1532" s="274"/>
      <c r="AQ1532" s="274"/>
      <c r="AR1532" s="274"/>
      <c r="AS1532" s="274"/>
      <c r="AT1532" s="274"/>
      <c r="AU1532" s="274"/>
      <c r="AV1532" s="274"/>
      <c r="AW1532" s="274"/>
    </row>
    <row r="1533" spans="27:49" ht="12.95" customHeight="1" x14ac:dyDescent="0.2">
      <c r="AA1533" s="344"/>
      <c r="AB1533" s="345"/>
      <c r="AC1533" s="345"/>
      <c r="AD1533" s="346"/>
      <c r="AN1533" s="274"/>
      <c r="AO1533" s="274"/>
      <c r="AP1533" s="274"/>
      <c r="AQ1533" s="274"/>
      <c r="AR1533" s="274"/>
      <c r="AS1533" s="274"/>
      <c r="AT1533" s="274"/>
      <c r="AU1533" s="274"/>
      <c r="AV1533" s="274"/>
      <c r="AW1533" s="274"/>
    </row>
    <row r="1534" spans="27:49" ht="12.95" customHeight="1" x14ac:dyDescent="0.2">
      <c r="AA1534" s="344"/>
      <c r="AB1534" s="345"/>
      <c r="AC1534" s="345"/>
      <c r="AD1534" s="346"/>
      <c r="AN1534" s="274"/>
      <c r="AO1534" s="274"/>
      <c r="AP1534" s="274"/>
      <c r="AQ1534" s="274"/>
      <c r="AR1534" s="274"/>
      <c r="AS1534" s="274"/>
      <c r="AT1534" s="274"/>
      <c r="AU1534" s="274"/>
      <c r="AV1534" s="274"/>
      <c r="AW1534" s="274"/>
    </row>
    <row r="1535" spans="27:49" ht="12.95" customHeight="1" x14ac:dyDescent="0.2">
      <c r="AA1535" s="344"/>
      <c r="AB1535" s="345"/>
      <c r="AC1535" s="345"/>
      <c r="AD1535" s="346"/>
      <c r="AN1535" s="274"/>
      <c r="AO1535" s="274"/>
      <c r="AP1535" s="274"/>
      <c r="AQ1535" s="274"/>
      <c r="AR1535" s="274"/>
      <c r="AS1535" s="274"/>
      <c r="AT1535" s="274"/>
      <c r="AU1535" s="274"/>
      <c r="AV1535" s="274"/>
      <c r="AW1535" s="274"/>
    </row>
    <row r="1536" spans="27:49" ht="12.95" customHeight="1" x14ac:dyDescent="0.2">
      <c r="AA1536" s="344"/>
      <c r="AB1536" s="345"/>
      <c r="AC1536" s="345"/>
      <c r="AD1536" s="346"/>
      <c r="AN1536" s="274"/>
      <c r="AO1536" s="274"/>
      <c r="AP1536" s="274"/>
      <c r="AQ1536" s="274"/>
      <c r="AR1536" s="274"/>
      <c r="AS1536" s="274"/>
      <c r="AT1536" s="274"/>
      <c r="AU1536" s="274"/>
      <c r="AV1536" s="274"/>
      <c r="AW1536" s="274"/>
    </row>
    <row r="1537" spans="27:49" ht="12.95" customHeight="1" x14ac:dyDescent="0.2">
      <c r="AA1537" s="344"/>
      <c r="AB1537" s="345"/>
      <c r="AC1537" s="345"/>
      <c r="AD1537" s="346"/>
      <c r="AN1537" s="274"/>
      <c r="AO1537" s="274"/>
      <c r="AP1537" s="274"/>
      <c r="AQ1537" s="274"/>
      <c r="AR1537" s="274"/>
      <c r="AS1537" s="274"/>
      <c r="AT1537" s="274"/>
      <c r="AU1537" s="274"/>
      <c r="AV1537" s="274"/>
      <c r="AW1537" s="274"/>
    </row>
    <row r="1538" spans="27:49" ht="12.95" customHeight="1" x14ac:dyDescent="0.2">
      <c r="AA1538" s="344"/>
      <c r="AB1538" s="345"/>
      <c r="AC1538" s="345"/>
      <c r="AD1538" s="346"/>
      <c r="AN1538" s="274"/>
      <c r="AO1538" s="274"/>
      <c r="AP1538" s="274"/>
      <c r="AQ1538" s="274"/>
      <c r="AR1538" s="274"/>
      <c r="AS1538" s="274"/>
      <c r="AT1538" s="274"/>
      <c r="AU1538" s="274"/>
      <c r="AV1538" s="274"/>
      <c r="AW1538" s="274"/>
    </row>
    <row r="1539" spans="27:49" ht="12.95" customHeight="1" x14ac:dyDescent="0.2">
      <c r="AA1539" s="344"/>
      <c r="AB1539" s="345"/>
      <c r="AC1539" s="345"/>
      <c r="AD1539" s="346"/>
      <c r="AN1539" s="274"/>
      <c r="AO1539" s="274"/>
      <c r="AP1539" s="274"/>
      <c r="AQ1539" s="274"/>
      <c r="AR1539" s="274"/>
      <c r="AS1539" s="274"/>
      <c r="AT1539" s="274"/>
      <c r="AU1539" s="274"/>
      <c r="AV1539" s="274"/>
      <c r="AW1539" s="274"/>
    </row>
    <row r="1540" spans="27:49" ht="12.95" customHeight="1" x14ac:dyDescent="0.2">
      <c r="AA1540" s="344"/>
      <c r="AB1540" s="345"/>
      <c r="AC1540" s="345"/>
      <c r="AD1540" s="346"/>
      <c r="AN1540" s="274"/>
      <c r="AO1540" s="274"/>
      <c r="AP1540" s="274"/>
      <c r="AQ1540" s="274"/>
      <c r="AR1540" s="274"/>
      <c r="AS1540" s="274"/>
      <c r="AT1540" s="274"/>
      <c r="AU1540" s="274"/>
      <c r="AV1540" s="274"/>
      <c r="AW1540" s="274"/>
    </row>
    <row r="1541" spans="27:49" ht="12.95" customHeight="1" x14ac:dyDescent="0.2">
      <c r="AA1541" s="344"/>
      <c r="AB1541" s="345"/>
      <c r="AC1541" s="345"/>
      <c r="AD1541" s="346"/>
      <c r="AN1541" s="274"/>
      <c r="AO1541" s="274"/>
      <c r="AP1541" s="274"/>
      <c r="AQ1541" s="274"/>
      <c r="AR1541" s="274"/>
      <c r="AS1541" s="274"/>
      <c r="AT1541" s="274"/>
      <c r="AU1541" s="274"/>
      <c r="AV1541" s="274"/>
      <c r="AW1541" s="274"/>
    </row>
    <row r="1542" spans="27:49" ht="12.95" customHeight="1" x14ac:dyDescent="0.2">
      <c r="AA1542" s="344"/>
      <c r="AB1542" s="345"/>
      <c r="AC1542" s="345"/>
      <c r="AD1542" s="346"/>
      <c r="AN1542" s="274"/>
      <c r="AO1542" s="274"/>
      <c r="AP1542" s="274"/>
      <c r="AQ1542" s="274"/>
      <c r="AR1542" s="274"/>
      <c r="AS1542" s="274"/>
      <c r="AT1542" s="274"/>
      <c r="AU1542" s="274"/>
      <c r="AV1542" s="274"/>
      <c r="AW1542" s="274"/>
    </row>
    <row r="1543" spans="27:49" ht="12.95" customHeight="1" x14ac:dyDescent="0.2">
      <c r="AA1543" s="344"/>
      <c r="AB1543" s="345"/>
      <c r="AC1543" s="345"/>
      <c r="AD1543" s="346"/>
      <c r="AN1543" s="274"/>
      <c r="AO1543" s="274"/>
      <c r="AP1543" s="274"/>
      <c r="AQ1543" s="274"/>
      <c r="AR1543" s="274"/>
      <c r="AS1543" s="274"/>
      <c r="AT1543" s="274"/>
      <c r="AU1543" s="274"/>
      <c r="AV1543" s="274"/>
      <c r="AW1543" s="274"/>
    </row>
    <row r="1544" spans="27:49" ht="12.95" customHeight="1" x14ac:dyDescent="0.2">
      <c r="AA1544" s="344"/>
      <c r="AB1544" s="345"/>
      <c r="AC1544" s="345"/>
      <c r="AD1544" s="346"/>
      <c r="AN1544" s="274"/>
      <c r="AO1544" s="274"/>
      <c r="AP1544" s="274"/>
      <c r="AQ1544" s="274"/>
      <c r="AR1544" s="274"/>
      <c r="AS1544" s="274"/>
      <c r="AT1544" s="274"/>
      <c r="AU1544" s="274"/>
      <c r="AV1544" s="274"/>
      <c r="AW1544" s="274"/>
    </row>
    <row r="1545" spans="27:49" ht="12.95" customHeight="1" x14ac:dyDescent="0.2">
      <c r="AA1545" s="344"/>
      <c r="AB1545" s="345"/>
      <c r="AC1545" s="345"/>
      <c r="AD1545" s="346"/>
      <c r="AN1545" s="274"/>
      <c r="AO1545" s="274"/>
      <c r="AP1545" s="274"/>
      <c r="AQ1545" s="274"/>
      <c r="AR1545" s="274"/>
      <c r="AS1545" s="274"/>
      <c r="AT1545" s="274"/>
      <c r="AU1545" s="274"/>
      <c r="AV1545" s="274"/>
      <c r="AW1545" s="274"/>
    </row>
    <row r="1546" spans="27:49" ht="12.95" customHeight="1" x14ac:dyDescent="0.2">
      <c r="AA1546" s="344"/>
      <c r="AB1546" s="345"/>
      <c r="AC1546" s="345"/>
      <c r="AD1546" s="346"/>
      <c r="AN1546" s="274"/>
      <c r="AO1546" s="274"/>
      <c r="AP1546" s="274"/>
      <c r="AQ1546" s="274"/>
      <c r="AR1546" s="274"/>
      <c r="AS1546" s="274"/>
      <c r="AT1546" s="274"/>
      <c r="AU1546" s="274"/>
      <c r="AV1546" s="274"/>
      <c r="AW1546" s="274"/>
    </row>
    <row r="1547" spans="27:49" ht="12.95" customHeight="1" x14ac:dyDescent="0.2">
      <c r="AA1547" s="344"/>
      <c r="AB1547" s="345"/>
      <c r="AC1547" s="345"/>
      <c r="AD1547" s="346"/>
      <c r="AN1547" s="274"/>
      <c r="AO1547" s="274"/>
      <c r="AP1547" s="274"/>
      <c r="AQ1547" s="274"/>
      <c r="AR1547" s="274"/>
      <c r="AS1547" s="274"/>
      <c r="AT1547" s="274"/>
      <c r="AU1547" s="274"/>
      <c r="AV1547" s="274"/>
      <c r="AW1547" s="274"/>
    </row>
    <row r="1548" spans="27:49" ht="12.95" customHeight="1" x14ac:dyDescent="0.2">
      <c r="AA1548" s="344"/>
      <c r="AB1548" s="345"/>
      <c r="AC1548" s="345"/>
      <c r="AD1548" s="346"/>
      <c r="AN1548" s="274"/>
      <c r="AO1548" s="274"/>
      <c r="AP1548" s="274"/>
      <c r="AQ1548" s="274"/>
      <c r="AR1548" s="274"/>
      <c r="AS1548" s="274"/>
      <c r="AT1548" s="274"/>
      <c r="AU1548" s="274"/>
      <c r="AV1548" s="274"/>
      <c r="AW1548" s="274"/>
    </row>
    <row r="1549" spans="27:49" ht="12.95" customHeight="1" x14ac:dyDescent="0.2">
      <c r="AA1549" s="344"/>
      <c r="AB1549" s="345"/>
      <c r="AC1549" s="345"/>
      <c r="AD1549" s="346"/>
      <c r="AN1549" s="274"/>
      <c r="AO1549" s="274"/>
      <c r="AP1549" s="274"/>
      <c r="AQ1549" s="274"/>
      <c r="AR1549" s="274"/>
      <c r="AS1549" s="274"/>
      <c r="AT1549" s="274"/>
      <c r="AU1549" s="274"/>
      <c r="AV1549" s="274"/>
      <c r="AW1549" s="274"/>
    </row>
    <row r="1550" spans="27:49" ht="12.95" customHeight="1" x14ac:dyDescent="0.2">
      <c r="AA1550" s="344"/>
      <c r="AB1550" s="345"/>
      <c r="AC1550" s="345"/>
      <c r="AD1550" s="346"/>
      <c r="AN1550" s="274"/>
      <c r="AO1550" s="274"/>
      <c r="AP1550" s="274"/>
      <c r="AQ1550" s="274"/>
      <c r="AR1550" s="274"/>
      <c r="AS1550" s="274"/>
      <c r="AT1550" s="274"/>
      <c r="AU1550" s="274"/>
      <c r="AV1550" s="274"/>
      <c r="AW1550" s="274"/>
    </row>
    <row r="1551" spans="27:49" ht="12.95" customHeight="1" x14ac:dyDescent="0.2">
      <c r="AA1551" s="344"/>
      <c r="AB1551" s="345"/>
      <c r="AC1551" s="345"/>
      <c r="AD1551" s="346"/>
      <c r="AN1551" s="274"/>
      <c r="AO1551" s="274"/>
      <c r="AP1551" s="274"/>
      <c r="AQ1551" s="274"/>
      <c r="AR1551" s="274"/>
      <c r="AS1551" s="274"/>
      <c r="AT1551" s="274"/>
      <c r="AU1551" s="274"/>
      <c r="AV1551" s="274"/>
      <c r="AW1551" s="274"/>
    </row>
    <row r="1552" spans="27:49" ht="12.95" customHeight="1" x14ac:dyDescent="0.2">
      <c r="AA1552" s="344"/>
      <c r="AB1552" s="345"/>
      <c r="AC1552" s="345"/>
      <c r="AD1552" s="346"/>
      <c r="AN1552" s="274"/>
      <c r="AO1552" s="274"/>
      <c r="AP1552" s="274"/>
      <c r="AQ1552" s="274"/>
      <c r="AR1552" s="274"/>
      <c r="AS1552" s="274"/>
      <c r="AT1552" s="274"/>
      <c r="AU1552" s="274"/>
      <c r="AV1552" s="274"/>
      <c r="AW1552" s="274"/>
    </row>
    <row r="1553" spans="27:49" ht="12.95" customHeight="1" x14ac:dyDescent="0.2">
      <c r="AA1553" s="344"/>
      <c r="AB1553" s="345"/>
      <c r="AC1553" s="345"/>
      <c r="AD1553" s="346"/>
      <c r="AN1553" s="274"/>
      <c r="AO1553" s="274"/>
      <c r="AP1553" s="274"/>
      <c r="AQ1553" s="274"/>
      <c r="AR1553" s="274"/>
      <c r="AS1553" s="274"/>
      <c r="AT1553" s="274"/>
      <c r="AU1553" s="274"/>
      <c r="AV1553" s="274"/>
      <c r="AW1553" s="274"/>
    </row>
    <row r="1554" spans="27:49" ht="12.95" customHeight="1" x14ac:dyDescent="0.2">
      <c r="AA1554" s="344"/>
      <c r="AB1554" s="345"/>
      <c r="AC1554" s="345"/>
      <c r="AD1554" s="346"/>
      <c r="AN1554" s="274"/>
      <c r="AO1554" s="274"/>
      <c r="AP1554" s="274"/>
      <c r="AQ1554" s="274"/>
      <c r="AR1554" s="274"/>
      <c r="AS1554" s="274"/>
      <c r="AT1554" s="274"/>
      <c r="AU1554" s="274"/>
      <c r="AV1554" s="274"/>
      <c r="AW1554" s="274"/>
    </row>
    <row r="1555" spans="27:49" ht="12.95" customHeight="1" x14ac:dyDescent="0.2">
      <c r="AA1555" s="344"/>
      <c r="AB1555" s="345"/>
      <c r="AC1555" s="345"/>
      <c r="AD1555" s="346"/>
      <c r="AN1555" s="274"/>
      <c r="AO1555" s="274"/>
      <c r="AP1555" s="274"/>
      <c r="AQ1555" s="274"/>
      <c r="AR1555" s="274"/>
      <c r="AS1555" s="274"/>
      <c r="AT1555" s="274"/>
      <c r="AU1555" s="274"/>
      <c r="AV1555" s="274"/>
      <c r="AW1555" s="274"/>
    </row>
    <row r="1556" spans="27:49" ht="12.95" customHeight="1" x14ac:dyDescent="0.2">
      <c r="AA1556" s="344"/>
      <c r="AB1556" s="345"/>
      <c r="AC1556" s="345"/>
      <c r="AD1556" s="346"/>
      <c r="AN1556" s="274"/>
      <c r="AO1556" s="274"/>
      <c r="AP1556" s="274"/>
      <c r="AQ1556" s="274"/>
      <c r="AR1556" s="274"/>
      <c r="AS1556" s="274"/>
      <c r="AT1556" s="274"/>
      <c r="AU1556" s="274"/>
      <c r="AV1556" s="274"/>
      <c r="AW1556" s="274"/>
    </row>
    <row r="1557" spans="27:49" ht="12.95" customHeight="1" x14ac:dyDescent="0.2">
      <c r="AA1557" s="344"/>
      <c r="AB1557" s="345"/>
      <c r="AC1557" s="345"/>
      <c r="AD1557" s="346"/>
      <c r="AN1557" s="274"/>
      <c r="AO1557" s="274"/>
      <c r="AP1557" s="274"/>
      <c r="AQ1557" s="274"/>
      <c r="AR1557" s="274"/>
      <c r="AS1557" s="274"/>
      <c r="AT1557" s="274"/>
      <c r="AU1557" s="274"/>
      <c r="AV1557" s="274"/>
      <c r="AW1557" s="274"/>
    </row>
    <row r="1558" spans="27:49" ht="12.95" customHeight="1" x14ac:dyDescent="0.2">
      <c r="AA1558" s="344"/>
      <c r="AB1558" s="345"/>
      <c r="AC1558" s="345"/>
      <c r="AD1558" s="346"/>
      <c r="AN1558" s="274"/>
      <c r="AO1558" s="274"/>
      <c r="AP1558" s="274"/>
      <c r="AQ1558" s="274"/>
      <c r="AR1558" s="274"/>
      <c r="AS1558" s="274"/>
      <c r="AT1558" s="274"/>
      <c r="AU1558" s="274"/>
      <c r="AV1558" s="274"/>
      <c r="AW1558" s="274"/>
    </row>
    <row r="1559" spans="27:49" ht="12.95" customHeight="1" x14ac:dyDescent="0.2">
      <c r="AA1559" s="344"/>
      <c r="AB1559" s="345"/>
      <c r="AC1559" s="345"/>
      <c r="AD1559" s="346"/>
      <c r="AN1559" s="274"/>
      <c r="AO1559" s="274"/>
      <c r="AP1559" s="274"/>
      <c r="AQ1559" s="274"/>
      <c r="AR1559" s="274"/>
      <c r="AS1559" s="274"/>
      <c r="AT1559" s="274"/>
      <c r="AU1559" s="274"/>
      <c r="AV1559" s="274"/>
      <c r="AW1559" s="274"/>
    </row>
    <row r="1560" spans="27:49" ht="12.95" customHeight="1" x14ac:dyDescent="0.2">
      <c r="AA1560" s="344"/>
      <c r="AB1560" s="345"/>
      <c r="AC1560" s="345"/>
      <c r="AD1560" s="346"/>
      <c r="AN1560" s="274"/>
      <c r="AO1560" s="274"/>
      <c r="AP1560" s="274"/>
      <c r="AQ1560" s="274"/>
      <c r="AR1560" s="274"/>
      <c r="AS1560" s="274"/>
      <c r="AT1560" s="274"/>
      <c r="AU1560" s="274"/>
      <c r="AV1560" s="274"/>
      <c r="AW1560" s="274"/>
    </row>
    <row r="1561" spans="27:49" ht="12.95" customHeight="1" x14ac:dyDescent="0.2">
      <c r="AA1561" s="344"/>
      <c r="AB1561" s="345"/>
      <c r="AC1561" s="345"/>
      <c r="AD1561" s="346"/>
      <c r="AN1561" s="274"/>
      <c r="AO1561" s="274"/>
      <c r="AP1561" s="274"/>
      <c r="AQ1561" s="274"/>
      <c r="AR1561" s="274"/>
      <c r="AS1561" s="274"/>
      <c r="AT1561" s="274"/>
      <c r="AU1561" s="274"/>
      <c r="AV1561" s="274"/>
      <c r="AW1561" s="274"/>
    </row>
    <row r="1562" spans="27:49" ht="12.95" customHeight="1" x14ac:dyDescent="0.2">
      <c r="AA1562" s="344"/>
      <c r="AB1562" s="345"/>
      <c r="AC1562" s="345"/>
      <c r="AD1562" s="346"/>
      <c r="AN1562" s="274"/>
      <c r="AO1562" s="274"/>
      <c r="AP1562" s="274"/>
      <c r="AQ1562" s="274"/>
      <c r="AR1562" s="274"/>
      <c r="AS1562" s="274"/>
      <c r="AT1562" s="274"/>
      <c r="AU1562" s="274"/>
      <c r="AV1562" s="274"/>
      <c r="AW1562" s="274"/>
    </row>
    <row r="1563" spans="27:49" ht="12.95" customHeight="1" x14ac:dyDescent="0.2">
      <c r="AA1563" s="344"/>
      <c r="AB1563" s="345"/>
      <c r="AC1563" s="345"/>
      <c r="AD1563" s="346"/>
      <c r="AN1563" s="274"/>
      <c r="AO1563" s="274"/>
      <c r="AP1563" s="274"/>
      <c r="AQ1563" s="274"/>
      <c r="AR1563" s="274"/>
      <c r="AS1563" s="274"/>
      <c r="AT1563" s="274"/>
      <c r="AU1563" s="274"/>
      <c r="AV1563" s="274"/>
      <c r="AW1563" s="274"/>
    </row>
    <row r="1564" spans="27:49" ht="12.95" customHeight="1" x14ac:dyDescent="0.2">
      <c r="AA1564" s="344"/>
      <c r="AB1564" s="345"/>
      <c r="AC1564" s="345"/>
      <c r="AD1564" s="346"/>
      <c r="AN1564" s="274"/>
      <c r="AO1564" s="274"/>
      <c r="AP1564" s="274"/>
      <c r="AQ1564" s="274"/>
      <c r="AR1564" s="274"/>
      <c r="AS1564" s="274"/>
      <c r="AT1564" s="274"/>
      <c r="AU1564" s="274"/>
      <c r="AV1564" s="274"/>
      <c r="AW1564" s="274"/>
    </row>
    <row r="1565" spans="27:49" ht="12.95" customHeight="1" x14ac:dyDescent="0.2">
      <c r="AA1565" s="344"/>
      <c r="AB1565" s="345"/>
      <c r="AC1565" s="345"/>
      <c r="AD1565" s="346"/>
      <c r="AN1565" s="274"/>
      <c r="AO1565" s="274"/>
      <c r="AP1565" s="274"/>
      <c r="AQ1565" s="274"/>
      <c r="AR1565" s="274"/>
      <c r="AS1565" s="274"/>
      <c r="AT1565" s="274"/>
      <c r="AU1565" s="274"/>
      <c r="AV1565" s="274"/>
      <c r="AW1565" s="274"/>
    </row>
    <row r="1566" spans="27:49" ht="12.95" customHeight="1" x14ac:dyDescent="0.2">
      <c r="AA1566" s="344"/>
      <c r="AB1566" s="345"/>
      <c r="AC1566" s="345"/>
      <c r="AD1566" s="346"/>
      <c r="AN1566" s="274"/>
      <c r="AO1566" s="274"/>
      <c r="AP1566" s="274"/>
      <c r="AQ1566" s="274"/>
      <c r="AR1566" s="274"/>
      <c r="AS1566" s="274"/>
      <c r="AT1566" s="274"/>
      <c r="AU1566" s="274"/>
      <c r="AV1566" s="274"/>
      <c r="AW1566" s="274"/>
    </row>
    <row r="1567" spans="27:49" ht="12.95" customHeight="1" x14ac:dyDescent="0.2">
      <c r="AA1567" s="344"/>
      <c r="AB1567" s="345"/>
      <c r="AC1567" s="345"/>
      <c r="AD1567" s="346"/>
      <c r="AN1567" s="274"/>
      <c r="AO1567" s="274"/>
      <c r="AP1567" s="274"/>
      <c r="AQ1567" s="274"/>
      <c r="AR1567" s="274"/>
      <c r="AS1567" s="274"/>
      <c r="AT1567" s="274"/>
      <c r="AU1567" s="274"/>
      <c r="AV1567" s="274"/>
      <c r="AW1567" s="274"/>
    </row>
    <row r="1568" spans="27:49" ht="12.95" customHeight="1" x14ac:dyDescent="0.2">
      <c r="AA1568" s="344"/>
      <c r="AB1568" s="345"/>
      <c r="AC1568" s="345"/>
      <c r="AD1568" s="346"/>
      <c r="AN1568" s="274"/>
      <c r="AO1568" s="274"/>
      <c r="AP1568" s="274"/>
      <c r="AQ1568" s="274"/>
      <c r="AR1568" s="274"/>
      <c r="AS1568" s="274"/>
      <c r="AT1568" s="274"/>
      <c r="AU1568" s="274"/>
      <c r="AV1568" s="274"/>
      <c r="AW1568" s="274"/>
    </row>
    <row r="1569" spans="27:49" ht="12.95" customHeight="1" x14ac:dyDescent="0.2">
      <c r="AA1569" s="344"/>
      <c r="AB1569" s="345"/>
      <c r="AC1569" s="345"/>
      <c r="AD1569" s="346"/>
      <c r="AN1569" s="274"/>
      <c r="AO1569" s="274"/>
      <c r="AP1569" s="274"/>
      <c r="AQ1569" s="274"/>
      <c r="AR1569" s="274"/>
      <c r="AS1569" s="274"/>
      <c r="AT1569" s="274"/>
      <c r="AU1569" s="274"/>
      <c r="AV1569" s="274"/>
      <c r="AW1569" s="274"/>
    </row>
    <row r="1570" spans="27:49" ht="12.95" customHeight="1" x14ac:dyDescent="0.2">
      <c r="AA1570" s="344"/>
      <c r="AB1570" s="345"/>
      <c r="AC1570" s="345"/>
      <c r="AD1570" s="346"/>
      <c r="AN1570" s="274"/>
      <c r="AO1570" s="274"/>
      <c r="AP1570" s="274"/>
      <c r="AQ1570" s="274"/>
      <c r="AR1570" s="274"/>
      <c r="AS1570" s="274"/>
      <c r="AT1570" s="274"/>
      <c r="AU1570" s="274"/>
      <c r="AV1570" s="274"/>
      <c r="AW1570" s="274"/>
    </row>
    <row r="1571" spans="27:49" ht="12.95" customHeight="1" x14ac:dyDescent="0.2">
      <c r="AA1571" s="344"/>
      <c r="AB1571" s="345"/>
      <c r="AC1571" s="345"/>
      <c r="AD1571" s="346"/>
      <c r="AN1571" s="274"/>
      <c r="AO1571" s="274"/>
      <c r="AP1571" s="274"/>
      <c r="AQ1571" s="274"/>
      <c r="AR1571" s="274"/>
      <c r="AS1571" s="274"/>
      <c r="AT1571" s="274"/>
      <c r="AU1571" s="274"/>
      <c r="AV1571" s="274"/>
      <c r="AW1571" s="274"/>
    </row>
    <row r="1572" spans="27:49" ht="12.95" customHeight="1" x14ac:dyDescent="0.2">
      <c r="AA1572" s="344"/>
      <c r="AB1572" s="345"/>
      <c r="AC1572" s="345"/>
      <c r="AD1572" s="346"/>
      <c r="AN1572" s="274"/>
      <c r="AO1572" s="274"/>
      <c r="AP1572" s="274"/>
      <c r="AQ1572" s="274"/>
      <c r="AR1572" s="274"/>
      <c r="AS1572" s="274"/>
      <c r="AT1572" s="274"/>
      <c r="AU1572" s="274"/>
      <c r="AV1572" s="274"/>
      <c r="AW1572" s="274"/>
    </row>
    <row r="1573" spans="27:49" ht="12.95" customHeight="1" x14ac:dyDescent="0.2">
      <c r="AA1573" s="344"/>
      <c r="AB1573" s="345"/>
      <c r="AC1573" s="345"/>
      <c r="AD1573" s="346"/>
      <c r="AN1573" s="274"/>
      <c r="AO1573" s="274"/>
      <c r="AP1573" s="274"/>
      <c r="AQ1573" s="274"/>
      <c r="AR1573" s="274"/>
      <c r="AS1573" s="274"/>
      <c r="AT1573" s="274"/>
      <c r="AU1573" s="274"/>
      <c r="AV1573" s="274"/>
      <c r="AW1573" s="274"/>
    </row>
    <row r="1574" spans="27:49" ht="12.95" customHeight="1" x14ac:dyDescent="0.2">
      <c r="AA1574" s="344"/>
      <c r="AB1574" s="345"/>
      <c r="AC1574" s="345"/>
      <c r="AD1574" s="346"/>
      <c r="AN1574" s="274"/>
      <c r="AO1574" s="274"/>
      <c r="AP1574" s="274"/>
      <c r="AQ1574" s="274"/>
      <c r="AR1574" s="274"/>
      <c r="AS1574" s="274"/>
      <c r="AT1574" s="274"/>
      <c r="AU1574" s="274"/>
      <c r="AV1574" s="274"/>
      <c r="AW1574" s="274"/>
    </row>
    <row r="1575" spans="27:49" ht="12.95" customHeight="1" x14ac:dyDescent="0.2">
      <c r="AA1575" s="344"/>
      <c r="AB1575" s="345"/>
      <c r="AC1575" s="345"/>
      <c r="AD1575" s="346"/>
      <c r="AN1575" s="274"/>
      <c r="AO1575" s="274"/>
      <c r="AP1575" s="274"/>
      <c r="AQ1575" s="274"/>
      <c r="AR1575" s="274"/>
      <c r="AS1575" s="274"/>
      <c r="AT1575" s="274"/>
      <c r="AU1575" s="274"/>
      <c r="AV1575" s="274"/>
      <c r="AW1575" s="274"/>
    </row>
    <row r="1576" spans="27:49" ht="12.95" customHeight="1" x14ac:dyDescent="0.2">
      <c r="AA1576" s="344"/>
      <c r="AB1576" s="345"/>
      <c r="AC1576" s="345"/>
      <c r="AD1576" s="346"/>
      <c r="AN1576" s="274"/>
      <c r="AO1576" s="274"/>
      <c r="AP1576" s="274"/>
      <c r="AQ1576" s="274"/>
      <c r="AR1576" s="274"/>
      <c r="AS1576" s="274"/>
      <c r="AT1576" s="274"/>
      <c r="AU1576" s="274"/>
      <c r="AV1576" s="274"/>
      <c r="AW1576" s="274"/>
    </row>
    <row r="1577" spans="27:49" ht="12.95" customHeight="1" x14ac:dyDescent="0.2">
      <c r="AA1577" s="344"/>
      <c r="AB1577" s="345"/>
      <c r="AC1577" s="345"/>
      <c r="AD1577" s="346"/>
      <c r="AN1577" s="274"/>
      <c r="AO1577" s="274"/>
      <c r="AP1577" s="274"/>
      <c r="AQ1577" s="274"/>
      <c r="AR1577" s="274"/>
      <c r="AS1577" s="274"/>
      <c r="AT1577" s="274"/>
      <c r="AU1577" s="274"/>
      <c r="AV1577" s="274"/>
      <c r="AW1577" s="274"/>
    </row>
    <row r="1578" spans="27:49" ht="12.95" customHeight="1" x14ac:dyDescent="0.2">
      <c r="AA1578" s="344"/>
      <c r="AB1578" s="345"/>
      <c r="AC1578" s="345"/>
      <c r="AD1578" s="346"/>
      <c r="AN1578" s="274"/>
      <c r="AO1578" s="274"/>
      <c r="AP1578" s="274"/>
      <c r="AQ1578" s="274"/>
      <c r="AR1578" s="274"/>
      <c r="AS1578" s="274"/>
      <c r="AT1578" s="274"/>
      <c r="AU1578" s="274"/>
      <c r="AV1578" s="274"/>
      <c r="AW1578" s="274"/>
    </row>
    <row r="1579" spans="27:49" ht="12.95" customHeight="1" x14ac:dyDescent="0.2">
      <c r="AA1579" s="344"/>
      <c r="AB1579" s="345"/>
      <c r="AC1579" s="345"/>
      <c r="AD1579" s="346"/>
      <c r="AN1579" s="274"/>
      <c r="AO1579" s="274"/>
      <c r="AP1579" s="274"/>
      <c r="AQ1579" s="274"/>
      <c r="AR1579" s="274"/>
      <c r="AS1579" s="274"/>
      <c r="AT1579" s="274"/>
      <c r="AU1579" s="274"/>
      <c r="AV1579" s="274"/>
      <c r="AW1579" s="274"/>
    </row>
    <row r="1580" spans="27:49" ht="12.95" customHeight="1" x14ac:dyDescent="0.2">
      <c r="AA1580" s="344"/>
      <c r="AB1580" s="345"/>
      <c r="AC1580" s="345"/>
      <c r="AD1580" s="346"/>
      <c r="AN1580" s="274"/>
      <c r="AO1580" s="274"/>
      <c r="AP1580" s="274"/>
      <c r="AQ1580" s="274"/>
      <c r="AR1580" s="274"/>
      <c r="AS1580" s="274"/>
      <c r="AT1580" s="274"/>
      <c r="AU1580" s="274"/>
      <c r="AV1580" s="274"/>
      <c r="AW1580" s="274"/>
    </row>
    <row r="1581" spans="27:49" ht="12.95" customHeight="1" x14ac:dyDescent="0.2">
      <c r="AA1581" s="344"/>
      <c r="AB1581" s="345"/>
      <c r="AC1581" s="345"/>
      <c r="AD1581" s="346"/>
      <c r="AN1581" s="274"/>
      <c r="AO1581" s="274"/>
      <c r="AP1581" s="274"/>
      <c r="AQ1581" s="274"/>
      <c r="AR1581" s="274"/>
      <c r="AS1581" s="274"/>
      <c r="AT1581" s="274"/>
      <c r="AU1581" s="274"/>
      <c r="AV1581" s="274"/>
      <c r="AW1581" s="274"/>
    </row>
    <row r="1582" spans="27:49" ht="12.95" customHeight="1" x14ac:dyDescent="0.2">
      <c r="AA1582" s="344"/>
      <c r="AB1582" s="345"/>
      <c r="AC1582" s="345"/>
      <c r="AD1582" s="346"/>
      <c r="AN1582" s="274"/>
      <c r="AO1582" s="274"/>
      <c r="AP1582" s="274"/>
      <c r="AQ1582" s="274"/>
      <c r="AR1582" s="274"/>
      <c r="AS1582" s="274"/>
      <c r="AT1582" s="274"/>
      <c r="AU1582" s="274"/>
      <c r="AV1582" s="274"/>
      <c r="AW1582" s="274"/>
    </row>
    <row r="1583" spans="27:49" ht="12.95" customHeight="1" x14ac:dyDescent="0.2">
      <c r="AA1583" s="344"/>
      <c r="AB1583" s="345"/>
      <c r="AC1583" s="345"/>
      <c r="AD1583" s="346"/>
      <c r="AN1583" s="274"/>
      <c r="AO1583" s="274"/>
      <c r="AP1583" s="274"/>
      <c r="AQ1583" s="274"/>
      <c r="AR1583" s="274"/>
      <c r="AS1583" s="274"/>
      <c r="AT1583" s="274"/>
      <c r="AU1583" s="274"/>
      <c r="AV1583" s="274"/>
      <c r="AW1583" s="274"/>
    </row>
    <row r="1584" spans="27:49" ht="12.95" customHeight="1" x14ac:dyDescent="0.2">
      <c r="AA1584" s="344"/>
      <c r="AB1584" s="345"/>
      <c r="AC1584" s="345"/>
      <c r="AD1584" s="346"/>
      <c r="AN1584" s="274"/>
      <c r="AO1584" s="274"/>
      <c r="AP1584" s="274"/>
      <c r="AQ1584" s="274"/>
      <c r="AR1584" s="274"/>
      <c r="AS1584" s="274"/>
      <c r="AT1584" s="274"/>
      <c r="AU1584" s="274"/>
      <c r="AV1584" s="274"/>
      <c r="AW1584" s="274"/>
    </row>
    <row r="1585" spans="27:49" ht="12.95" customHeight="1" x14ac:dyDescent="0.2">
      <c r="AA1585" s="344"/>
      <c r="AB1585" s="345"/>
      <c r="AC1585" s="345"/>
      <c r="AD1585" s="346"/>
      <c r="AN1585" s="274"/>
      <c r="AO1585" s="274"/>
      <c r="AP1585" s="274"/>
      <c r="AQ1585" s="274"/>
      <c r="AR1585" s="274"/>
      <c r="AS1585" s="274"/>
      <c r="AT1585" s="274"/>
      <c r="AU1585" s="274"/>
      <c r="AV1585" s="274"/>
      <c r="AW1585" s="274"/>
    </row>
    <row r="1586" spans="27:49" ht="12.95" customHeight="1" x14ac:dyDescent="0.2">
      <c r="AA1586" s="344"/>
      <c r="AB1586" s="345"/>
      <c r="AC1586" s="345"/>
      <c r="AD1586" s="346"/>
      <c r="AN1586" s="274"/>
      <c r="AO1586" s="274"/>
      <c r="AP1586" s="274"/>
      <c r="AQ1586" s="274"/>
      <c r="AR1586" s="274"/>
      <c r="AS1586" s="274"/>
      <c r="AT1586" s="274"/>
      <c r="AU1586" s="274"/>
      <c r="AV1586" s="274"/>
      <c r="AW1586" s="274"/>
    </row>
    <row r="1587" spans="27:49" ht="12.95" customHeight="1" x14ac:dyDescent="0.2">
      <c r="AA1587" s="344"/>
      <c r="AB1587" s="345"/>
      <c r="AC1587" s="345"/>
      <c r="AD1587" s="346"/>
      <c r="AN1587" s="274"/>
      <c r="AO1587" s="274"/>
      <c r="AP1587" s="274"/>
      <c r="AQ1587" s="274"/>
      <c r="AR1587" s="274"/>
      <c r="AS1587" s="274"/>
      <c r="AT1587" s="274"/>
      <c r="AU1587" s="274"/>
      <c r="AV1587" s="274"/>
      <c r="AW1587" s="274"/>
    </row>
    <row r="1588" spans="27:49" ht="12.95" customHeight="1" x14ac:dyDescent="0.2">
      <c r="AA1588" s="344"/>
      <c r="AB1588" s="345"/>
      <c r="AC1588" s="345"/>
      <c r="AD1588" s="346"/>
      <c r="AN1588" s="274"/>
      <c r="AO1588" s="274"/>
      <c r="AP1588" s="274"/>
      <c r="AQ1588" s="274"/>
      <c r="AR1588" s="274"/>
      <c r="AS1588" s="274"/>
      <c r="AT1588" s="274"/>
      <c r="AU1588" s="274"/>
      <c r="AV1588" s="274"/>
      <c r="AW1588" s="274"/>
    </row>
    <row r="1589" spans="27:49" ht="12.95" customHeight="1" x14ac:dyDescent="0.2">
      <c r="AA1589" s="344"/>
      <c r="AB1589" s="345"/>
      <c r="AC1589" s="345"/>
      <c r="AD1589" s="346"/>
      <c r="AN1589" s="274"/>
      <c r="AO1589" s="274"/>
      <c r="AP1589" s="274"/>
      <c r="AQ1589" s="274"/>
      <c r="AR1589" s="274"/>
      <c r="AS1589" s="274"/>
      <c r="AT1589" s="274"/>
      <c r="AU1589" s="274"/>
      <c r="AV1589" s="274"/>
      <c r="AW1589" s="274"/>
    </row>
    <row r="1590" spans="27:49" ht="12.95" customHeight="1" x14ac:dyDescent="0.2">
      <c r="AA1590" s="344"/>
      <c r="AB1590" s="345"/>
      <c r="AC1590" s="345"/>
      <c r="AD1590" s="346"/>
      <c r="AN1590" s="274"/>
      <c r="AO1590" s="274"/>
      <c r="AP1590" s="274"/>
      <c r="AQ1590" s="274"/>
      <c r="AR1590" s="274"/>
      <c r="AS1590" s="274"/>
      <c r="AT1590" s="274"/>
      <c r="AU1590" s="274"/>
      <c r="AV1590" s="274"/>
      <c r="AW1590" s="274"/>
    </row>
    <row r="1591" spans="27:49" ht="12.95" customHeight="1" x14ac:dyDescent="0.2">
      <c r="AA1591" s="344"/>
      <c r="AB1591" s="345"/>
      <c r="AC1591" s="345"/>
      <c r="AD1591" s="346"/>
      <c r="AN1591" s="274"/>
      <c r="AO1591" s="274"/>
      <c r="AP1591" s="274"/>
      <c r="AQ1591" s="274"/>
      <c r="AR1591" s="274"/>
      <c r="AS1591" s="274"/>
      <c r="AT1591" s="274"/>
      <c r="AU1591" s="274"/>
      <c r="AV1591" s="274"/>
      <c r="AW1591" s="274"/>
    </row>
    <row r="1592" spans="27:49" ht="12.95" customHeight="1" x14ac:dyDescent="0.2">
      <c r="AA1592" s="344"/>
      <c r="AB1592" s="345"/>
      <c r="AC1592" s="345"/>
      <c r="AD1592" s="346"/>
      <c r="AN1592" s="274"/>
      <c r="AO1592" s="274"/>
      <c r="AP1592" s="274"/>
      <c r="AQ1592" s="274"/>
      <c r="AR1592" s="274"/>
      <c r="AS1592" s="274"/>
      <c r="AT1592" s="274"/>
      <c r="AU1592" s="274"/>
      <c r="AV1592" s="274"/>
      <c r="AW1592" s="274"/>
    </row>
    <row r="1593" spans="27:49" ht="12.95" customHeight="1" x14ac:dyDescent="0.2">
      <c r="AA1593" s="344"/>
      <c r="AB1593" s="345"/>
      <c r="AC1593" s="345"/>
      <c r="AD1593" s="346"/>
      <c r="AN1593" s="274"/>
      <c r="AO1593" s="274"/>
      <c r="AP1593" s="274"/>
      <c r="AQ1593" s="274"/>
      <c r="AR1593" s="274"/>
      <c r="AS1593" s="274"/>
      <c r="AT1593" s="274"/>
      <c r="AU1593" s="274"/>
      <c r="AV1593" s="274"/>
      <c r="AW1593" s="274"/>
    </row>
    <row r="1594" spans="27:49" ht="12.95" customHeight="1" x14ac:dyDescent="0.2">
      <c r="AA1594" s="344"/>
      <c r="AB1594" s="345"/>
      <c r="AC1594" s="345"/>
      <c r="AD1594" s="346"/>
      <c r="AN1594" s="274"/>
      <c r="AO1594" s="274"/>
      <c r="AP1594" s="274"/>
      <c r="AQ1594" s="274"/>
      <c r="AR1594" s="274"/>
      <c r="AS1594" s="274"/>
      <c r="AT1594" s="274"/>
      <c r="AU1594" s="274"/>
      <c r="AV1594" s="274"/>
      <c r="AW1594" s="274"/>
    </row>
    <row r="1595" spans="27:49" ht="12.95" customHeight="1" x14ac:dyDescent="0.2">
      <c r="AA1595" s="344"/>
      <c r="AB1595" s="345"/>
      <c r="AC1595" s="345"/>
      <c r="AD1595" s="346"/>
      <c r="AN1595" s="274"/>
      <c r="AO1595" s="274"/>
      <c r="AP1595" s="274"/>
      <c r="AQ1595" s="274"/>
      <c r="AR1595" s="274"/>
      <c r="AS1595" s="274"/>
      <c r="AT1595" s="274"/>
      <c r="AU1595" s="274"/>
      <c r="AV1595" s="274"/>
      <c r="AW1595" s="274"/>
    </row>
    <row r="1596" spans="27:49" ht="12.95" customHeight="1" x14ac:dyDescent="0.2">
      <c r="AA1596" s="344"/>
      <c r="AB1596" s="345"/>
      <c r="AC1596" s="345"/>
      <c r="AD1596" s="346"/>
      <c r="AN1596" s="274"/>
      <c r="AO1596" s="274"/>
      <c r="AP1596" s="274"/>
      <c r="AQ1596" s="274"/>
      <c r="AR1596" s="274"/>
      <c r="AS1596" s="274"/>
      <c r="AT1596" s="274"/>
      <c r="AU1596" s="274"/>
      <c r="AV1596" s="274"/>
      <c r="AW1596" s="274"/>
    </row>
    <row r="1597" spans="27:49" ht="12.95" customHeight="1" x14ac:dyDescent="0.2">
      <c r="AA1597" s="344"/>
      <c r="AB1597" s="345"/>
      <c r="AC1597" s="345"/>
      <c r="AD1597" s="346"/>
      <c r="AN1597" s="274"/>
      <c r="AO1597" s="274"/>
      <c r="AP1597" s="274"/>
      <c r="AQ1597" s="274"/>
      <c r="AR1597" s="274"/>
      <c r="AS1597" s="274"/>
      <c r="AT1597" s="274"/>
      <c r="AU1597" s="274"/>
      <c r="AV1597" s="274"/>
      <c r="AW1597" s="274"/>
    </row>
    <row r="1598" spans="27:49" ht="12.95" customHeight="1" x14ac:dyDescent="0.2">
      <c r="AA1598" s="344"/>
      <c r="AB1598" s="345"/>
      <c r="AC1598" s="345"/>
      <c r="AD1598" s="346"/>
      <c r="AN1598" s="274"/>
      <c r="AO1598" s="274"/>
      <c r="AP1598" s="274"/>
      <c r="AQ1598" s="274"/>
      <c r="AR1598" s="274"/>
      <c r="AS1598" s="274"/>
      <c r="AT1598" s="274"/>
      <c r="AU1598" s="274"/>
      <c r="AV1598" s="274"/>
      <c r="AW1598" s="274"/>
    </row>
    <row r="1599" spans="27:49" ht="12.95" customHeight="1" x14ac:dyDescent="0.2">
      <c r="AA1599" s="344"/>
      <c r="AB1599" s="345"/>
      <c r="AC1599" s="345"/>
      <c r="AD1599" s="346"/>
      <c r="AN1599" s="274"/>
      <c r="AO1599" s="274"/>
      <c r="AP1599" s="274"/>
      <c r="AQ1599" s="274"/>
      <c r="AR1599" s="274"/>
      <c r="AS1599" s="274"/>
      <c r="AT1599" s="274"/>
      <c r="AU1599" s="274"/>
      <c r="AV1599" s="274"/>
      <c r="AW1599" s="274"/>
    </row>
    <row r="1600" spans="27:49" ht="12.95" customHeight="1" x14ac:dyDescent="0.2">
      <c r="AA1600" s="344"/>
      <c r="AB1600" s="345"/>
      <c r="AC1600" s="345"/>
      <c r="AD1600" s="346"/>
      <c r="AN1600" s="274"/>
      <c r="AO1600" s="274"/>
      <c r="AP1600" s="274"/>
      <c r="AQ1600" s="274"/>
      <c r="AR1600" s="274"/>
      <c r="AS1600" s="274"/>
      <c r="AT1600" s="274"/>
      <c r="AU1600" s="274"/>
      <c r="AV1600" s="274"/>
      <c r="AW1600" s="274"/>
    </row>
    <row r="1601" spans="27:49" ht="12.95" customHeight="1" x14ac:dyDescent="0.2">
      <c r="AA1601" s="344"/>
      <c r="AB1601" s="345"/>
      <c r="AC1601" s="345"/>
      <c r="AD1601" s="346"/>
      <c r="AN1601" s="274"/>
      <c r="AO1601" s="274"/>
      <c r="AP1601" s="274"/>
      <c r="AQ1601" s="274"/>
      <c r="AR1601" s="274"/>
      <c r="AS1601" s="274"/>
      <c r="AT1601" s="274"/>
      <c r="AU1601" s="274"/>
      <c r="AV1601" s="274"/>
      <c r="AW1601" s="274"/>
    </row>
    <row r="1602" spans="27:49" ht="12.95" customHeight="1" x14ac:dyDescent="0.2">
      <c r="AA1602" s="344"/>
      <c r="AB1602" s="345"/>
      <c r="AC1602" s="345"/>
      <c r="AD1602" s="346"/>
      <c r="AN1602" s="274"/>
      <c r="AO1602" s="274"/>
      <c r="AP1602" s="274"/>
      <c r="AQ1602" s="274"/>
      <c r="AR1602" s="274"/>
      <c r="AS1602" s="274"/>
      <c r="AT1602" s="274"/>
      <c r="AU1602" s="274"/>
      <c r="AV1602" s="274"/>
      <c r="AW1602" s="274"/>
    </row>
    <row r="1603" spans="27:49" ht="12.95" customHeight="1" x14ac:dyDescent="0.2">
      <c r="AA1603" s="344"/>
      <c r="AB1603" s="345"/>
      <c r="AC1603" s="345"/>
      <c r="AD1603" s="346"/>
      <c r="AN1603" s="274"/>
      <c r="AO1603" s="274"/>
      <c r="AP1603" s="274"/>
      <c r="AQ1603" s="274"/>
      <c r="AR1603" s="274"/>
      <c r="AS1603" s="274"/>
      <c r="AT1603" s="274"/>
      <c r="AU1603" s="274"/>
      <c r="AV1603" s="274"/>
      <c r="AW1603" s="274"/>
    </row>
    <row r="1604" spans="27:49" ht="12.95" customHeight="1" x14ac:dyDescent="0.2">
      <c r="AA1604" s="344"/>
      <c r="AB1604" s="345"/>
      <c r="AC1604" s="345"/>
      <c r="AD1604" s="346"/>
      <c r="AN1604" s="274"/>
      <c r="AO1604" s="274"/>
      <c r="AP1604" s="274"/>
      <c r="AQ1604" s="274"/>
      <c r="AR1604" s="274"/>
      <c r="AS1604" s="274"/>
      <c r="AT1604" s="274"/>
      <c r="AU1604" s="274"/>
      <c r="AV1604" s="274"/>
      <c r="AW1604" s="274"/>
    </row>
    <row r="1605" spans="27:49" ht="12.95" customHeight="1" x14ac:dyDescent="0.2">
      <c r="AA1605" s="344"/>
      <c r="AB1605" s="345"/>
      <c r="AC1605" s="345"/>
      <c r="AD1605" s="346"/>
      <c r="AN1605" s="274"/>
      <c r="AO1605" s="274"/>
      <c r="AP1605" s="274"/>
      <c r="AQ1605" s="274"/>
      <c r="AR1605" s="274"/>
      <c r="AS1605" s="274"/>
      <c r="AT1605" s="274"/>
      <c r="AU1605" s="274"/>
      <c r="AV1605" s="274"/>
      <c r="AW1605" s="274"/>
    </row>
    <row r="1606" spans="27:49" ht="12.95" customHeight="1" x14ac:dyDescent="0.2">
      <c r="AA1606" s="344"/>
      <c r="AB1606" s="345"/>
      <c r="AC1606" s="345"/>
      <c r="AD1606" s="346"/>
      <c r="AN1606" s="274"/>
      <c r="AO1606" s="274"/>
      <c r="AP1606" s="274"/>
      <c r="AQ1606" s="274"/>
      <c r="AR1606" s="274"/>
      <c r="AS1606" s="274"/>
      <c r="AT1606" s="274"/>
      <c r="AU1606" s="274"/>
      <c r="AV1606" s="274"/>
      <c r="AW1606" s="274"/>
    </row>
    <row r="1607" spans="27:49" ht="12.95" customHeight="1" x14ac:dyDescent="0.2">
      <c r="AA1607" s="344"/>
      <c r="AB1607" s="345"/>
      <c r="AC1607" s="345"/>
      <c r="AD1607" s="346"/>
      <c r="AN1607" s="274"/>
      <c r="AO1607" s="274"/>
      <c r="AP1607" s="274"/>
      <c r="AQ1607" s="274"/>
      <c r="AR1607" s="274"/>
      <c r="AS1607" s="274"/>
      <c r="AT1607" s="274"/>
      <c r="AU1607" s="274"/>
      <c r="AV1607" s="274"/>
      <c r="AW1607" s="274"/>
    </row>
    <row r="1608" spans="27:49" ht="12.95" customHeight="1" x14ac:dyDescent="0.2">
      <c r="AA1608" s="344"/>
      <c r="AB1608" s="345"/>
      <c r="AC1608" s="345"/>
      <c r="AD1608" s="346"/>
      <c r="AN1608" s="274"/>
      <c r="AO1608" s="274"/>
      <c r="AP1608" s="274"/>
      <c r="AQ1608" s="274"/>
      <c r="AR1608" s="274"/>
      <c r="AS1608" s="274"/>
      <c r="AT1608" s="274"/>
      <c r="AU1608" s="274"/>
      <c r="AV1608" s="274"/>
      <c r="AW1608" s="274"/>
    </row>
    <row r="1609" spans="27:49" ht="12.95" customHeight="1" x14ac:dyDescent="0.2">
      <c r="AA1609" s="344"/>
      <c r="AB1609" s="345"/>
      <c r="AC1609" s="345"/>
      <c r="AD1609" s="346"/>
      <c r="AN1609" s="274"/>
      <c r="AO1609" s="274"/>
      <c r="AP1609" s="274"/>
      <c r="AQ1609" s="274"/>
      <c r="AR1609" s="274"/>
      <c r="AS1609" s="274"/>
      <c r="AT1609" s="274"/>
      <c r="AU1609" s="274"/>
      <c r="AV1609" s="274"/>
      <c r="AW1609" s="274"/>
    </row>
    <row r="1610" spans="27:49" ht="12.95" customHeight="1" x14ac:dyDescent="0.2">
      <c r="AA1610" s="344"/>
      <c r="AB1610" s="345"/>
      <c r="AC1610" s="345"/>
      <c r="AD1610" s="346"/>
      <c r="AN1610" s="274"/>
      <c r="AO1610" s="274"/>
      <c r="AP1610" s="274"/>
      <c r="AQ1610" s="274"/>
      <c r="AR1610" s="274"/>
      <c r="AS1610" s="274"/>
      <c r="AT1610" s="274"/>
      <c r="AU1610" s="274"/>
      <c r="AV1610" s="274"/>
      <c r="AW1610" s="274"/>
    </row>
    <row r="1611" spans="27:49" ht="12.95" customHeight="1" x14ac:dyDescent="0.2">
      <c r="AA1611" s="344"/>
      <c r="AB1611" s="345"/>
      <c r="AC1611" s="345"/>
      <c r="AD1611" s="346"/>
      <c r="AN1611" s="274"/>
      <c r="AO1611" s="274"/>
      <c r="AP1611" s="274"/>
      <c r="AQ1611" s="274"/>
      <c r="AR1611" s="274"/>
      <c r="AS1611" s="274"/>
      <c r="AT1611" s="274"/>
      <c r="AU1611" s="274"/>
      <c r="AV1611" s="274"/>
      <c r="AW1611" s="274"/>
    </row>
    <row r="1612" spans="27:49" ht="12.95" customHeight="1" x14ac:dyDescent="0.2">
      <c r="AA1612" s="344"/>
      <c r="AB1612" s="345"/>
      <c r="AC1612" s="345"/>
      <c r="AD1612" s="346"/>
      <c r="AN1612" s="274"/>
      <c r="AO1612" s="274"/>
      <c r="AP1612" s="274"/>
      <c r="AQ1612" s="274"/>
      <c r="AR1612" s="274"/>
      <c r="AS1612" s="274"/>
      <c r="AT1612" s="274"/>
      <c r="AU1612" s="274"/>
      <c r="AV1612" s="274"/>
      <c r="AW1612" s="274"/>
    </row>
    <row r="1613" spans="27:49" ht="12.95" customHeight="1" x14ac:dyDescent="0.2">
      <c r="AA1613" s="344"/>
      <c r="AB1613" s="345"/>
      <c r="AC1613" s="345"/>
      <c r="AD1613" s="346"/>
      <c r="AN1613" s="274"/>
      <c r="AO1613" s="274"/>
      <c r="AP1613" s="274"/>
      <c r="AQ1613" s="274"/>
      <c r="AR1613" s="274"/>
      <c r="AS1613" s="274"/>
      <c r="AT1613" s="274"/>
      <c r="AU1613" s="274"/>
      <c r="AV1613" s="274"/>
      <c r="AW1613" s="274"/>
    </row>
    <row r="1614" spans="27:49" ht="12.95" customHeight="1" x14ac:dyDescent="0.2">
      <c r="AA1614" s="344"/>
      <c r="AB1614" s="345"/>
      <c r="AC1614" s="345"/>
      <c r="AD1614" s="346"/>
      <c r="AN1614" s="274"/>
      <c r="AO1614" s="274"/>
      <c r="AP1614" s="274"/>
      <c r="AQ1614" s="274"/>
      <c r="AR1614" s="274"/>
      <c r="AS1614" s="274"/>
      <c r="AT1614" s="274"/>
      <c r="AU1614" s="274"/>
      <c r="AV1614" s="274"/>
      <c r="AW1614" s="274"/>
    </row>
    <row r="1615" spans="27:49" ht="12.95" customHeight="1" x14ac:dyDescent="0.2">
      <c r="AA1615" s="344"/>
      <c r="AB1615" s="345"/>
      <c r="AC1615" s="345"/>
      <c r="AD1615" s="346"/>
      <c r="AN1615" s="274"/>
      <c r="AO1615" s="274"/>
      <c r="AP1615" s="274"/>
      <c r="AQ1615" s="274"/>
      <c r="AR1615" s="274"/>
      <c r="AS1615" s="274"/>
      <c r="AT1615" s="274"/>
      <c r="AU1615" s="274"/>
      <c r="AV1615" s="274"/>
      <c r="AW1615" s="274"/>
    </row>
    <row r="1616" spans="27:49" ht="12.95" customHeight="1" x14ac:dyDescent="0.2">
      <c r="AA1616" s="344"/>
      <c r="AB1616" s="345"/>
      <c r="AC1616" s="345"/>
      <c r="AD1616" s="346"/>
      <c r="AN1616" s="274"/>
      <c r="AO1616" s="274"/>
      <c r="AP1616" s="274"/>
      <c r="AQ1616" s="274"/>
      <c r="AR1616" s="274"/>
      <c r="AS1616" s="274"/>
      <c r="AT1616" s="274"/>
      <c r="AU1616" s="274"/>
      <c r="AV1616" s="274"/>
      <c r="AW1616" s="274"/>
    </row>
    <row r="1617" spans="27:49" ht="12.95" customHeight="1" x14ac:dyDescent="0.2">
      <c r="AA1617" s="344"/>
      <c r="AB1617" s="345"/>
      <c r="AC1617" s="345"/>
      <c r="AD1617" s="346"/>
      <c r="AN1617" s="274"/>
      <c r="AO1617" s="274"/>
      <c r="AP1617" s="274"/>
      <c r="AQ1617" s="274"/>
      <c r="AR1617" s="274"/>
      <c r="AS1617" s="274"/>
      <c r="AT1617" s="274"/>
      <c r="AU1617" s="274"/>
      <c r="AV1617" s="274"/>
      <c r="AW1617" s="274"/>
    </row>
    <row r="1618" spans="27:49" ht="12.95" customHeight="1" x14ac:dyDescent="0.2">
      <c r="AA1618" s="344"/>
      <c r="AB1618" s="345"/>
      <c r="AC1618" s="345"/>
      <c r="AD1618" s="346"/>
      <c r="AN1618" s="274"/>
      <c r="AO1618" s="274"/>
      <c r="AP1618" s="274"/>
      <c r="AQ1618" s="274"/>
      <c r="AR1618" s="274"/>
      <c r="AS1618" s="274"/>
      <c r="AT1618" s="274"/>
      <c r="AU1618" s="274"/>
      <c r="AV1618" s="274"/>
      <c r="AW1618" s="274"/>
    </row>
    <row r="1619" spans="27:49" ht="12.95" customHeight="1" x14ac:dyDescent="0.2">
      <c r="AA1619" s="344"/>
      <c r="AB1619" s="345"/>
      <c r="AC1619" s="345"/>
      <c r="AD1619" s="346"/>
      <c r="AN1619" s="274"/>
      <c r="AO1619" s="274"/>
      <c r="AP1619" s="274"/>
      <c r="AQ1619" s="274"/>
      <c r="AR1619" s="274"/>
      <c r="AS1619" s="274"/>
      <c r="AT1619" s="274"/>
      <c r="AU1619" s="274"/>
      <c r="AV1619" s="274"/>
      <c r="AW1619" s="274"/>
    </row>
    <row r="1620" spans="27:49" ht="12.95" customHeight="1" x14ac:dyDescent="0.2">
      <c r="AA1620" s="344"/>
      <c r="AB1620" s="345"/>
      <c r="AC1620" s="345"/>
      <c r="AD1620" s="346"/>
      <c r="AN1620" s="274"/>
      <c r="AO1620" s="274"/>
      <c r="AP1620" s="274"/>
      <c r="AQ1620" s="274"/>
      <c r="AR1620" s="274"/>
      <c r="AS1620" s="274"/>
      <c r="AT1620" s="274"/>
      <c r="AU1620" s="274"/>
      <c r="AV1620" s="274"/>
      <c r="AW1620" s="274"/>
    </row>
    <row r="1621" spans="27:49" ht="12.95" customHeight="1" x14ac:dyDescent="0.2">
      <c r="AA1621" s="344"/>
      <c r="AB1621" s="345"/>
      <c r="AC1621" s="345"/>
      <c r="AD1621" s="346"/>
      <c r="AN1621" s="274"/>
      <c r="AO1621" s="274"/>
      <c r="AP1621" s="274"/>
      <c r="AQ1621" s="274"/>
      <c r="AR1621" s="274"/>
      <c r="AS1621" s="274"/>
      <c r="AT1621" s="274"/>
      <c r="AU1621" s="274"/>
      <c r="AV1621" s="274"/>
      <c r="AW1621" s="274"/>
    </row>
    <row r="1622" spans="27:49" ht="12.95" customHeight="1" x14ac:dyDescent="0.2">
      <c r="AA1622" s="344"/>
      <c r="AB1622" s="345"/>
      <c r="AC1622" s="345"/>
      <c r="AD1622" s="346"/>
      <c r="AN1622" s="274"/>
      <c r="AO1622" s="274"/>
      <c r="AP1622" s="274"/>
      <c r="AQ1622" s="274"/>
      <c r="AR1622" s="274"/>
      <c r="AS1622" s="274"/>
      <c r="AT1622" s="274"/>
      <c r="AU1622" s="274"/>
      <c r="AV1622" s="274"/>
      <c r="AW1622" s="274"/>
    </row>
    <row r="1623" spans="27:49" ht="12.95" customHeight="1" x14ac:dyDescent="0.2">
      <c r="AA1623" s="344"/>
      <c r="AB1623" s="345"/>
      <c r="AC1623" s="345"/>
      <c r="AD1623" s="346"/>
      <c r="AN1623" s="274"/>
      <c r="AO1623" s="274"/>
      <c r="AP1623" s="274"/>
      <c r="AQ1623" s="274"/>
      <c r="AR1623" s="274"/>
      <c r="AS1623" s="274"/>
      <c r="AT1623" s="274"/>
      <c r="AU1623" s="274"/>
      <c r="AV1623" s="274"/>
      <c r="AW1623" s="274"/>
    </row>
    <row r="1624" spans="27:49" ht="12.95" customHeight="1" x14ac:dyDescent="0.2">
      <c r="AA1624" s="344"/>
      <c r="AB1624" s="345"/>
      <c r="AC1624" s="345"/>
      <c r="AD1624" s="346"/>
      <c r="AN1624" s="274"/>
      <c r="AO1624" s="274"/>
      <c r="AP1624" s="274"/>
      <c r="AQ1624" s="274"/>
      <c r="AR1624" s="274"/>
      <c r="AS1624" s="274"/>
      <c r="AT1624" s="274"/>
      <c r="AU1624" s="274"/>
      <c r="AV1624" s="274"/>
      <c r="AW1624" s="274"/>
    </row>
    <row r="1625" spans="27:49" ht="12.95" customHeight="1" x14ac:dyDescent="0.2">
      <c r="AA1625" s="344"/>
      <c r="AB1625" s="345"/>
      <c r="AC1625" s="345"/>
      <c r="AD1625" s="346"/>
      <c r="AN1625" s="274"/>
      <c r="AO1625" s="274"/>
      <c r="AP1625" s="274"/>
      <c r="AQ1625" s="274"/>
      <c r="AR1625" s="274"/>
      <c r="AS1625" s="274"/>
      <c r="AT1625" s="274"/>
      <c r="AU1625" s="274"/>
      <c r="AV1625" s="274"/>
      <c r="AW1625" s="274"/>
    </row>
    <row r="1626" spans="27:49" ht="12.95" customHeight="1" x14ac:dyDescent="0.2">
      <c r="AA1626" s="344"/>
      <c r="AB1626" s="345"/>
      <c r="AC1626" s="345"/>
      <c r="AD1626" s="346"/>
      <c r="AN1626" s="274"/>
      <c r="AO1626" s="274"/>
      <c r="AP1626" s="274"/>
      <c r="AQ1626" s="274"/>
      <c r="AR1626" s="274"/>
      <c r="AS1626" s="274"/>
      <c r="AT1626" s="274"/>
      <c r="AU1626" s="274"/>
      <c r="AV1626" s="274"/>
      <c r="AW1626" s="274"/>
    </row>
    <row r="1627" spans="27:49" ht="12.95" customHeight="1" x14ac:dyDescent="0.2">
      <c r="AA1627" s="344"/>
      <c r="AB1627" s="345"/>
      <c r="AC1627" s="345"/>
      <c r="AD1627" s="346"/>
      <c r="AN1627" s="274"/>
      <c r="AO1627" s="274"/>
      <c r="AP1627" s="274"/>
      <c r="AQ1627" s="274"/>
      <c r="AR1627" s="274"/>
      <c r="AS1627" s="274"/>
      <c r="AT1627" s="274"/>
      <c r="AU1627" s="274"/>
      <c r="AV1627" s="274"/>
      <c r="AW1627" s="274"/>
    </row>
    <row r="1628" spans="27:49" ht="12.95" customHeight="1" x14ac:dyDescent="0.2">
      <c r="AA1628" s="344"/>
      <c r="AB1628" s="345"/>
      <c r="AC1628" s="345"/>
      <c r="AD1628" s="346"/>
      <c r="AN1628" s="274"/>
      <c r="AO1628" s="274"/>
      <c r="AP1628" s="274"/>
      <c r="AQ1628" s="274"/>
      <c r="AR1628" s="274"/>
      <c r="AS1628" s="274"/>
      <c r="AT1628" s="274"/>
      <c r="AU1628" s="274"/>
      <c r="AV1628" s="274"/>
      <c r="AW1628" s="274"/>
    </row>
    <row r="1629" spans="27:49" ht="12.95" customHeight="1" x14ac:dyDescent="0.2">
      <c r="AA1629" s="344"/>
      <c r="AB1629" s="345"/>
      <c r="AC1629" s="345"/>
      <c r="AD1629" s="346"/>
      <c r="AN1629" s="274"/>
      <c r="AO1629" s="274"/>
      <c r="AP1629" s="274"/>
      <c r="AQ1629" s="274"/>
      <c r="AR1629" s="274"/>
      <c r="AS1629" s="274"/>
      <c r="AT1629" s="274"/>
      <c r="AU1629" s="274"/>
      <c r="AV1629" s="274"/>
      <c r="AW1629" s="274"/>
    </row>
    <row r="1630" spans="27:49" ht="12.95" customHeight="1" x14ac:dyDescent="0.2">
      <c r="AA1630" s="344"/>
      <c r="AB1630" s="345"/>
      <c r="AC1630" s="345"/>
      <c r="AD1630" s="346"/>
      <c r="AN1630" s="274"/>
      <c r="AO1630" s="274"/>
      <c r="AP1630" s="274"/>
      <c r="AQ1630" s="274"/>
      <c r="AR1630" s="274"/>
      <c r="AS1630" s="274"/>
      <c r="AT1630" s="274"/>
      <c r="AU1630" s="274"/>
      <c r="AV1630" s="274"/>
      <c r="AW1630" s="274"/>
    </row>
    <row r="1631" spans="27:49" ht="12.95" customHeight="1" x14ac:dyDescent="0.2">
      <c r="AA1631" s="344"/>
      <c r="AB1631" s="345"/>
      <c r="AC1631" s="345"/>
      <c r="AD1631" s="346"/>
      <c r="AN1631" s="274"/>
      <c r="AO1631" s="274"/>
      <c r="AP1631" s="274"/>
      <c r="AQ1631" s="274"/>
      <c r="AR1631" s="274"/>
      <c r="AS1631" s="274"/>
      <c r="AT1631" s="274"/>
      <c r="AU1631" s="274"/>
      <c r="AV1631" s="274"/>
      <c r="AW1631" s="274"/>
    </row>
    <row r="1632" spans="27:49" ht="12.95" customHeight="1" x14ac:dyDescent="0.2">
      <c r="AA1632" s="344"/>
      <c r="AB1632" s="345"/>
      <c r="AC1632" s="345"/>
      <c r="AD1632" s="346"/>
      <c r="AN1632" s="274"/>
      <c r="AO1632" s="274"/>
      <c r="AP1632" s="274"/>
      <c r="AQ1632" s="274"/>
      <c r="AR1632" s="274"/>
      <c r="AS1632" s="274"/>
      <c r="AT1632" s="274"/>
      <c r="AU1632" s="274"/>
      <c r="AV1632" s="274"/>
      <c r="AW1632" s="274"/>
    </row>
    <row r="1633" spans="27:49" ht="12.95" customHeight="1" x14ac:dyDescent="0.2">
      <c r="AA1633" s="344"/>
      <c r="AB1633" s="345"/>
      <c r="AC1633" s="345"/>
      <c r="AD1633" s="346"/>
      <c r="AN1633" s="274"/>
      <c r="AO1633" s="274"/>
      <c r="AP1633" s="274"/>
      <c r="AQ1633" s="274"/>
      <c r="AR1633" s="274"/>
      <c r="AS1633" s="274"/>
      <c r="AT1633" s="274"/>
      <c r="AU1633" s="274"/>
      <c r="AV1633" s="274"/>
      <c r="AW1633" s="274"/>
    </row>
    <row r="1634" spans="27:49" ht="12.95" customHeight="1" x14ac:dyDescent="0.2">
      <c r="AA1634" s="344"/>
      <c r="AB1634" s="345"/>
      <c r="AC1634" s="345"/>
      <c r="AD1634" s="346"/>
      <c r="AN1634" s="274"/>
      <c r="AO1634" s="274"/>
      <c r="AP1634" s="274"/>
      <c r="AQ1634" s="274"/>
      <c r="AR1634" s="274"/>
      <c r="AS1634" s="274"/>
      <c r="AT1634" s="274"/>
      <c r="AU1634" s="274"/>
      <c r="AV1634" s="274"/>
      <c r="AW1634" s="274"/>
    </row>
    <row r="1635" spans="27:49" ht="12.95" customHeight="1" x14ac:dyDescent="0.2">
      <c r="AA1635" s="344"/>
      <c r="AB1635" s="345"/>
      <c r="AC1635" s="345"/>
      <c r="AD1635" s="346"/>
      <c r="AN1635" s="274"/>
      <c r="AO1635" s="274"/>
      <c r="AP1635" s="274"/>
      <c r="AQ1635" s="274"/>
      <c r="AR1635" s="274"/>
      <c r="AS1635" s="274"/>
      <c r="AT1635" s="274"/>
      <c r="AU1635" s="274"/>
      <c r="AV1635" s="274"/>
      <c r="AW1635" s="274"/>
    </row>
    <row r="1636" spans="27:49" ht="12.95" customHeight="1" x14ac:dyDescent="0.2">
      <c r="AA1636" s="344"/>
      <c r="AB1636" s="345"/>
      <c r="AC1636" s="345"/>
      <c r="AD1636" s="346"/>
      <c r="AN1636" s="274"/>
      <c r="AO1636" s="274"/>
      <c r="AP1636" s="274"/>
      <c r="AQ1636" s="274"/>
      <c r="AR1636" s="274"/>
      <c r="AS1636" s="274"/>
      <c r="AT1636" s="274"/>
      <c r="AU1636" s="274"/>
      <c r="AV1636" s="274"/>
      <c r="AW1636" s="274"/>
    </row>
    <row r="1637" spans="27:49" ht="12.95" customHeight="1" x14ac:dyDescent="0.2">
      <c r="AA1637" s="344"/>
      <c r="AB1637" s="345"/>
      <c r="AC1637" s="345"/>
      <c r="AD1637" s="346"/>
      <c r="AN1637" s="274"/>
      <c r="AO1637" s="274"/>
      <c r="AP1637" s="274"/>
      <c r="AQ1637" s="274"/>
      <c r="AR1637" s="274"/>
      <c r="AS1637" s="274"/>
      <c r="AT1637" s="274"/>
      <c r="AU1637" s="274"/>
      <c r="AV1637" s="274"/>
      <c r="AW1637" s="274"/>
    </row>
    <row r="1638" spans="27:49" ht="12.95" customHeight="1" x14ac:dyDescent="0.2">
      <c r="AA1638" s="344"/>
      <c r="AB1638" s="345"/>
      <c r="AC1638" s="345"/>
      <c r="AD1638" s="346"/>
      <c r="AN1638" s="274"/>
      <c r="AO1638" s="274"/>
      <c r="AP1638" s="274"/>
      <c r="AQ1638" s="274"/>
      <c r="AR1638" s="274"/>
      <c r="AS1638" s="274"/>
      <c r="AT1638" s="274"/>
      <c r="AU1638" s="274"/>
      <c r="AV1638" s="274"/>
      <c r="AW1638" s="274"/>
    </row>
    <row r="1639" spans="27:49" ht="12.95" customHeight="1" x14ac:dyDescent="0.2">
      <c r="AA1639" s="344"/>
      <c r="AB1639" s="345"/>
      <c r="AC1639" s="345"/>
      <c r="AD1639" s="346"/>
      <c r="AN1639" s="274"/>
      <c r="AO1639" s="274"/>
      <c r="AP1639" s="274"/>
      <c r="AQ1639" s="274"/>
      <c r="AR1639" s="274"/>
      <c r="AS1639" s="274"/>
      <c r="AT1639" s="274"/>
      <c r="AU1639" s="274"/>
      <c r="AV1639" s="274"/>
      <c r="AW1639" s="274"/>
    </row>
    <row r="1640" spans="27:49" ht="12.95" customHeight="1" x14ac:dyDescent="0.2">
      <c r="AA1640" s="344"/>
      <c r="AB1640" s="345"/>
      <c r="AC1640" s="345"/>
      <c r="AD1640" s="346"/>
      <c r="AN1640" s="274"/>
      <c r="AO1640" s="274"/>
      <c r="AP1640" s="274"/>
      <c r="AQ1640" s="274"/>
      <c r="AR1640" s="274"/>
      <c r="AS1640" s="274"/>
      <c r="AT1640" s="274"/>
      <c r="AU1640" s="274"/>
      <c r="AV1640" s="274"/>
      <c r="AW1640" s="274"/>
    </row>
    <row r="1641" spans="27:49" ht="12.95" customHeight="1" x14ac:dyDescent="0.2">
      <c r="AA1641" s="344"/>
      <c r="AB1641" s="345"/>
      <c r="AC1641" s="345"/>
      <c r="AD1641" s="346"/>
      <c r="AN1641" s="274"/>
      <c r="AO1641" s="274"/>
      <c r="AP1641" s="274"/>
      <c r="AQ1641" s="274"/>
      <c r="AR1641" s="274"/>
      <c r="AS1641" s="274"/>
      <c r="AT1641" s="274"/>
      <c r="AU1641" s="274"/>
      <c r="AV1641" s="274"/>
      <c r="AW1641" s="274"/>
    </row>
    <row r="1642" spans="27:49" ht="12.95" customHeight="1" x14ac:dyDescent="0.2">
      <c r="AA1642" s="344"/>
      <c r="AB1642" s="345"/>
      <c r="AC1642" s="345"/>
      <c r="AD1642" s="346"/>
      <c r="AN1642" s="274"/>
      <c r="AO1642" s="274"/>
      <c r="AP1642" s="274"/>
      <c r="AQ1642" s="274"/>
      <c r="AR1642" s="274"/>
      <c r="AS1642" s="274"/>
      <c r="AT1642" s="274"/>
      <c r="AU1642" s="274"/>
      <c r="AV1642" s="274"/>
      <c r="AW1642" s="274"/>
    </row>
    <row r="1643" spans="27:49" ht="12.95" customHeight="1" x14ac:dyDescent="0.2">
      <c r="AA1643" s="344"/>
      <c r="AB1643" s="345"/>
      <c r="AC1643" s="345"/>
      <c r="AD1643" s="346"/>
      <c r="AN1643" s="274"/>
      <c r="AO1643" s="274"/>
      <c r="AP1643" s="274"/>
      <c r="AQ1643" s="274"/>
      <c r="AR1643" s="274"/>
      <c r="AS1643" s="274"/>
      <c r="AT1643" s="274"/>
      <c r="AU1643" s="274"/>
      <c r="AV1643" s="274"/>
      <c r="AW1643" s="274"/>
    </row>
    <row r="1644" spans="27:49" ht="12.95" customHeight="1" x14ac:dyDescent="0.2">
      <c r="AA1644" s="344"/>
      <c r="AB1644" s="345"/>
      <c r="AC1644" s="345"/>
      <c r="AD1644" s="346"/>
      <c r="AN1644" s="274"/>
      <c r="AO1644" s="274"/>
      <c r="AP1644" s="274"/>
      <c r="AQ1644" s="274"/>
      <c r="AR1644" s="274"/>
      <c r="AS1644" s="274"/>
      <c r="AT1644" s="274"/>
      <c r="AU1644" s="274"/>
      <c r="AV1644" s="274"/>
      <c r="AW1644" s="274"/>
    </row>
    <row r="1645" spans="27:49" ht="12.95" customHeight="1" x14ac:dyDescent="0.2">
      <c r="AA1645" s="344"/>
      <c r="AB1645" s="345"/>
      <c r="AC1645" s="345"/>
      <c r="AD1645" s="346"/>
      <c r="AN1645" s="274"/>
      <c r="AO1645" s="274"/>
      <c r="AP1645" s="274"/>
      <c r="AQ1645" s="274"/>
      <c r="AR1645" s="274"/>
      <c r="AS1645" s="274"/>
      <c r="AT1645" s="274"/>
      <c r="AU1645" s="274"/>
      <c r="AV1645" s="274"/>
      <c r="AW1645" s="274"/>
    </row>
    <row r="1646" spans="27:49" ht="12.95" customHeight="1" x14ac:dyDescent="0.2">
      <c r="AA1646" s="344"/>
      <c r="AB1646" s="345"/>
      <c r="AC1646" s="345"/>
      <c r="AD1646" s="346"/>
      <c r="AN1646" s="274"/>
      <c r="AO1646" s="274"/>
      <c r="AP1646" s="274"/>
      <c r="AQ1646" s="274"/>
      <c r="AR1646" s="274"/>
      <c r="AS1646" s="274"/>
      <c r="AT1646" s="274"/>
      <c r="AU1646" s="274"/>
      <c r="AV1646" s="274"/>
      <c r="AW1646" s="274"/>
    </row>
    <row r="1647" spans="27:49" ht="12.95" customHeight="1" x14ac:dyDescent="0.2">
      <c r="AA1647" s="344"/>
      <c r="AB1647" s="345"/>
      <c r="AC1647" s="345"/>
      <c r="AD1647" s="346"/>
      <c r="AN1647" s="274"/>
      <c r="AO1647" s="274"/>
      <c r="AP1647" s="274"/>
      <c r="AQ1647" s="274"/>
      <c r="AR1647" s="274"/>
      <c r="AS1647" s="274"/>
      <c r="AT1647" s="274"/>
      <c r="AU1647" s="274"/>
      <c r="AV1647" s="274"/>
      <c r="AW1647" s="274"/>
    </row>
    <row r="1648" spans="27:49" ht="12.95" customHeight="1" x14ac:dyDescent="0.2">
      <c r="AA1648" s="344"/>
      <c r="AB1648" s="345"/>
      <c r="AC1648" s="345"/>
      <c r="AD1648" s="346"/>
      <c r="AN1648" s="274"/>
      <c r="AO1648" s="274"/>
      <c r="AP1648" s="274"/>
      <c r="AQ1648" s="274"/>
      <c r="AR1648" s="274"/>
      <c r="AS1648" s="274"/>
      <c r="AT1648" s="274"/>
      <c r="AU1648" s="274"/>
      <c r="AV1648" s="274"/>
      <c r="AW1648" s="274"/>
    </row>
    <row r="1649" spans="27:49" ht="12.95" customHeight="1" x14ac:dyDescent="0.2">
      <c r="AA1649" s="344"/>
      <c r="AB1649" s="345"/>
      <c r="AC1649" s="345"/>
      <c r="AD1649" s="346"/>
      <c r="AN1649" s="274"/>
      <c r="AO1649" s="274"/>
      <c r="AP1649" s="274"/>
      <c r="AQ1649" s="274"/>
      <c r="AR1649" s="274"/>
      <c r="AS1649" s="274"/>
      <c r="AT1649" s="274"/>
      <c r="AU1649" s="274"/>
      <c r="AV1649" s="274"/>
      <c r="AW1649" s="274"/>
    </row>
    <row r="1650" spans="27:49" ht="12.95" customHeight="1" x14ac:dyDescent="0.2">
      <c r="AA1650" s="344"/>
      <c r="AB1650" s="345"/>
      <c r="AC1650" s="345"/>
      <c r="AD1650" s="346"/>
      <c r="AN1650" s="274"/>
      <c r="AO1650" s="274"/>
      <c r="AP1650" s="274"/>
      <c r="AQ1650" s="274"/>
      <c r="AR1650" s="274"/>
      <c r="AS1650" s="274"/>
      <c r="AT1650" s="274"/>
      <c r="AU1650" s="274"/>
      <c r="AV1650" s="274"/>
      <c r="AW1650" s="274"/>
    </row>
    <row r="1651" spans="27:49" ht="12.95" customHeight="1" x14ac:dyDescent="0.2">
      <c r="AA1651" s="344"/>
      <c r="AB1651" s="345"/>
      <c r="AC1651" s="345"/>
      <c r="AD1651" s="346"/>
      <c r="AN1651" s="274"/>
      <c r="AO1651" s="274"/>
      <c r="AP1651" s="274"/>
      <c r="AQ1651" s="274"/>
      <c r="AR1651" s="274"/>
      <c r="AS1651" s="274"/>
      <c r="AT1651" s="274"/>
      <c r="AU1651" s="274"/>
      <c r="AV1651" s="274"/>
      <c r="AW1651" s="274"/>
    </row>
    <row r="1652" spans="27:49" ht="12.95" customHeight="1" x14ac:dyDescent="0.2">
      <c r="AA1652" s="344"/>
      <c r="AB1652" s="345"/>
      <c r="AC1652" s="345"/>
      <c r="AD1652" s="346"/>
      <c r="AN1652" s="274"/>
      <c r="AO1652" s="274"/>
      <c r="AP1652" s="274"/>
      <c r="AQ1652" s="274"/>
      <c r="AR1652" s="274"/>
      <c r="AS1652" s="274"/>
      <c r="AT1652" s="274"/>
      <c r="AU1652" s="274"/>
      <c r="AV1652" s="274"/>
      <c r="AW1652" s="274"/>
    </row>
    <row r="1653" spans="27:49" ht="12.95" customHeight="1" x14ac:dyDescent="0.2">
      <c r="AA1653" s="344"/>
      <c r="AB1653" s="345"/>
      <c r="AC1653" s="345"/>
      <c r="AD1653" s="346"/>
      <c r="AN1653" s="274"/>
      <c r="AO1653" s="274"/>
      <c r="AP1653" s="274"/>
      <c r="AQ1653" s="274"/>
      <c r="AR1653" s="274"/>
      <c r="AS1653" s="274"/>
      <c r="AT1653" s="274"/>
      <c r="AU1653" s="274"/>
      <c r="AV1653" s="274"/>
      <c r="AW1653" s="274"/>
    </row>
    <row r="1654" spans="27:49" ht="12.95" customHeight="1" x14ac:dyDescent="0.2">
      <c r="AA1654" s="344"/>
      <c r="AB1654" s="345"/>
      <c r="AC1654" s="345"/>
      <c r="AD1654" s="346"/>
      <c r="AN1654" s="274"/>
      <c r="AO1654" s="274"/>
      <c r="AP1654" s="274"/>
      <c r="AQ1654" s="274"/>
      <c r="AR1654" s="274"/>
      <c r="AS1654" s="274"/>
      <c r="AT1654" s="274"/>
      <c r="AU1654" s="274"/>
      <c r="AV1654" s="274"/>
      <c r="AW1654" s="274"/>
    </row>
    <row r="1655" spans="27:49" ht="12.95" customHeight="1" x14ac:dyDescent="0.2">
      <c r="AA1655" s="344"/>
      <c r="AB1655" s="345"/>
      <c r="AC1655" s="345"/>
      <c r="AD1655" s="346"/>
      <c r="AN1655" s="274"/>
      <c r="AO1655" s="274"/>
      <c r="AP1655" s="274"/>
      <c r="AQ1655" s="274"/>
      <c r="AR1655" s="274"/>
      <c r="AS1655" s="274"/>
      <c r="AT1655" s="274"/>
      <c r="AU1655" s="274"/>
      <c r="AV1655" s="274"/>
      <c r="AW1655" s="274"/>
    </row>
    <row r="1656" spans="27:49" ht="12.95" customHeight="1" x14ac:dyDescent="0.2">
      <c r="AA1656" s="344"/>
      <c r="AB1656" s="345"/>
      <c r="AC1656" s="345"/>
      <c r="AD1656" s="346"/>
      <c r="AN1656" s="274"/>
      <c r="AO1656" s="274"/>
      <c r="AP1656" s="274"/>
      <c r="AQ1656" s="274"/>
      <c r="AR1656" s="274"/>
      <c r="AS1656" s="274"/>
      <c r="AT1656" s="274"/>
      <c r="AU1656" s="274"/>
      <c r="AV1656" s="274"/>
      <c r="AW1656" s="274"/>
    </row>
    <row r="1657" spans="27:49" ht="12.95" customHeight="1" x14ac:dyDescent="0.2">
      <c r="AA1657" s="344"/>
      <c r="AB1657" s="345"/>
      <c r="AC1657" s="345"/>
      <c r="AD1657" s="346"/>
      <c r="AN1657" s="274"/>
      <c r="AO1657" s="274"/>
      <c r="AP1657" s="274"/>
      <c r="AQ1657" s="274"/>
      <c r="AR1657" s="274"/>
      <c r="AS1657" s="274"/>
      <c r="AT1657" s="274"/>
      <c r="AU1657" s="274"/>
      <c r="AV1657" s="274"/>
      <c r="AW1657" s="274"/>
    </row>
    <row r="1658" spans="27:49" ht="12.95" customHeight="1" x14ac:dyDescent="0.2">
      <c r="AA1658" s="344"/>
      <c r="AB1658" s="345"/>
      <c r="AC1658" s="345"/>
      <c r="AD1658" s="346"/>
      <c r="AN1658" s="274"/>
      <c r="AO1658" s="274"/>
      <c r="AP1658" s="274"/>
      <c r="AQ1658" s="274"/>
      <c r="AR1658" s="274"/>
      <c r="AS1658" s="274"/>
      <c r="AT1658" s="274"/>
      <c r="AU1658" s="274"/>
      <c r="AV1658" s="274"/>
      <c r="AW1658" s="274"/>
    </row>
    <row r="1659" spans="27:49" ht="12.95" customHeight="1" x14ac:dyDescent="0.2">
      <c r="AA1659" s="344"/>
      <c r="AB1659" s="345"/>
      <c r="AC1659" s="345"/>
      <c r="AD1659" s="346"/>
      <c r="AN1659" s="274"/>
      <c r="AO1659" s="274"/>
      <c r="AP1659" s="274"/>
      <c r="AQ1659" s="274"/>
      <c r="AR1659" s="274"/>
      <c r="AS1659" s="274"/>
      <c r="AT1659" s="274"/>
      <c r="AU1659" s="274"/>
      <c r="AV1659" s="274"/>
      <c r="AW1659" s="274"/>
    </row>
    <row r="1660" spans="27:49" ht="12.95" customHeight="1" x14ac:dyDescent="0.2">
      <c r="AA1660" s="344"/>
      <c r="AB1660" s="345"/>
      <c r="AC1660" s="345"/>
      <c r="AD1660" s="346"/>
      <c r="AN1660" s="274"/>
      <c r="AO1660" s="274"/>
      <c r="AP1660" s="274"/>
      <c r="AQ1660" s="274"/>
      <c r="AR1660" s="274"/>
      <c r="AS1660" s="274"/>
      <c r="AT1660" s="274"/>
      <c r="AU1660" s="274"/>
      <c r="AV1660" s="274"/>
      <c r="AW1660" s="274"/>
    </row>
    <row r="1661" spans="27:49" ht="12.95" customHeight="1" x14ac:dyDescent="0.2">
      <c r="AA1661" s="344"/>
      <c r="AB1661" s="345"/>
      <c r="AC1661" s="345"/>
      <c r="AD1661" s="346"/>
      <c r="AN1661" s="274"/>
      <c r="AO1661" s="274"/>
      <c r="AP1661" s="274"/>
      <c r="AQ1661" s="274"/>
      <c r="AR1661" s="274"/>
      <c r="AS1661" s="274"/>
      <c r="AT1661" s="274"/>
      <c r="AU1661" s="274"/>
      <c r="AV1661" s="274"/>
      <c r="AW1661" s="274"/>
    </row>
    <row r="1662" spans="27:49" ht="12.95" customHeight="1" x14ac:dyDescent="0.2">
      <c r="AA1662" s="344"/>
      <c r="AB1662" s="345"/>
      <c r="AC1662" s="345"/>
      <c r="AD1662" s="346"/>
      <c r="AN1662" s="274"/>
      <c r="AO1662" s="274"/>
      <c r="AP1662" s="274"/>
      <c r="AQ1662" s="274"/>
      <c r="AR1662" s="274"/>
      <c r="AS1662" s="274"/>
      <c r="AT1662" s="274"/>
      <c r="AU1662" s="274"/>
      <c r="AV1662" s="274"/>
      <c r="AW1662" s="274"/>
    </row>
    <row r="1663" spans="27:49" ht="12.95" customHeight="1" x14ac:dyDescent="0.2">
      <c r="AA1663" s="344"/>
      <c r="AB1663" s="345"/>
      <c r="AC1663" s="345"/>
      <c r="AD1663" s="346"/>
      <c r="AN1663" s="274"/>
      <c r="AO1663" s="274"/>
      <c r="AP1663" s="274"/>
      <c r="AQ1663" s="274"/>
      <c r="AR1663" s="274"/>
      <c r="AS1663" s="274"/>
      <c r="AT1663" s="274"/>
      <c r="AU1663" s="274"/>
      <c r="AV1663" s="274"/>
      <c r="AW1663" s="274"/>
    </row>
    <row r="1664" spans="27:49" ht="12.95" customHeight="1" x14ac:dyDescent="0.2">
      <c r="AA1664" s="344"/>
      <c r="AB1664" s="345"/>
      <c r="AC1664" s="345"/>
      <c r="AD1664" s="346"/>
      <c r="AN1664" s="274"/>
      <c r="AO1664" s="274"/>
      <c r="AP1664" s="274"/>
      <c r="AQ1664" s="274"/>
      <c r="AR1664" s="274"/>
      <c r="AS1664" s="274"/>
      <c r="AT1664" s="274"/>
      <c r="AU1664" s="274"/>
      <c r="AV1664" s="274"/>
      <c r="AW1664" s="274"/>
    </row>
    <row r="1665" spans="27:49" ht="12.95" customHeight="1" x14ac:dyDescent="0.2">
      <c r="AA1665" s="344"/>
      <c r="AB1665" s="345"/>
      <c r="AC1665" s="345"/>
      <c r="AD1665" s="346"/>
      <c r="AN1665" s="274"/>
      <c r="AO1665" s="274"/>
      <c r="AP1665" s="274"/>
      <c r="AQ1665" s="274"/>
      <c r="AR1665" s="274"/>
      <c r="AS1665" s="274"/>
      <c r="AT1665" s="274"/>
      <c r="AU1665" s="274"/>
      <c r="AV1665" s="274"/>
      <c r="AW1665" s="274"/>
    </row>
    <row r="1666" spans="27:49" ht="12.95" customHeight="1" x14ac:dyDescent="0.2">
      <c r="AA1666" s="344"/>
      <c r="AB1666" s="345"/>
      <c r="AC1666" s="345"/>
      <c r="AD1666" s="346"/>
      <c r="AN1666" s="274"/>
      <c r="AO1666" s="274"/>
      <c r="AP1666" s="274"/>
      <c r="AQ1666" s="274"/>
      <c r="AR1666" s="274"/>
      <c r="AS1666" s="274"/>
      <c r="AT1666" s="274"/>
      <c r="AU1666" s="274"/>
      <c r="AV1666" s="274"/>
      <c r="AW1666" s="274"/>
    </row>
    <row r="1667" spans="27:49" ht="12.95" customHeight="1" x14ac:dyDescent="0.2">
      <c r="AA1667" s="344"/>
      <c r="AB1667" s="345"/>
      <c r="AC1667" s="345"/>
      <c r="AD1667" s="346"/>
      <c r="AN1667" s="274"/>
      <c r="AO1667" s="274"/>
      <c r="AP1667" s="274"/>
      <c r="AQ1667" s="274"/>
      <c r="AR1667" s="274"/>
      <c r="AS1667" s="274"/>
      <c r="AT1667" s="274"/>
      <c r="AU1667" s="274"/>
      <c r="AV1667" s="274"/>
      <c r="AW1667" s="274"/>
    </row>
    <row r="1668" spans="27:49" ht="12.95" customHeight="1" x14ac:dyDescent="0.2">
      <c r="AA1668" s="344"/>
      <c r="AB1668" s="345"/>
      <c r="AC1668" s="345"/>
      <c r="AD1668" s="346"/>
      <c r="AN1668" s="274"/>
      <c r="AO1668" s="274"/>
      <c r="AP1668" s="274"/>
      <c r="AQ1668" s="274"/>
      <c r="AR1668" s="274"/>
      <c r="AS1668" s="274"/>
      <c r="AT1668" s="274"/>
      <c r="AU1668" s="274"/>
      <c r="AV1668" s="274"/>
      <c r="AW1668" s="274"/>
    </row>
    <row r="1669" spans="27:49" ht="12.95" customHeight="1" x14ac:dyDescent="0.2">
      <c r="AA1669" s="344"/>
      <c r="AB1669" s="345"/>
      <c r="AC1669" s="345"/>
      <c r="AD1669" s="346"/>
      <c r="AN1669" s="274"/>
      <c r="AO1669" s="274"/>
      <c r="AP1669" s="274"/>
      <c r="AQ1669" s="274"/>
      <c r="AR1669" s="274"/>
      <c r="AS1669" s="274"/>
      <c r="AT1669" s="274"/>
      <c r="AU1669" s="274"/>
      <c r="AV1669" s="274"/>
      <c r="AW1669" s="274"/>
    </row>
    <row r="1670" spans="27:49" ht="12.95" customHeight="1" x14ac:dyDescent="0.2">
      <c r="AA1670" s="344"/>
      <c r="AB1670" s="345"/>
      <c r="AC1670" s="345"/>
      <c r="AD1670" s="346"/>
      <c r="AN1670" s="274"/>
      <c r="AO1670" s="274"/>
      <c r="AP1670" s="274"/>
      <c r="AQ1670" s="274"/>
      <c r="AR1670" s="274"/>
      <c r="AS1670" s="274"/>
      <c r="AT1670" s="274"/>
      <c r="AU1670" s="274"/>
      <c r="AV1670" s="274"/>
      <c r="AW1670" s="274"/>
    </row>
    <row r="1671" spans="27:49" ht="12.95" customHeight="1" x14ac:dyDescent="0.2">
      <c r="AA1671" s="344"/>
      <c r="AB1671" s="345"/>
      <c r="AC1671" s="345"/>
      <c r="AD1671" s="346"/>
      <c r="AN1671" s="274"/>
      <c r="AO1671" s="274"/>
      <c r="AP1671" s="274"/>
      <c r="AQ1671" s="274"/>
      <c r="AR1671" s="274"/>
      <c r="AS1671" s="274"/>
      <c r="AT1671" s="274"/>
      <c r="AU1671" s="274"/>
      <c r="AV1671" s="274"/>
      <c r="AW1671" s="274"/>
    </row>
    <row r="1672" spans="27:49" ht="12.95" customHeight="1" x14ac:dyDescent="0.2">
      <c r="AA1672" s="344"/>
      <c r="AB1672" s="345"/>
      <c r="AC1672" s="345"/>
      <c r="AD1672" s="346"/>
      <c r="AN1672" s="274"/>
      <c r="AO1672" s="274"/>
      <c r="AP1672" s="274"/>
      <c r="AQ1672" s="274"/>
      <c r="AR1672" s="274"/>
      <c r="AS1672" s="274"/>
      <c r="AT1672" s="274"/>
      <c r="AU1672" s="274"/>
      <c r="AV1672" s="274"/>
      <c r="AW1672" s="274"/>
    </row>
    <row r="1673" spans="27:49" ht="12.95" customHeight="1" x14ac:dyDescent="0.2">
      <c r="AA1673" s="344"/>
      <c r="AB1673" s="345"/>
      <c r="AC1673" s="345"/>
      <c r="AD1673" s="346"/>
      <c r="AN1673" s="274"/>
      <c r="AO1673" s="274"/>
      <c r="AP1673" s="274"/>
      <c r="AQ1673" s="274"/>
      <c r="AR1673" s="274"/>
      <c r="AS1673" s="274"/>
      <c r="AT1673" s="274"/>
      <c r="AU1673" s="274"/>
      <c r="AV1673" s="274"/>
      <c r="AW1673" s="274"/>
    </row>
    <row r="1674" spans="27:49" ht="12.95" customHeight="1" x14ac:dyDescent="0.2">
      <c r="AA1674" s="344"/>
      <c r="AB1674" s="345"/>
      <c r="AC1674" s="345"/>
      <c r="AD1674" s="346"/>
      <c r="AN1674" s="274"/>
      <c r="AO1674" s="274"/>
      <c r="AP1674" s="274"/>
      <c r="AQ1674" s="274"/>
      <c r="AR1674" s="274"/>
      <c r="AS1674" s="274"/>
      <c r="AT1674" s="274"/>
      <c r="AU1674" s="274"/>
      <c r="AV1674" s="274"/>
      <c r="AW1674" s="274"/>
    </row>
    <row r="1675" spans="27:49" ht="12.95" customHeight="1" x14ac:dyDescent="0.2">
      <c r="AA1675" s="344"/>
      <c r="AB1675" s="345"/>
      <c r="AC1675" s="345"/>
      <c r="AD1675" s="346"/>
      <c r="AN1675" s="274"/>
      <c r="AO1675" s="274"/>
      <c r="AP1675" s="274"/>
      <c r="AQ1675" s="274"/>
      <c r="AR1675" s="274"/>
      <c r="AS1675" s="274"/>
      <c r="AT1675" s="274"/>
      <c r="AU1675" s="274"/>
      <c r="AV1675" s="274"/>
      <c r="AW1675" s="274"/>
    </row>
    <row r="1676" spans="27:49" ht="12.95" customHeight="1" x14ac:dyDescent="0.2">
      <c r="AA1676" s="344"/>
      <c r="AB1676" s="345"/>
      <c r="AC1676" s="345"/>
      <c r="AD1676" s="346"/>
      <c r="AN1676" s="274"/>
      <c r="AO1676" s="274"/>
      <c r="AP1676" s="274"/>
      <c r="AQ1676" s="274"/>
      <c r="AR1676" s="274"/>
      <c r="AS1676" s="274"/>
      <c r="AT1676" s="274"/>
      <c r="AU1676" s="274"/>
      <c r="AV1676" s="274"/>
      <c r="AW1676" s="274"/>
    </row>
    <row r="1677" spans="27:49" ht="12.95" customHeight="1" x14ac:dyDescent="0.2">
      <c r="AA1677" s="344"/>
      <c r="AB1677" s="345"/>
      <c r="AC1677" s="345"/>
      <c r="AD1677" s="346"/>
      <c r="AN1677" s="274"/>
      <c r="AO1677" s="274"/>
      <c r="AP1677" s="274"/>
      <c r="AQ1677" s="274"/>
      <c r="AR1677" s="274"/>
      <c r="AS1677" s="274"/>
      <c r="AT1677" s="274"/>
      <c r="AU1677" s="274"/>
      <c r="AV1677" s="274"/>
      <c r="AW1677" s="274"/>
    </row>
    <row r="1678" spans="27:49" ht="12.95" customHeight="1" x14ac:dyDescent="0.2">
      <c r="AA1678" s="344"/>
      <c r="AB1678" s="345"/>
      <c r="AC1678" s="345"/>
      <c r="AD1678" s="346"/>
      <c r="AN1678" s="274"/>
      <c r="AO1678" s="274"/>
      <c r="AP1678" s="274"/>
      <c r="AQ1678" s="274"/>
      <c r="AR1678" s="274"/>
      <c r="AS1678" s="274"/>
      <c r="AT1678" s="274"/>
      <c r="AU1678" s="274"/>
      <c r="AV1678" s="274"/>
      <c r="AW1678" s="274"/>
    </row>
    <row r="1679" spans="27:49" ht="12.95" customHeight="1" x14ac:dyDescent="0.2">
      <c r="AA1679" s="344"/>
      <c r="AB1679" s="345"/>
      <c r="AC1679" s="345"/>
      <c r="AD1679" s="346"/>
      <c r="AN1679" s="274"/>
      <c r="AO1679" s="274"/>
      <c r="AP1679" s="274"/>
      <c r="AQ1679" s="274"/>
      <c r="AR1679" s="274"/>
      <c r="AS1679" s="274"/>
      <c r="AT1679" s="274"/>
      <c r="AU1679" s="274"/>
      <c r="AV1679" s="274"/>
      <c r="AW1679" s="274"/>
    </row>
    <row r="1680" spans="27:49" ht="12.95" customHeight="1" x14ac:dyDescent="0.2">
      <c r="AA1680" s="344"/>
      <c r="AB1680" s="345"/>
      <c r="AC1680" s="345"/>
      <c r="AD1680" s="346"/>
      <c r="AN1680" s="274"/>
      <c r="AO1680" s="274"/>
      <c r="AP1680" s="274"/>
      <c r="AQ1680" s="274"/>
      <c r="AR1680" s="274"/>
      <c r="AS1680" s="274"/>
      <c r="AT1680" s="274"/>
      <c r="AU1680" s="274"/>
      <c r="AV1680" s="274"/>
      <c r="AW1680" s="274"/>
    </row>
    <row r="1681" spans="27:49" ht="12.95" customHeight="1" x14ac:dyDescent="0.2">
      <c r="AA1681" s="344"/>
      <c r="AB1681" s="345"/>
      <c r="AC1681" s="345"/>
      <c r="AD1681" s="346"/>
      <c r="AN1681" s="274"/>
      <c r="AO1681" s="274"/>
      <c r="AP1681" s="274"/>
      <c r="AQ1681" s="274"/>
      <c r="AR1681" s="274"/>
      <c r="AS1681" s="274"/>
      <c r="AT1681" s="274"/>
      <c r="AU1681" s="274"/>
      <c r="AV1681" s="274"/>
      <c r="AW1681" s="274"/>
    </row>
    <row r="1682" spans="27:49" ht="12.95" customHeight="1" x14ac:dyDescent="0.2">
      <c r="AA1682" s="344"/>
      <c r="AB1682" s="345"/>
      <c r="AC1682" s="345"/>
      <c r="AD1682" s="346"/>
      <c r="AN1682" s="274"/>
      <c r="AO1682" s="274"/>
      <c r="AP1682" s="274"/>
      <c r="AQ1682" s="274"/>
      <c r="AR1682" s="274"/>
      <c r="AS1682" s="274"/>
      <c r="AT1682" s="274"/>
      <c r="AU1682" s="274"/>
      <c r="AV1682" s="274"/>
      <c r="AW1682" s="274"/>
    </row>
    <row r="1683" spans="27:49" ht="12.95" customHeight="1" x14ac:dyDescent="0.2">
      <c r="AA1683" s="344"/>
      <c r="AB1683" s="345"/>
      <c r="AC1683" s="345"/>
      <c r="AD1683" s="346"/>
      <c r="AN1683" s="274"/>
      <c r="AO1683" s="274"/>
      <c r="AP1683" s="274"/>
      <c r="AQ1683" s="274"/>
      <c r="AR1683" s="274"/>
      <c r="AS1683" s="274"/>
      <c r="AT1683" s="274"/>
      <c r="AU1683" s="274"/>
      <c r="AV1683" s="274"/>
      <c r="AW1683" s="274"/>
    </row>
    <row r="1684" spans="27:49" ht="12.95" customHeight="1" x14ac:dyDescent="0.2">
      <c r="AA1684" s="344"/>
      <c r="AB1684" s="345"/>
      <c r="AC1684" s="345"/>
      <c r="AD1684" s="346"/>
      <c r="AN1684" s="274"/>
      <c r="AO1684" s="274"/>
      <c r="AP1684" s="274"/>
      <c r="AQ1684" s="274"/>
      <c r="AR1684" s="274"/>
      <c r="AS1684" s="274"/>
      <c r="AT1684" s="274"/>
      <c r="AU1684" s="274"/>
      <c r="AV1684" s="274"/>
      <c r="AW1684" s="274"/>
    </row>
    <row r="1685" spans="27:49" ht="12.95" customHeight="1" x14ac:dyDescent="0.2">
      <c r="AA1685" s="344"/>
      <c r="AB1685" s="345"/>
      <c r="AC1685" s="345"/>
      <c r="AD1685" s="346"/>
      <c r="AN1685" s="274"/>
      <c r="AO1685" s="274"/>
      <c r="AP1685" s="274"/>
      <c r="AQ1685" s="274"/>
      <c r="AR1685" s="274"/>
      <c r="AS1685" s="274"/>
      <c r="AT1685" s="274"/>
      <c r="AU1685" s="274"/>
      <c r="AV1685" s="274"/>
      <c r="AW1685" s="274"/>
    </row>
    <row r="1686" spans="27:49" ht="12.95" customHeight="1" x14ac:dyDescent="0.2">
      <c r="AA1686" s="344"/>
      <c r="AB1686" s="345"/>
      <c r="AC1686" s="345"/>
      <c r="AD1686" s="346"/>
      <c r="AN1686" s="274"/>
      <c r="AO1686" s="274"/>
      <c r="AP1686" s="274"/>
      <c r="AQ1686" s="274"/>
      <c r="AR1686" s="274"/>
      <c r="AS1686" s="274"/>
      <c r="AT1686" s="274"/>
      <c r="AU1686" s="274"/>
      <c r="AV1686" s="274"/>
      <c r="AW1686" s="274"/>
    </row>
    <row r="1687" spans="27:49" ht="12.95" customHeight="1" x14ac:dyDescent="0.2">
      <c r="AA1687" s="344"/>
      <c r="AB1687" s="345"/>
      <c r="AC1687" s="345"/>
      <c r="AD1687" s="346"/>
      <c r="AN1687" s="274"/>
      <c r="AO1687" s="274"/>
      <c r="AP1687" s="274"/>
      <c r="AQ1687" s="274"/>
      <c r="AR1687" s="274"/>
      <c r="AS1687" s="274"/>
      <c r="AT1687" s="274"/>
      <c r="AU1687" s="274"/>
      <c r="AV1687" s="274"/>
      <c r="AW1687" s="274"/>
    </row>
    <row r="1688" spans="27:49" ht="12.95" customHeight="1" x14ac:dyDescent="0.2">
      <c r="AA1688" s="344"/>
      <c r="AB1688" s="345"/>
      <c r="AC1688" s="345"/>
      <c r="AD1688" s="346"/>
      <c r="AN1688" s="274"/>
      <c r="AO1688" s="274"/>
      <c r="AP1688" s="274"/>
      <c r="AQ1688" s="274"/>
      <c r="AR1688" s="274"/>
      <c r="AS1688" s="274"/>
      <c r="AT1688" s="274"/>
      <c r="AU1688" s="274"/>
      <c r="AV1688" s="274"/>
      <c r="AW1688" s="274"/>
    </row>
    <row r="1689" spans="27:49" ht="12.95" customHeight="1" x14ac:dyDescent="0.2">
      <c r="AA1689" s="344"/>
      <c r="AB1689" s="345"/>
      <c r="AC1689" s="345"/>
      <c r="AD1689" s="346"/>
      <c r="AN1689" s="274"/>
      <c r="AO1689" s="274"/>
      <c r="AP1689" s="274"/>
      <c r="AQ1689" s="274"/>
      <c r="AR1689" s="274"/>
      <c r="AS1689" s="274"/>
      <c r="AT1689" s="274"/>
      <c r="AU1689" s="274"/>
      <c r="AV1689" s="274"/>
      <c r="AW1689" s="274"/>
    </row>
    <row r="1690" spans="27:49" ht="12.95" customHeight="1" x14ac:dyDescent="0.2">
      <c r="AA1690" s="344"/>
      <c r="AB1690" s="345"/>
      <c r="AC1690" s="345"/>
      <c r="AD1690" s="346"/>
      <c r="AN1690" s="274"/>
      <c r="AO1690" s="274"/>
      <c r="AP1690" s="274"/>
      <c r="AQ1690" s="274"/>
      <c r="AR1690" s="274"/>
      <c r="AS1690" s="274"/>
      <c r="AT1690" s="274"/>
      <c r="AU1690" s="274"/>
      <c r="AV1690" s="274"/>
      <c r="AW1690" s="274"/>
    </row>
    <row r="1691" spans="27:49" ht="12.95" customHeight="1" x14ac:dyDescent="0.2">
      <c r="AA1691" s="344"/>
      <c r="AB1691" s="345"/>
      <c r="AC1691" s="345"/>
      <c r="AD1691" s="346"/>
      <c r="AN1691" s="274"/>
      <c r="AO1691" s="274"/>
      <c r="AP1691" s="274"/>
      <c r="AQ1691" s="274"/>
      <c r="AR1691" s="274"/>
      <c r="AS1691" s="274"/>
      <c r="AT1691" s="274"/>
      <c r="AU1691" s="274"/>
      <c r="AV1691" s="274"/>
      <c r="AW1691" s="274"/>
    </row>
    <row r="1692" spans="27:49" ht="12.95" customHeight="1" x14ac:dyDescent="0.2">
      <c r="AA1692" s="344"/>
      <c r="AB1692" s="345"/>
      <c r="AC1692" s="345"/>
      <c r="AD1692" s="346"/>
      <c r="AN1692" s="274"/>
      <c r="AO1692" s="274"/>
      <c r="AP1692" s="274"/>
      <c r="AQ1692" s="274"/>
      <c r="AR1692" s="274"/>
      <c r="AS1692" s="274"/>
      <c r="AT1692" s="274"/>
      <c r="AU1692" s="274"/>
      <c r="AV1692" s="274"/>
      <c r="AW1692" s="274"/>
    </row>
    <row r="1693" spans="27:49" ht="12.95" customHeight="1" x14ac:dyDescent="0.2">
      <c r="AA1693" s="344"/>
      <c r="AB1693" s="345"/>
      <c r="AC1693" s="345"/>
      <c r="AD1693" s="346"/>
      <c r="AN1693" s="274"/>
      <c r="AO1693" s="274"/>
      <c r="AP1693" s="274"/>
      <c r="AQ1693" s="274"/>
      <c r="AR1693" s="274"/>
      <c r="AS1693" s="274"/>
      <c r="AT1693" s="274"/>
      <c r="AU1693" s="274"/>
      <c r="AV1693" s="274"/>
      <c r="AW1693" s="274"/>
    </row>
    <row r="1694" spans="27:49" ht="12.95" customHeight="1" x14ac:dyDescent="0.2">
      <c r="AA1694" s="344"/>
      <c r="AB1694" s="345"/>
      <c r="AC1694" s="345"/>
      <c r="AD1694" s="346"/>
      <c r="AN1694" s="274"/>
      <c r="AO1694" s="274"/>
      <c r="AP1694" s="274"/>
      <c r="AQ1694" s="274"/>
      <c r="AR1694" s="274"/>
      <c r="AS1694" s="274"/>
      <c r="AT1694" s="274"/>
      <c r="AU1694" s="274"/>
      <c r="AV1694" s="274"/>
      <c r="AW1694" s="274"/>
    </row>
    <row r="1695" spans="27:49" ht="12.95" customHeight="1" x14ac:dyDescent="0.2">
      <c r="AA1695" s="344"/>
      <c r="AB1695" s="345"/>
      <c r="AC1695" s="345"/>
      <c r="AD1695" s="346"/>
      <c r="AN1695" s="274"/>
      <c r="AO1695" s="274"/>
      <c r="AP1695" s="274"/>
      <c r="AQ1695" s="274"/>
      <c r="AR1695" s="274"/>
      <c r="AS1695" s="274"/>
      <c r="AT1695" s="274"/>
      <c r="AU1695" s="274"/>
      <c r="AV1695" s="274"/>
      <c r="AW1695" s="274"/>
    </row>
    <row r="1696" spans="27:49" ht="12.95" customHeight="1" x14ac:dyDescent="0.2">
      <c r="AA1696" s="344"/>
      <c r="AB1696" s="345"/>
      <c r="AC1696" s="345"/>
      <c r="AD1696" s="346"/>
      <c r="AN1696" s="274"/>
      <c r="AO1696" s="274"/>
      <c r="AP1696" s="274"/>
      <c r="AQ1696" s="274"/>
      <c r="AR1696" s="274"/>
      <c r="AS1696" s="274"/>
      <c r="AT1696" s="274"/>
      <c r="AU1696" s="274"/>
      <c r="AV1696" s="274"/>
      <c r="AW1696" s="274"/>
    </row>
    <row r="1697" spans="27:49" ht="12.95" customHeight="1" x14ac:dyDescent="0.2">
      <c r="AA1697" s="344"/>
      <c r="AB1697" s="345"/>
      <c r="AC1697" s="345"/>
      <c r="AD1697" s="346"/>
      <c r="AN1697" s="274"/>
      <c r="AO1697" s="274"/>
      <c r="AP1697" s="274"/>
      <c r="AQ1697" s="274"/>
      <c r="AR1697" s="274"/>
      <c r="AS1697" s="274"/>
      <c r="AT1697" s="274"/>
      <c r="AU1697" s="274"/>
      <c r="AV1697" s="274"/>
      <c r="AW1697" s="274"/>
    </row>
    <row r="1698" spans="27:49" ht="12.95" customHeight="1" x14ac:dyDescent="0.2">
      <c r="AA1698" s="344"/>
      <c r="AB1698" s="345"/>
      <c r="AC1698" s="345"/>
      <c r="AD1698" s="346"/>
      <c r="AN1698" s="274"/>
      <c r="AO1698" s="274"/>
      <c r="AP1698" s="274"/>
      <c r="AQ1698" s="274"/>
      <c r="AR1698" s="274"/>
      <c r="AS1698" s="274"/>
      <c r="AT1698" s="274"/>
      <c r="AU1698" s="274"/>
      <c r="AV1698" s="274"/>
      <c r="AW1698" s="274"/>
    </row>
    <row r="1699" spans="27:49" ht="12.95" customHeight="1" x14ac:dyDescent="0.2">
      <c r="AA1699" s="344"/>
      <c r="AB1699" s="345"/>
      <c r="AC1699" s="345"/>
      <c r="AD1699" s="346"/>
      <c r="AN1699" s="274"/>
      <c r="AO1699" s="274"/>
      <c r="AP1699" s="274"/>
      <c r="AQ1699" s="274"/>
      <c r="AR1699" s="274"/>
      <c r="AS1699" s="274"/>
      <c r="AT1699" s="274"/>
      <c r="AU1699" s="274"/>
      <c r="AV1699" s="274"/>
      <c r="AW1699" s="274"/>
    </row>
    <row r="1700" spans="27:49" ht="12.95" customHeight="1" x14ac:dyDescent="0.2">
      <c r="AA1700" s="344"/>
      <c r="AB1700" s="345"/>
      <c r="AC1700" s="345"/>
      <c r="AD1700" s="346"/>
      <c r="AN1700" s="274"/>
      <c r="AO1700" s="274"/>
      <c r="AP1700" s="274"/>
      <c r="AQ1700" s="274"/>
      <c r="AR1700" s="274"/>
      <c r="AS1700" s="274"/>
      <c r="AT1700" s="274"/>
      <c r="AU1700" s="274"/>
      <c r="AV1700" s="274"/>
      <c r="AW1700" s="274"/>
    </row>
    <row r="1701" spans="27:49" ht="12.95" customHeight="1" x14ac:dyDescent="0.2">
      <c r="AA1701" s="344"/>
      <c r="AB1701" s="345"/>
      <c r="AC1701" s="345"/>
      <c r="AD1701" s="346"/>
      <c r="AN1701" s="274"/>
      <c r="AO1701" s="274"/>
      <c r="AP1701" s="274"/>
      <c r="AQ1701" s="274"/>
      <c r="AR1701" s="274"/>
      <c r="AS1701" s="274"/>
      <c r="AT1701" s="274"/>
      <c r="AU1701" s="274"/>
      <c r="AV1701" s="274"/>
      <c r="AW1701" s="274"/>
    </row>
    <row r="1702" spans="27:49" ht="12.95" customHeight="1" x14ac:dyDescent="0.2">
      <c r="AA1702" s="344"/>
      <c r="AB1702" s="345"/>
      <c r="AC1702" s="345"/>
      <c r="AD1702" s="346"/>
      <c r="AN1702" s="274"/>
      <c r="AO1702" s="274"/>
      <c r="AP1702" s="274"/>
      <c r="AQ1702" s="274"/>
      <c r="AR1702" s="274"/>
      <c r="AS1702" s="274"/>
      <c r="AT1702" s="274"/>
      <c r="AU1702" s="274"/>
      <c r="AV1702" s="274"/>
      <c r="AW1702" s="274"/>
    </row>
    <row r="1703" spans="27:49" ht="12.95" customHeight="1" x14ac:dyDescent="0.2">
      <c r="AA1703" s="344"/>
      <c r="AB1703" s="345"/>
      <c r="AC1703" s="345"/>
      <c r="AD1703" s="346"/>
      <c r="AN1703" s="274"/>
      <c r="AO1703" s="274"/>
      <c r="AP1703" s="274"/>
      <c r="AQ1703" s="274"/>
      <c r="AR1703" s="274"/>
      <c r="AS1703" s="274"/>
      <c r="AT1703" s="274"/>
      <c r="AU1703" s="274"/>
      <c r="AV1703" s="274"/>
      <c r="AW1703" s="274"/>
    </row>
    <row r="1704" spans="27:49" ht="12.95" customHeight="1" x14ac:dyDescent="0.2">
      <c r="AA1704" s="344"/>
      <c r="AB1704" s="345"/>
      <c r="AC1704" s="345"/>
      <c r="AD1704" s="346"/>
      <c r="AN1704" s="274"/>
      <c r="AO1704" s="274"/>
      <c r="AP1704" s="274"/>
      <c r="AQ1704" s="274"/>
      <c r="AR1704" s="274"/>
      <c r="AS1704" s="274"/>
      <c r="AT1704" s="274"/>
      <c r="AU1704" s="274"/>
      <c r="AV1704" s="274"/>
      <c r="AW1704" s="274"/>
    </row>
    <row r="1705" spans="27:49" ht="12.95" customHeight="1" x14ac:dyDescent="0.2">
      <c r="AA1705" s="344"/>
      <c r="AB1705" s="345"/>
      <c r="AC1705" s="345"/>
      <c r="AD1705" s="346"/>
      <c r="AN1705" s="274"/>
      <c r="AO1705" s="274"/>
      <c r="AP1705" s="274"/>
      <c r="AQ1705" s="274"/>
      <c r="AR1705" s="274"/>
      <c r="AS1705" s="274"/>
      <c r="AT1705" s="274"/>
      <c r="AU1705" s="274"/>
      <c r="AV1705" s="274"/>
      <c r="AW1705" s="274"/>
    </row>
    <row r="1706" spans="27:49" ht="12.95" customHeight="1" x14ac:dyDescent="0.2">
      <c r="AA1706" s="344"/>
      <c r="AB1706" s="345"/>
      <c r="AC1706" s="345"/>
      <c r="AD1706" s="346"/>
      <c r="AN1706" s="274"/>
      <c r="AO1706" s="274"/>
      <c r="AP1706" s="274"/>
      <c r="AQ1706" s="274"/>
      <c r="AR1706" s="274"/>
      <c r="AS1706" s="274"/>
      <c r="AT1706" s="274"/>
      <c r="AU1706" s="274"/>
      <c r="AV1706" s="274"/>
      <c r="AW1706" s="274"/>
    </row>
    <row r="1707" spans="27:49" ht="12.95" customHeight="1" x14ac:dyDescent="0.2">
      <c r="AA1707" s="344"/>
      <c r="AB1707" s="345"/>
      <c r="AC1707" s="345"/>
      <c r="AD1707" s="346"/>
      <c r="AN1707" s="274"/>
      <c r="AO1707" s="274"/>
      <c r="AP1707" s="274"/>
      <c r="AQ1707" s="274"/>
      <c r="AR1707" s="274"/>
      <c r="AS1707" s="274"/>
      <c r="AT1707" s="274"/>
      <c r="AU1707" s="274"/>
      <c r="AV1707" s="274"/>
      <c r="AW1707" s="274"/>
    </row>
    <row r="1708" spans="27:49" ht="12.95" customHeight="1" x14ac:dyDescent="0.2">
      <c r="AA1708" s="344"/>
      <c r="AB1708" s="345"/>
      <c r="AC1708" s="345"/>
      <c r="AD1708" s="346"/>
      <c r="AN1708" s="274"/>
      <c r="AO1708" s="274"/>
      <c r="AP1708" s="274"/>
      <c r="AQ1708" s="274"/>
      <c r="AR1708" s="274"/>
      <c r="AS1708" s="274"/>
      <c r="AT1708" s="274"/>
      <c r="AU1708" s="274"/>
      <c r="AV1708" s="274"/>
      <c r="AW1708" s="274"/>
    </row>
    <row r="1709" spans="27:49" ht="12.95" customHeight="1" x14ac:dyDescent="0.2">
      <c r="AA1709" s="344"/>
      <c r="AB1709" s="345"/>
      <c r="AC1709" s="345"/>
      <c r="AD1709" s="346"/>
      <c r="AN1709" s="274"/>
      <c r="AO1709" s="274"/>
      <c r="AP1709" s="274"/>
      <c r="AQ1709" s="274"/>
      <c r="AR1709" s="274"/>
      <c r="AS1709" s="274"/>
      <c r="AT1709" s="274"/>
      <c r="AU1709" s="274"/>
      <c r="AV1709" s="274"/>
      <c r="AW1709" s="274"/>
    </row>
    <row r="1710" spans="27:49" ht="12.95" customHeight="1" x14ac:dyDescent="0.2">
      <c r="AA1710" s="344"/>
      <c r="AB1710" s="345"/>
      <c r="AC1710" s="345"/>
      <c r="AD1710" s="346"/>
      <c r="AN1710" s="274"/>
      <c r="AO1710" s="274"/>
      <c r="AP1710" s="274"/>
      <c r="AQ1710" s="274"/>
      <c r="AR1710" s="274"/>
      <c r="AS1710" s="274"/>
      <c r="AT1710" s="274"/>
      <c r="AU1710" s="274"/>
      <c r="AV1710" s="274"/>
      <c r="AW1710" s="274"/>
    </row>
    <row r="1711" spans="27:49" ht="12.95" customHeight="1" x14ac:dyDescent="0.2">
      <c r="AA1711" s="344"/>
      <c r="AB1711" s="345"/>
      <c r="AC1711" s="345"/>
      <c r="AD1711" s="346"/>
      <c r="AN1711" s="274"/>
      <c r="AO1711" s="274"/>
      <c r="AP1711" s="274"/>
      <c r="AQ1711" s="274"/>
      <c r="AR1711" s="274"/>
      <c r="AS1711" s="274"/>
      <c r="AT1711" s="274"/>
      <c r="AU1711" s="274"/>
      <c r="AV1711" s="274"/>
      <c r="AW1711" s="274"/>
    </row>
    <row r="1712" spans="27:49" ht="12.95" customHeight="1" x14ac:dyDescent="0.2">
      <c r="AA1712" s="344"/>
      <c r="AB1712" s="345"/>
      <c r="AC1712" s="345"/>
      <c r="AD1712" s="346"/>
      <c r="AN1712" s="274"/>
      <c r="AO1712" s="274"/>
      <c r="AP1712" s="274"/>
      <c r="AQ1712" s="274"/>
      <c r="AR1712" s="274"/>
      <c r="AS1712" s="274"/>
      <c r="AT1712" s="274"/>
      <c r="AU1712" s="274"/>
      <c r="AV1712" s="274"/>
      <c r="AW1712" s="274"/>
    </row>
    <row r="1713" spans="27:49" ht="12.95" customHeight="1" x14ac:dyDescent="0.2">
      <c r="AA1713" s="344"/>
      <c r="AB1713" s="345"/>
      <c r="AC1713" s="345"/>
      <c r="AD1713" s="346"/>
      <c r="AN1713" s="274"/>
      <c r="AO1713" s="274"/>
      <c r="AP1713" s="274"/>
      <c r="AQ1713" s="274"/>
      <c r="AR1713" s="274"/>
      <c r="AS1713" s="274"/>
      <c r="AT1713" s="274"/>
      <c r="AU1713" s="274"/>
      <c r="AV1713" s="274"/>
      <c r="AW1713" s="274"/>
    </row>
    <row r="1714" spans="27:49" ht="12.95" customHeight="1" x14ac:dyDescent="0.2">
      <c r="AA1714" s="344"/>
      <c r="AB1714" s="345"/>
      <c r="AC1714" s="345"/>
      <c r="AD1714" s="346"/>
      <c r="AN1714" s="274"/>
      <c r="AO1714" s="274"/>
      <c r="AP1714" s="274"/>
      <c r="AQ1714" s="274"/>
      <c r="AR1714" s="274"/>
      <c r="AS1714" s="274"/>
      <c r="AT1714" s="274"/>
      <c r="AU1714" s="274"/>
      <c r="AV1714" s="274"/>
      <c r="AW1714" s="274"/>
    </row>
    <row r="1715" spans="27:49" ht="12.95" customHeight="1" x14ac:dyDescent="0.2">
      <c r="AA1715" s="344"/>
      <c r="AB1715" s="345"/>
      <c r="AC1715" s="345"/>
      <c r="AD1715" s="346"/>
      <c r="AN1715" s="274"/>
      <c r="AO1715" s="274"/>
      <c r="AP1715" s="274"/>
      <c r="AQ1715" s="274"/>
      <c r="AR1715" s="274"/>
      <c r="AS1715" s="274"/>
      <c r="AT1715" s="274"/>
      <c r="AU1715" s="274"/>
      <c r="AV1715" s="274"/>
      <c r="AW1715" s="274"/>
    </row>
    <row r="1716" spans="27:49" ht="12.95" customHeight="1" x14ac:dyDescent="0.2">
      <c r="AA1716" s="344"/>
      <c r="AB1716" s="345"/>
      <c r="AC1716" s="345"/>
      <c r="AD1716" s="346"/>
      <c r="AN1716" s="274"/>
      <c r="AO1716" s="274"/>
      <c r="AP1716" s="274"/>
      <c r="AQ1716" s="274"/>
      <c r="AR1716" s="274"/>
      <c r="AS1716" s="274"/>
      <c r="AT1716" s="274"/>
      <c r="AU1716" s="274"/>
      <c r="AV1716" s="274"/>
      <c r="AW1716" s="274"/>
    </row>
    <row r="1717" spans="27:49" ht="12.95" customHeight="1" x14ac:dyDescent="0.2">
      <c r="AA1717" s="344"/>
      <c r="AB1717" s="345"/>
      <c r="AC1717" s="345"/>
      <c r="AD1717" s="346"/>
      <c r="AN1717" s="274"/>
      <c r="AO1717" s="274"/>
      <c r="AP1717" s="274"/>
      <c r="AQ1717" s="274"/>
      <c r="AR1717" s="274"/>
      <c r="AS1717" s="274"/>
      <c r="AT1717" s="274"/>
      <c r="AU1717" s="274"/>
      <c r="AV1717" s="274"/>
      <c r="AW1717" s="274"/>
    </row>
    <row r="1718" spans="27:49" ht="12.95" customHeight="1" x14ac:dyDescent="0.2">
      <c r="AA1718" s="344"/>
      <c r="AB1718" s="345"/>
      <c r="AC1718" s="345"/>
      <c r="AD1718" s="346"/>
      <c r="AN1718" s="274"/>
      <c r="AO1718" s="274"/>
      <c r="AP1718" s="274"/>
      <c r="AQ1718" s="274"/>
      <c r="AR1718" s="274"/>
      <c r="AS1718" s="274"/>
      <c r="AT1718" s="274"/>
      <c r="AU1718" s="274"/>
      <c r="AV1718" s="274"/>
      <c r="AW1718" s="274"/>
    </row>
    <row r="1719" spans="27:49" ht="12.95" customHeight="1" x14ac:dyDescent="0.2">
      <c r="AA1719" s="344"/>
      <c r="AB1719" s="345"/>
      <c r="AC1719" s="345"/>
      <c r="AD1719" s="346"/>
      <c r="AN1719" s="274"/>
      <c r="AO1719" s="274"/>
      <c r="AP1719" s="274"/>
      <c r="AQ1719" s="274"/>
      <c r="AR1719" s="274"/>
      <c r="AS1719" s="274"/>
      <c r="AT1719" s="274"/>
      <c r="AU1719" s="274"/>
      <c r="AV1719" s="274"/>
      <c r="AW1719" s="274"/>
    </row>
    <row r="1720" spans="27:49" ht="12.95" customHeight="1" x14ac:dyDescent="0.2">
      <c r="AA1720" s="344"/>
      <c r="AB1720" s="345"/>
      <c r="AC1720" s="345"/>
      <c r="AD1720" s="346"/>
      <c r="AN1720" s="274"/>
      <c r="AO1720" s="274"/>
      <c r="AP1720" s="274"/>
      <c r="AQ1720" s="274"/>
      <c r="AR1720" s="274"/>
      <c r="AS1720" s="274"/>
      <c r="AT1720" s="274"/>
      <c r="AU1720" s="274"/>
      <c r="AV1720" s="274"/>
      <c r="AW1720" s="274"/>
    </row>
    <row r="1721" spans="27:49" ht="12.95" customHeight="1" x14ac:dyDescent="0.2">
      <c r="AA1721" s="344"/>
      <c r="AB1721" s="345"/>
      <c r="AC1721" s="345"/>
      <c r="AD1721" s="346"/>
      <c r="AN1721" s="274"/>
      <c r="AO1721" s="274"/>
      <c r="AP1721" s="274"/>
      <c r="AQ1721" s="274"/>
      <c r="AR1721" s="274"/>
      <c r="AS1721" s="274"/>
      <c r="AT1721" s="274"/>
      <c r="AU1721" s="274"/>
      <c r="AV1721" s="274"/>
      <c r="AW1721" s="274"/>
    </row>
    <row r="1722" spans="27:49" ht="12.95" customHeight="1" x14ac:dyDescent="0.2">
      <c r="AA1722" s="344"/>
      <c r="AB1722" s="345"/>
      <c r="AC1722" s="345"/>
      <c r="AD1722" s="346"/>
      <c r="AN1722" s="274"/>
      <c r="AO1722" s="274"/>
      <c r="AP1722" s="274"/>
      <c r="AQ1722" s="274"/>
      <c r="AR1722" s="274"/>
      <c r="AS1722" s="274"/>
      <c r="AT1722" s="274"/>
      <c r="AU1722" s="274"/>
      <c r="AV1722" s="274"/>
      <c r="AW1722" s="274"/>
    </row>
    <row r="1723" spans="27:49" ht="12.95" customHeight="1" x14ac:dyDescent="0.2">
      <c r="AA1723" s="344"/>
      <c r="AB1723" s="345"/>
      <c r="AC1723" s="345"/>
      <c r="AD1723" s="346"/>
      <c r="AN1723" s="274"/>
      <c r="AO1723" s="274"/>
      <c r="AP1723" s="274"/>
      <c r="AQ1723" s="274"/>
      <c r="AR1723" s="274"/>
      <c r="AS1723" s="274"/>
      <c r="AT1723" s="274"/>
      <c r="AU1723" s="274"/>
      <c r="AV1723" s="274"/>
      <c r="AW1723" s="274"/>
    </row>
    <row r="1724" spans="27:49" ht="12.95" customHeight="1" x14ac:dyDescent="0.2">
      <c r="AA1724" s="344"/>
      <c r="AB1724" s="345"/>
      <c r="AC1724" s="345"/>
      <c r="AD1724" s="346"/>
      <c r="AN1724" s="274"/>
      <c r="AO1724" s="274"/>
      <c r="AP1724" s="274"/>
      <c r="AQ1724" s="274"/>
      <c r="AR1724" s="274"/>
      <c r="AS1724" s="274"/>
      <c r="AT1724" s="274"/>
      <c r="AU1724" s="274"/>
      <c r="AV1724" s="274"/>
      <c r="AW1724" s="274"/>
    </row>
    <row r="1725" spans="27:49" ht="12.95" customHeight="1" x14ac:dyDescent="0.2">
      <c r="AA1725" s="344"/>
      <c r="AB1725" s="345"/>
      <c r="AC1725" s="345"/>
      <c r="AD1725" s="346"/>
      <c r="AN1725" s="274"/>
      <c r="AO1725" s="274"/>
      <c r="AP1725" s="274"/>
      <c r="AQ1725" s="274"/>
      <c r="AR1725" s="274"/>
      <c r="AS1725" s="274"/>
      <c r="AT1725" s="274"/>
      <c r="AU1725" s="274"/>
      <c r="AV1725" s="274"/>
      <c r="AW1725" s="274"/>
    </row>
    <row r="1726" spans="27:49" ht="12.95" customHeight="1" x14ac:dyDescent="0.2">
      <c r="AA1726" s="344"/>
      <c r="AB1726" s="345"/>
      <c r="AC1726" s="345"/>
      <c r="AD1726" s="346"/>
      <c r="AN1726" s="274"/>
      <c r="AO1726" s="274"/>
      <c r="AP1726" s="274"/>
      <c r="AQ1726" s="274"/>
      <c r="AR1726" s="274"/>
      <c r="AS1726" s="274"/>
      <c r="AT1726" s="274"/>
      <c r="AU1726" s="274"/>
      <c r="AV1726" s="274"/>
      <c r="AW1726" s="274"/>
    </row>
    <row r="1727" spans="27:49" ht="12.95" customHeight="1" x14ac:dyDescent="0.2">
      <c r="AA1727" s="344"/>
      <c r="AB1727" s="345"/>
      <c r="AC1727" s="345"/>
      <c r="AD1727" s="346"/>
      <c r="AN1727" s="274"/>
      <c r="AO1727" s="274"/>
      <c r="AP1727" s="274"/>
      <c r="AQ1727" s="274"/>
      <c r="AR1727" s="274"/>
      <c r="AS1727" s="274"/>
      <c r="AT1727" s="274"/>
      <c r="AU1727" s="274"/>
      <c r="AV1727" s="274"/>
      <c r="AW1727" s="274"/>
    </row>
    <row r="1728" spans="27:49" ht="12.95" customHeight="1" x14ac:dyDescent="0.2">
      <c r="AA1728" s="344"/>
      <c r="AB1728" s="345"/>
      <c r="AC1728" s="345"/>
      <c r="AD1728" s="346"/>
      <c r="AN1728" s="274"/>
      <c r="AO1728" s="274"/>
      <c r="AP1728" s="274"/>
      <c r="AQ1728" s="274"/>
      <c r="AR1728" s="274"/>
      <c r="AS1728" s="274"/>
      <c r="AT1728" s="274"/>
      <c r="AU1728" s="274"/>
      <c r="AV1728" s="274"/>
      <c r="AW1728" s="274"/>
    </row>
    <row r="1729" spans="27:49" ht="12.95" customHeight="1" x14ac:dyDescent="0.2">
      <c r="AA1729" s="344"/>
      <c r="AB1729" s="345"/>
      <c r="AC1729" s="345"/>
      <c r="AD1729" s="346"/>
      <c r="AN1729" s="274"/>
      <c r="AO1729" s="274"/>
      <c r="AP1729" s="274"/>
      <c r="AQ1729" s="274"/>
      <c r="AR1729" s="274"/>
      <c r="AS1729" s="274"/>
      <c r="AT1729" s="274"/>
      <c r="AU1729" s="274"/>
      <c r="AV1729" s="274"/>
      <c r="AW1729" s="274"/>
    </row>
    <row r="1730" spans="27:49" ht="12.95" customHeight="1" x14ac:dyDescent="0.2">
      <c r="AA1730" s="344"/>
      <c r="AB1730" s="345"/>
      <c r="AC1730" s="345"/>
      <c r="AD1730" s="346"/>
      <c r="AN1730" s="274"/>
      <c r="AO1730" s="274"/>
      <c r="AP1730" s="274"/>
      <c r="AQ1730" s="274"/>
      <c r="AR1730" s="274"/>
      <c r="AS1730" s="274"/>
      <c r="AT1730" s="274"/>
      <c r="AU1730" s="274"/>
      <c r="AV1730" s="274"/>
      <c r="AW1730" s="274"/>
    </row>
    <row r="1731" spans="27:49" ht="12.95" customHeight="1" x14ac:dyDescent="0.2">
      <c r="AA1731" s="344"/>
      <c r="AB1731" s="345"/>
      <c r="AC1731" s="345"/>
      <c r="AD1731" s="346"/>
      <c r="AN1731" s="274"/>
      <c r="AO1731" s="274"/>
      <c r="AP1731" s="274"/>
      <c r="AQ1731" s="274"/>
      <c r="AR1731" s="274"/>
      <c r="AS1731" s="274"/>
      <c r="AT1731" s="274"/>
      <c r="AU1731" s="274"/>
      <c r="AV1731" s="274"/>
      <c r="AW1731" s="274"/>
    </row>
    <row r="1732" spans="27:49" ht="12.95" customHeight="1" x14ac:dyDescent="0.2">
      <c r="AA1732" s="344"/>
      <c r="AB1732" s="345"/>
      <c r="AC1732" s="345"/>
      <c r="AD1732" s="346"/>
      <c r="AN1732" s="274"/>
      <c r="AO1732" s="274"/>
      <c r="AP1732" s="274"/>
      <c r="AQ1732" s="274"/>
      <c r="AR1732" s="274"/>
      <c r="AS1732" s="274"/>
      <c r="AT1732" s="274"/>
      <c r="AU1732" s="274"/>
      <c r="AV1732" s="274"/>
      <c r="AW1732" s="274"/>
    </row>
    <row r="1733" spans="27:49" ht="12.95" customHeight="1" x14ac:dyDescent="0.2">
      <c r="AA1733" s="344"/>
      <c r="AB1733" s="345"/>
      <c r="AC1733" s="345"/>
      <c r="AD1733" s="346"/>
      <c r="AN1733" s="274"/>
      <c r="AO1733" s="274"/>
      <c r="AP1733" s="274"/>
      <c r="AQ1733" s="274"/>
      <c r="AR1733" s="274"/>
      <c r="AS1733" s="274"/>
      <c r="AT1733" s="274"/>
      <c r="AU1733" s="274"/>
      <c r="AV1733" s="274"/>
      <c r="AW1733" s="274"/>
    </row>
    <row r="1734" spans="27:49" ht="12.95" customHeight="1" x14ac:dyDescent="0.2">
      <c r="AA1734" s="344"/>
      <c r="AB1734" s="345"/>
      <c r="AC1734" s="345"/>
      <c r="AD1734" s="346"/>
      <c r="AN1734" s="274"/>
      <c r="AO1734" s="274"/>
      <c r="AP1734" s="274"/>
      <c r="AQ1734" s="274"/>
      <c r="AR1734" s="274"/>
      <c r="AS1734" s="274"/>
      <c r="AT1734" s="274"/>
      <c r="AU1734" s="274"/>
      <c r="AV1734" s="274"/>
      <c r="AW1734" s="274"/>
    </row>
    <row r="1735" spans="27:49" ht="12.95" customHeight="1" x14ac:dyDescent="0.2">
      <c r="AA1735" s="344"/>
      <c r="AB1735" s="345"/>
      <c r="AC1735" s="345"/>
      <c r="AD1735" s="346"/>
      <c r="AN1735" s="274"/>
      <c r="AO1735" s="274"/>
      <c r="AP1735" s="274"/>
      <c r="AQ1735" s="274"/>
      <c r="AR1735" s="274"/>
      <c r="AS1735" s="274"/>
      <c r="AT1735" s="274"/>
      <c r="AU1735" s="274"/>
      <c r="AV1735" s="274"/>
      <c r="AW1735" s="274"/>
    </row>
    <row r="1736" spans="27:49" ht="12.95" customHeight="1" x14ac:dyDescent="0.2">
      <c r="AA1736" s="344"/>
      <c r="AB1736" s="345"/>
      <c r="AC1736" s="345"/>
      <c r="AD1736" s="346"/>
      <c r="AN1736" s="274"/>
      <c r="AO1736" s="274"/>
      <c r="AP1736" s="274"/>
      <c r="AQ1736" s="274"/>
      <c r="AR1736" s="274"/>
      <c r="AS1736" s="274"/>
      <c r="AT1736" s="274"/>
      <c r="AU1736" s="274"/>
      <c r="AV1736" s="274"/>
      <c r="AW1736" s="274"/>
    </row>
    <row r="1737" spans="27:49" ht="12.95" customHeight="1" x14ac:dyDescent="0.2">
      <c r="AA1737" s="344"/>
      <c r="AB1737" s="345"/>
      <c r="AC1737" s="345"/>
      <c r="AD1737" s="346"/>
      <c r="AN1737" s="274"/>
      <c r="AO1737" s="274"/>
      <c r="AP1737" s="274"/>
      <c r="AQ1737" s="274"/>
      <c r="AR1737" s="274"/>
      <c r="AS1737" s="274"/>
      <c r="AT1737" s="274"/>
      <c r="AU1737" s="274"/>
      <c r="AV1737" s="274"/>
      <c r="AW1737" s="274"/>
    </row>
    <row r="1738" spans="27:49" ht="12.95" customHeight="1" x14ac:dyDescent="0.2">
      <c r="AA1738" s="344"/>
      <c r="AB1738" s="345"/>
      <c r="AC1738" s="345"/>
      <c r="AD1738" s="346"/>
      <c r="AN1738" s="274"/>
      <c r="AO1738" s="274"/>
      <c r="AP1738" s="274"/>
      <c r="AQ1738" s="274"/>
      <c r="AR1738" s="274"/>
      <c r="AS1738" s="274"/>
      <c r="AT1738" s="274"/>
      <c r="AU1738" s="274"/>
      <c r="AV1738" s="274"/>
      <c r="AW1738" s="274"/>
    </row>
    <row r="1739" spans="27:49" ht="12.95" customHeight="1" x14ac:dyDescent="0.2">
      <c r="AA1739" s="344"/>
      <c r="AB1739" s="345"/>
      <c r="AC1739" s="345"/>
      <c r="AD1739" s="346"/>
      <c r="AN1739" s="274"/>
      <c r="AO1739" s="274"/>
      <c r="AP1739" s="274"/>
      <c r="AQ1739" s="274"/>
      <c r="AR1739" s="274"/>
      <c r="AS1739" s="274"/>
      <c r="AT1739" s="274"/>
      <c r="AU1739" s="274"/>
      <c r="AV1739" s="274"/>
      <c r="AW1739" s="274"/>
    </row>
    <row r="1740" spans="27:49" ht="12.95" customHeight="1" x14ac:dyDescent="0.2">
      <c r="AA1740" s="344"/>
      <c r="AB1740" s="345"/>
      <c r="AC1740" s="345"/>
      <c r="AD1740" s="346"/>
      <c r="AN1740" s="274"/>
      <c r="AO1740" s="274"/>
      <c r="AP1740" s="274"/>
      <c r="AQ1740" s="274"/>
      <c r="AR1740" s="274"/>
      <c r="AS1740" s="274"/>
      <c r="AT1740" s="274"/>
      <c r="AU1740" s="274"/>
      <c r="AV1740" s="274"/>
      <c r="AW1740" s="274"/>
    </row>
    <row r="1741" spans="27:49" ht="12.95" customHeight="1" x14ac:dyDescent="0.2">
      <c r="AA1741" s="344"/>
      <c r="AB1741" s="345"/>
      <c r="AC1741" s="345"/>
      <c r="AD1741" s="346"/>
      <c r="AN1741" s="274"/>
      <c r="AO1741" s="274"/>
      <c r="AP1741" s="274"/>
      <c r="AQ1741" s="274"/>
      <c r="AR1741" s="274"/>
      <c r="AS1741" s="274"/>
      <c r="AT1741" s="274"/>
      <c r="AU1741" s="274"/>
      <c r="AV1741" s="274"/>
      <c r="AW1741" s="274"/>
    </row>
    <row r="1742" spans="27:49" ht="12.95" customHeight="1" x14ac:dyDescent="0.2">
      <c r="AA1742" s="344"/>
      <c r="AB1742" s="345"/>
      <c r="AC1742" s="345"/>
      <c r="AD1742" s="346"/>
      <c r="AN1742" s="274"/>
      <c r="AO1742" s="274"/>
      <c r="AP1742" s="274"/>
      <c r="AQ1742" s="274"/>
      <c r="AR1742" s="274"/>
      <c r="AS1742" s="274"/>
      <c r="AT1742" s="274"/>
      <c r="AU1742" s="274"/>
      <c r="AV1742" s="274"/>
      <c r="AW1742" s="274"/>
    </row>
    <row r="1743" spans="27:49" ht="12.95" customHeight="1" x14ac:dyDescent="0.2">
      <c r="AA1743" s="344"/>
      <c r="AB1743" s="345"/>
      <c r="AC1743" s="345"/>
      <c r="AD1743" s="346"/>
      <c r="AN1743" s="274"/>
      <c r="AO1743" s="274"/>
      <c r="AP1743" s="274"/>
      <c r="AQ1743" s="274"/>
      <c r="AR1743" s="274"/>
      <c r="AS1743" s="274"/>
      <c r="AT1743" s="274"/>
      <c r="AU1743" s="274"/>
      <c r="AV1743" s="274"/>
      <c r="AW1743" s="274"/>
    </row>
    <row r="1744" spans="27:49" ht="12.95" customHeight="1" x14ac:dyDescent="0.2">
      <c r="AA1744" s="344"/>
      <c r="AB1744" s="345"/>
      <c r="AC1744" s="345"/>
      <c r="AD1744" s="346"/>
      <c r="AN1744" s="274"/>
      <c r="AO1744" s="274"/>
      <c r="AP1744" s="274"/>
      <c r="AQ1744" s="274"/>
      <c r="AR1744" s="274"/>
      <c r="AS1744" s="274"/>
      <c r="AT1744" s="274"/>
      <c r="AU1744" s="274"/>
      <c r="AV1744" s="274"/>
      <c r="AW1744" s="274"/>
    </row>
    <row r="1745" spans="27:49" ht="12.95" customHeight="1" x14ac:dyDescent="0.2">
      <c r="AA1745" s="344"/>
      <c r="AB1745" s="345"/>
      <c r="AC1745" s="345"/>
      <c r="AD1745" s="346"/>
      <c r="AN1745" s="274"/>
      <c r="AO1745" s="274"/>
      <c r="AP1745" s="274"/>
      <c r="AQ1745" s="274"/>
      <c r="AR1745" s="274"/>
      <c r="AS1745" s="274"/>
      <c r="AT1745" s="274"/>
      <c r="AU1745" s="274"/>
      <c r="AV1745" s="274"/>
      <c r="AW1745" s="274"/>
    </row>
    <row r="1746" spans="27:49" ht="12.95" customHeight="1" x14ac:dyDescent="0.2">
      <c r="AA1746" s="344"/>
      <c r="AB1746" s="345"/>
      <c r="AC1746" s="345"/>
      <c r="AD1746" s="346"/>
      <c r="AN1746" s="274"/>
      <c r="AO1746" s="274"/>
      <c r="AP1746" s="274"/>
      <c r="AQ1746" s="274"/>
      <c r="AR1746" s="274"/>
      <c r="AS1746" s="274"/>
      <c r="AT1746" s="274"/>
      <c r="AU1746" s="274"/>
      <c r="AV1746" s="274"/>
      <c r="AW1746" s="274"/>
    </row>
    <row r="1747" spans="27:49" ht="12.95" customHeight="1" x14ac:dyDescent="0.2">
      <c r="AA1747" s="344"/>
      <c r="AB1747" s="345"/>
      <c r="AC1747" s="345"/>
      <c r="AD1747" s="346"/>
      <c r="AN1747" s="274"/>
      <c r="AO1747" s="274"/>
      <c r="AP1747" s="274"/>
      <c r="AQ1747" s="274"/>
      <c r="AR1747" s="274"/>
      <c r="AS1747" s="274"/>
      <c r="AT1747" s="274"/>
      <c r="AU1747" s="274"/>
      <c r="AV1747" s="274"/>
      <c r="AW1747" s="274"/>
    </row>
    <row r="1748" spans="27:49" ht="12.95" customHeight="1" x14ac:dyDescent="0.2">
      <c r="AA1748" s="344"/>
      <c r="AB1748" s="345"/>
      <c r="AC1748" s="345"/>
      <c r="AD1748" s="346"/>
      <c r="AN1748" s="274"/>
      <c r="AO1748" s="274"/>
      <c r="AP1748" s="274"/>
      <c r="AQ1748" s="274"/>
      <c r="AR1748" s="274"/>
      <c r="AS1748" s="274"/>
      <c r="AT1748" s="274"/>
      <c r="AU1748" s="274"/>
      <c r="AV1748" s="274"/>
      <c r="AW1748" s="274"/>
    </row>
    <row r="1749" spans="27:49" ht="12.95" customHeight="1" x14ac:dyDescent="0.2">
      <c r="AA1749" s="344"/>
      <c r="AB1749" s="345"/>
      <c r="AC1749" s="345"/>
      <c r="AD1749" s="346"/>
      <c r="AN1749" s="274"/>
      <c r="AO1749" s="274"/>
      <c r="AP1749" s="274"/>
      <c r="AQ1749" s="274"/>
      <c r="AR1749" s="274"/>
      <c r="AS1749" s="274"/>
      <c r="AT1749" s="274"/>
      <c r="AU1749" s="274"/>
      <c r="AV1749" s="274"/>
      <c r="AW1749" s="274"/>
    </row>
    <row r="1750" spans="27:49" ht="12.95" customHeight="1" x14ac:dyDescent="0.2">
      <c r="AA1750" s="344"/>
      <c r="AB1750" s="345"/>
      <c r="AC1750" s="345"/>
      <c r="AD1750" s="346"/>
      <c r="AN1750" s="274"/>
      <c r="AO1750" s="274"/>
      <c r="AP1750" s="274"/>
      <c r="AQ1750" s="274"/>
      <c r="AR1750" s="274"/>
      <c r="AS1750" s="274"/>
      <c r="AT1750" s="274"/>
      <c r="AU1750" s="274"/>
      <c r="AV1750" s="274"/>
      <c r="AW1750" s="274"/>
    </row>
    <row r="1751" spans="27:49" ht="12.95" customHeight="1" x14ac:dyDescent="0.2">
      <c r="AA1751" s="344"/>
      <c r="AB1751" s="345"/>
      <c r="AC1751" s="345"/>
      <c r="AD1751" s="346"/>
      <c r="AN1751" s="274"/>
      <c r="AO1751" s="274"/>
      <c r="AP1751" s="274"/>
      <c r="AQ1751" s="274"/>
      <c r="AR1751" s="274"/>
      <c r="AS1751" s="274"/>
      <c r="AT1751" s="274"/>
      <c r="AU1751" s="274"/>
      <c r="AV1751" s="274"/>
      <c r="AW1751" s="274"/>
    </row>
    <row r="1752" spans="27:49" ht="12.95" customHeight="1" x14ac:dyDescent="0.2">
      <c r="AA1752" s="344"/>
      <c r="AB1752" s="345"/>
      <c r="AC1752" s="345"/>
      <c r="AD1752" s="346"/>
      <c r="AN1752" s="274"/>
      <c r="AO1752" s="274"/>
      <c r="AP1752" s="274"/>
      <c r="AQ1752" s="274"/>
      <c r="AR1752" s="274"/>
      <c r="AS1752" s="274"/>
      <c r="AT1752" s="274"/>
      <c r="AU1752" s="274"/>
      <c r="AV1752" s="274"/>
      <c r="AW1752" s="274"/>
    </row>
    <row r="1753" spans="27:49" ht="12.95" customHeight="1" x14ac:dyDescent="0.2">
      <c r="AA1753" s="344"/>
      <c r="AB1753" s="345"/>
      <c r="AC1753" s="345"/>
      <c r="AD1753" s="346"/>
      <c r="AN1753" s="274"/>
      <c r="AO1753" s="274"/>
      <c r="AP1753" s="274"/>
      <c r="AQ1753" s="274"/>
      <c r="AR1753" s="274"/>
      <c r="AS1753" s="274"/>
      <c r="AT1753" s="274"/>
      <c r="AU1753" s="274"/>
      <c r="AV1753" s="274"/>
      <c r="AW1753" s="274"/>
    </row>
    <row r="1754" spans="27:49" ht="12.95" customHeight="1" x14ac:dyDescent="0.2">
      <c r="AA1754" s="344"/>
      <c r="AB1754" s="345"/>
      <c r="AC1754" s="345"/>
      <c r="AD1754" s="346"/>
      <c r="AN1754" s="274"/>
      <c r="AO1754" s="274"/>
      <c r="AP1754" s="274"/>
      <c r="AQ1754" s="274"/>
      <c r="AR1754" s="274"/>
      <c r="AS1754" s="274"/>
      <c r="AT1754" s="274"/>
      <c r="AU1754" s="274"/>
      <c r="AV1754" s="274"/>
      <c r="AW1754" s="274"/>
    </row>
    <row r="1755" spans="27:49" ht="12.95" customHeight="1" x14ac:dyDescent="0.2">
      <c r="AA1755" s="344"/>
      <c r="AB1755" s="345"/>
      <c r="AC1755" s="345"/>
      <c r="AD1755" s="346"/>
      <c r="AN1755" s="274"/>
      <c r="AO1755" s="274"/>
      <c r="AP1755" s="274"/>
      <c r="AQ1755" s="274"/>
      <c r="AR1755" s="274"/>
      <c r="AS1755" s="274"/>
      <c r="AT1755" s="274"/>
      <c r="AU1755" s="274"/>
      <c r="AV1755" s="274"/>
      <c r="AW1755" s="274"/>
    </row>
    <row r="1756" spans="27:49" ht="12.95" customHeight="1" x14ac:dyDescent="0.2">
      <c r="AA1756" s="344"/>
      <c r="AB1756" s="345"/>
      <c r="AC1756" s="345"/>
      <c r="AD1756" s="346"/>
      <c r="AN1756" s="274"/>
      <c r="AO1756" s="274"/>
      <c r="AP1756" s="274"/>
      <c r="AQ1756" s="274"/>
      <c r="AR1756" s="274"/>
      <c r="AS1756" s="274"/>
      <c r="AT1756" s="274"/>
      <c r="AU1756" s="274"/>
      <c r="AV1756" s="274"/>
      <c r="AW1756" s="274"/>
    </row>
    <row r="1757" spans="27:49" ht="12.95" customHeight="1" x14ac:dyDescent="0.2">
      <c r="AA1757" s="344"/>
      <c r="AB1757" s="345"/>
      <c r="AC1757" s="345"/>
      <c r="AD1757" s="346"/>
      <c r="AN1757" s="274"/>
      <c r="AO1757" s="274"/>
      <c r="AP1757" s="274"/>
      <c r="AQ1757" s="274"/>
      <c r="AR1757" s="274"/>
      <c r="AS1757" s="274"/>
      <c r="AT1757" s="274"/>
      <c r="AU1757" s="274"/>
      <c r="AV1757" s="274"/>
      <c r="AW1757" s="274"/>
    </row>
    <row r="1758" spans="27:49" ht="12.95" customHeight="1" x14ac:dyDescent="0.2">
      <c r="AA1758" s="344"/>
      <c r="AB1758" s="345"/>
      <c r="AC1758" s="345"/>
      <c r="AD1758" s="346"/>
      <c r="AN1758" s="274"/>
      <c r="AO1758" s="274"/>
      <c r="AP1758" s="274"/>
      <c r="AQ1758" s="274"/>
      <c r="AR1758" s="274"/>
      <c r="AS1758" s="274"/>
      <c r="AT1758" s="274"/>
      <c r="AU1758" s="274"/>
      <c r="AV1758" s="274"/>
      <c r="AW1758" s="274"/>
    </row>
    <row r="1759" spans="27:49" ht="12.95" customHeight="1" x14ac:dyDescent="0.2">
      <c r="AA1759" s="344"/>
      <c r="AB1759" s="345"/>
      <c r="AC1759" s="345"/>
      <c r="AD1759" s="346"/>
      <c r="AN1759" s="274"/>
      <c r="AO1759" s="274"/>
      <c r="AP1759" s="274"/>
      <c r="AQ1759" s="274"/>
      <c r="AR1759" s="274"/>
      <c r="AS1759" s="274"/>
      <c r="AT1759" s="274"/>
      <c r="AU1759" s="274"/>
      <c r="AV1759" s="274"/>
      <c r="AW1759" s="274"/>
    </row>
    <row r="1760" spans="27:49" ht="12.95" customHeight="1" x14ac:dyDescent="0.2">
      <c r="AA1760" s="344"/>
      <c r="AB1760" s="345"/>
      <c r="AC1760" s="345"/>
      <c r="AD1760" s="346"/>
      <c r="AN1760" s="274"/>
      <c r="AO1760" s="274"/>
      <c r="AP1760" s="274"/>
      <c r="AQ1760" s="274"/>
      <c r="AR1760" s="274"/>
      <c r="AS1760" s="274"/>
      <c r="AT1760" s="274"/>
      <c r="AU1760" s="274"/>
      <c r="AV1760" s="274"/>
      <c r="AW1760" s="274"/>
    </row>
    <row r="1761" spans="27:49" ht="12.95" customHeight="1" x14ac:dyDescent="0.2">
      <c r="AA1761" s="344"/>
      <c r="AB1761" s="345"/>
      <c r="AC1761" s="345"/>
      <c r="AD1761" s="346"/>
      <c r="AN1761" s="274"/>
      <c r="AO1761" s="274"/>
      <c r="AP1761" s="274"/>
      <c r="AQ1761" s="274"/>
      <c r="AR1761" s="274"/>
      <c r="AS1761" s="274"/>
      <c r="AT1761" s="274"/>
      <c r="AU1761" s="274"/>
      <c r="AV1761" s="274"/>
      <c r="AW1761" s="274"/>
    </row>
    <row r="1762" spans="27:49" ht="12.95" customHeight="1" x14ac:dyDescent="0.2">
      <c r="AA1762" s="344"/>
      <c r="AB1762" s="345"/>
      <c r="AC1762" s="345"/>
      <c r="AD1762" s="346"/>
      <c r="AN1762" s="274"/>
      <c r="AO1762" s="274"/>
      <c r="AP1762" s="274"/>
      <c r="AQ1762" s="274"/>
      <c r="AR1762" s="274"/>
      <c r="AS1762" s="274"/>
      <c r="AT1762" s="274"/>
      <c r="AU1762" s="274"/>
      <c r="AV1762" s="274"/>
      <c r="AW1762" s="274"/>
    </row>
    <row r="1763" spans="27:49" ht="12.95" customHeight="1" x14ac:dyDescent="0.2">
      <c r="AA1763" s="344"/>
      <c r="AB1763" s="345"/>
      <c r="AC1763" s="345"/>
      <c r="AD1763" s="346"/>
      <c r="AN1763" s="274"/>
      <c r="AO1763" s="274"/>
      <c r="AP1763" s="274"/>
      <c r="AQ1763" s="274"/>
      <c r="AR1763" s="274"/>
      <c r="AS1763" s="274"/>
      <c r="AT1763" s="274"/>
      <c r="AU1763" s="274"/>
      <c r="AV1763" s="274"/>
      <c r="AW1763" s="274"/>
    </row>
    <row r="1764" spans="27:49" ht="12.95" customHeight="1" x14ac:dyDescent="0.2">
      <c r="AA1764" s="344"/>
      <c r="AB1764" s="345"/>
      <c r="AC1764" s="345"/>
      <c r="AD1764" s="346"/>
      <c r="AN1764" s="274"/>
      <c r="AO1764" s="274"/>
      <c r="AP1764" s="274"/>
      <c r="AQ1764" s="274"/>
      <c r="AR1764" s="274"/>
      <c r="AS1764" s="274"/>
      <c r="AT1764" s="274"/>
      <c r="AU1764" s="274"/>
      <c r="AV1764" s="274"/>
      <c r="AW1764" s="274"/>
    </row>
    <row r="1765" spans="27:49" ht="12.95" customHeight="1" x14ac:dyDescent="0.2">
      <c r="AA1765" s="344"/>
      <c r="AB1765" s="345"/>
      <c r="AC1765" s="345"/>
      <c r="AD1765" s="346"/>
      <c r="AN1765" s="274"/>
      <c r="AO1765" s="274"/>
      <c r="AP1765" s="274"/>
      <c r="AQ1765" s="274"/>
      <c r="AR1765" s="274"/>
      <c r="AS1765" s="274"/>
      <c r="AT1765" s="274"/>
      <c r="AU1765" s="274"/>
      <c r="AV1765" s="274"/>
      <c r="AW1765" s="274"/>
    </row>
    <row r="1766" spans="27:49" ht="12.95" customHeight="1" x14ac:dyDescent="0.2">
      <c r="AA1766" s="344"/>
      <c r="AB1766" s="345"/>
      <c r="AC1766" s="345"/>
      <c r="AD1766" s="346"/>
      <c r="AN1766" s="274"/>
      <c r="AO1766" s="274"/>
      <c r="AP1766" s="274"/>
      <c r="AQ1766" s="274"/>
      <c r="AR1766" s="274"/>
      <c r="AS1766" s="274"/>
      <c r="AT1766" s="274"/>
      <c r="AU1766" s="274"/>
      <c r="AV1766" s="274"/>
      <c r="AW1766" s="274"/>
    </row>
    <row r="1767" spans="27:49" ht="12.95" customHeight="1" x14ac:dyDescent="0.2">
      <c r="AA1767" s="344"/>
      <c r="AB1767" s="345"/>
      <c r="AC1767" s="345"/>
      <c r="AD1767" s="346"/>
      <c r="AN1767" s="274"/>
      <c r="AO1767" s="274"/>
      <c r="AP1767" s="274"/>
      <c r="AQ1767" s="274"/>
      <c r="AR1767" s="274"/>
      <c r="AS1767" s="274"/>
      <c r="AT1767" s="274"/>
      <c r="AU1767" s="274"/>
      <c r="AV1767" s="274"/>
      <c r="AW1767" s="274"/>
    </row>
    <row r="1768" spans="27:49" ht="12.95" customHeight="1" x14ac:dyDescent="0.2">
      <c r="AA1768" s="344"/>
      <c r="AB1768" s="345"/>
      <c r="AC1768" s="345"/>
      <c r="AD1768" s="346"/>
      <c r="AN1768" s="274"/>
      <c r="AO1768" s="274"/>
      <c r="AP1768" s="274"/>
      <c r="AQ1768" s="274"/>
      <c r="AR1768" s="274"/>
      <c r="AS1768" s="274"/>
      <c r="AT1768" s="274"/>
      <c r="AU1768" s="274"/>
      <c r="AV1768" s="274"/>
      <c r="AW1768" s="274"/>
    </row>
    <row r="1769" spans="27:49" ht="12.95" customHeight="1" x14ac:dyDescent="0.2">
      <c r="AA1769" s="344"/>
      <c r="AB1769" s="345"/>
      <c r="AC1769" s="345"/>
      <c r="AD1769" s="346"/>
      <c r="AN1769" s="274"/>
      <c r="AO1769" s="274"/>
      <c r="AP1769" s="274"/>
      <c r="AQ1769" s="274"/>
      <c r="AR1769" s="274"/>
      <c r="AS1769" s="274"/>
      <c r="AT1769" s="274"/>
      <c r="AU1769" s="274"/>
      <c r="AV1769" s="274"/>
      <c r="AW1769" s="274"/>
    </row>
    <row r="1770" spans="27:49" ht="12.95" customHeight="1" x14ac:dyDescent="0.2">
      <c r="AA1770" s="344"/>
      <c r="AB1770" s="345"/>
      <c r="AC1770" s="345"/>
      <c r="AD1770" s="346"/>
      <c r="AN1770" s="274"/>
      <c r="AO1770" s="274"/>
      <c r="AP1770" s="274"/>
      <c r="AQ1770" s="274"/>
      <c r="AR1770" s="274"/>
      <c r="AS1770" s="274"/>
      <c r="AT1770" s="274"/>
      <c r="AU1770" s="274"/>
      <c r="AV1770" s="274"/>
      <c r="AW1770" s="274"/>
    </row>
    <row r="1771" spans="27:49" ht="12.95" customHeight="1" x14ac:dyDescent="0.2">
      <c r="AA1771" s="344"/>
      <c r="AB1771" s="345"/>
      <c r="AC1771" s="345"/>
      <c r="AD1771" s="346"/>
      <c r="AN1771" s="274"/>
      <c r="AO1771" s="274"/>
      <c r="AP1771" s="274"/>
      <c r="AQ1771" s="274"/>
      <c r="AR1771" s="274"/>
      <c r="AS1771" s="274"/>
      <c r="AT1771" s="274"/>
      <c r="AU1771" s="274"/>
      <c r="AV1771" s="274"/>
      <c r="AW1771" s="274"/>
    </row>
    <row r="1772" spans="27:49" ht="12.95" customHeight="1" x14ac:dyDescent="0.2">
      <c r="AA1772" s="344"/>
      <c r="AB1772" s="345"/>
      <c r="AC1772" s="345"/>
      <c r="AD1772" s="346"/>
      <c r="AN1772" s="274"/>
      <c r="AO1772" s="274"/>
      <c r="AP1772" s="274"/>
      <c r="AQ1772" s="274"/>
      <c r="AR1772" s="274"/>
      <c r="AS1772" s="274"/>
      <c r="AT1772" s="274"/>
      <c r="AU1772" s="274"/>
      <c r="AV1772" s="274"/>
      <c r="AW1772" s="274"/>
    </row>
    <row r="1773" spans="27:49" ht="12.95" customHeight="1" x14ac:dyDescent="0.2">
      <c r="AA1773" s="344"/>
      <c r="AB1773" s="345"/>
      <c r="AC1773" s="345"/>
      <c r="AD1773" s="346"/>
      <c r="AN1773" s="274"/>
      <c r="AO1773" s="274"/>
      <c r="AP1773" s="274"/>
      <c r="AQ1773" s="274"/>
      <c r="AR1773" s="274"/>
      <c r="AS1773" s="274"/>
      <c r="AT1773" s="274"/>
      <c r="AU1773" s="274"/>
      <c r="AV1773" s="274"/>
      <c r="AW1773" s="274"/>
    </row>
    <row r="1774" spans="27:49" ht="12.95" customHeight="1" x14ac:dyDescent="0.2">
      <c r="AA1774" s="344"/>
      <c r="AB1774" s="345"/>
      <c r="AC1774" s="345"/>
      <c r="AD1774" s="346"/>
      <c r="AN1774" s="274"/>
      <c r="AO1774" s="274"/>
      <c r="AP1774" s="274"/>
      <c r="AQ1774" s="274"/>
      <c r="AR1774" s="274"/>
      <c r="AS1774" s="274"/>
      <c r="AT1774" s="274"/>
      <c r="AU1774" s="274"/>
      <c r="AV1774" s="274"/>
      <c r="AW1774" s="274"/>
    </row>
    <row r="1775" spans="27:49" ht="12.95" customHeight="1" x14ac:dyDescent="0.2">
      <c r="AA1775" s="344"/>
      <c r="AB1775" s="345"/>
      <c r="AC1775" s="345"/>
      <c r="AD1775" s="346"/>
      <c r="AN1775" s="274"/>
      <c r="AO1775" s="274"/>
      <c r="AP1775" s="274"/>
      <c r="AQ1775" s="274"/>
      <c r="AR1775" s="274"/>
      <c r="AS1775" s="274"/>
      <c r="AT1775" s="274"/>
      <c r="AU1775" s="274"/>
      <c r="AV1775" s="274"/>
      <c r="AW1775" s="274"/>
    </row>
    <row r="1776" spans="27:49" ht="12.95" customHeight="1" x14ac:dyDescent="0.2">
      <c r="AA1776" s="344"/>
      <c r="AB1776" s="345"/>
      <c r="AC1776" s="345"/>
      <c r="AD1776" s="346"/>
      <c r="AN1776" s="274"/>
      <c r="AO1776" s="274"/>
      <c r="AP1776" s="274"/>
      <c r="AQ1776" s="274"/>
      <c r="AR1776" s="274"/>
      <c r="AS1776" s="274"/>
      <c r="AT1776" s="274"/>
      <c r="AU1776" s="274"/>
      <c r="AV1776" s="274"/>
      <c r="AW1776" s="274"/>
    </row>
    <row r="1777" spans="27:49" ht="12.95" customHeight="1" x14ac:dyDescent="0.2">
      <c r="AA1777" s="344"/>
      <c r="AB1777" s="345"/>
      <c r="AC1777" s="345"/>
      <c r="AD1777" s="346"/>
      <c r="AN1777" s="274"/>
      <c r="AO1777" s="274"/>
      <c r="AP1777" s="274"/>
      <c r="AQ1777" s="274"/>
      <c r="AR1777" s="274"/>
      <c r="AS1777" s="274"/>
      <c r="AT1777" s="274"/>
      <c r="AU1777" s="274"/>
      <c r="AV1777" s="274"/>
      <c r="AW1777" s="274"/>
    </row>
    <row r="1778" spans="27:49" ht="12.95" customHeight="1" x14ac:dyDescent="0.2">
      <c r="AA1778" s="344"/>
      <c r="AB1778" s="345"/>
      <c r="AC1778" s="345"/>
      <c r="AD1778" s="346"/>
      <c r="AN1778" s="274"/>
      <c r="AO1778" s="274"/>
      <c r="AP1778" s="274"/>
      <c r="AQ1778" s="274"/>
      <c r="AR1778" s="274"/>
      <c r="AS1778" s="274"/>
      <c r="AT1778" s="274"/>
      <c r="AU1778" s="274"/>
      <c r="AV1778" s="274"/>
      <c r="AW1778" s="274"/>
    </row>
    <row r="1779" spans="27:49" ht="12.95" customHeight="1" x14ac:dyDescent="0.2">
      <c r="AA1779" s="344"/>
      <c r="AB1779" s="345"/>
      <c r="AC1779" s="345"/>
      <c r="AD1779" s="346"/>
      <c r="AN1779" s="274"/>
      <c r="AO1779" s="274"/>
      <c r="AP1779" s="274"/>
      <c r="AQ1779" s="274"/>
      <c r="AR1779" s="274"/>
      <c r="AS1779" s="274"/>
      <c r="AT1779" s="274"/>
      <c r="AU1779" s="274"/>
      <c r="AV1779" s="274"/>
      <c r="AW1779" s="274"/>
    </row>
    <row r="1780" spans="27:49" ht="12.95" customHeight="1" x14ac:dyDescent="0.2">
      <c r="AA1780" s="344">
        <f t="shared" ref="AA1780:AA1843" si="206">AB$3+AB$4*Z1780+AB$5*Z1780^2+AH1780</f>
        <v>-9.8802704652044479E-3</v>
      </c>
      <c r="AB1780" s="345">
        <f t="shared" ref="AB1780:AB1843" si="207">+G1780-AA1780</f>
        <v>9.8802704652044479E-3</v>
      </c>
      <c r="AC1780" s="345">
        <f t="shared" ref="AC1780:AC1843" si="208">+G1780-P1780</f>
        <v>0</v>
      </c>
      <c r="AD1780" s="346">
        <f t="shared" ref="AD1780:AD1843" si="209">U1780*(G1780-AA1780)^2</f>
        <v>0</v>
      </c>
      <c r="AH1780" s="258">
        <f t="shared" ref="AH1780:AH1843" si="210">$AB$6*($AB$11/AI1780*AJ1780+$AB$12)</f>
        <v>-5.970076540303515E-2</v>
      </c>
      <c r="AI1780" s="258">
        <f t="shared" ref="AI1780:AI1843" si="211">1+$AB$7*COS(AL1780)</f>
        <v>0.99275076381854821</v>
      </c>
      <c r="AJ1780" s="258">
        <f t="shared" ref="AJ1780:AJ1843" si="212">SIN(AL1780+RADIANS($AB$9))</f>
        <v>-0.88367981851374677</v>
      </c>
      <c r="AK1780" s="258">
        <f t="shared" ref="AK1780:AK1843" si="213">$AB$7*SIN(AL1780)</f>
        <v>0.17185078244847601</v>
      </c>
      <c r="AL1780" s="258">
        <f t="shared" ref="AL1780:AL1843" si="214">2*ATAN(AM1780)</f>
        <v>1.6129546505539287</v>
      </c>
      <c r="AM1780" s="258">
        <f t="shared" ref="AM1780:AM1843" si="215">TAN(AN1780/2)*SQRT((1+$AB$7)/(1-$AB$7))</f>
        <v>1.0430726385728673</v>
      </c>
      <c r="AN1780" s="274">
        <f t="shared" ref="AN1780:AT1789" si="216">$AU1780+$AB$7*SIN(AO1780)</f>
        <v>14.005984999664225</v>
      </c>
      <c r="AO1780" s="274">
        <f t="shared" si="216"/>
        <v>14.005984999627904</v>
      </c>
      <c r="AP1780" s="274">
        <f t="shared" si="216"/>
        <v>14.005984998013528</v>
      </c>
      <c r="AQ1780" s="274">
        <f t="shared" si="216"/>
        <v>14.005984926260671</v>
      </c>
      <c r="AR1780" s="274">
        <f t="shared" si="216"/>
        <v>14.005981737158713</v>
      </c>
      <c r="AS1780" s="274">
        <f t="shared" si="216"/>
        <v>14.00584007322959</v>
      </c>
      <c r="AT1780" s="274">
        <f t="shared" si="216"/>
        <v>13.999693530030552</v>
      </c>
      <c r="AU1780" s="274">
        <f t="shared" ref="AU1780:AU1843" si="217">RADIANS($AB$9)+$AB$18*(F1780-AB$15)</f>
        <v>13.835459245036365</v>
      </c>
      <c r="AV1780" s="274"/>
      <c r="AW1780" s="274"/>
    </row>
    <row r="1781" spans="27:49" ht="12.95" customHeight="1" x14ac:dyDescent="0.2">
      <c r="AA1781" s="344">
        <f t="shared" si="206"/>
        <v>-9.8802704652044479E-3</v>
      </c>
      <c r="AB1781" s="345">
        <f t="shared" si="207"/>
        <v>9.8802704652044479E-3</v>
      </c>
      <c r="AC1781" s="345">
        <f t="shared" si="208"/>
        <v>0</v>
      </c>
      <c r="AD1781" s="346">
        <f t="shared" si="209"/>
        <v>0</v>
      </c>
      <c r="AH1781" s="258">
        <f t="shared" si="210"/>
        <v>-5.970076540303515E-2</v>
      </c>
      <c r="AI1781" s="258">
        <f t="shared" si="211"/>
        <v>0.99275076381854821</v>
      </c>
      <c r="AJ1781" s="258">
        <f t="shared" si="212"/>
        <v>-0.88367981851374677</v>
      </c>
      <c r="AK1781" s="258">
        <f t="shared" si="213"/>
        <v>0.17185078244847601</v>
      </c>
      <c r="AL1781" s="258">
        <f t="shared" si="214"/>
        <v>1.6129546505539287</v>
      </c>
      <c r="AM1781" s="258">
        <f t="shared" si="215"/>
        <v>1.0430726385728673</v>
      </c>
      <c r="AN1781" s="274">
        <f t="shared" si="216"/>
        <v>14.005984999664225</v>
      </c>
      <c r="AO1781" s="274">
        <f t="shared" si="216"/>
        <v>14.005984999627904</v>
      </c>
      <c r="AP1781" s="274">
        <f t="shared" si="216"/>
        <v>14.005984998013528</v>
      </c>
      <c r="AQ1781" s="274">
        <f t="shared" si="216"/>
        <v>14.005984926260671</v>
      </c>
      <c r="AR1781" s="274">
        <f t="shared" si="216"/>
        <v>14.005981737158713</v>
      </c>
      <c r="AS1781" s="274">
        <f t="shared" si="216"/>
        <v>14.00584007322959</v>
      </c>
      <c r="AT1781" s="274">
        <f t="shared" si="216"/>
        <v>13.999693530030552</v>
      </c>
      <c r="AU1781" s="274">
        <f t="shared" si="217"/>
        <v>13.835459245036365</v>
      </c>
      <c r="AV1781" s="274"/>
      <c r="AW1781" s="274"/>
    </row>
    <row r="1782" spans="27:49" ht="12.95" customHeight="1" x14ac:dyDescent="0.2">
      <c r="AA1782" s="344">
        <f t="shared" si="206"/>
        <v>-9.8802704652044479E-3</v>
      </c>
      <c r="AB1782" s="345">
        <f t="shared" si="207"/>
        <v>9.8802704652044479E-3</v>
      </c>
      <c r="AC1782" s="345">
        <f t="shared" si="208"/>
        <v>0</v>
      </c>
      <c r="AD1782" s="346">
        <f t="shared" si="209"/>
        <v>0</v>
      </c>
      <c r="AH1782" s="258">
        <f t="shared" si="210"/>
        <v>-5.970076540303515E-2</v>
      </c>
      <c r="AI1782" s="258">
        <f t="shared" si="211"/>
        <v>0.99275076381854821</v>
      </c>
      <c r="AJ1782" s="258">
        <f t="shared" si="212"/>
        <v>-0.88367981851374677</v>
      </c>
      <c r="AK1782" s="258">
        <f t="shared" si="213"/>
        <v>0.17185078244847601</v>
      </c>
      <c r="AL1782" s="258">
        <f t="shared" si="214"/>
        <v>1.6129546505539287</v>
      </c>
      <c r="AM1782" s="258">
        <f t="shared" si="215"/>
        <v>1.0430726385728673</v>
      </c>
      <c r="AN1782" s="274">
        <f t="shared" si="216"/>
        <v>14.005984999664225</v>
      </c>
      <c r="AO1782" s="274">
        <f t="shared" si="216"/>
        <v>14.005984999627904</v>
      </c>
      <c r="AP1782" s="274">
        <f t="shared" si="216"/>
        <v>14.005984998013528</v>
      </c>
      <c r="AQ1782" s="274">
        <f t="shared" si="216"/>
        <v>14.005984926260671</v>
      </c>
      <c r="AR1782" s="274">
        <f t="shared" si="216"/>
        <v>14.005981737158713</v>
      </c>
      <c r="AS1782" s="274">
        <f t="shared" si="216"/>
        <v>14.00584007322959</v>
      </c>
      <c r="AT1782" s="274">
        <f t="shared" si="216"/>
        <v>13.999693530030552</v>
      </c>
      <c r="AU1782" s="274">
        <f t="shared" si="217"/>
        <v>13.835459245036365</v>
      </c>
      <c r="AV1782" s="274"/>
      <c r="AW1782" s="274"/>
    </row>
    <row r="1783" spans="27:49" ht="12.95" customHeight="1" x14ac:dyDescent="0.2">
      <c r="AA1783" s="344">
        <f t="shared" si="206"/>
        <v>-9.8802704652044479E-3</v>
      </c>
      <c r="AB1783" s="345">
        <f t="shared" si="207"/>
        <v>9.8802704652044479E-3</v>
      </c>
      <c r="AC1783" s="345">
        <f t="shared" si="208"/>
        <v>0</v>
      </c>
      <c r="AD1783" s="346">
        <f t="shared" si="209"/>
        <v>0</v>
      </c>
      <c r="AH1783" s="258">
        <f t="shared" si="210"/>
        <v>-5.970076540303515E-2</v>
      </c>
      <c r="AI1783" s="258">
        <f t="shared" si="211"/>
        <v>0.99275076381854821</v>
      </c>
      <c r="AJ1783" s="258">
        <f t="shared" si="212"/>
        <v>-0.88367981851374677</v>
      </c>
      <c r="AK1783" s="258">
        <f t="shared" si="213"/>
        <v>0.17185078244847601</v>
      </c>
      <c r="AL1783" s="258">
        <f t="shared" si="214"/>
        <v>1.6129546505539287</v>
      </c>
      <c r="AM1783" s="258">
        <f t="shared" si="215"/>
        <v>1.0430726385728673</v>
      </c>
      <c r="AN1783" s="274">
        <f t="shared" si="216"/>
        <v>14.005984999664225</v>
      </c>
      <c r="AO1783" s="274">
        <f t="shared" si="216"/>
        <v>14.005984999627904</v>
      </c>
      <c r="AP1783" s="274">
        <f t="shared" si="216"/>
        <v>14.005984998013528</v>
      </c>
      <c r="AQ1783" s="274">
        <f t="shared" si="216"/>
        <v>14.005984926260671</v>
      </c>
      <c r="AR1783" s="274">
        <f t="shared" si="216"/>
        <v>14.005981737158713</v>
      </c>
      <c r="AS1783" s="274">
        <f t="shared" si="216"/>
        <v>14.00584007322959</v>
      </c>
      <c r="AT1783" s="274">
        <f t="shared" si="216"/>
        <v>13.999693530030552</v>
      </c>
      <c r="AU1783" s="274">
        <f t="shared" si="217"/>
        <v>13.835459245036365</v>
      </c>
      <c r="AV1783" s="274"/>
      <c r="AW1783" s="274"/>
    </row>
    <row r="1784" spans="27:49" ht="12.95" customHeight="1" x14ac:dyDescent="0.2">
      <c r="AA1784" s="344">
        <f t="shared" si="206"/>
        <v>-9.8802704652044479E-3</v>
      </c>
      <c r="AB1784" s="345">
        <f t="shared" si="207"/>
        <v>9.8802704652044479E-3</v>
      </c>
      <c r="AC1784" s="345">
        <f t="shared" si="208"/>
        <v>0</v>
      </c>
      <c r="AD1784" s="346">
        <f t="shared" si="209"/>
        <v>0</v>
      </c>
      <c r="AH1784" s="258">
        <f t="shared" si="210"/>
        <v>-5.970076540303515E-2</v>
      </c>
      <c r="AI1784" s="258">
        <f t="shared" si="211"/>
        <v>0.99275076381854821</v>
      </c>
      <c r="AJ1784" s="258">
        <f t="shared" si="212"/>
        <v>-0.88367981851374677</v>
      </c>
      <c r="AK1784" s="258">
        <f t="shared" si="213"/>
        <v>0.17185078244847601</v>
      </c>
      <c r="AL1784" s="258">
        <f t="shared" si="214"/>
        <v>1.6129546505539287</v>
      </c>
      <c r="AM1784" s="258">
        <f t="shared" si="215"/>
        <v>1.0430726385728673</v>
      </c>
      <c r="AN1784" s="274">
        <f t="shared" si="216"/>
        <v>14.005984999664225</v>
      </c>
      <c r="AO1784" s="274">
        <f t="shared" si="216"/>
        <v>14.005984999627904</v>
      </c>
      <c r="AP1784" s="274">
        <f t="shared" si="216"/>
        <v>14.005984998013528</v>
      </c>
      <c r="AQ1784" s="274">
        <f t="shared" si="216"/>
        <v>14.005984926260671</v>
      </c>
      <c r="AR1784" s="274">
        <f t="shared" si="216"/>
        <v>14.005981737158713</v>
      </c>
      <c r="AS1784" s="274">
        <f t="shared" si="216"/>
        <v>14.00584007322959</v>
      </c>
      <c r="AT1784" s="274">
        <f t="shared" si="216"/>
        <v>13.999693530030552</v>
      </c>
      <c r="AU1784" s="274">
        <f t="shared" si="217"/>
        <v>13.835459245036365</v>
      </c>
      <c r="AV1784" s="274"/>
      <c r="AW1784" s="274"/>
    </row>
    <row r="1785" spans="27:49" ht="12.95" customHeight="1" x14ac:dyDescent="0.2">
      <c r="AA1785" s="344">
        <f t="shared" si="206"/>
        <v>-9.8802704652044479E-3</v>
      </c>
      <c r="AB1785" s="345">
        <f t="shared" si="207"/>
        <v>9.8802704652044479E-3</v>
      </c>
      <c r="AC1785" s="345">
        <f t="shared" si="208"/>
        <v>0</v>
      </c>
      <c r="AD1785" s="346">
        <f t="shared" si="209"/>
        <v>0</v>
      </c>
      <c r="AH1785" s="258">
        <f t="shared" si="210"/>
        <v>-5.970076540303515E-2</v>
      </c>
      <c r="AI1785" s="258">
        <f t="shared" si="211"/>
        <v>0.99275076381854821</v>
      </c>
      <c r="AJ1785" s="258">
        <f t="shared" si="212"/>
        <v>-0.88367981851374677</v>
      </c>
      <c r="AK1785" s="258">
        <f t="shared" si="213"/>
        <v>0.17185078244847601</v>
      </c>
      <c r="AL1785" s="258">
        <f t="shared" si="214"/>
        <v>1.6129546505539287</v>
      </c>
      <c r="AM1785" s="258">
        <f t="shared" si="215"/>
        <v>1.0430726385728673</v>
      </c>
      <c r="AN1785" s="274">
        <f t="shared" si="216"/>
        <v>14.005984999664225</v>
      </c>
      <c r="AO1785" s="274">
        <f t="shared" si="216"/>
        <v>14.005984999627904</v>
      </c>
      <c r="AP1785" s="274">
        <f t="shared" si="216"/>
        <v>14.005984998013528</v>
      </c>
      <c r="AQ1785" s="274">
        <f t="shared" si="216"/>
        <v>14.005984926260671</v>
      </c>
      <c r="AR1785" s="274">
        <f t="shared" si="216"/>
        <v>14.005981737158713</v>
      </c>
      <c r="AS1785" s="274">
        <f t="shared" si="216"/>
        <v>14.00584007322959</v>
      </c>
      <c r="AT1785" s="274">
        <f t="shared" si="216"/>
        <v>13.999693530030552</v>
      </c>
      <c r="AU1785" s="274">
        <f t="shared" si="217"/>
        <v>13.835459245036365</v>
      </c>
      <c r="AV1785" s="274"/>
      <c r="AW1785" s="274"/>
    </row>
    <row r="1786" spans="27:49" ht="12.95" customHeight="1" x14ac:dyDescent="0.2">
      <c r="AA1786" s="344">
        <f t="shared" si="206"/>
        <v>-9.8802704652044479E-3</v>
      </c>
      <c r="AB1786" s="345">
        <f t="shared" si="207"/>
        <v>9.8802704652044479E-3</v>
      </c>
      <c r="AC1786" s="345">
        <f t="shared" si="208"/>
        <v>0</v>
      </c>
      <c r="AD1786" s="346">
        <f t="shared" si="209"/>
        <v>0</v>
      </c>
      <c r="AH1786" s="258">
        <f t="shared" si="210"/>
        <v>-5.970076540303515E-2</v>
      </c>
      <c r="AI1786" s="258">
        <f t="shared" si="211"/>
        <v>0.99275076381854821</v>
      </c>
      <c r="AJ1786" s="258">
        <f t="shared" si="212"/>
        <v>-0.88367981851374677</v>
      </c>
      <c r="AK1786" s="258">
        <f t="shared" si="213"/>
        <v>0.17185078244847601</v>
      </c>
      <c r="AL1786" s="258">
        <f t="shared" si="214"/>
        <v>1.6129546505539287</v>
      </c>
      <c r="AM1786" s="258">
        <f t="shared" si="215"/>
        <v>1.0430726385728673</v>
      </c>
      <c r="AN1786" s="274">
        <f t="shared" si="216"/>
        <v>14.005984999664225</v>
      </c>
      <c r="AO1786" s="274">
        <f t="shared" si="216"/>
        <v>14.005984999627904</v>
      </c>
      <c r="AP1786" s="274">
        <f t="shared" si="216"/>
        <v>14.005984998013528</v>
      </c>
      <c r="AQ1786" s="274">
        <f t="shared" si="216"/>
        <v>14.005984926260671</v>
      </c>
      <c r="AR1786" s="274">
        <f t="shared" si="216"/>
        <v>14.005981737158713</v>
      </c>
      <c r="AS1786" s="274">
        <f t="shared" si="216"/>
        <v>14.00584007322959</v>
      </c>
      <c r="AT1786" s="274">
        <f t="shared" si="216"/>
        <v>13.999693530030552</v>
      </c>
      <c r="AU1786" s="274">
        <f t="shared" si="217"/>
        <v>13.835459245036365</v>
      </c>
      <c r="AV1786" s="274"/>
      <c r="AW1786" s="274"/>
    </row>
    <row r="1787" spans="27:49" ht="12.95" customHeight="1" x14ac:dyDescent="0.2">
      <c r="AA1787" s="344">
        <f t="shared" si="206"/>
        <v>-9.8802704652044479E-3</v>
      </c>
      <c r="AB1787" s="345">
        <f t="shared" si="207"/>
        <v>9.8802704652044479E-3</v>
      </c>
      <c r="AC1787" s="345">
        <f t="shared" si="208"/>
        <v>0</v>
      </c>
      <c r="AD1787" s="346">
        <f t="shared" si="209"/>
        <v>0</v>
      </c>
      <c r="AH1787" s="258">
        <f t="shared" si="210"/>
        <v>-5.970076540303515E-2</v>
      </c>
      <c r="AI1787" s="258">
        <f t="shared" si="211"/>
        <v>0.99275076381854821</v>
      </c>
      <c r="AJ1787" s="258">
        <f t="shared" si="212"/>
        <v>-0.88367981851374677</v>
      </c>
      <c r="AK1787" s="258">
        <f t="shared" si="213"/>
        <v>0.17185078244847601</v>
      </c>
      <c r="AL1787" s="258">
        <f t="shared" si="214"/>
        <v>1.6129546505539287</v>
      </c>
      <c r="AM1787" s="258">
        <f t="shared" si="215"/>
        <v>1.0430726385728673</v>
      </c>
      <c r="AN1787" s="274">
        <f t="shared" si="216"/>
        <v>14.005984999664225</v>
      </c>
      <c r="AO1787" s="274">
        <f t="shared" si="216"/>
        <v>14.005984999627904</v>
      </c>
      <c r="AP1787" s="274">
        <f t="shared" si="216"/>
        <v>14.005984998013528</v>
      </c>
      <c r="AQ1787" s="274">
        <f t="shared" si="216"/>
        <v>14.005984926260671</v>
      </c>
      <c r="AR1787" s="274">
        <f t="shared" si="216"/>
        <v>14.005981737158713</v>
      </c>
      <c r="AS1787" s="274">
        <f t="shared" si="216"/>
        <v>14.00584007322959</v>
      </c>
      <c r="AT1787" s="274">
        <f t="shared" si="216"/>
        <v>13.999693530030552</v>
      </c>
      <c r="AU1787" s="274">
        <f t="shared" si="217"/>
        <v>13.835459245036365</v>
      </c>
      <c r="AV1787" s="274"/>
      <c r="AW1787" s="274"/>
    </row>
    <row r="1788" spans="27:49" ht="12.95" customHeight="1" x14ac:dyDescent="0.2">
      <c r="AA1788" s="344">
        <f t="shared" si="206"/>
        <v>-9.8802704652044479E-3</v>
      </c>
      <c r="AB1788" s="345">
        <f t="shared" si="207"/>
        <v>9.8802704652044479E-3</v>
      </c>
      <c r="AC1788" s="345">
        <f t="shared" si="208"/>
        <v>0</v>
      </c>
      <c r="AD1788" s="346">
        <f t="shared" si="209"/>
        <v>0</v>
      </c>
      <c r="AH1788" s="258">
        <f t="shared" si="210"/>
        <v>-5.970076540303515E-2</v>
      </c>
      <c r="AI1788" s="258">
        <f t="shared" si="211"/>
        <v>0.99275076381854821</v>
      </c>
      <c r="AJ1788" s="258">
        <f t="shared" si="212"/>
        <v>-0.88367981851374677</v>
      </c>
      <c r="AK1788" s="258">
        <f t="shared" si="213"/>
        <v>0.17185078244847601</v>
      </c>
      <c r="AL1788" s="258">
        <f t="shared" si="214"/>
        <v>1.6129546505539287</v>
      </c>
      <c r="AM1788" s="258">
        <f t="shared" si="215"/>
        <v>1.0430726385728673</v>
      </c>
      <c r="AN1788" s="274">
        <f t="shared" si="216"/>
        <v>14.005984999664225</v>
      </c>
      <c r="AO1788" s="274">
        <f t="shared" si="216"/>
        <v>14.005984999627904</v>
      </c>
      <c r="AP1788" s="274">
        <f t="shared" si="216"/>
        <v>14.005984998013528</v>
      </c>
      <c r="AQ1788" s="274">
        <f t="shared" si="216"/>
        <v>14.005984926260671</v>
      </c>
      <c r="AR1788" s="274">
        <f t="shared" si="216"/>
        <v>14.005981737158713</v>
      </c>
      <c r="AS1788" s="274">
        <f t="shared" si="216"/>
        <v>14.00584007322959</v>
      </c>
      <c r="AT1788" s="274">
        <f t="shared" si="216"/>
        <v>13.999693530030552</v>
      </c>
      <c r="AU1788" s="274">
        <f t="shared" si="217"/>
        <v>13.835459245036365</v>
      </c>
      <c r="AV1788" s="274"/>
      <c r="AW1788" s="274"/>
    </row>
    <row r="1789" spans="27:49" ht="12.95" customHeight="1" x14ac:dyDescent="0.2">
      <c r="AA1789" s="344">
        <f t="shared" si="206"/>
        <v>-9.8802704652044479E-3</v>
      </c>
      <c r="AB1789" s="345">
        <f t="shared" si="207"/>
        <v>9.8802704652044479E-3</v>
      </c>
      <c r="AC1789" s="345">
        <f t="shared" si="208"/>
        <v>0</v>
      </c>
      <c r="AD1789" s="346">
        <f t="shared" si="209"/>
        <v>0</v>
      </c>
      <c r="AH1789" s="258">
        <f t="shared" si="210"/>
        <v>-5.970076540303515E-2</v>
      </c>
      <c r="AI1789" s="258">
        <f t="shared" si="211"/>
        <v>0.99275076381854821</v>
      </c>
      <c r="AJ1789" s="258">
        <f t="shared" si="212"/>
        <v>-0.88367981851374677</v>
      </c>
      <c r="AK1789" s="258">
        <f t="shared" si="213"/>
        <v>0.17185078244847601</v>
      </c>
      <c r="AL1789" s="258">
        <f t="shared" si="214"/>
        <v>1.6129546505539287</v>
      </c>
      <c r="AM1789" s="258">
        <f t="shared" si="215"/>
        <v>1.0430726385728673</v>
      </c>
      <c r="AN1789" s="274">
        <f t="shared" si="216"/>
        <v>14.005984999664225</v>
      </c>
      <c r="AO1789" s="274">
        <f t="shared" si="216"/>
        <v>14.005984999627904</v>
      </c>
      <c r="AP1789" s="274">
        <f t="shared" si="216"/>
        <v>14.005984998013528</v>
      </c>
      <c r="AQ1789" s="274">
        <f t="shared" si="216"/>
        <v>14.005984926260671</v>
      </c>
      <c r="AR1789" s="274">
        <f t="shared" si="216"/>
        <v>14.005981737158713</v>
      </c>
      <c r="AS1789" s="274">
        <f t="shared" si="216"/>
        <v>14.00584007322959</v>
      </c>
      <c r="AT1789" s="274">
        <f t="shared" si="216"/>
        <v>13.999693530030552</v>
      </c>
      <c r="AU1789" s="274">
        <f t="shared" si="217"/>
        <v>13.835459245036365</v>
      </c>
      <c r="AV1789" s="274"/>
      <c r="AW1789" s="274"/>
    </row>
    <row r="1790" spans="27:49" ht="12.95" customHeight="1" x14ac:dyDescent="0.2">
      <c r="AA1790" s="344">
        <f t="shared" si="206"/>
        <v>-9.8802704652044479E-3</v>
      </c>
      <c r="AB1790" s="345">
        <f t="shared" si="207"/>
        <v>9.8802704652044479E-3</v>
      </c>
      <c r="AC1790" s="345">
        <f t="shared" si="208"/>
        <v>0</v>
      </c>
      <c r="AD1790" s="346">
        <f t="shared" si="209"/>
        <v>0</v>
      </c>
      <c r="AH1790" s="258">
        <f t="shared" si="210"/>
        <v>-5.970076540303515E-2</v>
      </c>
      <c r="AI1790" s="258">
        <f t="shared" si="211"/>
        <v>0.99275076381854821</v>
      </c>
      <c r="AJ1790" s="258">
        <f t="shared" si="212"/>
        <v>-0.88367981851374677</v>
      </c>
      <c r="AK1790" s="258">
        <f t="shared" si="213"/>
        <v>0.17185078244847601</v>
      </c>
      <c r="AL1790" s="258">
        <f t="shared" si="214"/>
        <v>1.6129546505539287</v>
      </c>
      <c r="AM1790" s="258">
        <f t="shared" si="215"/>
        <v>1.0430726385728673</v>
      </c>
      <c r="AN1790" s="274">
        <f t="shared" ref="AN1790:AT1799" si="218">$AU1790+$AB$7*SIN(AO1790)</f>
        <v>14.005984999664225</v>
      </c>
      <c r="AO1790" s="274">
        <f t="shared" si="218"/>
        <v>14.005984999627904</v>
      </c>
      <c r="AP1790" s="274">
        <f t="shared" si="218"/>
        <v>14.005984998013528</v>
      </c>
      <c r="AQ1790" s="274">
        <f t="shared" si="218"/>
        <v>14.005984926260671</v>
      </c>
      <c r="AR1790" s="274">
        <f t="shared" si="218"/>
        <v>14.005981737158713</v>
      </c>
      <c r="AS1790" s="274">
        <f t="shared" si="218"/>
        <v>14.00584007322959</v>
      </c>
      <c r="AT1790" s="274">
        <f t="shared" si="218"/>
        <v>13.999693530030552</v>
      </c>
      <c r="AU1790" s="274">
        <f t="shared" si="217"/>
        <v>13.835459245036365</v>
      </c>
      <c r="AV1790" s="274"/>
      <c r="AW1790" s="274"/>
    </row>
    <row r="1791" spans="27:49" ht="12.95" customHeight="1" x14ac:dyDescent="0.2">
      <c r="AA1791" s="344">
        <f t="shared" si="206"/>
        <v>-9.8802704652044479E-3</v>
      </c>
      <c r="AB1791" s="345">
        <f t="shared" si="207"/>
        <v>9.8802704652044479E-3</v>
      </c>
      <c r="AC1791" s="345">
        <f t="shared" si="208"/>
        <v>0</v>
      </c>
      <c r="AD1791" s="346">
        <f t="shared" si="209"/>
        <v>0</v>
      </c>
      <c r="AH1791" s="258">
        <f t="shared" si="210"/>
        <v>-5.970076540303515E-2</v>
      </c>
      <c r="AI1791" s="258">
        <f t="shared" si="211"/>
        <v>0.99275076381854821</v>
      </c>
      <c r="AJ1791" s="258">
        <f t="shared" si="212"/>
        <v>-0.88367981851374677</v>
      </c>
      <c r="AK1791" s="258">
        <f t="shared" si="213"/>
        <v>0.17185078244847601</v>
      </c>
      <c r="AL1791" s="258">
        <f t="shared" si="214"/>
        <v>1.6129546505539287</v>
      </c>
      <c r="AM1791" s="258">
        <f t="shared" si="215"/>
        <v>1.0430726385728673</v>
      </c>
      <c r="AN1791" s="274">
        <f t="shared" si="218"/>
        <v>14.005984999664225</v>
      </c>
      <c r="AO1791" s="274">
        <f t="shared" si="218"/>
        <v>14.005984999627904</v>
      </c>
      <c r="AP1791" s="274">
        <f t="shared" si="218"/>
        <v>14.005984998013528</v>
      </c>
      <c r="AQ1791" s="274">
        <f t="shared" si="218"/>
        <v>14.005984926260671</v>
      </c>
      <c r="AR1791" s="274">
        <f t="shared" si="218"/>
        <v>14.005981737158713</v>
      </c>
      <c r="AS1791" s="274">
        <f t="shared" si="218"/>
        <v>14.00584007322959</v>
      </c>
      <c r="AT1791" s="274">
        <f t="shared" si="218"/>
        <v>13.999693530030552</v>
      </c>
      <c r="AU1791" s="274">
        <f t="shared" si="217"/>
        <v>13.835459245036365</v>
      </c>
      <c r="AV1791" s="274"/>
      <c r="AW1791" s="274"/>
    </row>
    <row r="1792" spans="27:49" ht="12.95" customHeight="1" x14ac:dyDescent="0.2">
      <c r="AA1792" s="344">
        <f t="shared" si="206"/>
        <v>-9.8802704652044479E-3</v>
      </c>
      <c r="AB1792" s="345">
        <f t="shared" si="207"/>
        <v>9.8802704652044479E-3</v>
      </c>
      <c r="AC1792" s="345">
        <f t="shared" si="208"/>
        <v>0</v>
      </c>
      <c r="AD1792" s="346">
        <f t="shared" si="209"/>
        <v>0</v>
      </c>
      <c r="AH1792" s="258">
        <f t="shared" si="210"/>
        <v>-5.970076540303515E-2</v>
      </c>
      <c r="AI1792" s="258">
        <f t="shared" si="211"/>
        <v>0.99275076381854821</v>
      </c>
      <c r="AJ1792" s="258">
        <f t="shared" si="212"/>
        <v>-0.88367981851374677</v>
      </c>
      <c r="AK1792" s="258">
        <f t="shared" si="213"/>
        <v>0.17185078244847601</v>
      </c>
      <c r="AL1792" s="258">
        <f t="shared" si="214"/>
        <v>1.6129546505539287</v>
      </c>
      <c r="AM1792" s="258">
        <f t="shared" si="215"/>
        <v>1.0430726385728673</v>
      </c>
      <c r="AN1792" s="274">
        <f t="shared" si="218"/>
        <v>14.005984999664225</v>
      </c>
      <c r="AO1792" s="274">
        <f t="shared" si="218"/>
        <v>14.005984999627904</v>
      </c>
      <c r="AP1792" s="274">
        <f t="shared" si="218"/>
        <v>14.005984998013528</v>
      </c>
      <c r="AQ1792" s="274">
        <f t="shared" si="218"/>
        <v>14.005984926260671</v>
      </c>
      <c r="AR1792" s="274">
        <f t="shared" si="218"/>
        <v>14.005981737158713</v>
      </c>
      <c r="AS1792" s="274">
        <f t="shared" si="218"/>
        <v>14.00584007322959</v>
      </c>
      <c r="AT1792" s="274">
        <f t="shared" si="218"/>
        <v>13.999693530030552</v>
      </c>
      <c r="AU1792" s="274">
        <f t="shared" si="217"/>
        <v>13.835459245036365</v>
      </c>
      <c r="AV1792" s="274"/>
      <c r="AW1792" s="274"/>
    </row>
    <row r="1793" spans="27:49" ht="12.95" customHeight="1" x14ac:dyDescent="0.2">
      <c r="AA1793" s="344">
        <f t="shared" si="206"/>
        <v>-9.8802704652044479E-3</v>
      </c>
      <c r="AB1793" s="345">
        <f t="shared" si="207"/>
        <v>9.8802704652044479E-3</v>
      </c>
      <c r="AC1793" s="345">
        <f t="shared" si="208"/>
        <v>0</v>
      </c>
      <c r="AD1793" s="346">
        <f t="shared" si="209"/>
        <v>0</v>
      </c>
      <c r="AH1793" s="258">
        <f t="shared" si="210"/>
        <v>-5.970076540303515E-2</v>
      </c>
      <c r="AI1793" s="258">
        <f t="shared" si="211"/>
        <v>0.99275076381854821</v>
      </c>
      <c r="AJ1793" s="258">
        <f t="shared" si="212"/>
        <v>-0.88367981851374677</v>
      </c>
      <c r="AK1793" s="258">
        <f t="shared" si="213"/>
        <v>0.17185078244847601</v>
      </c>
      <c r="AL1793" s="258">
        <f t="shared" si="214"/>
        <v>1.6129546505539287</v>
      </c>
      <c r="AM1793" s="258">
        <f t="shared" si="215"/>
        <v>1.0430726385728673</v>
      </c>
      <c r="AN1793" s="274">
        <f t="shared" si="218"/>
        <v>14.005984999664225</v>
      </c>
      <c r="AO1793" s="274">
        <f t="shared" si="218"/>
        <v>14.005984999627904</v>
      </c>
      <c r="AP1793" s="274">
        <f t="shared" si="218"/>
        <v>14.005984998013528</v>
      </c>
      <c r="AQ1793" s="274">
        <f t="shared" si="218"/>
        <v>14.005984926260671</v>
      </c>
      <c r="AR1793" s="274">
        <f t="shared" si="218"/>
        <v>14.005981737158713</v>
      </c>
      <c r="AS1793" s="274">
        <f t="shared" si="218"/>
        <v>14.00584007322959</v>
      </c>
      <c r="AT1793" s="274">
        <f t="shared" si="218"/>
        <v>13.999693530030552</v>
      </c>
      <c r="AU1793" s="274">
        <f t="shared" si="217"/>
        <v>13.835459245036365</v>
      </c>
      <c r="AV1793" s="274"/>
      <c r="AW1793" s="274"/>
    </row>
    <row r="1794" spans="27:49" ht="12.95" customHeight="1" x14ac:dyDescent="0.2">
      <c r="AA1794" s="344">
        <f t="shared" si="206"/>
        <v>-9.8802704652044479E-3</v>
      </c>
      <c r="AB1794" s="345">
        <f t="shared" si="207"/>
        <v>9.8802704652044479E-3</v>
      </c>
      <c r="AC1794" s="345">
        <f t="shared" si="208"/>
        <v>0</v>
      </c>
      <c r="AD1794" s="346">
        <f t="shared" si="209"/>
        <v>0</v>
      </c>
      <c r="AH1794" s="258">
        <f t="shared" si="210"/>
        <v>-5.970076540303515E-2</v>
      </c>
      <c r="AI1794" s="258">
        <f t="shared" si="211"/>
        <v>0.99275076381854821</v>
      </c>
      <c r="AJ1794" s="258">
        <f t="shared" si="212"/>
        <v>-0.88367981851374677</v>
      </c>
      <c r="AK1794" s="258">
        <f t="shared" si="213"/>
        <v>0.17185078244847601</v>
      </c>
      <c r="AL1794" s="258">
        <f t="shared" si="214"/>
        <v>1.6129546505539287</v>
      </c>
      <c r="AM1794" s="258">
        <f t="shared" si="215"/>
        <v>1.0430726385728673</v>
      </c>
      <c r="AN1794" s="274">
        <f t="shared" si="218"/>
        <v>14.005984999664225</v>
      </c>
      <c r="AO1794" s="274">
        <f t="shared" si="218"/>
        <v>14.005984999627904</v>
      </c>
      <c r="AP1794" s="274">
        <f t="shared" si="218"/>
        <v>14.005984998013528</v>
      </c>
      <c r="AQ1794" s="274">
        <f t="shared" si="218"/>
        <v>14.005984926260671</v>
      </c>
      <c r="AR1794" s="274">
        <f t="shared" si="218"/>
        <v>14.005981737158713</v>
      </c>
      <c r="AS1794" s="274">
        <f t="shared" si="218"/>
        <v>14.00584007322959</v>
      </c>
      <c r="AT1794" s="274">
        <f t="shared" si="218"/>
        <v>13.999693530030552</v>
      </c>
      <c r="AU1794" s="274">
        <f t="shared" si="217"/>
        <v>13.835459245036365</v>
      </c>
      <c r="AV1794" s="274"/>
      <c r="AW1794" s="274"/>
    </row>
    <row r="1795" spans="27:49" ht="12.95" customHeight="1" x14ac:dyDescent="0.2">
      <c r="AA1795" s="344">
        <f t="shared" si="206"/>
        <v>-9.8802704652044479E-3</v>
      </c>
      <c r="AB1795" s="345">
        <f t="shared" si="207"/>
        <v>9.8802704652044479E-3</v>
      </c>
      <c r="AC1795" s="345">
        <f t="shared" si="208"/>
        <v>0</v>
      </c>
      <c r="AD1795" s="346">
        <f t="shared" si="209"/>
        <v>0</v>
      </c>
      <c r="AH1795" s="258">
        <f t="shared" si="210"/>
        <v>-5.970076540303515E-2</v>
      </c>
      <c r="AI1795" s="258">
        <f t="shared" si="211"/>
        <v>0.99275076381854821</v>
      </c>
      <c r="AJ1795" s="258">
        <f t="shared" si="212"/>
        <v>-0.88367981851374677</v>
      </c>
      <c r="AK1795" s="258">
        <f t="shared" si="213"/>
        <v>0.17185078244847601</v>
      </c>
      <c r="AL1795" s="258">
        <f t="shared" si="214"/>
        <v>1.6129546505539287</v>
      </c>
      <c r="AM1795" s="258">
        <f t="shared" si="215"/>
        <v>1.0430726385728673</v>
      </c>
      <c r="AN1795" s="274">
        <f t="shared" si="218"/>
        <v>14.005984999664225</v>
      </c>
      <c r="AO1795" s="274">
        <f t="shared" si="218"/>
        <v>14.005984999627904</v>
      </c>
      <c r="AP1795" s="274">
        <f t="shared" si="218"/>
        <v>14.005984998013528</v>
      </c>
      <c r="AQ1795" s="274">
        <f t="shared" si="218"/>
        <v>14.005984926260671</v>
      </c>
      <c r="AR1795" s="274">
        <f t="shared" si="218"/>
        <v>14.005981737158713</v>
      </c>
      <c r="AS1795" s="274">
        <f t="shared" si="218"/>
        <v>14.00584007322959</v>
      </c>
      <c r="AT1795" s="274">
        <f t="shared" si="218"/>
        <v>13.999693530030552</v>
      </c>
      <c r="AU1795" s="274">
        <f t="shared" si="217"/>
        <v>13.835459245036365</v>
      </c>
      <c r="AV1795" s="274"/>
      <c r="AW1795" s="274"/>
    </row>
    <row r="1796" spans="27:49" ht="12.95" customHeight="1" x14ac:dyDescent="0.2">
      <c r="AA1796" s="344">
        <f t="shared" si="206"/>
        <v>-9.8802704652044479E-3</v>
      </c>
      <c r="AB1796" s="345">
        <f t="shared" si="207"/>
        <v>9.8802704652044479E-3</v>
      </c>
      <c r="AC1796" s="345">
        <f t="shared" si="208"/>
        <v>0</v>
      </c>
      <c r="AD1796" s="346">
        <f t="shared" si="209"/>
        <v>0</v>
      </c>
      <c r="AH1796" s="258">
        <f t="shared" si="210"/>
        <v>-5.970076540303515E-2</v>
      </c>
      <c r="AI1796" s="258">
        <f t="shared" si="211"/>
        <v>0.99275076381854821</v>
      </c>
      <c r="AJ1796" s="258">
        <f t="shared" si="212"/>
        <v>-0.88367981851374677</v>
      </c>
      <c r="AK1796" s="258">
        <f t="shared" si="213"/>
        <v>0.17185078244847601</v>
      </c>
      <c r="AL1796" s="258">
        <f t="shared" si="214"/>
        <v>1.6129546505539287</v>
      </c>
      <c r="AM1796" s="258">
        <f t="shared" si="215"/>
        <v>1.0430726385728673</v>
      </c>
      <c r="AN1796" s="274">
        <f t="shared" si="218"/>
        <v>14.005984999664225</v>
      </c>
      <c r="AO1796" s="274">
        <f t="shared" si="218"/>
        <v>14.005984999627904</v>
      </c>
      <c r="AP1796" s="274">
        <f t="shared" si="218"/>
        <v>14.005984998013528</v>
      </c>
      <c r="AQ1796" s="274">
        <f t="shared" si="218"/>
        <v>14.005984926260671</v>
      </c>
      <c r="AR1796" s="274">
        <f t="shared" si="218"/>
        <v>14.005981737158713</v>
      </c>
      <c r="AS1796" s="274">
        <f t="shared" si="218"/>
        <v>14.00584007322959</v>
      </c>
      <c r="AT1796" s="274">
        <f t="shared" si="218"/>
        <v>13.999693530030552</v>
      </c>
      <c r="AU1796" s="274">
        <f t="shared" si="217"/>
        <v>13.835459245036365</v>
      </c>
      <c r="AV1796" s="274"/>
      <c r="AW1796" s="274"/>
    </row>
    <row r="1797" spans="27:49" ht="12.95" customHeight="1" x14ac:dyDescent="0.2">
      <c r="AA1797" s="344">
        <f t="shared" si="206"/>
        <v>-9.8802704652044479E-3</v>
      </c>
      <c r="AB1797" s="345">
        <f t="shared" si="207"/>
        <v>9.8802704652044479E-3</v>
      </c>
      <c r="AC1797" s="345">
        <f t="shared" si="208"/>
        <v>0</v>
      </c>
      <c r="AD1797" s="346">
        <f t="shared" si="209"/>
        <v>0</v>
      </c>
      <c r="AH1797" s="258">
        <f t="shared" si="210"/>
        <v>-5.970076540303515E-2</v>
      </c>
      <c r="AI1797" s="258">
        <f t="shared" si="211"/>
        <v>0.99275076381854821</v>
      </c>
      <c r="AJ1797" s="258">
        <f t="shared" si="212"/>
        <v>-0.88367981851374677</v>
      </c>
      <c r="AK1797" s="258">
        <f t="shared" si="213"/>
        <v>0.17185078244847601</v>
      </c>
      <c r="AL1797" s="258">
        <f t="shared" si="214"/>
        <v>1.6129546505539287</v>
      </c>
      <c r="AM1797" s="258">
        <f t="shared" si="215"/>
        <v>1.0430726385728673</v>
      </c>
      <c r="AN1797" s="274">
        <f t="shared" si="218"/>
        <v>14.005984999664225</v>
      </c>
      <c r="AO1797" s="274">
        <f t="shared" si="218"/>
        <v>14.005984999627904</v>
      </c>
      <c r="AP1797" s="274">
        <f t="shared" si="218"/>
        <v>14.005984998013528</v>
      </c>
      <c r="AQ1797" s="274">
        <f t="shared" si="218"/>
        <v>14.005984926260671</v>
      </c>
      <c r="AR1797" s="274">
        <f t="shared" si="218"/>
        <v>14.005981737158713</v>
      </c>
      <c r="AS1797" s="274">
        <f t="shared" si="218"/>
        <v>14.00584007322959</v>
      </c>
      <c r="AT1797" s="274">
        <f t="shared" si="218"/>
        <v>13.999693530030552</v>
      </c>
      <c r="AU1797" s="274">
        <f t="shared" si="217"/>
        <v>13.835459245036365</v>
      </c>
      <c r="AV1797" s="274"/>
      <c r="AW1797" s="274"/>
    </row>
    <row r="1798" spans="27:49" ht="12.95" customHeight="1" x14ac:dyDescent="0.2">
      <c r="AA1798" s="344">
        <f t="shared" si="206"/>
        <v>-9.8802704652044479E-3</v>
      </c>
      <c r="AB1798" s="345">
        <f t="shared" si="207"/>
        <v>9.8802704652044479E-3</v>
      </c>
      <c r="AC1798" s="345">
        <f t="shared" si="208"/>
        <v>0</v>
      </c>
      <c r="AD1798" s="346">
        <f t="shared" si="209"/>
        <v>0</v>
      </c>
      <c r="AH1798" s="258">
        <f t="shared" si="210"/>
        <v>-5.970076540303515E-2</v>
      </c>
      <c r="AI1798" s="258">
        <f t="shared" si="211"/>
        <v>0.99275076381854821</v>
      </c>
      <c r="AJ1798" s="258">
        <f t="shared" si="212"/>
        <v>-0.88367981851374677</v>
      </c>
      <c r="AK1798" s="258">
        <f t="shared" si="213"/>
        <v>0.17185078244847601</v>
      </c>
      <c r="AL1798" s="258">
        <f t="shared" si="214"/>
        <v>1.6129546505539287</v>
      </c>
      <c r="AM1798" s="258">
        <f t="shared" si="215"/>
        <v>1.0430726385728673</v>
      </c>
      <c r="AN1798" s="274">
        <f t="shared" si="218"/>
        <v>14.005984999664225</v>
      </c>
      <c r="AO1798" s="274">
        <f t="shared" si="218"/>
        <v>14.005984999627904</v>
      </c>
      <c r="AP1798" s="274">
        <f t="shared" si="218"/>
        <v>14.005984998013528</v>
      </c>
      <c r="AQ1798" s="274">
        <f t="shared" si="218"/>
        <v>14.005984926260671</v>
      </c>
      <c r="AR1798" s="274">
        <f t="shared" si="218"/>
        <v>14.005981737158713</v>
      </c>
      <c r="AS1798" s="274">
        <f t="shared" si="218"/>
        <v>14.00584007322959</v>
      </c>
      <c r="AT1798" s="274">
        <f t="shared" si="218"/>
        <v>13.999693530030552</v>
      </c>
      <c r="AU1798" s="274">
        <f t="shared" si="217"/>
        <v>13.835459245036365</v>
      </c>
      <c r="AV1798" s="274"/>
      <c r="AW1798" s="274"/>
    </row>
    <row r="1799" spans="27:49" ht="12.95" customHeight="1" x14ac:dyDescent="0.2">
      <c r="AA1799" s="344">
        <f t="shared" si="206"/>
        <v>-9.8802704652044479E-3</v>
      </c>
      <c r="AB1799" s="345">
        <f t="shared" si="207"/>
        <v>9.8802704652044479E-3</v>
      </c>
      <c r="AC1799" s="345">
        <f t="shared" si="208"/>
        <v>0</v>
      </c>
      <c r="AD1799" s="346">
        <f t="shared" si="209"/>
        <v>0</v>
      </c>
      <c r="AH1799" s="258">
        <f t="shared" si="210"/>
        <v>-5.970076540303515E-2</v>
      </c>
      <c r="AI1799" s="258">
        <f t="shared" si="211"/>
        <v>0.99275076381854821</v>
      </c>
      <c r="AJ1799" s="258">
        <f t="shared" si="212"/>
        <v>-0.88367981851374677</v>
      </c>
      <c r="AK1799" s="258">
        <f t="shared" si="213"/>
        <v>0.17185078244847601</v>
      </c>
      <c r="AL1799" s="258">
        <f t="shared" si="214"/>
        <v>1.6129546505539287</v>
      </c>
      <c r="AM1799" s="258">
        <f t="shared" si="215"/>
        <v>1.0430726385728673</v>
      </c>
      <c r="AN1799" s="274">
        <f t="shared" si="218"/>
        <v>14.005984999664225</v>
      </c>
      <c r="AO1799" s="274">
        <f t="shared" si="218"/>
        <v>14.005984999627904</v>
      </c>
      <c r="AP1799" s="274">
        <f t="shared" si="218"/>
        <v>14.005984998013528</v>
      </c>
      <c r="AQ1799" s="274">
        <f t="shared" si="218"/>
        <v>14.005984926260671</v>
      </c>
      <c r="AR1799" s="274">
        <f t="shared" si="218"/>
        <v>14.005981737158713</v>
      </c>
      <c r="AS1799" s="274">
        <f t="shared" si="218"/>
        <v>14.00584007322959</v>
      </c>
      <c r="AT1799" s="274">
        <f t="shared" si="218"/>
        <v>13.999693530030552</v>
      </c>
      <c r="AU1799" s="274">
        <f t="shared" si="217"/>
        <v>13.835459245036365</v>
      </c>
      <c r="AV1799" s="274"/>
      <c r="AW1799" s="274"/>
    </row>
    <row r="1800" spans="27:49" ht="12.95" customHeight="1" x14ac:dyDescent="0.2">
      <c r="AA1800" s="344">
        <f t="shared" si="206"/>
        <v>-9.8802704652044479E-3</v>
      </c>
      <c r="AB1800" s="345">
        <f t="shared" si="207"/>
        <v>9.8802704652044479E-3</v>
      </c>
      <c r="AC1800" s="345">
        <f t="shared" si="208"/>
        <v>0</v>
      </c>
      <c r="AD1800" s="346">
        <f t="shared" si="209"/>
        <v>0</v>
      </c>
      <c r="AH1800" s="258">
        <f t="shared" si="210"/>
        <v>-5.970076540303515E-2</v>
      </c>
      <c r="AI1800" s="258">
        <f t="shared" si="211"/>
        <v>0.99275076381854821</v>
      </c>
      <c r="AJ1800" s="258">
        <f t="shared" si="212"/>
        <v>-0.88367981851374677</v>
      </c>
      <c r="AK1800" s="258">
        <f t="shared" si="213"/>
        <v>0.17185078244847601</v>
      </c>
      <c r="AL1800" s="258">
        <f t="shared" si="214"/>
        <v>1.6129546505539287</v>
      </c>
      <c r="AM1800" s="258">
        <f t="shared" si="215"/>
        <v>1.0430726385728673</v>
      </c>
      <c r="AN1800" s="274">
        <f t="shared" ref="AN1800:AT1809" si="219">$AU1800+$AB$7*SIN(AO1800)</f>
        <v>14.005984999664225</v>
      </c>
      <c r="AO1800" s="274">
        <f t="shared" si="219"/>
        <v>14.005984999627904</v>
      </c>
      <c r="AP1800" s="274">
        <f t="shared" si="219"/>
        <v>14.005984998013528</v>
      </c>
      <c r="AQ1800" s="274">
        <f t="shared" si="219"/>
        <v>14.005984926260671</v>
      </c>
      <c r="AR1800" s="274">
        <f t="shared" si="219"/>
        <v>14.005981737158713</v>
      </c>
      <c r="AS1800" s="274">
        <f t="shared" si="219"/>
        <v>14.00584007322959</v>
      </c>
      <c r="AT1800" s="274">
        <f t="shared" si="219"/>
        <v>13.999693530030552</v>
      </c>
      <c r="AU1800" s="274">
        <f t="shared" si="217"/>
        <v>13.835459245036365</v>
      </c>
      <c r="AV1800" s="274"/>
      <c r="AW1800" s="274"/>
    </row>
    <row r="1801" spans="27:49" ht="12.95" customHeight="1" x14ac:dyDescent="0.2">
      <c r="AA1801" s="344">
        <f t="shared" si="206"/>
        <v>-9.8802704652044479E-3</v>
      </c>
      <c r="AB1801" s="345">
        <f t="shared" si="207"/>
        <v>9.8802704652044479E-3</v>
      </c>
      <c r="AC1801" s="345">
        <f t="shared" si="208"/>
        <v>0</v>
      </c>
      <c r="AD1801" s="346">
        <f t="shared" si="209"/>
        <v>0</v>
      </c>
      <c r="AH1801" s="258">
        <f t="shared" si="210"/>
        <v>-5.970076540303515E-2</v>
      </c>
      <c r="AI1801" s="258">
        <f t="shared" si="211"/>
        <v>0.99275076381854821</v>
      </c>
      <c r="AJ1801" s="258">
        <f t="shared" si="212"/>
        <v>-0.88367981851374677</v>
      </c>
      <c r="AK1801" s="258">
        <f t="shared" si="213"/>
        <v>0.17185078244847601</v>
      </c>
      <c r="AL1801" s="258">
        <f t="shared" si="214"/>
        <v>1.6129546505539287</v>
      </c>
      <c r="AM1801" s="258">
        <f t="shared" si="215"/>
        <v>1.0430726385728673</v>
      </c>
      <c r="AN1801" s="274">
        <f t="shared" si="219"/>
        <v>14.005984999664225</v>
      </c>
      <c r="AO1801" s="274">
        <f t="shared" si="219"/>
        <v>14.005984999627904</v>
      </c>
      <c r="AP1801" s="274">
        <f t="shared" si="219"/>
        <v>14.005984998013528</v>
      </c>
      <c r="AQ1801" s="274">
        <f t="shared" si="219"/>
        <v>14.005984926260671</v>
      </c>
      <c r="AR1801" s="274">
        <f t="shared" si="219"/>
        <v>14.005981737158713</v>
      </c>
      <c r="AS1801" s="274">
        <f t="shared" si="219"/>
        <v>14.00584007322959</v>
      </c>
      <c r="AT1801" s="274">
        <f t="shared" si="219"/>
        <v>13.999693530030552</v>
      </c>
      <c r="AU1801" s="274">
        <f t="shared" si="217"/>
        <v>13.835459245036365</v>
      </c>
      <c r="AV1801" s="274"/>
      <c r="AW1801" s="274"/>
    </row>
    <row r="1802" spans="27:49" ht="12.95" customHeight="1" x14ac:dyDescent="0.2">
      <c r="AA1802" s="344">
        <f t="shared" si="206"/>
        <v>-9.8802704652044479E-3</v>
      </c>
      <c r="AB1802" s="345">
        <f t="shared" si="207"/>
        <v>9.8802704652044479E-3</v>
      </c>
      <c r="AC1802" s="345">
        <f t="shared" si="208"/>
        <v>0</v>
      </c>
      <c r="AD1802" s="346">
        <f t="shared" si="209"/>
        <v>0</v>
      </c>
      <c r="AH1802" s="258">
        <f t="shared" si="210"/>
        <v>-5.970076540303515E-2</v>
      </c>
      <c r="AI1802" s="258">
        <f t="shared" si="211"/>
        <v>0.99275076381854821</v>
      </c>
      <c r="AJ1802" s="258">
        <f t="shared" si="212"/>
        <v>-0.88367981851374677</v>
      </c>
      <c r="AK1802" s="258">
        <f t="shared" si="213"/>
        <v>0.17185078244847601</v>
      </c>
      <c r="AL1802" s="258">
        <f t="shared" si="214"/>
        <v>1.6129546505539287</v>
      </c>
      <c r="AM1802" s="258">
        <f t="shared" si="215"/>
        <v>1.0430726385728673</v>
      </c>
      <c r="AN1802" s="274">
        <f t="shared" si="219"/>
        <v>14.005984999664225</v>
      </c>
      <c r="AO1802" s="274">
        <f t="shared" si="219"/>
        <v>14.005984999627904</v>
      </c>
      <c r="AP1802" s="274">
        <f t="shared" si="219"/>
        <v>14.005984998013528</v>
      </c>
      <c r="AQ1802" s="274">
        <f t="shared" si="219"/>
        <v>14.005984926260671</v>
      </c>
      <c r="AR1802" s="274">
        <f t="shared" si="219"/>
        <v>14.005981737158713</v>
      </c>
      <c r="AS1802" s="274">
        <f t="shared" si="219"/>
        <v>14.00584007322959</v>
      </c>
      <c r="AT1802" s="274">
        <f t="shared" si="219"/>
        <v>13.999693530030552</v>
      </c>
      <c r="AU1802" s="274">
        <f t="shared" si="217"/>
        <v>13.835459245036365</v>
      </c>
      <c r="AV1802" s="274"/>
      <c r="AW1802" s="274"/>
    </row>
    <row r="1803" spans="27:49" ht="12.95" customHeight="1" x14ac:dyDescent="0.2">
      <c r="AA1803" s="344">
        <f t="shared" si="206"/>
        <v>-9.8802704652044479E-3</v>
      </c>
      <c r="AB1803" s="345">
        <f t="shared" si="207"/>
        <v>9.8802704652044479E-3</v>
      </c>
      <c r="AC1803" s="345">
        <f t="shared" si="208"/>
        <v>0</v>
      </c>
      <c r="AD1803" s="346">
        <f t="shared" si="209"/>
        <v>0</v>
      </c>
      <c r="AH1803" s="258">
        <f t="shared" si="210"/>
        <v>-5.970076540303515E-2</v>
      </c>
      <c r="AI1803" s="258">
        <f t="shared" si="211"/>
        <v>0.99275076381854821</v>
      </c>
      <c r="AJ1803" s="258">
        <f t="shared" si="212"/>
        <v>-0.88367981851374677</v>
      </c>
      <c r="AK1803" s="258">
        <f t="shared" si="213"/>
        <v>0.17185078244847601</v>
      </c>
      <c r="AL1803" s="258">
        <f t="shared" si="214"/>
        <v>1.6129546505539287</v>
      </c>
      <c r="AM1803" s="258">
        <f t="shared" si="215"/>
        <v>1.0430726385728673</v>
      </c>
      <c r="AN1803" s="274">
        <f t="shared" si="219"/>
        <v>14.005984999664225</v>
      </c>
      <c r="AO1803" s="274">
        <f t="shared" si="219"/>
        <v>14.005984999627904</v>
      </c>
      <c r="AP1803" s="274">
        <f t="shared" si="219"/>
        <v>14.005984998013528</v>
      </c>
      <c r="AQ1803" s="274">
        <f t="shared" si="219"/>
        <v>14.005984926260671</v>
      </c>
      <c r="AR1803" s="274">
        <f t="shared" si="219"/>
        <v>14.005981737158713</v>
      </c>
      <c r="AS1803" s="274">
        <f t="shared" si="219"/>
        <v>14.00584007322959</v>
      </c>
      <c r="AT1803" s="274">
        <f t="shared" si="219"/>
        <v>13.999693530030552</v>
      </c>
      <c r="AU1803" s="274">
        <f t="shared" si="217"/>
        <v>13.835459245036365</v>
      </c>
      <c r="AV1803" s="274"/>
      <c r="AW1803" s="274"/>
    </row>
    <row r="1804" spans="27:49" ht="12.95" customHeight="1" x14ac:dyDescent="0.2">
      <c r="AA1804" s="344">
        <f t="shared" si="206"/>
        <v>-9.8802704652044479E-3</v>
      </c>
      <c r="AB1804" s="345">
        <f t="shared" si="207"/>
        <v>9.8802704652044479E-3</v>
      </c>
      <c r="AC1804" s="345">
        <f t="shared" si="208"/>
        <v>0</v>
      </c>
      <c r="AD1804" s="346">
        <f t="shared" si="209"/>
        <v>0</v>
      </c>
      <c r="AH1804" s="258">
        <f t="shared" si="210"/>
        <v>-5.970076540303515E-2</v>
      </c>
      <c r="AI1804" s="258">
        <f t="shared" si="211"/>
        <v>0.99275076381854821</v>
      </c>
      <c r="AJ1804" s="258">
        <f t="shared" si="212"/>
        <v>-0.88367981851374677</v>
      </c>
      <c r="AK1804" s="258">
        <f t="shared" si="213"/>
        <v>0.17185078244847601</v>
      </c>
      <c r="AL1804" s="258">
        <f t="shared" si="214"/>
        <v>1.6129546505539287</v>
      </c>
      <c r="AM1804" s="258">
        <f t="shared" si="215"/>
        <v>1.0430726385728673</v>
      </c>
      <c r="AN1804" s="274">
        <f t="shared" si="219"/>
        <v>14.005984999664225</v>
      </c>
      <c r="AO1804" s="274">
        <f t="shared" si="219"/>
        <v>14.005984999627904</v>
      </c>
      <c r="AP1804" s="274">
        <f t="shared" si="219"/>
        <v>14.005984998013528</v>
      </c>
      <c r="AQ1804" s="274">
        <f t="shared" si="219"/>
        <v>14.005984926260671</v>
      </c>
      <c r="AR1804" s="274">
        <f t="shared" si="219"/>
        <v>14.005981737158713</v>
      </c>
      <c r="AS1804" s="274">
        <f t="shared" si="219"/>
        <v>14.00584007322959</v>
      </c>
      <c r="AT1804" s="274">
        <f t="shared" si="219"/>
        <v>13.999693530030552</v>
      </c>
      <c r="AU1804" s="274">
        <f t="shared" si="217"/>
        <v>13.835459245036365</v>
      </c>
      <c r="AV1804" s="274"/>
      <c r="AW1804" s="274"/>
    </row>
    <row r="1805" spans="27:49" ht="12.95" customHeight="1" x14ac:dyDescent="0.2">
      <c r="AA1805" s="344">
        <f t="shared" si="206"/>
        <v>-9.8802704652044479E-3</v>
      </c>
      <c r="AB1805" s="345">
        <f t="shared" si="207"/>
        <v>9.8802704652044479E-3</v>
      </c>
      <c r="AC1805" s="345">
        <f t="shared" si="208"/>
        <v>0</v>
      </c>
      <c r="AD1805" s="346">
        <f t="shared" si="209"/>
        <v>0</v>
      </c>
      <c r="AH1805" s="258">
        <f t="shared" si="210"/>
        <v>-5.970076540303515E-2</v>
      </c>
      <c r="AI1805" s="258">
        <f t="shared" si="211"/>
        <v>0.99275076381854821</v>
      </c>
      <c r="AJ1805" s="258">
        <f t="shared" si="212"/>
        <v>-0.88367981851374677</v>
      </c>
      <c r="AK1805" s="258">
        <f t="shared" si="213"/>
        <v>0.17185078244847601</v>
      </c>
      <c r="AL1805" s="258">
        <f t="shared" si="214"/>
        <v>1.6129546505539287</v>
      </c>
      <c r="AM1805" s="258">
        <f t="shared" si="215"/>
        <v>1.0430726385728673</v>
      </c>
      <c r="AN1805" s="274">
        <f t="shared" si="219"/>
        <v>14.005984999664225</v>
      </c>
      <c r="AO1805" s="274">
        <f t="shared" si="219"/>
        <v>14.005984999627904</v>
      </c>
      <c r="AP1805" s="274">
        <f t="shared" si="219"/>
        <v>14.005984998013528</v>
      </c>
      <c r="AQ1805" s="274">
        <f t="shared" si="219"/>
        <v>14.005984926260671</v>
      </c>
      <c r="AR1805" s="274">
        <f t="shared" si="219"/>
        <v>14.005981737158713</v>
      </c>
      <c r="AS1805" s="274">
        <f t="shared" si="219"/>
        <v>14.00584007322959</v>
      </c>
      <c r="AT1805" s="274">
        <f t="shared" si="219"/>
        <v>13.999693530030552</v>
      </c>
      <c r="AU1805" s="274">
        <f t="shared" si="217"/>
        <v>13.835459245036365</v>
      </c>
      <c r="AV1805" s="274"/>
      <c r="AW1805" s="274"/>
    </row>
    <row r="1806" spans="27:49" ht="12.95" customHeight="1" x14ac:dyDescent="0.2">
      <c r="AA1806" s="344">
        <f t="shared" si="206"/>
        <v>-9.8802704652044479E-3</v>
      </c>
      <c r="AB1806" s="345">
        <f t="shared" si="207"/>
        <v>9.8802704652044479E-3</v>
      </c>
      <c r="AC1806" s="345">
        <f t="shared" si="208"/>
        <v>0</v>
      </c>
      <c r="AD1806" s="346">
        <f t="shared" si="209"/>
        <v>0</v>
      </c>
      <c r="AH1806" s="258">
        <f t="shared" si="210"/>
        <v>-5.970076540303515E-2</v>
      </c>
      <c r="AI1806" s="258">
        <f t="shared" si="211"/>
        <v>0.99275076381854821</v>
      </c>
      <c r="AJ1806" s="258">
        <f t="shared" si="212"/>
        <v>-0.88367981851374677</v>
      </c>
      <c r="AK1806" s="258">
        <f t="shared" si="213"/>
        <v>0.17185078244847601</v>
      </c>
      <c r="AL1806" s="258">
        <f t="shared" si="214"/>
        <v>1.6129546505539287</v>
      </c>
      <c r="AM1806" s="258">
        <f t="shared" si="215"/>
        <v>1.0430726385728673</v>
      </c>
      <c r="AN1806" s="274">
        <f t="shared" si="219"/>
        <v>14.005984999664225</v>
      </c>
      <c r="AO1806" s="274">
        <f t="shared" si="219"/>
        <v>14.005984999627904</v>
      </c>
      <c r="AP1806" s="274">
        <f t="shared" si="219"/>
        <v>14.005984998013528</v>
      </c>
      <c r="AQ1806" s="274">
        <f t="shared" si="219"/>
        <v>14.005984926260671</v>
      </c>
      <c r="AR1806" s="274">
        <f t="shared" si="219"/>
        <v>14.005981737158713</v>
      </c>
      <c r="AS1806" s="274">
        <f t="shared" si="219"/>
        <v>14.00584007322959</v>
      </c>
      <c r="AT1806" s="274">
        <f t="shared" si="219"/>
        <v>13.999693530030552</v>
      </c>
      <c r="AU1806" s="274">
        <f t="shared" si="217"/>
        <v>13.835459245036365</v>
      </c>
      <c r="AV1806" s="274"/>
      <c r="AW1806" s="274"/>
    </row>
    <row r="1807" spans="27:49" ht="12.95" customHeight="1" x14ac:dyDescent="0.2">
      <c r="AA1807" s="344">
        <f t="shared" si="206"/>
        <v>-9.8802704652044479E-3</v>
      </c>
      <c r="AB1807" s="345">
        <f t="shared" si="207"/>
        <v>9.8802704652044479E-3</v>
      </c>
      <c r="AC1807" s="345">
        <f t="shared" si="208"/>
        <v>0</v>
      </c>
      <c r="AD1807" s="346">
        <f t="shared" si="209"/>
        <v>0</v>
      </c>
      <c r="AH1807" s="258">
        <f t="shared" si="210"/>
        <v>-5.970076540303515E-2</v>
      </c>
      <c r="AI1807" s="258">
        <f t="shared" si="211"/>
        <v>0.99275076381854821</v>
      </c>
      <c r="AJ1807" s="258">
        <f t="shared" si="212"/>
        <v>-0.88367981851374677</v>
      </c>
      <c r="AK1807" s="258">
        <f t="shared" si="213"/>
        <v>0.17185078244847601</v>
      </c>
      <c r="AL1807" s="258">
        <f t="shared" si="214"/>
        <v>1.6129546505539287</v>
      </c>
      <c r="AM1807" s="258">
        <f t="shared" si="215"/>
        <v>1.0430726385728673</v>
      </c>
      <c r="AN1807" s="274">
        <f t="shared" si="219"/>
        <v>14.005984999664225</v>
      </c>
      <c r="AO1807" s="274">
        <f t="shared" si="219"/>
        <v>14.005984999627904</v>
      </c>
      <c r="AP1807" s="274">
        <f t="shared" si="219"/>
        <v>14.005984998013528</v>
      </c>
      <c r="AQ1807" s="274">
        <f t="shared" si="219"/>
        <v>14.005984926260671</v>
      </c>
      <c r="AR1807" s="274">
        <f t="shared" si="219"/>
        <v>14.005981737158713</v>
      </c>
      <c r="AS1807" s="274">
        <f t="shared" si="219"/>
        <v>14.00584007322959</v>
      </c>
      <c r="AT1807" s="274">
        <f t="shared" si="219"/>
        <v>13.999693530030552</v>
      </c>
      <c r="AU1807" s="274">
        <f t="shared" si="217"/>
        <v>13.835459245036365</v>
      </c>
      <c r="AV1807" s="274"/>
      <c r="AW1807" s="274"/>
    </row>
    <row r="1808" spans="27:49" ht="12.95" customHeight="1" x14ac:dyDescent="0.2">
      <c r="AA1808" s="344">
        <f t="shared" si="206"/>
        <v>-9.8802704652044479E-3</v>
      </c>
      <c r="AB1808" s="345">
        <f t="shared" si="207"/>
        <v>9.8802704652044479E-3</v>
      </c>
      <c r="AC1808" s="345">
        <f t="shared" si="208"/>
        <v>0</v>
      </c>
      <c r="AD1808" s="346">
        <f t="shared" si="209"/>
        <v>0</v>
      </c>
      <c r="AH1808" s="258">
        <f t="shared" si="210"/>
        <v>-5.970076540303515E-2</v>
      </c>
      <c r="AI1808" s="258">
        <f t="shared" si="211"/>
        <v>0.99275076381854821</v>
      </c>
      <c r="AJ1808" s="258">
        <f t="shared" si="212"/>
        <v>-0.88367981851374677</v>
      </c>
      <c r="AK1808" s="258">
        <f t="shared" si="213"/>
        <v>0.17185078244847601</v>
      </c>
      <c r="AL1808" s="258">
        <f t="shared" si="214"/>
        <v>1.6129546505539287</v>
      </c>
      <c r="AM1808" s="258">
        <f t="shared" si="215"/>
        <v>1.0430726385728673</v>
      </c>
      <c r="AN1808" s="274">
        <f t="shared" si="219"/>
        <v>14.005984999664225</v>
      </c>
      <c r="AO1808" s="274">
        <f t="shared" si="219"/>
        <v>14.005984999627904</v>
      </c>
      <c r="AP1808" s="274">
        <f t="shared" si="219"/>
        <v>14.005984998013528</v>
      </c>
      <c r="AQ1808" s="274">
        <f t="shared" si="219"/>
        <v>14.005984926260671</v>
      </c>
      <c r="AR1808" s="274">
        <f t="shared" si="219"/>
        <v>14.005981737158713</v>
      </c>
      <c r="AS1808" s="274">
        <f t="shared" si="219"/>
        <v>14.00584007322959</v>
      </c>
      <c r="AT1808" s="274">
        <f t="shared" si="219"/>
        <v>13.999693530030552</v>
      </c>
      <c r="AU1808" s="274">
        <f t="shared" si="217"/>
        <v>13.835459245036365</v>
      </c>
      <c r="AV1808" s="274"/>
      <c r="AW1808" s="274"/>
    </row>
    <row r="1809" spans="27:49" ht="12.95" customHeight="1" x14ac:dyDescent="0.2">
      <c r="AA1809" s="344">
        <f t="shared" si="206"/>
        <v>-9.8802704652044479E-3</v>
      </c>
      <c r="AB1809" s="345">
        <f t="shared" si="207"/>
        <v>9.8802704652044479E-3</v>
      </c>
      <c r="AC1809" s="345">
        <f t="shared" si="208"/>
        <v>0</v>
      </c>
      <c r="AD1809" s="346">
        <f t="shared" si="209"/>
        <v>0</v>
      </c>
      <c r="AH1809" s="258">
        <f t="shared" si="210"/>
        <v>-5.970076540303515E-2</v>
      </c>
      <c r="AI1809" s="258">
        <f t="shared" si="211"/>
        <v>0.99275076381854821</v>
      </c>
      <c r="AJ1809" s="258">
        <f t="shared" si="212"/>
        <v>-0.88367981851374677</v>
      </c>
      <c r="AK1809" s="258">
        <f t="shared" si="213"/>
        <v>0.17185078244847601</v>
      </c>
      <c r="AL1809" s="258">
        <f t="shared" si="214"/>
        <v>1.6129546505539287</v>
      </c>
      <c r="AM1809" s="258">
        <f t="shared" si="215"/>
        <v>1.0430726385728673</v>
      </c>
      <c r="AN1809" s="274">
        <f t="shared" si="219"/>
        <v>14.005984999664225</v>
      </c>
      <c r="AO1809" s="274">
        <f t="shared" si="219"/>
        <v>14.005984999627904</v>
      </c>
      <c r="AP1809" s="274">
        <f t="shared" si="219"/>
        <v>14.005984998013528</v>
      </c>
      <c r="AQ1809" s="274">
        <f t="shared" si="219"/>
        <v>14.005984926260671</v>
      </c>
      <c r="AR1809" s="274">
        <f t="shared" si="219"/>
        <v>14.005981737158713</v>
      </c>
      <c r="AS1809" s="274">
        <f t="shared" si="219"/>
        <v>14.00584007322959</v>
      </c>
      <c r="AT1809" s="274">
        <f t="shared" si="219"/>
        <v>13.999693530030552</v>
      </c>
      <c r="AU1809" s="274">
        <f t="shared" si="217"/>
        <v>13.835459245036365</v>
      </c>
      <c r="AV1809" s="274"/>
      <c r="AW1809" s="274"/>
    </row>
    <row r="1810" spans="27:49" ht="12.95" customHeight="1" x14ac:dyDescent="0.2">
      <c r="AA1810" s="344">
        <f t="shared" si="206"/>
        <v>-9.8802704652044479E-3</v>
      </c>
      <c r="AB1810" s="345">
        <f t="shared" si="207"/>
        <v>9.8802704652044479E-3</v>
      </c>
      <c r="AC1810" s="345">
        <f t="shared" si="208"/>
        <v>0</v>
      </c>
      <c r="AD1810" s="346">
        <f t="shared" si="209"/>
        <v>0</v>
      </c>
      <c r="AH1810" s="258">
        <f t="shared" si="210"/>
        <v>-5.970076540303515E-2</v>
      </c>
      <c r="AI1810" s="258">
        <f t="shared" si="211"/>
        <v>0.99275076381854821</v>
      </c>
      <c r="AJ1810" s="258">
        <f t="shared" si="212"/>
        <v>-0.88367981851374677</v>
      </c>
      <c r="AK1810" s="258">
        <f t="shared" si="213"/>
        <v>0.17185078244847601</v>
      </c>
      <c r="AL1810" s="258">
        <f t="shared" si="214"/>
        <v>1.6129546505539287</v>
      </c>
      <c r="AM1810" s="258">
        <f t="shared" si="215"/>
        <v>1.0430726385728673</v>
      </c>
      <c r="AN1810" s="274">
        <f t="shared" ref="AN1810:AT1819" si="220">$AU1810+$AB$7*SIN(AO1810)</f>
        <v>14.005984999664225</v>
      </c>
      <c r="AO1810" s="274">
        <f t="shared" si="220"/>
        <v>14.005984999627904</v>
      </c>
      <c r="AP1810" s="274">
        <f t="shared" si="220"/>
        <v>14.005984998013528</v>
      </c>
      <c r="AQ1810" s="274">
        <f t="shared" si="220"/>
        <v>14.005984926260671</v>
      </c>
      <c r="AR1810" s="274">
        <f t="shared" si="220"/>
        <v>14.005981737158713</v>
      </c>
      <c r="AS1810" s="274">
        <f t="shared" si="220"/>
        <v>14.00584007322959</v>
      </c>
      <c r="AT1810" s="274">
        <f t="shared" si="220"/>
        <v>13.999693530030552</v>
      </c>
      <c r="AU1810" s="274">
        <f t="shared" si="217"/>
        <v>13.835459245036365</v>
      </c>
      <c r="AV1810" s="274"/>
      <c r="AW1810" s="274"/>
    </row>
    <row r="1811" spans="27:49" ht="12.95" customHeight="1" x14ac:dyDescent="0.2">
      <c r="AA1811" s="344">
        <f t="shared" si="206"/>
        <v>-9.8802704652044479E-3</v>
      </c>
      <c r="AB1811" s="345">
        <f t="shared" si="207"/>
        <v>9.8802704652044479E-3</v>
      </c>
      <c r="AC1811" s="345">
        <f t="shared" si="208"/>
        <v>0</v>
      </c>
      <c r="AD1811" s="346">
        <f t="shared" si="209"/>
        <v>0</v>
      </c>
      <c r="AH1811" s="258">
        <f t="shared" si="210"/>
        <v>-5.970076540303515E-2</v>
      </c>
      <c r="AI1811" s="258">
        <f t="shared" si="211"/>
        <v>0.99275076381854821</v>
      </c>
      <c r="AJ1811" s="258">
        <f t="shared" si="212"/>
        <v>-0.88367981851374677</v>
      </c>
      <c r="AK1811" s="258">
        <f t="shared" si="213"/>
        <v>0.17185078244847601</v>
      </c>
      <c r="AL1811" s="258">
        <f t="shared" si="214"/>
        <v>1.6129546505539287</v>
      </c>
      <c r="AM1811" s="258">
        <f t="shared" si="215"/>
        <v>1.0430726385728673</v>
      </c>
      <c r="AN1811" s="274">
        <f t="shared" si="220"/>
        <v>14.005984999664225</v>
      </c>
      <c r="AO1811" s="274">
        <f t="shared" si="220"/>
        <v>14.005984999627904</v>
      </c>
      <c r="AP1811" s="274">
        <f t="shared" si="220"/>
        <v>14.005984998013528</v>
      </c>
      <c r="AQ1811" s="274">
        <f t="shared" si="220"/>
        <v>14.005984926260671</v>
      </c>
      <c r="AR1811" s="274">
        <f t="shared" si="220"/>
        <v>14.005981737158713</v>
      </c>
      <c r="AS1811" s="274">
        <f t="shared" si="220"/>
        <v>14.00584007322959</v>
      </c>
      <c r="AT1811" s="274">
        <f t="shared" si="220"/>
        <v>13.999693530030552</v>
      </c>
      <c r="AU1811" s="274">
        <f t="shared" si="217"/>
        <v>13.835459245036365</v>
      </c>
      <c r="AV1811" s="274"/>
      <c r="AW1811" s="274"/>
    </row>
    <row r="1812" spans="27:49" ht="12.95" customHeight="1" x14ac:dyDescent="0.2">
      <c r="AA1812" s="344">
        <f t="shared" si="206"/>
        <v>-9.8802704652044479E-3</v>
      </c>
      <c r="AB1812" s="345">
        <f t="shared" si="207"/>
        <v>9.8802704652044479E-3</v>
      </c>
      <c r="AC1812" s="345">
        <f t="shared" si="208"/>
        <v>0</v>
      </c>
      <c r="AD1812" s="346">
        <f t="shared" si="209"/>
        <v>0</v>
      </c>
      <c r="AH1812" s="258">
        <f t="shared" si="210"/>
        <v>-5.970076540303515E-2</v>
      </c>
      <c r="AI1812" s="258">
        <f t="shared" si="211"/>
        <v>0.99275076381854821</v>
      </c>
      <c r="AJ1812" s="258">
        <f t="shared" si="212"/>
        <v>-0.88367981851374677</v>
      </c>
      <c r="AK1812" s="258">
        <f t="shared" si="213"/>
        <v>0.17185078244847601</v>
      </c>
      <c r="AL1812" s="258">
        <f t="shared" si="214"/>
        <v>1.6129546505539287</v>
      </c>
      <c r="AM1812" s="258">
        <f t="shared" si="215"/>
        <v>1.0430726385728673</v>
      </c>
      <c r="AN1812" s="274">
        <f t="shared" si="220"/>
        <v>14.005984999664225</v>
      </c>
      <c r="AO1812" s="274">
        <f t="shared" si="220"/>
        <v>14.005984999627904</v>
      </c>
      <c r="AP1812" s="274">
        <f t="shared" si="220"/>
        <v>14.005984998013528</v>
      </c>
      <c r="AQ1812" s="274">
        <f t="shared" si="220"/>
        <v>14.005984926260671</v>
      </c>
      <c r="AR1812" s="274">
        <f t="shared" si="220"/>
        <v>14.005981737158713</v>
      </c>
      <c r="AS1812" s="274">
        <f t="shared" si="220"/>
        <v>14.00584007322959</v>
      </c>
      <c r="AT1812" s="274">
        <f t="shared" si="220"/>
        <v>13.999693530030552</v>
      </c>
      <c r="AU1812" s="274">
        <f t="shared" si="217"/>
        <v>13.835459245036365</v>
      </c>
      <c r="AV1812" s="274"/>
      <c r="AW1812" s="274"/>
    </row>
    <row r="1813" spans="27:49" ht="12.95" customHeight="1" x14ac:dyDescent="0.2">
      <c r="AA1813" s="344">
        <f t="shared" si="206"/>
        <v>-9.8802704652044479E-3</v>
      </c>
      <c r="AB1813" s="345">
        <f t="shared" si="207"/>
        <v>9.8802704652044479E-3</v>
      </c>
      <c r="AC1813" s="345">
        <f t="shared" si="208"/>
        <v>0</v>
      </c>
      <c r="AD1813" s="346">
        <f t="shared" si="209"/>
        <v>0</v>
      </c>
      <c r="AH1813" s="258">
        <f t="shared" si="210"/>
        <v>-5.970076540303515E-2</v>
      </c>
      <c r="AI1813" s="258">
        <f t="shared" si="211"/>
        <v>0.99275076381854821</v>
      </c>
      <c r="AJ1813" s="258">
        <f t="shared" si="212"/>
        <v>-0.88367981851374677</v>
      </c>
      <c r="AK1813" s="258">
        <f t="shared" si="213"/>
        <v>0.17185078244847601</v>
      </c>
      <c r="AL1813" s="258">
        <f t="shared" si="214"/>
        <v>1.6129546505539287</v>
      </c>
      <c r="AM1813" s="258">
        <f t="shared" si="215"/>
        <v>1.0430726385728673</v>
      </c>
      <c r="AN1813" s="274">
        <f t="shared" si="220"/>
        <v>14.005984999664225</v>
      </c>
      <c r="AO1813" s="274">
        <f t="shared" si="220"/>
        <v>14.005984999627904</v>
      </c>
      <c r="AP1813" s="274">
        <f t="shared" si="220"/>
        <v>14.005984998013528</v>
      </c>
      <c r="AQ1813" s="274">
        <f t="shared" si="220"/>
        <v>14.005984926260671</v>
      </c>
      <c r="AR1813" s="274">
        <f t="shared" si="220"/>
        <v>14.005981737158713</v>
      </c>
      <c r="AS1813" s="274">
        <f t="shared" si="220"/>
        <v>14.00584007322959</v>
      </c>
      <c r="AT1813" s="274">
        <f t="shared" si="220"/>
        <v>13.999693530030552</v>
      </c>
      <c r="AU1813" s="274">
        <f t="shared" si="217"/>
        <v>13.835459245036365</v>
      </c>
      <c r="AV1813" s="274"/>
      <c r="AW1813" s="274"/>
    </row>
    <row r="1814" spans="27:49" ht="12.95" customHeight="1" x14ac:dyDescent="0.2">
      <c r="AA1814" s="344">
        <f t="shared" si="206"/>
        <v>-9.8802704652044479E-3</v>
      </c>
      <c r="AB1814" s="345">
        <f t="shared" si="207"/>
        <v>9.8802704652044479E-3</v>
      </c>
      <c r="AC1814" s="345">
        <f t="shared" si="208"/>
        <v>0</v>
      </c>
      <c r="AD1814" s="346">
        <f t="shared" si="209"/>
        <v>0</v>
      </c>
      <c r="AH1814" s="258">
        <f t="shared" si="210"/>
        <v>-5.970076540303515E-2</v>
      </c>
      <c r="AI1814" s="258">
        <f t="shared" si="211"/>
        <v>0.99275076381854821</v>
      </c>
      <c r="AJ1814" s="258">
        <f t="shared" si="212"/>
        <v>-0.88367981851374677</v>
      </c>
      <c r="AK1814" s="258">
        <f t="shared" si="213"/>
        <v>0.17185078244847601</v>
      </c>
      <c r="AL1814" s="258">
        <f t="shared" si="214"/>
        <v>1.6129546505539287</v>
      </c>
      <c r="AM1814" s="258">
        <f t="shared" si="215"/>
        <v>1.0430726385728673</v>
      </c>
      <c r="AN1814" s="274">
        <f t="shared" si="220"/>
        <v>14.005984999664225</v>
      </c>
      <c r="AO1814" s="274">
        <f t="shared" si="220"/>
        <v>14.005984999627904</v>
      </c>
      <c r="AP1814" s="274">
        <f t="shared" si="220"/>
        <v>14.005984998013528</v>
      </c>
      <c r="AQ1814" s="274">
        <f t="shared" si="220"/>
        <v>14.005984926260671</v>
      </c>
      <c r="AR1814" s="274">
        <f t="shared" si="220"/>
        <v>14.005981737158713</v>
      </c>
      <c r="AS1814" s="274">
        <f t="shared" si="220"/>
        <v>14.00584007322959</v>
      </c>
      <c r="AT1814" s="274">
        <f t="shared" si="220"/>
        <v>13.999693530030552</v>
      </c>
      <c r="AU1814" s="274">
        <f t="shared" si="217"/>
        <v>13.835459245036365</v>
      </c>
      <c r="AV1814" s="274"/>
      <c r="AW1814" s="274"/>
    </row>
    <row r="1815" spans="27:49" ht="12.95" customHeight="1" x14ac:dyDescent="0.2">
      <c r="AA1815" s="344">
        <f t="shared" si="206"/>
        <v>-9.8802704652044479E-3</v>
      </c>
      <c r="AB1815" s="345">
        <f t="shared" si="207"/>
        <v>9.8802704652044479E-3</v>
      </c>
      <c r="AC1815" s="345">
        <f t="shared" si="208"/>
        <v>0</v>
      </c>
      <c r="AD1815" s="346">
        <f t="shared" si="209"/>
        <v>0</v>
      </c>
      <c r="AH1815" s="258">
        <f t="shared" si="210"/>
        <v>-5.970076540303515E-2</v>
      </c>
      <c r="AI1815" s="258">
        <f t="shared" si="211"/>
        <v>0.99275076381854821</v>
      </c>
      <c r="AJ1815" s="258">
        <f t="shared" si="212"/>
        <v>-0.88367981851374677</v>
      </c>
      <c r="AK1815" s="258">
        <f t="shared" si="213"/>
        <v>0.17185078244847601</v>
      </c>
      <c r="AL1815" s="258">
        <f t="shared" si="214"/>
        <v>1.6129546505539287</v>
      </c>
      <c r="AM1815" s="258">
        <f t="shared" si="215"/>
        <v>1.0430726385728673</v>
      </c>
      <c r="AN1815" s="274">
        <f t="shared" si="220"/>
        <v>14.005984999664225</v>
      </c>
      <c r="AO1815" s="274">
        <f t="shared" si="220"/>
        <v>14.005984999627904</v>
      </c>
      <c r="AP1815" s="274">
        <f t="shared" si="220"/>
        <v>14.005984998013528</v>
      </c>
      <c r="AQ1815" s="274">
        <f t="shared" si="220"/>
        <v>14.005984926260671</v>
      </c>
      <c r="AR1815" s="274">
        <f t="shared" si="220"/>
        <v>14.005981737158713</v>
      </c>
      <c r="AS1815" s="274">
        <f t="shared" si="220"/>
        <v>14.00584007322959</v>
      </c>
      <c r="AT1815" s="274">
        <f t="shared" si="220"/>
        <v>13.999693530030552</v>
      </c>
      <c r="AU1815" s="274">
        <f t="shared" si="217"/>
        <v>13.835459245036365</v>
      </c>
      <c r="AV1815" s="274"/>
      <c r="AW1815" s="274"/>
    </row>
    <row r="1816" spans="27:49" ht="12.95" customHeight="1" x14ac:dyDescent="0.2">
      <c r="AA1816" s="344">
        <f t="shared" si="206"/>
        <v>-9.8802704652044479E-3</v>
      </c>
      <c r="AB1816" s="345">
        <f t="shared" si="207"/>
        <v>9.8802704652044479E-3</v>
      </c>
      <c r="AC1816" s="345">
        <f t="shared" si="208"/>
        <v>0</v>
      </c>
      <c r="AD1816" s="346">
        <f t="shared" si="209"/>
        <v>0</v>
      </c>
      <c r="AH1816" s="258">
        <f t="shared" si="210"/>
        <v>-5.970076540303515E-2</v>
      </c>
      <c r="AI1816" s="258">
        <f t="shared" si="211"/>
        <v>0.99275076381854821</v>
      </c>
      <c r="AJ1816" s="258">
        <f t="shared" si="212"/>
        <v>-0.88367981851374677</v>
      </c>
      <c r="AK1816" s="258">
        <f t="shared" si="213"/>
        <v>0.17185078244847601</v>
      </c>
      <c r="AL1816" s="258">
        <f t="shared" si="214"/>
        <v>1.6129546505539287</v>
      </c>
      <c r="AM1816" s="258">
        <f t="shared" si="215"/>
        <v>1.0430726385728673</v>
      </c>
      <c r="AN1816" s="274">
        <f t="shared" si="220"/>
        <v>14.005984999664225</v>
      </c>
      <c r="AO1816" s="274">
        <f t="shared" si="220"/>
        <v>14.005984999627904</v>
      </c>
      <c r="AP1816" s="274">
        <f t="shared" si="220"/>
        <v>14.005984998013528</v>
      </c>
      <c r="AQ1816" s="274">
        <f t="shared" si="220"/>
        <v>14.005984926260671</v>
      </c>
      <c r="AR1816" s="274">
        <f t="shared" si="220"/>
        <v>14.005981737158713</v>
      </c>
      <c r="AS1816" s="274">
        <f t="shared" si="220"/>
        <v>14.00584007322959</v>
      </c>
      <c r="AT1816" s="274">
        <f t="shared" si="220"/>
        <v>13.999693530030552</v>
      </c>
      <c r="AU1816" s="274">
        <f t="shared" si="217"/>
        <v>13.835459245036365</v>
      </c>
      <c r="AV1816" s="274"/>
      <c r="AW1816" s="274"/>
    </row>
    <row r="1817" spans="27:49" ht="12.95" customHeight="1" x14ac:dyDescent="0.2">
      <c r="AA1817" s="344">
        <f t="shared" si="206"/>
        <v>-9.8802704652044479E-3</v>
      </c>
      <c r="AB1817" s="345">
        <f t="shared" si="207"/>
        <v>9.8802704652044479E-3</v>
      </c>
      <c r="AC1817" s="345">
        <f t="shared" si="208"/>
        <v>0</v>
      </c>
      <c r="AD1817" s="346">
        <f t="shared" si="209"/>
        <v>0</v>
      </c>
      <c r="AH1817" s="258">
        <f t="shared" si="210"/>
        <v>-5.970076540303515E-2</v>
      </c>
      <c r="AI1817" s="258">
        <f t="shared" si="211"/>
        <v>0.99275076381854821</v>
      </c>
      <c r="AJ1817" s="258">
        <f t="shared" si="212"/>
        <v>-0.88367981851374677</v>
      </c>
      <c r="AK1817" s="258">
        <f t="shared" si="213"/>
        <v>0.17185078244847601</v>
      </c>
      <c r="AL1817" s="258">
        <f t="shared" si="214"/>
        <v>1.6129546505539287</v>
      </c>
      <c r="AM1817" s="258">
        <f t="shared" si="215"/>
        <v>1.0430726385728673</v>
      </c>
      <c r="AN1817" s="274">
        <f t="shared" si="220"/>
        <v>14.005984999664225</v>
      </c>
      <c r="AO1817" s="274">
        <f t="shared" si="220"/>
        <v>14.005984999627904</v>
      </c>
      <c r="AP1817" s="274">
        <f t="shared" si="220"/>
        <v>14.005984998013528</v>
      </c>
      <c r="AQ1817" s="274">
        <f t="shared" si="220"/>
        <v>14.005984926260671</v>
      </c>
      <c r="AR1817" s="274">
        <f t="shared" si="220"/>
        <v>14.005981737158713</v>
      </c>
      <c r="AS1817" s="274">
        <f t="shared" si="220"/>
        <v>14.00584007322959</v>
      </c>
      <c r="AT1817" s="274">
        <f t="shared" si="220"/>
        <v>13.999693530030552</v>
      </c>
      <c r="AU1817" s="274">
        <f t="shared" si="217"/>
        <v>13.835459245036365</v>
      </c>
      <c r="AV1817" s="274"/>
      <c r="AW1817" s="274"/>
    </row>
    <row r="1818" spans="27:49" ht="12.95" customHeight="1" x14ac:dyDescent="0.2">
      <c r="AA1818" s="344">
        <f t="shared" si="206"/>
        <v>-9.8802704652044479E-3</v>
      </c>
      <c r="AB1818" s="345">
        <f t="shared" si="207"/>
        <v>9.8802704652044479E-3</v>
      </c>
      <c r="AC1818" s="345">
        <f t="shared" si="208"/>
        <v>0</v>
      </c>
      <c r="AD1818" s="346">
        <f t="shared" si="209"/>
        <v>0</v>
      </c>
      <c r="AH1818" s="258">
        <f t="shared" si="210"/>
        <v>-5.970076540303515E-2</v>
      </c>
      <c r="AI1818" s="258">
        <f t="shared" si="211"/>
        <v>0.99275076381854821</v>
      </c>
      <c r="AJ1818" s="258">
        <f t="shared" si="212"/>
        <v>-0.88367981851374677</v>
      </c>
      <c r="AK1818" s="258">
        <f t="shared" si="213"/>
        <v>0.17185078244847601</v>
      </c>
      <c r="AL1818" s="258">
        <f t="shared" si="214"/>
        <v>1.6129546505539287</v>
      </c>
      <c r="AM1818" s="258">
        <f t="shared" si="215"/>
        <v>1.0430726385728673</v>
      </c>
      <c r="AN1818" s="274">
        <f t="shared" si="220"/>
        <v>14.005984999664225</v>
      </c>
      <c r="AO1818" s="274">
        <f t="shared" si="220"/>
        <v>14.005984999627904</v>
      </c>
      <c r="AP1818" s="274">
        <f t="shared" si="220"/>
        <v>14.005984998013528</v>
      </c>
      <c r="AQ1818" s="274">
        <f t="shared" si="220"/>
        <v>14.005984926260671</v>
      </c>
      <c r="AR1818" s="274">
        <f t="shared" si="220"/>
        <v>14.005981737158713</v>
      </c>
      <c r="AS1818" s="274">
        <f t="shared" si="220"/>
        <v>14.00584007322959</v>
      </c>
      <c r="AT1818" s="274">
        <f t="shared" si="220"/>
        <v>13.999693530030552</v>
      </c>
      <c r="AU1818" s="274">
        <f t="shared" si="217"/>
        <v>13.835459245036365</v>
      </c>
      <c r="AV1818" s="274"/>
      <c r="AW1818" s="274"/>
    </row>
    <row r="1819" spans="27:49" ht="12.95" customHeight="1" x14ac:dyDescent="0.2">
      <c r="AA1819" s="344">
        <f t="shared" si="206"/>
        <v>-9.8802704652044479E-3</v>
      </c>
      <c r="AB1819" s="345">
        <f t="shared" si="207"/>
        <v>9.8802704652044479E-3</v>
      </c>
      <c r="AC1819" s="345">
        <f t="shared" si="208"/>
        <v>0</v>
      </c>
      <c r="AD1819" s="346">
        <f t="shared" si="209"/>
        <v>0</v>
      </c>
      <c r="AH1819" s="258">
        <f t="shared" si="210"/>
        <v>-5.970076540303515E-2</v>
      </c>
      <c r="AI1819" s="258">
        <f t="shared" si="211"/>
        <v>0.99275076381854821</v>
      </c>
      <c r="AJ1819" s="258">
        <f t="shared" si="212"/>
        <v>-0.88367981851374677</v>
      </c>
      <c r="AK1819" s="258">
        <f t="shared" si="213"/>
        <v>0.17185078244847601</v>
      </c>
      <c r="AL1819" s="258">
        <f t="shared" si="214"/>
        <v>1.6129546505539287</v>
      </c>
      <c r="AM1819" s="258">
        <f t="shared" si="215"/>
        <v>1.0430726385728673</v>
      </c>
      <c r="AN1819" s="274">
        <f t="shared" si="220"/>
        <v>14.005984999664225</v>
      </c>
      <c r="AO1819" s="274">
        <f t="shared" si="220"/>
        <v>14.005984999627904</v>
      </c>
      <c r="AP1819" s="274">
        <f t="shared" si="220"/>
        <v>14.005984998013528</v>
      </c>
      <c r="AQ1819" s="274">
        <f t="shared" si="220"/>
        <v>14.005984926260671</v>
      </c>
      <c r="AR1819" s="274">
        <f t="shared" si="220"/>
        <v>14.005981737158713</v>
      </c>
      <c r="AS1819" s="274">
        <f t="shared" si="220"/>
        <v>14.00584007322959</v>
      </c>
      <c r="AT1819" s="274">
        <f t="shared" si="220"/>
        <v>13.999693530030552</v>
      </c>
      <c r="AU1819" s="274">
        <f t="shared" si="217"/>
        <v>13.835459245036365</v>
      </c>
      <c r="AV1819" s="274"/>
      <c r="AW1819" s="274"/>
    </row>
    <row r="1820" spans="27:49" ht="12.95" customHeight="1" x14ac:dyDescent="0.2">
      <c r="AA1820" s="344">
        <f t="shared" si="206"/>
        <v>-9.8802704652044479E-3</v>
      </c>
      <c r="AB1820" s="345">
        <f t="shared" si="207"/>
        <v>9.8802704652044479E-3</v>
      </c>
      <c r="AC1820" s="345">
        <f t="shared" si="208"/>
        <v>0</v>
      </c>
      <c r="AD1820" s="346">
        <f t="shared" si="209"/>
        <v>0</v>
      </c>
      <c r="AH1820" s="258">
        <f t="shared" si="210"/>
        <v>-5.970076540303515E-2</v>
      </c>
      <c r="AI1820" s="258">
        <f t="shared" si="211"/>
        <v>0.99275076381854821</v>
      </c>
      <c r="AJ1820" s="258">
        <f t="shared" si="212"/>
        <v>-0.88367981851374677</v>
      </c>
      <c r="AK1820" s="258">
        <f t="shared" si="213"/>
        <v>0.17185078244847601</v>
      </c>
      <c r="AL1820" s="258">
        <f t="shared" si="214"/>
        <v>1.6129546505539287</v>
      </c>
      <c r="AM1820" s="258">
        <f t="shared" si="215"/>
        <v>1.0430726385728673</v>
      </c>
      <c r="AN1820" s="274">
        <f t="shared" ref="AN1820:AT1829" si="221">$AU1820+$AB$7*SIN(AO1820)</f>
        <v>14.005984999664225</v>
      </c>
      <c r="AO1820" s="274">
        <f t="shared" si="221"/>
        <v>14.005984999627904</v>
      </c>
      <c r="AP1820" s="274">
        <f t="shared" si="221"/>
        <v>14.005984998013528</v>
      </c>
      <c r="AQ1820" s="274">
        <f t="shared" si="221"/>
        <v>14.005984926260671</v>
      </c>
      <c r="AR1820" s="274">
        <f t="shared" si="221"/>
        <v>14.005981737158713</v>
      </c>
      <c r="AS1820" s="274">
        <f t="shared" si="221"/>
        <v>14.00584007322959</v>
      </c>
      <c r="AT1820" s="274">
        <f t="shared" si="221"/>
        <v>13.999693530030552</v>
      </c>
      <c r="AU1820" s="274">
        <f t="shared" si="217"/>
        <v>13.835459245036365</v>
      </c>
      <c r="AV1820" s="274"/>
      <c r="AW1820" s="274"/>
    </row>
    <row r="1821" spans="27:49" ht="12.95" customHeight="1" x14ac:dyDescent="0.2">
      <c r="AA1821" s="344">
        <f t="shared" si="206"/>
        <v>-9.8802704652044479E-3</v>
      </c>
      <c r="AB1821" s="345">
        <f t="shared" si="207"/>
        <v>9.8802704652044479E-3</v>
      </c>
      <c r="AC1821" s="345">
        <f t="shared" si="208"/>
        <v>0</v>
      </c>
      <c r="AD1821" s="346">
        <f t="shared" si="209"/>
        <v>0</v>
      </c>
      <c r="AH1821" s="258">
        <f t="shared" si="210"/>
        <v>-5.970076540303515E-2</v>
      </c>
      <c r="AI1821" s="258">
        <f t="shared" si="211"/>
        <v>0.99275076381854821</v>
      </c>
      <c r="AJ1821" s="258">
        <f t="shared" si="212"/>
        <v>-0.88367981851374677</v>
      </c>
      <c r="AK1821" s="258">
        <f t="shared" si="213"/>
        <v>0.17185078244847601</v>
      </c>
      <c r="AL1821" s="258">
        <f t="shared" si="214"/>
        <v>1.6129546505539287</v>
      </c>
      <c r="AM1821" s="258">
        <f t="shared" si="215"/>
        <v>1.0430726385728673</v>
      </c>
      <c r="AN1821" s="274">
        <f t="shared" si="221"/>
        <v>14.005984999664225</v>
      </c>
      <c r="AO1821" s="274">
        <f t="shared" si="221"/>
        <v>14.005984999627904</v>
      </c>
      <c r="AP1821" s="274">
        <f t="shared" si="221"/>
        <v>14.005984998013528</v>
      </c>
      <c r="AQ1821" s="274">
        <f t="shared" si="221"/>
        <v>14.005984926260671</v>
      </c>
      <c r="AR1821" s="274">
        <f t="shared" si="221"/>
        <v>14.005981737158713</v>
      </c>
      <c r="AS1821" s="274">
        <f t="shared" si="221"/>
        <v>14.00584007322959</v>
      </c>
      <c r="AT1821" s="274">
        <f t="shared" si="221"/>
        <v>13.999693530030552</v>
      </c>
      <c r="AU1821" s="274">
        <f t="shared" si="217"/>
        <v>13.835459245036365</v>
      </c>
      <c r="AV1821" s="274"/>
      <c r="AW1821" s="274"/>
    </row>
    <row r="1822" spans="27:49" ht="12.95" customHeight="1" x14ac:dyDescent="0.2">
      <c r="AA1822" s="344">
        <f t="shared" si="206"/>
        <v>-9.8802704652044479E-3</v>
      </c>
      <c r="AB1822" s="345">
        <f t="shared" si="207"/>
        <v>9.8802704652044479E-3</v>
      </c>
      <c r="AC1822" s="345">
        <f t="shared" si="208"/>
        <v>0</v>
      </c>
      <c r="AD1822" s="346">
        <f t="shared" si="209"/>
        <v>0</v>
      </c>
      <c r="AH1822" s="258">
        <f t="shared" si="210"/>
        <v>-5.970076540303515E-2</v>
      </c>
      <c r="AI1822" s="258">
        <f t="shared" si="211"/>
        <v>0.99275076381854821</v>
      </c>
      <c r="AJ1822" s="258">
        <f t="shared" si="212"/>
        <v>-0.88367981851374677</v>
      </c>
      <c r="AK1822" s="258">
        <f t="shared" si="213"/>
        <v>0.17185078244847601</v>
      </c>
      <c r="AL1822" s="258">
        <f t="shared" si="214"/>
        <v>1.6129546505539287</v>
      </c>
      <c r="AM1822" s="258">
        <f t="shared" si="215"/>
        <v>1.0430726385728673</v>
      </c>
      <c r="AN1822" s="274">
        <f t="shared" si="221"/>
        <v>14.005984999664225</v>
      </c>
      <c r="AO1822" s="274">
        <f t="shared" si="221"/>
        <v>14.005984999627904</v>
      </c>
      <c r="AP1822" s="274">
        <f t="shared" si="221"/>
        <v>14.005984998013528</v>
      </c>
      <c r="AQ1822" s="274">
        <f t="shared" si="221"/>
        <v>14.005984926260671</v>
      </c>
      <c r="AR1822" s="274">
        <f t="shared" si="221"/>
        <v>14.005981737158713</v>
      </c>
      <c r="AS1822" s="274">
        <f t="shared" si="221"/>
        <v>14.00584007322959</v>
      </c>
      <c r="AT1822" s="274">
        <f t="shared" si="221"/>
        <v>13.999693530030552</v>
      </c>
      <c r="AU1822" s="274">
        <f t="shared" si="217"/>
        <v>13.835459245036365</v>
      </c>
      <c r="AV1822" s="274"/>
      <c r="AW1822" s="274"/>
    </row>
    <row r="1823" spans="27:49" ht="12.95" customHeight="1" x14ac:dyDescent="0.2">
      <c r="AA1823" s="344">
        <f t="shared" si="206"/>
        <v>-9.8802704652044479E-3</v>
      </c>
      <c r="AB1823" s="345">
        <f t="shared" si="207"/>
        <v>9.8802704652044479E-3</v>
      </c>
      <c r="AC1823" s="345">
        <f t="shared" si="208"/>
        <v>0</v>
      </c>
      <c r="AD1823" s="346">
        <f t="shared" si="209"/>
        <v>0</v>
      </c>
      <c r="AH1823" s="258">
        <f t="shared" si="210"/>
        <v>-5.970076540303515E-2</v>
      </c>
      <c r="AI1823" s="258">
        <f t="shared" si="211"/>
        <v>0.99275076381854821</v>
      </c>
      <c r="AJ1823" s="258">
        <f t="shared" si="212"/>
        <v>-0.88367981851374677</v>
      </c>
      <c r="AK1823" s="258">
        <f t="shared" si="213"/>
        <v>0.17185078244847601</v>
      </c>
      <c r="AL1823" s="258">
        <f t="shared" si="214"/>
        <v>1.6129546505539287</v>
      </c>
      <c r="AM1823" s="258">
        <f t="shared" si="215"/>
        <v>1.0430726385728673</v>
      </c>
      <c r="AN1823" s="274">
        <f t="shared" si="221"/>
        <v>14.005984999664225</v>
      </c>
      <c r="AO1823" s="274">
        <f t="shared" si="221"/>
        <v>14.005984999627904</v>
      </c>
      <c r="AP1823" s="274">
        <f t="shared" si="221"/>
        <v>14.005984998013528</v>
      </c>
      <c r="AQ1823" s="274">
        <f t="shared" si="221"/>
        <v>14.005984926260671</v>
      </c>
      <c r="AR1823" s="274">
        <f t="shared" si="221"/>
        <v>14.005981737158713</v>
      </c>
      <c r="AS1823" s="274">
        <f t="shared" si="221"/>
        <v>14.00584007322959</v>
      </c>
      <c r="AT1823" s="274">
        <f t="shared" si="221"/>
        <v>13.999693530030552</v>
      </c>
      <c r="AU1823" s="274">
        <f t="shared" si="217"/>
        <v>13.835459245036365</v>
      </c>
      <c r="AV1823" s="274"/>
      <c r="AW1823" s="274"/>
    </row>
    <row r="1824" spans="27:49" ht="12.95" customHeight="1" x14ac:dyDescent="0.2">
      <c r="AA1824" s="344">
        <f t="shared" si="206"/>
        <v>-9.8802704652044479E-3</v>
      </c>
      <c r="AB1824" s="345">
        <f t="shared" si="207"/>
        <v>9.8802704652044479E-3</v>
      </c>
      <c r="AC1824" s="345">
        <f t="shared" si="208"/>
        <v>0</v>
      </c>
      <c r="AD1824" s="346">
        <f t="shared" si="209"/>
        <v>0</v>
      </c>
      <c r="AH1824" s="258">
        <f t="shared" si="210"/>
        <v>-5.970076540303515E-2</v>
      </c>
      <c r="AI1824" s="258">
        <f t="shared" si="211"/>
        <v>0.99275076381854821</v>
      </c>
      <c r="AJ1824" s="258">
        <f t="shared" si="212"/>
        <v>-0.88367981851374677</v>
      </c>
      <c r="AK1824" s="258">
        <f t="shared" si="213"/>
        <v>0.17185078244847601</v>
      </c>
      <c r="AL1824" s="258">
        <f t="shared" si="214"/>
        <v>1.6129546505539287</v>
      </c>
      <c r="AM1824" s="258">
        <f t="shared" si="215"/>
        <v>1.0430726385728673</v>
      </c>
      <c r="AN1824" s="274">
        <f t="shared" si="221"/>
        <v>14.005984999664225</v>
      </c>
      <c r="AO1824" s="274">
        <f t="shared" si="221"/>
        <v>14.005984999627904</v>
      </c>
      <c r="AP1824" s="274">
        <f t="shared" si="221"/>
        <v>14.005984998013528</v>
      </c>
      <c r="AQ1824" s="274">
        <f t="shared" si="221"/>
        <v>14.005984926260671</v>
      </c>
      <c r="AR1824" s="274">
        <f t="shared" si="221"/>
        <v>14.005981737158713</v>
      </c>
      <c r="AS1824" s="274">
        <f t="shared" si="221"/>
        <v>14.00584007322959</v>
      </c>
      <c r="AT1824" s="274">
        <f t="shared" si="221"/>
        <v>13.999693530030552</v>
      </c>
      <c r="AU1824" s="274">
        <f t="shared" si="217"/>
        <v>13.835459245036365</v>
      </c>
      <c r="AV1824" s="274"/>
      <c r="AW1824" s="274"/>
    </row>
    <row r="1825" spans="27:49" ht="12.95" customHeight="1" x14ac:dyDescent="0.2">
      <c r="AA1825" s="344">
        <f t="shared" si="206"/>
        <v>-9.8802704652044479E-3</v>
      </c>
      <c r="AB1825" s="345">
        <f t="shared" si="207"/>
        <v>9.8802704652044479E-3</v>
      </c>
      <c r="AC1825" s="345">
        <f t="shared" si="208"/>
        <v>0</v>
      </c>
      <c r="AD1825" s="346">
        <f t="shared" si="209"/>
        <v>0</v>
      </c>
      <c r="AH1825" s="258">
        <f t="shared" si="210"/>
        <v>-5.970076540303515E-2</v>
      </c>
      <c r="AI1825" s="258">
        <f t="shared" si="211"/>
        <v>0.99275076381854821</v>
      </c>
      <c r="AJ1825" s="258">
        <f t="shared" si="212"/>
        <v>-0.88367981851374677</v>
      </c>
      <c r="AK1825" s="258">
        <f t="shared" si="213"/>
        <v>0.17185078244847601</v>
      </c>
      <c r="AL1825" s="258">
        <f t="shared" si="214"/>
        <v>1.6129546505539287</v>
      </c>
      <c r="AM1825" s="258">
        <f t="shared" si="215"/>
        <v>1.0430726385728673</v>
      </c>
      <c r="AN1825" s="274">
        <f t="shared" si="221"/>
        <v>14.005984999664225</v>
      </c>
      <c r="AO1825" s="274">
        <f t="shared" si="221"/>
        <v>14.005984999627904</v>
      </c>
      <c r="AP1825" s="274">
        <f t="shared" si="221"/>
        <v>14.005984998013528</v>
      </c>
      <c r="AQ1825" s="274">
        <f t="shared" si="221"/>
        <v>14.005984926260671</v>
      </c>
      <c r="AR1825" s="274">
        <f t="shared" si="221"/>
        <v>14.005981737158713</v>
      </c>
      <c r="AS1825" s="274">
        <f t="shared" si="221"/>
        <v>14.00584007322959</v>
      </c>
      <c r="AT1825" s="274">
        <f t="shared" si="221"/>
        <v>13.999693530030552</v>
      </c>
      <c r="AU1825" s="274">
        <f t="shared" si="217"/>
        <v>13.835459245036365</v>
      </c>
      <c r="AV1825" s="274"/>
      <c r="AW1825" s="274"/>
    </row>
    <row r="1826" spans="27:49" ht="12.95" customHeight="1" x14ac:dyDescent="0.2">
      <c r="AA1826" s="344">
        <f t="shared" si="206"/>
        <v>-9.8802704652044479E-3</v>
      </c>
      <c r="AB1826" s="345">
        <f t="shared" si="207"/>
        <v>9.8802704652044479E-3</v>
      </c>
      <c r="AC1826" s="345">
        <f t="shared" si="208"/>
        <v>0</v>
      </c>
      <c r="AD1826" s="346">
        <f t="shared" si="209"/>
        <v>0</v>
      </c>
      <c r="AH1826" s="258">
        <f t="shared" si="210"/>
        <v>-5.970076540303515E-2</v>
      </c>
      <c r="AI1826" s="258">
        <f t="shared" si="211"/>
        <v>0.99275076381854821</v>
      </c>
      <c r="AJ1826" s="258">
        <f t="shared" si="212"/>
        <v>-0.88367981851374677</v>
      </c>
      <c r="AK1826" s="258">
        <f t="shared" si="213"/>
        <v>0.17185078244847601</v>
      </c>
      <c r="AL1826" s="258">
        <f t="shared" si="214"/>
        <v>1.6129546505539287</v>
      </c>
      <c r="AM1826" s="258">
        <f t="shared" si="215"/>
        <v>1.0430726385728673</v>
      </c>
      <c r="AN1826" s="274">
        <f t="shared" si="221"/>
        <v>14.005984999664225</v>
      </c>
      <c r="AO1826" s="274">
        <f t="shared" si="221"/>
        <v>14.005984999627904</v>
      </c>
      <c r="AP1826" s="274">
        <f t="shared" si="221"/>
        <v>14.005984998013528</v>
      </c>
      <c r="AQ1826" s="274">
        <f t="shared" si="221"/>
        <v>14.005984926260671</v>
      </c>
      <c r="AR1826" s="274">
        <f t="shared" si="221"/>
        <v>14.005981737158713</v>
      </c>
      <c r="AS1826" s="274">
        <f t="shared" si="221"/>
        <v>14.00584007322959</v>
      </c>
      <c r="AT1826" s="274">
        <f t="shared" si="221"/>
        <v>13.999693530030552</v>
      </c>
      <c r="AU1826" s="274">
        <f t="shared" si="217"/>
        <v>13.835459245036365</v>
      </c>
      <c r="AV1826" s="274"/>
      <c r="AW1826" s="274"/>
    </row>
    <row r="1827" spans="27:49" ht="12.95" customHeight="1" x14ac:dyDescent="0.2">
      <c r="AA1827" s="344">
        <f t="shared" si="206"/>
        <v>-9.8802704652044479E-3</v>
      </c>
      <c r="AB1827" s="345">
        <f t="shared" si="207"/>
        <v>9.8802704652044479E-3</v>
      </c>
      <c r="AC1827" s="345">
        <f t="shared" si="208"/>
        <v>0</v>
      </c>
      <c r="AD1827" s="346">
        <f t="shared" si="209"/>
        <v>0</v>
      </c>
      <c r="AH1827" s="258">
        <f t="shared" si="210"/>
        <v>-5.970076540303515E-2</v>
      </c>
      <c r="AI1827" s="258">
        <f t="shared" si="211"/>
        <v>0.99275076381854821</v>
      </c>
      <c r="AJ1827" s="258">
        <f t="shared" si="212"/>
        <v>-0.88367981851374677</v>
      </c>
      <c r="AK1827" s="258">
        <f t="shared" si="213"/>
        <v>0.17185078244847601</v>
      </c>
      <c r="AL1827" s="258">
        <f t="shared" si="214"/>
        <v>1.6129546505539287</v>
      </c>
      <c r="AM1827" s="258">
        <f t="shared" si="215"/>
        <v>1.0430726385728673</v>
      </c>
      <c r="AN1827" s="274">
        <f t="shared" si="221"/>
        <v>14.005984999664225</v>
      </c>
      <c r="AO1827" s="274">
        <f t="shared" si="221"/>
        <v>14.005984999627904</v>
      </c>
      <c r="AP1827" s="274">
        <f t="shared" si="221"/>
        <v>14.005984998013528</v>
      </c>
      <c r="AQ1827" s="274">
        <f t="shared" si="221"/>
        <v>14.005984926260671</v>
      </c>
      <c r="AR1827" s="274">
        <f t="shared" si="221"/>
        <v>14.005981737158713</v>
      </c>
      <c r="AS1827" s="274">
        <f t="shared" si="221"/>
        <v>14.00584007322959</v>
      </c>
      <c r="AT1827" s="274">
        <f t="shared" si="221"/>
        <v>13.999693530030552</v>
      </c>
      <c r="AU1827" s="274">
        <f t="shared" si="217"/>
        <v>13.835459245036365</v>
      </c>
      <c r="AV1827" s="274"/>
      <c r="AW1827" s="274"/>
    </row>
    <row r="1828" spans="27:49" ht="12.95" customHeight="1" x14ac:dyDescent="0.2">
      <c r="AA1828" s="344">
        <f t="shared" si="206"/>
        <v>-9.8802704652044479E-3</v>
      </c>
      <c r="AB1828" s="345">
        <f t="shared" si="207"/>
        <v>9.8802704652044479E-3</v>
      </c>
      <c r="AC1828" s="345">
        <f t="shared" si="208"/>
        <v>0</v>
      </c>
      <c r="AD1828" s="346">
        <f t="shared" si="209"/>
        <v>0</v>
      </c>
      <c r="AH1828" s="258">
        <f t="shared" si="210"/>
        <v>-5.970076540303515E-2</v>
      </c>
      <c r="AI1828" s="258">
        <f t="shared" si="211"/>
        <v>0.99275076381854821</v>
      </c>
      <c r="AJ1828" s="258">
        <f t="shared" si="212"/>
        <v>-0.88367981851374677</v>
      </c>
      <c r="AK1828" s="258">
        <f t="shared" si="213"/>
        <v>0.17185078244847601</v>
      </c>
      <c r="AL1828" s="258">
        <f t="shared" si="214"/>
        <v>1.6129546505539287</v>
      </c>
      <c r="AM1828" s="258">
        <f t="shared" si="215"/>
        <v>1.0430726385728673</v>
      </c>
      <c r="AN1828" s="274">
        <f t="shared" si="221"/>
        <v>14.005984999664225</v>
      </c>
      <c r="AO1828" s="274">
        <f t="shared" si="221"/>
        <v>14.005984999627904</v>
      </c>
      <c r="AP1828" s="274">
        <f t="shared" si="221"/>
        <v>14.005984998013528</v>
      </c>
      <c r="AQ1828" s="274">
        <f t="shared" si="221"/>
        <v>14.005984926260671</v>
      </c>
      <c r="AR1828" s="274">
        <f t="shared" si="221"/>
        <v>14.005981737158713</v>
      </c>
      <c r="AS1828" s="274">
        <f t="shared" si="221"/>
        <v>14.00584007322959</v>
      </c>
      <c r="AT1828" s="274">
        <f t="shared" si="221"/>
        <v>13.999693530030552</v>
      </c>
      <c r="AU1828" s="274">
        <f t="shared" si="217"/>
        <v>13.835459245036365</v>
      </c>
      <c r="AV1828" s="274"/>
      <c r="AW1828" s="274"/>
    </row>
    <row r="1829" spans="27:49" ht="12.95" customHeight="1" x14ac:dyDescent="0.2">
      <c r="AA1829" s="344">
        <f t="shared" si="206"/>
        <v>-9.8802704652044479E-3</v>
      </c>
      <c r="AB1829" s="345">
        <f t="shared" si="207"/>
        <v>9.8802704652044479E-3</v>
      </c>
      <c r="AC1829" s="345">
        <f t="shared" si="208"/>
        <v>0</v>
      </c>
      <c r="AD1829" s="346">
        <f t="shared" si="209"/>
        <v>0</v>
      </c>
      <c r="AH1829" s="258">
        <f t="shared" si="210"/>
        <v>-5.970076540303515E-2</v>
      </c>
      <c r="AI1829" s="258">
        <f t="shared" si="211"/>
        <v>0.99275076381854821</v>
      </c>
      <c r="AJ1829" s="258">
        <f t="shared" si="212"/>
        <v>-0.88367981851374677</v>
      </c>
      <c r="AK1829" s="258">
        <f t="shared" si="213"/>
        <v>0.17185078244847601</v>
      </c>
      <c r="AL1829" s="258">
        <f t="shared" si="214"/>
        <v>1.6129546505539287</v>
      </c>
      <c r="AM1829" s="258">
        <f t="shared" si="215"/>
        <v>1.0430726385728673</v>
      </c>
      <c r="AN1829" s="274">
        <f t="shared" si="221"/>
        <v>14.005984999664225</v>
      </c>
      <c r="AO1829" s="274">
        <f t="shared" si="221"/>
        <v>14.005984999627904</v>
      </c>
      <c r="AP1829" s="274">
        <f t="shared" si="221"/>
        <v>14.005984998013528</v>
      </c>
      <c r="AQ1829" s="274">
        <f t="shared" si="221"/>
        <v>14.005984926260671</v>
      </c>
      <c r="AR1829" s="274">
        <f t="shared" si="221"/>
        <v>14.005981737158713</v>
      </c>
      <c r="AS1829" s="274">
        <f t="shared" si="221"/>
        <v>14.00584007322959</v>
      </c>
      <c r="AT1829" s="274">
        <f t="shared" si="221"/>
        <v>13.999693530030552</v>
      </c>
      <c r="AU1829" s="274">
        <f t="shared" si="217"/>
        <v>13.835459245036365</v>
      </c>
      <c r="AV1829" s="274"/>
      <c r="AW1829" s="274"/>
    </row>
    <row r="1830" spans="27:49" ht="12.95" customHeight="1" x14ac:dyDescent="0.2">
      <c r="AA1830" s="344">
        <f t="shared" si="206"/>
        <v>-9.8802704652044479E-3</v>
      </c>
      <c r="AB1830" s="345">
        <f t="shared" si="207"/>
        <v>9.8802704652044479E-3</v>
      </c>
      <c r="AC1830" s="345">
        <f t="shared" si="208"/>
        <v>0</v>
      </c>
      <c r="AD1830" s="346">
        <f t="shared" si="209"/>
        <v>0</v>
      </c>
      <c r="AH1830" s="258">
        <f t="shared" si="210"/>
        <v>-5.970076540303515E-2</v>
      </c>
      <c r="AI1830" s="258">
        <f t="shared" si="211"/>
        <v>0.99275076381854821</v>
      </c>
      <c r="AJ1830" s="258">
        <f t="shared" si="212"/>
        <v>-0.88367981851374677</v>
      </c>
      <c r="AK1830" s="258">
        <f t="shared" si="213"/>
        <v>0.17185078244847601</v>
      </c>
      <c r="AL1830" s="258">
        <f t="shared" si="214"/>
        <v>1.6129546505539287</v>
      </c>
      <c r="AM1830" s="258">
        <f t="shared" si="215"/>
        <v>1.0430726385728673</v>
      </c>
      <c r="AN1830" s="274">
        <f t="shared" ref="AN1830:AT1839" si="222">$AU1830+$AB$7*SIN(AO1830)</f>
        <v>14.005984999664225</v>
      </c>
      <c r="AO1830" s="274">
        <f t="shared" si="222"/>
        <v>14.005984999627904</v>
      </c>
      <c r="AP1830" s="274">
        <f t="shared" si="222"/>
        <v>14.005984998013528</v>
      </c>
      <c r="AQ1830" s="274">
        <f t="shared" si="222"/>
        <v>14.005984926260671</v>
      </c>
      <c r="AR1830" s="274">
        <f t="shared" si="222"/>
        <v>14.005981737158713</v>
      </c>
      <c r="AS1830" s="274">
        <f t="shared" si="222"/>
        <v>14.00584007322959</v>
      </c>
      <c r="AT1830" s="274">
        <f t="shared" si="222"/>
        <v>13.999693530030552</v>
      </c>
      <c r="AU1830" s="274">
        <f t="shared" si="217"/>
        <v>13.835459245036365</v>
      </c>
      <c r="AV1830" s="274"/>
      <c r="AW1830" s="274"/>
    </row>
    <row r="1831" spans="27:49" ht="12.95" customHeight="1" x14ac:dyDescent="0.2">
      <c r="AA1831" s="344">
        <f t="shared" si="206"/>
        <v>-9.8802704652044479E-3</v>
      </c>
      <c r="AB1831" s="345">
        <f t="shared" si="207"/>
        <v>9.8802704652044479E-3</v>
      </c>
      <c r="AC1831" s="345">
        <f t="shared" si="208"/>
        <v>0</v>
      </c>
      <c r="AD1831" s="346">
        <f t="shared" si="209"/>
        <v>0</v>
      </c>
      <c r="AH1831" s="258">
        <f t="shared" si="210"/>
        <v>-5.970076540303515E-2</v>
      </c>
      <c r="AI1831" s="258">
        <f t="shared" si="211"/>
        <v>0.99275076381854821</v>
      </c>
      <c r="AJ1831" s="258">
        <f t="shared" si="212"/>
        <v>-0.88367981851374677</v>
      </c>
      <c r="AK1831" s="258">
        <f t="shared" si="213"/>
        <v>0.17185078244847601</v>
      </c>
      <c r="AL1831" s="258">
        <f t="shared" si="214"/>
        <v>1.6129546505539287</v>
      </c>
      <c r="AM1831" s="258">
        <f t="shared" si="215"/>
        <v>1.0430726385728673</v>
      </c>
      <c r="AN1831" s="274">
        <f t="shared" si="222"/>
        <v>14.005984999664225</v>
      </c>
      <c r="AO1831" s="274">
        <f t="shared" si="222"/>
        <v>14.005984999627904</v>
      </c>
      <c r="AP1831" s="274">
        <f t="shared" si="222"/>
        <v>14.005984998013528</v>
      </c>
      <c r="AQ1831" s="274">
        <f t="shared" si="222"/>
        <v>14.005984926260671</v>
      </c>
      <c r="AR1831" s="274">
        <f t="shared" si="222"/>
        <v>14.005981737158713</v>
      </c>
      <c r="AS1831" s="274">
        <f t="shared" si="222"/>
        <v>14.00584007322959</v>
      </c>
      <c r="AT1831" s="274">
        <f t="shared" si="222"/>
        <v>13.999693530030552</v>
      </c>
      <c r="AU1831" s="274">
        <f t="shared" si="217"/>
        <v>13.835459245036365</v>
      </c>
      <c r="AV1831" s="274"/>
      <c r="AW1831" s="274"/>
    </row>
    <row r="1832" spans="27:49" ht="12.95" customHeight="1" x14ac:dyDescent="0.2">
      <c r="AA1832" s="344">
        <f t="shared" si="206"/>
        <v>-9.8802704652044479E-3</v>
      </c>
      <c r="AB1832" s="345">
        <f t="shared" si="207"/>
        <v>9.8802704652044479E-3</v>
      </c>
      <c r="AC1832" s="345">
        <f t="shared" si="208"/>
        <v>0</v>
      </c>
      <c r="AD1832" s="346">
        <f t="shared" si="209"/>
        <v>0</v>
      </c>
      <c r="AH1832" s="258">
        <f t="shared" si="210"/>
        <v>-5.970076540303515E-2</v>
      </c>
      <c r="AI1832" s="258">
        <f t="shared" si="211"/>
        <v>0.99275076381854821</v>
      </c>
      <c r="AJ1832" s="258">
        <f t="shared" si="212"/>
        <v>-0.88367981851374677</v>
      </c>
      <c r="AK1832" s="258">
        <f t="shared" si="213"/>
        <v>0.17185078244847601</v>
      </c>
      <c r="AL1832" s="258">
        <f t="shared" si="214"/>
        <v>1.6129546505539287</v>
      </c>
      <c r="AM1832" s="258">
        <f t="shared" si="215"/>
        <v>1.0430726385728673</v>
      </c>
      <c r="AN1832" s="274">
        <f t="shared" si="222"/>
        <v>14.005984999664225</v>
      </c>
      <c r="AO1832" s="274">
        <f t="shared" si="222"/>
        <v>14.005984999627904</v>
      </c>
      <c r="AP1832" s="274">
        <f t="shared" si="222"/>
        <v>14.005984998013528</v>
      </c>
      <c r="AQ1832" s="274">
        <f t="shared" si="222"/>
        <v>14.005984926260671</v>
      </c>
      <c r="AR1832" s="274">
        <f t="shared" si="222"/>
        <v>14.005981737158713</v>
      </c>
      <c r="AS1832" s="274">
        <f t="shared" si="222"/>
        <v>14.00584007322959</v>
      </c>
      <c r="AT1832" s="274">
        <f t="shared" si="222"/>
        <v>13.999693530030552</v>
      </c>
      <c r="AU1832" s="274">
        <f t="shared" si="217"/>
        <v>13.835459245036365</v>
      </c>
      <c r="AV1832" s="274"/>
      <c r="AW1832" s="274"/>
    </row>
    <row r="1833" spans="27:49" ht="12.95" customHeight="1" x14ac:dyDescent="0.2">
      <c r="AA1833" s="344">
        <f t="shared" si="206"/>
        <v>-9.8802704652044479E-3</v>
      </c>
      <c r="AB1833" s="345">
        <f t="shared" si="207"/>
        <v>9.8802704652044479E-3</v>
      </c>
      <c r="AC1833" s="345">
        <f t="shared" si="208"/>
        <v>0</v>
      </c>
      <c r="AD1833" s="346">
        <f t="shared" si="209"/>
        <v>0</v>
      </c>
      <c r="AH1833" s="258">
        <f t="shared" si="210"/>
        <v>-5.970076540303515E-2</v>
      </c>
      <c r="AI1833" s="258">
        <f t="shared" si="211"/>
        <v>0.99275076381854821</v>
      </c>
      <c r="AJ1833" s="258">
        <f t="shared" si="212"/>
        <v>-0.88367981851374677</v>
      </c>
      <c r="AK1833" s="258">
        <f t="shared" si="213"/>
        <v>0.17185078244847601</v>
      </c>
      <c r="AL1833" s="258">
        <f t="shared" si="214"/>
        <v>1.6129546505539287</v>
      </c>
      <c r="AM1833" s="258">
        <f t="shared" si="215"/>
        <v>1.0430726385728673</v>
      </c>
      <c r="AN1833" s="274">
        <f t="shared" si="222"/>
        <v>14.005984999664225</v>
      </c>
      <c r="AO1833" s="274">
        <f t="shared" si="222"/>
        <v>14.005984999627904</v>
      </c>
      <c r="AP1833" s="274">
        <f t="shared" si="222"/>
        <v>14.005984998013528</v>
      </c>
      <c r="AQ1833" s="274">
        <f t="shared" si="222"/>
        <v>14.005984926260671</v>
      </c>
      <c r="AR1833" s="274">
        <f t="shared" si="222"/>
        <v>14.005981737158713</v>
      </c>
      <c r="AS1833" s="274">
        <f t="shared" si="222"/>
        <v>14.00584007322959</v>
      </c>
      <c r="AT1833" s="274">
        <f t="shared" si="222"/>
        <v>13.999693530030552</v>
      </c>
      <c r="AU1833" s="274">
        <f t="shared" si="217"/>
        <v>13.835459245036365</v>
      </c>
      <c r="AV1833" s="274"/>
      <c r="AW1833" s="274"/>
    </row>
    <row r="1834" spans="27:49" ht="12.95" customHeight="1" x14ac:dyDescent="0.2">
      <c r="AA1834" s="344">
        <f t="shared" si="206"/>
        <v>-9.8802704652044479E-3</v>
      </c>
      <c r="AB1834" s="345">
        <f t="shared" si="207"/>
        <v>9.8802704652044479E-3</v>
      </c>
      <c r="AC1834" s="345">
        <f t="shared" si="208"/>
        <v>0</v>
      </c>
      <c r="AD1834" s="346">
        <f t="shared" si="209"/>
        <v>0</v>
      </c>
      <c r="AH1834" s="258">
        <f t="shared" si="210"/>
        <v>-5.970076540303515E-2</v>
      </c>
      <c r="AI1834" s="258">
        <f t="shared" si="211"/>
        <v>0.99275076381854821</v>
      </c>
      <c r="AJ1834" s="258">
        <f t="shared" si="212"/>
        <v>-0.88367981851374677</v>
      </c>
      <c r="AK1834" s="258">
        <f t="shared" si="213"/>
        <v>0.17185078244847601</v>
      </c>
      <c r="AL1834" s="258">
        <f t="shared" si="214"/>
        <v>1.6129546505539287</v>
      </c>
      <c r="AM1834" s="258">
        <f t="shared" si="215"/>
        <v>1.0430726385728673</v>
      </c>
      <c r="AN1834" s="274">
        <f t="shared" si="222"/>
        <v>14.005984999664225</v>
      </c>
      <c r="AO1834" s="274">
        <f t="shared" si="222"/>
        <v>14.005984999627904</v>
      </c>
      <c r="AP1834" s="274">
        <f t="shared" si="222"/>
        <v>14.005984998013528</v>
      </c>
      <c r="AQ1834" s="274">
        <f t="shared" si="222"/>
        <v>14.005984926260671</v>
      </c>
      <c r="AR1834" s="274">
        <f t="shared" si="222"/>
        <v>14.005981737158713</v>
      </c>
      <c r="AS1834" s="274">
        <f t="shared" si="222"/>
        <v>14.00584007322959</v>
      </c>
      <c r="AT1834" s="274">
        <f t="shared" si="222"/>
        <v>13.999693530030552</v>
      </c>
      <c r="AU1834" s="274">
        <f t="shared" si="217"/>
        <v>13.835459245036365</v>
      </c>
      <c r="AV1834" s="274"/>
      <c r="AW1834" s="274"/>
    </row>
    <row r="1835" spans="27:49" ht="12.95" customHeight="1" x14ac:dyDescent="0.2">
      <c r="AA1835" s="344">
        <f t="shared" si="206"/>
        <v>-9.8802704652044479E-3</v>
      </c>
      <c r="AB1835" s="345">
        <f t="shared" si="207"/>
        <v>9.8802704652044479E-3</v>
      </c>
      <c r="AC1835" s="345">
        <f t="shared" si="208"/>
        <v>0</v>
      </c>
      <c r="AD1835" s="346">
        <f t="shared" si="209"/>
        <v>0</v>
      </c>
      <c r="AH1835" s="258">
        <f t="shared" si="210"/>
        <v>-5.970076540303515E-2</v>
      </c>
      <c r="AI1835" s="258">
        <f t="shared" si="211"/>
        <v>0.99275076381854821</v>
      </c>
      <c r="AJ1835" s="258">
        <f t="shared" si="212"/>
        <v>-0.88367981851374677</v>
      </c>
      <c r="AK1835" s="258">
        <f t="shared" si="213"/>
        <v>0.17185078244847601</v>
      </c>
      <c r="AL1835" s="258">
        <f t="shared" si="214"/>
        <v>1.6129546505539287</v>
      </c>
      <c r="AM1835" s="258">
        <f t="shared" si="215"/>
        <v>1.0430726385728673</v>
      </c>
      <c r="AN1835" s="274">
        <f t="shared" si="222"/>
        <v>14.005984999664225</v>
      </c>
      <c r="AO1835" s="274">
        <f t="shared" si="222"/>
        <v>14.005984999627904</v>
      </c>
      <c r="AP1835" s="274">
        <f t="shared" si="222"/>
        <v>14.005984998013528</v>
      </c>
      <c r="AQ1835" s="274">
        <f t="shared" si="222"/>
        <v>14.005984926260671</v>
      </c>
      <c r="AR1835" s="274">
        <f t="shared" si="222"/>
        <v>14.005981737158713</v>
      </c>
      <c r="AS1835" s="274">
        <f t="shared" si="222"/>
        <v>14.00584007322959</v>
      </c>
      <c r="AT1835" s="274">
        <f t="shared" si="222"/>
        <v>13.999693530030552</v>
      </c>
      <c r="AU1835" s="274">
        <f t="shared" si="217"/>
        <v>13.835459245036365</v>
      </c>
      <c r="AV1835" s="274"/>
      <c r="AW1835" s="274"/>
    </row>
    <row r="1836" spans="27:49" ht="12.95" customHeight="1" x14ac:dyDescent="0.2">
      <c r="AA1836" s="344">
        <f t="shared" si="206"/>
        <v>-9.8802704652044479E-3</v>
      </c>
      <c r="AB1836" s="345">
        <f t="shared" si="207"/>
        <v>9.8802704652044479E-3</v>
      </c>
      <c r="AC1836" s="345">
        <f t="shared" si="208"/>
        <v>0</v>
      </c>
      <c r="AD1836" s="346">
        <f t="shared" si="209"/>
        <v>0</v>
      </c>
      <c r="AH1836" s="258">
        <f t="shared" si="210"/>
        <v>-5.970076540303515E-2</v>
      </c>
      <c r="AI1836" s="258">
        <f t="shared" si="211"/>
        <v>0.99275076381854821</v>
      </c>
      <c r="AJ1836" s="258">
        <f t="shared" si="212"/>
        <v>-0.88367981851374677</v>
      </c>
      <c r="AK1836" s="258">
        <f t="shared" si="213"/>
        <v>0.17185078244847601</v>
      </c>
      <c r="AL1836" s="258">
        <f t="shared" si="214"/>
        <v>1.6129546505539287</v>
      </c>
      <c r="AM1836" s="258">
        <f t="shared" si="215"/>
        <v>1.0430726385728673</v>
      </c>
      <c r="AN1836" s="274">
        <f t="shared" si="222"/>
        <v>14.005984999664225</v>
      </c>
      <c r="AO1836" s="274">
        <f t="shared" si="222"/>
        <v>14.005984999627904</v>
      </c>
      <c r="AP1836" s="274">
        <f t="shared" si="222"/>
        <v>14.005984998013528</v>
      </c>
      <c r="AQ1836" s="274">
        <f t="shared" si="222"/>
        <v>14.005984926260671</v>
      </c>
      <c r="AR1836" s="274">
        <f t="shared" si="222"/>
        <v>14.005981737158713</v>
      </c>
      <c r="AS1836" s="274">
        <f t="shared" si="222"/>
        <v>14.00584007322959</v>
      </c>
      <c r="AT1836" s="274">
        <f t="shared" si="222"/>
        <v>13.999693530030552</v>
      </c>
      <c r="AU1836" s="274">
        <f t="shared" si="217"/>
        <v>13.835459245036365</v>
      </c>
      <c r="AV1836" s="274"/>
      <c r="AW1836" s="274"/>
    </row>
    <row r="1837" spans="27:49" ht="12.95" customHeight="1" x14ac:dyDescent="0.2">
      <c r="AA1837" s="344">
        <f t="shared" si="206"/>
        <v>-9.8802704652044479E-3</v>
      </c>
      <c r="AB1837" s="345">
        <f t="shared" si="207"/>
        <v>9.8802704652044479E-3</v>
      </c>
      <c r="AC1837" s="345">
        <f t="shared" si="208"/>
        <v>0</v>
      </c>
      <c r="AD1837" s="346">
        <f t="shared" si="209"/>
        <v>0</v>
      </c>
      <c r="AH1837" s="258">
        <f t="shared" si="210"/>
        <v>-5.970076540303515E-2</v>
      </c>
      <c r="AI1837" s="258">
        <f t="shared" si="211"/>
        <v>0.99275076381854821</v>
      </c>
      <c r="AJ1837" s="258">
        <f t="shared" si="212"/>
        <v>-0.88367981851374677</v>
      </c>
      <c r="AK1837" s="258">
        <f t="shared" si="213"/>
        <v>0.17185078244847601</v>
      </c>
      <c r="AL1837" s="258">
        <f t="shared" si="214"/>
        <v>1.6129546505539287</v>
      </c>
      <c r="AM1837" s="258">
        <f t="shared" si="215"/>
        <v>1.0430726385728673</v>
      </c>
      <c r="AN1837" s="274">
        <f t="shared" si="222"/>
        <v>14.005984999664225</v>
      </c>
      <c r="AO1837" s="274">
        <f t="shared" si="222"/>
        <v>14.005984999627904</v>
      </c>
      <c r="AP1837" s="274">
        <f t="shared" si="222"/>
        <v>14.005984998013528</v>
      </c>
      <c r="AQ1837" s="274">
        <f t="shared" si="222"/>
        <v>14.005984926260671</v>
      </c>
      <c r="AR1837" s="274">
        <f t="shared" si="222"/>
        <v>14.005981737158713</v>
      </c>
      <c r="AS1837" s="274">
        <f t="shared" si="222"/>
        <v>14.00584007322959</v>
      </c>
      <c r="AT1837" s="274">
        <f t="shared" si="222"/>
        <v>13.999693530030552</v>
      </c>
      <c r="AU1837" s="274">
        <f t="shared" si="217"/>
        <v>13.835459245036365</v>
      </c>
      <c r="AV1837" s="274"/>
      <c r="AW1837" s="274"/>
    </row>
    <row r="1838" spans="27:49" ht="12.95" customHeight="1" x14ac:dyDescent="0.2">
      <c r="AA1838" s="344">
        <f t="shared" si="206"/>
        <v>-9.8802704652044479E-3</v>
      </c>
      <c r="AB1838" s="345">
        <f t="shared" si="207"/>
        <v>9.8802704652044479E-3</v>
      </c>
      <c r="AC1838" s="345">
        <f t="shared" si="208"/>
        <v>0</v>
      </c>
      <c r="AD1838" s="346">
        <f t="shared" si="209"/>
        <v>0</v>
      </c>
      <c r="AH1838" s="258">
        <f t="shared" si="210"/>
        <v>-5.970076540303515E-2</v>
      </c>
      <c r="AI1838" s="258">
        <f t="shared" si="211"/>
        <v>0.99275076381854821</v>
      </c>
      <c r="AJ1838" s="258">
        <f t="shared" si="212"/>
        <v>-0.88367981851374677</v>
      </c>
      <c r="AK1838" s="258">
        <f t="shared" si="213"/>
        <v>0.17185078244847601</v>
      </c>
      <c r="AL1838" s="258">
        <f t="shared" si="214"/>
        <v>1.6129546505539287</v>
      </c>
      <c r="AM1838" s="258">
        <f t="shared" si="215"/>
        <v>1.0430726385728673</v>
      </c>
      <c r="AN1838" s="274">
        <f t="shared" si="222"/>
        <v>14.005984999664225</v>
      </c>
      <c r="AO1838" s="274">
        <f t="shared" si="222"/>
        <v>14.005984999627904</v>
      </c>
      <c r="AP1838" s="274">
        <f t="shared" si="222"/>
        <v>14.005984998013528</v>
      </c>
      <c r="AQ1838" s="274">
        <f t="shared" si="222"/>
        <v>14.005984926260671</v>
      </c>
      <c r="AR1838" s="274">
        <f t="shared" si="222"/>
        <v>14.005981737158713</v>
      </c>
      <c r="AS1838" s="274">
        <f t="shared" si="222"/>
        <v>14.00584007322959</v>
      </c>
      <c r="AT1838" s="274">
        <f t="shared" si="222"/>
        <v>13.999693530030552</v>
      </c>
      <c r="AU1838" s="274">
        <f t="shared" si="217"/>
        <v>13.835459245036365</v>
      </c>
      <c r="AV1838" s="274"/>
      <c r="AW1838" s="274"/>
    </row>
    <row r="1839" spans="27:49" ht="12.95" customHeight="1" x14ac:dyDescent="0.2">
      <c r="AA1839" s="344">
        <f t="shared" si="206"/>
        <v>-9.8802704652044479E-3</v>
      </c>
      <c r="AB1839" s="345">
        <f t="shared" si="207"/>
        <v>9.8802704652044479E-3</v>
      </c>
      <c r="AC1839" s="345">
        <f t="shared" si="208"/>
        <v>0</v>
      </c>
      <c r="AD1839" s="346">
        <f t="shared" si="209"/>
        <v>0</v>
      </c>
      <c r="AH1839" s="258">
        <f t="shared" si="210"/>
        <v>-5.970076540303515E-2</v>
      </c>
      <c r="AI1839" s="258">
        <f t="shared" si="211"/>
        <v>0.99275076381854821</v>
      </c>
      <c r="AJ1839" s="258">
        <f t="shared" si="212"/>
        <v>-0.88367981851374677</v>
      </c>
      <c r="AK1839" s="258">
        <f t="shared" si="213"/>
        <v>0.17185078244847601</v>
      </c>
      <c r="AL1839" s="258">
        <f t="shared" si="214"/>
        <v>1.6129546505539287</v>
      </c>
      <c r="AM1839" s="258">
        <f t="shared" si="215"/>
        <v>1.0430726385728673</v>
      </c>
      <c r="AN1839" s="274">
        <f t="shared" si="222"/>
        <v>14.005984999664225</v>
      </c>
      <c r="AO1839" s="274">
        <f t="shared" si="222"/>
        <v>14.005984999627904</v>
      </c>
      <c r="AP1839" s="274">
        <f t="shared" si="222"/>
        <v>14.005984998013528</v>
      </c>
      <c r="AQ1839" s="274">
        <f t="shared" si="222"/>
        <v>14.005984926260671</v>
      </c>
      <c r="AR1839" s="274">
        <f t="shared" si="222"/>
        <v>14.005981737158713</v>
      </c>
      <c r="AS1839" s="274">
        <f t="shared" si="222"/>
        <v>14.00584007322959</v>
      </c>
      <c r="AT1839" s="274">
        <f t="shared" si="222"/>
        <v>13.999693530030552</v>
      </c>
      <c r="AU1839" s="274">
        <f t="shared" si="217"/>
        <v>13.835459245036365</v>
      </c>
      <c r="AV1839" s="274"/>
      <c r="AW1839" s="274"/>
    </row>
    <row r="1840" spans="27:49" ht="12.95" customHeight="1" x14ac:dyDescent="0.2">
      <c r="AA1840" s="344">
        <f t="shared" si="206"/>
        <v>-9.8802704652044479E-3</v>
      </c>
      <c r="AB1840" s="345">
        <f t="shared" si="207"/>
        <v>9.8802704652044479E-3</v>
      </c>
      <c r="AC1840" s="345">
        <f t="shared" si="208"/>
        <v>0</v>
      </c>
      <c r="AD1840" s="346">
        <f t="shared" si="209"/>
        <v>0</v>
      </c>
      <c r="AH1840" s="258">
        <f t="shared" si="210"/>
        <v>-5.970076540303515E-2</v>
      </c>
      <c r="AI1840" s="258">
        <f t="shared" si="211"/>
        <v>0.99275076381854821</v>
      </c>
      <c r="AJ1840" s="258">
        <f t="shared" si="212"/>
        <v>-0.88367981851374677</v>
      </c>
      <c r="AK1840" s="258">
        <f t="shared" si="213"/>
        <v>0.17185078244847601</v>
      </c>
      <c r="AL1840" s="258">
        <f t="shared" si="214"/>
        <v>1.6129546505539287</v>
      </c>
      <c r="AM1840" s="258">
        <f t="shared" si="215"/>
        <v>1.0430726385728673</v>
      </c>
      <c r="AN1840" s="274">
        <f t="shared" ref="AN1840:AT1849" si="223">$AU1840+$AB$7*SIN(AO1840)</f>
        <v>14.005984999664225</v>
      </c>
      <c r="AO1840" s="274">
        <f t="shared" si="223"/>
        <v>14.005984999627904</v>
      </c>
      <c r="AP1840" s="274">
        <f t="shared" si="223"/>
        <v>14.005984998013528</v>
      </c>
      <c r="AQ1840" s="274">
        <f t="shared" si="223"/>
        <v>14.005984926260671</v>
      </c>
      <c r="AR1840" s="274">
        <f t="shared" si="223"/>
        <v>14.005981737158713</v>
      </c>
      <c r="AS1840" s="274">
        <f t="shared" si="223"/>
        <v>14.00584007322959</v>
      </c>
      <c r="AT1840" s="274">
        <f t="shared" si="223"/>
        <v>13.999693530030552</v>
      </c>
      <c r="AU1840" s="274">
        <f t="shared" si="217"/>
        <v>13.835459245036365</v>
      </c>
      <c r="AV1840" s="274"/>
      <c r="AW1840" s="274"/>
    </row>
    <row r="1841" spans="27:49" ht="12.95" customHeight="1" x14ac:dyDescent="0.2">
      <c r="AA1841" s="344">
        <f t="shared" si="206"/>
        <v>-9.8802704652044479E-3</v>
      </c>
      <c r="AB1841" s="345">
        <f t="shared" si="207"/>
        <v>9.8802704652044479E-3</v>
      </c>
      <c r="AC1841" s="345">
        <f t="shared" si="208"/>
        <v>0</v>
      </c>
      <c r="AD1841" s="346">
        <f t="shared" si="209"/>
        <v>0</v>
      </c>
      <c r="AH1841" s="258">
        <f t="shared" si="210"/>
        <v>-5.970076540303515E-2</v>
      </c>
      <c r="AI1841" s="258">
        <f t="shared" si="211"/>
        <v>0.99275076381854821</v>
      </c>
      <c r="AJ1841" s="258">
        <f t="shared" si="212"/>
        <v>-0.88367981851374677</v>
      </c>
      <c r="AK1841" s="258">
        <f t="shared" si="213"/>
        <v>0.17185078244847601</v>
      </c>
      <c r="AL1841" s="258">
        <f t="shared" si="214"/>
        <v>1.6129546505539287</v>
      </c>
      <c r="AM1841" s="258">
        <f t="shared" si="215"/>
        <v>1.0430726385728673</v>
      </c>
      <c r="AN1841" s="274">
        <f t="shared" si="223"/>
        <v>14.005984999664225</v>
      </c>
      <c r="AO1841" s="274">
        <f t="shared" si="223"/>
        <v>14.005984999627904</v>
      </c>
      <c r="AP1841" s="274">
        <f t="shared" si="223"/>
        <v>14.005984998013528</v>
      </c>
      <c r="AQ1841" s="274">
        <f t="shared" si="223"/>
        <v>14.005984926260671</v>
      </c>
      <c r="AR1841" s="274">
        <f t="shared" si="223"/>
        <v>14.005981737158713</v>
      </c>
      <c r="AS1841" s="274">
        <f t="shared" si="223"/>
        <v>14.00584007322959</v>
      </c>
      <c r="AT1841" s="274">
        <f t="shared" si="223"/>
        <v>13.999693530030552</v>
      </c>
      <c r="AU1841" s="274">
        <f t="shared" si="217"/>
        <v>13.835459245036365</v>
      </c>
      <c r="AV1841" s="274"/>
      <c r="AW1841" s="274"/>
    </row>
    <row r="1842" spans="27:49" ht="12.95" customHeight="1" x14ac:dyDescent="0.2">
      <c r="AA1842" s="344">
        <f t="shared" si="206"/>
        <v>-9.8802704652044479E-3</v>
      </c>
      <c r="AB1842" s="345">
        <f t="shared" si="207"/>
        <v>9.8802704652044479E-3</v>
      </c>
      <c r="AC1842" s="345">
        <f t="shared" si="208"/>
        <v>0</v>
      </c>
      <c r="AD1842" s="346">
        <f t="shared" si="209"/>
        <v>0</v>
      </c>
      <c r="AH1842" s="258">
        <f t="shared" si="210"/>
        <v>-5.970076540303515E-2</v>
      </c>
      <c r="AI1842" s="258">
        <f t="shared" si="211"/>
        <v>0.99275076381854821</v>
      </c>
      <c r="AJ1842" s="258">
        <f t="shared" si="212"/>
        <v>-0.88367981851374677</v>
      </c>
      <c r="AK1842" s="258">
        <f t="shared" si="213"/>
        <v>0.17185078244847601</v>
      </c>
      <c r="AL1842" s="258">
        <f t="shared" si="214"/>
        <v>1.6129546505539287</v>
      </c>
      <c r="AM1842" s="258">
        <f t="shared" si="215"/>
        <v>1.0430726385728673</v>
      </c>
      <c r="AN1842" s="274">
        <f t="shared" si="223"/>
        <v>14.005984999664225</v>
      </c>
      <c r="AO1842" s="274">
        <f t="shared" si="223"/>
        <v>14.005984999627904</v>
      </c>
      <c r="AP1842" s="274">
        <f t="shared" si="223"/>
        <v>14.005984998013528</v>
      </c>
      <c r="AQ1842" s="274">
        <f t="shared" si="223"/>
        <v>14.005984926260671</v>
      </c>
      <c r="AR1842" s="274">
        <f t="shared" si="223"/>
        <v>14.005981737158713</v>
      </c>
      <c r="AS1842" s="274">
        <f t="shared" si="223"/>
        <v>14.00584007322959</v>
      </c>
      <c r="AT1842" s="274">
        <f t="shared" si="223"/>
        <v>13.999693530030552</v>
      </c>
      <c r="AU1842" s="274">
        <f t="shared" si="217"/>
        <v>13.835459245036365</v>
      </c>
      <c r="AV1842" s="274"/>
      <c r="AW1842" s="274"/>
    </row>
    <row r="1843" spans="27:49" ht="12.95" customHeight="1" x14ac:dyDescent="0.2">
      <c r="AA1843" s="344">
        <f t="shared" si="206"/>
        <v>-9.8802704652044479E-3</v>
      </c>
      <c r="AB1843" s="345">
        <f t="shared" si="207"/>
        <v>9.8802704652044479E-3</v>
      </c>
      <c r="AC1843" s="345">
        <f t="shared" si="208"/>
        <v>0</v>
      </c>
      <c r="AD1843" s="346">
        <f t="shared" si="209"/>
        <v>0</v>
      </c>
      <c r="AH1843" s="258">
        <f t="shared" si="210"/>
        <v>-5.970076540303515E-2</v>
      </c>
      <c r="AI1843" s="258">
        <f t="shared" si="211"/>
        <v>0.99275076381854821</v>
      </c>
      <c r="AJ1843" s="258">
        <f t="shared" si="212"/>
        <v>-0.88367981851374677</v>
      </c>
      <c r="AK1843" s="258">
        <f t="shared" si="213"/>
        <v>0.17185078244847601</v>
      </c>
      <c r="AL1843" s="258">
        <f t="shared" si="214"/>
        <v>1.6129546505539287</v>
      </c>
      <c r="AM1843" s="258">
        <f t="shared" si="215"/>
        <v>1.0430726385728673</v>
      </c>
      <c r="AN1843" s="274">
        <f t="shared" si="223"/>
        <v>14.005984999664225</v>
      </c>
      <c r="AO1843" s="274">
        <f t="shared" si="223"/>
        <v>14.005984999627904</v>
      </c>
      <c r="AP1843" s="274">
        <f t="shared" si="223"/>
        <v>14.005984998013528</v>
      </c>
      <c r="AQ1843" s="274">
        <f t="shared" si="223"/>
        <v>14.005984926260671</v>
      </c>
      <c r="AR1843" s="274">
        <f t="shared" si="223"/>
        <v>14.005981737158713</v>
      </c>
      <c r="AS1843" s="274">
        <f t="shared" si="223"/>
        <v>14.00584007322959</v>
      </c>
      <c r="AT1843" s="274">
        <f t="shared" si="223"/>
        <v>13.999693530030552</v>
      </c>
      <c r="AU1843" s="274">
        <f t="shared" si="217"/>
        <v>13.835459245036365</v>
      </c>
      <c r="AV1843" s="274"/>
      <c r="AW1843" s="274"/>
    </row>
    <row r="1844" spans="27:49" ht="12.95" customHeight="1" x14ac:dyDescent="0.2">
      <c r="AA1844" s="344">
        <f t="shared" ref="AA1844:AA1907" si="224">AB$3+AB$4*Z1844+AB$5*Z1844^2+AH1844</f>
        <v>-9.8802704652044479E-3</v>
      </c>
      <c r="AB1844" s="345">
        <f t="shared" ref="AB1844:AB1907" si="225">+G1844-AA1844</f>
        <v>9.8802704652044479E-3</v>
      </c>
      <c r="AC1844" s="345">
        <f t="shared" ref="AC1844:AC1907" si="226">+G1844-P1844</f>
        <v>0</v>
      </c>
      <c r="AD1844" s="346">
        <f t="shared" ref="AD1844:AD1907" si="227">U1844*(G1844-AA1844)^2</f>
        <v>0</v>
      </c>
      <c r="AH1844" s="258">
        <f t="shared" ref="AH1844:AH1907" si="228">$AB$6*($AB$11/AI1844*AJ1844+$AB$12)</f>
        <v>-5.970076540303515E-2</v>
      </c>
      <c r="AI1844" s="258">
        <f t="shared" ref="AI1844:AI1907" si="229">1+$AB$7*COS(AL1844)</f>
        <v>0.99275076381854821</v>
      </c>
      <c r="AJ1844" s="258">
        <f t="shared" ref="AJ1844:AJ1907" si="230">SIN(AL1844+RADIANS($AB$9))</f>
        <v>-0.88367981851374677</v>
      </c>
      <c r="AK1844" s="258">
        <f t="shared" ref="AK1844:AK1907" si="231">$AB$7*SIN(AL1844)</f>
        <v>0.17185078244847601</v>
      </c>
      <c r="AL1844" s="258">
        <f t="shared" ref="AL1844:AL1907" si="232">2*ATAN(AM1844)</f>
        <v>1.6129546505539287</v>
      </c>
      <c r="AM1844" s="258">
        <f t="shared" ref="AM1844:AM1907" si="233">TAN(AN1844/2)*SQRT((1+$AB$7)/(1-$AB$7))</f>
        <v>1.0430726385728673</v>
      </c>
      <c r="AN1844" s="274">
        <f t="shared" si="223"/>
        <v>14.005984999664225</v>
      </c>
      <c r="AO1844" s="274">
        <f t="shared" si="223"/>
        <v>14.005984999627904</v>
      </c>
      <c r="AP1844" s="274">
        <f t="shared" si="223"/>
        <v>14.005984998013528</v>
      </c>
      <c r="AQ1844" s="274">
        <f t="shared" si="223"/>
        <v>14.005984926260671</v>
      </c>
      <c r="AR1844" s="274">
        <f t="shared" si="223"/>
        <v>14.005981737158713</v>
      </c>
      <c r="AS1844" s="274">
        <f t="shared" si="223"/>
        <v>14.00584007322959</v>
      </c>
      <c r="AT1844" s="274">
        <f t="shared" si="223"/>
        <v>13.999693530030552</v>
      </c>
      <c r="AU1844" s="274">
        <f t="shared" ref="AU1844:AU1907" si="234">RADIANS($AB$9)+$AB$18*(F1844-AB$15)</f>
        <v>13.835459245036365</v>
      </c>
      <c r="AV1844" s="274"/>
      <c r="AW1844" s="274"/>
    </row>
    <row r="1845" spans="27:49" ht="12.95" customHeight="1" x14ac:dyDescent="0.2">
      <c r="AA1845" s="344">
        <f t="shared" si="224"/>
        <v>-9.8802704652044479E-3</v>
      </c>
      <c r="AB1845" s="345">
        <f t="shared" si="225"/>
        <v>9.8802704652044479E-3</v>
      </c>
      <c r="AC1845" s="345">
        <f t="shared" si="226"/>
        <v>0</v>
      </c>
      <c r="AD1845" s="346">
        <f t="shared" si="227"/>
        <v>0</v>
      </c>
      <c r="AH1845" s="258">
        <f t="shared" si="228"/>
        <v>-5.970076540303515E-2</v>
      </c>
      <c r="AI1845" s="258">
        <f t="shared" si="229"/>
        <v>0.99275076381854821</v>
      </c>
      <c r="AJ1845" s="258">
        <f t="shared" si="230"/>
        <v>-0.88367981851374677</v>
      </c>
      <c r="AK1845" s="258">
        <f t="shared" si="231"/>
        <v>0.17185078244847601</v>
      </c>
      <c r="AL1845" s="258">
        <f t="shared" si="232"/>
        <v>1.6129546505539287</v>
      </c>
      <c r="AM1845" s="258">
        <f t="shared" si="233"/>
        <v>1.0430726385728673</v>
      </c>
      <c r="AN1845" s="274">
        <f t="shared" si="223"/>
        <v>14.005984999664225</v>
      </c>
      <c r="AO1845" s="274">
        <f t="shared" si="223"/>
        <v>14.005984999627904</v>
      </c>
      <c r="AP1845" s="274">
        <f t="shared" si="223"/>
        <v>14.005984998013528</v>
      </c>
      <c r="AQ1845" s="274">
        <f t="shared" si="223"/>
        <v>14.005984926260671</v>
      </c>
      <c r="AR1845" s="274">
        <f t="shared" si="223"/>
        <v>14.005981737158713</v>
      </c>
      <c r="AS1845" s="274">
        <f t="shared" si="223"/>
        <v>14.00584007322959</v>
      </c>
      <c r="AT1845" s="274">
        <f t="shared" si="223"/>
        <v>13.999693530030552</v>
      </c>
      <c r="AU1845" s="274">
        <f t="shared" si="234"/>
        <v>13.835459245036365</v>
      </c>
      <c r="AV1845" s="274"/>
      <c r="AW1845" s="274"/>
    </row>
    <row r="1846" spans="27:49" ht="12.95" customHeight="1" x14ac:dyDescent="0.2">
      <c r="AA1846" s="344">
        <f t="shared" si="224"/>
        <v>-9.8802704652044479E-3</v>
      </c>
      <c r="AB1846" s="345">
        <f t="shared" si="225"/>
        <v>9.8802704652044479E-3</v>
      </c>
      <c r="AC1846" s="345">
        <f t="shared" si="226"/>
        <v>0</v>
      </c>
      <c r="AD1846" s="346">
        <f t="shared" si="227"/>
        <v>0</v>
      </c>
      <c r="AH1846" s="258">
        <f t="shared" si="228"/>
        <v>-5.970076540303515E-2</v>
      </c>
      <c r="AI1846" s="258">
        <f t="shared" si="229"/>
        <v>0.99275076381854821</v>
      </c>
      <c r="AJ1846" s="258">
        <f t="shared" si="230"/>
        <v>-0.88367981851374677</v>
      </c>
      <c r="AK1846" s="258">
        <f t="shared" si="231"/>
        <v>0.17185078244847601</v>
      </c>
      <c r="AL1846" s="258">
        <f t="shared" si="232"/>
        <v>1.6129546505539287</v>
      </c>
      <c r="AM1846" s="258">
        <f t="shared" si="233"/>
        <v>1.0430726385728673</v>
      </c>
      <c r="AN1846" s="274">
        <f t="shared" si="223"/>
        <v>14.005984999664225</v>
      </c>
      <c r="AO1846" s="274">
        <f t="shared" si="223"/>
        <v>14.005984999627904</v>
      </c>
      <c r="AP1846" s="274">
        <f t="shared" si="223"/>
        <v>14.005984998013528</v>
      </c>
      <c r="AQ1846" s="274">
        <f t="shared" si="223"/>
        <v>14.005984926260671</v>
      </c>
      <c r="AR1846" s="274">
        <f t="shared" si="223"/>
        <v>14.005981737158713</v>
      </c>
      <c r="AS1846" s="274">
        <f t="shared" si="223"/>
        <v>14.00584007322959</v>
      </c>
      <c r="AT1846" s="274">
        <f t="shared" si="223"/>
        <v>13.999693530030552</v>
      </c>
      <c r="AU1846" s="274">
        <f t="shared" si="234"/>
        <v>13.835459245036365</v>
      </c>
      <c r="AV1846" s="274"/>
      <c r="AW1846" s="274"/>
    </row>
    <row r="1847" spans="27:49" ht="12.95" customHeight="1" x14ac:dyDescent="0.2">
      <c r="AA1847" s="344">
        <f t="shared" si="224"/>
        <v>-9.8802704652044479E-3</v>
      </c>
      <c r="AB1847" s="345">
        <f t="shared" si="225"/>
        <v>9.8802704652044479E-3</v>
      </c>
      <c r="AC1847" s="345">
        <f t="shared" si="226"/>
        <v>0</v>
      </c>
      <c r="AD1847" s="346">
        <f t="shared" si="227"/>
        <v>0</v>
      </c>
      <c r="AH1847" s="258">
        <f t="shared" si="228"/>
        <v>-5.970076540303515E-2</v>
      </c>
      <c r="AI1847" s="258">
        <f t="shared" si="229"/>
        <v>0.99275076381854821</v>
      </c>
      <c r="AJ1847" s="258">
        <f t="shared" si="230"/>
        <v>-0.88367981851374677</v>
      </c>
      <c r="AK1847" s="258">
        <f t="shared" si="231"/>
        <v>0.17185078244847601</v>
      </c>
      <c r="AL1847" s="258">
        <f t="shared" si="232"/>
        <v>1.6129546505539287</v>
      </c>
      <c r="AM1847" s="258">
        <f t="shared" si="233"/>
        <v>1.0430726385728673</v>
      </c>
      <c r="AN1847" s="274">
        <f t="shared" si="223"/>
        <v>14.005984999664225</v>
      </c>
      <c r="AO1847" s="274">
        <f t="shared" si="223"/>
        <v>14.005984999627904</v>
      </c>
      <c r="AP1847" s="274">
        <f t="shared" si="223"/>
        <v>14.005984998013528</v>
      </c>
      <c r="AQ1847" s="274">
        <f t="shared" si="223"/>
        <v>14.005984926260671</v>
      </c>
      <c r="AR1847" s="274">
        <f t="shared" si="223"/>
        <v>14.005981737158713</v>
      </c>
      <c r="AS1847" s="274">
        <f t="shared" si="223"/>
        <v>14.00584007322959</v>
      </c>
      <c r="AT1847" s="274">
        <f t="shared" si="223"/>
        <v>13.999693530030552</v>
      </c>
      <c r="AU1847" s="274">
        <f t="shared" si="234"/>
        <v>13.835459245036365</v>
      </c>
      <c r="AV1847" s="274"/>
      <c r="AW1847" s="274"/>
    </row>
    <row r="1848" spans="27:49" ht="12.95" customHeight="1" x14ac:dyDescent="0.2">
      <c r="AA1848" s="344">
        <f t="shared" si="224"/>
        <v>-9.8802704652044479E-3</v>
      </c>
      <c r="AB1848" s="345">
        <f t="shared" si="225"/>
        <v>9.8802704652044479E-3</v>
      </c>
      <c r="AC1848" s="345">
        <f t="shared" si="226"/>
        <v>0</v>
      </c>
      <c r="AD1848" s="346">
        <f t="shared" si="227"/>
        <v>0</v>
      </c>
      <c r="AH1848" s="258">
        <f t="shared" si="228"/>
        <v>-5.970076540303515E-2</v>
      </c>
      <c r="AI1848" s="258">
        <f t="shared" si="229"/>
        <v>0.99275076381854821</v>
      </c>
      <c r="AJ1848" s="258">
        <f t="shared" si="230"/>
        <v>-0.88367981851374677</v>
      </c>
      <c r="AK1848" s="258">
        <f t="shared" si="231"/>
        <v>0.17185078244847601</v>
      </c>
      <c r="AL1848" s="258">
        <f t="shared" si="232"/>
        <v>1.6129546505539287</v>
      </c>
      <c r="AM1848" s="258">
        <f t="shared" si="233"/>
        <v>1.0430726385728673</v>
      </c>
      <c r="AN1848" s="274">
        <f t="shared" si="223"/>
        <v>14.005984999664225</v>
      </c>
      <c r="AO1848" s="274">
        <f t="shared" si="223"/>
        <v>14.005984999627904</v>
      </c>
      <c r="AP1848" s="274">
        <f t="shared" si="223"/>
        <v>14.005984998013528</v>
      </c>
      <c r="AQ1848" s="274">
        <f t="shared" si="223"/>
        <v>14.005984926260671</v>
      </c>
      <c r="AR1848" s="274">
        <f t="shared" si="223"/>
        <v>14.005981737158713</v>
      </c>
      <c r="AS1848" s="274">
        <f t="shared" si="223"/>
        <v>14.00584007322959</v>
      </c>
      <c r="AT1848" s="274">
        <f t="shared" si="223"/>
        <v>13.999693530030552</v>
      </c>
      <c r="AU1848" s="274">
        <f t="shared" si="234"/>
        <v>13.835459245036365</v>
      </c>
      <c r="AV1848" s="274"/>
      <c r="AW1848" s="274"/>
    </row>
    <row r="1849" spans="27:49" ht="12.95" customHeight="1" x14ac:dyDescent="0.2">
      <c r="AA1849" s="344">
        <f t="shared" si="224"/>
        <v>-9.8802704652044479E-3</v>
      </c>
      <c r="AB1849" s="345">
        <f t="shared" si="225"/>
        <v>9.8802704652044479E-3</v>
      </c>
      <c r="AC1849" s="345">
        <f t="shared" si="226"/>
        <v>0</v>
      </c>
      <c r="AD1849" s="346">
        <f t="shared" si="227"/>
        <v>0</v>
      </c>
      <c r="AH1849" s="258">
        <f t="shared" si="228"/>
        <v>-5.970076540303515E-2</v>
      </c>
      <c r="AI1849" s="258">
        <f t="shared" si="229"/>
        <v>0.99275076381854821</v>
      </c>
      <c r="AJ1849" s="258">
        <f t="shared" si="230"/>
        <v>-0.88367981851374677</v>
      </c>
      <c r="AK1849" s="258">
        <f t="shared" si="231"/>
        <v>0.17185078244847601</v>
      </c>
      <c r="AL1849" s="258">
        <f t="shared" si="232"/>
        <v>1.6129546505539287</v>
      </c>
      <c r="AM1849" s="258">
        <f t="shared" si="233"/>
        <v>1.0430726385728673</v>
      </c>
      <c r="AN1849" s="274">
        <f t="shared" si="223"/>
        <v>14.005984999664225</v>
      </c>
      <c r="AO1849" s="274">
        <f t="shared" si="223"/>
        <v>14.005984999627904</v>
      </c>
      <c r="AP1849" s="274">
        <f t="shared" si="223"/>
        <v>14.005984998013528</v>
      </c>
      <c r="AQ1849" s="274">
        <f t="shared" si="223"/>
        <v>14.005984926260671</v>
      </c>
      <c r="AR1849" s="274">
        <f t="shared" si="223"/>
        <v>14.005981737158713</v>
      </c>
      <c r="AS1849" s="274">
        <f t="shared" si="223"/>
        <v>14.00584007322959</v>
      </c>
      <c r="AT1849" s="274">
        <f t="shared" si="223"/>
        <v>13.999693530030552</v>
      </c>
      <c r="AU1849" s="274">
        <f t="shared" si="234"/>
        <v>13.835459245036365</v>
      </c>
      <c r="AV1849" s="274"/>
      <c r="AW1849" s="274"/>
    </row>
    <row r="1850" spans="27:49" ht="12.95" customHeight="1" x14ac:dyDescent="0.2">
      <c r="AA1850" s="344">
        <f t="shared" si="224"/>
        <v>-9.8802704652044479E-3</v>
      </c>
      <c r="AB1850" s="345">
        <f t="shared" si="225"/>
        <v>9.8802704652044479E-3</v>
      </c>
      <c r="AC1850" s="345">
        <f t="shared" si="226"/>
        <v>0</v>
      </c>
      <c r="AD1850" s="346">
        <f t="shared" si="227"/>
        <v>0</v>
      </c>
      <c r="AH1850" s="258">
        <f t="shared" si="228"/>
        <v>-5.970076540303515E-2</v>
      </c>
      <c r="AI1850" s="258">
        <f t="shared" si="229"/>
        <v>0.99275076381854821</v>
      </c>
      <c r="AJ1850" s="258">
        <f t="shared" si="230"/>
        <v>-0.88367981851374677</v>
      </c>
      <c r="AK1850" s="258">
        <f t="shared" si="231"/>
        <v>0.17185078244847601</v>
      </c>
      <c r="AL1850" s="258">
        <f t="shared" si="232"/>
        <v>1.6129546505539287</v>
      </c>
      <c r="AM1850" s="258">
        <f t="shared" si="233"/>
        <v>1.0430726385728673</v>
      </c>
      <c r="AN1850" s="274">
        <f t="shared" ref="AN1850:AT1859" si="235">$AU1850+$AB$7*SIN(AO1850)</f>
        <v>14.005984999664225</v>
      </c>
      <c r="AO1850" s="274">
        <f t="shared" si="235"/>
        <v>14.005984999627904</v>
      </c>
      <c r="AP1850" s="274">
        <f t="shared" si="235"/>
        <v>14.005984998013528</v>
      </c>
      <c r="AQ1850" s="274">
        <f t="shared" si="235"/>
        <v>14.005984926260671</v>
      </c>
      <c r="AR1850" s="274">
        <f t="shared" si="235"/>
        <v>14.005981737158713</v>
      </c>
      <c r="AS1850" s="274">
        <f t="shared" si="235"/>
        <v>14.00584007322959</v>
      </c>
      <c r="AT1850" s="274">
        <f t="shared" si="235"/>
        <v>13.999693530030552</v>
      </c>
      <c r="AU1850" s="274">
        <f t="shared" si="234"/>
        <v>13.835459245036365</v>
      </c>
      <c r="AV1850" s="274"/>
      <c r="AW1850" s="274"/>
    </row>
    <row r="1851" spans="27:49" ht="12.95" customHeight="1" x14ac:dyDescent="0.2">
      <c r="AA1851" s="344">
        <f t="shared" si="224"/>
        <v>-9.8802704652044479E-3</v>
      </c>
      <c r="AB1851" s="345">
        <f t="shared" si="225"/>
        <v>9.8802704652044479E-3</v>
      </c>
      <c r="AC1851" s="345">
        <f t="shared" si="226"/>
        <v>0</v>
      </c>
      <c r="AD1851" s="346">
        <f t="shared" si="227"/>
        <v>0</v>
      </c>
      <c r="AH1851" s="258">
        <f t="shared" si="228"/>
        <v>-5.970076540303515E-2</v>
      </c>
      <c r="AI1851" s="258">
        <f t="shared" si="229"/>
        <v>0.99275076381854821</v>
      </c>
      <c r="AJ1851" s="258">
        <f t="shared" si="230"/>
        <v>-0.88367981851374677</v>
      </c>
      <c r="AK1851" s="258">
        <f t="shared" si="231"/>
        <v>0.17185078244847601</v>
      </c>
      <c r="AL1851" s="258">
        <f t="shared" si="232"/>
        <v>1.6129546505539287</v>
      </c>
      <c r="AM1851" s="258">
        <f t="shared" si="233"/>
        <v>1.0430726385728673</v>
      </c>
      <c r="AN1851" s="274">
        <f t="shared" si="235"/>
        <v>14.005984999664225</v>
      </c>
      <c r="AO1851" s="274">
        <f t="shared" si="235"/>
        <v>14.005984999627904</v>
      </c>
      <c r="AP1851" s="274">
        <f t="shared" si="235"/>
        <v>14.005984998013528</v>
      </c>
      <c r="AQ1851" s="274">
        <f t="shared" si="235"/>
        <v>14.005984926260671</v>
      </c>
      <c r="AR1851" s="274">
        <f t="shared" si="235"/>
        <v>14.005981737158713</v>
      </c>
      <c r="AS1851" s="274">
        <f t="shared" si="235"/>
        <v>14.00584007322959</v>
      </c>
      <c r="AT1851" s="274">
        <f t="shared" si="235"/>
        <v>13.999693530030552</v>
      </c>
      <c r="AU1851" s="274">
        <f t="shared" si="234"/>
        <v>13.835459245036365</v>
      </c>
      <c r="AV1851" s="274"/>
      <c r="AW1851" s="274"/>
    </row>
    <row r="1852" spans="27:49" ht="12.95" customHeight="1" x14ac:dyDescent="0.2">
      <c r="AA1852" s="344">
        <f t="shared" si="224"/>
        <v>-9.8802704652044479E-3</v>
      </c>
      <c r="AB1852" s="345">
        <f t="shared" si="225"/>
        <v>9.8802704652044479E-3</v>
      </c>
      <c r="AC1852" s="345">
        <f t="shared" si="226"/>
        <v>0</v>
      </c>
      <c r="AD1852" s="346">
        <f t="shared" si="227"/>
        <v>0</v>
      </c>
      <c r="AH1852" s="258">
        <f t="shared" si="228"/>
        <v>-5.970076540303515E-2</v>
      </c>
      <c r="AI1852" s="258">
        <f t="shared" si="229"/>
        <v>0.99275076381854821</v>
      </c>
      <c r="AJ1852" s="258">
        <f t="shared" si="230"/>
        <v>-0.88367981851374677</v>
      </c>
      <c r="AK1852" s="258">
        <f t="shared" si="231"/>
        <v>0.17185078244847601</v>
      </c>
      <c r="AL1852" s="258">
        <f t="shared" si="232"/>
        <v>1.6129546505539287</v>
      </c>
      <c r="AM1852" s="258">
        <f t="shared" si="233"/>
        <v>1.0430726385728673</v>
      </c>
      <c r="AN1852" s="274">
        <f t="shared" si="235"/>
        <v>14.005984999664225</v>
      </c>
      <c r="AO1852" s="274">
        <f t="shared" si="235"/>
        <v>14.005984999627904</v>
      </c>
      <c r="AP1852" s="274">
        <f t="shared" si="235"/>
        <v>14.005984998013528</v>
      </c>
      <c r="AQ1852" s="274">
        <f t="shared" si="235"/>
        <v>14.005984926260671</v>
      </c>
      <c r="AR1852" s="274">
        <f t="shared" si="235"/>
        <v>14.005981737158713</v>
      </c>
      <c r="AS1852" s="274">
        <f t="shared" si="235"/>
        <v>14.00584007322959</v>
      </c>
      <c r="AT1852" s="274">
        <f t="shared" si="235"/>
        <v>13.999693530030552</v>
      </c>
      <c r="AU1852" s="274">
        <f t="shared" si="234"/>
        <v>13.835459245036365</v>
      </c>
      <c r="AV1852" s="274"/>
      <c r="AW1852" s="274"/>
    </row>
    <row r="1853" spans="27:49" ht="12.95" customHeight="1" x14ac:dyDescent="0.2">
      <c r="AA1853" s="344">
        <f t="shared" si="224"/>
        <v>-9.8802704652044479E-3</v>
      </c>
      <c r="AB1853" s="345">
        <f t="shared" si="225"/>
        <v>9.8802704652044479E-3</v>
      </c>
      <c r="AC1853" s="345">
        <f t="shared" si="226"/>
        <v>0</v>
      </c>
      <c r="AD1853" s="346">
        <f t="shared" si="227"/>
        <v>0</v>
      </c>
      <c r="AH1853" s="258">
        <f t="shared" si="228"/>
        <v>-5.970076540303515E-2</v>
      </c>
      <c r="AI1853" s="258">
        <f t="shared" si="229"/>
        <v>0.99275076381854821</v>
      </c>
      <c r="AJ1853" s="258">
        <f t="shared" si="230"/>
        <v>-0.88367981851374677</v>
      </c>
      <c r="AK1853" s="258">
        <f t="shared" si="231"/>
        <v>0.17185078244847601</v>
      </c>
      <c r="AL1853" s="258">
        <f t="shared" si="232"/>
        <v>1.6129546505539287</v>
      </c>
      <c r="AM1853" s="258">
        <f t="shared" si="233"/>
        <v>1.0430726385728673</v>
      </c>
      <c r="AN1853" s="274">
        <f t="shared" si="235"/>
        <v>14.005984999664225</v>
      </c>
      <c r="AO1853" s="274">
        <f t="shared" si="235"/>
        <v>14.005984999627904</v>
      </c>
      <c r="AP1853" s="274">
        <f t="shared" si="235"/>
        <v>14.005984998013528</v>
      </c>
      <c r="AQ1853" s="274">
        <f t="shared" si="235"/>
        <v>14.005984926260671</v>
      </c>
      <c r="AR1853" s="274">
        <f t="shared" si="235"/>
        <v>14.005981737158713</v>
      </c>
      <c r="AS1853" s="274">
        <f t="shared" si="235"/>
        <v>14.00584007322959</v>
      </c>
      <c r="AT1853" s="274">
        <f t="shared" si="235"/>
        <v>13.999693530030552</v>
      </c>
      <c r="AU1853" s="274">
        <f t="shared" si="234"/>
        <v>13.835459245036365</v>
      </c>
      <c r="AV1853" s="274"/>
      <c r="AW1853" s="274"/>
    </row>
    <row r="1854" spans="27:49" ht="12.95" customHeight="1" x14ac:dyDescent="0.2">
      <c r="AA1854" s="344">
        <f t="shared" si="224"/>
        <v>-9.8802704652044479E-3</v>
      </c>
      <c r="AB1854" s="345">
        <f t="shared" si="225"/>
        <v>9.8802704652044479E-3</v>
      </c>
      <c r="AC1854" s="345">
        <f t="shared" si="226"/>
        <v>0</v>
      </c>
      <c r="AD1854" s="346">
        <f t="shared" si="227"/>
        <v>0</v>
      </c>
      <c r="AH1854" s="258">
        <f t="shared" si="228"/>
        <v>-5.970076540303515E-2</v>
      </c>
      <c r="AI1854" s="258">
        <f t="shared" si="229"/>
        <v>0.99275076381854821</v>
      </c>
      <c r="AJ1854" s="258">
        <f t="shared" si="230"/>
        <v>-0.88367981851374677</v>
      </c>
      <c r="AK1854" s="258">
        <f t="shared" si="231"/>
        <v>0.17185078244847601</v>
      </c>
      <c r="AL1854" s="258">
        <f t="shared" si="232"/>
        <v>1.6129546505539287</v>
      </c>
      <c r="AM1854" s="258">
        <f t="shared" si="233"/>
        <v>1.0430726385728673</v>
      </c>
      <c r="AN1854" s="274">
        <f t="shared" si="235"/>
        <v>14.005984999664225</v>
      </c>
      <c r="AO1854" s="274">
        <f t="shared" si="235"/>
        <v>14.005984999627904</v>
      </c>
      <c r="AP1854" s="274">
        <f t="shared" si="235"/>
        <v>14.005984998013528</v>
      </c>
      <c r="AQ1854" s="274">
        <f t="shared" si="235"/>
        <v>14.005984926260671</v>
      </c>
      <c r="AR1854" s="274">
        <f t="shared" si="235"/>
        <v>14.005981737158713</v>
      </c>
      <c r="AS1854" s="274">
        <f t="shared" si="235"/>
        <v>14.00584007322959</v>
      </c>
      <c r="AT1854" s="274">
        <f t="shared" si="235"/>
        <v>13.999693530030552</v>
      </c>
      <c r="AU1854" s="274">
        <f t="shared" si="234"/>
        <v>13.835459245036365</v>
      </c>
      <c r="AV1854" s="274"/>
      <c r="AW1854" s="274"/>
    </row>
    <row r="1855" spans="27:49" ht="12.95" customHeight="1" x14ac:dyDescent="0.2">
      <c r="AA1855" s="344">
        <f t="shared" si="224"/>
        <v>-9.8802704652044479E-3</v>
      </c>
      <c r="AB1855" s="345">
        <f t="shared" si="225"/>
        <v>9.8802704652044479E-3</v>
      </c>
      <c r="AC1855" s="345">
        <f t="shared" si="226"/>
        <v>0</v>
      </c>
      <c r="AD1855" s="346">
        <f t="shared" si="227"/>
        <v>0</v>
      </c>
      <c r="AH1855" s="258">
        <f t="shared" si="228"/>
        <v>-5.970076540303515E-2</v>
      </c>
      <c r="AI1855" s="258">
        <f t="shared" si="229"/>
        <v>0.99275076381854821</v>
      </c>
      <c r="AJ1855" s="258">
        <f t="shared" si="230"/>
        <v>-0.88367981851374677</v>
      </c>
      <c r="AK1855" s="258">
        <f t="shared" si="231"/>
        <v>0.17185078244847601</v>
      </c>
      <c r="AL1855" s="258">
        <f t="shared" si="232"/>
        <v>1.6129546505539287</v>
      </c>
      <c r="AM1855" s="258">
        <f t="shared" si="233"/>
        <v>1.0430726385728673</v>
      </c>
      <c r="AN1855" s="274">
        <f t="shared" si="235"/>
        <v>14.005984999664225</v>
      </c>
      <c r="AO1855" s="274">
        <f t="shared" si="235"/>
        <v>14.005984999627904</v>
      </c>
      <c r="AP1855" s="274">
        <f t="shared" si="235"/>
        <v>14.005984998013528</v>
      </c>
      <c r="AQ1855" s="274">
        <f t="shared" si="235"/>
        <v>14.005984926260671</v>
      </c>
      <c r="AR1855" s="274">
        <f t="shared" si="235"/>
        <v>14.005981737158713</v>
      </c>
      <c r="AS1855" s="274">
        <f t="shared" si="235"/>
        <v>14.00584007322959</v>
      </c>
      <c r="AT1855" s="274">
        <f t="shared" si="235"/>
        <v>13.999693530030552</v>
      </c>
      <c r="AU1855" s="274">
        <f t="shared" si="234"/>
        <v>13.835459245036365</v>
      </c>
      <c r="AV1855" s="274"/>
      <c r="AW1855" s="274"/>
    </row>
    <row r="1856" spans="27:49" ht="12.95" customHeight="1" x14ac:dyDescent="0.2">
      <c r="AA1856" s="344">
        <f t="shared" si="224"/>
        <v>-9.8802704652044479E-3</v>
      </c>
      <c r="AB1856" s="345">
        <f t="shared" si="225"/>
        <v>9.8802704652044479E-3</v>
      </c>
      <c r="AC1856" s="345">
        <f t="shared" si="226"/>
        <v>0</v>
      </c>
      <c r="AD1856" s="346">
        <f t="shared" si="227"/>
        <v>0</v>
      </c>
      <c r="AH1856" s="258">
        <f t="shared" si="228"/>
        <v>-5.970076540303515E-2</v>
      </c>
      <c r="AI1856" s="258">
        <f t="shared" si="229"/>
        <v>0.99275076381854821</v>
      </c>
      <c r="AJ1856" s="258">
        <f t="shared" si="230"/>
        <v>-0.88367981851374677</v>
      </c>
      <c r="AK1856" s="258">
        <f t="shared" si="231"/>
        <v>0.17185078244847601</v>
      </c>
      <c r="AL1856" s="258">
        <f t="shared" si="232"/>
        <v>1.6129546505539287</v>
      </c>
      <c r="AM1856" s="258">
        <f t="shared" si="233"/>
        <v>1.0430726385728673</v>
      </c>
      <c r="AN1856" s="274">
        <f t="shared" si="235"/>
        <v>14.005984999664225</v>
      </c>
      <c r="AO1856" s="274">
        <f t="shared" si="235"/>
        <v>14.005984999627904</v>
      </c>
      <c r="AP1856" s="274">
        <f t="shared" si="235"/>
        <v>14.005984998013528</v>
      </c>
      <c r="AQ1856" s="274">
        <f t="shared" si="235"/>
        <v>14.005984926260671</v>
      </c>
      <c r="AR1856" s="274">
        <f t="shared" si="235"/>
        <v>14.005981737158713</v>
      </c>
      <c r="AS1856" s="274">
        <f t="shared" si="235"/>
        <v>14.00584007322959</v>
      </c>
      <c r="AT1856" s="274">
        <f t="shared" si="235"/>
        <v>13.999693530030552</v>
      </c>
      <c r="AU1856" s="274">
        <f t="shared" si="234"/>
        <v>13.835459245036365</v>
      </c>
      <c r="AV1856" s="274"/>
      <c r="AW1856" s="274"/>
    </row>
    <row r="1857" spans="27:49" ht="12.95" customHeight="1" x14ac:dyDescent="0.2">
      <c r="AA1857" s="344">
        <f t="shared" si="224"/>
        <v>-9.8802704652044479E-3</v>
      </c>
      <c r="AB1857" s="345">
        <f t="shared" si="225"/>
        <v>9.8802704652044479E-3</v>
      </c>
      <c r="AC1857" s="345">
        <f t="shared" si="226"/>
        <v>0</v>
      </c>
      <c r="AD1857" s="346">
        <f t="shared" si="227"/>
        <v>0</v>
      </c>
      <c r="AH1857" s="258">
        <f t="shared" si="228"/>
        <v>-5.970076540303515E-2</v>
      </c>
      <c r="AI1857" s="258">
        <f t="shared" si="229"/>
        <v>0.99275076381854821</v>
      </c>
      <c r="AJ1857" s="258">
        <f t="shared" si="230"/>
        <v>-0.88367981851374677</v>
      </c>
      <c r="AK1857" s="258">
        <f t="shared" si="231"/>
        <v>0.17185078244847601</v>
      </c>
      <c r="AL1857" s="258">
        <f t="shared" si="232"/>
        <v>1.6129546505539287</v>
      </c>
      <c r="AM1857" s="258">
        <f t="shared" si="233"/>
        <v>1.0430726385728673</v>
      </c>
      <c r="AN1857" s="274">
        <f t="shared" si="235"/>
        <v>14.005984999664225</v>
      </c>
      <c r="AO1857" s="274">
        <f t="shared" si="235"/>
        <v>14.005984999627904</v>
      </c>
      <c r="AP1857" s="274">
        <f t="shared" si="235"/>
        <v>14.005984998013528</v>
      </c>
      <c r="AQ1857" s="274">
        <f t="shared" si="235"/>
        <v>14.005984926260671</v>
      </c>
      <c r="AR1857" s="274">
        <f t="shared" si="235"/>
        <v>14.005981737158713</v>
      </c>
      <c r="AS1857" s="274">
        <f t="shared" si="235"/>
        <v>14.00584007322959</v>
      </c>
      <c r="AT1857" s="274">
        <f t="shared" si="235"/>
        <v>13.999693530030552</v>
      </c>
      <c r="AU1857" s="274">
        <f t="shared" si="234"/>
        <v>13.835459245036365</v>
      </c>
      <c r="AV1857" s="274"/>
      <c r="AW1857" s="274"/>
    </row>
    <row r="1858" spans="27:49" ht="12.95" customHeight="1" x14ac:dyDescent="0.2">
      <c r="AA1858" s="344">
        <f t="shared" si="224"/>
        <v>-9.8802704652044479E-3</v>
      </c>
      <c r="AB1858" s="345">
        <f t="shared" si="225"/>
        <v>9.8802704652044479E-3</v>
      </c>
      <c r="AC1858" s="345">
        <f t="shared" si="226"/>
        <v>0</v>
      </c>
      <c r="AD1858" s="346">
        <f t="shared" si="227"/>
        <v>0</v>
      </c>
      <c r="AH1858" s="258">
        <f t="shared" si="228"/>
        <v>-5.970076540303515E-2</v>
      </c>
      <c r="AI1858" s="258">
        <f t="shared" si="229"/>
        <v>0.99275076381854821</v>
      </c>
      <c r="AJ1858" s="258">
        <f t="shared" si="230"/>
        <v>-0.88367981851374677</v>
      </c>
      <c r="AK1858" s="258">
        <f t="shared" si="231"/>
        <v>0.17185078244847601</v>
      </c>
      <c r="AL1858" s="258">
        <f t="shared" si="232"/>
        <v>1.6129546505539287</v>
      </c>
      <c r="AM1858" s="258">
        <f t="shared" si="233"/>
        <v>1.0430726385728673</v>
      </c>
      <c r="AN1858" s="274">
        <f t="shared" si="235"/>
        <v>14.005984999664225</v>
      </c>
      <c r="AO1858" s="274">
        <f t="shared" si="235"/>
        <v>14.005984999627904</v>
      </c>
      <c r="AP1858" s="274">
        <f t="shared" si="235"/>
        <v>14.005984998013528</v>
      </c>
      <c r="AQ1858" s="274">
        <f t="shared" si="235"/>
        <v>14.005984926260671</v>
      </c>
      <c r="AR1858" s="274">
        <f t="shared" si="235"/>
        <v>14.005981737158713</v>
      </c>
      <c r="AS1858" s="274">
        <f t="shared" si="235"/>
        <v>14.00584007322959</v>
      </c>
      <c r="AT1858" s="274">
        <f t="shared" si="235"/>
        <v>13.999693530030552</v>
      </c>
      <c r="AU1858" s="274">
        <f t="shared" si="234"/>
        <v>13.835459245036365</v>
      </c>
      <c r="AV1858" s="274"/>
      <c r="AW1858" s="274"/>
    </row>
    <row r="1859" spans="27:49" ht="12.95" customHeight="1" x14ac:dyDescent="0.2">
      <c r="AA1859" s="344">
        <f t="shared" si="224"/>
        <v>-9.8802704652044479E-3</v>
      </c>
      <c r="AB1859" s="345">
        <f t="shared" si="225"/>
        <v>9.8802704652044479E-3</v>
      </c>
      <c r="AC1859" s="345">
        <f t="shared" si="226"/>
        <v>0</v>
      </c>
      <c r="AD1859" s="346">
        <f t="shared" si="227"/>
        <v>0</v>
      </c>
      <c r="AH1859" s="258">
        <f t="shared" si="228"/>
        <v>-5.970076540303515E-2</v>
      </c>
      <c r="AI1859" s="258">
        <f t="shared" si="229"/>
        <v>0.99275076381854821</v>
      </c>
      <c r="AJ1859" s="258">
        <f t="shared" si="230"/>
        <v>-0.88367981851374677</v>
      </c>
      <c r="AK1859" s="258">
        <f t="shared" si="231"/>
        <v>0.17185078244847601</v>
      </c>
      <c r="AL1859" s="258">
        <f t="shared" si="232"/>
        <v>1.6129546505539287</v>
      </c>
      <c r="AM1859" s="258">
        <f t="shared" si="233"/>
        <v>1.0430726385728673</v>
      </c>
      <c r="AN1859" s="274">
        <f t="shared" si="235"/>
        <v>14.005984999664225</v>
      </c>
      <c r="AO1859" s="274">
        <f t="shared" si="235"/>
        <v>14.005984999627904</v>
      </c>
      <c r="AP1859" s="274">
        <f t="shared" si="235"/>
        <v>14.005984998013528</v>
      </c>
      <c r="AQ1859" s="274">
        <f t="shared" si="235"/>
        <v>14.005984926260671</v>
      </c>
      <c r="AR1859" s="274">
        <f t="shared" si="235"/>
        <v>14.005981737158713</v>
      </c>
      <c r="AS1859" s="274">
        <f t="shared" si="235"/>
        <v>14.00584007322959</v>
      </c>
      <c r="AT1859" s="274">
        <f t="shared" si="235"/>
        <v>13.999693530030552</v>
      </c>
      <c r="AU1859" s="274">
        <f t="shared" si="234"/>
        <v>13.835459245036365</v>
      </c>
      <c r="AV1859" s="274"/>
      <c r="AW1859" s="274"/>
    </row>
    <row r="1860" spans="27:49" ht="12.95" customHeight="1" x14ac:dyDescent="0.2">
      <c r="AA1860" s="344">
        <f t="shared" si="224"/>
        <v>-9.8802704652044479E-3</v>
      </c>
      <c r="AB1860" s="345">
        <f t="shared" si="225"/>
        <v>9.8802704652044479E-3</v>
      </c>
      <c r="AC1860" s="345">
        <f t="shared" si="226"/>
        <v>0</v>
      </c>
      <c r="AD1860" s="346">
        <f t="shared" si="227"/>
        <v>0</v>
      </c>
      <c r="AH1860" s="258">
        <f t="shared" si="228"/>
        <v>-5.970076540303515E-2</v>
      </c>
      <c r="AI1860" s="258">
        <f t="shared" si="229"/>
        <v>0.99275076381854821</v>
      </c>
      <c r="AJ1860" s="258">
        <f t="shared" si="230"/>
        <v>-0.88367981851374677</v>
      </c>
      <c r="AK1860" s="258">
        <f t="shared" si="231"/>
        <v>0.17185078244847601</v>
      </c>
      <c r="AL1860" s="258">
        <f t="shared" si="232"/>
        <v>1.6129546505539287</v>
      </c>
      <c r="AM1860" s="258">
        <f t="shared" si="233"/>
        <v>1.0430726385728673</v>
      </c>
      <c r="AN1860" s="274">
        <f t="shared" ref="AN1860:AT1869" si="236">$AU1860+$AB$7*SIN(AO1860)</f>
        <v>14.005984999664225</v>
      </c>
      <c r="AO1860" s="274">
        <f t="shared" si="236"/>
        <v>14.005984999627904</v>
      </c>
      <c r="AP1860" s="274">
        <f t="shared" si="236"/>
        <v>14.005984998013528</v>
      </c>
      <c r="AQ1860" s="274">
        <f t="shared" si="236"/>
        <v>14.005984926260671</v>
      </c>
      <c r="AR1860" s="274">
        <f t="shared" si="236"/>
        <v>14.005981737158713</v>
      </c>
      <c r="AS1860" s="274">
        <f t="shared" si="236"/>
        <v>14.00584007322959</v>
      </c>
      <c r="AT1860" s="274">
        <f t="shared" si="236"/>
        <v>13.999693530030552</v>
      </c>
      <c r="AU1860" s="274">
        <f t="shared" si="234"/>
        <v>13.835459245036365</v>
      </c>
      <c r="AV1860" s="274"/>
      <c r="AW1860" s="274"/>
    </row>
    <row r="1861" spans="27:49" ht="12.95" customHeight="1" x14ac:dyDescent="0.2">
      <c r="AA1861" s="344">
        <f t="shared" si="224"/>
        <v>-9.8802704652044479E-3</v>
      </c>
      <c r="AB1861" s="345">
        <f t="shared" si="225"/>
        <v>9.8802704652044479E-3</v>
      </c>
      <c r="AC1861" s="345">
        <f t="shared" si="226"/>
        <v>0</v>
      </c>
      <c r="AD1861" s="346">
        <f t="shared" si="227"/>
        <v>0</v>
      </c>
      <c r="AH1861" s="258">
        <f t="shared" si="228"/>
        <v>-5.970076540303515E-2</v>
      </c>
      <c r="AI1861" s="258">
        <f t="shared" si="229"/>
        <v>0.99275076381854821</v>
      </c>
      <c r="AJ1861" s="258">
        <f t="shared" si="230"/>
        <v>-0.88367981851374677</v>
      </c>
      <c r="AK1861" s="258">
        <f t="shared" si="231"/>
        <v>0.17185078244847601</v>
      </c>
      <c r="AL1861" s="258">
        <f t="shared" si="232"/>
        <v>1.6129546505539287</v>
      </c>
      <c r="AM1861" s="258">
        <f t="shared" si="233"/>
        <v>1.0430726385728673</v>
      </c>
      <c r="AN1861" s="274">
        <f t="shared" si="236"/>
        <v>14.005984999664225</v>
      </c>
      <c r="AO1861" s="274">
        <f t="shared" si="236"/>
        <v>14.005984999627904</v>
      </c>
      <c r="AP1861" s="274">
        <f t="shared" si="236"/>
        <v>14.005984998013528</v>
      </c>
      <c r="AQ1861" s="274">
        <f t="shared" si="236"/>
        <v>14.005984926260671</v>
      </c>
      <c r="AR1861" s="274">
        <f t="shared" si="236"/>
        <v>14.005981737158713</v>
      </c>
      <c r="AS1861" s="274">
        <f t="shared" si="236"/>
        <v>14.00584007322959</v>
      </c>
      <c r="AT1861" s="274">
        <f t="shared" si="236"/>
        <v>13.999693530030552</v>
      </c>
      <c r="AU1861" s="274">
        <f t="shared" si="234"/>
        <v>13.835459245036365</v>
      </c>
      <c r="AV1861" s="274"/>
      <c r="AW1861" s="274"/>
    </row>
    <row r="1862" spans="27:49" ht="12.95" customHeight="1" x14ac:dyDescent="0.2">
      <c r="AA1862" s="344">
        <f t="shared" si="224"/>
        <v>-9.8802704652044479E-3</v>
      </c>
      <c r="AB1862" s="345">
        <f t="shared" si="225"/>
        <v>9.8802704652044479E-3</v>
      </c>
      <c r="AC1862" s="345">
        <f t="shared" si="226"/>
        <v>0</v>
      </c>
      <c r="AD1862" s="346">
        <f t="shared" si="227"/>
        <v>0</v>
      </c>
      <c r="AH1862" s="258">
        <f t="shared" si="228"/>
        <v>-5.970076540303515E-2</v>
      </c>
      <c r="AI1862" s="258">
        <f t="shared" si="229"/>
        <v>0.99275076381854821</v>
      </c>
      <c r="AJ1862" s="258">
        <f t="shared" si="230"/>
        <v>-0.88367981851374677</v>
      </c>
      <c r="AK1862" s="258">
        <f t="shared" si="231"/>
        <v>0.17185078244847601</v>
      </c>
      <c r="AL1862" s="258">
        <f t="shared" si="232"/>
        <v>1.6129546505539287</v>
      </c>
      <c r="AM1862" s="258">
        <f t="shared" si="233"/>
        <v>1.0430726385728673</v>
      </c>
      <c r="AN1862" s="274">
        <f t="shared" si="236"/>
        <v>14.005984999664225</v>
      </c>
      <c r="AO1862" s="274">
        <f t="shared" si="236"/>
        <v>14.005984999627904</v>
      </c>
      <c r="AP1862" s="274">
        <f t="shared" si="236"/>
        <v>14.005984998013528</v>
      </c>
      <c r="AQ1862" s="274">
        <f t="shared" si="236"/>
        <v>14.005984926260671</v>
      </c>
      <c r="AR1862" s="274">
        <f t="shared" si="236"/>
        <v>14.005981737158713</v>
      </c>
      <c r="AS1862" s="274">
        <f t="shared" si="236"/>
        <v>14.00584007322959</v>
      </c>
      <c r="AT1862" s="274">
        <f t="shared" si="236"/>
        <v>13.999693530030552</v>
      </c>
      <c r="AU1862" s="274">
        <f t="shared" si="234"/>
        <v>13.835459245036365</v>
      </c>
      <c r="AV1862" s="274"/>
      <c r="AW1862" s="274"/>
    </row>
    <row r="1863" spans="27:49" ht="12.95" customHeight="1" x14ac:dyDescent="0.2">
      <c r="AA1863" s="344">
        <f t="shared" si="224"/>
        <v>-9.8802704652044479E-3</v>
      </c>
      <c r="AB1863" s="345">
        <f t="shared" si="225"/>
        <v>9.8802704652044479E-3</v>
      </c>
      <c r="AC1863" s="345">
        <f t="shared" si="226"/>
        <v>0</v>
      </c>
      <c r="AD1863" s="346">
        <f t="shared" si="227"/>
        <v>0</v>
      </c>
      <c r="AH1863" s="258">
        <f t="shared" si="228"/>
        <v>-5.970076540303515E-2</v>
      </c>
      <c r="AI1863" s="258">
        <f t="shared" si="229"/>
        <v>0.99275076381854821</v>
      </c>
      <c r="AJ1863" s="258">
        <f t="shared" si="230"/>
        <v>-0.88367981851374677</v>
      </c>
      <c r="AK1863" s="258">
        <f t="shared" si="231"/>
        <v>0.17185078244847601</v>
      </c>
      <c r="AL1863" s="258">
        <f t="shared" si="232"/>
        <v>1.6129546505539287</v>
      </c>
      <c r="AM1863" s="258">
        <f t="shared" si="233"/>
        <v>1.0430726385728673</v>
      </c>
      <c r="AN1863" s="274">
        <f t="shared" si="236"/>
        <v>14.005984999664225</v>
      </c>
      <c r="AO1863" s="274">
        <f t="shared" si="236"/>
        <v>14.005984999627904</v>
      </c>
      <c r="AP1863" s="274">
        <f t="shared" si="236"/>
        <v>14.005984998013528</v>
      </c>
      <c r="AQ1863" s="274">
        <f t="shared" si="236"/>
        <v>14.005984926260671</v>
      </c>
      <c r="AR1863" s="274">
        <f t="shared" si="236"/>
        <v>14.005981737158713</v>
      </c>
      <c r="AS1863" s="274">
        <f t="shared" si="236"/>
        <v>14.00584007322959</v>
      </c>
      <c r="AT1863" s="274">
        <f t="shared" si="236"/>
        <v>13.999693530030552</v>
      </c>
      <c r="AU1863" s="274">
        <f t="shared" si="234"/>
        <v>13.835459245036365</v>
      </c>
      <c r="AV1863" s="274"/>
      <c r="AW1863" s="274"/>
    </row>
    <row r="1864" spans="27:49" ht="12.95" customHeight="1" x14ac:dyDescent="0.2">
      <c r="AA1864" s="344">
        <f t="shared" si="224"/>
        <v>-9.8802704652044479E-3</v>
      </c>
      <c r="AB1864" s="345">
        <f t="shared" si="225"/>
        <v>9.8802704652044479E-3</v>
      </c>
      <c r="AC1864" s="345">
        <f t="shared" si="226"/>
        <v>0</v>
      </c>
      <c r="AD1864" s="346">
        <f t="shared" si="227"/>
        <v>0</v>
      </c>
      <c r="AH1864" s="258">
        <f t="shared" si="228"/>
        <v>-5.970076540303515E-2</v>
      </c>
      <c r="AI1864" s="258">
        <f t="shared" si="229"/>
        <v>0.99275076381854821</v>
      </c>
      <c r="AJ1864" s="258">
        <f t="shared" si="230"/>
        <v>-0.88367981851374677</v>
      </c>
      <c r="AK1864" s="258">
        <f t="shared" si="231"/>
        <v>0.17185078244847601</v>
      </c>
      <c r="AL1864" s="258">
        <f t="shared" si="232"/>
        <v>1.6129546505539287</v>
      </c>
      <c r="AM1864" s="258">
        <f t="shared" si="233"/>
        <v>1.0430726385728673</v>
      </c>
      <c r="AN1864" s="274">
        <f t="shared" si="236"/>
        <v>14.005984999664225</v>
      </c>
      <c r="AO1864" s="274">
        <f t="shared" si="236"/>
        <v>14.005984999627904</v>
      </c>
      <c r="AP1864" s="274">
        <f t="shared" si="236"/>
        <v>14.005984998013528</v>
      </c>
      <c r="AQ1864" s="274">
        <f t="shared" si="236"/>
        <v>14.005984926260671</v>
      </c>
      <c r="AR1864" s="274">
        <f t="shared" si="236"/>
        <v>14.005981737158713</v>
      </c>
      <c r="AS1864" s="274">
        <f t="shared" si="236"/>
        <v>14.00584007322959</v>
      </c>
      <c r="AT1864" s="274">
        <f t="shared" si="236"/>
        <v>13.999693530030552</v>
      </c>
      <c r="AU1864" s="274">
        <f t="shared" si="234"/>
        <v>13.835459245036365</v>
      </c>
      <c r="AV1864" s="274"/>
      <c r="AW1864" s="274"/>
    </row>
    <row r="1865" spans="27:49" ht="12.95" customHeight="1" x14ac:dyDescent="0.2">
      <c r="AA1865" s="344">
        <f t="shared" si="224"/>
        <v>-9.8802704652044479E-3</v>
      </c>
      <c r="AB1865" s="345">
        <f t="shared" si="225"/>
        <v>9.8802704652044479E-3</v>
      </c>
      <c r="AC1865" s="345">
        <f t="shared" si="226"/>
        <v>0</v>
      </c>
      <c r="AD1865" s="346">
        <f t="shared" si="227"/>
        <v>0</v>
      </c>
      <c r="AH1865" s="258">
        <f t="shared" si="228"/>
        <v>-5.970076540303515E-2</v>
      </c>
      <c r="AI1865" s="258">
        <f t="shared" si="229"/>
        <v>0.99275076381854821</v>
      </c>
      <c r="AJ1865" s="258">
        <f t="shared" si="230"/>
        <v>-0.88367981851374677</v>
      </c>
      <c r="AK1865" s="258">
        <f t="shared" si="231"/>
        <v>0.17185078244847601</v>
      </c>
      <c r="AL1865" s="258">
        <f t="shared" si="232"/>
        <v>1.6129546505539287</v>
      </c>
      <c r="AM1865" s="258">
        <f t="shared" si="233"/>
        <v>1.0430726385728673</v>
      </c>
      <c r="AN1865" s="274">
        <f t="shared" si="236"/>
        <v>14.005984999664225</v>
      </c>
      <c r="AO1865" s="274">
        <f t="shared" si="236"/>
        <v>14.005984999627904</v>
      </c>
      <c r="AP1865" s="274">
        <f t="shared" si="236"/>
        <v>14.005984998013528</v>
      </c>
      <c r="AQ1865" s="274">
        <f t="shared" si="236"/>
        <v>14.005984926260671</v>
      </c>
      <c r="AR1865" s="274">
        <f t="shared" si="236"/>
        <v>14.005981737158713</v>
      </c>
      <c r="AS1865" s="274">
        <f t="shared" si="236"/>
        <v>14.00584007322959</v>
      </c>
      <c r="AT1865" s="274">
        <f t="shared" si="236"/>
        <v>13.999693530030552</v>
      </c>
      <c r="AU1865" s="274">
        <f t="shared" si="234"/>
        <v>13.835459245036365</v>
      </c>
      <c r="AV1865" s="274"/>
      <c r="AW1865" s="274"/>
    </row>
    <row r="1866" spans="27:49" ht="12.95" customHeight="1" x14ac:dyDescent="0.2">
      <c r="AA1866" s="344">
        <f t="shared" si="224"/>
        <v>-9.8802704652044479E-3</v>
      </c>
      <c r="AB1866" s="345">
        <f t="shared" si="225"/>
        <v>9.8802704652044479E-3</v>
      </c>
      <c r="AC1866" s="345">
        <f t="shared" si="226"/>
        <v>0</v>
      </c>
      <c r="AD1866" s="346">
        <f t="shared" si="227"/>
        <v>0</v>
      </c>
      <c r="AH1866" s="258">
        <f t="shared" si="228"/>
        <v>-5.970076540303515E-2</v>
      </c>
      <c r="AI1866" s="258">
        <f t="shared" si="229"/>
        <v>0.99275076381854821</v>
      </c>
      <c r="AJ1866" s="258">
        <f t="shared" si="230"/>
        <v>-0.88367981851374677</v>
      </c>
      <c r="AK1866" s="258">
        <f t="shared" si="231"/>
        <v>0.17185078244847601</v>
      </c>
      <c r="AL1866" s="258">
        <f t="shared" si="232"/>
        <v>1.6129546505539287</v>
      </c>
      <c r="AM1866" s="258">
        <f t="shared" si="233"/>
        <v>1.0430726385728673</v>
      </c>
      <c r="AN1866" s="274">
        <f t="shared" si="236"/>
        <v>14.005984999664225</v>
      </c>
      <c r="AO1866" s="274">
        <f t="shared" si="236"/>
        <v>14.005984999627904</v>
      </c>
      <c r="AP1866" s="274">
        <f t="shared" si="236"/>
        <v>14.005984998013528</v>
      </c>
      <c r="AQ1866" s="274">
        <f t="shared" si="236"/>
        <v>14.005984926260671</v>
      </c>
      <c r="AR1866" s="274">
        <f t="shared" si="236"/>
        <v>14.005981737158713</v>
      </c>
      <c r="AS1866" s="274">
        <f t="shared" si="236"/>
        <v>14.00584007322959</v>
      </c>
      <c r="AT1866" s="274">
        <f t="shared" si="236"/>
        <v>13.999693530030552</v>
      </c>
      <c r="AU1866" s="274">
        <f t="shared" si="234"/>
        <v>13.835459245036365</v>
      </c>
      <c r="AV1866" s="274"/>
      <c r="AW1866" s="274"/>
    </row>
    <row r="1867" spans="27:49" ht="12.95" customHeight="1" x14ac:dyDescent="0.2">
      <c r="AA1867" s="344">
        <f t="shared" si="224"/>
        <v>-9.8802704652044479E-3</v>
      </c>
      <c r="AB1867" s="345">
        <f t="shared" si="225"/>
        <v>9.8802704652044479E-3</v>
      </c>
      <c r="AC1867" s="345">
        <f t="shared" si="226"/>
        <v>0</v>
      </c>
      <c r="AD1867" s="346">
        <f t="shared" si="227"/>
        <v>0</v>
      </c>
      <c r="AH1867" s="258">
        <f t="shared" si="228"/>
        <v>-5.970076540303515E-2</v>
      </c>
      <c r="AI1867" s="258">
        <f t="shared" si="229"/>
        <v>0.99275076381854821</v>
      </c>
      <c r="AJ1867" s="258">
        <f t="shared" si="230"/>
        <v>-0.88367981851374677</v>
      </c>
      <c r="AK1867" s="258">
        <f t="shared" si="231"/>
        <v>0.17185078244847601</v>
      </c>
      <c r="AL1867" s="258">
        <f t="shared" si="232"/>
        <v>1.6129546505539287</v>
      </c>
      <c r="AM1867" s="258">
        <f t="shared" si="233"/>
        <v>1.0430726385728673</v>
      </c>
      <c r="AN1867" s="274">
        <f t="shared" si="236"/>
        <v>14.005984999664225</v>
      </c>
      <c r="AO1867" s="274">
        <f t="shared" si="236"/>
        <v>14.005984999627904</v>
      </c>
      <c r="AP1867" s="274">
        <f t="shared" si="236"/>
        <v>14.005984998013528</v>
      </c>
      <c r="AQ1867" s="274">
        <f t="shared" si="236"/>
        <v>14.005984926260671</v>
      </c>
      <c r="AR1867" s="274">
        <f t="shared" si="236"/>
        <v>14.005981737158713</v>
      </c>
      <c r="AS1867" s="274">
        <f t="shared" si="236"/>
        <v>14.00584007322959</v>
      </c>
      <c r="AT1867" s="274">
        <f t="shared" si="236"/>
        <v>13.999693530030552</v>
      </c>
      <c r="AU1867" s="274">
        <f t="shared" si="234"/>
        <v>13.835459245036365</v>
      </c>
      <c r="AV1867" s="274"/>
      <c r="AW1867" s="274"/>
    </row>
    <row r="1868" spans="27:49" ht="12.95" customHeight="1" x14ac:dyDescent="0.2">
      <c r="AA1868" s="344">
        <f t="shared" si="224"/>
        <v>-9.8802704652044479E-3</v>
      </c>
      <c r="AB1868" s="345">
        <f t="shared" si="225"/>
        <v>9.8802704652044479E-3</v>
      </c>
      <c r="AC1868" s="345">
        <f t="shared" si="226"/>
        <v>0</v>
      </c>
      <c r="AD1868" s="346">
        <f t="shared" si="227"/>
        <v>0</v>
      </c>
      <c r="AH1868" s="258">
        <f t="shared" si="228"/>
        <v>-5.970076540303515E-2</v>
      </c>
      <c r="AI1868" s="258">
        <f t="shared" si="229"/>
        <v>0.99275076381854821</v>
      </c>
      <c r="AJ1868" s="258">
        <f t="shared" si="230"/>
        <v>-0.88367981851374677</v>
      </c>
      <c r="AK1868" s="258">
        <f t="shared" si="231"/>
        <v>0.17185078244847601</v>
      </c>
      <c r="AL1868" s="258">
        <f t="shared" si="232"/>
        <v>1.6129546505539287</v>
      </c>
      <c r="AM1868" s="258">
        <f t="shared" si="233"/>
        <v>1.0430726385728673</v>
      </c>
      <c r="AN1868" s="274">
        <f t="shared" si="236"/>
        <v>14.005984999664225</v>
      </c>
      <c r="AO1868" s="274">
        <f t="shared" si="236"/>
        <v>14.005984999627904</v>
      </c>
      <c r="AP1868" s="274">
        <f t="shared" si="236"/>
        <v>14.005984998013528</v>
      </c>
      <c r="AQ1868" s="274">
        <f t="shared" si="236"/>
        <v>14.005984926260671</v>
      </c>
      <c r="AR1868" s="274">
        <f t="shared" si="236"/>
        <v>14.005981737158713</v>
      </c>
      <c r="AS1868" s="274">
        <f t="shared" si="236"/>
        <v>14.00584007322959</v>
      </c>
      <c r="AT1868" s="274">
        <f t="shared" si="236"/>
        <v>13.999693530030552</v>
      </c>
      <c r="AU1868" s="274">
        <f t="shared" si="234"/>
        <v>13.835459245036365</v>
      </c>
      <c r="AV1868" s="274"/>
      <c r="AW1868" s="274"/>
    </row>
    <row r="1869" spans="27:49" ht="12.95" customHeight="1" x14ac:dyDescent="0.2">
      <c r="AA1869" s="344">
        <f t="shared" si="224"/>
        <v>-9.8802704652044479E-3</v>
      </c>
      <c r="AB1869" s="345">
        <f t="shared" si="225"/>
        <v>9.8802704652044479E-3</v>
      </c>
      <c r="AC1869" s="345">
        <f t="shared" si="226"/>
        <v>0</v>
      </c>
      <c r="AD1869" s="346">
        <f t="shared" si="227"/>
        <v>0</v>
      </c>
      <c r="AH1869" s="258">
        <f t="shared" si="228"/>
        <v>-5.970076540303515E-2</v>
      </c>
      <c r="AI1869" s="258">
        <f t="shared" si="229"/>
        <v>0.99275076381854821</v>
      </c>
      <c r="AJ1869" s="258">
        <f t="shared" si="230"/>
        <v>-0.88367981851374677</v>
      </c>
      <c r="AK1869" s="258">
        <f t="shared" si="231"/>
        <v>0.17185078244847601</v>
      </c>
      <c r="AL1869" s="258">
        <f t="shared" si="232"/>
        <v>1.6129546505539287</v>
      </c>
      <c r="AM1869" s="258">
        <f t="shared" si="233"/>
        <v>1.0430726385728673</v>
      </c>
      <c r="AN1869" s="274">
        <f t="shared" si="236"/>
        <v>14.005984999664225</v>
      </c>
      <c r="AO1869" s="274">
        <f t="shared" si="236"/>
        <v>14.005984999627904</v>
      </c>
      <c r="AP1869" s="274">
        <f t="shared" si="236"/>
        <v>14.005984998013528</v>
      </c>
      <c r="AQ1869" s="274">
        <f t="shared" si="236"/>
        <v>14.005984926260671</v>
      </c>
      <c r="AR1869" s="274">
        <f t="shared" si="236"/>
        <v>14.005981737158713</v>
      </c>
      <c r="AS1869" s="274">
        <f t="shared" si="236"/>
        <v>14.00584007322959</v>
      </c>
      <c r="AT1869" s="274">
        <f t="shared" si="236"/>
        <v>13.999693530030552</v>
      </c>
      <c r="AU1869" s="274">
        <f t="shared" si="234"/>
        <v>13.835459245036365</v>
      </c>
      <c r="AV1869" s="274"/>
      <c r="AW1869" s="274"/>
    </row>
    <row r="1870" spans="27:49" ht="12.95" customHeight="1" x14ac:dyDescent="0.2">
      <c r="AA1870" s="344">
        <f t="shared" si="224"/>
        <v>-9.8802704652044479E-3</v>
      </c>
      <c r="AB1870" s="345">
        <f t="shared" si="225"/>
        <v>9.8802704652044479E-3</v>
      </c>
      <c r="AC1870" s="345">
        <f t="shared" si="226"/>
        <v>0</v>
      </c>
      <c r="AD1870" s="346">
        <f t="shared" si="227"/>
        <v>0</v>
      </c>
      <c r="AH1870" s="258">
        <f t="shared" si="228"/>
        <v>-5.970076540303515E-2</v>
      </c>
      <c r="AI1870" s="258">
        <f t="shared" si="229"/>
        <v>0.99275076381854821</v>
      </c>
      <c r="AJ1870" s="258">
        <f t="shared" si="230"/>
        <v>-0.88367981851374677</v>
      </c>
      <c r="AK1870" s="258">
        <f t="shared" si="231"/>
        <v>0.17185078244847601</v>
      </c>
      <c r="AL1870" s="258">
        <f t="shared" si="232"/>
        <v>1.6129546505539287</v>
      </c>
      <c r="AM1870" s="258">
        <f t="shared" si="233"/>
        <v>1.0430726385728673</v>
      </c>
      <c r="AN1870" s="274">
        <f t="shared" ref="AN1870:AT1879" si="237">$AU1870+$AB$7*SIN(AO1870)</f>
        <v>14.005984999664225</v>
      </c>
      <c r="AO1870" s="274">
        <f t="shared" si="237"/>
        <v>14.005984999627904</v>
      </c>
      <c r="AP1870" s="274">
        <f t="shared" si="237"/>
        <v>14.005984998013528</v>
      </c>
      <c r="AQ1870" s="274">
        <f t="shared" si="237"/>
        <v>14.005984926260671</v>
      </c>
      <c r="AR1870" s="274">
        <f t="shared" si="237"/>
        <v>14.005981737158713</v>
      </c>
      <c r="AS1870" s="274">
        <f t="shared" si="237"/>
        <v>14.00584007322959</v>
      </c>
      <c r="AT1870" s="274">
        <f t="shared" si="237"/>
        <v>13.999693530030552</v>
      </c>
      <c r="AU1870" s="274">
        <f t="shared" si="234"/>
        <v>13.835459245036365</v>
      </c>
      <c r="AV1870" s="274"/>
      <c r="AW1870" s="274"/>
    </row>
    <row r="1871" spans="27:49" ht="12.95" customHeight="1" x14ac:dyDescent="0.2">
      <c r="AA1871" s="344">
        <f t="shared" si="224"/>
        <v>-9.8802704652044479E-3</v>
      </c>
      <c r="AB1871" s="345">
        <f t="shared" si="225"/>
        <v>9.8802704652044479E-3</v>
      </c>
      <c r="AC1871" s="345">
        <f t="shared" si="226"/>
        <v>0</v>
      </c>
      <c r="AD1871" s="346">
        <f t="shared" si="227"/>
        <v>0</v>
      </c>
      <c r="AH1871" s="258">
        <f t="shared" si="228"/>
        <v>-5.970076540303515E-2</v>
      </c>
      <c r="AI1871" s="258">
        <f t="shared" si="229"/>
        <v>0.99275076381854821</v>
      </c>
      <c r="AJ1871" s="258">
        <f t="shared" si="230"/>
        <v>-0.88367981851374677</v>
      </c>
      <c r="AK1871" s="258">
        <f t="shared" si="231"/>
        <v>0.17185078244847601</v>
      </c>
      <c r="AL1871" s="258">
        <f t="shared" si="232"/>
        <v>1.6129546505539287</v>
      </c>
      <c r="AM1871" s="258">
        <f t="shared" si="233"/>
        <v>1.0430726385728673</v>
      </c>
      <c r="AN1871" s="274">
        <f t="shared" si="237"/>
        <v>14.005984999664225</v>
      </c>
      <c r="AO1871" s="274">
        <f t="shared" si="237"/>
        <v>14.005984999627904</v>
      </c>
      <c r="AP1871" s="274">
        <f t="shared" si="237"/>
        <v>14.005984998013528</v>
      </c>
      <c r="AQ1871" s="274">
        <f t="shared" si="237"/>
        <v>14.005984926260671</v>
      </c>
      <c r="AR1871" s="274">
        <f t="shared" si="237"/>
        <v>14.005981737158713</v>
      </c>
      <c r="AS1871" s="274">
        <f t="shared" si="237"/>
        <v>14.00584007322959</v>
      </c>
      <c r="AT1871" s="274">
        <f t="shared" si="237"/>
        <v>13.999693530030552</v>
      </c>
      <c r="AU1871" s="274">
        <f t="shared" si="234"/>
        <v>13.835459245036365</v>
      </c>
      <c r="AV1871" s="274"/>
      <c r="AW1871" s="274"/>
    </row>
    <row r="1872" spans="27:49" ht="12.95" customHeight="1" x14ac:dyDescent="0.2">
      <c r="AA1872" s="344">
        <f t="shared" si="224"/>
        <v>-9.8802704652044479E-3</v>
      </c>
      <c r="AB1872" s="345">
        <f t="shared" si="225"/>
        <v>9.8802704652044479E-3</v>
      </c>
      <c r="AC1872" s="345">
        <f t="shared" si="226"/>
        <v>0</v>
      </c>
      <c r="AD1872" s="346">
        <f t="shared" si="227"/>
        <v>0</v>
      </c>
      <c r="AH1872" s="258">
        <f t="shared" si="228"/>
        <v>-5.970076540303515E-2</v>
      </c>
      <c r="AI1872" s="258">
        <f t="shared" si="229"/>
        <v>0.99275076381854821</v>
      </c>
      <c r="AJ1872" s="258">
        <f t="shared" si="230"/>
        <v>-0.88367981851374677</v>
      </c>
      <c r="AK1872" s="258">
        <f t="shared" si="231"/>
        <v>0.17185078244847601</v>
      </c>
      <c r="AL1872" s="258">
        <f t="shared" si="232"/>
        <v>1.6129546505539287</v>
      </c>
      <c r="AM1872" s="258">
        <f t="shared" si="233"/>
        <v>1.0430726385728673</v>
      </c>
      <c r="AN1872" s="274">
        <f t="shared" si="237"/>
        <v>14.005984999664225</v>
      </c>
      <c r="AO1872" s="274">
        <f t="shared" si="237"/>
        <v>14.005984999627904</v>
      </c>
      <c r="AP1872" s="274">
        <f t="shared" si="237"/>
        <v>14.005984998013528</v>
      </c>
      <c r="AQ1872" s="274">
        <f t="shared" si="237"/>
        <v>14.005984926260671</v>
      </c>
      <c r="AR1872" s="274">
        <f t="shared" si="237"/>
        <v>14.005981737158713</v>
      </c>
      <c r="AS1872" s="274">
        <f t="shared" si="237"/>
        <v>14.00584007322959</v>
      </c>
      <c r="AT1872" s="274">
        <f t="shared" si="237"/>
        <v>13.999693530030552</v>
      </c>
      <c r="AU1872" s="274">
        <f t="shared" si="234"/>
        <v>13.835459245036365</v>
      </c>
      <c r="AV1872" s="274"/>
      <c r="AW1872" s="274"/>
    </row>
    <row r="1873" spans="27:49" ht="12.95" customHeight="1" x14ac:dyDescent="0.2">
      <c r="AA1873" s="344">
        <f t="shared" si="224"/>
        <v>-9.8802704652044479E-3</v>
      </c>
      <c r="AB1873" s="345">
        <f t="shared" si="225"/>
        <v>9.8802704652044479E-3</v>
      </c>
      <c r="AC1873" s="345">
        <f t="shared" si="226"/>
        <v>0</v>
      </c>
      <c r="AD1873" s="346">
        <f t="shared" si="227"/>
        <v>0</v>
      </c>
      <c r="AH1873" s="258">
        <f t="shared" si="228"/>
        <v>-5.970076540303515E-2</v>
      </c>
      <c r="AI1873" s="258">
        <f t="shared" si="229"/>
        <v>0.99275076381854821</v>
      </c>
      <c r="AJ1873" s="258">
        <f t="shared" si="230"/>
        <v>-0.88367981851374677</v>
      </c>
      <c r="AK1873" s="258">
        <f t="shared" si="231"/>
        <v>0.17185078244847601</v>
      </c>
      <c r="AL1873" s="258">
        <f t="shared" si="232"/>
        <v>1.6129546505539287</v>
      </c>
      <c r="AM1873" s="258">
        <f t="shared" si="233"/>
        <v>1.0430726385728673</v>
      </c>
      <c r="AN1873" s="274">
        <f t="shared" si="237"/>
        <v>14.005984999664225</v>
      </c>
      <c r="AO1873" s="274">
        <f t="shared" si="237"/>
        <v>14.005984999627904</v>
      </c>
      <c r="AP1873" s="274">
        <f t="shared" si="237"/>
        <v>14.005984998013528</v>
      </c>
      <c r="AQ1873" s="274">
        <f t="shared" si="237"/>
        <v>14.005984926260671</v>
      </c>
      <c r="AR1873" s="274">
        <f t="shared" si="237"/>
        <v>14.005981737158713</v>
      </c>
      <c r="AS1873" s="274">
        <f t="shared" si="237"/>
        <v>14.00584007322959</v>
      </c>
      <c r="AT1873" s="274">
        <f t="shared" si="237"/>
        <v>13.999693530030552</v>
      </c>
      <c r="AU1873" s="274">
        <f t="shared" si="234"/>
        <v>13.835459245036365</v>
      </c>
      <c r="AV1873" s="274"/>
      <c r="AW1873" s="274"/>
    </row>
    <row r="1874" spans="27:49" ht="12.95" customHeight="1" x14ac:dyDescent="0.2">
      <c r="AA1874" s="344">
        <f t="shared" si="224"/>
        <v>-9.8802704652044479E-3</v>
      </c>
      <c r="AB1874" s="345">
        <f t="shared" si="225"/>
        <v>9.8802704652044479E-3</v>
      </c>
      <c r="AC1874" s="345">
        <f t="shared" si="226"/>
        <v>0</v>
      </c>
      <c r="AD1874" s="346">
        <f t="shared" si="227"/>
        <v>0</v>
      </c>
      <c r="AH1874" s="258">
        <f t="shared" si="228"/>
        <v>-5.970076540303515E-2</v>
      </c>
      <c r="AI1874" s="258">
        <f t="shared" si="229"/>
        <v>0.99275076381854821</v>
      </c>
      <c r="AJ1874" s="258">
        <f t="shared" si="230"/>
        <v>-0.88367981851374677</v>
      </c>
      <c r="AK1874" s="258">
        <f t="shared" si="231"/>
        <v>0.17185078244847601</v>
      </c>
      <c r="AL1874" s="258">
        <f t="shared" si="232"/>
        <v>1.6129546505539287</v>
      </c>
      <c r="AM1874" s="258">
        <f t="shared" si="233"/>
        <v>1.0430726385728673</v>
      </c>
      <c r="AN1874" s="274">
        <f t="shared" si="237"/>
        <v>14.005984999664225</v>
      </c>
      <c r="AO1874" s="274">
        <f t="shared" si="237"/>
        <v>14.005984999627904</v>
      </c>
      <c r="AP1874" s="274">
        <f t="shared" si="237"/>
        <v>14.005984998013528</v>
      </c>
      <c r="AQ1874" s="274">
        <f t="shared" si="237"/>
        <v>14.005984926260671</v>
      </c>
      <c r="AR1874" s="274">
        <f t="shared" si="237"/>
        <v>14.005981737158713</v>
      </c>
      <c r="AS1874" s="274">
        <f t="shared" si="237"/>
        <v>14.00584007322959</v>
      </c>
      <c r="AT1874" s="274">
        <f t="shared" si="237"/>
        <v>13.999693530030552</v>
      </c>
      <c r="AU1874" s="274">
        <f t="shared" si="234"/>
        <v>13.835459245036365</v>
      </c>
      <c r="AV1874" s="274"/>
      <c r="AW1874" s="274"/>
    </row>
    <row r="1875" spans="27:49" ht="12.95" customHeight="1" x14ac:dyDescent="0.2">
      <c r="AA1875" s="344">
        <f t="shared" si="224"/>
        <v>-9.8802704652044479E-3</v>
      </c>
      <c r="AB1875" s="345">
        <f t="shared" si="225"/>
        <v>9.8802704652044479E-3</v>
      </c>
      <c r="AC1875" s="345">
        <f t="shared" si="226"/>
        <v>0</v>
      </c>
      <c r="AD1875" s="346">
        <f t="shared" si="227"/>
        <v>0</v>
      </c>
      <c r="AH1875" s="258">
        <f t="shared" si="228"/>
        <v>-5.970076540303515E-2</v>
      </c>
      <c r="AI1875" s="258">
        <f t="shared" si="229"/>
        <v>0.99275076381854821</v>
      </c>
      <c r="AJ1875" s="258">
        <f t="shared" si="230"/>
        <v>-0.88367981851374677</v>
      </c>
      <c r="AK1875" s="258">
        <f t="shared" si="231"/>
        <v>0.17185078244847601</v>
      </c>
      <c r="AL1875" s="258">
        <f t="shared" si="232"/>
        <v>1.6129546505539287</v>
      </c>
      <c r="AM1875" s="258">
        <f t="shared" si="233"/>
        <v>1.0430726385728673</v>
      </c>
      <c r="AN1875" s="274">
        <f t="shared" si="237"/>
        <v>14.005984999664225</v>
      </c>
      <c r="AO1875" s="274">
        <f t="shared" si="237"/>
        <v>14.005984999627904</v>
      </c>
      <c r="AP1875" s="274">
        <f t="shared" si="237"/>
        <v>14.005984998013528</v>
      </c>
      <c r="AQ1875" s="274">
        <f t="shared" si="237"/>
        <v>14.005984926260671</v>
      </c>
      <c r="AR1875" s="274">
        <f t="shared" si="237"/>
        <v>14.005981737158713</v>
      </c>
      <c r="AS1875" s="274">
        <f t="shared" si="237"/>
        <v>14.00584007322959</v>
      </c>
      <c r="AT1875" s="274">
        <f t="shared" si="237"/>
        <v>13.999693530030552</v>
      </c>
      <c r="AU1875" s="274">
        <f t="shared" si="234"/>
        <v>13.835459245036365</v>
      </c>
      <c r="AV1875" s="274"/>
      <c r="AW1875" s="274"/>
    </row>
    <row r="1876" spans="27:49" ht="12.95" customHeight="1" x14ac:dyDescent="0.2">
      <c r="AA1876" s="344">
        <f t="shared" si="224"/>
        <v>-9.8802704652044479E-3</v>
      </c>
      <c r="AB1876" s="345">
        <f t="shared" si="225"/>
        <v>9.8802704652044479E-3</v>
      </c>
      <c r="AC1876" s="345">
        <f t="shared" si="226"/>
        <v>0</v>
      </c>
      <c r="AD1876" s="346">
        <f t="shared" si="227"/>
        <v>0</v>
      </c>
      <c r="AH1876" s="258">
        <f t="shared" si="228"/>
        <v>-5.970076540303515E-2</v>
      </c>
      <c r="AI1876" s="258">
        <f t="shared" si="229"/>
        <v>0.99275076381854821</v>
      </c>
      <c r="AJ1876" s="258">
        <f t="shared" si="230"/>
        <v>-0.88367981851374677</v>
      </c>
      <c r="AK1876" s="258">
        <f t="shared" si="231"/>
        <v>0.17185078244847601</v>
      </c>
      <c r="AL1876" s="258">
        <f t="shared" si="232"/>
        <v>1.6129546505539287</v>
      </c>
      <c r="AM1876" s="258">
        <f t="shared" si="233"/>
        <v>1.0430726385728673</v>
      </c>
      <c r="AN1876" s="274">
        <f t="shared" si="237"/>
        <v>14.005984999664225</v>
      </c>
      <c r="AO1876" s="274">
        <f t="shared" si="237"/>
        <v>14.005984999627904</v>
      </c>
      <c r="AP1876" s="274">
        <f t="shared" si="237"/>
        <v>14.005984998013528</v>
      </c>
      <c r="AQ1876" s="274">
        <f t="shared" si="237"/>
        <v>14.005984926260671</v>
      </c>
      <c r="AR1876" s="274">
        <f t="shared" si="237"/>
        <v>14.005981737158713</v>
      </c>
      <c r="AS1876" s="274">
        <f t="shared" si="237"/>
        <v>14.00584007322959</v>
      </c>
      <c r="AT1876" s="274">
        <f t="shared" si="237"/>
        <v>13.999693530030552</v>
      </c>
      <c r="AU1876" s="274">
        <f t="shared" si="234"/>
        <v>13.835459245036365</v>
      </c>
      <c r="AV1876" s="274"/>
      <c r="AW1876" s="274"/>
    </row>
    <row r="1877" spans="27:49" ht="12.95" customHeight="1" x14ac:dyDescent="0.2">
      <c r="AA1877" s="344">
        <f t="shared" si="224"/>
        <v>-9.8802704652044479E-3</v>
      </c>
      <c r="AB1877" s="345">
        <f t="shared" si="225"/>
        <v>9.8802704652044479E-3</v>
      </c>
      <c r="AC1877" s="345">
        <f t="shared" si="226"/>
        <v>0</v>
      </c>
      <c r="AD1877" s="346">
        <f t="shared" si="227"/>
        <v>0</v>
      </c>
      <c r="AH1877" s="258">
        <f t="shared" si="228"/>
        <v>-5.970076540303515E-2</v>
      </c>
      <c r="AI1877" s="258">
        <f t="shared" si="229"/>
        <v>0.99275076381854821</v>
      </c>
      <c r="AJ1877" s="258">
        <f t="shared" si="230"/>
        <v>-0.88367981851374677</v>
      </c>
      <c r="AK1877" s="258">
        <f t="shared" si="231"/>
        <v>0.17185078244847601</v>
      </c>
      <c r="AL1877" s="258">
        <f t="shared" si="232"/>
        <v>1.6129546505539287</v>
      </c>
      <c r="AM1877" s="258">
        <f t="shared" si="233"/>
        <v>1.0430726385728673</v>
      </c>
      <c r="AN1877" s="274">
        <f t="shared" si="237"/>
        <v>14.005984999664225</v>
      </c>
      <c r="AO1877" s="274">
        <f t="shared" si="237"/>
        <v>14.005984999627904</v>
      </c>
      <c r="AP1877" s="274">
        <f t="shared" si="237"/>
        <v>14.005984998013528</v>
      </c>
      <c r="AQ1877" s="274">
        <f t="shared" si="237"/>
        <v>14.005984926260671</v>
      </c>
      <c r="AR1877" s="274">
        <f t="shared" si="237"/>
        <v>14.005981737158713</v>
      </c>
      <c r="AS1877" s="274">
        <f t="shared" si="237"/>
        <v>14.00584007322959</v>
      </c>
      <c r="AT1877" s="274">
        <f t="shared" si="237"/>
        <v>13.999693530030552</v>
      </c>
      <c r="AU1877" s="274">
        <f t="shared" si="234"/>
        <v>13.835459245036365</v>
      </c>
      <c r="AV1877" s="274"/>
      <c r="AW1877" s="274"/>
    </row>
    <row r="1878" spans="27:49" ht="12.95" customHeight="1" x14ac:dyDescent="0.2">
      <c r="AA1878" s="344">
        <f t="shared" si="224"/>
        <v>-9.8802704652044479E-3</v>
      </c>
      <c r="AB1878" s="345">
        <f t="shared" si="225"/>
        <v>9.8802704652044479E-3</v>
      </c>
      <c r="AC1878" s="345">
        <f t="shared" si="226"/>
        <v>0</v>
      </c>
      <c r="AD1878" s="346">
        <f t="shared" si="227"/>
        <v>0</v>
      </c>
      <c r="AH1878" s="258">
        <f t="shared" si="228"/>
        <v>-5.970076540303515E-2</v>
      </c>
      <c r="AI1878" s="258">
        <f t="shared" si="229"/>
        <v>0.99275076381854821</v>
      </c>
      <c r="AJ1878" s="258">
        <f t="shared" si="230"/>
        <v>-0.88367981851374677</v>
      </c>
      <c r="AK1878" s="258">
        <f t="shared" si="231"/>
        <v>0.17185078244847601</v>
      </c>
      <c r="AL1878" s="258">
        <f t="shared" si="232"/>
        <v>1.6129546505539287</v>
      </c>
      <c r="AM1878" s="258">
        <f t="shared" si="233"/>
        <v>1.0430726385728673</v>
      </c>
      <c r="AN1878" s="274">
        <f t="shared" si="237"/>
        <v>14.005984999664225</v>
      </c>
      <c r="AO1878" s="274">
        <f t="shared" si="237"/>
        <v>14.005984999627904</v>
      </c>
      <c r="AP1878" s="274">
        <f t="shared" si="237"/>
        <v>14.005984998013528</v>
      </c>
      <c r="AQ1878" s="274">
        <f t="shared" si="237"/>
        <v>14.005984926260671</v>
      </c>
      <c r="AR1878" s="274">
        <f t="shared" si="237"/>
        <v>14.005981737158713</v>
      </c>
      <c r="AS1878" s="274">
        <f t="shared" si="237"/>
        <v>14.00584007322959</v>
      </c>
      <c r="AT1878" s="274">
        <f t="shared" si="237"/>
        <v>13.999693530030552</v>
      </c>
      <c r="AU1878" s="274">
        <f t="shared" si="234"/>
        <v>13.835459245036365</v>
      </c>
      <c r="AV1878" s="274"/>
      <c r="AW1878" s="274"/>
    </row>
    <row r="1879" spans="27:49" ht="12.95" customHeight="1" x14ac:dyDescent="0.2">
      <c r="AA1879" s="344">
        <f t="shared" si="224"/>
        <v>-9.8802704652044479E-3</v>
      </c>
      <c r="AB1879" s="345">
        <f t="shared" si="225"/>
        <v>9.8802704652044479E-3</v>
      </c>
      <c r="AC1879" s="345">
        <f t="shared" si="226"/>
        <v>0</v>
      </c>
      <c r="AD1879" s="346">
        <f t="shared" si="227"/>
        <v>0</v>
      </c>
      <c r="AH1879" s="258">
        <f t="shared" si="228"/>
        <v>-5.970076540303515E-2</v>
      </c>
      <c r="AI1879" s="258">
        <f t="shared" si="229"/>
        <v>0.99275076381854821</v>
      </c>
      <c r="AJ1879" s="258">
        <f t="shared" si="230"/>
        <v>-0.88367981851374677</v>
      </c>
      <c r="AK1879" s="258">
        <f t="shared" si="231"/>
        <v>0.17185078244847601</v>
      </c>
      <c r="AL1879" s="258">
        <f t="shared" si="232"/>
        <v>1.6129546505539287</v>
      </c>
      <c r="AM1879" s="258">
        <f t="shared" si="233"/>
        <v>1.0430726385728673</v>
      </c>
      <c r="AN1879" s="274">
        <f t="shared" si="237"/>
        <v>14.005984999664225</v>
      </c>
      <c r="AO1879" s="274">
        <f t="shared" si="237"/>
        <v>14.005984999627904</v>
      </c>
      <c r="AP1879" s="274">
        <f t="shared" si="237"/>
        <v>14.005984998013528</v>
      </c>
      <c r="AQ1879" s="274">
        <f t="shared" si="237"/>
        <v>14.005984926260671</v>
      </c>
      <c r="AR1879" s="274">
        <f t="shared" si="237"/>
        <v>14.005981737158713</v>
      </c>
      <c r="AS1879" s="274">
        <f t="shared" si="237"/>
        <v>14.00584007322959</v>
      </c>
      <c r="AT1879" s="274">
        <f t="shared" si="237"/>
        <v>13.999693530030552</v>
      </c>
      <c r="AU1879" s="274">
        <f t="shared" si="234"/>
        <v>13.835459245036365</v>
      </c>
      <c r="AV1879" s="274"/>
      <c r="AW1879" s="274"/>
    </row>
    <row r="1880" spans="27:49" ht="12.95" customHeight="1" x14ac:dyDescent="0.2">
      <c r="AA1880" s="344">
        <f t="shared" si="224"/>
        <v>-9.8802704652044479E-3</v>
      </c>
      <c r="AB1880" s="345">
        <f t="shared" si="225"/>
        <v>9.8802704652044479E-3</v>
      </c>
      <c r="AC1880" s="345">
        <f t="shared" si="226"/>
        <v>0</v>
      </c>
      <c r="AD1880" s="346">
        <f t="shared" si="227"/>
        <v>0</v>
      </c>
      <c r="AH1880" s="258">
        <f t="shared" si="228"/>
        <v>-5.970076540303515E-2</v>
      </c>
      <c r="AI1880" s="258">
        <f t="shared" si="229"/>
        <v>0.99275076381854821</v>
      </c>
      <c r="AJ1880" s="258">
        <f t="shared" si="230"/>
        <v>-0.88367981851374677</v>
      </c>
      <c r="AK1880" s="258">
        <f t="shared" si="231"/>
        <v>0.17185078244847601</v>
      </c>
      <c r="AL1880" s="258">
        <f t="shared" si="232"/>
        <v>1.6129546505539287</v>
      </c>
      <c r="AM1880" s="258">
        <f t="shared" si="233"/>
        <v>1.0430726385728673</v>
      </c>
      <c r="AN1880" s="274">
        <f t="shared" ref="AN1880:AT1889" si="238">$AU1880+$AB$7*SIN(AO1880)</f>
        <v>14.005984999664225</v>
      </c>
      <c r="AO1880" s="274">
        <f t="shared" si="238"/>
        <v>14.005984999627904</v>
      </c>
      <c r="AP1880" s="274">
        <f t="shared" si="238"/>
        <v>14.005984998013528</v>
      </c>
      <c r="AQ1880" s="274">
        <f t="shared" si="238"/>
        <v>14.005984926260671</v>
      </c>
      <c r="AR1880" s="274">
        <f t="shared" si="238"/>
        <v>14.005981737158713</v>
      </c>
      <c r="AS1880" s="274">
        <f t="shared" si="238"/>
        <v>14.00584007322959</v>
      </c>
      <c r="AT1880" s="274">
        <f t="shared" si="238"/>
        <v>13.999693530030552</v>
      </c>
      <c r="AU1880" s="274">
        <f t="shared" si="234"/>
        <v>13.835459245036365</v>
      </c>
      <c r="AV1880" s="274"/>
      <c r="AW1880" s="274"/>
    </row>
    <row r="1881" spans="27:49" ht="12.95" customHeight="1" x14ac:dyDescent="0.2">
      <c r="AA1881" s="344">
        <f t="shared" si="224"/>
        <v>-9.8802704652044479E-3</v>
      </c>
      <c r="AB1881" s="345">
        <f t="shared" si="225"/>
        <v>9.8802704652044479E-3</v>
      </c>
      <c r="AC1881" s="345">
        <f t="shared" si="226"/>
        <v>0</v>
      </c>
      <c r="AD1881" s="346">
        <f t="shared" si="227"/>
        <v>0</v>
      </c>
      <c r="AH1881" s="258">
        <f t="shared" si="228"/>
        <v>-5.970076540303515E-2</v>
      </c>
      <c r="AI1881" s="258">
        <f t="shared" si="229"/>
        <v>0.99275076381854821</v>
      </c>
      <c r="AJ1881" s="258">
        <f t="shared" si="230"/>
        <v>-0.88367981851374677</v>
      </c>
      <c r="AK1881" s="258">
        <f t="shared" si="231"/>
        <v>0.17185078244847601</v>
      </c>
      <c r="AL1881" s="258">
        <f t="shared" si="232"/>
        <v>1.6129546505539287</v>
      </c>
      <c r="AM1881" s="258">
        <f t="shared" si="233"/>
        <v>1.0430726385728673</v>
      </c>
      <c r="AN1881" s="274">
        <f t="shared" si="238"/>
        <v>14.005984999664225</v>
      </c>
      <c r="AO1881" s="274">
        <f t="shared" si="238"/>
        <v>14.005984999627904</v>
      </c>
      <c r="AP1881" s="274">
        <f t="shared" si="238"/>
        <v>14.005984998013528</v>
      </c>
      <c r="AQ1881" s="274">
        <f t="shared" si="238"/>
        <v>14.005984926260671</v>
      </c>
      <c r="AR1881" s="274">
        <f t="shared" si="238"/>
        <v>14.005981737158713</v>
      </c>
      <c r="AS1881" s="274">
        <f t="shared" si="238"/>
        <v>14.00584007322959</v>
      </c>
      <c r="AT1881" s="274">
        <f t="shared" si="238"/>
        <v>13.999693530030552</v>
      </c>
      <c r="AU1881" s="274">
        <f t="shared" si="234"/>
        <v>13.835459245036365</v>
      </c>
      <c r="AV1881" s="274"/>
      <c r="AW1881" s="274"/>
    </row>
    <row r="1882" spans="27:49" ht="12.95" customHeight="1" x14ac:dyDescent="0.2">
      <c r="AA1882" s="344">
        <f t="shared" si="224"/>
        <v>-9.8802704652044479E-3</v>
      </c>
      <c r="AB1882" s="345">
        <f t="shared" si="225"/>
        <v>9.8802704652044479E-3</v>
      </c>
      <c r="AC1882" s="345">
        <f t="shared" si="226"/>
        <v>0</v>
      </c>
      <c r="AD1882" s="346">
        <f t="shared" si="227"/>
        <v>0</v>
      </c>
      <c r="AH1882" s="258">
        <f t="shared" si="228"/>
        <v>-5.970076540303515E-2</v>
      </c>
      <c r="AI1882" s="258">
        <f t="shared" si="229"/>
        <v>0.99275076381854821</v>
      </c>
      <c r="AJ1882" s="258">
        <f t="shared" si="230"/>
        <v>-0.88367981851374677</v>
      </c>
      <c r="AK1882" s="258">
        <f t="shared" si="231"/>
        <v>0.17185078244847601</v>
      </c>
      <c r="AL1882" s="258">
        <f t="shared" si="232"/>
        <v>1.6129546505539287</v>
      </c>
      <c r="AM1882" s="258">
        <f t="shared" si="233"/>
        <v>1.0430726385728673</v>
      </c>
      <c r="AN1882" s="274">
        <f t="shared" si="238"/>
        <v>14.005984999664225</v>
      </c>
      <c r="AO1882" s="274">
        <f t="shared" si="238"/>
        <v>14.005984999627904</v>
      </c>
      <c r="AP1882" s="274">
        <f t="shared" si="238"/>
        <v>14.005984998013528</v>
      </c>
      <c r="AQ1882" s="274">
        <f t="shared" si="238"/>
        <v>14.005984926260671</v>
      </c>
      <c r="AR1882" s="274">
        <f t="shared" si="238"/>
        <v>14.005981737158713</v>
      </c>
      <c r="AS1882" s="274">
        <f t="shared" si="238"/>
        <v>14.00584007322959</v>
      </c>
      <c r="AT1882" s="274">
        <f t="shared" si="238"/>
        <v>13.999693530030552</v>
      </c>
      <c r="AU1882" s="274">
        <f t="shared" si="234"/>
        <v>13.835459245036365</v>
      </c>
      <c r="AV1882" s="274"/>
      <c r="AW1882" s="274"/>
    </row>
    <row r="1883" spans="27:49" ht="12.95" customHeight="1" x14ac:dyDescent="0.2">
      <c r="AA1883" s="344">
        <f t="shared" si="224"/>
        <v>-9.8802704652044479E-3</v>
      </c>
      <c r="AB1883" s="345">
        <f t="shared" si="225"/>
        <v>9.8802704652044479E-3</v>
      </c>
      <c r="AC1883" s="345">
        <f t="shared" si="226"/>
        <v>0</v>
      </c>
      <c r="AD1883" s="346">
        <f t="shared" si="227"/>
        <v>0</v>
      </c>
      <c r="AH1883" s="258">
        <f t="shared" si="228"/>
        <v>-5.970076540303515E-2</v>
      </c>
      <c r="AI1883" s="258">
        <f t="shared" si="229"/>
        <v>0.99275076381854821</v>
      </c>
      <c r="AJ1883" s="258">
        <f t="shared" si="230"/>
        <v>-0.88367981851374677</v>
      </c>
      <c r="AK1883" s="258">
        <f t="shared" si="231"/>
        <v>0.17185078244847601</v>
      </c>
      <c r="AL1883" s="258">
        <f t="shared" si="232"/>
        <v>1.6129546505539287</v>
      </c>
      <c r="AM1883" s="258">
        <f t="shared" si="233"/>
        <v>1.0430726385728673</v>
      </c>
      <c r="AN1883" s="274">
        <f t="shared" si="238"/>
        <v>14.005984999664225</v>
      </c>
      <c r="AO1883" s="274">
        <f t="shared" si="238"/>
        <v>14.005984999627904</v>
      </c>
      <c r="AP1883" s="274">
        <f t="shared" si="238"/>
        <v>14.005984998013528</v>
      </c>
      <c r="AQ1883" s="274">
        <f t="shared" si="238"/>
        <v>14.005984926260671</v>
      </c>
      <c r="AR1883" s="274">
        <f t="shared" si="238"/>
        <v>14.005981737158713</v>
      </c>
      <c r="AS1883" s="274">
        <f t="shared" si="238"/>
        <v>14.00584007322959</v>
      </c>
      <c r="AT1883" s="274">
        <f t="shared" si="238"/>
        <v>13.999693530030552</v>
      </c>
      <c r="AU1883" s="274">
        <f t="shared" si="234"/>
        <v>13.835459245036365</v>
      </c>
      <c r="AV1883" s="274"/>
      <c r="AW1883" s="274"/>
    </row>
    <row r="1884" spans="27:49" ht="12.95" customHeight="1" x14ac:dyDescent="0.2">
      <c r="AA1884" s="344">
        <f t="shared" si="224"/>
        <v>-9.8802704652044479E-3</v>
      </c>
      <c r="AB1884" s="345">
        <f t="shared" si="225"/>
        <v>9.8802704652044479E-3</v>
      </c>
      <c r="AC1884" s="345">
        <f t="shared" si="226"/>
        <v>0</v>
      </c>
      <c r="AD1884" s="346">
        <f t="shared" si="227"/>
        <v>0</v>
      </c>
      <c r="AH1884" s="258">
        <f t="shared" si="228"/>
        <v>-5.970076540303515E-2</v>
      </c>
      <c r="AI1884" s="258">
        <f t="shared" si="229"/>
        <v>0.99275076381854821</v>
      </c>
      <c r="AJ1884" s="258">
        <f t="shared" si="230"/>
        <v>-0.88367981851374677</v>
      </c>
      <c r="AK1884" s="258">
        <f t="shared" si="231"/>
        <v>0.17185078244847601</v>
      </c>
      <c r="AL1884" s="258">
        <f t="shared" si="232"/>
        <v>1.6129546505539287</v>
      </c>
      <c r="AM1884" s="258">
        <f t="shared" si="233"/>
        <v>1.0430726385728673</v>
      </c>
      <c r="AN1884" s="274">
        <f t="shared" si="238"/>
        <v>14.005984999664225</v>
      </c>
      <c r="AO1884" s="274">
        <f t="shared" si="238"/>
        <v>14.005984999627904</v>
      </c>
      <c r="AP1884" s="274">
        <f t="shared" si="238"/>
        <v>14.005984998013528</v>
      </c>
      <c r="AQ1884" s="274">
        <f t="shared" si="238"/>
        <v>14.005984926260671</v>
      </c>
      <c r="AR1884" s="274">
        <f t="shared" si="238"/>
        <v>14.005981737158713</v>
      </c>
      <c r="AS1884" s="274">
        <f t="shared" si="238"/>
        <v>14.00584007322959</v>
      </c>
      <c r="AT1884" s="274">
        <f t="shared" si="238"/>
        <v>13.999693530030552</v>
      </c>
      <c r="AU1884" s="274">
        <f t="shared" si="234"/>
        <v>13.835459245036365</v>
      </c>
      <c r="AV1884" s="274"/>
      <c r="AW1884" s="274"/>
    </row>
    <row r="1885" spans="27:49" ht="12.95" customHeight="1" x14ac:dyDescent="0.2">
      <c r="AA1885" s="344">
        <f t="shared" si="224"/>
        <v>-9.8802704652044479E-3</v>
      </c>
      <c r="AB1885" s="345">
        <f t="shared" si="225"/>
        <v>9.8802704652044479E-3</v>
      </c>
      <c r="AC1885" s="345">
        <f t="shared" si="226"/>
        <v>0</v>
      </c>
      <c r="AD1885" s="346">
        <f t="shared" si="227"/>
        <v>0</v>
      </c>
      <c r="AH1885" s="258">
        <f t="shared" si="228"/>
        <v>-5.970076540303515E-2</v>
      </c>
      <c r="AI1885" s="258">
        <f t="shared" si="229"/>
        <v>0.99275076381854821</v>
      </c>
      <c r="AJ1885" s="258">
        <f t="shared" si="230"/>
        <v>-0.88367981851374677</v>
      </c>
      <c r="AK1885" s="258">
        <f t="shared" si="231"/>
        <v>0.17185078244847601</v>
      </c>
      <c r="AL1885" s="258">
        <f t="shared" si="232"/>
        <v>1.6129546505539287</v>
      </c>
      <c r="AM1885" s="258">
        <f t="shared" si="233"/>
        <v>1.0430726385728673</v>
      </c>
      <c r="AN1885" s="274">
        <f t="shared" si="238"/>
        <v>14.005984999664225</v>
      </c>
      <c r="AO1885" s="274">
        <f t="shared" si="238"/>
        <v>14.005984999627904</v>
      </c>
      <c r="AP1885" s="274">
        <f t="shared" si="238"/>
        <v>14.005984998013528</v>
      </c>
      <c r="AQ1885" s="274">
        <f t="shared" si="238"/>
        <v>14.005984926260671</v>
      </c>
      <c r="AR1885" s="274">
        <f t="shared" si="238"/>
        <v>14.005981737158713</v>
      </c>
      <c r="AS1885" s="274">
        <f t="shared" si="238"/>
        <v>14.00584007322959</v>
      </c>
      <c r="AT1885" s="274">
        <f t="shared" si="238"/>
        <v>13.999693530030552</v>
      </c>
      <c r="AU1885" s="274">
        <f t="shared" si="234"/>
        <v>13.835459245036365</v>
      </c>
      <c r="AV1885" s="274"/>
      <c r="AW1885" s="274"/>
    </row>
    <row r="1886" spans="27:49" ht="12.95" customHeight="1" x14ac:dyDescent="0.2">
      <c r="AA1886" s="344">
        <f t="shared" si="224"/>
        <v>-9.8802704652044479E-3</v>
      </c>
      <c r="AB1886" s="345">
        <f t="shared" si="225"/>
        <v>9.8802704652044479E-3</v>
      </c>
      <c r="AC1886" s="345">
        <f t="shared" si="226"/>
        <v>0</v>
      </c>
      <c r="AD1886" s="346">
        <f t="shared" si="227"/>
        <v>0</v>
      </c>
      <c r="AH1886" s="258">
        <f t="shared" si="228"/>
        <v>-5.970076540303515E-2</v>
      </c>
      <c r="AI1886" s="258">
        <f t="shared" si="229"/>
        <v>0.99275076381854821</v>
      </c>
      <c r="AJ1886" s="258">
        <f t="shared" si="230"/>
        <v>-0.88367981851374677</v>
      </c>
      <c r="AK1886" s="258">
        <f t="shared" si="231"/>
        <v>0.17185078244847601</v>
      </c>
      <c r="AL1886" s="258">
        <f t="shared" si="232"/>
        <v>1.6129546505539287</v>
      </c>
      <c r="AM1886" s="258">
        <f t="shared" si="233"/>
        <v>1.0430726385728673</v>
      </c>
      <c r="AN1886" s="274">
        <f t="shared" si="238"/>
        <v>14.005984999664225</v>
      </c>
      <c r="AO1886" s="274">
        <f t="shared" si="238"/>
        <v>14.005984999627904</v>
      </c>
      <c r="AP1886" s="274">
        <f t="shared" si="238"/>
        <v>14.005984998013528</v>
      </c>
      <c r="AQ1886" s="274">
        <f t="shared" si="238"/>
        <v>14.005984926260671</v>
      </c>
      <c r="AR1886" s="274">
        <f t="shared" si="238"/>
        <v>14.005981737158713</v>
      </c>
      <c r="AS1886" s="274">
        <f t="shared" si="238"/>
        <v>14.00584007322959</v>
      </c>
      <c r="AT1886" s="274">
        <f t="shared" si="238"/>
        <v>13.999693530030552</v>
      </c>
      <c r="AU1886" s="274">
        <f t="shared" si="234"/>
        <v>13.835459245036365</v>
      </c>
      <c r="AV1886" s="274"/>
      <c r="AW1886" s="274"/>
    </row>
    <row r="1887" spans="27:49" ht="12.95" customHeight="1" x14ac:dyDescent="0.2">
      <c r="AA1887" s="344">
        <f t="shared" si="224"/>
        <v>-9.8802704652044479E-3</v>
      </c>
      <c r="AB1887" s="345">
        <f t="shared" si="225"/>
        <v>9.8802704652044479E-3</v>
      </c>
      <c r="AC1887" s="345">
        <f t="shared" si="226"/>
        <v>0</v>
      </c>
      <c r="AD1887" s="346">
        <f t="shared" si="227"/>
        <v>0</v>
      </c>
      <c r="AH1887" s="258">
        <f t="shared" si="228"/>
        <v>-5.970076540303515E-2</v>
      </c>
      <c r="AI1887" s="258">
        <f t="shared" si="229"/>
        <v>0.99275076381854821</v>
      </c>
      <c r="AJ1887" s="258">
        <f t="shared" si="230"/>
        <v>-0.88367981851374677</v>
      </c>
      <c r="AK1887" s="258">
        <f t="shared" si="231"/>
        <v>0.17185078244847601</v>
      </c>
      <c r="AL1887" s="258">
        <f t="shared" si="232"/>
        <v>1.6129546505539287</v>
      </c>
      <c r="AM1887" s="258">
        <f t="shared" si="233"/>
        <v>1.0430726385728673</v>
      </c>
      <c r="AN1887" s="274">
        <f t="shared" si="238"/>
        <v>14.005984999664225</v>
      </c>
      <c r="AO1887" s="274">
        <f t="shared" si="238"/>
        <v>14.005984999627904</v>
      </c>
      <c r="AP1887" s="274">
        <f t="shared" si="238"/>
        <v>14.005984998013528</v>
      </c>
      <c r="AQ1887" s="274">
        <f t="shared" si="238"/>
        <v>14.005984926260671</v>
      </c>
      <c r="AR1887" s="274">
        <f t="shared" si="238"/>
        <v>14.005981737158713</v>
      </c>
      <c r="AS1887" s="274">
        <f t="shared" si="238"/>
        <v>14.00584007322959</v>
      </c>
      <c r="AT1887" s="274">
        <f t="shared" si="238"/>
        <v>13.999693530030552</v>
      </c>
      <c r="AU1887" s="274">
        <f t="shared" si="234"/>
        <v>13.835459245036365</v>
      </c>
      <c r="AV1887" s="274"/>
      <c r="AW1887" s="274"/>
    </row>
    <row r="1888" spans="27:49" ht="12.95" customHeight="1" x14ac:dyDescent="0.2">
      <c r="AA1888" s="344">
        <f t="shared" si="224"/>
        <v>-9.8802704652044479E-3</v>
      </c>
      <c r="AB1888" s="345">
        <f t="shared" si="225"/>
        <v>9.8802704652044479E-3</v>
      </c>
      <c r="AC1888" s="345">
        <f t="shared" si="226"/>
        <v>0</v>
      </c>
      <c r="AD1888" s="346">
        <f t="shared" si="227"/>
        <v>0</v>
      </c>
      <c r="AH1888" s="258">
        <f t="shared" si="228"/>
        <v>-5.970076540303515E-2</v>
      </c>
      <c r="AI1888" s="258">
        <f t="shared" si="229"/>
        <v>0.99275076381854821</v>
      </c>
      <c r="AJ1888" s="258">
        <f t="shared" si="230"/>
        <v>-0.88367981851374677</v>
      </c>
      <c r="AK1888" s="258">
        <f t="shared" si="231"/>
        <v>0.17185078244847601</v>
      </c>
      <c r="AL1888" s="258">
        <f t="shared" si="232"/>
        <v>1.6129546505539287</v>
      </c>
      <c r="AM1888" s="258">
        <f t="shared" si="233"/>
        <v>1.0430726385728673</v>
      </c>
      <c r="AN1888" s="274">
        <f t="shared" si="238"/>
        <v>14.005984999664225</v>
      </c>
      <c r="AO1888" s="274">
        <f t="shared" si="238"/>
        <v>14.005984999627904</v>
      </c>
      <c r="AP1888" s="274">
        <f t="shared" si="238"/>
        <v>14.005984998013528</v>
      </c>
      <c r="AQ1888" s="274">
        <f t="shared" si="238"/>
        <v>14.005984926260671</v>
      </c>
      <c r="AR1888" s="274">
        <f t="shared" si="238"/>
        <v>14.005981737158713</v>
      </c>
      <c r="AS1888" s="274">
        <f t="shared" si="238"/>
        <v>14.00584007322959</v>
      </c>
      <c r="AT1888" s="274">
        <f t="shared" si="238"/>
        <v>13.999693530030552</v>
      </c>
      <c r="AU1888" s="274">
        <f t="shared" si="234"/>
        <v>13.835459245036365</v>
      </c>
      <c r="AV1888" s="274"/>
      <c r="AW1888" s="274"/>
    </row>
    <row r="1889" spans="27:49" ht="12.95" customHeight="1" x14ac:dyDescent="0.2">
      <c r="AA1889" s="344">
        <f t="shared" si="224"/>
        <v>-9.8802704652044479E-3</v>
      </c>
      <c r="AB1889" s="345">
        <f t="shared" si="225"/>
        <v>9.8802704652044479E-3</v>
      </c>
      <c r="AC1889" s="345">
        <f t="shared" si="226"/>
        <v>0</v>
      </c>
      <c r="AD1889" s="346">
        <f t="shared" si="227"/>
        <v>0</v>
      </c>
      <c r="AH1889" s="258">
        <f t="shared" si="228"/>
        <v>-5.970076540303515E-2</v>
      </c>
      <c r="AI1889" s="258">
        <f t="shared" si="229"/>
        <v>0.99275076381854821</v>
      </c>
      <c r="AJ1889" s="258">
        <f t="shared" si="230"/>
        <v>-0.88367981851374677</v>
      </c>
      <c r="AK1889" s="258">
        <f t="shared" si="231"/>
        <v>0.17185078244847601</v>
      </c>
      <c r="AL1889" s="258">
        <f t="shared" si="232"/>
        <v>1.6129546505539287</v>
      </c>
      <c r="AM1889" s="258">
        <f t="shared" si="233"/>
        <v>1.0430726385728673</v>
      </c>
      <c r="AN1889" s="274">
        <f t="shared" si="238"/>
        <v>14.005984999664225</v>
      </c>
      <c r="AO1889" s="274">
        <f t="shared" si="238"/>
        <v>14.005984999627904</v>
      </c>
      <c r="AP1889" s="274">
        <f t="shared" si="238"/>
        <v>14.005984998013528</v>
      </c>
      <c r="AQ1889" s="274">
        <f t="shared" si="238"/>
        <v>14.005984926260671</v>
      </c>
      <c r="AR1889" s="274">
        <f t="shared" si="238"/>
        <v>14.005981737158713</v>
      </c>
      <c r="AS1889" s="274">
        <f t="shared" si="238"/>
        <v>14.00584007322959</v>
      </c>
      <c r="AT1889" s="274">
        <f t="shared" si="238"/>
        <v>13.999693530030552</v>
      </c>
      <c r="AU1889" s="274">
        <f t="shared" si="234"/>
        <v>13.835459245036365</v>
      </c>
      <c r="AV1889" s="274"/>
      <c r="AW1889" s="274"/>
    </row>
    <row r="1890" spans="27:49" ht="12.95" customHeight="1" x14ac:dyDescent="0.2">
      <c r="AA1890" s="344">
        <f t="shared" si="224"/>
        <v>-9.8802704652044479E-3</v>
      </c>
      <c r="AB1890" s="345">
        <f t="shared" si="225"/>
        <v>9.8802704652044479E-3</v>
      </c>
      <c r="AC1890" s="345">
        <f t="shared" si="226"/>
        <v>0</v>
      </c>
      <c r="AD1890" s="346">
        <f t="shared" si="227"/>
        <v>0</v>
      </c>
      <c r="AH1890" s="258">
        <f t="shared" si="228"/>
        <v>-5.970076540303515E-2</v>
      </c>
      <c r="AI1890" s="258">
        <f t="shared" si="229"/>
        <v>0.99275076381854821</v>
      </c>
      <c r="AJ1890" s="258">
        <f t="shared" si="230"/>
        <v>-0.88367981851374677</v>
      </c>
      <c r="AK1890" s="258">
        <f t="shared" si="231"/>
        <v>0.17185078244847601</v>
      </c>
      <c r="AL1890" s="258">
        <f t="shared" si="232"/>
        <v>1.6129546505539287</v>
      </c>
      <c r="AM1890" s="258">
        <f t="shared" si="233"/>
        <v>1.0430726385728673</v>
      </c>
      <c r="AN1890" s="274">
        <f t="shared" ref="AN1890:AT1899" si="239">$AU1890+$AB$7*SIN(AO1890)</f>
        <v>14.005984999664225</v>
      </c>
      <c r="AO1890" s="274">
        <f t="shared" si="239"/>
        <v>14.005984999627904</v>
      </c>
      <c r="AP1890" s="274">
        <f t="shared" si="239"/>
        <v>14.005984998013528</v>
      </c>
      <c r="AQ1890" s="274">
        <f t="shared" si="239"/>
        <v>14.005984926260671</v>
      </c>
      <c r="AR1890" s="274">
        <f t="shared" si="239"/>
        <v>14.005981737158713</v>
      </c>
      <c r="AS1890" s="274">
        <f t="shared" si="239"/>
        <v>14.00584007322959</v>
      </c>
      <c r="AT1890" s="274">
        <f t="shared" si="239"/>
        <v>13.999693530030552</v>
      </c>
      <c r="AU1890" s="274">
        <f t="shared" si="234"/>
        <v>13.835459245036365</v>
      </c>
      <c r="AV1890" s="274"/>
      <c r="AW1890" s="274"/>
    </row>
    <row r="1891" spans="27:49" ht="12.95" customHeight="1" x14ac:dyDescent="0.2">
      <c r="AA1891" s="344">
        <f t="shared" si="224"/>
        <v>-9.8802704652044479E-3</v>
      </c>
      <c r="AB1891" s="345">
        <f t="shared" si="225"/>
        <v>9.8802704652044479E-3</v>
      </c>
      <c r="AC1891" s="345">
        <f t="shared" si="226"/>
        <v>0</v>
      </c>
      <c r="AD1891" s="346">
        <f t="shared" si="227"/>
        <v>0</v>
      </c>
      <c r="AH1891" s="258">
        <f t="shared" si="228"/>
        <v>-5.970076540303515E-2</v>
      </c>
      <c r="AI1891" s="258">
        <f t="shared" si="229"/>
        <v>0.99275076381854821</v>
      </c>
      <c r="AJ1891" s="258">
        <f t="shared" si="230"/>
        <v>-0.88367981851374677</v>
      </c>
      <c r="AK1891" s="258">
        <f t="shared" si="231"/>
        <v>0.17185078244847601</v>
      </c>
      <c r="AL1891" s="258">
        <f t="shared" si="232"/>
        <v>1.6129546505539287</v>
      </c>
      <c r="AM1891" s="258">
        <f t="shared" si="233"/>
        <v>1.0430726385728673</v>
      </c>
      <c r="AN1891" s="274">
        <f t="shared" si="239"/>
        <v>14.005984999664225</v>
      </c>
      <c r="AO1891" s="274">
        <f t="shared" si="239"/>
        <v>14.005984999627904</v>
      </c>
      <c r="AP1891" s="274">
        <f t="shared" si="239"/>
        <v>14.005984998013528</v>
      </c>
      <c r="AQ1891" s="274">
        <f t="shared" si="239"/>
        <v>14.005984926260671</v>
      </c>
      <c r="AR1891" s="274">
        <f t="shared" si="239"/>
        <v>14.005981737158713</v>
      </c>
      <c r="AS1891" s="274">
        <f t="shared" si="239"/>
        <v>14.00584007322959</v>
      </c>
      <c r="AT1891" s="274">
        <f t="shared" si="239"/>
        <v>13.999693530030552</v>
      </c>
      <c r="AU1891" s="274">
        <f t="shared" si="234"/>
        <v>13.835459245036365</v>
      </c>
      <c r="AV1891" s="274"/>
      <c r="AW1891" s="274"/>
    </row>
    <row r="1892" spans="27:49" ht="12.95" customHeight="1" x14ac:dyDescent="0.2">
      <c r="AA1892" s="344">
        <f t="shared" si="224"/>
        <v>-9.8802704652044479E-3</v>
      </c>
      <c r="AB1892" s="345">
        <f t="shared" si="225"/>
        <v>9.8802704652044479E-3</v>
      </c>
      <c r="AC1892" s="345">
        <f t="shared" si="226"/>
        <v>0</v>
      </c>
      <c r="AD1892" s="346">
        <f t="shared" si="227"/>
        <v>0</v>
      </c>
      <c r="AH1892" s="258">
        <f t="shared" si="228"/>
        <v>-5.970076540303515E-2</v>
      </c>
      <c r="AI1892" s="258">
        <f t="shared" si="229"/>
        <v>0.99275076381854821</v>
      </c>
      <c r="AJ1892" s="258">
        <f t="shared" si="230"/>
        <v>-0.88367981851374677</v>
      </c>
      <c r="AK1892" s="258">
        <f t="shared" si="231"/>
        <v>0.17185078244847601</v>
      </c>
      <c r="AL1892" s="258">
        <f t="shared" si="232"/>
        <v>1.6129546505539287</v>
      </c>
      <c r="AM1892" s="258">
        <f t="shared" si="233"/>
        <v>1.0430726385728673</v>
      </c>
      <c r="AN1892" s="274">
        <f t="shared" si="239"/>
        <v>14.005984999664225</v>
      </c>
      <c r="AO1892" s="274">
        <f t="shared" si="239"/>
        <v>14.005984999627904</v>
      </c>
      <c r="AP1892" s="274">
        <f t="shared" si="239"/>
        <v>14.005984998013528</v>
      </c>
      <c r="AQ1892" s="274">
        <f t="shared" si="239"/>
        <v>14.005984926260671</v>
      </c>
      <c r="AR1892" s="274">
        <f t="shared" si="239"/>
        <v>14.005981737158713</v>
      </c>
      <c r="AS1892" s="274">
        <f t="shared" si="239"/>
        <v>14.00584007322959</v>
      </c>
      <c r="AT1892" s="274">
        <f t="shared" si="239"/>
        <v>13.999693530030552</v>
      </c>
      <c r="AU1892" s="274">
        <f t="shared" si="234"/>
        <v>13.835459245036365</v>
      </c>
      <c r="AV1892" s="274"/>
      <c r="AW1892" s="274"/>
    </row>
    <row r="1893" spans="27:49" ht="12.95" customHeight="1" x14ac:dyDescent="0.2">
      <c r="AA1893" s="344">
        <f t="shared" si="224"/>
        <v>-9.8802704652044479E-3</v>
      </c>
      <c r="AB1893" s="345">
        <f t="shared" si="225"/>
        <v>9.8802704652044479E-3</v>
      </c>
      <c r="AC1893" s="345">
        <f t="shared" si="226"/>
        <v>0</v>
      </c>
      <c r="AD1893" s="346">
        <f t="shared" si="227"/>
        <v>0</v>
      </c>
      <c r="AH1893" s="258">
        <f t="shared" si="228"/>
        <v>-5.970076540303515E-2</v>
      </c>
      <c r="AI1893" s="258">
        <f t="shared" si="229"/>
        <v>0.99275076381854821</v>
      </c>
      <c r="AJ1893" s="258">
        <f t="shared" si="230"/>
        <v>-0.88367981851374677</v>
      </c>
      <c r="AK1893" s="258">
        <f t="shared" si="231"/>
        <v>0.17185078244847601</v>
      </c>
      <c r="AL1893" s="258">
        <f t="shared" si="232"/>
        <v>1.6129546505539287</v>
      </c>
      <c r="AM1893" s="258">
        <f t="shared" si="233"/>
        <v>1.0430726385728673</v>
      </c>
      <c r="AN1893" s="274">
        <f t="shared" si="239"/>
        <v>14.005984999664225</v>
      </c>
      <c r="AO1893" s="274">
        <f t="shared" si="239"/>
        <v>14.005984999627904</v>
      </c>
      <c r="AP1893" s="274">
        <f t="shared" si="239"/>
        <v>14.005984998013528</v>
      </c>
      <c r="AQ1893" s="274">
        <f t="shared" si="239"/>
        <v>14.005984926260671</v>
      </c>
      <c r="AR1893" s="274">
        <f t="shared" si="239"/>
        <v>14.005981737158713</v>
      </c>
      <c r="AS1893" s="274">
        <f t="shared" si="239"/>
        <v>14.00584007322959</v>
      </c>
      <c r="AT1893" s="274">
        <f t="shared" si="239"/>
        <v>13.999693530030552</v>
      </c>
      <c r="AU1893" s="274">
        <f t="shared" si="234"/>
        <v>13.835459245036365</v>
      </c>
      <c r="AV1893" s="274"/>
      <c r="AW1893" s="274"/>
    </row>
    <row r="1894" spans="27:49" ht="12.95" customHeight="1" x14ac:dyDescent="0.2">
      <c r="AA1894" s="344">
        <f t="shared" si="224"/>
        <v>-9.8802704652044479E-3</v>
      </c>
      <c r="AB1894" s="345">
        <f t="shared" si="225"/>
        <v>9.8802704652044479E-3</v>
      </c>
      <c r="AC1894" s="345">
        <f t="shared" si="226"/>
        <v>0</v>
      </c>
      <c r="AD1894" s="346">
        <f t="shared" si="227"/>
        <v>0</v>
      </c>
      <c r="AH1894" s="258">
        <f t="shared" si="228"/>
        <v>-5.970076540303515E-2</v>
      </c>
      <c r="AI1894" s="258">
        <f t="shared" si="229"/>
        <v>0.99275076381854821</v>
      </c>
      <c r="AJ1894" s="258">
        <f t="shared" si="230"/>
        <v>-0.88367981851374677</v>
      </c>
      <c r="AK1894" s="258">
        <f t="shared" si="231"/>
        <v>0.17185078244847601</v>
      </c>
      <c r="AL1894" s="258">
        <f t="shared" si="232"/>
        <v>1.6129546505539287</v>
      </c>
      <c r="AM1894" s="258">
        <f t="shared" si="233"/>
        <v>1.0430726385728673</v>
      </c>
      <c r="AN1894" s="274">
        <f t="shared" si="239"/>
        <v>14.005984999664225</v>
      </c>
      <c r="AO1894" s="274">
        <f t="shared" si="239"/>
        <v>14.005984999627904</v>
      </c>
      <c r="AP1894" s="274">
        <f t="shared" si="239"/>
        <v>14.005984998013528</v>
      </c>
      <c r="AQ1894" s="274">
        <f t="shared" si="239"/>
        <v>14.005984926260671</v>
      </c>
      <c r="AR1894" s="274">
        <f t="shared" si="239"/>
        <v>14.005981737158713</v>
      </c>
      <c r="AS1894" s="274">
        <f t="shared" si="239"/>
        <v>14.00584007322959</v>
      </c>
      <c r="AT1894" s="274">
        <f t="shared" si="239"/>
        <v>13.999693530030552</v>
      </c>
      <c r="AU1894" s="274">
        <f t="shared" si="234"/>
        <v>13.835459245036365</v>
      </c>
      <c r="AV1894" s="274"/>
      <c r="AW1894" s="274"/>
    </row>
    <row r="1895" spans="27:49" ht="12.95" customHeight="1" x14ac:dyDescent="0.2">
      <c r="AA1895" s="344">
        <f t="shared" si="224"/>
        <v>-9.8802704652044479E-3</v>
      </c>
      <c r="AB1895" s="345">
        <f t="shared" si="225"/>
        <v>9.8802704652044479E-3</v>
      </c>
      <c r="AC1895" s="345">
        <f t="shared" si="226"/>
        <v>0</v>
      </c>
      <c r="AD1895" s="346">
        <f t="shared" si="227"/>
        <v>0</v>
      </c>
      <c r="AH1895" s="258">
        <f t="shared" si="228"/>
        <v>-5.970076540303515E-2</v>
      </c>
      <c r="AI1895" s="258">
        <f t="shared" si="229"/>
        <v>0.99275076381854821</v>
      </c>
      <c r="AJ1895" s="258">
        <f t="shared" si="230"/>
        <v>-0.88367981851374677</v>
      </c>
      <c r="AK1895" s="258">
        <f t="shared" si="231"/>
        <v>0.17185078244847601</v>
      </c>
      <c r="AL1895" s="258">
        <f t="shared" si="232"/>
        <v>1.6129546505539287</v>
      </c>
      <c r="AM1895" s="258">
        <f t="shared" si="233"/>
        <v>1.0430726385728673</v>
      </c>
      <c r="AN1895" s="274">
        <f t="shared" si="239"/>
        <v>14.005984999664225</v>
      </c>
      <c r="AO1895" s="274">
        <f t="shared" si="239"/>
        <v>14.005984999627904</v>
      </c>
      <c r="AP1895" s="274">
        <f t="shared" si="239"/>
        <v>14.005984998013528</v>
      </c>
      <c r="AQ1895" s="274">
        <f t="shared" si="239"/>
        <v>14.005984926260671</v>
      </c>
      <c r="AR1895" s="274">
        <f t="shared" si="239"/>
        <v>14.005981737158713</v>
      </c>
      <c r="AS1895" s="274">
        <f t="shared" si="239"/>
        <v>14.00584007322959</v>
      </c>
      <c r="AT1895" s="274">
        <f t="shared" si="239"/>
        <v>13.999693530030552</v>
      </c>
      <c r="AU1895" s="274">
        <f t="shared" si="234"/>
        <v>13.835459245036365</v>
      </c>
      <c r="AV1895" s="274"/>
      <c r="AW1895" s="274"/>
    </row>
    <row r="1896" spans="27:49" ht="12.95" customHeight="1" x14ac:dyDescent="0.2">
      <c r="AA1896" s="344">
        <f t="shared" si="224"/>
        <v>-9.8802704652044479E-3</v>
      </c>
      <c r="AB1896" s="345">
        <f t="shared" si="225"/>
        <v>9.8802704652044479E-3</v>
      </c>
      <c r="AC1896" s="345">
        <f t="shared" si="226"/>
        <v>0</v>
      </c>
      <c r="AD1896" s="346">
        <f t="shared" si="227"/>
        <v>0</v>
      </c>
      <c r="AH1896" s="258">
        <f t="shared" si="228"/>
        <v>-5.970076540303515E-2</v>
      </c>
      <c r="AI1896" s="258">
        <f t="shared" si="229"/>
        <v>0.99275076381854821</v>
      </c>
      <c r="AJ1896" s="258">
        <f t="shared" si="230"/>
        <v>-0.88367981851374677</v>
      </c>
      <c r="AK1896" s="258">
        <f t="shared" si="231"/>
        <v>0.17185078244847601</v>
      </c>
      <c r="AL1896" s="258">
        <f t="shared" si="232"/>
        <v>1.6129546505539287</v>
      </c>
      <c r="AM1896" s="258">
        <f t="shared" si="233"/>
        <v>1.0430726385728673</v>
      </c>
      <c r="AN1896" s="274">
        <f t="shared" si="239"/>
        <v>14.005984999664225</v>
      </c>
      <c r="AO1896" s="274">
        <f t="shared" si="239"/>
        <v>14.005984999627904</v>
      </c>
      <c r="AP1896" s="274">
        <f t="shared" si="239"/>
        <v>14.005984998013528</v>
      </c>
      <c r="AQ1896" s="274">
        <f t="shared" si="239"/>
        <v>14.005984926260671</v>
      </c>
      <c r="AR1896" s="274">
        <f t="shared" si="239"/>
        <v>14.005981737158713</v>
      </c>
      <c r="AS1896" s="274">
        <f t="shared" si="239"/>
        <v>14.00584007322959</v>
      </c>
      <c r="AT1896" s="274">
        <f t="shared" si="239"/>
        <v>13.999693530030552</v>
      </c>
      <c r="AU1896" s="274">
        <f t="shared" si="234"/>
        <v>13.835459245036365</v>
      </c>
      <c r="AV1896" s="274"/>
      <c r="AW1896" s="274"/>
    </row>
    <row r="1897" spans="27:49" ht="12.95" customHeight="1" x14ac:dyDescent="0.2">
      <c r="AA1897" s="344">
        <f t="shared" si="224"/>
        <v>-9.8802704652044479E-3</v>
      </c>
      <c r="AB1897" s="345">
        <f t="shared" si="225"/>
        <v>9.8802704652044479E-3</v>
      </c>
      <c r="AC1897" s="345">
        <f t="shared" si="226"/>
        <v>0</v>
      </c>
      <c r="AD1897" s="346">
        <f t="shared" si="227"/>
        <v>0</v>
      </c>
      <c r="AH1897" s="258">
        <f t="shared" si="228"/>
        <v>-5.970076540303515E-2</v>
      </c>
      <c r="AI1897" s="258">
        <f t="shared" si="229"/>
        <v>0.99275076381854821</v>
      </c>
      <c r="AJ1897" s="258">
        <f t="shared" si="230"/>
        <v>-0.88367981851374677</v>
      </c>
      <c r="AK1897" s="258">
        <f t="shared" si="231"/>
        <v>0.17185078244847601</v>
      </c>
      <c r="AL1897" s="258">
        <f t="shared" si="232"/>
        <v>1.6129546505539287</v>
      </c>
      <c r="AM1897" s="258">
        <f t="shared" si="233"/>
        <v>1.0430726385728673</v>
      </c>
      <c r="AN1897" s="274">
        <f t="shared" si="239"/>
        <v>14.005984999664225</v>
      </c>
      <c r="AO1897" s="274">
        <f t="shared" si="239"/>
        <v>14.005984999627904</v>
      </c>
      <c r="AP1897" s="274">
        <f t="shared" si="239"/>
        <v>14.005984998013528</v>
      </c>
      <c r="AQ1897" s="274">
        <f t="shared" si="239"/>
        <v>14.005984926260671</v>
      </c>
      <c r="AR1897" s="274">
        <f t="shared" si="239"/>
        <v>14.005981737158713</v>
      </c>
      <c r="AS1897" s="274">
        <f t="shared" si="239"/>
        <v>14.00584007322959</v>
      </c>
      <c r="AT1897" s="274">
        <f t="shared" si="239"/>
        <v>13.999693530030552</v>
      </c>
      <c r="AU1897" s="274">
        <f t="shared" si="234"/>
        <v>13.835459245036365</v>
      </c>
      <c r="AV1897" s="274"/>
      <c r="AW1897" s="274"/>
    </row>
    <row r="1898" spans="27:49" ht="12.95" customHeight="1" x14ac:dyDescent="0.2">
      <c r="AA1898" s="344">
        <f t="shared" si="224"/>
        <v>-9.8802704652044479E-3</v>
      </c>
      <c r="AB1898" s="345">
        <f t="shared" si="225"/>
        <v>9.8802704652044479E-3</v>
      </c>
      <c r="AC1898" s="345">
        <f t="shared" si="226"/>
        <v>0</v>
      </c>
      <c r="AD1898" s="346">
        <f t="shared" si="227"/>
        <v>0</v>
      </c>
      <c r="AH1898" s="258">
        <f t="shared" si="228"/>
        <v>-5.970076540303515E-2</v>
      </c>
      <c r="AI1898" s="258">
        <f t="shared" si="229"/>
        <v>0.99275076381854821</v>
      </c>
      <c r="AJ1898" s="258">
        <f t="shared" si="230"/>
        <v>-0.88367981851374677</v>
      </c>
      <c r="AK1898" s="258">
        <f t="shared" si="231"/>
        <v>0.17185078244847601</v>
      </c>
      <c r="AL1898" s="258">
        <f t="shared" si="232"/>
        <v>1.6129546505539287</v>
      </c>
      <c r="AM1898" s="258">
        <f t="shared" si="233"/>
        <v>1.0430726385728673</v>
      </c>
      <c r="AN1898" s="274">
        <f t="shared" si="239"/>
        <v>14.005984999664225</v>
      </c>
      <c r="AO1898" s="274">
        <f t="shared" si="239"/>
        <v>14.005984999627904</v>
      </c>
      <c r="AP1898" s="274">
        <f t="shared" si="239"/>
        <v>14.005984998013528</v>
      </c>
      <c r="AQ1898" s="274">
        <f t="shared" si="239"/>
        <v>14.005984926260671</v>
      </c>
      <c r="AR1898" s="274">
        <f t="shared" si="239"/>
        <v>14.005981737158713</v>
      </c>
      <c r="AS1898" s="274">
        <f t="shared" si="239"/>
        <v>14.00584007322959</v>
      </c>
      <c r="AT1898" s="274">
        <f t="shared" si="239"/>
        <v>13.999693530030552</v>
      </c>
      <c r="AU1898" s="274">
        <f t="shared" si="234"/>
        <v>13.835459245036365</v>
      </c>
      <c r="AV1898" s="274"/>
      <c r="AW1898" s="274"/>
    </row>
    <row r="1899" spans="27:49" ht="12.95" customHeight="1" x14ac:dyDescent="0.2">
      <c r="AA1899" s="344">
        <f t="shared" si="224"/>
        <v>-9.8802704652044479E-3</v>
      </c>
      <c r="AB1899" s="345">
        <f t="shared" si="225"/>
        <v>9.8802704652044479E-3</v>
      </c>
      <c r="AC1899" s="345">
        <f t="shared" si="226"/>
        <v>0</v>
      </c>
      <c r="AD1899" s="346">
        <f t="shared" si="227"/>
        <v>0</v>
      </c>
      <c r="AH1899" s="258">
        <f t="shared" si="228"/>
        <v>-5.970076540303515E-2</v>
      </c>
      <c r="AI1899" s="258">
        <f t="shared" si="229"/>
        <v>0.99275076381854821</v>
      </c>
      <c r="AJ1899" s="258">
        <f t="shared" si="230"/>
        <v>-0.88367981851374677</v>
      </c>
      <c r="AK1899" s="258">
        <f t="shared" si="231"/>
        <v>0.17185078244847601</v>
      </c>
      <c r="AL1899" s="258">
        <f t="shared" si="232"/>
        <v>1.6129546505539287</v>
      </c>
      <c r="AM1899" s="258">
        <f t="shared" si="233"/>
        <v>1.0430726385728673</v>
      </c>
      <c r="AN1899" s="274">
        <f t="shared" si="239"/>
        <v>14.005984999664225</v>
      </c>
      <c r="AO1899" s="274">
        <f t="shared" si="239"/>
        <v>14.005984999627904</v>
      </c>
      <c r="AP1899" s="274">
        <f t="shared" si="239"/>
        <v>14.005984998013528</v>
      </c>
      <c r="AQ1899" s="274">
        <f t="shared" si="239"/>
        <v>14.005984926260671</v>
      </c>
      <c r="AR1899" s="274">
        <f t="shared" si="239"/>
        <v>14.005981737158713</v>
      </c>
      <c r="AS1899" s="274">
        <f t="shared" si="239"/>
        <v>14.00584007322959</v>
      </c>
      <c r="AT1899" s="274">
        <f t="shared" si="239"/>
        <v>13.999693530030552</v>
      </c>
      <c r="AU1899" s="274">
        <f t="shared" si="234"/>
        <v>13.835459245036365</v>
      </c>
      <c r="AV1899" s="274"/>
      <c r="AW1899" s="274"/>
    </row>
    <row r="1900" spans="27:49" ht="12.95" customHeight="1" x14ac:dyDescent="0.2">
      <c r="AA1900" s="344">
        <f t="shared" si="224"/>
        <v>-9.8802704652044479E-3</v>
      </c>
      <c r="AB1900" s="345">
        <f t="shared" si="225"/>
        <v>9.8802704652044479E-3</v>
      </c>
      <c r="AC1900" s="345">
        <f t="shared" si="226"/>
        <v>0</v>
      </c>
      <c r="AD1900" s="346">
        <f t="shared" si="227"/>
        <v>0</v>
      </c>
      <c r="AH1900" s="258">
        <f t="shared" si="228"/>
        <v>-5.970076540303515E-2</v>
      </c>
      <c r="AI1900" s="258">
        <f t="shared" si="229"/>
        <v>0.99275076381854821</v>
      </c>
      <c r="AJ1900" s="258">
        <f t="shared" si="230"/>
        <v>-0.88367981851374677</v>
      </c>
      <c r="AK1900" s="258">
        <f t="shared" si="231"/>
        <v>0.17185078244847601</v>
      </c>
      <c r="AL1900" s="258">
        <f t="shared" si="232"/>
        <v>1.6129546505539287</v>
      </c>
      <c r="AM1900" s="258">
        <f t="shared" si="233"/>
        <v>1.0430726385728673</v>
      </c>
      <c r="AN1900" s="274">
        <f t="shared" ref="AN1900:AT1909" si="240">$AU1900+$AB$7*SIN(AO1900)</f>
        <v>14.005984999664225</v>
      </c>
      <c r="AO1900" s="274">
        <f t="shared" si="240"/>
        <v>14.005984999627904</v>
      </c>
      <c r="AP1900" s="274">
        <f t="shared" si="240"/>
        <v>14.005984998013528</v>
      </c>
      <c r="AQ1900" s="274">
        <f t="shared" si="240"/>
        <v>14.005984926260671</v>
      </c>
      <c r="AR1900" s="274">
        <f t="shared" si="240"/>
        <v>14.005981737158713</v>
      </c>
      <c r="AS1900" s="274">
        <f t="shared" si="240"/>
        <v>14.00584007322959</v>
      </c>
      <c r="AT1900" s="274">
        <f t="shared" si="240"/>
        <v>13.999693530030552</v>
      </c>
      <c r="AU1900" s="274">
        <f t="shared" si="234"/>
        <v>13.835459245036365</v>
      </c>
      <c r="AV1900" s="274"/>
      <c r="AW1900" s="274"/>
    </row>
    <row r="1901" spans="27:49" ht="12.95" customHeight="1" x14ac:dyDescent="0.2">
      <c r="AA1901" s="344">
        <f t="shared" si="224"/>
        <v>-9.8802704652044479E-3</v>
      </c>
      <c r="AB1901" s="345">
        <f t="shared" si="225"/>
        <v>9.8802704652044479E-3</v>
      </c>
      <c r="AC1901" s="345">
        <f t="shared" si="226"/>
        <v>0</v>
      </c>
      <c r="AD1901" s="346">
        <f t="shared" si="227"/>
        <v>0</v>
      </c>
      <c r="AH1901" s="258">
        <f t="shared" si="228"/>
        <v>-5.970076540303515E-2</v>
      </c>
      <c r="AI1901" s="258">
        <f t="shared" si="229"/>
        <v>0.99275076381854821</v>
      </c>
      <c r="AJ1901" s="258">
        <f t="shared" si="230"/>
        <v>-0.88367981851374677</v>
      </c>
      <c r="AK1901" s="258">
        <f t="shared" si="231"/>
        <v>0.17185078244847601</v>
      </c>
      <c r="AL1901" s="258">
        <f t="shared" si="232"/>
        <v>1.6129546505539287</v>
      </c>
      <c r="AM1901" s="258">
        <f t="shared" si="233"/>
        <v>1.0430726385728673</v>
      </c>
      <c r="AN1901" s="274">
        <f t="shared" si="240"/>
        <v>14.005984999664225</v>
      </c>
      <c r="AO1901" s="274">
        <f t="shared" si="240"/>
        <v>14.005984999627904</v>
      </c>
      <c r="AP1901" s="274">
        <f t="shared" si="240"/>
        <v>14.005984998013528</v>
      </c>
      <c r="AQ1901" s="274">
        <f t="shared" si="240"/>
        <v>14.005984926260671</v>
      </c>
      <c r="AR1901" s="274">
        <f t="shared" si="240"/>
        <v>14.005981737158713</v>
      </c>
      <c r="AS1901" s="274">
        <f t="shared" si="240"/>
        <v>14.00584007322959</v>
      </c>
      <c r="AT1901" s="274">
        <f t="shared" si="240"/>
        <v>13.999693530030552</v>
      </c>
      <c r="AU1901" s="274">
        <f t="shared" si="234"/>
        <v>13.835459245036365</v>
      </c>
      <c r="AV1901" s="274"/>
      <c r="AW1901" s="274"/>
    </row>
    <row r="1902" spans="27:49" ht="12.95" customHeight="1" x14ac:dyDescent="0.2">
      <c r="AA1902" s="344">
        <f t="shared" si="224"/>
        <v>-9.8802704652044479E-3</v>
      </c>
      <c r="AB1902" s="345">
        <f t="shared" si="225"/>
        <v>9.8802704652044479E-3</v>
      </c>
      <c r="AC1902" s="345">
        <f t="shared" si="226"/>
        <v>0</v>
      </c>
      <c r="AD1902" s="346">
        <f t="shared" si="227"/>
        <v>0</v>
      </c>
      <c r="AH1902" s="258">
        <f t="shared" si="228"/>
        <v>-5.970076540303515E-2</v>
      </c>
      <c r="AI1902" s="258">
        <f t="shared" si="229"/>
        <v>0.99275076381854821</v>
      </c>
      <c r="AJ1902" s="258">
        <f t="shared" si="230"/>
        <v>-0.88367981851374677</v>
      </c>
      <c r="AK1902" s="258">
        <f t="shared" si="231"/>
        <v>0.17185078244847601</v>
      </c>
      <c r="AL1902" s="258">
        <f t="shared" si="232"/>
        <v>1.6129546505539287</v>
      </c>
      <c r="AM1902" s="258">
        <f t="shared" si="233"/>
        <v>1.0430726385728673</v>
      </c>
      <c r="AN1902" s="274">
        <f t="shared" si="240"/>
        <v>14.005984999664225</v>
      </c>
      <c r="AO1902" s="274">
        <f t="shared" si="240"/>
        <v>14.005984999627904</v>
      </c>
      <c r="AP1902" s="274">
        <f t="shared" si="240"/>
        <v>14.005984998013528</v>
      </c>
      <c r="AQ1902" s="274">
        <f t="shared" si="240"/>
        <v>14.005984926260671</v>
      </c>
      <c r="AR1902" s="274">
        <f t="shared" si="240"/>
        <v>14.005981737158713</v>
      </c>
      <c r="AS1902" s="274">
        <f t="shared" si="240"/>
        <v>14.00584007322959</v>
      </c>
      <c r="AT1902" s="274">
        <f t="shared" si="240"/>
        <v>13.999693530030552</v>
      </c>
      <c r="AU1902" s="274">
        <f t="shared" si="234"/>
        <v>13.835459245036365</v>
      </c>
      <c r="AV1902" s="274"/>
      <c r="AW1902" s="274"/>
    </row>
    <row r="1903" spans="27:49" ht="12.95" customHeight="1" x14ac:dyDescent="0.2">
      <c r="AA1903" s="344">
        <f t="shared" si="224"/>
        <v>-9.8802704652044479E-3</v>
      </c>
      <c r="AB1903" s="345">
        <f t="shared" si="225"/>
        <v>9.8802704652044479E-3</v>
      </c>
      <c r="AC1903" s="345">
        <f t="shared" si="226"/>
        <v>0</v>
      </c>
      <c r="AD1903" s="346">
        <f t="shared" si="227"/>
        <v>0</v>
      </c>
      <c r="AH1903" s="258">
        <f t="shared" si="228"/>
        <v>-5.970076540303515E-2</v>
      </c>
      <c r="AI1903" s="258">
        <f t="shared" si="229"/>
        <v>0.99275076381854821</v>
      </c>
      <c r="AJ1903" s="258">
        <f t="shared" si="230"/>
        <v>-0.88367981851374677</v>
      </c>
      <c r="AK1903" s="258">
        <f t="shared" si="231"/>
        <v>0.17185078244847601</v>
      </c>
      <c r="AL1903" s="258">
        <f t="shared" si="232"/>
        <v>1.6129546505539287</v>
      </c>
      <c r="AM1903" s="258">
        <f t="shared" si="233"/>
        <v>1.0430726385728673</v>
      </c>
      <c r="AN1903" s="274">
        <f t="shared" si="240"/>
        <v>14.005984999664225</v>
      </c>
      <c r="AO1903" s="274">
        <f t="shared" si="240"/>
        <v>14.005984999627904</v>
      </c>
      <c r="AP1903" s="274">
        <f t="shared" si="240"/>
        <v>14.005984998013528</v>
      </c>
      <c r="AQ1903" s="274">
        <f t="shared" si="240"/>
        <v>14.005984926260671</v>
      </c>
      <c r="AR1903" s="274">
        <f t="shared" si="240"/>
        <v>14.005981737158713</v>
      </c>
      <c r="AS1903" s="274">
        <f t="shared" si="240"/>
        <v>14.00584007322959</v>
      </c>
      <c r="AT1903" s="274">
        <f t="shared" si="240"/>
        <v>13.999693530030552</v>
      </c>
      <c r="AU1903" s="274">
        <f t="shared" si="234"/>
        <v>13.835459245036365</v>
      </c>
      <c r="AV1903" s="274"/>
      <c r="AW1903" s="274"/>
    </row>
    <row r="1904" spans="27:49" ht="12.95" customHeight="1" x14ac:dyDescent="0.2">
      <c r="AA1904" s="344">
        <f t="shared" si="224"/>
        <v>-9.8802704652044479E-3</v>
      </c>
      <c r="AB1904" s="345">
        <f t="shared" si="225"/>
        <v>9.8802704652044479E-3</v>
      </c>
      <c r="AC1904" s="345">
        <f t="shared" si="226"/>
        <v>0</v>
      </c>
      <c r="AD1904" s="346">
        <f t="shared" si="227"/>
        <v>0</v>
      </c>
      <c r="AH1904" s="258">
        <f t="shared" si="228"/>
        <v>-5.970076540303515E-2</v>
      </c>
      <c r="AI1904" s="258">
        <f t="shared" si="229"/>
        <v>0.99275076381854821</v>
      </c>
      <c r="AJ1904" s="258">
        <f t="shared" si="230"/>
        <v>-0.88367981851374677</v>
      </c>
      <c r="AK1904" s="258">
        <f t="shared" si="231"/>
        <v>0.17185078244847601</v>
      </c>
      <c r="AL1904" s="258">
        <f t="shared" si="232"/>
        <v>1.6129546505539287</v>
      </c>
      <c r="AM1904" s="258">
        <f t="shared" si="233"/>
        <v>1.0430726385728673</v>
      </c>
      <c r="AN1904" s="274">
        <f t="shared" si="240"/>
        <v>14.005984999664225</v>
      </c>
      <c r="AO1904" s="274">
        <f t="shared" si="240"/>
        <v>14.005984999627904</v>
      </c>
      <c r="AP1904" s="274">
        <f t="shared" si="240"/>
        <v>14.005984998013528</v>
      </c>
      <c r="AQ1904" s="274">
        <f t="shared" si="240"/>
        <v>14.005984926260671</v>
      </c>
      <c r="AR1904" s="274">
        <f t="shared" si="240"/>
        <v>14.005981737158713</v>
      </c>
      <c r="AS1904" s="274">
        <f t="shared" si="240"/>
        <v>14.00584007322959</v>
      </c>
      <c r="AT1904" s="274">
        <f t="shared" si="240"/>
        <v>13.999693530030552</v>
      </c>
      <c r="AU1904" s="274">
        <f t="shared" si="234"/>
        <v>13.835459245036365</v>
      </c>
      <c r="AV1904" s="274"/>
      <c r="AW1904" s="274"/>
    </row>
    <row r="1905" spans="27:49" ht="12.95" customHeight="1" x14ac:dyDescent="0.2">
      <c r="AA1905" s="344">
        <f t="shared" si="224"/>
        <v>-9.8802704652044479E-3</v>
      </c>
      <c r="AB1905" s="345">
        <f t="shared" si="225"/>
        <v>9.8802704652044479E-3</v>
      </c>
      <c r="AC1905" s="345">
        <f t="shared" si="226"/>
        <v>0</v>
      </c>
      <c r="AD1905" s="346">
        <f t="shared" si="227"/>
        <v>0</v>
      </c>
      <c r="AH1905" s="258">
        <f t="shared" si="228"/>
        <v>-5.970076540303515E-2</v>
      </c>
      <c r="AI1905" s="258">
        <f t="shared" si="229"/>
        <v>0.99275076381854821</v>
      </c>
      <c r="AJ1905" s="258">
        <f t="shared" si="230"/>
        <v>-0.88367981851374677</v>
      </c>
      <c r="AK1905" s="258">
        <f t="shared" si="231"/>
        <v>0.17185078244847601</v>
      </c>
      <c r="AL1905" s="258">
        <f t="shared" si="232"/>
        <v>1.6129546505539287</v>
      </c>
      <c r="AM1905" s="258">
        <f t="shared" si="233"/>
        <v>1.0430726385728673</v>
      </c>
      <c r="AN1905" s="274">
        <f t="shared" si="240"/>
        <v>14.005984999664225</v>
      </c>
      <c r="AO1905" s="274">
        <f t="shared" si="240"/>
        <v>14.005984999627904</v>
      </c>
      <c r="AP1905" s="274">
        <f t="shared" si="240"/>
        <v>14.005984998013528</v>
      </c>
      <c r="AQ1905" s="274">
        <f t="shared" si="240"/>
        <v>14.005984926260671</v>
      </c>
      <c r="AR1905" s="274">
        <f t="shared" si="240"/>
        <v>14.005981737158713</v>
      </c>
      <c r="AS1905" s="274">
        <f t="shared" si="240"/>
        <v>14.00584007322959</v>
      </c>
      <c r="AT1905" s="274">
        <f t="shared" si="240"/>
        <v>13.999693530030552</v>
      </c>
      <c r="AU1905" s="274">
        <f t="shared" si="234"/>
        <v>13.835459245036365</v>
      </c>
      <c r="AV1905" s="274"/>
      <c r="AW1905" s="274"/>
    </row>
    <row r="1906" spans="27:49" ht="12.95" customHeight="1" x14ac:dyDescent="0.2">
      <c r="AA1906" s="344">
        <f t="shared" si="224"/>
        <v>-9.8802704652044479E-3</v>
      </c>
      <c r="AB1906" s="345">
        <f t="shared" si="225"/>
        <v>9.8802704652044479E-3</v>
      </c>
      <c r="AC1906" s="345">
        <f t="shared" si="226"/>
        <v>0</v>
      </c>
      <c r="AD1906" s="346">
        <f t="shared" si="227"/>
        <v>0</v>
      </c>
      <c r="AH1906" s="258">
        <f t="shared" si="228"/>
        <v>-5.970076540303515E-2</v>
      </c>
      <c r="AI1906" s="258">
        <f t="shared" si="229"/>
        <v>0.99275076381854821</v>
      </c>
      <c r="AJ1906" s="258">
        <f t="shared" si="230"/>
        <v>-0.88367981851374677</v>
      </c>
      <c r="AK1906" s="258">
        <f t="shared" si="231"/>
        <v>0.17185078244847601</v>
      </c>
      <c r="AL1906" s="258">
        <f t="shared" si="232"/>
        <v>1.6129546505539287</v>
      </c>
      <c r="AM1906" s="258">
        <f t="shared" si="233"/>
        <v>1.0430726385728673</v>
      </c>
      <c r="AN1906" s="274">
        <f t="shared" si="240"/>
        <v>14.005984999664225</v>
      </c>
      <c r="AO1906" s="274">
        <f t="shared" si="240"/>
        <v>14.005984999627904</v>
      </c>
      <c r="AP1906" s="274">
        <f t="shared" si="240"/>
        <v>14.005984998013528</v>
      </c>
      <c r="AQ1906" s="274">
        <f t="shared" si="240"/>
        <v>14.005984926260671</v>
      </c>
      <c r="AR1906" s="274">
        <f t="shared" si="240"/>
        <v>14.005981737158713</v>
      </c>
      <c r="AS1906" s="274">
        <f t="shared" si="240"/>
        <v>14.00584007322959</v>
      </c>
      <c r="AT1906" s="274">
        <f t="shared" si="240"/>
        <v>13.999693530030552</v>
      </c>
      <c r="AU1906" s="274">
        <f t="shared" si="234"/>
        <v>13.835459245036365</v>
      </c>
      <c r="AV1906" s="274"/>
      <c r="AW1906" s="274"/>
    </row>
    <row r="1907" spans="27:49" ht="12.95" customHeight="1" x14ac:dyDescent="0.2">
      <c r="AA1907" s="344">
        <f t="shared" si="224"/>
        <v>-9.8802704652044479E-3</v>
      </c>
      <c r="AB1907" s="345">
        <f t="shared" si="225"/>
        <v>9.8802704652044479E-3</v>
      </c>
      <c r="AC1907" s="345">
        <f t="shared" si="226"/>
        <v>0</v>
      </c>
      <c r="AD1907" s="346">
        <f t="shared" si="227"/>
        <v>0</v>
      </c>
      <c r="AH1907" s="258">
        <f t="shared" si="228"/>
        <v>-5.970076540303515E-2</v>
      </c>
      <c r="AI1907" s="258">
        <f t="shared" si="229"/>
        <v>0.99275076381854821</v>
      </c>
      <c r="AJ1907" s="258">
        <f t="shared" si="230"/>
        <v>-0.88367981851374677</v>
      </c>
      <c r="AK1907" s="258">
        <f t="shared" si="231"/>
        <v>0.17185078244847601</v>
      </c>
      <c r="AL1907" s="258">
        <f t="shared" si="232"/>
        <v>1.6129546505539287</v>
      </c>
      <c r="AM1907" s="258">
        <f t="shared" si="233"/>
        <v>1.0430726385728673</v>
      </c>
      <c r="AN1907" s="274">
        <f t="shared" si="240"/>
        <v>14.005984999664225</v>
      </c>
      <c r="AO1907" s="274">
        <f t="shared" si="240"/>
        <v>14.005984999627904</v>
      </c>
      <c r="AP1907" s="274">
        <f t="shared" si="240"/>
        <v>14.005984998013528</v>
      </c>
      <c r="AQ1907" s="274">
        <f t="shared" si="240"/>
        <v>14.005984926260671</v>
      </c>
      <c r="AR1907" s="274">
        <f t="shared" si="240"/>
        <v>14.005981737158713</v>
      </c>
      <c r="AS1907" s="274">
        <f t="shared" si="240"/>
        <v>14.00584007322959</v>
      </c>
      <c r="AT1907" s="274">
        <f t="shared" si="240"/>
        <v>13.999693530030552</v>
      </c>
      <c r="AU1907" s="274">
        <f t="shared" si="234"/>
        <v>13.835459245036365</v>
      </c>
      <c r="AV1907" s="274"/>
      <c r="AW1907" s="274"/>
    </row>
    <row r="1908" spans="27:49" ht="12.95" customHeight="1" x14ac:dyDescent="0.2">
      <c r="AA1908" s="344">
        <f t="shared" ref="AA1908:AA1971" si="241">AB$3+AB$4*Z1908+AB$5*Z1908^2+AH1908</f>
        <v>-9.8802704652044479E-3</v>
      </c>
      <c r="AB1908" s="345">
        <f t="shared" ref="AB1908:AB1971" si="242">+G1908-AA1908</f>
        <v>9.8802704652044479E-3</v>
      </c>
      <c r="AC1908" s="345">
        <f t="shared" ref="AC1908:AC1971" si="243">+G1908-P1908</f>
        <v>0</v>
      </c>
      <c r="AD1908" s="346">
        <f t="shared" ref="AD1908:AD1971" si="244">U1908*(G1908-AA1908)^2</f>
        <v>0</v>
      </c>
      <c r="AH1908" s="258">
        <f t="shared" ref="AH1908:AH1971" si="245">$AB$6*($AB$11/AI1908*AJ1908+$AB$12)</f>
        <v>-5.970076540303515E-2</v>
      </c>
      <c r="AI1908" s="258">
        <f t="shared" ref="AI1908:AI1971" si="246">1+$AB$7*COS(AL1908)</f>
        <v>0.99275076381854821</v>
      </c>
      <c r="AJ1908" s="258">
        <f t="shared" ref="AJ1908:AJ1971" si="247">SIN(AL1908+RADIANS($AB$9))</f>
        <v>-0.88367981851374677</v>
      </c>
      <c r="AK1908" s="258">
        <f t="shared" ref="AK1908:AK1971" si="248">$AB$7*SIN(AL1908)</f>
        <v>0.17185078244847601</v>
      </c>
      <c r="AL1908" s="258">
        <f t="shared" ref="AL1908:AL1971" si="249">2*ATAN(AM1908)</f>
        <v>1.6129546505539287</v>
      </c>
      <c r="AM1908" s="258">
        <f t="shared" ref="AM1908:AM1971" si="250">TAN(AN1908/2)*SQRT((1+$AB$7)/(1-$AB$7))</f>
        <v>1.0430726385728673</v>
      </c>
      <c r="AN1908" s="274">
        <f t="shared" si="240"/>
        <v>14.005984999664225</v>
      </c>
      <c r="AO1908" s="274">
        <f t="shared" si="240"/>
        <v>14.005984999627904</v>
      </c>
      <c r="AP1908" s="274">
        <f t="shared" si="240"/>
        <v>14.005984998013528</v>
      </c>
      <c r="AQ1908" s="274">
        <f t="shared" si="240"/>
        <v>14.005984926260671</v>
      </c>
      <c r="AR1908" s="274">
        <f t="shared" si="240"/>
        <v>14.005981737158713</v>
      </c>
      <c r="AS1908" s="274">
        <f t="shared" si="240"/>
        <v>14.00584007322959</v>
      </c>
      <c r="AT1908" s="274">
        <f t="shared" si="240"/>
        <v>13.999693530030552</v>
      </c>
      <c r="AU1908" s="274">
        <f t="shared" ref="AU1908:AU1971" si="251">RADIANS($AB$9)+$AB$18*(F1908-AB$15)</f>
        <v>13.835459245036365</v>
      </c>
      <c r="AV1908" s="274"/>
      <c r="AW1908" s="274"/>
    </row>
    <row r="1909" spans="27:49" ht="12.95" customHeight="1" x14ac:dyDescent="0.2">
      <c r="AA1909" s="344">
        <f t="shared" si="241"/>
        <v>-9.8802704652044479E-3</v>
      </c>
      <c r="AB1909" s="345">
        <f t="shared" si="242"/>
        <v>9.8802704652044479E-3</v>
      </c>
      <c r="AC1909" s="345">
        <f t="shared" si="243"/>
        <v>0</v>
      </c>
      <c r="AD1909" s="346">
        <f t="shared" si="244"/>
        <v>0</v>
      </c>
      <c r="AH1909" s="258">
        <f t="shared" si="245"/>
        <v>-5.970076540303515E-2</v>
      </c>
      <c r="AI1909" s="258">
        <f t="shared" si="246"/>
        <v>0.99275076381854821</v>
      </c>
      <c r="AJ1909" s="258">
        <f t="shared" si="247"/>
        <v>-0.88367981851374677</v>
      </c>
      <c r="AK1909" s="258">
        <f t="shared" si="248"/>
        <v>0.17185078244847601</v>
      </c>
      <c r="AL1909" s="258">
        <f t="shared" si="249"/>
        <v>1.6129546505539287</v>
      </c>
      <c r="AM1909" s="258">
        <f t="shared" si="250"/>
        <v>1.0430726385728673</v>
      </c>
      <c r="AN1909" s="274">
        <f t="shared" si="240"/>
        <v>14.005984999664225</v>
      </c>
      <c r="AO1909" s="274">
        <f t="shared" si="240"/>
        <v>14.005984999627904</v>
      </c>
      <c r="AP1909" s="274">
        <f t="shared" si="240"/>
        <v>14.005984998013528</v>
      </c>
      <c r="AQ1909" s="274">
        <f t="shared" si="240"/>
        <v>14.005984926260671</v>
      </c>
      <c r="AR1909" s="274">
        <f t="shared" si="240"/>
        <v>14.005981737158713</v>
      </c>
      <c r="AS1909" s="274">
        <f t="shared" si="240"/>
        <v>14.00584007322959</v>
      </c>
      <c r="AT1909" s="274">
        <f t="shared" si="240"/>
        <v>13.999693530030552</v>
      </c>
      <c r="AU1909" s="274">
        <f t="shared" si="251"/>
        <v>13.835459245036365</v>
      </c>
      <c r="AV1909" s="274"/>
      <c r="AW1909" s="274"/>
    </row>
    <row r="1910" spans="27:49" ht="12.95" customHeight="1" x14ac:dyDescent="0.2">
      <c r="AA1910" s="344">
        <f t="shared" si="241"/>
        <v>-9.8802704652044479E-3</v>
      </c>
      <c r="AB1910" s="345">
        <f t="shared" si="242"/>
        <v>9.8802704652044479E-3</v>
      </c>
      <c r="AC1910" s="345">
        <f t="shared" si="243"/>
        <v>0</v>
      </c>
      <c r="AD1910" s="346">
        <f t="shared" si="244"/>
        <v>0</v>
      </c>
      <c r="AH1910" s="258">
        <f t="shared" si="245"/>
        <v>-5.970076540303515E-2</v>
      </c>
      <c r="AI1910" s="258">
        <f t="shared" si="246"/>
        <v>0.99275076381854821</v>
      </c>
      <c r="AJ1910" s="258">
        <f t="shared" si="247"/>
        <v>-0.88367981851374677</v>
      </c>
      <c r="AK1910" s="258">
        <f t="shared" si="248"/>
        <v>0.17185078244847601</v>
      </c>
      <c r="AL1910" s="258">
        <f t="shared" si="249"/>
        <v>1.6129546505539287</v>
      </c>
      <c r="AM1910" s="258">
        <f t="shared" si="250"/>
        <v>1.0430726385728673</v>
      </c>
      <c r="AN1910" s="274">
        <f t="shared" ref="AN1910:AT1919" si="252">$AU1910+$AB$7*SIN(AO1910)</f>
        <v>14.005984999664225</v>
      </c>
      <c r="AO1910" s="274">
        <f t="shared" si="252"/>
        <v>14.005984999627904</v>
      </c>
      <c r="AP1910" s="274">
        <f t="shared" si="252"/>
        <v>14.005984998013528</v>
      </c>
      <c r="AQ1910" s="274">
        <f t="shared" si="252"/>
        <v>14.005984926260671</v>
      </c>
      <c r="AR1910" s="274">
        <f t="shared" si="252"/>
        <v>14.005981737158713</v>
      </c>
      <c r="AS1910" s="274">
        <f t="shared" si="252"/>
        <v>14.00584007322959</v>
      </c>
      <c r="AT1910" s="274">
        <f t="shared" si="252"/>
        <v>13.999693530030552</v>
      </c>
      <c r="AU1910" s="274">
        <f t="shared" si="251"/>
        <v>13.835459245036365</v>
      </c>
      <c r="AV1910" s="274"/>
      <c r="AW1910" s="274"/>
    </row>
    <row r="1911" spans="27:49" ht="12.95" customHeight="1" x14ac:dyDescent="0.2">
      <c r="AA1911" s="344">
        <f t="shared" si="241"/>
        <v>-9.8802704652044479E-3</v>
      </c>
      <c r="AB1911" s="345">
        <f t="shared" si="242"/>
        <v>9.8802704652044479E-3</v>
      </c>
      <c r="AC1911" s="345">
        <f t="shared" si="243"/>
        <v>0</v>
      </c>
      <c r="AD1911" s="346">
        <f t="shared" si="244"/>
        <v>0</v>
      </c>
      <c r="AH1911" s="258">
        <f t="shared" si="245"/>
        <v>-5.970076540303515E-2</v>
      </c>
      <c r="AI1911" s="258">
        <f t="shared" si="246"/>
        <v>0.99275076381854821</v>
      </c>
      <c r="AJ1911" s="258">
        <f t="shared" si="247"/>
        <v>-0.88367981851374677</v>
      </c>
      <c r="AK1911" s="258">
        <f t="shared" si="248"/>
        <v>0.17185078244847601</v>
      </c>
      <c r="AL1911" s="258">
        <f t="shared" si="249"/>
        <v>1.6129546505539287</v>
      </c>
      <c r="AM1911" s="258">
        <f t="shared" si="250"/>
        <v>1.0430726385728673</v>
      </c>
      <c r="AN1911" s="274">
        <f t="shared" si="252"/>
        <v>14.005984999664225</v>
      </c>
      <c r="AO1911" s="274">
        <f t="shared" si="252"/>
        <v>14.005984999627904</v>
      </c>
      <c r="AP1911" s="274">
        <f t="shared" si="252"/>
        <v>14.005984998013528</v>
      </c>
      <c r="AQ1911" s="274">
        <f t="shared" si="252"/>
        <v>14.005984926260671</v>
      </c>
      <c r="AR1911" s="274">
        <f t="shared" si="252"/>
        <v>14.005981737158713</v>
      </c>
      <c r="AS1911" s="274">
        <f t="shared" si="252"/>
        <v>14.00584007322959</v>
      </c>
      <c r="AT1911" s="274">
        <f t="shared" si="252"/>
        <v>13.999693530030552</v>
      </c>
      <c r="AU1911" s="274">
        <f t="shared" si="251"/>
        <v>13.835459245036365</v>
      </c>
      <c r="AV1911" s="274"/>
      <c r="AW1911" s="274"/>
    </row>
    <row r="1912" spans="27:49" ht="12.95" customHeight="1" x14ac:dyDescent="0.2">
      <c r="AA1912" s="344">
        <f t="shared" si="241"/>
        <v>-9.8802704652044479E-3</v>
      </c>
      <c r="AB1912" s="345">
        <f t="shared" si="242"/>
        <v>9.8802704652044479E-3</v>
      </c>
      <c r="AC1912" s="345">
        <f t="shared" si="243"/>
        <v>0</v>
      </c>
      <c r="AD1912" s="346">
        <f t="shared" si="244"/>
        <v>0</v>
      </c>
      <c r="AH1912" s="258">
        <f t="shared" si="245"/>
        <v>-5.970076540303515E-2</v>
      </c>
      <c r="AI1912" s="258">
        <f t="shared" si="246"/>
        <v>0.99275076381854821</v>
      </c>
      <c r="AJ1912" s="258">
        <f t="shared" si="247"/>
        <v>-0.88367981851374677</v>
      </c>
      <c r="AK1912" s="258">
        <f t="shared" si="248"/>
        <v>0.17185078244847601</v>
      </c>
      <c r="AL1912" s="258">
        <f t="shared" si="249"/>
        <v>1.6129546505539287</v>
      </c>
      <c r="AM1912" s="258">
        <f t="shared" si="250"/>
        <v>1.0430726385728673</v>
      </c>
      <c r="AN1912" s="274">
        <f t="shared" si="252"/>
        <v>14.005984999664225</v>
      </c>
      <c r="AO1912" s="274">
        <f t="shared" si="252"/>
        <v>14.005984999627904</v>
      </c>
      <c r="AP1912" s="274">
        <f t="shared" si="252"/>
        <v>14.005984998013528</v>
      </c>
      <c r="AQ1912" s="274">
        <f t="shared" si="252"/>
        <v>14.005984926260671</v>
      </c>
      <c r="AR1912" s="274">
        <f t="shared" si="252"/>
        <v>14.005981737158713</v>
      </c>
      <c r="AS1912" s="274">
        <f t="shared" si="252"/>
        <v>14.00584007322959</v>
      </c>
      <c r="AT1912" s="274">
        <f t="shared" si="252"/>
        <v>13.999693530030552</v>
      </c>
      <c r="AU1912" s="274">
        <f t="shared" si="251"/>
        <v>13.835459245036365</v>
      </c>
      <c r="AV1912" s="274"/>
      <c r="AW1912" s="274"/>
    </row>
    <row r="1913" spans="27:49" ht="12.95" customHeight="1" x14ac:dyDescent="0.2">
      <c r="AA1913" s="344">
        <f t="shared" si="241"/>
        <v>-9.8802704652044479E-3</v>
      </c>
      <c r="AB1913" s="345">
        <f t="shared" si="242"/>
        <v>9.8802704652044479E-3</v>
      </c>
      <c r="AC1913" s="345">
        <f t="shared" si="243"/>
        <v>0</v>
      </c>
      <c r="AD1913" s="346">
        <f t="shared" si="244"/>
        <v>0</v>
      </c>
      <c r="AH1913" s="258">
        <f t="shared" si="245"/>
        <v>-5.970076540303515E-2</v>
      </c>
      <c r="AI1913" s="258">
        <f t="shared" si="246"/>
        <v>0.99275076381854821</v>
      </c>
      <c r="AJ1913" s="258">
        <f t="shared" si="247"/>
        <v>-0.88367981851374677</v>
      </c>
      <c r="AK1913" s="258">
        <f t="shared" si="248"/>
        <v>0.17185078244847601</v>
      </c>
      <c r="AL1913" s="258">
        <f t="shared" si="249"/>
        <v>1.6129546505539287</v>
      </c>
      <c r="AM1913" s="258">
        <f t="shared" si="250"/>
        <v>1.0430726385728673</v>
      </c>
      <c r="AN1913" s="274">
        <f t="shared" si="252"/>
        <v>14.005984999664225</v>
      </c>
      <c r="AO1913" s="274">
        <f t="shared" si="252"/>
        <v>14.005984999627904</v>
      </c>
      <c r="AP1913" s="274">
        <f t="shared" si="252"/>
        <v>14.005984998013528</v>
      </c>
      <c r="AQ1913" s="274">
        <f t="shared" si="252"/>
        <v>14.005984926260671</v>
      </c>
      <c r="AR1913" s="274">
        <f t="shared" si="252"/>
        <v>14.005981737158713</v>
      </c>
      <c r="AS1913" s="274">
        <f t="shared" si="252"/>
        <v>14.00584007322959</v>
      </c>
      <c r="AT1913" s="274">
        <f t="shared" si="252"/>
        <v>13.999693530030552</v>
      </c>
      <c r="AU1913" s="274">
        <f t="shared" si="251"/>
        <v>13.835459245036365</v>
      </c>
      <c r="AV1913" s="274"/>
      <c r="AW1913" s="274"/>
    </row>
    <row r="1914" spans="27:49" ht="12.95" customHeight="1" x14ac:dyDescent="0.2">
      <c r="AA1914" s="344">
        <f t="shared" si="241"/>
        <v>-9.8802704652044479E-3</v>
      </c>
      <c r="AB1914" s="345">
        <f t="shared" si="242"/>
        <v>9.8802704652044479E-3</v>
      </c>
      <c r="AC1914" s="345">
        <f t="shared" si="243"/>
        <v>0</v>
      </c>
      <c r="AD1914" s="346">
        <f t="shared" si="244"/>
        <v>0</v>
      </c>
      <c r="AH1914" s="258">
        <f t="shared" si="245"/>
        <v>-5.970076540303515E-2</v>
      </c>
      <c r="AI1914" s="258">
        <f t="shared" si="246"/>
        <v>0.99275076381854821</v>
      </c>
      <c r="AJ1914" s="258">
        <f t="shared" si="247"/>
        <v>-0.88367981851374677</v>
      </c>
      <c r="AK1914" s="258">
        <f t="shared" si="248"/>
        <v>0.17185078244847601</v>
      </c>
      <c r="AL1914" s="258">
        <f t="shared" si="249"/>
        <v>1.6129546505539287</v>
      </c>
      <c r="AM1914" s="258">
        <f t="shared" si="250"/>
        <v>1.0430726385728673</v>
      </c>
      <c r="AN1914" s="274">
        <f t="shared" si="252"/>
        <v>14.005984999664225</v>
      </c>
      <c r="AO1914" s="274">
        <f t="shared" si="252"/>
        <v>14.005984999627904</v>
      </c>
      <c r="AP1914" s="274">
        <f t="shared" si="252"/>
        <v>14.005984998013528</v>
      </c>
      <c r="AQ1914" s="274">
        <f t="shared" si="252"/>
        <v>14.005984926260671</v>
      </c>
      <c r="AR1914" s="274">
        <f t="shared" si="252"/>
        <v>14.005981737158713</v>
      </c>
      <c r="AS1914" s="274">
        <f t="shared" si="252"/>
        <v>14.00584007322959</v>
      </c>
      <c r="AT1914" s="274">
        <f t="shared" si="252"/>
        <v>13.999693530030552</v>
      </c>
      <c r="AU1914" s="274">
        <f t="shared" si="251"/>
        <v>13.835459245036365</v>
      </c>
      <c r="AV1914" s="274"/>
      <c r="AW1914" s="274"/>
    </row>
    <row r="1915" spans="27:49" ht="12.95" customHeight="1" x14ac:dyDescent="0.2">
      <c r="AA1915" s="344">
        <f t="shared" si="241"/>
        <v>-9.8802704652044479E-3</v>
      </c>
      <c r="AB1915" s="345">
        <f t="shared" si="242"/>
        <v>9.8802704652044479E-3</v>
      </c>
      <c r="AC1915" s="345">
        <f t="shared" si="243"/>
        <v>0</v>
      </c>
      <c r="AD1915" s="346">
        <f t="shared" si="244"/>
        <v>0</v>
      </c>
      <c r="AH1915" s="258">
        <f t="shared" si="245"/>
        <v>-5.970076540303515E-2</v>
      </c>
      <c r="AI1915" s="258">
        <f t="shared" si="246"/>
        <v>0.99275076381854821</v>
      </c>
      <c r="AJ1915" s="258">
        <f t="shared" si="247"/>
        <v>-0.88367981851374677</v>
      </c>
      <c r="AK1915" s="258">
        <f t="shared" si="248"/>
        <v>0.17185078244847601</v>
      </c>
      <c r="AL1915" s="258">
        <f t="shared" si="249"/>
        <v>1.6129546505539287</v>
      </c>
      <c r="AM1915" s="258">
        <f t="shared" si="250"/>
        <v>1.0430726385728673</v>
      </c>
      <c r="AN1915" s="274">
        <f t="shared" si="252"/>
        <v>14.005984999664225</v>
      </c>
      <c r="AO1915" s="274">
        <f t="shared" si="252"/>
        <v>14.005984999627904</v>
      </c>
      <c r="AP1915" s="274">
        <f t="shared" si="252"/>
        <v>14.005984998013528</v>
      </c>
      <c r="AQ1915" s="274">
        <f t="shared" si="252"/>
        <v>14.005984926260671</v>
      </c>
      <c r="AR1915" s="274">
        <f t="shared" si="252"/>
        <v>14.005981737158713</v>
      </c>
      <c r="AS1915" s="274">
        <f t="shared" si="252"/>
        <v>14.00584007322959</v>
      </c>
      <c r="AT1915" s="274">
        <f t="shared" si="252"/>
        <v>13.999693530030552</v>
      </c>
      <c r="AU1915" s="274">
        <f t="shared" si="251"/>
        <v>13.835459245036365</v>
      </c>
      <c r="AV1915" s="274"/>
      <c r="AW1915" s="274"/>
    </row>
    <row r="1916" spans="27:49" ht="12.95" customHeight="1" x14ac:dyDescent="0.2">
      <c r="AA1916" s="344">
        <f t="shared" si="241"/>
        <v>-9.8802704652044479E-3</v>
      </c>
      <c r="AB1916" s="345">
        <f t="shared" si="242"/>
        <v>9.8802704652044479E-3</v>
      </c>
      <c r="AC1916" s="345">
        <f t="shared" si="243"/>
        <v>0</v>
      </c>
      <c r="AD1916" s="346">
        <f t="shared" si="244"/>
        <v>0</v>
      </c>
      <c r="AH1916" s="258">
        <f t="shared" si="245"/>
        <v>-5.970076540303515E-2</v>
      </c>
      <c r="AI1916" s="258">
        <f t="shared" si="246"/>
        <v>0.99275076381854821</v>
      </c>
      <c r="AJ1916" s="258">
        <f t="shared" si="247"/>
        <v>-0.88367981851374677</v>
      </c>
      <c r="AK1916" s="258">
        <f t="shared" si="248"/>
        <v>0.17185078244847601</v>
      </c>
      <c r="AL1916" s="258">
        <f t="shared" si="249"/>
        <v>1.6129546505539287</v>
      </c>
      <c r="AM1916" s="258">
        <f t="shared" si="250"/>
        <v>1.0430726385728673</v>
      </c>
      <c r="AN1916" s="274">
        <f t="shared" si="252"/>
        <v>14.005984999664225</v>
      </c>
      <c r="AO1916" s="274">
        <f t="shared" si="252"/>
        <v>14.005984999627904</v>
      </c>
      <c r="AP1916" s="274">
        <f t="shared" si="252"/>
        <v>14.005984998013528</v>
      </c>
      <c r="AQ1916" s="274">
        <f t="shared" si="252"/>
        <v>14.005984926260671</v>
      </c>
      <c r="AR1916" s="274">
        <f t="shared" si="252"/>
        <v>14.005981737158713</v>
      </c>
      <c r="AS1916" s="274">
        <f t="shared" si="252"/>
        <v>14.00584007322959</v>
      </c>
      <c r="AT1916" s="274">
        <f t="shared" si="252"/>
        <v>13.999693530030552</v>
      </c>
      <c r="AU1916" s="274">
        <f t="shared" si="251"/>
        <v>13.835459245036365</v>
      </c>
      <c r="AV1916" s="274"/>
      <c r="AW1916" s="274"/>
    </row>
    <row r="1917" spans="27:49" ht="12.95" customHeight="1" x14ac:dyDescent="0.2">
      <c r="AA1917" s="344">
        <f t="shared" si="241"/>
        <v>-9.8802704652044479E-3</v>
      </c>
      <c r="AB1917" s="345">
        <f t="shared" si="242"/>
        <v>9.8802704652044479E-3</v>
      </c>
      <c r="AC1917" s="345">
        <f t="shared" si="243"/>
        <v>0</v>
      </c>
      <c r="AD1917" s="346">
        <f t="shared" si="244"/>
        <v>0</v>
      </c>
      <c r="AH1917" s="258">
        <f t="shared" si="245"/>
        <v>-5.970076540303515E-2</v>
      </c>
      <c r="AI1917" s="258">
        <f t="shared" si="246"/>
        <v>0.99275076381854821</v>
      </c>
      <c r="AJ1917" s="258">
        <f t="shared" si="247"/>
        <v>-0.88367981851374677</v>
      </c>
      <c r="AK1917" s="258">
        <f t="shared" si="248"/>
        <v>0.17185078244847601</v>
      </c>
      <c r="AL1917" s="258">
        <f t="shared" si="249"/>
        <v>1.6129546505539287</v>
      </c>
      <c r="AM1917" s="258">
        <f t="shared" si="250"/>
        <v>1.0430726385728673</v>
      </c>
      <c r="AN1917" s="274">
        <f t="shared" si="252"/>
        <v>14.005984999664225</v>
      </c>
      <c r="AO1917" s="274">
        <f t="shared" si="252"/>
        <v>14.005984999627904</v>
      </c>
      <c r="AP1917" s="274">
        <f t="shared" si="252"/>
        <v>14.005984998013528</v>
      </c>
      <c r="AQ1917" s="274">
        <f t="shared" si="252"/>
        <v>14.005984926260671</v>
      </c>
      <c r="AR1917" s="274">
        <f t="shared" si="252"/>
        <v>14.005981737158713</v>
      </c>
      <c r="AS1917" s="274">
        <f t="shared" si="252"/>
        <v>14.00584007322959</v>
      </c>
      <c r="AT1917" s="274">
        <f t="shared" si="252"/>
        <v>13.999693530030552</v>
      </c>
      <c r="AU1917" s="274">
        <f t="shared" si="251"/>
        <v>13.835459245036365</v>
      </c>
      <c r="AV1917" s="274"/>
      <c r="AW1917" s="274"/>
    </row>
    <row r="1918" spans="27:49" ht="12.95" customHeight="1" x14ac:dyDescent="0.2">
      <c r="AA1918" s="344">
        <f t="shared" si="241"/>
        <v>-9.8802704652044479E-3</v>
      </c>
      <c r="AB1918" s="345">
        <f t="shared" si="242"/>
        <v>9.8802704652044479E-3</v>
      </c>
      <c r="AC1918" s="345">
        <f t="shared" si="243"/>
        <v>0</v>
      </c>
      <c r="AD1918" s="346">
        <f t="shared" si="244"/>
        <v>0</v>
      </c>
      <c r="AH1918" s="258">
        <f t="shared" si="245"/>
        <v>-5.970076540303515E-2</v>
      </c>
      <c r="AI1918" s="258">
        <f t="shared" si="246"/>
        <v>0.99275076381854821</v>
      </c>
      <c r="AJ1918" s="258">
        <f t="shared" si="247"/>
        <v>-0.88367981851374677</v>
      </c>
      <c r="AK1918" s="258">
        <f t="shared" si="248"/>
        <v>0.17185078244847601</v>
      </c>
      <c r="AL1918" s="258">
        <f t="shared" si="249"/>
        <v>1.6129546505539287</v>
      </c>
      <c r="AM1918" s="258">
        <f t="shared" si="250"/>
        <v>1.0430726385728673</v>
      </c>
      <c r="AN1918" s="274">
        <f t="shared" si="252"/>
        <v>14.005984999664225</v>
      </c>
      <c r="AO1918" s="274">
        <f t="shared" si="252"/>
        <v>14.005984999627904</v>
      </c>
      <c r="AP1918" s="274">
        <f t="shared" si="252"/>
        <v>14.005984998013528</v>
      </c>
      <c r="AQ1918" s="274">
        <f t="shared" si="252"/>
        <v>14.005984926260671</v>
      </c>
      <c r="AR1918" s="274">
        <f t="shared" si="252"/>
        <v>14.005981737158713</v>
      </c>
      <c r="AS1918" s="274">
        <f t="shared" si="252"/>
        <v>14.00584007322959</v>
      </c>
      <c r="AT1918" s="274">
        <f t="shared" si="252"/>
        <v>13.999693530030552</v>
      </c>
      <c r="AU1918" s="274">
        <f t="shared" si="251"/>
        <v>13.835459245036365</v>
      </c>
      <c r="AV1918" s="274"/>
      <c r="AW1918" s="274"/>
    </row>
    <row r="1919" spans="27:49" ht="12.95" customHeight="1" x14ac:dyDescent="0.2">
      <c r="AA1919" s="344">
        <f t="shared" si="241"/>
        <v>-9.8802704652044479E-3</v>
      </c>
      <c r="AB1919" s="345">
        <f t="shared" si="242"/>
        <v>9.8802704652044479E-3</v>
      </c>
      <c r="AC1919" s="345">
        <f t="shared" si="243"/>
        <v>0</v>
      </c>
      <c r="AD1919" s="346">
        <f t="shared" si="244"/>
        <v>0</v>
      </c>
      <c r="AH1919" s="258">
        <f t="shared" si="245"/>
        <v>-5.970076540303515E-2</v>
      </c>
      <c r="AI1919" s="258">
        <f t="shared" si="246"/>
        <v>0.99275076381854821</v>
      </c>
      <c r="AJ1919" s="258">
        <f t="shared" si="247"/>
        <v>-0.88367981851374677</v>
      </c>
      <c r="AK1919" s="258">
        <f t="shared" si="248"/>
        <v>0.17185078244847601</v>
      </c>
      <c r="AL1919" s="258">
        <f t="shared" si="249"/>
        <v>1.6129546505539287</v>
      </c>
      <c r="AM1919" s="258">
        <f t="shared" si="250"/>
        <v>1.0430726385728673</v>
      </c>
      <c r="AN1919" s="274">
        <f t="shared" si="252"/>
        <v>14.005984999664225</v>
      </c>
      <c r="AO1919" s="274">
        <f t="shared" si="252"/>
        <v>14.005984999627904</v>
      </c>
      <c r="AP1919" s="274">
        <f t="shared" si="252"/>
        <v>14.005984998013528</v>
      </c>
      <c r="AQ1919" s="274">
        <f t="shared" si="252"/>
        <v>14.005984926260671</v>
      </c>
      <c r="AR1919" s="274">
        <f t="shared" si="252"/>
        <v>14.005981737158713</v>
      </c>
      <c r="AS1919" s="274">
        <f t="shared" si="252"/>
        <v>14.00584007322959</v>
      </c>
      <c r="AT1919" s="274">
        <f t="shared" si="252"/>
        <v>13.999693530030552</v>
      </c>
      <c r="AU1919" s="274">
        <f t="shared" si="251"/>
        <v>13.835459245036365</v>
      </c>
      <c r="AV1919" s="274"/>
      <c r="AW1919" s="274"/>
    </row>
    <row r="1920" spans="27:49" ht="12.95" customHeight="1" x14ac:dyDescent="0.2">
      <c r="AA1920" s="344">
        <f t="shared" si="241"/>
        <v>-9.8802704652044479E-3</v>
      </c>
      <c r="AB1920" s="345">
        <f t="shared" si="242"/>
        <v>9.8802704652044479E-3</v>
      </c>
      <c r="AC1920" s="345">
        <f t="shared" si="243"/>
        <v>0</v>
      </c>
      <c r="AD1920" s="346">
        <f t="shared" si="244"/>
        <v>0</v>
      </c>
      <c r="AH1920" s="258">
        <f t="shared" si="245"/>
        <v>-5.970076540303515E-2</v>
      </c>
      <c r="AI1920" s="258">
        <f t="shared" si="246"/>
        <v>0.99275076381854821</v>
      </c>
      <c r="AJ1920" s="258">
        <f t="shared" si="247"/>
        <v>-0.88367981851374677</v>
      </c>
      <c r="AK1920" s="258">
        <f t="shared" si="248"/>
        <v>0.17185078244847601</v>
      </c>
      <c r="AL1920" s="258">
        <f t="shared" si="249"/>
        <v>1.6129546505539287</v>
      </c>
      <c r="AM1920" s="258">
        <f t="shared" si="250"/>
        <v>1.0430726385728673</v>
      </c>
      <c r="AN1920" s="274">
        <f t="shared" ref="AN1920:AT1929" si="253">$AU1920+$AB$7*SIN(AO1920)</f>
        <v>14.005984999664225</v>
      </c>
      <c r="AO1920" s="274">
        <f t="shared" si="253"/>
        <v>14.005984999627904</v>
      </c>
      <c r="AP1920" s="274">
        <f t="shared" si="253"/>
        <v>14.005984998013528</v>
      </c>
      <c r="AQ1920" s="274">
        <f t="shared" si="253"/>
        <v>14.005984926260671</v>
      </c>
      <c r="AR1920" s="274">
        <f t="shared" si="253"/>
        <v>14.005981737158713</v>
      </c>
      <c r="AS1920" s="274">
        <f t="shared" si="253"/>
        <v>14.00584007322959</v>
      </c>
      <c r="AT1920" s="274">
        <f t="shared" si="253"/>
        <v>13.999693530030552</v>
      </c>
      <c r="AU1920" s="274">
        <f t="shared" si="251"/>
        <v>13.835459245036365</v>
      </c>
      <c r="AV1920" s="274"/>
      <c r="AW1920" s="274"/>
    </row>
    <row r="1921" spans="27:49" ht="12.95" customHeight="1" x14ac:dyDescent="0.2">
      <c r="AA1921" s="344">
        <f t="shared" si="241"/>
        <v>-9.8802704652044479E-3</v>
      </c>
      <c r="AB1921" s="345">
        <f t="shared" si="242"/>
        <v>9.8802704652044479E-3</v>
      </c>
      <c r="AC1921" s="345">
        <f t="shared" si="243"/>
        <v>0</v>
      </c>
      <c r="AD1921" s="346">
        <f t="shared" si="244"/>
        <v>0</v>
      </c>
      <c r="AH1921" s="258">
        <f t="shared" si="245"/>
        <v>-5.970076540303515E-2</v>
      </c>
      <c r="AI1921" s="258">
        <f t="shared" si="246"/>
        <v>0.99275076381854821</v>
      </c>
      <c r="AJ1921" s="258">
        <f t="shared" si="247"/>
        <v>-0.88367981851374677</v>
      </c>
      <c r="AK1921" s="258">
        <f t="shared" si="248"/>
        <v>0.17185078244847601</v>
      </c>
      <c r="AL1921" s="258">
        <f t="shared" si="249"/>
        <v>1.6129546505539287</v>
      </c>
      <c r="AM1921" s="258">
        <f t="shared" si="250"/>
        <v>1.0430726385728673</v>
      </c>
      <c r="AN1921" s="274">
        <f t="shared" si="253"/>
        <v>14.005984999664225</v>
      </c>
      <c r="AO1921" s="274">
        <f t="shared" si="253"/>
        <v>14.005984999627904</v>
      </c>
      <c r="AP1921" s="274">
        <f t="shared" si="253"/>
        <v>14.005984998013528</v>
      </c>
      <c r="AQ1921" s="274">
        <f t="shared" si="253"/>
        <v>14.005984926260671</v>
      </c>
      <c r="AR1921" s="274">
        <f t="shared" si="253"/>
        <v>14.005981737158713</v>
      </c>
      <c r="AS1921" s="274">
        <f t="shared" si="253"/>
        <v>14.00584007322959</v>
      </c>
      <c r="AT1921" s="274">
        <f t="shared" si="253"/>
        <v>13.999693530030552</v>
      </c>
      <c r="AU1921" s="274">
        <f t="shared" si="251"/>
        <v>13.835459245036365</v>
      </c>
      <c r="AV1921" s="274"/>
      <c r="AW1921" s="274"/>
    </row>
    <row r="1922" spans="27:49" ht="12.95" customHeight="1" x14ac:dyDescent="0.2">
      <c r="AA1922" s="344">
        <f t="shared" si="241"/>
        <v>-9.8802704652044479E-3</v>
      </c>
      <c r="AB1922" s="345">
        <f t="shared" si="242"/>
        <v>9.8802704652044479E-3</v>
      </c>
      <c r="AC1922" s="345">
        <f t="shared" si="243"/>
        <v>0</v>
      </c>
      <c r="AD1922" s="346">
        <f t="shared" si="244"/>
        <v>0</v>
      </c>
      <c r="AH1922" s="258">
        <f t="shared" si="245"/>
        <v>-5.970076540303515E-2</v>
      </c>
      <c r="AI1922" s="258">
        <f t="shared" si="246"/>
        <v>0.99275076381854821</v>
      </c>
      <c r="AJ1922" s="258">
        <f t="shared" si="247"/>
        <v>-0.88367981851374677</v>
      </c>
      <c r="AK1922" s="258">
        <f t="shared" si="248"/>
        <v>0.17185078244847601</v>
      </c>
      <c r="AL1922" s="258">
        <f t="shared" si="249"/>
        <v>1.6129546505539287</v>
      </c>
      <c r="AM1922" s="258">
        <f t="shared" si="250"/>
        <v>1.0430726385728673</v>
      </c>
      <c r="AN1922" s="274">
        <f t="shared" si="253"/>
        <v>14.005984999664225</v>
      </c>
      <c r="AO1922" s="274">
        <f t="shared" si="253"/>
        <v>14.005984999627904</v>
      </c>
      <c r="AP1922" s="274">
        <f t="shared" si="253"/>
        <v>14.005984998013528</v>
      </c>
      <c r="AQ1922" s="274">
        <f t="shared" si="253"/>
        <v>14.005984926260671</v>
      </c>
      <c r="AR1922" s="274">
        <f t="shared" si="253"/>
        <v>14.005981737158713</v>
      </c>
      <c r="AS1922" s="274">
        <f t="shared" si="253"/>
        <v>14.00584007322959</v>
      </c>
      <c r="AT1922" s="274">
        <f t="shared" si="253"/>
        <v>13.999693530030552</v>
      </c>
      <c r="AU1922" s="274">
        <f t="shared" si="251"/>
        <v>13.835459245036365</v>
      </c>
      <c r="AV1922" s="274"/>
      <c r="AW1922" s="274"/>
    </row>
    <row r="1923" spans="27:49" ht="12.95" customHeight="1" x14ac:dyDescent="0.2">
      <c r="AA1923" s="344">
        <f t="shared" si="241"/>
        <v>-9.8802704652044479E-3</v>
      </c>
      <c r="AB1923" s="345">
        <f t="shared" si="242"/>
        <v>9.8802704652044479E-3</v>
      </c>
      <c r="AC1923" s="345">
        <f t="shared" si="243"/>
        <v>0</v>
      </c>
      <c r="AD1923" s="346">
        <f t="shared" si="244"/>
        <v>0</v>
      </c>
      <c r="AH1923" s="258">
        <f t="shared" si="245"/>
        <v>-5.970076540303515E-2</v>
      </c>
      <c r="AI1923" s="258">
        <f t="shared" si="246"/>
        <v>0.99275076381854821</v>
      </c>
      <c r="AJ1923" s="258">
        <f t="shared" si="247"/>
        <v>-0.88367981851374677</v>
      </c>
      <c r="AK1923" s="258">
        <f t="shared" si="248"/>
        <v>0.17185078244847601</v>
      </c>
      <c r="AL1923" s="258">
        <f t="shared" si="249"/>
        <v>1.6129546505539287</v>
      </c>
      <c r="AM1923" s="258">
        <f t="shared" si="250"/>
        <v>1.0430726385728673</v>
      </c>
      <c r="AN1923" s="274">
        <f t="shared" si="253"/>
        <v>14.005984999664225</v>
      </c>
      <c r="AO1923" s="274">
        <f t="shared" si="253"/>
        <v>14.005984999627904</v>
      </c>
      <c r="AP1923" s="274">
        <f t="shared" si="253"/>
        <v>14.005984998013528</v>
      </c>
      <c r="AQ1923" s="274">
        <f t="shared" si="253"/>
        <v>14.005984926260671</v>
      </c>
      <c r="AR1923" s="274">
        <f t="shared" si="253"/>
        <v>14.005981737158713</v>
      </c>
      <c r="AS1923" s="274">
        <f t="shared" si="253"/>
        <v>14.00584007322959</v>
      </c>
      <c r="AT1923" s="274">
        <f t="shared" si="253"/>
        <v>13.999693530030552</v>
      </c>
      <c r="AU1923" s="274">
        <f t="shared" si="251"/>
        <v>13.835459245036365</v>
      </c>
      <c r="AV1923" s="274"/>
      <c r="AW1923" s="274"/>
    </row>
    <row r="1924" spans="27:49" ht="12.95" customHeight="1" x14ac:dyDescent="0.2">
      <c r="AA1924" s="344">
        <f t="shared" si="241"/>
        <v>-9.8802704652044479E-3</v>
      </c>
      <c r="AB1924" s="345">
        <f t="shared" si="242"/>
        <v>9.8802704652044479E-3</v>
      </c>
      <c r="AC1924" s="345">
        <f t="shared" si="243"/>
        <v>0</v>
      </c>
      <c r="AD1924" s="346">
        <f t="shared" si="244"/>
        <v>0</v>
      </c>
      <c r="AH1924" s="258">
        <f t="shared" si="245"/>
        <v>-5.970076540303515E-2</v>
      </c>
      <c r="AI1924" s="258">
        <f t="shared" si="246"/>
        <v>0.99275076381854821</v>
      </c>
      <c r="AJ1924" s="258">
        <f t="shared" si="247"/>
        <v>-0.88367981851374677</v>
      </c>
      <c r="AK1924" s="258">
        <f t="shared" si="248"/>
        <v>0.17185078244847601</v>
      </c>
      <c r="AL1924" s="258">
        <f t="shared" si="249"/>
        <v>1.6129546505539287</v>
      </c>
      <c r="AM1924" s="258">
        <f t="shared" si="250"/>
        <v>1.0430726385728673</v>
      </c>
      <c r="AN1924" s="274">
        <f t="shared" si="253"/>
        <v>14.005984999664225</v>
      </c>
      <c r="AO1924" s="274">
        <f t="shared" si="253"/>
        <v>14.005984999627904</v>
      </c>
      <c r="AP1924" s="274">
        <f t="shared" si="253"/>
        <v>14.005984998013528</v>
      </c>
      <c r="AQ1924" s="274">
        <f t="shared" si="253"/>
        <v>14.005984926260671</v>
      </c>
      <c r="AR1924" s="274">
        <f t="shared" si="253"/>
        <v>14.005981737158713</v>
      </c>
      <c r="AS1924" s="274">
        <f t="shared" si="253"/>
        <v>14.00584007322959</v>
      </c>
      <c r="AT1924" s="274">
        <f t="shared" si="253"/>
        <v>13.999693530030552</v>
      </c>
      <c r="AU1924" s="274">
        <f t="shared" si="251"/>
        <v>13.835459245036365</v>
      </c>
      <c r="AV1924" s="274"/>
      <c r="AW1924" s="274"/>
    </row>
    <row r="1925" spans="27:49" ht="12.95" customHeight="1" x14ac:dyDescent="0.2">
      <c r="AA1925" s="344">
        <f t="shared" si="241"/>
        <v>-9.8802704652044479E-3</v>
      </c>
      <c r="AB1925" s="345">
        <f t="shared" si="242"/>
        <v>9.8802704652044479E-3</v>
      </c>
      <c r="AC1925" s="345">
        <f t="shared" si="243"/>
        <v>0</v>
      </c>
      <c r="AD1925" s="346">
        <f t="shared" si="244"/>
        <v>0</v>
      </c>
      <c r="AH1925" s="258">
        <f t="shared" si="245"/>
        <v>-5.970076540303515E-2</v>
      </c>
      <c r="AI1925" s="258">
        <f t="shared" si="246"/>
        <v>0.99275076381854821</v>
      </c>
      <c r="AJ1925" s="258">
        <f t="shared" si="247"/>
        <v>-0.88367981851374677</v>
      </c>
      <c r="AK1925" s="258">
        <f t="shared" si="248"/>
        <v>0.17185078244847601</v>
      </c>
      <c r="AL1925" s="258">
        <f t="shared" si="249"/>
        <v>1.6129546505539287</v>
      </c>
      <c r="AM1925" s="258">
        <f t="shared" si="250"/>
        <v>1.0430726385728673</v>
      </c>
      <c r="AN1925" s="274">
        <f t="shared" si="253"/>
        <v>14.005984999664225</v>
      </c>
      <c r="AO1925" s="274">
        <f t="shared" si="253"/>
        <v>14.005984999627904</v>
      </c>
      <c r="AP1925" s="274">
        <f t="shared" si="253"/>
        <v>14.005984998013528</v>
      </c>
      <c r="AQ1925" s="274">
        <f t="shared" si="253"/>
        <v>14.005984926260671</v>
      </c>
      <c r="AR1925" s="274">
        <f t="shared" si="253"/>
        <v>14.005981737158713</v>
      </c>
      <c r="AS1925" s="274">
        <f t="shared" si="253"/>
        <v>14.00584007322959</v>
      </c>
      <c r="AT1925" s="274">
        <f t="shared" si="253"/>
        <v>13.999693530030552</v>
      </c>
      <c r="AU1925" s="274">
        <f t="shared" si="251"/>
        <v>13.835459245036365</v>
      </c>
      <c r="AV1925" s="274"/>
      <c r="AW1925" s="274"/>
    </row>
    <row r="1926" spans="27:49" ht="12.95" customHeight="1" x14ac:dyDescent="0.2">
      <c r="AA1926" s="344">
        <f t="shared" si="241"/>
        <v>-9.8802704652044479E-3</v>
      </c>
      <c r="AB1926" s="345">
        <f t="shared" si="242"/>
        <v>9.8802704652044479E-3</v>
      </c>
      <c r="AC1926" s="345">
        <f t="shared" si="243"/>
        <v>0</v>
      </c>
      <c r="AD1926" s="346">
        <f t="shared" si="244"/>
        <v>0</v>
      </c>
      <c r="AH1926" s="258">
        <f t="shared" si="245"/>
        <v>-5.970076540303515E-2</v>
      </c>
      <c r="AI1926" s="258">
        <f t="shared" si="246"/>
        <v>0.99275076381854821</v>
      </c>
      <c r="AJ1926" s="258">
        <f t="shared" si="247"/>
        <v>-0.88367981851374677</v>
      </c>
      <c r="AK1926" s="258">
        <f t="shared" si="248"/>
        <v>0.17185078244847601</v>
      </c>
      <c r="AL1926" s="258">
        <f t="shared" si="249"/>
        <v>1.6129546505539287</v>
      </c>
      <c r="AM1926" s="258">
        <f t="shared" si="250"/>
        <v>1.0430726385728673</v>
      </c>
      <c r="AN1926" s="274">
        <f t="shared" si="253"/>
        <v>14.005984999664225</v>
      </c>
      <c r="AO1926" s="274">
        <f t="shared" si="253"/>
        <v>14.005984999627904</v>
      </c>
      <c r="AP1926" s="274">
        <f t="shared" si="253"/>
        <v>14.005984998013528</v>
      </c>
      <c r="AQ1926" s="274">
        <f t="shared" si="253"/>
        <v>14.005984926260671</v>
      </c>
      <c r="AR1926" s="274">
        <f t="shared" si="253"/>
        <v>14.005981737158713</v>
      </c>
      <c r="AS1926" s="274">
        <f t="shared" si="253"/>
        <v>14.00584007322959</v>
      </c>
      <c r="AT1926" s="274">
        <f t="shared" si="253"/>
        <v>13.999693530030552</v>
      </c>
      <c r="AU1926" s="274">
        <f t="shared" si="251"/>
        <v>13.835459245036365</v>
      </c>
      <c r="AV1926" s="274"/>
      <c r="AW1926" s="274"/>
    </row>
    <row r="1927" spans="27:49" ht="12.95" customHeight="1" x14ac:dyDescent="0.2">
      <c r="AA1927" s="344">
        <f t="shared" si="241"/>
        <v>-9.8802704652044479E-3</v>
      </c>
      <c r="AB1927" s="345">
        <f t="shared" si="242"/>
        <v>9.8802704652044479E-3</v>
      </c>
      <c r="AC1927" s="345">
        <f t="shared" si="243"/>
        <v>0</v>
      </c>
      <c r="AD1927" s="346">
        <f t="shared" si="244"/>
        <v>0</v>
      </c>
      <c r="AH1927" s="258">
        <f t="shared" si="245"/>
        <v>-5.970076540303515E-2</v>
      </c>
      <c r="AI1927" s="258">
        <f t="shared" si="246"/>
        <v>0.99275076381854821</v>
      </c>
      <c r="AJ1927" s="258">
        <f t="shared" si="247"/>
        <v>-0.88367981851374677</v>
      </c>
      <c r="AK1927" s="258">
        <f t="shared" si="248"/>
        <v>0.17185078244847601</v>
      </c>
      <c r="AL1927" s="258">
        <f t="shared" si="249"/>
        <v>1.6129546505539287</v>
      </c>
      <c r="AM1927" s="258">
        <f t="shared" si="250"/>
        <v>1.0430726385728673</v>
      </c>
      <c r="AN1927" s="274">
        <f t="shared" si="253"/>
        <v>14.005984999664225</v>
      </c>
      <c r="AO1927" s="274">
        <f t="shared" si="253"/>
        <v>14.005984999627904</v>
      </c>
      <c r="AP1927" s="274">
        <f t="shared" si="253"/>
        <v>14.005984998013528</v>
      </c>
      <c r="AQ1927" s="274">
        <f t="shared" si="253"/>
        <v>14.005984926260671</v>
      </c>
      <c r="AR1927" s="274">
        <f t="shared" si="253"/>
        <v>14.005981737158713</v>
      </c>
      <c r="AS1927" s="274">
        <f t="shared" si="253"/>
        <v>14.00584007322959</v>
      </c>
      <c r="AT1927" s="274">
        <f t="shared" si="253"/>
        <v>13.999693530030552</v>
      </c>
      <c r="AU1927" s="274">
        <f t="shared" si="251"/>
        <v>13.835459245036365</v>
      </c>
      <c r="AV1927" s="274"/>
      <c r="AW1927" s="274"/>
    </row>
    <row r="1928" spans="27:49" ht="12.95" customHeight="1" x14ac:dyDescent="0.2">
      <c r="AA1928" s="344">
        <f t="shared" si="241"/>
        <v>-9.8802704652044479E-3</v>
      </c>
      <c r="AB1928" s="345">
        <f t="shared" si="242"/>
        <v>9.8802704652044479E-3</v>
      </c>
      <c r="AC1928" s="345">
        <f t="shared" si="243"/>
        <v>0</v>
      </c>
      <c r="AD1928" s="346">
        <f t="shared" si="244"/>
        <v>0</v>
      </c>
      <c r="AH1928" s="258">
        <f t="shared" si="245"/>
        <v>-5.970076540303515E-2</v>
      </c>
      <c r="AI1928" s="258">
        <f t="shared" si="246"/>
        <v>0.99275076381854821</v>
      </c>
      <c r="AJ1928" s="258">
        <f t="shared" si="247"/>
        <v>-0.88367981851374677</v>
      </c>
      <c r="AK1928" s="258">
        <f t="shared" si="248"/>
        <v>0.17185078244847601</v>
      </c>
      <c r="AL1928" s="258">
        <f t="shared" si="249"/>
        <v>1.6129546505539287</v>
      </c>
      <c r="AM1928" s="258">
        <f t="shared" si="250"/>
        <v>1.0430726385728673</v>
      </c>
      <c r="AN1928" s="274">
        <f t="shared" si="253"/>
        <v>14.005984999664225</v>
      </c>
      <c r="AO1928" s="274">
        <f t="shared" si="253"/>
        <v>14.005984999627904</v>
      </c>
      <c r="AP1928" s="274">
        <f t="shared" si="253"/>
        <v>14.005984998013528</v>
      </c>
      <c r="AQ1928" s="274">
        <f t="shared" si="253"/>
        <v>14.005984926260671</v>
      </c>
      <c r="AR1928" s="274">
        <f t="shared" si="253"/>
        <v>14.005981737158713</v>
      </c>
      <c r="AS1928" s="274">
        <f t="shared" si="253"/>
        <v>14.00584007322959</v>
      </c>
      <c r="AT1928" s="274">
        <f t="shared" si="253"/>
        <v>13.999693530030552</v>
      </c>
      <c r="AU1928" s="274">
        <f t="shared" si="251"/>
        <v>13.835459245036365</v>
      </c>
      <c r="AV1928" s="274"/>
      <c r="AW1928" s="274"/>
    </row>
    <row r="1929" spans="27:49" ht="12.95" customHeight="1" x14ac:dyDescent="0.2">
      <c r="AA1929" s="344">
        <f t="shared" si="241"/>
        <v>-9.8802704652044479E-3</v>
      </c>
      <c r="AB1929" s="345">
        <f t="shared" si="242"/>
        <v>9.8802704652044479E-3</v>
      </c>
      <c r="AC1929" s="345">
        <f t="shared" si="243"/>
        <v>0</v>
      </c>
      <c r="AD1929" s="346">
        <f t="shared" si="244"/>
        <v>0</v>
      </c>
      <c r="AH1929" s="258">
        <f t="shared" si="245"/>
        <v>-5.970076540303515E-2</v>
      </c>
      <c r="AI1929" s="258">
        <f t="shared" si="246"/>
        <v>0.99275076381854821</v>
      </c>
      <c r="AJ1929" s="258">
        <f t="shared" si="247"/>
        <v>-0.88367981851374677</v>
      </c>
      <c r="AK1929" s="258">
        <f t="shared" si="248"/>
        <v>0.17185078244847601</v>
      </c>
      <c r="AL1929" s="258">
        <f t="shared" si="249"/>
        <v>1.6129546505539287</v>
      </c>
      <c r="AM1929" s="258">
        <f t="shared" si="250"/>
        <v>1.0430726385728673</v>
      </c>
      <c r="AN1929" s="274">
        <f t="shared" si="253"/>
        <v>14.005984999664225</v>
      </c>
      <c r="AO1929" s="274">
        <f t="shared" si="253"/>
        <v>14.005984999627904</v>
      </c>
      <c r="AP1929" s="274">
        <f t="shared" si="253"/>
        <v>14.005984998013528</v>
      </c>
      <c r="AQ1929" s="274">
        <f t="shared" si="253"/>
        <v>14.005984926260671</v>
      </c>
      <c r="AR1929" s="274">
        <f t="shared" si="253"/>
        <v>14.005981737158713</v>
      </c>
      <c r="AS1929" s="274">
        <f t="shared" si="253"/>
        <v>14.00584007322959</v>
      </c>
      <c r="AT1929" s="274">
        <f t="shared" si="253"/>
        <v>13.999693530030552</v>
      </c>
      <c r="AU1929" s="274">
        <f t="shared" si="251"/>
        <v>13.835459245036365</v>
      </c>
      <c r="AV1929" s="274"/>
      <c r="AW1929" s="274"/>
    </row>
    <row r="1930" spans="27:49" ht="12.95" customHeight="1" x14ac:dyDescent="0.2">
      <c r="AA1930" s="344">
        <f t="shared" si="241"/>
        <v>-9.8802704652044479E-3</v>
      </c>
      <c r="AB1930" s="345">
        <f t="shared" si="242"/>
        <v>9.8802704652044479E-3</v>
      </c>
      <c r="AC1930" s="345">
        <f t="shared" si="243"/>
        <v>0</v>
      </c>
      <c r="AD1930" s="346">
        <f t="shared" si="244"/>
        <v>0</v>
      </c>
      <c r="AH1930" s="258">
        <f t="shared" si="245"/>
        <v>-5.970076540303515E-2</v>
      </c>
      <c r="AI1930" s="258">
        <f t="shared" si="246"/>
        <v>0.99275076381854821</v>
      </c>
      <c r="AJ1930" s="258">
        <f t="shared" si="247"/>
        <v>-0.88367981851374677</v>
      </c>
      <c r="AK1930" s="258">
        <f t="shared" si="248"/>
        <v>0.17185078244847601</v>
      </c>
      <c r="AL1930" s="258">
        <f t="shared" si="249"/>
        <v>1.6129546505539287</v>
      </c>
      <c r="AM1930" s="258">
        <f t="shared" si="250"/>
        <v>1.0430726385728673</v>
      </c>
      <c r="AN1930" s="274">
        <f t="shared" ref="AN1930:AT1939" si="254">$AU1930+$AB$7*SIN(AO1930)</f>
        <v>14.005984999664225</v>
      </c>
      <c r="AO1930" s="274">
        <f t="shared" si="254"/>
        <v>14.005984999627904</v>
      </c>
      <c r="AP1930" s="274">
        <f t="shared" si="254"/>
        <v>14.005984998013528</v>
      </c>
      <c r="AQ1930" s="274">
        <f t="shared" si="254"/>
        <v>14.005984926260671</v>
      </c>
      <c r="AR1930" s="274">
        <f t="shared" si="254"/>
        <v>14.005981737158713</v>
      </c>
      <c r="AS1930" s="274">
        <f t="shared" si="254"/>
        <v>14.00584007322959</v>
      </c>
      <c r="AT1930" s="274">
        <f t="shared" si="254"/>
        <v>13.999693530030552</v>
      </c>
      <c r="AU1930" s="274">
        <f t="shared" si="251"/>
        <v>13.835459245036365</v>
      </c>
      <c r="AV1930" s="274"/>
      <c r="AW1930" s="274"/>
    </row>
    <row r="1931" spans="27:49" ht="12.95" customHeight="1" x14ac:dyDescent="0.2">
      <c r="AA1931" s="344">
        <f t="shared" si="241"/>
        <v>-9.8802704652044479E-3</v>
      </c>
      <c r="AB1931" s="345">
        <f t="shared" si="242"/>
        <v>9.8802704652044479E-3</v>
      </c>
      <c r="AC1931" s="345">
        <f t="shared" si="243"/>
        <v>0</v>
      </c>
      <c r="AD1931" s="346">
        <f t="shared" si="244"/>
        <v>0</v>
      </c>
      <c r="AH1931" s="258">
        <f t="shared" si="245"/>
        <v>-5.970076540303515E-2</v>
      </c>
      <c r="AI1931" s="258">
        <f t="shared" si="246"/>
        <v>0.99275076381854821</v>
      </c>
      <c r="AJ1931" s="258">
        <f t="shared" si="247"/>
        <v>-0.88367981851374677</v>
      </c>
      <c r="AK1931" s="258">
        <f t="shared" si="248"/>
        <v>0.17185078244847601</v>
      </c>
      <c r="AL1931" s="258">
        <f t="shared" si="249"/>
        <v>1.6129546505539287</v>
      </c>
      <c r="AM1931" s="258">
        <f t="shared" si="250"/>
        <v>1.0430726385728673</v>
      </c>
      <c r="AN1931" s="274">
        <f t="shared" si="254"/>
        <v>14.005984999664225</v>
      </c>
      <c r="AO1931" s="274">
        <f t="shared" si="254"/>
        <v>14.005984999627904</v>
      </c>
      <c r="AP1931" s="274">
        <f t="shared" si="254"/>
        <v>14.005984998013528</v>
      </c>
      <c r="AQ1931" s="274">
        <f t="shared" si="254"/>
        <v>14.005984926260671</v>
      </c>
      <c r="AR1931" s="274">
        <f t="shared" si="254"/>
        <v>14.005981737158713</v>
      </c>
      <c r="AS1931" s="274">
        <f t="shared" si="254"/>
        <v>14.00584007322959</v>
      </c>
      <c r="AT1931" s="274">
        <f t="shared" si="254"/>
        <v>13.999693530030552</v>
      </c>
      <c r="AU1931" s="274">
        <f t="shared" si="251"/>
        <v>13.835459245036365</v>
      </c>
      <c r="AV1931" s="274"/>
      <c r="AW1931" s="274"/>
    </row>
    <row r="1932" spans="27:49" ht="12.95" customHeight="1" x14ac:dyDescent="0.2">
      <c r="AA1932" s="344">
        <f t="shared" si="241"/>
        <v>-9.8802704652044479E-3</v>
      </c>
      <c r="AB1932" s="345">
        <f t="shared" si="242"/>
        <v>9.8802704652044479E-3</v>
      </c>
      <c r="AC1932" s="345">
        <f t="shared" si="243"/>
        <v>0</v>
      </c>
      <c r="AD1932" s="346">
        <f t="shared" si="244"/>
        <v>0</v>
      </c>
      <c r="AH1932" s="258">
        <f t="shared" si="245"/>
        <v>-5.970076540303515E-2</v>
      </c>
      <c r="AI1932" s="258">
        <f t="shared" si="246"/>
        <v>0.99275076381854821</v>
      </c>
      <c r="AJ1932" s="258">
        <f t="shared" si="247"/>
        <v>-0.88367981851374677</v>
      </c>
      <c r="AK1932" s="258">
        <f t="shared" si="248"/>
        <v>0.17185078244847601</v>
      </c>
      <c r="AL1932" s="258">
        <f t="shared" si="249"/>
        <v>1.6129546505539287</v>
      </c>
      <c r="AM1932" s="258">
        <f t="shared" si="250"/>
        <v>1.0430726385728673</v>
      </c>
      <c r="AN1932" s="274">
        <f t="shared" si="254"/>
        <v>14.005984999664225</v>
      </c>
      <c r="AO1932" s="274">
        <f t="shared" si="254"/>
        <v>14.005984999627904</v>
      </c>
      <c r="AP1932" s="274">
        <f t="shared" si="254"/>
        <v>14.005984998013528</v>
      </c>
      <c r="AQ1932" s="274">
        <f t="shared" si="254"/>
        <v>14.005984926260671</v>
      </c>
      <c r="AR1932" s="274">
        <f t="shared" si="254"/>
        <v>14.005981737158713</v>
      </c>
      <c r="AS1932" s="274">
        <f t="shared" si="254"/>
        <v>14.00584007322959</v>
      </c>
      <c r="AT1932" s="274">
        <f t="shared" si="254"/>
        <v>13.999693530030552</v>
      </c>
      <c r="AU1932" s="274">
        <f t="shared" si="251"/>
        <v>13.835459245036365</v>
      </c>
      <c r="AV1932" s="274"/>
      <c r="AW1932" s="274"/>
    </row>
    <row r="1933" spans="27:49" ht="12.95" customHeight="1" x14ac:dyDescent="0.2">
      <c r="AA1933" s="344">
        <f t="shared" si="241"/>
        <v>-9.8802704652044479E-3</v>
      </c>
      <c r="AB1933" s="345">
        <f t="shared" si="242"/>
        <v>9.8802704652044479E-3</v>
      </c>
      <c r="AC1933" s="345">
        <f t="shared" si="243"/>
        <v>0</v>
      </c>
      <c r="AD1933" s="346">
        <f t="shared" si="244"/>
        <v>0</v>
      </c>
      <c r="AH1933" s="258">
        <f t="shared" si="245"/>
        <v>-5.970076540303515E-2</v>
      </c>
      <c r="AI1933" s="258">
        <f t="shared" si="246"/>
        <v>0.99275076381854821</v>
      </c>
      <c r="AJ1933" s="258">
        <f t="shared" si="247"/>
        <v>-0.88367981851374677</v>
      </c>
      <c r="AK1933" s="258">
        <f t="shared" si="248"/>
        <v>0.17185078244847601</v>
      </c>
      <c r="AL1933" s="258">
        <f t="shared" si="249"/>
        <v>1.6129546505539287</v>
      </c>
      <c r="AM1933" s="258">
        <f t="shared" si="250"/>
        <v>1.0430726385728673</v>
      </c>
      <c r="AN1933" s="274">
        <f t="shared" si="254"/>
        <v>14.005984999664225</v>
      </c>
      <c r="AO1933" s="274">
        <f t="shared" si="254"/>
        <v>14.005984999627904</v>
      </c>
      <c r="AP1933" s="274">
        <f t="shared" si="254"/>
        <v>14.005984998013528</v>
      </c>
      <c r="AQ1933" s="274">
        <f t="shared" si="254"/>
        <v>14.005984926260671</v>
      </c>
      <c r="AR1933" s="274">
        <f t="shared" si="254"/>
        <v>14.005981737158713</v>
      </c>
      <c r="AS1933" s="274">
        <f t="shared" si="254"/>
        <v>14.00584007322959</v>
      </c>
      <c r="AT1933" s="274">
        <f t="shared" si="254"/>
        <v>13.999693530030552</v>
      </c>
      <c r="AU1933" s="274">
        <f t="shared" si="251"/>
        <v>13.835459245036365</v>
      </c>
      <c r="AV1933" s="274"/>
      <c r="AW1933" s="274"/>
    </row>
    <row r="1934" spans="27:49" ht="12.95" customHeight="1" x14ac:dyDescent="0.2">
      <c r="AA1934" s="344">
        <f t="shared" si="241"/>
        <v>-9.8802704652044479E-3</v>
      </c>
      <c r="AB1934" s="345">
        <f t="shared" si="242"/>
        <v>9.8802704652044479E-3</v>
      </c>
      <c r="AC1934" s="345">
        <f t="shared" si="243"/>
        <v>0</v>
      </c>
      <c r="AD1934" s="346">
        <f t="shared" si="244"/>
        <v>0</v>
      </c>
      <c r="AH1934" s="258">
        <f t="shared" si="245"/>
        <v>-5.970076540303515E-2</v>
      </c>
      <c r="AI1934" s="258">
        <f t="shared" si="246"/>
        <v>0.99275076381854821</v>
      </c>
      <c r="AJ1934" s="258">
        <f t="shared" si="247"/>
        <v>-0.88367981851374677</v>
      </c>
      <c r="AK1934" s="258">
        <f t="shared" si="248"/>
        <v>0.17185078244847601</v>
      </c>
      <c r="AL1934" s="258">
        <f t="shared" si="249"/>
        <v>1.6129546505539287</v>
      </c>
      <c r="AM1934" s="258">
        <f t="shared" si="250"/>
        <v>1.0430726385728673</v>
      </c>
      <c r="AN1934" s="274">
        <f t="shared" si="254"/>
        <v>14.005984999664225</v>
      </c>
      <c r="AO1934" s="274">
        <f t="shared" si="254"/>
        <v>14.005984999627904</v>
      </c>
      <c r="AP1934" s="274">
        <f t="shared" si="254"/>
        <v>14.005984998013528</v>
      </c>
      <c r="AQ1934" s="274">
        <f t="shared" si="254"/>
        <v>14.005984926260671</v>
      </c>
      <c r="AR1934" s="274">
        <f t="shared" si="254"/>
        <v>14.005981737158713</v>
      </c>
      <c r="AS1934" s="274">
        <f t="shared" si="254"/>
        <v>14.00584007322959</v>
      </c>
      <c r="AT1934" s="274">
        <f t="shared" si="254"/>
        <v>13.999693530030552</v>
      </c>
      <c r="AU1934" s="274">
        <f t="shared" si="251"/>
        <v>13.835459245036365</v>
      </c>
      <c r="AV1934" s="274"/>
      <c r="AW1934" s="274"/>
    </row>
    <row r="1935" spans="27:49" ht="12.95" customHeight="1" x14ac:dyDescent="0.2">
      <c r="AA1935" s="344">
        <f t="shared" si="241"/>
        <v>-9.8802704652044479E-3</v>
      </c>
      <c r="AB1935" s="345">
        <f t="shared" si="242"/>
        <v>9.8802704652044479E-3</v>
      </c>
      <c r="AC1935" s="345">
        <f t="shared" si="243"/>
        <v>0</v>
      </c>
      <c r="AD1935" s="346">
        <f t="shared" si="244"/>
        <v>0</v>
      </c>
      <c r="AH1935" s="258">
        <f t="shared" si="245"/>
        <v>-5.970076540303515E-2</v>
      </c>
      <c r="AI1935" s="258">
        <f t="shared" si="246"/>
        <v>0.99275076381854821</v>
      </c>
      <c r="AJ1935" s="258">
        <f t="shared" si="247"/>
        <v>-0.88367981851374677</v>
      </c>
      <c r="AK1935" s="258">
        <f t="shared" si="248"/>
        <v>0.17185078244847601</v>
      </c>
      <c r="AL1935" s="258">
        <f t="shared" si="249"/>
        <v>1.6129546505539287</v>
      </c>
      <c r="AM1935" s="258">
        <f t="shared" si="250"/>
        <v>1.0430726385728673</v>
      </c>
      <c r="AN1935" s="274">
        <f t="shared" si="254"/>
        <v>14.005984999664225</v>
      </c>
      <c r="AO1935" s="274">
        <f t="shared" si="254"/>
        <v>14.005984999627904</v>
      </c>
      <c r="AP1935" s="274">
        <f t="shared" si="254"/>
        <v>14.005984998013528</v>
      </c>
      <c r="AQ1935" s="274">
        <f t="shared" si="254"/>
        <v>14.005984926260671</v>
      </c>
      <c r="AR1935" s="274">
        <f t="shared" si="254"/>
        <v>14.005981737158713</v>
      </c>
      <c r="AS1935" s="274">
        <f t="shared" si="254"/>
        <v>14.00584007322959</v>
      </c>
      <c r="AT1935" s="274">
        <f t="shared" si="254"/>
        <v>13.999693530030552</v>
      </c>
      <c r="AU1935" s="274">
        <f t="shared" si="251"/>
        <v>13.835459245036365</v>
      </c>
      <c r="AV1935" s="274"/>
      <c r="AW1935" s="274"/>
    </row>
    <row r="1936" spans="27:49" ht="12.95" customHeight="1" x14ac:dyDescent="0.2">
      <c r="AA1936" s="344">
        <f t="shared" si="241"/>
        <v>-9.8802704652044479E-3</v>
      </c>
      <c r="AB1936" s="345">
        <f t="shared" si="242"/>
        <v>9.8802704652044479E-3</v>
      </c>
      <c r="AC1936" s="345">
        <f t="shared" si="243"/>
        <v>0</v>
      </c>
      <c r="AD1936" s="346">
        <f t="shared" si="244"/>
        <v>0</v>
      </c>
      <c r="AH1936" s="258">
        <f t="shared" si="245"/>
        <v>-5.970076540303515E-2</v>
      </c>
      <c r="AI1936" s="258">
        <f t="shared" si="246"/>
        <v>0.99275076381854821</v>
      </c>
      <c r="AJ1936" s="258">
        <f t="shared" si="247"/>
        <v>-0.88367981851374677</v>
      </c>
      <c r="AK1936" s="258">
        <f t="shared" si="248"/>
        <v>0.17185078244847601</v>
      </c>
      <c r="AL1936" s="258">
        <f t="shared" si="249"/>
        <v>1.6129546505539287</v>
      </c>
      <c r="AM1936" s="258">
        <f t="shared" si="250"/>
        <v>1.0430726385728673</v>
      </c>
      <c r="AN1936" s="274">
        <f t="shared" si="254"/>
        <v>14.005984999664225</v>
      </c>
      <c r="AO1936" s="274">
        <f t="shared" si="254"/>
        <v>14.005984999627904</v>
      </c>
      <c r="AP1936" s="274">
        <f t="shared" si="254"/>
        <v>14.005984998013528</v>
      </c>
      <c r="AQ1936" s="274">
        <f t="shared" si="254"/>
        <v>14.005984926260671</v>
      </c>
      <c r="AR1936" s="274">
        <f t="shared" si="254"/>
        <v>14.005981737158713</v>
      </c>
      <c r="AS1936" s="274">
        <f t="shared" si="254"/>
        <v>14.00584007322959</v>
      </c>
      <c r="AT1936" s="274">
        <f t="shared" si="254"/>
        <v>13.999693530030552</v>
      </c>
      <c r="AU1936" s="274">
        <f t="shared" si="251"/>
        <v>13.835459245036365</v>
      </c>
      <c r="AV1936" s="274"/>
      <c r="AW1936" s="274"/>
    </row>
    <row r="1937" spans="27:49" ht="12.95" customHeight="1" x14ac:dyDescent="0.2">
      <c r="AA1937" s="344">
        <f t="shared" si="241"/>
        <v>-9.8802704652044479E-3</v>
      </c>
      <c r="AB1937" s="345">
        <f t="shared" si="242"/>
        <v>9.8802704652044479E-3</v>
      </c>
      <c r="AC1937" s="345">
        <f t="shared" si="243"/>
        <v>0</v>
      </c>
      <c r="AD1937" s="346">
        <f t="shared" si="244"/>
        <v>0</v>
      </c>
      <c r="AH1937" s="258">
        <f t="shared" si="245"/>
        <v>-5.970076540303515E-2</v>
      </c>
      <c r="AI1937" s="258">
        <f t="shared" si="246"/>
        <v>0.99275076381854821</v>
      </c>
      <c r="AJ1937" s="258">
        <f t="shared" si="247"/>
        <v>-0.88367981851374677</v>
      </c>
      <c r="AK1937" s="258">
        <f t="shared" si="248"/>
        <v>0.17185078244847601</v>
      </c>
      <c r="AL1937" s="258">
        <f t="shared" si="249"/>
        <v>1.6129546505539287</v>
      </c>
      <c r="AM1937" s="258">
        <f t="shared" si="250"/>
        <v>1.0430726385728673</v>
      </c>
      <c r="AN1937" s="274">
        <f t="shared" si="254"/>
        <v>14.005984999664225</v>
      </c>
      <c r="AO1937" s="274">
        <f t="shared" si="254"/>
        <v>14.005984999627904</v>
      </c>
      <c r="AP1937" s="274">
        <f t="shared" si="254"/>
        <v>14.005984998013528</v>
      </c>
      <c r="AQ1937" s="274">
        <f t="shared" si="254"/>
        <v>14.005984926260671</v>
      </c>
      <c r="AR1937" s="274">
        <f t="shared" si="254"/>
        <v>14.005981737158713</v>
      </c>
      <c r="AS1937" s="274">
        <f t="shared" si="254"/>
        <v>14.00584007322959</v>
      </c>
      <c r="AT1937" s="274">
        <f t="shared" si="254"/>
        <v>13.999693530030552</v>
      </c>
      <c r="AU1937" s="274">
        <f t="shared" si="251"/>
        <v>13.835459245036365</v>
      </c>
      <c r="AV1937" s="274"/>
      <c r="AW1937" s="274"/>
    </row>
    <row r="1938" spans="27:49" ht="12.95" customHeight="1" x14ac:dyDescent="0.2">
      <c r="AA1938" s="344">
        <f t="shared" si="241"/>
        <v>-9.8802704652044479E-3</v>
      </c>
      <c r="AB1938" s="345">
        <f t="shared" si="242"/>
        <v>9.8802704652044479E-3</v>
      </c>
      <c r="AC1938" s="345">
        <f t="shared" si="243"/>
        <v>0</v>
      </c>
      <c r="AD1938" s="346">
        <f t="shared" si="244"/>
        <v>0</v>
      </c>
      <c r="AH1938" s="258">
        <f t="shared" si="245"/>
        <v>-5.970076540303515E-2</v>
      </c>
      <c r="AI1938" s="258">
        <f t="shared" si="246"/>
        <v>0.99275076381854821</v>
      </c>
      <c r="AJ1938" s="258">
        <f t="shared" si="247"/>
        <v>-0.88367981851374677</v>
      </c>
      <c r="AK1938" s="258">
        <f t="shared" si="248"/>
        <v>0.17185078244847601</v>
      </c>
      <c r="AL1938" s="258">
        <f t="shared" si="249"/>
        <v>1.6129546505539287</v>
      </c>
      <c r="AM1938" s="258">
        <f t="shared" si="250"/>
        <v>1.0430726385728673</v>
      </c>
      <c r="AN1938" s="274">
        <f t="shared" si="254"/>
        <v>14.005984999664225</v>
      </c>
      <c r="AO1938" s="274">
        <f t="shared" si="254"/>
        <v>14.005984999627904</v>
      </c>
      <c r="AP1938" s="274">
        <f t="shared" si="254"/>
        <v>14.005984998013528</v>
      </c>
      <c r="AQ1938" s="274">
        <f t="shared" si="254"/>
        <v>14.005984926260671</v>
      </c>
      <c r="AR1938" s="274">
        <f t="shared" si="254"/>
        <v>14.005981737158713</v>
      </c>
      <c r="AS1938" s="274">
        <f t="shared" si="254"/>
        <v>14.00584007322959</v>
      </c>
      <c r="AT1938" s="274">
        <f t="shared" si="254"/>
        <v>13.999693530030552</v>
      </c>
      <c r="AU1938" s="274">
        <f t="shared" si="251"/>
        <v>13.835459245036365</v>
      </c>
      <c r="AV1938" s="274"/>
      <c r="AW1938" s="274"/>
    </row>
    <row r="1939" spans="27:49" ht="12.95" customHeight="1" x14ac:dyDescent="0.2">
      <c r="AA1939" s="344">
        <f t="shared" si="241"/>
        <v>-9.8802704652044479E-3</v>
      </c>
      <c r="AB1939" s="345">
        <f t="shared" si="242"/>
        <v>9.8802704652044479E-3</v>
      </c>
      <c r="AC1939" s="345">
        <f t="shared" si="243"/>
        <v>0</v>
      </c>
      <c r="AD1939" s="346">
        <f t="shared" si="244"/>
        <v>0</v>
      </c>
      <c r="AH1939" s="258">
        <f t="shared" si="245"/>
        <v>-5.970076540303515E-2</v>
      </c>
      <c r="AI1939" s="258">
        <f t="shared" si="246"/>
        <v>0.99275076381854821</v>
      </c>
      <c r="AJ1939" s="258">
        <f t="shared" si="247"/>
        <v>-0.88367981851374677</v>
      </c>
      <c r="AK1939" s="258">
        <f t="shared" si="248"/>
        <v>0.17185078244847601</v>
      </c>
      <c r="AL1939" s="258">
        <f t="shared" si="249"/>
        <v>1.6129546505539287</v>
      </c>
      <c r="AM1939" s="258">
        <f t="shared" si="250"/>
        <v>1.0430726385728673</v>
      </c>
      <c r="AN1939" s="274">
        <f t="shared" si="254"/>
        <v>14.005984999664225</v>
      </c>
      <c r="AO1939" s="274">
        <f t="shared" si="254"/>
        <v>14.005984999627904</v>
      </c>
      <c r="AP1939" s="274">
        <f t="shared" si="254"/>
        <v>14.005984998013528</v>
      </c>
      <c r="AQ1939" s="274">
        <f t="shared" si="254"/>
        <v>14.005984926260671</v>
      </c>
      <c r="AR1939" s="274">
        <f t="shared" si="254"/>
        <v>14.005981737158713</v>
      </c>
      <c r="AS1939" s="274">
        <f t="shared" si="254"/>
        <v>14.00584007322959</v>
      </c>
      <c r="AT1939" s="274">
        <f t="shared" si="254"/>
        <v>13.999693530030552</v>
      </c>
      <c r="AU1939" s="274">
        <f t="shared" si="251"/>
        <v>13.835459245036365</v>
      </c>
      <c r="AV1939" s="274"/>
      <c r="AW1939" s="274"/>
    </row>
    <row r="1940" spans="27:49" ht="12.95" customHeight="1" x14ac:dyDescent="0.2">
      <c r="AA1940" s="344">
        <f t="shared" si="241"/>
        <v>-9.8802704652044479E-3</v>
      </c>
      <c r="AB1940" s="345">
        <f t="shared" si="242"/>
        <v>9.8802704652044479E-3</v>
      </c>
      <c r="AC1940" s="345">
        <f t="shared" si="243"/>
        <v>0</v>
      </c>
      <c r="AD1940" s="346">
        <f t="shared" si="244"/>
        <v>0</v>
      </c>
      <c r="AH1940" s="258">
        <f t="shared" si="245"/>
        <v>-5.970076540303515E-2</v>
      </c>
      <c r="AI1940" s="258">
        <f t="shared" si="246"/>
        <v>0.99275076381854821</v>
      </c>
      <c r="AJ1940" s="258">
        <f t="shared" si="247"/>
        <v>-0.88367981851374677</v>
      </c>
      <c r="AK1940" s="258">
        <f t="shared" si="248"/>
        <v>0.17185078244847601</v>
      </c>
      <c r="AL1940" s="258">
        <f t="shared" si="249"/>
        <v>1.6129546505539287</v>
      </c>
      <c r="AM1940" s="258">
        <f t="shared" si="250"/>
        <v>1.0430726385728673</v>
      </c>
      <c r="AN1940" s="274">
        <f t="shared" ref="AN1940:AT1949" si="255">$AU1940+$AB$7*SIN(AO1940)</f>
        <v>14.005984999664225</v>
      </c>
      <c r="AO1940" s="274">
        <f t="shared" si="255"/>
        <v>14.005984999627904</v>
      </c>
      <c r="AP1940" s="274">
        <f t="shared" si="255"/>
        <v>14.005984998013528</v>
      </c>
      <c r="AQ1940" s="274">
        <f t="shared" si="255"/>
        <v>14.005984926260671</v>
      </c>
      <c r="AR1940" s="274">
        <f t="shared" si="255"/>
        <v>14.005981737158713</v>
      </c>
      <c r="AS1940" s="274">
        <f t="shared" si="255"/>
        <v>14.00584007322959</v>
      </c>
      <c r="AT1940" s="274">
        <f t="shared" si="255"/>
        <v>13.999693530030552</v>
      </c>
      <c r="AU1940" s="274">
        <f t="shared" si="251"/>
        <v>13.835459245036365</v>
      </c>
      <c r="AV1940" s="274"/>
      <c r="AW1940" s="274"/>
    </row>
    <row r="1941" spans="27:49" ht="12.95" customHeight="1" x14ac:dyDescent="0.2">
      <c r="AA1941" s="344">
        <f t="shared" si="241"/>
        <v>-9.8802704652044479E-3</v>
      </c>
      <c r="AB1941" s="345">
        <f t="shared" si="242"/>
        <v>9.8802704652044479E-3</v>
      </c>
      <c r="AC1941" s="345">
        <f t="shared" si="243"/>
        <v>0</v>
      </c>
      <c r="AD1941" s="346">
        <f t="shared" si="244"/>
        <v>0</v>
      </c>
      <c r="AH1941" s="258">
        <f t="shared" si="245"/>
        <v>-5.970076540303515E-2</v>
      </c>
      <c r="AI1941" s="258">
        <f t="shared" si="246"/>
        <v>0.99275076381854821</v>
      </c>
      <c r="AJ1941" s="258">
        <f t="shared" si="247"/>
        <v>-0.88367981851374677</v>
      </c>
      <c r="AK1941" s="258">
        <f t="shared" si="248"/>
        <v>0.17185078244847601</v>
      </c>
      <c r="AL1941" s="258">
        <f t="shared" si="249"/>
        <v>1.6129546505539287</v>
      </c>
      <c r="AM1941" s="258">
        <f t="shared" si="250"/>
        <v>1.0430726385728673</v>
      </c>
      <c r="AN1941" s="274">
        <f t="shared" si="255"/>
        <v>14.005984999664225</v>
      </c>
      <c r="AO1941" s="274">
        <f t="shared" si="255"/>
        <v>14.005984999627904</v>
      </c>
      <c r="AP1941" s="274">
        <f t="shared" si="255"/>
        <v>14.005984998013528</v>
      </c>
      <c r="AQ1941" s="274">
        <f t="shared" si="255"/>
        <v>14.005984926260671</v>
      </c>
      <c r="AR1941" s="274">
        <f t="shared" si="255"/>
        <v>14.005981737158713</v>
      </c>
      <c r="AS1941" s="274">
        <f t="shared" si="255"/>
        <v>14.00584007322959</v>
      </c>
      <c r="AT1941" s="274">
        <f t="shared" si="255"/>
        <v>13.999693530030552</v>
      </c>
      <c r="AU1941" s="274">
        <f t="shared" si="251"/>
        <v>13.835459245036365</v>
      </c>
      <c r="AV1941" s="274"/>
      <c r="AW1941" s="274"/>
    </row>
    <row r="1942" spans="27:49" ht="12.95" customHeight="1" x14ac:dyDescent="0.2">
      <c r="AA1942" s="344">
        <f t="shared" si="241"/>
        <v>-9.8802704652044479E-3</v>
      </c>
      <c r="AB1942" s="345">
        <f t="shared" si="242"/>
        <v>9.8802704652044479E-3</v>
      </c>
      <c r="AC1942" s="345">
        <f t="shared" si="243"/>
        <v>0</v>
      </c>
      <c r="AD1942" s="346">
        <f t="shared" si="244"/>
        <v>0</v>
      </c>
      <c r="AH1942" s="258">
        <f t="shared" si="245"/>
        <v>-5.970076540303515E-2</v>
      </c>
      <c r="AI1942" s="258">
        <f t="shared" si="246"/>
        <v>0.99275076381854821</v>
      </c>
      <c r="AJ1942" s="258">
        <f t="shared" si="247"/>
        <v>-0.88367981851374677</v>
      </c>
      <c r="AK1942" s="258">
        <f t="shared" si="248"/>
        <v>0.17185078244847601</v>
      </c>
      <c r="AL1942" s="258">
        <f t="shared" si="249"/>
        <v>1.6129546505539287</v>
      </c>
      <c r="AM1942" s="258">
        <f t="shared" si="250"/>
        <v>1.0430726385728673</v>
      </c>
      <c r="AN1942" s="274">
        <f t="shared" si="255"/>
        <v>14.005984999664225</v>
      </c>
      <c r="AO1942" s="274">
        <f t="shared" si="255"/>
        <v>14.005984999627904</v>
      </c>
      <c r="AP1942" s="274">
        <f t="shared" si="255"/>
        <v>14.005984998013528</v>
      </c>
      <c r="AQ1942" s="274">
        <f t="shared" si="255"/>
        <v>14.005984926260671</v>
      </c>
      <c r="AR1942" s="274">
        <f t="shared" si="255"/>
        <v>14.005981737158713</v>
      </c>
      <c r="AS1942" s="274">
        <f t="shared" si="255"/>
        <v>14.00584007322959</v>
      </c>
      <c r="AT1942" s="274">
        <f t="shared" si="255"/>
        <v>13.999693530030552</v>
      </c>
      <c r="AU1942" s="274">
        <f t="shared" si="251"/>
        <v>13.835459245036365</v>
      </c>
      <c r="AV1942" s="274"/>
      <c r="AW1942" s="274"/>
    </row>
    <row r="1943" spans="27:49" ht="12.95" customHeight="1" x14ac:dyDescent="0.2">
      <c r="AA1943" s="344">
        <f t="shared" si="241"/>
        <v>-9.8802704652044479E-3</v>
      </c>
      <c r="AB1943" s="345">
        <f t="shared" si="242"/>
        <v>9.8802704652044479E-3</v>
      </c>
      <c r="AC1943" s="345">
        <f t="shared" si="243"/>
        <v>0</v>
      </c>
      <c r="AD1943" s="346">
        <f t="shared" si="244"/>
        <v>0</v>
      </c>
      <c r="AH1943" s="258">
        <f t="shared" si="245"/>
        <v>-5.970076540303515E-2</v>
      </c>
      <c r="AI1943" s="258">
        <f t="shared" si="246"/>
        <v>0.99275076381854821</v>
      </c>
      <c r="AJ1943" s="258">
        <f t="shared" si="247"/>
        <v>-0.88367981851374677</v>
      </c>
      <c r="AK1943" s="258">
        <f t="shared" si="248"/>
        <v>0.17185078244847601</v>
      </c>
      <c r="AL1943" s="258">
        <f t="shared" si="249"/>
        <v>1.6129546505539287</v>
      </c>
      <c r="AM1943" s="258">
        <f t="shared" si="250"/>
        <v>1.0430726385728673</v>
      </c>
      <c r="AN1943" s="274">
        <f t="shared" si="255"/>
        <v>14.005984999664225</v>
      </c>
      <c r="AO1943" s="274">
        <f t="shared" si="255"/>
        <v>14.005984999627904</v>
      </c>
      <c r="AP1943" s="274">
        <f t="shared" si="255"/>
        <v>14.005984998013528</v>
      </c>
      <c r="AQ1943" s="274">
        <f t="shared" si="255"/>
        <v>14.005984926260671</v>
      </c>
      <c r="AR1943" s="274">
        <f t="shared" si="255"/>
        <v>14.005981737158713</v>
      </c>
      <c r="AS1943" s="274">
        <f t="shared" si="255"/>
        <v>14.00584007322959</v>
      </c>
      <c r="AT1943" s="274">
        <f t="shared" si="255"/>
        <v>13.999693530030552</v>
      </c>
      <c r="AU1943" s="274">
        <f t="shared" si="251"/>
        <v>13.835459245036365</v>
      </c>
      <c r="AV1943" s="274"/>
      <c r="AW1943" s="274"/>
    </row>
    <row r="1944" spans="27:49" ht="12.95" customHeight="1" x14ac:dyDescent="0.2">
      <c r="AA1944" s="344">
        <f t="shared" si="241"/>
        <v>-9.8802704652044479E-3</v>
      </c>
      <c r="AB1944" s="345">
        <f t="shared" si="242"/>
        <v>9.8802704652044479E-3</v>
      </c>
      <c r="AC1944" s="345">
        <f t="shared" si="243"/>
        <v>0</v>
      </c>
      <c r="AD1944" s="346">
        <f t="shared" si="244"/>
        <v>0</v>
      </c>
      <c r="AH1944" s="258">
        <f t="shared" si="245"/>
        <v>-5.970076540303515E-2</v>
      </c>
      <c r="AI1944" s="258">
        <f t="shared" si="246"/>
        <v>0.99275076381854821</v>
      </c>
      <c r="AJ1944" s="258">
        <f t="shared" si="247"/>
        <v>-0.88367981851374677</v>
      </c>
      <c r="AK1944" s="258">
        <f t="shared" si="248"/>
        <v>0.17185078244847601</v>
      </c>
      <c r="AL1944" s="258">
        <f t="shared" si="249"/>
        <v>1.6129546505539287</v>
      </c>
      <c r="AM1944" s="258">
        <f t="shared" si="250"/>
        <v>1.0430726385728673</v>
      </c>
      <c r="AN1944" s="274">
        <f t="shared" si="255"/>
        <v>14.005984999664225</v>
      </c>
      <c r="AO1944" s="274">
        <f t="shared" si="255"/>
        <v>14.005984999627904</v>
      </c>
      <c r="AP1944" s="274">
        <f t="shared" si="255"/>
        <v>14.005984998013528</v>
      </c>
      <c r="AQ1944" s="274">
        <f t="shared" si="255"/>
        <v>14.005984926260671</v>
      </c>
      <c r="AR1944" s="274">
        <f t="shared" si="255"/>
        <v>14.005981737158713</v>
      </c>
      <c r="AS1944" s="274">
        <f t="shared" si="255"/>
        <v>14.00584007322959</v>
      </c>
      <c r="AT1944" s="274">
        <f t="shared" si="255"/>
        <v>13.999693530030552</v>
      </c>
      <c r="AU1944" s="274">
        <f t="shared" si="251"/>
        <v>13.835459245036365</v>
      </c>
      <c r="AV1944" s="274"/>
      <c r="AW1944" s="274"/>
    </row>
    <row r="1945" spans="27:49" ht="12.95" customHeight="1" x14ac:dyDescent="0.2">
      <c r="AA1945" s="344">
        <f t="shared" si="241"/>
        <v>-9.8802704652044479E-3</v>
      </c>
      <c r="AB1945" s="345">
        <f t="shared" si="242"/>
        <v>9.8802704652044479E-3</v>
      </c>
      <c r="AC1945" s="345">
        <f t="shared" si="243"/>
        <v>0</v>
      </c>
      <c r="AD1945" s="346">
        <f t="shared" si="244"/>
        <v>0</v>
      </c>
      <c r="AH1945" s="258">
        <f t="shared" si="245"/>
        <v>-5.970076540303515E-2</v>
      </c>
      <c r="AI1945" s="258">
        <f t="shared" si="246"/>
        <v>0.99275076381854821</v>
      </c>
      <c r="AJ1945" s="258">
        <f t="shared" si="247"/>
        <v>-0.88367981851374677</v>
      </c>
      <c r="AK1945" s="258">
        <f t="shared" si="248"/>
        <v>0.17185078244847601</v>
      </c>
      <c r="AL1945" s="258">
        <f t="shared" si="249"/>
        <v>1.6129546505539287</v>
      </c>
      <c r="AM1945" s="258">
        <f t="shared" si="250"/>
        <v>1.0430726385728673</v>
      </c>
      <c r="AN1945" s="274">
        <f t="shared" si="255"/>
        <v>14.005984999664225</v>
      </c>
      <c r="AO1945" s="274">
        <f t="shared" si="255"/>
        <v>14.005984999627904</v>
      </c>
      <c r="AP1945" s="274">
        <f t="shared" si="255"/>
        <v>14.005984998013528</v>
      </c>
      <c r="AQ1945" s="274">
        <f t="shared" si="255"/>
        <v>14.005984926260671</v>
      </c>
      <c r="AR1945" s="274">
        <f t="shared" si="255"/>
        <v>14.005981737158713</v>
      </c>
      <c r="AS1945" s="274">
        <f t="shared" si="255"/>
        <v>14.00584007322959</v>
      </c>
      <c r="AT1945" s="274">
        <f t="shared" si="255"/>
        <v>13.999693530030552</v>
      </c>
      <c r="AU1945" s="274">
        <f t="shared" si="251"/>
        <v>13.835459245036365</v>
      </c>
      <c r="AV1945" s="274"/>
      <c r="AW1945" s="274"/>
    </row>
    <row r="1946" spans="27:49" ht="12.95" customHeight="1" x14ac:dyDescent="0.2">
      <c r="AA1946" s="344">
        <f t="shared" si="241"/>
        <v>-9.8802704652044479E-3</v>
      </c>
      <c r="AB1946" s="345">
        <f t="shared" si="242"/>
        <v>9.8802704652044479E-3</v>
      </c>
      <c r="AC1946" s="345">
        <f t="shared" si="243"/>
        <v>0</v>
      </c>
      <c r="AD1946" s="346">
        <f t="shared" si="244"/>
        <v>0</v>
      </c>
      <c r="AH1946" s="258">
        <f t="shared" si="245"/>
        <v>-5.970076540303515E-2</v>
      </c>
      <c r="AI1946" s="258">
        <f t="shared" si="246"/>
        <v>0.99275076381854821</v>
      </c>
      <c r="AJ1946" s="258">
        <f t="shared" si="247"/>
        <v>-0.88367981851374677</v>
      </c>
      <c r="AK1946" s="258">
        <f t="shared" si="248"/>
        <v>0.17185078244847601</v>
      </c>
      <c r="AL1946" s="258">
        <f t="shared" si="249"/>
        <v>1.6129546505539287</v>
      </c>
      <c r="AM1946" s="258">
        <f t="shared" si="250"/>
        <v>1.0430726385728673</v>
      </c>
      <c r="AN1946" s="274">
        <f t="shared" si="255"/>
        <v>14.005984999664225</v>
      </c>
      <c r="AO1946" s="274">
        <f t="shared" si="255"/>
        <v>14.005984999627904</v>
      </c>
      <c r="AP1946" s="274">
        <f t="shared" si="255"/>
        <v>14.005984998013528</v>
      </c>
      <c r="AQ1946" s="274">
        <f t="shared" si="255"/>
        <v>14.005984926260671</v>
      </c>
      <c r="AR1946" s="274">
        <f t="shared" si="255"/>
        <v>14.005981737158713</v>
      </c>
      <c r="AS1946" s="274">
        <f t="shared" si="255"/>
        <v>14.00584007322959</v>
      </c>
      <c r="AT1946" s="274">
        <f t="shared" si="255"/>
        <v>13.999693530030552</v>
      </c>
      <c r="AU1946" s="274">
        <f t="shared" si="251"/>
        <v>13.835459245036365</v>
      </c>
      <c r="AV1946" s="274"/>
      <c r="AW1946" s="274"/>
    </row>
    <row r="1947" spans="27:49" ht="12.95" customHeight="1" x14ac:dyDescent="0.2">
      <c r="AA1947" s="344">
        <f t="shared" si="241"/>
        <v>-9.8802704652044479E-3</v>
      </c>
      <c r="AB1947" s="345">
        <f t="shared" si="242"/>
        <v>9.8802704652044479E-3</v>
      </c>
      <c r="AC1947" s="345">
        <f t="shared" si="243"/>
        <v>0</v>
      </c>
      <c r="AD1947" s="346">
        <f t="shared" si="244"/>
        <v>0</v>
      </c>
      <c r="AH1947" s="258">
        <f t="shared" si="245"/>
        <v>-5.970076540303515E-2</v>
      </c>
      <c r="AI1947" s="258">
        <f t="shared" si="246"/>
        <v>0.99275076381854821</v>
      </c>
      <c r="AJ1947" s="258">
        <f t="shared" si="247"/>
        <v>-0.88367981851374677</v>
      </c>
      <c r="AK1947" s="258">
        <f t="shared" si="248"/>
        <v>0.17185078244847601</v>
      </c>
      <c r="AL1947" s="258">
        <f t="shared" si="249"/>
        <v>1.6129546505539287</v>
      </c>
      <c r="AM1947" s="258">
        <f t="shared" si="250"/>
        <v>1.0430726385728673</v>
      </c>
      <c r="AN1947" s="274">
        <f t="shared" si="255"/>
        <v>14.005984999664225</v>
      </c>
      <c r="AO1947" s="274">
        <f t="shared" si="255"/>
        <v>14.005984999627904</v>
      </c>
      <c r="AP1947" s="274">
        <f t="shared" si="255"/>
        <v>14.005984998013528</v>
      </c>
      <c r="AQ1947" s="274">
        <f t="shared" si="255"/>
        <v>14.005984926260671</v>
      </c>
      <c r="AR1947" s="274">
        <f t="shared" si="255"/>
        <v>14.005981737158713</v>
      </c>
      <c r="AS1947" s="274">
        <f t="shared" si="255"/>
        <v>14.00584007322959</v>
      </c>
      <c r="AT1947" s="274">
        <f t="shared" si="255"/>
        <v>13.999693530030552</v>
      </c>
      <c r="AU1947" s="274">
        <f t="shared" si="251"/>
        <v>13.835459245036365</v>
      </c>
      <c r="AV1947" s="274"/>
      <c r="AW1947" s="274"/>
    </row>
    <row r="1948" spans="27:49" ht="12.95" customHeight="1" x14ac:dyDescent="0.2">
      <c r="AA1948" s="344">
        <f t="shared" si="241"/>
        <v>-9.8802704652044479E-3</v>
      </c>
      <c r="AB1948" s="345">
        <f t="shared" si="242"/>
        <v>9.8802704652044479E-3</v>
      </c>
      <c r="AC1948" s="345">
        <f t="shared" si="243"/>
        <v>0</v>
      </c>
      <c r="AD1948" s="346">
        <f t="shared" si="244"/>
        <v>0</v>
      </c>
      <c r="AH1948" s="258">
        <f t="shared" si="245"/>
        <v>-5.970076540303515E-2</v>
      </c>
      <c r="AI1948" s="258">
        <f t="shared" si="246"/>
        <v>0.99275076381854821</v>
      </c>
      <c r="AJ1948" s="258">
        <f t="shared" si="247"/>
        <v>-0.88367981851374677</v>
      </c>
      <c r="AK1948" s="258">
        <f t="shared" si="248"/>
        <v>0.17185078244847601</v>
      </c>
      <c r="AL1948" s="258">
        <f t="shared" si="249"/>
        <v>1.6129546505539287</v>
      </c>
      <c r="AM1948" s="258">
        <f t="shared" si="250"/>
        <v>1.0430726385728673</v>
      </c>
      <c r="AN1948" s="274">
        <f t="shared" si="255"/>
        <v>14.005984999664225</v>
      </c>
      <c r="AO1948" s="274">
        <f t="shared" si="255"/>
        <v>14.005984999627904</v>
      </c>
      <c r="AP1948" s="274">
        <f t="shared" si="255"/>
        <v>14.005984998013528</v>
      </c>
      <c r="AQ1948" s="274">
        <f t="shared" si="255"/>
        <v>14.005984926260671</v>
      </c>
      <c r="AR1948" s="274">
        <f t="shared" si="255"/>
        <v>14.005981737158713</v>
      </c>
      <c r="AS1948" s="274">
        <f t="shared" si="255"/>
        <v>14.00584007322959</v>
      </c>
      <c r="AT1948" s="274">
        <f t="shared" si="255"/>
        <v>13.999693530030552</v>
      </c>
      <c r="AU1948" s="274">
        <f t="shared" si="251"/>
        <v>13.835459245036365</v>
      </c>
      <c r="AV1948" s="274"/>
      <c r="AW1948" s="274"/>
    </row>
    <row r="1949" spans="27:49" ht="12.95" customHeight="1" x14ac:dyDescent="0.2">
      <c r="AA1949" s="344">
        <f t="shared" si="241"/>
        <v>-9.8802704652044479E-3</v>
      </c>
      <c r="AB1949" s="345">
        <f t="shared" si="242"/>
        <v>9.8802704652044479E-3</v>
      </c>
      <c r="AC1949" s="345">
        <f t="shared" si="243"/>
        <v>0</v>
      </c>
      <c r="AD1949" s="346">
        <f t="shared" si="244"/>
        <v>0</v>
      </c>
      <c r="AH1949" s="258">
        <f t="shared" si="245"/>
        <v>-5.970076540303515E-2</v>
      </c>
      <c r="AI1949" s="258">
        <f t="shared" si="246"/>
        <v>0.99275076381854821</v>
      </c>
      <c r="AJ1949" s="258">
        <f t="shared" si="247"/>
        <v>-0.88367981851374677</v>
      </c>
      <c r="AK1949" s="258">
        <f t="shared" si="248"/>
        <v>0.17185078244847601</v>
      </c>
      <c r="AL1949" s="258">
        <f t="shared" si="249"/>
        <v>1.6129546505539287</v>
      </c>
      <c r="AM1949" s="258">
        <f t="shared" si="250"/>
        <v>1.0430726385728673</v>
      </c>
      <c r="AN1949" s="274">
        <f t="shared" si="255"/>
        <v>14.005984999664225</v>
      </c>
      <c r="AO1949" s="274">
        <f t="shared" si="255"/>
        <v>14.005984999627904</v>
      </c>
      <c r="AP1949" s="274">
        <f t="shared" si="255"/>
        <v>14.005984998013528</v>
      </c>
      <c r="AQ1949" s="274">
        <f t="shared" si="255"/>
        <v>14.005984926260671</v>
      </c>
      <c r="AR1949" s="274">
        <f t="shared" si="255"/>
        <v>14.005981737158713</v>
      </c>
      <c r="AS1949" s="274">
        <f t="shared" si="255"/>
        <v>14.00584007322959</v>
      </c>
      <c r="AT1949" s="274">
        <f t="shared" si="255"/>
        <v>13.999693530030552</v>
      </c>
      <c r="AU1949" s="274">
        <f t="shared" si="251"/>
        <v>13.835459245036365</v>
      </c>
      <c r="AV1949" s="274"/>
      <c r="AW1949" s="274"/>
    </row>
    <row r="1950" spans="27:49" ht="12.95" customHeight="1" x14ac:dyDescent="0.2">
      <c r="AA1950" s="344">
        <f t="shared" si="241"/>
        <v>-9.8802704652044479E-3</v>
      </c>
      <c r="AB1950" s="345">
        <f t="shared" si="242"/>
        <v>9.8802704652044479E-3</v>
      </c>
      <c r="AC1950" s="345">
        <f t="shared" si="243"/>
        <v>0</v>
      </c>
      <c r="AD1950" s="346">
        <f t="shared" si="244"/>
        <v>0</v>
      </c>
      <c r="AH1950" s="258">
        <f t="shared" si="245"/>
        <v>-5.970076540303515E-2</v>
      </c>
      <c r="AI1950" s="258">
        <f t="shared" si="246"/>
        <v>0.99275076381854821</v>
      </c>
      <c r="AJ1950" s="258">
        <f t="shared" si="247"/>
        <v>-0.88367981851374677</v>
      </c>
      <c r="AK1950" s="258">
        <f t="shared" si="248"/>
        <v>0.17185078244847601</v>
      </c>
      <c r="AL1950" s="258">
        <f t="shared" si="249"/>
        <v>1.6129546505539287</v>
      </c>
      <c r="AM1950" s="258">
        <f t="shared" si="250"/>
        <v>1.0430726385728673</v>
      </c>
      <c r="AN1950" s="274">
        <f t="shared" ref="AN1950:AT1959" si="256">$AU1950+$AB$7*SIN(AO1950)</f>
        <v>14.005984999664225</v>
      </c>
      <c r="AO1950" s="274">
        <f t="shared" si="256"/>
        <v>14.005984999627904</v>
      </c>
      <c r="AP1950" s="274">
        <f t="shared" si="256"/>
        <v>14.005984998013528</v>
      </c>
      <c r="AQ1950" s="274">
        <f t="shared" si="256"/>
        <v>14.005984926260671</v>
      </c>
      <c r="AR1950" s="274">
        <f t="shared" si="256"/>
        <v>14.005981737158713</v>
      </c>
      <c r="AS1950" s="274">
        <f t="shared" si="256"/>
        <v>14.00584007322959</v>
      </c>
      <c r="AT1950" s="274">
        <f t="shared" si="256"/>
        <v>13.999693530030552</v>
      </c>
      <c r="AU1950" s="274">
        <f t="shared" si="251"/>
        <v>13.835459245036365</v>
      </c>
      <c r="AV1950" s="274"/>
      <c r="AW1950" s="274"/>
    </row>
    <row r="1951" spans="27:49" ht="12.95" customHeight="1" x14ac:dyDescent="0.2">
      <c r="AA1951" s="344">
        <f t="shared" si="241"/>
        <v>-9.8802704652044479E-3</v>
      </c>
      <c r="AB1951" s="345">
        <f t="shared" si="242"/>
        <v>9.8802704652044479E-3</v>
      </c>
      <c r="AC1951" s="345">
        <f t="shared" si="243"/>
        <v>0</v>
      </c>
      <c r="AD1951" s="346">
        <f t="shared" si="244"/>
        <v>0</v>
      </c>
      <c r="AH1951" s="258">
        <f t="shared" si="245"/>
        <v>-5.970076540303515E-2</v>
      </c>
      <c r="AI1951" s="258">
        <f t="shared" si="246"/>
        <v>0.99275076381854821</v>
      </c>
      <c r="AJ1951" s="258">
        <f t="shared" si="247"/>
        <v>-0.88367981851374677</v>
      </c>
      <c r="AK1951" s="258">
        <f t="shared" si="248"/>
        <v>0.17185078244847601</v>
      </c>
      <c r="AL1951" s="258">
        <f t="shared" si="249"/>
        <v>1.6129546505539287</v>
      </c>
      <c r="AM1951" s="258">
        <f t="shared" si="250"/>
        <v>1.0430726385728673</v>
      </c>
      <c r="AN1951" s="274">
        <f t="shared" si="256"/>
        <v>14.005984999664225</v>
      </c>
      <c r="AO1951" s="274">
        <f t="shared" si="256"/>
        <v>14.005984999627904</v>
      </c>
      <c r="AP1951" s="274">
        <f t="shared" si="256"/>
        <v>14.005984998013528</v>
      </c>
      <c r="AQ1951" s="274">
        <f t="shared" si="256"/>
        <v>14.005984926260671</v>
      </c>
      <c r="AR1951" s="274">
        <f t="shared" si="256"/>
        <v>14.005981737158713</v>
      </c>
      <c r="AS1951" s="274">
        <f t="shared" si="256"/>
        <v>14.00584007322959</v>
      </c>
      <c r="AT1951" s="274">
        <f t="shared" si="256"/>
        <v>13.999693530030552</v>
      </c>
      <c r="AU1951" s="274">
        <f t="shared" si="251"/>
        <v>13.835459245036365</v>
      </c>
      <c r="AV1951" s="274"/>
      <c r="AW1951" s="274"/>
    </row>
    <row r="1952" spans="27:49" ht="12.95" customHeight="1" x14ac:dyDescent="0.2">
      <c r="AA1952" s="344">
        <f t="shared" si="241"/>
        <v>-9.8802704652044479E-3</v>
      </c>
      <c r="AB1952" s="345">
        <f t="shared" si="242"/>
        <v>9.8802704652044479E-3</v>
      </c>
      <c r="AC1952" s="345">
        <f t="shared" si="243"/>
        <v>0</v>
      </c>
      <c r="AD1952" s="346">
        <f t="shared" si="244"/>
        <v>0</v>
      </c>
      <c r="AH1952" s="258">
        <f t="shared" si="245"/>
        <v>-5.970076540303515E-2</v>
      </c>
      <c r="AI1952" s="258">
        <f t="shared" si="246"/>
        <v>0.99275076381854821</v>
      </c>
      <c r="AJ1952" s="258">
        <f t="shared" si="247"/>
        <v>-0.88367981851374677</v>
      </c>
      <c r="AK1952" s="258">
        <f t="shared" si="248"/>
        <v>0.17185078244847601</v>
      </c>
      <c r="AL1952" s="258">
        <f t="shared" si="249"/>
        <v>1.6129546505539287</v>
      </c>
      <c r="AM1952" s="258">
        <f t="shared" si="250"/>
        <v>1.0430726385728673</v>
      </c>
      <c r="AN1952" s="274">
        <f t="shared" si="256"/>
        <v>14.005984999664225</v>
      </c>
      <c r="AO1952" s="274">
        <f t="shared" si="256"/>
        <v>14.005984999627904</v>
      </c>
      <c r="AP1952" s="274">
        <f t="shared" si="256"/>
        <v>14.005984998013528</v>
      </c>
      <c r="AQ1952" s="274">
        <f t="shared" si="256"/>
        <v>14.005984926260671</v>
      </c>
      <c r="AR1952" s="274">
        <f t="shared" si="256"/>
        <v>14.005981737158713</v>
      </c>
      <c r="AS1952" s="274">
        <f t="shared" si="256"/>
        <v>14.00584007322959</v>
      </c>
      <c r="AT1952" s="274">
        <f t="shared" si="256"/>
        <v>13.999693530030552</v>
      </c>
      <c r="AU1952" s="274">
        <f t="shared" si="251"/>
        <v>13.835459245036365</v>
      </c>
      <c r="AV1952" s="274"/>
      <c r="AW1952" s="274"/>
    </row>
    <row r="1953" spans="27:49" ht="12.95" customHeight="1" x14ac:dyDescent="0.2">
      <c r="AA1953" s="344">
        <f t="shared" si="241"/>
        <v>-9.8802704652044479E-3</v>
      </c>
      <c r="AB1953" s="345">
        <f t="shared" si="242"/>
        <v>9.8802704652044479E-3</v>
      </c>
      <c r="AC1953" s="345">
        <f t="shared" si="243"/>
        <v>0</v>
      </c>
      <c r="AD1953" s="346">
        <f t="shared" si="244"/>
        <v>0</v>
      </c>
      <c r="AH1953" s="258">
        <f t="shared" si="245"/>
        <v>-5.970076540303515E-2</v>
      </c>
      <c r="AI1953" s="258">
        <f t="shared" si="246"/>
        <v>0.99275076381854821</v>
      </c>
      <c r="AJ1953" s="258">
        <f t="shared" si="247"/>
        <v>-0.88367981851374677</v>
      </c>
      <c r="AK1953" s="258">
        <f t="shared" si="248"/>
        <v>0.17185078244847601</v>
      </c>
      <c r="AL1953" s="258">
        <f t="shared" si="249"/>
        <v>1.6129546505539287</v>
      </c>
      <c r="AM1953" s="258">
        <f t="shared" si="250"/>
        <v>1.0430726385728673</v>
      </c>
      <c r="AN1953" s="274">
        <f t="shared" si="256"/>
        <v>14.005984999664225</v>
      </c>
      <c r="AO1953" s="274">
        <f t="shared" si="256"/>
        <v>14.005984999627904</v>
      </c>
      <c r="AP1953" s="274">
        <f t="shared" si="256"/>
        <v>14.005984998013528</v>
      </c>
      <c r="AQ1953" s="274">
        <f t="shared" si="256"/>
        <v>14.005984926260671</v>
      </c>
      <c r="AR1953" s="274">
        <f t="shared" si="256"/>
        <v>14.005981737158713</v>
      </c>
      <c r="AS1953" s="274">
        <f t="shared" si="256"/>
        <v>14.00584007322959</v>
      </c>
      <c r="AT1953" s="274">
        <f t="shared" si="256"/>
        <v>13.999693530030552</v>
      </c>
      <c r="AU1953" s="274">
        <f t="shared" si="251"/>
        <v>13.835459245036365</v>
      </c>
      <c r="AV1953" s="274"/>
      <c r="AW1953" s="274"/>
    </row>
    <row r="1954" spans="27:49" ht="12.95" customHeight="1" x14ac:dyDescent="0.2">
      <c r="AA1954" s="344">
        <f t="shared" si="241"/>
        <v>-9.8802704652044479E-3</v>
      </c>
      <c r="AB1954" s="345">
        <f t="shared" si="242"/>
        <v>9.8802704652044479E-3</v>
      </c>
      <c r="AC1954" s="345">
        <f t="shared" si="243"/>
        <v>0</v>
      </c>
      <c r="AD1954" s="346">
        <f t="shared" si="244"/>
        <v>0</v>
      </c>
      <c r="AH1954" s="258">
        <f t="shared" si="245"/>
        <v>-5.970076540303515E-2</v>
      </c>
      <c r="AI1954" s="258">
        <f t="shared" si="246"/>
        <v>0.99275076381854821</v>
      </c>
      <c r="AJ1954" s="258">
        <f t="shared" si="247"/>
        <v>-0.88367981851374677</v>
      </c>
      <c r="AK1954" s="258">
        <f t="shared" si="248"/>
        <v>0.17185078244847601</v>
      </c>
      <c r="AL1954" s="258">
        <f t="shared" si="249"/>
        <v>1.6129546505539287</v>
      </c>
      <c r="AM1954" s="258">
        <f t="shared" si="250"/>
        <v>1.0430726385728673</v>
      </c>
      <c r="AN1954" s="274">
        <f t="shared" si="256"/>
        <v>14.005984999664225</v>
      </c>
      <c r="AO1954" s="274">
        <f t="shared" si="256"/>
        <v>14.005984999627904</v>
      </c>
      <c r="AP1954" s="274">
        <f t="shared" si="256"/>
        <v>14.005984998013528</v>
      </c>
      <c r="AQ1954" s="274">
        <f t="shared" si="256"/>
        <v>14.005984926260671</v>
      </c>
      <c r="AR1954" s="274">
        <f t="shared" si="256"/>
        <v>14.005981737158713</v>
      </c>
      <c r="AS1954" s="274">
        <f t="shared" si="256"/>
        <v>14.00584007322959</v>
      </c>
      <c r="AT1954" s="274">
        <f t="shared" si="256"/>
        <v>13.999693530030552</v>
      </c>
      <c r="AU1954" s="274">
        <f t="shared" si="251"/>
        <v>13.835459245036365</v>
      </c>
      <c r="AV1954" s="274"/>
      <c r="AW1954" s="274"/>
    </row>
    <row r="1955" spans="27:49" ht="12.95" customHeight="1" x14ac:dyDescent="0.2">
      <c r="AA1955" s="344">
        <f t="shared" si="241"/>
        <v>-9.8802704652044479E-3</v>
      </c>
      <c r="AB1955" s="345">
        <f t="shared" si="242"/>
        <v>9.8802704652044479E-3</v>
      </c>
      <c r="AC1955" s="345">
        <f t="shared" si="243"/>
        <v>0</v>
      </c>
      <c r="AD1955" s="346">
        <f t="shared" si="244"/>
        <v>0</v>
      </c>
      <c r="AH1955" s="258">
        <f t="shared" si="245"/>
        <v>-5.970076540303515E-2</v>
      </c>
      <c r="AI1955" s="258">
        <f t="shared" si="246"/>
        <v>0.99275076381854821</v>
      </c>
      <c r="AJ1955" s="258">
        <f t="shared" si="247"/>
        <v>-0.88367981851374677</v>
      </c>
      <c r="AK1955" s="258">
        <f t="shared" si="248"/>
        <v>0.17185078244847601</v>
      </c>
      <c r="AL1955" s="258">
        <f t="shared" si="249"/>
        <v>1.6129546505539287</v>
      </c>
      <c r="AM1955" s="258">
        <f t="shared" si="250"/>
        <v>1.0430726385728673</v>
      </c>
      <c r="AN1955" s="274">
        <f t="shared" si="256"/>
        <v>14.005984999664225</v>
      </c>
      <c r="AO1955" s="274">
        <f t="shared" si="256"/>
        <v>14.005984999627904</v>
      </c>
      <c r="AP1955" s="274">
        <f t="shared" si="256"/>
        <v>14.005984998013528</v>
      </c>
      <c r="AQ1955" s="274">
        <f t="shared" si="256"/>
        <v>14.005984926260671</v>
      </c>
      <c r="AR1955" s="274">
        <f t="shared" si="256"/>
        <v>14.005981737158713</v>
      </c>
      <c r="AS1955" s="274">
        <f t="shared" si="256"/>
        <v>14.00584007322959</v>
      </c>
      <c r="AT1955" s="274">
        <f t="shared" si="256"/>
        <v>13.999693530030552</v>
      </c>
      <c r="AU1955" s="274">
        <f t="shared" si="251"/>
        <v>13.835459245036365</v>
      </c>
      <c r="AV1955" s="274"/>
      <c r="AW1955" s="274"/>
    </row>
    <row r="1956" spans="27:49" ht="12.95" customHeight="1" x14ac:dyDescent="0.2">
      <c r="AA1956" s="344">
        <f t="shared" si="241"/>
        <v>-9.8802704652044479E-3</v>
      </c>
      <c r="AB1956" s="345">
        <f t="shared" si="242"/>
        <v>9.8802704652044479E-3</v>
      </c>
      <c r="AC1956" s="345">
        <f t="shared" si="243"/>
        <v>0</v>
      </c>
      <c r="AD1956" s="346">
        <f t="shared" si="244"/>
        <v>0</v>
      </c>
      <c r="AH1956" s="258">
        <f t="shared" si="245"/>
        <v>-5.970076540303515E-2</v>
      </c>
      <c r="AI1956" s="258">
        <f t="shared" si="246"/>
        <v>0.99275076381854821</v>
      </c>
      <c r="AJ1956" s="258">
        <f t="shared" si="247"/>
        <v>-0.88367981851374677</v>
      </c>
      <c r="AK1956" s="258">
        <f t="shared" si="248"/>
        <v>0.17185078244847601</v>
      </c>
      <c r="AL1956" s="258">
        <f t="shared" si="249"/>
        <v>1.6129546505539287</v>
      </c>
      <c r="AM1956" s="258">
        <f t="shared" si="250"/>
        <v>1.0430726385728673</v>
      </c>
      <c r="AN1956" s="274">
        <f t="shared" si="256"/>
        <v>14.005984999664225</v>
      </c>
      <c r="AO1956" s="274">
        <f t="shared" si="256"/>
        <v>14.005984999627904</v>
      </c>
      <c r="AP1956" s="274">
        <f t="shared" si="256"/>
        <v>14.005984998013528</v>
      </c>
      <c r="AQ1956" s="274">
        <f t="shared" si="256"/>
        <v>14.005984926260671</v>
      </c>
      <c r="AR1956" s="274">
        <f t="shared" si="256"/>
        <v>14.005981737158713</v>
      </c>
      <c r="AS1956" s="274">
        <f t="shared" si="256"/>
        <v>14.00584007322959</v>
      </c>
      <c r="AT1956" s="274">
        <f t="shared" si="256"/>
        <v>13.999693530030552</v>
      </c>
      <c r="AU1956" s="274">
        <f t="shared" si="251"/>
        <v>13.835459245036365</v>
      </c>
      <c r="AV1956" s="274"/>
      <c r="AW1956" s="274"/>
    </row>
    <row r="1957" spans="27:49" ht="12.95" customHeight="1" x14ac:dyDescent="0.2">
      <c r="AA1957" s="344">
        <f t="shared" si="241"/>
        <v>-9.8802704652044479E-3</v>
      </c>
      <c r="AB1957" s="345">
        <f t="shared" si="242"/>
        <v>9.8802704652044479E-3</v>
      </c>
      <c r="AC1957" s="345">
        <f t="shared" si="243"/>
        <v>0</v>
      </c>
      <c r="AD1957" s="346">
        <f t="shared" si="244"/>
        <v>0</v>
      </c>
      <c r="AH1957" s="258">
        <f t="shared" si="245"/>
        <v>-5.970076540303515E-2</v>
      </c>
      <c r="AI1957" s="258">
        <f t="shared" si="246"/>
        <v>0.99275076381854821</v>
      </c>
      <c r="AJ1957" s="258">
        <f t="shared" si="247"/>
        <v>-0.88367981851374677</v>
      </c>
      <c r="AK1957" s="258">
        <f t="shared" si="248"/>
        <v>0.17185078244847601</v>
      </c>
      <c r="AL1957" s="258">
        <f t="shared" si="249"/>
        <v>1.6129546505539287</v>
      </c>
      <c r="AM1957" s="258">
        <f t="shared" si="250"/>
        <v>1.0430726385728673</v>
      </c>
      <c r="AN1957" s="274">
        <f t="shared" si="256"/>
        <v>14.005984999664225</v>
      </c>
      <c r="AO1957" s="274">
        <f t="shared" si="256"/>
        <v>14.005984999627904</v>
      </c>
      <c r="AP1957" s="274">
        <f t="shared" si="256"/>
        <v>14.005984998013528</v>
      </c>
      <c r="AQ1957" s="274">
        <f t="shared" si="256"/>
        <v>14.005984926260671</v>
      </c>
      <c r="AR1957" s="274">
        <f t="shared" si="256"/>
        <v>14.005981737158713</v>
      </c>
      <c r="AS1957" s="274">
        <f t="shared" si="256"/>
        <v>14.00584007322959</v>
      </c>
      <c r="AT1957" s="274">
        <f t="shared" si="256"/>
        <v>13.999693530030552</v>
      </c>
      <c r="AU1957" s="274">
        <f t="shared" si="251"/>
        <v>13.835459245036365</v>
      </c>
      <c r="AV1957" s="274"/>
      <c r="AW1957" s="274"/>
    </row>
    <row r="1958" spans="27:49" ht="12.95" customHeight="1" x14ac:dyDescent="0.2">
      <c r="AA1958" s="344">
        <f t="shared" si="241"/>
        <v>-9.8802704652044479E-3</v>
      </c>
      <c r="AB1958" s="345">
        <f t="shared" si="242"/>
        <v>9.8802704652044479E-3</v>
      </c>
      <c r="AC1958" s="345">
        <f t="shared" si="243"/>
        <v>0</v>
      </c>
      <c r="AD1958" s="346">
        <f t="shared" si="244"/>
        <v>0</v>
      </c>
      <c r="AH1958" s="258">
        <f t="shared" si="245"/>
        <v>-5.970076540303515E-2</v>
      </c>
      <c r="AI1958" s="258">
        <f t="shared" si="246"/>
        <v>0.99275076381854821</v>
      </c>
      <c r="AJ1958" s="258">
        <f t="shared" si="247"/>
        <v>-0.88367981851374677</v>
      </c>
      <c r="AK1958" s="258">
        <f t="shared" si="248"/>
        <v>0.17185078244847601</v>
      </c>
      <c r="AL1958" s="258">
        <f t="shared" si="249"/>
        <v>1.6129546505539287</v>
      </c>
      <c r="AM1958" s="258">
        <f t="shared" si="250"/>
        <v>1.0430726385728673</v>
      </c>
      <c r="AN1958" s="274">
        <f t="shared" si="256"/>
        <v>14.005984999664225</v>
      </c>
      <c r="AO1958" s="274">
        <f t="shared" si="256"/>
        <v>14.005984999627904</v>
      </c>
      <c r="AP1958" s="274">
        <f t="shared" si="256"/>
        <v>14.005984998013528</v>
      </c>
      <c r="AQ1958" s="274">
        <f t="shared" si="256"/>
        <v>14.005984926260671</v>
      </c>
      <c r="AR1958" s="274">
        <f t="shared" si="256"/>
        <v>14.005981737158713</v>
      </c>
      <c r="AS1958" s="274">
        <f t="shared" si="256"/>
        <v>14.00584007322959</v>
      </c>
      <c r="AT1958" s="274">
        <f t="shared" si="256"/>
        <v>13.999693530030552</v>
      </c>
      <c r="AU1958" s="274">
        <f t="shared" si="251"/>
        <v>13.835459245036365</v>
      </c>
      <c r="AV1958" s="274"/>
      <c r="AW1958" s="274"/>
    </row>
    <row r="1959" spans="27:49" ht="12.95" customHeight="1" x14ac:dyDescent="0.2">
      <c r="AA1959" s="344">
        <f t="shared" si="241"/>
        <v>-9.8802704652044479E-3</v>
      </c>
      <c r="AB1959" s="345">
        <f t="shared" si="242"/>
        <v>9.8802704652044479E-3</v>
      </c>
      <c r="AC1959" s="345">
        <f t="shared" si="243"/>
        <v>0</v>
      </c>
      <c r="AD1959" s="346">
        <f t="shared" si="244"/>
        <v>0</v>
      </c>
      <c r="AH1959" s="258">
        <f t="shared" si="245"/>
        <v>-5.970076540303515E-2</v>
      </c>
      <c r="AI1959" s="258">
        <f t="shared" si="246"/>
        <v>0.99275076381854821</v>
      </c>
      <c r="AJ1959" s="258">
        <f t="shared" si="247"/>
        <v>-0.88367981851374677</v>
      </c>
      <c r="AK1959" s="258">
        <f t="shared" si="248"/>
        <v>0.17185078244847601</v>
      </c>
      <c r="AL1959" s="258">
        <f t="shared" si="249"/>
        <v>1.6129546505539287</v>
      </c>
      <c r="AM1959" s="258">
        <f t="shared" si="250"/>
        <v>1.0430726385728673</v>
      </c>
      <c r="AN1959" s="274">
        <f t="shared" si="256"/>
        <v>14.005984999664225</v>
      </c>
      <c r="AO1959" s="274">
        <f t="shared" si="256"/>
        <v>14.005984999627904</v>
      </c>
      <c r="AP1959" s="274">
        <f t="shared" si="256"/>
        <v>14.005984998013528</v>
      </c>
      <c r="AQ1959" s="274">
        <f t="shared" si="256"/>
        <v>14.005984926260671</v>
      </c>
      <c r="AR1959" s="274">
        <f t="shared" si="256"/>
        <v>14.005981737158713</v>
      </c>
      <c r="AS1959" s="274">
        <f t="shared" si="256"/>
        <v>14.00584007322959</v>
      </c>
      <c r="AT1959" s="274">
        <f t="shared" si="256"/>
        <v>13.999693530030552</v>
      </c>
      <c r="AU1959" s="274">
        <f t="shared" si="251"/>
        <v>13.835459245036365</v>
      </c>
      <c r="AV1959" s="274"/>
      <c r="AW1959" s="274"/>
    </row>
    <row r="1960" spans="27:49" ht="12.95" customHeight="1" x14ac:dyDescent="0.2">
      <c r="AA1960" s="344">
        <f t="shared" si="241"/>
        <v>-9.8802704652044479E-3</v>
      </c>
      <c r="AB1960" s="345">
        <f t="shared" si="242"/>
        <v>9.8802704652044479E-3</v>
      </c>
      <c r="AC1960" s="345">
        <f t="shared" si="243"/>
        <v>0</v>
      </c>
      <c r="AD1960" s="346">
        <f t="shared" si="244"/>
        <v>0</v>
      </c>
      <c r="AH1960" s="258">
        <f t="shared" si="245"/>
        <v>-5.970076540303515E-2</v>
      </c>
      <c r="AI1960" s="258">
        <f t="shared" si="246"/>
        <v>0.99275076381854821</v>
      </c>
      <c r="AJ1960" s="258">
        <f t="shared" si="247"/>
        <v>-0.88367981851374677</v>
      </c>
      <c r="AK1960" s="258">
        <f t="shared" si="248"/>
        <v>0.17185078244847601</v>
      </c>
      <c r="AL1960" s="258">
        <f t="shared" si="249"/>
        <v>1.6129546505539287</v>
      </c>
      <c r="AM1960" s="258">
        <f t="shared" si="250"/>
        <v>1.0430726385728673</v>
      </c>
      <c r="AN1960" s="274">
        <f t="shared" ref="AN1960:AT1969" si="257">$AU1960+$AB$7*SIN(AO1960)</f>
        <v>14.005984999664225</v>
      </c>
      <c r="AO1960" s="274">
        <f t="shared" si="257"/>
        <v>14.005984999627904</v>
      </c>
      <c r="AP1960" s="274">
        <f t="shared" si="257"/>
        <v>14.005984998013528</v>
      </c>
      <c r="AQ1960" s="274">
        <f t="shared" si="257"/>
        <v>14.005984926260671</v>
      </c>
      <c r="AR1960" s="274">
        <f t="shared" si="257"/>
        <v>14.005981737158713</v>
      </c>
      <c r="AS1960" s="274">
        <f t="shared" si="257"/>
        <v>14.00584007322959</v>
      </c>
      <c r="AT1960" s="274">
        <f t="shared" si="257"/>
        <v>13.999693530030552</v>
      </c>
      <c r="AU1960" s="274">
        <f t="shared" si="251"/>
        <v>13.835459245036365</v>
      </c>
      <c r="AV1960" s="274"/>
      <c r="AW1960" s="274"/>
    </row>
    <row r="1961" spans="27:49" ht="12.95" customHeight="1" x14ac:dyDescent="0.2">
      <c r="AA1961" s="344">
        <f t="shared" si="241"/>
        <v>-9.8802704652044479E-3</v>
      </c>
      <c r="AB1961" s="345">
        <f t="shared" si="242"/>
        <v>9.8802704652044479E-3</v>
      </c>
      <c r="AC1961" s="345">
        <f t="shared" si="243"/>
        <v>0</v>
      </c>
      <c r="AD1961" s="346">
        <f t="shared" si="244"/>
        <v>0</v>
      </c>
      <c r="AH1961" s="258">
        <f t="shared" si="245"/>
        <v>-5.970076540303515E-2</v>
      </c>
      <c r="AI1961" s="258">
        <f t="shared" si="246"/>
        <v>0.99275076381854821</v>
      </c>
      <c r="AJ1961" s="258">
        <f t="shared" si="247"/>
        <v>-0.88367981851374677</v>
      </c>
      <c r="AK1961" s="258">
        <f t="shared" si="248"/>
        <v>0.17185078244847601</v>
      </c>
      <c r="AL1961" s="258">
        <f t="shared" si="249"/>
        <v>1.6129546505539287</v>
      </c>
      <c r="AM1961" s="258">
        <f t="shared" si="250"/>
        <v>1.0430726385728673</v>
      </c>
      <c r="AN1961" s="274">
        <f t="shared" si="257"/>
        <v>14.005984999664225</v>
      </c>
      <c r="AO1961" s="274">
        <f t="shared" si="257"/>
        <v>14.005984999627904</v>
      </c>
      <c r="AP1961" s="274">
        <f t="shared" si="257"/>
        <v>14.005984998013528</v>
      </c>
      <c r="AQ1961" s="274">
        <f t="shared" si="257"/>
        <v>14.005984926260671</v>
      </c>
      <c r="AR1961" s="274">
        <f t="shared" si="257"/>
        <v>14.005981737158713</v>
      </c>
      <c r="AS1961" s="274">
        <f t="shared" si="257"/>
        <v>14.00584007322959</v>
      </c>
      <c r="AT1961" s="274">
        <f t="shared" si="257"/>
        <v>13.999693530030552</v>
      </c>
      <c r="AU1961" s="274">
        <f t="shared" si="251"/>
        <v>13.835459245036365</v>
      </c>
      <c r="AV1961" s="274"/>
      <c r="AW1961" s="274"/>
    </row>
    <row r="1962" spans="27:49" ht="12.95" customHeight="1" x14ac:dyDescent="0.2">
      <c r="AA1962" s="344">
        <f t="shared" si="241"/>
        <v>-9.8802704652044479E-3</v>
      </c>
      <c r="AB1962" s="345">
        <f t="shared" si="242"/>
        <v>9.8802704652044479E-3</v>
      </c>
      <c r="AC1962" s="345">
        <f t="shared" si="243"/>
        <v>0</v>
      </c>
      <c r="AD1962" s="346">
        <f t="shared" si="244"/>
        <v>0</v>
      </c>
      <c r="AH1962" s="258">
        <f t="shared" si="245"/>
        <v>-5.970076540303515E-2</v>
      </c>
      <c r="AI1962" s="258">
        <f t="shared" si="246"/>
        <v>0.99275076381854821</v>
      </c>
      <c r="AJ1962" s="258">
        <f t="shared" si="247"/>
        <v>-0.88367981851374677</v>
      </c>
      <c r="AK1962" s="258">
        <f t="shared" si="248"/>
        <v>0.17185078244847601</v>
      </c>
      <c r="AL1962" s="258">
        <f t="shared" si="249"/>
        <v>1.6129546505539287</v>
      </c>
      <c r="AM1962" s="258">
        <f t="shared" si="250"/>
        <v>1.0430726385728673</v>
      </c>
      <c r="AN1962" s="274">
        <f t="shared" si="257"/>
        <v>14.005984999664225</v>
      </c>
      <c r="AO1962" s="274">
        <f t="shared" si="257"/>
        <v>14.005984999627904</v>
      </c>
      <c r="AP1962" s="274">
        <f t="shared" si="257"/>
        <v>14.005984998013528</v>
      </c>
      <c r="AQ1962" s="274">
        <f t="shared" si="257"/>
        <v>14.005984926260671</v>
      </c>
      <c r="AR1962" s="274">
        <f t="shared" si="257"/>
        <v>14.005981737158713</v>
      </c>
      <c r="AS1962" s="274">
        <f t="shared" si="257"/>
        <v>14.00584007322959</v>
      </c>
      <c r="AT1962" s="274">
        <f t="shared" si="257"/>
        <v>13.999693530030552</v>
      </c>
      <c r="AU1962" s="274">
        <f t="shared" si="251"/>
        <v>13.835459245036365</v>
      </c>
      <c r="AV1962" s="274"/>
      <c r="AW1962" s="274"/>
    </row>
    <row r="1963" spans="27:49" ht="12.95" customHeight="1" x14ac:dyDescent="0.2">
      <c r="AA1963" s="344">
        <f t="shared" si="241"/>
        <v>-9.8802704652044479E-3</v>
      </c>
      <c r="AB1963" s="345">
        <f t="shared" si="242"/>
        <v>9.8802704652044479E-3</v>
      </c>
      <c r="AC1963" s="345">
        <f t="shared" si="243"/>
        <v>0</v>
      </c>
      <c r="AD1963" s="346">
        <f t="shared" si="244"/>
        <v>0</v>
      </c>
      <c r="AH1963" s="258">
        <f t="shared" si="245"/>
        <v>-5.970076540303515E-2</v>
      </c>
      <c r="AI1963" s="258">
        <f t="shared" si="246"/>
        <v>0.99275076381854821</v>
      </c>
      <c r="AJ1963" s="258">
        <f t="shared" si="247"/>
        <v>-0.88367981851374677</v>
      </c>
      <c r="AK1963" s="258">
        <f t="shared" si="248"/>
        <v>0.17185078244847601</v>
      </c>
      <c r="AL1963" s="258">
        <f t="shared" si="249"/>
        <v>1.6129546505539287</v>
      </c>
      <c r="AM1963" s="258">
        <f t="shared" si="250"/>
        <v>1.0430726385728673</v>
      </c>
      <c r="AN1963" s="274">
        <f t="shared" si="257"/>
        <v>14.005984999664225</v>
      </c>
      <c r="AO1963" s="274">
        <f t="shared" si="257"/>
        <v>14.005984999627904</v>
      </c>
      <c r="AP1963" s="274">
        <f t="shared" si="257"/>
        <v>14.005984998013528</v>
      </c>
      <c r="AQ1963" s="274">
        <f t="shared" si="257"/>
        <v>14.005984926260671</v>
      </c>
      <c r="AR1963" s="274">
        <f t="shared" si="257"/>
        <v>14.005981737158713</v>
      </c>
      <c r="AS1963" s="274">
        <f t="shared" si="257"/>
        <v>14.00584007322959</v>
      </c>
      <c r="AT1963" s="274">
        <f t="shared" si="257"/>
        <v>13.999693530030552</v>
      </c>
      <c r="AU1963" s="274">
        <f t="shared" si="251"/>
        <v>13.835459245036365</v>
      </c>
      <c r="AV1963" s="274"/>
      <c r="AW1963" s="274"/>
    </row>
    <row r="1964" spans="27:49" ht="12.95" customHeight="1" x14ac:dyDescent="0.2">
      <c r="AA1964" s="344">
        <f t="shared" si="241"/>
        <v>-9.8802704652044479E-3</v>
      </c>
      <c r="AB1964" s="345">
        <f t="shared" si="242"/>
        <v>9.8802704652044479E-3</v>
      </c>
      <c r="AC1964" s="345">
        <f t="shared" si="243"/>
        <v>0</v>
      </c>
      <c r="AD1964" s="346">
        <f t="shared" si="244"/>
        <v>0</v>
      </c>
      <c r="AH1964" s="258">
        <f t="shared" si="245"/>
        <v>-5.970076540303515E-2</v>
      </c>
      <c r="AI1964" s="258">
        <f t="shared" si="246"/>
        <v>0.99275076381854821</v>
      </c>
      <c r="AJ1964" s="258">
        <f t="shared" si="247"/>
        <v>-0.88367981851374677</v>
      </c>
      <c r="AK1964" s="258">
        <f t="shared" si="248"/>
        <v>0.17185078244847601</v>
      </c>
      <c r="AL1964" s="258">
        <f t="shared" si="249"/>
        <v>1.6129546505539287</v>
      </c>
      <c r="AM1964" s="258">
        <f t="shared" si="250"/>
        <v>1.0430726385728673</v>
      </c>
      <c r="AN1964" s="274">
        <f t="shared" si="257"/>
        <v>14.005984999664225</v>
      </c>
      <c r="AO1964" s="274">
        <f t="shared" si="257"/>
        <v>14.005984999627904</v>
      </c>
      <c r="AP1964" s="274">
        <f t="shared" si="257"/>
        <v>14.005984998013528</v>
      </c>
      <c r="AQ1964" s="274">
        <f t="shared" si="257"/>
        <v>14.005984926260671</v>
      </c>
      <c r="AR1964" s="274">
        <f t="shared" si="257"/>
        <v>14.005981737158713</v>
      </c>
      <c r="AS1964" s="274">
        <f t="shared" si="257"/>
        <v>14.00584007322959</v>
      </c>
      <c r="AT1964" s="274">
        <f t="shared" si="257"/>
        <v>13.999693530030552</v>
      </c>
      <c r="AU1964" s="274">
        <f t="shared" si="251"/>
        <v>13.835459245036365</v>
      </c>
      <c r="AV1964" s="274"/>
      <c r="AW1964" s="274"/>
    </row>
    <row r="1965" spans="27:49" ht="12.95" customHeight="1" x14ac:dyDescent="0.2">
      <c r="AA1965" s="344">
        <f t="shared" si="241"/>
        <v>-9.8802704652044479E-3</v>
      </c>
      <c r="AB1965" s="345">
        <f t="shared" si="242"/>
        <v>9.8802704652044479E-3</v>
      </c>
      <c r="AC1965" s="345">
        <f t="shared" si="243"/>
        <v>0</v>
      </c>
      <c r="AD1965" s="346">
        <f t="shared" si="244"/>
        <v>0</v>
      </c>
      <c r="AH1965" s="258">
        <f t="shared" si="245"/>
        <v>-5.970076540303515E-2</v>
      </c>
      <c r="AI1965" s="258">
        <f t="shared" si="246"/>
        <v>0.99275076381854821</v>
      </c>
      <c r="AJ1965" s="258">
        <f t="shared" si="247"/>
        <v>-0.88367981851374677</v>
      </c>
      <c r="AK1965" s="258">
        <f t="shared" si="248"/>
        <v>0.17185078244847601</v>
      </c>
      <c r="AL1965" s="258">
        <f t="shared" si="249"/>
        <v>1.6129546505539287</v>
      </c>
      <c r="AM1965" s="258">
        <f t="shared" si="250"/>
        <v>1.0430726385728673</v>
      </c>
      <c r="AN1965" s="274">
        <f t="shared" si="257"/>
        <v>14.005984999664225</v>
      </c>
      <c r="AO1965" s="274">
        <f t="shared" si="257"/>
        <v>14.005984999627904</v>
      </c>
      <c r="AP1965" s="274">
        <f t="shared" si="257"/>
        <v>14.005984998013528</v>
      </c>
      <c r="AQ1965" s="274">
        <f t="shared" si="257"/>
        <v>14.005984926260671</v>
      </c>
      <c r="AR1965" s="274">
        <f t="shared" si="257"/>
        <v>14.005981737158713</v>
      </c>
      <c r="AS1965" s="274">
        <f t="shared" si="257"/>
        <v>14.00584007322959</v>
      </c>
      <c r="AT1965" s="274">
        <f t="shared" si="257"/>
        <v>13.999693530030552</v>
      </c>
      <c r="AU1965" s="274">
        <f t="shared" si="251"/>
        <v>13.835459245036365</v>
      </c>
      <c r="AV1965" s="274"/>
      <c r="AW1965" s="274"/>
    </row>
    <row r="1966" spans="27:49" ht="12.95" customHeight="1" x14ac:dyDescent="0.2">
      <c r="AA1966" s="344">
        <f t="shared" si="241"/>
        <v>-9.8802704652044479E-3</v>
      </c>
      <c r="AB1966" s="345">
        <f t="shared" si="242"/>
        <v>9.8802704652044479E-3</v>
      </c>
      <c r="AC1966" s="345">
        <f t="shared" si="243"/>
        <v>0</v>
      </c>
      <c r="AD1966" s="346">
        <f t="shared" si="244"/>
        <v>0</v>
      </c>
      <c r="AH1966" s="258">
        <f t="shared" si="245"/>
        <v>-5.970076540303515E-2</v>
      </c>
      <c r="AI1966" s="258">
        <f t="shared" si="246"/>
        <v>0.99275076381854821</v>
      </c>
      <c r="AJ1966" s="258">
        <f t="shared" si="247"/>
        <v>-0.88367981851374677</v>
      </c>
      <c r="AK1966" s="258">
        <f t="shared" si="248"/>
        <v>0.17185078244847601</v>
      </c>
      <c r="AL1966" s="258">
        <f t="shared" si="249"/>
        <v>1.6129546505539287</v>
      </c>
      <c r="AM1966" s="258">
        <f t="shared" si="250"/>
        <v>1.0430726385728673</v>
      </c>
      <c r="AN1966" s="274">
        <f t="shared" si="257"/>
        <v>14.005984999664225</v>
      </c>
      <c r="AO1966" s="274">
        <f t="shared" si="257"/>
        <v>14.005984999627904</v>
      </c>
      <c r="AP1966" s="274">
        <f t="shared" si="257"/>
        <v>14.005984998013528</v>
      </c>
      <c r="AQ1966" s="274">
        <f t="shared" si="257"/>
        <v>14.005984926260671</v>
      </c>
      <c r="AR1966" s="274">
        <f t="shared" si="257"/>
        <v>14.005981737158713</v>
      </c>
      <c r="AS1966" s="274">
        <f t="shared" si="257"/>
        <v>14.00584007322959</v>
      </c>
      <c r="AT1966" s="274">
        <f t="shared" si="257"/>
        <v>13.999693530030552</v>
      </c>
      <c r="AU1966" s="274">
        <f t="shared" si="251"/>
        <v>13.835459245036365</v>
      </c>
      <c r="AV1966" s="274"/>
      <c r="AW1966" s="274"/>
    </row>
    <row r="1967" spans="27:49" ht="12.95" customHeight="1" x14ac:dyDescent="0.2">
      <c r="AA1967" s="344">
        <f t="shared" si="241"/>
        <v>-9.8802704652044479E-3</v>
      </c>
      <c r="AB1967" s="345">
        <f t="shared" si="242"/>
        <v>9.8802704652044479E-3</v>
      </c>
      <c r="AC1967" s="345">
        <f t="shared" si="243"/>
        <v>0</v>
      </c>
      <c r="AD1967" s="346">
        <f t="shared" si="244"/>
        <v>0</v>
      </c>
      <c r="AH1967" s="258">
        <f t="shared" si="245"/>
        <v>-5.970076540303515E-2</v>
      </c>
      <c r="AI1967" s="258">
        <f t="shared" si="246"/>
        <v>0.99275076381854821</v>
      </c>
      <c r="AJ1967" s="258">
        <f t="shared" si="247"/>
        <v>-0.88367981851374677</v>
      </c>
      <c r="AK1967" s="258">
        <f t="shared" si="248"/>
        <v>0.17185078244847601</v>
      </c>
      <c r="AL1967" s="258">
        <f t="shared" si="249"/>
        <v>1.6129546505539287</v>
      </c>
      <c r="AM1967" s="258">
        <f t="shared" si="250"/>
        <v>1.0430726385728673</v>
      </c>
      <c r="AN1967" s="274">
        <f t="shared" si="257"/>
        <v>14.005984999664225</v>
      </c>
      <c r="AO1967" s="274">
        <f t="shared" si="257"/>
        <v>14.005984999627904</v>
      </c>
      <c r="AP1967" s="274">
        <f t="shared" si="257"/>
        <v>14.005984998013528</v>
      </c>
      <c r="AQ1967" s="274">
        <f t="shared" si="257"/>
        <v>14.005984926260671</v>
      </c>
      <c r="AR1967" s="274">
        <f t="shared" si="257"/>
        <v>14.005981737158713</v>
      </c>
      <c r="AS1967" s="274">
        <f t="shared" si="257"/>
        <v>14.00584007322959</v>
      </c>
      <c r="AT1967" s="274">
        <f t="shared" si="257"/>
        <v>13.999693530030552</v>
      </c>
      <c r="AU1967" s="274">
        <f t="shared" si="251"/>
        <v>13.835459245036365</v>
      </c>
      <c r="AV1967" s="274"/>
      <c r="AW1967" s="274"/>
    </row>
    <row r="1968" spans="27:49" ht="12.95" customHeight="1" x14ac:dyDescent="0.2">
      <c r="AA1968" s="344">
        <f t="shared" si="241"/>
        <v>-9.8802704652044479E-3</v>
      </c>
      <c r="AB1968" s="345">
        <f t="shared" si="242"/>
        <v>9.8802704652044479E-3</v>
      </c>
      <c r="AC1968" s="345">
        <f t="shared" si="243"/>
        <v>0</v>
      </c>
      <c r="AD1968" s="346">
        <f t="shared" si="244"/>
        <v>0</v>
      </c>
      <c r="AH1968" s="258">
        <f t="shared" si="245"/>
        <v>-5.970076540303515E-2</v>
      </c>
      <c r="AI1968" s="258">
        <f t="shared" si="246"/>
        <v>0.99275076381854821</v>
      </c>
      <c r="AJ1968" s="258">
        <f t="shared" si="247"/>
        <v>-0.88367981851374677</v>
      </c>
      <c r="AK1968" s="258">
        <f t="shared" si="248"/>
        <v>0.17185078244847601</v>
      </c>
      <c r="AL1968" s="258">
        <f t="shared" si="249"/>
        <v>1.6129546505539287</v>
      </c>
      <c r="AM1968" s="258">
        <f t="shared" si="250"/>
        <v>1.0430726385728673</v>
      </c>
      <c r="AN1968" s="274">
        <f t="shared" si="257"/>
        <v>14.005984999664225</v>
      </c>
      <c r="AO1968" s="274">
        <f t="shared" si="257"/>
        <v>14.005984999627904</v>
      </c>
      <c r="AP1968" s="274">
        <f t="shared" si="257"/>
        <v>14.005984998013528</v>
      </c>
      <c r="AQ1968" s="274">
        <f t="shared" si="257"/>
        <v>14.005984926260671</v>
      </c>
      <c r="AR1968" s="274">
        <f t="shared" si="257"/>
        <v>14.005981737158713</v>
      </c>
      <c r="AS1968" s="274">
        <f t="shared" si="257"/>
        <v>14.00584007322959</v>
      </c>
      <c r="AT1968" s="274">
        <f t="shared" si="257"/>
        <v>13.999693530030552</v>
      </c>
      <c r="AU1968" s="274">
        <f t="shared" si="251"/>
        <v>13.835459245036365</v>
      </c>
      <c r="AV1968" s="274"/>
      <c r="AW1968" s="274"/>
    </row>
    <row r="1969" spans="27:49" ht="12.95" customHeight="1" x14ac:dyDescent="0.2">
      <c r="AA1969" s="344">
        <f t="shared" si="241"/>
        <v>-9.8802704652044479E-3</v>
      </c>
      <c r="AB1969" s="345">
        <f t="shared" si="242"/>
        <v>9.8802704652044479E-3</v>
      </c>
      <c r="AC1969" s="345">
        <f t="shared" si="243"/>
        <v>0</v>
      </c>
      <c r="AD1969" s="346">
        <f t="shared" si="244"/>
        <v>0</v>
      </c>
      <c r="AH1969" s="258">
        <f t="shared" si="245"/>
        <v>-5.970076540303515E-2</v>
      </c>
      <c r="AI1969" s="258">
        <f t="shared" si="246"/>
        <v>0.99275076381854821</v>
      </c>
      <c r="AJ1969" s="258">
        <f t="shared" si="247"/>
        <v>-0.88367981851374677</v>
      </c>
      <c r="AK1969" s="258">
        <f t="shared" si="248"/>
        <v>0.17185078244847601</v>
      </c>
      <c r="AL1969" s="258">
        <f t="shared" si="249"/>
        <v>1.6129546505539287</v>
      </c>
      <c r="AM1969" s="258">
        <f t="shared" si="250"/>
        <v>1.0430726385728673</v>
      </c>
      <c r="AN1969" s="274">
        <f t="shared" si="257"/>
        <v>14.005984999664225</v>
      </c>
      <c r="AO1969" s="274">
        <f t="shared" si="257"/>
        <v>14.005984999627904</v>
      </c>
      <c r="AP1969" s="274">
        <f t="shared" si="257"/>
        <v>14.005984998013528</v>
      </c>
      <c r="AQ1969" s="274">
        <f t="shared" si="257"/>
        <v>14.005984926260671</v>
      </c>
      <c r="AR1969" s="274">
        <f t="shared" si="257"/>
        <v>14.005981737158713</v>
      </c>
      <c r="AS1969" s="274">
        <f t="shared" si="257"/>
        <v>14.00584007322959</v>
      </c>
      <c r="AT1969" s="274">
        <f t="shared" si="257"/>
        <v>13.999693530030552</v>
      </c>
      <c r="AU1969" s="274">
        <f t="shared" si="251"/>
        <v>13.835459245036365</v>
      </c>
      <c r="AV1969" s="274"/>
      <c r="AW1969" s="274"/>
    </row>
    <row r="1970" spans="27:49" ht="12.95" customHeight="1" x14ac:dyDescent="0.2">
      <c r="AA1970" s="344">
        <f t="shared" si="241"/>
        <v>-9.8802704652044479E-3</v>
      </c>
      <c r="AB1970" s="345">
        <f t="shared" si="242"/>
        <v>9.8802704652044479E-3</v>
      </c>
      <c r="AC1970" s="345">
        <f t="shared" si="243"/>
        <v>0</v>
      </c>
      <c r="AD1970" s="346">
        <f t="shared" si="244"/>
        <v>0</v>
      </c>
      <c r="AH1970" s="258">
        <f t="shared" si="245"/>
        <v>-5.970076540303515E-2</v>
      </c>
      <c r="AI1970" s="258">
        <f t="shared" si="246"/>
        <v>0.99275076381854821</v>
      </c>
      <c r="AJ1970" s="258">
        <f t="shared" si="247"/>
        <v>-0.88367981851374677</v>
      </c>
      <c r="AK1970" s="258">
        <f t="shared" si="248"/>
        <v>0.17185078244847601</v>
      </c>
      <c r="AL1970" s="258">
        <f t="shared" si="249"/>
        <v>1.6129546505539287</v>
      </c>
      <c r="AM1970" s="258">
        <f t="shared" si="250"/>
        <v>1.0430726385728673</v>
      </c>
      <c r="AN1970" s="274">
        <f t="shared" ref="AN1970:AT1979" si="258">$AU1970+$AB$7*SIN(AO1970)</f>
        <v>14.005984999664225</v>
      </c>
      <c r="AO1970" s="274">
        <f t="shared" si="258"/>
        <v>14.005984999627904</v>
      </c>
      <c r="AP1970" s="274">
        <f t="shared" si="258"/>
        <v>14.005984998013528</v>
      </c>
      <c r="AQ1970" s="274">
        <f t="shared" si="258"/>
        <v>14.005984926260671</v>
      </c>
      <c r="AR1970" s="274">
        <f t="shared" si="258"/>
        <v>14.005981737158713</v>
      </c>
      <c r="AS1970" s="274">
        <f t="shared" si="258"/>
        <v>14.00584007322959</v>
      </c>
      <c r="AT1970" s="274">
        <f t="shared" si="258"/>
        <v>13.999693530030552</v>
      </c>
      <c r="AU1970" s="274">
        <f t="shared" si="251"/>
        <v>13.835459245036365</v>
      </c>
      <c r="AV1970" s="274"/>
      <c r="AW1970" s="274"/>
    </row>
    <row r="1971" spans="27:49" ht="12.95" customHeight="1" x14ac:dyDescent="0.2">
      <c r="AA1971" s="344">
        <f t="shared" si="241"/>
        <v>-9.8802704652044479E-3</v>
      </c>
      <c r="AB1971" s="345">
        <f t="shared" si="242"/>
        <v>9.8802704652044479E-3</v>
      </c>
      <c r="AC1971" s="345">
        <f t="shared" si="243"/>
        <v>0</v>
      </c>
      <c r="AD1971" s="346">
        <f t="shared" si="244"/>
        <v>0</v>
      </c>
      <c r="AH1971" s="258">
        <f t="shared" si="245"/>
        <v>-5.970076540303515E-2</v>
      </c>
      <c r="AI1971" s="258">
        <f t="shared" si="246"/>
        <v>0.99275076381854821</v>
      </c>
      <c r="AJ1971" s="258">
        <f t="shared" si="247"/>
        <v>-0.88367981851374677</v>
      </c>
      <c r="AK1971" s="258">
        <f t="shared" si="248"/>
        <v>0.17185078244847601</v>
      </c>
      <c r="AL1971" s="258">
        <f t="shared" si="249"/>
        <v>1.6129546505539287</v>
      </c>
      <c r="AM1971" s="258">
        <f t="shared" si="250"/>
        <v>1.0430726385728673</v>
      </c>
      <c r="AN1971" s="274">
        <f t="shared" si="258"/>
        <v>14.005984999664225</v>
      </c>
      <c r="AO1971" s="274">
        <f t="shared" si="258"/>
        <v>14.005984999627904</v>
      </c>
      <c r="AP1971" s="274">
        <f t="shared" si="258"/>
        <v>14.005984998013528</v>
      </c>
      <c r="AQ1971" s="274">
        <f t="shared" si="258"/>
        <v>14.005984926260671</v>
      </c>
      <c r="AR1971" s="274">
        <f t="shared" si="258"/>
        <v>14.005981737158713</v>
      </c>
      <c r="AS1971" s="274">
        <f t="shared" si="258"/>
        <v>14.00584007322959</v>
      </c>
      <c r="AT1971" s="274">
        <f t="shared" si="258"/>
        <v>13.999693530030552</v>
      </c>
      <c r="AU1971" s="274">
        <f t="shared" si="251"/>
        <v>13.835459245036365</v>
      </c>
      <c r="AV1971" s="274"/>
      <c r="AW1971" s="274"/>
    </row>
    <row r="1972" spans="27:49" ht="12.95" customHeight="1" x14ac:dyDescent="0.2">
      <c r="AA1972" s="344">
        <f t="shared" ref="AA1972:AA2035" si="259">AB$3+AB$4*Z1972+AB$5*Z1972^2+AH1972</f>
        <v>-9.8802704652044479E-3</v>
      </c>
      <c r="AB1972" s="345">
        <f t="shared" ref="AB1972:AB2035" si="260">+G1972-AA1972</f>
        <v>9.8802704652044479E-3</v>
      </c>
      <c r="AC1972" s="345">
        <f t="shared" ref="AC1972:AC2035" si="261">+G1972-P1972</f>
        <v>0</v>
      </c>
      <c r="AD1972" s="346">
        <f t="shared" ref="AD1972:AD2035" si="262">U1972*(G1972-AA1972)^2</f>
        <v>0</v>
      </c>
      <c r="AH1972" s="258">
        <f t="shared" ref="AH1972:AH2035" si="263">$AB$6*($AB$11/AI1972*AJ1972+$AB$12)</f>
        <v>-5.970076540303515E-2</v>
      </c>
      <c r="AI1972" s="258">
        <f t="shared" ref="AI1972:AI2035" si="264">1+$AB$7*COS(AL1972)</f>
        <v>0.99275076381854821</v>
      </c>
      <c r="AJ1972" s="258">
        <f t="shared" ref="AJ1972:AJ2035" si="265">SIN(AL1972+RADIANS($AB$9))</f>
        <v>-0.88367981851374677</v>
      </c>
      <c r="AK1972" s="258">
        <f t="shared" ref="AK1972:AK2035" si="266">$AB$7*SIN(AL1972)</f>
        <v>0.17185078244847601</v>
      </c>
      <c r="AL1972" s="258">
        <f t="shared" ref="AL1972:AL2035" si="267">2*ATAN(AM1972)</f>
        <v>1.6129546505539287</v>
      </c>
      <c r="AM1972" s="258">
        <f t="shared" ref="AM1972:AM2035" si="268">TAN(AN1972/2)*SQRT((1+$AB$7)/(1-$AB$7))</f>
        <v>1.0430726385728673</v>
      </c>
      <c r="AN1972" s="274">
        <f t="shared" si="258"/>
        <v>14.005984999664225</v>
      </c>
      <c r="AO1972" s="274">
        <f t="shared" si="258"/>
        <v>14.005984999627904</v>
      </c>
      <c r="AP1972" s="274">
        <f t="shared" si="258"/>
        <v>14.005984998013528</v>
      </c>
      <c r="AQ1972" s="274">
        <f t="shared" si="258"/>
        <v>14.005984926260671</v>
      </c>
      <c r="AR1972" s="274">
        <f t="shared" si="258"/>
        <v>14.005981737158713</v>
      </c>
      <c r="AS1972" s="274">
        <f t="shared" si="258"/>
        <v>14.00584007322959</v>
      </c>
      <c r="AT1972" s="274">
        <f t="shared" si="258"/>
        <v>13.999693530030552</v>
      </c>
      <c r="AU1972" s="274">
        <f t="shared" ref="AU1972:AU2035" si="269">RADIANS($AB$9)+$AB$18*(F1972-AB$15)</f>
        <v>13.835459245036365</v>
      </c>
      <c r="AV1972" s="274"/>
      <c r="AW1972" s="274"/>
    </row>
    <row r="1973" spans="27:49" ht="12.95" customHeight="1" x14ac:dyDescent="0.2">
      <c r="AA1973" s="344">
        <f t="shared" si="259"/>
        <v>-9.8802704652044479E-3</v>
      </c>
      <c r="AB1973" s="345">
        <f t="shared" si="260"/>
        <v>9.8802704652044479E-3</v>
      </c>
      <c r="AC1973" s="345">
        <f t="shared" si="261"/>
        <v>0</v>
      </c>
      <c r="AD1973" s="346">
        <f t="shared" si="262"/>
        <v>0</v>
      </c>
      <c r="AH1973" s="258">
        <f t="shared" si="263"/>
        <v>-5.970076540303515E-2</v>
      </c>
      <c r="AI1973" s="258">
        <f t="shared" si="264"/>
        <v>0.99275076381854821</v>
      </c>
      <c r="AJ1973" s="258">
        <f t="shared" si="265"/>
        <v>-0.88367981851374677</v>
      </c>
      <c r="AK1973" s="258">
        <f t="shared" si="266"/>
        <v>0.17185078244847601</v>
      </c>
      <c r="AL1973" s="258">
        <f t="shared" si="267"/>
        <v>1.6129546505539287</v>
      </c>
      <c r="AM1973" s="258">
        <f t="shared" si="268"/>
        <v>1.0430726385728673</v>
      </c>
      <c r="AN1973" s="274">
        <f t="shared" si="258"/>
        <v>14.005984999664225</v>
      </c>
      <c r="AO1973" s="274">
        <f t="shared" si="258"/>
        <v>14.005984999627904</v>
      </c>
      <c r="AP1973" s="274">
        <f t="shared" si="258"/>
        <v>14.005984998013528</v>
      </c>
      <c r="AQ1973" s="274">
        <f t="shared" si="258"/>
        <v>14.005984926260671</v>
      </c>
      <c r="AR1973" s="274">
        <f t="shared" si="258"/>
        <v>14.005981737158713</v>
      </c>
      <c r="AS1973" s="274">
        <f t="shared" si="258"/>
        <v>14.00584007322959</v>
      </c>
      <c r="AT1973" s="274">
        <f t="shared" si="258"/>
        <v>13.999693530030552</v>
      </c>
      <c r="AU1973" s="274">
        <f t="shared" si="269"/>
        <v>13.835459245036365</v>
      </c>
      <c r="AV1973" s="274"/>
      <c r="AW1973" s="274"/>
    </row>
    <row r="1974" spans="27:49" ht="12.95" customHeight="1" x14ac:dyDescent="0.2">
      <c r="AA1974" s="344">
        <f t="shared" si="259"/>
        <v>-9.8802704652044479E-3</v>
      </c>
      <c r="AB1974" s="345">
        <f t="shared" si="260"/>
        <v>9.8802704652044479E-3</v>
      </c>
      <c r="AC1974" s="345">
        <f t="shared" si="261"/>
        <v>0</v>
      </c>
      <c r="AD1974" s="346">
        <f t="shared" si="262"/>
        <v>0</v>
      </c>
      <c r="AH1974" s="258">
        <f t="shared" si="263"/>
        <v>-5.970076540303515E-2</v>
      </c>
      <c r="AI1974" s="258">
        <f t="shared" si="264"/>
        <v>0.99275076381854821</v>
      </c>
      <c r="AJ1974" s="258">
        <f t="shared" si="265"/>
        <v>-0.88367981851374677</v>
      </c>
      <c r="AK1974" s="258">
        <f t="shared" si="266"/>
        <v>0.17185078244847601</v>
      </c>
      <c r="AL1974" s="258">
        <f t="shared" si="267"/>
        <v>1.6129546505539287</v>
      </c>
      <c r="AM1974" s="258">
        <f t="shared" si="268"/>
        <v>1.0430726385728673</v>
      </c>
      <c r="AN1974" s="274">
        <f t="shared" si="258"/>
        <v>14.005984999664225</v>
      </c>
      <c r="AO1974" s="274">
        <f t="shared" si="258"/>
        <v>14.005984999627904</v>
      </c>
      <c r="AP1974" s="274">
        <f t="shared" si="258"/>
        <v>14.005984998013528</v>
      </c>
      <c r="AQ1974" s="274">
        <f t="shared" si="258"/>
        <v>14.005984926260671</v>
      </c>
      <c r="AR1974" s="274">
        <f t="shared" si="258"/>
        <v>14.005981737158713</v>
      </c>
      <c r="AS1974" s="274">
        <f t="shared" si="258"/>
        <v>14.00584007322959</v>
      </c>
      <c r="AT1974" s="274">
        <f t="shared" si="258"/>
        <v>13.999693530030552</v>
      </c>
      <c r="AU1974" s="274">
        <f t="shared" si="269"/>
        <v>13.835459245036365</v>
      </c>
      <c r="AV1974" s="274"/>
      <c r="AW1974" s="274"/>
    </row>
    <row r="1975" spans="27:49" ht="12.95" customHeight="1" x14ac:dyDescent="0.2">
      <c r="AA1975" s="344">
        <f t="shared" si="259"/>
        <v>-9.8802704652044479E-3</v>
      </c>
      <c r="AB1975" s="345">
        <f t="shared" si="260"/>
        <v>9.8802704652044479E-3</v>
      </c>
      <c r="AC1975" s="345">
        <f t="shared" si="261"/>
        <v>0</v>
      </c>
      <c r="AD1975" s="346">
        <f t="shared" si="262"/>
        <v>0</v>
      </c>
      <c r="AH1975" s="258">
        <f t="shared" si="263"/>
        <v>-5.970076540303515E-2</v>
      </c>
      <c r="AI1975" s="258">
        <f t="shared" si="264"/>
        <v>0.99275076381854821</v>
      </c>
      <c r="AJ1975" s="258">
        <f t="shared" si="265"/>
        <v>-0.88367981851374677</v>
      </c>
      <c r="AK1975" s="258">
        <f t="shared" si="266"/>
        <v>0.17185078244847601</v>
      </c>
      <c r="AL1975" s="258">
        <f t="shared" si="267"/>
        <v>1.6129546505539287</v>
      </c>
      <c r="AM1975" s="258">
        <f t="shared" si="268"/>
        <v>1.0430726385728673</v>
      </c>
      <c r="AN1975" s="274">
        <f t="shared" si="258"/>
        <v>14.005984999664225</v>
      </c>
      <c r="AO1975" s="274">
        <f t="shared" si="258"/>
        <v>14.005984999627904</v>
      </c>
      <c r="AP1975" s="274">
        <f t="shared" si="258"/>
        <v>14.005984998013528</v>
      </c>
      <c r="AQ1975" s="274">
        <f t="shared" si="258"/>
        <v>14.005984926260671</v>
      </c>
      <c r="AR1975" s="274">
        <f t="shared" si="258"/>
        <v>14.005981737158713</v>
      </c>
      <c r="AS1975" s="274">
        <f t="shared" si="258"/>
        <v>14.00584007322959</v>
      </c>
      <c r="AT1975" s="274">
        <f t="shared" si="258"/>
        <v>13.999693530030552</v>
      </c>
      <c r="AU1975" s="274">
        <f t="shared" si="269"/>
        <v>13.835459245036365</v>
      </c>
      <c r="AV1975" s="274"/>
      <c r="AW1975" s="274"/>
    </row>
    <row r="1976" spans="27:49" ht="12.95" customHeight="1" x14ac:dyDescent="0.2">
      <c r="AA1976" s="344">
        <f t="shared" si="259"/>
        <v>-9.8802704652044479E-3</v>
      </c>
      <c r="AB1976" s="345">
        <f t="shared" si="260"/>
        <v>9.8802704652044479E-3</v>
      </c>
      <c r="AC1976" s="345">
        <f t="shared" si="261"/>
        <v>0</v>
      </c>
      <c r="AD1976" s="346">
        <f t="shared" si="262"/>
        <v>0</v>
      </c>
      <c r="AH1976" s="258">
        <f t="shared" si="263"/>
        <v>-5.970076540303515E-2</v>
      </c>
      <c r="AI1976" s="258">
        <f t="shared" si="264"/>
        <v>0.99275076381854821</v>
      </c>
      <c r="AJ1976" s="258">
        <f t="shared" si="265"/>
        <v>-0.88367981851374677</v>
      </c>
      <c r="AK1976" s="258">
        <f t="shared" si="266"/>
        <v>0.17185078244847601</v>
      </c>
      <c r="AL1976" s="258">
        <f t="shared" si="267"/>
        <v>1.6129546505539287</v>
      </c>
      <c r="AM1976" s="258">
        <f t="shared" si="268"/>
        <v>1.0430726385728673</v>
      </c>
      <c r="AN1976" s="274">
        <f t="shared" si="258"/>
        <v>14.005984999664225</v>
      </c>
      <c r="AO1976" s="274">
        <f t="shared" si="258"/>
        <v>14.005984999627904</v>
      </c>
      <c r="AP1976" s="274">
        <f t="shared" si="258"/>
        <v>14.005984998013528</v>
      </c>
      <c r="AQ1976" s="274">
        <f t="shared" si="258"/>
        <v>14.005984926260671</v>
      </c>
      <c r="AR1976" s="274">
        <f t="shared" si="258"/>
        <v>14.005981737158713</v>
      </c>
      <c r="AS1976" s="274">
        <f t="shared" si="258"/>
        <v>14.00584007322959</v>
      </c>
      <c r="AT1976" s="274">
        <f t="shared" si="258"/>
        <v>13.999693530030552</v>
      </c>
      <c r="AU1976" s="274">
        <f t="shared" si="269"/>
        <v>13.835459245036365</v>
      </c>
      <c r="AV1976" s="274"/>
      <c r="AW1976" s="274"/>
    </row>
    <row r="1977" spans="27:49" ht="12.95" customHeight="1" x14ac:dyDescent="0.2">
      <c r="AA1977" s="344">
        <f t="shared" si="259"/>
        <v>-9.8802704652044479E-3</v>
      </c>
      <c r="AB1977" s="345">
        <f t="shared" si="260"/>
        <v>9.8802704652044479E-3</v>
      </c>
      <c r="AC1977" s="345">
        <f t="shared" si="261"/>
        <v>0</v>
      </c>
      <c r="AD1977" s="346">
        <f t="shared" si="262"/>
        <v>0</v>
      </c>
      <c r="AH1977" s="258">
        <f t="shared" si="263"/>
        <v>-5.970076540303515E-2</v>
      </c>
      <c r="AI1977" s="258">
        <f t="shared" si="264"/>
        <v>0.99275076381854821</v>
      </c>
      <c r="AJ1977" s="258">
        <f t="shared" si="265"/>
        <v>-0.88367981851374677</v>
      </c>
      <c r="AK1977" s="258">
        <f t="shared" si="266"/>
        <v>0.17185078244847601</v>
      </c>
      <c r="AL1977" s="258">
        <f t="shared" si="267"/>
        <v>1.6129546505539287</v>
      </c>
      <c r="AM1977" s="258">
        <f t="shared" si="268"/>
        <v>1.0430726385728673</v>
      </c>
      <c r="AN1977" s="274">
        <f t="shared" si="258"/>
        <v>14.005984999664225</v>
      </c>
      <c r="AO1977" s="274">
        <f t="shared" si="258"/>
        <v>14.005984999627904</v>
      </c>
      <c r="AP1977" s="274">
        <f t="shared" si="258"/>
        <v>14.005984998013528</v>
      </c>
      <c r="AQ1977" s="274">
        <f t="shared" si="258"/>
        <v>14.005984926260671</v>
      </c>
      <c r="AR1977" s="274">
        <f t="shared" si="258"/>
        <v>14.005981737158713</v>
      </c>
      <c r="AS1977" s="274">
        <f t="shared" si="258"/>
        <v>14.00584007322959</v>
      </c>
      <c r="AT1977" s="274">
        <f t="shared" si="258"/>
        <v>13.999693530030552</v>
      </c>
      <c r="AU1977" s="274">
        <f t="shared" si="269"/>
        <v>13.835459245036365</v>
      </c>
      <c r="AV1977" s="274"/>
      <c r="AW1977" s="274"/>
    </row>
    <row r="1978" spans="27:49" ht="12.95" customHeight="1" x14ac:dyDescent="0.2">
      <c r="AA1978" s="344">
        <f t="shared" si="259"/>
        <v>-9.8802704652044479E-3</v>
      </c>
      <c r="AB1978" s="345">
        <f t="shared" si="260"/>
        <v>9.8802704652044479E-3</v>
      </c>
      <c r="AC1978" s="345">
        <f t="shared" si="261"/>
        <v>0</v>
      </c>
      <c r="AD1978" s="346">
        <f t="shared" si="262"/>
        <v>0</v>
      </c>
      <c r="AH1978" s="258">
        <f t="shared" si="263"/>
        <v>-5.970076540303515E-2</v>
      </c>
      <c r="AI1978" s="258">
        <f t="shared" si="264"/>
        <v>0.99275076381854821</v>
      </c>
      <c r="AJ1978" s="258">
        <f t="shared" si="265"/>
        <v>-0.88367981851374677</v>
      </c>
      <c r="AK1978" s="258">
        <f t="shared" si="266"/>
        <v>0.17185078244847601</v>
      </c>
      <c r="AL1978" s="258">
        <f t="shared" si="267"/>
        <v>1.6129546505539287</v>
      </c>
      <c r="AM1978" s="258">
        <f t="shared" si="268"/>
        <v>1.0430726385728673</v>
      </c>
      <c r="AN1978" s="274">
        <f t="shared" si="258"/>
        <v>14.005984999664225</v>
      </c>
      <c r="AO1978" s="274">
        <f t="shared" si="258"/>
        <v>14.005984999627904</v>
      </c>
      <c r="AP1978" s="274">
        <f t="shared" si="258"/>
        <v>14.005984998013528</v>
      </c>
      <c r="AQ1978" s="274">
        <f t="shared" si="258"/>
        <v>14.005984926260671</v>
      </c>
      <c r="AR1978" s="274">
        <f t="shared" si="258"/>
        <v>14.005981737158713</v>
      </c>
      <c r="AS1978" s="274">
        <f t="shared" si="258"/>
        <v>14.00584007322959</v>
      </c>
      <c r="AT1978" s="274">
        <f t="shared" si="258"/>
        <v>13.999693530030552</v>
      </c>
      <c r="AU1978" s="274">
        <f t="shared" si="269"/>
        <v>13.835459245036365</v>
      </c>
      <c r="AV1978" s="274"/>
      <c r="AW1978" s="274"/>
    </row>
    <row r="1979" spans="27:49" ht="12.95" customHeight="1" x14ac:dyDescent="0.2">
      <c r="AA1979" s="344">
        <f t="shared" si="259"/>
        <v>-9.8802704652044479E-3</v>
      </c>
      <c r="AB1979" s="345">
        <f t="shared" si="260"/>
        <v>9.8802704652044479E-3</v>
      </c>
      <c r="AC1979" s="345">
        <f t="shared" si="261"/>
        <v>0</v>
      </c>
      <c r="AD1979" s="346">
        <f t="shared" si="262"/>
        <v>0</v>
      </c>
      <c r="AH1979" s="258">
        <f t="shared" si="263"/>
        <v>-5.970076540303515E-2</v>
      </c>
      <c r="AI1979" s="258">
        <f t="shared" si="264"/>
        <v>0.99275076381854821</v>
      </c>
      <c r="AJ1979" s="258">
        <f t="shared" si="265"/>
        <v>-0.88367981851374677</v>
      </c>
      <c r="AK1979" s="258">
        <f t="shared" si="266"/>
        <v>0.17185078244847601</v>
      </c>
      <c r="AL1979" s="258">
        <f t="shared" si="267"/>
        <v>1.6129546505539287</v>
      </c>
      <c r="AM1979" s="258">
        <f t="shared" si="268"/>
        <v>1.0430726385728673</v>
      </c>
      <c r="AN1979" s="274">
        <f t="shared" si="258"/>
        <v>14.005984999664225</v>
      </c>
      <c r="AO1979" s="274">
        <f t="shared" si="258"/>
        <v>14.005984999627904</v>
      </c>
      <c r="AP1979" s="274">
        <f t="shared" si="258"/>
        <v>14.005984998013528</v>
      </c>
      <c r="AQ1979" s="274">
        <f t="shared" si="258"/>
        <v>14.005984926260671</v>
      </c>
      <c r="AR1979" s="274">
        <f t="shared" si="258"/>
        <v>14.005981737158713</v>
      </c>
      <c r="AS1979" s="274">
        <f t="shared" si="258"/>
        <v>14.00584007322959</v>
      </c>
      <c r="AT1979" s="274">
        <f t="shared" si="258"/>
        <v>13.999693530030552</v>
      </c>
      <c r="AU1979" s="274">
        <f t="shared" si="269"/>
        <v>13.835459245036365</v>
      </c>
      <c r="AV1979" s="274"/>
      <c r="AW1979" s="274"/>
    </row>
    <row r="1980" spans="27:49" ht="12.95" customHeight="1" x14ac:dyDescent="0.2">
      <c r="AA1980" s="344">
        <f t="shared" si="259"/>
        <v>-9.8802704652044479E-3</v>
      </c>
      <c r="AB1980" s="345">
        <f t="shared" si="260"/>
        <v>9.8802704652044479E-3</v>
      </c>
      <c r="AC1980" s="345">
        <f t="shared" si="261"/>
        <v>0</v>
      </c>
      <c r="AD1980" s="346">
        <f t="shared" si="262"/>
        <v>0</v>
      </c>
      <c r="AH1980" s="258">
        <f t="shared" si="263"/>
        <v>-5.970076540303515E-2</v>
      </c>
      <c r="AI1980" s="258">
        <f t="shared" si="264"/>
        <v>0.99275076381854821</v>
      </c>
      <c r="AJ1980" s="258">
        <f t="shared" si="265"/>
        <v>-0.88367981851374677</v>
      </c>
      <c r="AK1980" s="258">
        <f t="shared" si="266"/>
        <v>0.17185078244847601</v>
      </c>
      <c r="AL1980" s="258">
        <f t="shared" si="267"/>
        <v>1.6129546505539287</v>
      </c>
      <c r="AM1980" s="258">
        <f t="shared" si="268"/>
        <v>1.0430726385728673</v>
      </c>
      <c r="AN1980" s="274">
        <f t="shared" ref="AN1980:AT1989" si="270">$AU1980+$AB$7*SIN(AO1980)</f>
        <v>14.005984999664225</v>
      </c>
      <c r="AO1980" s="274">
        <f t="shared" si="270"/>
        <v>14.005984999627904</v>
      </c>
      <c r="AP1980" s="274">
        <f t="shared" si="270"/>
        <v>14.005984998013528</v>
      </c>
      <c r="AQ1980" s="274">
        <f t="shared" si="270"/>
        <v>14.005984926260671</v>
      </c>
      <c r="AR1980" s="274">
        <f t="shared" si="270"/>
        <v>14.005981737158713</v>
      </c>
      <c r="AS1980" s="274">
        <f t="shared" si="270"/>
        <v>14.00584007322959</v>
      </c>
      <c r="AT1980" s="274">
        <f t="shared" si="270"/>
        <v>13.999693530030552</v>
      </c>
      <c r="AU1980" s="274">
        <f t="shared" si="269"/>
        <v>13.835459245036365</v>
      </c>
      <c r="AV1980" s="274"/>
      <c r="AW1980" s="274"/>
    </row>
    <row r="1981" spans="27:49" ht="12.95" customHeight="1" x14ac:dyDescent="0.2">
      <c r="AA1981" s="344">
        <f t="shared" si="259"/>
        <v>-9.8802704652044479E-3</v>
      </c>
      <c r="AB1981" s="345">
        <f t="shared" si="260"/>
        <v>9.8802704652044479E-3</v>
      </c>
      <c r="AC1981" s="345">
        <f t="shared" si="261"/>
        <v>0</v>
      </c>
      <c r="AD1981" s="346">
        <f t="shared" si="262"/>
        <v>0</v>
      </c>
      <c r="AH1981" s="258">
        <f t="shared" si="263"/>
        <v>-5.970076540303515E-2</v>
      </c>
      <c r="AI1981" s="258">
        <f t="shared" si="264"/>
        <v>0.99275076381854821</v>
      </c>
      <c r="AJ1981" s="258">
        <f t="shared" si="265"/>
        <v>-0.88367981851374677</v>
      </c>
      <c r="AK1981" s="258">
        <f t="shared" si="266"/>
        <v>0.17185078244847601</v>
      </c>
      <c r="AL1981" s="258">
        <f t="shared" si="267"/>
        <v>1.6129546505539287</v>
      </c>
      <c r="AM1981" s="258">
        <f t="shared" si="268"/>
        <v>1.0430726385728673</v>
      </c>
      <c r="AN1981" s="274">
        <f t="shared" si="270"/>
        <v>14.005984999664225</v>
      </c>
      <c r="AO1981" s="274">
        <f t="shared" si="270"/>
        <v>14.005984999627904</v>
      </c>
      <c r="AP1981" s="274">
        <f t="shared" si="270"/>
        <v>14.005984998013528</v>
      </c>
      <c r="AQ1981" s="274">
        <f t="shared" si="270"/>
        <v>14.005984926260671</v>
      </c>
      <c r="AR1981" s="274">
        <f t="shared" si="270"/>
        <v>14.005981737158713</v>
      </c>
      <c r="AS1981" s="274">
        <f t="shared" si="270"/>
        <v>14.00584007322959</v>
      </c>
      <c r="AT1981" s="274">
        <f t="shared" si="270"/>
        <v>13.999693530030552</v>
      </c>
      <c r="AU1981" s="274">
        <f t="shared" si="269"/>
        <v>13.835459245036365</v>
      </c>
      <c r="AV1981" s="274"/>
      <c r="AW1981" s="274"/>
    </row>
    <row r="1982" spans="27:49" ht="12.95" customHeight="1" x14ac:dyDescent="0.2">
      <c r="AA1982" s="344">
        <f t="shared" si="259"/>
        <v>-9.8802704652044479E-3</v>
      </c>
      <c r="AB1982" s="345">
        <f t="shared" si="260"/>
        <v>9.8802704652044479E-3</v>
      </c>
      <c r="AC1982" s="345">
        <f t="shared" si="261"/>
        <v>0</v>
      </c>
      <c r="AD1982" s="346">
        <f t="shared" si="262"/>
        <v>0</v>
      </c>
      <c r="AH1982" s="258">
        <f t="shared" si="263"/>
        <v>-5.970076540303515E-2</v>
      </c>
      <c r="AI1982" s="258">
        <f t="shared" si="264"/>
        <v>0.99275076381854821</v>
      </c>
      <c r="AJ1982" s="258">
        <f t="shared" si="265"/>
        <v>-0.88367981851374677</v>
      </c>
      <c r="AK1982" s="258">
        <f t="shared" si="266"/>
        <v>0.17185078244847601</v>
      </c>
      <c r="AL1982" s="258">
        <f t="shared" si="267"/>
        <v>1.6129546505539287</v>
      </c>
      <c r="AM1982" s="258">
        <f t="shared" si="268"/>
        <v>1.0430726385728673</v>
      </c>
      <c r="AN1982" s="274">
        <f t="shared" si="270"/>
        <v>14.005984999664225</v>
      </c>
      <c r="AO1982" s="274">
        <f t="shared" si="270"/>
        <v>14.005984999627904</v>
      </c>
      <c r="AP1982" s="274">
        <f t="shared" si="270"/>
        <v>14.005984998013528</v>
      </c>
      <c r="AQ1982" s="274">
        <f t="shared" si="270"/>
        <v>14.005984926260671</v>
      </c>
      <c r="AR1982" s="274">
        <f t="shared" si="270"/>
        <v>14.005981737158713</v>
      </c>
      <c r="AS1982" s="274">
        <f t="shared" si="270"/>
        <v>14.00584007322959</v>
      </c>
      <c r="AT1982" s="274">
        <f t="shared" si="270"/>
        <v>13.999693530030552</v>
      </c>
      <c r="AU1982" s="274">
        <f t="shared" si="269"/>
        <v>13.835459245036365</v>
      </c>
      <c r="AV1982" s="274"/>
      <c r="AW1982" s="274"/>
    </row>
    <row r="1983" spans="27:49" ht="12.95" customHeight="1" x14ac:dyDescent="0.2">
      <c r="AA1983" s="344">
        <f t="shared" si="259"/>
        <v>-9.8802704652044479E-3</v>
      </c>
      <c r="AB1983" s="345">
        <f t="shared" si="260"/>
        <v>9.8802704652044479E-3</v>
      </c>
      <c r="AC1983" s="345">
        <f t="shared" si="261"/>
        <v>0</v>
      </c>
      <c r="AD1983" s="346">
        <f t="shared" si="262"/>
        <v>0</v>
      </c>
      <c r="AH1983" s="258">
        <f t="shared" si="263"/>
        <v>-5.970076540303515E-2</v>
      </c>
      <c r="AI1983" s="258">
        <f t="shared" si="264"/>
        <v>0.99275076381854821</v>
      </c>
      <c r="AJ1983" s="258">
        <f t="shared" si="265"/>
        <v>-0.88367981851374677</v>
      </c>
      <c r="AK1983" s="258">
        <f t="shared" si="266"/>
        <v>0.17185078244847601</v>
      </c>
      <c r="AL1983" s="258">
        <f t="shared" si="267"/>
        <v>1.6129546505539287</v>
      </c>
      <c r="AM1983" s="258">
        <f t="shared" si="268"/>
        <v>1.0430726385728673</v>
      </c>
      <c r="AN1983" s="274">
        <f t="shared" si="270"/>
        <v>14.005984999664225</v>
      </c>
      <c r="AO1983" s="274">
        <f t="shared" si="270"/>
        <v>14.005984999627904</v>
      </c>
      <c r="AP1983" s="274">
        <f t="shared" si="270"/>
        <v>14.005984998013528</v>
      </c>
      <c r="AQ1983" s="274">
        <f t="shared" si="270"/>
        <v>14.005984926260671</v>
      </c>
      <c r="AR1983" s="274">
        <f t="shared" si="270"/>
        <v>14.005981737158713</v>
      </c>
      <c r="AS1983" s="274">
        <f t="shared" si="270"/>
        <v>14.00584007322959</v>
      </c>
      <c r="AT1983" s="274">
        <f t="shared" si="270"/>
        <v>13.999693530030552</v>
      </c>
      <c r="AU1983" s="274">
        <f t="shared" si="269"/>
        <v>13.835459245036365</v>
      </c>
      <c r="AV1983" s="274"/>
      <c r="AW1983" s="274"/>
    </row>
    <row r="1984" spans="27:49" ht="12.95" customHeight="1" x14ac:dyDescent="0.2">
      <c r="AA1984" s="344">
        <f t="shared" si="259"/>
        <v>-9.8802704652044479E-3</v>
      </c>
      <c r="AB1984" s="345">
        <f t="shared" si="260"/>
        <v>9.8802704652044479E-3</v>
      </c>
      <c r="AC1984" s="345">
        <f t="shared" si="261"/>
        <v>0</v>
      </c>
      <c r="AD1984" s="346">
        <f t="shared" si="262"/>
        <v>0</v>
      </c>
      <c r="AH1984" s="258">
        <f t="shared" si="263"/>
        <v>-5.970076540303515E-2</v>
      </c>
      <c r="AI1984" s="258">
        <f t="shared" si="264"/>
        <v>0.99275076381854821</v>
      </c>
      <c r="AJ1984" s="258">
        <f t="shared" si="265"/>
        <v>-0.88367981851374677</v>
      </c>
      <c r="AK1984" s="258">
        <f t="shared" si="266"/>
        <v>0.17185078244847601</v>
      </c>
      <c r="AL1984" s="258">
        <f t="shared" si="267"/>
        <v>1.6129546505539287</v>
      </c>
      <c r="AM1984" s="258">
        <f t="shared" si="268"/>
        <v>1.0430726385728673</v>
      </c>
      <c r="AN1984" s="274">
        <f t="shared" si="270"/>
        <v>14.005984999664225</v>
      </c>
      <c r="AO1984" s="274">
        <f t="shared" si="270"/>
        <v>14.005984999627904</v>
      </c>
      <c r="AP1984" s="274">
        <f t="shared" si="270"/>
        <v>14.005984998013528</v>
      </c>
      <c r="AQ1984" s="274">
        <f t="shared" si="270"/>
        <v>14.005984926260671</v>
      </c>
      <c r="AR1984" s="274">
        <f t="shared" si="270"/>
        <v>14.005981737158713</v>
      </c>
      <c r="AS1984" s="274">
        <f t="shared" si="270"/>
        <v>14.00584007322959</v>
      </c>
      <c r="AT1984" s="274">
        <f t="shared" si="270"/>
        <v>13.999693530030552</v>
      </c>
      <c r="AU1984" s="274">
        <f t="shared" si="269"/>
        <v>13.835459245036365</v>
      </c>
      <c r="AV1984" s="274"/>
      <c r="AW1984" s="274"/>
    </row>
    <row r="1985" spans="27:49" ht="12.95" customHeight="1" x14ac:dyDescent="0.2">
      <c r="AA1985" s="344">
        <f t="shared" si="259"/>
        <v>-9.8802704652044479E-3</v>
      </c>
      <c r="AB1985" s="345">
        <f t="shared" si="260"/>
        <v>9.8802704652044479E-3</v>
      </c>
      <c r="AC1985" s="345">
        <f t="shared" si="261"/>
        <v>0</v>
      </c>
      <c r="AD1985" s="346">
        <f t="shared" si="262"/>
        <v>0</v>
      </c>
      <c r="AH1985" s="258">
        <f t="shared" si="263"/>
        <v>-5.970076540303515E-2</v>
      </c>
      <c r="AI1985" s="258">
        <f t="shared" si="264"/>
        <v>0.99275076381854821</v>
      </c>
      <c r="AJ1985" s="258">
        <f t="shared" si="265"/>
        <v>-0.88367981851374677</v>
      </c>
      <c r="AK1985" s="258">
        <f t="shared" si="266"/>
        <v>0.17185078244847601</v>
      </c>
      <c r="AL1985" s="258">
        <f t="shared" si="267"/>
        <v>1.6129546505539287</v>
      </c>
      <c r="AM1985" s="258">
        <f t="shared" si="268"/>
        <v>1.0430726385728673</v>
      </c>
      <c r="AN1985" s="274">
        <f t="shared" si="270"/>
        <v>14.005984999664225</v>
      </c>
      <c r="AO1985" s="274">
        <f t="shared" si="270"/>
        <v>14.005984999627904</v>
      </c>
      <c r="AP1985" s="274">
        <f t="shared" si="270"/>
        <v>14.005984998013528</v>
      </c>
      <c r="AQ1985" s="274">
        <f t="shared" si="270"/>
        <v>14.005984926260671</v>
      </c>
      <c r="AR1985" s="274">
        <f t="shared" si="270"/>
        <v>14.005981737158713</v>
      </c>
      <c r="AS1985" s="274">
        <f t="shared" si="270"/>
        <v>14.00584007322959</v>
      </c>
      <c r="AT1985" s="274">
        <f t="shared" si="270"/>
        <v>13.999693530030552</v>
      </c>
      <c r="AU1985" s="274">
        <f t="shared" si="269"/>
        <v>13.835459245036365</v>
      </c>
      <c r="AV1985" s="274"/>
      <c r="AW1985" s="274"/>
    </row>
    <row r="1986" spans="27:49" ht="12.95" customHeight="1" x14ac:dyDescent="0.2">
      <c r="AA1986" s="344">
        <f t="shared" si="259"/>
        <v>-9.8802704652044479E-3</v>
      </c>
      <c r="AB1986" s="345">
        <f t="shared" si="260"/>
        <v>9.8802704652044479E-3</v>
      </c>
      <c r="AC1986" s="345">
        <f t="shared" si="261"/>
        <v>0</v>
      </c>
      <c r="AD1986" s="346">
        <f t="shared" si="262"/>
        <v>0</v>
      </c>
      <c r="AH1986" s="258">
        <f t="shared" si="263"/>
        <v>-5.970076540303515E-2</v>
      </c>
      <c r="AI1986" s="258">
        <f t="shared" si="264"/>
        <v>0.99275076381854821</v>
      </c>
      <c r="AJ1986" s="258">
        <f t="shared" si="265"/>
        <v>-0.88367981851374677</v>
      </c>
      <c r="AK1986" s="258">
        <f t="shared" si="266"/>
        <v>0.17185078244847601</v>
      </c>
      <c r="AL1986" s="258">
        <f t="shared" si="267"/>
        <v>1.6129546505539287</v>
      </c>
      <c r="AM1986" s="258">
        <f t="shared" si="268"/>
        <v>1.0430726385728673</v>
      </c>
      <c r="AN1986" s="274">
        <f t="shared" si="270"/>
        <v>14.005984999664225</v>
      </c>
      <c r="AO1986" s="274">
        <f t="shared" si="270"/>
        <v>14.005984999627904</v>
      </c>
      <c r="AP1986" s="274">
        <f t="shared" si="270"/>
        <v>14.005984998013528</v>
      </c>
      <c r="AQ1986" s="274">
        <f t="shared" si="270"/>
        <v>14.005984926260671</v>
      </c>
      <c r="AR1986" s="274">
        <f t="shared" si="270"/>
        <v>14.005981737158713</v>
      </c>
      <c r="AS1986" s="274">
        <f t="shared" si="270"/>
        <v>14.00584007322959</v>
      </c>
      <c r="AT1986" s="274">
        <f t="shared" si="270"/>
        <v>13.999693530030552</v>
      </c>
      <c r="AU1986" s="274">
        <f t="shared" si="269"/>
        <v>13.835459245036365</v>
      </c>
      <c r="AV1986" s="274"/>
      <c r="AW1986" s="274"/>
    </row>
    <row r="1987" spans="27:49" ht="12.95" customHeight="1" x14ac:dyDescent="0.2">
      <c r="AA1987" s="344">
        <f t="shared" si="259"/>
        <v>-9.8802704652044479E-3</v>
      </c>
      <c r="AB1987" s="345">
        <f t="shared" si="260"/>
        <v>9.8802704652044479E-3</v>
      </c>
      <c r="AC1987" s="345">
        <f t="shared" si="261"/>
        <v>0</v>
      </c>
      <c r="AD1987" s="346">
        <f t="shared" si="262"/>
        <v>0</v>
      </c>
      <c r="AH1987" s="258">
        <f t="shared" si="263"/>
        <v>-5.970076540303515E-2</v>
      </c>
      <c r="AI1987" s="258">
        <f t="shared" si="264"/>
        <v>0.99275076381854821</v>
      </c>
      <c r="AJ1987" s="258">
        <f t="shared" si="265"/>
        <v>-0.88367981851374677</v>
      </c>
      <c r="AK1987" s="258">
        <f t="shared" si="266"/>
        <v>0.17185078244847601</v>
      </c>
      <c r="AL1987" s="258">
        <f t="shared" si="267"/>
        <v>1.6129546505539287</v>
      </c>
      <c r="AM1987" s="258">
        <f t="shared" si="268"/>
        <v>1.0430726385728673</v>
      </c>
      <c r="AN1987" s="274">
        <f t="shared" si="270"/>
        <v>14.005984999664225</v>
      </c>
      <c r="AO1987" s="274">
        <f t="shared" si="270"/>
        <v>14.005984999627904</v>
      </c>
      <c r="AP1987" s="274">
        <f t="shared" si="270"/>
        <v>14.005984998013528</v>
      </c>
      <c r="AQ1987" s="274">
        <f t="shared" si="270"/>
        <v>14.005984926260671</v>
      </c>
      <c r="AR1987" s="274">
        <f t="shared" si="270"/>
        <v>14.005981737158713</v>
      </c>
      <c r="AS1987" s="274">
        <f t="shared" si="270"/>
        <v>14.00584007322959</v>
      </c>
      <c r="AT1987" s="274">
        <f t="shared" si="270"/>
        <v>13.999693530030552</v>
      </c>
      <c r="AU1987" s="274">
        <f t="shared" si="269"/>
        <v>13.835459245036365</v>
      </c>
      <c r="AV1987" s="274"/>
      <c r="AW1987" s="274"/>
    </row>
    <row r="1988" spans="27:49" ht="12.95" customHeight="1" x14ac:dyDescent="0.2">
      <c r="AA1988" s="344">
        <f t="shared" si="259"/>
        <v>-9.8802704652044479E-3</v>
      </c>
      <c r="AB1988" s="345">
        <f t="shared" si="260"/>
        <v>9.8802704652044479E-3</v>
      </c>
      <c r="AC1988" s="345">
        <f t="shared" si="261"/>
        <v>0</v>
      </c>
      <c r="AD1988" s="346">
        <f t="shared" si="262"/>
        <v>0</v>
      </c>
      <c r="AH1988" s="258">
        <f t="shared" si="263"/>
        <v>-5.970076540303515E-2</v>
      </c>
      <c r="AI1988" s="258">
        <f t="shared" si="264"/>
        <v>0.99275076381854821</v>
      </c>
      <c r="AJ1988" s="258">
        <f t="shared" si="265"/>
        <v>-0.88367981851374677</v>
      </c>
      <c r="AK1988" s="258">
        <f t="shared" si="266"/>
        <v>0.17185078244847601</v>
      </c>
      <c r="AL1988" s="258">
        <f t="shared" si="267"/>
        <v>1.6129546505539287</v>
      </c>
      <c r="AM1988" s="258">
        <f t="shared" si="268"/>
        <v>1.0430726385728673</v>
      </c>
      <c r="AN1988" s="274">
        <f t="shared" si="270"/>
        <v>14.005984999664225</v>
      </c>
      <c r="AO1988" s="274">
        <f t="shared" si="270"/>
        <v>14.005984999627904</v>
      </c>
      <c r="AP1988" s="274">
        <f t="shared" si="270"/>
        <v>14.005984998013528</v>
      </c>
      <c r="AQ1988" s="274">
        <f t="shared" si="270"/>
        <v>14.005984926260671</v>
      </c>
      <c r="AR1988" s="274">
        <f t="shared" si="270"/>
        <v>14.005981737158713</v>
      </c>
      <c r="AS1988" s="274">
        <f t="shared" si="270"/>
        <v>14.00584007322959</v>
      </c>
      <c r="AT1988" s="274">
        <f t="shared" si="270"/>
        <v>13.999693530030552</v>
      </c>
      <c r="AU1988" s="274">
        <f t="shared" si="269"/>
        <v>13.835459245036365</v>
      </c>
      <c r="AV1988" s="274"/>
      <c r="AW1988" s="274"/>
    </row>
    <row r="1989" spans="27:49" ht="12.95" customHeight="1" x14ac:dyDescent="0.2">
      <c r="AA1989" s="344">
        <f t="shared" si="259"/>
        <v>-9.8802704652044479E-3</v>
      </c>
      <c r="AB1989" s="345">
        <f t="shared" si="260"/>
        <v>9.8802704652044479E-3</v>
      </c>
      <c r="AC1989" s="345">
        <f t="shared" si="261"/>
        <v>0</v>
      </c>
      <c r="AD1989" s="346">
        <f t="shared" si="262"/>
        <v>0</v>
      </c>
      <c r="AH1989" s="258">
        <f t="shared" si="263"/>
        <v>-5.970076540303515E-2</v>
      </c>
      <c r="AI1989" s="258">
        <f t="shared" si="264"/>
        <v>0.99275076381854821</v>
      </c>
      <c r="AJ1989" s="258">
        <f t="shared" si="265"/>
        <v>-0.88367981851374677</v>
      </c>
      <c r="AK1989" s="258">
        <f t="shared" si="266"/>
        <v>0.17185078244847601</v>
      </c>
      <c r="AL1989" s="258">
        <f t="shared" si="267"/>
        <v>1.6129546505539287</v>
      </c>
      <c r="AM1989" s="258">
        <f t="shared" si="268"/>
        <v>1.0430726385728673</v>
      </c>
      <c r="AN1989" s="274">
        <f t="shared" si="270"/>
        <v>14.005984999664225</v>
      </c>
      <c r="AO1989" s="274">
        <f t="shared" si="270"/>
        <v>14.005984999627904</v>
      </c>
      <c r="AP1989" s="274">
        <f t="shared" si="270"/>
        <v>14.005984998013528</v>
      </c>
      <c r="AQ1989" s="274">
        <f t="shared" si="270"/>
        <v>14.005984926260671</v>
      </c>
      <c r="AR1989" s="274">
        <f t="shared" si="270"/>
        <v>14.005981737158713</v>
      </c>
      <c r="AS1989" s="274">
        <f t="shared" si="270"/>
        <v>14.00584007322959</v>
      </c>
      <c r="AT1989" s="274">
        <f t="shared" si="270"/>
        <v>13.999693530030552</v>
      </c>
      <c r="AU1989" s="274">
        <f t="shared" si="269"/>
        <v>13.835459245036365</v>
      </c>
      <c r="AV1989" s="274"/>
      <c r="AW1989" s="274"/>
    </row>
    <row r="1990" spans="27:49" ht="12.95" customHeight="1" x14ac:dyDescent="0.2">
      <c r="AA1990" s="344">
        <f t="shared" si="259"/>
        <v>-9.8802704652044479E-3</v>
      </c>
      <c r="AB1990" s="345">
        <f t="shared" si="260"/>
        <v>9.8802704652044479E-3</v>
      </c>
      <c r="AC1990" s="345">
        <f t="shared" si="261"/>
        <v>0</v>
      </c>
      <c r="AD1990" s="346">
        <f t="shared" si="262"/>
        <v>0</v>
      </c>
      <c r="AH1990" s="258">
        <f t="shared" si="263"/>
        <v>-5.970076540303515E-2</v>
      </c>
      <c r="AI1990" s="258">
        <f t="shared" si="264"/>
        <v>0.99275076381854821</v>
      </c>
      <c r="AJ1990" s="258">
        <f t="shared" si="265"/>
        <v>-0.88367981851374677</v>
      </c>
      <c r="AK1990" s="258">
        <f t="shared" si="266"/>
        <v>0.17185078244847601</v>
      </c>
      <c r="AL1990" s="258">
        <f t="shared" si="267"/>
        <v>1.6129546505539287</v>
      </c>
      <c r="AM1990" s="258">
        <f t="shared" si="268"/>
        <v>1.0430726385728673</v>
      </c>
      <c r="AN1990" s="274">
        <f t="shared" ref="AN1990:AT1999" si="271">$AU1990+$AB$7*SIN(AO1990)</f>
        <v>14.005984999664225</v>
      </c>
      <c r="AO1990" s="274">
        <f t="shared" si="271"/>
        <v>14.005984999627904</v>
      </c>
      <c r="AP1990" s="274">
        <f t="shared" si="271"/>
        <v>14.005984998013528</v>
      </c>
      <c r="AQ1990" s="274">
        <f t="shared" si="271"/>
        <v>14.005984926260671</v>
      </c>
      <c r="AR1990" s="274">
        <f t="shared" si="271"/>
        <v>14.005981737158713</v>
      </c>
      <c r="AS1990" s="274">
        <f t="shared" si="271"/>
        <v>14.00584007322959</v>
      </c>
      <c r="AT1990" s="274">
        <f t="shared" si="271"/>
        <v>13.999693530030552</v>
      </c>
      <c r="AU1990" s="274">
        <f t="shared" si="269"/>
        <v>13.835459245036365</v>
      </c>
      <c r="AV1990" s="274"/>
      <c r="AW1990" s="274"/>
    </row>
    <row r="1991" spans="27:49" ht="12.95" customHeight="1" x14ac:dyDescent="0.2">
      <c r="AA1991" s="344">
        <f t="shared" si="259"/>
        <v>-9.8802704652044479E-3</v>
      </c>
      <c r="AB1991" s="345">
        <f t="shared" si="260"/>
        <v>9.8802704652044479E-3</v>
      </c>
      <c r="AC1991" s="345">
        <f t="shared" si="261"/>
        <v>0</v>
      </c>
      <c r="AD1991" s="346">
        <f t="shared" si="262"/>
        <v>0</v>
      </c>
      <c r="AH1991" s="258">
        <f t="shared" si="263"/>
        <v>-5.970076540303515E-2</v>
      </c>
      <c r="AI1991" s="258">
        <f t="shared" si="264"/>
        <v>0.99275076381854821</v>
      </c>
      <c r="AJ1991" s="258">
        <f t="shared" si="265"/>
        <v>-0.88367981851374677</v>
      </c>
      <c r="AK1991" s="258">
        <f t="shared" si="266"/>
        <v>0.17185078244847601</v>
      </c>
      <c r="AL1991" s="258">
        <f t="shared" si="267"/>
        <v>1.6129546505539287</v>
      </c>
      <c r="AM1991" s="258">
        <f t="shared" si="268"/>
        <v>1.0430726385728673</v>
      </c>
      <c r="AN1991" s="274">
        <f t="shared" si="271"/>
        <v>14.005984999664225</v>
      </c>
      <c r="AO1991" s="274">
        <f t="shared" si="271"/>
        <v>14.005984999627904</v>
      </c>
      <c r="AP1991" s="274">
        <f t="shared" si="271"/>
        <v>14.005984998013528</v>
      </c>
      <c r="AQ1991" s="274">
        <f t="shared" si="271"/>
        <v>14.005984926260671</v>
      </c>
      <c r="AR1991" s="274">
        <f t="shared" si="271"/>
        <v>14.005981737158713</v>
      </c>
      <c r="AS1991" s="274">
        <f t="shared" si="271"/>
        <v>14.00584007322959</v>
      </c>
      <c r="AT1991" s="274">
        <f t="shared" si="271"/>
        <v>13.999693530030552</v>
      </c>
      <c r="AU1991" s="274">
        <f t="shared" si="269"/>
        <v>13.835459245036365</v>
      </c>
      <c r="AV1991" s="274"/>
      <c r="AW1991" s="274"/>
    </row>
    <row r="1992" spans="27:49" ht="12.95" customHeight="1" x14ac:dyDescent="0.2">
      <c r="AA1992" s="344">
        <f t="shared" si="259"/>
        <v>-9.8802704652044479E-3</v>
      </c>
      <c r="AB1992" s="345">
        <f t="shared" si="260"/>
        <v>9.8802704652044479E-3</v>
      </c>
      <c r="AC1992" s="345">
        <f t="shared" si="261"/>
        <v>0</v>
      </c>
      <c r="AD1992" s="346">
        <f t="shared" si="262"/>
        <v>0</v>
      </c>
      <c r="AH1992" s="258">
        <f t="shared" si="263"/>
        <v>-5.970076540303515E-2</v>
      </c>
      <c r="AI1992" s="258">
        <f t="shared" si="264"/>
        <v>0.99275076381854821</v>
      </c>
      <c r="AJ1992" s="258">
        <f t="shared" si="265"/>
        <v>-0.88367981851374677</v>
      </c>
      <c r="AK1992" s="258">
        <f t="shared" si="266"/>
        <v>0.17185078244847601</v>
      </c>
      <c r="AL1992" s="258">
        <f t="shared" si="267"/>
        <v>1.6129546505539287</v>
      </c>
      <c r="AM1992" s="258">
        <f t="shared" si="268"/>
        <v>1.0430726385728673</v>
      </c>
      <c r="AN1992" s="274">
        <f t="shared" si="271"/>
        <v>14.005984999664225</v>
      </c>
      <c r="AO1992" s="274">
        <f t="shared" si="271"/>
        <v>14.005984999627904</v>
      </c>
      <c r="AP1992" s="274">
        <f t="shared" si="271"/>
        <v>14.005984998013528</v>
      </c>
      <c r="AQ1992" s="274">
        <f t="shared" si="271"/>
        <v>14.005984926260671</v>
      </c>
      <c r="AR1992" s="274">
        <f t="shared" si="271"/>
        <v>14.005981737158713</v>
      </c>
      <c r="AS1992" s="274">
        <f t="shared" si="271"/>
        <v>14.00584007322959</v>
      </c>
      <c r="AT1992" s="274">
        <f t="shared" si="271"/>
        <v>13.999693530030552</v>
      </c>
      <c r="AU1992" s="274">
        <f t="shared" si="269"/>
        <v>13.835459245036365</v>
      </c>
      <c r="AV1992" s="274"/>
      <c r="AW1992" s="274"/>
    </row>
    <row r="1993" spans="27:49" ht="12.95" customHeight="1" x14ac:dyDescent="0.2">
      <c r="AA1993" s="344">
        <f t="shared" si="259"/>
        <v>-9.8802704652044479E-3</v>
      </c>
      <c r="AB1993" s="345">
        <f t="shared" si="260"/>
        <v>9.8802704652044479E-3</v>
      </c>
      <c r="AC1993" s="345">
        <f t="shared" si="261"/>
        <v>0</v>
      </c>
      <c r="AD1993" s="346">
        <f t="shared" si="262"/>
        <v>0</v>
      </c>
      <c r="AH1993" s="258">
        <f t="shared" si="263"/>
        <v>-5.970076540303515E-2</v>
      </c>
      <c r="AI1993" s="258">
        <f t="shared" si="264"/>
        <v>0.99275076381854821</v>
      </c>
      <c r="AJ1993" s="258">
        <f t="shared" si="265"/>
        <v>-0.88367981851374677</v>
      </c>
      <c r="AK1993" s="258">
        <f t="shared" si="266"/>
        <v>0.17185078244847601</v>
      </c>
      <c r="AL1993" s="258">
        <f t="shared" si="267"/>
        <v>1.6129546505539287</v>
      </c>
      <c r="AM1993" s="258">
        <f t="shared" si="268"/>
        <v>1.0430726385728673</v>
      </c>
      <c r="AN1993" s="274">
        <f t="shared" si="271"/>
        <v>14.005984999664225</v>
      </c>
      <c r="AO1993" s="274">
        <f t="shared" si="271"/>
        <v>14.005984999627904</v>
      </c>
      <c r="AP1993" s="274">
        <f t="shared" si="271"/>
        <v>14.005984998013528</v>
      </c>
      <c r="AQ1993" s="274">
        <f t="shared" si="271"/>
        <v>14.005984926260671</v>
      </c>
      <c r="AR1993" s="274">
        <f t="shared" si="271"/>
        <v>14.005981737158713</v>
      </c>
      <c r="AS1993" s="274">
        <f t="shared" si="271"/>
        <v>14.00584007322959</v>
      </c>
      <c r="AT1993" s="274">
        <f t="shared" si="271"/>
        <v>13.999693530030552</v>
      </c>
      <c r="AU1993" s="274">
        <f t="shared" si="269"/>
        <v>13.835459245036365</v>
      </c>
      <c r="AV1993" s="274"/>
      <c r="AW1993" s="274"/>
    </row>
    <row r="1994" spans="27:49" ht="12.95" customHeight="1" x14ac:dyDescent="0.2">
      <c r="AA1994" s="344">
        <f t="shared" si="259"/>
        <v>-9.8802704652044479E-3</v>
      </c>
      <c r="AB1994" s="345">
        <f t="shared" si="260"/>
        <v>9.8802704652044479E-3</v>
      </c>
      <c r="AC1994" s="345">
        <f t="shared" si="261"/>
        <v>0</v>
      </c>
      <c r="AD1994" s="346">
        <f t="shared" si="262"/>
        <v>0</v>
      </c>
      <c r="AH1994" s="258">
        <f t="shared" si="263"/>
        <v>-5.970076540303515E-2</v>
      </c>
      <c r="AI1994" s="258">
        <f t="shared" si="264"/>
        <v>0.99275076381854821</v>
      </c>
      <c r="AJ1994" s="258">
        <f t="shared" si="265"/>
        <v>-0.88367981851374677</v>
      </c>
      <c r="AK1994" s="258">
        <f t="shared" si="266"/>
        <v>0.17185078244847601</v>
      </c>
      <c r="AL1994" s="258">
        <f t="shared" si="267"/>
        <v>1.6129546505539287</v>
      </c>
      <c r="AM1994" s="258">
        <f t="shared" si="268"/>
        <v>1.0430726385728673</v>
      </c>
      <c r="AN1994" s="274">
        <f t="shared" si="271"/>
        <v>14.005984999664225</v>
      </c>
      <c r="AO1994" s="274">
        <f t="shared" si="271"/>
        <v>14.005984999627904</v>
      </c>
      <c r="AP1994" s="274">
        <f t="shared" si="271"/>
        <v>14.005984998013528</v>
      </c>
      <c r="AQ1994" s="274">
        <f t="shared" si="271"/>
        <v>14.005984926260671</v>
      </c>
      <c r="AR1994" s="274">
        <f t="shared" si="271"/>
        <v>14.005981737158713</v>
      </c>
      <c r="AS1994" s="274">
        <f t="shared" si="271"/>
        <v>14.00584007322959</v>
      </c>
      <c r="AT1994" s="274">
        <f t="shared" si="271"/>
        <v>13.999693530030552</v>
      </c>
      <c r="AU1994" s="274">
        <f t="shared" si="269"/>
        <v>13.835459245036365</v>
      </c>
      <c r="AV1994" s="274"/>
      <c r="AW1994" s="274"/>
    </row>
    <row r="1995" spans="27:49" ht="12.95" customHeight="1" x14ac:dyDescent="0.2">
      <c r="AA1995" s="344">
        <f t="shared" si="259"/>
        <v>-9.8802704652044479E-3</v>
      </c>
      <c r="AB1995" s="345">
        <f t="shared" si="260"/>
        <v>9.8802704652044479E-3</v>
      </c>
      <c r="AC1995" s="345">
        <f t="shared" si="261"/>
        <v>0</v>
      </c>
      <c r="AD1995" s="346">
        <f t="shared" si="262"/>
        <v>0</v>
      </c>
      <c r="AH1995" s="258">
        <f t="shared" si="263"/>
        <v>-5.970076540303515E-2</v>
      </c>
      <c r="AI1995" s="258">
        <f t="shared" si="264"/>
        <v>0.99275076381854821</v>
      </c>
      <c r="AJ1995" s="258">
        <f t="shared" si="265"/>
        <v>-0.88367981851374677</v>
      </c>
      <c r="AK1995" s="258">
        <f t="shared" si="266"/>
        <v>0.17185078244847601</v>
      </c>
      <c r="AL1995" s="258">
        <f t="shared" si="267"/>
        <v>1.6129546505539287</v>
      </c>
      <c r="AM1995" s="258">
        <f t="shared" si="268"/>
        <v>1.0430726385728673</v>
      </c>
      <c r="AN1995" s="274">
        <f t="shared" si="271"/>
        <v>14.005984999664225</v>
      </c>
      <c r="AO1995" s="274">
        <f t="shared" si="271"/>
        <v>14.005984999627904</v>
      </c>
      <c r="AP1995" s="274">
        <f t="shared" si="271"/>
        <v>14.005984998013528</v>
      </c>
      <c r="AQ1995" s="274">
        <f t="shared" si="271"/>
        <v>14.005984926260671</v>
      </c>
      <c r="AR1995" s="274">
        <f t="shared" si="271"/>
        <v>14.005981737158713</v>
      </c>
      <c r="AS1995" s="274">
        <f t="shared" si="271"/>
        <v>14.00584007322959</v>
      </c>
      <c r="AT1995" s="274">
        <f t="shared" si="271"/>
        <v>13.999693530030552</v>
      </c>
      <c r="AU1995" s="274">
        <f t="shared" si="269"/>
        <v>13.835459245036365</v>
      </c>
      <c r="AV1995" s="274"/>
      <c r="AW1995" s="274"/>
    </row>
    <row r="1996" spans="27:49" ht="12.95" customHeight="1" x14ac:dyDescent="0.2">
      <c r="AA1996" s="344">
        <f t="shared" si="259"/>
        <v>-9.8802704652044479E-3</v>
      </c>
      <c r="AB1996" s="345">
        <f t="shared" si="260"/>
        <v>9.8802704652044479E-3</v>
      </c>
      <c r="AC1996" s="345">
        <f t="shared" si="261"/>
        <v>0</v>
      </c>
      <c r="AD1996" s="346">
        <f t="shared" si="262"/>
        <v>0</v>
      </c>
      <c r="AH1996" s="258">
        <f t="shared" si="263"/>
        <v>-5.970076540303515E-2</v>
      </c>
      <c r="AI1996" s="258">
        <f t="shared" si="264"/>
        <v>0.99275076381854821</v>
      </c>
      <c r="AJ1996" s="258">
        <f t="shared" si="265"/>
        <v>-0.88367981851374677</v>
      </c>
      <c r="AK1996" s="258">
        <f t="shared" si="266"/>
        <v>0.17185078244847601</v>
      </c>
      <c r="AL1996" s="258">
        <f t="shared" si="267"/>
        <v>1.6129546505539287</v>
      </c>
      <c r="AM1996" s="258">
        <f t="shared" si="268"/>
        <v>1.0430726385728673</v>
      </c>
      <c r="AN1996" s="274">
        <f t="shared" si="271"/>
        <v>14.005984999664225</v>
      </c>
      <c r="AO1996" s="274">
        <f t="shared" si="271"/>
        <v>14.005984999627904</v>
      </c>
      <c r="AP1996" s="274">
        <f t="shared" si="271"/>
        <v>14.005984998013528</v>
      </c>
      <c r="AQ1996" s="274">
        <f t="shared" si="271"/>
        <v>14.005984926260671</v>
      </c>
      <c r="AR1996" s="274">
        <f t="shared" si="271"/>
        <v>14.005981737158713</v>
      </c>
      <c r="AS1996" s="274">
        <f t="shared" si="271"/>
        <v>14.00584007322959</v>
      </c>
      <c r="AT1996" s="274">
        <f t="shared" si="271"/>
        <v>13.999693530030552</v>
      </c>
      <c r="AU1996" s="274">
        <f t="shared" si="269"/>
        <v>13.835459245036365</v>
      </c>
      <c r="AV1996" s="274"/>
      <c r="AW1996" s="274"/>
    </row>
    <row r="1997" spans="27:49" ht="12.95" customHeight="1" x14ac:dyDescent="0.2">
      <c r="AA1997" s="344">
        <f t="shared" si="259"/>
        <v>-9.8802704652044479E-3</v>
      </c>
      <c r="AB1997" s="345">
        <f t="shared" si="260"/>
        <v>9.8802704652044479E-3</v>
      </c>
      <c r="AC1997" s="345">
        <f t="shared" si="261"/>
        <v>0</v>
      </c>
      <c r="AD1997" s="346">
        <f t="shared" si="262"/>
        <v>0</v>
      </c>
      <c r="AH1997" s="258">
        <f t="shared" si="263"/>
        <v>-5.970076540303515E-2</v>
      </c>
      <c r="AI1997" s="258">
        <f t="shared" si="264"/>
        <v>0.99275076381854821</v>
      </c>
      <c r="AJ1997" s="258">
        <f t="shared" si="265"/>
        <v>-0.88367981851374677</v>
      </c>
      <c r="AK1997" s="258">
        <f t="shared" si="266"/>
        <v>0.17185078244847601</v>
      </c>
      <c r="AL1997" s="258">
        <f t="shared" si="267"/>
        <v>1.6129546505539287</v>
      </c>
      <c r="AM1997" s="258">
        <f t="shared" si="268"/>
        <v>1.0430726385728673</v>
      </c>
      <c r="AN1997" s="274">
        <f t="shared" si="271"/>
        <v>14.005984999664225</v>
      </c>
      <c r="AO1997" s="274">
        <f t="shared" si="271"/>
        <v>14.005984999627904</v>
      </c>
      <c r="AP1997" s="274">
        <f t="shared" si="271"/>
        <v>14.005984998013528</v>
      </c>
      <c r="AQ1997" s="274">
        <f t="shared" si="271"/>
        <v>14.005984926260671</v>
      </c>
      <c r="AR1997" s="274">
        <f t="shared" si="271"/>
        <v>14.005981737158713</v>
      </c>
      <c r="AS1997" s="274">
        <f t="shared" si="271"/>
        <v>14.00584007322959</v>
      </c>
      <c r="AT1997" s="274">
        <f t="shared" si="271"/>
        <v>13.999693530030552</v>
      </c>
      <c r="AU1997" s="274">
        <f t="shared" si="269"/>
        <v>13.835459245036365</v>
      </c>
      <c r="AV1997" s="274"/>
      <c r="AW1997" s="274"/>
    </row>
    <row r="1998" spans="27:49" ht="12.95" customHeight="1" x14ac:dyDescent="0.2">
      <c r="AA1998" s="344">
        <f t="shared" si="259"/>
        <v>-9.8802704652044479E-3</v>
      </c>
      <c r="AB1998" s="345">
        <f t="shared" si="260"/>
        <v>9.8802704652044479E-3</v>
      </c>
      <c r="AC1998" s="345">
        <f t="shared" si="261"/>
        <v>0</v>
      </c>
      <c r="AD1998" s="346">
        <f t="shared" si="262"/>
        <v>0</v>
      </c>
      <c r="AH1998" s="258">
        <f t="shared" si="263"/>
        <v>-5.970076540303515E-2</v>
      </c>
      <c r="AI1998" s="258">
        <f t="shared" si="264"/>
        <v>0.99275076381854821</v>
      </c>
      <c r="AJ1998" s="258">
        <f t="shared" si="265"/>
        <v>-0.88367981851374677</v>
      </c>
      <c r="AK1998" s="258">
        <f t="shared" si="266"/>
        <v>0.17185078244847601</v>
      </c>
      <c r="AL1998" s="258">
        <f t="shared" si="267"/>
        <v>1.6129546505539287</v>
      </c>
      <c r="AM1998" s="258">
        <f t="shared" si="268"/>
        <v>1.0430726385728673</v>
      </c>
      <c r="AN1998" s="274">
        <f t="shared" si="271"/>
        <v>14.005984999664225</v>
      </c>
      <c r="AO1998" s="274">
        <f t="shared" si="271"/>
        <v>14.005984999627904</v>
      </c>
      <c r="AP1998" s="274">
        <f t="shared" si="271"/>
        <v>14.005984998013528</v>
      </c>
      <c r="AQ1998" s="274">
        <f t="shared" si="271"/>
        <v>14.005984926260671</v>
      </c>
      <c r="AR1998" s="274">
        <f t="shared" si="271"/>
        <v>14.005981737158713</v>
      </c>
      <c r="AS1998" s="274">
        <f t="shared" si="271"/>
        <v>14.00584007322959</v>
      </c>
      <c r="AT1998" s="274">
        <f t="shared" si="271"/>
        <v>13.999693530030552</v>
      </c>
      <c r="AU1998" s="274">
        <f t="shared" si="269"/>
        <v>13.835459245036365</v>
      </c>
      <c r="AV1998" s="274"/>
      <c r="AW1998" s="274"/>
    </row>
    <row r="1999" spans="27:49" ht="12.95" customHeight="1" x14ac:dyDescent="0.2">
      <c r="AA1999" s="344">
        <f t="shared" si="259"/>
        <v>-9.8802704652044479E-3</v>
      </c>
      <c r="AB1999" s="345">
        <f t="shared" si="260"/>
        <v>9.8802704652044479E-3</v>
      </c>
      <c r="AC1999" s="345">
        <f t="shared" si="261"/>
        <v>0</v>
      </c>
      <c r="AD1999" s="346">
        <f t="shared" si="262"/>
        <v>0</v>
      </c>
      <c r="AH1999" s="258">
        <f t="shared" si="263"/>
        <v>-5.970076540303515E-2</v>
      </c>
      <c r="AI1999" s="258">
        <f t="shared" si="264"/>
        <v>0.99275076381854821</v>
      </c>
      <c r="AJ1999" s="258">
        <f t="shared" si="265"/>
        <v>-0.88367981851374677</v>
      </c>
      <c r="AK1999" s="258">
        <f t="shared" si="266"/>
        <v>0.17185078244847601</v>
      </c>
      <c r="AL1999" s="258">
        <f t="shared" si="267"/>
        <v>1.6129546505539287</v>
      </c>
      <c r="AM1999" s="258">
        <f t="shared" si="268"/>
        <v>1.0430726385728673</v>
      </c>
      <c r="AN1999" s="274">
        <f t="shared" si="271"/>
        <v>14.005984999664225</v>
      </c>
      <c r="AO1999" s="274">
        <f t="shared" si="271"/>
        <v>14.005984999627904</v>
      </c>
      <c r="AP1999" s="274">
        <f t="shared" si="271"/>
        <v>14.005984998013528</v>
      </c>
      <c r="AQ1999" s="274">
        <f t="shared" si="271"/>
        <v>14.005984926260671</v>
      </c>
      <c r="AR1999" s="274">
        <f t="shared" si="271"/>
        <v>14.005981737158713</v>
      </c>
      <c r="AS1999" s="274">
        <f t="shared" si="271"/>
        <v>14.00584007322959</v>
      </c>
      <c r="AT1999" s="274">
        <f t="shared" si="271"/>
        <v>13.999693530030552</v>
      </c>
      <c r="AU1999" s="274">
        <f t="shared" si="269"/>
        <v>13.835459245036365</v>
      </c>
      <c r="AV1999" s="274"/>
      <c r="AW1999" s="274"/>
    </row>
    <row r="2000" spans="27:49" ht="12.95" customHeight="1" x14ac:dyDescent="0.2">
      <c r="AA2000" s="344">
        <f t="shared" si="259"/>
        <v>-9.8802704652044479E-3</v>
      </c>
      <c r="AB2000" s="345">
        <f t="shared" si="260"/>
        <v>9.8802704652044479E-3</v>
      </c>
      <c r="AC2000" s="345">
        <f t="shared" si="261"/>
        <v>0</v>
      </c>
      <c r="AD2000" s="346">
        <f t="shared" si="262"/>
        <v>0</v>
      </c>
      <c r="AH2000" s="258">
        <f t="shared" si="263"/>
        <v>-5.970076540303515E-2</v>
      </c>
      <c r="AI2000" s="258">
        <f t="shared" si="264"/>
        <v>0.99275076381854821</v>
      </c>
      <c r="AJ2000" s="258">
        <f t="shared" si="265"/>
        <v>-0.88367981851374677</v>
      </c>
      <c r="AK2000" s="258">
        <f t="shared" si="266"/>
        <v>0.17185078244847601</v>
      </c>
      <c r="AL2000" s="258">
        <f t="shared" si="267"/>
        <v>1.6129546505539287</v>
      </c>
      <c r="AM2000" s="258">
        <f t="shared" si="268"/>
        <v>1.0430726385728673</v>
      </c>
      <c r="AN2000" s="274">
        <f t="shared" ref="AN2000:AT2009" si="272">$AU2000+$AB$7*SIN(AO2000)</f>
        <v>14.005984999664225</v>
      </c>
      <c r="AO2000" s="274">
        <f t="shared" si="272"/>
        <v>14.005984999627904</v>
      </c>
      <c r="AP2000" s="274">
        <f t="shared" si="272"/>
        <v>14.005984998013528</v>
      </c>
      <c r="AQ2000" s="274">
        <f t="shared" si="272"/>
        <v>14.005984926260671</v>
      </c>
      <c r="AR2000" s="274">
        <f t="shared" si="272"/>
        <v>14.005981737158713</v>
      </c>
      <c r="AS2000" s="274">
        <f t="shared" si="272"/>
        <v>14.00584007322959</v>
      </c>
      <c r="AT2000" s="274">
        <f t="shared" si="272"/>
        <v>13.999693530030552</v>
      </c>
      <c r="AU2000" s="274">
        <f t="shared" si="269"/>
        <v>13.835459245036365</v>
      </c>
      <c r="AV2000" s="274"/>
      <c r="AW2000" s="274"/>
    </row>
    <row r="2001" spans="27:49" ht="12.95" customHeight="1" x14ac:dyDescent="0.2">
      <c r="AA2001" s="344">
        <f t="shared" si="259"/>
        <v>-9.8802704652044479E-3</v>
      </c>
      <c r="AB2001" s="345">
        <f t="shared" si="260"/>
        <v>9.8802704652044479E-3</v>
      </c>
      <c r="AC2001" s="345">
        <f t="shared" si="261"/>
        <v>0</v>
      </c>
      <c r="AD2001" s="346">
        <f t="shared" si="262"/>
        <v>0</v>
      </c>
      <c r="AH2001" s="258">
        <f t="shared" si="263"/>
        <v>-5.970076540303515E-2</v>
      </c>
      <c r="AI2001" s="258">
        <f t="shared" si="264"/>
        <v>0.99275076381854821</v>
      </c>
      <c r="AJ2001" s="258">
        <f t="shared" si="265"/>
        <v>-0.88367981851374677</v>
      </c>
      <c r="AK2001" s="258">
        <f t="shared" si="266"/>
        <v>0.17185078244847601</v>
      </c>
      <c r="AL2001" s="258">
        <f t="shared" si="267"/>
        <v>1.6129546505539287</v>
      </c>
      <c r="AM2001" s="258">
        <f t="shared" si="268"/>
        <v>1.0430726385728673</v>
      </c>
      <c r="AN2001" s="274">
        <f t="shared" si="272"/>
        <v>14.005984999664225</v>
      </c>
      <c r="AO2001" s="274">
        <f t="shared" si="272"/>
        <v>14.005984999627904</v>
      </c>
      <c r="AP2001" s="274">
        <f t="shared" si="272"/>
        <v>14.005984998013528</v>
      </c>
      <c r="AQ2001" s="274">
        <f t="shared" si="272"/>
        <v>14.005984926260671</v>
      </c>
      <c r="AR2001" s="274">
        <f t="shared" si="272"/>
        <v>14.005981737158713</v>
      </c>
      <c r="AS2001" s="274">
        <f t="shared" si="272"/>
        <v>14.00584007322959</v>
      </c>
      <c r="AT2001" s="274">
        <f t="shared" si="272"/>
        <v>13.999693530030552</v>
      </c>
      <c r="AU2001" s="274">
        <f t="shared" si="269"/>
        <v>13.835459245036365</v>
      </c>
      <c r="AV2001" s="274"/>
      <c r="AW2001" s="274"/>
    </row>
    <row r="2002" spans="27:49" ht="12.95" customHeight="1" x14ac:dyDescent="0.2">
      <c r="AA2002" s="344">
        <f t="shared" si="259"/>
        <v>-9.8802704652044479E-3</v>
      </c>
      <c r="AB2002" s="345">
        <f t="shared" si="260"/>
        <v>9.8802704652044479E-3</v>
      </c>
      <c r="AC2002" s="345">
        <f t="shared" si="261"/>
        <v>0</v>
      </c>
      <c r="AD2002" s="346">
        <f t="shared" si="262"/>
        <v>0</v>
      </c>
      <c r="AH2002" s="258">
        <f t="shared" si="263"/>
        <v>-5.970076540303515E-2</v>
      </c>
      <c r="AI2002" s="258">
        <f t="shared" si="264"/>
        <v>0.99275076381854821</v>
      </c>
      <c r="AJ2002" s="258">
        <f t="shared" si="265"/>
        <v>-0.88367981851374677</v>
      </c>
      <c r="AK2002" s="258">
        <f t="shared" si="266"/>
        <v>0.17185078244847601</v>
      </c>
      <c r="AL2002" s="258">
        <f t="shared" si="267"/>
        <v>1.6129546505539287</v>
      </c>
      <c r="AM2002" s="258">
        <f t="shared" si="268"/>
        <v>1.0430726385728673</v>
      </c>
      <c r="AN2002" s="274">
        <f t="shared" si="272"/>
        <v>14.005984999664225</v>
      </c>
      <c r="AO2002" s="274">
        <f t="shared" si="272"/>
        <v>14.005984999627904</v>
      </c>
      <c r="AP2002" s="274">
        <f t="shared" si="272"/>
        <v>14.005984998013528</v>
      </c>
      <c r="AQ2002" s="274">
        <f t="shared" si="272"/>
        <v>14.005984926260671</v>
      </c>
      <c r="AR2002" s="274">
        <f t="shared" si="272"/>
        <v>14.005981737158713</v>
      </c>
      <c r="AS2002" s="274">
        <f t="shared" si="272"/>
        <v>14.00584007322959</v>
      </c>
      <c r="AT2002" s="274">
        <f t="shared" si="272"/>
        <v>13.999693530030552</v>
      </c>
      <c r="AU2002" s="274">
        <f t="shared" si="269"/>
        <v>13.835459245036365</v>
      </c>
      <c r="AV2002" s="274"/>
      <c r="AW2002" s="274"/>
    </row>
    <row r="2003" spans="27:49" ht="12.95" customHeight="1" x14ac:dyDescent="0.2">
      <c r="AA2003" s="344">
        <f t="shared" si="259"/>
        <v>-9.8802704652044479E-3</v>
      </c>
      <c r="AB2003" s="345">
        <f t="shared" si="260"/>
        <v>9.8802704652044479E-3</v>
      </c>
      <c r="AC2003" s="345">
        <f t="shared" si="261"/>
        <v>0</v>
      </c>
      <c r="AD2003" s="346">
        <f t="shared" si="262"/>
        <v>0</v>
      </c>
      <c r="AH2003" s="258">
        <f t="shared" si="263"/>
        <v>-5.970076540303515E-2</v>
      </c>
      <c r="AI2003" s="258">
        <f t="shared" si="264"/>
        <v>0.99275076381854821</v>
      </c>
      <c r="AJ2003" s="258">
        <f t="shared" si="265"/>
        <v>-0.88367981851374677</v>
      </c>
      <c r="AK2003" s="258">
        <f t="shared" si="266"/>
        <v>0.17185078244847601</v>
      </c>
      <c r="AL2003" s="258">
        <f t="shared" si="267"/>
        <v>1.6129546505539287</v>
      </c>
      <c r="AM2003" s="258">
        <f t="shared" si="268"/>
        <v>1.0430726385728673</v>
      </c>
      <c r="AN2003" s="274">
        <f t="shared" si="272"/>
        <v>14.005984999664225</v>
      </c>
      <c r="AO2003" s="274">
        <f t="shared" si="272"/>
        <v>14.005984999627904</v>
      </c>
      <c r="AP2003" s="274">
        <f t="shared" si="272"/>
        <v>14.005984998013528</v>
      </c>
      <c r="AQ2003" s="274">
        <f t="shared" si="272"/>
        <v>14.005984926260671</v>
      </c>
      <c r="AR2003" s="274">
        <f t="shared" si="272"/>
        <v>14.005981737158713</v>
      </c>
      <c r="AS2003" s="274">
        <f t="shared" si="272"/>
        <v>14.00584007322959</v>
      </c>
      <c r="AT2003" s="274">
        <f t="shared" si="272"/>
        <v>13.999693530030552</v>
      </c>
      <c r="AU2003" s="274">
        <f t="shared" si="269"/>
        <v>13.835459245036365</v>
      </c>
      <c r="AV2003" s="274"/>
      <c r="AW2003" s="274"/>
    </row>
    <row r="2004" spans="27:49" ht="12.95" customHeight="1" x14ac:dyDescent="0.2">
      <c r="AA2004" s="344">
        <f t="shared" si="259"/>
        <v>-9.8802704652044479E-3</v>
      </c>
      <c r="AB2004" s="345">
        <f t="shared" si="260"/>
        <v>9.8802704652044479E-3</v>
      </c>
      <c r="AC2004" s="345">
        <f t="shared" si="261"/>
        <v>0</v>
      </c>
      <c r="AD2004" s="346">
        <f t="shared" si="262"/>
        <v>0</v>
      </c>
      <c r="AH2004" s="258">
        <f t="shared" si="263"/>
        <v>-5.970076540303515E-2</v>
      </c>
      <c r="AI2004" s="258">
        <f t="shared" si="264"/>
        <v>0.99275076381854821</v>
      </c>
      <c r="AJ2004" s="258">
        <f t="shared" si="265"/>
        <v>-0.88367981851374677</v>
      </c>
      <c r="AK2004" s="258">
        <f t="shared" si="266"/>
        <v>0.17185078244847601</v>
      </c>
      <c r="AL2004" s="258">
        <f t="shared" si="267"/>
        <v>1.6129546505539287</v>
      </c>
      <c r="AM2004" s="258">
        <f t="shared" si="268"/>
        <v>1.0430726385728673</v>
      </c>
      <c r="AN2004" s="274">
        <f t="shared" si="272"/>
        <v>14.005984999664225</v>
      </c>
      <c r="AO2004" s="274">
        <f t="shared" si="272"/>
        <v>14.005984999627904</v>
      </c>
      <c r="AP2004" s="274">
        <f t="shared" si="272"/>
        <v>14.005984998013528</v>
      </c>
      <c r="AQ2004" s="274">
        <f t="shared" si="272"/>
        <v>14.005984926260671</v>
      </c>
      <c r="AR2004" s="274">
        <f t="shared" si="272"/>
        <v>14.005981737158713</v>
      </c>
      <c r="AS2004" s="274">
        <f t="shared" si="272"/>
        <v>14.00584007322959</v>
      </c>
      <c r="AT2004" s="274">
        <f t="shared" si="272"/>
        <v>13.999693530030552</v>
      </c>
      <c r="AU2004" s="274">
        <f t="shared" si="269"/>
        <v>13.835459245036365</v>
      </c>
      <c r="AV2004" s="274"/>
      <c r="AW2004" s="274"/>
    </row>
    <row r="2005" spans="27:49" ht="12.95" customHeight="1" x14ac:dyDescent="0.2">
      <c r="AA2005" s="344">
        <f t="shared" si="259"/>
        <v>-9.8802704652044479E-3</v>
      </c>
      <c r="AB2005" s="345">
        <f t="shared" si="260"/>
        <v>9.8802704652044479E-3</v>
      </c>
      <c r="AC2005" s="345">
        <f t="shared" si="261"/>
        <v>0</v>
      </c>
      <c r="AD2005" s="346">
        <f t="shared" si="262"/>
        <v>0</v>
      </c>
      <c r="AH2005" s="258">
        <f t="shared" si="263"/>
        <v>-5.970076540303515E-2</v>
      </c>
      <c r="AI2005" s="258">
        <f t="shared" si="264"/>
        <v>0.99275076381854821</v>
      </c>
      <c r="AJ2005" s="258">
        <f t="shared" si="265"/>
        <v>-0.88367981851374677</v>
      </c>
      <c r="AK2005" s="258">
        <f t="shared" si="266"/>
        <v>0.17185078244847601</v>
      </c>
      <c r="AL2005" s="258">
        <f t="shared" si="267"/>
        <v>1.6129546505539287</v>
      </c>
      <c r="AM2005" s="258">
        <f t="shared" si="268"/>
        <v>1.0430726385728673</v>
      </c>
      <c r="AN2005" s="274">
        <f t="shared" si="272"/>
        <v>14.005984999664225</v>
      </c>
      <c r="AO2005" s="274">
        <f t="shared" si="272"/>
        <v>14.005984999627904</v>
      </c>
      <c r="AP2005" s="274">
        <f t="shared" si="272"/>
        <v>14.005984998013528</v>
      </c>
      <c r="AQ2005" s="274">
        <f t="shared" si="272"/>
        <v>14.005984926260671</v>
      </c>
      <c r="AR2005" s="274">
        <f t="shared" si="272"/>
        <v>14.005981737158713</v>
      </c>
      <c r="AS2005" s="274">
        <f t="shared" si="272"/>
        <v>14.00584007322959</v>
      </c>
      <c r="AT2005" s="274">
        <f t="shared" si="272"/>
        <v>13.999693530030552</v>
      </c>
      <c r="AU2005" s="274">
        <f t="shared" si="269"/>
        <v>13.835459245036365</v>
      </c>
      <c r="AV2005" s="274"/>
      <c r="AW2005" s="274"/>
    </row>
    <row r="2006" spans="27:49" ht="12.95" customHeight="1" x14ac:dyDescent="0.2">
      <c r="AA2006" s="344">
        <f t="shared" si="259"/>
        <v>-9.8802704652044479E-3</v>
      </c>
      <c r="AB2006" s="345">
        <f t="shared" si="260"/>
        <v>9.8802704652044479E-3</v>
      </c>
      <c r="AC2006" s="345">
        <f t="shared" si="261"/>
        <v>0</v>
      </c>
      <c r="AD2006" s="346">
        <f t="shared" si="262"/>
        <v>0</v>
      </c>
      <c r="AH2006" s="258">
        <f t="shared" si="263"/>
        <v>-5.970076540303515E-2</v>
      </c>
      <c r="AI2006" s="258">
        <f t="shared" si="264"/>
        <v>0.99275076381854821</v>
      </c>
      <c r="AJ2006" s="258">
        <f t="shared" si="265"/>
        <v>-0.88367981851374677</v>
      </c>
      <c r="AK2006" s="258">
        <f t="shared" si="266"/>
        <v>0.17185078244847601</v>
      </c>
      <c r="AL2006" s="258">
        <f t="shared" si="267"/>
        <v>1.6129546505539287</v>
      </c>
      <c r="AM2006" s="258">
        <f t="shared" si="268"/>
        <v>1.0430726385728673</v>
      </c>
      <c r="AN2006" s="274">
        <f t="shared" si="272"/>
        <v>14.005984999664225</v>
      </c>
      <c r="AO2006" s="274">
        <f t="shared" si="272"/>
        <v>14.005984999627904</v>
      </c>
      <c r="AP2006" s="274">
        <f t="shared" si="272"/>
        <v>14.005984998013528</v>
      </c>
      <c r="AQ2006" s="274">
        <f t="shared" si="272"/>
        <v>14.005984926260671</v>
      </c>
      <c r="AR2006" s="274">
        <f t="shared" si="272"/>
        <v>14.005981737158713</v>
      </c>
      <c r="AS2006" s="274">
        <f t="shared" si="272"/>
        <v>14.00584007322959</v>
      </c>
      <c r="AT2006" s="274">
        <f t="shared" si="272"/>
        <v>13.999693530030552</v>
      </c>
      <c r="AU2006" s="274">
        <f t="shared" si="269"/>
        <v>13.835459245036365</v>
      </c>
      <c r="AV2006" s="274"/>
      <c r="AW2006" s="274"/>
    </row>
    <row r="2007" spans="27:49" ht="12.95" customHeight="1" x14ac:dyDescent="0.2">
      <c r="AA2007" s="344">
        <f t="shared" si="259"/>
        <v>-9.8802704652044479E-3</v>
      </c>
      <c r="AB2007" s="345">
        <f t="shared" si="260"/>
        <v>9.8802704652044479E-3</v>
      </c>
      <c r="AC2007" s="345">
        <f t="shared" si="261"/>
        <v>0</v>
      </c>
      <c r="AD2007" s="346">
        <f t="shared" si="262"/>
        <v>0</v>
      </c>
      <c r="AH2007" s="258">
        <f t="shared" si="263"/>
        <v>-5.970076540303515E-2</v>
      </c>
      <c r="AI2007" s="258">
        <f t="shared" si="264"/>
        <v>0.99275076381854821</v>
      </c>
      <c r="AJ2007" s="258">
        <f t="shared" si="265"/>
        <v>-0.88367981851374677</v>
      </c>
      <c r="AK2007" s="258">
        <f t="shared" si="266"/>
        <v>0.17185078244847601</v>
      </c>
      <c r="AL2007" s="258">
        <f t="shared" si="267"/>
        <v>1.6129546505539287</v>
      </c>
      <c r="AM2007" s="258">
        <f t="shared" si="268"/>
        <v>1.0430726385728673</v>
      </c>
      <c r="AN2007" s="274">
        <f t="shared" si="272"/>
        <v>14.005984999664225</v>
      </c>
      <c r="AO2007" s="274">
        <f t="shared" si="272"/>
        <v>14.005984999627904</v>
      </c>
      <c r="AP2007" s="274">
        <f t="shared" si="272"/>
        <v>14.005984998013528</v>
      </c>
      <c r="AQ2007" s="274">
        <f t="shared" si="272"/>
        <v>14.005984926260671</v>
      </c>
      <c r="AR2007" s="274">
        <f t="shared" si="272"/>
        <v>14.005981737158713</v>
      </c>
      <c r="AS2007" s="274">
        <f t="shared" si="272"/>
        <v>14.00584007322959</v>
      </c>
      <c r="AT2007" s="274">
        <f t="shared" si="272"/>
        <v>13.999693530030552</v>
      </c>
      <c r="AU2007" s="274">
        <f t="shared" si="269"/>
        <v>13.835459245036365</v>
      </c>
      <c r="AV2007" s="274"/>
      <c r="AW2007" s="274"/>
    </row>
    <row r="2008" spans="27:49" ht="12.95" customHeight="1" x14ac:dyDescent="0.2">
      <c r="AA2008" s="344">
        <f t="shared" si="259"/>
        <v>-9.8802704652044479E-3</v>
      </c>
      <c r="AB2008" s="345">
        <f t="shared" si="260"/>
        <v>9.8802704652044479E-3</v>
      </c>
      <c r="AC2008" s="345">
        <f t="shared" si="261"/>
        <v>0</v>
      </c>
      <c r="AD2008" s="346">
        <f t="shared" si="262"/>
        <v>0</v>
      </c>
      <c r="AH2008" s="258">
        <f t="shared" si="263"/>
        <v>-5.970076540303515E-2</v>
      </c>
      <c r="AI2008" s="258">
        <f t="shared" si="264"/>
        <v>0.99275076381854821</v>
      </c>
      <c r="AJ2008" s="258">
        <f t="shared" si="265"/>
        <v>-0.88367981851374677</v>
      </c>
      <c r="AK2008" s="258">
        <f t="shared" si="266"/>
        <v>0.17185078244847601</v>
      </c>
      <c r="AL2008" s="258">
        <f t="shared" si="267"/>
        <v>1.6129546505539287</v>
      </c>
      <c r="AM2008" s="258">
        <f t="shared" si="268"/>
        <v>1.0430726385728673</v>
      </c>
      <c r="AN2008" s="274">
        <f t="shared" si="272"/>
        <v>14.005984999664225</v>
      </c>
      <c r="AO2008" s="274">
        <f t="shared" si="272"/>
        <v>14.005984999627904</v>
      </c>
      <c r="AP2008" s="274">
        <f t="shared" si="272"/>
        <v>14.005984998013528</v>
      </c>
      <c r="AQ2008" s="274">
        <f t="shared" si="272"/>
        <v>14.005984926260671</v>
      </c>
      <c r="AR2008" s="274">
        <f t="shared" si="272"/>
        <v>14.005981737158713</v>
      </c>
      <c r="AS2008" s="274">
        <f t="shared" si="272"/>
        <v>14.00584007322959</v>
      </c>
      <c r="AT2008" s="274">
        <f t="shared" si="272"/>
        <v>13.999693530030552</v>
      </c>
      <c r="AU2008" s="274">
        <f t="shared" si="269"/>
        <v>13.835459245036365</v>
      </c>
      <c r="AV2008" s="274"/>
      <c r="AW2008" s="274"/>
    </row>
    <row r="2009" spans="27:49" ht="12.95" customHeight="1" x14ac:dyDescent="0.2">
      <c r="AA2009" s="344">
        <f t="shared" si="259"/>
        <v>-9.8802704652044479E-3</v>
      </c>
      <c r="AB2009" s="345">
        <f t="shared" si="260"/>
        <v>9.8802704652044479E-3</v>
      </c>
      <c r="AC2009" s="345">
        <f t="shared" si="261"/>
        <v>0</v>
      </c>
      <c r="AD2009" s="346">
        <f t="shared" si="262"/>
        <v>0</v>
      </c>
      <c r="AH2009" s="258">
        <f t="shared" si="263"/>
        <v>-5.970076540303515E-2</v>
      </c>
      <c r="AI2009" s="258">
        <f t="shared" si="264"/>
        <v>0.99275076381854821</v>
      </c>
      <c r="AJ2009" s="258">
        <f t="shared" si="265"/>
        <v>-0.88367981851374677</v>
      </c>
      <c r="AK2009" s="258">
        <f t="shared" si="266"/>
        <v>0.17185078244847601</v>
      </c>
      <c r="AL2009" s="258">
        <f t="shared" si="267"/>
        <v>1.6129546505539287</v>
      </c>
      <c r="AM2009" s="258">
        <f t="shared" si="268"/>
        <v>1.0430726385728673</v>
      </c>
      <c r="AN2009" s="274">
        <f t="shared" si="272"/>
        <v>14.005984999664225</v>
      </c>
      <c r="AO2009" s="274">
        <f t="shared" si="272"/>
        <v>14.005984999627904</v>
      </c>
      <c r="AP2009" s="274">
        <f t="shared" si="272"/>
        <v>14.005984998013528</v>
      </c>
      <c r="AQ2009" s="274">
        <f t="shared" si="272"/>
        <v>14.005984926260671</v>
      </c>
      <c r="AR2009" s="274">
        <f t="shared" si="272"/>
        <v>14.005981737158713</v>
      </c>
      <c r="AS2009" s="274">
        <f t="shared" si="272"/>
        <v>14.00584007322959</v>
      </c>
      <c r="AT2009" s="274">
        <f t="shared" si="272"/>
        <v>13.999693530030552</v>
      </c>
      <c r="AU2009" s="274">
        <f t="shared" si="269"/>
        <v>13.835459245036365</v>
      </c>
      <c r="AV2009" s="274"/>
      <c r="AW2009" s="274"/>
    </row>
    <row r="2010" spans="27:49" ht="12.95" customHeight="1" x14ac:dyDescent="0.2">
      <c r="AA2010" s="344">
        <f t="shared" si="259"/>
        <v>-9.8802704652044479E-3</v>
      </c>
      <c r="AB2010" s="345">
        <f t="shared" si="260"/>
        <v>9.8802704652044479E-3</v>
      </c>
      <c r="AC2010" s="345">
        <f t="shared" si="261"/>
        <v>0</v>
      </c>
      <c r="AD2010" s="346">
        <f t="shared" si="262"/>
        <v>0</v>
      </c>
      <c r="AH2010" s="258">
        <f t="shared" si="263"/>
        <v>-5.970076540303515E-2</v>
      </c>
      <c r="AI2010" s="258">
        <f t="shared" si="264"/>
        <v>0.99275076381854821</v>
      </c>
      <c r="AJ2010" s="258">
        <f t="shared" si="265"/>
        <v>-0.88367981851374677</v>
      </c>
      <c r="AK2010" s="258">
        <f t="shared" si="266"/>
        <v>0.17185078244847601</v>
      </c>
      <c r="AL2010" s="258">
        <f t="shared" si="267"/>
        <v>1.6129546505539287</v>
      </c>
      <c r="AM2010" s="258">
        <f t="shared" si="268"/>
        <v>1.0430726385728673</v>
      </c>
      <c r="AN2010" s="274">
        <f t="shared" ref="AN2010:AT2019" si="273">$AU2010+$AB$7*SIN(AO2010)</f>
        <v>14.005984999664225</v>
      </c>
      <c r="AO2010" s="274">
        <f t="shared" si="273"/>
        <v>14.005984999627904</v>
      </c>
      <c r="AP2010" s="274">
        <f t="shared" si="273"/>
        <v>14.005984998013528</v>
      </c>
      <c r="AQ2010" s="274">
        <f t="shared" si="273"/>
        <v>14.005984926260671</v>
      </c>
      <c r="AR2010" s="274">
        <f t="shared" si="273"/>
        <v>14.005981737158713</v>
      </c>
      <c r="AS2010" s="274">
        <f t="shared" si="273"/>
        <v>14.00584007322959</v>
      </c>
      <c r="AT2010" s="274">
        <f t="shared" si="273"/>
        <v>13.999693530030552</v>
      </c>
      <c r="AU2010" s="274">
        <f t="shared" si="269"/>
        <v>13.835459245036365</v>
      </c>
      <c r="AV2010" s="274"/>
      <c r="AW2010" s="274"/>
    </row>
    <row r="2011" spans="27:49" ht="12.95" customHeight="1" x14ac:dyDescent="0.2">
      <c r="AA2011" s="344">
        <f t="shared" si="259"/>
        <v>-9.8802704652044479E-3</v>
      </c>
      <c r="AB2011" s="345">
        <f t="shared" si="260"/>
        <v>9.8802704652044479E-3</v>
      </c>
      <c r="AC2011" s="345">
        <f t="shared" si="261"/>
        <v>0</v>
      </c>
      <c r="AD2011" s="346">
        <f t="shared" si="262"/>
        <v>0</v>
      </c>
      <c r="AH2011" s="258">
        <f t="shared" si="263"/>
        <v>-5.970076540303515E-2</v>
      </c>
      <c r="AI2011" s="258">
        <f t="shared" si="264"/>
        <v>0.99275076381854821</v>
      </c>
      <c r="AJ2011" s="258">
        <f t="shared" si="265"/>
        <v>-0.88367981851374677</v>
      </c>
      <c r="AK2011" s="258">
        <f t="shared" si="266"/>
        <v>0.17185078244847601</v>
      </c>
      <c r="AL2011" s="258">
        <f t="shared" si="267"/>
        <v>1.6129546505539287</v>
      </c>
      <c r="AM2011" s="258">
        <f t="shared" si="268"/>
        <v>1.0430726385728673</v>
      </c>
      <c r="AN2011" s="274">
        <f t="shared" si="273"/>
        <v>14.005984999664225</v>
      </c>
      <c r="AO2011" s="274">
        <f t="shared" si="273"/>
        <v>14.005984999627904</v>
      </c>
      <c r="AP2011" s="274">
        <f t="shared" si="273"/>
        <v>14.005984998013528</v>
      </c>
      <c r="AQ2011" s="274">
        <f t="shared" si="273"/>
        <v>14.005984926260671</v>
      </c>
      <c r="AR2011" s="274">
        <f t="shared" si="273"/>
        <v>14.005981737158713</v>
      </c>
      <c r="AS2011" s="274">
        <f t="shared" si="273"/>
        <v>14.00584007322959</v>
      </c>
      <c r="AT2011" s="274">
        <f t="shared" si="273"/>
        <v>13.999693530030552</v>
      </c>
      <c r="AU2011" s="274">
        <f t="shared" si="269"/>
        <v>13.835459245036365</v>
      </c>
      <c r="AV2011" s="274"/>
      <c r="AW2011" s="274"/>
    </row>
    <row r="2012" spans="27:49" ht="12.95" customHeight="1" x14ac:dyDescent="0.2">
      <c r="AA2012" s="344">
        <f t="shared" si="259"/>
        <v>-9.8802704652044479E-3</v>
      </c>
      <c r="AB2012" s="345">
        <f t="shared" si="260"/>
        <v>9.8802704652044479E-3</v>
      </c>
      <c r="AC2012" s="345">
        <f t="shared" si="261"/>
        <v>0</v>
      </c>
      <c r="AD2012" s="346">
        <f t="shared" si="262"/>
        <v>0</v>
      </c>
      <c r="AH2012" s="258">
        <f t="shared" si="263"/>
        <v>-5.970076540303515E-2</v>
      </c>
      <c r="AI2012" s="258">
        <f t="shared" si="264"/>
        <v>0.99275076381854821</v>
      </c>
      <c r="AJ2012" s="258">
        <f t="shared" si="265"/>
        <v>-0.88367981851374677</v>
      </c>
      <c r="AK2012" s="258">
        <f t="shared" si="266"/>
        <v>0.17185078244847601</v>
      </c>
      <c r="AL2012" s="258">
        <f t="shared" si="267"/>
        <v>1.6129546505539287</v>
      </c>
      <c r="AM2012" s="258">
        <f t="shared" si="268"/>
        <v>1.0430726385728673</v>
      </c>
      <c r="AN2012" s="274">
        <f t="shared" si="273"/>
        <v>14.005984999664225</v>
      </c>
      <c r="AO2012" s="274">
        <f t="shared" si="273"/>
        <v>14.005984999627904</v>
      </c>
      <c r="AP2012" s="274">
        <f t="shared" si="273"/>
        <v>14.005984998013528</v>
      </c>
      <c r="AQ2012" s="274">
        <f t="shared" si="273"/>
        <v>14.005984926260671</v>
      </c>
      <c r="AR2012" s="274">
        <f t="shared" si="273"/>
        <v>14.005981737158713</v>
      </c>
      <c r="AS2012" s="274">
        <f t="shared" si="273"/>
        <v>14.00584007322959</v>
      </c>
      <c r="AT2012" s="274">
        <f t="shared" si="273"/>
        <v>13.999693530030552</v>
      </c>
      <c r="AU2012" s="274">
        <f t="shared" si="269"/>
        <v>13.835459245036365</v>
      </c>
      <c r="AV2012" s="274"/>
      <c r="AW2012" s="274"/>
    </row>
    <row r="2013" spans="27:49" ht="12.95" customHeight="1" x14ac:dyDescent="0.2">
      <c r="AA2013" s="344">
        <f t="shared" si="259"/>
        <v>-9.8802704652044479E-3</v>
      </c>
      <c r="AB2013" s="345">
        <f t="shared" si="260"/>
        <v>9.8802704652044479E-3</v>
      </c>
      <c r="AC2013" s="345">
        <f t="shared" si="261"/>
        <v>0</v>
      </c>
      <c r="AD2013" s="346">
        <f t="shared" si="262"/>
        <v>0</v>
      </c>
      <c r="AH2013" s="258">
        <f t="shared" si="263"/>
        <v>-5.970076540303515E-2</v>
      </c>
      <c r="AI2013" s="258">
        <f t="shared" si="264"/>
        <v>0.99275076381854821</v>
      </c>
      <c r="AJ2013" s="258">
        <f t="shared" si="265"/>
        <v>-0.88367981851374677</v>
      </c>
      <c r="AK2013" s="258">
        <f t="shared" si="266"/>
        <v>0.17185078244847601</v>
      </c>
      <c r="AL2013" s="258">
        <f t="shared" si="267"/>
        <v>1.6129546505539287</v>
      </c>
      <c r="AM2013" s="258">
        <f t="shared" si="268"/>
        <v>1.0430726385728673</v>
      </c>
      <c r="AN2013" s="274">
        <f t="shared" si="273"/>
        <v>14.005984999664225</v>
      </c>
      <c r="AO2013" s="274">
        <f t="shared" si="273"/>
        <v>14.005984999627904</v>
      </c>
      <c r="AP2013" s="274">
        <f t="shared" si="273"/>
        <v>14.005984998013528</v>
      </c>
      <c r="AQ2013" s="274">
        <f t="shared" si="273"/>
        <v>14.005984926260671</v>
      </c>
      <c r="AR2013" s="274">
        <f t="shared" si="273"/>
        <v>14.005981737158713</v>
      </c>
      <c r="AS2013" s="274">
        <f t="shared" si="273"/>
        <v>14.00584007322959</v>
      </c>
      <c r="AT2013" s="274">
        <f t="shared" si="273"/>
        <v>13.999693530030552</v>
      </c>
      <c r="AU2013" s="274">
        <f t="shared" si="269"/>
        <v>13.835459245036365</v>
      </c>
      <c r="AV2013" s="274"/>
      <c r="AW2013" s="274"/>
    </row>
    <row r="2014" spans="27:49" ht="12.95" customHeight="1" x14ac:dyDescent="0.2">
      <c r="AA2014" s="344">
        <f t="shared" si="259"/>
        <v>-9.8802704652044479E-3</v>
      </c>
      <c r="AB2014" s="345">
        <f t="shared" si="260"/>
        <v>9.8802704652044479E-3</v>
      </c>
      <c r="AC2014" s="345">
        <f t="shared" si="261"/>
        <v>0</v>
      </c>
      <c r="AD2014" s="346">
        <f t="shared" si="262"/>
        <v>0</v>
      </c>
      <c r="AH2014" s="258">
        <f t="shared" si="263"/>
        <v>-5.970076540303515E-2</v>
      </c>
      <c r="AI2014" s="258">
        <f t="shared" si="264"/>
        <v>0.99275076381854821</v>
      </c>
      <c r="AJ2014" s="258">
        <f t="shared" si="265"/>
        <v>-0.88367981851374677</v>
      </c>
      <c r="AK2014" s="258">
        <f t="shared" si="266"/>
        <v>0.17185078244847601</v>
      </c>
      <c r="AL2014" s="258">
        <f t="shared" si="267"/>
        <v>1.6129546505539287</v>
      </c>
      <c r="AM2014" s="258">
        <f t="shared" si="268"/>
        <v>1.0430726385728673</v>
      </c>
      <c r="AN2014" s="274">
        <f t="shared" si="273"/>
        <v>14.005984999664225</v>
      </c>
      <c r="AO2014" s="274">
        <f t="shared" si="273"/>
        <v>14.005984999627904</v>
      </c>
      <c r="AP2014" s="274">
        <f t="shared" si="273"/>
        <v>14.005984998013528</v>
      </c>
      <c r="AQ2014" s="274">
        <f t="shared" si="273"/>
        <v>14.005984926260671</v>
      </c>
      <c r="AR2014" s="274">
        <f t="shared" si="273"/>
        <v>14.005981737158713</v>
      </c>
      <c r="AS2014" s="274">
        <f t="shared" si="273"/>
        <v>14.00584007322959</v>
      </c>
      <c r="AT2014" s="274">
        <f t="shared" si="273"/>
        <v>13.999693530030552</v>
      </c>
      <c r="AU2014" s="274">
        <f t="shared" si="269"/>
        <v>13.835459245036365</v>
      </c>
      <c r="AV2014" s="274"/>
      <c r="AW2014" s="274"/>
    </row>
    <row r="2015" spans="27:49" ht="12.95" customHeight="1" x14ac:dyDescent="0.2">
      <c r="AA2015" s="344">
        <f t="shared" si="259"/>
        <v>-9.8802704652044479E-3</v>
      </c>
      <c r="AB2015" s="345">
        <f t="shared" si="260"/>
        <v>9.8802704652044479E-3</v>
      </c>
      <c r="AC2015" s="345">
        <f t="shared" si="261"/>
        <v>0</v>
      </c>
      <c r="AD2015" s="346">
        <f t="shared" si="262"/>
        <v>0</v>
      </c>
      <c r="AH2015" s="258">
        <f t="shared" si="263"/>
        <v>-5.970076540303515E-2</v>
      </c>
      <c r="AI2015" s="258">
        <f t="shared" si="264"/>
        <v>0.99275076381854821</v>
      </c>
      <c r="AJ2015" s="258">
        <f t="shared" si="265"/>
        <v>-0.88367981851374677</v>
      </c>
      <c r="AK2015" s="258">
        <f t="shared" si="266"/>
        <v>0.17185078244847601</v>
      </c>
      <c r="AL2015" s="258">
        <f t="shared" si="267"/>
        <v>1.6129546505539287</v>
      </c>
      <c r="AM2015" s="258">
        <f t="shared" si="268"/>
        <v>1.0430726385728673</v>
      </c>
      <c r="AN2015" s="274">
        <f t="shared" si="273"/>
        <v>14.005984999664225</v>
      </c>
      <c r="AO2015" s="274">
        <f t="shared" si="273"/>
        <v>14.005984999627904</v>
      </c>
      <c r="AP2015" s="274">
        <f t="shared" si="273"/>
        <v>14.005984998013528</v>
      </c>
      <c r="AQ2015" s="274">
        <f t="shared" si="273"/>
        <v>14.005984926260671</v>
      </c>
      <c r="AR2015" s="274">
        <f t="shared" si="273"/>
        <v>14.005981737158713</v>
      </c>
      <c r="AS2015" s="274">
        <f t="shared" si="273"/>
        <v>14.00584007322959</v>
      </c>
      <c r="AT2015" s="274">
        <f t="shared" si="273"/>
        <v>13.999693530030552</v>
      </c>
      <c r="AU2015" s="274">
        <f t="shared" si="269"/>
        <v>13.835459245036365</v>
      </c>
      <c r="AV2015" s="274"/>
      <c r="AW2015" s="274"/>
    </row>
    <row r="2016" spans="27:49" ht="12.95" customHeight="1" x14ac:dyDescent="0.2">
      <c r="AA2016" s="344">
        <f t="shared" si="259"/>
        <v>-9.8802704652044479E-3</v>
      </c>
      <c r="AB2016" s="345">
        <f t="shared" si="260"/>
        <v>9.8802704652044479E-3</v>
      </c>
      <c r="AC2016" s="345">
        <f t="shared" si="261"/>
        <v>0</v>
      </c>
      <c r="AD2016" s="346">
        <f t="shared" si="262"/>
        <v>0</v>
      </c>
      <c r="AH2016" s="258">
        <f t="shared" si="263"/>
        <v>-5.970076540303515E-2</v>
      </c>
      <c r="AI2016" s="258">
        <f t="shared" si="264"/>
        <v>0.99275076381854821</v>
      </c>
      <c r="AJ2016" s="258">
        <f t="shared" si="265"/>
        <v>-0.88367981851374677</v>
      </c>
      <c r="AK2016" s="258">
        <f t="shared" si="266"/>
        <v>0.17185078244847601</v>
      </c>
      <c r="AL2016" s="258">
        <f t="shared" si="267"/>
        <v>1.6129546505539287</v>
      </c>
      <c r="AM2016" s="258">
        <f t="shared" si="268"/>
        <v>1.0430726385728673</v>
      </c>
      <c r="AN2016" s="274">
        <f t="shared" si="273"/>
        <v>14.005984999664225</v>
      </c>
      <c r="AO2016" s="274">
        <f t="shared" si="273"/>
        <v>14.005984999627904</v>
      </c>
      <c r="AP2016" s="274">
        <f t="shared" si="273"/>
        <v>14.005984998013528</v>
      </c>
      <c r="AQ2016" s="274">
        <f t="shared" si="273"/>
        <v>14.005984926260671</v>
      </c>
      <c r="AR2016" s="274">
        <f t="shared" si="273"/>
        <v>14.005981737158713</v>
      </c>
      <c r="AS2016" s="274">
        <f t="shared" si="273"/>
        <v>14.00584007322959</v>
      </c>
      <c r="AT2016" s="274">
        <f t="shared" si="273"/>
        <v>13.999693530030552</v>
      </c>
      <c r="AU2016" s="274">
        <f t="shared" si="269"/>
        <v>13.835459245036365</v>
      </c>
      <c r="AV2016" s="274"/>
      <c r="AW2016" s="274"/>
    </row>
    <row r="2017" spans="27:49" ht="12.95" customHeight="1" x14ac:dyDescent="0.2">
      <c r="AA2017" s="344">
        <f t="shared" si="259"/>
        <v>-9.8802704652044479E-3</v>
      </c>
      <c r="AB2017" s="345">
        <f t="shared" si="260"/>
        <v>9.8802704652044479E-3</v>
      </c>
      <c r="AC2017" s="345">
        <f t="shared" si="261"/>
        <v>0</v>
      </c>
      <c r="AD2017" s="346">
        <f t="shared" si="262"/>
        <v>0</v>
      </c>
      <c r="AH2017" s="258">
        <f t="shared" si="263"/>
        <v>-5.970076540303515E-2</v>
      </c>
      <c r="AI2017" s="258">
        <f t="shared" si="264"/>
        <v>0.99275076381854821</v>
      </c>
      <c r="AJ2017" s="258">
        <f t="shared" si="265"/>
        <v>-0.88367981851374677</v>
      </c>
      <c r="AK2017" s="258">
        <f t="shared" si="266"/>
        <v>0.17185078244847601</v>
      </c>
      <c r="AL2017" s="258">
        <f t="shared" si="267"/>
        <v>1.6129546505539287</v>
      </c>
      <c r="AM2017" s="258">
        <f t="shared" si="268"/>
        <v>1.0430726385728673</v>
      </c>
      <c r="AN2017" s="274">
        <f t="shared" si="273"/>
        <v>14.005984999664225</v>
      </c>
      <c r="AO2017" s="274">
        <f t="shared" si="273"/>
        <v>14.005984999627904</v>
      </c>
      <c r="AP2017" s="274">
        <f t="shared" si="273"/>
        <v>14.005984998013528</v>
      </c>
      <c r="AQ2017" s="274">
        <f t="shared" si="273"/>
        <v>14.005984926260671</v>
      </c>
      <c r="AR2017" s="274">
        <f t="shared" si="273"/>
        <v>14.005981737158713</v>
      </c>
      <c r="AS2017" s="274">
        <f t="shared" si="273"/>
        <v>14.00584007322959</v>
      </c>
      <c r="AT2017" s="274">
        <f t="shared" si="273"/>
        <v>13.999693530030552</v>
      </c>
      <c r="AU2017" s="274">
        <f t="shared" si="269"/>
        <v>13.835459245036365</v>
      </c>
      <c r="AV2017" s="274"/>
      <c r="AW2017" s="274"/>
    </row>
    <row r="2018" spans="27:49" ht="12.95" customHeight="1" x14ac:dyDescent="0.2">
      <c r="AA2018" s="344">
        <f t="shared" si="259"/>
        <v>-9.8802704652044479E-3</v>
      </c>
      <c r="AB2018" s="345">
        <f t="shared" si="260"/>
        <v>9.8802704652044479E-3</v>
      </c>
      <c r="AC2018" s="345">
        <f t="shared" si="261"/>
        <v>0</v>
      </c>
      <c r="AD2018" s="346">
        <f t="shared" si="262"/>
        <v>0</v>
      </c>
      <c r="AH2018" s="258">
        <f t="shared" si="263"/>
        <v>-5.970076540303515E-2</v>
      </c>
      <c r="AI2018" s="258">
        <f t="shared" si="264"/>
        <v>0.99275076381854821</v>
      </c>
      <c r="AJ2018" s="258">
        <f t="shared" si="265"/>
        <v>-0.88367981851374677</v>
      </c>
      <c r="AK2018" s="258">
        <f t="shared" si="266"/>
        <v>0.17185078244847601</v>
      </c>
      <c r="AL2018" s="258">
        <f t="shared" si="267"/>
        <v>1.6129546505539287</v>
      </c>
      <c r="AM2018" s="258">
        <f t="shared" si="268"/>
        <v>1.0430726385728673</v>
      </c>
      <c r="AN2018" s="274">
        <f t="shared" si="273"/>
        <v>14.005984999664225</v>
      </c>
      <c r="AO2018" s="274">
        <f t="shared" si="273"/>
        <v>14.005984999627904</v>
      </c>
      <c r="AP2018" s="274">
        <f t="shared" si="273"/>
        <v>14.005984998013528</v>
      </c>
      <c r="AQ2018" s="274">
        <f t="shared" si="273"/>
        <v>14.005984926260671</v>
      </c>
      <c r="AR2018" s="274">
        <f t="shared" si="273"/>
        <v>14.005981737158713</v>
      </c>
      <c r="AS2018" s="274">
        <f t="shared" si="273"/>
        <v>14.00584007322959</v>
      </c>
      <c r="AT2018" s="274">
        <f t="shared" si="273"/>
        <v>13.999693530030552</v>
      </c>
      <c r="AU2018" s="274">
        <f t="shared" si="269"/>
        <v>13.835459245036365</v>
      </c>
      <c r="AV2018" s="274"/>
      <c r="AW2018" s="274"/>
    </row>
    <row r="2019" spans="27:49" ht="12.95" customHeight="1" x14ac:dyDescent="0.2">
      <c r="AA2019" s="344">
        <f t="shared" si="259"/>
        <v>-9.8802704652044479E-3</v>
      </c>
      <c r="AB2019" s="345">
        <f t="shared" si="260"/>
        <v>9.8802704652044479E-3</v>
      </c>
      <c r="AC2019" s="345">
        <f t="shared" si="261"/>
        <v>0</v>
      </c>
      <c r="AD2019" s="346">
        <f t="shared" si="262"/>
        <v>0</v>
      </c>
      <c r="AH2019" s="258">
        <f t="shared" si="263"/>
        <v>-5.970076540303515E-2</v>
      </c>
      <c r="AI2019" s="258">
        <f t="shared" si="264"/>
        <v>0.99275076381854821</v>
      </c>
      <c r="AJ2019" s="258">
        <f t="shared" si="265"/>
        <v>-0.88367981851374677</v>
      </c>
      <c r="AK2019" s="258">
        <f t="shared" si="266"/>
        <v>0.17185078244847601</v>
      </c>
      <c r="AL2019" s="258">
        <f t="shared" si="267"/>
        <v>1.6129546505539287</v>
      </c>
      <c r="AM2019" s="258">
        <f t="shared" si="268"/>
        <v>1.0430726385728673</v>
      </c>
      <c r="AN2019" s="274">
        <f t="shared" si="273"/>
        <v>14.005984999664225</v>
      </c>
      <c r="AO2019" s="274">
        <f t="shared" si="273"/>
        <v>14.005984999627904</v>
      </c>
      <c r="AP2019" s="274">
        <f t="shared" si="273"/>
        <v>14.005984998013528</v>
      </c>
      <c r="AQ2019" s="274">
        <f t="shared" si="273"/>
        <v>14.005984926260671</v>
      </c>
      <c r="AR2019" s="274">
        <f t="shared" si="273"/>
        <v>14.005981737158713</v>
      </c>
      <c r="AS2019" s="274">
        <f t="shared" si="273"/>
        <v>14.00584007322959</v>
      </c>
      <c r="AT2019" s="274">
        <f t="shared" si="273"/>
        <v>13.999693530030552</v>
      </c>
      <c r="AU2019" s="274">
        <f t="shared" si="269"/>
        <v>13.835459245036365</v>
      </c>
      <c r="AV2019" s="274"/>
      <c r="AW2019" s="274"/>
    </row>
    <row r="2020" spans="27:49" ht="12.95" customHeight="1" x14ac:dyDescent="0.2">
      <c r="AA2020" s="344">
        <f t="shared" si="259"/>
        <v>-9.8802704652044479E-3</v>
      </c>
      <c r="AB2020" s="345">
        <f t="shared" si="260"/>
        <v>9.8802704652044479E-3</v>
      </c>
      <c r="AC2020" s="345">
        <f t="shared" si="261"/>
        <v>0</v>
      </c>
      <c r="AD2020" s="346">
        <f t="shared" si="262"/>
        <v>0</v>
      </c>
      <c r="AH2020" s="258">
        <f t="shared" si="263"/>
        <v>-5.970076540303515E-2</v>
      </c>
      <c r="AI2020" s="258">
        <f t="shared" si="264"/>
        <v>0.99275076381854821</v>
      </c>
      <c r="AJ2020" s="258">
        <f t="shared" si="265"/>
        <v>-0.88367981851374677</v>
      </c>
      <c r="AK2020" s="258">
        <f t="shared" si="266"/>
        <v>0.17185078244847601</v>
      </c>
      <c r="AL2020" s="258">
        <f t="shared" si="267"/>
        <v>1.6129546505539287</v>
      </c>
      <c r="AM2020" s="258">
        <f t="shared" si="268"/>
        <v>1.0430726385728673</v>
      </c>
      <c r="AN2020" s="274">
        <f t="shared" ref="AN2020:AT2029" si="274">$AU2020+$AB$7*SIN(AO2020)</f>
        <v>14.005984999664225</v>
      </c>
      <c r="AO2020" s="274">
        <f t="shared" si="274"/>
        <v>14.005984999627904</v>
      </c>
      <c r="AP2020" s="274">
        <f t="shared" si="274"/>
        <v>14.005984998013528</v>
      </c>
      <c r="AQ2020" s="274">
        <f t="shared" si="274"/>
        <v>14.005984926260671</v>
      </c>
      <c r="AR2020" s="274">
        <f t="shared" si="274"/>
        <v>14.005981737158713</v>
      </c>
      <c r="AS2020" s="274">
        <f t="shared" si="274"/>
        <v>14.00584007322959</v>
      </c>
      <c r="AT2020" s="274">
        <f t="shared" si="274"/>
        <v>13.999693530030552</v>
      </c>
      <c r="AU2020" s="274">
        <f t="shared" si="269"/>
        <v>13.835459245036365</v>
      </c>
      <c r="AV2020" s="274"/>
      <c r="AW2020" s="274"/>
    </row>
    <row r="2021" spans="27:49" ht="12.95" customHeight="1" x14ac:dyDescent="0.2">
      <c r="AA2021" s="344">
        <f t="shared" si="259"/>
        <v>-9.8802704652044479E-3</v>
      </c>
      <c r="AB2021" s="345">
        <f t="shared" si="260"/>
        <v>9.8802704652044479E-3</v>
      </c>
      <c r="AC2021" s="345">
        <f t="shared" si="261"/>
        <v>0</v>
      </c>
      <c r="AD2021" s="346">
        <f t="shared" si="262"/>
        <v>0</v>
      </c>
      <c r="AH2021" s="258">
        <f t="shared" si="263"/>
        <v>-5.970076540303515E-2</v>
      </c>
      <c r="AI2021" s="258">
        <f t="shared" si="264"/>
        <v>0.99275076381854821</v>
      </c>
      <c r="AJ2021" s="258">
        <f t="shared" si="265"/>
        <v>-0.88367981851374677</v>
      </c>
      <c r="AK2021" s="258">
        <f t="shared" si="266"/>
        <v>0.17185078244847601</v>
      </c>
      <c r="AL2021" s="258">
        <f t="shared" si="267"/>
        <v>1.6129546505539287</v>
      </c>
      <c r="AM2021" s="258">
        <f t="shared" si="268"/>
        <v>1.0430726385728673</v>
      </c>
      <c r="AN2021" s="274">
        <f t="shared" si="274"/>
        <v>14.005984999664225</v>
      </c>
      <c r="AO2021" s="274">
        <f t="shared" si="274"/>
        <v>14.005984999627904</v>
      </c>
      <c r="AP2021" s="274">
        <f t="shared" si="274"/>
        <v>14.005984998013528</v>
      </c>
      <c r="AQ2021" s="274">
        <f t="shared" si="274"/>
        <v>14.005984926260671</v>
      </c>
      <c r="AR2021" s="274">
        <f t="shared" si="274"/>
        <v>14.005981737158713</v>
      </c>
      <c r="AS2021" s="274">
        <f t="shared" si="274"/>
        <v>14.00584007322959</v>
      </c>
      <c r="AT2021" s="274">
        <f t="shared" si="274"/>
        <v>13.999693530030552</v>
      </c>
      <c r="AU2021" s="274">
        <f t="shared" si="269"/>
        <v>13.835459245036365</v>
      </c>
      <c r="AV2021" s="274"/>
      <c r="AW2021" s="274"/>
    </row>
    <row r="2022" spans="27:49" ht="12.95" customHeight="1" x14ac:dyDescent="0.2">
      <c r="AA2022" s="344">
        <f t="shared" si="259"/>
        <v>-9.8802704652044479E-3</v>
      </c>
      <c r="AB2022" s="345">
        <f t="shared" si="260"/>
        <v>9.8802704652044479E-3</v>
      </c>
      <c r="AC2022" s="345">
        <f t="shared" si="261"/>
        <v>0</v>
      </c>
      <c r="AD2022" s="346">
        <f t="shared" si="262"/>
        <v>0</v>
      </c>
      <c r="AH2022" s="258">
        <f t="shared" si="263"/>
        <v>-5.970076540303515E-2</v>
      </c>
      <c r="AI2022" s="258">
        <f t="shared" si="264"/>
        <v>0.99275076381854821</v>
      </c>
      <c r="AJ2022" s="258">
        <f t="shared" si="265"/>
        <v>-0.88367981851374677</v>
      </c>
      <c r="AK2022" s="258">
        <f t="shared" si="266"/>
        <v>0.17185078244847601</v>
      </c>
      <c r="AL2022" s="258">
        <f t="shared" si="267"/>
        <v>1.6129546505539287</v>
      </c>
      <c r="AM2022" s="258">
        <f t="shared" si="268"/>
        <v>1.0430726385728673</v>
      </c>
      <c r="AN2022" s="274">
        <f t="shared" si="274"/>
        <v>14.005984999664225</v>
      </c>
      <c r="AO2022" s="274">
        <f t="shared" si="274"/>
        <v>14.005984999627904</v>
      </c>
      <c r="AP2022" s="274">
        <f t="shared" si="274"/>
        <v>14.005984998013528</v>
      </c>
      <c r="AQ2022" s="274">
        <f t="shared" si="274"/>
        <v>14.005984926260671</v>
      </c>
      <c r="AR2022" s="274">
        <f t="shared" si="274"/>
        <v>14.005981737158713</v>
      </c>
      <c r="AS2022" s="274">
        <f t="shared" si="274"/>
        <v>14.00584007322959</v>
      </c>
      <c r="AT2022" s="274">
        <f t="shared" si="274"/>
        <v>13.999693530030552</v>
      </c>
      <c r="AU2022" s="274">
        <f t="shared" si="269"/>
        <v>13.835459245036365</v>
      </c>
      <c r="AV2022" s="274"/>
      <c r="AW2022" s="274"/>
    </row>
    <row r="2023" spans="27:49" ht="12.95" customHeight="1" x14ac:dyDescent="0.2">
      <c r="AA2023" s="344">
        <f t="shared" si="259"/>
        <v>-9.8802704652044479E-3</v>
      </c>
      <c r="AB2023" s="345">
        <f t="shared" si="260"/>
        <v>9.8802704652044479E-3</v>
      </c>
      <c r="AC2023" s="345">
        <f t="shared" si="261"/>
        <v>0</v>
      </c>
      <c r="AD2023" s="346">
        <f t="shared" si="262"/>
        <v>0</v>
      </c>
      <c r="AH2023" s="258">
        <f t="shared" si="263"/>
        <v>-5.970076540303515E-2</v>
      </c>
      <c r="AI2023" s="258">
        <f t="shared" si="264"/>
        <v>0.99275076381854821</v>
      </c>
      <c r="AJ2023" s="258">
        <f t="shared" si="265"/>
        <v>-0.88367981851374677</v>
      </c>
      <c r="AK2023" s="258">
        <f t="shared" si="266"/>
        <v>0.17185078244847601</v>
      </c>
      <c r="AL2023" s="258">
        <f t="shared" si="267"/>
        <v>1.6129546505539287</v>
      </c>
      <c r="AM2023" s="258">
        <f t="shared" si="268"/>
        <v>1.0430726385728673</v>
      </c>
      <c r="AN2023" s="274">
        <f t="shared" si="274"/>
        <v>14.005984999664225</v>
      </c>
      <c r="AO2023" s="274">
        <f t="shared" si="274"/>
        <v>14.005984999627904</v>
      </c>
      <c r="AP2023" s="274">
        <f t="shared" si="274"/>
        <v>14.005984998013528</v>
      </c>
      <c r="AQ2023" s="274">
        <f t="shared" si="274"/>
        <v>14.005984926260671</v>
      </c>
      <c r="AR2023" s="274">
        <f t="shared" si="274"/>
        <v>14.005981737158713</v>
      </c>
      <c r="AS2023" s="274">
        <f t="shared" si="274"/>
        <v>14.00584007322959</v>
      </c>
      <c r="AT2023" s="274">
        <f t="shared" si="274"/>
        <v>13.999693530030552</v>
      </c>
      <c r="AU2023" s="274">
        <f t="shared" si="269"/>
        <v>13.835459245036365</v>
      </c>
      <c r="AV2023" s="274"/>
      <c r="AW2023" s="274"/>
    </row>
    <row r="2024" spans="27:49" ht="12.95" customHeight="1" x14ac:dyDescent="0.2">
      <c r="AA2024" s="344">
        <f t="shared" si="259"/>
        <v>-9.8802704652044479E-3</v>
      </c>
      <c r="AB2024" s="345">
        <f t="shared" si="260"/>
        <v>9.8802704652044479E-3</v>
      </c>
      <c r="AC2024" s="345">
        <f t="shared" si="261"/>
        <v>0</v>
      </c>
      <c r="AD2024" s="346">
        <f t="shared" si="262"/>
        <v>0</v>
      </c>
      <c r="AH2024" s="258">
        <f t="shared" si="263"/>
        <v>-5.970076540303515E-2</v>
      </c>
      <c r="AI2024" s="258">
        <f t="shared" si="264"/>
        <v>0.99275076381854821</v>
      </c>
      <c r="AJ2024" s="258">
        <f t="shared" si="265"/>
        <v>-0.88367981851374677</v>
      </c>
      <c r="AK2024" s="258">
        <f t="shared" si="266"/>
        <v>0.17185078244847601</v>
      </c>
      <c r="AL2024" s="258">
        <f t="shared" si="267"/>
        <v>1.6129546505539287</v>
      </c>
      <c r="AM2024" s="258">
        <f t="shared" si="268"/>
        <v>1.0430726385728673</v>
      </c>
      <c r="AN2024" s="274">
        <f t="shared" si="274"/>
        <v>14.005984999664225</v>
      </c>
      <c r="AO2024" s="274">
        <f t="shared" si="274"/>
        <v>14.005984999627904</v>
      </c>
      <c r="AP2024" s="274">
        <f t="shared" si="274"/>
        <v>14.005984998013528</v>
      </c>
      <c r="AQ2024" s="274">
        <f t="shared" si="274"/>
        <v>14.005984926260671</v>
      </c>
      <c r="AR2024" s="274">
        <f t="shared" si="274"/>
        <v>14.005981737158713</v>
      </c>
      <c r="AS2024" s="274">
        <f t="shared" si="274"/>
        <v>14.00584007322959</v>
      </c>
      <c r="AT2024" s="274">
        <f t="shared" si="274"/>
        <v>13.999693530030552</v>
      </c>
      <c r="AU2024" s="274">
        <f t="shared" si="269"/>
        <v>13.835459245036365</v>
      </c>
      <c r="AV2024" s="274"/>
      <c r="AW2024" s="274"/>
    </row>
    <row r="2025" spans="27:49" ht="12.95" customHeight="1" x14ac:dyDescent="0.2">
      <c r="AA2025" s="344">
        <f t="shared" si="259"/>
        <v>-9.8802704652044479E-3</v>
      </c>
      <c r="AB2025" s="345">
        <f t="shared" si="260"/>
        <v>9.8802704652044479E-3</v>
      </c>
      <c r="AC2025" s="345">
        <f t="shared" si="261"/>
        <v>0</v>
      </c>
      <c r="AD2025" s="346">
        <f t="shared" si="262"/>
        <v>0</v>
      </c>
      <c r="AH2025" s="258">
        <f t="shared" si="263"/>
        <v>-5.970076540303515E-2</v>
      </c>
      <c r="AI2025" s="258">
        <f t="shared" si="264"/>
        <v>0.99275076381854821</v>
      </c>
      <c r="AJ2025" s="258">
        <f t="shared" si="265"/>
        <v>-0.88367981851374677</v>
      </c>
      <c r="AK2025" s="258">
        <f t="shared" si="266"/>
        <v>0.17185078244847601</v>
      </c>
      <c r="AL2025" s="258">
        <f t="shared" si="267"/>
        <v>1.6129546505539287</v>
      </c>
      <c r="AM2025" s="258">
        <f t="shared" si="268"/>
        <v>1.0430726385728673</v>
      </c>
      <c r="AN2025" s="274">
        <f t="shared" si="274"/>
        <v>14.005984999664225</v>
      </c>
      <c r="AO2025" s="274">
        <f t="shared" si="274"/>
        <v>14.005984999627904</v>
      </c>
      <c r="AP2025" s="274">
        <f t="shared" si="274"/>
        <v>14.005984998013528</v>
      </c>
      <c r="AQ2025" s="274">
        <f t="shared" si="274"/>
        <v>14.005984926260671</v>
      </c>
      <c r="AR2025" s="274">
        <f t="shared" si="274"/>
        <v>14.005981737158713</v>
      </c>
      <c r="AS2025" s="274">
        <f t="shared" si="274"/>
        <v>14.00584007322959</v>
      </c>
      <c r="AT2025" s="274">
        <f t="shared" si="274"/>
        <v>13.999693530030552</v>
      </c>
      <c r="AU2025" s="274">
        <f t="shared" si="269"/>
        <v>13.835459245036365</v>
      </c>
      <c r="AV2025" s="274"/>
      <c r="AW2025" s="274"/>
    </row>
    <row r="2026" spans="27:49" ht="12.95" customHeight="1" x14ac:dyDescent="0.2">
      <c r="AA2026" s="344">
        <f t="shared" si="259"/>
        <v>-9.8802704652044479E-3</v>
      </c>
      <c r="AB2026" s="345">
        <f t="shared" si="260"/>
        <v>9.8802704652044479E-3</v>
      </c>
      <c r="AC2026" s="345">
        <f t="shared" si="261"/>
        <v>0</v>
      </c>
      <c r="AD2026" s="346">
        <f t="shared" si="262"/>
        <v>0</v>
      </c>
      <c r="AH2026" s="258">
        <f t="shared" si="263"/>
        <v>-5.970076540303515E-2</v>
      </c>
      <c r="AI2026" s="258">
        <f t="shared" si="264"/>
        <v>0.99275076381854821</v>
      </c>
      <c r="AJ2026" s="258">
        <f t="shared" si="265"/>
        <v>-0.88367981851374677</v>
      </c>
      <c r="AK2026" s="258">
        <f t="shared" si="266"/>
        <v>0.17185078244847601</v>
      </c>
      <c r="AL2026" s="258">
        <f t="shared" si="267"/>
        <v>1.6129546505539287</v>
      </c>
      <c r="AM2026" s="258">
        <f t="shared" si="268"/>
        <v>1.0430726385728673</v>
      </c>
      <c r="AN2026" s="274">
        <f t="shared" si="274"/>
        <v>14.005984999664225</v>
      </c>
      <c r="AO2026" s="274">
        <f t="shared" si="274"/>
        <v>14.005984999627904</v>
      </c>
      <c r="AP2026" s="274">
        <f t="shared" si="274"/>
        <v>14.005984998013528</v>
      </c>
      <c r="AQ2026" s="274">
        <f t="shared" si="274"/>
        <v>14.005984926260671</v>
      </c>
      <c r="AR2026" s="274">
        <f t="shared" si="274"/>
        <v>14.005981737158713</v>
      </c>
      <c r="AS2026" s="274">
        <f t="shared" si="274"/>
        <v>14.00584007322959</v>
      </c>
      <c r="AT2026" s="274">
        <f t="shared" si="274"/>
        <v>13.999693530030552</v>
      </c>
      <c r="AU2026" s="274">
        <f t="shared" si="269"/>
        <v>13.835459245036365</v>
      </c>
      <c r="AV2026" s="274"/>
      <c r="AW2026" s="274"/>
    </row>
    <row r="2027" spans="27:49" ht="12.95" customHeight="1" x14ac:dyDescent="0.2">
      <c r="AA2027" s="344">
        <f t="shared" si="259"/>
        <v>-9.8802704652044479E-3</v>
      </c>
      <c r="AB2027" s="345">
        <f t="shared" si="260"/>
        <v>9.8802704652044479E-3</v>
      </c>
      <c r="AC2027" s="345">
        <f t="shared" si="261"/>
        <v>0</v>
      </c>
      <c r="AD2027" s="346">
        <f t="shared" si="262"/>
        <v>0</v>
      </c>
      <c r="AH2027" s="258">
        <f t="shared" si="263"/>
        <v>-5.970076540303515E-2</v>
      </c>
      <c r="AI2027" s="258">
        <f t="shared" si="264"/>
        <v>0.99275076381854821</v>
      </c>
      <c r="AJ2027" s="258">
        <f t="shared" si="265"/>
        <v>-0.88367981851374677</v>
      </c>
      <c r="AK2027" s="258">
        <f t="shared" si="266"/>
        <v>0.17185078244847601</v>
      </c>
      <c r="AL2027" s="258">
        <f t="shared" si="267"/>
        <v>1.6129546505539287</v>
      </c>
      <c r="AM2027" s="258">
        <f t="shared" si="268"/>
        <v>1.0430726385728673</v>
      </c>
      <c r="AN2027" s="274">
        <f t="shared" si="274"/>
        <v>14.005984999664225</v>
      </c>
      <c r="AO2027" s="274">
        <f t="shared" si="274"/>
        <v>14.005984999627904</v>
      </c>
      <c r="AP2027" s="274">
        <f t="shared" si="274"/>
        <v>14.005984998013528</v>
      </c>
      <c r="AQ2027" s="274">
        <f t="shared" si="274"/>
        <v>14.005984926260671</v>
      </c>
      <c r="AR2027" s="274">
        <f t="shared" si="274"/>
        <v>14.005981737158713</v>
      </c>
      <c r="AS2027" s="274">
        <f t="shared" si="274"/>
        <v>14.00584007322959</v>
      </c>
      <c r="AT2027" s="274">
        <f t="shared" si="274"/>
        <v>13.999693530030552</v>
      </c>
      <c r="AU2027" s="274">
        <f t="shared" si="269"/>
        <v>13.835459245036365</v>
      </c>
      <c r="AV2027" s="274"/>
      <c r="AW2027" s="274"/>
    </row>
    <row r="2028" spans="27:49" ht="12.95" customHeight="1" x14ac:dyDescent="0.2">
      <c r="AA2028" s="344">
        <f t="shared" si="259"/>
        <v>-9.8802704652044479E-3</v>
      </c>
      <c r="AB2028" s="345">
        <f t="shared" si="260"/>
        <v>9.8802704652044479E-3</v>
      </c>
      <c r="AC2028" s="345">
        <f t="shared" si="261"/>
        <v>0</v>
      </c>
      <c r="AD2028" s="346">
        <f t="shared" si="262"/>
        <v>0</v>
      </c>
      <c r="AH2028" s="258">
        <f t="shared" si="263"/>
        <v>-5.970076540303515E-2</v>
      </c>
      <c r="AI2028" s="258">
        <f t="shared" si="264"/>
        <v>0.99275076381854821</v>
      </c>
      <c r="AJ2028" s="258">
        <f t="shared" si="265"/>
        <v>-0.88367981851374677</v>
      </c>
      <c r="AK2028" s="258">
        <f t="shared" si="266"/>
        <v>0.17185078244847601</v>
      </c>
      <c r="AL2028" s="258">
        <f t="shared" si="267"/>
        <v>1.6129546505539287</v>
      </c>
      <c r="AM2028" s="258">
        <f t="shared" si="268"/>
        <v>1.0430726385728673</v>
      </c>
      <c r="AN2028" s="274">
        <f t="shared" si="274"/>
        <v>14.005984999664225</v>
      </c>
      <c r="AO2028" s="274">
        <f t="shared" si="274"/>
        <v>14.005984999627904</v>
      </c>
      <c r="AP2028" s="274">
        <f t="shared" si="274"/>
        <v>14.005984998013528</v>
      </c>
      <c r="AQ2028" s="274">
        <f t="shared" si="274"/>
        <v>14.005984926260671</v>
      </c>
      <c r="AR2028" s="274">
        <f t="shared" si="274"/>
        <v>14.005981737158713</v>
      </c>
      <c r="AS2028" s="274">
        <f t="shared" si="274"/>
        <v>14.00584007322959</v>
      </c>
      <c r="AT2028" s="274">
        <f t="shared" si="274"/>
        <v>13.999693530030552</v>
      </c>
      <c r="AU2028" s="274">
        <f t="shared" si="269"/>
        <v>13.835459245036365</v>
      </c>
      <c r="AV2028" s="274"/>
      <c r="AW2028" s="274"/>
    </row>
    <row r="2029" spans="27:49" ht="12.95" customHeight="1" x14ac:dyDescent="0.2">
      <c r="AA2029" s="344">
        <f t="shared" si="259"/>
        <v>-9.8802704652044479E-3</v>
      </c>
      <c r="AB2029" s="345">
        <f t="shared" si="260"/>
        <v>9.8802704652044479E-3</v>
      </c>
      <c r="AC2029" s="345">
        <f t="shared" si="261"/>
        <v>0</v>
      </c>
      <c r="AD2029" s="346">
        <f t="shared" si="262"/>
        <v>0</v>
      </c>
      <c r="AH2029" s="258">
        <f t="shared" si="263"/>
        <v>-5.970076540303515E-2</v>
      </c>
      <c r="AI2029" s="258">
        <f t="shared" si="264"/>
        <v>0.99275076381854821</v>
      </c>
      <c r="AJ2029" s="258">
        <f t="shared" si="265"/>
        <v>-0.88367981851374677</v>
      </c>
      <c r="AK2029" s="258">
        <f t="shared" si="266"/>
        <v>0.17185078244847601</v>
      </c>
      <c r="AL2029" s="258">
        <f t="shared" si="267"/>
        <v>1.6129546505539287</v>
      </c>
      <c r="AM2029" s="258">
        <f t="shared" si="268"/>
        <v>1.0430726385728673</v>
      </c>
      <c r="AN2029" s="274">
        <f t="shared" si="274"/>
        <v>14.005984999664225</v>
      </c>
      <c r="AO2029" s="274">
        <f t="shared" si="274"/>
        <v>14.005984999627904</v>
      </c>
      <c r="AP2029" s="274">
        <f t="shared" si="274"/>
        <v>14.005984998013528</v>
      </c>
      <c r="AQ2029" s="274">
        <f t="shared" si="274"/>
        <v>14.005984926260671</v>
      </c>
      <c r="AR2029" s="274">
        <f t="shared" si="274"/>
        <v>14.005981737158713</v>
      </c>
      <c r="AS2029" s="274">
        <f t="shared" si="274"/>
        <v>14.00584007322959</v>
      </c>
      <c r="AT2029" s="274">
        <f t="shared" si="274"/>
        <v>13.999693530030552</v>
      </c>
      <c r="AU2029" s="274">
        <f t="shared" si="269"/>
        <v>13.835459245036365</v>
      </c>
      <c r="AV2029" s="274"/>
      <c r="AW2029" s="274"/>
    </row>
    <row r="2030" spans="27:49" ht="12.95" customHeight="1" x14ac:dyDescent="0.2">
      <c r="AA2030" s="344">
        <f t="shared" si="259"/>
        <v>-9.8802704652044479E-3</v>
      </c>
      <c r="AB2030" s="345">
        <f t="shared" si="260"/>
        <v>9.8802704652044479E-3</v>
      </c>
      <c r="AC2030" s="345">
        <f t="shared" si="261"/>
        <v>0</v>
      </c>
      <c r="AD2030" s="346">
        <f t="shared" si="262"/>
        <v>0</v>
      </c>
      <c r="AH2030" s="258">
        <f t="shared" si="263"/>
        <v>-5.970076540303515E-2</v>
      </c>
      <c r="AI2030" s="258">
        <f t="shared" si="264"/>
        <v>0.99275076381854821</v>
      </c>
      <c r="AJ2030" s="258">
        <f t="shared" si="265"/>
        <v>-0.88367981851374677</v>
      </c>
      <c r="AK2030" s="258">
        <f t="shared" si="266"/>
        <v>0.17185078244847601</v>
      </c>
      <c r="AL2030" s="258">
        <f t="shared" si="267"/>
        <v>1.6129546505539287</v>
      </c>
      <c r="AM2030" s="258">
        <f t="shared" si="268"/>
        <v>1.0430726385728673</v>
      </c>
      <c r="AN2030" s="274">
        <f t="shared" ref="AN2030:AT2039" si="275">$AU2030+$AB$7*SIN(AO2030)</f>
        <v>14.005984999664225</v>
      </c>
      <c r="AO2030" s="274">
        <f t="shared" si="275"/>
        <v>14.005984999627904</v>
      </c>
      <c r="AP2030" s="274">
        <f t="shared" si="275"/>
        <v>14.005984998013528</v>
      </c>
      <c r="AQ2030" s="274">
        <f t="shared" si="275"/>
        <v>14.005984926260671</v>
      </c>
      <c r="AR2030" s="274">
        <f t="shared" si="275"/>
        <v>14.005981737158713</v>
      </c>
      <c r="AS2030" s="274">
        <f t="shared" si="275"/>
        <v>14.00584007322959</v>
      </c>
      <c r="AT2030" s="274">
        <f t="shared" si="275"/>
        <v>13.999693530030552</v>
      </c>
      <c r="AU2030" s="274">
        <f t="shared" si="269"/>
        <v>13.835459245036365</v>
      </c>
      <c r="AV2030" s="274"/>
      <c r="AW2030" s="274"/>
    </row>
    <row r="2031" spans="27:49" ht="12.95" customHeight="1" x14ac:dyDescent="0.2">
      <c r="AA2031" s="344">
        <f t="shared" si="259"/>
        <v>-9.8802704652044479E-3</v>
      </c>
      <c r="AB2031" s="345">
        <f t="shared" si="260"/>
        <v>9.8802704652044479E-3</v>
      </c>
      <c r="AC2031" s="345">
        <f t="shared" si="261"/>
        <v>0</v>
      </c>
      <c r="AD2031" s="346">
        <f t="shared" si="262"/>
        <v>0</v>
      </c>
      <c r="AH2031" s="258">
        <f t="shared" si="263"/>
        <v>-5.970076540303515E-2</v>
      </c>
      <c r="AI2031" s="258">
        <f t="shared" si="264"/>
        <v>0.99275076381854821</v>
      </c>
      <c r="AJ2031" s="258">
        <f t="shared" si="265"/>
        <v>-0.88367981851374677</v>
      </c>
      <c r="AK2031" s="258">
        <f t="shared" si="266"/>
        <v>0.17185078244847601</v>
      </c>
      <c r="AL2031" s="258">
        <f t="shared" si="267"/>
        <v>1.6129546505539287</v>
      </c>
      <c r="AM2031" s="258">
        <f t="shared" si="268"/>
        <v>1.0430726385728673</v>
      </c>
      <c r="AN2031" s="274">
        <f t="shared" si="275"/>
        <v>14.005984999664225</v>
      </c>
      <c r="AO2031" s="274">
        <f t="shared" si="275"/>
        <v>14.005984999627904</v>
      </c>
      <c r="AP2031" s="274">
        <f t="shared" si="275"/>
        <v>14.005984998013528</v>
      </c>
      <c r="AQ2031" s="274">
        <f t="shared" si="275"/>
        <v>14.005984926260671</v>
      </c>
      <c r="AR2031" s="274">
        <f t="shared" si="275"/>
        <v>14.005981737158713</v>
      </c>
      <c r="AS2031" s="274">
        <f t="shared" si="275"/>
        <v>14.00584007322959</v>
      </c>
      <c r="AT2031" s="274">
        <f t="shared" si="275"/>
        <v>13.999693530030552</v>
      </c>
      <c r="AU2031" s="274">
        <f t="shared" si="269"/>
        <v>13.835459245036365</v>
      </c>
      <c r="AV2031" s="274"/>
      <c r="AW2031" s="274"/>
    </row>
    <row r="2032" spans="27:49" ht="12.95" customHeight="1" x14ac:dyDescent="0.2">
      <c r="AA2032" s="344">
        <f t="shared" si="259"/>
        <v>-9.8802704652044479E-3</v>
      </c>
      <c r="AB2032" s="345">
        <f t="shared" si="260"/>
        <v>9.8802704652044479E-3</v>
      </c>
      <c r="AC2032" s="345">
        <f t="shared" si="261"/>
        <v>0</v>
      </c>
      <c r="AD2032" s="346">
        <f t="shared" si="262"/>
        <v>0</v>
      </c>
      <c r="AH2032" s="258">
        <f t="shared" si="263"/>
        <v>-5.970076540303515E-2</v>
      </c>
      <c r="AI2032" s="258">
        <f t="shared" si="264"/>
        <v>0.99275076381854821</v>
      </c>
      <c r="AJ2032" s="258">
        <f t="shared" si="265"/>
        <v>-0.88367981851374677</v>
      </c>
      <c r="AK2032" s="258">
        <f t="shared" si="266"/>
        <v>0.17185078244847601</v>
      </c>
      <c r="AL2032" s="258">
        <f t="shared" si="267"/>
        <v>1.6129546505539287</v>
      </c>
      <c r="AM2032" s="258">
        <f t="shared" si="268"/>
        <v>1.0430726385728673</v>
      </c>
      <c r="AN2032" s="274">
        <f t="shared" si="275"/>
        <v>14.005984999664225</v>
      </c>
      <c r="AO2032" s="274">
        <f t="shared" si="275"/>
        <v>14.005984999627904</v>
      </c>
      <c r="AP2032" s="274">
        <f t="shared" si="275"/>
        <v>14.005984998013528</v>
      </c>
      <c r="AQ2032" s="274">
        <f t="shared" si="275"/>
        <v>14.005984926260671</v>
      </c>
      <c r="AR2032" s="274">
        <f t="shared" si="275"/>
        <v>14.005981737158713</v>
      </c>
      <c r="AS2032" s="274">
        <f t="shared" si="275"/>
        <v>14.00584007322959</v>
      </c>
      <c r="AT2032" s="274">
        <f t="shared" si="275"/>
        <v>13.999693530030552</v>
      </c>
      <c r="AU2032" s="274">
        <f t="shared" si="269"/>
        <v>13.835459245036365</v>
      </c>
      <c r="AV2032" s="274"/>
      <c r="AW2032" s="274"/>
    </row>
    <row r="2033" spans="27:49" ht="12.95" customHeight="1" x14ac:dyDescent="0.2">
      <c r="AA2033" s="344">
        <f t="shared" si="259"/>
        <v>-9.8802704652044479E-3</v>
      </c>
      <c r="AB2033" s="345">
        <f t="shared" si="260"/>
        <v>9.8802704652044479E-3</v>
      </c>
      <c r="AC2033" s="345">
        <f t="shared" si="261"/>
        <v>0</v>
      </c>
      <c r="AD2033" s="346">
        <f t="shared" si="262"/>
        <v>0</v>
      </c>
      <c r="AH2033" s="258">
        <f t="shared" si="263"/>
        <v>-5.970076540303515E-2</v>
      </c>
      <c r="AI2033" s="258">
        <f t="shared" si="264"/>
        <v>0.99275076381854821</v>
      </c>
      <c r="AJ2033" s="258">
        <f t="shared" si="265"/>
        <v>-0.88367981851374677</v>
      </c>
      <c r="AK2033" s="258">
        <f t="shared" si="266"/>
        <v>0.17185078244847601</v>
      </c>
      <c r="AL2033" s="258">
        <f t="shared" si="267"/>
        <v>1.6129546505539287</v>
      </c>
      <c r="AM2033" s="258">
        <f t="shared" si="268"/>
        <v>1.0430726385728673</v>
      </c>
      <c r="AN2033" s="274">
        <f t="shared" si="275"/>
        <v>14.005984999664225</v>
      </c>
      <c r="AO2033" s="274">
        <f t="shared" si="275"/>
        <v>14.005984999627904</v>
      </c>
      <c r="AP2033" s="274">
        <f t="shared" si="275"/>
        <v>14.005984998013528</v>
      </c>
      <c r="AQ2033" s="274">
        <f t="shared" si="275"/>
        <v>14.005984926260671</v>
      </c>
      <c r="AR2033" s="274">
        <f t="shared" si="275"/>
        <v>14.005981737158713</v>
      </c>
      <c r="AS2033" s="274">
        <f t="shared" si="275"/>
        <v>14.00584007322959</v>
      </c>
      <c r="AT2033" s="274">
        <f t="shared" si="275"/>
        <v>13.999693530030552</v>
      </c>
      <c r="AU2033" s="274">
        <f t="shared" si="269"/>
        <v>13.835459245036365</v>
      </c>
      <c r="AV2033" s="274"/>
      <c r="AW2033" s="274"/>
    </row>
    <row r="2034" spans="27:49" ht="12.95" customHeight="1" x14ac:dyDescent="0.2">
      <c r="AA2034" s="344">
        <f t="shared" si="259"/>
        <v>-9.8802704652044479E-3</v>
      </c>
      <c r="AB2034" s="345">
        <f t="shared" si="260"/>
        <v>9.8802704652044479E-3</v>
      </c>
      <c r="AC2034" s="345">
        <f t="shared" si="261"/>
        <v>0</v>
      </c>
      <c r="AD2034" s="346">
        <f t="shared" si="262"/>
        <v>0</v>
      </c>
      <c r="AH2034" s="258">
        <f t="shared" si="263"/>
        <v>-5.970076540303515E-2</v>
      </c>
      <c r="AI2034" s="258">
        <f t="shared" si="264"/>
        <v>0.99275076381854821</v>
      </c>
      <c r="AJ2034" s="258">
        <f t="shared" si="265"/>
        <v>-0.88367981851374677</v>
      </c>
      <c r="AK2034" s="258">
        <f t="shared" si="266"/>
        <v>0.17185078244847601</v>
      </c>
      <c r="AL2034" s="258">
        <f t="shared" si="267"/>
        <v>1.6129546505539287</v>
      </c>
      <c r="AM2034" s="258">
        <f t="shared" si="268"/>
        <v>1.0430726385728673</v>
      </c>
      <c r="AN2034" s="274">
        <f t="shared" si="275"/>
        <v>14.005984999664225</v>
      </c>
      <c r="AO2034" s="274">
        <f t="shared" si="275"/>
        <v>14.005984999627904</v>
      </c>
      <c r="AP2034" s="274">
        <f t="shared" si="275"/>
        <v>14.005984998013528</v>
      </c>
      <c r="AQ2034" s="274">
        <f t="shared" si="275"/>
        <v>14.005984926260671</v>
      </c>
      <c r="AR2034" s="274">
        <f t="shared" si="275"/>
        <v>14.005981737158713</v>
      </c>
      <c r="AS2034" s="274">
        <f t="shared" si="275"/>
        <v>14.00584007322959</v>
      </c>
      <c r="AT2034" s="274">
        <f t="shared" si="275"/>
        <v>13.999693530030552</v>
      </c>
      <c r="AU2034" s="274">
        <f t="shared" si="269"/>
        <v>13.835459245036365</v>
      </c>
      <c r="AV2034" s="274"/>
      <c r="AW2034" s="274"/>
    </row>
    <row r="2035" spans="27:49" ht="12.95" customHeight="1" x14ac:dyDescent="0.2">
      <c r="AA2035" s="344">
        <f t="shared" si="259"/>
        <v>-9.8802704652044479E-3</v>
      </c>
      <c r="AB2035" s="345">
        <f t="shared" si="260"/>
        <v>9.8802704652044479E-3</v>
      </c>
      <c r="AC2035" s="345">
        <f t="shared" si="261"/>
        <v>0</v>
      </c>
      <c r="AD2035" s="346">
        <f t="shared" si="262"/>
        <v>0</v>
      </c>
      <c r="AH2035" s="258">
        <f t="shared" si="263"/>
        <v>-5.970076540303515E-2</v>
      </c>
      <c r="AI2035" s="258">
        <f t="shared" si="264"/>
        <v>0.99275076381854821</v>
      </c>
      <c r="AJ2035" s="258">
        <f t="shared" si="265"/>
        <v>-0.88367981851374677</v>
      </c>
      <c r="AK2035" s="258">
        <f t="shared" si="266"/>
        <v>0.17185078244847601</v>
      </c>
      <c r="AL2035" s="258">
        <f t="shared" si="267"/>
        <v>1.6129546505539287</v>
      </c>
      <c r="AM2035" s="258">
        <f t="shared" si="268"/>
        <v>1.0430726385728673</v>
      </c>
      <c r="AN2035" s="274">
        <f t="shared" si="275"/>
        <v>14.005984999664225</v>
      </c>
      <c r="AO2035" s="274">
        <f t="shared" si="275"/>
        <v>14.005984999627904</v>
      </c>
      <c r="AP2035" s="274">
        <f t="shared" si="275"/>
        <v>14.005984998013528</v>
      </c>
      <c r="AQ2035" s="274">
        <f t="shared" si="275"/>
        <v>14.005984926260671</v>
      </c>
      <c r="AR2035" s="274">
        <f t="shared" si="275"/>
        <v>14.005981737158713</v>
      </c>
      <c r="AS2035" s="274">
        <f t="shared" si="275"/>
        <v>14.00584007322959</v>
      </c>
      <c r="AT2035" s="274">
        <f t="shared" si="275"/>
        <v>13.999693530030552</v>
      </c>
      <c r="AU2035" s="274">
        <f t="shared" si="269"/>
        <v>13.835459245036365</v>
      </c>
      <c r="AV2035" s="274"/>
      <c r="AW2035" s="274"/>
    </row>
    <row r="2036" spans="27:49" ht="12.95" customHeight="1" x14ac:dyDescent="0.2">
      <c r="AA2036" s="344">
        <f t="shared" ref="AA2036:AA2099" si="276">AB$3+AB$4*Z2036+AB$5*Z2036^2+AH2036</f>
        <v>-9.8802704652044479E-3</v>
      </c>
      <c r="AB2036" s="345">
        <f t="shared" ref="AB2036:AB2099" si="277">+G2036-AA2036</f>
        <v>9.8802704652044479E-3</v>
      </c>
      <c r="AC2036" s="345">
        <f t="shared" ref="AC2036:AC2099" si="278">+G2036-P2036</f>
        <v>0</v>
      </c>
      <c r="AD2036" s="346">
        <f t="shared" ref="AD2036:AD2099" si="279">U2036*(G2036-AA2036)^2</f>
        <v>0</v>
      </c>
      <c r="AH2036" s="258">
        <f t="shared" ref="AH2036:AH2099" si="280">$AB$6*($AB$11/AI2036*AJ2036+$AB$12)</f>
        <v>-5.970076540303515E-2</v>
      </c>
      <c r="AI2036" s="258">
        <f t="shared" ref="AI2036:AI2099" si="281">1+$AB$7*COS(AL2036)</f>
        <v>0.99275076381854821</v>
      </c>
      <c r="AJ2036" s="258">
        <f t="shared" ref="AJ2036:AJ2099" si="282">SIN(AL2036+RADIANS($AB$9))</f>
        <v>-0.88367981851374677</v>
      </c>
      <c r="AK2036" s="258">
        <f t="shared" ref="AK2036:AK2099" si="283">$AB$7*SIN(AL2036)</f>
        <v>0.17185078244847601</v>
      </c>
      <c r="AL2036" s="258">
        <f t="shared" ref="AL2036:AL2099" si="284">2*ATAN(AM2036)</f>
        <v>1.6129546505539287</v>
      </c>
      <c r="AM2036" s="258">
        <f t="shared" ref="AM2036:AM2099" si="285">TAN(AN2036/2)*SQRT((1+$AB$7)/(1-$AB$7))</f>
        <v>1.0430726385728673</v>
      </c>
      <c r="AN2036" s="274">
        <f t="shared" si="275"/>
        <v>14.005984999664225</v>
      </c>
      <c r="AO2036" s="274">
        <f t="shared" si="275"/>
        <v>14.005984999627904</v>
      </c>
      <c r="AP2036" s="274">
        <f t="shared" si="275"/>
        <v>14.005984998013528</v>
      </c>
      <c r="AQ2036" s="274">
        <f t="shared" si="275"/>
        <v>14.005984926260671</v>
      </c>
      <c r="AR2036" s="274">
        <f t="shared" si="275"/>
        <v>14.005981737158713</v>
      </c>
      <c r="AS2036" s="274">
        <f t="shared" si="275"/>
        <v>14.00584007322959</v>
      </c>
      <c r="AT2036" s="274">
        <f t="shared" si="275"/>
        <v>13.999693530030552</v>
      </c>
      <c r="AU2036" s="274">
        <f t="shared" ref="AU2036:AU2099" si="286">RADIANS($AB$9)+$AB$18*(F2036-AB$15)</f>
        <v>13.835459245036365</v>
      </c>
      <c r="AV2036" s="274"/>
      <c r="AW2036" s="274"/>
    </row>
    <row r="2037" spans="27:49" ht="12.95" customHeight="1" x14ac:dyDescent="0.2">
      <c r="AA2037" s="344">
        <f t="shared" si="276"/>
        <v>-9.8802704652044479E-3</v>
      </c>
      <c r="AB2037" s="345">
        <f t="shared" si="277"/>
        <v>9.8802704652044479E-3</v>
      </c>
      <c r="AC2037" s="345">
        <f t="shared" si="278"/>
        <v>0</v>
      </c>
      <c r="AD2037" s="346">
        <f t="shared" si="279"/>
        <v>0</v>
      </c>
      <c r="AH2037" s="258">
        <f t="shared" si="280"/>
        <v>-5.970076540303515E-2</v>
      </c>
      <c r="AI2037" s="258">
        <f t="shared" si="281"/>
        <v>0.99275076381854821</v>
      </c>
      <c r="AJ2037" s="258">
        <f t="shared" si="282"/>
        <v>-0.88367981851374677</v>
      </c>
      <c r="AK2037" s="258">
        <f t="shared" si="283"/>
        <v>0.17185078244847601</v>
      </c>
      <c r="AL2037" s="258">
        <f t="shared" si="284"/>
        <v>1.6129546505539287</v>
      </c>
      <c r="AM2037" s="258">
        <f t="shared" si="285"/>
        <v>1.0430726385728673</v>
      </c>
      <c r="AN2037" s="274">
        <f t="shared" si="275"/>
        <v>14.005984999664225</v>
      </c>
      <c r="AO2037" s="274">
        <f t="shared" si="275"/>
        <v>14.005984999627904</v>
      </c>
      <c r="AP2037" s="274">
        <f t="shared" si="275"/>
        <v>14.005984998013528</v>
      </c>
      <c r="AQ2037" s="274">
        <f t="shared" si="275"/>
        <v>14.005984926260671</v>
      </c>
      <c r="AR2037" s="274">
        <f t="shared" si="275"/>
        <v>14.005981737158713</v>
      </c>
      <c r="AS2037" s="274">
        <f t="shared" si="275"/>
        <v>14.00584007322959</v>
      </c>
      <c r="AT2037" s="274">
        <f t="shared" si="275"/>
        <v>13.999693530030552</v>
      </c>
      <c r="AU2037" s="274">
        <f t="shared" si="286"/>
        <v>13.835459245036365</v>
      </c>
      <c r="AV2037" s="274"/>
      <c r="AW2037" s="274"/>
    </row>
    <row r="2038" spans="27:49" ht="12.95" customHeight="1" x14ac:dyDescent="0.2">
      <c r="AA2038" s="344">
        <f t="shared" si="276"/>
        <v>-9.8802704652044479E-3</v>
      </c>
      <c r="AB2038" s="345">
        <f t="shared" si="277"/>
        <v>9.8802704652044479E-3</v>
      </c>
      <c r="AC2038" s="345">
        <f t="shared" si="278"/>
        <v>0</v>
      </c>
      <c r="AD2038" s="346">
        <f t="shared" si="279"/>
        <v>0</v>
      </c>
      <c r="AH2038" s="258">
        <f t="shared" si="280"/>
        <v>-5.970076540303515E-2</v>
      </c>
      <c r="AI2038" s="258">
        <f t="shared" si="281"/>
        <v>0.99275076381854821</v>
      </c>
      <c r="AJ2038" s="258">
        <f t="shared" si="282"/>
        <v>-0.88367981851374677</v>
      </c>
      <c r="AK2038" s="258">
        <f t="shared" si="283"/>
        <v>0.17185078244847601</v>
      </c>
      <c r="AL2038" s="258">
        <f t="shared" si="284"/>
        <v>1.6129546505539287</v>
      </c>
      <c r="AM2038" s="258">
        <f t="shared" si="285"/>
        <v>1.0430726385728673</v>
      </c>
      <c r="AN2038" s="274">
        <f t="shared" si="275"/>
        <v>14.005984999664225</v>
      </c>
      <c r="AO2038" s="274">
        <f t="shared" si="275"/>
        <v>14.005984999627904</v>
      </c>
      <c r="AP2038" s="274">
        <f t="shared" si="275"/>
        <v>14.005984998013528</v>
      </c>
      <c r="AQ2038" s="274">
        <f t="shared" si="275"/>
        <v>14.005984926260671</v>
      </c>
      <c r="AR2038" s="274">
        <f t="shared" si="275"/>
        <v>14.005981737158713</v>
      </c>
      <c r="AS2038" s="274">
        <f t="shared" si="275"/>
        <v>14.00584007322959</v>
      </c>
      <c r="AT2038" s="274">
        <f t="shared" si="275"/>
        <v>13.999693530030552</v>
      </c>
      <c r="AU2038" s="274">
        <f t="shared" si="286"/>
        <v>13.835459245036365</v>
      </c>
      <c r="AV2038" s="274"/>
      <c r="AW2038" s="274"/>
    </row>
    <row r="2039" spans="27:49" ht="12.95" customHeight="1" x14ac:dyDescent="0.2">
      <c r="AA2039" s="344">
        <f t="shared" si="276"/>
        <v>-9.8802704652044479E-3</v>
      </c>
      <c r="AB2039" s="345">
        <f t="shared" si="277"/>
        <v>9.8802704652044479E-3</v>
      </c>
      <c r="AC2039" s="345">
        <f t="shared" si="278"/>
        <v>0</v>
      </c>
      <c r="AD2039" s="346">
        <f t="shared" si="279"/>
        <v>0</v>
      </c>
      <c r="AH2039" s="258">
        <f t="shared" si="280"/>
        <v>-5.970076540303515E-2</v>
      </c>
      <c r="AI2039" s="258">
        <f t="shared" si="281"/>
        <v>0.99275076381854821</v>
      </c>
      <c r="AJ2039" s="258">
        <f t="shared" si="282"/>
        <v>-0.88367981851374677</v>
      </c>
      <c r="AK2039" s="258">
        <f t="shared" si="283"/>
        <v>0.17185078244847601</v>
      </c>
      <c r="AL2039" s="258">
        <f t="shared" si="284"/>
        <v>1.6129546505539287</v>
      </c>
      <c r="AM2039" s="258">
        <f t="shared" si="285"/>
        <v>1.0430726385728673</v>
      </c>
      <c r="AN2039" s="274">
        <f t="shared" si="275"/>
        <v>14.005984999664225</v>
      </c>
      <c r="AO2039" s="274">
        <f t="shared" si="275"/>
        <v>14.005984999627904</v>
      </c>
      <c r="AP2039" s="274">
        <f t="shared" si="275"/>
        <v>14.005984998013528</v>
      </c>
      <c r="AQ2039" s="274">
        <f t="shared" si="275"/>
        <v>14.005984926260671</v>
      </c>
      <c r="AR2039" s="274">
        <f t="shared" si="275"/>
        <v>14.005981737158713</v>
      </c>
      <c r="AS2039" s="274">
        <f t="shared" si="275"/>
        <v>14.00584007322959</v>
      </c>
      <c r="AT2039" s="274">
        <f t="shared" si="275"/>
        <v>13.999693530030552</v>
      </c>
      <c r="AU2039" s="274">
        <f t="shared" si="286"/>
        <v>13.835459245036365</v>
      </c>
      <c r="AV2039" s="274"/>
      <c r="AW2039" s="274"/>
    </row>
    <row r="2040" spans="27:49" ht="12.95" customHeight="1" x14ac:dyDescent="0.2">
      <c r="AA2040" s="344">
        <f t="shared" si="276"/>
        <v>-9.8802704652044479E-3</v>
      </c>
      <c r="AB2040" s="345">
        <f t="shared" si="277"/>
        <v>9.8802704652044479E-3</v>
      </c>
      <c r="AC2040" s="345">
        <f t="shared" si="278"/>
        <v>0</v>
      </c>
      <c r="AD2040" s="346">
        <f t="shared" si="279"/>
        <v>0</v>
      </c>
      <c r="AH2040" s="258">
        <f t="shared" si="280"/>
        <v>-5.970076540303515E-2</v>
      </c>
      <c r="AI2040" s="258">
        <f t="shared" si="281"/>
        <v>0.99275076381854821</v>
      </c>
      <c r="AJ2040" s="258">
        <f t="shared" si="282"/>
        <v>-0.88367981851374677</v>
      </c>
      <c r="AK2040" s="258">
        <f t="shared" si="283"/>
        <v>0.17185078244847601</v>
      </c>
      <c r="AL2040" s="258">
        <f t="shared" si="284"/>
        <v>1.6129546505539287</v>
      </c>
      <c r="AM2040" s="258">
        <f t="shared" si="285"/>
        <v>1.0430726385728673</v>
      </c>
      <c r="AN2040" s="274">
        <f t="shared" ref="AN2040:AT2049" si="287">$AU2040+$AB$7*SIN(AO2040)</f>
        <v>14.005984999664225</v>
      </c>
      <c r="AO2040" s="274">
        <f t="shared" si="287"/>
        <v>14.005984999627904</v>
      </c>
      <c r="AP2040" s="274">
        <f t="shared" si="287"/>
        <v>14.005984998013528</v>
      </c>
      <c r="AQ2040" s="274">
        <f t="shared" si="287"/>
        <v>14.005984926260671</v>
      </c>
      <c r="AR2040" s="274">
        <f t="shared" si="287"/>
        <v>14.005981737158713</v>
      </c>
      <c r="AS2040" s="274">
        <f t="shared" si="287"/>
        <v>14.00584007322959</v>
      </c>
      <c r="AT2040" s="274">
        <f t="shared" si="287"/>
        <v>13.999693530030552</v>
      </c>
      <c r="AU2040" s="274">
        <f t="shared" si="286"/>
        <v>13.835459245036365</v>
      </c>
      <c r="AV2040" s="274"/>
      <c r="AW2040" s="274"/>
    </row>
    <row r="2041" spans="27:49" ht="12.95" customHeight="1" x14ac:dyDescent="0.2">
      <c r="AA2041" s="344">
        <f t="shared" si="276"/>
        <v>-9.8802704652044479E-3</v>
      </c>
      <c r="AB2041" s="345">
        <f t="shared" si="277"/>
        <v>9.8802704652044479E-3</v>
      </c>
      <c r="AC2041" s="345">
        <f t="shared" si="278"/>
        <v>0</v>
      </c>
      <c r="AD2041" s="346">
        <f t="shared" si="279"/>
        <v>0</v>
      </c>
      <c r="AH2041" s="258">
        <f t="shared" si="280"/>
        <v>-5.970076540303515E-2</v>
      </c>
      <c r="AI2041" s="258">
        <f t="shared" si="281"/>
        <v>0.99275076381854821</v>
      </c>
      <c r="AJ2041" s="258">
        <f t="shared" si="282"/>
        <v>-0.88367981851374677</v>
      </c>
      <c r="AK2041" s="258">
        <f t="shared" si="283"/>
        <v>0.17185078244847601</v>
      </c>
      <c r="AL2041" s="258">
        <f t="shared" si="284"/>
        <v>1.6129546505539287</v>
      </c>
      <c r="AM2041" s="258">
        <f t="shared" si="285"/>
        <v>1.0430726385728673</v>
      </c>
      <c r="AN2041" s="274">
        <f t="shared" si="287"/>
        <v>14.005984999664225</v>
      </c>
      <c r="AO2041" s="274">
        <f t="shared" si="287"/>
        <v>14.005984999627904</v>
      </c>
      <c r="AP2041" s="274">
        <f t="shared" si="287"/>
        <v>14.005984998013528</v>
      </c>
      <c r="AQ2041" s="274">
        <f t="shared" si="287"/>
        <v>14.005984926260671</v>
      </c>
      <c r="AR2041" s="274">
        <f t="shared" si="287"/>
        <v>14.005981737158713</v>
      </c>
      <c r="AS2041" s="274">
        <f t="shared" si="287"/>
        <v>14.00584007322959</v>
      </c>
      <c r="AT2041" s="274">
        <f t="shared" si="287"/>
        <v>13.999693530030552</v>
      </c>
      <c r="AU2041" s="274">
        <f t="shared" si="286"/>
        <v>13.835459245036365</v>
      </c>
      <c r="AV2041" s="274"/>
      <c r="AW2041" s="274"/>
    </row>
    <row r="2042" spans="27:49" ht="12.95" customHeight="1" x14ac:dyDescent="0.2">
      <c r="AA2042" s="344">
        <f t="shared" si="276"/>
        <v>-9.8802704652044479E-3</v>
      </c>
      <c r="AB2042" s="345">
        <f t="shared" si="277"/>
        <v>9.8802704652044479E-3</v>
      </c>
      <c r="AC2042" s="345">
        <f t="shared" si="278"/>
        <v>0</v>
      </c>
      <c r="AD2042" s="346">
        <f t="shared" si="279"/>
        <v>0</v>
      </c>
      <c r="AH2042" s="258">
        <f t="shared" si="280"/>
        <v>-5.970076540303515E-2</v>
      </c>
      <c r="AI2042" s="258">
        <f t="shared" si="281"/>
        <v>0.99275076381854821</v>
      </c>
      <c r="AJ2042" s="258">
        <f t="shared" si="282"/>
        <v>-0.88367981851374677</v>
      </c>
      <c r="AK2042" s="258">
        <f t="shared" si="283"/>
        <v>0.17185078244847601</v>
      </c>
      <c r="AL2042" s="258">
        <f t="shared" si="284"/>
        <v>1.6129546505539287</v>
      </c>
      <c r="AM2042" s="258">
        <f t="shared" si="285"/>
        <v>1.0430726385728673</v>
      </c>
      <c r="AN2042" s="274">
        <f t="shared" si="287"/>
        <v>14.005984999664225</v>
      </c>
      <c r="AO2042" s="274">
        <f t="shared" si="287"/>
        <v>14.005984999627904</v>
      </c>
      <c r="AP2042" s="274">
        <f t="shared" si="287"/>
        <v>14.005984998013528</v>
      </c>
      <c r="AQ2042" s="274">
        <f t="shared" si="287"/>
        <v>14.005984926260671</v>
      </c>
      <c r="AR2042" s="274">
        <f t="shared" si="287"/>
        <v>14.005981737158713</v>
      </c>
      <c r="AS2042" s="274">
        <f t="shared" si="287"/>
        <v>14.00584007322959</v>
      </c>
      <c r="AT2042" s="274">
        <f t="shared" si="287"/>
        <v>13.999693530030552</v>
      </c>
      <c r="AU2042" s="274">
        <f t="shared" si="286"/>
        <v>13.835459245036365</v>
      </c>
      <c r="AV2042" s="274"/>
      <c r="AW2042" s="274"/>
    </row>
    <row r="2043" spans="27:49" ht="12.95" customHeight="1" x14ac:dyDescent="0.2">
      <c r="AA2043" s="344">
        <f t="shared" si="276"/>
        <v>-9.8802704652044479E-3</v>
      </c>
      <c r="AB2043" s="345">
        <f t="shared" si="277"/>
        <v>9.8802704652044479E-3</v>
      </c>
      <c r="AC2043" s="345">
        <f t="shared" si="278"/>
        <v>0</v>
      </c>
      <c r="AD2043" s="346">
        <f t="shared" si="279"/>
        <v>0</v>
      </c>
      <c r="AH2043" s="258">
        <f t="shared" si="280"/>
        <v>-5.970076540303515E-2</v>
      </c>
      <c r="AI2043" s="258">
        <f t="shared" si="281"/>
        <v>0.99275076381854821</v>
      </c>
      <c r="AJ2043" s="258">
        <f t="shared" si="282"/>
        <v>-0.88367981851374677</v>
      </c>
      <c r="AK2043" s="258">
        <f t="shared" si="283"/>
        <v>0.17185078244847601</v>
      </c>
      <c r="AL2043" s="258">
        <f t="shared" si="284"/>
        <v>1.6129546505539287</v>
      </c>
      <c r="AM2043" s="258">
        <f t="shared" si="285"/>
        <v>1.0430726385728673</v>
      </c>
      <c r="AN2043" s="274">
        <f t="shared" si="287"/>
        <v>14.005984999664225</v>
      </c>
      <c r="AO2043" s="274">
        <f t="shared" si="287"/>
        <v>14.005984999627904</v>
      </c>
      <c r="AP2043" s="274">
        <f t="shared" si="287"/>
        <v>14.005984998013528</v>
      </c>
      <c r="AQ2043" s="274">
        <f t="shared" si="287"/>
        <v>14.005984926260671</v>
      </c>
      <c r="AR2043" s="274">
        <f t="shared" si="287"/>
        <v>14.005981737158713</v>
      </c>
      <c r="AS2043" s="274">
        <f t="shared" si="287"/>
        <v>14.00584007322959</v>
      </c>
      <c r="AT2043" s="274">
        <f t="shared" si="287"/>
        <v>13.999693530030552</v>
      </c>
      <c r="AU2043" s="274">
        <f t="shared" si="286"/>
        <v>13.835459245036365</v>
      </c>
      <c r="AV2043" s="274"/>
      <c r="AW2043" s="274"/>
    </row>
    <row r="2044" spans="27:49" ht="12.95" customHeight="1" x14ac:dyDescent="0.2">
      <c r="AA2044" s="344">
        <f t="shared" si="276"/>
        <v>-9.8802704652044479E-3</v>
      </c>
      <c r="AB2044" s="345">
        <f t="shared" si="277"/>
        <v>9.8802704652044479E-3</v>
      </c>
      <c r="AC2044" s="345">
        <f t="shared" si="278"/>
        <v>0</v>
      </c>
      <c r="AD2044" s="346">
        <f t="shared" si="279"/>
        <v>0</v>
      </c>
      <c r="AH2044" s="258">
        <f t="shared" si="280"/>
        <v>-5.970076540303515E-2</v>
      </c>
      <c r="AI2044" s="258">
        <f t="shared" si="281"/>
        <v>0.99275076381854821</v>
      </c>
      <c r="AJ2044" s="258">
        <f t="shared" si="282"/>
        <v>-0.88367981851374677</v>
      </c>
      <c r="AK2044" s="258">
        <f t="shared" si="283"/>
        <v>0.17185078244847601</v>
      </c>
      <c r="AL2044" s="258">
        <f t="shared" si="284"/>
        <v>1.6129546505539287</v>
      </c>
      <c r="AM2044" s="258">
        <f t="shared" si="285"/>
        <v>1.0430726385728673</v>
      </c>
      <c r="AN2044" s="274">
        <f t="shared" si="287"/>
        <v>14.005984999664225</v>
      </c>
      <c r="AO2044" s="274">
        <f t="shared" si="287"/>
        <v>14.005984999627904</v>
      </c>
      <c r="AP2044" s="274">
        <f t="shared" si="287"/>
        <v>14.005984998013528</v>
      </c>
      <c r="AQ2044" s="274">
        <f t="shared" si="287"/>
        <v>14.005984926260671</v>
      </c>
      <c r="AR2044" s="274">
        <f t="shared" si="287"/>
        <v>14.005981737158713</v>
      </c>
      <c r="AS2044" s="274">
        <f t="shared" si="287"/>
        <v>14.00584007322959</v>
      </c>
      <c r="AT2044" s="274">
        <f t="shared" si="287"/>
        <v>13.999693530030552</v>
      </c>
      <c r="AU2044" s="274">
        <f t="shared" si="286"/>
        <v>13.835459245036365</v>
      </c>
      <c r="AV2044" s="274"/>
      <c r="AW2044" s="274"/>
    </row>
    <row r="2045" spans="27:49" ht="12.95" customHeight="1" x14ac:dyDescent="0.2">
      <c r="AA2045" s="344">
        <f t="shared" si="276"/>
        <v>-9.8802704652044479E-3</v>
      </c>
      <c r="AB2045" s="345">
        <f t="shared" si="277"/>
        <v>9.8802704652044479E-3</v>
      </c>
      <c r="AC2045" s="345">
        <f t="shared" si="278"/>
        <v>0</v>
      </c>
      <c r="AD2045" s="346">
        <f t="shared" si="279"/>
        <v>0</v>
      </c>
      <c r="AH2045" s="258">
        <f t="shared" si="280"/>
        <v>-5.970076540303515E-2</v>
      </c>
      <c r="AI2045" s="258">
        <f t="shared" si="281"/>
        <v>0.99275076381854821</v>
      </c>
      <c r="AJ2045" s="258">
        <f t="shared" si="282"/>
        <v>-0.88367981851374677</v>
      </c>
      <c r="AK2045" s="258">
        <f t="shared" si="283"/>
        <v>0.17185078244847601</v>
      </c>
      <c r="AL2045" s="258">
        <f t="shared" si="284"/>
        <v>1.6129546505539287</v>
      </c>
      <c r="AM2045" s="258">
        <f t="shared" si="285"/>
        <v>1.0430726385728673</v>
      </c>
      <c r="AN2045" s="274">
        <f t="shared" si="287"/>
        <v>14.005984999664225</v>
      </c>
      <c r="AO2045" s="274">
        <f t="shared" si="287"/>
        <v>14.005984999627904</v>
      </c>
      <c r="AP2045" s="274">
        <f t="shared" si="287"/>
        <v>14.005984998013528</v>
      </c>
      <c r="AQ2045" s="274">
        <f t="shared" si="287"/>
        <v>14.005984926260671</v>
      </c>
      <c r="AR2045" s="274">
        <f t="shared" si="287"/>
        <v>14.005981737158713</v>
      </c>
      <c r="AS2045" s="274">
        <f t="shared" si="287"/>
        <v>14.00584007322959</v>
      </c>
      <c r="AT2045" s="274">
        <f t="shared" si="287"/>
        <v>13.999693530030552</v>
      </c>
      <c r="AU2045" s="274">
        <f t="shared" si="286"/>
        <v>13.835459245036365</v>
      </c>
      <c r="AV2045" s="274"/>
      <c r="AW2045" s="274"/>
    </row>
    <row r="2046" spans="27:49" ht="12.95" customHeight="1" x14ac:dyDescent="0.2">
      <c r="AA2046" s="344">
        <f t="shared" si="276"/>
        <v>-9.8802704652044479E-3</v>
      </c>
      <c r="AB2046" s="345">
        <f t="shared" si="277"/>
        <v>9.8802704652044479E-3</v>
      </c>
      <c r="AC2046" s="345">
        <f t="shared" si="278"/>
        <v>0</v>
      </c>
      <c r="AD2046" s="346">
        <f t="shared" si="279"/>
        <v>0</v>
      </c>
      <c r="AH2046" s="258">
        <f t="shared" si="280"/>
        <v>-5.970076540303515E-2</v>
      </c>
      <c r="AI2046" s="258">
        <f t="shared" si="281"/>
        <v>0.99275076381854821</v>
      </c>
      <c r="AJ2046" s="258">
        <f t="shared" si="282"/>
        <v>-0.88367981851374677</v>
      </c>
      <c r="AK2046" s="258">
        <f t="shared" si="283"/>
        <v>0.17185078244847601</v>
      </c>
      <c r="AL2046" s="258">
        <f t="shared" si="284"/>
        <v>1.6129546505539287</v>
      </c>
      <c r="AM2046" s="258">
        <f t="shared" si="285"/>
        <v>1.0430726385728673</v>
      </c>
      <c r="AN2046" s="274">
        <f t="shared" si="287"/>
        <v>14.005984999664225</v>
      </c>
      <c r="AO2046" s="274">
        <f t="shared" si="287"/>
        <v>14.005984999627904</v>
      </c>
      <c r="AP2046" s="274">
        <f t="shared" si="287"/>
        <v>14.005984998013528</v>
      </c>
      <c r="AQ2046" s="274">
        <f t="shared" si="287"/>
        <v>14.005984926260671</v>
      </c>
      <c r="AR2046" s="274">
        <f t="shared" si="287"/>
        <v>14.005981737158713</v>
      </c>
      <c r="AS2046" s="274">
        <f t="shared" si="287"/>
        <v>14.00584007322959</v>
      </c>
      <c r="AT2046" s="274">
        <f t="shared" si="287"/>
        <v>13.999693530030552</v>
      </c>
      <c r="AU2046" s="274">
        <f t="shared" si="286"/>
        <v>13.835459245036365</v>
      </c>
      <c r="AV2046" s="274"/>
      <c r="AW2046" s="274"/>
    </row>
    <row r="2047" spans="27:49" ht="12.95" customHeight="1" x14ac:dyDescent="0.2">
      <c r="AA2047" s="344">
        <f t="shared" si="276"/>
        <v>-9.8802704652044479E-3</v>
      </c>
      <c r="AB2047" s="345">
        <f t="shared" si="277"/>
        <v>9.8802704652044479E-3</v>
      </c>
      <c r="AC2047" s="345">
        <f t="shared" si="278"/>
        <v>0</v>
      </c>
      <c r="AD2047" s="346">
        <f t="shared" si="279"/>
        <v>0</v>
      </c>
      <c r="AH2047" s="258">
        <f t="shared" si="280"/>
        <v>-5.970076540303515E-2</v>
      </c>
      <c r="AI2047" s="258">
        <f t="shared" si="281"/>
        <v>0.99275076381854821</v>
      </c>
      <c r="AJ2047" s="258">
        <f t="shared" si="282"/>
        <v>-0.88367981851374677</v>
      </c>
      <c r="AK2047" s="258">
        <f t="shared" si="283"/>
        <v>0.17185078244847601</v>
      </c>
      <c r="AL2047" s="258">
        <f t="shared" si="284"/>
        <v>1.6129546505539287</v>
      </c>
      <c r="AM2047" s="258">
        <f t="shared" si="285"/>
        <v>1.0430726385728673</v>
      </c>
      <c r="AN2047" s="274">
        <f t="shared" si="287"/>
        <v>14.005984999664225</v>
      </c>
      <c r="AO2047" s="274">
        <f t="shared" si="287"/>
        <v>14.005984999627904</v>
      </c>
      <c r="AP2047" s="274">
        <f t="shared" si="287"/>
        <v>14.005984998013528</v>
      </c>
      <c r="AQ2047" s="274">
        <f t="shared" si="287"/>
        <v>14.005984926260671</v>
      </c>
      <c r="AR2047" s="274">
        <f t="shared" si="287"/>
        <v>14.005981737158713</v>
      </c>
      <c r="AS2047" s="274">
        <f t="shared" si="287"/>
        <v>14.00584007322959</v>
      </c>
      <c r="AT2047" s="274">
        <f t="shared" si="287"/>
        <v>13.999693530030552</v>
      </c>
      <c r="AU2047" s="274">
        <f t="shared" si="286"/>
        <v>13.835459245036365</v>
      </c>
      <c r="AV2047" s="274"/>
      <c r="AW2047" s="274"/>
    </row>
    <row r="2048" spans="27:49" ht="12.95" customHeight="1" x14ac:dyDescent="0.2">
      <c r="AA2048" s="344">
        <f t="shared" si="276"/>
        <v>-9.8802704652044479E-3</v>
      </c>
      <c r="AB2048" s="345">
        <f t="shared" si="277"/>
        <v>9.8802704652044479E-3</v>
      </c>
      <c r="AC2048" s="345">
        <f t="shared" si="278"/>
        <v>0</v>
      </c>
      <c r="AD2048" s="346">
        <f t="shared" si="279"/>
        <v>0</v>
      </c>
      <c r="AH2048" s="258">
        <f t="shared" si="280"/>
        <v>-5.970076540303515E-2</v>
      </c>
      <c r="AI2048" s="258">
        <f t="shared" si="281"/>
        <v>0.99275076381854821</v>
      </c>
      <c r="AJ2048" s="258">
        <f t="shared" si="282"/>
        <v>-0.88367981851374677</v>
      </c>
      <c r="AK2048" s="258">
        <f t="shared" si="283"/>
        <v>0.17185078244847601</v>
      </c>
      <c r="AL2048" s="258">
        <f t="shared" si="284"/>
        <v>1.6129546505539287</v>
      </c>
      <c r="AM2048" s="258">
        <f t="shared" si="285"/>
        <v>1.0430726385728673</v>
      </c>
      <c r="AN2048" s="274">
        <f t="shared" si="287"/>
        <v>14.005984999664225</v>
      </c>
      <c r="AO2048" s="274">
        <f t="shared" si="287"/>
        <v>14.005984999627904</v>
      </c>
      <c r="AP2048" s="274">
        <f t="shared" si="287"/>
        <v>14.005984998013528</v>
      </c>
      <c r="AQ2048" s="274">
        <f t="shared" si="287"/>
        <v>14.005984926260671</v>
      </c>
      <c r="AR2048" s="274">
        <f t="shared" si="287"/>
        <v>14.005981737158713</v>
      </c>
      <c r="AS2048" s="274">
        <f t="shared" si="287"/>
        <v>14.00584007322959</v>
      </c>
      <c r="AT2048" s="274">
        <f t="shared" si="287"/>
        <v>13.999693530030552</v>
      </c>
      <c r="AU2048" s="274">
        <f t="shared" si="286"/>
        <v>13.835459245036365</v>
      </c>
      <c r="AV2048" s="274"/>
      <c r="AW2048" s="274"/>
    </row>
    <row r="2049" spans="27:49" ht="12.95" customHeight="1" x14ac:dyDescent="0.2">
      <c r="AA2049" s="344">
        <f t="shared" si="276"/>
        <v>-9.8802704652044479E-3</v>
      </c>
      <c r="AB2049" s="345">
        <f t="shared" si="277"/>
        <v>9.8802704652044479E-3</v>
      </c>
      <c r="AC2049" s="345">
        <f t="shared" si="278"/>
        <v>0</v>
      </c>
      <c r="AD2049" s="346">
        <f t="shared" si="279"/>
        <v>0</v>
      </c>
      <c r="AH2049" s="258">
        <f t="shared" si="280"/>
        <v>-5.970076540303515E-2</v>
      </c>
      <c r="AI2049" s="258">
        <f t="shared" si="281"/>
        <v>0.99275076381854821</v>
      </c>
      <c r="AJ2049" s="258">
        <f t="shared" si="282"/>
        <v>-0.88367981851374677</v>
      </c>
      <c r="AK2049" s="258">
        <f t="shared" si="283"/>
        <v>0.17185078244847601</v>
      </c>
      <c r="AL2049" s="258">
        <f t="shared" si="284"/>
        <v>1.6129546505539287</v>
      </c>
      <c r="AM2049" s="258">
        <f t="shared" si="285"/>
        <v>1.0430726385728673</v>
      </c>
      <c r="AN2049" s="274">
        <f t="shared" si="287"/>
        <v>14.005984999664225</v>
      </c>
      <c r="AO2049" s="274">
        <f t="shared" si="287"/>
        <v>14.005984999627904</v>
      </c>
      <c r="AP2049" s="274">
        <f t="shared" si="287"/>
        <v>14.005984998013528</v>
      </c>
      <c r="AQ2049" s="274">
        <f t="shared" si="287"/>
        <v>14.005984926260671</v>
      </c>
      <c r="AR2049" s="274">
        <f t="shared" si="287"/>
        <v>14.005981737158713</v>
      </c>
      <c r="AS2049" s="274">
        <f t="shared" si="287"/>
        <v>14.00584007322959</v>
      </c>
      <c r="AT2049" s="274">
        <f t="shared" si="287"/>
        <v>13.999693530030552</v>
      </c>
      <c r="AU2049" s="274">
        <f t="shared" si="286"/>
        <v>13.835459245036365</v>
      </c>
      <c r="AV2049" s="274"/>
      <c r="AW2049" s="274"/>
    </row>
    <row r="2050" spans="27:49" ht="12.95" customHeight="1" x14ac:dyDescent="0.2">
      <c r="AA2050" s="344">
        <f t="shared" si="276"/>
        <v>-9.8802704652044479E-3</v>
      </c>
      <c r="AB2050" s="345">
        <f t="shared" si="277"/>
        <v>9.8802704652044479E-3</v>
      </c>
      <c r="AC2050" s="345">
        <f t="shared" si="278"/>
        <v>0</v>
      </c>
      <c r="AD2050" s="346">
        <f t="shared" si="279"/>
        <v>0</v>
      </c>
      <c r="AH2050" s="258">
        <f t="shared" si="280"/>
        <v>-5.970076540303515E-2</v>
      </c>
      <c r="AI2050" s="258">
        <f t="shared" si="281"/>
        <v>0.99275076381854821</v>
      </c>
      <c r="AJ2050" s="258">
        <f t="shared" si="282"/>
        <v>-0.88367981851374677</v>
      </c>
      <c r="AK2050" s="258">
        <f t="shared" si="283"/>
        <v>0.17185078244847601</v>
      </c>
      <c r="AL2050" s="258">
        <f t="shared" si="284"/>
        <v>1.6129546505539287</v>
      </c>
      <c r="AM2050" s="258">
        <f t="shared" si="285"/>
        <v>1.0430726385728673</v>
      </c>
      <c r="AN2050" s="274">
        <f t="shared" ref="AN2050:AT2059" si="288">$AU2050+$AB$7*SIN(AO2050)</f>
        <v>14.005984999664225</v>
      </c>
      <c r="AO2050" s="274">
        <f t="shared" si="288"/>
        <v>14.005984999627904</v>
      </c>
      <c r="AP2050" s="274">
        <f t="shared" si="288"/>
        <v>14.005984998013528</v>
      </c>
      <c r="AQ2050" s="274">
        <f t="shared" si="288"/>
        <v>14.005984926260671</v>
      </c>
      <c r="AR2050" s="274">
        <f t="shared" si="288"/>
        <v>14.005981737158713</v>
      </c>
      <c r="AS2050" s="274">
        <f t="shared" si="288"/>
        <v>14.00584007322959</v>
      </c>
      <c r="AT2050" s="274">
        <f t="shared" si="288"/>
        <v>13.999693530030552</v>
      </c>
      <c r="AU2050" s="274">
        <f t="shared" si="286"/>
        <v>13.835459245036365</v>
      </c>
      <c r="AV2050" s="274"/>
      <c r="AW2050" s="274"/>
    </row>
    <row r="2051" spans="27:49" ht="12.95" customHeight="1" x14ac:dyDescent="0.2">
      <c r="AA2051" s="344">
        <f t="shared" si="276"/>
        <v>-9.8802704652044479E-3</v>
      </c>
      <c r="AB2051" s="345">
        <f t="shared" si="277"/>
        <v>9.8802704652044479E-3</v>
      </c>
      <c r="AC2051" s="345">
        <f t="shared" si="278"/>
        <v>0</v>
      </c>
      <c r="AD2051" s="346">
        <f t="shared" si="279"/>
        <v>0</v>
      </c>
      <c r="AH2051" s="258">
        <f t="shared" si="280"/>
        <v>-5.970076540303515E-2</v>
      </c>
      <c r="AI2051" s="258">
        <f t="shared" si="281"/>
        <v>0.99275076381854821</v>
      </c>
      <c r="AJ2051" s="258">
        <f t="shared" si="282"/>
        <v>-0.88367981851374677</v>
      </c>
      <c r="AK2051" s="258">
        <f t="shared" si="283"/>
        <v>0.17185078244847601</v>
      </c>
      <c r="AL2051" s="258">
        <f t="shared" si="284"/>
        <v>1.6129546505539287</v>
      </c>
      <c r="AM2051" s="258">
        <f t="shared" si="285"/>
        <v>1.0430726385728673</v>
      </c>
      <c r="AN2051" s="274">
        <f t="shared" si="288"/>
        <v>14.005984999664225</v>
      </c>
      <c r="AO2051" s="274">
        <f t="shared" si="288"/>
        <v>14.005984999627904</v>
      </c>
      <c r="AP2051" s="274">
        <f t="shared" si="288"/>
        <v>14.005984998013528</v>
      </c>
      <c r="AQ2051" s="274">
        <f t="shared" si="288"/>
        <v>14.005984926260671</v>
      </c>
      <c r="AR2051" s="274">
        <f t="shared" si="288"/>
        <v>14.005981737158713</v>
      </c>
      <c r="AS2051" s="274">
        <f t="shared" si="288"/>
        <v>14.00584007322959</v>
      </c>
      <c r="AT2051" s="274">
        <f t="shared" si="288"/>
        <v>13.999693530030552</v>
      </c>
      <c r="AU2051" s="274">
        <f t="shared" si="286"/>
        <v>13.835459245036365</v>
      </c>
      <c r="AV2051" s="274"/>
      <c r="AW2051" s="274"/>
    </row>
    <row r="2052" spans="27:49" ht="12.95" customHeight="1" x14ac:dyDescent="0.2">
      <c r="AA2052" s="344">
        <f t="shared" si="276"/>
        <v>-9.8802704652044479E-3</v>
      </c>
      <c r="AB2052" s="345">
        <f t="shared" si="277"/>
        <v>9.8802704652044479E-3</v>
      </c>
      <c r="AC2052" s="345">
        <f t="shared" si="278"/>
        <v>0</v>
      </c>
      <c r="AD2052" s="346">
        <f t="shared" si="279"/>
        <v>0</v>
      </c>
      <c r="AH2052" s="258">
        <f t="shared" si="280"/>
        <v>-5.970076540303515E-2</v>
      </c>
      <c r="AI2052" s="258">
        <f t="shared" si="281"/>
        <v>0.99275076381854821</v>
      </c>
      <c r="AJ2052" s="258">
        <f t="shared" si="282"/>
        <v>-0.88367981851374677</v>
      </c>
      <c r="AK2052" s="258">
        <f t="shared" si="283"/>
        <v>0.17185078244847601</v>
      </c>
      <c r="AL2052" s="258">
        <f t="shared" si="284"/>
        <v>1.6129546505539287</v>
      </c>
      <c r="AM2052" s="258">
        <f t="shared" si="285"/>
        <v>1.0430726385728673</v>
      </c>
      <c r="AN2052" s="274">
        <f t="shared" si="288"/>
        <v>14.005984999664225</v>
      </c>
      <c r="AO2052" s="274">
        <f t="shared" si="288"/>
        <v>14.005984999627904</v>
      </c>
      <c r="AP2052" s="274">
        <f t="shared" si="288"/>
        <v>14.005984998013528</v>
      </c>
      <c r="AQ2052" s="274">
        <f t="shared" si="288"/>
        <v>14.005984926260671</v>
      </c>
      <c r="AR2052" s="274">
        <f t="shared" si="288"/>
        <v>14.005981737158713</v>
      </c>
      <c r="AS2052" s="274">
        <f t="shared" si="288"/>
        <v>14.00584007322959</v>
      </c>
      <c r="AT2052" s="274">
        <f t="shared" si="288"/>
        <v>13.999693530030552</v>
      </c>
      <c r="AU2052" s="274">
        <f t="shared" si="286"/>
        <v>13.835459245036365</v>
      </c>
      <c r="AV2052" s="274"/>
      <c r="AW2052" s="274"/>
    </row>
    <row r="2053" spans="27:49" ht="12.95" customHeight="1" x14ac:dyDescent="0.2">
      <c r="AA2053" s="344">
        <f t="shared" si="276"/>
        <v>-9.8802704652044479E-3</v>
      </c>
      <c r="AB2053" s="345">
        <f t="shared" si="277"/>
        <v>9.8802704652044479E-3</v>
      </c>
      <c r="AC2053" s="345">
        <f t="shared" si="278"/>
        <v>0</v>
      </c>
      <c r="AD2053" s="346">
        <f t="shared" si="279"/>
        <v>0</v>
      </c>
      <c r="AH2053" s="258">
        <f t="shared" si="280"/>
        <v>-5.970076540303515E-2</v>
      </c>
      <c r="AI2053" s="258">
        <f t="shared" si="281"/>
        <v>0.99275076381854821</v>
      </c>
      <c r="AJ2053" s="258">
        <f t="shared" si="282"/>
        <v>-0.88367981851374677</v>
      </c>
      <c r="AK2053" s="258">
        <f t="shared" si="283"/>
        <v>0.17185078244847601</v>
      </c>
      <c r="AL2053" s="258">
        <f t="shared" si="284"/>
        <v>1.6129546505539287</v>
      </c>
      <c r="AM2053" s="258">
        <f t="shared" si="285"/>
        <v>1.0430726385728673</v>
      </c>
      <c r="AN2053" s="274">
        <f t="shared" si="288"/>
        <v>14.005984999664225</v>
      </c>
      <c r="AO2053" s="274">
        <f t="shared" si="288"/>
        <v>14.005984999627904</v>
      </c>
      <c r="AP2053" s="274">
        <f t="shared" si="288"/>
        <v>14.005984998013528</v>
      </c>
      <c r="AQ2053" s="274">
        <f t="shared" si="288"/>
        <v>14.005984926260671</v>
      </c>
      <c r="AR2053" s="274">
        <f t="shared" si="288"/>
        <v>14.005981737158713</v>
      </c>
      <c r="AS2053" s="274">
        <f t="shared" si="288"/>
        <v>14.00584007322959</v>
      </c>
      <c r="AT2053" s="274">
        <f t="shared" si="288"/>
        <v>13.999693530030552</v>
      </c>
      <c r="AU2053" s="274">
        <f t="shared" si="286"/>
        <v>13.835459245036365</v>
      </c>
      <c r="AV2053" s="274"/>
      <c r="AW2053" s="274"/>
    </row>
    <row r="2054" spans="27:49" ht="12.95" customHeight="1" x14ac:dyDescent="0.2">
      <c r="AA2054" s="344">
        <f t="shared" si="276"/>
        <v>-9.8802704652044479E-3</v>
      </c>
      <c r="AB2054" s="345">
        <f t="shared" si="277"/>
        <v>9.8802704652044479E-3</v>
      </c>
      <c r="AC2054" s="345">
        <f t="shared" si="278"/>
        <v>0</v>
      </c>
      <c r="AD2054" s="346">
        <f t="shared" si="279"/>
        <v>0</v>
      </c>
      <c r="AH2054" s="258">
        <f t="shared" si="280"/>
        <v>-5.970076540303515E-2</v>
      </c>
      <c r="AI2054" s="258">
        <f t="shared" si="281"/>
        <v>0.99275076381854821</v>
      </c>
      <c r="AJ2054" s="258">
        <f t="shared" si="282"/>
        <v>-0.88367981851374677</v>
      </c>
      <c r="AK2054" s="258">
        <f t="shared" si="283"/>
        <v>0.17185078244847601</v>
      </c>
      <c r="AL2054" s="258">
        <f t="shared" si="284"/>
        <v>1.6129546505539287</v>
      </c>
      <c r="AM2054" s="258">
        <f t="shared" si="285"/>
        <v>1.0430726385728673</v>
      </c>
      <c r="AN2054" s="274">
        <f t="shared" si="288"/>
        <v>14.005984999664225</v>
      </c>
      <c r="AO2054" s="274">
        <f t="shared" si="288"/>
        <v>14.005984999627904</v>
      </c>
      <c r="AP2054" s="274">
        <f t="shared" si="288"/>
        <v>14.005984998013528</v>
      </c>
      <c r="AQ2054" s="274">
        <f t="shared" si="288"/>
        <v>14.005984926260671</v>
      </c>
      <c r="AR2054" s="274">
        <f t="shared" si="288"/>
        <v>14.005981737158713</v>
      </c>
      <c r="AS2054" s="274">
        <f t="shared" si="288"/>
        <v>14.00584007322959</v>
      </c>
      <c r="AT2054" s="274">
        <f t="shared" si="288"/>
        <v>13.999693530030552</v>
      </c>
      <c r="AU2054" s="274">
        <f t="shared" si="286"/>
        <v>13.835459245036365</v>
      </c>
      <c r="AV2054" s="274"/>
      <c r="AW2054" s="274"/>
    </row>
    <row r="2055" spans="27:49" ht="12.95" customHeight="1" x14ac:dyDescent="0.2">
      <c r="AA2055" s="344">
        <f t="shared" si="276"/>
        <v>-9.8802704652044479E-3</v>
      </c>
      <c r="AB2055" s="345">
        <f t="shared" si="277"/>
        <v>9.8802704652044479E-3</v>
      </c>
      <c r="AC2055" s="345">
        <f t="shared" si="278"/>
        <v>0</v>
      </c>
      <c r="AD2055" s="346">
        <f t="shared" si="279"/>
        <v>0</v>
      </c>
      <c r="AH2055" s="258">
        <f t="shared" si="280"/>
        <v>-5.970076540303515E-2</v>
      </c>
      <c r="AI2055" s="258">
        <f t="shared" si="281"/>
        <v>0.99275076381854821</v>
      </c>
      <c r="AJ2055" s="258">
        <f t="shared" si="282"/>
        <v>-0.88367981851374677</v>
      </c>
      <c r="AK2055" s="258">
        <f t="shared" si="283"/>
        <v>0.17185078244847601</v>
      </c>
      <c r="AL2055" s="258">
        <f t="shared" si="284"/>
        <v>1.6129546505539287</v>
      </c>
      <c r="AM2055" s="258">
        <f t="shared" si="285"/>
        <v>1.0430726385728673</v>
      </c>
      <c r="AN2055" s="274">
        <f t="shared" si="288"/>
        <v>14.005984999664225</v>
      </c>
      <c r="AO2055" s="274">
        <f t="shared" si="288"/>
        <v>14.005984999627904</v>
      </c>
      <c r="AP2055" s="274">
        <f t="shared" si="288"/>
        <v>14.005984998013528</v>
      </c>
      <c r="AQ2055" s="274">
        <f t="shared" si="288"/>
        <v>14.005984926260671</v>
      </c>
      <c r="AR2055" s="274">
        <f t="shared" si="288"/>
        <v>14.005981737158713</v>
      </c>
      <c r="AS2055" s="274">
        <f t="shared" si="288"/>
        <v>14.00584007322959</v>
      </c>
      <c r="AT2055" s="274">
        <f t="shared" si="288"/>
        <v>13.999693530030552</v>
      </c>
      <c r="AU2055" s="274">
        <f t="shared" si="286"/>
        <v>13.835459245036365</v>
      </c>
      <c r="AV2055" s="274"/>
      <c r="AW2055" s="274"/>
    </row>
    <row r="2056" spans="27:49" ht="12.95" customHeight="1" x14ac:dyDescent="0.2">
      <c r="AA2056" s="344">
        <f t="shared" si="276"/>
        <v>-9.8802704652044479E-3</v>
      </c>
      <c r="AB2056" s="345">
        <f t="shared" si="277"/>
        <v>9.8802704652044479E-3</v>
      </c>
      <c r="AC2056" s="345">
        <f t="shared" si="278"/>
        <v>0</v>
      </c>
      <c r="AD2056" s="346">
        <f t="shared" si="279"/>
        <v>0</v>
      </c>
      <c r="AH2056" s="258">
        <f t="shared" si="280"/>
        <v>-5.970076540303515E-2</v>
      </c>
      <c r="AI2056" s="258">
        <f t="shared" si="281"/>
        <v>0.99275076381854821</v>
      </c>
      <c r="AJ2056" s="258">
        <f t="shared" si="282"/>
        <v>-0.88367981851374677</v>
      </c>
      <c r="AK2056" s="258">
        <f t="shared" si="283"/>
        <v>0.17185078244847601</v>
      </c>
      <c r="AL2056" s="258">
        <f t="shared" si="284"/>
        <v>1.6129546505539287</v>
      </c>
      <c r="AM2056" s="258">
        <f t="shared" si="285"/>
        <v>1.0430726385728673</v>
      </c>
      <c r="AN2056" s="274">
        <f t="shared" si="288"/>
        <v>14.005984999664225</v>
      </c>
      <c r="AO2056" s="274">
        <f t="shared" si="288"/>
        <v>14.005984999627904</v>
      </c>
      <c r="AP2056" s="274">
        <f t="shared" si="288"/>
        <v>14.005984998013528</v>
      </c>
      <c r="AQ2056" s="274">
        <f t="shared" si="288"/>
        <v>14.005984926260671</v>
      </c>
      <c r="AR2056" s="274">
        <f t="shared" si="288"/>
        <v>14.005981737158713</v>
      </c>
      <c r="AS2056" s="274">
        <f t="shared" si="288"/>
        <v>14.00584007322959</v>
      </c>
      <c r="AT2056" s="274">
        <f t="shared" si="288"/>
        <v>13.999693530030552</v>
      </c>
      <c r="AU2056" s="274">
        <f t="shared" si="286"/>
        <v>13.835459245036365</v>
      </c>
      <c r="AV2056" s="274"/>
      <c r="AW2056" s="274"/>
    </row>
    <row r="2057" spans="27:49" ht="12.95" customHeight="1" x14ac:dyDescent="0.2">
      <c r="AA2057" s="344">
        <f t="shared" si="276"/>
        <v>-9.8802704652044479E-3</v>
      </c>
      <c r="AB2057" s="345">
        <f t="shared" si="277"/>
        <v>9.8802704652044479E-3</v>
      </c>
      <c r="AC2057" s="345">
        <f t="shared" si="278"/>
        <v>0</v>
      </c>
      <c r="AD2057" s="346">
        <f t="shared" si="279"/>
        <v>0</v>
      </c>
      <c r="AH2057" s="258">
        <f t="shared" si="280"/>
        <v>-5.970076540303515E-2</v>
      </c>
      <c r="AI2057" s="258">
        <f t="shared" si="281"/>
        <v>0.99275076381854821</v>
      </c>
      <c r="AJ2057" s="258">
        <f t="shared" si="282"/>
        <v>-0.88367981851374677</v>
      </c>
      <c r="AK2057" s="258">
        <f t="shared" si="283"/>
        <v>0.17185078244847601</v>
      </c>
      <c r="AL2057" s="258">
        <f t="shared" si="284"/>
        <v>1.6129546505539287</v>
      </c>
      <c r="AM2057" s="258">
        <f t="shared" si="285"/>
        <v>1.0430726385728673</v>
      </c>
      <c r="AN2057" s="274">
        <f t="shared" si="288"/>
        <v>14.005984999664225</v>
      </c>
      <c r="AO2057" s="274">
        <f t="shared" si="288"/>
        <v>14.005984999627904</v>
      </c>
      <c r="AP2057" s="274">
        <f t="shared" si="288"/>
        <v>14.005984998013528</v>
      </c>
      <c r="AQ2057" s="274">
        <f t="shared" si="288"/>
        <v>14.005984926260671</v>
      </c>
      <c r="AR2057" s="274">
        <f t="shared" si="288"/>
        <v>14.005981737158713</v>
      </c>
      <c r="AS2057" s="274">
        <f t="shared" si="288"/>
        <v>14.00584007322959</v>
      </c>
      <c r="AT2057" s="274">
        <f t="shared" si="288"/>
        <v>13.999693530030552</v>
      </c>
      <c r="AU2057" s="274">
        <f t="shared" si="286"/>
        <v>13.835459245036365</v>
      </c>
      <c r="AV2057" s="274"/>
      <c r="AW2057" s="274"/>
    </row>
    <row r="2058" spans="27:49" ht="12.95" customHeight="1" x14ac:dyDescent="0.2">
      <c r="AA2058" s="344">
        <f t="shared" si="276"/>
        <v>-9.8802704652044479E-3</v>
      </c>
      <c r="AB2058" s="345">
        <f t="shared" si="277"/>
        <v>9.8802704652044479E-3</v>
      </c>
      <c r="AC2058" s="345">
        <f t="shared" si="278"/>
        <v>0</v>
      </c>
      <c r="AD2058" s="346">
        <f t="shared" si="279"/>
        <v>0</v>
      </c>
      <c r="AH2058" s="258">
        <f t="shared" si="280"/>
        <v>-5.970076540303515E-2</v>
      </c>
      <c r="AI2058" s="258">
        <f t="shared" si="281"/>
        <v>0.99275076381854821</v>
      </c>
      <c r="AJ2058" s="258">
        <f t="shared" si="282"/>
        <v>-0.88367981851374677</v>
      </c>
      <c r="AK2058" s="258">
        <f t="shared" si="283"/>
        <v>0.17185078244847601</v>
      </c>
      <c r="AL2058" s="258">
        <f t="shared" si="284"/>
        <v>1.6129546505539287</v>
      </c>
      <c r="AM2058" s="258">
        <f t="shared" si="285"/>
        <v>1.0430726385728673</v>
      </c>
      <c r="AN2058" s="274">
        <f t="shared" si="288"/>
        <v>14.005984999664225</v>
      </c>
      <c r="AO2058" s="274">
        <f t="shared" si="288"/>
        <v>14.005984999627904</v>
      </c>
      <c r="AP2058" s="274">
        <f t="shared" si="288"/>
        <v>14.005984998013528</v>
      </c>
      <c r="AQ2058" s="274">
        <f t="shared" si="288"/>
        <v>14.005984926260671</v>
      </c>
      <c r="AR2058" s="274">
        <f t="shared" si="288"/>
        <v>14.005981737158713</v>
      </c>
      <c r="AS2058" s="274">
        <f t="shared" si="288"/>
        <v>14.00584007322959</v>
      </c>
      <c r="AT2058" s="274">
        <f t="shared" si="288"/>
        <v>13.999693530030552</v>
      </c>
      <c r="AU2058" s="274">
        <f t="shared" si="286"/>
        <v>13.835459245036365</v>
      </c>
      <c r="AV2058" s="274"/>
      <c r="AW2058" s="274"/>
    </row>
    <row r="2059" spans="27:49" ht="12.95" customHeight="1" x14ac:dyDescent="0.2">
      <c r="AA2059" s="344">
        <f t="shared" si="276"/>
        <v>-9.8802704652044479E-3</v>
      </c>
      <c r="AB2059" s="345">
        <f t="shared" si="277"/>
        <v>9.8802704652044479E-3</v>
      </c>
      <c r="AC2059" s="345">
        <f t="shared" si="278"/>
        <v>0</v>
      </c>
      <c r="AD2059" s="346">
        <f t="shared" si="279"/>
        <v>0</v>
      </c>
      <c r="AH2059" s="258">
        <f t="shared" si="280"/>
        <v>-5.970076540303515E-2</v>
      </c>
      <c r="AI2059" s="258">
        <f t="shared" si="281"/>
        <v>0.99275076381854821</v>
      </c>
      <c r="AJ2059" s="258">
        <f t="shared" si="282"/>
        <v>-0.88367981851374677</v>
      </c>
      <c r="AK2059" s="258">
        <f t="shared" si="283"/>
        <v>0.17185078244847601</v>
      </c>
      <c r="AL2059" s="258">
        <f t="shared" si="284"/>
        <v>1.6129546505539287</v>
      </c>
      <c r="AM2059" s="258">
        <f t="shared" si="285"/>
        <v>1.0430726385728673</v>
      </c>
      <c r="AN2059" s="274">
        <f t="shared" si="288"/>
        <v>14.005984999664225</v>
      </c>
      <c r="AO2059" s="274">
        <f t="shared" si="288"/>
        <v>14.005984999627904</v>
      </c>
      <c r="AP2059" s="274">
        <f t="shared" si="288"/>
        <v>14.005984998013528</v>
      </c>
      <c r="AQ2059" s="274">
        <f t="shared" si="288"/>
        <v>14.005984926260671</v>
      </c>
      <c r="AR2059" s="274">
        <f t="shared" si="288"/>
        <v>14.005981737158713</v>
      </c>
      <c r="AS2059" s="274">
        <f t="shared" si="288"/>
        <v>14.00584007322959</v>
      </c>
      <c r="AT2059" s="274">
        <f t="shared" si="288"/>
        <v>13.999693530030552</v>
      </c>
      <c r="AU2059" s="274">
        <f t="shared" si="286"/>
        <v>13.835459245036365</v>
      </c>
      <c r="AV2059" s="274"/>
      <c r="AW2059" s="274"/>
    </row>
    <row r="2060" spans="27:49" ht="12.95" customHeight="1" x14ac:dyDescent="0.2">
      <c r="AA2060" s="344">
        <f t="shared" si="276"/>
        <v>-9.8802704652044479E-3</v>
      </c>
      <c r="AB2060" s="345">
        <f t="shared" si="277"/>
        <v>9.8802704652044479E-3</v>
      </c>
      <c r="AC2060" s="345">
        <f t="shared" si="278"/>
        <v>0</v>
      </c>
      <c r="AD2060" s="346">
        <f t="shared" si="279"/>
        <v>0</v>
      </c>
      <c r="AH2060" s="258">
        <f t="shared" si="280"/>
        <v>-5.970076540303515E-2</v>
      </c>
      <c r="AI2060" s="258">
        <f t="shared" si="281"/>
        <v>0.99275076381854821</v>
      </c>
      <c r="AJ2060" s="258">
        <f t="shared" si="282"/>
        <v>-0.88367981851374677</v>
      </c>
      <c r="AK2060" s="258">
        <f t="shared" si="283"/>
        <v>0.17185078244847601</v>
      </c>
      <c r="AL2060" s="258">
        <f t="shared" si="284"/>
        <v>1.6129546505539287</v>
      </c>
      <c r="AM2060" s="258">
        <f t="shared" si="285"/>
        <v>1.0430726385728673</v>
      </c>
      <c r="AN2060" s="274">
        <f t="shared" ref="AN2060:AT2069" si="289">$AU2060+$AB$7*SIN(AO2060)</f>
        <v>14.005984999664225</v>
      </c>
      <c r="AO2060" s="274">
        <f t="shared" si="289"/>
        <v>14.005984999627904</v>
      </c>
      <c r="AP2060" s="274">
        <f t="shared" si="289"/>
        <v>14.005984998013528</v>
      </c>
      <c r="AQ2060" s="274">
        <f t="shared" si="289"/>
        <v>14.005984926260671</v>
      </c>
      <c r="AR2060" s="274">
        <f t="shared" si="289"/>
        <v>14.005981737158713</v>
      </c>
      <c r="AS2060" s="274">
        <f t="shared" si="289"/>
        <v>14.00584007322959</v>
      </c>
      <c r="AT2060" s="274">
        <f t="shared" si="289"/>
        <v>13.999693530030552</v>
      </c>
      <c r="AU2060" s="274">
        <f t="shared" si="286"/>
        <v>13.835459245036365</v>
      </c>
      <c r="AV2060" s="274"/>
      <c r="AW2060" s="274"/>
    </row>
    <row r="2061" spans="27:49" ht="12.95" customHeight="1" x14ac:dyDescent="0.2">
      <c r="AA2061" s="344">
        <f t="shared" si="276"/>
        <v>-9.8802704652044479E-3</v>
      </c>
      <c r="AB2061" s="345">
        <f t="shared" si="277"/>
        <v>9.8802704652044479E-3</v>
      </c>
      <c r="AC2061" s="345">
        <f t="shared" si="278"/>
        <v>0</v>
      </c>
      <c r="AD2061" s="346">
        <f t="shared" si="279"/>
        <v>0</v>
      </c>
      <c r="AH2061" s="258">
        <f t="shared" si="280"/>
        <v>-5.970076540303515E-2</v>
      </c>
      <c r="AI2061" s="258">
        <f t="shared" si="281"/>
        <v>0.99275076381854821</v>
      </c>
      <c r="AJ2061" s="258">
        <f t="shared" si="282"/>
        <v>-0.88367981851374677</v>
      </c>
      <c r="AK2061" s="258">
        <f t="shared" si="283"/>
        <v>0.17185078244847601</v>
      </c>
      <c r="AL2061" s="258">
        <f t="shared" si="284"/>
        <v>1.6129546505539287</v>
      </c>
      <c r="AM2061" s="258">
        <f t="shared" si="285"/>
        <v>1.0430726385728673</v>
      </c>
      <c r="AN2061" s="274">
        <f t="shared" si="289"/>
        <v>14.005984999664225</v>
      </c>
      <c r="AO2061" s="274">
        <f t="shared" si="289"/>
        <v>14.005984999627904</v>
      </c>
      <c r="AP2061" s="274">
        <f t="shared" si="289"/>
        <v>14.005984998013528</v>
      </c>
      <c r="AQ2061" s="274">
        <f t="shared" si="289"/>
        <v>14.005984926260671</v>
      </c>
      <c r="AR2061" s="274">
        <f t="shared" si="289"/>
        <v>14.005981737158713</v>
      </c>
      <c r="AS2061" s="274">
        <f t="shared" si="289"/>
        <v>14.00584007322959</v>
      </c>
      <c r="AT2061" s="274">
        <f t="shared" si="289"/>
        <v>13.999693530030552</v>
      </c>
      <c r="AU2061" s="274">
        <f t="shared" si="286"/>
        <v>13.835459245036365</v>
      </c>
      <c r="AV2061" s="274"/>
      <c r="AW2061" s="274"/>
    </row>
    <row r="2062" spans="27:49" ht="12.95" customHeight="1" x14ac:dyDescent="0.2">
      <c r="AA2062" s="344">
        <f t="shared" si="276"/>
        <v>-9.8802704652044479E-3</v>
      </c>
      <c r="AB2062" s="345">
        <f t="shared" si="277"/>
        <v>9.8802704652044479E-3</v>
      </c>
      <c r="AC2062" s="345">
        <f t="shared" si="278"/>
        <v>0</v>
      </c>
      <c r="AD2062" s="346">
        <f t="shared" si="279"/>
        <v>0</v>
      </c>
      <c r="AH2062" s="258">
        <f t="shared" si="280"/>
        <v>-5.970076540303515E-2</v>
      </c>
      <c r="AI2062" s="258">
        <f t="shared" si="281"/>
        <v>0.99275076381854821</v>
      </c>
      <c r="AJ2062" s="258">
        <f t="shared" si="282"/>
        <v>-0.88367981851374677</v>
      </c>
      <c r="AK2062" s="258">
        <f t="shared" si="283"/>
        <v>0.17185078244847601</v>
      </c>
      <c r="AL2062" s="258">
        <f t="shared" si="284"/>
        <v>1.6129546505539287</v>
      </c>
      <c r="AM2062" s="258">
        <f t="shared" si="285"/>
        <v>1.0430726385728673</v>
      </c>
      <c r="AN2062" s="274">
        <f t="shared" si="289"/>
        <v>14.005984999664225</v>
      </c>
      <c r="AO2062" s="274">
        <f t="shared" si="289"/>
        <v>14.005984999627904</v>
      </c>
      <c r="AP2062" s="274">
        <f t="shared" si="289"/>
        <v>14.005984998013528</v>
      </c>
      <c r="AQ2062" s="274">
        <f t="shared" si="289"/>
        <v>14.005984926260671</v>
      </c>
      <c r="AR2062" s="274">
        <f t="shared" si="289"/>
        <v>14.005981737158713</v>
      </c>
      <c r="AS2062" s="274">
        <f t="shared" si="289"/>
        <v>14.00584007322959</v>
      </c>
      <c r="AT2062" s="274">
        <f t="shared" si="289"/>
        <v>13.999693530030552</v>
      </c>
      <c r="AU2062" s="274">
        <f t="shared" si="286"/>
        <v>13.835459245036365</v>
      </c>
      <c r="AV2062" s="274"/>
      <c r="AW2062" s="274"/>
    </row>
    <row r="2063" spans="27:49" ht="12.95" customHeight="1" x14ac:dyDescent="0.2">
      <c r="AA2063" s="344">
        <f t="shared" si="276"/>
        <v>-9.8802704652044479E-3</v>
      </c>
      <c r="AB2063" s="345">
        <f t="shared" si="277"/>
        <v>9.8802704652044479E-3</v>
      </c>
      <c r="AC2063" s="345">
        <f t="shared" si="278"/>
        <v>0</v>
      </c>
      <c r="AD2063" s="346">
        <f t="shared" si="279"/>
        <v>0</v>
      </c>
      <c r="AH2063" s="258">
        <f t="shared" si="280"/>
        <v>-5.970076540303515E-2</v>
      </c>
      <c r="AI2063" s="258">
        <f t="shared" si="281"/>
        <v>0.99275076381854821</v>
      </c>
      <c r="AJ2063" s="258">
        <f t="shared" si="282"/>
        <v>-0.88367981851374677</v>
      </c>
      <c r="AK2063" s="258">
        <f t="shared" si="283"/>
        <v>0.17185078244847601</v>
      </c>
      <c r="AL2063" s="258">
        <f t="shared" si="284"/>
        <v>1.6129546505539287</v>
      </c>
      <c r="AM2063" s="258">
        <f t="shared" si="285"/>
        <v>1.0430726385728673</v>
      </c>
      <c r="AN2063" s="274">
        <f t="shared" si="289"/>
        <v>14.005984999664225</v>
      </c>
      <c r="AO2063" s="274">
        <f t="shared" si="289"/>
        <v>14.005984999627904</v>
      </c>
      <c r="AP2063" s="274">
        <f t="shared" si="289"/>
        <v>14.005984998013528</v>
      </c>
      <c r="AQ2063" s="274">
        <f t="shared" si="289"/>
        <v>14.005984926260671</v>
      </c>
      <c r="AR2063" s="274">
        <f t="shared" si="289"/>
        <v>14.005981737158713</v>
      </c>
      <c r="AS2063" s="274">
        <f t="shared" si="289"/>
        <v>14.00584007322959</v>
      </c>
      <c r="AT2063" s="274">
        <f t="shared" si="289"/>
        <v>13.999693530030552</v>
      </c>
      <c r="AU2063" s="274">
        <f t="shared" si="286"/>
        <v>13.835459245036365</v>
      </c>
      <c r="AV2063" s="274"/>
      <c r="AW2063" s="274"/>
    </row>
    <row r="2064" spans="27:49" ht="12.95" customHeight="1" x14ac:dyDescent="0.2">
      <c r="AA2064" s="344">
        <f t="shared" si="276"/>
        <v>-9.8802704652044479E-3</v>
      </c>
      <c r="AB2064" s="345">
        <f t="shared" si="277"/>
        <v>9.8802704652044479E-3</v>
      </c>
      <c r="AC2064" s="345">
        <f t="shared" si="278"/>
        <v>0</v>
      </c>
      <c r="AD2064" s="346">
        <f t="shared" si="279"/>
        <v>0</v>
      </c>
      <c r="AH2064" s="258">
        <f t="shared" si="280"/>
        <v>-5.970076540303515E-2</v>
      </c>
      <c r="AI2064" s="258">
        <f t="shared" si="281"/>
        <v>0.99275076381854821</v>
      </c>
      <c r="AJ2064" s="258">
        <f t="shared" si="282"/>
        <v>-0.88367981851374677</v>
      </c>
      <c r="AK2064" s="258">
        <f t="shared" si="283"/>
        <v>0.17185078244847601</v>
      </c>
      <c r="AL2064" s="258">
        <f t="shared" si="284"/>
        <v>1.6129546505539287</v>
      </c>
      <c r="AM2064" s="258">
        <f t="shared" si="285"/>
        <v>1.0430726385728673</v>
      </c>
      <c r="AN2064" s="274">
        <f t="shared" si="289"/>
        <v>14.005984999664225</v>
      </c>
      <c r="AO2064" s="274">
        <f t="shared" si="289"/>
        <v>14.005984999627904</v>
      </c>
      <c r="AP2064" s="274">
        <f t="shared" si="289"/>
        <v>14.005984998013528</v>
      </c>
      <c r="AQ2064" s="274">
        <f t="shared" si="289"/>
        <v>14.005984926260671</v>
      </c>
      <c r="AR2064" s="274">
        <f t="shared" si="289"/>
        <v>14.005981737158713</v>
      </c>
      <c r="AS2064" s="274">
        <f t="shared" si="289"/>
        <v>14.00584007322959</v>
      </c>
      <c r="AT2064" s="274">
        <f t="shared" si="289"/>
        <v>13.999693530030552</v>
      </c>
      <c r="AU2064" s="274">
        <f t="shared" si="286"/>
        <v>13.835459245036365</v>
      </c>
      <c r="AV2064" s="274"/>
      <c r="AW2064" s="274"/>
    </row>
    <row r="2065" spans="27:49" ht="12.95" customHeight="1" x14ac:dyDescent="0.2">
      <c r="AA2065" s="344">
        <f t="shared" si="276"/>
        <v>-9.8802704652044479E-3</v>
      </c>
      <c r="AB2065" s="345">
        <f t="shared" si="277"/>
        <v>9.8802704652044479E-3</v>
      </c>
      <c r="AC2065" s="345">
        <f t="shared" si="278"/>
        <v>0</v>
      </c>
      <c r="AD2065" s="346">
        <f t="shared" si="279"/>
        <v>0</v>
      </c>
      <c r="AH2065" s="258">
        <f t="shared" si="280"/>
        <v>-5.970076540303515E-2</v>
      </c>
      <c r="AI2065" s="258">
        <f t="shared" si="281"/>
        <v>0.99275076381854821</v>
      </c>
      <c r="AJ2065" s="258">
        <f t="shared" si="282"/>
        <v>-0.88367981851374677</v>
      </c>
      <c r="AK2065" s="258">
        <f t="shared" si="283"/>
        <v>0.17185078244847601</v>
      </c>
      <c r="AL2065" s="258">
        <f t="shared" si="284"/>
        <v>1.6129546505539287</v>
      </c>
      <c r="AM2065" s="258">
        <f t="shared" si="285"/>
        <v>1.0430726385728673</v>
      </c>
      <c r="AN2065" s="274">
        <f t="shared" si="289"/>
        <v>14.005984999664225</v>
      </c>
      <c r="AO2065" s="274">
        <f t="shared" si="289"/>
        <v>14.005984999627904</v>
      </c>
      <c r="AP2065" s="274">
        <f t="shared" si="289"/>
        <v>14.005984998013528</v>
      </c>
      <c r="AQ2065" s="274">
        <f t="shared" si="289"/>
        <v>14.005984926260671</v>
      </c>
      <c r="AR2065" s="274">
        <f t="shared" si="289"/>
        <v>14.005981737158713</v>
      </c>
      <c r="AS2065" s="274">
        <f t="shared" si="289"/>
        <v>14.00584007322959</v>
      </c>
      <c r="AT2065" s="274">
        <f t="shared" si="289"/>
        <v>13.999693530030552</v>
      </c>
      <c r="AU2065" s="274">
        <f t="shared" si="286"/>
        <v>13.835459245036365</v>
      </c>
      <c r="AV2065" s="274"/>
      <c r="AW2065" s="274"/>
    </row>
    <row r="2066" spans="27:49" ht="12.95" customHeight="1" x14ac:dyDescent="0.2">
      <c r="AA2066" s="344">
        <f t="shared" si="276"/>
        <v>-9.8802704652044479E-3</v>
      </c>
      <c r="AB2066" s="345">
        <f t="shared" si="277"/>
        <v>9.8802704652044479E-3</v>
      </c>
      <c r="AC2066" s="345">
        <f t="shared" si="278"/>
        <v>0</v>
      </c>
      <c r="AD2066" s="346">
        <f t="shared" si="279"/>
        <v>0</v>
      </c>
      <c r="AH2066" s="258">
        <f t="shared" si="280"/>
        <v>-5.970076540303515E-2</v>
      </c>
      <c r="AI2066" s="258">
        <f t="shared" si="281"/>
        <v>0.99275076381854821</v>
      </c>
      <c r="AJ2066" s="258">
        <f t="shared" si="282"/>
        <v>-0.88367981851374677</v>
      </c>
      <c r="AK2066" s="258">
        <f t="shared" si="283"/>
        <v>0.17185078244847601</v>
      </c>
      <c r="AL2066" s="258">
        <f t="shared" si="284"/>
        <v>1.6129546505539287</v>
      </c>
      <c r="AM2066" s="258">
        <f t="shared" si="285"/>
        <v>1.0430726385728673</v>
      </c>
      <c r="AN2066" s="274">
        <f t="shared" si="289"/>
        <v>14.005984999664225</v>
      </c>
      <c r="AO2066" s="274">
        <f t="shared" si="289"/>
        <v>14.005984999627904</v>
      </c>
      <c r="AP2066" s="274">
        <f t="shared" si="289"/>
        <v>14.005984998013528</v>
      </c>
      <c r="AQ2066" s="274">
        <f t="shared" si="289"/>
        <v>14.005984926260671</v>
      </c>
      <c r="AR2066" s="274">
        <f t="shared" si="289"/>
        <v>14.005981737158713</v>
      </c>
      <c r="AS2066" s="274">
        <f t="shared" si="289"/>
        <v>14.00584007322959</v>
      </c>
      <c r="AT2066" s="274">
        <f t="shared" si="289"/>
        <v>13.999693530030552</v>
      </c>
      <c r="AU2066" s="274">
        <f t="shared" si="286"/>
        <v>13.835459245036365</v>
      </c>
      <c r="AV2066" s="274"/>
      <c r="AW2066" s="274"/>
    </row>
    <row r="2067" spans="27:49" ht="12.95" customHeight="1" x14ac:dyDescent="0.2">
      <c r="AA2067" s="344">
        <f t="shared" si="276"/>
        <v>-9.8802704652044479E-3</v>
      </c>
      <c r="AB2067" s="345">
        <f t="shared" si="277"/>
        <v>9.8802704652044479E-3</v>
      </c>
      <c r="AC2067" s="345">
        <f t="shared" si="278"/>
        <v>0</v>
      </c>
      <c r="AD2067" s="346">
        <f t="shared" si="279"/>
        <v>0</v>
      </c>
      <c r="AH2067" s="258">
        <f t="shared" si="280"/>
        <v>-5.970076540303515E-2</v>
      </c>
      <c r="AI2067" s="258">
        <f t="shared" si="281"/>
        <v>0.99275076381854821</v>
      </c>
      <c r="AJ2067" s="258">
        <f t="shared" si="282"/>
        <v>-0.88367981851374677</v>
      </c>
      <c r="AK2067" s="258">
        <f t="shared" si="283"/>
        <v>0.17185078244847601</v>
      </c>
      <c r="AL2067" s="258">
        <f t="shared" si="284"/>
        <v>1.6129546505539287</v>
      </c>
      <c r="AM2067" s="258">
        <f t="shared" si="285"/>
        <v>1.0430726385728673</v>
      </c>
      <c r="AN2067" s="274">
        <f t="shared" si="289"/>
        <v>14.005984999664225</v>
      </c>
      <c r="AO2067" s="274">
        <f t="shared" si="289"/>
        <v>14.005984999627904</v>
      </c>
      <c r="AP2067" s="274">
        <f t="shared" si="289"/>
        <v>14.005984998013528</v>
      </c>
      <c r="AQ2067" s="274">
        <f t="shared" si="289"/>
        <v>14.005984926260671</v>
      </c>
      <c r="AR2067" s="274">
        <f t="shared" si="289"/>
        <v>14.005981737158713</v>
      </c>
      <c r="AS2067" s="274">
        <f t="shared" si="289"/>
        <v>14.00584007322959</v>
      </c>
      <c r="AT2067" s="274">
        <f t="shared" si="289"/>
        <v>13.999693530030552</v>
      </c>
      <c r="AU2067" s="274">
        <f t="shared" si="286"/>
        <v>13.835459245036365</v>
      </c>
      <c r="AV2067" s="274"/>
      <c r="AW2067" s="274"/>
    </row>
    <row r="2068" spans="27:49" ht="12.95" customHeight="1" x14ac:dyDescent="0.2">
      <c r="AA2068" s="344">
        <f t="shared" si="276"/>
        <v>-9.8802704652044479E-3</v>
      </c>
      <c r="AB2068" s="345">
        <f t="shared" si="277"/>
        <v>9.8802704652044479E-3</v>
      </c>
      <c r="AC2068" s="345">
        <f t="shared" si="278"/>
        <v>0</v>
      </c>
      <c r="AD2068" s="346">
        <f t="shared" si="279"/>
        <v>0</v>
      </c>
      <c r="AH2068" s="258">
        <f t="shared" si="280"/>
        <v>-5.970076540303515E-2</v>
      </c>
      <c r="AI2068" s="258">
        <f t="shared" si="281"/>
        <v>0.99275076381854821</v>
      </c>
      <c r="AJ2068" s="258">
        <f t="shared" si="282"/>
        <v>-0.88367981851374677</v>
      </c>
      <c r="AK2068" s="258">
        <f t="shared" si="283"/>
        <v>0.17185078244847601</v>
      </c>
      <c r="AL2068" s="258">
        <f t="shared" si="284"/>
        <v>1.6129546505539287</v>
      </c>
      <c r="AM2068" s="258">
        <f t="shared" si="285"/>
        <v>1.0430726385728673</v>
      </c>
      <c r="AN2068" s="274">
        <f t="shared" si="289"/>
        <v>14.005984999664225</v>
      </c>
      <c r="AO2068" s="274">
        <f t="shared" si="289"/>
        <v>14.005984999627904</v>
      </c>
      <c r="AP2068" s="274">
        <f t="shared" si="289"/>
        <v>14.005984998013528</v>
      </c>
      <c r="AQ2068" s="274">
        <f t="shared" si="289"/>
        <v>14.005984926260671</v>
      </c>
      <c r="AR2068" s="274">
        <f t="shared" si="289"/>
        <v>14.005981737158713</v>
      </c>
      <c r="AS2068" s="274">
        <f t="shared" si="289"/>
        <v>14.00584007322959</v>
      </c>
      <c r="AT2068" s="274">
        <f t="shared" si="289"/>
        <v>13.999693530030552</v>
      </c>
      <c r="AU2068" s="274">
        <f t="shared" si="286"/>
        <v>13.835459245036365</v>
      </c>
      <c r="AV2068" s="274"/>
      <c r="AW2068" s="274"/>
    </row>
    <row r="2069" spans="27:49" ht="12.95" customHeight="1" x14ac:dyDescent="0.2">
      <c r="AA2069" s="344">
        <f t="shared" si="276"/>
        <v>-9.8802704652044479E-3</v>
      </c>
      <c r="AB2069" s="345">
        <f t="shared" si="277"/>
        <v>9.8802704652044479E-3</v>
      </c>
      <c r="AC2069" s="345">
        <f t="shared" si="278"/>
        <v>0</v>
      </c>
      <c r="AD2069" s="346">
        <f t="shared" si="279"/>
        <v>0</v>
      </c>
      <c r="AH2069" s="258">
        <f t="shared" si="280"/>
        <v>-5.970076540303515E-2</v>
      </c>
      <c r="AI2069" s="258">
        <f t="shared" si="281"/>
        <v>0.99275076381854821</v>
      </c>
      <c r="AJ2069" s="258">
        <f t="shared" si="282"/>
        <v>-0.88367981851374677</v>
      </c>
      <c r="AK2069" s="258">
        <f t="shared" si="283"/>
        <v>0.17185078244847601</v>
      </c>
      <c r="AL2069" s="258">
        <f t="shared" si="284"/>
        <v>1.6129546505539287</v>
      </c>
      <c r="AM2069" s="258">
        <f t="shared" si="285"/>
        <v>1.0430726385728673</v>
      </c>
      <c r="AN2069" s="274">
        <f t="shared" si="289"/>
        <v>14.005984999664225</v>
      </c>
      <c r="AO2069" s="274">
        <f t="shared" si="289"/>
        <v>14.005984999627904</v>
      </c>
      <c r="AP2069" s="274">
        <f t="shared" si="289"/>
        <v>14.005984998013528</v>
      </c>
      <c r="AQ2069" s="274">
        <f t="shared" si="289"/>
        <v>14.005984926260671</v>
      </c>
      <c r="AR2069" s="274">
        <f t="shared" si="289"/>
        <v>14.005981737158713</v>
      </c>
      <c r="AS2069" s="274">
        <f t="shared" si="289"/>
        <v>14.00584007322959</v>
      </c>
      <c r="AT2069" s="274">
        <f t="shared" si="289"/>
        <v>13.999693530030552</v>
      </c>
      <c r="AU2069" s="274">
        <f t="shared" si="286"/>
        <v>13.835459245036365</v>
      </c>
      <c r="AV2069" s="274"/>
      <c r="AW2069" s="274"/>
    </row>
    <row r="2070" spans="27:49" ht="12.95" customHeight="1" x14ac:dyDescent="0.2">
      <c r="AA2070" s="344">
        <f t="shared" si="276"/>
        <v>-9.8802704652044479E-3</v>
      </c>
      <c r="AB2070" s="345">
        <f t="shared" si="277"/>
        <v>9.8802704652044479E-3</v>
      </c>
      <c r="AC2070" s="345">
        <f t="shared" si="278"/>
        <v>0</v>
      </c>
      <c r="AD2070" s="346">
        <f t="shared" si="279"/>
        <v>0</v>
      </c>
      <c r="AH2070" s="258">
        <f t="shared" si="280"/>
        <v>-5.970076540303515E-2</v>
      </c>
      <c r="AI2070" s="258">
        <f t="shared" si="281"/>
        <v>0.99275076381854821</v>
      </c>
      <c r="AJ2070" s="258">
        <f t="shared" si="282"/>
        <v>-0.88367981851374677</v>
      </c>
      <c r="AK2070" s="258">
        <f t="shared" si="283"/>
        <v>0.17185078244847601</v>
      </c>
      <c r="AL2070" s="258">
        <f t="shared" si="284"/>
        <v>1.6129546505539287</v>
      </c>
      <c r="AM2070" s="258">
        <f t="shared" si="285"/>
        <v>1.0430726385728673</v>
      </c>
      <c r="AN2070" s="274">
        <f t="shared" ref="AN2070:AT2079" si="290">$AU2070+$AB$7*SIN(AO2070)</f>
        <v>14.005984999664225</v>
      </c>
      <c r="AO2070" s="274">
        <f t="shared" si="290"/>
        <v>14.005984999627904</v>
      </c>
      <c r="AP2070" s="274">
        <f t="shared" si="290"/>
        <v>14.005984998013528</v>
      </c>
      <c r="AQ2070" s="274">
        <f t="shared" si="290"/>
        <v>14.005984926260671</v>
      </c>
      <c r="AR2070" s="274">
        <f t="shared" si="290"/>
        <v>14.005981737158713</v>
      </c>
      <c r="AS2070" s="274">
        <f t="shared" si="290"/>
        <v>14.00584007322959</v>
      </c>
      <c r="AT2070" s="274">
        <f t="shared" si="290"/>
        <v>13.999693530030552</v>
      </c>
      <c r="AU2070" s="274">
        <f t="shared" si="286"/>
        <v>13.835459245036365</v>
      </c>
      <c r="AV2070" s="274"/>
      <c r="AW2070" s="274"/>
    </row>
    <row r="2071" spans="27:49" ht="12.95" customHeight="1" x14ac:dyDescent="0.2">
      <c r="AA2071" s="344">
        <f t="shared" si="276"/>
        <v>-9.8802704652044479E-3</v>
      </c>
      <c r="AB2071" s="345">
        <f t="shared" si="277"/>
        <v>9.8802704652044479E-3</v>
      </c>
      <c r="AC2071" s="345">
        <f t="shared" si="278"/>
        <v>0</v>
      </c>
      <c r="AD2071" s="346">
        <f t="shared" si="279"/>
        <v>0</v>
      </c>
      <c r="AH2071" s="258">
        <f t="shared" si="280"/>
        <v>-5.970076540303515E-2</v>
      </c>
      <c r="AI2071" s="258">
        <f t="shared" si="281"/>
        <v>0.99275076381854821</v>
      </c>
      <c r="AJ2071" s="258">
        <f t="shared" si="282"/>
        <v>-0.88367981851374677</v>
      </c>
      <c r="AK2071" s="258">
        <f t="shared" si="283"/>
        <v>0.17185078244847601</v>
      </c>
      <c r="AL2071" s="258">
        <f t="shared" si="284"/>
        <v>1.6129546505539287</v>
      </c>
      <c r="AM2071" s="258">
        <f t="shared" si="285"/>
        <v>1.0430726385728673</v>
      </c>
      <c r="AN2071" s="274">
        <f t="shared" si="290"/>
        <v>14.005984999664225</v>
      </c>
      <c r="AO2071" s="274">
        <f t="shared" si="290"/>
        <v>14.005984999627904</v>
      </c>
      <c r="AP2071" s="274">
        <f t="shared" si="290"/>
        <v>14.005984998013528</v>
      </c>
      <c r="AQ2071" s="274">
        <f t="shared" si="290"/>
        <v>14.005984926260671</v>
      </c>
      <c r="AR2071" s="274">
        <f t="shared" si="290"/>
        <v>14.005981737158713</v>
      </c>
      <c r="AS2071" s="274">
        <f t="shared" si="290"/>
        <v>14.00584007322959</v>
      </c>
      <c r="AT2071" s="274">
        <f t="shared" si="290"/>
        <v>13.999693530030552</v>
      </c>
      <c r="AU2071" s="274">
        <f t="shared" si="286"/>
        <v>13.835459245036365</v>
      </c>
      <c r="AV2071" s="274"/>
      <c r="AW2071" s="274"/>
    </row>
    <row r="2072" spans="27:49" ht="12.95" customHeight="1" x14ac:dyDescent="0.2">
      <c r="AA2072" s="344">
        <f t="shared" si="276"/>
        <v>-9.8802704652044479E-3</v>
      </c>
      <c r="AB2072" s="345">
        <f t="shared" si="277"/>
        <v>9.8802704652044479E-3</v>
      </c>
      <c r="AC2072" s="345">
        <f t="shared" si="278"/>
        <v>0</v>
      </c>
      <c r="AD2072" s="346">
        <f t="shared" si="279"/>
        <v>0</v>
      </c>
      <c r="AH2072" s="258">
        <f t="shared" si="280"/>
        <v>-5.970076540303515E-2</v>
      </c>
      <c r="AI2072" s="258">
        <f t="shared" si="281"/>
        <v>0.99275076381854821</v>
      </c>
      <c r="AJ2072" s="258">
        <f t="shared" si="282"/>
        <v>-0.88367981851374677</v>
      </c>
      <c r="AK2072" s="258">
        <f t="shared" si="283"/>
        <v>0.17185078244847601</v>
      </c>
      <c r="AL2072" s="258">
        <f t="shared" si="284"/>
        <v>1.6129546505539287</v>
      </c>
      <c r="AM2072" s="258">
        <f t="shared" si="285"/>
        <v>1.0430726385728673</v>
      </c>
      <c r="AN2072" s="274">
        <f t="shared" si="290"/>
        <v>14.005984999664225</v>
      </c>
      <c r="AO2072" s="274">
        <f t="shared" si="290"/>
        <v>14.005984999627904</v>
      </c>
      <c r="AP2072" s="274">
        <f t="shared" si="290"/>
        <v>14.005984998013528</v>
      </c>
      <c r="AQ2072" s="274">
        <f t="shared" si="290"/>
        <v>14.005984926260671</v>
      </c>
      <c r="AR2072" s="274">
        <f t="shared" si="290"/>
        <v>14.005981737158713</v>
      </c>
      <c r="AS2072" s="274">
        <f t="shared" si="290"/>
        <v>14.00584007322959</v>
      </c>
      <c r="AT2072" s="274">
        <f t="shared" si="290"/>
        <v>13.999693530030552</v>
      </c>
      <c r="AU2072" s="274">
        <f t="shared" si="286"/>
        <v>13.835459245036365</v>
      </c>
      <c r="AV2072" s="274"/>
      <c r="AW2072" s="274"/>
    </row>
    <row r="2073" spans="27:49" ht="12.95" customHeight="1" x14ac:dyDescent="0.2">
      <c r="AA2073" s="344">
        <f t="shared" si="276"/>
        <v>-9.8802704652044479E-3</v>
      </c>
      <c r="AB2073" s="345">
        <f t="shared" si="277"/>
        <v>9.8802704652044479E-3</v>
      </c>
      <c r="AC2073" s="345">
        <f t="shared" si="278"/>
        <v>0</v>
      </c>
      <c r="AD2073" s="346">
        <f t="shared" si="279"/>
        <v>0</v>
      </c>
      <c r="AH2073" s="258">
        <f t="shared" si="280"/>
        <v>-5.970076540303515E-2</v>
      </c>
      <c r="AI2073" s="258">
        <f t="shared" si="281"/>
        <v>0.99275076381854821</v>
      </c>
      <c r="AJ2073" s="258">
        <f t="shared" si="282"/>
        <v>-0.88367981851374677</v>
      </c>
      <c r="AK2073" s="258">
        <f t="shared" si="283"/>
        <v>0.17185078244847601</v>
      </c>
      <c r="AL2073" s="258">
        <f t="shared" si="284"/>
        <v>1.6129546505539287</v>
      </c>
      <c r="AM2073" s="258">
        <f t="shared" si="285"/>
        <v>1.0430726385728673</v>
      </c>
      <c r="AN2073" s="274">
        <f t="shared" si="290"/>
        <v>14.005984999664225</v>
      </c>
      <c r="AO2073" s="274">
        <f t="shared" si="290"/>
        <v>14.005984999627904</v>
      </c>
      <c r="AP2073" s="274">
        <f t="shared" si="290"/>
        <v>14.005984998013528</v>
      </c>
      <c r="AQ2073" s="274">
        <f t="shared" si="290"/>
        <v>14.005984926260671</v>
      </c>
      <c r="AR2073" s="274">
        <f t="shared" si="290"/>
        <v>14.005981737158713</v>
      </c>
      <c r="AS2073" s="274">
        <f t="shared" si="290"/>
        <v>14.00584007322959</v>
      </c>
      <c r="AT2073" s="274">
        <f t="shared" si="290"/>
        <v>13.999693530030552</v>
      </c>
      <c r="AU2073" s="274">
        <f t="shared" si="286"/>
        <v>13.835459245036365</v>
      </c>
      <c r="AV2073" s="274"/>
      <c r="AW2073" s="274"/>
    </row>
    <row r="2074" spans="27:49" ht="12.95" customHeight="1" x14ac:dyDescent="0.2">
      <c r="AA2074" s="344">
        <f t="shared" si="276"/>
        <v>-9.8802704652044479E-3</v>
      </c>
      <c r="AB2074" s="345">
        <f t="shared" si="277"/>
        <v>9.8802704652044479E-3</v>
      </c>
      <c r="AC2074" s="345">
        <f t="shared" si="278"/>
        <v>0</v>
      </c>
      <c r="AD2074" s="346">
        <f t="shared" si="279"/>
        <v>0</v>
      </c>
      <c r="AH2074" s="258">
        <f t="shared" si="280"/>
        <v>-5.970076540303515E-2</v>
      </c>
      <c r="AI2074" s="258">
        <f t="shared" si="281"/>
        <v>0.99275076381854821</v>
      </c>
      <c r="AJ2074" s="258">
        <f t="shared" si="282"/>
        <v>-0.88367981851374677</v>
      </c>
      <c r="AK2074" s="258">
        <f t="shared" si="283"/>
        <v>0.17185078244847601</v>
      </c>
      <c r="AL2074" s="258">
        <f t="shared" si="284"/>
        <v>1.6129546505539287</v>
      </c>
      <c r="AM2074" s="258">
        <f t="shared" si="285"/>
        <v>1.0430726385728673</v>
      </c>
      <c r="AN2074" s="274">
        <f t="shared" si="290"/>
        <v>14.005984999664225</v>
      </c>
      <c r="AO2074" s="274">
        <f t="shared" si="290"/>
        <v>14.005984999627904</v>
      </c>
      <c r="AP2074" s="274">
        <f t="shared" si="290"/>
        <v>14.005984998013528</v>
      </c>
      <c r="AQ2074" s="274">
        <f t="shared" si="290"/>
        <v>14.005984926260671</v>
      </c>
      <c r="AR2074" s="274">
        <f t="shared" si="290"/>
        <v>14.005981737158713</v>
      </c>
      <c r="AS2074" s="274">
        <f t="shared" si="290"/>
        <v>14.00584007322959</v>
      </c>
      <c r="AT2074" s="274">
        <f t="shared" si="290"/>
        <v>13.999693530030552</v>
      </c>
      <c r="AU2074" s="274">
        <f t="shared" si="286"/>
        <v>13.835459245036365</v>
      </c>
      <c r="AV2074" s="274"/>
      <c r="AW2074" s="274"/>
    </row>
    <row r="2075" spans="27:49" ht="12.95" customHeight="1" x14ac:dyDescent="0.2">
      <c r="AA2075" s="344">
        <f t="shared" si="276"/>
        <v>-9.8802704652044479E-3</v>
      </c>
      <c r="AB2075" s="345">
        <f t="shared" si="277"/>
        <v>9.8802704652044479E-3</v>
      </c>
      <c r="AC2075" s="345">
        <f t="shared" si="278"/>
        <v>0</v>
      </c>
      <c r="AD2075" s="346">
        <f t="shared" si="279"/>
        <v>0</v>
      </c>
      <c r="AH2075" s="258">
        <f t="shared" si="280"/>
        <v>-5.970076540303515E-2</v>
      </c>
      <c r="AI2075" s="258">
        <f t="shared" si="281"/>
        <v>0.99275076381854821</v>
      </c>
      <c r="AJ2075" s="258">
        <f t="shared" si="282"/>
        <v>-0.88367981851374677</v>
      </c>
      <c r="AK2075" s="258">
        <f t="shared" si="283"/>
        <v>0.17185078244847601</v>
      </c>
      <c r="AL2075" s="258">
        <f t="shared" si="284"/>
        <v>1.6129546505539287</v>
      </c>
      <c r="AM2075" s="258">
        <f t="shared" si="285"/>
        <v>1.0430726385728673</v>
      </c>
      <c r="AN2075" s="274">
        <f t="shared" si="290"/>
        <v>14.005984999664225</v>
      </c>
      <c r="AO2075" s="274">
        <f t="shared" si="290"/>
        <v>14.005984999627904</v>
      </c>
      <c r="AP2075" s="274">
        <f t="shared" si="290"/>
        <v>14.005984998013528</v>
      </c>
      <c r="AQ2075" s="274">
        <f t="shared" si="290"/>
        <v>14.005984926260671</v>
      </c>
      <c r="AR2075" s="274">
        <f t="shared" si="290"/>
        <v>14.005981737158713</v>
      </c>
      <c r="AS2075" s="274">
        <f t="shared" si="290"/>
        <v>14.00584007322959</v>
      </c>
      <c r="AT2075" s="274">
        <f t="shared" si="290"/>
        <v>13.999693530030552</v>
      </c>
      <c r="AU2075" s="274">
        <f t="shared" si="286"/>
        <v>13.835459245036365</v>
      </c>
      <c r="AV2075" s="274"/>
      <c r="AW2075" s="274"/>
    </row>
    <row r="2076" spans="27:49" ht="12.95" customHeight="1" x14ac:dyDescent="0.2">
      <c r="AA2076" s="344">
        <f t="shared" si="276"/>
        <v>-9.8802704652044479E-3</v>
      </c>
      <c r="AB2076" s="345">
        <f t="shared" si="277"/>
        <v>9.8802704652044479E-3</v>
      </c>
      <c r="AC2076" s="345">
        <f t="shared" si="278"/>
        <v>0</v>
      </c>
      <c r="AD2076" s="346">
        <f t="shared" si="279"/>
        <v>0</v>
      </c>
      <c r="AH2076" s="258">
        <f t="shared" si="280"/>
        <v>-5.970076540303515E-2</v>
      </c>
      <c r="AI2076" s="258">
        <f t="shared" si="281"/>
        <v>0.99275076381854821</v>
      </c>
      <c r="AJ2076" s="258">
        <f t="shared" si="282"/>
        <v>-0.88367981851374677</v>
      </c>
      <c r="AK2076" s="258">
        <f t="shared" si="283"/>
        <v>0.17185078244847601</v>
      </c>
      <c r="AL2076" s="258">
        <f t="shared" si="284"/>
        <v>1.6129546505539287</v>
      </c>
      <c r="AM2076" s="258">
        <f t="shared" si="285"/>
        <v>1.0430726385728673</v>
      </c>
      <c r="AN2076" s="274">
        <f t="shared" si="290"/>
        <v>14.005984999664225</v>
      </c>
      <c r="AO2076" s="274">
        <f t="shared" si="290"/>
        <v>14.005984999627904</v>
      </c>
      <c r="AP2076" s="274">
        <f t="shared" si="290"/>
        <v>14.005984998013528</v>
      </c>
      <c r="AQ2076" s="274">
        <f t="shared" si="290"/>
        <v>14.005984926260671</v>
      </c>
      <c r="AR2076" s="274">
        <f t="shared" si="290"/>
        <v>14.005981737158713</v>
      </c>
      <c r="AS2076" s="274">
        <f t="shared" si="290"/>
        <v>14.00584007322959</v>
      </c>
      <c r="AT2076" s="274">
        <f t="shared" si="290"/>
        <v>13.999693530030552</v>
      </c>
      <c r="AU2076" s="274">
        <f t="shared" si="286"/>
        <v>13.835459245036365</v>
      </c>
      <c r="AV2076" s="274"/>
      <c r="AW2076" s="274"/>
    </row>
    <row r="2077" spans="27:49" ht="12.95" customHeight="1" x14ac:dyDescent="0.2">
      <c r="AA2077" s="344">
        <f t="shared" si="276"/>
        <v>-9.8802704652044479E-3</v>
      </c>
      <c r="AB2077" s="345">
        <f t="shared" si="277"/>
        <v>9.8802704652044479E-3</v>
      </c>
      <c r="AC2077" s="345">
        <f t="shared" si="278"/>
        <v>0</v>
      </c>
      <c r="AD2077" s="346">
        <f t="shared" si="279"/>
        <v>0</v>
      </c>
      <c r="AH2077" s="258">
        <f t="shared" si="280"/>
        <v>-5.970076540303515E-2</v>
      </c>
      <c r="AI2077" s="258">
        <f t="shared" si="281"/>
        <v>0.99275076381854821</v>
      </c>
      <c r="AJ2077" s="258">
        <f t="shared" si="282"/>
        <v>-0.88367981851374677</v>
      </c>
      <c r="AK2077" s="258">
        <f t="shared" si="283"/>
        <v>0.17185078244847601</v>
      </c>
      <c r="AL2077" s="258">
        <f t="shared" si="284"/>
        <v>1.6129546505539287</v>
      </c>
      <c r="AM2077" s="258">
        <f t="shared" si="285"/>
        <v>1.0430726385728673</v>
      </c>
      <c r="AN2077" s="274">
        <f t="shared" si="290"/>
        <v>14.005984999664225</v>
      </c>
      <c r="AO2077" s="274">
        <f t="shared" si="290"/>
        <v>14.005984999627904</v>
      </c>
      <c r="AP2077" s="274">
        <f t="shared" si="290"/>
        <v>14.005984998013528</v>
      </c>
      <c r="AQ2077" s="274">
        <f t="shared" si="290"/>
        <v>14.005984926260671</v>
      </c>
      <c r="AR2077" s="274">
        <f t="shared" si="290"/>
        <v>14.005981737158713</v>
      </c>
      <c r="AS2077" s="274">
        <f t="shared" si="290"/>
        <v>14.00584007322959</v>
      </c>
      <c r="AT2077" s="274">
        <f t="shared" si="290"/>
        <v>13.999693530030552</v>
      </c>
      <c r="AU2077" s="274">
        <f t="shared" si="286"/>
        <v>13.835459245036365</v>
      </c>
      <c r="AV2077" s="274"/>
      <c r="AW2077" s="274"/>
    </row>
    <row r="2078" spans="27:49" ht="12.95" customHeight="1" x14ac:dyDescent="0.2">
      <c r="AA2078" s="344">
        <f t="shared" si="276"/>
        <v>-9.8802704652044479E-3</v>
      </c>
      <c r="AB2078" s="345">
        <f t="shared" si="277"/>
        <v>9.8802704652044479E-3</v>
      </c>
      <c r="AC2078" s="345">
        <f t="shared" si="278"/>
        <v>0</v>
      </c>
      <c r="AD2078" s="346">
        <f t="shared" si="279"/>
        <v>0</v>
      </c>
      <c r="AH2078" s="258">
        <f t="shared" si="280"/>
        <v>-5.970076540303515E-2</v>
      </c>
      <c r="AI2078" s="258">
        <f t="shared" si="281"/>
        <v>0.99275076381854821</v>
      </c>
      <c r="AJ2078" s="258">
        <f t="shared" si="282"/>
        <v>-0.88367981851374677</v>
      </c>
      <c r="AK2078" s="258">
        <f t="shared" si="283"/>
        <v>0.17185078244847601</v>
      </c>
      <c r="AL2078" s="258">
        <f t="shared" si="284"/>
        <v>1.6129546505539287</v>
      </c>
      <c r="AM2078" s="258">
        <f t="shared" si="285"/>
        <v>1.0430726385728673</v>
      </c>
      <c r="AN2078" s="274">
        <f t="shared" si="290"/>
        <v>14.005984999664225</v>
      </c>
      <c r="AO2078" s="274">
        <f t="shared" si="290"/>
        <v>14.005984999627904</v>
      </c>
      <c r="AP2078" s="274">
        <f t="shared" si="290"/>
        <v>14.005984998013528</v>
      </c>
      <c r="AQ2078" s="274">
        <f t="shared" si="290"/>
        <v>14.005984926260671</v>
      </c>
      <c r="AR2078" s="274">
        <f t="shared" si="290"/>
        <v>14.005981737158713</v>
      </c>
      <c r="AS2078" s="274">
        <f t="shared" si="290"/>
        <v>14.00584007322959</v>
      </c>
      <c r="AT2078" s="274">
        <f t="shared" si="290"/>
        <v>13.999693530030552</v>
      </c>
      <c r="AU2078" s="274">
        <f t="shared" si="286"/>
        <v>13.835459245036365</v>
      </c>
      <c r="AV2078" s="274"/>
      <c r="AW2078" s="274"/>
    </row>
    <row r="2079" spans="27:49" ht="12.95" customHeight="1" x14ac:dyDescent="0.2">
      <c r="AA2079" s="344">
        <f t="shared" si="276"/>
        <v>-9.8802704652044479E-3</v>
      </c>
      <c r="AB2079" s="345">
        <f t="shared" si="277"/>
        <v>9.8802704652044479E-3</v>
      </c>
      <c r="AC2079" s="345">
        <f t="shared" si="278"/>
        <v>0</v>
      </c>
      <c r="AD2079" s="346">
        <f t="shared" si="279"/>
        <v>0</v>
      </c>
      <c r="AH2079" s="258">
        <f t="shared" si="280"/>
        <v>-5.970076540303515E-2</v>
      </c>
      <c r="AI2079" s="258">
        <f t="shared" si="281"/>
        <v>0.99275076381854821</v>
      </c>
      <c r="AJ2079" s="258">
        <f t="shared" si="282"/>
        <v>-0.88367981851374677</v>
      </c>
      <c r="AK2079" s="258">
        <f t="shared" si="283"/>
        <v>0.17185078244847601</v>
      </c>
      <c r="AL2079" s="258">
        <f t="shared" si="284"/>
        <v>1.6129546505539287</v>
      </c>
      <c r="AM2079" s="258">
        <f t="shared" si="285"/>
        <v>1.0430726385728673</v>
      </c>
      <c r="AN2079" s="274">
        <f t="shared" si="290"/>
        <v>14.005984999664225</v>
      </c>
      <c r="AO2079" s="274">
        <f t="shared" si="290"/>
        <v>14.005984999627904</v>
      </c>
      <c r="AP2079" s="274">
        <f t="shared" si="290"/>
        <v>14.005984998013528</v>
      </c>
      <c r="AQ2079" s="274">
        <f t="shared" si="290"/>
        <v>14.005984926260671</v>
      </c>
      <c r="AR2079" s="274">
        <f t="shared" si="290"/>
        <v>14.005981737158713</v>
      </c>
      <c r="AS2079" s="274">
        <f t="shared" si="290"/>
        <v>14.00584007322959</v>
      </c>
      <c r="AT2079" s="274">
        <f t="shared" si="290"/>
        <v>13.999693530030552</v>
      </c>
      <c r="AU2079" s="274">
        <f t="shared" si="286"/>
        <v>13.835459245036365</v>
      </c>
      <c r="AV2079" s="274"/>
      <c r="AW2079" s="274"/>
    </row>
    <row r="2080" spans="27:49" ht="12.95" customHeight="1" x14ac:dyDescent="0.2">
      <c r="AA2080" s="344">
        <f t="shared" si="276"/>
        <v>-9.8802704652044479E-3</v>
      </c>
      <c r="AB2080" s="345">
        <f t="shared" si="277"/>
        <v>9.8802704652044479E-3</v>
      </c>
      <c r="AC2080" s="345">
        <f t="shared" si="278"/>
        <v>0</v>
      </c>
      <c r="AD2080" s="346">
        <f t="shared" si="279"/>
        <v>0</v>
      </c>
      <c r="AH2080" s="258">
        <f t="shared" si="280"/>
        <v>-5.970076540303515E-2</v>
      </c>
      <c r="AI2080" s="258">
        <f t="shared" si="281"/>
        <v>0.99275076381854821</v>
      </c>
      <c r="AJ2080" s="258">
        <f t="shared" si="282"/>
        <v>-0.88367981851374677</v>
      </c>
      <c r="AK2080" s="258">
        <f t="shared" si="283"/>
        <v>0.17185078244847601</v>
      </c>
      <c r="AL2080" s="258">
        <f t="shared" si="284"/>
        <v>1.6129546505539287</v>
      </c>
      <c r="AM2080" s="258">
        <f t="shared" si="285"/>
        <v>1.0430726385728673</v>
      </c>
      <c r="AN2080" s="274">
        <f t="shared" ref="AN2080:AT2089" si="291">$AU2080+$AB$7*SIN(AO2080)</f>
        <v>14.005984999664225</v>
      </c>
      <c r="AO2080" s="274">
        <f t="shared" si="291"/>
        <v>14.005984999627904</v>
      </c>
      <c r="AP2080" s="274">
        <f t="shared" si="291"/>
        <v>14.005984998013528</v>
      </c>
      <c r="AQ2080" s="274">
        <f t="shared" si="291"/>
        <v>14.005984926260671</v>
      </c>
      <c r="AR2080" s="274">
        <f t="shared" si="291"/>
        <v>14.005981737158713</v>
      </c>
      <c r="AS2080" s="274">
        <f t="shared" si="291"/>
        <v>14.00584007322959</v>
      </c>
      <c r="AT2080" s="274">
        <f t="shared" si="291"/>
        <v>13.999693530030552</v>
      </c>
      <c r="AU2080" s="274">
        <f t="shared" si="286"/>
        <v>13.835459245036365</v>
      </c>
      <c r="AV2080" s="274"/>
      <c r="AW2080" s="274"/>
    </row>
    <row r="2081" spans="27:49" ht="12.95" customHeight="1" x14ac:dyDescent="0.2">
      <c r="AA2081" s="344">
        <f t="shared" si="276"/>
        <v>-9.8802704652044479E-3</v>
      </c>
      <c r="AB2081" s="345">
        <f t="shared" si="277"/>
        <v>9.8802704652044479E-3</v>
      </c>
      <c r="AC2081" s="345">
        <f t="shared" si="278"/>
        <v>0</v>
      </c>
      <c r="AD2081" s="346">
        <f t="shared" si="279"/>
        <v>0</v>
      </c>
      <c r="AH2081" s="258">
        <f t="shared" si="280"/>
        <v>-5.970076540303515E-2</v>
      </c>
      <c r="AI2081" s="258">
        <f t="shared" si="281"/>
        <v>0.99275076381854821</v>
      </c>
      <c r="AJ2081" s="258">
        <f t="shared" si="282"/>
        <v>-0.88367981851374677</v>
      </c>
      <c r="AK2081" s="258">
        <f t="shared" si="283"/>
        <v>0.17185078244847601</v>
      </c>
      <c r="AL2081" s="258">
        <f t="shared" si="284"/>
        <v>1.6129546505539287</v>
      </c>
      <c r="AM2081" s="258">
        <f t="shared" si="285"/>
        <v>1.0430726385728673</v>
      </c>
      <c r="AN2081" s="274">
        <f t="shared" si="291"/>
        <v>14.005984999664225</v>
      </c>
      <c r="AO2081" s="274">
        <f t="shared" si="291"/>
        <v>14.005984999627904</v>
      </c>
      <c r="AP2081" s="274">
        <f t="shared" si="291"/>
        <v>14.005984998013528</v>
      </c>
      <c r="AQ2081" s="274">
        <f t="shared" si="291"/>
        <v>14.005984926260671</v>
      </c>
      <c r="AR2081" s="274">
        <f t="shared" si="291"/>
        <v>14.005981737158713</v>
      </c>
      <c r="AS2081" s="274">
        <f t="shared" si="291"/>
        <v>14.00584007322959</v>
      </c>
      <c r="AT2081" s="274">
        <f t="shared" si="291"/>
        <v>13.999693530030552</v>
      </c>
      <c r="AU2081" s="274">
        <f t="shared" si="286"/>
        <v>13.835459245036365</v>
      </c>
      <c r="AV2081" s="274"/>
      <c r="AW2081" s="274"/>
    </row>
    <row r="2082" spans="27:49" ht="12.95" customHeight="1" x14ac:dyDescent="0.2">
      <c r="AA2082" s="344">
        <f t="shared" si="276"/>
        <v>-9.8802704652044479E-3</v>
      </c>
      <c r="AB2082" s="345">
        <f t="shared" si="277"/>
        <v>9.8802704652044479E-3</v>
      </c>
      <c r="AC2082" s="345">
        <f t="shared" si="278"/>
        <v>0</v>
      </c>
      <c r="AD2082" s="346">
        <f t="shared" si="279"/>
        <v>0</v>
      </c>
      <c r="AH2082" s="258">
        <f t="shared" si="280"/>
        <v>-5.970076540303515E-2</v>
      </c>
      <c r="AI2082" s="258">
        <f t="shared" si="281"/>
        <v>0.99275076381854821</v>
      </c>
      <c r="AJ2082" s="258">
        <f t="shared" si="282"/>
        <v>-0.88367981851374677</v>
      </c>
      <c r="AK2082" s="258">
        <f t="shared" si="283"/>
        <v>0.17185078244847601</v>
      </c>
      <c r="AL2082" s="258">
        <f t="shared" si="284"/>
        <v>1.6129546505539287</v>
      </c>
      <c r="AM2082" s="258">
        <f t="shared" si="285"/>
        <v>1.0430726385728673</v>
      </c>
      <c r="AN2082" s="274">
        <f t="shared" si="291"/>
        <v>14.005984999664225</v>
      </c>
      <c r="AO2082" s="274">
        <f t="shared" si="291"/>
        <v>14.005984999627904</v>
      </c>
      <c r="AP2082" s="274">
        <f t="shared" si="291"/>
        <v>14.005984998013528</v>
      </c>
      <c r="AQ2082" s="274">
        <f t="shared" si="291"/>
        <v>14.005984926260671</v>
      </c>
      <c r="AR2082" s="274">
        <f t="shared" si="291"/>
        <v>14.005981737158713</v>
      </c>
      <c r="AS2082" s="274">
        <f t="shared" si="291"/>
        <v>14.00584007322959</v>
      </c>
      <c r="AT2082" s="274">
        <f t="shared" si="291"/>
        <v>13.999693530030552</v>
      </c>
      <c r="AU2082" s="274">
        <f t="shared" si="286"/>
        <v>13.835459245036365</v>
      </c>
      <c r="AV2082" s="274"/>
      <c r="AW2082" s="274"/>
    </row>
    <row r="2083" spans="27:49" ht="12.95" customHeight="1" x14ac:dyDescent="0.2">
      <c r="AA2083" s="344">
        <f t="shared" si="276"/>
        <v>-9.8802704652044479E-3</v>
      </c>
      <c r="AB2083" s="345">
        <f t="shared" si="277"/>
        <v>9.8802704652044479E-3</v>
      </c>
      <c r="AC2083" s="345">
        <f t="shared" si="278"/>
        <v>0</v>
      </c>
      <c r="AD2083" s="346">
        <f t="shared" si="279"/>
        <v>0</v>
      </c>
      <c r="AH2083" s="258">
        <f t="shared" si="280"/>
        <v>-5.970076540303515E-2</v>
      </c>
      <c r="AI2083" s="258">
        <f t="shared" si="281"/>
        <v>0.99275076381854821</v>
      </c>
      <c r="AJ2083" s="258">
        <f t="shared" si="282"/>
        <v>-0.88367981851374677</v>
      </c>
      <c r="AK2083" s="258">
        <f t="shared" si="283"/>
        <v>0.17185078244847601</v>
      </c>
      <c r="AL2083" s="258">
        <f t="shared" si="284"/>
        <v>1.6129546505539287</v>
      </c>
      <c r="AM2083" s="258">
        <f t="shared" si="285"/>
        <v>1.0430726385728673</v>
      </c>
      <c r="AN2083" s="274">
        <f t="shared" si="291"/>
        <v>14.005984999664225</v>
      </c>
      <c r="AO2083" s="274">
        <f t="shared" si="291"/>
        <v>14.005984999627904</v>
      </c>
      <c r="AP2083" s="274">
        <f t="shared" si="291"/>
        <v>14.005984998013528</v>
      </c>
      <c r="AQ2083" s="274">
        <f t="shared" si="291"/>
        <v>14.005984926260671</v>
      </c>
      <c r="AR2083" s="274">
        <f t="shared" si="291"/>
        <v>14.005981737158713</v>
      </c>
      <c r="AS2083" s="274">
        <f t="shared" si="291"/>
        <v>14.00584007322959</v>
      </c>
      <c r="AT2083" s="274">
        <f t="shared" si="291"/>
        <v>13.999693530030552</v>
      </c>
      <c r="AU2083" s="274">
        <f t="shared" si="286"/>
        <v>13.835459245036365</v>
      </c>
      <c r="AV2083" s="274"/>
      <c r="AW2083" s="274"/>
    </row>
    <row r="2084" spans="27:49" ht="12.95" customHeight="1" x14ac:dyDescent="0.2">
      <c r="AA2084" s="344">
        <f t="shared" si="276"/>
        <v>-9.8802704652044479E-3</v>
      </c>
      <c r="AB2084" s="345">
        <f t="shared" si="277"/>
        <v>9.8802704652044479E-3</v>
      </c>
      <c r="AC2084" s="345">
        <f t="shared" si="278"/>
        <v>0</v>
      </c>
      <c r="AD2084" s="346">
        <f t="shared" si="279"/>
        <v>0</v>
      </c>
      <c r="AH2084" s="258">
        <f t="shared" si="280"/>
        <v>-5.970076540303515E-2</v>
      </c>
      <c r="AI2084" s="258">
        <f t="shared" si="281"/>
        <v>0.99275076381854821</v>
      </c>
      <c r="AJ2084" s="258">
        <f t="shared" si="282"/>
        <v>-0.88367981851374677</v>
      </c>
      <c r="AK2084" s="258">
        <f t="shared" si="283"/>
        <v>0.17185078244847601</v>
      </c>
      <c r="AL2084" s="258">
        <f t="shared" si="284"/>
        <v>1.6129546505539287</v>
      </c>
      <c r="AM2084" s="258">
        <f t="shared" si="285"/>
        <v>1.0430726385728673</v>
      </c>
      <c r="AN2084" s="274">
        <f t="shared" si="291"/>
        <v>14.005984999664225</v>
      </c>
      <c r="AO2084" s="274">
        <f t="shared" si="291"/>
        <v>14.005984999627904</v>
      </c>
      <c r="AP2084" s="274">
        <f t="shared" si="291"/>
        <v>14.005984998013528</v>
      </c>
      <c r="AQ2084" s="274">
        <f t="shared" si="291"/>
        <v>14.005984926260671</v>
      </c>
      <c r="AR2084" s="274">
        <f t="shared" si="291"/>
        <v>14.005981737158713</v>
      </c>
      <c r="AS2084" s="274">
        <f t="shared" si="291"/>
        <v>14.00584007322959</v>
      </c>
      <c r="AT2084" s="274">
        <f t="shared" si="291"/>
        <v>13.999693530030552</v>
      </c>
      <c r="AU2084" s="274">
        <f t="shared" si="286"/>
        <v>13.835459245036365</v>
      </c>
      <c r="AV2084" s="274"/>
      <c r="AW2084" s="274"/>
    </row>
    <row r="2085" spans="27:49" ht="12.95" customHeight="1" x14ac:dyDescent="0.2">
      <c r="AA2085" s="344">
        <f t="shared" si="276"/>
        <v>-9.8802704652044479E-3</v>
      </c>
      <c r="AB2085" s="345">
        <f t="shared" si="277"/>
        <v>9.8802704652044479E-3</v>
      </c>
      <c r="AC2085" s="345">
        <f t="shared" si="278"/>
        <v>0</v>
      </c>
      <c r="AD2085" s="346">
        <f t="shared" si="279"/>
        <v>0</v>
      </c>
      <c r="AH2085" s="258">
        <f t="shared" si="280"/>
        <v>-5.970076540303515E-2</v>
      </c>
      <c r="AI2085" s="258">
        <f t="shared" si="281"/>
        <v>0.99275076381854821</v>
      </c>
      <c r="AJ2085" s="258">
        <f t="shared" si="282"/>
        <v>-0.88367981851374677</v>
      </c>
      <c r="AK2085" s="258">
        <f t="shared" si="283"/>
        <v>0.17185078244847601</v>
      </c>
      <c r="AL2085" s="258">
        <f t="shared" si="284"/>
        <v>1.6129546505539287</v>
      </c>
      <c r="AM2085" s="258">
        <f t="shared" si="285"/>
        <v>1.0430726385728673</v>
      </c>
      <c r="AN2085" s="274">
        <f t="shared" si="291"/>
        <v>14.005984999664225</v>
      </c>
      <c r="AO2085" s="274">
        <f t="shared" si="291"/>
        <v>14.005984999627904</v>
      </c>
      <c r="AP2085" s="274">
        <f t="shared" si="291"/>
        <v>14.005984998013528</v>
      </c>
      <c r="AQ2085" s="274">
        <f t="shared" si="291"/>
        <v>14.005984926260671</v>
      </c>
      <c r="AR2085" s="274">
        <f t="shared" si="291"/>
        <v>14.005981737158713</v>
      </c>
      <c r="AS2085" s="274">
        <f t="shared" si="291"/>
        <v>14.00584007322959</v>
      </c>
      <c r="AT2085" s="274">
        <f t="shared" si="291"/>
        <v>13.999693530030552</v>
      </c>
      <c r="AU2085" s="274">
        <f t="shared" si="286"/>
        <v>13.835459245036365</v>
      </c>
      <c r="AV2085" s="274"/>
      <c r="AW2085" s="274"/>
    </row>
    <row r="2086" spans="27:49" ht="12.95" customHeight="1" x14ac:dyDescent="0.2">
      <c r="AA2086" s="344">
        <f t="shared" si="276"/>
        <v>-9.8802704652044479E-3</v>
      </c>
      <c r="AB2086" s="345">
        <f t="shared" si="277"/>
        <v>9.8802704652044479E-3</v>
      </c>
      <c r="AC2086" s="345">
        <f t="shared" si="278"/>
        <v>0</v>
      </c>
      <c r="AD2086" s="346">
        <f t="shared" si="279"/>
        <v>0</v>
      </c>
      <c r="AH2086" s="258">
        <f t="shared" si="280"/>
        <v>-5.970076540303515E-2</v>
      </c>
      <c r="AI2086" s="258">
        <f t="shared" si="281"/>
        <v>0.99275076381854821</v>
      </c>
      <c r="AJ2086" s="258">
        <f t="shared" si="282"/>
        <v>-0.88367981851374677</v>
      </c>
      <c r="AK2086" s="258">
        <f t="shared" si="283"/>
        <v>0.17185078244847601</v>
      </c>
      <c r="AL2086" s="258">
        <f t="shared" si="284"/>
        <v>1.6129546505539287</v>
      </c>
      <c r="AM2086" s="258">
        <f t="shared" si="285"/>
        <v>1.0430726385728673</v>
      </c>
      <c r="AN2086" s="274">
        <f t="shared" si="291"/>
        <v>14.005984999664225</v>
      </c>
      <c r="AO2086" s="274">
        <f t="shared" si="291"/>
        <v>14.005984999627904</v>
      </c>
      <c r="AP2086" s="274">
        <f t="shared" si="291"/>
        <v>14.005984998013528</v>
      </c>
      <c r="AQ2086" s="274">
        <f t="shared" si="291"/>
        <v>14.005984926260671</v>
      </c>
      <c r="AR2086" s="274">
        <f t="shared" si="291"/>
        <v>14.005981737158713</v>
      </c>
      <c r="AS2086" s="274">
        <f t="shared" si="291"/>
        <v>14.00584007322959</v>
      </c>
      <c r="AT2086" s="274">
        <f t="shared" si="291"/>
        <v>13.999693530030552</v>
      </c>
      <c r="AU2086" s="274">
        <f t="shared" si="286"/>
        <v>13.835459245036365</v>
      </c>
      <c r="AV2086" s="274"/>
      <c r="AW2086" s="274"/>
    </row>
    <row r="2087" spans="27:49" ht="12.95" customHeight="1" x14ac:dyDescent="0.2">
      <c r="AA2087" s="344">
        <f t="shared" si="276"/>
        <v>-9.8802704652044479E-3</v>
      </c>
      <c r="AB2087" s="345">
        <f t="shared" si="277"/>
        <v>9.8802704652044479E-3</v>
      </c>
      <c r="AC2087" s="345">
        <f t="shared" si="278"/>
        <v>0</v>
      </c>
      <c r="AD2087" s="346">
        <f t="shared" si="279"/>
        <v>0</v>
      </c>
      <c r="AH2087" s="258">
        <f t="shared" si="280"/>
        <v>-5.970076540303515E-2</v>
      </c>
      <c r="AI2087" s="258">
        <f t="shared" si="281"/>
        <v>0.99275076381854821</v>
      </c>
      <c r="AJ2087" s="258">
        <f t="shared" si="282"/>
        <v>-0.88367981851374677</v>
      </c>
      <c r="AK2087" s="258">
        <f t="shared" si="283"/>
        <v>0.17185078244847601</v>
      </c>
      <c r="AL2087" s="258">
        <f t="shared" si="284"/>
        <v>1.6129546505539287</v>
      </c>
      <c r="AM2087" s="258">
        <f t="shared" si="285"/>
        <v>1.0430726385728673</v>
      </c>
      <c r="AN2087" s="274">
        <f t="shared" si="291"/>
        <v>14.005984999664225</v>
      </c>
      <c r="AO2087" s="274">
        <f t="shared" si="291"/>
        <v>14.005984999627904</v>
      </c>
      <c r="AP2087" s="274">
        <f t="shared" si="291"/>
        <v>14.005984998013528</v>
      </c>
      <c r="AQ2087" s="274">
        <f t="shared" si="291"/>
        <v>14.005984926260671</v>
      </c>
      <c r="AR2087" s="274">
        <f t="shared" si="291"/>
        <v>14.005981737158713</v>
      </c>
      <c r="AS2087" s="274">
        <f t="shared" si="291"/>
        <v>14.00584007322959</v>
      </c>
      <c r="AT2087" s="274">
        <f t="shared" si="291"/>
        <v>13.999693530030552</v>
      </c>
      <c r="AU2087" s="274">
        <f t="shared" si="286"/>
        <v>13.835459245036365</v>
      </c>
      <c r="AV2087" s="274"/>
      <c r="AW2087" s="274"/>
    </row>
    <row r="2088" spans="27:49" ht="12.95" customHeight="1" x14ac:dyDescent="0.2">
      <c r="AA2088" s="344">
        <f t="shared" si="276"/>
        <v>-9.8802704652044479E-3</v>
      </c>
      <c r="AB2088" s="345">
        <f t="shared" si="277"/>
        <v>9.8802704652044479E-3</v>
      </c>
      <c r="AC2088" s="345">
        <f t="shared" si="278"/>
        <v>0</v>
      </c>
      <c r="AD2088" s="346">
        <f t="shared" si="279"/>
        <v>0</v>
      </c>
      <c r="AH2088" s="258">
        <f t="shared" si="280"/>
        <v>-5.970076540303515E-2</v>
      </c>
      <c r="AI2088" s="258">
        <f t="shared" si="281"/>
        <v>0.99275076381854821</v>
      </c>
      <c r="AJ2088" s="258">
        <f t="shared" si="282"/>
        <v>-0.88367981851374677</v>
      </c>
      <c r="AK2088" s="258">
        <f t="shared" si="283"/>
        <v>0.17185078244847601</v>
      </c>
      <c r="AL2088" s="258">
        <f t="shared" si="284"/>
        <v>1.6129546505539287</v>
      </c>
      <c r="AM2088" s="258">
        <f t="shared" si="285"/>
        <v>1.0430726385728673</v>
      </c>
      <c r="AN2088" s="274">
        <f t="shared" si="291"/>
        <v>14.005984999664225</v>
      </c>
      <c r="AO2088" s="274">
        <f t="shared" si="291"/>
        <v>14.005984999627904</v>
      </c>
      <c r="AP2088" s="274">
        <f t="shared" si="291"/>
        <v>14.005984998013528</v>
      </c>
      <c r="AQ2088" s="274">
        <f t="shared" si="291"/>
        <v>14.005984926260671</v>
      </c>
      <c r="AR2088" s="274">
        <f t="shared" si="291"/>
        <v>14.005981737158713</v>
      </c>
      <c r="AS2088" s="274">
        <f t="shared" si="291"/>
        <v>14.00584007322959</v>
      </c>
      <c r="AT2088" s="274">
        <f t="shared" si="291"/>
        <v>13.999693530030552</v>
      </c>
      <c r="AU2088" s="274">
        <f t="shared" si="286"/>
        <v>13.835459245036365</v>
      </c>
      <c r="AV2088" s="274"/>
      <c r="AW2088" s="274"/>
    </row>
    <row r="2089" spans="27:49" ht="12.95" customHeight="1" x14ac:dyDescent="0.2">
      <c r="AA2089" s="344">
        <f t="shared" si="276"/>
        <v>-9.8802704652044479E-3</v>
      </c>
      <c r="AB2089" s="345">
        <f t="shared" si="277"/>
        <v>9.8802704652044479E-3</v>
      </c>
      <c r="AC2089" s="345">
        <f t="shared" si="278"/>
        <v>0</v>
      </c>
      <c r="AD2089" s="346">
        <f t="shared" si="279"/>
        <v>0</v>
      </c>
      <c r="AH2089" s="258">
        <f t="shared" si="280"/>
        <v>-5.970076540303515E-2</v>
      </c>
      <c r="AI2089" s="258">
        <f t="shared" si="281"/>
        <v>0.99275076381854821</v>
      </c>
      <c r="AJ2089" s="258">
        <f t="shared" si="282"/>
        <v>-0.88367981851374677</v>
      </c>
      <c r="AK2089" s="258">
        <f t="shared" si="283"/>
        <v>0.17185078244847601</v>
      </c>
      <c r="AL2089" s="258">
        <f t="shared" si="284"/>
        <v>1.6129546505539287</v>
      </c>
      <c r="AM2089" s="258">
        <f t="shared" si="285"/>
        <v>1.0430726385728673</v>
      </c>
      <c r="AN2089" s="274">
        <f t="shared" si="291"/>
        <v>14.005984999664225</v>
      </c>
      <c r="AO2089" s="274">
        <f t="shared" si="291"/>
        <v>14.005984999627904</v>
      </c>
      <c r="AP2089" s="274">
        <f t="shared" si="291"/>
        <v>14.005984998013528</v>
      </c>
      <c r="AQ2089" s="274">
        <f t="shared" si="291"/>
        <v>14.005984926260671</v>
      </c>
      <c r="AR2089" s="274">
        <f t="shared" si="291"/>
        <v>14.005981737158713</v>
      </c>
      <c r="AS2089" s="274">
        <f t="shared" si="291"/>
        <v>14.00584007322959</v>
      </c>
      <c r="AT2089" s="274">
        <f t="shared" si="291"/>
        <v>13.999693530030552</v>
      </c>
      <c r="AU2089" s="274">
        <f t="shared" si="286"/>
        <v>13.835459245036365</v>
      </c>
      <c r="AV2089" s="274"/>
      <c r="AW2089" s="274"/>
    </row>
    <row r="2090" spans="27:49" ht="12.95" customHeight="1" x14ac:dyDescent="0.2">
      <c r="AA2090" s="344">
        <f t="shared" si="276"/>
        <v>-9.8802704652044479E-3</v>
      </c>
      <c r="AB2090" s="345">
        <f t="shared" si="277"/>
        <v>9.8802704652044479E-3</v>
      </c>
      <c r="AC2090" s="345">
        <f t="shared" si="278"/>
        <v>0</v>
      </c>
      <c r="AD2090" s="346">
        <f t="shared" si="279"/>
        <v>0</v>
      </c>
      <c r="AH2090" s="258">
        <f t="shared" si="280"/>
        <v>-5.970076540303515E-2</v>
      </c>
      <c r="AI2090" s="258">
        <f t="shared" si="281"/>
        <v>0.99275076381854821</v>
      </c>
      <c r="AJ2090" s="258">
        <f t="shared" si="282"/>
        <v>-0.88367981851374677</v>
      </c>
      <c r="AK2090" s="258">
        <f t="shared" si="283"/>
        <v>0.17185078244847601</v>
      </c>
      <c r="AL2090" s="258">
        <f t="shared" si="284"/>
        <v>1.6129546505539287</v>
      </c>
      <c r="AM2090" s="258">
        <f t="shared" si="285"/>
        <v>1.0430726385728673</v>
      </c>
      <c r="AN2090" s="274">
        <f t="shared" ref="AN2090:AT2099" si="292">$AU2090+$AB$7*SIN(AO2090)</f>
        <v>14.005984999664225</v>
      </c>
      <c r="AO2090" s="274">
        <f t="shared" si="292"/>
        <v>14.005984999627904</v>
      </c>
      <c r="AP2090" s="274">
        <f t="shared" si="292"/>
        <v>14.005984998013528</v>
      </c>
      <c r="AQ2090" s="274">
        <f t="shared" si="292"/>
        <v>14.005984926260671</v>
      </c>
      <c r="AR2090" s="274">
        <f t="shared" si="292"/>
        <v>14.005981737158713</v>
      </c>
      <c r="AS2090" s="274">
        <f t="shared" si="292"/>
        <v>14.00584007322959</v>
      </c>
      <c r="AT2090" s="274">
        <f t="shared" si="292"/>
        <v>13.999693530030552</v>
      </c>
      <c r="AU2090" s="274">
        <f t="shared" si="286"/>
        <v>13.835459245036365</v>
      </c>
      <c r="AV2090" s="274"/>
      <c r="AW2090" s="274"/>
    </row>
    <row r="2091" spans="27:49" ht="12.95" customHeight="1" x14ac:dyDescent="0.2">
      <c r="AA2091" s="344">
        <f t="shared" si="276"/>
        <v>-9.8802704652044479E-3</v>
      </c>
      <c r="AB2091" s="345">
        <f t="shared" si="277"/>
        <v>9.8802704652044479E-3</v>
      </c>
      <c r="AC2091" s="345">
        <f t="shared" si="278"/>
        <v>0</v>
      </c>
      <c r="AD2091" s="346">
        <f t="shared" si="279"/>
        <v>0</v>
      </c>
      <c r="AH2091" s="258">
        <f t="shared" si="280"/>
        <v>-5.970076540303515E-2</v>
      </c>
      <c r="AI2091" s="258">
        <f t="shared" si="281"/>
        <v>0.99275076381854821</v>
      </c>
      <c r="AJ2091" s="258">
        <f t="shared" si="282"/>
        <v>-0.88367981851374677</v>
      </c>
      <c r="AK2091" s="258">
        <f t="shared" si="283"/>
        <v>0.17185078244847601</v>
      </c>
      <c r="AL2091" s="258">
        <f t="shared" si="284"/>
        <v>1.6129546505539287</v>
      </c>
      <c r="AM2091" s="258">
        <f t="shared" si="285"/>
        <v>1.0430726385728673</v>
      </c>
      <c r="AN2091" s="274">
        <f t="shared" si="292"/>
        <v>14.005984999664225</v>
      </c>
      <c r="AO2091" s="274">
        <f t="shared" si="292"/>
        <v>14.005984999627904</v>
      </c>
      <c r="AP2091" s="274">
        <f t="shared" si="292"/>
        <v>14.005984998013528</v>
      </c>
      <c r="AQ2091" s="274">
        <f t="shared" si="292"/>
        <v>14.005984926260671</v>
      </c>
      <c r="AR2091" s="274">
        <f t="shared" si="292"/>
        <v>14.005981737158713</v>
      </c>
      <c r="AS2091" s="274">
        <f t="shared" si="292"/>
        <v>14.00584007322959</v>
      </c>
      <c r="AT2091" s="274">
        <f t="shared" si="292"/>
        <v>13.999693530030552</v>
      </c>
      <c r="AU2091" s="274">
        <f t="shared" si="286"/>
        <v>13.835459245036365</v>
      </c>
      <c r="AV2091" s="274"/>
      <c r="AW2091" s="274"/>
    </row>
    <row r="2092" spans="27:49" ht="12.95" customHeight="1" x14ac:dyDescent="0.2">
      <c r="AA2092" s="344">
        <f t="shared" si="276"/>
        <v>-9.8802704652044479E-3</v>
      </c>
      <c r="AB2092" s="345">
        <f t="shared" si="277"/>
        <v>9.8802704652044479E-3</v>
      </c>
      <c r="AC2092" s="345">
        <f t="shared" si="278"/>
        <v>0</v>
      </c>
      <c r="AD2092" s="346">
        <f t="shared" si="279"/>
        <v>0</v>
      </c>
      <c r="AH2092" s="258">
        <f t="shared" si="280"/>
        <v>-5.970076540303515E-2</v>
      </c>
      <c r="AI2092" s="258">
        <f t="shared" si="281"/>
        <v>0.99275076381854821</v>
      </c>
      <c r="AJ2092" s="258">
        <f t="shared" si="282"/>
        <v>-0.88367981851374677</v>
      </c>
      <c r="AK2092" s="258">
        <f t="shared" si="283"/>
        <v>0.17185078244847601</v>
      </c>
      <c r="AL2092" s="258">
        <f t="shared" si="284"/>
        <v>1.6129546505539287</v>
      </c>
      <c r="AM2092" s="258">
        <f t="shared" si="285"/>
        <v>1.0430726385728673</v>
      </c>
      <c r="AN2092" s="274">
        <f t="shared" si="292"/>
        <v>14.005984999664225</v>
      </c>
      <c r="AO2092" s="274">
        <f t="shared" si="292"/>
        <v>14.005984999627904</v>
      </c>
      <c r="AP2092" s="274">
        <f t="shared" si="292"/>
        <v>14.005984998013528</v>
      </c>
      <c r="AQ2092" s="274">
        <f t="shared" si="292"/>
        <v>14.005984926260671</v>
      </c>
      <c r="AR2092" s="274">
        <f t="shared" si="292"/>
        <v>14.005981737158713</v>
      </c>
      <c r="AS2092" s="274">
        <f t="shared" si="292"/>
        <v>14.00584007322959</v>
      </c>
      <c r="AT2092" s="274">
        <f t="shared" si="292"/>
        <v>13.999693530030552</v>
      </c>
      <c r="AU2092" s="274">
        <f t="shared" si="286"/>
        <v>13.835459245036365</v>
      </c>
      <c r="AV2092" s="274"/>
      <c r="AW2092" s="274"/>
    </row>
    <row r="2093" spans="27:49" ht="12.95" customHeight="1" x14ac:dyDescent="0.2">
      <c r="AA2093" s="344">
        <f t="shared" si="276"/>
        <v>-9.8802704652044479E-3</v>
      </c>
      <c r="AB2093" s="345">
        <f t="shared" si="277"/>
        <v>9.8802704652044479E-3</v>
      </c>
      <c r="AC2093" s="345">
        <f t="shared" si="278"/>
        <v>0</v>
      </c>
      <c r="AD2093" s="346">
        <f t="shared" si="279"/>
        <v>0</v>
      </c>
      <c r="AH2093" s="258">
        <f t="shared" si="280"/>
        <v>-5.970076540303515E-2</v>
      </c>
      <c r="AI2093" s="258">
        <f t="shared" si="281"/>
        <v>0.99275076381854821</v>
      </c>
      <c r="AJ2093" s="258">
        <f t="shared" si="282"/>
        <v>-0.88367981851374677</v>
      </c>
      <c r="AK2093" s="258">
        <f t="shared" si="283"/>
        <v>0.17185078244847601</v>
      </c>
      <c r="AL2093" s="258">
        <f t="shared" si="284"/>
        <v>1.6129546505539287</v>
      </c>
      <c r="AM2093" s="258">
        <f t="shared" si="285"/>
        <v>1.0430726385728673</v>
      </c>
      <c r="AN2093" s="274">
        <f t="shared" si="292"/>
        <v>14.005984999664225</v>
      </c>
      <c r="AO2093" s="274">
        <f t="shared" si="292"/>
        <v>14.005984999627904</v>
      </c>
      <c r="AP2093" s="274">
        <f t="shared" si="292"/>
        <v>14.005984998013528</v>
      </c>
      <c r="AQ2093" s="274">
        <f t="shared" si="292"/>
        <v>14.005984926260671</v>
      </c>
      <c r="AR2093" s="274">
        <f t="shared" si="292"/>
        <v>14.005981737158713</v>
      </c>
      <c r="AS2093" s="274">
        <f t="shared" si="292"/>
        <v>14.00584007322959</v>
      </c>
      <c r="AT2093" s="274">
        <f t="shared" si="292"/>
        <v>13.999693530030552</v>
      </c>
      <c r="AU2093" s="274">
        <f t="shared" si="286"/>
        <v>13.835459245036365</v>
      </c>
      <c r="AV2093" s="274"/>
      <c r="AW2093" s="274"/>
    </row>
    <row r="2094" spans="27:49" ht="12.95" customHeight="1" x14ac:dyDescent="0.2">
      <c r="AA2094" s="344">
        <f t="shared" si="276"/>
        <v>-9.8802704652044479E-3</v>
      </c>
      <c r="AB2094" s="345">
        <f t="shared" si="277"/>
        <v>9.8802704652044479E-3</v>
      </c>
      <c r="AC2094" s="345">
        <f t="shared" si="278"/>
        <v>0</v>
      </c>
      <c r="AD2094" s="346">
        <f t="shared" si="279"/>
        <v>0</v>
      </c>
      <c r="AH2094" s="258">
        <f t="shared" si="280"/>
        <v>-5.970076540303515E-2</v>
      </c>
      <c r="AI2094" s="258">
        <f t="shared" si="281"/>
        <v>0.99275076381854821</v>
      </c>
      <c r="AJ2094" s="258">
        <f t="shared" si="282"/>
        <v>-0.88367981851374677</v>
      </c>
      <c r="AK2094" s="258">
        <f t="shared" si="283"/>
        <v>0.17185078244847601</v>
      </c>
      <c r="AL2094" s="258">
        <f t="shared" si="284"/>
        <v>1.6129546505539287</v>
      </c>
      <c r="AM2094" s="258">
        <f t="shared" si="285"/>
        <v>1.0430726385728673</v>
      </c>
      <c r="AN2094" s="274">
        <f t="shared" si="292"/>
        <v>14.005984999664225</v>
      </c>
      <c r="AO2094" s="274">
        <f t="shared" si="292"/>
        <v>14.005984999627904</v>
      </c>
      <c r="AP2094" s="274">
        <f t="shared" si="292"/>
        <v>14.005984998013528</v>
      </c>
      <c r="AQ2094" s="274">
        <f t="shared" si="292"/>
        <v>14.005984926260671</v>
      </c>
      <c r="AR2094" s="274">
        <f t="shared" si="292"/>
        <v>14.005981737158713</v>
      </c>
      <c r="AS2094" s="274">
        <f t="shared" si="292"/>
        <v>14.00584007322959</v>
      </c>
      <c r="AT2094" s="274">
        <f t="shared" si="292"/>
        <v>13.999693530030552</v>
      </c>
      <c r="AU2094" s="274">
        <f t="shared" si="286"/>
        <v>13.835459245036365</v>
      </c>
      <c r="AV2094" s="274"/>
      <c r="AW2094" s="274"/>
    </row>
    <row r="2095" spans="27:49" ht="12.95" customHeight="1" x14ac:dyDescent="0.2">
      <c r="AA2095" s="344">
        <f t="shared" si="276"/>
        <v>-9.8802704652044479E-3</v>
      </c>
      <c r="AB2095" s="345">
        <f t="shared" si="277"/>
        <v>9.8802704652044479E-3</v>
      </c>
      <c r="AC2095" s="345">
        <f t="shared" si="278"/>
        <v>0</v>
      </c>
      <c r="AD2095" s="346">
        <f t="shared" si="279"/>
        <v>0</v>
      </c>
      <c r="AH2095" s="258">
        <f t="shared" si="280"/>
        <v>-5.970076540303515E-2</v>
      </c>
      <c r="AI2095" s="258">
        <f t="shared" si="281"/>
        <v>0.99275076381854821</v>
      </c>
      <c r="AJ2095" s="258">
        <f t="shared" si="282"/>
        <v>-0.88367981851374677</v>
      </c>
      <c r="AK2095" s="258">
        <f t="shared" si="283"/>
        <v>0.17185078244847601</v>
      </c>
      <c r="AL2095" s="258">
        <f t="shared" si="284"/>
        <v>1.6129546505539287</v>
      </c>
      <c r="AM2095" s="258">
        <f t="shared" si="285"/>
        <v>1.0430726385728673</v>
      </c>
      <c r="AN2095" s="274">
        <f t="shared" si="292"/>
        <v>14.005984999664225</v>
      </c>
      <c r="AO2095" s="274">
        <f t="shared" si="292"/>
        <v>14.005984999627904</v>
      </c>
      <c r="AP2095" s="274">
        <f t="shared" si="292"/>
        <v>14.005984998013528</v>
      </c>
      <c r="AQ2095" s="274">
        <f t="shared" si="292"/>
        <v>14.005984926260671</v>
      </c>
      <c r="AR2095" s="274">
        <f t="shared" si="292"/>
        <v>14.005981737158713</v>
      </c>
      <c r="AS2095" s="274">
        <f t="shared" si="292"/>
        <v>14.00584007322959</v>
      </c>
      <c r="AT2095" s="274">
        <f t="shared" si="292"/>
        <v>13.999693530030552</v>
      </c>
      <c r="AU2095" s="274">
        <f t="shared" si="286"/>
        <v>13.835459245036365</v>
      </c>
      <c r="AV2095" s="274"/>
      <c r="AW2095" s="274"/>
    </row>
    <row r="2096" spans="27:49" ht="12.95" customHeight="1" x14ac:dyDescent="0.2">
      <c r="AA2096" s="344">
        <f t="shared" si="276"/>
        <v>-9.8802704652044479E-3</v>
      </c>
      <c r="AB2096" s="345">
        <f t="shared" si="277"/>
        <v>9.8802704652044479E-3</v>
      </c>
      <c r="AC2096" s="345">
        <f t="shared" si="278"/>
        <v>0</v>
      </c>
      <c r="AD2096" s="346">
        <f t="shared" si="279"/>
        <v>0</v>
      </c>
      <c r="AH2096" s="258">
        <f t="shared" si="280"/>
        <v>-5.970076540303515E-2</v>
      </c>
      <c r="AI2096" s="258">
        <f t="shared" si="281"/>
        <v>0.99275076381854821</v>
      </c>
      <c r="AJ2096" s="258">
        <f t="shared" si="282"/>
        <v>-0.88367981851374677</v>
      </c>
      <c r="AK2096" s="258">
        <f t="shared" si="283"/>
        <v>0.17185078244847601</v>
      </c>
      <c r="AL2096" s="258">
        <f t="shared" si="284"/>
        <v>1.6129546505539287</v>
      </c>
      <c r="AM2096" s="258">
        <f t="shared" si="285"/>
        <v>1.0430726385728673</v>
      </c>
      <c r="AN2096" s="274">
        <f t="shared" si="292"/>
        <v>14.005984999664225</v>
      </c>
      <c r="AO2096" s="274">
        <f t="shared" si="292"/>
        <v>14.005984999627904</v>
      </c>
      <c r="AP2096" s="274">
        <f t="shared" si="292"/>
        <v>14.005984998013528</v>
      </c>
      <c r="AQ2096" s="274">
        <f t="shared" si="292"/>
        <v>14.005984926260671</v>
      </c>
      <c r="AR2096" s="274">
        <f t="shared" si="292"/>
        <v>14.005981737158713</v>
      </c>
      <c r="AS2096" s="274">
        <f t="shared" si="292"/>
        <v>14.00584007322959</v>
      </c>
      <c r="AT2096" s="274">
        <f t="shared" si="292"/>
        <v>13.999693530030552</v>
      </c>
      <c r="AU2096" s="274">
        <f t="shared" si="286"/>
        <v>13.835459245036365</v>
      </c>
      <c r="AV2096" s="274"/>
      <c r="AW2096" s="274"/>
    </row>
    <row r="2097" spans="27:49" ht="12.95" customHeight="1" x14ac:dyDescent="0.2">
      <c r="AA2097" s="344">
        <f t="shared" si="276"/>
        <v>-9.8802704652044479E-3</v>
      </c>
      <c r="AB2097" s="345">
        <f t="shared" si="277"/>
        <v>9.8802704652044479E-3</v>
      </c>
      <c r="AC2097" s="345">
        <f t="shared" si="278"/>
        <v>0</v>
      </c>
      <c r="AD2097" s="346">
        <f t="shared" si="279"/>
        <v>0</v>
      </c>
      <c r="AH2097" s="258">
        <f t="shared" si="280"/>
        <v>-5.970076540303515E-2</v>
      </c>
      <c r="AI2097" s="258">
        <f t="shared" si="281"/>
        <v>0.99275076381854821</v>
      </c>
      <c r="AJ2097" s="258">
        <f t="shared" si="282"/>
        <v>-0.88367981851374677</v>
      </c>
      <c r="AK2097" s="258">
        <f t="shared" si="283"/>
        <v>0.17185078244847601</v>
      </c>
      <c r="AL2097" s="258">
        <f t="shared" si="284"/>
        <v>1.6129546505539287</v>
      </c>
      <c r="AM2097" s="258">
        <f t="shared" si="285"/>
        <v>1.0430726385728673</v>
      </c>
      <c r="AN2097" s="274">
        <f t="shared" si="292"/>
        <v>14.005984999664225</v>
      </c>
      <c r="AO2097" s="274">
        <f t="shared" si="292"/>
        <v>14.005984999627904</v>
      </c>
      <c r="AP2097" s="274">
        <f t="shared" si="292"/>
        <v>14.005984998013528</v>
      </c>
      <c r="AQ2097" s="274">
        <f t="shared" si="292"/>
        <v>14.005984926260671</v>
      </c>
      <c r="AR2097" s="274">
        <f t="shared" si="292"/>
        <v>14.005981737158713</v>
      </c>
      <c r="AS2097" s="274">
        <f t="shared" si="292"/>
        <v>14.00584007322959</v>
      </c>
      <c r="AT2097" s="274">
        <f t="shared" si="292"/>
        <v>13.999693530030552</v>
      </c>
      <c r="AU2097" s="274">
        <f t="shared" si="286"/>
        <v>13.835459245036365</v>
      </c>
      <c r="AV2097" s="274"/>
      <c r="AW2097" s="274"/>
    </row>
    <row r="2098" spans="27:49" ht="12.95" customHeight="1" x14ac:dyDescent="0.2">
      <c r="AA2098" s="344">
        <f t="shared" si="276"/>
        <v>-9.8802704652044479E-3</v>
      </c>
      <c r="AB2098" s="345">
        <f t="shared" si="277"/>
        <v>9.8802704652044479E-3</v>
      </c>
      <c r="AC2098" s="345">
        <f t="shared" si="278"/>
        <v>0</v>
      </c>
      <c r="AD2098" s="346">
        <f t="shared" si="279"/>
        <v>0</v>
      </c>
      <c r="AH2098" s="258">
        <f t="shared" si="280"/>
        <v>-5.970076540303515E-2</v>
      </c>
      <c r="AI2098" s="258">
        <f t="shared" si="281"/>
        <v>0.99275076381854821</v>
      </c>
      <c r="AJ2098" s="258">
        <f t="shared" si="282"/>
        <v>-0.88367981851374677</v>
      </c>
      <c r="AK2098" s="258">
        <f t="shared" si="283"/>
        <v>0.17185078244847601</v>
      </c>
      <c r="AL2098" s="258">
        <f t="shared" si="284"/>
        <v>1.6129546505539287</v>
      </c>
      <c r="AM2098" s="258">
        <f t="shared" si="285"/>
        <v>1.0430726385728673</v>
      </c>
      <c r="AN2098" s="274">
        <f t="shared" si="292"/>
        <v>14.005984999664225</v>
      </c>
      <c r="AO2098" s="274">
        <f t="shared" si="292"/>
        <v>14.005984999627904</v>
      </c>
      <c r="AP2098" s="274">
        <f t="shared" si="292"/>
        <v>14.005984998013528</v>
      </c>
      <c r="AQ2098" s="274">
        <f t="shared" si="292"/>
        <v>14.005984926260671</v>
      </c>
      <c r="AR2098" s="274">
        <f t="shared" si="292"/>
        <v>14.005981737158713</v>
      </c>
      <c r="AS2098" s="274">
        <f t="shared" si="292"/>
        <v>14.00584007322959</v>
      </c>
      <c r="AT2098" s="274">
        <f t="shared" si="292"/>
        <v>13.999693530030552</v>
      </c>
      <c r="AU2098" s="274">
        <f t="shared" si="286"/>
        <v>13.835459245036365</v>
      </c>
      <c r="AV2098" s="274"/>
      <c r="AW2098" s="274"/>
    </row>
    <row r="2099" spans="27:49" ht="12.95" customHeight="1" x14ac:dyDescent="0.2">
      <c r="AA2099" s="344">
        <f t="shared" si="276"/>
        <v>-9.8802704652044479E-3</v>
      </c>
      <c r="AB2099" s="345">
        <f t="shared" si="277"/>
        <v>9.8802704652044479E-3</v>
      </c>
      <c r="AC2099" s="345">
        <f t="shared" si="278"/>
        <v>0</v>
      </c>
      <c r="AD2099" s="346">
        <f t="shared" si="279"/>
        <v>0</v>
      </c>
      <c r="AH2099" s="258">
        <f t="shared" si="280"/>
        <v>-5.970076540303515E-2</v>
      </c>
      <c r="AI2099" s="258">
        <f t="shared" si="281"/>
        <v>0.99275076381854821</v>
      </c>
      <c r="AJ2099" s="258">
        <f t="shared" si="282"/>
        <v>-0.88367981851374677</v>
      </c>
      <c r="AK2099" s="258">
        <f t="shared" si="283"/>
        <v>0.17185078244847601</v>
      </c>
      <c r="AL2099" s="258">
        <f t="shared" si="284"/>
        <v>1.6129546505539287</v>
      </c>
      <c r="AM2099" s="258">
        <f t="shared" si="285"/>
        <v>1.0430726385728673</v>
      </c>
      <c r="AN2099" s="274">
        <f t="shared" si="292"/>
        <v>14.005984999664225</v>
      </c>
      <c r="AO2099" s="274">
        <f t="shared" si="292"/>
        <v>14.005984999627904</v>
      </c>
      <c r="AP2099" s="274">
        <f t="shared" si="292"/>
        <v>14.005984998013528</v>
      </c>
      <c r="AQ2099" s="274">
        <f t="shared" si="292"/>
        <v>14.005984926260671</v>
      </c>
      <c r="AR2099" s="274">
        <f t="shared" si="292"/>
        <v>14.005981737158713</v>
      </c>
      <c r="AS2099" s="274">
        <f t="shared" si="292"/>
        <v>14.00584007322959</v>
      </c>
      <c r="AT2099" s="274">
        <f t="shared" si="292"/>
        <v>13.999693530030552</v>
      </c>
      <c r="AU2099" s="274">
        <f t="shared" si="286"/>
        <v>13.835459245036365</v>
      </c>
      <c r="AV2099" s="274"/>
      <c r="AW2099" s="274"/>
    </row>
    <row r="2100" spans="27:49" ht="12.95" customHeight="1" x14ac:dyDescent="0.2">
      <c r="AA2100" s="344">
        <f t="shared" ref="AA2100:AA2163" si="293">AB$3+AB$4*Z2100+AB$5*Z2100^2+AH2100</f>
        <v>-9.8802704652044479E-3</v>
      </c>
      <c r="AB2100" s="345">
        <f t="shared" ref="AB2100:AB2163" si="294">+G2100-AA2100</f>
        <v>9.8802704652044479E-3</v>
      </c>
      <c r="AC2100" s="345">
        <f t="shared" ref="AC2100:AC2163" si="295">+G2100-P2100</f>
        <v>0</v>
      </c>
      <c r="AD2100" s="346">
        <f t="shared" ref="AD2100:AD2163" si="296">U2100*(G2100-AA2100)^2</f>
        <v>0</v>
      </c>
      <c r="AH2100" s="258">
        <f t="shared" ref="AH2100:AH2163" si="297">$AB$6*($AB$11/AI2100*AJ2100+$AB$12)</f>
        <v>-5.970076540303515E-2</v>
      </c>
      <c r="AI2100" s="258">
        <f t="shared" ref="AI2100:AI2163" si="298">1+$AB$7*COS(AL2100)</f>
        <v>0.99275076381854821</v>
      </c>
      <c r="AJ2100" s="258">
        <f t="shared" ref="AJ2100:AJ2163" si="299">SIN(AL2100+RADIANS($AB$9))</f>
        <v>-0.88367981851374677</v>
      </c>
      <c r="AK2100" s="258">
        <f t="shared" ref="AK2100:AK2163" si="300">$AB$7*SIN(AL2100)</f>
        <v>0.17185078244847601</v>
      </c>
      <c r="AL2100" s="258">
        <f t="shared" ref="AL2100:AL2163" si="301">2*ATAN(AM2100)</f>
        <v>1.6129546505539287</v>
      </c>
      <c r="AM2100" s="258">
        <f t="shared" ref="AM2100:AM2163" si="302">TAN(AN2100/2)*SQRT((1+$AB$7)/(1-$AB$7))</f>
        <v>1.0430726385728673</v>
      </c>
      <c r="AN2100" s="274">
        <f t="shared" ref="AN2100:AT2109" si="303">$AU2100+$AB$7*SIN(AO2100)</f>
        <v>14.005984999664225</v>
      </c>
      <c r="AO2100" s="274">
        <f t="shared" si="303"/>
        <v>14.005984999627904</v>
      </c>
      <c r="AP2100" s="274">
        <f t="shared" si="303"/>
        <v>14.005984998013528</v>
      </c>
      <c r="AQ2100" s="274">
        <f t="shared" si="303"/>
        <v>14.005984926260671</v>
      </c>
      <c r="AR2100" s="274">
        <f t="shared" si="303"/>
        <v>14.005981737158713</v>
      </c>
      <c r="AS2100" s="274">
        <f t="shared" si="303"/>
        <v>14.00584007322959</v>
      </c>
      <c r="AT2100" s="274">
        <f t="shared" si="303"/>
        <v>13.999693530030552</v>
      </c>
      <c r="AU2100" s="274">
        <f t="shared" ref="AU2100:AU2163" si="304">RADIANS($AB$9)+$AB$18*(F2100-AB$15)</f>
        <v>13.835459245036365</v>
      </c>
      <c r="AV2100" s="274"/>
      <c r="AW2100" s="274"/>
    </row>
    <row r="2101" spans="27:49" ht="12.95" customHeight="1" x14ac:dyDescent="0.2">
      <c r="AA2101" s="344">
        <f t="shared" si="293"/>
        <v>-9.8802704652044479E-3</v>
      </c>
      <c r="AB2101" s="345">
        <f t="shared" si="294"/>
        <v>9.8802704652044479E-3</v>
      </c>
      <c r="AC2101" s="345">
        <f t="shared" si="295"/>
        <v>0</v>
      </c>
      <c r="AD2101" s="346">
        <f t="shared" si="296"/>
        <v>0</v>
      </c>
      <c r="AH2101" s="258">
        <f t="shared" si="297"/>
        <v>-5.970076540303515E-2</v>
      </c>
      <c r="AI2101" s="258">
        <f t="shared" si="298"/>
        <v>0.99275076381854821</v>
      </c>
      <c r="AJ2101" s="258">
        <f t="shared" si="299"/>
        <v>-0.88367981851374677</v>
      </c>
      <c r="AK2101" s="258">
        <f t="shared" si="300"/>
        <v>0.17185078244847601</v>
      </c>
      <c r="AL2101" s="258">
        <f t="shared" si="301"/>
        <v>1.6129546505539287</v>
      </c>
      <c r="AM2101" s="258">
        <f t="shared" si="302"/>
        <v>1.0430726385728673</v>
      </c>
      <c r="AN2101" s="274">
        <f t="shared" si="303"/>
        <v>14.005984999664225</v>
      </c>
      <c r="AO2101" s="274">
        <f t="shared" si="303"/>
        <v>14.005984999627904</v>
      </c>
      <c r="AP2101" s="274">
        <f t="shared" si="303"/>
        <v>14.005984998013528</v>
      </c>
      <c r="AQ2101" s="274">
        <f t="shared" si="303"/>
        <v>14.005984926260671</v>
      </c>
      <c r="AR2101" s="274">
        <f t="shared" si="303"/>
        <v>14.005981737158713</v>
      </c>
      <c r="AS2101" s="274">
        <f t="shared" si="303"/>
        <v>14.00584007322959</v>
      </c>
      <c r="AT2101" s="274">
        <f t="shared" si="303"/>
        <v>13.999693530030552</v>
      </c>
      <c r="AU2101" s="274">
        <f t="shared" si="304"/>
        <v>13.835459245036365</v>
      </c>
      <c r="AV2101" s="274"/>
      <c r="AW2101" s="274"/>
    </row>
    <row r="2102" spans="27:49" ht="12.95" customHeight="1" x14ac:dyDescent="0.2">
      <c r="AA2102" s="344">
        <f t="shared" si="293"/>
        <v>-9.8802704652044479E-3</v>
      </c>
      <c r="AB2102" s="345">
        <f t="shared" si="294"/>
        <v>9.8802704652044479E-3</v>
      </c>
      <c r="AC2102" s="345">
        <f t="shared" si="295"/>
        <v>0</v>
      </c>
      <c r="AD2102" s="346">
        <f t="shared" si="296"/>
        <v>0</v>
      </c>
      <c r="AH2102" s="258">
        <f t="shared" si="297"/>
        <v>-5.970076540303515E-2</v>
      </c>
      <c r="AI2102" s="258">
        <f t="shared" si="298"/>
        <v>0.99275076381854821</v>
      </c>
      <c r="AJ2102" s="258">
        <f t="shared" si="299"/>
        <v>-0.88367981851374677</v>
      </c>
      <c r="AK2102" s="258">
        <f t="shared" si="300"/>
        <v>0.17185078244847601</v>
      </c>
      <c r="AL2102" s="258">
        <f t="shared" si="301"/>
        <v>1.6129546505539287</v>
      </c>
      <c r="AM2102" s="258">
        <f t="shared" si="302"/>
        <v>1.0430726385728673</v>
      </c>
      <c r="AN2102" s="274">
        <f t="shared" si="303"/>
        <v>14.005984999664225</v>
      </c>
      <c r="AO2102" s="274">
        <f t="shared" si="303"/>
        <v>14.005984999627904</v>
      </c>
      <c r="AP2102" s="274">
        <f t="shared" si="303"/>
        <v>14.005984998013528</v>
      </c>
      <c r="AQ2102" s="274">
        <f t="shared" si="303"/>
        <v>14.005984926260671</v>
      </c>
      <c r="AR2102" s="274">
        <f t="shared" si="303"/>
        <v>14.005981737158713</v>
      </c>
      <c r="AS2102" s="274">
        <f t="shared" si="303"/>
        <v>14.00584007322959</v>
      </c>
      <c r="AT2102" s="274">
        <f t="shared" si="303"/>
        <v>13.999693530030552</v>
      </c>
      <c r="AU2102" s="274">
        <f t="shared" si="304"/>
        <v>13.835459245036365</v>
      </c>
      <c r="AV2102" s="274"/>
      <c r="AW2102" s="274"/>
    </row>
    <row r="2103" spans="27:49" ht="12.95" customHeight="1" x14ac:dyDescent="0.2">
      <c r="AA2103" s="344">
        <f t="shared" si="293"/>
        <v>-9.8802704652044479E-3</v>
      </c>
      <c r="AB2103" s="345">
        <f t="shared" si="294"/>
        <v>9.8802704652044479E-3</v>
      </c>
      <c r="AC2103" s="345">
        <f t="shared" si="295"/>
        <v>0</v>
      </c>
      <c r="AD2103" s="346">
        <f t="shared" si="296"/>
        <v>0</v>
      </c>
      <c r="AH2103" s="258">
        <f t="shared" si="297"/>
        <v>-5.970076540303515E-2</v>
      </c>
      <c r="AI2103" s="258">
        <f t="shared" si="298"/>
        <v>0.99275076381854821</v>
      </c>
      <c r="AJ2103" s="258">
        <f t="shared" si="299"/>
        <v>-0.88367981851374677</v>
      </c>
      <c r="AK2103" s="258">
        <f t="shared" si="300"/>
        <v>0.17185078244847601</v>
      </c>
      <c r="AL2103" s="258">
        <f t="shared" si="301"/>
        <v>1.6129546505539287</v>
      </c>
      <c r="AM2103" s="258">
        <f t="shared" si="302"/>
        <v>1.0430726385728673</v>
      </c>
      <c r="AN2103" s="274">
        <f t="shared" si="303"/>
        <v>14.005984999664225</v>
      </c>
      <c r="AO2103" s="274">
        <f t="shared" si="303"/>
        <v>14.005984999627904</v>
      </c>
      <c r="AP2103" s="274">
        <f t="shared" si="303"/>
        <v>14.005984998013528</v>
      </c>
      <c r="AQ2103" s="274">
        <f t="shared" si="303"/>
        <v>14.005984926260671</v>
      </c>
      <c r="AR2103" s="274">
        <f t="shared" si="303"/>
        <v>14.005981737158713</v>
      </c>
      <c r="AS2103" s="274">
        <f t="shared" si="303"/>
        <v>14.00584007322959</v>
      </c>
      <c r="AT2103" s="274">
        <f t="shared" si="303"/>
        <v>13.999693530030552</v>
      </c>
      <c r="AU2103" s="274">
        <f t="shared" si="304"/>
        <v>13.835459245036365</v>
      </c>
      <c r="AV2103" s="274"/>
      <c r="AW2103" s="274"/>
    </row>
    <row r="2104" spans="27:49" ht="12.95" customHeight="1" x14ac:dyDescent="0.2">
      <c r="AA2104" s="344">
        <f t="shared" si="293"/>
        <v>-9.8802704652044479E-3</v>
      </c>
      <c r="AB2104" s="345">
        <f t="shared" si="294"/>
        <v>9.8802704652044479E-3</v>
      </c>
      <c r="AC2104" s="345">
        <f t="shared" si="295"/>
        <v>0</v>
      </c>
      <c r="AD2104" s="346">
        <f t="shared" si="296"/>
        <v>0</v>
      </c>
      <c r="AH2104" s="258">
        <f t="shared" si="297"/>
        <v>-5.970076540303515E-2</v>
      </c>
      <c r="AI2104" s="258">
        <f t="shared" si="298"/>
        <v>0.99275076381854821</v>
      </c>
      <c r="AJ2104" s="258">
        <f t="shared" si="299"/>
        <v>-0.88367981851374677</v>
      </c>
      <c r="AK2104" s="258">
        <f t="shared" si="300"/>
        <v>0.17185078244847601</v>
      </c>
      <c r="AL2104" s="258">
        <f t="shared" si="301"/>
        <v>1.6129546505539287</v>
      </c>
      <c r="AM2104" s="258">
        <f t="shared" si="302"/>
        <v>1.0430726385728673</v>
      </c>
      <c r="AN2104" s="274">
        <f t="shared" si="303"/>
        <v>14.005984999664225</v>
      </c>
      <c r="AO2104" s="274">
        <f t="shared" si="303"/>
        <v>14.005984999627904</v>
      </c>
      <c r="AP2104" s="274">
        <f t="shared" si="303"/>
        <v>14.005984998013528</v>
      </c>
      <c r="AQ2104" s="274">
        <f t="shared" si="303"/>
        <v>14.005984926260671</v>
      </c>
      <c r="AR2104" s="274">
        <f t="shared" si="303"/>
        <v>14.005981737158713</v>
      </c>
      <c r="AS2104" s="274">
        <f t="shared" si="303"/>
        <v>14.00584007322959</v>
      </c>
      <c r="AT2104" s="274">
        <f t="shared" si="303"/>
        <v>13.999693530030552</v>
      </c>
      <c r="AU2104" s="274">
        <f t="shared" si="304"/>
        <v>13.835459245036365</v>
      </c>
      <c r="AV2104" s="274"/>
      <c r="AW2104" s="274"/>
    </row>
    <row r="2105" spans="27:49" ht="12.95" customHeight="1" x14ac:dyDescent="0.2">
      <c r="AA2105" s="344">
        <f t="shared" si="293"/>
        <v>-9.8802704652044479E-3</v>
      </c>
      <c r="AB2105" s="345">
        <f t="shared" si="294"/>
        <v>9.8802704652044479E-3</v>
      </c>
      <c r="AC2105" s="345">
        <f t="shared" si="295"/>
        <v>0</v>
      </c>
      <c r="AD2105" s="346">
        <f t="shared" si="296"/>
        <v>0</v>
      </c>
      <c r="AH2105" s="258">
        <f t="shared" si="297"/>
        <v>-5.970076540303515E-2</v>
      </c>
      <c r="AI2105" s="258">
        <f t="shared" si="298"/>
        <v>0.99275076381854821</v>
      </c>
      <c r="AJ2105" s="258">
        <f t="shared" si="299"/>
        <v>-0.88367981851374677</v>
      </c>
      <c r="AK2105" s="258">
        <f t="shared" si="300"/>
        <v>0.17185078244847601</v>
      </c>
      <c r="AL2105" s="258">
        <f t="shared" si="301"/>
        <v>1.6129546505539287</v>
      </c>
      <c r="AM2105" s="258">
        <f t="shared" si="302"/>
        <v>1.0430726385728673</v>
      </c>
      <c r="AN2105" s="274">
        <f t="shared" si="303"/>
        <v>14.005984999664225</v>
      </c>
      <c r="AO2105" s="274">
        <f t="shared" si="303"/>
        <v>14.005984999627904</v>
      </c>
      <c r="AP2105" s="274">
        <f t="shared" si="303"/>
        <v>14.005984998013528</v>
      </c>
      <c r="AQ2105" s="274">
        <f t="shared" si="303"/>
        <v>14.005984926260671</v>
      </c>
      <c r="AR2105" s="274">
        <f t="shared" si="303"/>
        <v>14.005981737158713</v>
      </c>
      <c r="AS2105" s="274">
        <f t="shared" si="303"/>
        <v>14.00584007322959</v>
      </c>
      <c r="AT2105" s="274">
        <f t="shared" si="303"/>
        <v>13.999693530030552</v>
      </c>
      <c r="AU2105" s="274">
        <f t="shared" si="304"/>
        <v>13.835459245036365</v>
      </c>
      <c r="AV2105" s="274"/>
      <c r="AW2105" s="274"/>
    </row>
    <row r="2106" spans="27:49" ht="12.95" customHeight="1" x14ac:dyDescent="0.2">
      <c r="AA2106" s="344">
        <f t="shared" si="293"/>
        <v>-9.8802704652044479E-3</v>
      </c>
      <c r="AB2106" s="345">
        <f t="shared" si="294"/>
        <v>9.8802704652044479E-3</v>
      </c>
      <c r="AC2106" s="345">
        <f t="shared" si="295"/>
        <v>0</v>
      </c>
      <c r="AD2106" s="346">
        <f t="shared" si="296"/>
        <v>0</v>
      </c>
      <c r="AH2106" s="258">
        <f t="shared" si="297"/>
        <v>-5.970076540303515E-2</v>
      </c>
      <c r="AI2106" s="258">
        <f t="shared" si="298"/>
        <v>0.99275076381854821</v>
      </c>
      <c r="AJ2106" s="258">
        <f t="shared" si="299"/>
        <v>-0.88367981851374677</v>
      </c>
      <c r="AK2106" s="258">
        <f t="shared" si="300"/>
        <v>0.17185078244847601</v>
      </c>
      <c r="AL2106" s="258">
        <f t="shared" si="301"/>
        <v>1.6129546505539287</v>
      </c>
      <c r="AM2106" s="258">
        <f t="shared" si="302"/>
        <v>1.0430726385728673</v>
      </c>
      <c r="AN2106" s="274">
        <f t="shared" si="303"/>
        <v>14.005984999664225</v>
      </c>
      <c r="AO2106" s="274">
        <f t="shared" si="303"/>
        <v>14.005984999627904</v>
      </c>
      <c r="AP2106" s="274">
        <f t="shared" si="303"/>
        <v>14.005984998013528</v>
      </c>
      <c r="AQ2106" s="274">
        <f t="shared" si="303"/>
        <v>14.005984926260671</v>
      </c>
      <c r="AR2106" s="274">
        <f t="shared" si="303"/>
        <v>14.005981737158713</v>
      </c>
      <c r="AS2106" s="274">
        <f t="shared" si="303"/>
        <v>14.00584007322959</v>
      </c>
      <c r="AT2106" s="274">
        <f t="shared" si="303"/>
        <v>13.999693530030552</v>
      </c>
      <c r="AU2106" s="274">
        <f t="shared" si="304"/>
        <v>13.835459245036365</v>
      </c>
      <c r="AV2106" s="274"/>
      <c r="AW2106" s="274"/>
    </row>
    <row r="2107" spans="27:49" ht="12.95" customHeight="1" x14ac:dyDescent="0.2">
      <c r="AA2107" s="344">
        <f t="shared" si="293"/>
        <v>-9.8802704652044479E-3</v>
      </c>
      <c r="AB2107" s="345">
        <f t="shared" si="294"/>
        <v>9.8802704652044479E-3</v>
      </c>
      <c r="AC2107" s="345">
        <f t="shared" si="295"/>
        <v>0</v>
      </c>
      <c r="AD2107" s="346">
        <f t="shared" si="296"/>
        <v>0</v>
      </c>
      <c r="AH2107" s="258">
        <f t="shared" si="297"/>
        <v>-5.970076540303515E-2</v>
      </c>
      <c r="AI2107" s="258">
        <f t="shared" si="298"/>
        <v>0.99275076381854821</v>
      </c>
      <c r="AJ2107" s="258">
        <f t="shared" si="299"/>
        <v>-0.88367981851374677</v>
      </c>
      <c r="AK2107" s="258">
        <f t="shared" si="300"/>
        <v>0.17185078244847601</v>
      </c>
      <c r="AL2107" s="258">
        <f t="shared" si="301"/>
        <v>1.6129546505539287</v>
      </c>
      <c r="AM2107" s="258">
        <f t="shared" si="302"/>
        <v>1.0430726385728673</v>
      </c>
      <c r="AN2107" s="274">
        <f t="shared" si="303"/>
        <v>14.005984999664225</v>
      </c>
      <c r="AO2107" s="274">
        <f t="shared" si="303"/>
        <v>14.005984999627904</v>
      </c>
      <c r="AP2107" s="274">
        <f t="shared" si="303"/>
        <v>14.005984998013528</v>
      </c>
      <c r="AQ2107" s="274">
        <f t="shared" si="303"/>
        <v>14.005984926260671</v>
      </c>
      <c r="AR2107" s="274">
        <f t="shared" si="303"/>
        <v>14.005981737158713</v>
      </c>
      <c r="AS2107" s="274">
        <f t="shared" si="303"/>
        <v>14.00584007322959</v>
      </c>
      <c r="AT2107" s="274">
        <f t="shared" si="303"/>
        <v>13.999693530030552</v>
      </c>
      <c r="AU2107" s="274">
        <f t="shared" si="304"/>
        <v>13.835459245036365</v>
      </c>
      <c r="AV2107" s="274"/>
      <c r="AW2107" s="274"/>
    </row>
    <row r="2108" spans="27:49" ht="12.95" customHeight="1" x14ac:dyDescent="0.2">
      <c r="AA2108" s="344">
        <f t="shared" si="293"/>
        <v>-9.8802704652044479E-3</v>
      </c>
      <c r="AB2108" s="345">
        <f t="shared" si="294"/>
        <v>9.8802704652044479E-3</v>
      </c>
      <c r="AC2108" s="345">
        <f t="shared" si="295"/>
        <v>0</v>
      </c>
      <c r="AD2108" s="346">
        <f t="shared" si="296"/>
        <v>0</v>
      </c>
      <c r="AH2108" s="258">
        <f t="shared" si="297"/>
        <v>-5.970076540303515E-2</v>
      </c>
      <c r="AI2108" s="258">
        <f t="shared" si="298"/>
        <v>0.99275076381854821</v>
      </c>
      <c r="AJ2108" s="258">
        <f t="shared" si="299"/>
        <v>-0.88367981851374677</v>
      </c>
      <c r="AK2108" s="258">
        <f t="shared" si="300"/>
        <v>0.17185078244847601</v>
      </c>
      <c r="AL2108" s="258">
        <f t="shared" si="301"/>
        <v>1.6129546505539287</v>
      </c>
      <c r="AM2108" s="258">
        <f t="shared" si="302"/>
        <v>1.0430726385728673</v>
      </c>
      <c r="AN2108" s="274">
        <f t="shared" si="303"/>
        <v>14.005984999664225</v>
      </c>
      <c r="AO2108" s="274">
        <f t="shared" si="303"/>
        <v>14.005984999627904</v>
      </c>
      <c r="AP2108" s="274">
        <f t="shared" si="303"/>
        <v>14.005984998013528</v>
      </c>
      <c r="AQ2108" s="274">
        <f t="shared" si="303"/>
        <v>14.005984926260671</v>
      </c>
      <c r="AR2108" s="274">
        <f t="shared" si="303"/>
        <v>14.005981737158713</v>
      </c>
      <c r="AS2108" s="274">
        <f t="shared" si="303"/>
        <v>14.00584007322959</v>
      </c>
      <c r="AT2108" s="274">
        <f t="shared" si="303"/>
        <v>13.999693530030552</v>
      </c>
      <c r="AU2108" s="274">
        <f t="shared" si="304"/>
        <v>13.835459245036365</v>
      </c>
      <c r="AV2108" s="274"/>
      <c r="AW2108" s="274"/>
    </row>
    <row r="2109" spans="27:49" ht="12.95" customHeight="1" x14ac:dyDescent="0.2">
      <c r="AA2109" s="344">
        <f t="shared" si="293"/>
        <v>-9.8802704652044479E-3</v>
      </c>
      <c r="AB2109" s="345">
        <f t="shared" si="294"/>
        <v>9.8802704652044479E-3</v>
      </c>
      <c r="AC2109" s="345">
        <f t="shared" si="295"/>
        <v>0</v>
      </c>
      <c r="AD2109" s="346">
        <f t="shared" si="296"/>
        <v>0</v>
      </c>
      <c r="AH2109" s="258">
        <f t="shared" si="297"/>
        <v>-5.970076540303515E-2</v>
      </c>
      <c r="AI2109" s="258">
        <f t="shared" si="298"/>
        <v>0.99275076381854821</v>
      </c>
      <c r="AJ2109" s="258">
        <f t="shared" si="299"/>
        <v>-0.88367981851374677</v>
      </c>
      <c r="AK2109" s="258">
        <f t="shared" si="300"/>
        <v>0.17185078244847601</v>
      </c>
      <c r="AL2109" s="258">
        <f t="shared" si="301"/>
        <v>1.6129546505539287</v>
      </c>
      <c r="AM2109" s="258">
        <f t="shared" si="302"/>
        <v>1.0430726385728673</v>
      </c>
      <c r="AN2109" s="274">
        <f t="shared" si="303"/>
        <v>14.005984999664225</v>
      </c>
      <c r="AO2109" s="274">
        <f t="shared" si="303"/>
        <v>14.005984999627904</v>
      </c>
      <c r="AP2109" s="274">
        <f t="shared" si="303"/>
        <v>14.005984998013528</v>
      </c>
      <c r="AQ2109" s="274">
        <f t="shared" si="303"/>
        <v>14.005984926260671</v>
      </c>
      <c r="AR2109" s="274">
        <f t="shared" si="303"/>
        <v>14.005981737158713</v>
      </c>
      <c r="AS2109" s="274">
        <f t="shared" si="303"/>
        <v>14.00584007322959</v>
      </c>
      <c r="AT2109" s="274">
        <f t="shared" si="303"/>
        <v>13.999693530030552</v>
      </c>
      <c r="AU2109" s="274">
        <f t="shared" si="304"/>
        <v>13.835459245036365</v>
      </c>
      <c r="AV2109" s="274"/>
      <c r="AW2109" s="274"/>
    </row>
    <row r="2110" spans="27:49" ht="12.95" customHeight="1" x14ac:dyDescent="0.2">
      <c r="AA2110" s="344">
        <f t="shared" si="293"/>
        <v>-9.8802704652044479E-3</v>
      </c>
      <c r="AB2110" s="345">
        <f t="shared" si="294"/>
        <v>9.8802704652044479E-3</v>
      </c>
      <c r="AC2110" s="345">
        <f t="shared" si="295"/>
        <v>0</v>
      </c>
      <c r="AD2110" s="346">
        <f t="shared" si="296"/>
        <v>0</v>
      </c>
      <c r="AH2110" s="258">
        <f t="shared" si="297"/>
        <v>-5.970076540303515E-2</v>
      </c>
      <c r="AI2110" s="258">
        <f t="shared" si="298"/>
        <v>0.99275076381854821</v>
      </c>
      <c r="AJ2110" s="258">
        <f t="shared" si="299"/>
        <v>-0.88367981851374677</v>
      </c>
      <c r="AK2110" s="258">
        <f t="shared" si="300"/>
        <v>0.17185078244847601</v>
      </c>
      <c r="AL2110" s="258">
        <f t="shared" si="301"/>
        <v>1.6129546505539287</v>
      </c>
      <c r="AM2110" s="258">
        <f t="shared" si="302"/>
        <v>1.0430726385728673</v>
      </c>
      <c r="AN2110" s="274">
        <f t="shared" ref="AN2110:AT2119" si="305">$AU2110+$AB$7*SIN(AO2110)</f>
        <v>14.005984999664225</v>
      </c>
      <c r="AO2110" s="274">
        <f t="shared" si="305"/>
        <v>14.005984999627904</v>
      </c>
      <c r="AP2110" s="274">
        <f t="shared" si="305"/>
        <v>14.005984998013528</v>
      </c>
      <c r="AQ2110" s="274">
        <f t="shared" si="305"/>
        <v>14.005984926260671</v>
      </c>
      <c r="AR2110" s="274">
        <f t="shared" si="305"/>
        <v>14.005981737158713</v>
      </c>
      <c r="AS2110" s="274">
        <f t="shared" si="305"/>
        <v>14.00584007322959</v>
      </c>
      <c r="AT2110" s="274">
        <f t="shared" si="305"/>
        <v>13.999693530030552</v>
      </c>
      <c r="AU2110" s="274">
        <f t="shared" si="304"/>
        <v>13.835459245036365</v>
      </c>
      <c r="AV2110" s="274"/>
      <c r="AW2110" s="274"/>
    </row>
    <row r="2111" spans="27:49" ht="12.95" customHeight="1" x14ac:dyDescent="0.2">
      <c r="AA2111" s="344">
        <f t="shared" si="293"/>
        <v>-9.8802704652044479E-3</v>
      </c>
      <c r="AB2111" s="345">
        <f t="shared" si="294"/>
        <v>9.8802704652044479E-3</v>
      </c>
      <c r="AC2111" s="345">
        <f t="shared" si="295"/>
        <v>0</v>
      </c>
      <c r="AD2111" s="346">
        <f t="shared" si="296"/>
        <v>0</v>
      </c>
      <c r="AH2111" s="258">
        <f t="shared" si="297"/>
        <v>-5.970076540303515E-2</v>
      </c>
      <c r="AI2111" s="258">
        <f t="shared" si="298"/>
        <v>0.99275076381854821</v>
      </c>
      <c r="AJ2111" s="258">
        <f t="shared" si="299"/>
        <v>-0.88367981851374677</v>
      </c>
      <c r="AK2111" s="258">
        <f t="shared" si="300"/>
        <v>0.17185078244847601</v>
      </c>
      <c r="AL2111" s="258">
        <f t="shared" si="301"/>
        <v>1.6129546505539287</v>
      </c>
      <c r="AM2111" s="258">
        <f t="shared" si="302"/>
        <v>1.0430726385728673</v>
      </c>
      <c r="AN2111" s="274">
        <f t="shared" si="305"/>
        <v>14.005984999664225</v>
      </c>
      <c r="AO2111" s="274">
        <f t="shared" si="305"/>
        <v>14.005984999627904</v>
      </c>
      <c r="AP2111" s="274">
        <f t="shared" si="305"/>
        <v>14.005984998013528</v>
      </c>
      <c r="AQ2111" s="274">
        <f t="shared" si="305"/>
        <v>14.005984926260671</v>
      </c>
      <c r="AR2111" s="274">
        <f t="shared" si="305"/>
        <v>14.005981737158713</v>
      </c>
      <c r="AS2111" s="274">
        <f t="shared" si="305"/>
        <v>14.00584007322959</v>
      </c>
      <c r="AT2111" s="274">
        <f t="shared" si="305"/>
        <v>13.999693530030552</v>
      </c>
      <c r="AU2111" s="274">
        <f t="shared" si="304"/>
        <v>13.835459245036365</v>
      </c>
      <c r="AV2111" s="274"/>
      <c r="AW2111" s="274"/>
    </row>
    <row r="2112" spans="27:49" ht="12.95" customHeight="1" x14ac:dyDescent="0.2">
      <c r="AA2112" s="344">
        <f t="shared" si="293"/>
        <v>-9.8802704652044479E-3</v>
      </c>
      <c r="AB2112" s="345">
        <f t="shared" si="294"/>
        <v>9.8802704652044479E-3</v>
      </c>
      <c r="AC2112" s="345">
        <f t="shared" si="295"/>
        <v>0</v>
      </c>
      <c r="AD2112" s="346">
        <f t="shared" si="296"/>
        <v>0</v>
      </c>
      <c r="AH2112" s="258">
        <f t="shared" si="297"/>
        <v>-5.970076540303515E-2</v>
      </c>
      <c r="AI2112" s="258">
        <f t="shared" si="298"/>
        <v>0.99275076381854821</v>
      </c>
      <c r="AJ2112" s="258">
        <f t="shared" si="299"/>
        <v>-0.88367981851374677</v>
      </c>
      <c r="AK2112" s="258">
        <f t="shared" si="300"/>
        <v>0.17185078244847601</v>
      </c>
      <c r="AL2112" s="258">
        <f t="shared" si="301"/>
        <v>1.6129546505539287</v>
      </c>
      <c r="AM2112" s="258">
        <f t="shared" si="302"/>
        <v>1.0430726385728673</v>
      </c>
      <c r="AN2112" s="274">
        <f t="shared" si="305"/>
        <v>14.005984999664225</v>
      </c>
      <c r="AO2112" s="274">
        <f t="shared" si="305"/>
        <v>14.005984999627904</v>
      </c>
      <c r="AP2112" s="274">
        <f t="shared" si="305"/>
        <v>14.005984998013528</v>
      </c>
      <c r="AQ2112" s="274">
        <f t="shared" si="305"/>
        <v>14.005984926260671</v>
      </c>
      <c r="AR2112" s="274">
        <f t="shared" si="305"/>
        <v>14.005981737158713</v>
      </c>
      <c r="AS2112" s="274">
        <f t="shared" si="305"/>
        <v>14.00584007322959</v>
      </c>
      <c r="AT2112" s="274">
        <f t="shared" si="305"/>
        <v>13.999693530030552</v>
      </c>
      <c r="AU2112" s="274">
        <f t="shared" si="304"/>
        <v>13.835459245036365</v>
      </c>
      <c r="AV2112" s="274"/>
      <c r="AW2112" s="274"/>
    </row>
    <row r="2113" spans="27:49" ht="12.95" customHeight="1" x14ac:dyDescent="0.2">
      <c r="AA2113" s="344">
        <f t="shared" si="293"/>
        <v>-9.8802704652044479E-3</v>
      </c>
      <c r="AB2113" s="345">
        <f t="shared" si="294"/>
        <v>9.8802704652044479E-3</v>
      </c>
      <c r="AC2113" s="345">
        <f t="shared" si="295"/>
        <v>0</v>
      </c>
      <c r="AD2113" s="346">
        <f t="shared" si="296"/>
        <v>0</v>
      </c>
      <c r="AH2113" s="258">
        <f t="shared" si="297"/>
        <v>-5.970076540303515E-2</v>
      </c>
      <c r="AI2113" s="258">
        <f t="shared" si="298"/>
        <v>0.99275076381854821</v>
      </c>
      <c r="AJ2113" s="258">
        <f t="shared" si="299"/>
        <v>-0.88367981851374677</v>
      </c>
      <c r="AK2113" s="258">
        <f t="shared" si="300"/>
        <v>0.17185078244847601</v>
      </c>
      <c r="AL2113" s="258">
        <f t="shared" si="301"/>
        <v>1.6129546505539287</v>
      </c>
      <c r="AM2113" s="258">
        <f t="shared" si="302"/>
        <v>1.0430726385728673</v>
      </c>
      <c r="AN2113" s="274">
        <f t="shared" si="305"/>
        <v>14.005984999664225</v>
      </c>
      <c r="AO2113" s="274">
        <f t="shared" si="305"/>
        <v>14.005984999627904</v>
      </c>
      <c r="AP2113" s="274">
        <f t="shared" si="305"/>
        <v>14.005984998013528</v>
      </c>
      <c r="AQ2113" s="274">
        <f t="shared" si="305"/>
        <v>14.005984926260671</v>
      </c>
      <c r="AR2113" s="274">
        <f t="shared" si="305"/>
        <v>14.005981737158713</v>
      </c>
      <c r="AS2113" s="274">
        <f t="shared" si="305"/>
        <v>14.00584007322959</v>
      </c>
      <c r="AT2113" s="274">
        <f t="shared" si="305"/>
        <v>13.999693530030552</v>
      </c>
      <c r="AU2113" s="274">
        <f t="shared" si="304"/>
        <v>13.835459245036365</v>
      </c>
      <c r="AV2113" s="274"/>
      <c r="AW2113" s="274"/>
    </row>
    <row r="2114" spans="27:49" ht="12.95" customHeight="1" x14ac:dyDescent="0.2">
      <c r="AA2114" s="344">
        <f t="shared" si="293"/>
        <v>-9.8802704652044479E-3</v>
      </c>
      <c r="AB2114" s="345">
        <f t="shared" si="294"/>
        <v>9.8802704652044479E-3</v>
      </c>
      <c r="AC2114" s="345">
        <f t="shared" si="295"/>
        <v>0</v>
      </c>
      <c r="AD2114" s="346">
        <f t="shared" si="296"/>
        <v>0</v>
      </c>
      <c r="AH2114" s="258">
        <f t="shared" si="297"/>
        <v>-5.970076540303515E-2</v>
      </c>
      <c r="AI2114" s="258">
        <f t="shared" si="298"/>
        <v>0.99275076381854821</v>
      </c>
      <c r="AJ2114" s="258">
        <f t="shared" si="299"/>
        <v>-0.88367981851374677</v>
      </c>
      <c r="AK2114" s="258">
        <f t="shared" si="300"/>
        <v>0.17185078244847601</v>
      </c>
      <c r="AL2114" s="258">
        <f t="shared" si="301"/>
        <v>1.6129546505539287</v>
      </c>
      <c r="AM2114" s="258">
        <f t="shared" si="302"/>
        <v>1.0430726385728673</v>
      </c>
      <c r="AN2114" s="274">
        <f t="shared" si="305"/>
        <v>14.005984999664225</v>
      </c>
      <c r="AO2114" s="274">
        <f t="shared" si="305"/>
        <v>14.005984999627904</v>
      </c>
      <c r="AP2114" s="274">
        <f t="shared" si="305"/>
        <v>14.005984998013528</v>
      </c>
      <c r="AQ2114" s="274">
        <f t="shared" si="305"/>
        <v>14.005984926260671</v>
      </c>
      <c r="AR2114" s="274">
        <f t="shared" si="305"/>
        <v>14.005981737158713</v>
      </c>
      <c r="AS2114" s="274">
        <f t="shared" si="305"/>
        <v>14.00584007322959</v>
      </c>
      <c r="AT2114" s="274">
        <f t="shared" si="305"/>
        <v>13.999693530030552</v>
      </c>
      <c r="AU2114" s="274">
        <f t="shared" si="304"/>
        <v>13.835459245036365</v>
      </c>
      <c r="AV2114" s="274"/>
      <c r="AW2114" s="274"/>
    </row>
    <row r="2115" spans="27:49" ht="12.95" customHeight="1" x14ac:dyDescent="0.2">
      <c r="AA2115" s="344">
        <f t="shared" si="293"/>
        <v>-9.8802704652044479E-3</v>
      </c>
      <c r="AB2115" s="345">
        <f t="shared" si="294"/>
        <v>9.8802704652044479E-3</v>
      </c>
      <c r="AC2115" s="345">
        <f t="shared" si="295"/>
        <v>0</v>
      </c>
      <c r="AD2115" s="346">
        <f t="shared" si="296"/>
        <v>0</v>
      </c>
      <c r="AH2115" s="258">
        <f t="shared" si="297"/>
        <v>-5.970076540303515E-2</v>
      </c>
      <c r="AI2115" s="258">
        <f t="shared" si="298"/>
        <v>0.99275076381854821</v>
      </c>
      <c r="AJ2115" s="258">
        <f t="shared" si="299"/>
        <v>-0.88367981851374677</v>
      </c>
      <c r="AK2115" s="258">
        <f t="shared" si="300"/>
        <v>0.17185078244847601</v>
      </c>
      <c r="AL2115" s="258">
        <f t="shared" si="301"/>
        <v>1.6129546505539287</v>
      </c>
      <c r="AM2115" s="258">
        <f t="shared" si="302"/>
        <v>1.0430726385728673</v>
      </c>
      <c r="AN2115" s="274">
        <f t="shared" si="305"/>
        <v>14.005984999664225</v>
      </c>
      <c r="AO2115" s="274">
        <f t="shared" si="305"/>
        <v>14.005984999627904</v>
      </c>
      <c r="AP2115" s="274">
        <f t="shared" si="305"/>
        <v>14.005984998013528</v>
      </c>
      <c r="AQ2115" s="274">
        <f t="shared" si="305"/>
        <v>14.005984926260671</v>
      </c>
      <c r="AR2115" s="274">
        <f t="shared" si="305"/>
        <v>14.005981737158713</v>
      </c>
      <c r="AS2115" s="274">
        <f t="shared" si="305"/>
        <v>14.00584007322959</v>
      </c>
      <c r="AT2115" s="274">
        <f t="shared" si="305"/>
        <v>13.999693530030552</v>
      </c>
      <c r="AU2115" s="274">
        <f t="shared" si="304"/>
        <v>13.835459245036365</v>
      </c>
      <c r="AV2115" s="274"/>
      <c r="AW2115" s="274"/>
    </row>
    <row r="2116" spans="27:49" ht="12.95" customHeight="1" x14ac:dyDescent="0.2">
      <c r="AA2116" s="344">
        <f t="shared" si="293"/>
        <v>-9.8802704652044479E-3</v>
      </c>
      <c r="AB2116" s="345">
        <f t="shared" si="294"/>
        <v>9.8802704652044479E-3</v>
      </c>
      <c r="AC2116" s="345">
        <f t="shared" si="295"/>
        <v>0</v>
      </c>
      <c r="AD2116" s="346">
        <f t="shared" si="296"/>
        <v>0</v>
      </c>
      <c r="AH2116" s="258">
        <f t="shared" si="297"/>
        <v>-5.970076540303515E-2</v>
      </c>
      <c r="AI2116" s="258">
        <f t="shared" si="298"/>
        <v>0.99275076381854821</v>
      </c>
      <c r="AJ2116" s="258">
        <f t="shared" si="299"/>
        <v>-0.88367981851374677</v>
      </c>
      <c r="AK2116" s="258">
        <f t="shared" si="300"/>
        <v>0.17185078244847601</v>
      </c>
      <c r="AL2116" s="258">
        <f t="shared" si="301"/>
        <v>1.6129546505539287</v>
      </c>
      <c r="AM2116" s="258">
        <f t="shared" si="302"/>
        <v>1.0430726385728673</v>
      </c>
      <c r="AN2116" s="274">
        <f t="shared" si="305"/>
        <v>14.005984999664225</v>
      </c>
      <c r="AO2116" s="274">
        <f t="shared" si="305"/>
        <v>14.005984999627904</v>
      </c>
      <c r="AP2116" s="274">
        <f t="shared" si="305"/>
        <v>14.005984998013528</v>
      </c>
      <c r="AQ2116" s="274">
        <f t="shared" si="305"/>
        <v>14.005984926260671</v>
      </c>
      <c r="AR2116" s="274">
        <f t="shared" si="305"/>
        <v>14.005981737158713</v>
      </c>
      <c r="AS2116" s="274">
        <f t="shared" si="305"/>
        <v>14.00584007322959</v>
      </c>
      <c r="AT2116" s="274">
        <f t="shared" si="305"/>
        <v>13.999693530030552</v>
      </c>
      <c r="AU2116" s="274">
        <f t="shared" si="304"/>
        <v>13.835459245036365</v>
      </c>
      <c r="AV2116" s="274"/>
      <c r="AW2116" s="274"/>
    </row>
    <row r="2117" spans="27:49" ht="12.95" customHeight="1" x14ac:dyDescent="0.2">
      <c r="AA2117" s="344">
        <f t="shared" si="293"/>
        <v>-9.8802704652044479E-3</v>
      </c>
      <c r="AB2117" s="345">
        <f t="shared" si="294"/>
        <v>9.8802704652044479E-3</v>
      </c>
      <c r="AC2117" s="345">
        <f t="shared" si="295"/>
        <v>0</v>
      </c>
      <c r="AD2117" s="346">
        <f t="shared" si="296"/>
        <v>0</v>
      </c>
      <c r="AH2117" s="258">
        <f t="shared" si="297"/>
        <v>-5.970076540303515E-2</v>
      </c>
      <c r="AI2117" s="258">
        <f t="shared" si="298"/>
        <v>0.99275076381854821</v>
      </c>
      <c r="AJ2117" s="258">
        <f t="shared" si="299"/>
        <v>-0.88367981851374677</v>
      </c>
      <c r="AK2117" s="258">
        <f t="shared" si="300"/>
        <v>0.17185078244847601</v>
      </c>
      <c r="AL2117" s="258">
        <f t="shared" si="301"/>
        <v>1.6129546505539287</v>
      </c>
      <c r="AM2117" s="258">
        <f t="shared" si="302"/>
        <v>1.0430726385728673</v>
      </c>
      <c r="AN2117" s="274">
        <f t="shared" si="305"/>
        <v>14.005984999664225</v>
      </c>
      <c r="AO2117" s="274">
        <f t="shared" si="305"/>
        <v>14.005984999627904</v>
      </c>
      <c r="AP2117" s="274">
        <f t="shared" si="305"/>
        <v>14.005984998013528</v>
      </c>
      <c r="AQ2117" s="274">
        <f t="shared" si="305"/>
        <v>14.005984926260671</v>
      </c>
      <c r="AR2117" s="274">
        <f t="shared" si="305"/>
        <v>14.005981737158713</v>
      </c>
      <c r="AS2117" s="274">
        <f t="shared" si="305"/>
        <v>14.00584007322959</v>
      </c>
      <c r="AT2117" s="274">
        <f t="shared" si="305"/>
        <v>13.999693530030552</v>
      </c>
      <c r="AU2117" s="274">
        <f t="shared" si="304"/>
        <v>13.835459245036365</v>
      </c>
      <c r="AV2117" s="274"/>
      <c r="AW2117" s="274"/>
    </row>
    <row r="2118" spans="27:49" ht="12.95" customHeight="1" x14ac:dyDescent="0.2">
      <c r="AA2118" s="344">
        <f t="shared" si="293"/>
        <v>-9.8802704652044479E-3</v>
      </c>
      <c r="AB2118" s="345">
        <f t="shared" si="294"/>
        <v>9.8802704652044479E-3</v>
      </c>
      <c r="AC2118" s="345">
        <f t="shared" si="295"/>
        <v>0</v>
      </c>
      <c r="AD2118" s="346">
        <f t="shared" si="296"/>
        <v>0</v>
      </c>
      <c r="AH2118" s="258">
        <f t="shared" si="297"/>
        <v>-5.970076540303515E-2</v>
      </c>
      <c r="AI2118" s="258">
        <f t="shared" si="298"/>
        <v>0.99275076381854821</v>
      </c>
      <c r="AJ2118" s="258">
        <f t="shared" si="299"/>
        <v>-0.88367981851374677</v>
      </c>
      <c r="AK2118" s="258">
        <f t="shared" si="300"/>
        <v>0.17185078244847601</v>
      </c>
      <c r="AL2118" s="258">
        <f t="shared" si="301"/>
        <v>1.6129546505539287</v>
      </c>
      <c r="AM2118" s="258">
        <f t="shared" si="302"/>
        <v>1.0430726385728673</v>
      </c>
      <c r="AN2118" s="274">
        <f t="shared" si="305"/>
        <v>14.005984999664225</v>
      </c>
      <c r="AO2118" s="274">
        <f t="shared" si="305"/>
        <v>14.005984999627904</v>
      </c>
      <c r="AP2118" s="274">
        <f t="shared" si="305"/>
        <v>14.005984998013528</v>
      </c>
      <c r="AQ2118" s="274">
        <f t="shared" si="305"/>
        <v>14.005984926260671</v>
      </c>
      <c r="AR2118" s="274">
        <f t="shared" si="305"/>
        <v>14.005981737158713</v>
      </c>
      <c r="AS2118" s="274">
        <f t="shared" si="305"/>
        <v>14.00584007322959</v>
      </c>
      <c r="AT2118" s="274">
        <f t="shared" si="305"/>
        <v>13.999693530030552</v>
      </c>
      <c r="AU2118" s="274">
        <f t="shared" si="304"/>
        <v>13.835459245036365</v>
      </c>
      <c r="AV2118" s="274"/>
      <c r="AW2118" s="274"/>
    </row>
    <row r="2119" spans="27:49" ht="12.95" customHeight="1" x14ac:dyDescent="0.2">
      <c r="AA2119" s="344">
        <f t="shared" si="293"/>
        <v>-9.8802704652044479E-3</v>
      </c>
      <c r="AB2119" s="345">
        <f t="shared" si="294"/>
        <v>9.8802704652044479E-3</v>
      </c>
      <c r="AC2119" s="345">
        <f t="shared" si="295"/>
        <v>0</v>
      </c>
      <c r="AD2119" s="346">
        <f t="shared" si="296"/>
        <v>0</v>
      </c>
      <c r="AH2119" s="258">
        <f t="shared" si="297"/>
        <v>-5.970076540303515E-2</v>
      </c>
      <c r="AI2119" s="258">
        <f t="shared" si="298"/>
        <v>0.99275076381854821</v>
      </c>
      <c r="AJ2119" s="258">
        <f t="shared" si="299"/>
        <v>-0.88367981851374677</v>
      </c>
      <c r="AK2119" s="258">
        <f t="shared" si="300"/>
        <v>0.17185078244847601</v>
      </c>
      <c r="AL2119" s="258">
        <f t="shared" si="301"/>
        <v>1.6129546505539287</v>
      </c>
      <c r="AM2119" s="258">
        <f t="shared" si="302"/>
        <v>1.0430726385728673</v>
      </c>
      <c r="AN2119" s="274">
        <f t="shared" si="305"/>
        <v>14.005984999664225</v>
      </c>
      <c r="AO2119" s="274">
        <f t="shared" si="305"/>
        <v>14.005984999627904</v>
      </c>
      <c r="AP2119" s="274">
        <f t="shared" si="305"/>
        <v>14.005984998013528</v>
      </c>
      <c r="AQ2119" s="274">
        <f t="shared" si="305"/>
        <v>14.005984926260671</v>
      </c>
      <c r="AR2119" s="274">
        <f t="shared" si="305"/>
        <v>14.005981737158713</v>
      </c>
      <c r="AS2119" s="274">
        <f t="shared" si="305"/>
        <v>14.00584007322959</v>
      </c>
      <c r="AT2119" s="274">
        <f t="shared" si="305"/>
        <v>13.999693530030552</v>
      </c>
      <c r="AU2119" s="274">
        <f t="shared" si="304"/>
        <v>13.835459245036365</v>
      </c>
      <c r="AV2119" s="274"/>
      <c r="AW2119" s="274"/>
    </row>
    <row r="2120" spans="27:49" ht="12.95" customHeight="1" x14ac:dyDescent="0.2">
      <c r="AA2120" s="344">
        <f t="shared" si="293"/>
        <v>-9.8802704652044479E-3</v>
      </c>
      <c r="AB2120" s="345">
        <f t="shared" si="294"/>
        <v>9.8802704652044479E-3</v>
      </c>
      <c r="AC2120" s="345">
        <f t="shared" si="295"/>
        <v>0</v>
      </c>
      <c r="AD2120" s="346">
        <f t="shared" si="296"/>
        <v>0</v>
      </c>
      <c r="AH2120" s="258">
        <f t="shared" si="297"/>
        <v>-5.970076540303515E-2</v>
      </c>
      <c r="AI2120" s="258">
        <f t="shared" si="298"/>
        <v>0.99275076381854821</v>
      </c>
      <c r="AJ2120" s="258">
        <f t="shared" si="299"/>
        <v>-0.88367981851374677</v>
      </c>
      <c r="AK2120" s="258">
        <f t="shared" si="300"/>
        <v>0.17185078244847601</v>
      </c>
      <c r="AL2120" s="258">
        <f t="shared" si="301"/>
        <v>1.6129546505539287</v>
      </c>
      <c r="AM2120" s="258">
        <f t="shared" si="302"/>
        <v>1.0430726385728673</v>
      </c>
      <c r="AN2120" s="274">
        <f t="shared" ref="AN2120:AT2129" si="306">$AU2120+$AB$7*SIN(AO2120)</f>
        <v>14.005984999664225</v>
      </c>
      <c r="AO2120" s="274">
        <f t="shared" si="306"/>
        <v>14.005984999627904</v>
      </c>
      <c r="AP2120" s="274">
        <f t="shared" si="306"/>
        <v>14.005984998013528</v>
      </c>
      <c r="AQ2120" s="274">
        <f t="shared" si="306"/>
        <v>14.005984926260671</v>
      </c>
      <c r="AR2120" s="274">
        <f t="shared" si="306"/>
        <v>14.005981737158713</v>
      </c>
      <c r="AS2120" s="274">
        <f t="shared" si="306"/>
        <v>14.00584007322959</v>
      </c>
      <c r="AT2120" s="274">
        <f t="shared" si="306"/>
        <v>13.999693530030552</v>
      </c>
      <c r="AU2120" s="274">
        <f t="shared" si="304"/>
        <v>13.835459245036365</v>
      </c>
      <c r="AV2120" s="274"/>
      <c r="AW2120" s="274"/>
    </row>
    <row r="2121" spans="27:49" ht="12.95" customHeight="1" x14ac:dyDescent="0.2">
      <c r="AA2121" s="344">
        <f t="shared" si="293"/>
        <v>-9.8802704652044479E-3</v>
      </c>
      <c r="AB2121" s="345">
        <f t="shared" si="294"/>
        <v>9.8802704652044479E-3</v>
      </c>
      <c r="AC2121" s="345">
        <f t="shared" si="295"/>
        <v>0</v>
      </c>
      <c r="AD2121" s="346">
        <f t="shared" si="296"/>
        <v>0</v>
      </c>
      <c r="AH2121" s="258">
        <f t="shared" si="297"/>
        <v>-5.970076540303515E-2</v>
      </c>
      <c r="AI2121" s="258">
        <f t="shared" si="298"/>
        <v>0.99275076381854821</v>
      </c>
      <c r="AJ2121" s="258">
        <f t="shared" si="299"/>
        <v>-0.88367981851374677</v>
      </c>
      <c r="AK2121" s="258">
        <f t="shared" si="300"/>
        <v>0.17185078244847601</v>
      </c>
      <c r="AL2121" s="258">
        <f t="shared" si="301"/>
        <v>1.6129546505539287</v>
      </c>
      <c r="AM2121" s="258">
        <f t="shared" si="302"/>
        <v>1.0430726385728673</v>
      </c>
      <c r="AN2121" s="274">
        <f t="shared" si="306"/>
        <v>14.005984999664225</v>
      </c>
      <c r="AO2121" s="274">
        <f t="shared" si="306"/>
        <v>14.005984999627904</v>
      </c>
      <c r="AP2121" s="274">
        <f t="shared" si="306"/>
        <v>14.005984998013528</v>
      </c>
      <c r="AQ2121" s="274">
        <f t="shared" si="306"/>
        <v>14.005984926260671</v>
      </c>
      <c r="AR2121" s="274">
        <f t="shared" si="306"/>
        <v>14.005981737158713</v>
      </c>
      <c r="AS2121" s="274">
        <f t="shared" si="306"/>
        <v>14.00584007322959</v>
      </c>
      <c r="AT2121" s="274">
        <f t="shared" si="306"/>
        <v>13.999693530030552</v>
      </c>
      <c r="AU2121" s="274">
        <f t="shared" si="304"/>
        <v>13.835459245036365</v>
      </c>
      <c r="AV2121" s="274"/>
      <c r="AW2121" s="274"/>
    </row>
    <row r="2122" spans="27:49" ht="12.95" customHeight="1" x14ac:dyDescent="0.2">
      <c r="AA2122" s="344">
        <f t="shared" si="293"/>
        <v>-9.8802704652044479E-3</v>
      </c>
      <c r="AB2122" s="345">
        <f t="shared" si="294"/>
        <v>9.8802704652044479E-3</v>
      </c>
      <c r="AC2122" s="345">
        <f t="shared" si="295"/>
        <v>0</v>
      </c>
      <c r="AD2122" s="346">
        <f t="shared" si="296"/>
        <v>0</v>
      </c>
      <c r="AH2122" s="258">
        <f t="shared" si="297"/>
        <v>-5.970076540303515E-2</v>
      </c>
      <c r="AI2122" s="258">
        <f t="shared" si="298"/>
        <v>0.99275076381854821</v>
      </c>
      <c r="AJ2122" s="258">
        <f t="shared" si="299"/>
        <v>-0.88367981851374677</v>
      </c>
      <c r="AK2122" s="258">
        <f t="shared" si="300"/>
        <v>0.17185078244847601</v>
      </c>
      <c r="AL2122" s="258">
        <f t="shared" si="301"/>
        <v>1.6129546505539287</v>
      </c>
      <c r="AM2122" s="258">
        <f t="shared" si="302"/>
        <v>1.0430726385728673</v>
      </c>
      <c r="AN2122" s="274">
        <f t="shared" si="306"/>
        <v>14.005984999664225</v>
      </c>
      <c r="AO2122" s="274">
        <f t="shared" si="306"/>
        <v>14.005984999627904</v>
      </c>
      <c r="AP2122" s="274">
        <f t="shared" si="306"/>
        <v>14.005984998013528</v>
      </c>
      <c r="AQ2122" s="274">
        <f t="shared" si="306"/>
        <v>14.005984926260671</v>
      </c>
      <c r="AR2122" s="274">
        <f t="shared" si="306"/>
        <v>14.005981737158713</v>
      </c>
      <c r="AS2122" s="274">
        <f t="shared" si="306"/>
        <v>14.00584007322959</v>
      </c>
      <c r="AT2122" s="274">
        <f t="shared" si="306"/>
        <v>13.999693530030552</v>
      </c>
      <c r="AU2122" s="274">
        <f t="shared" si="304"/>
        <v>13.835459245036365</v>
      </c>
      <c r="AV2122" s="274"/>
      <c r="AW2122" s="274"/>
    </row>
    <row r="2123" spans="27:49" ht="12.95" customHeight="1" x14ac:dyDescent="0.2">
      <c r="AA2123" s="344">
        <f t="shared" si="293"/>
        <v>-9.8802704652044479E-3</v>
      </c>
      <c r="AB2123" s="345">
        <f t="shared" si="294"/>
        <v>9.8802704652044479E-3</v>
      </c>
      <c r="AC2123" s="345">
        <f t="shared" si="295"/>
        <v>0</v>
      </c>
      <c r="AD2123" s="346">
        <f t="shared" si="296"/>
        <v>0</v>
      </c>
      <c r="AH2123" s="258">
        <f t="shared" si="297"/>
        <v>-5.970076540303515E-2</v>
      </c>
      <c r="AI2123" s="258">
        <f t="shared" si="298"/>
        <v>0.99275076381854821</v>
      </c>
      <c r="AJ2123" s="258">
        <f t="shared" si="299"/>
        <v>-0.88367981851374677</v>
      </c>
      <c r="AK2123" s="258">
        <f t="shared" si="300"/>
        <v>0.17185078244847601</v>
      </c>
      <c r="AL2123" s="258">
        <f t="shared" si="301"/>
        <v>1.6129546505539287</v>
      </c>
      <c r="AM2123" s="258">
        <f t="shared" si="302"/>
        <v>1.0430726385728673</v>
      </c>
      <c r="AN2123" s="274">
        <f t="shared" si="306"/>
        <v>14.005984999664225</v>
      </c>
      <c r="AO2123" s="274">
        <f t="shared" si="306"/>
        <v>14.005984999627904</v>
      </c>
      <c r="AP2123" s="274">
        <f t="shared" si="306"/>
        <v>14.005984998013528</v>
      </c>
      <c r="AQ2123" s="274">
        <f t="shared" si="306"/>
        <v>14.005984926260671</v>
      </c>
      <c r="AR2123" s="274">
        <f t="shared" si="306"/>
        <v>14.005981737158713</v>
      </c>
      <c r="AS2123" s="274">
        <f t="shared" si="306"/>
        <v>14.00584007322959</v>
      </c>
      <c r="AT2123" s="274">
        <f t="shared" si="306"/>
        <v>13.999693530030552</v>
      </c>
      <c r="AU2123" s="274">
        <f t="shared" si="304"/>
        <v>13.835459245036365</v>
      </c>
      <c r="AV2123" s="274"/>
      <c r="AW2123" s="274"/>
    </row>
    <row r="2124" spans="27:49" ht="12.95" customHeight="1" x14ac:dyDescent="0.2">
      <c r="AA2124" s="344">
        <f t="shared" si="293"/>
        <v>-9.8802704652044479E-3</v>
      </c>
      <c r="AB2124" s="345">
        <f t="shared" si="294"/>
        <v>9.8802704652044479E-3</v>
      </c>
      <c r="AC2124" s="345">
        <f t="shared" si="295"/>
        <v>0</v>
      </c>
      <c r="AD2124" s="346">
        <f t="shared" si="296"/>
        <v>0</v>
      </c>
      <c r="AH2124" s="258">
        <f t="shared" si="297"/>
        <v>-5.970076540303515E-2</v>
      </c>
      <c r="AI2124" s="258">
        <f t="shared" si="298"/>
        <v>0.99275076381854821</v>
      </c>
      <c r="AJ2124" s="258">
        <f t="shared" si="299"/>
        <v>-0.88367981851374677</v>
      </c>
      <c r="AK2124" s="258">
        <f t="shared" si="300"/>
        <v>0.17185078244847601</v>
      </c>
      <c r="AL2124" s="258">
        <f t="shared" si="301"/>
        <v>1.6129546505539287</v>
      </c>
      <c r="AM2124" s="258">
        <f t="shared" si="302"/>
        <v>1.0430726385728673</v>
      </c>
      <c r="AN2124" s="274">
        <f t="shared" si="306"/>
        <v>14.005984999664225</v>
      </c>
      <c r="AO2124" s="274">
        <f t="shared" si="306"/>
        <v>14.005984999627904</v>
      </c>
      <c r="AP2124" s="274">
        <f t="shared" si="306"/>
        <v>14.005984998013528</v>
      </c>
      <c r="AQ2124" s="274">
        <f t="shared" si="306"/>
        <v>14.005984926260671</v>
      </c>
      <c r="AR2124" s="274">
        <f t="shared" si="306"/>
        <v>14.005981737158713</v>
      </c>
      <c r="AS2124" s="274">
        <f t="shared" si="306"/>
        <v>14.00584007322959</v>
      </c>
      <c r="AT2124" s="274">
        <f t="shared" si="306"/>
        <v>13.999693530030552</v>
      </c>
      <c r="AU2124" s="274">
        <f t="shared" si="304"/>
        <v>13.835459245036365</v>
      </c>
      <c r="AV2124" s="274"/>
      <c r="AW2124" s="274"/>
    </row>
    <row r="2125" spans="27:49" ht="12.95" customHeight="1" x14ac:dyDescent="0.2">
      <c r="AA2125" s="344">
        <f t="shared" si="293"/>
        <v>-9.8802704652044479E-3</v>
      </c>
      <c r="AB2125" s="345">
        <f t="shared" si="294"/>
        <v>9.8802704652044479E-3</v>
      </c>
      <c r="AC2125" s="345">
        <f t="shared" si="295"/>
        <v>0</v>
      </c>
      <c r="AD2125" s="346">
        <f t="shared" si="296"/>
        <v>0</v>
      </c>
      <c r="AH2125" s="258">
        <f t="shared" si="297"/>
        <v>-5.970076540303515E-2</v>
      </c>
      <c r="AI2125" s="258">
        <f t="shared" si="298"/>
        <v>0.99275076381854821</v>
      </c>
      <c r="AJ2125" s="258">
        <f t="shared" si="299"/>
        <v>-0.88367981851374677</v>
      </c>
      <c r="AK2125" s="258">
        <f t="shared" si="300"/>
        <v>0.17185078244847601</v>
      </c>
      <c r="AL2125" s="258">
        <f t="shared" si="301"/>
        <v>1.6129546505539287</v>
      </c>
      <c r="AM2125" s="258">
        <f t="shared" si="302"/>
        <v>1.0430726385728673</v>
      </c>
      <c r="AN2125" s="274">
        <f t="shared" si="306"/>
        <v>14.005984999664225</v>
      </c>
      <c r="AO2125" s="274">
        <f t="shared" si="306"/>
        <v>14.005984999627904</v>
      </c>
      <c r="AP2125" s="274">
        <f t="shared" si="306"/>
        <v>14.005984998013528</v>
      </c>
      <c r="AQ2125" s="274">
        <f t="shared" si="306"/>
        <v>14.005984926260671</v>
      </c>
      <c r="AR2125" s="274">
        <f t="shared" si="306"/>
        <v>14.005981737158713</v>
      </c>
      <c r="AS2125" s="274">
        <f t="shared" si="306"/>
        <v>14.00584007322959</v>
      </c>
      <c r="AT2125" s="274">
        <f t="shared" si="306"/>
        <v>13.999693530030552</v>
      </c>
      <c r="AU2125" s="274">
        <f t="shared" si="304"/>
        <v>13.835459245036365</v>
      </c>
      <c r="AV2125" s="274"/>
      <c r="AW2125" s="274"/>
    </row>
    <row r="2126" spans="27:49" ht="12.95" customHeight="1" x14ac:dyDescent="0.2">
      <c r="AA2126" s="344">
        <f t="shared" si="293"/>
        <v>-9.8802704652044479E-3</v>
      </c>
      <c r="AB2126" s="345">
        <f t="shared" si="294"/>
        <v>9.8802704652044479E-3</v>
      </c>
      <c r="AC2126" s="345">
        <f t="shared" si="295"/>
        <v>0</v>
      </c>
      <c r="AD2126" s="346">
        <f t="shared" si="296"/>
        <v>0</v>
      </c>
      <c r="AH2126" s="258">
        <f t="shared" si="297"/>
        <v>-5.970076540303515E-2</v>
      </c>
      <c r="AI2126" s="258">
        <f t="shared" si="298"/>
        <v>0.99275076381854821</v>
      </c>
      <c r="AJ2126" s="258">
        <f t="shared" si="299"/>
        <v>-0.88367981851374677</v>
      </c>
      <c r="AK2126" s="258">
        <f t="shared" si="300"/>
        <v>0.17185078244847601</v>
      </c>
      <c r="AL2126" s="258">
        <f t="shared" si="301"/>
        <v>1.6129546505539287</v>
      </c>
      <c r="AM2126" s="258">
        <f t="shared" si="302"/>
        <v>1.0430726385728673</v>
      </c>
      <c r="AN2126" s="274">
        <f t="shared" si="306"/>
        <v>14.005984999664225</v>
      </c>
      <c r="AO2126" s="274">
        <f t="shared" si="306"/>
        <v>14.005984999627904</v>
      </c>
      <c r="AP2126" s="274">
        <f t="shared" si="306"/>
        <v>14.005984998013528</v>
      </c>
      <c r="AQ2126" s="274">
        <f t="shared" si="306"/>
        <v>14.005984926260671</v>
      </c>
      <c r="AR2126" s="274">
        <f t="shared" si="306"/>
        <v>14.005981737158713</v>
      </c>
      <c r="AS2126" s="274">
        <f t="shared" si="306"/>
        <v>14.00584007322959</v>
      </c>
      <c r="AT2126" s="274">
        <f t="shared" si="306"/>
        <v>13.999693530030552</v>
      </c>
      <c r="AU2126" s="274">
        <f t="shared" si="304"/>
        <v>13.835459245036365</v>
      </c>
      <c r="AV2126" s="274"/>
      <c r="AW2126" s="274"/>
    </row>
    <row r="2127" spans="27:49" ht="12.95" customHeight="1" x14ac:dyDescent="0.2">
      <c r="AA2127" s="344">
        <f t="shared" si="293"/>
        <v>-9.8802704652044479E-3</v>
      </c>
      <c r="AB2127" s="345">
        <f t="shared" si="294"/>
        <v>9.8802704652044479E-3</v>
      </c>
      <c r="AC2127" s="345">
        <f t="shared" si="295"/>
        <v>0</v>
      </c>
      <c r="AD2127" s="346">
        <f t="shared" si="296"/>
        <v>0</v>
      </c>
      <c r="AH2127" s="258">
        <f t="shared" si="297"/>
        <v>-5.970076540303515E-2</v>
      </c>
      <c r="AI2127" s="258">
        <f t="shared" si="298"/>
        <v>0.99275076381854821</v>
      </c>
      <c r="AJ2127" s="258">
        <f t="shared" si="299"/>
        <v>-0.88367981851374677</v>
      </c>
      <c r="AK2127" s="258">
        <f t="shared" si="300"/>
        <v>0.17185078244847601</v>
      </c>
      <c r="AL2127" s="258">
        <f t="shared" si="301"/>
        <v>1.6129546505539287</v>
      </c>
      <c r="AM2127" s="258">
        <f t="shared" si="302"/>
        <v>1.0430726385728673</v>
      </c>
      <c r="AN2127" s="274">
        <f t="shared" si="306"/>
        <v>14.005984999664225</v>
      </c>
      <c r="AO2127" s="274">
        <f t="shared" si="306"/>
        <v>14.005984999627904</v>
      </c>
      <c r="AP2127" s="274">
        <f t="shared" si="306"/>
        <v>14.005984998013528</v>
      </c>
      <c r="AQ2127" s="274">
        <f t="shared" si="306"/>
        <v>14.005984926260671</v>
      </c>
      <c r="AR2127" s="274">
        <f t="shared" si="306"/>
        <v>14.005981737158713</v>
      </c>
      <c r="AS2127" s="274">
        <f t="shared" si="306"/>
        <v>14.00584007322959</v>
      </c>
      <c r="AT2127" s="274">
        <f t="shared" si="306"/>
        <v>13.999693530030552</v>
      </c>
      <c r="AU2127" s="274">
        <f t="shared" si="304"/>
        <v>13.835459245036365</v>
      </c>
      <c r="AV2127" s="274"/>
      <c r="AW2127" s="274"/>
    </row>
    <row r="2128" spans="27:49" ht="12.95" customHeight="1" x14ac:dyDescent="0.2">
      <c r="AA2128" s="344">
        <f t="shared" si="293"/>
        <v>-9.8802704652044479E-3</v>
      </c>
      <c r="AB2128" s="345">
        <f t="shared" si="294"/>
        <v>9.8802704652044479E-3</v>
      </c>
      <c r="AC2128" s="345">
        <f t="shared" si="295"/>
        <v>0</v>
      </c>
      <c r="AD2128" s="346">
        <f t="shared" si="296"/>
        <v>0</v>
      </c>
      <c r="AH2128" s="258">
        <f t="shared" si="297"/>
        <v>-5.970076540303515E-2</v>
      </c>
      <c r="AI2128" s="258">
        <f t="shared" si="298"/>
        <v>0.99275076381854821</v>
      </c>
      <c r="AJ2128" s="258">
        <f t="shared" si="299"/>
        <v>-0.88367981851374677</v>
      </c>
      <c r="AK2128" s="258">
        <f t="shared" si="300"/>
        <v>0.17185078244847601</v>
      </c>
      <c r="AL2128" s="258">
        <f t="shared" si="301"/>
        <v>1.6129546505539287</v>
      </c>
      <c r="AM2128" s="258">
        <f t="shared" si="302"/>
        <v>1.0430726385728673</v>
      </c>
      <c r="AN2128" s="274">
        <f t="shared" si="306"/>
        <v>14.005984999664225</v>
      </c>
      <c r="AO2128" s="274">
        <f t="shared" si="306"/>
        <v>14.005984999627904</v>
      </c>
      <c r="AP2128" s="274">
        <f t="shared" si="306"/>
        <v>14.005984998013528</v>
      </c>
      <c r="AQ2128" s="274">
        <f t="shared" si="306"/>
        <v>14.005984926260671</v>
      </c>
      <c r="AR2128" s="274">
        <f t="shared" si="306"/>
        <v>14.005981737158713</v>
      </c>
      <c r="AS2128" s="274">
        <f t="shared" si="306"/>
        <v>14.00584007322959</v>
      </c>
      <c r="AT2128" s="274">
        <f t="shared" si="306"/>
        <v>13.999693530030552</v>
      </c>
      <c r="AU2128" s="274">
        <f t="shared" si="304"/>
        <v>13.835459245036365</v>
      </c>
      <c r="AV2128" s="274"/>
      <c r="AW2128" s="274"/>
    </row>
    <row r="2129" spans="27:49" ht="12.95" customHeight="1" x14ac:dyDescent="0.2">
      <c r="AA2129" s="344">
        <f t="shared" si="293"/>
        <v>-9.8802704652044479E-3</v>
      </c>
      <c r="AB2129" s="345">
        <f t="shared" si="294"/>
        <v>9.8802704652044479E-3</v>
      </c>
      <c r="AC2129" s="345">
        <f t="shared" si="295"/>
        <v>0</v>
      </c>
      <c r="AD2129" s="346">
        <f t="shared" si="296"/>
        <v>0</v>
      </c>
      <c r="AH2129" s="258">
        <f t="shared" si="297"/>
        <v>-5.970076540303515E-2</v>
      </c>
      <c r="AI2129" s="258">
        <f t="shared" si="298"/>
        <v>0.99275076381854821</v>
      </c>
      <c r="AJ2129" s="258">
        <f t="shared" si="299"/>
        <v>-0.88367981851374677</v>
      </c>
      <c r="AK2129" s="258">
        <f t="shared" si="300"/>
        <v>0.17185078244847601</v>
      </c>
      <c r="AL2129" s="258">
        <f t="shared" si="301"/>
        <v>1.6129546505539287</v>
      </c>
      <c r="AM2129" s="258">
        <f t="shared" si="302"/>
        <v>1.0430726385728673</v>
      </c>
      <c r="AN2129" s="274">
        <f t="shared" si="306"/>
        <v>14.005984999664225</v>
      </c>
      <c r="AO2129" s="274">
        <f t="shared" si="306"/>
        <v>14.005984999627904</v>
      </c>
      <c r="AP2129" s="274">
        <f t="shared" si="306"/>
        <v>14.005984998013528</v>
      </c>
      <c r="AQ2129" s="274">
        <f t="shared" si="306"/>
        <v>14.005984926260671</v>
      </c>
      <c r="AR2129" s="274">
        <f t="shared" si="306"/>
        <v>14.005981737158713</v>
      </c>
      <c r="AS2129" s="274">
        <f t="shared" si="306"/>
        <v>14.00584007322959</v>
      </c>
      <c r="AT2129" s="274">
        <f t="shared" si="306"/>
        <v>13.999693530030552</v>
      </c>
      <c r="AU2129" s="274">
        <f t="shared" si="304"/>
        <v>13.835459245036365</v>
      </c>
      <c r="AV2129" s="274"/>
      <c r="AW2129" s="274"/>
    </row>
    <row r="2130" spans="27:49" ht="12.95" customHeight="1" x14ac:dyDescent="0.2">
      <c r="AA2130" s="344">
        <f t="shared" si="293"/>
        <v>-9.8802704652044479E-3</v>
      </c>
      <c r="AB2130" s="345">
        <f t="shared" si="294"/>
        <v>9.8802704652044479E-3</v>
      </c>
      <c r="AC2130" s="345">
        <f t="shared" si="295"/>
        <v>0</v>
      </c>
      <c r="AD2130" s="346">
        <f t="shared" si="296"/>
        <v>0</v>
      </c>
      <c r="AH2130" s="258">
        <f t="shared" si="297"/>
        <v>-5.970076540303515E-2</v>
      </c>
      <c r="AI2130" s="258">
        <f t="shared" si="298"/>
        <v>0.99275076381854821</v>
      </c>
      <c r="AJ2130" s="258">
        <f t="shared" si="299"/>
        <v>-0.88367981851374677</v>
      </c>
      <c r="AK2130" s="258">
        <f t="shared" si="300"/>
        <v>0.17185078244847601</v>
      </c>
      <c r="AL2130" s="258">
        <f t="shared" si="301"/>
        <v>1.6129546505539287</v>
      </c>
      <c r="AM2130" s="258">
        <f t="shared" si="302"/>
        <v>1.0430726385728673</v>
      </c>
      <c r="AN2130" s="274">
        <f t="shared" ref="AN2130:AT2139" si="307">$AU2130+$AB$7*SIN(AO2130)</f>
        <v>14.005984999664225</v>
      </c>
      <c r="AO2130" s="274">
        <f t="shared" si="307"/>
        <v>14.005984999627904</v>
      </c>
      <c r="AP2130" s="274">
        <f t="shared" si="307"/>
        <v>14.005984998013528</v>
      </c>
      <c r="AQ2130" s="274">
        <f t="shared" si="307"/>
        <v>14.005984926260671</v>
      </c>
      <c r="AR2130" s="274">
        <f t="shared" si="307"/>
        <v>14.005981737158713</v>
      </c>
      <c r="AS2130" s="274">
        <f t="shared" si="307"/>
        <v>14.00584007322959</v>
      </c>
      <c r="AT2130" s="274">
        <f t="shared" si="307"/>
        <v>13.999693530030552</v>
      </c>
      <c r="AU2130" s="274">
        <f t="shared" si="304"/>
        <v>13.835459245036365</v>
      </c>
      <c r="AV2130" s="274"/>
      <c r="AW2130" s="274"/>
    </row>
    <row r="2131" spans="27:49" ht="12.95" customHeight="1" x14ac:dyDescent="0.2">
      <c r="AA2131" s="344">
        <f t="shared" si="293"/>
        <v>-9.8802704652044479E-3</v>
      </c>
      <c r="AB2131" s="345">
        <f t="shared" si="294"/>
        <v>9.8802704652044479E-3</v>
      </c>
      <c r="AC2131" s="345">
        <f t="shared" si="295"/>
        <v>0</v>
      </c>
      <c r="AD2131" s="346">
        <f t="shared" si="296"/>
        <v>0</v>
      </c>
      <c r="AH2131" s="258">
        <f t="shared" si="297"/>
        <v>-5.970076540303515E-2</v>
      </c>
      <c r="AI2131" s="258">
        <f t="shared" si="298"/>
        <v>0.99275076381854821</v>
      </c>
      <c r="AJ2131" s="258">
        <f t="shared" si="299"/>
        <v>-0.88367981851374677</v>
      </c>
      <c r="AK2131" s="258">
        <f t="shared" si="300"/>
        <v>0.17185078244847601</v>
      </c>
      <c r="AL2131" s="258">
        <f t="shared" si="301"/>
        <v>1.6129546505539287</v>
      </c>
      <c r="AM2131" s="258">
        <f t="shared" si="302"/>
        <v>1.0430726385728673</v>
      </c>
      <c r="AN2131" s="274">
        <f t="shared" si="307"/>
        <v>14.005984999664225</v>
      </c>
      <c r="AO2131" s="274">
        <f t="shared" si="307"/>
        <v>14.005984999627904</v>
      </c>
      <c r="AP2131" s="274">
        <f t="shared" si="307"/>
        <v>14.005984998013528</v>
      </c>
      <c r="AQ2131" s="274">
        <f t="shared" si="307"/>
        <v>14.005984926260671</v>
      </c>
      <c r="AR2131" s="274">
        <f t="shared" si="307"/>
        <v>14.005981737158713</v>
      </c>
      <c r="AS2131" s="274">
        <f t="shared" si="307"/>
        <v>14.00584007322959</v>
      </c>
      <c r="AT2131" s="274">
        <f t="shared" si="307"/>
        <v>13.999693530030552</v>
      </c>
      <c r="AU2131" s="274">
        <f t="shared" si="304"/>
        <v>13.835459245036365</v>
      </c>
      <c r="AV2131" s="274"/>
      <c r="AW2131" s="274"/>
    </row>
    <row r="2132" spans="27:49" ht="12.95" customHeight="1" x14ac:dyDescent="0.2">
      <c r="AA2132" s="344">
        <f t="shared" si="293"/>
        <v>-9.8802704652044479E-3</v>
      </c>
      <c r="AB2132" s="345">
        <f t="shared" si="294"/>
        <v>9.8802704652044479E-3</v>
      </c>
      <c r="AC2132" s="345">
        <f t="shared" si="295"/>
        <v>0</v>
      </c>
      <c r="AD2132" s="346">
        <f t="shared" si="296"/>
        <v>0</v>
      </c>
      <c r="AH2132" s="258">
        <f t="shared" si="297"/>
        <v>-5.970076540303515E-2</v>
      </c>
      <c r="AI2132" s="258">
        <f t="shared" si="298"/>
        <v>0.99275076381854821</v>
      </c>
      <c r="AJ2132" s="258">
        <f t="shared" si="299"/>
        <v>-0.88367981851374677</v>
      </c>
      <c r="AK2132" s="258">
        <f t="shared" si="300"/>
        <v>0.17185078244847601</v>
      </c>
      <c r="AL2132" s="258">
        <f t="shared" si="301"/>
        <v>1.6129546505539287</v>
      </c>
      <c r="AM2132" s="258">
        <f t="shared" si="302"/>
        <v>1.0430726385728673</v>
      </c>
      <c r="AN2132" s="274">
        <f t="shared" si="307"/>
        <v>14.005984999664225</v>
      </c>
      <c r="AO2132" s="274">
        <f t="shared" si="307"/>
        <v>14.005984999627904</v>
      </c>
      <c r="AP2132" s="274">
        <f t="shared" si="307"/>
        <v>14.005984998013528</v>
      </c>
      <c r="AQ2132" s="274">
        <f t="shared" si="307"/>
        <v>14.005984926260671</v>
      </c>
      <c r="AR2132" s="274">
        <f t="shared" si="307"/>
        <v>14.005981737158713</v>
      </c>
      <c r="AS2132" s="274">
        <f t="shared" si="307"/>
        <v>14.00584007322959</v>
      </c>
      <c r="AT2132" s="274">
        <f t="shared" si="307"/>
        <v>13.999693530030552</v>
      </c>
      <c r="AU2132" s="274">
        <f t="shared" si="304"/>
        <v>13.835459245036365</v>
      </c>
      <c r="AV2132" s="274"/>
      <c r="AW2132" s="274"/>
    </row>
    <row r="2133" spans="27:49" ht="12.95" customHeight="1" x14ac:dyDescent="0.2">
      <c r="AA2133" s="344">
        <f t="shared" si="293"/>
        <v>-9.8802704652044479E-3</v>
      </c>
      <c r="AB2133" s="345">
        <f t="shared" si="294"/>
        <v>9.8802704652044479E-3</v>
      </c>
      <c r="AC2133" s="345">
        <f t="shared" si="295"/>
        <v>0</v>
      </c>
      <c r="AD2133" s="346">
        <f t="shared" si="296"/>
        <v>0</v>
      </c>
      <c r="AH2133" s="258">
        <f t="shared" si="297"/>
        <v>-5.970076540303515E-2</v>
      </c>
      <c r="AI2133" s="258">
        <f t="shared" si="298"/>
        <v>0.99275076381854821</v>
      </c>
      <c r="AJ2133" s="258">
        <f t="shared" si="299"/>
        <v>-0.88367981851374677</v>
      </c>
      <c r="AK2133" s="258">
        <f t="shared" si="300"/>
        <v>0.17185078244847601</v>
      </c>
      <c r="AL2133" s="258">
        <f t="shared" si="301"/>
        <v>1.6129546505539287</v>
      </c>
      <c r="AM2133" s="258">
        <f t="shared" si="302"/>
        <v>1.0430726385728673</v>
      </c>
      <c r="AN2133" s="274">
        <f t="shared" si="307"/>
        <v>14.005984999664225</v>
      </c>
      <c r="AO2133" s="274">
        <f t="shared" si="307"/>
        <v>14.005984999627904</v>
      </c>
      <c r="AP2133" s="274">
        <f t="shared" si="307"/>
        <v>14.005984998013528</v>
      </c>
      <c r="AQ2133" s="274">
        <f t="shared" si="307"/>
        <v>14.005984926260671</v>
      </c>
      <c r="AR2133" s="274">
        <f t="shared" si="307"/>
        <v>14.005981737158713</v>
      </c>
      <c r="AS2133" s="274">
        <f t="shared" si="307"/>
        <v>14.00584007322959</v>
      </c>
      <c r="AT2133" s="274">
        <f t="shared" si="307"/>
        <v>13.999693530030552</v>
      </c>
      <c r="AU2133" s="274">
        <f t="shared" si="304"/>
        <v>13.835459245036365</v>
      </c>
      <c r="AV2133" s="274"/>
      <c r="AW2133" s="274"/>
    </row>
    <row r="2134" spans="27:49" ht="12.95" customHeight="1" x14ac:dyDescent="0.2">
      <c r="AA2134" s="344">
        <f t="shared" si="293"/>
        <v>-9.8802704652044479E-3</v>
      </c>
      <c r="AB2134" s="345">
        <f t="shared" si="294"/>
        <v>9.8802704652044479E-3</v>
      </c>
      <c r="AC2134" s="345">
        <f t="shared" si="295"/>
        <v>0</v>
      </c>
      <c r="AD2134" s="346">
        <f t="shared" si="296"/>
        <v>0</v>
      </c>
      <c r="AH2134" s="258">
        <f t="shared" si="297"/>
        <v>-5.970076540303515E-2</v>
      </c>
      <c r="AI2134" s="258">
        <f t="shared" si="298"/>
        <v>0.99275076381854821</v>
      </c>
      <c r="AJ2134" s="258">
        <f t="shared" si="299"/>
        <v>-0.88367981851374677</v>
      </c>
      <c r="AK2134" s="258">
        <f t="shared" si="300"/>
        <v>0.17185078244847601</v>
      </c>
      <c r="AL2134" s="258">
        <f t="shared" si="301"/>
        <v>1.6129546505539287</v>
      </c>
      <c r="AM2134" s="258">
        <f t="shared" si="302"/>
        <v>1.0430726385728673</v>
      </c>
      <c r="AN2134" s="274">
        <f t="shared" si="307"/>
        <v>14.005984999664225</v>
      </c>
      <c r="AO2134" s="274">
        <f t="shared" si="307"/>
        <v>14.005984999627904</v>
      </c>
      <c r="AP2134" s="274">
        <f t="shared" si="307"/>
        <v>14.005984998013528</v>
      </c>
      <c r="AQ2134" s="274">
        <f t="shared" si="307"/>
        <v>14.005984926260671</v>
      </c>
      <c r="AR2134" s="274">
        <f t="shared" si="307"/>
        <v>14.005981737158713</v>
      </c>
      <c r="AS2134" s="274">
        <f t="shared" si="307"/>
        <v>14.00584007322959</v>
      </c>
      <c r="AT2134" s="274">
        <f t="shared" si="307"/>
        <v>13.999693530030552</v>
      </c>
      <c r="AU2134" s="274">
        <f t="shared" si="304"/>
        <v>13.835459245036365</v>
      </c>
      <c r="AV2134" s="274"/>
      <c r="AW2134" s="274"/>
    </row>
    <row r="2135" spans="27:49" ht="12.95" customHeight="1" x14ac:dyDescent="0.2">
      <c r="AA2135" s="344">
        <f t="shared" si="293"/>
        <v>-9.8802704652044479E-3</v>
      </c>
      <c r="AB2135" s="345">
        <f t="shared" si="294"/>
        <v>9.8802704652044479E-3</v>
      </c>
      <c r="AC2135" s="345">
        <f t="shared" si="295"/>
        <v>0</v>
      </c>
      <c r="AD2135" s="346">
        <f t="shared" si="296"/>
        <v>0</v>
      </c>
      <c r="AH2135" s="258">
        <f t="shared" si="297"/>
        <v>-5.970076540303515E-2</v>
      </c>
      <c r="AI2135" s="258">
        <f t="shared" si="298"/>
        <v>0.99275076381854821</v>
      </c>
      <c r="AJ2135" s="258">
        <f t="shared" si="299"/>
        <v>-0.88367981851374677</v>
      </c>
      <c r="AK2135" s="258">
        <f t="shared" si="300"/>
        <v>0.17185078244847601</v>
      </c>
      <c r="AL2135" s="258">
        <f t="shared" si="301"/>
        <v>1.6129546505539287</v>
      </c>
      <c r="AM2135" s="258">
        <f t="shared" si="302"/>
        <v>1.0430726385728673</v>
      </c>
      <c r="AN2135" s="274">
        <f t="shared" si="307"/>
        <v>14.005984999664225</v>
      </c>
      <c r="AO2135" s="274">
        <f t="shared" si="307"/>
        <v>14.005984999627904</v>
      </c>
      <c r="AP2135" s="274">
        <f t="shared" si="307"/>
        <v>14.005984998013528</v>
      </c>
      <c r="AQ2135" s="274">
        <f t="shared" si="307"/>
        <v>14.005984926260671</v>
      </c>
      <c r="AR2135" s="274">
        <f t="shared" si="307"/>
        <v>14.005981737158713</v>
      </c>
      <c r="AS2135" s="274">
        <f t="shared" si="307"/>
        <v>14.00584007322959</v>
      </c>
      <c r="AT2135" s="274">
        <f t="shared" si="307"/>
        <v>13.999693530030552</v>
      </c>
      <c r="AU2135" s="274">
        <f t="shared" si="304"/>
        <v>13.835459245036365</v>
      </c>
      <c r="AV2135" s="274"/>
      <c r="AW2135" s="274"/>
    </row>
    <row r="2136" spans="27:49" ht="12.95" customHeight="1" x14ac:dyDescent="0.2">
      <c r="AA2136" s="344">
        <f t="shared" si="293"/>
        <v>-9.8802704652044479E-3</v>
      </c>
      <c r="AB2136" s="345">
        <f t="shared" si="294"/>
        <v>9.8802704652044479E-3</v>
      </c>
      <c r="AC2136" s="345">
        <f t="shared" si="295"/>
        <v>0</v>
      </c>
      <c r="AD2136" s="346">
        <f t="shared" si="296"/>
        <v>0</v>
      </c>
      <c r="AH2136" s="258">
        <f t="shared" si="297"/>
        <v>-5.970076540303515E-2</v>
      </c>
      <c r="AI2136" s="258">
        <f t="shared" si="298"/>
        <v>0.99275076381854821</v>
      </c>
      <c r="AJ2136" s="258">
        <f t="shared" si="299"/>
        <v>-0.88367981851374677</v>
      </c>
      <c r="AK2136" s="258">
        <f t="shared" si="300"/>
        <v>0.17185078244847601</v>
      </c>
      <c r="AL2136" s="258">
        <f t="shared" si="301"/>
        <v>1.6129546505539287</v>
      </c>
      <c r="AM2136" s="258">
        <f t="shared" si="302"/>
        <v>1.0430726385728673</v>
      </c>
      <c r="AN2136" s="274">
        <f t="shared" si="307"/>
        <v>14.005984999664225</v>
      </c>
      <c r="AO2136" s="274">
        <f t="shared" si="307"/>
        <v>14.005984999627904</v>
      </c>
      <c r="AP2136" s="274">
        <f t="shared" si="307"/>
        <v>14.005984998013528</v>
      </c>
      <c r="AQ2136" s="274">
        <f t="shared" si="307"/>
        <v>14.005984926260671</v>
      </c>
      <c r="AR2136" s="274">
        <f t="shared" si="307"/>
        <v>14.005981737158713</v>
      </c>
      <c r="AS2136" s="274">
        <f t="shared" si="307"/>
        <v>14.00584007322959</v>
      </c>
      <c r="AT2136" s="274">
        <f t="shared" si="307"/>
        <v>13.999693530030552</v>
      </c>
      <c r="AU2136" s="274">
        <f t="shared" si="304"/>
        <v>13.835459245036365</v>
      </c>
      <c r="AV2136" s="274"/>
      <c r="AW2136" s="274"/>
    </row>
    <row r="2137" spans="27:49" ht="12.95" customHeight="1" x14ac:dyDescent="0.2">
      <c r="AA2137" s="344">
        <f t="shared" si="293"/>
        <v>-9.8802704652044479E-3</v>
      </c>
      <c r="AB2137" s="345">
        <f t="shared" si="294"/>
        <v>9.8802704652044479E-3</v>
      </c>
      <c r="AC2137" s="345">
        <f t="shared" si="295"/>
        <v>0</v>
      </c>
      <c r="AD2137" s="346">
        <f t="shared" si="296"/>
        <v>0</v>
      </c>
      <c r="AH2137" s="258">
        <f t="shared" si="297"/>
        <v>-5.970076540303515E-2</v>
      </c>
      <c r="AI2137" s="258">
        <f t="shared" si="298"/>
        <v>0.99275076381854821</v>
      </c>
      <c r="AJ2137" s="258">
        <f t="shared" si="299"/>
        <v>-0.88367981851374677</v>
      </c>
      <c r="AK2137" s="258">
        <f t="shared" si="300"/>
        <v>0.17185078244847601</v>
      </c>
      <c r="AL2137" s="258">
        <f t="shared" si="301"/>
        <v>1.6129546505539287</v>
      </c>
      <c r="AM2137" s="258">
        <f t="shared" si="302"/>
        <v>1.0430726385728673</v>
      </c>
      <c r="AN2137" s="274">
        <f t="shared" si="307"/>
        <v>14.005984999664225</v>
      </c>
      <c r="AO2137" s="274">
        <f t="shared" si="307"/>
        <v>14.005984999627904</v>
      </c>
      <c r="AP2137" s="274">
        <f t="shared" si="307"/>
        <v>14.005984998013528</v>
      </c>
      <c r="AQ2137" s="274">
        <f t="shared" si="307"/>
        <v>14.005984926260671</v>
      </c>
      <c r="AR2137" s="274">
        <f t="shared" si="307"/>
        <v>14.005981737158713</v>
      </c>
      <c r="AS2137" s="274">
        <f t="shared" si="307"/>
        <v>14.00584007322959</v>
      </c>
      <c r="AT2137" s="274">
        <f t="shared" si="307"/>
        <v>13.999693530030552</v>
      </c>
      <c r="AU2137" s="274">
        <f t="shared" si="304"/>
        <v>13.835459245036365</v>
      </c>
      <c r="AV2137" s="274"/>
      <c r="AW2137" s="274"/>
    </row>
    <row r="2138" spans="27:49" ht="12.95" customHeight="1" x14ac:dyDescent="0.2">
      <c r="AA2138" s="344">
        <f t="shared" si="293"/>
        <v>-9.8802704652044479E-3</v>
      </c>
      <c r="AB2138" s="345">
        <f t="shared" si="294"/>
        <v>9.8802704652044479E-3</v>
      </c>
      <c r="AC2138" s="345">
        <f t="shared" si="295"/>
        <v>0</v>
      </c>
      <c r="AD2138" s="346">
        <f t="shared" si="296"/>
        <v>0</v>
      </c>
      <c r="AH2138" s="258">
        <f t="shared" si="297"/>
        <v>-5.970076540303515E-2</v>
      </c>
      <c r="AI2138" s="258">
        <f t="shared" si="298"/>
        <v>0.99275076381854821</v>
      </c>
      <c r="AJ2138" s="258">
        <f t="shared" si="299"/>
        <v>-0.88367981851374677</v>
      </c>
      <c r="AK2138" s="258">
        <f t="shared" si="300"/>
        <v>0.17185078244847601</v>
      </c>
      <c r="AL2138" s="258">
        <f t="shared" si="301"/>
        <v>1.6129546505539287</v>
      </c>
      <c r="AM2138" s="258">
        <f t="shared" si="302"/>
        <v>1.0430726385728673</v>
      </c>
      <c r="AN2138" s="274">
        <f t="shared" si="307"/>
        <v>14.005984999664225</v>
      </c>
      <c r="AO2138" s="274">
        <f t="shared" si="307"/>
        <v>14.005984999627904</v>
      </c>
      <c r="AP2138" s="274">
        <f t="shared" si="307"/>
        <v>14.005984998013528</v>
      </c>
      <c r="AQ2138" s="274">
        <f t="shared" si="307"/>
        <v>14.005984926260671</v>
      </c>
      <c r="AR2138" s="274">
        <f t="shared" si="307"/>
        <v>14.005981737158713</v>
      </c>
      <c r="AS2138" s="274">
        <f t="shared" si="307"/>
        <v>14.00584007322959</v>
      </c>
      <c r="AT2138" s="274">
        <f t="shared" si="307"/>
        <v>13.999693530030552</v>
      </c>
      <c r="AU2138" s="274">
        <f t="shared" si="304"/>
        <v>13.835459245036365</v>
      </c>
      <c r="AV2138" s="274"/>
      <c r="AW2138" s="274"/>
    </row>
    <row r="2139" spans="27:49" ht="12.95" customHeight="1" x14ac:dyDescent="0.2">
      <c r="AA2139" s="344">
        <f t="shared" si="293"/>
        <v>-9.8802704652044479E-3</v>
      </c>
      <c r="AB2139" s="345">
        <f t="shared" si="294"/>
        <v>9.8802704652044479E-3</v>
      </c>
      <c r="AC2139" s="345">
        <f t="shared" si="295"/>
        <v>0</v>
      </c>
      <c r="AD2139" s="346">
        <f t="shared" si="296"/>
        <v>0</v>
      </c>
      <c r="AH2139" s="258">
        <f t="shared" si="297"/>
        <v>-5.970076540303515E-2</v>
      </c>
      <c r="AI2139" s="258">
        <f t="shared" si="298"/>
        <v>0.99275076381854821</v>
      </c>
      <c r="AJ2139" s="258">
        <f t="shared" si="299"/>
        <v>-0.88367981851374677</v>
      </c>
      <c r="AK2139" s="258">
        <f t="shared" si="300"/>
        <v>0.17185078244847601</v>
      </c>
      <c r="AL2139" s="258">
        <f t="shared" si="301"/>
        <v>1.6129546505539287</v>
      </c>
      <c r="AM2139" s="258">
        <f t="shared" si="302"/>
        <v>1.0430726385728673</v>
      </c>
      <c r="AN2139" s="274">
        <f t="shared" si="307"/>
        <v>14.005984999664225</v>
      </c>
      <c r="AO2139" s="274">
        <f t="shared" si="307"/>
        <v>14.005984999627904</v>
      </c>
      <c r="AP2139" s="274">
        <f t="shared" si="307"/>
        <v>14.005984998013528</v>
      </c>
      <c r="AQ2139" s="274">
        <f t="shared" si="307"/>
        <v>14.005984926260671</v>
      </c>
      <c r="AR2139" s="274">
        <f t="shared" si="307"/>
        <v>14.005981737158713</v>
      </c>
      <c r="AS2139" s="274">
        <f t="shared" si="307"/>
        <v>14.00584007322959</v>
      </c>
      <c r="AT2139" s="274">
        <f t="shared" si="307"/>
        <v>13.999693530030552</v>
      </c>
      <c r="AU2139" s="274">
        <f t="shared" si="304"/>
        <v>13.835459245036365</v>
      </c>
      <c r="AV2139" s="274"/>
      <c r="AW2139" s="274"/>
    </row>
    <row r="2140" spans="27:49" ht="12.95" customHeight="1" x14ac:dyDescent="0.2">
      <c r="AA2140" s="344">
        <f t="shared" si="293"/>
        <v>-9.8802704652044479E-3</v>
      </c>
      <c r="AB2140" s="345">
        <f t="shared" si="294"/>
        <v>9.8802704652044479E-3</v>
      </c>
      <c r="AC2140" s="345">
        <f t="shared" si="295"/>
        <v>0</v>
      </c>
      <c r="AD2140" s="346">
        <f t="shared" si="296"/>
        <v>0</v>
      </c>
      <c r="AH2140" s="258">
        <f t="shared" si="297"/>
        <v>-5.970076540303515E-2</v>
      </c>
      <c r="AI2140" s="258">
        <f t="shared" si="298"/>
        <v>0.99275076381854821</v>
      </c>
      <c r="AJ2140" s="258">
        <f t="shared" si="299"/>
        <v>-0.88367981851374677</v>
      </c>
      <c r="AK2140" s="258">
        <f t="shared" si="300"/>
        <v>0.17185078244847601</v>
      </c>
      <c r="AL2140" s="258">
        <f t="shared" si="301"/>
        <v>1.6129546505539287</v>
      </c>
      <c r="AM2140" s="258">
        <f t="shared" si="302"/>
        <v>1.0430726385728673</v>
      </c>
      <c r="AN2140" s="274">
        <f t="shared" ref="AN2140:AT2149" si="308">$AU2140+$AB$7*SIN(AO2140)</f>
        <v>14.005984999664225</v>
      </c>
      <c r="AO2140" s="274">
        <f t="shared" si="308"/>
        <v>14.005984999627904</v>
      </c>
      <c r="AP2140" s="274">
        <f t="shared" si="308"/>
        <v>14.005984998013528</v>
      </c>
      <c r="AQ2140" s="274">
        <f t="shared" si="308"/>
        <v>14.005984926260671</v>
      </c>
      <c r="AR2140" s="274">
        <f t="shared" si="308"/>
        <v>14.005981737158713</v>
      </c>
      <c r="AS2140" s="274">
        <f t="shared" si="308"/>
        <v>14.00584007322959</v>
      </c>
      <c r="AT2140" s="274">
        <f t="shared" si="308"/>
        <v>13.999693530030552</v>
      </c>
      <c r="AU2140" s="274">
        <f t="shared" si="304"/>
        <v>13.835459245036365</v>
      </c>
      <c r="AV2140" s="274"/>
      <c r="AW2140" s="274"/>
    </row>
    <row r="2141" spans="27:49" ht="12.95" customHeight="1" x14ac:dyDescent="0.2">
      <c r="AA2141" s="344">
        <f t="shared" si="293"/>
        <v>-9.8802704652044479E-3</v>
      </c>
      <c r="AB2141" s="345">
        <f t="shared" si="294"/>
        <v>9.8802704652044479E-3</v>
      </c>
      <c r="AC2141" s="345">
        <f t="shared" si="295"/>
        <v>0</v>
      </c>
      <c r="AD2141" s="346">
        <f t="shared" si="296"/>
        <v>0</v>
      </c>
      <c r="AH2141" s="258">
        <f t="shared" si="297"/>
        <v>-5.970076540303515E-2</v>
      </c>
      <c r="AI2141" s="258">
        <f t="shared" si="298"/>
        <v>0.99275076381854821</v>
      </c>
      <c r="AJ2141" s="258">
        <f t="shared" si="299"/>
        <v>-0.88367981851374677</v>
      </c>
      <c r="AK2141" s="258">
        <f t="shared" si="300"/>
        <v>0.17185078244847601</v>
      </c>
      <c r="AL2141" s="258">
        <f t="shared" si="301"/>
        <v>1.6129546505539287</v>
      </c>
      <c r="AM2141" s="258">
        <f t="shared" si="302"/>
        <v>1.0430726385728673</v>
      </c>
      <c r="AN2141" s="274">
        <f t="shared" si="308"/>
        <v>14.005984999664225</v>
      </c>
      <c r="AO2141" s="274">
        <f t="shared" si="308"/>
        <v>14.005984999627904</v>
      </c>
      <c r="AP2141" s="274">
        <f t="shared" si="308"/>
        <v>14.005984998013528</v>
      </c>
      <c r="AQ2141" s="274">
        <f t="shared" si="308"/>
        <v>14.005984926260671</v>
      </c>
      <c r="AR2141" s="274">
        <f t="shared" si="308"/>
        <v>14.005981737158713</v>
      </c>
      <c r="AS2141" s="274">
        <f t="shared" si="308"/>
        <v>14.00584007322959</v>
      </c>
      <c r="AT2141" s="274">
        <f t="shared" si="308"/>
        <v>13.999693530030552</v>
      </c>
      <c r="AU2141" s="274">
        <f t="shared" si="304"/>
        <v>13.835459245036365</v>
      </c>
      <c r="AV2141" s="274"/>
      <c r="AW2141" s="274"/>
    </row>
    <row r="2142" spans="27:49" ht="12.95" customHeight="1" x14ac:dyDescent="0.2">
      <c r="AA2142" s="344">
        <f t="shared" si="293"/>
        <v>-9.8802704652044479E-3</v>
      </c>
      <c r="AB2142" s="345">
        <f t="shared" si="294"/>
        <v>9.8802704652044479E-3</v>
      </c>
      <c r="AC2142" s="345">
        <f t="shared" si="295"/>
        <v>0</v>
      </c>
      <c r="AD2142" s="346">
        <f t="shared" si="296"/>
        <v>0</v>
      </c>
      <c r="AH2142" s="258">
        <f t="shared" si="297"/>
        <v>-5.970076540303515E-2</v>
      </c>
      <c r="AI2142" s="258">
        <f t="shared" si="298"/>
        <v>0.99275076381854821</v>
      </c>
      <c r="AJ2142" s="258">
        <f t="shared" si="299"/>
        <v>-0.88367981851374677</v>
      </c>
      <c r="AK2142" s="258">
        <f t="shared" si="300"/>
        <v>0.17185078244847601</v>
      </c>
      <c r="AL2142" s="258">
        <f t="shared" si="301"/>
        <v>1.6129546505539287</v>
      </c>
      <c r="AM2142" s="258">
        <f t="shared" si="302"/>
        <v>1.0430726385728673</v>
      </c>
      <c r="AN2142" s="274">
        <f t="shared" si="308"/>
        <v>14.005984999664225</v>
      </c>
      <c r="AO2142" s="274">
        <f t="shared" si="308"/>
        <v>14.005984999627904</v>
      </c>
      <c r="AP2142" s="274">
        <f t="shared" si="308"/>
        <v>14.005984998013528</v>
      </c>
      <c r="AQ2142" s="274">
        <f t="shared" si="308"/>
        <v>14.005984926260671</v>
      </c>
      <c r="AR2142" s="274">
        <f t="shared" si="308"/>
        <v>14.005981737158713</v>
      </c>
      <c r="AS2142" s="274">
        <f t="shared" si="308"/>
        <v>14.00584007322959</v>
      </c>
      <c r="AT2142" s="274">
        <f t="shared" si="308"/>
        <v>13.999693530030552</v>
      </c>
      <c r="AU2142" s="274">
        <f t="shared" si="304"/>
        <v>13.835459245036365</v>
      </c>
      <c r="AV2142" s="274"/>
      <c r="AW2142" s="274"/>
    </row>
    <row r="2143" spans="27:49" ht="12.95" customHeight="1" x14ac:dyDescent="0.2">
      <c r="AA2143" s="344">
        <f t="shared" si="293"/>
        <v>-9.8802704652044479E-3</v>
      </c>
      <c r="AB2143" s="345">
        <f t="shared" si="294"/>
        <v>9.8802704652044479E-3</v>
      </c>
      <c r="AC2143" s="345">
        <f t="shared" si="295"/>
        <v>0</v>
      </c>
      <c r="AD2143" s="346">
        <f t="shared" si="296"/>
        <v>0</v>
      </c>
      <c r="AH2143" s="258">
        <f t="shared" si="297"/>
        <v>-5.970076540303515E-2</v>
      </c>
      <c r="AI2143" s="258">
        <f t="shared" si="298"/>
        <v>0.99275076381854821</v>
      </c>
      <c r="AJ2143" s="258">
        <f t="shared" si="299"/>
        <v>-0.88367981851374677</v>
      </c>
      <c r="AK2143" s="258">
        <f t="shared" si="300"/>
        <v>0.17185078244847601</v>
      </c>
      <c r="AL2143" s="258">
        <f t="shared" si="301"/>
        <v>1.6129546505539287</v>
      </c>
      <c r="AM2143" s="258">
        <f t="shared" si="302"/>
        <v>1.0430726385728673</v>
      </c>
      <c r="AN2143" s="274">
        <f t="shared" si="308"/>
        <v>14.005984999664225</v>
      </c>
      <c r="AO2143" s="274">
        <f t="shared" si="308"/>
        <v>14.005984999627904</v>
      </c>
      <c r="AP2143" s="274">
        <f t="shared" si="308"/>
        <v>14.005984998013528</v>
      </c>
      <c r="AQ2143" s="274">
        <f t="shared" si="308"/>
        <v>14.005984926260671</v>
      </c>
      <c r="AR2143" s="274">
        <f t="shared" si="308"/>
        <v>14.005981737158713</v>
      </c>
      <c r="AS2143" s="274">
        <f t="shared" si="308"/>
        <v>14.00584007322959</v>
      </c>
      <c r="AT2143" s="274">
        <f t="shared" si="308"/>
        <v>13.999693530030552</v>
      </c>
      <c r="AU2143" s="274">
        <f t="shared" si="304"/>
        <v>13.835459245036365</v>
      </c>
      <c r="AV2143" s="274"/>
      <c r="AW2143" s="274"/>
    </row>
    <row r="2144" spans="27:49" ht="12.95" customHeight="1" x14ac:dyDescent="0.2">
      <c r="AA2144" s="344">
        <f t="shared" si="293"/>
        <v>-9.8802704652044479E-3</v>
      </c>
      <c r="AB2144" s="345">
        <f t="shared" si="294"/>
        <v>9.8802704652044479E-3</v>
      </c>
      <c r="AC2144" s="345">
        <f t="shared" si="295"/>
        <v>0</v>
      </c>
      <c r="AD2144" s="346">
        <f t="shared" si="296"/>
        <v>0</v>
      </c>
      <c r="AH2144" s="258">
        <f t="shared" si="297"/>
        <v>-5.970076540303515E-2</v>
      </c>
      <c r="AI2144" s="258">
        <f t="shared" si="298"/>
        <v>0.99275076381854821</v>
      </c>
      <c r="AJ2144" s="258">
        <f t="shared" si="299"/>
        <v>-0.88367981851374677</v>
      </c>
      <c r="AK2144" s="258">
        <f t="shared" si="300"/>
        <v>0.17185078244847601</v>
      </c>
      <c r="AL2144" s="258">
        <f t="shared" si="301"/>
        <v>1.6129546505539287</v>
      </c>
      <c r="AM2144" s="258">
        <f t="shared" si="302"/>
        <v>1.0430726385728673</v>
      </c>
      <c r="AN2144" s="274">
        <f t="shared" si="308"/>
        <v>14.005984999664225</v>
      </c>
      <c r="AO2144" s="274">
        <f t="shared" si="308"/>
        <v>14.005984999627904</v>
      </c>
      <c r="AP2144" s="274">
        <f t="shared" si="308"/>
        <v>14.005984998013528</v>
      </c>
      <c r="AQ2144" s="274">
        <f t="shared" si="308"/>
        <v>14.005984926260671</v>
      </c>
      <c r="AR2144" s="274">
        <f t="shared" si="308"/>
        <v>14.005981737158713</v>
      </c>
      <c r="AS2144" s="274">
        <f t="shared" si="308"/>
        <v>14.00584007322959</v>
      </c>
      <c r="AT2144" s="274">
        <f t="shared" si="308"/>
        <v>13.999693530030552</v>
      </c>
      <c r="AU2144" s="274">
        <f t="shared" si="304"/>
        <v>13.835459245036365</v>
      </c>
      <c r="AV2144" s="274"/>
      <c r="AW2144" s="274"/>
    </row>
    <row r="2145" spans="27:49" ht="12.95" customHeight="1" x14ac:dyDescent="0.2">
      <c r="AA2145" s="344">
        <f t="shared" si="293"/>
        <v>-9.8802704652044479E-3</v>
      </c>
      <c r="AB2145" s="345">
        <f t="shared" si="294"/>
        <v>9.8802704652044479E-3</v>
      </c>
      <c r="AC2145" s="345">
        <f t="shared" si="295"/>
        <v>0</v>
      </c>
      <c r="AD2145" s="346">
        <f t="shared" si="296"/>
        <v>0</v>
      </c>
      <c r="AH2145" s="258">
        <f t="shared" si="297"/>
        <v>-5.970076540303515E-2</v>
      </c>
      <c r="AI2145" s="258">
        <f t="shared" si="298"/>
        <v>0.99275076381854821</v>
      </c>
      <c r="AJ2145" s="258">
        <f t="shared" si="299"/>
        <v>-0.88367981851374677</v>
      </c>
      <c r="AK2145" s="258">
        <f t="shared" si="300"/>
        <v>0.17185078244847601</v>
      </c>
      <c r="AL2145" s="258">
        <f t="shared" si="301"/>
        <v>1.6129546505539287</v>
      </c>
      <c r="AM2145" s="258">
        <f t="shared" si="302"/>
        <v>1.0430726385728673</v>
      </c>
      <c r="AN2145" s="274">
        <f t="shared" si="308"/>
        <v>14.005984999664225</v>
      </c>
      <c r="AO2145" s="274">
        <f t="shared" si="308"/>
        <v>14.005984999627904</v>
      </c>
      <c r="AP2145" s="274">
        <f t="shared" si="308"/>
        <v>14.005984998013528</v>
      </c>
      <c r="AQ2145" s="274">
        <f t="shared" si="308"/>
        <v>14.005984926260671</v>
      </c>
      <c r="AR2145" s="274">
        <f t="shared" si="308"/>
        <v>14.005981737158713</v>
      </c>
      <c r="AS2145" s="274">
        <f t="shared" si="308"/>
        <v>14.00584007322959</v>
      </c>
      <c r="AT2145" s="274">
        <f t="shared" si="308"/>
        <v>13.999693530030552</v>
      </c>
      <c r="AU2145" s="274">
        <f t="shared" si="304"/>
        <v>13.835459245036365</v>
      </c>
      <c r="AV2145" s="274"/>
      <c r="AW2145" s="274"/>
    </row>
    <row r="2146" spans="27:49" ht="12.95" customHeight="1" x14ac:dyDescent="0.2">
      <c r="AA2146" s="344">
        <f t="shared" si="293"/>
        <v>-9.8802704652044479E-3</v>
      </c>
      <c r="AB2146" s="345">
        <f t="shared" si="294"/>
        <v>9.8802704652044479E-3</v>
      </c>
      <c r="AC2146" s="345">
        <f t="shared" si="295"/>
        <v>0</v>
      </c>
      <c r="AD2146" s="346">
        <f t="shared" si="296"/>
        <v>0</v>
      </c>
      <c r="AH2146" s="258">
        <f t="shared" si="297"/>
        <v>-5.970076540303515E-2</v>
      </c>
      <c r="AI2146" s="258">
        <f t="shared" si="298"/>
        <v>0.99275076381854821</v>
      </c>
      <c r="AJ2146" s="258">
        <f t="shared" si="299"/>
        <v>-0.88367981851374677</v>
      </c>
      <c r="AK2146" s="258">
        <f t="shared" si="300"/>
        <v>0.17185078244847601</v>
      </c>
      <c r="AL2146" s="258">
        <f t="shared" si="301"/>
        <v>1.6129546505539287</v>
      </c>
      <c r="AM2146" s="258">
        <f t="shared" si="302"/>
        <v>1.0430726385728673</v>
      </c>
      <c r="AN2146" s="274">
        <f t="shared" si="308"/>
        <v>14.005984999664225</v>
      </c>
      <c r="AO2146" s="274">
        <f t="shared" si="308"/>
        <v>14.005984999627904</v>
      </c>
      <c r="AP2146" s="274">
        <f t="shared" si="308"/>
        <v>14.005984998013528</v>
      </c>
      <c r="AQ2146" s="274">
        <f t="shared" si="308"/>
        <v>14.005984926260671</v>
      </c>
      <c r="AR2146" s="274">
        <f t="shared" si="308"/>
        <v>14.005981737158713</v>
      </c>
      <c r="AS2146" s="274">
        <f t="shared" si="308"/>
        <v>14.00584007322959</v>
      </c>
      <c r="AT2146" s="274">
        <f t="shared" si="308"/>
        <v>13.999693530030552</v>
      </c>
      <c r="AU2146" s="274">
        <f t="shared" si="304"/>
        <v>13.835459245036365</v>
      </c>
      <c r="AV2146" s="274"/>
      <c r="AW2146" s="274"/>
    </row>
    <row r="2147" spans="27:49" ht="12.95" customHeight="1" x14ac:dyDescent="0.2">
      <c r="AA2147" s="344">
        <f t="shared" si="293"/>
        <v>-9.8802704652044479E-3</v>
      </c>
      <c r="AB2147" s="345">
        <f t="shared" si="294"/>
        <v>9.8802704652044479E-3</v>
      </c>
      <c r="AC2147" s="345">
        <f t="shared" si="295"/>
        <v>0</v>
      </c>
      <c r="AD2147" s="346">
        <f t="shared" si="296"/>
        <v>0</v>
      </c>
      <c r="AH2147" s="258">
        <f t="shared" si="297"/>
        <v>-5.970076540303515E-2</v>
      </c>
      <c r="AI2147" s="258">
        <f t="shared" si="298"/>
        <v>0.99275076381854821</v>
      </c>
      <c r="AJ2147" s="258">
        <f t="shared" si="299"/>
        <v>-0.88367981851374677</v>
      </c>
      <c r="AK2147" s="258">
        <f t="shared" si="300"/>
        <v>0.17185078244847601</v>
      </c>
      <c r="AL2147" s="258">
        <f t="shared" si="301"/>
        <v>1.6129546505539287</v>
      </c>
      <c r="AM2147" s="258">
        <f t="shared" si="302"/>
        <v>1.0430726385728673</v>
      </c>
      <c r="AN2147" s="274">
        <f t="shared" si="308"/>
        <v>14.005984999664225</v>
      </c>
      <c r="AO2147" s="274">
        <f t="shared" si="308"/>
        <v>14.005984999627904</v>
      </c>
      <c r="AP2147" s="274">
        <f t="shared" si="308"/>
        <v>14.005984998013528</v>
      </c>
      <c r="AQ2147" s="274">
        <f t="shared" si="308"/>
        <v>14.005984926260671</v>
      </c>
      <c r="AR2147" s="274">
        <f t="shared" si="308"/>
        <v>14.005981737158713</v>
      </c>
      <c r="AS2147" s="274">
        <f t="shared" si="308"/>
        <v>14.00584007322959</v>
      </c>
      <c r="AT2147" s="274">
        <f t="shared" si="308"/>
        <v>13.999693530030552</v>
      </c>
      <c r="AU2147" s="274">
        <f t="shared" si="304"/>
        <v>13.835459245036365</v>
      </c>
      <c r="AV2147" s="274"/>
      <c r="AW2147" s="274"/>
    </row>
    <row r="2148" spans="27:49" ht="12.95" customHeight="1" x14ac:dyDescent="0.2">
      <c r="AA2148" s="344">
        <f t="shared" si="293"/>
        <v>-9.8802704652044479E-3</v>
      </c>
      <c r="AB2148" s="345">
        <f t="shared" si="294"/>
        <v>9.8802704652044479E-3</v>
      </c>
      <c r="AC2148" s="345">
        <f t="shared" si="295"/>
        <v>0</v>
      </c>
      <c r="AD2148" s="346">
        <f t="shared" si="296"/>
        <v>0</v>
      </c>
      <c r="AH2148" s="258">
        <f t="shared" si="297"/>
        <v>-5.970076540303515E-2</v>
      </c>
      <c r="AI2148" s="258">
        <f t="shared" si="298"/>
        <v>0.99275076381854821</v>
      </c>
      <c r="AJ2148" s="258">
        <f t="shared" si="299"/>
        <v>-0.88367981851374677</v>
      </c>
      <c r="AK2148" s="258">
        <f t="shared" si="300"/>
        <v>0.17185078244847601</v>
      </c>
      <c r="AL2148" s="258">
        <f t="shared" si="301"/>
        <v>1.6129546505539287</v>
      </c>
      <c r="AM2148" s="258">
        <f t="shared" si="302"/>
        <v>1.0430726385728673</v>
      </c>
      <c r="AN2148" s="274">
        <f t="shared" si="308"/>
        <v>14.005984999664225</v>
      </c>
      <c r="AO2148" s="274">
        <f t="shared" si="308"/>
        <v>14.005984999627904</v>
      </c>
      <c r="AP2148" s="274">
        <f t="shared" si="308"/>
        <v>14.005984998013528</v>
      </c>
      <c r="AQ2148" s="274">
        <f t="shared" si="308"/>
        <v>14.005984926260671</v>
      </c>
      <c r="AR2148" s="274">
        <f t="shared" si="308"/>
        <v>14.005981737158713</v>
      </c>
      <c r="AS2148" s="274">
        <f t="shared" si="308"/>
        <v>14.00584007322959</v>
      </c>
      <c r="AT2148" s="274">
        <f t="shared" si="308"/>
        <v>13.999693530030552</v>
      </c>
      <c r="AU2148" s="274">
        <f t="shared" si="304"/>
        <v>13.835459245036365</v>
      </c>
      <c r="AV2148" s="274"/>
      <c r="AW2148" s="274"/>
    </row>
    <row r="2149" spans="27:49" ht="12.95" customHeight="1" x14ac:dyDescent="0.2">
      <c r="AA2149" s="344">
        <f t="shared" si="293"/>
        <v>-9.8802704652044479E-3</v>
      </c>
      <c r="AB2149" s="345">
        <f t="shared" si="294"/>
        <v>9.8802704652044479E-3</v>
      </c>
      <c r="AC2149" s="345">
        <f t="shared" si="295"/>
        <v>0</v>
      </c>
      <c r="AD2149" s="346">
        <f t="shared" si="296"/>
        <v>0</v>
      </c>
      <c r="AH2149" s="258">
        <f t="shared" si="297"/>
        <v>-5.970076540303515E-2</v>
      </c>
      <c r="AI2149" s="258">
        <f t="shared" si="298"/>
        <v>0.99275076381854821</v>
      </c>
      <c r="AJ2149" s="258">
        <f t="shared" si="299"/>
        <v>-0.88367981851374677</v>
      </c>
      <c r="AK2149" s="258">
        <f t="shared" si="300"/>
        <v>0.17185078244847601</v>
      </c>
      <c r="AL2149" s="258">
        <f t="shared" si="301"/>
        <v>1.6129546505539287</v>
      </c>
      <c r="AM2149" s="258">
        <f t="shared" si="302"/>
        <v>1.0430726385728673</v>
      </c>
      <c r="AN2149" s="274">
        <f t="shared" si="308"/>
        <v>14.005984999664225</v>
      </c>
      <c r="AO2149" s="274">
        <f t="shared" si="308"/>
        <v>14.005984999627904</v>
      </c>
      <c r="AP2149" s="274">
        <f t="shared" si="308"/>
        <v>14.005984998013528</v>
      </c>
      <c r="AQ2149" s="274">
        <f t="shared" si="308"/>
        <v>14.005984926260671</v>
      </c>
      <c r="AR2149" s="274">
        <f t="shared" si="308"/>
        <v>14.005981737158713</v>
      </c>
      <c r="AS2149" s="274">
        <f t="shared" si="308"/>
        <v>14.00584007322959</v>
      </c>
      <c r="AT2149" s="274">
        <f t="shared" si="308"/>
        <v>13.999693530030552</v>
      </c>
      <c r="AU2149" s="274">
        <f t="shared" si="304"/>
        <v>13.835459245036365</v>
      </c>
      <c r="AV2149" s="274"/>
      <c r="AW2149" s="274"/>
    </row>
    <row r="2150" spans="27:49" ht="12.95" customHeight="1" x14ac:dyDescent="0.2">
      <c r="AA2150" s="344">
        <f t="shared" si="293"/>
        <v>-9.8802704652044479E-3</v>
      </c>
      <c r="AB2150" s="345">
        <f t="shared" si="294"/>
        <v>9.8802704652044479E-3</v>
      </c>
      <c r="AC2150" s="345">
        <f t="shared" si="295"/>
        <v>0</v>
      </c>
      <c r="AD2150" s="346">
        <f t="shared" si="296"/>
        <v>0</v>
      </c>
      <c r="AH2150" s="258">
        <f t="shared" si="297"/>
        <v>-5.970076540303515E-2</v>
      </c>
      <c r="AI2150" s="258">
        <f t="shared" si="298"/>
        <v>0.99275076381854821</v>
      </c>
      <c r="AJ2150" s="258">
        <f t="shared" si="299"/>
        <v>-0.88367981851374677</v>
      </c>
      <c r="AK2150" s="258">
        <f t="shared" si="300"/>
        <v>0.17185078244847601</v>
      </c>
      <c r="AL2150" s="258">
        <f t="shared" si="301"/>
        <v>1.6129546505539287</v>
      </c>
      <c r="AM2150" s="258">
        <f t="shared" si="302"/>
        <v>1.0430726385728673</v>
      </c>
      <c r="AN2150" s="274">
        <f t="shared" ref="AN2150:AT2159" si="309">$AU2150+$AB$7*SIN(AO2150)</f>
        <v>14.005984999664225</v>
      </c>
      <c r="AO2150" s="274">
        <f t="shared" si="309"/>
        <v>14.005984999627904</v>
      </c>
      <c r="AP2150" s="274">
        <f t="shared" si="309"/>
        <v>14.005984998013528</v>
      </c>
      <c r="AQ2150" s="274">
        <f t="shared" si="309"/>
        <v>14.005984926260671</v>
      </c>
      <c r="AR2150" s="274">
        <f t="shared" si="309"/>
        <v>14.005981737158713</v>
      </c>
      <c r="AS2150" s="274">
        <f t="shared" si="309"/>
        <v>14.00584007322959</v>
      </c>
      <c r="AT2150" s="274">
        <f t="shared" si="309"/>
        <v>13.999693530030552</v>
      </c>
      <c r="AU2150" s="274">
        <f t="shared" si="304"/>
        <v>13.835459245036365</v>
      </c>
      <c r="AV2150" s="274"/>
      <c r="AW2150" s="274"/>
    </row>
    <row r="2151" spans="27:49" ht="12.95" customHeight="1" x14ac:dyDescent="0.2">
      <c r="AA2151" s="344">
        <f t="shared" si="293"/>
        <v>-9.8802704652044479E-3</v>
      </c>
      <c r="AB2151" s="345">
        <f t="shared" si="294"/>
        <v>9.8802704652044479E-3</v>
      </c>
      <c r="AC2151" s="345">
        <f t="shared" si="295"/>
        <v>0</v>
      </c>
      <c r="AD2151" s="346">
        <f t="shared" si="296"/>
        <v>0</v>
      </c>
      <c r="AH2151" s="258">
        <f t="shared" si="297"/>
        <v>-5.970076540303515E-2</v>
      </c>
      <c r="AI2151" s="258">
        <f t="shared" si="298"/>
        <v>0.99275076381854821</v>
      </c>
      <c r="AJ2151" s="258">
        <f t="shared" si="299"/>
        <v>-0.88367981851374677</v>
      </c>
      <c r="AK2151" s="258">
        <f t="shared" si="300"/>
        <v>0.17185078244847601</v>
      </c>
      <c r="AL2151" s="258">
        <f t="shared" si="301"/>
        <v>1.6129546505539287</v>
      </c>
      <c r="AM2151" s="258">
        <f t="shared" si="302"/>
        <v>1.0430726385728673</v>
      </c>
      <c r="AN2151" s="274">
        <f t="shared" si="309"/>
        <v>14.005984999664225</v>
      </c>
      <c r="AO2151" s="274">
        <f t="shared" si="309"/>
        <v>14.005984999627904</v>
      </c>
      <c r="AP2151" s="274">
        <f t="shared" si="309"/>
        <v>14.005984998013528</v>
      </c>
      <c r="AQ2151" s="274">
        <f t="shared" si="309"/>
        <v>14.005984926260671</v>
      </c>
      <c r="AR2151" s="274">
        <f t="shared" si="309"/>
        <v>14.005981737158713</v>
      </c>
      <c r="AS2151" s="274">
        <f t="shared" si="309"/>
        <v>14.00584007322959</v>
      </c>
      <c r="AT2151" s="274">
        <f t="shared" si="309"/>
        <v>13.999693530030552</v>
      </c>
      <c r="AU2151" s="274">
        <f t="shared" si="304"/>
        <v>13.835459245036365</v>
      </c>
      <c r="AV2151" s="274"/>
      <c r="AW2151" s="274"/>
    </row>
    <row r="2152" spans="27:49" ht="12.95" customHeight="1" x14ac:dyDescent="0.2">
      <c r="AA2152" s="344">
        <f t="shared" si="293"/>
        <v>-9.8802704652044479E-3</v>
      </c>
      <c r="AB2152" s="345">
        <f t="shared" si="294"/>
        <v>9.8802704652044479E-3</v>
      </c>
      <c r="AC2152" s="345">
        <f t="shared" si="295"/>
        <v>0</v>
      </c>
      <c r="AD2152" s="346">
        <f t="shared" si="296"/>
        <v>0</v>
      </c>
      <c r="AH2152" s="258">
        <f t="shared" si="297"/>
        <v>-5.970076540303515E-2</v>
      </c>
      <c r="AI2152" s="258">
        <f t="shared" si="298"/>
        <v>0.99275076381854821</v>
      </c>
      <c r="AJ2152" s="258">
        <f t="shared" si="299"/>
        <v>-0.88367981851374677</v>
      </c>
      <c r="AK2152" s="258">
        <f t="shared" si="300"/>
        <v>0.17185078244847601</v>
      </c>
      <c r="AL2152" s="258">
        <f t="shared" si="301"/>
        <v>1.6129546505539287</v>
      </c>
      <c r="AM2152" s="258">
        <f t="shared" si="302"/>
        <v>1.0430726385728673</v>
      </c>
      <c r="AN2152" s="274">
        <f t="shared" si="309"/>
        <v>14.005984999664225</v>
      </c>
      <c r="AO2152" s="274">
        <f t="shared" si="309"/>
        <v>14.005984999627904</v>
      </c>
      <c r="AP2152" s="274">
        <f t="shared" si="309"/>
        <v>14.005984998013528</v>
      </c>
      <c r="AQ2152" s="274">
        <f t="shared" si="309"/>
        <v>14.005984926260671</v>
      </c>
      <c r="AR2152" s="274">
        <f t="shared" si="309"/>
        <v>14.005981737158713</v>
      </c>
      <c r="AS2152" s="274">
        <f t="shared" si="309"/>
        <v>14.00584007322959</v>
      </c>
      <c r="AT2152" s="274">
        <f t="shared" si="309"/>
        <v>13.999693530030552</v>
      </c>
      <c r="AU2152" s="274">
        <f t="shared" si="304"/>
        <v>13.835459245036365</v>
      </c>
      <c r="AV2152" s="274"/>
      <c r="AW2152" s="274"/>
    </row>
    <row r="2153" spans="27:49" ht="12.95" customHeight="1" x14ac:dyDescent="0.2">
      <c r="AA2153" s="344">
        <f t="shared" si="293"/>
        <v>-9.8802704652044479E-3</v>
      </c>
      <c r="AB2153" s="345">
        <f t="shared" si="294"/>
        <v>9.8802704652044479E-3</v>
      </c>
      <c r="AC2153" s="345">
        <f t="shared" si="295"/>
        <v>0</v>
      </c>
      <c r="AD2153" s="346">
        <f t="shared" si="296"/>
        <v>0</v>
      </c>
      <c r="AH2153" s="258">
        <f t="shared" si="297"/>
        <v>-5.970076540303515E-2</v>
      </c>
      <c r="AI2153" s="258">
        <f t="shared" si="298"/>
        <v>0.99275076381854821</v>
      </c>
      <c r="AJ2153" s="258">
        <f t="shared" si="299"/>
        <v>-0.88367981851374677</v>
      </c>
      <c r="AK2153" s="258">
        <f t="shared" si="300"/>
        <v>0.17185078244847601</v>
      </c>
      <c r="AL2153" s="258">
        <f t="shared" si="301"/>
        <v>1.6129546505539287</v>
      </c>
      <c r="AM2153" s="258">
        <f t="shared" si="302"/>
        <v>1.0430726385728673</v>
      </c>
      <c r="AN2153" s="274">
        <f t="shared" si="309"/>
        <v>14.005984999664225</v>
      </c>
      <c r="AO2153" s="274">
        <f t="shared" si="309"/>
        <v>14.005984999627904</v>
      </c>
      <c r="AP2153" s="274">
        <f t="shared" si="309"/>
        <v>14.005984998013528</v>
      </c>
      <c r="AQ2153" s="274">
        <f t="shared" si="309"/>
        <v>14.005984926260671</v>
      </c>
      <c r="AR2153" s="274">
        <f t="shared" si="309"/>
        <v>14.005981737158713</v>
      </c>
      <c r="AS2153" s="274">
        <f t="shared" si="309"/>
        <v>14.00584007322959</v>
      </c>
      <c r="AT2153" s="274">
        <f t="shared" si="309"/>
        <v>13.999693530030552</v>
      </c>
      <c r="AU2153" s="274">
        <f t="shared" si="304"/>
        <v>13.835459245036365</v>
      </c>
      <c r="AV2153" s="274"/>
      <c r="AW2153" s="274"/>
    </row>
    <row r="2154" spans="27:49" ht="12.95" customHeight="1" x14ac:dyDescent="0.2">
      <c r="AA2154" s="344">
        <f t="shared" si="293"/>
        <v>-9.8802704652044479E-3</v>
      </c>
      <c r="AB2154" s="345">
        <f t="shared" si="294"/>
        <v>9.8802704652044479E-3</v>
      </c>
      <c r="AC2154" s="345">
        <f t="shared" si="295"/>
        <v>0</v>
      </c>
      <c r="AD2154" s="346">
        <f t="shared" si="296"/>
        <v>0</v>
      </c>
      <c r="AH2154" s="258">
        <f t="shared" si="297"/>
        <v>-5.970076540303515E-2</v>
      </c>
      <c r="AI2154" s="258">
        <f t="shared" si="298"/>
        <v>0.99275076381854821</v>
      </c>
      <c r="AJ2154" s="258">
        <f t="shared" si="299"/>
        <v>-0.88367981851374677</v>
      </c>
      <c r="AK2154" s="258">
        <f t="shared" si="300"/>
        <v>0.17185078244847601</v>
      </c>
      <c r="AL2154" s="258">
        <f t="shared" si="301"/>
        <v>1.6129546505539287</v>
      </c>
      <c r="AM2154" s="258">
        <f t="shared" si="302"/>
        <v>1.0430726385728673</v>
      </c>
      <c r="AN2154" s="274">
        <f t="shared" si="309"/>
        <v>14.005984999664225</v>
      </c>
      <c r="AO2154" s="274">
        <f t="shared" si="309"/>
        <v>14.005984999627904</v>
      </c>
      <c r="AP2154" s="274">
        <f t="shared" si="309"/>
        <v>14.005984998013528</v>
      </c>
      <c r="AQ2154" s="274">
        <f t="shared" si="309"/>
        <v>14.005984926260671</v>
      </c>
      <c r="AR2154" s="274">
        <f t="shared" si="309"/>
        <v>14.005981737158713</v>
      </c>
      <c r="AS2154" s="274">
        <f t="shared" si="309"/>
        <v>14.00584007322959</v>
      </c>
      <c r="AT2154" s="274">
        <f t="shared" si="309"/>
        <v>13.999693530030552</v>
      </c>
      <c r="AU2154" s="274">
        <f t="shared" si="304"/>
        <v>13.835459245036365</v>
      </c>
      <c r="AV2154" s="274"/>
      <c r="AW2154" s="274"/>
    </row>
    <row r="2155" spans="27:49" ht="12.95" customHeight="1" x14ac:dyDescent="0.2">
      <c r="AA2155" s="344">
        <f t="shared" si="293"/>
        <v>-9.8802704652044479E-3</v>
      </c>
      <c r="AB2155" s="345">
        <f t="shared" si="294"/>
        <v>9.8802704652044479E-3</v>
      </c>
      <c r="AC2155" s="345">
        <f t="shared" si="295"/>
        <v>0</v>
      </c>
      <c r="AD2155" s="346">
        <f t="shared" si="296"/>
        <v>0</v>
      </c>
      <c r="AH2155" s="258">
        <f t="shared" si="297"/>
        <v>-5.970076540303515E-2</v>
      </c>
      <c r="AI2155" s="258">
        <f t="shared" si="298"/>
        <v>0.99275076381854821</v>
      </c>
      <c r="AJ2155" s="258">
        <f t="shared" si="299"/>
        <v>-0.88367981851374677</v>
      </c>
      <c r="AK2155" s="258">
        <f t="shared" si="300"/>
        <v>0.17185078244847601</v>
      </c>
      <c r="AL2155" s="258">
        <f t="shared" si="301"/>
        <v>1.6129546505539287</v>
      </c>
      <c r="AM2155" s="258">
        <f t="shared" si="302"/>
        <v>1.0430726385728673</v>
      </c>
      <c r="AN2155" s="274">
        <f t="shared" si="309"/>
        <v>14.005984999664225</v>
      </c>
      <c r="AO2155" s="274">
        <f t="shared" si="309"/>
        <v>14.005984999627904</v>
      </c>
      <c r="AP2155" s="274">
        <f t="shared" si="309"/>
        <v>14.005984998013528</v>
      </c>
      <c r="AQ2155" s="274">
        <f t="shared" si="309"/>
        <v>14.005984926260671</v>
      </c>
      <c r="AR2155" s="274">
        <f t="shared" si="309"/>
        <v>14.005981737158713</v>
      </c>
      <c r="AS2155" s="274">
        <f t="shared" si="309"/>
        <v>14.00584007322959</v>
      </c>
      <c r="AT2155" s="274">
        <f t="shared" si="309"/>
        <v>13.999693530030552</v>
      </c>
      <c r="AU2155" s="274">
        <f t="shared" si="304"/>
        <v>13.835459245036365</v>
      </c>
      <c r="AV2155" s="274"/>
      <c r="AW2155" s="274"/>
    </row>
    <row r="2156" spans="27:49" ht="12.95" customHeight="1" x14ac:dyDescent="0.2">
      <c r="AA2156" s="344">
        <f t="shared" si="293"/>
        <v>-9.8802704652044479E-3</v>
      </c>
      <c r="AB2156" s="345">
        <f t="shared" si="294"/>
        <v>9.8802704652044479E-3</v>
      </c>
      <c r="AC2156" s="345">
        <f t="shared" si="295"/>
        <v>0</v>
      </c>
      <c r="AD2156" s="346">
        <f t="shared" si="296"/>
        <v>0</v>
      </c>
      <c r="AH2156" s="258">
        <f t="shared" si="297"/>
        <v>-5.970076540303515E-2</v>
      </c>
      <c r="AI2156" s="258">
        <f t="shared" si="298"/>
        <v>0.99275076381854821</v>
      </c>
      <c r="AJ2156" s="258">
        <f t="shared" si="299"/>
        <v>-0.88367981851374677</v>
      </c>
      <c r="AK2156" s="258">
        <f t="shared" si="300"/>
        <v>0.17185078244847601</v>
      </c>
      <c r="AL2156" s="258">
        <f t="shared" si="301"/>
        <v>1.6129546505539287</v>
      </c>
      <c r="AM2156" s="258">
        <f t="shared" si="302"/>
        <v>1.0430726385728673</v>
      </c>
      <c r="AN2156" s="274">
        <f t="shared" si="309"/>
        <v>14.005984999664225</v>
      </c>
      <c r="AO2156" s="274">
        <f t="shared" si="309"/>
        <v>14.005984999627904</v>
      </c>
      <c r="AP2156" s="274">
        <f t="shared" si="309"/>
        <v>14.005984998013528</v>
      </c>
      <c r="AQ2156" s="274">
        <f t="shared" si="309"/>
        <v>14.005984926260671</v>
      </c>
      <c r="AR2156" s="274">
        <f t="shared" si="309"/>
        <v>14.005981737158713</v>
      </c>
      <c r="AS2156" s="274">
        <f t="shared" si="309"/>
        <v>14.00584007322959</v>
      </c>
      <c r="AT2156" s="274">
        <f t="shared" si="309"/>
        <v>13.999693530030552</v>
      </c>
      <c r="AU2156" s="274">
        <f t="shared" si="304"/>
        <v>13.835459245036365</v>
      </c>
      <c r="AV2156" s="274"/>
      <c r="AW2156" s="274"/>
    </row>
    <row r="2157" spans="27:49" ht="12.95" customHeight="1" x14ac:dyDescent="0.2">
      <c r="AA2157" s="344">
        <f t="shared" si="293"/>
        <v>-9.8802704652044479E-3</v>
      </c>
      <c r="AB2157" s="345">
        <f t="shared" si="294"/>
        <v>9.8802704652044479E-3</v>
      </c>
      <c r="AC2157" s="345">
        <f t="shared" si="295"/>
        <v>0</v>
      </c>
      <c r="AD2157" s="346">
        <f t="shared" si="296"/>
        <v>0</v>
      </c>
      <c r="AH2157" s="258">
        <f t="shared" si="297"/>
        <v>-5.970076540303515E-2</v>
      </c>
      <c r="AI2157" s="258">
        <f t="shared" si="298"/>
        <v>0.99275076381854821</v>
      </c>
      <c r="AJ2157" s="258">
        <f t="shared" si="299"/>
        <v>-0.88367981851374677</v>
      </c>
      <c r="AK2157" s="258">
        <f t="shared" si="300"/>
        <v>0.17185078244847601</v>
      </c>
      <c r="AL2157" s="258">
        <f t="shared" si="301"/>
        <v>1.6129546505539287</v>
      </c>
      <c r="AM2157" s="258">
        <f t="shared" si="302"/>
        <v>1.0430726385728673</v>
      </c>
      <c r="AN2157" s="274">
        <f t="shared" si="309"/>
        <v>14.005984999664225</v>
      </c>
      <c r="AO2157" s="274">
        <f t="shared" si="309"/>
        <v>14.005984999627904</v>
      </c>
      <c r="AP2157" s="274">
        <f t="shared" si="309"/>
        <v>14.005984998013528</v>
      </c>
      <c r="AQ2157" s="274">
        <f t="shared" si="309"/>
        <v>14.005984926260671</v>
      </c>
      <c r="AR2157" s="274">
        <f t="shared" si="309"/>
        <v>14.005981737158713</v>
      </c>
      <c r="AS2157" s="274">
        <f t="shared" si="309"/>
        <v>14.00584007322959</v>
      </c>
      <c r="AT2157" s="274">
        <f t="shared" si="309"/>
        <v>13.999693530030552</v>
      </c>
      <c r="AU2157" s="274">
        <f t="shared" si="304"/>
        <v>13.835459245036365</v>
      </c>
      <c r="AV2157" s="274"/>
      <c r="AW2157" s="274"/>
    </row>
    <row r="2158" spans="27:49" ht="12.95" customHeight="1" x14ac:dyDescent="0.2">
      <c r="AA2158" s="344">
        <f t="shared" si="293"/>
        <v>-9.8802704652044479E-3</v>
      </c>
      <c r="AB2158" s="345">
        <f t="shared" si="294"/>
        <v>9.8802704652044479E-3</v>
      </c>
      <c r="AC2158" s="345">
        <f t="shared" si="295"/>
        <v>0</v>
      </c>
      <c r="AD2158" s="346">
        <f t="shared" si="296"/>
        <v>0</v>
      </c>
      <c r="AH2158" s="258">
        <f t="shared" si="297"/>
        <v>-5.970076540303515E-2</v>
      </c>
      <c r="AI2158" s="258">
        <f t="shared" si="298"/>
        <v>0.99275076381854821</v>
      </c>
      <c r="AJ2158" s="258">
        <f t="shared" si="299"/>
        <v>-0.88367981851374677</v>
      </c>
      <c r="AK2158" s="258">
        <f t="shared" si="300"/>
        <v>0.17185078244847601</v>
      </c>
      <c r="AL2158" s="258">
        <f t="shared" si="301"/>
        <v>1.6129546505539287</v>
      </c>
      <c r="AM2158" s="258">
        <f t="shared" si="302"/>
        <v>1.0430726385728673</v>
      </c>
      <c r="AN2158" s="274">
        <f t="shared" si="309"/>
        <v>14.005984999664225</v>
      </c>
      <c r="AO2158" s="274">
        <f t="shared" si="309"/>
        <v>14.005984999627904</v>
      </c>
      <c r="AP2158" s="274">
        <f t="shared" si="309"/>
        <v>14.005984998013528</v>
      </c>
      <c r="AQ2158" s="274">
        <f t="shared" si="309"/>
        <v>14.005984926260671</v>
      </c>
      <c r="AR2158" s="274">
        <f t="shared" si="309"/>
        <v>14.005981737158713</v>
      </c>
      <c r="AS2158" s="274">
        <f t="shared" si="309"/>
        <v>14.00584007322959</v>
      </c>
      <c r="AT2158" s="274">
        <f t="shared" si="309"/>
        <v>13.999693530030552</v>
      </c>
      <c r="AU2158" s="274">
        <f t="shared" si="304"/>
        <v>13.835459245036365</v>
      </c>
      <c r="AV2158" s="274"/>
      <c r="AW2158" s="274"/>
    </row>
    <row r="2159" spans="27:49" ht="12.95" customHeight="1" x14ac:dyDescent="0.2">
      <c r="AA2159" s="344">
        <f t="shared" si="293"/>
        <v>-9.8802704652044479E-3</v>
      </c>
      <c r="AB2159" s="345">
        <f t="shared" si="294"/>
        <v>9.8802704652044479E-3</v>
      </c>
      <c r="AC2159" s="345">
        <f t="shared" si="295"/>
        <v>0</v>
      </c>
      <c r="AD2159" s="346">
        <f t="shared" si="296"/>
        <v>0</v>
      </c>
      <c r="AH2159" s="258">
        <f t="shared" si="297"/>
        <v>-5.970076540303515E-2</v>
      </c>
      <c r="AI2159" s="258">
        <f t="shared" si="298"/>
        <v>0.99275076381854821</v>
      </c>
      <c r="AJ2159" s="258">
        <f t="shared" si="299"/>
        <v>-0.88367981851374677</v>
      </c>
      <c r="AK2159" s="258">
        <f t="shared" si="300"/>
        <v>0.17185078244847601</v>
      </c>
      <c r="AL2159" s="258">
        <f t="shared" si="301"/>
        <v>1.6129546505539287</v>
      </c>
      <c r="AM2159" s="258">
        <f t="shared" si="302"/>
        <v>1.0430726385728673</v>
      </c>
      <c r="AN2159" s="274">
        <f t="shared" si="309"/>
        <v>14.005984999664225</v>
      </c>
      <c r="AO2159" s="274">
        <f t="shared" si="309"/>
        <v>14.005984999627904</v>
      </c>
      <c r="AP2159" s="274">
        <f t="shared" si="309"/>
        <v>14.005984998013528</v>
      </c>
      <c r="AQ2159" s="274">
        <f t="shared" si="309"/>
        <v>14.005984926260671</v>
      </c>
      <c r="AR2159" s="274">
        <f t="shared" si="309"/>
        <v>14.005981737158713</v>
      </c>
      <c r="AS2159" s="274">
        <f t="shared" si="309"/>
        <v>14.00584007322959</v>
      </c>
      <c r="AT2159" s="274">
        <f t="shared" si="309"/>
        <v>13.999693530030552</v>
      </c>
      <c r="AU2159" s="274">
        <f t="shared" si="304"/>
        <v>13.835459245036365</v>
      </c>
      <c r="AV2159" s="274"/>
      <c r="AW2159" s="274"/>
    </row>
    <row r="2160" spans="27:49" ht="12.95" customHeight="1" x14ac:dyDescent="0.2">
      <c r="AA2160" s="344">
        <f t="shared" si="293"/>
        <v>-9.8802704652044479E-3</v>
      </c>
      <c r="AB2160" s="345">
        <f t="shared" si="294"/>
        <v>9.8802704652044479E-3</v>
      </c>
      <c r="AC2160" s="345">
        <f t="shared" si="295"/>
        <v>0</v>
      </c>
      <c r="AD2160" s="346">
        <f t="shared" si="296"/>
        <v>0</v>
      </c>
      <c r="AH2160" s="258">
        <f t="shared" si="297"/>
        <v>-5.970076540303515E-2</v>
      </c>
      <c r="AI2160" s="258">
        <f t="shared" si="298"/>
        <v>0.99275076381854821</v>
      </c>
      <c r="AJ2160" s="258">
        <f t="shared" si="299"/>
        <v>-0.88367981851374677</v>
      </c>
      <c r="AK2160" s="258">
        <f t="shared" si="300"/>
        <v>0.17185078244847601</v>
      </c>
      <c r="AL2160" s="258">
        <f t="shared" si="301"/>
        <v>1.6129546505539287</v>
      </c>
      <c r="AM2160" s="258">
        <f t="shared" si="302"/>
        <v>1.0430726385728673</v>
      </c>
      <c r="AN2160" s="274">
        <f t="shared" ref="AN2160:AT2169" si="310">$AU2160+$AB$7*SIN(AO2160)</f>
        <v>14.005984999664225</v>
      </c>
      <c r="AO2160" s="274">
        <f t="shared" si="310"/>
        <v>14.005984999627904</v>
      </c>
      <c r="AP2160" s="274">
        <f t="shared" si="310"/>
        <v>14.005984998013528</v>
      </c>
      <c r="AQ2160" s="274">
        <f t="shared" si="310"/>
        <v>14.005984926260671</v>
      </c>
      <c r="AR2160" s="274">
        <f t="shared" si="310"/>
        <v>14.005981737158713</v>
      </c>
      <c r="AS2160" s="274">
        <f t="shared" si="310"/>
        <v>14.00584007322959</v>
      </c>
      <c r="AT2160" s="274">
        <f t="shared" si="310"/>
        <v>13.999693530030552</v>
      </c>
      <c r="AU2160" s="274">
        <f t="shared" si="304"/>
        <v>13.835459245036365</v>
      </c>
      <c r="AV2160" s="274"/>
      <c r="AW2160" s="274"/>
    </row>
    <row r="2161" spans="27:49" ht="12.95" customHeight="1" x14ac:dyDescent="0.2">
      <c r="AA2161" s="344">
        <f t="shared" si="293"/>
        <v>-9.8802704652044479E-3</v>
      </c>
      <c r="AB2161" s="345">
        <f t="shared" si="294"/>
        <v>9.8802704652044479E-3</v>
      </c>
      <c r="AC2161" s="345">
        <f t="shared" si="295"/>
        <v>0</v>
      </c>
      <c r="AD2161" s="346">
        <f t="shared" si="296"/>
        <v>0</v>
      </c>
      <c r="AH2161" s="258">
        <f t="shared" si="297"/>
        <v>-5.970076540303515E-2</v>
      </c>
      <c r="AI2161" s="258">
        <f t="shared" si="298"/>
        <v>0.99275076381854821</v>
      </c>
      <c r="AJ2161" s="258">
        <f t="shared" si="299"/>
        <v>-0.88367981851374677</v>
      </c>
      <c r="AK2161" s="258">
        <f t="shared" si="300"/>
        <v>0.17185078244847601</v>
      </c>
      <c r="AL2161" s="258">
        <f t="shared" si="301"/>
        <v>1.6129546505539287</v>
      </c>
      <c r="AM2161" s="258">
        <f t="shared" si="302"/>
        <v>1.0430726385728673</v>
      </c>
      <c r="AN2161" s="274">
        <f t="shared" si="310"/>
        <v>14.005984999664225</v>
      </c>
      <c r="AO2161" s="274">
        <f t="shared" si="310"/>
        <v>14.005984999627904</v>
      </c>
      <c r="AP2161" s="274">
        <f t="shared" si="310"/>
        <v>14.005984998013528</v>
      </c>
      <c r="AQ2161" s="274">
        <f t="shared" si="310"/>
        <v>14.005984926260671</v>
      </c>
      <c r="AR2161" s="274">
        <f t="shared" si="310"/>
        <v>14.005981737158713</v>
      </c>
      <c r="AS2161" s="274">
        <f t="shared" si="310"/>
        <v>14.00584007322959</v>
      </c>
      <c r="AT2161" s="274">
        <f t="shared" si="310"/>
        <v>13.999693530030552</v>
      </c>
      <c r="AU2161" s="274">
        <f t="shared" si="304"/>
        <v>13.835459245036365</v>
      </c>
      <c r="AV2161" s="274"/>
      <c r="AW2161" s="274"/>
    </row>
    <row r="2162" spans="27:49" ht="12.95" customHeight="1" x14ac:dyDescent="0.2">
      <c r="AA2162" s="344">
        <f t="shared" si="293"/>
        <v>-9.8802704652044479E-3</v>
      </c>
      <c r="AB2162" s="345">
        <f t="shared" si="294"/>
        <v>9.8802704652044479E-3</v>
      </c>
      <c r="AC2162" s="345">
        <f t="shared" si="295"/>
        <v>0</v>
      </c>
      <c r="AD2162" s="346">
        <f t="shared" si="296"/>
        <v>0</v>
      </c>
      <c r="AH2162" s="258">
        <f t="shared" si="297"/>
        <v>-5.970076540303515E-2</v>
      </c>
      <c r="AI2162" s="258">
        <f t="shared" si="298"/>
        <v>0.99275076381854821</v>
      </c>
      <c r="AJ2162" s="258">
        <f t="shared" si="299"/>
        <v>-0.88367981851374677</v>
      </c>
      <c r="AK2162" s="258">
        <f t="shared" si="300"/>
        <v>0.17185078244847601</v>
      </c>
      <c r="AL2162" s="258">
        <f t="shared" si="301"/>
        <v>1.6129546505539287</v>
      </c>
      <c r="AM2162" s="258">
        <f t="shared" si="302"/>
        <v>1.0430726385728673</v>
      </c>
      <c r="AN2162" s="274">
        <f t="shared" si="310"/>
        <v>14.005984999664225</v>
      </c>
      <c r="AO2162" s="274">
        <f t="shared" si="310"/>
        <v>14.005984999627904</v>
      </c>
      <c r="AP2162" s="274">
        <f t="shared" si="310"/>
        <v>14.005984998013528</v>
      </c>
      <c r="AQ2162" s="274">
        <f t="shared" si="310"/>
        <v>14.005984926260671</v>
      </c>
      <c r="AR2162" s="274">
        <f t="shared" si="310"/>
        <v>14.005981737158713</v>
      </c>
      <c r="AS2162" s="274">
        <f t="shared" si="310"/>
        <v>14.00584007322959</v>
      </c>
      <c r="AT2162" s="274">
        <f t="shared" si="310"/>
        <v>13.999693530030552</v>
      </c>
      <c r="AU2162" s="274">
        <f t="shared" si="304"/>
        <v>13.835459245036365</v>
      </c>
      <c r="AV2162" s="274"/>
      <c r="AW2162" s="274"/>
    </row>
    <row r="2163" spans="27:49" ht="12.95" customHeight="1" x14ac:dyDescent="0.2">
      <c r="AA2163" s="344">
        <f t="shared" si="293"/>
        <v>-9.8802704652044479E-3</v>
      </c>
      <c r="AB2163" s="345">
        <f t="shared" si="294"/>
        <v>9.8802704652044479E-3</v>
      </c>
      <c r="AC2163" s="345">
        <f t="shared" si="295"/>
        <v>0</v>
      </c>
      <c r="AD2163" s="346">
        <f t="shared" si="296"/>
        <v>0</v>
      </c>
      <c r="AH2163" s="258">
        <f t="shared" si="297"/>
        <v>-5.970076540303515E-2</v>
      </c>
      <c r="AI2163" s="258">
        <f t="shared" si="298"/>
        <v>0.99275076381854821</v>
      </c>
      <c r="AJ2163" s="258">
        <f t="shared" si="299"/>
        <v>-0.88367981851374677</v>
      </c>
      <c r="AK2163" s="258">
        <f t="shared" si="300"/>
        <v>0.17185078244847601</v>
      </c>
      <c r="AL2163" s="258">
        <f t="shared" si="301"/>
        <v>1.6129546505539287</v>
      </c>
      <c r="AM2163" s="258">
        <f t="shared" si="302"/>
        <v>1.0430726385728673</v>
      </c>
      <c r="AN2163" s="274">
        <f t="shared" si="310"/>
        <v>14.005984999664225</v>
      </c>
      <c r="AO2163" s="274">
        <f t="shared" si="310"/>
        <v>14.005984999627904</v>
      </c>
      <c r="AP2163" s="274">
        <f t="shared" si="310"/>
        <v>14.005984998013528</v>
      </c>
      <c r="AQ2163" s="274">
        <f t="shared" si="310"/>
        <v>14.005984926260671</v>
      </c>
      <c r="AR2163" s="274">
        <f t="shared" si="310"/>
        <v>14.005981737158713</v>
      </c>
      <c r="AS2163" s="274">
        <f t="shared" si="310"/>
        <v>14.00584007322959</v>
      </c>
      <c r="AT2163" s="274">
        <f t="shared" si="310"/>
        <v>13.999693530030552</v>
      </c>
      <c r="AU2163" s="274">
        <f t="shared" si="304"/>
        <v>13.835459245036365</v>
      </c>
      <c r="AV2163" s="274"/>
      <c r="AW2163" s="274"/>
    </row>
    <row r="2164" spans="27:49" ht="12.95" customHeight="1" x14ac:dyDescent="0.2">
      <c r="AA2164" s="344">
        <f t="shared" ref="AA2164:AA2227" si="311">AB$3+AB$4*Z2164+AB$5*Z2164^2+AH2164</f>
        <v>-9.8802704652044479E-3</v>
      </c>
      <c r="AB2164" s="345">
        <f t="shared" ref="AB2164:AB2227" si="312">+G2164-AA2164</f>
        <v>9.8802704652044479E-3</v>
      </c>
      <c r="AC2164" s="345">
        <f t="shared" ref="AC2164:AC2227" si="313">+G2164-P2164</f>
        <v>0</v>
      </c>
      <c r="AD2164" s="346">
        <f t="shared" ref="AD2164:AD2227" si="314">U2164*(G2164-AA2164)^2</f>
        <v>0</v>
      </c>
      <c r="AH2164" s="258">
        <f t="shared" ref="AH2164:AH2227" si="315">$AB$6*($AB$11/AI2164*AJ2164+$AB$12)</f>
        <v>-5.970076540303515E-2</v>
      </c>
      <c r="AI2164" s="258">
        <f t="shared" ref="AI2164:AI2227" si="316">1+$AB$7*COS(AL2164)</f>
        <v>0.99275076381854821</v>
      </c>
      <c r="AJ2164" s="258">
        <f t="shared" ref="AJ2164:AJ2227" si="317">SIN(AL2164+RADIANS($AB$9))</f>
        <v>-0.88367981851374677</v>
      </c>
      <c r="AK2164" s="258">
        <f t="shared" ref="AK2164:AK2227" si="318">$AB$7*SIN(AL2164)</f>
        <v>0.17185078244847601</v>
      </c>
      <c r="AL2164" s="258">
        <f t="shared" ref="AL2164:AL2227" si="319">2*ATAN(AM2164)</f>
        <v>1.6129546505539287</v>
      </c>
      <c r="AM2164" s="258">
        <f t="shared" ref="AM2164:AM2227" si="320">TAN(AN2164/2)*SQRT((1+$AB$7)/(1-$AB$7))</f>
        <v>1.0430726385728673</v>
      </c>
      <c r="AN2164" s="274">
        <f t="shared" si="310"/>
        <v>14.005984999664225</v>
      </c>
      <c r="AO2164" s="274">
        <f t="shared" si="310"/>
        <v>14.005984999627904</v>
      </c>
      <c r="AP2164" s="274">
        <f t="shared" si="310"/>
        <v>14.005984998013528</v>
      </c>
      <c r="AQ2164" s="274">
        <f t="shared" si="310"/>
        <v>14.005984926260671</v>
      </c>
      <c r="AR2164" s="274">
        <f t="shared" si="310"/>
        <v>14.005981737158713</v>
      </c>
      <c r="AS2164" s="274">
        <f t="shared" si="310"/>
        <v>14.00584007322959</v>
      </c>
      <c r="AT2164" s="274">
        <f t="shared" si="310"/>
        <v>13.999693530030552</v>
      </c>
      <c r="AU2164" s="274">
        <f t="shared" ref="AU2164:AU2227" si="321">RADIANS($AB$9)+$AB$18*(F2164-AB$15)</f>
        <v>13.835459245036365</v>
      </c>
      <c r="AV2164" s="274"/>
      <c r="AW2164" s="274"/>
    </row>
    <row r="2165" spans="27:49" ht="12.95" customHeight="1" x14ac:dyDescent="0.2">
      <c r="AA2165" s="344">
        <f t="shared" si="311"/>
        <v>-9.8802704652044479E-3</v>
      </c>
      <c r="AB2165" s="345">
        <f t="shared" si="312"/>
        <v>9.8802704652044479E-3</v>
      </c>
      <c r="AC2165" s="345">
        <f t="shared" si="313"/>
        <v>0</v>
      </c>
      <c r="AD2165" s="346">
        <f t="shared" si="314"/>
        <v>0</v>
      </c>
      <c r="AH2165" s="258">
        <f t="shared" si="315"/>
        <v>-5.970076540303515E-2</v>
      </c>
      <c r="AI2165" s="258">
        <f t="shared" si="316"/>
        <v>0.99275076381854821</v>
      </c>
      <c r="AJ2165" s="258">
        <f t="shared" si="317"/>
        <v>-0.88367981851374677</v>
      </c>
      <c r="AK2165" s="258">
        <f t="shared" si="318"/>
        <v>0.17185078244847601</v>
      </c>
      <c r="AL2165" s="258">
        <f t="shared" si="319"/>
        <v>1.6129546505539287</v>
      </c>
      <c r="AM2165" s="258">
        <f t="shared" si="320"/>
        <v>1.0430726385728673</v>
      </c>
      <c r="AN2165" s="274">
        <f t="shared" si="310"/>
        <v>14.005984999664225</v>
      </c>
      <c r="AO2165" s="274">
        <f t="shared" si="310"/>
        <v>14.005984999627904</v>
      </c>
      <c r="AP2165" s="274">
        <f t="shared" si="310"/>
        <v>14.005984998013528</v>
      </c>
      <c r="AQ2165" s="274">
        <f t="shared" si="310"/>
        <v>14.005984926260671</v>
      </c>
      <c r="AR2165" s="274">
        <f t="shared" si="310"/>
        <v>14.005981737158713</v>
      </c>
      <c r="AS2165" s="274">
        <f t="shared" si="310"/>
        <v>14.00584007322959</v>
      </c>
      <c r="AT2165" s="274">
        <f t="shared" si="310"/>
        <v>13.999693530030552</v>
      </c>
      <c r="AU2165" s="274">
        <f t="shared" si="321"/>
        <v>13.835459245036365</v>
      </c>
      <c r="AV2165" s="274"/>
      <c r="AW2165" s="274"/>
    </row>
    <row r="2166" spans="27:49" ht="12.95" customHeight="1" x14ac:dyDescent="0.2">
      <c r="AA2166" s="344">
        <f t="shared" si="311"/>
        <v>-9.8802704652044479E-3</v>
      </c>
      <c r="AB2166" s="345">
        <f t="shared" si="312"/>
        <v>9.8802704652044479E-3</v>
      </c>
      <c r="AC2166" s="345">
        <f t="shared" si="313"/>
        <v>0</v>
      </c>
      <c r="AD2166" s="346">
        <f t="shared" si="314"/>
        <v>0</v>
      </c>
      <c r="AH2166" s="258">
        <f t="shared" si="315"/>
        <v>-5.970076540303515E-2</v>
      </c>
      <c r="AI2166" s="258">
        <f t="shared" si="316"/>
        <v>0.99275076381854821</v>
      </c>
      <c r="AJ2166" s="258">
        <f t="shared" si="317"/>
        <v>-0.88367981851374677</v>
      </c>
      <c r="AK2166" s="258">
        <f t="shared" si="318"/>
        <v>0.17185078244847601</v>
      </c>
      <c r="AL2166" s="258">
        <f t="shared" si="319"/>
        <v>1.6129546505539287</v>
      </c>
      <c r="AM2166" s="258">
        <f t="shared" si="320"/>
        <v>1.0430726385728673</v>
      </c>
      <c r="AN2166" s="274">
        <f t="shared" si="310"/>
        <v>14.005984999664225</v>
      </c>
      <c r="AO2166" s="274">
        <f t="shared" si="310"/>
        <v>14.005984999627904</v>
      </c>
      <c r="AP2166" s="274">
        <f t="shared" si="310"/>
        <v>14.005984998013528</v>
      </c>
      <c r="AQ2166" s="274">
        <f t="shared" si="310"/>
        <v>14.005984926260671</v>
      </c>
      <c r="AR2166" s="274">
        <f t="shared" si="310"/>
        <v>14.005981737158713</v>
      </c>
      <c r="AS2166" s="274">
        <f t="shared" si="310"/>
        <v>14.00584007322959</v>
      </c>
      <c r="AT2166" s="274">
        <f t="shared" si="310"/>
        <v>13.999693530030552</v>
      </c>
      <c r="AU2166" s="274">
        <f t="shared" si="321"/>
        <v>13.835459245036365</v>
      </c>
      <c r="AV2166" s="274"/>
      <c r="AW2166" s="274"/>
    </row>
    <row r="2167" spans="27:49" ht="12.95" customHeight="1" x14ac:dyDescent="0.2">
      <c r="AA2167" s="344">
        <f t="shared" si="311"/>
        <v>-9.8802704652044479E-3</v>
      </c>
      <c r="AB2167" s="345">
        <f t="shared" si="312"/>
        <v>9.8802704652044479E-3</v>
      </c>
      <c r="AC2167" s="345">
        <f t="shared" si="313"/>
        <v>0</v>
      </c>
      <c r="AD2167" s="346">
        <f t="shared" si="314"/>
        <v>0</v>
      </c>
      <c r="AH2167" s="258">
        <f t="shared" si="315"/>
        <v>-5.970076540303515E-2</v>
      </c>
      <c r="AI2167" s="258">
        <f t="shared" si="316"/>
        <v>0.99275076381854821</v>
      </c>
      <c r="AJ2167" s="258">
        <f t="shared" si="317"/>
        <v>-0.88367981851374677</v>
      </c>
      <c r="AK2167" s="258">
        <f t="shared" si="318"/>
        <v>0.17185078244847601</v>
      </c>
      <c r="AL2167" s="258">
        <f t="shared" si="319"/>
        <v>1.6129546505539287</v>
      </c>
      <c r="AM2167" s="258">
        <f t="shared" si="320"/>
        <v>1.0430726385728673</v>
      </c>
      <c r="AN2167" s="274">
        <f t="shared" si="310"/>
        <v>14.005984999664225</v>
      </c>
      <c r="AO2167" s="274">
        <f t="shared" si="310"/>
        <v>14.005984999627904</v>
      </c>
      <c r="AP2167" s="274">
        <f t="shared" si="310"/>
        <v>14.005984998013528</v>
      </c>
      <c r="AQ2167" s="274">
        <f t="shared" si="310"/>
        <v>14.005984926260671</v>
      </c>
      <c r="AR2167" s="274">
        <f t="shared" si="310"/>
        <v>14.005981737158713</v>
      </c>
      <c r="AS2167" s="274">
        <f t="shared" si="310"/>
        <v>14.00584007322959</v>
      </c>
      <c r="AT2167" s="274">
        <f t="shared" si="310"/>
        <v>13.999693530030552</v>
      </c>
      <c r="AU2167" s="274">
        <f t="shared" si="321"/>
        <v>13.835459245036365</v>
      </c>
      <c r="AV2167" s="274"/>
      <c r="AW2167" s="274"/>
    </row>
    <row r="2168" spans="27:49" ht="12.95" customHeight="1" x14ac:dyDescent="0.2">
      <c r="AA2168" s="344">
        <f t="shared" si="311"/>
        <v>-9.8802704652044479E-3</v>
      </c>
      <c r="AB2168" s="345">
        <f t="shared" si="312"/>
        <v>9.8802704652044479E-3</v>
      </c>
      <c r="AC2168" s="345">
        <f t="shared" si="313"/>
        <v>0</v>
      </c>
      <c r="AD2168" s="346">
        <f t="shared" si="314"/>
        <v>0</v>
      </c>
      <c r="AH2168" s="258">
        <f t="shared" si="315"/>
        <v>-5.970076540303515E-2</v>
      </c>
      <c r="AI2168" s="258">
        <f t="shared" si="316"/>
        <v>0.99275076381854821</v>
      </c>
      <c r="AJ2168" s="258">
        <f t="shared" si="317"/>
        <v>-0.88367981851374677</v>
      </c>
      <c r="AK2168" s="258">
        <f t="shared" si="318"/>
        <v>0.17185078244847601</v>
      </c>
      <c r="AL2168" s="258">
        <f t="shared" si="319"/>
        <v>1.6129546505539287</v>
      </c>
      <c r="AM2168" s="258">
        <f t="shared" si="320"/>
        <v>1.0430726385728673</v>
      </c>
      <c r="AN2168" s="274">
        <f t="shared" si="310"/>
        <v>14.005984999664225</v>
      </c>
      <c r="AO2168" s="274">
        <f t="shared" si="310"/>
        <v>14.005984999627904</v>
      </c>
      <c r="AP2168" s="274">
        <f t="shared" si="310"/>
        <v>14.005984998013528</v>
      </c>
      <c r="AQ2168" s="274">
        <f t="shared" si="310"/>
        <v>14.005984926260671</v>
      </c>
      <c r="AR2168" s="274">
        <f t="shared" si="310"/>
        <v>14.005981737158713</v>
      </c>
      <c r="AS2168" s="274">
        <f t="shared" si="310"/>
        <v>14.00584007322959</v>
      </c>
      <c r="AT2168" s="274">
        <f t="shared" si="310"/>
        <v>13.999693530030552</v>
      </c>
      <c r="AU2168" s="274">
        <f t="shared" si="321"/>
        <v>13.835459245036365</v>
      </c>
      <c r="AV2168" s="274"/>
      <c r="AW2168" s="274"/>
    </row>
    <row r="2169" spans="27:49" ht="12.95" customHeight="1" x14ac:dyDescent="0.2">
      <c r="AA2169" s="344">
        <f t="shared" si="311"/>
        <v>-9.8802704652044479E-3</v>
      </c>
      <c r="AB2169" s="345">
        <f t="shared" si="312"/>
        <v>9.8802704652044479E-3</v>
      </c>
      <c r="AC2169" s="345">
        <f t="shared" si="313"/>
        <v>0</v>
      </c>
      <c r="AD2169" s="346">
        <f t="shared" si="314"/>
        <v>0</v>
      </c>
      <c r="AH2169" s="258">
        <f t="shared" si="315"/>
        <v>-5.970076540303515E-2</v>
      </c>
      <c r="AI2169" s="258">
        <f t="shared" si="316"/>
        <v>0.99275076381854821</v>
      </c>
      <c r="AJ2169" s="258">
        <f t="shared" si="317"/>
        <v>-0.88367981851374677</v>
      </c>
      <c r="AK2169" s="258">
        <f t="shared" si="318"/>
        <v>0.17185078244847601</v>
      </c>
      <c r="AL2169" s="258">
        <f t="shared" si="319"/>
        <v>1.6129546505539287</v>
      </c>
      <c r="AM2169" s="258">
        <f t="shared" si="320"/>
        <v>1.0430726385728673</v>
      </c>
      <c r="AN2169" s="274">
        <f t="shared" si="310"/>
        <v>14.005984999664225</v>
      </c>
      <c r="AO2169" s="274">
        <f t="shared" si="310"/>
        <v>14.005984999627904</v>
      </c>
      <c r="AP2169" s="274">
        <f t="shared" si="310"/>
        <v>14.005984998013528</v>
      </c>
      <c r="AQ2169" s="274">
        <f t="shared" si="310"/>
        <v>14.005984926260671</v>
      </c>
      <c r="AR2169" s="274">
        <f t="shared" si="310"/>
        <v>14.005981737158713</v>
      </c>
      <c r="AS2169" s="274">
        <f t="shared" si="310"/>
        <v>14.00584007322959</v>
      </c>
      <c r="AT2169" s="274">
        <f t="shared" si="310"/>
        <v>13.999693530030552</v>
      </c>
      <c r="AU2169" s="274">
        <f t="shared" si="321"/>
        <v>13.835459245036365</v>
      </c>
      <c r="AV2169" s="274"/>
      <c r="AW2169" s="274"/>
    </row>
    <row r="2170" spans="27:49" ht="12.95" customHeight="1" x14ac:dyDescent="0.2">
      <c r="AA2170" s="344">
        <f t="shared" si="311"/>
        <v>-9.8802704652044479E-3</v>
      </c>
      <c r="AB2170" s="345">
        <f t="shared" si="312"/>
        <v>9.8802704652044479E-3</v>
      </c>
      <c r="AC2170" s="345">
        <f t="shared" si="313"/>
        <v>0</v>
      </c>
      <c r="AD2170" s="346">
        <f t="shared" si="314"/>
        <v>0</v>
      </c>
      <c r="AH2170" s="258">
        <f t="shared" si="315"/>
        <v>-5.970076540303515E-2</v>
      </c>
      <c r="AI2170" s="258">
        <f t="shared" si="316"/>
        <v>0.99275076381854821</v>
      </c>
      <c r="AJ2170" s="258">
        <f t="shared" si="317"/>
        <v>-0.88367981851374677</v>
      </c>
      <c r="AK2170" s="258">
        <f t="shared" si="318"/>
        <v>0.17185078244847601</v>
      </c>
      <c r="AL2170" s="258">
        <f t="shared" si="319"/>
        <v>1.6129546505539287</v>
      </c>
      <c r="AM2170" s="258">
        <f t="shared" si="320"/>
        <v>1.0430726385728673</v>
      </c>
      <c r="AN2170" s="274">
        <f t="shared" ref="AN2170:AT2179" si="322">$AU2170+$AB$7*SIN(AO2170)</f>
        <v>14.005984999664225</v>
      </c>
      <c r="AO2170" s="274">
        <f t="shared" si="322"/>
        <v>14.005984999627904</v>
      </c>
      <c r="AP2170" s="274">
        <f t="shared" si="322"/>
        <v>14.005984998013528</v>
      </c>
      <c r="AQ2170" s="274">
        <f t="shared" si="322"/>
        <v>14.005984926260671</v>
      </c>
      <c r="AR2170" s="274">
        <f t="shared" si="322"/>
        <v>14.005981737158713</v>
      </c>
      <c r="AS2170" s="274">
        <f t="shared" si="322"/>
        <v>14.00584007322959</v>
      </c>
      <c r="AT2170" s="274">
        <f t="shared" si="322"/>
        <v>13.999693530030552</v>
      </c>
      <c r="AU2170" s="274">
        <f t="shared" si="321"/>
        <v>13.835459245036365</v>
      </c>
      <c r="AV2170" s="274"/>
      <c r="AW2170" s="274"/>
    </row>
    <row r="2171" spans="27:49" ht="12.95" customHeight="1" x14ac:dyDescent="0.2">
      <c r="AA2171" s="344">
        <f t="shared" si="311"/>
        <v>-9.8802704652044479E-3</v>
      </c>
      <c r="AB2171" s="345">
        <f t="shared" si="312"/>
        <v>9.8802704652044479E-3</v>
      </c>
      <c r="AC2171" s="345">
        <f t="shared" si="313"/>
        <v>0</v>
      </c>
      <c r="AD2171" s="346">
        <f t="shared" si="314"/>
        <v>0</v>
      </c>
      <c r="AH2171" s="258">
        <f t="shared" si="315"/>
        <v>-5.970076540303515E-2</v>
      </c>
      <c r="AI2171" s="258">
        <f t="shared" si="316"/>
        <v>0.99275076381854821</v>
      </c>
      <c r="AJ2171" s="258">
        <f t="shared" si="317"/>
        <v>-0.88367981851374677</v>
      </c>
      <c r="AK2171" s="258">
        <f t="shared" si="318"/>
        <v>0.17185078244847601</v>
      </c>
      <c r="AL2171" s="258">
        <f t="shared" si="319"/>
        <v>1.6129546505539287</v>
      </c>
      <c r="AM2171" s="258">
        <f t="shared" si="320"/>
        <v>1.0430726385728673</v>
      </c>
      <c r="AN2171" s="274">
        <f t="shared" si="322"/>
        <v>14.005984999664225</v>
      </c>
      <c r="AO2171" s="274">
        <f t="shared" si="322"/>
        <v>14.005984999627904</v>
      </c>
      <c r="AP2171" s="274">
        <f t="shared" si="322"/>
        <v>14.005984998013528</v>
      </c>
      <c r="AQ2171" s="274">
        <f t="shared" si="322"/>
        <v>14.005984926260671</v>
      </c>
      <c r="AR2171" s="274">
        <f t="shared" si="322"/>
        <v>14.005981737158713</v>
      </c>
      <c r="AS2171" s="274">
        <f t="shared" si="322"/>
        <v>14.00584007322959</v>
      </c>
      <c r="AT2171" s="274">
        <f t="shared" si="322"/>
        <v>13.999693530030552</v>
      </c>
      <c r="AU2171" s="274">
        <f t="shared" si="321"/>
        <v>13.835459245036365</v>
      </c>
      <c r="AV2171" s="274"/>
      <c r="AW2171" s="274"/>
    </row>
    <row r="2172" spans="27:49" ht="12.95" customHeight="1" x14ac:dyDescent="0.2">
      <c r="AA2172" s="344">
        <f t="shared" si="311"/>
        <v>-9.8802704652044479E-3</v>
      </c>
      <c r="AB2172" s="345">
        <f t="shared" si="312"/>
        <v>9.8802704652044479E-3</v>
      </c>
      <c r="AC2172" s="345">
        <f t="shared" si="313"/>
        <v>0</v>
      </c>
      <c r="AD2172" s="346">
        <f t="shared" si="314"/>
        <v>0</v>
      </c>
      <c r="AH2172" s="258">
        <f t="shared" si="315"/>
        <v>-5.970076540303515E-2</v>
      </c>
      <c r="AI2172" s="258">
        <f t="shared" si="316"/>
        <v>0.99275076381854821</v>
      </c>
      <c r="AJ2172" s="258">
        <f t="shared" si="317"/>
        <v>-0.88367981851374677</v>
      </c>
      <c r="AK2172" s="258">
        <f t="shared" si="318"/>
        <v>0.17185078244847601</v>
      </c>
      <c r="AL2172" s="258">
        <f t="shared" si="319"/>
        <v>1.6129546505539287</v>
      </c>
      <c r="AM2172" s="258">
        <f t="shared" si="320"/>
        <v>1.0430726385728673</v>
      </c>
      <c r="AN2172" s="274">
        <f t="shared" si="322"/>
        <v>14.005984999664225</v>
      </c>
      <c r="AO2172" s="274">
        <f t="shared" si="322"/>
        <v>14.005984999627904</v>
      </c>
      <c r="AP2172" s="274">
        <f t="shared" si="322"/>
        <v>14.005984998013528</v>
      </c>
      <c r="AQ2172" s="274">
        <f t="shared" si="322"/>
        <v>14.005984926260671</v>
      </c>
      <c r="AR2172" s="274">
        <f t="shared" si="322"/>
        <v>14.005981737158713</v>
      </c>
      <c r="AS2172" s="274">
        <f t="shared" si="322"/>
        <v>14.00584007322959</v>
      </c>
      <c r="AT2172" s="274">
        <f t="shared" si="322"/>
        <v>13.999693530030552</v>
      </c>
      <c r="AU2172" s="274">
        <f t="shared" si="321"/>
        <v>13.835459245036365</v>
      </c>
      <c r="AV2172" s="274"/>
      <c r="AW2172" s="274"/>
    </row>
    <row r="2173" spans="27:49" ht="12.95" customHeight="1" x14ac:dyDescent="0.2">
      <c r="AA2173" s="344">
        <f t="shared" si="311"/>
        <v>-9.8802704652044479E-3</v>
      </c>
      <c r="AB2173" s="345">
        <f t="shared" si="312"/>
        <v>9.8802704652044479E-3</v>
      </c>
      <c r="AC2173" s="345">
        <f t="shared" si="313"/>
        <v>0</v>
      </c>
      <c r="AD2173" s="346">
        <f t="shared" si="314"/>
        <v>0</v>
      </c>
      <c r="AH2173" s="258">
        <f t="shared" si="315"/>
        <v>-5.970076540303515E-2</v>
      </c>
      <c r="AI2173" s="258">
        <f t="shared" si="316"/>
        <v>0.99275076381854821</v>
      </c>
      <c r="AJ2173" s="258">
        <f t="shared" si="317"/>
        <v>-0.88367981851374677</v>
      </c>
      <c r="AK2173" s="258">
        <f t="shared" si="318"/>
        <v>0.17185078244847601</v>
      </c>
      <c r="AL2173" s="258">
        <f t="shared" si="319"/>
        <v>1.6129546505539287</v>
      </c>
      <c r="AM2173" s="258">
        <f t="shared" si="320"/>
        <v>1.0430726385728673</v>
      </c>
      <c r="AN2173" s="274">
        <f t="shared" si="322"/>
        <v>14.005984999664225</v>
      </c>
      <c r="AO2173" s="274">
        <f t="shared" si="322"/>
        <v>14.005984999627904</v>
      </c>
      <c r="AP2173" s="274">
        <f t="shared" si="322"/>
        <v>14.005984998013528</v>
      </c>
      <c r="AQ2173" s="274">
        <f t="shared" si="322"/>
        <v>14.005984926260671</v>
      </c>
      <c r="AR2173" s="274">
        <f t="shared" si="322"/>
        <v>14.005981737158713</v>
      </c>
      <c r="AS2173" s="274">
        <f t="shared" si="322"/>
        <v>14.00584007322959</v>
      </c>
      <c r="AT2173" s="274">
        <f t="shared" si="322"/>
        <v>13.999693530030552</v>
      </c>
      <c r="AU2173" s="274">
        <f t="shared" si="321"/>
        <v>13.835459245036365</v>
      </c>
      <c r="AV2173" s="274"/>
      <c r="AW2173" s="274"/>
    </row>
    <row r="2174" spans="27:49" ht="12.95" customHeight="1" x14ac:dyDescent="0.2">
      <c r="AA2174" s="344">
        <f t="shared" si="311"/>
        <v>-9.8802704652044479E-3</v>
      </c>
      <c r="AB2174" s="345">
        <f t="shared" si="312"/>
        <v>9.8802704652044479E-3</v>
      </c>
      <c r="AC2174" s="345">
        <f t="shared" si="313"/>
        <v>0</v>
      </c>
      <c r="AD2174" s="346">
        <f t="shared" si="314"/>
        <v>0</v>
      </c>
      <c r="AH2174" s="258">
        <f t="shared" si="315"/>
        <v>-5.970076540303515E-2</v>
      </c>
      <c r="AI2174" s="258">
        <f t="shared" si="316"/>
        <v>0.99275076381854821</v>
      </c>
      <c r="AJ2174" s="258">
        <f t="shared" si="317"/>
        <v>-0.88367981851374677</v>
      </c>
      <c r="AK2174" s="258">
        <f t="shared" si="318"/>
        <v>0.17185078244847601</v>
      </c>
      <c r="AL2174" s="258">
        <f t="shared" si="319"/>
        <v>1.6129546505539287</v>
      </c>
      <c r="AM2174" s="258">
        <f t="shared" si="320"/>
        <v>1.0430726385728673</v>
      </c>
      <c r="AN2174" s="274">
        <f t="shared" si="322"/>
        <v>14.005984999664225</v>
      </c>
      <c r="AO2174" s="274">
        <f t="shared" si="322"/>
        <v>14.005984999627904</v>
      </c>
      <c r="AP2174" s="274">
        <f t="shared" si="322"/>
        <v>14.005984998013528</v>
      </c>
      <c r="AQ2174" s="274">
        <f t="shared" si="322"/>
        <v>14.005984926260671</v>
      </c>
      <c r="AR2174" s="274">
        <f t="shared" si="322"/>
        <v>14.005981737158713</v>
      </c>
      <c r="AS2174" s="274">
        <f t="shared" si="322"/>
        <v>14.00584007322959</v>
      </c>
      <c r="AT2174" s="274">
        <f t="shared" si="322"/>
        <v>13.999693530030552</v>
      </c>
      <c r="AU2174" s="274">
        <f t="shared" si="321"/>
        <v>13.835459245036365</v>
      </c>
      <c r="AV2174" s="274"/>
      <c r="AW2174" s="274"/>
    </row>
    <row r="2175" spans="27:49" ht="12.95" customHeight="1" x14ac:dyDescent="0.2">
      <c r="AA2175" s="344">
        <f t="shared" si="311"/>
        <v>-9.8802704652044479E-3</v>
      </c>
      <c r="AB2175" s="345">
        <f t="shared" si="312"/>
        <v>9.8802704652044479E-3</v>
      </c>
      <c r="AC2175" s="345">
        <f t="shared" si="313"/>
        <v>0</v>
      </c>
      <c r="AD2175" s="346">
        <f t="shared" si="314"/>
        <v>0</v>
      </c>
      <c r="AH2175" s="258">
        <f t="shared" si="315"/>
        <v>-5.970076540303515E-2</v>
      </c>
      <c r="AI2175" s="258">
        <f t="shared" si="316"/>
        <v>0.99275076381854821</v>
      </c>
      <c r="AJ2175" s="258">
        <f t="shared" si="317"/>
        <v>-0.88367981851374677</v>
      </c>
      <c r="AK2175" s="258">
        <f t="shared" si="318"/>
        <v>0.17185078244847601</v>
      </c>
      <c r="AL2175" s="258">
        <f t="shared" si="319"/>
        <v>1.6129546505539287</v>
      </c>
      <c r="AM2175" s="258">
        <f t="shared" si="320"/>
        <v>1.0430726385728673</v>
      </c>
      <c r="AN2175" s="274">
        <f t="shared" si="322"/>
        <v>14.005984999664225</v>
      </c>
      <c r="AO2175" s="274">
        <f t="shared" si="322"/>
        <v>14.005984999627904</v>
      </c>
      <c r="AP2175" s="274">
        <f t="shared" si="322"/>
        <v>14.005984998013528</v>
      </c>
      <c r="AQ2175" s="274">
        <f t="shared" si="322"/>
        <v>14.005984926260671</v>
      </c>
      <c r="AR2175" s="274">
        <f t="shared" si="322"/>
        <v>14.005981737158713</v>
      </c>
      <c r="AS2175" s="274">
        <f t="shared" si="322"/>
        <v>14.00584007322959</v>
      </c>
      <c r="AT2175" s="274">
        <f t="shared" si="322"/>
        <v>13.999693530030552</v>
      </c>
      <c r="AU2175" s="274">
        <f t="shared" si="321"/>
        <v>13.835459245036365</v>
      </c>
      <c r="AV2175" s="274"/>
      <c r="AW2175" s="274"/>
    </row>
    <row r="2176" spans="27:49" ht="12.95" customHeight="1" x14ac:dyDescent="0.2">
      <c r="AA2176" s="344">
        <f t="shared" si="311"/>
        <v>-9.8802704652044479E-3</v>
      </c>
      <c r="AB2176" s="345">
        <f t="shared" si="312"/>
        <v>9.8802704652044479E-3</v>
      </c>
      <c r="AC2176" s="345">
        <f t="shared" si="313"/>
        <v>0</v>
      </c>
      <c r="AD2176" s="346">
        <f t="shared" si="314"/>
        <v>0</v>
      </c>
      <c r="AH2176" s="258">
        <f t="shared" si="315"/>
        <v>-5.970076540303515E-2</v>
      </c>
      <c r="AI2176" s="258">
        <f t="shared" si="316"/>
        <v>0.99275076381854821</v>
      </c>
      <c r="AJ2176" s="258">
        <f t="shared" si="317"/>
        <v>-0.88367981851374677</v>
      </c>
      <c r="AK2176" s="258">
        <f t="shared" si="318"/>
        <v>0.17185078244847601</v>
      </c>
      <c r="AL2176" s="258">
        <f t="shared" si="319"/>
        <v>1.6129546505539287</v>
      </c>
      <c r="AM2176" s="258">
        <f t="shared" si="320"/>
        <v>1.0430726385728673</v>
      </c>
      <c r="AN2176" s="274">
        <f t="shared" si="322"/>
        <v>14.005984999664225</v>
      </c>
      <c r="AO2176" s="274">
        <f t="shared" si="322"/>
        <v>14.005984999627904</v>
      </c>
      <c r="AP2176" s="274">
        <f t="shared" si="322"/>
        <v>14.005984998013528</v>
      </c>
      <c r="AQ2176" s="274">
        <f t="shared" si="322"/>
        <v>14.005984926260671</v>
      </c>
      <c r="AR2176" s="274">
        <f t="shared" si="322"/>
        <v>14.005981737158713</v>
      </c>
      <c r="AS2176" s="274">
        <f t="shared" si="322"/>
        <v>14.00584007322959</v>
      </c>
      <c r="AT2176" s="274">
        <f t="shared" si="322"/>
        <v>13.999693530030552</v>
      </c>
      <c r="AU2176" s="274">
        <f t="shared" si="321"/>
        <v>13.835459245036365</v>
      </c>
      <c r="AV2176" s="274"/>
      <c r="AW2176" s="274"/>
    </row>
    <row r="2177" spans="27:49" ht="12.95" customHeight="1" x14ac:dyDescent="0.2">
      <c r="AA2177" s="344">
        <f t="shared" si="311"/>
        <v>-9.8802704652044479E-3</v>
      </c>
      <c r="AB2177" s="345">
        <f t="shared" si="312"/>
        <v>9.8802704652044479E-3</v>
      </c>
      <c r="AC2177" s="345">
        <f t="shared" si="313"/>
        <v>0</v>
      </c>
      <c r="AD2177" s="346">
        <f t="shared" si="314"/>
        <v>0</v>
      </c>
      <c r="AH2177" s="258">
        <f t="shared" si="315"/>
        <v>-5.970076540303515E-2</v>
      </c>
      <c r="AI2177" s="258">
        <f t="shared" si="316"/>
        <v>0.99275076381854821</v>
      </c>
      <c r="AJ2177" s="258">
        <f t="shared" si="317"/>
        <v>-0.88367981851374677</v>
      </c>
      <c r="AK2177" s="258">
        <f t="shared" si="318"/>
        <v>0.17185078244847601</v>
      </c>
      <c r="AL2177" s="258">
        <f t="shared" si="319"/>
        <v>1.6129546505539287</v>
      </c>
      <c r="AM2177" s="258">
        <f t="shared" si="320"/>
        <v>1.0430726385728673</v>
      </c>
      <c r="AN2177" s="274">
        <f t="shared" si="322"/>
        <v>14.005984999664225</v>
      </c>
      <c r="AO2177" s="274">
        <f t="shared" si="322"/>
        <v>14.005984999627904</v>
      </c>
      <c r="AP2177" s="274">
        <f t="shared" si="322"/>
        <v>14.005984998013528</v>
      </c>
      <c r="AQ2177" s="274">
        <f t="shared" si="322"/>
        <v>14.005984926260671</v>
      </c>
      <c r="AR2177" s="274">
        <f t="shared" si="322"/>
        <v>14.005981737158713</v>
      </c>
      <c r="AS2177" s="274">
        <f t="shared" si="322"/>
        <v>14.00584007322959</v>
      </c>
      <c r="AT2177" s="274">
        <f t="shared" si="322"/>
        <v>13.999693530030552</v>
      </c>
      <c r="AU2177" s="274">
        <f t="shared" si="321"/>
        <v>13.835459245036365</v>
      </c>
      <c r="AV2177" s="274"/>
      <c r="AW2177" s="274"/>
    </row>
    <row r="2178" spans="27:49" ht="12.95" customHeight="1" x14ac:dyDescent="0.2">
      <c r="AA2178" s="344">
        <f t="shared" si="311"/>
        <v>-9.8802704652044479E-3</v>
      </c>
      <c r="AB2178" s="345">
        <f t="shared" si="312"/>
        <v>9.8802704652044479E-3</v>
      </c>
      <c r="AC2178" s="345">
        <f t="shared" si="313"/>
        <v>0</v>
      </c>
      <c r="AD2178" s="346">
        <f t="shared" si="314"/>
        <v>0</v>
      </c>
      <c r="AH2178" s="258">
        <f t="shared" si="315"/>
        <v>-5.970076540303515E-2</v>
      </c>
      <c r="AI2178" s="258">
        <f t="shared" si="316"/>
        <v>0.99275076381854821</v>
      </c>
      <c r="AJ2178" s="258">
        <f t="shared" si="317"/>
        <v>-0.88367981851374677</v>
      </c>
      <c r="AK2178" s="258">
        <f t="shared" si="318"/>
        <v>0.17185078244847601</v>
      </c>
      <c r="AL2178" s="258">
        <f t="shared" si="319"/>
        <v>1.6129546505539287</v>
      </c>
      <c r="AM2178" s="258">
        <f t="shared" si="320"/>
        <v>1.0430726385728673</v>
      </c>
      <c r="AN2178" s="274">
        <f t="shared" si="322"/>
        <v>14.005984999664225</v>
      </c>
      <c r="AO2178" s="274">
        <f t="shared" si="322"/>
        <v>14.005984999627904</v>
      </c>
      <c r="AP2178" s="274">
        <f t="shared" si="322"/>
        <v>14.005984998013528</v>
      </c>
      <c r="AQ2178" s="274">
        <f t="shared" si="322"/>
        <v>14.005984926260671</v>
      </c>
      <c r="AR2178" s="274">
        <f t="shared" si="322"/>
        <v>14.005981737158713</v>
      </c>
      <c r="AS2178" s="274">
        <f t="shared" si="322"/>
        <v>14.00584007322959</v>
      </c>
      <c r="AT2178" s="274">
        <f t="shared" si="322"/>
        <v>13.999693530030552</v>
      </c>
      <c r="AU2178" s="274">
        <f t="shared" si="321"/>
        <v>13.835459245036365</v>
      </c>
      <c r="AV2178" s="274"/>
      <c r="AW2178" s="274"/>
    </row>
    <row r="2179" spans="27:49" ht="12.95" customHeight="1" x14ac:dyDescent="0.2">
      <c r="AA2179" s="344">
        <f t="shared" si="311"/>
        <v>-9.8802704652044479E-3</v>
      </c>
      <c r="AB2179" s="345">
        <f t="shared" si="312"/>
        <v>9.8802704652044479E-3</v>
      </c>
      <c r="AC2179" s="345">
        <f t="shared" si="313"/>
        <v>0</v>
      </c>
      <c r="AD2179" s="346">
        <f t="shared" si="314"/>
        <v>0</v>
      </c>
      <c r="AH2179" s="258">
        <f t="shared" si="315"/>
        <v>-5.970076540303515E-2</v>
      </c>
      <c r="AI2179" s="258">
        <f t="shared" si="316"/>
        <v>0.99275076381854821</v>
      </c>
      <c r="AJ2179" s="258">
        <f t="shared" si="317"/>
        <v>-0.88367981851374677</v>
      </c>
      <c r="AK2179" s="258">
        <f t="shared" si="318"/>
        <v>0.17185078244847601</v>
      </c>
      <c r="AL2179" s="258">
        <f t="shared" si="319"/>
        <v>1.6129546505539287</v>
      </c>
      <c r="AM2179" s="258">
        <f t="shared" si="320"/>
        <v>1.0430726385728673</v>
      </c>
      <c r="AN2179" s="274">
        <f t="shared" si="322"/>
        <v>14.005984999664225</v>
      </c>
      <c r="AO2179" s="274">
        <f t="shared" si="322"/>
        <v>14.005984999627904</v>
      </c>
      <c r="AP2179" s="274">
        <f t="shared" si="322"/>
        <v>14.005984998013528</v>
      </c>
      <c r="AQ2179" s="274">
        <f t="shared" si="322"/>
        <v>14.005984926260671</v>
      </c>
      <c r="AR2179" s="274">
        <f t="shared" si="322"/>
        <v>14.005981737158713</v>
      </c>
      <c r="AS2179" s="274">
        <f t="shared" si="322"/>
        <v>14.00584007322959</v>
      </c>
      <c r="AT2179" s="274">
        <f t="shared" si="322"/>
        <v>13.999693530030552</v>
      </c>
      <c r="AU2179" s="274">
        <f t="shared" si="321"/>
        <v>13.835459245036365</v>
      </c>
      <c r="AV2179" s="274"/>
      <c r="AW2179" s="274"/>
    </row>
    <row r="2180" spans="27:49" ht="12.95" customHeight="1" x14ac:dyDescent="0.2">
      <c r="AA2180" s="344">
        <f t="shared" si="311"/>
        <v>-9.8802704652044479E-3</v>
      </c>
      <c r="AB2180" s="345">
        <f t="shared" si="312"/>
        <v>9.8802704652044479E-3</v>
      </c>
      <c r="AC2180" s="345">
        <f t="shared" si="313"/>
        <v>0</v>
      </c>
      <c r="AD2180" s="346">
        <f t="shared" si="314"/>
        <v>0</v>
      </c>
      <c r="AH2180" s="258">
        <f t="shared" si="315"/>
        <v>-5.970076540303515E-2</v>
      </c>
      <c r="AI2180" s="258">
        <f t="shared" si="316"/>
        <v>0.99275076381854821</v>
      </c>
      <c r="AJ2180" s="258">
        <f t="shared" si="317"/>
        <v>-0.88367981851374677</v>
      </c>
      <c r="AK2180" s="258">
        <f t="shared" si="318"/>
        <v>0.17185078244847601</v>
      </c>
      <c r="AL2180" s="258">
        <f t="shared" si="319"/>
        <v>1.6129546505539287</v>
      </c>
      <c r="AM2180" s="258">
        <f t="shared" si="320"/>
        <v>1.0430726385728673</v>
      </c>
      <c r="AN2180" s="274">
        <f t="shared" ref="AN2180:AT2189" si="323">$AU2180+$AB$7*SIN(AO2180)</f>
        <v>14.005984999664225</v>
      </c>
      <c r="AO2180" s="274">
        <f t="shared" si="323"/>
        <v>14.005984999627904</v>
      </c>
      <c r="AP2180" s="274">
        <f t="shared" si="323"/>
        <v>14.005984998013528</v>
      </c>
      <c r="AQ2180" s="274">
        <f t="shared" si="323"/>
        <v>14.005984926260671</v>
      </c>
      <c r="AR2180" s="274">
        <f t="shared" si="323"/>
        <v>14.005981737158713</v>
      </c>
      <c r="AS2180" s="274">
        <f t="shared" si="323"/>
        <v>14.00584007322959</v>
      </c>
      <c r="AT2180" s="274">
        <f t="shared" si="323"/>
        <v>13.999693530030552</v>
      </c>
      <c r="AU2180" s="274">
        <f t="shared" si="321"/>
        <v>13.835459245036365</v>
      </c>
      <c r="AV2180" s="274"/>
      <c r="AW2180" s="274"/>
    </row>
    <row r="2181" spans="27:49" ht="12.95" customHeight="1" x14ac:dyDescent="0.2">
      <c r="AA2181" s="344">
        <f t="shared" si="311"/>
        <v>-9.8802704652044479E-3</v>
      </c>
      <c r="AB2181" s="345">
        <f t="shared" si="312"/>
        <v>9.8802704652044479E-3</v>
      </c>
      <c r="AC2181" s="345">
        <f t="shared" si="313"/>
        <v>0</v>
      </c>
      <c r="AD2181" s="346">
        <f t="shared" si="314"/>
        <v>0</v>
      </c>
      <c r="AH2181" s="258">
        <f t="shared" si="315"/>
        <v>-5.970076540303515E-2</v>
      </c>
      <c r="AI2181" s="258">
        <f t="shared" si="316"/>
        <v>0.99275076381854821</v>
      </c>
      <c r="AJ2181" s="258">
        <f t="shared" si="317"/>
        <v>-0.88367981851374677</v>
      </c>
      <c r="AK2181" s="258">
        <f t="shared" si="318"/>
        <v>0.17185078244847601</v>
      </c>
      <c r="AL2181" s="258">
        <f t="shared" si="319"/>
        <v>1.6129546505539287</v>
      </c>
      <c r="AM2181" s="258">
        <f t="shared" si="320"/>
        <v>1.0430726385728673</v>
      </c>
      <c r="AN2181" s="274">
        <f t="shared" si="323"/>
        <v>14.005984999664225</v>
      </c>
      <c r="AO2181" s="274">
        <f t="shared" si="323"/>
        <v>14.005984999627904</v>
      </c>
      <c r="AP2181" s="274">
        <f t="shared" si="323"/>
        <v>14.005984998013528</v>
      </c>
      <c r="AQ2181" s="274">
        <f t="shared" si="323"/>
        <v>14.005984926260671</v>
      </c>
      <c r="AR2181" s="274">
        <f t="shared" si="323"/>
        <v>14.005981737158713</v>
      </c>
      <c r="AS2181" s="274">
        <f t="shared" si="323"/>
        <v>14.00584007322959</v>
      </c>
      <c r="AT2181" s="274">
        <f t="shared" si="323"/>
        <v>13.999693530030552</v>
      </c>
      <c r="AU2181" s="274">
        <f t="shared" si="321"/>
        <v>13.835459245036365</v>
      </c>
      <c r="AV2181" s="274"/>
      <c r="AW2181" s="274"/>
    </row>
    <row r="2182" spans="27:49" ht="12.95" customHeight="1" x14ac:dyDescent="0.2">
      <c r="AA2182" s="344">
        <f t="shared" si="311"/>
        <v>-9.8802704652044479E-3</v>
      </c>
      <c r="AB2182" s="345">
        <f t="shared" si="312"/>
        <v>9.8802704652044479E-3</v>
      </c>
      <c r="AC2182" s="345">
        <f t="shared" si="313"/>
        <v>0</v>
      </c>
      <c r="AD2182" s="346">
        <f t="shared" si="314"/>
        <v>0</v>
      </c>
      <c r="AH2182" s="258">
        <f t="shared" si="315"/>
        <v>-5.970076540303515E-2</v>
      </c>
      <c r="AI2182" s="258">
        <f t="shared" si="316"/>
        <v>0.99275076381854821</v>
      </c>
      <c r="AJ2182" s="258">
        <f t="shared" si="317"/>
        <v>-0.88367981851374677</v>
      </c>
      <c r="AK2182" s="258">
        <f t="shared" si="318"/>
        <v>0.17185078244847601</v>
      </c>
      <c r="AL2182" s="258">
        <f t="shared" si="319"/>
        <v>1.6129546505539287</v>
      </c>
      <c r="AM2182" s="258">
        <f t="shared" si="320"/>
        <v>1.0430726385728673</v>
      </c>
      <c r="AN2182" s="274">
        <f t="shared" si="323"/>
        <v>14.005984999664225</v>
      </c>
      <c r="AO2182" s="274">
        <f t="shared" si="323"/>
        <v>14.005984999627904</v>
      </c>
      <c r="AP2182" s="274">
        <f t="shared" si="323"/>
        <v>14.005984998013528</v>
      </c>
      <c r="AQ2182" s="274">
        <f t="shared" si="323"/>
        <v>14.005984926260671</v>
      </c>
      <c r="AR2182" s="274">
        <f t="shared" si="323"/>
        <v>14.005981737158713</v>
      </c>
      <c r="AS2182" s="274">
        <f t="shared" si="323"/>
        <v>14.00584007322959</v>
      </c>
      <c r="AT2182" s="274">
        <f t="shared" si="323"/>
        <v>13.999693530030552</v>
      </c>
      <c r="AU2182" s="274">
        <f t="shared" si="321"/>
        <v>13.835459245036365</v>
      </c>
      <c r="AV2182" s="274"/>
      <c r="AW2182" s="274"/>
    </row>
    <row r="2183" spans="27:49" ht="12.95" customHeight="1" x14ac:dyDescent="0.2">
      <c r="AA2183" s="344">
        <f t="shared" si="311"/>
        <v>-9.8802704652044479E-3</v>
      </c>
      <c r="AB2183" s="345">
        <f t="shared" si="312"/>
        <v>9.8802704652044479E-3</v>
      </c>
      <c r="AC2183" s="345">
        <f t="shared" si="313"/>
        <v>0</v>
      </c>
      <c r="AD2183" s="346">
        <f t="shared" si="314"/>
        <v>0</v>
      </c>
      <c r="AH2183" s="258">
        <f t="shared" si="315"/>
        <v>-5.970076540303515E-2</v>
      </c>
      <c r="AI2183" s="258">
        <f t="shared" si="316"/>
        <v>0.99275076381854821</v>
      </c>
      <c r="AJ2183" s="258">
        <f t="shared" si="317"/>
        <v>-0.88367981851374677</v>
      </c>
      <c r="AK2183" s="258">
        <f t="shared" si="318"/>
        <v>0.17185078244847601</v>
      </c>
      <c r="AL2183" s="258">
        <f t="shared" si="319"/>
        <v>1.6129546505539287</v>
      </c>
      <c r="AM2183" s="258">
        <f t="shared" si="320"/>
        <v>1.0430726385728673</v>
      </c>
      <c r="AN2183" s="274">
        <f t="shared" si="323"/>
        <v>14.005984999664225</v>
      </c>
      <c r="AO2183" s="274">
        <f t="shared" si="323"/>
        <v>14.005984999627904</v>
      </c>
      <c r="AP2183" s="274">
        <f t="shared" si="323"/>
        <v>14.005984998013528</v>
      </c>
      <c r="AQ2183" s="274">
        <f t="shared" si="323"/>
        <v>14.005984926260671</v>
      </c>
      <c r="AR2183" s="274">
        <f t="shared" si="323"/>
        <v>14.005981737158713</v>
      </c>
      <c r="AS2183" s="274">
        <f t="shared" si="323"/>
        <v>14.00584007322959</v>
      </c>
      <c r="AT2183" s="274">
        <f t="shared" si="323"/>
        <v>13.999693530030552</v>
      </c>
      <c r="AU2183" s="274">
        <f t="shared" si="321"/>
        <v>13.835459245036365</v>
      </c>
      <c r="AV2183" s="274"/>
      <c r="AW2183" s="274"/>
    </row>
    <row r="2184" spans="27:49" ht="12.95" customHeight="1" x14ac:dyDescent="0.2">
      <c r="AA2184" s="344">
        <f t="shared" si="311"/>
        <v>-9.8802704652044479E-3</v>
      </c>
      <c r="AB2184" s="345">
        <f t="shared" si="312"/>
        <v>9.8802704652044479E-3</v>
      </c>
      <c r="AC2184" s="345">
        <f t="shared" si="313"/>
        <v>0</v>
      </c>
      <c r="AD2184" s="346">
        <f t="shared" si="314"/>
        <v>0</v>
      </c>
      <c r="AH2184" s="258">
        <f t="shared" si="315"/>
        <v>-5.970076540303515E-2</v>
      </c>
      <c r="AI2184" s="258">
        <f t="shared" si="316"/>
        <v>0.99275076381854821</v>
      </c>
      <c r="AJ2184" s="258">
        <f t="shared" si="317"/>
        <v>-0.88367981851374677</v>
      </c>
      <c r="AK2184" s="258">
        <f t="shared" si="318"/>
        <v>0.17185078244847601</v>
      </c>
      <c r="AL2184" s="258">
        <f t="shared" si="319"/>
        <v>1.6129546505539287</v>
      </c>
      <c r="AM2184" s="258">
        <f t="shared" si="320"/>
        <v>1.0430726385728673</v>
      </c>
      <c r="AN2184" s="274">
        <f t="shared" si="323"/>
        <v>14.005984999664225</v>
      </c>
      <c r="AO2184" s="274">
        <f t="shared" si="323"/>
        <v>14.005984999627904</v>
      </c>
      <c r="AP2184" s="274">
        <f t="shared" si="323"/>
        <v>14.005984998013528</v>
      </c>
      <c r="AQ2184" s="274">
        <f t="shared" si="323"/>
        <v>14.005984926260671</v>
      </c>
      <c r="AR2184" s="274">
        <f t="shared" si="323"/>
        <v>14.005981737158713</v>
      </c>
      <c r="AS2184" s="274">
        <f t="shared" si="323"/>
        <v>14.00584007322959</v>
      </c>
      <c r="AT2184" s="274">
        <f t="shared" si="323"/>
        <v>13.999693530030552</v>
      </c>
      <c r="AU2184" s="274">
        <f t="shared" si="321"/>
        <v>13.835459245036365</v>
      </c>
      <c r="AV2184" s="274"/>
      <c r="AW2184" s="274"/>
    </row>
    <row r="2185" spans="27:49" ht="12.95" customHeight="1" x14ac:dyDescent="0.2">
      <c r="AA2185" s="344">
        <f t="shared" si="311"/>
        <v>-9.8802704652044479E-3</v>
      </c>
      <c r="AB2185" s="345">
        <f t="shared" si="312"/>
        <v>9.8802704652044479E-3</v>
      </c>
      <c r="AC2185" s="345">
        <f t="shared" si="313"/>
        <v>0</v>
      </c>
      <c r="AD2185" s="346">
        <f t="shared" si="314"/>
        <v>0</v>
      </c>
      <c r="AH2185" s="258">
        <f t="shared" si="315"/>
        <v>-5.970076540303515E-2</v>
      </c>
      <c r="AI2185" s="258">
        <f t="shared" si="316"/>
        <v>0.99275076381854821</v>
      </c>
      <c r="AJ2185" s="258">
        <f t="shared" si="317"/>
        <v>-0.88367981851374677</v>
      </c>
      <c r="AK2185" s="258">
        <f t="shared" si="318"/>
        <v>0.17185078244847601</v>
      </c>
      <c r="AL2185" s="258">
        <f t="shared" si="319"/>
        <v>1.6129546505539287</v>
      </c>
      <c r="AM2185" s="258">
        <f t="shared" si="320"/>
        <v>1.0430726385728673</v>
      </c>
      <c r="AN2185" s="274">
        <f t="shared" si="323"/>
        <v>14.005984999664225</v>
      </c>
      <c r="AO2185" s="274">
        <f t="shared" si="323"/>
        <v>14.005984999627904</v>
      </c>
      <c r="AP2185" s="274">
        <f t="shared" si="323"/>
        <v>14.005984998013528</v>
      </c>
      <c r="AQ2185" s="274">
        <f t="shared" si="323"/>
        <v>14.005984926260671</v>
      </c>
      <c r="AR2185" s="274">
        <f t="shared" si="323"/>
        <v>14.005981737158713</v>
      </c>
      <c r="AS2185" s="274">
        <f t="shared" si="323"/>
        <v>14.00584007322959</v>
      </c>
      <c r="AT2185" s="274">
        <f t="shared" si="323"/>
        <v>13.999693530030552</v>
      </c>
      <c r="AU2185" s="274">
        <f t="shared" si="321"/>
        <v>13.835459245036365</v>
      </c>
      <c r="AV2185" s="274"/>
      <c r="AW2185" s="274"/>
    </row>
    <row r="2186" spans="27:49" ht="12.95" customHeight="1" x14ac:dyDescent="0.2">
      <c r="AA2186" s="344">
        <f t="shared" si="311"/>
        <v>-9.8802704652044479E-3</v>
      </c>
      <c r="AB2186" s="345">
        <f t="shared" si="312"/>
        <v>9.8802704652044479E-3</v>
      </c>
      <c r="AC2186" s="345">
        <f t="shared" si="313"/>
        <v>0</v>
      </c>
      <c r="AD2186" s="346">
        <f t="shared" si="314"/>
        <v>0</v>
      </c>
      <c r="AH2186" s="258">
        <f t="shared" si="315"/>
        <v>-5.970076540303515E-2</v>
      </c>
      <c r="AI2186" s="258">
        <f t="shared" si="316"/>
        <v>0.99275076381854821</v>
      </c>
      <c r="AJ2186" s="258">
        <f t="shared" si="317"/>
        <v>-0.88367981851374677</v>
      </c>
      <c r="AK2186" s="258">
        <f t="shared" si="318"/>
        <v>0.17185078244847601</v>
      </c>
      <c r="AL2186" s="258">
        <f t="shared" si="319"/>
        <v>1.6129546505539287</v>
      </c>
      <c r="AM2186" s="258">
        <f t="shared" si="320"/>
        <v>1.0430726385728673</v>
      </c>
      <c r="AN2186" s="274">
        <f t="shared" si="323"/>
        <v>14.005984999664225</v>
      </c>
      <c r="AO2186" s="274">
        <f t="shared" si="323"/>
        <v>14.005984999627904</v>
      </c>
      <c r="AP2186" s="274">
        <f t="shared" si="323"/>
        <v>14.005984998013528</v>
      </c>
      <c r="AQ2186" s="274">
        <f t="shared" si="323"/>
        <v>14.005984926260671</v>
      </c>
      <c r="AR2186" s="274">
        <f t="shared" si="323"/>
        <v>14.005981737158713</v>
      </c>
      <c r="AS2186" s="274">
        <f t="shared" si="323"/>
        <v>14.00584007322959</v>
      </c>
      <c r="AT2186" s="274">
        <f t="shared" si="323"/>
        <v>13.999693530030552</v>
      </c>
      <c r="AU2186" s="274">
        <f t="shared" si="321"/>
        <v>13.835459245036365</v>
      </c>
      <c r="AV2186" s="274"/>
      <c r="AW2186" s="274"/>
    </row>
    <row r="2187" spans="27:49" ht="12.95" customHeight="1" x14ac:dyDescent="0.2">
      <c r="AA2187" s="344">
        <f t="shared" si="311"/>
        <v>-9.8802704652044479E-3</v>
      </c>
      <c r="AB2187" s="345">
        <f t="shared" si="312"/>
        <v>9.8802704652044479E-3</v>
      </c>
      <c r="AC2187" s="345">
        <f t="shared" si="313"/>
        <v>0</v>
      </c>
      <c r="AD2187" s="346">
        <f t="shared" si="314"/>
        <v>0</v>
      </c>
      <c r="AH2187" s="258">
        <f t="shared" si="315"/>
        <v>-5.970076540303515E-2</v>
      </c>
      <c r="AI2187" s="258">
        <f t="shared" si="316"/>
        <v>0.99275076381854821</v>
      </c>
      <c r="AJ2187" s="258">
        <f t="shared" si="317"/>
        <v>-0.88367981851374677</v>
      </c>
      <c r="AK2187" s="258">
        <f t="shared" si="318"/>
        <v>0.17185078244847601</v>
      </c>
      <c r="AL2187" s="258">
        <f t="shared" si="319"/>
        <v>1.6129546505539287</v>
      </c>
      <c r="AM2187" s="258">
        <f t="shared" si="320"/>
        <v>1.0430726385728673</v>
      </c>
      <c r="AN2187" s="274">
        <f t="shared" si="323"/>
        <v>14.005984999664225</v>
      </c>
      <c r="AO2187" s="274">
        <f t="shared" si="323"/>
        <v>14.005984999627904</v>
      </c>
      <c r="AP2187" s="274">
        <f t="shared" si="323"/>
        <v>14.005984998013528</v>
      </c>
      <c r="AQ2187" s="274">
        <f t="shared" si="323"/>
        <v>14.005984926260671</v>
      </c>
      <c r="AR2187" s="274">
        <f t="shared" si="323"/>
        <v>14.005981737158713</v>
      </c>
      <c r="AS2187" s="274">
        <f t="shared" si="323"/>
        <v>14.00584007322959</v>
      </c>
      <c r="AT2187" s="274">
        <f t="shared" si="323"/>
        <v>13.999693530030552</v>
      </c>
      <c r="AU2187" s="274">
        <f t="shared" si="321"/>
        <v>13.835459245036365</v>
      </c>
      <c r="AV2187" s="274"/>
      <c r="AW2187" s="274"/>
    </row>
    <row r="2188" spans="27:49" ht="12.95" customHeight="1" x14ac:dyDescent="0.2">
      <c r="AA2188" s="344">
        <f t="shared" si="311"/>
        <v>-9.8802704652044479E-3</v>
      </c>
      <c r="AB2188" s="345">
        <f t="shared" si="312"/>
        <v>9.8802704652044479E-3</v>
      </c>
      <c r="AC2188" s="345">
        <f t="shared" si="313"/>
        <v>0</v>
      </c>
      <c r="AD2188" s="346">
        <f t="shared" si="314"/>
        <v>0</v>
      </c>
      <c r="AH2188" s="258">
        <f t="shared" si="315"/>
        <v>-5.970076540303515E-2</v>
      </c>
      <c r="AI2188" s="258">
        <f t="shared" si="316"/>
        <v>0.99275076381854821</v>
      </c>
      <c r="AJ2188" s="258">
        <f t="shared" si="317"/>
        <v>-0.88367981851374677</v>
      </c>
      <c r="AK2188" s="258">
        <f t="shared" si="318"/>
        <v>0.17185078244847601</v>
      </c>
      <c r="AL2188" s="258">
        <f t="shared" si="319"/>
        <v>1.6129546505539287</v>
      </c>
      <c r="AM2188" s="258">
        <f t="shared" si="320"/>
        <v>1.0430726385728673</v>
      </c>
      <c r="AN2188" s="274">
        <f t="shared" si="323"/>
        <v>14.005984999664225</v>
      </c>
      <c r="AO2188" s="274">
        <f t="shared" si="323"/>
        <v>14.005984999627904</v>
      </c>
      <c r="AP2188" s="274">
        <f t="shared" si="323"/>
        <v>14.005984998013528</v>
      </c>
      <c r="AQ2188" s="274">
        <f t="shared" si="323"/>
        <v>14.005984926260671</v>
      </c>
      <c r="AR2188" s="274">
        <f t="shared" si="323"/>
        <v>14.005981737158713</v>
      </c>
      <c r="AS2188" s="274">
        <f t="shared" si="323"/>
        <v>14.00584007322959</v>
      </c>
      <c r="AT2188" s="274">
        <f t="shared" si="323"/>
        <v>13.999693530030552</v>
      </c>
      <c r="AU2188" s="274">
        <f t="shared" si="321"/>
        <v>13.835459245036365</v>
      </c>
      <c r="AV2188" s="274"/>
      <c r="AW2188" s="274"/>
    </row>
    <row r="2189" spans="27:49" ht="12.95" customHeight="1" x14ac:dyDescent="0.2">
      <c r="AA2189" s="344">
        <f t="shared" si="311"/>
        <v>-9.8802704652044479E-3</v>
      </c>
      <c r="AB2189" s="345">
        <f t="shared" si="312"/>
        <v>9.8802704652044479E-3</v>
      </c>
      <c r="AC2189" s="345">
        <f t="shared" si="313"/>
        <v>0</v>
      </c>
      <c r="AD2189" s="346">
        <f t="shared" si="314"/>
        <v>0</v>
      </c>
      <c r="AH2189" s="258">
        <f t="shared" si="315"/>
        <v>-5.970076540303515E-2</v>
      </c>
      <c r="AI2189" s="258">
        <f t="shared" si="316"/>
        <v>0.99275076381854821</v>
      </c>
      <c r="AJ2189" s="258">
        <f t="shared" si="317"/>
        <v>-0.88367981851374677</v>
      </c>
      <c r="AK2189" s="258">
        <f t="shared" si="318"/>
        <v>0.17185078244847601</v>
      </c>
      <c r="AL2189" s="258">
        <f t="shared" si="319"/>
        <v>1.6129546505539287</v>
      </c>
      <c r="AM2189" s="258">
        <f t="shared" si="320"/>
        <v>1.0430726385728673</v>
      </c>
      <c r="AN2189" s="274">
        <f t="shared" si="323"/>
        <v>14.005984999664225</v>
      </c>
      <c r="AO2189" s="274">
        <f t="shared" si="323"/>
        <v>14.005984999627904</v>
      </c>
      <c r="AP2189" s="274">
        <f t="shared" si="323"/>
        <v>14.005984998013528</v>
      </c>
      <c r="AQ2189" s="274">
        <f t="shared" si="323"/>
        <v>14.005984926260671</v>
      </c>
      <c r="AR2189" s="274">
        <f t="shared" si="323"/>
        <v>14.005981737158713</v>
      </c>
      <c r="AS2189" s="274">
        <f t="shared" si="323"/>
        <v>14.00584007322959</v>
      </c>
      <c r="AT2189" s="274">
        <f t="shared" si="323"/>
        <v>13.999693530030552</v>
      </c>
      <c r="AU2189" s="274">
        <f t="shared" si="321"/>
        <v>13.835459245036365</v>
      </c>
      <c r="AV2189" s="274"/>
      <c r="AW2189" s="274"/>
    </row>
    <row r="2190" spans="27:49" ht="12.95" customHeight="1" x14ac:dyDescent="0.2">
      <c r="AA2190" s="344">
        <f t="shared" si="311"/>
        <v>-9.8802704652044479E-3</v>
      </c>
      <c r="AB2190" s="345">
        <f t="shared" si="312"/>
        <v>9.8802704652044479E-3</v>
      </c>
      <c r="AC2190" s="345">
        <f t="shared" si="313"/>
        <v>0</v>
      </c>
      <c r="AD2190" s="346">
        <f t="shared" si="314"/>
        <v>0</v>
      </c>
      <c r="AH2190" s="258">
        <f t="shared" si="315"/>
        <v>-5.970076540303515E-2</v>
      </c>
      <c r="AI2190" s="258">
        <f t="shared" si="316"/>
        <v>0.99275076381854821</v>
      </c>
      <c r="AJ2190" s="258">
        <f t="shared" si="317"/>
        <v>-0.88367981851374677</v>
      </c>
      <c r="AK2190" s="258">
        <f t="shared" si="318"/>
        <v>0.17185078244847601</v>
      </c>
      <c r="AL2190" s="258">
        <f t="shared" si="319"/>
        <v>1.6129546505539287</v>
      </c>
      <c r="AM2190" s="258">
        <f t="shared" si="320"/>
        <v>1.0430726385728673</v>
      </c>
      <c r="AN2190" s="274">
        <f t="shared" ref="AN2190:AT2199" si="324">$AU2190+$AB$7*SIN(AO2190)</f>
        <v>14.005984999664225</v>
      </c>
      <c r="AO2190" s="274">
        <f t="shared" si="324"/>
        <v>14.005984999627904</v>
      </c>
      <c r="AP2190" s="274">
        <f t="shared" si="324"/>
        <v>14.005984998013528</v>
      </c>
      <c r="AQ2190" s="274">
        <f t="shared" si="324"/>
        <v>14.005984926260671</v>
      </c>
      <c r="AR2190" s="274">
        <f t="shared" si="324"/>
        <v>14.005981737158713</v>
      </c>
      <c r="AS2190" s="274">
        <f t="shared" si="324"/>
        <v>14.00584007322959</v>
      </c>
      <c r="AT2190" s="274">
        <f t="shared" si="324"/>
        <v>13.999693530030552</v>
      </c>
      <c r="AU2190" s="274">
        <f t="shared" si="321"/>
        <v>13.835459245036365</v>
      </c>
      <c r="AV2190" s="274"/>
      <c r="AW2190" s="274"/>
    </row>
    <row r="2191" spans="27:49" ht="12.95" customHeight="1" x14ac:dyDescent="0.2">
      <c r="AA2191" s="344">
        <f t="shared" si="311"/>
        <v>-9.8802704652044479E-3</v>
      </c>
      <c r="AB2191" s="345">
        <f t="shared" si="312"/>
        <v>9.8802704652044479E-3</v>
      </c>
      <c r="AC2191" s="345">
        <f t="shared" si="313"/>
        <v>0</v>
      </c>
      <c r="AD2191" s="346">
        <f t="shared" si="314"/>
        <v>0</v>
      </c>
      <c r="AH2191" s="258">
        <f t="shared" si="315"/>
        <v>-5.970076540303515E-2</v>
      </c>
      <c r="AI2191" s="258">
        <f t="shared" si="316"/>
        <v>0.99275076381854821</v>
      </c>
      <c r="AJ2191" s="258">
        <f t="shared" si="317"/>
        <v>-0.88367981851374677</v>
      </c>
      <c r="AK2191" s="258">
        <f t="shared" si="318"/>
        <v>0.17185078244847601</v>
      </c>
      <c r="AL2191" s="258">
        <f t="shared" si="319"/>
        <v>1.6129546505539287</v>
      </c>
      <c r="AM2191" s="258">
        <f t="shared" si="320"/>
        <v>1.0430726385728673</v>
      </c>
      <c r="AN2191" s="274">
        <f t="shared" si="324"/>
        <v>14.005984999664225</v>
      </c>
      <c r="AO2191" s="274">
        <f t="shared" si="324"/>
        <v>14.005984999627904</v>
      </c>
      <c r="AP2191" s="274">
        <f t="shared" si="324"/>
        <v>14.005984998013528</v>
      </c>
      <c r="AQ2191" s="274">
        <f t="shared" si="324"/>
        <v>14.005984926260671</v>
      </c>
      <c r="AR2191" s="274">
        <f t="shared" si="324"/>
        <v>14.005981737158713</v>
      </c>
      <c r="AS2191" s="274">
        <f t="shared" si="324"/>
        <v>14.00584007322959</v>
      </c>
      <c r="AT2191" s="274">
        <f t="shared" si="324"/>
        <v>13.999693530030552</v>
      </c>
      <c r="AU2191" s="274">
        <f t="shared" si="321"/>
        <v>13.835459245036365</v>
      </c>
      <c r="AV2191" s="274"/>
      <c r="AW2191" s="274"/>
    </row>
    <row r="2192" spans="27:49" ht="12.95" customHeight="1" x14ac:dyDescent="0.2">
      <c r="AA2192" s="344">
        <f t="shared" si="311"/>
        <v>-9.8802704652044479E-3</v>
      </c>
      <c r="AB2192" s="345">
        <f t="shared" si="312"/>
        <v>9.8802704652044479E-3</v>
      </c>
      <c r="AC2192" s="345">
        <f t="shared" si="313"/>
        <v>0</v>
      </c>
      <c r="AD2192" s="346">
        <f t="shared" si="314"/>
        <v>0</v>
      </c>
      <c r="AH2192" s="258">
        <f t="shared" si="315"/>
        <v>-5.970076540303515E-2</v>
      </c>
      <c r="AI2192" s="258">
        <f t="shared" si="316"/>
        <v>0.99275076381854821</v>
      </c>
      <c r="AJ2192" s="258">
        <f t="shared" si="317"/>
        <v>-0.88367981851374677</v>
      </c>
      <c r="AK2192" s="258">
        <f t="shared" si="318"/>
        <v>0.17185078244847601</v>
      </c>
      <c r="AL2192" s="258">
        <f t="shared" si="319"/>
        <v>1.6129546505539287</v>
      </c>
      <c r="AM2192" s="258">
        <f t="shared" si="320"/>
        <v>1.0430726385728673</v>
      </c>
      <c r="AN2192" s="274">
        <f t="shared" si="324"/>
        <v>14.005984999664225</v>
      </c>
      <c r="AO2192" s="274">
        <f t="shared" si="324"/>
        <v>14.005984999627904</v>
      </c>
      <c r="AP2192" s="274">
        <f t="shared" si="324"/>
        <v>14.005984998013528</v>
      </c>
      <c r="AQ2192" s="274">
        <f t="shared" si="324"/>
        <v>14.005984926260671</v>
      </c>
      <c r="AR2192" s="274">
        <f t="shared" si="324"/>
        <v>14.005981737158713</v>
      </c>
      <c r="AS2192" s="274">
        <f t="shared" si="324"/>
        <v>14.00584007322959</v>
      </c>
      <c r="AT2192" s="274">
        <f t="shared" si="324"/>
        <v>13.999693530030552</v>
      </c>
      <c r="AU2192" s="274">
        <f t="shared" si="321"/>
        <v>13.835459245036365</v>
      </c>
      <c r="AV2192" s="274"/>
      <c r="AW2192" s="274"/>
    </row>
    <row r="2193" spans="27:49" ht="12.95" customHeight="1" x14ac:dyDescent="0.2">
      <c r="AA2193" s="344">
        <f t="shared" si="311"/>
        <v>-9.8802704652044479E-3</v>
      </c>
      <c r="AB2193" s="345">
        <f t="shared" si="312"/>
        <v>9.8802704652044479E-3</v>
      </c>
      <c r="AC2193" s="345">
        <f t="shared" si="313"/>
        <v>0</v>
      </c>
      <c r="AD2193" s="346">
        <f t="shared" si="314"/>
        <v>0</v>
      </c>
      <c r="AH2193" s="258">
        <f t="shared" si="315"/>
        <v>-5.970076540303515E-2</v>
      </c>
      <c r="AI2193" s="258">
        <f t="shared" si="316"/>
        <v>0.99275076381854821</v>
      </c>
      <c r="AJ2193" s="258">
        <f t="shared" si="317"/>
        <v>-0.88367981851374677</v>
      </c>
      <c r="AK2193" s="258">
        <f t="shared" si="318"/>
        <v>0.17185078244847601</v>
      </c>
      <c r="AL2193" s="258">
        <f t="shared" si="319"/>
        <v>1.6129546505539287</v>
      </c>
      <c r="AM2193" s="258">
        <f t="shared" si="320"/>
        <v>1.0430726385728673</v>
      </c>
      <c r="AN2193" s="274">
        <f t="shared" si="324"/>
        <v>14.005984999664225</v>
      </c>
      <c r="AO2193" s="274">
        <f t="shared" si="324"/>
        <v>14.005984999627904</v>
      </c>
      <c r="AP2193" s="274">
        <f t="shared" si="324"/>
        <v>14.005984998013528</v>
      </c>
      <c r="AQ2193" s="274">
        <f t="shared" si="324"/>
        <v>14.005984926260671</v>
      </c>
      <c r="AR2193" s="274">
        <f t="shared" si="324"/>
        <v>14.005981737158713</v>
      </c>
      <c r="AS2193" s="274">
        <f t="shared" si="324"/>
        <v>14.00584007322959</v>
      </c>
      <c r="AT2193" s="274">
        <f t="shared" si="324"/>
        <v>13.999693530030552</v>
      </c>
      <c r="AU2193" s="274">
        <f t="shared" si="321"/>
        <v>13.835459245036365</v>
      </c>
      <c r="AV2193" s="274"/>
      <c r="AW2193" s="274"/>
    </row>
    <row r="2194" spans="27:49" ht="12.95" customHeight="1" x14ac:dyDescent="0.2">
      <c r="AA2194" s="344">
        <f t="shared" si="311"/>
        <v>-9.8802704652044479E-3</v>
      </c>
      <c r="AB2194" s="345">
        <f t="shared" si="312"/>
        <v>9.8802704652044479E-3</v>
      </c>
      <c r="AC2194" s="345">
        <f t="shared" si="313"/>
        <v>0</v>
      </c>
      <c r="AD2194" s="346">
        <f t="shared" si="314"/>
        <v>0</v>
      </c>
      <c r="AH2194" s="258">
        <f t="shared" si="315"/>
        <v>-5.970076540303515E-2</v>
      </c>
      <c r="AI2194" s="258">
        <f t="shared" si="316"/>
        <v>0.99275076381854821</v>
      </c>
      <c r="AJ2194" s="258">
        <f t="shared" si="317"/>
        <v>-0.88367981851374677</v>
      </c>
      <c r="AK2194" s="258">
        <f t="shared" si="318"/>
        <v>0.17185078244847601</v>
      </c>
      <c r="AL2194" s="258">
        <f t="shared" si="319"/>
        <v>1.6129546505539287</v>
      </c>
      <c r="AM2194" s="258">
        <f t="shared" si="320"/>
        <v>1.0430726385728673</v>
      </c>
      <c r="AN2194" s="274">
        <f t="shared" si="324"/>
        <v>14.005984999664225</v>
      </c>
      <c r="AO2194" s="274">
        <f t="shared" si="324"/>
        <v>14.005984999627904</v>
      </c>
      <c r="AP2194" s="274">
        <f t="shared" si="324"/>
        <v>14.005984998013528</v>
      </c>
      <c r="AQ2194" s="274">
        <f t="shared" si="324"/>
        <v>14.005984926260671</v>
      </c>
      <c r="AR2194" s="274">
        <f t="shared" si="324"/>
        <v>14.005981737158713</v>
      </c>
      <c r="AS2194" s="274">
        <f t="shared" si="324"/>
        <v>14.00584007322959</v>
      </c>
      <c r="AT2194" s="274">
        <f t="shared" si="324"/>
        <v>13.999693530030552</v>
      </c>
      <c r="AU2194" s="274">
        <f t="shared" si="321"/>
        <v>13.835459245036365</v>
      </c>
      <c r="AV2194" s="274"/>
      <c r="AW2194" s="274"/>
    </row>
    <row r="2195" spans="27:49" ht="12.95" customHeight="1" x14ac:dyDescent="0.2">
      <c r="AA2195" s="344">
        <f t="shared" si="311"/>
        <v>-9.8802704652044479E-3</v>
      </c>
      <c r="AB2195" s="345">
        <f t="shared" si="312"/>
        <v>9.8802704652044479E-3</v>
      </c>
      <c r="AC2195" s="345">
        <f t="shared" si="313"/>
        <v>0</v>
      </c>
      <c r="AD2195" s="346">
        <f t="shared" si="314"/>
        <v>0</v>
      </c>
      <c r="AH2195" s="258">
        <f t="shared" si="315"/>
        <v>-5.970076540303515E-2</v>
      </c>
      <c r="AI2195" s="258">
        <f t="shared" si="316"/>
        <v>0.99275076381854821</v>
      </c>
      <c r="AJ2195" s="258">
        <f t="shared" si="317"/>
        <v>-0.88367981851374677</v>
      </c>
      <c r="AK2195" s="258">
        <f t="shared" si="318"/>
        <v>0.17185078244847601</v>
      </c>
      <c r="AL2195" s="258">
        <f t="shared" si="319"/>
        <v>1.6129546505539287</v>
      </c>
      <c r="AM2195" s="258">
        <f t="shared" si="320"/>
        <v>1.0430726385728673</v>
      </c>
      <c r="AN2195" s="274">
        <f t="shared" si="324"/>
        <v>14.005984999664225</v>
      </c>
      <c r="AO2195" s="274">
        <f t="shared" si="324"/>
        <v>14.005984999627904</v>
      </c>
      <c r="AP2195" s="274">
        <f t="shared" si="324"/>
        <v>14.005984998013528</v>
      </c>
      <c r="AQ2195" s="274">
        <f t="shared" si="324"/>
        <v>14.005984926260671</v>
      </c>
      <c r="AR2195" s="274">
        <f t="shared" si="324"/>
        <v>14.005981737158713</v>
      </c>
      <c r="AS2195" s="274">
        <f t="shared" si="324"/>
        <v>14.00584007322959</v>
      </c>
      <c r="AT2195" s="274">
        <f t="shared" si="324"/>
        <v>13.999693530030552</v>
      </c>
      <c r="AU2195" s="274">
        <f t="shared" si="321"/>
        <v>13.835459245036365</v>
      </c>
      <c r="AV2195" s="274"/>
      <c r="AW2195" s="274"/>
    </row>
    <row r="2196" spans="27:49" ht="12.95" customHeight="1" x14ac:dyDescent="0.2">
      <c r="AA2196" s="344">
        <f t="shared" si="311"/>
        <v>-9.8802704652044479E-3</v>
      </c>
      <c r="AB2196" s="345">
        <f t="shared" si="312"/>
        <v>9.8802704652044479E-3</v>
      </c>
      <c r="AC2196" s="345">
        <f t="shared" si="313"/>
        <v>0</v>
      </c>
      <c r="AD2196" s="346">
        <f t="shared" si="314"/>
        <v>0</v>
      </c>
      <c r="AH2196" s="258">
        <f t="shared" si="315"/>
        <v>-5.970076540303515E-2</v>
      </c>
      <c r="AI2196" s="258">
        <f t="shared" si="316"/>
        <v>0.99275076381854821</v>
      </c>
      <c r="AJ2196" s="258">
        <f t="shared" si="317"/>
        <v>-0.88367981851374677</v>
      </c>
      <c r="AK2196" s="258">
        <f t="shared" si="318"/>
        <v>0.17185078244847601</v>
      </c>
      <c r="AL2196" s="258">
        <f t="shared" si="319"/>
        <v>1.6129546505539287</v>
      </c>
      <c r="AM2196" s="258">
        <f t="shared" si="320"/>
        <v>1.0430726385728673</v>
      </c>
      <c r="AN2196" s="274">
        <f t="shared" si="324"/>
        <v>14.005984999664225</v>
      </c>
      <c r="AO2196" s="274">
        <f t="shared" si="324"/>
        <v>14.005984999627904</v>
      </c>
      <c r="AP2196" s="274">
        <f t="shared" si="324"/>
        <v>14.005984998013528</v>
      </c>
      <c r="AQ2196" s="274">
        <f t="shared" si="324"/>
        <v>14.005984926260671</v>
      </c>
      <c r="AR2196" s="274">
        <f t="shared" si="324"/>
        <v>14.005981737158713</v>
      </c>
      <c r="AS2196" s="274">
        <f t="shared" si="324"/>
        <v>14.00584007322959</v>
      </c>
      <c r="AT2196" s="274">
        <f t="shared" si="324"/>
        <v>13.999693530030552</v>
      </c>
      <c r="AU2196" s="274">
        <f t="shared" si="321"/>
        <v>13.835459245036365</v>
      </c>
      <c r="AV2196" s="274"/>
      <c r="AW2196" s="274"/>
    </row>
    <row r="2197" spans="27:49" ht="12.95" customHeight="1" x14ac:dyDescent="0.2">
      <c r="AA2197" s="344">
        <f t="shared" si="311"/>
        <v>-9.8802704652044479E-3</v>
      </c>
      <c r="AB2197" s="345">
        <f t="shared" si="312"/>
        <v>9.8802704652044479E-3</v>
      </c>
      <c r="AC2197" s="345">
        <f t="shared" si="313"/>
        <v>0</v>
      </c>
      <c r="AD2197" s="346">
        <f t="shared" si="314"/>
        <v>0</v>
      </c>
      <c r="AH2197" s="258">
        <f t="shared" si="315"/>
        <v>-5.970076540303515E-2</v>
      </c>
      <c r="AI2197" s="258">
        <f t="shared" si="316"/>
        <v>0.99275076381854821</v>
      </c>
      <c r="AJ2197" s="258">
        <f t="shared" si="317"/>
        <v>-0.88367981851374677</v>
      </c>
      <c r="AK2197" s="258">
        <f t="shared" si="318"/>
        <v>0.17185078244847601</v>
      </c>
      <c r="AL2197" s="258">
        <f t="shared" si="319"/>
        <v>1.6129546505539287</v>
      </c>
      <c r="AM2197" s="258">
        <f t="shared" si="320"/>
        <v>1.0430726385728673</v>
      </c>
      <c r="AN2197" s="274">
        <f t="shared" si="324"/>
        <v>14.005984999664225</v>
      </c>
      <c r="AO2197" s="274">
        <f t="shared" si="324"/>
        <v>14.005984999627904</v>
      </c>
      <c r="AP2197" s="274">
        <f t="shared" si="324"/>
        <v>14.005984998013528</v>
      </c>
      <c r="AQ2197" s="274">
        <f t="shared" si="324"/>
        <v>14.005984926260671</v>
      </c>
      <c r="AR2197" s="274">
        <f t="shared" si="324"/>
        <v>14.005981737158713</v>
      </c>
      <c r="AS2197" s="274">
        <f t="shared" si="324"/>
        <v>14.00584007322959</v>
      </c>
      <c r="AT2197" s="274">
        <f t="shared" si="324"/>
        <v>13.999693530030552</v>
      </c>
      <c r="AU2197" s="274">
        <f t="shared" si="321"/>
        <v>13.835459245036365</v>
      </c>
      <c r="AV2197" s="274"/>
      <c r="AW2197" s="274"/>
    </row>
    <row r="2198" spans="27:49" ht="12.95" customHeight="1" x14ac:dyDescent="0.2">
      <c r="AA2198" s="344">
        <f t="shared" si="311"/>
        <v>-9.8802704652044479E-3</v>
      </c>
      <c r="AB2198" s="345">
        <f t="shared" si="312"/>
        <v>9.8802704652044479E-3</v>
      </c>
      <c r="AC2198" s="345">
        <f t="shared" si="313"/>
        <v>0</v>
      </c>
      <c r="AD2198" s="346">
        <f t="shared" si="314"/>
        <v>0</v>
      </c>
      <c r="AH2198" s="258">
        <f t="shared" si="315"/>
        <v>-5.970076540303515E-2</v>
      </c>
      <c r="AI2198" s="258">
        <f t="shared" si="316"/>
        <v>0.99275076381854821</v>
      </c>
      <c r="AJ2198" s="258">
        <f t="shared" si="317"/>
        <v>-0.88367981851374677</v>
      </c>
      <c r="AK2198" s="258">
        <f t="shared" si="318"/>
        <v>0.17185078244847601</v>
      </c>
      <c r="AL2198" s="258">
        <f t="shared" si="319"/>
        <v>1.6129546505539287</v>
      </c>
      <c r="AM2198" s="258">
        <f t="shared" si="320"/>
        <v>1.0430726385728673</v>
      </c>
      <c r="AN2198" s="274">
        <f t="shared" si="324"/>
        <v>14.005984999664225</v>
      </c>
      <c r="AO2198" s="274">
        <f t="shared" si="324"/>
        <v>14.005984999627904</v>
      </c>
      <c r="AP2198" s="274">
        <f t="shared" si="324"/>
        <v>14.005984998013528</v>
      </c>
      <c r="AQ2198" s="274">
        <f t="shared" si="324"/>
        <v>14.005984926260671</v>
      </c>
      <c r="AR2198" s="274">
        <f t="shared" si="324"/>
        <v>14.005981737158713</v>
      </c>
      <c r="AS2198" s="274">
        <f t="shared" si="324"/>
        <v>14.00584007322959</v>
      </c>
      <c r="AT2198" s="274">
        <f t="shared" si="324"/>
        <v>13.999693530030552</v>
      </c>
      <c r="AU2198" s="274">
        <f t="shared" si="321"/>
        <v>13.835459245036365</v>
      </c>
      <c r="AV2198" s="274"/>
      <c r="AW2198" s="274"/>
    </row>
    <row r="2199" spans="27:49" ht="12.95" customHeight="1" x14ac:dyDescent="0.2">
      <c r="AA2199" s="344">
        <f t="shared" si="311"/>
        <v>-9.8802704652044479E-3</v>
      </c>
      <c r="AB2199" s="345">
        <f t="shared" si="312"/>
        <v>9.8802704652044479E-3</v>
      </c>
      <c r="AC2199" s="345">
        <f t="shared" si="313"/>
        <v>0</v>
      </c>
      <c r="AD2199" s="346">
        <f t="shared" si="314"/>
        <v>0</v>
      </c>
      <c r="AH2199" s="258">
        <f t="shared" si="315"/>
        <v>-5.970076540303515E-2</v>
      </c>
      <c r="AI2199" s="258">
        <f t="shared" si="316"/>
        <v>0.99275076381854821</v>
      </c>
      <c r="AJ2199" s="258">
        <f t="shared" si="317"/>
        <v>-0.88367981851374677</v>
      </c>
      <c r="AK2199" s="258">
        <f t="shared" si="318"/>
        <v>0.17185078244847601</v>
      </c>
      <c r="AL2199" s="258">
        <f t="shared" si="319"/>
        <v>1.6129546505539287</v>
      </c>
      <c r="AM2199" s="258">
        <f t="shared" si="320"/>
        <v>1.0430726385728673</v>
      </c>
      <c r="AN2199" s="274">
        <f t="shared" si="324"/>
        <v>14.005984999664225</v>
      </c>
      <c r="AO2199" s="274">
        <f t="shared" si="324"/>
        <v>14.005984999627904</v>
      </c>
      <c r="AP2199" s="274">
        <f t="shared" si="324"/>
        <v>14.005984998013528</v>
      </c>
      <c r="AQ2199" s="274">
        <f t="shared" si="324"/>
        <v>14.005984926260671</v>
      </c>
      <c r="AR2199" s="274">
        <f t="shared" si="324"/>
        <v>14.005981737158713</v>
      </c>
      <c r="AS2199" s="274">
        <f t="shared" si="324"/>
        <v>14.00584007322959</v>
      </c>
      <c r="AT2199" s="274">
        <f t="shared" si="324"/>
        <v>13.999693530030552</v>
      </c>
      <c r="AU2199" s="274">
        <f t="shared" si="321"/>
        <v>13.835459245036365</v>
      </c>
      <c r="AV2199" s="274"/>
      <c r="AW2199" s="274"/>
    </row>
    <row r="2200" spans="27:49" ht="12.95" customHeight="1" x14ac:dyDescent="0.2">
      <c r="AA2200" s="344">
        <f t="shared" si="311"/>
        <v>-9.8802704652044479E-3</v>
      </c>
      <c r="AB2200" s="345">
        <f t="shared" si="312"/>
        <v>9.8802704652044479E-3</v>
      </c>
      <c r="AC2200" s="345">
        <f t="shared" si="313"/>
        <v>0</v>
      </c>
      <c r="AD2200" s="346">
        <f t="shared" si="314"/>
        <v>0</v>
      </c>
      <c r="AH2200" s="258">
        <f t="shared" si="315"/>
        <v>-5.970076540303515E-2</v>
      </c>
      <c r="AI2200" s="258">
        <f t="shared" si="316"/>
        <v>0.99275076381854821</v>
      </c>
      <c r="AJ2200" s="258">
        <f t="shared" si="317"/>
        <v>-0.88367981851374677</v>
      </c>
      <c r="AK2200" s="258">
        <f t="shared" si="318"/>
        <v>0.17185078244847601</v>
      </c>
      <c r="AL2200" s="258">
        <f t="shared" si="319"/>
        <v>1.6129546505539287</v>
      </c>
      <c r="AM2200" s="258">
        <f t="shared" si="320"/>
        <v>1.0430726385728673</v>
      </c>
      <c r="AN2200" s="274">
        <f t="shared" ref="AN2200:AT2209" si="325">$AU2200+$AB$7*SIN(AO2200)</f>
        <v>14.005984999664225</v>
      </c>
      <c r="AO2200" s="274">
        <f t="shared" si="325"/>
        <v>14.005984999627904</v>
      </c>
      <c r="AP2200" s="274">
        <f t="shared" si="325"/>
        <v>14.005984998013528</v>
      </c>
      <c r="AQ2200" s="274">
        <f t="shared" si="325"/>
        <v>14.005984926260671</v>
      </c>
      <c r="AR2200" s="274">
        <f t="shared" si="325"/>
        <v>14.005981737158713</v>
      </c>
      <c r="AS2200" s="274">
        <f t="shared" si="325"/>
        <v>14.00584007322959</v>
      </c>
      <c r="AT2200" s="274">
        <f t="shared" si="325"/>
        <v>13.999693530030552</v>
      </c>
      <c r="AU2200" s="274">
        <f t="shared" si="321"/>
        <v>13.835459245036365</v>
      </c>
      <c r="AV2200" s="274"/>
      <c r="AW2200" s="274"/>
    </row>
    <row r="2201" spans="27:49" ht="12.95" customHeight="1" x14ac:dyDescent="0.2">
      <c r="AA2201" s="344">
        <f t="shared" si="311"/>
        <v>-9.8802704652044479E-3</v>
      </c>
      <c r="AB2201" s="345">
        <f t="shared" si="312"/>
        <v>9.8802704652044479E-3</v>
      </c>
      <c r="AC2201" s="345">
        <f t="shared" si="313"/>
        <v>0</v>
      </c>
      <c r="AD2201" s="346">
        <f t="shared" si="314"/>
        <v>0</v>
      </c>
      <c r="AH2201" s="258">
        <f t="shared" si="315"/>
        <v>-5.970076540303515E-2</v>
      </c>
      <c r="AI2201" s="258">
        <f t="shared" si="316"/>
        <v>0.99275076381854821</v>
      </c>
      <c r="AJ2201" s="258">
        <f t="shared" si="317"/>
        <v>-0.88367981851374677</v>
      </c>
      <c r="AK2201" s="258">
        <f t="shared" si="318"/>
        <v>0.17185078244847601</v>
      </c>
      <c r="AL2201" s="258">
        <f t="shared" si="319"/>
        <v>1.6129546505539287</v>
      </c>
      <c r="AM2201" s="258">
        <f t="shared" si="320"/>
        <v>1.0430726385728673</v>
      </c>
      <c r="AN2201" s="274">
        <f t="shared" si="325"/>
        <v>14.005984999664225</v>
      </c>
      <c r="AO2201" s="274">
        <f t="shared" si="325"/>
        <v>14.005984999627904</v>
      </c>
      <c r="AP2201" s="274">
        <f t="shared" si="325"/>
        <v>14.005984998013528</v>
      </c>
      <c r="AQ2201" s="274">
        <f t="shared" si="325"/>
        <v>14.005984926260671</v>
      </c>
      <c r="AR2201" s="274">
        <f t="shared" si="325"/>
        <v>14.005981737158713</v>
      </c>
      <c r="AS2201" s="274">
        <f t="shared" si="325"/>
        <v>14.00584007322959</v>
      </c>
      <c r="AT2201" s="274">
        <f t="shared" si="325"/>
        <v>13.999693530030552</v>
      </c>
      <c r="AU2201" s="274">
        <f t="shared" si="321"/>
        <v>13.835459245036365</v>
      </c>
      <c r="AV2201" s="274"/>
      <c r="AW2201" s="274"/>
    </row>
    <row r="2202" spans="27:49" ht="12.95" customHeight="1" x14ac:dyDescent="0.2">
      <c r="AA2202" s="344">
        <f t="shared" si="311"/>
        <v>-9.8802704652044479E-3</v>
      </c>
      <c r="AB2202" s="345">
        <f t="shared" si="312"/>
        <v>9.8802704652044479E-3</v>
      </c>
      <c r="AC2202" s="345">
        <f t="shared" si="313"/>
        <v>0</v>
      </c>
      <c r="AD2202" s="346">
        <f t="shared" si="314"/>
        <v>0</v>
      </c>
      <c r="AH2202" s="258">
        <f t="shared" si="315"/>
        <v>-5.970076540303515E-2</v>
      </c>
      <c r="AI2202" s="258">
        <f t="shared" si="316"/>
        <v>0.99275076381854821</v>
      </c>
      <c r="AJ2202" s="258">
        <f t="shared" si="317"/>
        <v>-0.88367981851374677</v>
      </c>
      <c r="AK2202" s="258">
        <f t="shared" si="318"/>
        <v>0.17185078244847601</v>
      </c>
      <c r="AL2202" s="258">
        <f t="shared" si="319"/>
        <v>1.6129546505539287</v>
      </c>
      <c r="AM2202" s="258">
        <f t="shared" si="320"/>
        <v>1.0430726385728673</v>
      </c>
      <c r="AN2202" s="274">
        <f t="shared" si="325"/>
        <v>14.005984999664225</v>
      </c>
      <c r="AO2202" s="274">
        <f t="shared" si="325"/>
        <v>14.005984999627904</v>
      </c>
      <c r="AP2202" s="274">
        <f t="shared" si="325"/>
        <v>14.005984998013528</v>
      </c>
      <c r="AQ2202" s="274">
        <f t="shared" si="325"/>
        <v>14.005984926260671</v>
      </c>
      <c r="AR2202" s="274">
        <f t="shared" si="325"/>
        <v>14.005981737158713</v>
      </c>
      <c r="AS2202" s="274">
        <f t="shared" si="325"/>
        <v>14.00584007322959</v>
      </c>
      <c r="AT2202" s="274">
        <f t="shared" si="325"/>
        <v>13.999693530030552</v>
      </c>
      <c r="AU2202" s="274">
        <f t="shared" si="321"/>
        <v>13.835459245036365</v>
      </c>
      <c r="AV2202" s="274"/>
      <c r="AW2202" s="274"/>
    </row>
    <row r="2203" spans="27:49" ht="12.95" customHeight="1" x14ac:dyDescent="0.2">
      <c r="AA2203" s="344">
        <f t="shared" si="311"/>
        <v>-9.8802704652044479E-3</v>
      </c>
      <c r="AB2203" s="345">
        <f t="shared" si="312"/>
        <v>9.8802704652044479E-3</v>
      </c>
      <c r="AC2203" s="345">
        <f t="shared" si="313"/>
        <v>0</v>
      </c>
      <c r="AD2203" s="346">
        <f t="shared" si="314"/>
        <v>0</v>
      </c>
      <c r="AH2203" s="258">
        <f t="shared" si="315"/>
        <v>-5.970076540303515E-2</v>
      </c>
      <c r="AI2203" s="258">
        <f t="shared" si="316"/>
        <v>0.99275076381854821</v>
      </c>
      <c r="AJ2203" s="258">
        <f t="shared" si="317"/>
        <v>-0.88367981851374677</v>
      </c>
      <c r="AK2203" s="258">
        <f t="shared" si="318"/>
        <v>0.17185078244847601</v>
      </c>
      <c r="AL2203" s="258">
        <f t="shared" si="319"/>
        <v>1.6129546505539287</v>
      </c>
      <c r="AM2203" s="258">
        <f t="shared" si="320"/>
        <v>1.0430726385728673</v>
      </c>
      <c r="AN2203" s="274">
        <f t="shared" si="325"/>
        <v>14.005984999664225</v>
      </c>
      <c r="AO2203" s="274">
        <f t="shared" si="325"/>
        <v>14.005984999627904</v>
      </c>
      <c r="AP2203" s="274">
        <f t="shared" si="325"/>
        <v>14.005984998013528</v>
      </c>
      <c r="AQ2203" s="274">
        <f t="shared" si="325"/>
        <v>14.005984926260671</v>
      </c>
      <c r="AR2203" s="274">
        <f t="shared" si="325"/>
        <v>14.005981737158713</v>
      </c>
      <c r="AS2203" s="274">
        <f t="shared" si="325"/>
        <v>14.00584007322959</v>
      </c>
      <c r="AT2203" s="274">
        <f t="shared" si="325"/>
        <v>13.999693530030552</v>
      </c>
      <c r="AU2203" s="274">
        <f t="shared" si="321"/>
        <v>13.835459245036365</v>
      </c>
      <c r="AV2203" s="274"/>
      <c r="AW2203" s="274"/>
    </row>
    <row r="2204" spans="27:49" ht="12.95" customHeight="1" x14ac:dyDescent="0.2">
      <c r="AA2204" s="344">
        <f t="shared" si="311"/>
        <v>-9.8802704652044479E-3</v>
      </c>
      <c r="AB2204" s="345">
        <f t="shared" si="312"/>
        <v>9.8802704652044479E-3</v>
      </c>
      <c r="AC2204" s="345">
        <f t="shared" si="313"/>
        <v>0</v>
      </c>
      <c r="AD2204" s="346">
        <f t="shared" si="314"/>
        <v>0</v>
      </c>
      <c r="AH2204" s="258">
        <f t="shared" si="315"/>
        <v>-5.970076540303515E-2</v>
      </c>
      <c r="AI2204" s="258">
        <f t="shared" si="316"/>
        <v>0.99275076381854821</v>
      </c>
      <c r="AJ2204" s="258">
        <f t="shared" si="317"/>
        <v>-0.88367981851374677</v>
      </c>
      <c r="AK2204" s="258">
        <f t="shared" si="318"/>
        <v>0.17185078244847601</v>
      </c>
      <c r="AL2204" s="258">
        <f t="shared" si="319"/>
        <v>1.6129546505539287</v>
      </c>
      <c r="AM2204" s="258">
        <f t="shared" si="320"/>
        <v>1.0430726385728673</v>
      </c>
      <c r="AN2204" s="274">
        <f t="shared" si="325"/>
        <v>14.005984999664225</v>
      </c>
      <c r="AO2204" s="274">
        <f t="shared" si="325"/>
        <v>14.005984999627904</v>
      </c>
      <c r="AP2204" s="274">
        <f t="shared" si="325"/>
        <v>14.005984998013528</v>
      </c>
      <c r="AQ2204" s="274">
        <f t="shared" si="325"/>
        <v>14.005984926260671</v>
      </c>
      <c r="AR2204" s="274">
        <f t="shared" si="325"/>
        <v>14.005981737158713</v>
      </c>
      <c r="AS2204" s="274">
        <f t="shared" si="325"/>
        <v>14.00584007322959</v>
      </c>
      <c r="AT2204" s="274">
        <f t="shared" si="325"/>
        <v>13.999693530030552</v>
      </c>
      <c r="AU2204" s="274">
        <f t="shared" si="321"/>
        <v>13.835459245036365</v>
      </c>
      <c r="AV2204" s="274"/>
      <c r="AW2204" s="274"/>
    </row>
    <row r="2205" spans="27:49" ht="12.95" customHeight="1" x14ac:dyDescent="0.2">
      <c r="AA2205" s="344">
        <f t="shared" si="311"/>
        <v>-9.8802704652044479E-3</v>
      </c>
      <c r="AB2205" s="345">
        <f t="shared" si="312"/>
        <v>9.8802704652044479E-3</v>
      </c>
      <c r="AC2205" s="345">
        <f t="shared" si="313"/>
        <v>0</v>
      </c>
      <c r="AD2205" s="346">
        <f t="shared" si="314"/>
        <v>0</v>
      </c>
      <c r="AH2205" s="258">
        <f t="shared" si="315"/>
        <v>-5.970076540303515E-2</v>
      </c>
      <c r="AI2205" s="258">
        <f t="shared" si="316"/>
        <v>0.99275076381854821</v>
      </c>
      <c r="AJ2205" s="258">
        <f t="shared" si="317"/>
        <v>-0.88367981851374677</v>
      </c>
      <c r="AK2205" s="258">
        <f t="shared" si="318"/>
        <v>0.17185078244847601</v>
      </c>
      <c r="AL2205" s="258">
        <f t="shared" si="319"/>
        <v>1.6129546505539287</v>
      </c>
      <c r="AM2205" s="258">
        <f t="shared" si="320"/>
        <v>1.0430726385728673</v>
      </c>
      <c r="AN2205" s="274">
        <f t="shared" si="325"/>
        <v>14.005984999664225</v>
      </c>
      <c r="AO2205" s="274">
        <f t="shared" si="325"/>
        <v>14.005984999627904</v>
      </c>
      <c r="AP2205" s="274">
        <f t="shared" si="325"/>
        <v>14.005984998013528</v>
      </c>
      <c r="AQ2205" s="274">
        <f t="shared" si="325"/>
        <v>14.005984926260671</v>
      </c>
      <c r="AR2205" s="274">
        <f t="shared" si="325"/>
        <v>14.005981737158713</v>
      </c>
      <c r="AS2205" s="274">
        <f t="shared" si="325"/>
        <v>14.00584007322959</v>
      </c>
      <c r="AT2205" s="274">
        <f t="shared" si="325"/>
        <v>13.999693530030552</v>
      </c>
      <c r="AU2205" s="274">
        <f t="shared" si="321"/>
        <v>13.835459245036365</v>
      </c>
      <c r="AV2205" s="274"/>
      <c r="AW2205" s="274"/>
    </row>
    <row r="2206" spans="27:49" ht="12.95" customHeight="1" x14ac:dyDescent="0.2">
      <c r="AA2206" s="344">
        <f t="shared" si="311"/>
        <v>-9.8802704652044479E-3</v>
      </c>
      <c r="AB2206" s="345">
        <f t="shared" si="312"/>
        <v>9.8802704652044479E-3</v>
      </c>
      <c r="AC2206" s="345">
        <f t="shared" si="313"/>
        <v>0</v>
      </c>
      <c r="AD2206" s="346">
        <f t="shared" si="314"/>
        <v>0</v>
      </c>
      <c r="AH2206" s="258">
        <f t="shared" si="315"/>
        <v>-5.970076540303515E-2</v>
      </c>
      <c r="AI2206" s="258">
        <f t="shared" si="316"/>
        <v>0.99275076381854821</v>
      </c>
      <c r="AJ2206" s="258">
        <f t="shared" si="317"/>
        <v>-0.88367981851374677</v>
      </c>
      <c r="AK2206" s="258">
        <f t="shared" si="318"/>
        <v>0.17185078244847601</v>
      </c>
      <c r="AL2206" s="258">
        <f t="shared" si="319"/>
        <v>1.6129546505539287</v>
      </c>
      <c r="AM2206" s="258">
        <f t="shared" si="320"/>
        <v>1.0430726385728673</v>
      </c>
      <c r="AN2206" s="274">
        <f t="shared" si="325"/>
        <v>14.005984999664225</v>
      </c>
      <c r="AO2206" s="274">
        <f t="shared" si="325"/>
        <v>14.005984999627904</v>
      </c>
      <c r="AP2206" s="274">
        <f t="shared" si="325"/>
        <v>14.005984998013528</v>
      </c>
      <c r="AQ2206" s="274">
        <f t="shared" si="325"/>
        <v>14.005984926260671</v>
      </c>
      <c r="AR2206" s="274">
        <f t="shared" si="325"/>
        <v>14.005981737158713</v>
      </c>
      <c r="AS2206" s="274">
        <f t="shared" si="325"/>
        <v>14.00584007322959</v>
      </c>
      <c r="AT2206" s="274">
        <f t="shared" si="325"/>
        <v>13.999693530030552</v>
      </c>
      <c r="AU2206" s="274">
        <f t="shared" si="321"/>
        <v>13.835459245036365</v>
      </c>
      <c r="AV2206" s="274"/>
      <c r="AW2206" s="274"/>
    </row>
    <row r="2207" spans="27:49" ht="12.95" customHeight="1" x14ac:dyDescent="0.2">
      <c r="AA2207" s="344">
        <f t="shared" si="311"/>
        <v>-9.8802704652044479E-3</v>
      </c>
      <c r="AB2207" s="345">
        <f t="shared" si="312"/>
        <v>9.8802704652044479E-3</v>
      </c>
      <c r="AC2207" s="345">
        <f t="shared" si="313"/>
        <v>0</v>
      </c>
      <c r="AD2207" s="346">
        <f t="shared" si="314"/>
        <v>0</v>
      </c>
      <c r="AH2207" s="258">
        <f t="shared" si="315"/>
        <v>-5.970076540303515E-2</v>
      </c>
      <c r="AI2207" s="258">
        <f t="shared" si="316"/>
        <v>0.99275076381854821</v>
      </c>
      <c r="AJ2207" s="258">
        <f t="shared" si="317"/>
        <v>-0.88367981851374677</v>
      </c>
      <c r="AK2207" s="258">
        <f t="shared" si="318"/>
        <v>0.17185078244847601</v>
      </c>
      <c r="AL2207" s="258">
        <f t="shared" si="319"/>
        <v>1.6129546505539287</v>
      </c>
      <c r="AM2207" s="258">
        <f t="shared" si="320"/>
        <v>1.0430726385728673</v>
      </c>
      <c r="AN2207" s="274">
        <f t="shared" si="325"/>
        <v>14.005984999664225</v>
      </c>
      <c r="AO2207" s="274">
        <f t="shared" si="325"/>
        <v>14.005984999627904</v>
      </c>
      <c r="AP2207" s="274">
        <f t="shared" si="325"/>
        <v>14.005984998013528</v>
      </c>
      <c r="AQ2207" s="274">
        <f t="shared" si="325"/>
        <v>14.005984926260671</v>
      </c>
      <c r="AR2207" s="274">
        <f t="shared" si="325"/>
        <v>14.005981737158713</v>
      </c>
      <c r="AS2207" s="274">
        <f t="shared" si="325"/>
        <v>14.00584007322959</v>
      </c>
      <c r="AT2207" s="274">
        <f t="shared" si="325"/>
        <v>13.999693530030552</v>
      </c>
      <c r="AU2207" s="274">
        <f t="shared" si="321"/>
        <v>13.835459245036365</v>
      </c>
      <c r="AV2207" s="274"/>
      <c r="AW2207" s="274"/>
    </row>
    <row r="2208" spans="27:49" ht="12.95" customHeight="1" x14ac:dyDescent="0.2">
      <c r="AA2208" s="344">
        <f t="shared" si="311"/>
        <v>-9.8802704652044479E-3</v>
      </c>
      <c r="AB2208" s="345">
        <f t="shared" si="312"/>
        <v>9.8802704652044479E-3</v>
      </c>
      <c r="AC2208" s="345">
        <f t="shared" si="313"/>
        <v>0</v>
      </c>
      <c r="AD2208" s="346">
        <f t="shared" si="314"/>
        <v>0</v>
      </c>
      <c r="AH2208" s="258">
        <f t="shared" si="315"/>
        <v>-5.970076540303515E-2</v>
      </c>
      <c r="AI2208" s="258">
        <f t="shared" si="316"/>
        <v>0.99275076381854821</v>
      </c>
      <c r="AJ2208" s="258">
        <f t="shared" si="317"/>
        <v>-0.88367981851374677</v>
      </c>
      <c r="AK2208" s="258">
        <f t="shared" si="318"/>
        <v>0.17185078244847601</v>
      </c>
      <c r="AL2208" s="258">
        <f t="shared" si="319"/>
        <v>1.6129546505539287</v>
      </c>
      <c r="AM2208" s="258">
        <f t="shared" si="320"/>
        <v>1.0430726385728673</v>
      </c>
      <c r="AN2208" s="274">
        <f t="shared" si="325"/>
        <v>14.005984999664225</v>
      </c>
      <c r="AO2208" s="274">
        <f t="shared" si="325"/>
        <v>14.005984999627904</v>
      </c>
      <c r="AP2208" s="274">
        <f t="shared" si="325"/>
        <v>14.005984998013528</v>
      </c>
      <c r="AQ2208" s="274">
        <f t="shared" si="325"/>
        <v>14.005984926260671</v>
      </c>
      <c r="AR2208" s="274">
        <f t="shared" si="325"/>
        <v>14.005981737158713</v>
      </c>
      <c r="AS2208" s="274">
        <f t="shared" si="325"/>
        <v>14.00584007322959</v>
      </c>
      <c r="AT2208" s="274">
        <f t="shared" si="325"/>
        <v>13.999693530030552</v>
      </c>
      <c r="AU2208" s="274">
        <f t="shared" si="321"/>
        <v>13.835459245036365</v>
      </c>
      <c r="AV2208" s="274"/>
      <c r="AW2208" s="274"/>
    </row>
    <row r="2209" spans="27:49" ht="12.95" customHeight="1" x14ac:dyDescent="0.2">
      <c r="AA2209" s="344">
        <f t="shared" si="311"/>
        <v>-9.8802704652044479E-3</v>
      </c>
      <c r="AB2209" s="345">
        <f t="shared" si="312"/>
        <v>9.8802704652044479E-3</v>
      </c>
      <c r="AC2209" s="345">
        <f t="shared" si="313"/>
        <v>0</v>
      </c>
      <c r="AD2209" s="346">
        <f t="shared" si="314"/>
        <v>0</v>
      </c>
      <c r="AH2209" s="258">
        <f t="shared" si="315"/>
        <v>-5.970076540303515E-2</v>
      </c>
      <c r="AI2209" s="258">
        <f t="shared" si="316"/>
        <v>0.99275076381854821</v>
      </c>
      <c r="AJ2209" s="258">
        <f t="shared" si="317"/>
        <v>-0.88367981851374677</v>
      </c>
      <c r="AK2209" s="258">
        <f t="shared" si="318"/>
        <v>0.17185078244847601</v>
      </c>
      <c r="AL2209" s="258">
        <f t="shared" si="319"/>
        <v>1.6129546505539287</v>
      </c>
      <c r="AM2209" s="258">
        <f t="shared" si="320"/>
        <v>1.0430726385728673</v>
      </c>
      <c r="AN2209" s="274">
        <f t="shared" si="325"/>
        <v>14.005984999664225</v>
      </c>
      <c r="AO2209" s="274">
        <f t="shared" si="325"/>
        <v>14.005984999627904</v>
      </c>
      <c r="AP2209" s="274">
        <f t="shared" si="325"/>
        <v>14.005984998013528</v>
      </c>
      <c r="AQ2209" s="274">
        <f t="shared" si="325"/>
        <v>14.005984926260671</v>
      </c>
      <c r="AR2209" s="274">
        <f t="shared" si="325"/>
        <v>14.005981737158713</v>
      </c>
      <c r="AS2209" s="274">
        <f t="shared" si="325"/>
        <v>14.00584007322959</v>
      </c>
      <c r="AT2209" s="274">
        <f t="shared" si="325"/>
        <v>13.999693530030552</v>
      </c>
      <c r="AU2209" s="274">
        <f t="shared" si="321"/>
        <v>13.835459245036365</v>
      </c>
      <c r="AV2209" s="274"/>
      <c r="AW2209" s="274"/>
    </row>
    <row r="2210" spans="27:49" ht="12.95" customHeight="1" x14ac:dyDescent="0.2">
      <c r="AA2210" s="344">
        <f t="shared" si="311"/>
        <v>-9.8802704652044479E-3</v>
      </c>
      <c r="AB2210" s="345">
        <f t="shared" si="312"/>
        <v>9.8802704652044479E-3</v>
      </c>
      <c r="AC2210" s="345">
        <f t="shared" si="313"/>
        <v>0</v>
      </c>
      <c r="AD2210" s="346">
        <f t="shared" si="314"/>
        <v>0</v>
      </c>
      <c r="AH2210" s="258">
        <f t="shared" si="315"/>
        <v>-5.970076540303515E-2</v>
      </c>
      <c r="AI2210" s="258">
        <f t="shared" si="316"/>
        <v>0.99275076381854821</v>
      </c>
      <c r="AJ2210" s="258">
        <f t="shared" si="317"/>
        <v>-0.88367981851374677</v>
      </c>
      <c r="AK2210" s="258">
        <f t="shared" si="318"/>
        <v>0.17185078244847601</v>
      </c>
      <c r="AL2210" s="258">
        <f t="shared" si="319"/>
        <v>1.6129546505539287</v>
      </c>
      <c r="AM2210" s="258">
        <f t="shared" si="320"/>
        <v>1.0430726385728673</v>
      </c>
      <c r="AN2210" s="274">
        <f t="shared" ref="AN2210:AT2219" si="326">$AU2210+$AB$7*SIN(AO2210)</f>
        <v>14.005984999664225</v>
      </c>
      <c r="AO2210" s="274">
        <f t="shared" si="326"/>
        <v>14.005984999627904</v>
      </c>
      <c r="AP2210" s="274">
        <f t="shared" si="326"/>
        <v>14.005984998013528</v>
      </c>
      <c r="AQ2210" s="274">
        <f t="shared" si="326"/>
        <v>14.005984926260671</v>
      </c>
      <c r="AR2210" s="274">
        <f t="shared" si="326"/>
        <v>14.005981737158713</v>
      </c>
      <c r="AS2210" s="274">
        <f t="shared" si="326"/>
        <v>14.00584007322959</v>
      </c>
      <c r="AT2210" s="274">
        <f t="shared" si="326"/>
        <v>13.999693530030552</v>
      </c>
      <c r="AU2210" s="274">
        <f t="shared" si="321"/>
        <v>13.835459245036365</v>
      </c>
      <c r="AV2210" s="274"/>
      <c r="AW2210" s="274"/>
    </row>
    <row r="2211" spans="27:49" ht="12.95" customHeight="1" x14ac:dyDescent="0.2">
      <c r="AA2211" s="344">
        <f t="shared" si="311"/>
        <v>-9.8802704652044479E-3</v>
      </c>
      <c r="AB2211" s="345">
        <f t="shared" si="312"/>
        <v>9.8802704652044479E-3</v>
      </c>
      <c r="AC2211" s="345">
        <f t="shared" si="313"/>
        <v>0</v>
      </c>
      <c r="AD2211" s="346">
        <f t="shared" si="314"/>
        <v>0</v>
      </c>
      <c r="AH2211" s="258">
        <f t="shared" si="315"/>
        <v>-5.970076540303515E-2</v>
      </c>
      <c r="AI2211" s="258">
        <f t="shared" si="316"/>
        <v>0.99275076381854821</v>
      </c>
      <c r="AJ2211" s="258">
        <f t="shared" si="317"/>
        <v>-0.88367981851374677</v>
      </c>
      <c r="AK2211" s="258">
        <f t="shared" si="318"/>
        <v>0.17185078244847601</v>
      </c>
      <c r="AL2211" s="258">
        <f t="shared" si="319"/>
        <v>1.6129546505539287</v>
      </c>
      <c r="AM2211" s="258">
        <f t="shared" si="320"/>
        <v>1.0430726385728673</v>
      </c>
      <c r="AN2211" s="274">
        <f t="shared" si="326"/>
        <v>14.005984999664225</v>
      </c>
      <c r="AO2211" s="274">
        <f t="shared" si="326"/>
        <v>14.005984999627904</v>
      </c>
      <c r="AP2211" s="274">
        <f t="shared" si="326"/>
        <v>14.005984998013528</v>
      </c>
      <c r="AQ2211" s="274">
        <f t="shared" si="326"/>
        <v>14.005984926260671</v>
      </c>
      <c r="AR2211" s="274">
        <f t="shared" si="326"/>
        <v>14.005981737158713</v>
      </c>
      <c r="AS2211" s="274">
        <f t="shared" si="326"/>
        <v>14.00584007322959</v>
      </c>
      <c r="AT2211" s="274">
        <f t="shared" si="326"/>
        <v>13.999693530030552</v>
      </c>
      <c r="AU2211" s="274">
        <f t="shared" si="321"/>
        <v>13.835459245036365</v>
      </c>
      <c r="AV2211" s="274"/>
      <c r="AW2211" s="274"/>
    </row>
    <row r="2212" spans="27:49" ht="12.95" customHeight="1" x14ac:dyDescent="0.2">
      <c r="AA2212" s="344">
        <f t="shared" si="311"/>
        <v>-9.8802704652044479E-3</v>
      </c>
      <c r="AB2212" s="345">
        <f t="shared" si="312"/>
        <v>9.8802704652044479E-3</v>
      </c>
      <c r="AC2212" s="345">
        <f t="shared" si="313"/>
        <v>0</v>
      </c>
      <c r="AD2212" s="346">
        <f t="shared" si="314"/>
        <v>0</v>
      </c>
      <c r="AH2212" s="258">
        <f t="shared" si="315"/>
        <v>-5.970076540303515E-2</v>
      </c>
      <c r="AI2212" s="258">
        <f t="shared" si="316"/>
        <v>0.99275076381854821</v>
      </c>
      <c r="AJ2212" s="258">
        <f t="shared" si="317"/>
        <v>-0.88367981851374677</v>
      </c>
      <c r="AK2212" s="258">
        <f t="shared" si="318"/>
        <v>0.17185078244847601</v>
      </c>
      <c r="AL2212" s="258">
        <f t="shared" si="319"/>
        <v>1.6129546505539287</v>
      </c>
      <c r="AM2212" s="258">
        <f t="shared" si="320"/>
        <v>1.0430726385728673</v>
      </c>
      <c r="AN2212" s="274">
        <f t="shared" si="326"/>
        <v>14.005984999664225</v>
      </c>
      <c r="AO2212" s="274">
        <f t="shared" si="326"/>
        <v>14.005984999627904</v>
      </c>
      <c r="AP2212" s="274">
        <f t="shared" si="326"/>
        <v>14.005984998013528</v>
      </c>
      <c r="AQ2212" s="274">
        <f t="shared" si="326"/>
        <v>14.005984926260671</v>
      </c>
      <c r="AR2212" s="274">
        <f t="shared" si="326"/>
        <v>14.005981737158713</v>
      </c>
      <c r="AS2212" s="274">
        <f t="shared" si="326"/>
        <v>14.00584007322959</v>
      </c>
      <c r="AT2212" s="274">
        <f t="shared" si="326"/>
        <v>13.999693530030552</v>
      </c>
      <c r="AU2212" s="274">
        <f t="shared" si="321"/>
        <v>13.835459245036365</v>
      </c>
      <c r="AV2212" s="274"/>
      <c r="AW2212" s="274"/>
    </row>
    <row r="2213" spans="27:49" ht="12.95" customHeight="1" x14ac:dyDescent="0.2">
      <c r="AA2213" s="344">
        <f t="shared" si="311"/>
        <v>-9.8802704652044479E-3</v>
      </c>
      <c r="AB2213" s="345">
        <f t="shared" si="312"/>
        <v>9.8802704652044479E-3</v>
      </c>
      <c r="AC2213" s="345">
        <f t="shared" si="313"/>
        <v>0</v>
      </c>
      <c r="AD2213" s="346">
        <f t="shared" si="314"/>
        <v>0</v>
      </c>
      <c r="AH2213" s="258">
        <f t="shared" si="315"/>
        <v>-5.970076540303515E-2</v>
      </c>
      <c r="AI2213" s="258">
        <f t="shared" si="316"/>
        <v>0.99275076381854821</v>
      </c>
      <c r="AJ2213" s="258">
        <f t="shared" si="317"/>
        <v>-0.88367981851374677</v>
      </c>
      <c r="AK2213" s="258">
        <f t="shared" si="318"/>
        <v>0.17185078244847601</v>
      </c>
      <c r="AL2213" s="258">
        <f t="shared" si="319"/>
        <v>1.6129546505539287</v>
      </c>
      <c r="AM2213" s="258">
        <f t="shared" si="320"/>
        <v>1.0430726385728673</v>
      </c>
      <c r="AN2213" s="274">
        <f t="shared" si="326"/>
        <v>14.005984999664225</v>
      </c>
      <c r="AO2213" s="274">
        <f t="shared" si="326"/>
        <v>14.005984999627904</v>
      </c>
      <c r="AP2213" s="274">
        <f t="shared" si="326"/>
        <v>14.005984998013528</v>
      </c>
      <c r="AQ2213" s="274">
        <f t="shared" si="326"/>
        <v>14.005984926260671</v>
      </c>
      <c r="AR2213" s="274">
        <f t="shared" si="326"/>
        <v>14.005981737158713</v>
      </c>
      <c r="AS2213" s="274">
        <f t="shared" si="326"/>
        <v>14.00584007322959</v>
      </c>
      <c r="AT2213" s="274">
        <f t="shared" si="326"/>
        <v>13.999693530030552</v>
      </c>
      <c r="AU2213" s="274">
        <f t="shared" si="321"/>
        <v>13.835459245036365</v>
      </c>
      <c r="AV2213" s="274"/>
      <c r="AW2213" s="274"/>
    </row>
    <row r="2214" spans="27:49" ht="12.95" customHeight="1" x14ac:dyDescent="0.2">
      <c r="AA2214" s="344">
        <f t="shared" si="311"/>
        <v>-9.8802704652044479E-3</v>
      </c>
      <c r="AB2214" s="345">
        <f t="shared" si="312"/>
        <v>9.8802704652044479E-3</v>
      </c>
      <c r="AC2214" s="345">
        <f t="shared" si="313"/>
        <v>0</v>
      </c>
      <c r="AD2214" s="346">
        <f t="shared" si="314"/>
        <v>0</v>
      </c>
      <c r="AH2214" s="258">
        <f t="shared" si="315"/>
        <v>-5.970076540303515E-2</v>
      </c>
      <c r="AI2214" s="258">
        <f t="shared" si="316"/>
        <v>0.99275076381854821</v>
      </c>
      <c r="AJ2214" s="258">
        <f t="shared" si="317"/>
        <v>-0.88367981851374677</v>
      </c>
      <c r="AK2214" s="258">
        <f t="shared" si="318"/>
        <v>0.17185078244847601</v>
      </c>
      <c r="AL2214" s="258">
        <f t="shared" si="319"/>
        <v>1.6129546505539287</v>
      </c>
      <c r="AM2214" s="258">
        <f t="shared" si="320"/>
        <v>1.0430726385728673</v>
      </c>
      <c r="AN2214" s="274">
        <f t="shared" si="326"/>
        <v>14.005984999664225</v>
      </c>
      <c r="AO2214" s="274">
        <f t="shared" si="326"/>
        <v>14.005984999627904</v>
      </c>
      <c r="AP2214" s="274">
        <f t="shared" si="326"/>
        <v>14.005984998013528</v>
      </c>
      <c r="AQ2214" s="274">
        <f t="shared" si="326"/>
        <v>14.005984926260671</v>
      </c>
      <c r="AR2214" s="274">
        <f t="shared" si="326"/>
        <v>14.005981737158713</v>
      </c>
      <c r="AS2214" s="274">
        <f t="shared" si="326"/>
        <v>14.00584007322959</v>
      </c>
      <c r="AT2214" s="274">
        <f t="shared" si="326"/>
        <v>13.999693530030552</v>
      </c>
      <c r="AU2214" s="274">
        <f t="shared" si="321"/>
        <v>13.835459245036365</v>
      </c>
      <c r="AV2214" s="274"/>
      <c r="AW2214" s="274"/>
    </row>
    <row r="2215" spans="27:49" ht="12.95" customHeight="1" x14ac:dyDescent="0.2">
      <c r="AA2215" s="344">
        <f t="shared" si="311"/>
        <v>-9.8802704652044479E-3</v>
      </c>
      <c r="AB2215" s="345">
        <f t="shared" si="312"/>
        <v>9.8802704652044479E-3</v>
      </c>
      <c r="AC2215" s="345">
        <f t="shared" si="313"/>
        <v>0</v>
      </c>
      <c r="AD2215" s="346">
        <f t="shared" si="314"/>
        <v>0</v>
      </c>
      <c r="AH2215" s="258">
        <f t="shared" si="315"/>
        <v>-5.970076540303515E-2</v>
      </c>
      <c r="AI2215" s="258">
        <f t="shared" si="316"/>
        <v>0.99275076381854821</v>
      </c>
      <c r="AJ2215" s="258">
        <f t="shared" si="317"/>
        <v>-0.88367981851374677</v>
      </c>
      <c r="AK2215" s="258">
        <f t="shared" si="318"/>
        <v>0.17185078244847601</v>
      </c>
      <c r="AL2215" s="258">
        <f t="shared" si="319"/>
        <v>1.6129546505539287</v>
      </c>
      <c r="AM2215" s="258">
        <f t="shared" si="320"/>
        <v>1.0430726385728673</v>
      </c>
      <c r="AN2215" s="274">
        <f t="shared" si="326"/>
        <v>14.005984999664225</v>
      </c>
      <c r="AO2215" s="274">
        <f t="shared" si="326"/>
        <v>14.005984999627904</v>
      </c>
      <c r="AP2215" s="274">
        <f t="shared" si="326"/>
        <v>14.005984998013528</v>
      </c>
      <c r="AQ2215" s="274">
        <f t="shared" si="326"/>
        <v>14.005984926260671</v>
      </c>
      <c r="AR2215" s="274">
        <f t="shared" si="326"/>
        <v>14.005981737158713</v>
      </c>
      <c r="AS2215" s="274">
        <f t="shared" si="326"/>
        <v>14.00584007322959</v>
      </c>
      <c r="AT2215" s="274">
        <f t="shared" si="326"/>
        <v>13.999693530030552</v>
      </c>
      <c r="AU2215" s="274">
        <f t="shared" si="321"/>
        <v>13.835459245036365</v>
      </c>
      <c r="AV2215" s="274"/>
      <c r="AW2215" s="274"/>
    </row>
    <row r="2216" spans="27:49" ht="12.95" customHeight="1" x14ac:dyDescent="0.2">
      <c r="AA2216" s="344">
        <f t="shared" si="311"/>
        <v>-9.8802704652044479E-3</v>
      </c>
      <c r="AB2216" s="345">
        <f t="shared" si="312"/>
        <v>9.8802704652044479E-3</v>
      </c>
      <c r="AC2216" s="345">
        <f t="shared" si="313"/>
        <v>0</v>
      </c>
      <c r="AD2216" s="346">
        <f t="shared" si="314"/>
        <v>0</v>
      </c>
      <c r="AH2216" s="258">
        <f t="shared" si="315"/>
        <v>-5.970076540303515E-2</v>
      </c>
      <c r="AI2216" s="258">
        <f t="shared" si="316"/>
        <v>0.99275076381854821</v>
      </c>
      <c r="AJ2216" s="258">
        <f t="shared" si="317"/>
        <v>-0.88367981851374677</v>
      </c>
      <c r="AK2216" s="258">
        <f t="shared" si="318"/>
        <v>0.17185078244847601</v>
      </c>
      <c r="AL2216" s="258">
        <f t="shared" si="319"/>
        <v>1.6129546505539287</v>
      </c>
      <c r="AM2216" s="258">
        <f t="shared" si="320"/>
        <v>1.0430726385728673</v>
      </c>
      <c r="AN2216" s="274">
        <f t="shared" si="326"/>
        <v>14.005984999664225</v>
      </c>
      <c r="AO2216" s="274">
        <f t="shared" si="326"/>
        <v>14.005984999627904</v>
      </c>
      <c r="AP2216" s="274">
        <f t="shared" si="326"/>
        <v>14.005984998013528</v>
      </c>
      <c r="AQ2216" s="274">
        <f t="shared" si="326"/>
        <v>14.005984926260671</v>
      </c>
      <c r="AR2216" s="274">
        <f t="shared" si="326"/>
        <v>14.005981737158713</v>
      </c>
      <c r="AS2216" s="274">
        <f t="shared" si="326"/>
        <v>14.00584007322959</v>
      </c>
      <c r="AT2216" s="274">
        <f t="shared" si="326"/>
        <v>13.999693530030552</v>
      </c>
      <c r="AU2216" s="274">
        <f t="shared" si="321"/>
        <v>13.835459245036365</v>
      </c>
      <c r="AV2216" s="274"/>
      <c r="AW2216" s="274"/>
    </row>
    <row r="2217" spans="27:49" ht="12.95" customHeight="1" x14ac:dyDescent="0.2">
      <c r="AA2217" s="344">
        <f t="shared" si="311"/>
        <v>-9.8802704652044479E-3</v>
      </c>
      <c r="AB2217" s="345">
        <f t="shared" si="312"/>
        <v>9.8802704652044479E-3</v>
      </c>
      <c r="AC2217" s="345">
        <f t="shared" si="313"/>
        <v>0</v>
      </c>
      <c r="AD2217" s="346">
        <f t="shared" si="314"/>
        <v>0</v>
      </c>
      <c r="AH2217" s="258">
        <f t="shared" si="315"/>
        <v>-5.970076540303515E-2</v>
      </c>
      <c r="AI2217" s="258">
        <f t="shared" si="316"/>
        <v>0.99275076381854821</v>
      </c>
      <c r="AJ2217" s="258">
        <f t="shared" si="317"/>
        <v>-0.88367981851374677</v>
      </c>
      <c r="AK2217" s="258">
        <f t="shared" si="318"/>
        <v>0.17185078244847601</v>
      </c>
      <c r="AL2217" s="258">
        <f t="shared" si="319"/>
        <v>1.6129546505539287</v>
      </c>
      <c r="AM2217" s="258">
        <f t="shared" si="320"/>
        <v>1.0430726385728673</v>
      </c>
      <c r="AN2217" s="274">
        <f t="shared" si="326"/>
        <v>14.005984999664225</v>
      </c>
      <c r="AO2217" s="274">
        <f t="shared" si="326"/>
        <v>14.005984999627904</v>
      </c>
      <c r="AP2217" s="274">
        <f t="shared" si="326"/>
        <v>14.005984998013528</v>
      </c>
      <c r="AQ2217" s="274">
        <f t="shared" si="326"/>
        <v>14.005984926260671</v>
      </c>
      <c r="AR2217" s="274">
        <f t="shared" si="326"/>
        <v>14.005981737158713</v>
      </c>
      <c r="AS2217" s="274">
        <f t="shared" si="326"/>
        <v>14.00584007322959</v>
      </c>
      <c r="AT2217" s="274">
        <f t="shared" si="326"/>
        <v>13.999693530030552</v>
      </c>
      <c r="AU2217" s="274">
        <f t="shared" si="321"/>
        <v>13.835459245036365</v>
      </c>
      <c r="AV2217" s="274"/>
      <c r="AW2217" s="274"/>
    </row>
    <row r="2218" spans="27:49" ht="12.95" customHeight="1" x14ac:dyDescent="0.2">
      <c r="AA2218" s="344">
        <f t="shared" si="311"/>
        <v>-9.8802704652044479E-3</v>
      </c>
      <c r="AB2218" s="345">
        <f t="shared" si="312"/>
        <v>9.8802704652044479E-3</v>
      </c>
      <c r="AC2218" s="345">
        <f t="shared" si="313"/>
        <v>0</v>
      </c>
      <c r="AD2218" s="346">
        <f t="shared" si="314"/>
        <v>0</v>
      </c>
      <c r="AH2218" s="258">
        <f t="shared" si="315"/>
        <v>-5.970076540303515E-2</v>
      </c>
      <c r="AI2218" s="258">
        <f t="shared" si="316"/>
        <v>0.99275076381854821</v>
      </c>
      <c r="AJ2218" s="258">
        <f t="shared" si="317"/>
        <v>-0.88367981851374677</v>
      </c>
      <c r="AK2218" s="258">
        <f t="shared" si="318"/>
        <v>0.17185078244847601</v>
      </c>
      <c r="AL2218" s="258">
        <f t="shared" si="319"/>
        <v>1.6129546505539287</v>
      </c>
      <c r="AM2218" s="258">
        <f t="shared" si="320"/>
        <v>1.0430726385728673</v>
      </c>
      <c r="AN2218" s="274">
        <f t="shared" si="326"/>
        <v>14.005984999664225</v>
      </c>
      <c r="AO2218" s="274">
        <f t="shared" si="326"/>
        <v>14.005984999627904</v>
      </c>
      <c r="AP2218" s="274">
        <f t="shared" si="326"/>
        <v>14.005984998013528</v>
      </c>
      <c r="AQ2218" s="274">
        <f t="shared" si="326"/>
        <v>14.005984926260671</v>
      </c>
      <c r="AR2218" s="274">
        <f t="shared" si="326"/>
        <v>14.005981737158713</v>
      </c>
      <c r="AS2218" s="274">
        <f t="shared" si="326"/>
        <v>14.00584007322959</v>
      </c>
      <c r="AT2218" s="274">
        <f t="shared" si="326"/>
        <v>13.999693530030552</v>
      </c>
      <c r="AU2218" s="274">
        <f t="shared" si="321"/>
        <v>13.835459245036365</v>
      </c>
      <c r="AV2218" s="274"/>
      <c r="AW2218" s="274"/>
    </row>
    <row r="2219" spans="27:49" ht="12.95" customHeight="1" x14ac:dyDescent="0.2">
      <c r="AA2219" s="344">
        <f t="shared" si="311"/>
        <v>-9.8802704652044479E-3</v>
      </c>
      <c r="AB2219" s="345">
        <f t="shared" si="312"/>
        <v>9.8802704652044479E-3</v>
      </c>
      <c r="AC2219" s="345">
        <f t="shared" si="313"/>
        <v>0</v>
      </c>
      <c r="AD2219" s="346">
        <f t="shared" si="314"/>
        <v>0</v>
      </c>
      <c r="AH2219" s="258">
        <f t="shared" si="315"/>
        <v>-5.970076540303515E-2</v>
      </c>
      <c r="AI2219" s="258">
        <f t="shared" si="316"/>
        <v>0.99275076381854821</v>
      </c>
      <c r="AJ2219" s="258">
        <f t="shared" si="317"/>
        <v>-0.88367981851374677</v>
      </c>
      <c r="AK2219" s="258">
        <f t="shared" si="318"/>
        <v>0.17185078244847601</v>
      </c>
      <c r="AL2219" s="258">
        <f t="shared" si="319"/>
        <v>1.6129546505539287</v>
      </c>
      <c r="AM2219" s="258">
        <f t="shared" si="320"/>
        <v>1.0430726385728673</v>
      </c>
      <c r="AN2219" s="274">
        <f t="shared" si="326"/>
        <v>14.005984999664225</v>
      </c>
      <c r="AO2219" s="274">
        <f t="shared" si="326"/>
        <v>14.005984999627904</v>
      </c>
      <c r="AP2219" s="274">
        <f t="shared" si="326"/>
        <v>14.005984998013528</v>
      </c>
      <c r="AQ2219" s="274">
        <f t="shared" si="326"/>
        <v>14.005984926260671</v>
      </c>
      <c r="AR2219" s="274">
        <f t="shared" si="326"/>
        <v>14.005981737158713</v>
      </c>
      <c r="AS2219" s="274">
        <f t="shared" si="326"/>
        <v>14.00584007322959</v>
      </c>
      <c r="AT2219" s="274">
        <f t="shared" si="326"/>
        <v>13.999693530030552</v>
      </c>
      <c r="AU2219" s="274">
        <f t="shared" si="321"/>
        <v>13.835459245036365</v>
      </c>
      <c r="AV2219" s="274"/>
      <c r="AW2219" s="274"/>
    </row>
    <row r="2220" spans="27:49" ht="12.95" customHeight="1" x14ac:dyDescent="0.2">
      <c r="AA2220" s="344">
        <f t="shared" si="311"/>
        <v>-9.8802704652044479E-3</v>
      </c>
      <c r="AB2220" s="345">
        <f t="shared" si="312"/>
        <v>9.8802704652044479E-3</v>
      </c>
      <c r="AC2220" s="345">
        <f t="shared" si="313"/>
        <v>0</v>
      </c>
      <c r="AD2220" s="346">
        <f t="shared" si="314"/>
        <v>0</v>
      </c>
      <c r="AH2220" s="258">
        <f t="shared" si="315"/>
        <v>-5.970076540303515E-2</v>
      </c>
      <c r="AI2220" s="258">
        <f t="shared" si="316"/>
        <v>0.99275076381854821</v>
      </c>
      <c r="AJ2220" s="258">
        <f t="shared" si="317"/>
        <v>-0.88367981851374677</v>
      </c>
      <c r="AK2220" s="258">
        <f t="shared" si="318"/>
        <v>0.17185078244847601</v>
      </c>
      <c r="AL2220" s="258">
        <f t="shared" si="319"/>
        <v>1.6129546505539287</v>
      </c>
      <c r="AM2220" s="258">
        <f t="shared" si="320"/>
        <v>1.0430726385728673</v>
      </c>
      <c r="AN2220" s="274">
        <f t="shared" ref="AN2220:AT2229" si="327">$AU2220+$AB$7*SIN(AO2220)</f>
        <v>14.005984999664225</v>
      </c>
      <c r="AO2220" s="274">
        <f t="shared" si="327"/>
        <v>14.005984999627904</v>
      </c>
      <c r="AP2220" s="274">
        <f t="shared" si="327"/>
        <v>14.005984998013528</v>
      </c>
      <c r="AQ2220" s="274">
        <f t="shared" si="327"/>
        <v>14.005984926260671</v>
      </c>
      <c r="AR2220" s="274">
        <f t="shared" si="327"/>
        <v>14.005981737158713</v>
      </c>
      <c r="AS2220" s="274">
        <f t="shared" si="327"/>
        <v>14.00584007322959</v>
      </c>
      <c r="AT2220" s="274">
        <f t="shared" si="327"/>
        <v>13.999693530030552</v>
      </c>
      <c r="AU2220" s="274">
        <f t="shared" si="321"/>
        <v>13.835459245036365</v>
      </c>
      <c r="AV2220" s="274"/>
      <c r="AW2220" s="274"/>
    </row>
    <row r="2221" spans="27:49" ht="12.95" customHeight="1" x14ac:dyDescent="0.2">
      <c r="AA2221" s="344">
        <f t="shared" si="311"/>
        <v>-9.8802704652044479E-3</v>
      </c>
      <c r="AB2221" s="345">
        <f t="shared" si="312"/>
        <v>9.8802704652044479E-3</v>
      </c>
      <c r="AC2221" s="345">
        <f t="shared" si="313"/>
        <v>0</v>
      </c>
      <c r="AD2221" s="346">
        <f t="shared" si="314"/>
        <v>0</v>
      </c>
      <c r="AH2221" s="258">
        <f t="shared" si="315"/>
        <v>-5.970076540303515E-2</v>
      </c>
      <c r="AI2221" s="258">
        <f t="shared" si="316"/>
        <v>0.99275076381854821</v>
      </c>
      <c r="AJ2221" s="258">
        <f t="shared" si="317"/>
        <v>-0.88367981851374677</v>
      </c>
      <c r="AK2221" s="258">
        <f t="shared" si="318"/>
        <v>0.17185078244847601</v>
      </c>
      <c r="AL2221" s="258">
        <f t="shared" si="319"/>
        <v>1.6129546505539287</v>
      </c>
      <c r="AM2221" s="258">
        <f t="shared" si="320"/>
        <v>1.0430726385728673</v>
      </c>
      <c r="AN2221" s="274">
        <f t="shared" si="327"/>
        <v>14.005984999664225</v>
      </c>
      <c r="AO2221" s="274">
        <f t="shared" si="327"/>
        <v>14.005984999627904</v>
      </c>
      <c r="AP2221" s="274">
        <f t="shared" si="327"/>
        <v>14.005984998013528</v>
      </c>
      <c r="AQ2221" s="274">
        <f t="shared" si="327"/>
        <v>14.005984926260671</v>
      </c>
      <c r="AR2221" s="274">
        <f t="shared" si="327"/>
        <v>14.005981737158713</v>
      </c>
      <c r="AS2221" s="274">
        <f t="shared" si="327"/>
        <v>14.00584007322959</v>
      </c>
      <c r="AT2221" s="274">
        <f t="shared" si="327"/>
        <v>13.999693530030552</v>
      </c>
      <c r="AU2221" s="274">
        <f t="shared" si="321"/>
        <v>13.835459245036365</v>
      </c>
      <c r="AV2221" s="274"/>
      <c r="AW2221" s="274"/>
    </row>
    <row r="2222" spans="27:49" ht="12.95" customHeight="1" x14ac:dyDescent="0.2">
      <c r="AA2222" s="344">
        <f t="shared" si="311"/>
        <v>-9.8802704652044479E-3</v>
      </c>
      <c r="AB2222" s="345">
        <f t="shared" si="312"/>
        <v>9.8802704652044479E-3</v>
      </c>
      <c r="AC2222" s="345">
        <f t="shared" si="313"/>
        <v>0</v>
      </c>
      <c r="AD2222" s="346">
        <f t="shared" si="314"/>
        <v>0</v>
      </c>
      <c r="AH2222" s="258">
        <f t="shared" si="315"/>
        <v>-5.970076540303515E-2</v>
      </c>
      <c r="AI2222" s="258">
        <f t="shared" si="316"/>
        <v>0.99275076381854821</v>
      </c>
      <c r="AJ2222" s="258">
        <f t="shared" si="317"/>
        <v>-0.88367981851374677</v>
      </c>
      <c r="AK2222" s="258">
        <f t="shared" si="318"/>
        <v>0.17185078244847601</v>
      </c>
      <c r="AL2222" s="258">
        <f t="shared" si="319"/>
        <v>1.6129546505539287</v>
      </c>
      <c r="AM2222" s="258">
        <f t="shared" si="320"/>
        <v>1.0430726385728673</v>
      </c>
      <c r="AN2222" s="274">
        <f t="shared" si="327"/>
        <v>14.005984999664225</v>
      </c>
      <c r="AO2222" s="274">
        <f t="shared" si="327"/>
        <v>14.005984999627904</v>
      </c>
      <c r="AP2222" s="274">
        <f t="shared" si="327"/>
        <v>14.005984998013528</v>
      </c>
      <c r="AQ2222" s="274">
        <f t="shared" si="327"/>
        <v>14.005984926260671</v>
      </c>
      <c r="AR2222" s="274">
        <f t="shared" si="327"/>
        <v>14.005981737158713</v>
      </c>
      <c r="AS2222" s="274">
        <f t="shared" si="327"/>
        <v>14.00584007322959</v>
      </c>
      <c r="AT2222" s="274">
        <f t="shared" si="327"/>
        <v>13.999693530030552</v>
      </c>
      <c r="AU2222" s="274">
        <f t="shared" si="321"/>
        <v>13.835459245036365</v>
      </c>
      <c r="AV2222" s="274"/>
      <c r="AW2222" s="274"/>
    </row>
    <row r="2223" spans="27:49" ht="12.95" customHeight="1" x14ac:dyDescent="0.2">
      <c r="AA2223" s="344">
        <f t="shared" si="311"/>
        <v>-9.8802704652044479E-3</v>
      </c>
      <c r="AB2223" s="345">
        <f t="shared" si="312"/>
        <v>9.8802704652044479E-3</v>
      </c>
      <c r="AC2223" s="345">
        <f t="shared" si="313"/>
        <v>0</v>
      </c>
      <c r="AD2223" s="346">
        <f t="shared" si="314"/>
        <v>0</v>
      </c>
      <c r="AH2223" s="258">
        <f t="shared" si="315"/>
        <v>-5.970076540303515E-2</v>
      </c>
      <c r="AI2223" s="258">
        <f t="shared" si="316"/>
        <v>0.99275076381854821</v>
      </c>
      <c r="AJ2223" s="258">
        <f t="shared" si="317"/>
        <v>-0.88367981851374677</v>
      </c>
      <c r="AK2223" s="258">
        <f t="shared" si="318"/>
        <v>0.17185078244847601</v>
      </c>
      <c r="AL2223" s="258">
        <f t="shared" si="319"/>
        <v>1.6129546505539287</v>
      </c>
      <c r="AM2223" s="258">
        <f t="shared" si="320"/>
        <v>1.0430726385728673</v>
      </c>
      <c r="AN2223" s="274">
        <f t="shared" si="327"/>
        <v>14.005984999664225</v>
      </c>
      <c r="AO2223" s="274">
        <f t="shared" si="327"/>
        <v>14.005984999627904</v>
      </c>
      <c r="AP2223" s="274">
        <f t="shared" si="327"/>
        <v>14.005984998013528</v>
      </c>
      <c r="AQ2223" s="274">
        <f t="shared" si="327"/>
        <v>14.005984926260671</v>
      </c>
      <c r="AR2223" s="274">
        <f t="shared" si="327"/>
        <v>14.005981737158713</v>
      </c>
      <c r="AS2223" s="274">
        <f t="shared" si="327"/>
        <v>14.00584007322959</v>
      </c>
      <c r="AT2223" s="274">
        <f t="shared" si="327"/>
        <v>13.999693530030552</v>
      </c>
      <c r="AU2223" s="274">
        <f t="shared" si="321"/>
        <v>13.835459245036365</v>
      </c>
      <c r="AV2223" s="274"/>
      <c r="AW2223" s="274"/>
    </row>
    <row r="2224" spans="27:49" ht="12.95" customHeight="1" x14ac:dyDescent="0.2">
      <c r="AA2224" s="344">
        <f t="shared" si="311"/>
        <v>-9.8802704652044479E-3</v>
      </c>
      <c r="AB2224" s="345">
        <f t="shared" si="312"/>
        <v>9.8802704652044479E-3</v>
      </c>
      <c r="AC2224" s="345">
        <f t="shared" si="313"/>
        <v>0</v>
      </c>
      <c r="AD2224" s="346">
        <f t="shared" si="314"/>
        <v>0</v>
      </c>
      <c r="AH2224" s="258">
        <f t="shared" si="315"/>
        <v>-5.970076540303515E-2</v>
      </c>
      <c r="AI2224" s="258">
        <f t="shared" si="316"/>
        <v>0.99275076381854821</v>
      </c>
      <c r="AJ2224" s="258">
        <f t="shared" si="317"/>
        <v>-0.88367981851374677</v>
      </c>
      <c r="AK2224" s="258">
        <f t="shared" si="318"/>
        <v>0.17185078244847601</v>
      </c>
      <c r="AL2224" s="258">
        <f t="shared" si="319"/>
        <v>1.6129546505539287</v>
      </c>
      <c r="AM2224" s="258">
        <f t="shared" si="320"/>
        <v>1.0430726385728673</v>
      </c>
      <c r="AN2224" s="274">
        <f t="shared" si="327"/>
        <v>14.005984999664225</v>
      </c>
      <c r="AO2224" s="274">
        <f t="shared" si="327"/>
        <v>14.005984999627904</v>
      </c>
      <c r="AP2224" s="274">
        <f t="shared" si="327"/>
        <v>14.005984998013528</v>
      </c>
      <c r="AQ2224" s="274">
        <f t="shared" si="327"/>
        <v>14.005984926260671</v>
      </c>
      <c r="AR2224" s="274">
        <f t="shared" si="327"/>
        <v>14.005981737158713</v>
      </c>
      <c r="AS2224" s="274">
        <f t="shared" si="327"/>
        <v>14.00584007322959</v>
      </c>
      <c r="AT2224" s="274">
        <f t="shared" si="327"/>
        <v>13.999693530030552</v>
      </c>
      <c r="AU2224" s="274">
        <f t="shared" si="321"/>
        <v>13.835459245036365</v>
      </c>
      <c r="AV2224" s="274"/>
      <c r="AW2224" s="274"/>
    </row>
    <row r="2225" spans="27:49" ht="12.95" customHeight="1" x14ac:dyDescent="0.2">
      <c r="AA2225" s="344">
        <f t="shared" si="311"/>
        <v>-9.8802704652044479E-3</v>
      </c>
      <c r="AB2225" s="345">
        <f t="shared" si="312"/>
        <v>9.8802704652044479E-3</v>
      </c>
      <c r="AC2225" s="345">
        <f t="shared" si="313"/>
        <v>0</v>
      </c>
      <c r="AD2225" s="346">
        <f t="shared" si="314"/>
        <v>0</v>
      </c>
      <c r="AH2225" s="258">
        <f t="shared" si="315"/>
        <v>-5.970076540303515E-2</v>
      </c>
      <c r="AI2225" s="258">
        <f t="shared" si="316"/>
        <v>0.99275076381854821</v>
      </c>
      <c r="AJ2225" s="258">
        <f t="shared" si="317"/>
        <v>-0.88367981851374677</v>
      </c>
      <c r="AK2225" s="258">
        <f t="shared" si="318"/>
        <v>0.17185078244847601</v>
      </c>
      <c r="AL2225" s="258">
        <f t="shared" si="319"/>
        <v>1.6129546505539287</v>
      </c>
      <c r="AM2225" s="258">
        <f t="shared" si="320"/>
        <v>1.0430726385728673</v>
      </c>
      <c r="AN2225" s="274">
        <f t="shared" si="327"/>
        <v>14.005984999664225</v>
      </c>
      <c r="AO2225" s="274">
        <f t="shared" si="327"/>
        <v>14.005984999627904</v>
      </c>
      <c r="AP2225" s="274">
        <f t="shared" si="327"/>
        <v>14.005984998013528</v>
      </c>
      <c r="AQ2225" s="274">
        <f t="shared" si="327"/>
        <v>14.005984926260671</v>
      </c>
      <c r="AR2225" s="274">
        <f t="shared" si="327"/>
        <v>14.005981737158713</v>
      </c>
      <c r="AS2225" s="274">
        <f t="shared" si="327"/>
        <v>14.00584007322959</v>
      </c>
      <c r="AT2225" s="274">
        <f t="shared" si="327"/>
        <v>13.999693530030552</v>
      </c>
      <c r="AU2225" s="274">
        <f t="shared" si="321"/>
        <v>13.835459245036365</v>
      </c>
      <c r="AV2225" s="274"/>
      <c r="AW2225" s="274"/>
    </row>
    <row r="2226" spans="27:49" ht="12.95" customHeight="1" x14ac:dyDescent="0.2">
      <c r="AA2226" s="344">
        <f t="shared" si="311"/>
        <v>-9.8802704652044479E-3</v>
      </c>
      <c r="AB2226" s="345">
        <f t="shared" si="312"/>
        <v>9.8802704652044479E-3</v>
      </c>
      <c r="AC2226" s="345">
        <f t="shared" si="313"/>
        <v>0</v>
      </c>
      <c r="AD2226" s="346">
        <f t="shared" si="314"/>
        <v>0</v>
      </c>
      <c r="AH2226" s="258">
        <f t="shared" si="315"/>
        <v>-5.970076540303515E-2</v>
      </c>
      <c r="AI2226" s="258">
        <f t="shared" si="316"/>
        <v>0.99275076381854821</v>
      </c>
      <c r="AJ2226" s="258">
        <f t="shared" si="317"/>
        <v>-0.88367981851374677</v>
      </c>
      <c r="AK2226" s="258">
        <f t="shared" si="318"/>
        <v>0.17185078244847601</v>
      </c>
      <c r="AL2226" s="258">
        <f t="shared" si="319"/>
        <v>1.6129546505539287</v>
      </c>
      <c r="AM2226" s="258">
        <f t="shared" si="320"/>
        <v>1.0430726385728673</v>
      </c>
      <c r="AN2226" s="274">
        <f t="shared" si="327"/>
        <v>14.005984999664225</v>
      </c>
      <c r="AO2226" s="274">
        <f t="shared" si="327"/>
        <v>14.005984999627904</v>
      </c>
      <c r="AP2226" s="274">
        <f t="shared" si="327"/>
        <v>14.005984998013528</v>
      </c>
      <c r="AQ2226" s="274">
        <f t="shared" si="327"/>
        <v>14.005984926260671</v>
      </c>
      <c r="AR2226" s="274">
        <f t="shared" si="327"/>
        <v>14.005981737158713</v>
      </c>
      <c r="AS2226" s="274">
        <f t="shared" si="327"/>
        <v>14.00584007322959</v>
      </c>
      <c r="AT2226" s="274">
        <f t="shared" si="327"/>
        <v>13.999693530030552</v>
      </c>
      <c r="AU2226" s="274">
        <f t="shared" si="321"/>
        <v>13.835459245036365</v>
      </c>
      <c r="AV2226" s="274"/>
      <c r="AW2226" s="274"/>
    </row>
    <row r="2227" spans="27:49" ht="12.95" customHeight="1" x14ac:dyDescent="0.2">
      <c r="AA2227" s="344">
        <f t="shared" si="311"/>
        <v>-9.8802704652044479E-3</v>
      </c>
      <c r="AB2227" s="345">
        <f t="shared" si="312"/>
        <v>9.8802704652044479E-3</v>
      </c>
      <c r="AC2227" s="345">
        <f t="shared" si="313"/>
        <v>0</v>
      </c>
      <c r="AD2227" s="346">
        <f t="shared" si="314"/>
        <v>0</v>
      </c>
      <c r="AH2227" s="258">
        <f t="shared" si="315"/>
        <v>-5.970076540303515E-2</v>
      </c>
      <c r="AI2227" s="258">
        <f t="shared" si="316"/>
        <v>0.99275076381854821</v>
      </c>
      <c r="AJ2227" s="258">
        <f t="shared" si="317"/>
        <v>-0.88367981851374677</v>
      </c>
      <c r="AK2227" s="258">
        <f t="shared" si="318"/>
        <v>0.17185078244847601</v>
      </c>
      <c r="AL2227" s="258">
        <f t="shared" si="319"/>
        <v>1.6129546505539287</v>
      </c>
      <c r="AM2227" s="258">
        <f t="shared" si="320"/>
        <v>1.0430726385728673</v>
      </c>
      <c r="AN2227" s="274">
        <f t="shared" si="327"/>
        <v>14.005984999664225</v>
      </c>
      <c r="AO2227" s="274">
        <f t="shared" si="327"/>
        <v>14.005984999627904</v>
      </c>
      <c r="AP2227" s="274">
        <f t="shared" si="327"/>
        <v>14.005984998013528</v>
      </c>
      <c r="AQ2227" s="274">
        <f t="shared" si="327"/>
        <v>14.005984926260671</v>
      </c>
      <c r="AR2227" s="274">
        <f t="shared" si="327"/>
        <v>14.005981737158713</v>
      </c>
      <c r="AS2227" s="274">
        <f t="shared" si="327"/>
        <v>14.00584007322959</v>
      </c>
      <c r="AT2227" s="274">
        <f t="shared" si="327"/>
        <v>13.999693530030552</v>
      </c>
      <c r="AU2227" s="274">
        <f t="shared" si="321"/>
        <v>13.835459245036365</v>
      </c>
      <c r="AV2227" s="274"/>
      <c r="AW2227" s="274"/>
    </row>
    <row r="2228" spans="27:49" ht="12.95" customHeight="1" x14ac:dyDescent="0.2">
      <c r="AA2228" s="344">
        <f t="shared" ref="AA2228:AA2291" si="328">AB$3+AB$4*Z2228+AB$5*Z2228^2+AH2228</f>
        <v>-9.8802704652044479E-3</v>
      </c>
      <c r="AB2228" s="345">
        <f t="shared" ref="AB2228:AB2291" si="329">+G2228-AA2228</f>
        <v>9.8802704652044479E-3</v>
      </c>
      <c r="AC2228" s="345">
        <f t="shared" ref="AC2228:AC2291" si="330">+G2228-P2228</f>
        <v>0</v>
      </c>
      <c r="AD2228" s="346">
        <f t="shared" ref="AD2228:AD2291" si="331">U2228*(G2228-AA2228)^2</f>
        <v>0</v>
      </c>
      <c r="AH2228" s="258">
        <f t="shared" ref="AH2228:AH2291" si="332">$AB$6*($AB$11/AI2228*AJ2228+$AB$12)</f>
        <v>-5.970076540303515E-2</v>
      </c>
      <c r="AI2228" s="258">
        <f t="shared" ref="AI2228:AI2291" si="333">1+$AB$7*COS(AL2228)</f>
        <v>0.99275076381854821</v>
      </c>
      <c r="AJ2228" s="258">
        <f t="shared" ref="AJ2228:AJ2291" si="334">SIN(AL2228+RADIANS($AB$9))</f>
        <v>-0.88367981851374677</v>
      </c>
      <c r="AK2228" s="258">
        <f t="shared" ref="AK2228:AK2291" si="335">$AB$7*SIN(AL2228)</f>
        <v>0.17185078244847601</v>
      </c>
      <c r="AL2228" s="258">
        <f t="shared" ref="AL2228:AL2291" si="336">2*ATAN(AM2228)</f>
        <v>1.6129546505539287</v>
      </c>
      <c r="AM2228" s="258">
        <f t="shared" ref="AM2228:AM2291" si="337">TAN(AN2228/2)*SQRT((1+$AB$7)/(1-$AB$7))</f>
        <v>1.0430726385728673</v>
      </c>
      <c r="AN2228" s="274">
        <f t="shared" si="327"/>
        <v>14.005984999664225</v>
      </c>
      <c r="AO2228" s="274">
        <f t="shared" si="327"/>
        <v>14.005984999627904</v>
      </c>
      <c r="AP2228" s="274">
        <f t="shared" si="327"/>
        <v>14.005984998013528</v>
      </c>
      <c r="AQ2228" s="274">
        <f t="shared" si="327"/>
        <v>14.005984926260671</v>
      </c>
      <c r="AR2228" s="274">
        <f t="shared" si="327"/>
        <v>14.005981737158713</v>
      </c>
      <c r="AS2228" s="274">
        <f t="shared" si="327"/>
        <v>14.00584007322959</v>
      </c>
      <c r="AT2228" s="274">
        <f t="shared" si="327"/>
        <v>13.999693530030552</v>
      </c>
      <c r="AU2228" s="274">
        <f t="shared" ref="AU2228:AU2291" si="338">RADIANS($AB$9)+$AB$18*(F2228-AB$15)</f>
        <v>13.835459245036365</v>
      </c>
      <c r="AV2228" s="274"/>
      <c r="AW2228" s="274"/>
    </row>
    <row r="2229" spans="27:49" ht="12.95" customHeight="1" x14ac:dyDescent="0.2">
      <c r="AA2229" s="344">
        <f t="shared" si="328"/>
        <v>-9.8802704652044479E-3</v>
      </c>
      <c r="AB2229" s="345">
        <f t="shared" si="329"/>
        <v>9.8802704652044479E-3</v>
      </c>
      <c r="AC2229" s="345">
        <f t="shared" si="330"/>
        <v>0</v>
      </c>
      <c r="AD2229" s="346">
        <f t="shared" si="331"/>
        <v>0</v>
      </c>
      <c r="AH2229" s="258">
        <f t="shared" si="332"/>
        <v>-5.970076540303515E-2</v>
      </c>
      <c r="AI2229" s="258">
        <f t="shared" si="333"/>
        <v>0.99275076381854821</v>
      </c>
      <c r="AJ2229" s="258">
        <f t="shared" si="334"/>
        <v>-0.88367981851374677</v>
      </c>
      <c r="AK2229" s="258">
        <f t="shared" si="335"/>
        <v>0.17185078244847601</v>
      </c>
      <c r="AL2229" s="258">
        <f t="shared" si="336"/>
        <v>1.6129546505539287</v>
      </c>
      <c r="AM2229" s="258">
        <f t="shared" si="337"/>
        <v>1.0430726385728673</v>
      </c>
      <c r="AN2229" s="274">
        <f t="shared" si="327"/>
        <v>14.005984999664225</v>
      </c>
      <c r="AO2229" s="274">
        <f t="shared" si="327"/>
        <v>14.005984999627904</v>
      </c>
      <c r="AP2229" s="274">
        <f t="shared" si="327"/>
        <v>14.005984998013528</v>
      </c>
      <c r="AQ2229" s="274">
        <f t="shared" si="327"/>
        <v>14.005984926260671</v>
      </c>
      <c r="AR2229" s="274">
        <f t="shared" si="327"/>
        <v>14.005981737158713</v>
      </c>
      <c r="AS2229" s="274">
        <f t="shared" si="327"/>
        <v>14.00584007322959</v>
      </c>
      <c r="AT2229" s="274">
        <f t="shared" si="327"/>
        <v>13.999693530030552</v>
      </c>
      <c r="AU2229" s="274">
        <f t="shared" si="338"/>
        <v>13.835459245036365</v>
      </c>
      <c r="AV2229" s="274"/>
      <c r="AW2229" s="274"/>
    </row>
    <row r="2230" spans="27:49" ht="12.95" customHeight="1" x14ac:dyDescent="0.2">
      <c r="AA2230" s="344">
        <f t="shared" si="328"/>
        <v>-9.8802704652044479E-3</v>
      </c>
      <c r="AB2230" s="345">
        <f t="shared" si="329"/>
        <v>9.8802704652044479E-3</v>
      </c>
      <c r="AC2230" s="345">
        <f t="shared" si="330"/>
        <v>0</v>
      </c>
      <c r="AD2230" s="346">
        <f t="shared" si="331"/>
        <v>0</v>
      </c>
      <c r="AH2230" s="258">
        <f t="shared" si="332"/>
        <v>-5.970076540303515E-2</v>
      </c>
      <c r="AI2230" s="258">
        <f t="shared" si="333"/>
        <v>0.99275076381854821</v>
      </c>
      <c r="AJ2230" s="258">
        <f t="shared" si="334"/>
        <v>-0.88367981851374677</v>
      </c>
      <c r="AK2230" s="258">
        <f t="shared" si="335"/>
        <v>0.17185078244847601</v>
      </c>
      <c r="AL2230" s="258">
        <f t="shared" si="336"/>
        <v>1.6129546505539287</v>
      </c>
      <c r="AM2230" s="258">
        <f t="shared" si="337"/>
        <v>1.0430726385728673</v>
      </c>
      <c r="AN2230" s="274">
        <f t="shared" ref="AN2230:AT2239" si="339">$AU2230+$AB$7*SIN(AO2230)</f>
        <v>14.005984999664225</v>
      </c>
      <c r="AO2230" s="274">
        <f t="shared" si="339"/>
        <v>14.005984999627904</v>
      </c>
      <c r="AP2230" s="274">
        <f t="shared" si="339"/>
        <v>14.005984998013528</v>
      </c>
      <c r="AQ2230" s="274">
        <f t="shared" si="339"/>
        <v>14.005984926260671</v>
      </c>
      <c r="AR2230" s="274">
        <f t="shared" si="339"/>
        <v>14.005981737158713</v>
      </c>
      <c r="AS2230" s="274">
        <f t="shared" si="339"/>
        <v>14.00584007322959</v>
      </c>
      <c r="AT2230" s="274">
        <f t="shared" si="339"/>
        <v>13.999693530030552</v>
      </c>
      <c r="AU2230" s="274">
        <f t="shared" si="338"/>
        <v>13.835459245036365</v>
      </c>
      <c r="AV2230" s="274"/>
      <c r="AW2230" s="274"/>
    </row>
    <row r="2231" spans="27:49" ht="12.95" customHeight="1" x14ac:dyDescent="0.2">
      <c r="AA2231" s="344">
        <f t="shared" si="328"/>
        <v>-9.8802704652044479E-3</v>
      </c>
      <c r="AB2231" s="345">
        <f t="shared" si="329"/>
        <v>9.8802704652044479E-3</v>
      </c>
      <c r="AC2231" s="345">
        <f t="shared" si="330"/>
        <v>0</v>
      </c>
      <c r="AD2231" s="346">
        <f t="shared" si="331"/>
        <v>0</v>
      </c>
      <c r="AH2231" s="258">
        <f t="shared" si="332"/>
        <v>-5.970076540303515E-2</v>
      </c>
      <c r="AI2231" s="258">
        <f t="shared" si="333"/>
        <v>0.99275076381854821</v>
      </c>
      <c r="AJ2231" s="258">
        <f t="shared" si="334"/>
        <v>-0.88367981851374677</v>
      </c>
      <c r="AK2231" s="258">
        <f t="shared" si="335"/>
        <v>0.17185078244847601</v>
      </c>
      <c r="AL2231" s="258">
        <f t="shared" si="336"/>
        <v>1.6129546505539287</v>
      </c>
      <c r="AM2231" s="258">
        <f t="shared" si="337"/>
        <v>1.0430726385728673</v>
      </c>
      <c r="AN2231" s="274">
        <f t="shared" si="339"/>
        <v>14.005984999664225</v>
      </c>
      <c r="AO2231" s="274">
        <f t="shared" si="339"/>
        <v>14.005984999627904</v>
      </c>
      <c r="AP2231" s="274">
        <f t="shared" si="339"/>
        <v>14.005984998013528</v>
      </c>
      <c r="AQ2231" s="274">
        <f t="shared" si="339"/>
        <v>14.005984926260671</v>
      </c>
      <c r="AR2231" s="274">
        <f t="shared" si="339"/>
        <v>14.005981737158713</v>
      </c>
      <c r="AS2231" s="274">
        <f t="shared" si="339"/>
        <v>14.00584007322959</v>
      </c>
      <c r="AT2231" s="274">
        <f t="shared" si="339"/>
        <v>13.999693530030552</v>
      </c>
      <c r="AU2231" s="274">
        <f t="shared" si="338"/>
        <v>13.835459245036365</v>
      </c>
      <c r="AV2231" s="274"/>
      <c r="AW2231" s="274"/>
    </row>
    <row r="2232" spans="27:49" ht="12.95" customHeight="1" x14ac:dyDescent="0.2">
      <c r="AA2232" s="344">
        <f t="shared" si="328"/>
        <v>-9.8802704652044479E-3</v>
      </c>
      <c r="AB2232" s="345">
        <f t="shared" si="329"/>
        <v>9.8802704652044479E-3</v>
      </c>
      <c r="AC2232" s="345">
        <f t="shared" si="330"/>
        <v>0</v>
      </c>
      <c r="AD2232" s="346">
        <f t="shared" si="331"/>
        <v>0</v>
      </c>
      <c r="AH2232" s="258">
        <f t="shared" si="332"/>
        <v>-5.970076540303515E-2</v>
      </c>
      <c r="AI2232" s="258">
        <f t="shared" si="333"/>
        <v>0.99275076381854821</v>
      </c>
      <c r="AJ2232" s="258">
        <f t="shared" si="334"/>
        <v>-0.88367981851374677</v>
      </c>
      <c r="AK2232" s="258">
        <f t="shared" si="335"/>
        <v>0.17185078244847601</v>
      </c>
      <c r="AL2232" s="258">
        <f t="shared" si="336"/>
        <v>1.6129546505539287</v>
      </c>
      <c r="AM2232" s="258">
        <f t="shared" si="337"/>
        <v>1.0430726385728673</v>
      </c>
      <c r="AN2232" s="274">
        <f t="shared" si="339"/>
        <v>14.005984999664225</v>
      </c>
      <c r="AO2232" s="274">
        <f t="shared" si="339"/>
        <v>14.005984999627904</v>
      </c>
      <c r="AP2232" s="274">
        <f t="shared" si="339"/>
        <v>14.005984998013528</v>
      </c>
      <c r="AQ2232" s="274">
        <f t="shared" si="339"/>
        <v>14.005984926260671</v>
      </c>
      <c r="AR2232" s="274">
        <f t="shared" si="339"/>
        <v>14.005981737158713</v>
      </c>
      <c r="AS2232" s="274">
        <f t="shared" si="339"/>
        <v>14.00584007322959</v>
      </c>
      <c r="AT2232" s="274">
        <f t="shared" si="339"/>
        <v>13.999693530030552</v>
      </c>
      <c r="AU2232" s="274">
        <f t="shared" si="338"/>
        <v>13.835459245036365</v>
      </c>
      <c r="AV2232" s="274"/>
      <c r="AW2232" s="274"/>
    </row>
    <row r="2233" spans="27:49" ht="12.95" customHeight="1" x14ac:dyDescent="0.2">
      <c r="AA2233" s="344">
        <f t="shared" si="328"/>
        <v>-9.8802704652044479E-3</v>
      </c>
      <c r="AB2233" s="345">
        <f t="shared" si="329"/>
        <v>9.8802704652044479E-3</v>
      </c>
      <c r="AC2233" s="345">
        <f t="shared" si="330"/>
        <v>0</v>
      </c>
      <c r="AD2233" s="346">
        <f t="shared" si="331"/>
        <v>0</v>
      </c>
      <c r="AH2233" s="258">
        <f t="shared" si="332"/>
        <v>-5.970076540303515E-2</v>
      </c>
      <c r="AI2233" s="258">
        <f t="shared" si="333"/>
        <v>0.99275076381854821</v>
      </c>
      <c r="AJ2233" s="258">
        <f t="shared" si="334"/>
        <v>-0.88367981851374677</v>
      </c>
      <c r="AK2233" s="258">
        <f t="shared" si="335"/>
        <v>0.17185078244847601</v>
      </c>
      <c r="AL2233" s="258">
        <f t="shared" si="336"/>
        <v>1.6129546505539287</v>
      </c>
      <c r="AM2233" s="258">
        <f t="shared" si="337"/>
        <v>1.0430726385728673</v>
      </c>
      <c r="AN2233" s="274">
        <f t="shared" si="339"/>
        <v>14.005984999664225</v>
      </c>
      <c r="AO2233" s="274">
        <f t="shared" si="339"/>
        <v>14.005984999627904</v>
      </c>
      <c r="AP2233" s="274">
        <f t="shared" si="339"/>
        <v>14.005984998013528</v>
      </c>
      <c r="AQ2233" s="274">
        <f t="shared" si="339"/>
        <v>14.005984926260671</v>
      </c>
      <c r="AR2233" s="274">
        <f t="shared" si="339"/>
        <v>14.005981737158713</v>
      </c>
      <c r="AS2233" s="274">
        <f t="shared" si="339"/>
        <v>14.00584007322959</v>
      </c>
      <c r="AT2233" s="274">
        <f t="shared" si="339"/>
        <v>13.999693530030552</v>
      </c>
      <c r="AU2233" s="274">
        <f t="shared" si="338"/>
        <v>13.835459245036365</v>
      </c>
      <c r="AV2233" s="274"/>
      <c r="AW2233" s="274"/>
    </row>
    <row r="2234" spans="27:49" ht="12.95" customHeight="1" x14ac:dyDescent="0.2">
      <c r="AA2234" s="344">
        <f t="shared" si="328"/>
        <v>-9.8802704652044479E-3</v>
      </c>
      <c r="AB2234" s="345">
        <f t="shared" si="329"/>
        <v>9.8802704652044479E-3</v>
      </c>
      <c r="AC2234" s="345">
        <f t="shared" si="330"/>
        <v>0</v>
      </c>
      <c r="AD2234" s="346">
        <f t="shared" si="331"/>
        <v>0</v>
      </c>
      <c r="AH2234" s="258">
        <f t="shared" si="332"/>
        <v>-5.970076540303515E-2</v>
      </c>
      <c r="AI2234" s="258">
        <f t="shared" si="333"/>
        <v>0.99275076381854821</v>
      </c>
      <c r="AJ2234" s="258">
        <f t="shared" si="334"/>
        <v>-0.88367981851374677</v>
      </c>
      <c r="AK2234" s="258">
        <f t="shared" si="335"/>
        <v>0.17185078244847601</v>
      </c>
      <c r="AL2234" s="258">
        <f t="shared" si="336"/>
        <v>1.6129546505539287</v>
      </c>
      <c r="AM2234" s="258">
        <f t="shared" si="337"/>
        <v>1.0430726385728673</v>
      </c>
      <c r="AN2234" s="274">
        <f t="shared" si="339"/>
        <v>14.005984999664225</v>
      </c>
      <c r="AO2234" s="274">
        <f t="shared" si="339"/>
        <v>14.005984999627904</v>
      </c>
      <c r="AP2234" s="274">
        <f t="shared" si="339"/>
        <v>14.005984998013528</v>
      </c>
      <c r="AQ2234" s="274">
        <f t="shared" si="339"/>
        <v>14.005984926260671</v>
      </c>
      <c r="AR2234" s="274">
        <f t="shared" si="339"/>
        <v>14.005981737158713</v>
      </c>
      <c r="AS2234" s="274">
        <f t="shared" si="339"/>
        <v>14.00584007322959</v>
      </c>
      <c r="AT2234" s="274">
        <f t="shared" si="339"/>
        <v>13.999693530030552</v>
      </c>
      <c r="AU2234" s="274">
        <f t="shared" si="338"/>
        <v>13.835459245036365</v>
      </c>
      <c r="AV2234" s="274"/>
      <c r="AW2234" s="274"/>
    </row>
    <row r="2235" spans="27:49" ht="12.95" customHeight="1" x14ac:dyDescent="0.2">
      <c r="AA2235" s="344">
        <f t="shared" si="328"/>
        <v>-9.8802704652044479E-3</v>
      </c>
      <c r="AB2235" s="345">
        <f t="shared" si="329"/>
        <v>9.8802704652044479E-3</v>
      </c>
      <c r="AC2235" s="345">
        <f t="shared" si="330"/>
        <v>0</v>
      </c>
      <c r="AD2235" s="346">
        <f t="shared" si="331"/>
        <v>0</v>
      </c>
      <c r="AH2235" s="258">
        <f t="shared" si="332"/>
        <v>-5.970076540303515E-2</v>
      </c>
      <c r="AI2235" s="258">
        <f t="shared" si="333"/>
        <v>0.99275076381854821</v>
      </c>
      <c r="AJ2235" s="258">
        <f t="shared" si="334"/>
        <v>-0.88367981851374677</v>
      </c>
      <c r="AK2235" s="258">
        <f t="shared" si="335"/>
        <v>0.17185078244847601</v>
      </c>
      <c r="AL2235" s="258">
        <f t="shared" si="336"/>
        <v>1.6129546505539287</v>
      </c>
      <c r="AM2235" s="258">
        <f t="shared" si="337"/>
        <v>1.0430726385728673</v>
      </c>
      <c r="AN2235" s="274">
        <f t="shared" si="339"/>
        <v>14.005984999664225</v>
      </c>
      <c r="AO2235" s="274">
        <f t="shared" si="339"/>
        <v>14.005984999627904</v>
      </c>
      <c r="AP2235" s="274">
        <f t="shared" si="339"/>
        <v>14.005984998013528</v>
      </c>
      <c r="AQ2235" s="274">
        <f t="shared" si="339"/>
        <v>14.005984926260671</v>
      </c>
      <c r="AR2235" s="274">
        <f t="shared" si="339"/>
        <v>14.005981737158713</v>
      </c>
      <c r="AS2235" s="274">
        <f t="shared" si="339"/>
        <v>14.00584007322959</v>
      </c>
      <c r="AT2235" s="274">
        <f t="shared" si="339"/>
        <v>13.999693530030552</v>
      </c>
      <c r="AU2235" s="274">
        <f t="shared" si="338"/>
        <v>13.835459245036365</v>
      </c>
      <c r="AV2235" s="274"/>
      <c r="AW2235" s="274"/>
    </row>
    <row r="2236" spans="27:49" ht="12.95" customHeight="1" x14ac:dyDescent="0.2">
      <c r="AA2236" s="344">
        <f t="shared" si="328"/>
        <v>-9.8802704652044479E-3</v>
      </c>
      <c r="AB2236" s="345">
        <f t="shared" si="329"/>
        <v>9.8802704652044479E-3</v>
      </c>
      <c r="AC2236" s="345">
        <f t="shared" si="330"/>
        <v>0</v>
      </c>
      <c r="AD2236" s="346">
        <f t="shared" si="331"/>
        <v>0</v>
      </c>
      <c r="AH2236" s="258">
        <f t="shared" si="332"/>
        <v>-5.970076540303515E-2</v>
      </c>
      <c r="AI2236" s="258">
        <f t="shared" si="333"/>
        <v>0.99275076381854821</v>
      </c>
      <c r="AJ2236" s="258">
        <f t="shared" si="334"/>
        <v>-0.88367981851374677</v>
      </c>
      <c r="AK2236" s="258">
        <f t="shared" si="335"/>
        <v>0.17185078244847601</v>
      </c>
      <c r="AL2236" s="258">
        <f t="shared" si="336"/>
        <v>1.6129546505539287</v>
      </c>
      <c r="AM2236" s="258">
        <f t="shared" si="337"/>
        <v>1.0430726385728673</v>
      </c>
      <c r="AN2236" s="274">
        <f t="shared" si="339"/>
        <v>14.005984999664225</v>
      </c>
      <c r="AO2236" s="274">
        <f t="shared" si="339"/>
        <v>14.005984999627904</v>
      </c>
      <c r="AP2236" s="274">
        <f t="shared" si="339"/>
        <v>14.005984998013528</v>
      </c>
      <c r="AQ2236" s="274">
        <f t="shared" si="339"/>
        <v>14.005984926260671</v>
      </c>
      <c r="AR2236" s="274">
        <f t="shared" si="339"/>
        <v>14.005981737158713</v>
      </c>
      <c r="AS2236" s="274">
        <f t="shared" si="339"/>
        <v>14.00584007322959</v>
      </c>
      <c r="AT2236" s="274">
        <f t="shared" si="339"/>
        <v>13.999693530030552</v>
      </c>
      <c r="AU2236" s="274">
        <f t="shared" si="338"/>
        <v>13.835459245036365</v>
      </c>
      <c r="AV2236" s="274"/>
      <c r="AW2236" s="274"/>
    </row>
    <row r="2237" spans="27:49" ht="12.95" customHeight="1" x14ac:dyDescent="0.2">
      <c r="AA2237" s="344">
        <f t="shared" si="328"/>
        <v>-9.8802704652044479E-3</v>
      </c>
      <c r="AB2237" s="345">
        <f t="shared" si="329"/>
        <v>9.8802704652044479E-3</v>
      </c>
      <c r="AC2237" s="345">
        <f t="shared" si="330"/>
        <v>0</v>
      </c>
      <c r="AD2237" s="346">
        <f t="shared" si="331"/>
        <v>0</v>
      </c>
      <c r="AH2237" s="258">
        <f t="shared" si="332"/>
        <v>-5.970076540303515E-2</v>
      </c>
      <c r="AI2237" s="258">
        <f t="shared" si="333"/>
        <v>0.99275076381854821</v>
      </c>
      <c r="AJ2237" s="258">
        <f t="shared" si="334"/>
        <v>-0.88367981851374677</v>
      </c>
      <c r="AK2237" s="258">
        <f t="shared" si="335"/>
        <v>0.17185078244847601</v>
      </c>
      <c r="AL2237" s="258">
        <f t="shared" si="336"/>
        <v>1.6129546505539287</v>
      </c>
      <c r="AM2237" s="258">
        <f t="shared" si="337"/>
        <v>1.0430726385728673</v>
      </c>
      <c r="AN2237" s="274">
        <f t="shared" si="339"/>
        <v>14.005984999664225</v>
      </c>
      <c r="AO2237" s="274">
        <f t="shared" si="339"/>
        <v>14.005984999627904</v>
      </c>
      <c r="AP2237" s="274">
        <f t="shared" si="339"/>
        <v>14.005984998013528</v>
      </c>
      <c r="AQ2237" s="274">
        <f t="shared" si="339"/>
        <v>14.005984926260671</v>
      </c>
      <c r="AR2237" s="274">
        <f t="shared" si="339"/>
        <v>14.005981737158713</v>
      </c>
      <c r="AS2237" s="274">
        <f t="shared" si="339"/>
        <v>14.00584007322959</v>
      </c>
      <c r="AT2237" s="274">
        <f t="shared" si="339"/>
        <v>13.999693530030552</v>
      </c>
      <c r="AU2237" s="274">
        <f t="shared" si="338"/>
        <v>13.835459245036365</v>
      </c>
      <c r="AV2237" s="274"/>
      <c r="AW2237" s="274"/>
    </row>
    <row r="2238" spans="27:49" ht="12.95" customHeight="1" x14ac:dyDescent="0.2">
      <c r="AA2238" s="344">
        <f t="shared" si="328"/>
        <v>-9.8802704652044479E-3</v>
      </c>
      <c r="AB2238" s="345">
        <f t="shared" si="329"/>
        <v>9.8802704652044479E-3</v>
      </c>
      <c r="AC2238" s="345">
        <f t="shared" si="330"/>
        <v>0</v>
      </c>
      <c r="AD2238" s="346">
        <f t="shared" si="331"/>
        <v>0</v>
      </c>
      <c r="AH2238" s="258">
        <f t="shared" si="332"/>
        <v>-5.970076540303515E-2</v>
      </c>
      <c r="AI2238" s="258">
        <f t="shared" si="333"/>
        <v>0.99275076381854821</v>
      </c>
      <c r="AJ2238" s="258">
        <f t="shared" si="334"/>
        <v>-0.88367981851374677</v>
      </c>
      <c r="AK2238" s="258">
        <f t="shared" si="335"/>
        <v>0.17185078244847601</v>
      </c>
      <c r="AL2238" s="258">
        <f t="shared" si="336"/>
        <v>1.6129546505539287</v>
      </c>
      <c r="AM2238" s="258">
        <f t="shared" si="337"/>
        <v>1.0430726385728673</v>
      </c>
      <c r="AN2238" s="274">
        <f t="shared" si="339"/>
        <v>14.005984999664225</v>
      </c>
      <c r="AO2238" s="274">
        <f t="shared" si="339"/>
        <v>14.005984999627904</v>
      </c>
      <c r="AP2238" s="274">
        <f t="shared" si="339"/>
        <v>14.005984998013528</v>
      </c>
      <c r="AQ2238" s="274">
        <f t="shared" si="339"/>
        <v>14.005984926260671</v>
      </c>
      <c r="AR2238" s="274">
        <f t="shared" si="339"/>
        <v>14.005981737158713</v>
      </c>
      <c r="AS2238" s="274">
        <f t="shared" si="339"/>
        <v>14.00584007322959</v>
      </c>
      <c r="AT2238" s="274">
        <f t="shared" si="339"/>
        <v>13.999693530030552</v>
      </c>
      <c r="AU2238" s="274">
        <f t="shared" si="338"/>
        <v>13.835459245036365</v>
      </c>
      <c r="AV2238" s="274"/>
      <c r="AW2238" s="274"/>
    </row>
    <row r="2239" spans="27:49" ht="12.95" customHeight="1" x14ac:dyDescent="0.2">
      <c r="AA2239" s="344">
        <f t="shared" si="328"/>
        <v>-9.8802704652044479E-3</v>
      </c>
      <c r="AB2239" s="345">
        <f t="shared" si="329"/>
        <v>9.8802704652044479E-3</v>
      </c>
      <c r="AC2239" s="345">
        <f t="shared" si="330"/>
        <v>0</v>
      </c>
      <c r="AD2239" s="346">
        <f t="shared" si="331"/>
        <v>0</v>
      </c>
      <c r="AH2239" s="258">
        <f t="shared" si="332"/>
        <v>-5.970076540303515E-2</v>
      </c>
      <c r="AI2239" s="258">
        <f t="shared" si="333"/>
        <v>0.99275076381854821</v>
      </c>
      <c r="AJ2239" s="258">
        <f t="shared" si="334"/>
        <v>-0.88367981851374677</v>
      </c>
      <c r="AK2239" s="258">
        <f t="shared" si="335"/>
        <v>0.17185078244847601</v>
      </c>
      <c r="AL2239" s="258">
        <f t="shared" si="336"/>
        <v>1.6129546505539287</v>
      </c>
      <c r="AM2239" s="258">
        <f t="shared" si="337"/>
        <v>1.0430726385728673</v>
      </c>
      <c r="AN2239" s="274">
        <f t="shared" si="339"/>
        <v>14.005984999664225</v>
      </c>
      <c r="AO2239" s="274">
        <f t="shared" si="339"/>
        <v>14.005984999627904</v>
      </c>
      <c r="AP2239" s="274">
        <f t="shared" si="339"/>
        <v>14.005984998013528</v>
      </c>
      <c r="AQ2239" s="274">
        <f t="shared" si="339"/>
        <v>14.005984926260671</v>
      </c>
      <c r="AR2239" s="274">
        <f t="shared" si="339"/>
        <v>14.005981737158713</v>
      </c>
      <c r="AS2239" s="274">
        <f t="shared" si="339"/>
        <v>14.00584007322959</v>
      </c>
      <c r="AT2239" s="274">
        <f t="shared" si="339"/>
        <v>13.999693530030552</v>
      </c>
      <c r="AU2239" s="274">
        <f t="shared" si="338"/>
        <v>13.835459245036365</v>
      </c>
      <c r="AV2239" s="274"/>
      <c r="AW2239" s="274"/>
    </row>
    <row r="2240" spans="27:49" ht="12.95" customHeight="1" x14ac:dyDescent="0.2">
      <c r="AA2240" s="344">
        <f t="shared" si="328"/>
        <v>-9.8802704652044479E-3</v>
      </c>
      <c r="AB2240" s="345">
        <f t="shared" si="329"/>
        <v>9.8802704652044479E-3</v>
      </c>
      <c r="AC2240" s="345">
        <f t="shared" si="330"/>
        <v>0</v>
      </c>
      <c r="AD2240" s="346">
        <f t="shared" si="331"/>
        <v>0</v>
      </c>
      <c r="AH2240" s="258">
        <f t="shared" si="332"/>
        <v>-5.970076540303515E-2</v>
      </c>
      <c r="AI2240" s="258">
        <f t="shared" si="333"/>
        <v>0.99275076381854821</v>
      </c>
      <c r="AJ2240" s="258">
        <f t="shared" si="334"/>
        <v>-0.88367981851374677</v>
      </c>
      <c r="AK2240" s="258">
        <f t="shared" si="335"/>
        <v>0.17185078244847601</v>
      </c>
      <c r="AL2240" s="258">
        <f t="shared" si="336"/>
        <v>1.6129546505539287</v>
      </c>
      <c r="AM2240" s="258">
        <f t="shared" si="337"/>
        <v>1.0430726385728673</v>
      </c>
      <c r="AN2240" s="274">
        <f t="shared" ref="AN2240:AT2249" si="340">$AU2240+$AB$7*SIN(AO2240)</f>
        <v>14.005984999664225</v>
      </c>
      <c r="AO2240" s="274">
        <f t="shared" si="340"/>
        <v>14.005984999627904</v>
      </c>
      <c r="AP2240" s="274">
        <f t="shared" si="340"/>
        <v>14.005984998013528</v>
      </c>
      <c r="AQ2240" s="274">
        <f t="shared" si="340"/>
        <v>14.005984926260671</v>
      </c>
      <c r="AR2240" s="274">
        <f t="shared" si="340"/>
        <v>14.005981737158713</v>
      </c>
      <c r="AS2240" s="274">
        <f t="shared" si="340"/>
        <v>14.00584007322959</v>
      </c>
      <c r="AT2240" s="274">
        <f t="shared" si="340"/>
        <v>13.999693530030552</v>
      </c>
      <c r="AU2240" s="274">
        <f t="shared" si="338"/>
        <v>13.835459245036365</v>
      </c>
      <c r="AV2240" s="274"/>
      <c r="AW2240" s="274"/>
    </row>
    <row r="2241" spans="27:49" ht="12.95" customHeight="1" x14ac:dyDescent="0.2">
      <c r="AA2241" s="344">
        <f t="shared" si="328"/>
        <v>-9.8802704652044479E-3</v>
      </c>
      <c r="AB2241" s="345">
        <f t="shared" si="329"/>
        <v>9.8802704652044479E-3</v>
      </c>
      <c r="AC2241" s="345">
        <f t="shared" si="330"/>
        <v>0</v>
      </c>
      <c r="AD2241" s="346">
        <f t="shared" si="331"/>
        <v>0</v>
      </c>
      <c r="AH2241" s="258">
        <f t="shared" si="332"/>
        <v>-5.970076540303515E-2</v>
      </c>
      <c r="AI2241" s="258">
        <f t="shared" si="333"/>
        <v>0.99275076381854821</v>
      </c>
      <c r="AJ2241" s="258">
        <f t="shared" si="334"/>
        <v>-0.88367981851374677</v>
      </c>
      <c r="AK2241" s="258">
        <f t="shared" si="335"/>
        <v>0.17185078244847601</v>
      </c>
      <c r="AL2241" s="258">
        <f t="shared" si="336"/>
        <v>1.6129546505539287</v>
      </c>
      <c r="AM2241" s="258">
        <f t="shared" si="337"/>
        <v>1.0430726385728673</v>
      </c>
      <c r="AN2241" s="274">
        <f t="shared" si="340"/>
        <v>14.005984999664225</v>
      </c>
      <c r="AO2241" s="274">
        <f t="shared" si="340"/>
        <v>14.005984999627904</v>
      </c>
      <c r="AP2241" s="274">
        <f t="shared" si="340"/>
        <v>14.005984998013528</v>
      </c>
      <c r="AQ2241" s="274">
        <f t="shared" si="340"/>
        <v>14.005984926260671</v>
      </c>
      <c r="AR2241" s="274">
        <f t="shared" si="340"/>
        <v>14.005981737158713</v>
      </c>
      <c r="AS2241" s="274">
        <f t="shared" si="340"/>
        <v>14.00584007322959</v>
      </c>
      <c r="AT2241" s="274">
        <f t="shared" si="340"/>
        <v>13.999693530030552</v>
      </c>
      <c r="AU2241" s="274">
        <f t="shared" si="338"/>
        <v>13.835459245036365</v>
      </c>
      <c r="AV2241" s="274"/>
      <c r="AW2241" s="274"/>
    </row>
    <row r="2242" spans="27:49" ht="12.95" customHeight="1" x14ac:dyDescent="0.2">
      <c r="AA2242" s="344">
        <f t="shared" si="328"/>
        <v>-9.8802704652044479E-3</v>
      </c>
      <c r="AB2242" s="345">
        <f t="shared" si="329"/>
        <v>9.8802704652044479E-3</v>
      </c>
      <c r="AC2242" s="345">
        <f t="shared" si="330"/>
        <v>0</v>
      </c>
      <c r="AD2242" s="346">
        <f t="shared" si="331"/>
        <v>0</v>
      </c>
      <c r="AH2242" s="258">
        <f t="shared" si="332"/>
        <v>-5.970076540303515E-2</v>
      </c>
      <c r="AI2242" s="258">
        <f t="shared" si="333"/>
        <v>0.99275076381854821</v>
      </c>
      <c r="AJ2242" s="258">
        <f t="shared" si="334"/>
        <v>-0.88367981851374677</v>
      </c>
      <c r="AK2242" s="258">
        <f t="shared" si="335"/>
        <v>0.17185078244847601</v>
      </c>
      <c r="AL2242" s="258">
        <f t="shared" si="336"/>
        <v>1.6129546505539287</v>
      </c>
      <c r="AM2242" s="258">
        <f t="shared" si="337"/>
        <v>1.0430726385728673</v>
      </c>
      <c r="AN2242" s="274">
        <f t="shared" si="340"/>
        <v>14.005984999664225</v>
      </c>
      <c r="AO2242" s="274">
        <f t="shared" si="340"/>
        <v>14.005984999627904</v>
      </c>
      <c r="AP2242" s="274">
        <f t="shared" si="340"/>
        <v>14.005984998013528</v>
      </c>
      <c r="AQ2242" s="274">
        <f t="shared" si="340"/>
        <v>14.005984926260671</v>
      </c>
      <c r="AR2242" s="274">
        <f t="shared" si="340"/>
        <v>14.005981737158713</v>
      </c>
      <c r="AS2242" s="274">
        <f t="shared" si="340"/>
        <v>14.00584007322959</v>
      </c>
      <c r="AT2242" s="274">
        <f t="shared" si="340"/>
        <v>13.999693530030552</v>
      </c>
      <c r="AU2242" s="274">
        <f t="shared" si="338"/>
        <v>13.835459245036365</v>
      </c>
      <c r="AV2242" s="274"/>
      <c r="AW2242" s="274"/>
    </row>
    <row r="2243" spans="27:49" ht="12.95" customHeight="1" x14ac:dyDescent="0.2">
      <c r="AA2243" s="344">
        <f t="shared" si="328"/>
        <v>-9.8802704652044479E-3</v>
      </c>
      <c r="AB2243" s="345">
        <f t="shared" si="329"/>
        <v>9.8802704652044479E-3</v>
      </c>
      <c r="AC2243" s="345">
        <f t="shared" si="330"/>
        <v>0</v>
      </c>
      <c r="AD2243" s="346">
        <f t="shared" si="331"/>
        <v>0</v>
      </c>
      <c r="AH2243" s="258">
        <f t="shared" si="332"/>
        <v>-5.970076540303515E-2</v>
      </c>
      <c r="AI2243" s="258">
        <f t="shared" si="333"/>
        <v>0.99275076381854821</v>
      </c>
      <c r="AJ2243" s="258">
        <f t="shared" si="334"/>
        <v>-0.88367981851374677</v>
      </c>
      <c r="AK2243" s="258">
        <f t="shared" si="335"/>
        <v>0.17185078244847601</v>
      </c>
      <c r="AL2243" s="258">
        <f t="shared" si="336"/>
        <v>1.6129546505539287</v>
      </c>
      <c r="AM2243" s="258">
        <f t="shared" si="337"/>
        <v>1.0430726385728673</v>
      </c>
      <c r="AN2243" s="274">
        <f t="shared" si="340"/>
        <v>14.005984999664225</v>
      </c>
      <c r="AO2243" s="274">
        <f t="shared" si="340"/>
        <v>14.005984999627904</v>
      </c>
      <c r="AP2243" s="274">
        <f t="shared" si="340"/>
        <v>14.005984998013528</v>
      </c>
      <c r="AQ2243" s="274">
        <f t="shared" si="340"/>
        <v>14.005984926260671</v>
      </c>
      <c r="AR2243" s="274">
        <f t="shared" si="340"/>
        <v>14.005981737158713</v>
      </c>
      <c r="AS2243" s="274">
        <f t="shared" si="340"/>
        <v>14.00584007322959</v>
      </c>
      <c r="AT2243" s="274">
        <f t="shared" si="340"/>
        <v>13.999693530030552</v>
      </c>
      <c r="AU2243" s="274">
        <f t="shared" si="338"/>
        <v>13.835459245036365</v>
      </c>
      <c r="AV2243" s="274"/>
      <c r="AW2243" s="274"/>
    </row>
    <row r="2244" spans="27:49" ht="12.95" customHeight="1" x14ac:dyDescent="0.2">
      <c r="AA2244" s="344">
        <f t="shared" si="328"/>
        <v>-9.8802704652044479E-3</v>
      </c>
      <c r="AB2244" s="345">
        <f t="shared" si="329"/>
        <v>9.8802704652044479E-3</v>
      </c>
      <c r="AC2244" s="345">
        <f t="shared" si="330"/>
        <v>0</v>
      </c>
      <c r="AD2244" s="346">
        <f t="shared" si="331"/>
        <v>0</v>
      </c>
      <c r="AH2244" s="258">
        <f t="shared" si="332"/>
        <v>-5.970076540303515E-2</v>
      </c>
      <c r="AI2244" s="258">
        <f t="shared" si="333"/>
        <v>0.99275076381854821</v>
      </c>
      <c r="AJ2244" s="258">
        <f t="shared" si="334"/>
        <v>-0.88367981851374677</v>
      </c>
      <c r="AK2244" s="258">
        <f t="shared" si="335"/>
        <v>0.17185078244847601</v>
      </c>
      <c r="AL2244" s="258">
        <f t="shared" si="336"/>
        <v>1.6129546505539287</v>
      </c>
      <c r="AM2244" s="258">
        <f t="shared" si="337"/>
        <v>1.0430726385728673</v>
      </c>
      <c r="AN2244" s="274">
        <f t="shared" si="340"/>
        <v>14.005984999664225</v>
      </c>
      <c r="AO2244" s="274">
        <f t="shared" si="340"/>
        <v>14.005984999627904</v>
      </c>
      <c r="AP2244" s="274">
        <f t="shared" si="340"/>
        <v>14.005984998013528</v>
      </c>
      <c r="AQ2244" s="274">
        <f t="shared" si="340"/>
        <v>14.005984926260671</v>
      </c>
      <c r="AR2244" s="274">
        <f t="shared" si="340"/>
        <v>14.005981737158713</v>
      </c>
      <c r="AS2244" s="274">
        <f t="shared" si="340"/>
        <v>14.00584007322959</v>
      </c>
      <c r="AT2244" s="274">
        <f t="shared" si="340"/>
        <v>13.999693530030552</v>
      </c>
      <c r="AU2244" s="274">
        <f t="shared" si="338"/>
        <v>13.835459245036365</v>
      </c>
      <c r="AV2244" s="274"/>
      <c r="AW2244" s="274"/>
    </row>
    <row r="2245" spans="27:49" ht="12.95" customHeight="1" x14ac:dyDescent="0.2">
      <c r="AA2245" s="344">
        <f t="shared" si="328"/>
        <v>-9.8802704652044479E-3</v>
      </c>
      <c r="AB2245" s="345">
        <f t="shared" si="329"/>
        <v>9.8802704652044479E-3</v>
      </c>
      <c r="AC2245" s="345">
        <f t="shared" si="330"/>
        <v>0</v>
      </c>
      <c r="AD2245" s="346">
        <f t="shared" si="331"/>
        <v>0</v>
      </c>
      <c r="AH2245" s="258">
        <f t="shared" si="332"/>
        <v>-5.970076540303515E-2</v>
      </c>
      <c r="AI2245" s="258">
        <f t="shared" si="333"/>
        <v>0.99275076381854821</v>
      </c>
      <c r="AJ2245" s="258">
        <f t="shared" si="334"/>
        <v>-0.88367981851374677</v>
      </c>
      <c r="AK2245" s="258">
        <f t="shared" si="335"/>
        <v>0.17185078244847601</v>
      </c>
      <c r="AL2245" s="258">
        <f t="shared" si="336"/>
        <v>1.6129546505539287</v>
      </c>
      <c r="AM2245" s="258">
        <f t="shared" si="337"/>
        <v>1.0430726385728673</v>
      </c>
      <c r="AN2245" s="274">
        <f t="shared" si="340"/>
        <v>14.005984999664225</v>
      </c>
      <c r="AO2245" s="274">
        <f t="shared" si="340"/>
        <v>14.005984999627904</v>
      </c>
      <c r="AP2245" s="274">
        <f t="shared" si="340"/>
        <v>14.005984998013528</v>
      </c>
      <c r="AQ2245" s="274">
        <f t="shared" si="340"/>
        <v>14.005984926260671</v>
      </c>
      <c r="AR2245" s="274">
        <f t="shared" si="340"/>
        <v>14.005981737158713</v>
      </c>
      <c r="AS2245" s="274">
        <f t="shared" si="340"/>
        <v>14.00584007322959</v>
      </c>
      <c r="AT2245" s="274">
        <f t="shared" si="340"/>
        <v>13.999693530030552</v>
      </c>
      <c r="AU2245" s="274">
        <f t="shared" si="338"/>
        <v>13.835459245036365</v>
      </c>
      <c r="AV2245" s="274"/>
      <c r="AW2245" s="274"/>
    </row>
    <row r="2246" spans="27:49" ht="12.95" customHeight="1" x14ac:dyDescent="0.2">
      <c r="AA2246" s="344">
        <f t="shared" si="328"/>
        <v>-9.8802704652044479E-3</v>
      </c>
      <c r="AB2246" s="345">
        <f t="shared" si="329"/>
        <v>9.8802704652044479E-3</v>
      </c>
      <c r="AC2246" s="345">
        <f t="shared" si="330"/>
        <v>0</v>
      </c>
      <c r="AD2246" s="346">
        <f t="shared" si="331"/>
        <v>0</v>
      </c>
      <c r="AH2246" s="258">
        <f t="shared" si="332"/>
        <v>-5.970076540303515E-2</v>
      </c>
      <c r="AI2246" s="258">
        <f t="shared" si="333"/>
        <v>0.99275076381854821</v>
      </c>
      <c r="AJ2246" s="258">
        <f t="shared" si="334"/>
        <v>-0.88367981851374677</v>
      </c>
      <c r="AK2246" s="258">
        <f t="shared" si="335"/>
        <v>0.17185078244847601</v>
      </c>
      <c r="AL2246" s="258">
        <f t="shared" si="336"/>
        <v>1.6129546505539287</v>
      </c>
      <c r="AM2246" s="258">
        <f t="shared" si="337"/>
        <v>1.0430726385728673</v>
      </c>
      <c r="AN2246" s="274">
        <f t="shared" si="340"/>
        <v>14.005984999664225</v>
      </c>
      <c r="AO2246" s="274">
        <f t="shared" si="340"/>
        <v>14.005984999627904</v>
      </c>
      <c r="AP2246" s="274">
        <f t="shared" si="340"/>
        <v>14.005984998013528</v>
      </c>
      <c r="AQ2246" s="274">
        <f t="shared" si="340"/>
        <v>14.005984926260671</v>
      </c>
      <c r="AR2246" s="274">
        <f t="shared" si="340"/>
        <v>14.005981737158713</v>
      </c>
      <c r="AS2246" s="274">
        <f t="shared" si="340"/>
        <v>14.00584007322959</v>
      </c>
      <c r="AT2246" s="274">
        <f t="shared" si="340"/>
        <v>13.999693530030552</v>
      </c>
      <c r="AU2246" s="274">
        <f t="shared" si="338"/>
        <v>13.835459245036365</v>
      </c>
      <c r="AV2246" s="274"/>
      <c r="AW2246" s="274"/>
    </row>
    <row r="2247" spans="27:49" ht="12.95" customHeight="1" x14ac:dyDescent="0.2">
      <c r="AA2247" s="344">
        <f t="shared" si="328"/>
        <v>-9.8802704652044479E-3</v>
      </c>
      <c r="AB2247" s="345">
        <f t="shared" si="329"/>
        <v>9.8802704652044479E-3</v>
      </c>
      <c r="AC2247" s="345">
        <f t="shared" si="330"/>
        <v>0</v>
      </c>
      <c r="AD2247" s="346">
        <f t="shared" si="331"/>
        <v>0</v>
      </c>
      <c r="AH2247" s="258">
        <f t="shared" si="332"/>
        <v>-5.970076540303515E-2</v>
      </c>
      <c r="AI2247" s="258">
        <f t="shared" si="333"/>
        <v>0.99275076381854821</v>
      </c>
      <c r="AJ2247" s="258">
        <f t="shared" si="334"/>
        <v>-0.88367981851374677</v>
      </c>
      <c r="AK2247" s="258">
        <f t="shared" si="335"/>
        <v>0.17185078244847601</v>
      </c>
      <c r="AL2247" s="258">
        <f t="shared" si="336"/>
        <v>1.6129546505539287</v>
      </c>
      <c r="AM2247" s="258">
        <f t="shared" si="337"/>
        <v>1.0430726385728673</v>
      </c>
      <c r="AN2247" s="274">
        <f t="shared" si="340"/>
        <v>14.005984999664225</v>
      </c>
      <c r="AO2247" s="274">
        <f t="shared" si="340"/>
        <v>14.005984999627904</v>
      </c>
      <c r="AP2247" s="274">
        <f t="shared" si="340"/>
        <v>14.005984998013528</v>
      </c>
      <c r="AQ2247" s="274">
        <f t="shared" si="340"/>
        <v>14.005984926260671</v>
      </c>
      <c r="AR2247" s="274">
        <f t="shared" si="340"/>
        <v>14.005981737158713</v>
      </c>
      <c r="AS2247" s="274">
        <f t="shared" si="340"/>
        <v>14.00584007322959</v>
      </c>
      <c r="AT2247" s="274">
        <f t="shared" si="340"/>
        <v>13.999693530030552</v>
      </c>
      <c r="AU2247" s="274">
        <f t="shared" si="338"/>
        <v>13.835459245036365</v>
      </c>
      <c r="AV2247" s="274"/>
      <c r="AW2247" s="274"/>
    </row>
    <row r="2248" spans="27:49" ht="12.95" customHeight="1" x14ac:dyDescent="0.2">
      <c r="AA2248" s="344">
        <f t="shared" si="328"/>
        <v>-9.8802704652044479E-3</v>
      </c>
      <c r="AB2248" s="345">
        <f t="shared" si="329"/>
        <v>9.8802704652044479E-3</v>
      </c>
      <c r="AC2248" s="345">
        <f t="shared" si="330"/>
        <v>0</v>
      </c>
      <c r="AD2248" s="346">
        <f t="shared" si="331"/>
        <v>0</v>
      </c>
      <c r="AH2248" s="258">
        <f t="shared" si="332"/>
        <v>-5.970076540303515E-2</v>
      </c>
      <c r="AI2248" s="258">
        <f t="shared" si="333"/>
        <v>0.99275076381854821</v>
      </c>
      <c r="AJ2248" s="258">
        <f t="shared" si="334"/>
        <v>-0.88367981851374677</v>
      </c>
      <c r="AK2248" s="258">
        <f t="shared" si="335"/>
        <v>0.17185078244847601</v>
      </c>
      <c r="AL2248" s="258">
        <f t="shared" si="336"/>
        <v>1.6129546505539287</v>
      </c>
      <c r="AM2248" s="258">
        <f t="shared" si="337"/>
        <v>1.0430726385728673</v>
      </c>
      <c r="AN2248" s="274">
        <f t="shared" si="340"/>
        <v>14.005984999664225</v>
      </c>
      <c r="AO2248" s="274">
        <f t="shared" si="340"/>
        <v>14.005984999627904</v>
      </c>
      <c r="AP2248" s="274">
        <f t="shared" si="340"/>
        <v>14.005984998013528</v>
      </c>
      <c r="AQ2248" s="274">
        <f t="shared" si="340"/>
        <v>14.005984926260671</v>
      </c>
      <c r="AR2248" s="274">
        <f t="shared" si="340"/>
        <v>14.005981737158713</v>
      </c>
      <c r="AS2248" s="274">
        <f t="shared" si="340"/>
        <v>14.00584007322959</v>
      </c>
      <c r="AT2248" s="274">
        <f t="shared" si="340"/>
        <v>13.999693530030552</v>
      </c>
      <c r="AU2248" s="274">
        <f t="shared" si="338"/>
        <v>13.835459245036365</v>
      </c>
      <c r="AV2248" s="274"/>
      <c r="AW2248" s="274"/>
    </row>
    <row r="2249" spans="27:49" ht="12.95" customHeight="1" x14ac:dyDescent="0.2">
      <c r="AA2249" s="344">
        <f t="shared" si="328"/>
        <v>-9.8802704652044479E-3</v>
      </c>
      <c r="AB2249" s="345">
        <f t="shared" si="329"/>
        <v>9.8802704652044479E-3</v>
      </c>
      <c r="AC2249" s="345">
        <f t="shared" si="330"/>
        <v>0</v>
      </c>
      <c r="AD2249" s="346">
        <f t="shared" si="331"/>
        <v>0</v>
      </c>
      <c r="AH2249" s="258">
        <f t="shared" si="332"/>
        <v>-5.970076540303515E-2</v>
      </c>
      <c r="AI2249" s="258">
        <f t="shared" si="333"/>
        <v>0.99275076381854821</v>
      </c>
      <c r="AJ2249" s="258">
        <f t="shared" si="334"/>
        <v>-0.88367981851374677</v>
      </c>
      <c r="AK2249" s="258">
        <f t="shared" si="335"/>
        <v>0.17185078244847601</v>
      </c>
      <c r="AL2249" s="258">
        <f t="shared" si="336"/>
        <v>1.6129546505539287</v>
      </c>
      <c r="AM2249" s="258">
        <f t="shared" si="337"/>
        <v>1.0430726385728673</v>
      </c>
      <c r="AN2249" s="274">
        <f t="shared" si="340"/>
        <v>14.005984999664225</v>
      </c>
      <c r="AO2249" s="274">
        <f t="shared" si="340"/>
        <v>14.005984999627904</v>
      </c>
      <c r="AP2249" s="274">
        <f t="shared" si="340"/>
        <v>14.005984998013528</v>
      </c>
      <c r="AQ2249" s="274">
        <f t="shared" si="340"/>
        <v>14.005984926260671</v>
      </c>
      <c r="AR2249" s="274">
        <f t="shared" si="340"/>
        <v>14.005981737158713</v>
      </c>
      <c r="AS2249" s="274">
        <f t="shared" si="340"/>
        <v>14.00584007322959</v>
      </c>
      <c r="AT2249" s="274">
        <f t="shared" si="340"/>
        <v>13.999693530030552</v>
      </c>
      <c r="AU2249" s="274">
        <f t="shared" si="338"/>
        <v>13.835459245036365</v>
      </c>
      <c r="AV2249" s="274"/>
      <c r="AW2249" s="274"/>
    </row>
    <row r="2250" spans="27:49" ht="12.95" customHeight="1" x14ac:dyDescent="0.2">
      <c r="AA2250" s="344">
        <f t="shared" si="328"/>
        <v>-9.8802704652044479E-3</v>
      </c>
      <c r="AB2250" s="345">
        <f t="shared" si="329"/>
        <v>9.8802704652044479E-3</v>
      </c>
      <c r="AC2250" s="345">
        <f t="shared" si="330"/>
        <v>0</v>
      </c>
      <c r="AD2250" s="346">
        <f t="shared" si="331"/>
        <v>0</v>
      </c>
      <c r="AH2250" s="258">
        <f t="shared" si="332"/>
        <v>-5.970076540303515E-2</v>
      </c>
      <c r="AI2250" s="258">
        <f t="shared" si="333"/>
        <v>0.99275076381854821</v>
      </c>
      <c r="AJ2250" s="258">
        <f t="shared" si="334"/>
        <v>-0.88367981851374677</v>
      </c>
      <c r="AK2250" s="258">
        <f t="shared" si="335"/>
        <v>0.17185078244847601</v>
      </c>
      <c r="AL2250" s="258">
        <f t="shared" si="336"/>
        <v>1.6129546505539287</v>
      </c>
      <c r="AM2250" s="258">
        <f t="shared" si="337"/>
        <v>1.0430726385728673</v>
      </c>
      <c r="AN2250" s="274">
        <f t="shared" ref="AN2250:AT2259" si="341">$AU2250+$AB$7*SIN(AO2250)</f>
        <v>14.005984999664225</v>
      </c>
      <c r="AO2250" s="274">
        <f t="shared" si="341"/>
        <v>14.005984999627904</v>
      </c>
      <c r="AP2250" s="274">
        <f t="shared" si="341"/>
        <v>14.005984998013528</v>
      </c>
      <c r="AQ2250" s="274">
        <f t="shared" si="341"/>
        <v>14.005984926260671</v>
      </c>
      <c r="AR2250" s="274">
        <f t="shared" si="341"/>
        <v>14.005981737158713</v>
      </c>
      <c r="AS2250" s="274">
        <f t="shared" si="341"/>
        <v>14.00584007322959</v>
      </c>
      <c r="AT2250" s="274">
        <f t="shared" si="341"/>
        <v>13.999693530030552</v>
      </c>
      <c r="AU2250" s="274">
        <f t="shared" si="338"/>
        <v>13.835459245036365</v>
      </c>
      <c r="AV2250" s="274"/>
      <c r="AW2250" s="274"/>
    </row>
    <row r="2251" spans="27:49" ht="12.95" customHeight="1" x14ac:dyDescent="0.2">
      <c r="AA2251" s="344">
        <f t="shared" si="328"/>
        <v>-9.8802704652044479E-3</v>
      </c>
      <c r="AB2251" s="345">
        <f t="shared" si="329"/>
        <v>9.8802704652044479E-3</v>
      </c>
      <c r="AC2251" s="345">
        <f t="shared" si="330"/>
        <v>0</v>
      </c>
      <c r="AD2251" s="346">
        <f t="shared" si="331"/>
        <v>0</v>
      </c>
      <c r="AH2251" s="258">
        <f t="shared" si="332"/>
        <v>-5.970076540303515E-2</v>
      </c>
      <c r="AI2251" s="258">
        <f t="shared" si="333"/>
        <v>0.99275076381854821</v>
      </c>
      <c r="AJ2251" s="258">
        <f t="shared" si="334"/>
        <v>-0.88367981851374677</v>
      </c>
      <c r="AK2251" s="258">
        <f t="shared" si="335"/>
        <v>0.17185078244847601</v>
      </c>
      <c r="AL2251" s="258">
        <f t="shared" si="336"/>
        <v>1.6129546505539287</v>
      </c>
      <c r="AM2251" s="258">
        <f t="shared" si="337"/>
        <v>1.0430726385728673</v>
      </c>
      <c r="AN2251" s="274">
        <f t="shared" si="341"/>
        <v>14.005984999664225</v>
      </c>
      <c r="AO2251" s="274">
        <f t="shared" si="341"/>
        <v>14.005984999627904</v>
      </c>
      <c r="AP2251" s="274">
        <f t="shared" si="341"/>
        <v>14.005984998013528</v>
      </c>
      <c r="AQ2251" s="274">
        <f t="shared" si="341"/>
        <v>14.005984926260671</v>
      </c>
      <c r="AR2251" s="274">
        <f t="shared" si="341"/>
        <v>14.005981737158713</v>
      </c>
      <c r="AS2251" s="274">
        <f t="shared" si="341"/>
        <v>14.00584007322959</v>
      </c>
      <c r="AT2251" s="274">
        <f t="shared" si="341"/>
        <v>13.999693530030552</v>
      </c>
      <c r="AU2251" s="274">
        <f t="shared" si="338"/>
        <v>13.835459245036365</v>
      </c>
      <c r="AV2251" s="274"/>
      <c r="AW2251" s="274"/>
    </row>
    <row r="2252" spans="27:49" ht="12.95" customHeight="1" x14ac:dyDescent="0.2">
      <c r="AA2252" s="344">
        <f t="shared" si="328"/>
        <v>-9.8802704652044479E-3</v>
      </c>
      <c r="AB2252" s="345">
        <f t="shared" si="329"/>
        <v>9.8802704652044479E-3</v>
      </c>
      <c r="AC2252" s="345">
        <f t="shared" si="330"/>
        <v>0</v>
      </c>
      <c r="AD2252" s="346">
        <f t="shared" si="331"/>
        <v>0</v>
      </c>
      <c r="AH2252" s="258">
        <f t="shared" si="332"/>
        <v>-5.970076540303515E-2</v>
      </c>
      <c r="AI2252" s="258">
        <f t="shared" si="333"/>
        <v>0.99275076381854821</v>
      </c>
      <c r="AJ2252" s="258">
        <f t="shared" si="334"/>
        <v>-0.88367981851374677</v>
      </c>
      <c r="AK2252" s="258">
        <f t="shared" si="335"/>
        <v>0.17185078244847601</v>
      </c>
      <c r="AL2252" s="258">
        <f t="shared" si="336"/>
        <v>1.6129546505539287</v>
      </c>
      <c r="AM2252" s="258">
        <f t="shared" si="337"/>
        <v>1.0430726385728673</v>
      </c>
      <c r="AN2252" s="274">
        <f t="shared" si="341"/>
        <v>14.005984999664225</v>
      </c>
      <c r="AO2252" s="274">
        <f t="shared" si="341"/>
        <v>14.005984999627904</v>
      </c>
      <c r="AP2252" s="274">
        <f t="shared" si="341"/>
        <v>14.005984998013528</v>
      </c>
      <c r="AQ2252" s="274">
        <f t="shared" si="341"/>
        <v>14.005984926260671</v>
      </c>
      <c r="AR2252" s="274">
        <f t="shared" si="341"/>
        <v>14.005981737158713</v>
      </c>
      <c r="AS2252" s="274">
        <f t="shared" si="341"/>
        <v>14.00584007322959</v>
      </c>
      <c r="AT2252" s="274">
        <f t="shared" si="341"/>
        <v>13.999693530030552</v>
      </c>
      <c r="AU2252" s="274">
        <f t="shared" si="338"/>
        <v>13.835459245036365</v>
      </c>
      <c r="AV2252" s="274"/>
      <c r="AW2252" s="274"/>
    </row>
    <row r="2253" spans="27:49" ht="12.95" customHeight="1" x14ac:dyDescent="0.2">
      <c r="AA2253" s="344">
        <f t="shared" si="328"/>
        <v>-9.8802704652044479E-3</v>
      </c>
      <c r="AB2253" s="345">
        <f t="shared" si="329"/>
        <v>9.8802704652044479E-3</v>
      </c>
      <c r="AC2253" s="345">
        <f t="shared" si="330"/>
        <v>0</v>
      </c>
      <c r="AD2253" s="346">
        <f t="shared" si="331"/>
        <v>0</v>
      </c>
      <c r="AH2253" s="258">
        <f t="shared" si="332"/>
        <v>-5.970076540303515E-2</v>
      </c>
      <c r="AI2253" s="258">
        <f t="shared" si="333"/>
        <v>0.99275076381854821</v>
      </c>
      <c r="AJ2253" s="258">
        <f t="shared" si="334"/>
        <v>-0.88367981851374677</v>
      </c>
      <c r="AK2253" s="258">
        <f t="shared" si="335"/>
        <v>0.17185078244847601</v>
      </c>
      <c r="AL2253" s="258">
        <f t="shared" si="336"/>
        <v>1.6129546505539287</v>
      </c>
      <c r="AM2253" s="258">
        <f t="shared" si="337"/>
        <v>1.0430726385728673</v>
      </c>
      <c r="AN2253" s="274">
        <f t="shared" si="341"/>
        <v>14.005984999664225</v>
      </c>
      <c r="AO2253" s="274">
        <f t="shared" si="341"/>
        <v>14.005984999627904</v>
      </c>
      <c r="AP2253" s="274">
        <f t="shared" si="341"/>
        <v>14.005984998013528</v>
      </c>
      <c r="AQ2253" s="274">
        <f t="shared" si="341"/>
        <v>14.005984926260671</v>
      </c>
      <c r="AR2253" s="274">
        <f t="shared" si="341"/>
        <v>14.005981737158713</v>
      </c>
      <c r="AS2253" s="274">
        <f t="shared" si="341"/>
        <v>14.00584007322959</v>
      </c>
      <c r="AT2253" s="274">
        <f t="shared" si="341"/>
        <v>13.999693530030552</v>
      </c>
      <c r="AU2253" s="274">
        <f t="shared" si="338"/>
        <v>13.835459245036365</v>
      </c>
      <c r="AV2253" s="274"/>
      <c r="AW2253" s="274"/>
    </row>
    <row r="2254" spans="27:49" ht="12.95" customHeight="1" x14ac:dyDescent="0.2">
      <c r="AA2254" s="344">
        <f t="shared" si="328"/>
        <v>-9.8802704652044479E-3</v>
      </c>
      <c r="AB2254" s="345">
        <f t="shared" si="329"/>
        <v>9.8802704652044479E-3</v>
      </c>
      <c r="AC2254" s="345">
        <f t="shared" si="330"/>
        <v>0</v>
      </c>
      <c r="AD2254" s="346">
        <f t="shared" si="331"/>
        <v>0</v>
      </c>
      <c r="AH2254" s="258">
        <f t="shared" si="332"/>
        <v>-5.970076540303515E-2</v>
      </c>
      <c r="AI2254" s="258">
        <f t="shared" si="333"/>
        <v>0.99275076381854821</v>
      </c>
      <c r="AJ2254" s="258">
        <f t="shared" si="334"/>
        <v>-0.88367981851374677</v>
      </c>
      <c r="AK2254" s="258">
        <f t="shared" si="335"/>
        <v>0.17185078244847601</v>
      </c>
      <c r="AL2254" s="258">
        <f t="shared" si="336"/>
        <v>1.6129546505539287</v>
      </c>
      <c r="AM2254" s="258">
        <f t="shared" si="337"/>
        <v>1.0430726385728673</v>
      </c>
      <c r="AN2254" s="274">
        <f t="shared" si="341"/>
        <v>14.005984999664225</v>
      </c>
      <c r="AO2254" s="274">
        <f t="shared" si="341"/>
        <v>14.005984999627904</v>
      </c>
      <c r="AP2254" s="274">
        <f t="shared" si="341"/>
        <v>14.005984998013528</v>
      </c>
      <c r="AQ2254" s="274">
        <f t="shared" si="341"/>
        <v>14.005984926260671</v>
      </c>
      <c r="AR2254" s="274">
        <f t="shared" si="341"/>
        <v>14.005981737158713</v>
      </c>
      <c r="AS2254" s="274">
        <f t="shared" si="341"/>
        <v>14.00584007322959</v>
      </c>
      <c r="AT2254" s="274">
        <f t="shared" si="341"/>
        <v>13.999693530030552</v>
      </c>
      <c r="AU2254" s="274">
        <f t="shared" si="338"/>
        <v>13.835459245036365</v>
      </c>
      <c r="AV2254" s="274"/>
      <c r="AW2254" s="274"/>
    </row>
    <row r="2255" spans="27:49" ht="12.95" customHeight="1" x14ac:dyDescent="0.2">
      <c r="AA2255" s="344">
        <f t="shared" si="328"/>
        <v>-9.8802704652044479E-3</v>
      </c>
      <c r="AB2255" s="345">
        <f t="shared" si="329"/>
        <v>9.8802704652044479E-3</v>
      </c>
      <c r="AC2255" s="345">
        <f t="shared" si="330"/>
        <v>0</v>
      </c>
      <c r="AD2255" s="346">
        <f t="shared" si="331"/>
        <v>0</v>
      </c>
      <c r="AH2255" s="258">
        <f t="shared" si="332"/>
        <v>-5.970076540303515E-2</v>
      </c>
      <c r="AI2255" s="258">
        <f t="shared" si="333"/>
        <v>0.99275076381854821</v>
      </c>
      <c r="AJ2255" s="258">
        <f t="shared" si="334"/>
        <v>-0.88367981851374677</v>
      </c>
      <c r="AK2255" s="258">
        <f t="shared" si="335"/>
        <v>0.17185078244847601</v>
      </c>
      <c r="AL2255" s="258">
        <f t="shared" si="336"/>
        <v>1.6129546505539287</v>
      </c>
      <c r="AM2255" s="258">
        <f t="shared" si="337"/>
        <v>1.0430726385728673</v>
      </c>
      <c r="AN2255" s="274">
        <f t="shared" si="341"/>
        <v>14.005984999664225</v>
      </c>
      <c r="AO2255" s="274">
        <f t="shared" si="341"/>
        <v>14.005984999627904</v>
      </c>
      <c r="AP2255" s="274">
        <f t="shared" si="341"/>
        <v>14.005984998013528</v>
      </c>
      <c r="AQ2255" s="274">
        <f t="shared" si="341"/>
        <v>14.005984926260671</v>
      </c>
      <c r="AR2255" s="274">
        <f t="shared" si="341"/>
        <v>14.005981737158713</v>
      </c>
      <c r="AS2255" s="274">
        <f t="shared" si="341"/>
        <v>14.00584007322959</v>
      </c>
      <c r="AT2255" s="274">
        <f t="shared" si="341"/>
        <v>13.999693530030552</v>
      </c>
      <c r="AU2255" s="274">
        <f t="shared" si="338"/>
        <v>13.835459245036365</v>
      </c>
      <c r="AV2255" s="274"/>
      <c r="AW2255" s="274"/>
    </row>
    <row r="2256" spans="27:49" ht="12.95" customHeight="1" x14ac:dyDescent="0.2">
      <c r="AA2256" s="344">
        <f t="shared" si="328"/>
        <v>-9.8802704652044479E-3</v>
      </c>
      <c r="AB2256" s="345">
        <f t="shared" si="329"/>
        <v>9.8802704652044479E-3</v>
      </c>
      <c r="AC2256" s="345">
        <f t="shared" si="330"/>
        <v>0</v>
      </c>
      <c r="AD2256" s="346">
        <f t="shared" si="331"/>
        <v>0</v>
      </c>
      <c r="AH2256" s="258">
        <f t="shared" si="332"/>
        <v>-5.970076540303515E-2</v>
      </c>
      <c r="AI2256" s="258">
        <f t="shared" si="333"/>
        <v>0.99275076381854821</v>
      </c>
      <c r="AJ2256" s="258">
        <f t="shared" si="334"/>
        <v>-0.88367981851374677</v>
      </c>
      <c r="AK2256" s="258">
        <f t="shared" si="335"/>
        <v>0.17185078244847601</v>
      </c>
      <c r="AL2256" s="258">
        <f t="shared" si="336"/>
        <v>1.6129546505539287</v>
      </c>
      <c r="AM2256" s="258">
        <f t="shared" si="337"/>
        <v>1.0430726385728673</v>
      </c>
      <c r="AN2256" s="274">
        <f t="shared" si="341"/>
        <v>14.005984999664225</v>
      </c>
      <c r="AO2256" s="274">
        <f t="shared" si="341"/>
        <v>14.005984999627904</v>
      </c>
      <c r="AP2256" s="274">
        <f t="shared" si="341"/>
        <v>14.005984998013528</v>
      </c>
      <c r="AQ2256" s="274">
        <f t="shared" si="341"/>
        <v>14.005984926260671</v>
      </c>
      <c r="AR2256" s="274">
        <f t="shared" si="341"/>
        <v>14.005981737158713</v>
      </c>
      <c r="AS2256" s="274">
        <f t="shared" si="341"/>
        <v>14.00584007322959</v>
      </c>
      <c r="AT2256" s="274">
        <f t="shared" si="341"/>
        <v>13.999693530030552</v>
      </c>
      <c r="AU2256" s="274">
        <f t="shared" si="338"/>
        <v>13.835459245036365</v>
      </c>
      <c r="AV2256" s="274"/>
      <c r="AW2256" s="274"/>
    </row>
    <row r="2257" spans="27:49" ht="12.95" customHeight="1" x14ac:dyDescent="0.2">
      <c r="AA2257" s="344">
        <f t="shared" si="328"/>
        <v>-9.8802704652044479E-3</v>
      </c>
      <c r="AB2257" s="345">
        <f t="shared" si="329"/>
        <v>9.8802704652044479E-3</v>
      </c>
      <c r="AC2257" s="345">
        <f t="shared" si="330"/>
        <v>0</v>
      </c>
      <c r="AD2257" s="346">
        <f t="shared" si="331"/>
        <v>0</v>
      </c>
      <c r="AH2257" s="258">
        <f t="shared" si="332"/>
        <v>-5.970076540303515E-2</v>
      </c>
      <c r="AI2257" s="258">
        <f t="shared" si="333"/>
        <v>0.99275076381854821</v>
      </c>
      <c r="AJ2257" s="258">
        <f t="shared" si="334"/>
        <v>-0.88367981851374677</v>
      </c>
      <c r="AK2257" s="258">
        <f t="shared" si="335"/>
        <v>0.17185078244847601</v>
      </c>
      <c r="AL2257" s="258">
        <f t="shared" si="336"/>
        <v>1.6129546505539287</v>
      </c>
      <c r="AM2257" s="258">
        <f t="shared" si="337"/>
        <v>1.0430726385728673</v>
      </c>
      <c r="AN2257" s="274">
        <f t="shared" si="341"/>
        <v>14.005984999664225</v>
      </c>
      <c r="AO2257" s="274">
        <f t="shared" si="341"/>
        <v>14.005984999627904</v>
      </c>
      <c r="AP2257" s="274">
        <f t="shared" si="341"/>
        <v>14.005984998013528</v>
      </c>
      <c r="AQ2257" s="274">
        <f t="shared" si="341"/>
        <v>14.005984926260671</v>
      </c>
      <c r="AR2257" s="274">
        <f t="shared" si="341"/>
        <v>14.005981737158713</v>
      </c>
      <c r="AS2257" s="274">
        <f t="shared" si="341"/>
        <v>14.00584007322959</v>
      </c>
      <c r="AT2257" s="274">
        <f t="shared" si="341"/>
        <v>13.999693530030552</v>
      </c>
      <c r="AU2257" s="274">
        <f t="shared" si="338"/>
        <v>13.835459245036365</v>
      </c>
      <c r="AV2257" s="274"/>
      <c r="AW2257" s="274"/>
    </row>
    <row r="2258" spans="27:49" ht="12.95" customHeight="1" x14ac:dyDescent="0.2">
      <c r="AA2258" s="344">
        <f t="shared" si="328"/>
        <v>-9.8802704652044479E-3</v>
      </c>
      <c r="AB2258" s="345">
        <f t="shared" si="329"/>
        <v>9.8802704652044479E-3</v>
      </c>
      <c r="AC2258" s="345">
        <f t="shared" si="330"/>
        <v>0</v>
      </c>
      <c r="AD2258" s="346">
        <f t="shared" si="331"/>
        <v>0</v>
      </c>
      <c r="AH2258" s="258">
        <f t="shared" si="332"/>
        <v>-5.970076540303515E-2</v>
      </c>
      <c r="AI2258" s="258">
        <f t="shared" si="333"/>
        <v>0.99275076381854821</v>
      </c>
      <c r="AJ2258" s="258">
        <f t="shared" si="334"/>
        <v>-0.88367981851374677</v>
      </c>
      <c r="AK2258" s="258">
        <f t="shared" si="335"/>
        <v>0.17185078244847601</v>
      </c>
      <c r="AL2258" s="258">
        <f t="shared" si="336"/>
        <v>1.6129546505539287</v>
      </c>
      <c r="AM2258" s="258">
        <f t="shared" si="337"/>
        <v>1.0430726385728673</v>
      </c>
      <c r="AN2258" s="274">
        <f t="shared" si="341"/>
        <v>14.005984999664225</v>
      </c>
      <c r="AO2258" s="274">
        <f t="shared" si="341"/>
        <v>14.005984999627904</v>
      </c>
      <c r="AP2258" s="274">
        <f t="shared" si="341"/>
        <v>14.005984998013528</v>
      </c>
      <c r="AQ2258" s="274">
        <f t="shared" si="341"/>
        <v>14.005984926260671</v>
      </c>
      <c r="AR2258" s="274">
        <f t="shared" si="341"/>
        <v>14.005981737158713</v>
      </c>
      <c r="AS2258" s="274">
        <f t="shared" si="341"/>
        <v>14.00584007322959</v>
      </c>
      <c r="AT2258" s="274">
        <f t="shared" si="341"/>
        <v>13.999693530030552</v>
      </c>
      <c r="AU2258" s="274">
        <f t="shared" si="338"/>
        <v>13.835459245036365</v>
      </c>
      <c r="AV2258" s="274"/>
      <c r="AW2258" s="274"/>
    </row>
    <row r="2259" spans="27:49" ht="12.95" customHeight="1" x14ac:dyDescent="0.2">
      <c r="AA2259" s="344">
        <f t="shared" si="328"/>
        <v>-9.8802704652044479E-3</v>
      </c>
      <c r="AB2259" s="345">
        <f t="shared" si="329"/>
        <v>9.8802704652044479E-3</v>
      </c>
      <c r="AC2259" s="345">
        <f t="shared" si="330"/>
        <v>0</v>
      </c>
      <c r="AD2259" s="346">
        <f t="shared" si="331"/>
        <v>0</v>
      </c>
      <c r="AH2259" s="258">
        <f t="shared" si="332"/>
        <v>-5.970076540303515E-2</v>
      </c>
      <c r="AI2259" s="258">
        <f t="shared" si="333"/>
        <v>0.99275076381854821</v>
      </c>
      <c r="AJ2259" s="258">
        <f t="shared" si="334"/>
        <v>-0.88367981851374677</v>
      </c>
      <c r="AK2259" s="258">
        <f t="shared" si="335"/>
        <v>0.17185078244847601</v>
      </c>
      <c r="AL2259" s="258">
        <f t="shared" si="336"/>
        <v>1.6129546505539287</v>
      </c>
      <c r="AM2259" s="258">
        <f t="shared" si="337"/>
        <v>1.0430726385728673</v>
      </c>
      <c r="AN2259" s="274">
        <f t="shared" si="341"/>
        <v>14.005984999664225</v>
      </c>
      <c r="AO2259" s="274">
        <f t="shared" si="341"/>
        <v>14.005984999627904</v>
      </c>
      <c r="AP2259" s="274">
        <f t="shared" si="341"/>
        <v>14.005984998013528</v>
      </c>
      <c r="AQ2259" s="274">
        <f t="shared" si="341"/>
        <v>14.005984926260671</v>
      </c>
      <c r="AR2259" s="274">
        <f t="shared" si="341"/>
        <v>14.005981737158713</v>
      </c>
      <c r="AS2259" s="274">
        <f t="shared" si="341"/>
        <v>14.00584007322959</v>
      </c>
      <c r="AT2259" s="274">
        <f t="shared" si="341"/>
        <v>13.999693530030552</v>
      </c>
      <c r="AU2259" s="274">
        <f t="shared" si="338"/>
        <v>13.835459245036365</v>
      </c>
      <c r="AV2259" s="274"/>
      <c r="AW2259" s="274"/>
    </row>
    <row r="2260" spans="27:49" ht="12.95" customHeight="1" x14ac:dyDescent="0.2">
      <c r="AA2260" s="344">
        <f t="shared" si="328"/>
        <v>-9.8802704652044479E-3</v>
      </c>
      <c r="AB2260" s="345">
        <f t="shared" si="329"/>
        <v>9.8802704652044479E-3</v>
      </c>
      <c r="AC2260" s="345">
        <f t="shared" si="330"/>
        <v>0</v>
      </c>
      <c r="AD2260" s="346">
        <f t="shared" si="331"/>
        <v>0</v>
      </c>
      <c r="AH2260" s="258">
        <f t="shared" si="332"/>
        <v>-5.970076540303515E-2</v>
      </c>
      <c r="AI2260" s="258">
        <f t="shared" si="333"/>
        <v>0.99275076381854821</v>
      </c>
      <c r="AJ2260" s="258">
        <f t="shared" si="334"/>
        <v>-0.88367981851374677</v>
      </c>
      <c r="AK2260" s="258">
        <f t="shared" si="335"/>
        <v>0.17185078244847601</v>
      </c>
      <c r="AL2260" s="258">
        <f t="shared" si="336"/>
        <v>1.6129546505539287</v>
      </c>
      <c r="AM2260" s="258">
        <f t="shared" si="337"/>
        <v>1.0430726385728673</v>
      </c>
      <c r="AN2260" s="274">
        <f t="shared" ref="AN2260:AT2269" si="342">$AU2260+$AB$7*SIN(AO2260)</f>
        <v>14.005984999664225</v>
      </c>
      <c r="AO2260" s="274">
        <f t="shared" si="342"/>
        <v>14.005984999627904</v>
      </c>
      <c r="AP2260" s="274">
        <f t="shared" si="342"/>
        <v>14.005984998013528</v>
      </c>
      <c r="AQ2260" s="274">
        <f t="shared" si="342"/>
        <v>14.005984926260671</v>
      </c>
      <c r="AR2260" s="274">
        <f t="shared" si="342"/>
        <v>14.005981737158713</v>
      </c>
      <c r="AS2260" s="274">
        <f t="shared" si="342"/>
        <v>14.00584007322959</v>
      </c>
      <c r="AT2260" s="274">
        <f t="shared" si="342"/>
        <v>13.999693530030552</v>
      </c>
      <c r="AU2260" s="274">
        <f t="shared" si="338"/>
        <v>13.835459245036365</v>
      </c>
      <c r="AV2260" s="274"/>
      <c r="AW2260" s="274"/>
    </row>
    <row r="2261" spans="27:49" ht="12.95" customHeight="1" x14ac:dyDescent="0.2">
      <c r="AA2261" s="344">
        <f t="shared" si="328"/>
        <v>-9.8802704652044479E-3</v>
      </c>
      <c r="AB2261" s="345">
        <f t="shared" si="329"/>
        <v>9.8802704652044479E-3</v>
      </c>
      <c r="AC2261" s="345">
        <f t="shared" si="330"/>
        <v>0</v>
      </c>
      <c r="AD2261" s="346">
        <f t="shared" si="331"/>
        <v>0</v>
      </c>
      <c r="AH2261" s="258">
        <f t="shared" si="332"/>
        <v>-5.970076540303515E-2</v>
      </c>
      <c r="AI2261" s="258">
        <f t="shared" si="333"/>
        <v>0.99275076381854821</v>
      </c>
      <c r="AJ2261" s="258">
        <f t="shared" si="334"/>
        <v>-0.88367981851374677</v>
      </c>
      <c r="AK2261" s="258">
        <f t="shared" si="335"/>
        <v>0.17185078244847601</v>
      </c>
      <c r="AL2261" s="258">
        <f t="shared" si="336"/>
        <v>1.6129546505539287</v>
      </c>
      <c r="AM2261" s="258">
        <f t="shared" si="337"/>
        <v>1.0430726385728673</v>
      </c>
      <c r="AN2261" s="274">
        <f t="shared" si="342"/>
        <v>14.005984999664225</v>
      </c>
      <c r="AO2261" s="274">
        <f t="shared" si="342"/>
        <v>14.005984999627904</v>
      </c>
      <c r="AP2261" s="274">
        <f t="shared" si="342"/>
        <v>14.005984998013528</v>
      </c>
      <c r="AQ2261" s="274">
        <f t="shared" si="342"/>
        <v>14.005984926260671</v>
      </c>
      <c r="AR2261" s="274">
        <f t="shared" si="342"/>
        <v>14.005981737158713</v>
      </c>
      <c r="AS2261" s="274">
        <f t="shared" si="342"/>
        <v>14.00584007322959</v>
      </c>
      <c r="AT2261" s="274">
        <f t="shared" si="342"/>
        <v>13.999693530030552</v>
      </c>
      <c r="AU2261" s="274">
        <f t="shared" si="338"/>
        <v>13.835459245036365</v>
      </c>
      <c r="AV2261" s="274"/>
      <c r="AW2261" s="274"/>
    </row>
    <row r="2262" spans="27:49" ht="12.95" customHeight="1" x14ac:dyDescent="0.2">
      <c r="AA2262" s="344">
        <f t="shared" si="328"/>
        <v>-9.8802704652044479E-3</v>
      </c>
      <c r="AB2262" s="345">
        <f t="shared" si="329"/>
        <v>9.8802704652044479E-3</v>
      </c>
      <c r="AC2262" s="345">
        <f t="shared" si="330"/>
        <v>0</v>
      </c>
      <c r="AD2262" s="346">
        <f t="shared" si="331"/>
        <v>0</v>
      </c>
      <c r="AH2262" s="258">
        <f t="shared" si="332"/>
        <v>-5.970076540303515E-2</v>
      </c>
      <c r="AI2262" s="258">
        <f t="shared" si="333"/>
        <v>0.99275076381854821</v>
      </c>
      <c r="AJ2262" s="258">
        <f t="shared" si="334"/>
        <v>-0.88367981851374677</v>
      </c>
      <c r="AK2262" s="258">
        <f t="shared" si="335"/>
        <v>0.17185078244847601</v>
      </c>
      <c r="AL2262" s="258">
        <f t="shared" si="336"/>
        <v>1.6129546505539287</v>
      </c>
      <c r="AM2262" s="258">
        <f t="shared" si="337"/>
        <v>1.0430726385728673</v>
      </c>
      <c r="AN2262" s="274">
        <f t="shared" si="342"/>
        <v>14.005984999664225</v>
      </c>
      <c r="AO2262" s="274">
        <f t="shared" si="342"/>
        <v>14.005984999627904</v>
      </c>
      <c r="AP2262" s="274">
        <f t="shared" si="342"/>
        <v>14.005984998013528</v>
      </c>
      <c r="AQ2262" s="274">
        <f t="shared" si="342"/>
        <v>14.005984926260671</v>
      </c>
      <c r="AR2262" s="274">
        <f t="shared" si="342"/>
        <v>14.005981737158713</v>
      </c>
      <c r="AS2262" s="274">
        <f t="shared" si="342"/>
        <v>14.00584007322959</v>
      </c>
      <c r="AT2262" s="274">
        <f t="shared" si="342"/>
        <v>13.999693530030552</v>
      </c>
      <c r="AU2262" s="274">
        <f t="shared" si="338"/>
        <v>13.835459245036365</v>
      </c>
      <c r="AV2262" s="274"/>
      <c r="AW2262" s="274"/>
    </row>
    <row r="2263" spans="27:49" ht="12.95" customHeight="1" x14ac:dyDescent="0.2">
      <c r="AA2263" s="344">
        <f t="shared" si="328"/>
        <v>-9.8802704652044479E-3</v>
      </c>
      <c r="AB2263" s="345">
        <f t="shared" si="329"/>
        <v>9.8802704652044479E-3</v>
      </c>
      <c r="AC2263" s="345">
        <f t="shared" si="330"/>
        <v>0</v>
      </c>
      <c r="AD2263" s="346">
        <f t="shared" si="331"/>
        <v>0</v>
      </c>
      <c r="AH2263" s="258">
        <f t="shared" si="332"/>
        <v>-5.970076540303515E-2</v>
      </c>
      <c r="AI2263" s="258">
        <f t="shared" si="333"/>
        <v>0.99275076381854821</v>
      </c>
      <c r="AJ2263" s="258">
        <f t="shared" si="334"/>
        <v>-0.88367981851374677</v>
      </c>
      <c r="AK2263" s="258">
        <f t="shared" si="335"/>
        <v>0.17185078244847601</v>
      </c>
      <c r="AL2263" s="258">
        <f t="shared" si="336"/>
        <v>1.6129546505539287</v>
      </c>
      <c r="AM2263" s="258">
        <f t="shared" si="337"/>
        <v>1.0430726385728673</v>
      </c>
      <c r="AN2263" s="274">
        <f t="shared" si="342"/>
        <v>14.005984999664225</v>
      </c>
      <c r="AO2263" s="274">
        <f t="shared" si="342"/>
        <v>14.005984999627904</v>
      </c>
      <c r="AP2263" s="274">
        <f t="shared" si="342"/>
        <v>14.005984998013528</v>
      </c>
      <c r="AQ2263" s="274">
        <f t="shared" si="342"/>
        <v>14.005984926260671</v>
      </c>
      <c r="AR2263" s="274">
        <f t="shared" si="342"/>
        <v>14.005981737158713</v>
      </c>
      <c r="AS2263" s="274">
        <f t="shared" si="342"/>
        <v>14.00584007322959</v>
      </c>
      <c r="AT2263" s="274">
        <f t="shared" si="342"/>
        <v>13.999693530030552</v>
      </c>
      <c r="AU2263" s="274">
        <f t="shared" si="338"/>
        <v>13.835459245036365</v>
      </c>
      <c r="AV2263" s="274"/>
      <c r="AW2263" s="274"/>
    </row>
    <row r="2264" spans="27:49" ht="12.95" customHeight="1" x14ac:dyDescent="0.2">
      <c r="AA2264" s="344">
        <f t="shared" si="328"/>
        <v>-9.8802704652044479E-3</v>
      </c>
      <c r="AB2264" s="345">
        <f t="shared" si="329"/>
        <v>9.8802704652044479E-3</v>
      </c>
      <c r="AC2264" s="345">
        <f t="shared" si="330"/>
        <v>0</v>
      </c>
      <c r="AD2264" s="346">
        <f t="shared" si="331"/>
        <v>0</v>
      </c>
      <c r="AH2264" s="258">
        <f t="shared" si="332"/>
        <v>-5.970076540303515E-2</v>
      </c>
      <c r="AI2264" s="258">
        <f t="shared" si="333"/>
        <v>0.99275076381854821</v>
      </c>
      <c r="AJ2264" s="258">
        <f t="shared" si="334"/>
        <v>-0.88367981851374677</v>
      </c>
      <c r="AK2264" s="258">
        <f t="shared" si="335"/>
        <v>0.17185078244847601</v>
      </c>
      <c r="AL2264" s="258">
        <f t="shared" si="336"/>
        <v>1.6129546505539287</v>
      </c>
      <c r="AM2264" s="258">
        <f t="shared" si="337"/>
        <v>1.0430726385728673</v>
      </c>
      <c r="AN2264" s="274">
        <f t="shared" si="342"/>
        <v>14.005984999664225</v>
      </c>
      <c r="AO2264" s="274">
        <f t="shared" si="342"/>
        <v>14.005984999627904</v>
      </c>
      <c r="AP2264" s="274">
        <f t="shared" si="342"/>
        <v>14.005984998013528</v>
      </c>
      <c r="AQ2264" s="274">
        <f t="shared" si="342"/>
        <v>14.005984926260671</v>
      </c>
      <c r="AR2264" s="274">
        <f t="shared" si="342"/>
        <v>14.005981737158713</v>
      </c>
      <c r="AS2264" s="274">
        <f t="shared" si="342"/>
        <v>14.00584007322959</v>
      </c>
      <c r="AT2264" s="274">
        <f t="shared" si="342"/>
        <v>13.999693530030552</v>
      </c>
      <c r="AU2264" s="274">
        <f t="shared" si="338"/>
        <v>13.835459245036365</v>
      </c>
      <c r="AV2264" s="274"/>
      <c r="AW2264" s="274"/>
    </row>
    <row r="2265" spans="27:49" ht="12.95" customHeight="1" x14ac:dyDescent="0.2">
      <c r="AA2265" s="344">
        <f t="shared" si="328"/>
        <v>-9.8802704652044479E-3</v>
      </c>
      <c r="AB2265" s="345">
        <f t="shared" si="329"/>
        <v>9.8802704652044479E-3</v>
      </c>
      <c r="AC2265" s="345">
        <f t="shared" si="330"/>
        <v>0</v>
      </c>
      <c r="AD2265" s="346">
        <f t="shared" si="331"/>
        <v>0</v>
      </c>
      <c r="AH2265" s="258">
        <f t="shared" si="332"/>
        <v>-5.970076540303515E-2</v>
      </c>
      <c r="AI2265" s="258">
        <f t="shared" si="333"/>
        <v>0.99275076381854821</v>
      </c>
      <c r="AJ2265" s="258">
        <f t="shared" si="334"/>
        <v>-0.88367981851374677</v>
      </c>
      <c r="AK2265" s="258">
        <f t="shared" si="335"/>
        <v>0.17185078244847601</v>
      </c>
      <c r="AL2265" s="258">
        <f t="shared" si="336"/>
        <v>1.6129546505539287</v>
      </c>
      <c r="AM2265" s="258">
        <f t="shared" si="337"/>
        <v>1.0430726385728673</v>
      </c>
      <c r="AN2265" s="274">
        <f t="shared" si="342"/>
        <v>14.005984999664225</v>
      </c>
      <c r="AO2265" s="274">
        <f t="shared" si="342"/>
        <v>14.005984999627904</v>
      </c>
      <c r="AP2265" s="274">
        <f t="shared" si="342"/>
        <v>14.005984998013528</v>
      </c>
      <c r="AQ2265" s="274">
        <f t="shared" si="342"/>
        <v>14.005984926260671</v>
      </c>
      <c r="AR2265" s="274">
        <f t="shared" si="342"/>
        <v>14.005981737158713</v>
      </c>
      <c r="AS2265" s="274">
        <f t="shared" si="342"/>
        <v>14.00584007322959</v>
      </c>
      <c r="AT2265" s="274">
        <f t="shared" si="342"/>
        <v>13.999693530030552</v>
      </c>
      <c r="AU2265" s="274">
        <f t="shared" si="338"/>
        <v>13.835459245036365</v>
      </c>
      <c r="AV2265" s="274"/>
      <c r="AW2265" s="274"/>
    </row>
    <row r="2266" spans="27:49" ht="12.95" customHeight="1" x14ac:dyDescent="0.2">
      <c r="AA2266" s="344">
        <f t="shared" si="328"/>
        <v>-9.8802704652044479E-3</v>
      </c>
      <c r="AB2266" s="345">
        <f t="shared" si="329"/>
        <v>9.8802704652044479E-3</v>
      </c>
      <c r="AC2266" s="345">
        <f t="shared" si="330"/>
        <v>0</v>
      </c>
      <c r="AD2266" s="346">
        <f t="shared" si="331"/>
        <v>0</v>
      </c>
      <c r="AH2266" s="258">
        <f t="shared" si="332"/>
        <v>-5.970076540303515E-2</v>
      </c>
      <c r="AI2266" s="258">
        <f t="shared" si="333"/>
        <v>0.99275076381854821</v>
      </c>
      <c r="AJ2266" s="258">
        <f t="shared" si="334"/>
        <v>-0.88367981851374677</v>
      </c>
      <c r="AK2266" s="258">
        <f t="shared" si="335"/>
        <v>0.17185078244847601</v>
      </c>
      <c r="AL2266" s="258">
        <f t="shared" si="336"/>
        <v>1.6129546505539287</v>
      </c>
      <c r="AM2266" s="258">
        <f t="shared" si="337"/>
        <v>1.0430726385728673</v>
      </c>
      <c r="AN2266" s="274">
        <f t="shared" si="342"/>
        <v>14.005984999664225</v>
      </c>
      <c r="AO2266" s="274">
        <f t="shared" si="342"/>
        <v>14.005984999627904</v>
      </c>
      <c r="AP2266" s="274">
        <f t="shared" si="342"/>
        <v>14.005984998013528</v>
      </c>
      <c r="AQ2266" s="274">
        <f t="shared" si="342"/>
        <v>14.005984926260671</v>
      </c>
      <c r="AR2266" s="274">
        <f t="shared" si="342"/>
        <v>14.005981737158713</v>
      </c>
      <c r="AS2266" s="274">
        <f t="shared" si="342"/>
        <v>14.00584007322959</v>
      </c>
      <c r="AT2266" s="274">
        <f t="shared" si="342"/>
        <v>13.999693530030552</v>
      </c>
      <c r="AU2266" s="274">
        <f t="shared" si="338"/>
        <v>13.835459245036365</v>
      </c>
      <c r="AV2266" s="274"/>
      <c r="AW2266" s="274"/>
    </row>
    <row r="2267" spans="27:49" ht="12.95" customHeight="1" x14ac:dyDescent="0.2">
      <c r="AA2267" s="344">
        <f t="shared" si="328"/>
        <v>-9.8802704652044479E-3</v>
      </c>
      <c r="AB2267" s="345">
        <f t="shared" si="329"/>
        <v>9.8802704652044479E-3</v>
      </c>
      <c r="AC2267" s="345">
        <f t="shared" si="330"/>
        <v>0</v>
      </c>
      <c r="AD2267" s="346">
        <f t="shared" si="331"/>
        <v>0</v>
      </c>
      <c r="AH2267" s="258">
        <f t="shared" si="332"/>
        <v>-5.970076540303515E-2</v>
      </c>
      <c r="AI2267" s="258">
        <f t="shared" si="333"/>
        <v>0.99275076381854821</v>
      </c>
      <c r="AJ2267" s="258">
        <f t="shared" si="334"/>
        <v>-0.88367981851374677</v>
      </c>
      <c r="AK2267" s="258">
        <f t="shared" si="335"/>
        <v>0.17185078244847601</v>
      </c>
      <c r="AL2267" s="258">
        <f t="shared" si="336"/>
        <v>1.6129546505539287</v>
      </c>
      <c r="AM2267" s="258">
        <f t="shared" si="337"/>
        <v>1.0430726385728673</v>
      </c>
      <c r="AN2267" s="274">
        <f t="shared" si="342"/>
        <v>14.005984999664225</v>
      </c>
      <c r="AO2267" s="274">
        <f t="shared" si="342"/>
        <v>14.005984999627904</v>
      </c>
      <c r="AP2267" s="274">
        <f t="shared" si="342"/>
        <v>14.005984998013528</v>
      </c>
      <c r="AQ2267" s="274">
        <f t="shared" si="342"/>
        <v>14.005984926260671</v>
      </c>
      <c r="AR2267" s="274">
        <f t="shared" si="342"/>
        <v>14.005981737158713</v>
      </c>
      <c r="AS2267" s="274">
        <f t="shared" si="342"/>
        <v>14.00584007322959</v>
      </c>
      <c r="AT2267" s="274">
        <f t="shared" si="342"/>
        <v>13.999693530030552</v>
      </c>
      <c r="AU2267" s="274">
        <f t="shared" si="338"/>
        <v>13.835459245036365</v>
      </c>
      <c r="AV2267" s="274"/>
      <c r="AW2267" s="274"/>
    </row>
    <row r="2268" spans="27:49" ht="12.95" customHeight="1" x14ac:dyDescent="0.2">
      <c r="AA2268" s="344">
        <f t="shared" si="328"/>
        <v>-9.8802704652044479E-3</v>
      </c>
      <c r="AB2268" s="345">
        <f t="shared" si="329"/>
        <v>9.8802704652044479E-3</v>
      </c>
      <c r="AC2268" s="345">
        <f t="shared" si="330"/>
        <v>0</v>
      </c>
      <c r="AD2268" s="346">
        <f t="shared" si="331"/>
        <v>0</v>
      </c>
      <c r="AH2268" s="258">
        <f t="shared" si="332"/>
        <v>-5.970076540303515E-2</v>
      </c>
      <c r="AI2268" s="258">
        <f t="shared" si="333"/>
        <v>0.99275076381854821</v>
      </c>
      <c r="AJ2268" s="258">
        <f t="shared" si="334"/>
        <v>-0.88367981851374677</v>
      </c>
      <c r="AK2268" s="258">
        <f t="shared" si="335"/>
        <v>0.17185078244847601</v>
      </c>
      <c r="AL2268" s="258">
        <f t="shared" si="336"/>
        <v>1.6129546505539287</v>
      </c>
      <c r="AM2268" s="258">
        <f t="shared" si="337"/>
        <v>1.0430726385728673</v>
      </c>
      <c r="AN2268" s="274">
        <f t="shared" si="342"/>
        <v>14.005984999664225</v>
      </c>
      <c r="AO2268" s="274">
        <f t="shared" si="342"/>
        <v>14.005984999627904</v>
      </c>
      <c r="AP2268" s="274">
        <f t="shared" si="342"/>
        <v>14.005984998013528</v>
      </c>
      <c r="AQ2268" s="274">
        <f t="shared" si="342"/>
        <v>14.005984926260671</v>
      </c>
      <c r="AR2268" s="274">
        <f t="shared" si="342"/>
        <v>14.005981737158713</v>
      </c>
      <c r="AS2268" s="274">
        <f t="shared" si="342"/>
        <v>14.00584007322959</v>
      </c>
      <c r="AT2268" s="274">
        <f t="shared" si="342"/>
        <v>13.999693530030552</v>
      </c>
      <c r="AU2268" s="274">
        <f t="shared" si="338"/>
        <v>13.835459245036365</v>
      </c>
      <c r="AV2268" s="274"/>
      <c r="AW2268" s="274"/>
    </row>
    <row r="2269" spans="27:49" ht="12.95" customHeight="1" x14ac:dyDescent="0.2">
      <c r="AA2269" s="344">
        <f t="shared" si="328"/>
        <v>-9.8802704652044479E-3</v>
      </c>
      <c r="AB2269" s="345">
        <f t="shared" si="329"/>
        <v>9.8802704652044479E-3</v>
      </c>
      <c r="AC2269" s="345">
        <f t="shared" si="330"/>
        <v>0</v>
      </c>
      <c r="AD2269" s="346">
        <f t="shared" si="331"/>
        <v>0</v>
      </c>
      <c r="AH2269" s="258">
        <f t="shared" si="332"/>
        <v>-5.970076540303515E-2</v>
      </c>
      <c r="AI2269" s="258">
        <f t="shared" si="333"/>
        <v>0.99275076381854821</v>
      </c>
      <c r="AJ2269" s="258">
        <f t="shared" si="334"/>
        <v>-0.88367981851374677</v>
      </c>
      <c r="AK2269" s="258">
        <f t="shared" si="335"/>
        <v>0.17185078244847601</v>
      </c>
      <c r="AL2269" s="258">
        <f t="shared" si="336"/>
        <v>1.6129546505539287</v>
      </c>
      <c r="AM2269" s="258">
        <f t="shared" si="337"/>
        <v>1.0430726385728673</v>
      </c>
      <c r="AN2269" s="274">
        <f t="shared" si="342"/>
        <v>14.005984999664225</v>
      </c>
      <c r="AO2269" s="274">
        <f t="shared" si="342"/>
        <v>14.005984999627904</v>
      </c>
      <c r="AP2269" s="274">
        <f t="shared" si="342"/>
        <v>14.005984998013528</v>
      </c>
      <c r="AQ2269" s="274">
        <f t="shared" si="342"/>
        <v>14.005984926260671</v>
      </c>
      <c r="AR2269" s="274">
        <f t="shared" si="342"/>
        <v>14.005981737158713</v>
      </c>
      <c r="AS2269" s="274">
        <f t="shared" si="342"/>
        <v>14.00584007322959</v>
      </c>
      <c r="AT2269" s="274">
        <f t="shared" si="342"/>
        <v>13.999693530030552</v>
      </c>
      <c r="AU2269" s="274">
        <f t="shared" si="338"/>
        <v>13.835459245036365</v>
      </c>
      <c r="AV2269" s="274"/>
      <c r="AW2269" s="274"/>
    </row>
    <row r="2270" spans="27:49" ht="12.95" customHeight="1" x14ac:dyDescent="0.2">
      <c r="AA2270" s="344">
        <f t="shared" si="328"/>
        <v>-9.8802704652044479E-3</v>
      </c>
      <c r="AB2270" s="345">
        <f t="shared" si="329"/>
        <v>9.8802704652044479E-3</v>
      </c>
      <c r="AC2270" s="345">
        <f t="shared" si="330"/>
        <v>0</v>
      </c>
      <c r="AD2270" s="346">
        <f t="shared" si="331"/>
        <v>0</v>
      </c>
      <c r="AH2270" s="258">
        <f t="shared" si="332"/>
        <v>-5.970076540303515E-2</v>
      </c>
      <c r="AI2270" s="258">
        <f t="shared" si="333"/>
        <v>0.99275076381854821</v>
      </c>
      <c r="AJ2270" s="258">
        <f t="shared" si="334"/>
        <v>-0.88367981851374677</v>
      </c>
      <c r="AK2270" s="258">
        <f t="shared" si="335"/>
        <v>0.17185078244847601</v>
      </c>
      <c r="AL2270" s="258">
        <f t="shared" si="336"/>
        <v>1.6129546505539287</v>
      </c>
      <c r="AM2270" s="258">
        <f t="shared" si="337"/>
        <v>1.0430726385728673</v>
      </c>
      <c r="AN2270" s="274">
        <f t="shared" ref="AN2270:AT2279" si="343">$AU2270+$AB$7*SIN(AO2270)</f>
        <v>14.005984999664225</v>
      </c>
      <c r="AO2270" s="274">
        <f t="shared" si="343"/>
        <v>14.005984999627904</v>
      </c>
      <c r="AP2270" s="274">
        <f t="shared" si="343"/>
        <v>14.005984998013528</v>
      </c>
      <c r="AQ2270" s="274">
        <f t="shared" si="343"/>
        <v>14.005984926260671</v>
      </c>
      <c r="AR2270" s="274">
        <f t="shared" si="343"/>
        <v>14.005981737158713</v>
      </c>
      <c r="AS2270" s="274">
        <f t="shared" si="343"/>
        <v>14.00584007322959</v>
      </c>
      <c r="AT2270" s="274">
        <f t="shared" si="343"/>
        <v>13.999693530030552</v>
      </c>
      <c r="AU2270" s="274">
        <f t="shared" si="338"/>
        <v>13.835459245036365</v>
      </c>
      <c r="AV2270" s="274"/>
      <c r="AW2270" s="274"/>
    </row>
    <row r="2271" spans="27:49" ht="12.95" customHeight="1" x14ac:dyDescent="0.2">
      <c r="AA2271" s="344">
        <f t="shared" si="328"/>
        <v>-9.8802704652044479E-3</v>
      </c>
      <c r="AB2271" s="345">
        <f t="shared" si="329"/>
        <v>9.8802704652044479E-3</v>
      </c>
      <c r="AC2271" s="345">
        <f t="shared" si="330"/>
        <v>0</v>
      </c>
      <c r="AD2271" s="346">
        <f t="shared" si="331"/>
        <v>0</v>
      </c>
      <c r="AH2271" s="258">
        <f t="shared" si="332"/>
        <v>-5.970076540303515E-2</v>
      </c>
      <c r="AI2271" s="258">
        <f t="shared" si="333"/>
        <v>0.99275076381854821</v>
      </c>
      <c r="AJ2271" s="258">
        <f t="shared" si="334"/>
        <v>-0.88367981851374677</v>
      </c>
      <c r="AK2271" s="258">
        <f t="shared" si="335"/>
        <v>0.17185078244847601</v>
      </c>
      <c r="AL2271" s="258">
        <f t="shared" si="336"/>
        <v>1.6129546505539287</v>
      </c>
      <c r="AM2271" s="258">
        <f t="shared" si="337"/>
        <v>1.0430726385728673</v>
      </c>
      <c r="AN2271" s="274">
        <f t="shared" si="343"/>
        <v>14.005984999664225</v>
      </c>
      <c r="AO2271" s="274">
        <f t="shared" si="343"/>
        <v>14.005984999627904</v>
      </c>
      <c r="AP2271" s="274">
        <f t="shared" si="343"/>
        <v>14.005984998013528</v>
      </c>
      <c r="AQ2271" s="274">
        <f t="shared" si="343"/>
        <v>14.005984926260671</v>
      </c>
      <c r="AR2271" s="274">
        <f t="shared" si="343"/>
        <v>14.005981737158713</v>
      </c>
      <c r="AS2271" s="274">
        <f t="shared" si="343"/>
        <v>14.00584007322959</v>
      </c>
      <c r="AT2271" s="274">
        <f t="shared" si="343"/>
        <v>13.999693530030552</v>
      </c>
      <c r="AU2271" s="274">
        <f t="shared" si="338"/>
        <v>13.835459245036365</v>
      </c>
      <c r="AV2271" s="274"/>
      <c r="AW2271" s="274"/>
    </row>
    <row r="2272" spans="27:49" ht="12.95" customHeight="1" x14ac:dyDescent="0.2">
      <c r="AA2272" s="344">
        <f t="shared" si="328"/>
        <v>-9.8802704652044479E-3</v>
      </c>
      <c r="AB2272" s="345">
        <f t="shared" si="329"/>
        <v>9.8802704652044479E-3</v>
      </c>
      <c r="AC2272" s="345">
        <f t="shared" si="330"/>
        <v>0</v>
      </c>
      <c r="AD2272" s="346">
        <f t="shared" si="331"/>
        <v>0</v>
      </c>
      <c r="AH2272" s="258">
        <f t="shared" si="332"/>
        <v>-5.970076540303515E-2</v>
      </c>
      <c r="AI2272" s="258">
        <f t="shared" si="333"/>
        <v>0.99275076381854821</v>
      </c>
      <c r="AJ2272" s="258">
        <f t="shared" si="334"/>
        <v>-0.88367981851374677</v>
      </c>
      <c r="AK2272" s="258">
        <f t="shared" si="335"/>
        <v>0.17185078244847601</v>
      </c>
      <c r="AL2272" s="258">
        <f t="shared" si="336"/>
        <v>1.6129546505539287</v>
      </c>
      <c r="AM2272" s="258">
        <f t="shared" si="337"/>
        <v>1.0430726385728673</v>
      </c>
      <c r="AN2272" s="274">
        <f t="shared" si="343"/>
        <v>14.005984999664225</v>
      </c>
      <c r="AO2272" s="274">
        <f t="shared" si="343"/>
        <v>14.005984999627904</v>
      </c>
      <c r="AP2272" s="274">
        <f t="shared" si="343"/>
        <v>14.005984998013528</v>
      </c>
      <c r="AQ2272" s="274">
        <f t="shared" si="343"/>
        <v>14.005984926260671</v>
      </c>
      <c r="AR2272" s="274">
        <f t="shared" si="343"/>
        <v>14.005981737158713</v>
      </c>
      <c r="AS2272" s="274">
        <f t="shared" si="343"/>
        <v>14.00584007322959</v>
      </c>
      <c r="AT2272" s="274">
        <f t="shared" si="343"/>
        <v>13.999693530030552</v>
      </c>
      <c r="AU2272" s="274">
        <f t="shared" si="338"/>
        <v>13.835459245036365</v>
      </c>
      <c r="AV2272" s="274"/>
      <c r="AW2272" s="274"/>
    </row>
    <row r="2273" spans="27:49" ht="12.95" customHeight="1" x14ac:dyDescent="0.2">
      <c r="AA2273" s="344">
        <f t="shared" si="328"/>
        <v>-9.8802704652044479E-3</v>
      </c>
      <c r="AB2273" s="345">
        <f t="shared" si="329"/>
        <v>9.8802704652044479E-3</v>
      </c>
      <c r="AC2273" s="345">
        <f t="shared" si="330"/>
        <v>0</v>
      </c>
      <c r="AD2273" s="346">
        <f t="shared" si="331"/>
        <v>0</v>
      </c>
      <c r="AH2273" s="258">
        <f t="shared" si="332"/>
        <v>-5.970076540303515E-2</v>
      </c>
      <c r="AI2273" s="258">
        <f t="shared" si="333"/>
        <v>0.99275076381854821</v>
      </c>
      <c r="AJ2273" s="258">
        <f t="shared" si="334"/>
        <v>-0.88367981851374677</v>
      </c>
      <c r="AK2273" s="258">
        <f t="shared" si="335"/>
        <v>0.17185078244847601</v>
      </c>
      <c r="AL2273" s="258">
        <f t="shared" si="336"/>
        <v>1.6129546505539287</v>
      </c>
      <c r="AM2273" s="258">
        <f t="shared" si="337"/>
        <v>1.0430726385728673</v>
      </c>
      <c r="AN2273" s="274">
        <f t="shared" si="343"/>
        <v>14.005984999664225</v>
      </c>
      <c r="AO2273" s="274">
        <f t="shared" si="343"/>
        <v>14.005984999627904</v>
      </c>
      <c r="AP2273" s="274">
        <f t="shared" si="343"/>
        <v>14.005984998013528</v>
      </c>
      <c r="AQ2273" s="274">
        <f t="shared" si="343"/>
        <v>14.005984926260671</v>
      </c>
      <c r="AR2273" s="274">
        <f t="shared" si="343"/>
        <v>14.005981737158713</v>
      </c>
      <c r="AS2273" s="274">
        <f t="shared" si="343"/>
        <v>14.00584007322959</v>
      </c>
      <c r="AT2273" s="274">
        <f t="shared" si="343"/>
        <v>13.999693530030552</v>
      </c>
      <c r="AU2273" s="274">
        <f t="shared" si="338"/>
        <v>13.835459245036365</v>
      </c>
      <c r="AV2273" s="274"/>
      <c r="AW2273" s="274"/>
    </row>
    <row r="2274" spans="27:49" ht="12.95" customHeight="1" x14ac:dyDescent="0.2">
      <c r="AA2274" s="344">
        <f t="shared" si="328"/>
        <v>-9.8802704652044479E-3</v>
      </c>
      <c r="AB2274" s="345">
        <f t="shared" si="329"/>
        <v>9.8802704652044479E-3</v>
      </c>
      <c r="AC2274" s="345">
        <f t="shared" si="330"/>
        <v>0</v>
      </c>
      <c r="AD2274" s="346">
        <f t="shared" si="331"/>
        <v>0</v>
      </c>
      <c r="AH2274" s="258">
        <f t="shared" si="332"/>
        <v>-5.970076540303515E-2</v>
      </c>
      <c r="AI2274" s="258">
        <f t="shared" si="333"/>
        <v>0.99275076381854821</v>
      </c>
      <c r="AJ2274" s="258">
        <f t="shared" si="334"/>
        <v>-0.88367981851374677</v>
      </c>
      <c r="AK2274" s="258">
        <f t="shared" si="335"/>
        <v>0.17185078244847601</v>
      </c>
      <c r="AL2274" s="258">
        <f t="shared" si="336"/>
        <v>1.6129546505539287</v>
      </c>
      <c r="AM2274" s="258">
        <f t="shared" si="337"/>
        <v>1.0430726385728673</v>
      </c>
      <c r="AN2274" s="274">
        <f t="shared" si="343"/>
        <v>14.005984999664225</v>
      </c>
      <c r="AO2274" s="274">
        <f t="shared" si="343"/>
        <v>14.005984999627904</v>
      </c>
      <c r="AP2274" s="274">
        <f t="shared" si="343"/>
        <v>14.005984998013528</v>
      </c>
      <c r="AQ2274" s="274">
        <f t="shared" si="343"/>
        <v>14.005984926260671</v>
      </c>
      <c r="AR2274" s="274">
        <f t="shared" si="343"/>
        <v>14.005981737158713</v>
      </c>
      <c r="AS2274" s="274">
        <f t="shared" si="343"/>
        <v>14.00584007322959</v>
      </c>
      <c r="AT2274" s="274">
        <f t="shared" si="343"/>
        <v>13.999693530030552</v>
      </c>
      <c r="AU2274" s="274">
        <f t="shared" si="338"/>
        <v>13.835459245036365</v>
      </c>
      <c r="AV2274" s="274"/>
      <c r="AW2274" s="274"/>
    </row>
    <row r="2275" spans="27:49" ht="12.95" customHeight="1" x14ac:dyDescent="0.2">
      <c r="AA2275" s="344">
        <f t="shared" si="328"/>
        <v>-9.8802704652044479E-3</v>
      </c>
      <c r="AB2275" s="345">
        <f t="shared" si="329"/>
        <v>9.8802704652044479E-3</v>
      </c>
      <c r="AC2275" s="345">
        <f t="shared" si="330"/>
        <v>0</v>
      </c>
      <c r="AD2275" s="346">
        <f t="shared" si="331"/>
        <v>0</v>
      </c>
      <c r="AH2275" s="258">
        <f t="shared" si="332"/>
        <v>-5.970076540303515E-2</v>
      </c>
      <c r="AI2275" s="258">
        <f t="shared" si="333"/>
        <v>0.99275076381854821</v>
      </c>
      <c r="AJ2275" s="258">
        <f t="shared" si="334"/>
        <v>-0.88367981851374677</v>
      </c>
      <c r="AK2275" s="258">
        <f t="shared" si="335"/>
        <v>0.17185078244847601</v>
      </c>
      <c r="AL2275" s="258">
        <f t="shared" si="336"/>
        <v>1.6129546505539287</v>
      </c>
      <c r="AM2275" s="258">
        <f t="shared" si="337"/>
        <v>1.0430726385728673</v>
      </c>
      <c r="AN2275" s="274">
        <f t="shared" si="343"/>
        <v>14.005984999664225</v>
      </c>
      <c r="AO2275" s="274">
        <f t="shared" si="343"/>
        <v>14.005984999627904</v>
      </c>
      <c r="AP2275" s="274">
        <f t="shared" si="343"/>
        <v>14.005984998013528</v>
      </c>
      <c r="AQ2275" s="274">
        <f t="shared" si="343"/>
        <v>14.005984926260671</v>
      </c>
      <c r="AR2275" s="274">
        <f t="shared" si="343"/>
        <v>14.005981737158713</v>
      </c>
      <c r="AS2275" s="274">
        <f t="shared" si="343"/>
        <v>14.00584007322959</v>
      </c>
      <c r="AT2275" s="274">
        <f t="shared" si="343"/>
        <v>13.999693530030552</v>
      </c>
      <c r="AU2275" s="274">
        <f t="shared" si="338"/>
        <v>13.835459245036365</v>
      </c>
      <c r="AV2275" s="274"/>
      <c r="AW2275" s="274"/>
    </row>
    <row r="2276" spans="27:49" ht="12.95" customHeight="1" x14ac:dyDescent="0.2">
      <c r="AA2276" s="344">
        <f t="shared" si="328"/>
        <v>-9.8802704652044479E-3</v>
      </c>
      <c r="AB2276" s="345">
        <f t="shared" si="329"/>
        <v>9.8802704652044479E-3</v>
      </c>
      <c r="AC2276" s="345">
        <f t="shared" si="330"/>
        <v>0</v>
      </c>
      <c r="AD2276" s="346">
        <f t="shared" si="331"/>
        <v>0</v>
      </c>
      <c r="AH2276" s="258">
        <f t="shared" si="332"/>
        <v>-5.970076540303515E-2</v>
      </c>
      <c r="AI2276" s="258">
        <f t="shared" si="333"/>
        <v>0.99275076381854821</v>
      </c>
      <c r="AJ2276" s="258">
        <f t="shared" si="334"/>
        <v>-0.88367981851374677</v>
      </c>
      <c r="AK2276" s="258">
        <f t="shared" si="335"/>
        <v>0.17185078244847601</v>
      </c>
      <c r="AL2276" s="258">
        <f t="shared" si="336"/>
        <v>1.6129546505539287</v>
      </c>
      <c r="AM2276" s="258">
        <f t="shared" si="337"/>
        <v>1.0430726385728673</v>
      </c>
      <c r="AN2276" s="274">
        <f t="shared" si="343"/>
        <v>14.005984999664225</v>
      </c>
      <c r="AO2276" s="274">
        <f t="shared" si="343"/>
        <v>14.005984999627904</v>
      </c>
      <c r="AP2276" s="274">
        <f t="shared" si="343"/>
        <v>14.005984998013528</v>
      </c>
      <c r="AQ2276" s="274">
        <f t="shared" si="343"/>
        <v>14.005984926260671</v>
      </c>
      <c r="AR2276" s="274">
        <f t="shared" si="343"/>
        <v>14.005981737158713</v>
      </c>
      <c r="AS2276" s="274">
        <f t="shared" si="343"/>
        <v>14.00584007322959</v>
      </c>
      <c r="AT2276" s="274">
        <f t="shared" si="343"/>
        <v>13.999693530030552</v>
      </c>
      <c r="AU2276" s="274">
        <f t="shared" si="338"/>
        <v>13.835459245036365</v>
      </c>
      <c r="AV2276" s="274"/>
      <c r="AW2276" s="274"/>
    </row>
    <row r="2277" spans="27:49" ht="12.95" customHeight="1" x14ac:dyDescent="0.2">
      <c r="AA2277" s="344">
        <f t="shared" si="328"/>
        <v>-9.8802704652044479E-3</v>
      </c>
      <c r="AB2277" s="345">
        <f t="shared" si="329"/>
        <v>9.8802704652044479E-3</v>
      </c>
      <c r="AC2277" s="345">
        <f t="shared" si="330"/>
        <v>0</v>
      </c>
      <c r="AD2277" s="346">
        <f t="shared" si="331"/>
        <v>0</v>
      </c>
      <c r="AH2277" s="258">
        <f t="shared" si="332"/>
        <v>-5.970076540303515E-2</v>
      </c>
      <c r="AI2277" s="258">
        <f t="shared" si="333"/>
        <v>0.99275076381854821</v>
      </c>
      <c r="AJ2277" s="258">
        <f t="shared" si="334"/>
        <v>-0.88367981851374677</v>
      </c>
      <c r="AK2277" s="258">
        <f t="shared" si="335"/>
        <v>0.17185078244847601</v>
      </c>
      <c r="AL2277" s="258">
        <f t="shared" si="336"/>
        <v>1.6129546505539287</v>
      </c>
      <c r="AM2277" s="258">
        <f t="shared" si="337"/>
        <v>1.0430726385728673</v>
      </c>
      <c r="AN2277" s="274">
        <f t="shared" si="343"/>
        <v>14.005984999664225</v>
      </c>
      <c r="AO2277" s="274">
        <f t="shared" si="343"/>
        <v>14.005984999627904</v>
      </c>
      <c r="AP2277" s="274">
        <f t="shared" si="343"/>
        <v>14.005984998013528</v>
      </c>
      <c r="AQ2277" s="274">
        <f t="shared" si="343"/>
        <v>14.005984926260671</v>
      </c>
      <c r="AR2277" s="274">
        <f t="shared" si="343"/>
        <v>14.005981737158713</v>
      </c>
      <c r="AS2277" s="274">
        <f t="shared" si="343"/>
        <v>14.00584007322959</v>
      </c>
      <c r="AT2277" s="274">
        <f t="shared" si="343"/>
        <v>13.999693530030552</v>
      </c>
      <c r="AU2277" s="274">
        <f t="shared" si="338"/>
        <v>13.835459245036365</v>
      </c>
      <c r="AV2277" s="274"/>
      <c r="AW2277" s="274"/>
    </row>
    <row r="2278" spans="27:49" ht="12.95" customHeight="1" x14ac:dyDescent="0.2">
      <c r="AA2278" s="344">
        <f t="shared" si="328"/>
        <v>-9.8802704652044479E-3</v>
      </c>
      <c r="AB2278" s="345">
        <f t="shared" si="329"/>
        <v>9.8802704652044479E-3</v>
      </c>
      <c r="AC2278" s="345">
        <f t="shared" si="330"/>
        <v>0</v>
      </c>
      <c r="AD2278" s="346">
        <f t="shared" si="331"/>
        <v>0</v>
      </c>
      <c r="AH2278" s="258">
        <f t="shared" si="332"/>
        <v>-5.970076540303515E-2</v>
      </c>
      <c r="AI2278" s="258">
        <f t="shared" si="333"/>
        <v>0.99275076381854821</v>
      </c>
      <c r="AJ2278" s="258">
        <f t="shared" si="334"/>
        <v>-0.88367981851374677</v>
      </c>
      <c r="AK2278" s="258">
        <f t="shared" si="335"/>
        <v>0.17185078244847601</v>
      </c>
      <c r="AL2278" s="258">
        <f t="shared" si="336"/>
        <v>1.6129546505539287</v>
      </c>
      <c r="AM2278" s="258">
        <f t="shared" si="337"/>
        <v>1.0430726385728673</v>
      </c>
      <c r="AN2278" s="274">
        <f t="shared" si="343"/>
        <v>14.005984999664225</v>
      </c>
      <c r="AO2278" s="274">
        <f t="shared" si="343"/>
        <v>14.005984999627904</v>
      </c>
      <c r="AP2278" s="274">
        <f t="shared" si="343"/>
        <v>14.005984998013528</v>
      </c>
      <c r="AQ2278" s="274">
        <f t="shared" si="343"/>
        <v>14.005984926260671</v>
      </c>
      <c r="AR2278" s="274">
        <f t="shared" si="343"/>
        <v>14.005981737158713</v>
      </c>
      <c r="AS2278" s="274">
        <f t="shared" si="343"/>
        <v>14.00584007322959</v>
      </c>
      <c r="AT2278" s="274">
        <f t="shared" si="343"/>
        <v>13.999693530030552</v>
      </c>
      <c r="AU2278" s="274">
        <f t="shared" si="338"/>
        <v>13.835459245036365</v>
      </c>
      <c r="AV2278" s="274"/>
      <c r="AW2278" s="274"/>
    </row>
    <row r="2279" spans="27:49" ht="12.95" customHeight="1" x14ac:dyDescent="0.2">
      <c r="AA2279" s="344">
        <f t="shared" si="328"/>
        <v>-9.8802704652044479E-3</v>
      </c>
      <c r="AB2279" s="345">
        <f t="shared" si="329"/>
        <v>9.8802704652044479E-3</v>
      </c>
      <c r="AC2279" s="345">
        <f t="shared" si="330"/>
        <v>0</v>
      </c>
      <c r="AD2279" s="346">
        <f t="shared" si="331"/>
        <v>0</v>
      </c>
      <c r="AH2279" s="258">
        <f t="shared" si="332"/>
        <v>-5.970076540303515E-2</v>
      </c>
      <c r="AI2279" s="258">
        <f t="shared" si="333"/>
        <v>0.99275076381854821</v>
      </c>
      <c r="AJ2279" s="258">
        <f t="shared" si="334"/>
        <v>-0.88367981851374677</v>
      </c>
      <c r="AK2279" s="258">
        <f t="shared" si="335"/>
        <v>0.17185078244847601</v>
      </c>
      <c r="AL2279" s="258">
        <f t="shared" si="336"/>
        <v>1.6129546505539287</v>
      </c>
      <c r="AM2279" s="258">
        <f t="shared" si="337"/>
        <v>1.0430726385728673</v>
      </c>
      <c r="AN2279" s="274">
        <f t="shared" si="343"/>
        <v>14.005984999664225</v>
      </c>
      <c r="AO2279" s="274">
        <f t="shared" si="343"/>
        <v>14.005984999627904</v>
      </c>
      <c r="AP2279" s="274">
        <f t="shared" si="343"/>
        <v>14.005984998013528</v>
      </c>
      <c r="AQ2279" s="274">
        <f t="shared" si="343"/>
        <v>14.005984926260671</v>
      </c>
      <c r="AR2279" s="274">
        <f t="shared" si="343"/>
        <v>14.005981737158713</v>
      </c>
      <c r="AS2279" s="274">
        <f t="shared" si="343"/>
        <v>14.00584007322959</v>
      </c>
      <c r="AT2279" s="274">
        <f t="shared" si="343"/>
        <v>13.999693530030552</v>
      </c>
      <c r="AU2279" s="274">
        <f t="shared" si="338"/>
        <v>13.835459245036365</v>
      </c>
      <c r="AV2279" s="274"/>
      <c r="AW2279" s="274"/>
    </row>
    <row r="2280" spans="27:49" ht="12.95" customHeight="1" x14ac:dyDescent="0.2">
      <c r="AA2280" s="344">
        <f t="shared" si="328"/>
        <v>-9.8802704652044479E-3</v>
      </c>
      <c r="AB2280" s="345">
        <f t="shared" si="329"/>
        <v>9.8802704652044479E-3</v>
      </c>
      <c r="AC2280" s="345">
        <f t="shared" si="330"/>
        <v>0</v>
      </c>
      <c r="AD2280" s="346">
        <f t="shared" si="331"/>
        <v>0</v>
      </c>
      <c r="AH2280" s="258">
        <f t="shared" si="332"/>
        <v>-5.970076540303515E-2</v>
      </c>
      <c r="AI2280" s="258">
        <f t="shared" si="333"/>
        <v>0.99275076381854821</v>
      </c>
      <c r="AJ2280" s="258">
        <f t="shared" si="334"/>
        <v>-0.88367981851374677</v>
      </c>
      <c r="AK2280" s="258">
        <f t="shared" si="335"/>
        <v>0.17185078244847601</v>
      </c>
      <c r="AL2280" s="258">
        <f t="shared" si="336"/>
        <v>1.6129546505539287</v>
      </c>
      <c r="AM2280" s="258">
        <f t="shared" si="337"/>
        <v>1.0430726385728673</v>
      </c>
      <c r="AN2280" s="274">
        <f t="shared" ref="AN2280:AT2289" si="344">$AU2280+$AB$7*SIN(AO2280)</f>
        <v>14.005984999664225</v>
      </c>
      <c r="AO2280" s="274">
        <f t="shared" si="344"/>
        <v>14.005984999627904</v>
      </c>
      <c r="AP2280" s="274">
        <f t="shared" si="344"/>
        <v>14.005984998013528</v>
      </c>
      <c r="AQ2280" s="274">
        <f t="shared" si="344"/>
        <v>14.005984926260671</v>
      </c>
      <c r="AR2280" s="274">
        <f t="shared" si="344"/>
        <v>14.005981737158713</v>
      </c>
      <c r="AS2280" s="274">
        <f t="shared" si="344"/>
        <v>14.00584007322959</v>
      </c>
      <c r="AT2280" s="274">
        <f t="shared" si="344"/>
        <v>13.999693530030552</v>
      </c>
      <c r="AU2280" s="274">
        <f t="shared" si="338"/>
        <v>13.835459245036365</v>
      </c>
      <c r="AV2280" s="274"/>
      <c r="AW2280" s="274"/>
    </row>
    <row r="2281" spans="27:49" ht="12.95" customHeight="1" x14ac:dyDescent="0.2">
      <c r="AA2281" s="344">
        <f t="shared" si="328"/>
        <v>-9.8802704652044479E-3</v>
      </c>
      <c r="AB2281" s="345">
        <f t="shared" si="329"/>
        <v>9.8802704652044479E-3</v>
      </c>
      <c r="AC2281" s="345">
        <f t="shared" si="330"/>
        <v>0</v>
      </c>
      <c r="AD2281" s="346">
        <f t="shared" si="331"/>
        <v>0</v>
      </c>
      <c r="AH2281" s="258">
        <f t="shared" si="332"/>
        <v>-5.970076540303515E-2</v>
      </c>
      <c r="AI2281" s="258">
        <f t="shared" si="333"/>
        <v>0.99275076381854821</v>
      </c>
      <c r="AJ2281" s="258">
        <f t="shared" si="334"/>
        <v>-0.88367981851374677</v>
      </c>
      <c r="AK2281" s="258">
        <f t="shared" si="335"/>
        <v>0.17185078244847601</v>
      </c>
      <c r="AL2281" s="258">
        <f t="shared" si="336"/>
        <v>1.6129546505539287</v>
      </c>
      <c r="AM2281" s="258">
        <f t="shared" si="337"/>
        <v>1.0430726385728673</v>
      </c>
      <c r="AN2281" s="274">
        <f t="shared" si="344"/>
        <v>14.005984999664225</v>
      </c>
      <c r="AO2281" s="274">
        <f t="shared" si="344"/>
        <v>14.005984999627904</v>
      </c>
      <c r="AP2281" s="274">
        <f t="shared" si="344"/>
        <v>14.005984998013528</v>
      </c>
      <c r="AQ2281" s="274">
        <f t="shared" si="344"/>
        <v>14.005984926260671</v>
      </c>
      <c r="AR2281" s="274">
        <f t="shared" si="344"/>
        <v>14.005981737158713</v>
      </c>
      <c r="AS2281" s="274">
        <f t="shared" si="344"/>
        <v>14.00584007322959</v>
      </c>
      <c r="AT2281" s="274">
        <f t="shared" si="344"/>
        <v>13.999693530030552</v>
      </c>
      <c r="AU2281" s="274">
        <f t="shared" si="338"/>
        <v>13.835459245036365</v>
      </c>
      <c r="AV2281" s="274"/>
      <c r="AW2281" s="274"/>
    </row>
    <row r="2282" spans="27:49" ht="12.95" customHeight="1" x14ac:dyDescent="0.2">
      <c r="AA2282" s="344">
        <f t="shared" si="328"/>
        <v>-9.8802704652044479E-3</v>
      </c>
      <c r="AB2282" s="345">
        <f t="shared" si="329"/>
        <v>9.8802704652044479E-3</v>
      </c>
      <c r="AC2282" s="345">
        <f t="shared" si="330"/>
        <v>0</v>
      </c>
      <c r="AD2282" s="346">
        <f t="shared" si="331"/>
        <v>0</v>
      </c>
      <c r="AH2282" s="258">
        <f t="shared" si="332"/>
        <v>-5.970076540303515E-2</v>
      </c>
      <c r="AI2282" s="258">
        <f t="shared" si="333"/>
        <v>0.99275076381854821</v>
      </c>
      <c r="AJ2282" s="258">
        <f t="shared" si="334"/>
        <v>-0.88367981851374677</v>
      </c>
      <c r="AK2282" s="258">
        <f t="shared" si="335"/>
        <v>0.17185078244847601</v>
      </c>
      <c r="AL2282" s="258">
        <f t="shared" si="336"/>
        <v>1.6129546505539287</v>
      </c>
      <c r="AM2282" s="258">
        <f t="shared" si="337"/>
        <v>1.0430726385728673</v>
      </c>
      <c r="AN2282" s="274">
        <f t="shared" si="344"/>
        <v>14.005984999664225</v>
      </c>
      <c r="AO2282" s="274">
        <f t="shared" si="344"/>
        <v>14.005984999627904</v>
      </c>
      <c r="AP2282" s="274">
        <f t="shared" si="344"/>
        <v>14.005984998013528</v>
      </c>
      <c r="AQ2282" s="274">
        <f t="shared" si="344"/>
        <v>14.005984926260671</v>
      </c>
      <c r="AR2282" s="274">
        <f t="shared" si="344"/>
        <v>14.005981737158713</v>
      </c>
      <c r="AS2282" s="274">
        <f t="shared" si="344"/>
        <v>14.00584007322959</v>
      </c>
      <c r="AT2282" s="274">
        <f t="shared" si="344"/>
        <v>13.999693530030552</v>
      </c>
      <c r="AU2282" s="274">
        <f t="shared" si="338"/>
        <v>13.835459245036365</v>
      </c>
      <c r="AV2282" s="274"/>
      <c r="AW2282" s="274"/>
    </row>
    <row r="2283" spans="27:49" ht="12.95" customHeight="1" x14ac:dyDescent="0.2">
      <c r="AA2283" s="344">
        <f t="shared" si="328"/>
        <v>-9.8802704652044479E-3</v>
      </c>
      <c r="AB2283" s="345">
        <f t="shared" si="329"/>
        <v>9.8802704652044479E-3</v>
      </c>
      <c r="AC2283" s="345">
        <f t="shared" si="330"/>
        <v>0</v>
      </c>
      <c r="AD2283" s="346">
        <f t="shared" si="331"/>
        <v>0</v>
      </c>
      <c r="AH2283" s="258">
        <f t="shared" si="332"/>
        <v>-5.970076540303515E-2</v>
      </c>
      <c r="AI2283" s="258">
        <f t="shared" si="333"/>
        <v>0.99275076381854821</v>
      </c>
      <c r="AJ2283" s="258">
        <f t="shared" si="334"/>
        <v>-0.88367981851374677</v>
      </c>
      <c r="AK2283" s="258">
        <f t="shared" si="335"/>
        <v>0.17185078244847601</v>
      </c>
      <c r="AL2283" s="258">
        <f t="shared" si="336"/>
        <v>1.6129546505539287</v>
      </c>
      <c r="AM2283" s="258">
        <f t="shared" si="337"/>
        <v>1.0430726385728673</v>
      </c>
      <c r="AN2283" s="274">
        <f t="shared" si="344"/>
        <v>14.005984999664225</v>
      </c>
      <c r="AO2283" s="274">
        <f t="shared" si="344"/>
        <v>14.005984999627904</v>
      </c>
      <c r="AP2283" s="274">
        <f t="shared" si="344"/>
        <v>14.005984998013528</v>
      </c>
      <c r="AQ2283" s="274">
        <f t="shared" si="344"/>
        <v>14.005984926260671</v>
      </c>
      <c r="AR2283" s="274">
        <f t="shared" si="344"/>
        <v>14.005981737158713</v>
      </c>
      <c r="AS2283" s="274">
        <f t="shared" si="344"/>
        <v>14.00584007322959</v>
      </c>
      <c r="AT2283" s="274">
        <f t="shared" si="344"/>
        <v>13.999693530030552</v>
      </c>
      <c r="AU2283" s="274">
        <f t="shared" si="338"/>
        <v>13.835459245036365</v>
      </c>
      <c r="AV2283" s="274"/>
      <c r="AW2283" s="274"/>
    </row>
    <row r="2284" spans="27:49" ht="12.95" customHeight="1" x14ac:dyDescent="0.2">
      <c r="AA2284" s="344">
        <f t="shared" si="328"/>
        <v>-9.8802704652044479E-3</v>
      </c>
      <c r="AB2284" s="345">
        <f t="shared" si="329"/>
        <v>9.8802704652044479E-3</v>
      </c>
      <c r="AC2284" s="345">
        <f t="shared" si="330"/>
        <v>0</v>
      </c>
      <c r="AD2284" s="346">
        <f t="shared" si="331"/>
        <v>0</v>
      </c>
      <c r="AH2284" s="258">
        <f t="shared" si="332"/>
        <v>-5.970076540303515E-2</v>
      </c>
      <c r="AI2284" s="258">
        <f t="shared" si="333"/>
        <v>0.99275076381854821</v>
      </c>
      <c r="AJ2284" s="258">
        <f t="shared" si="334"/>
        <v>-0.88367981851374677</v>
      </c>
      <c r="AK2284" s="258">
        <f t="shared" si="335"/>
        <v>0.17185078244847601</v>
      </c>
      <c r="AL2284" s="258">
        <f t="shared" si="336"/>
        <v>1.6129546505539287</v>
      </c>
      <c r="AM2284" s="258">
        <f t="shared" si="337"/>
        <v>1.0430726385728673</v>
      </c>
      <c r="AN2284" s="274">
        <f t="shared" si="344"/>
        <v>14.005984999664225</v>
      </c>
      <c r="AO2284" s="274">
        <f t="shared" si="344"/>
        <v>14.005984999627904</v>
      </c>
      <c r="AP2284" s="274">
        <f t="shared" si="344"/>
        <v>14.005984998013528</v>
      </c>
      <c r="AQ2284" s="274">
        <f t="shared" si="344"/>
        <v>14.005984926260671</v>
      </c>
      <c r="AR2284" s="274">
        <f t="shared" si="344"/>
        <v>14.005981737158713</v>
      </c>
      <c r="AS2284" s="274">
        <f t="shared" si="344"/>
        <v>14.00584007322959</v>
      </c>
      <c r="AT2284" s="274">
        <f t="shared" si="344"/>
        <v>13.999693530030552</v>
      </c>
      <c r="AU2284" s="274">
        <f t="shared" si="338"/>
        <v>13.835459245036365</v>
      </c>
      <c r="AV2284" s="274"/>
      <c r="AW2284" s="274"/>
    </row>
    <row r="2285" spans="27:49" ht="12.95" customHeight="1" x14ac:dyDescent="0.2">
      <c r="AA2285" s="344">
        <f t="shared" si="328"/>
        <v>-9.8802704652044479E-3</v>
      </c>
      <c r="AB2285" s="345">
        <f t="shared" si="329"/>
        <v>9.8802704652044479E-3</v>
      </c>
      <c r="AC2285" s="345">
        <f t="shared" si="330"/>
        <v>0</v>
      </c>
      <c r="AD2285" s="346">
        <f t="shared" si="331"/>
        <v>0</v>
      </c>
      <c r="AH2285" s="258">
        <f t="shared" si="332"/>
        <v>-5.970076540303515E-2</v>
      </c>
      <c r="AI2285" s="258">
        <f t="shared" si="333"/>
        <v>0.99275076381854821</v>
      </c>
      <c r="AJ2285" s="258">
        <f t="shared" si="334"/>
        <v>-0.88367981851374677</v>
      </c>
      <c r="AK2285" s="258">
        <f t="shared" si="335"/>
        <v>0.17185078244847601</v>
      </c>
      <c r="AL2285" s="258">
        <f t="shared" si="336"/>
        <v>1.6129546505539287</v>
      </c>
      <c r="AM2285" s="258">
        <f t="shared" si="337"/>
        <v>1.0430726385728673</v>
      </c>
      <c r="AN2285" s="274">
        <f t="shared" si="344"/>
        <v>14.005984999664225</v>
      </c>
      <c r="AO2285" s="274">
        <f t="shared" si="344"/>
        <v>14.005984999627904</v>
      </c>
      <c r="AP2285" s="274">
        <f t="shared" si="344"/>
        <v>14.005984998013528</v>
      </c>
      <c r="AQ2285" s="274">
        <f t="shared" si="344"/>
        <v>14.005984926260671</v>
      </c>
      <c r="AR2285" s="274">
        <f t="shared" si="344"/>
        <v>14.005981737158713</v>
      </c>
      <c r="AS2285" s="274">
        <f t="shared" si="344"/>
        <v>14.00584007322959</v>
      </c>
      <c r="AT2285" s="274">
        <f t="shared" si="344"/>
        <v>13.999693530030552</v>
      </c>
      <c r="AU2285" s="274">
        <f t="shared" si="338"/>
        <v>13.835459245036365</v>
      </c>
      <c r="AV2285" s="274"/>
      <c r="AW2285" s="274"/>
    </row>
    <row r="2286" spans="27:49" ht="12.95" customHeight="1" x14ac:dyDescent="0.2">
      <c r="AA2286" s="344">
        <f t="shared" si="328"/>
        <v>-9.8802704652044479E-3</v>
      </c>
      <c r="AB2286" s="345">
        <f t="shared" si="329"/>
        <v>9.8802704652044479E-3</v>
      </c>
      <c r="AC2286" s="345">
        <f t="shared" si="330"/>
        <v>0</v>
      </c>
      <c r="AD2286" s="346">
        <f t="shared" si="331"/>
        <v>0</v>
      </c>
      <c r="AH2286" s="258">
        <f t="shared" si="332"/>
        <v>-5.970076540303515E-2</v>
      </c>
      <c r="AI2286" s="258">
        <f t="shared" si="333"/>
        <v>0.99275076381854821</v>
      </c>
      <c r="AJ2286" s="258">
        <f t="shared" si="334"/>
        <v>-0.88367981851374677</v>
      </c>
      <c r="AK2286" s="258">
        <f t="shared" si="335"/>
        <v>0.17185078244847601</v>
      </c>
      <c r="AL2286" s="258">
        <f t="shared" si="336"/>
        <v>1.6129546505539287</v>
      </c>
      <c r="AM2286" s="258">
        <f t="shared" si="337"/>
        <v>1.0430726385728673</v>
      </c>
      <c r="AN2286" s="274">
        <f t="shared" si="344"/>
        <v>14.005984999664225</v>
      </c>
      <c r="AO2286" s="274">
        <f t="shared" si="344"/>
        <v>14.005984999627904</v>
      </c>
      <c r="AP2286" s="274">
        <f t="shared" si="344"/>
        <v>14.005984998013528</v>
      </c>
      <c r="AQ2286" s="274">
        <f t="shared" si="344"/>
        <v>14.005984926260671</v>
      </c>
      <c r="AR2286" s="274">
        <f t="shared" si="344"/>
        <v>14.005981737158713</v>
      </c>
      <c r="AS2286" s="274">
        <f t="shared" si="344"/>
        <v>14.00584007322959</v>
      </c>
      <c r="AT2286" s="274">
        <f t="shared" si="344"/>
        <v>13.999693530030552</v>
      </c>
      <c r="AU2286" s="274">
        <f t="shared" si="338"/>
        <v>13.835459245036365</v>
      </c>
      <c r="AV2286" s="274"/>
      <c r="AW2286" s="274"/>
    </row>
    <row r="2287" spans="27:49" ht="12.95" customHeight="1" x14ac:dyDescent="0.2">
      <c r="AA2287" s="344">
        <f t="shared" si="328"/>
        <v>-9.8802704652044479E-3</v>
      </c>
      <c r="AB2287" s="345">
        <f t="shared" si="329"/>
        <v>9.8802704652044479E-3</v>
      </c>
      <c r="AC2287" s="345">
        <f t="shared" si="330"/>
        <v>0</v>
      </c>
      <c r="AD2287" s="346">
        <f t="shared" si="331"/>
        <v>0</v>
      </c>
      <c r="AH2287" s="258">
        <f t="shared" si="332"/>
        <v>-5.970076540303515E-2</v>
      </c>
      <c r="AI2287" s="258">
        <f t="shared" si="333"/>
        <v>0.99275076381854821</v>
      </c>
      <c r="AJ2287" s="258">
        <f t="shared" si="334"/>
        <v>-0.88367981851374677</v>
      </c>
      <c r="AK2287" s="258">
        <f t="shared" si="335"/>
        <v>0.17185078244847601</v>
      </c>
      <c r="AL2287" s="258">
        <f t="shared" si="336"/>
        <v>1.6129546505539287</v>
      </c>
      <c r="AM2287" s="258">
        <f t="shared" si="337"/>
        <v>1.0430726385728673</v>
      </c>
      <c r="AN2287" s="274">
        <f t="shared" si="344"/>
        <v>14.005984999664225</v>
      </c>
      <c r="AO2287" s="274">
        <f t="shared" si="344"/>
        <v>14.005984999627904</v>
      </c>
      <c r="AP2287" s="274">
        <f t="shared" si="344"/>
        <v>14.005984998013528</v>
      </c>
      <c r="AQ2287" s="274">
        <f t="shared" si="344"/>
        <v>14.005984926260671</v>
      </c>
      <c r="AR2287" s="274">
        <f t="shared" si="344"/>
        <v>14.005981737158713</v>
      </c>
      <c r="AS2287" s="274">
        <f t="shared" si="344"/>
        <v>14.00584007322959</v>
      </c>
      <c r="AT2287" s="274">
        <f t="shared" si="344"/>
        <v>13.999693530030552</v>
      </c>
      <c r="AU2287" s="274">
        <f t="shared" si="338"/>
        <v>13.835459245036365</v>
      </c>
      <c r="AV2287" s="274"/>
      <c r="AW2287" s="274"/>
    </row>
    <row r="2288" spans="27:49" ht="12.95" customHeight="1" x14ac:dyDescent="0.2">
      <c r="AA2288" s="344">
        <f t="shared" si="328"/>
        <v>-9.8802704652044479E-3</v>
      </c>
      <c r="AB2288" s="345">
        <f t="shared" si="329"/>
        <v>9.8802704652044479E-3</v>
      </c>
      <c r="AC2288" s="345">
        <f t="shared" si="330"/>
        <v>0</v>
      </c>
      <c r="AD2288" s="346">
        <f t="shared" si="331"/>
        <v>0</v>
      </c>
      <c r="AH2288" s="258">
        <f t="shared" si="332"/>
        <v>-5.970076540303515E-2</v>
      </c>
      <c r="AI2288" s="258">
        <f t="shared" si="333"/>
        <v>0.99275076381854821</v>
      </c>
      <c r="AJ2288" s="258">
        <f t="shared" si="334"/>
        <v>-0.88367981851374677</v>
      </c>
      <c r="AK2288" s="258">
        <f t="shared" si="335"/>
        <v>0.17185078244847601</v>
      </c>
      <c r="AL2288" s="258">
        <f t="shared" si="336"/>
        <v>1.6129546505539287</v>
      </c>
      <c r="AM2288" s="258">
        <f t="shared" si="337"/>
        <v>1.0430726385728673</v>
      </c>
      <c r="AN2288" s="274">
        <f t="shared" si="344"/>
        <v>14.005984999664225</v>
      </c>
      <c r="AO2288" s="274">
        <f t="shared" si="344"/>
        <v>14.005984999627904</v>
      </c>
      <c r="AP2288" s="274">
        <f t="shared" si="344"/>
        <v>14.005984998013528</v>
      </c>
      <c r="AQ2288" s="274">
        <f t="shared" si="344"/>
        <v>14.005984926260671</v>
      </c>
      <c r="AR2288" s="274">
        <f t="shared" si="344"/>
        <v>14.005981737158713</v>
      </c>
      <c r="AS2288" s="274">
        <f t="shared" si="344"/>
        <v>14.00584007322959</v>
      </c>
      <c r="AT2288" s="274">
        <f t="shared" si="344"/>
        <v>13.999693530030552</v>
      </c>
      <c r="AU2288" s="274">
        <f t="shared" si="338"/>
        <v>13.835459245036365</v>
      </c>
      <c r="AV2288" s="274"/>
      <c r="AW2288" s="274"/>
    </row>
    <row r="2289" spans="27:49" ht="12.95" customHeight="1" x14ac:dyDescent="0.2">
      <c r="AA2289" s="344">
        <f t="shared" si="328"/>
        <v>-9.8802704652044479E-3</v>
      </c>
      <c r="AB2289" s="345">
        <f t="shared" si="329"/>
        <v>9.8802704652044479E-3</v>
      </c>
      <c r="AC2289" s="345">
        <f t="shared" si="330"/>
        <v>0</v>
      </c>
      <c r="AD2289" s="346">
        <f t="shared" si="331"/>
        <v>0</v>
      </c>
      <c r="AH2289" s="258">
        <f t="shared" si="332"/>
        <v>-5.970076540303515E-2</v>
      </c>
      <c r="AI2289" s="258">
        <f t="shared" si="333"/>
        <v>0.99275076381854821</v>
      </c>
      <c r="AJ2289" s="258">
        <f t="shared" si="334"/>
        <v>-0.88367981851374677</v>
      </c>
      <c r="AK2289" s="258">
        <f t="shared" si="335"/>
        <v>0.17185078244847601</v>
      </c>
      <c r="AL2289" s="258">
        <f t="shared" si="336"/>
        <v>1.6129546505539287</v>
      </c>
      <c r="AM2289" s="258">
        <f t="shared" si="337"/>
        <v>1.0430726385728673</v>
      </c>
      <c r="AN2289" s="274">
        <f t="shared" si="344"/>
        <v>14.005984999664225</v>
      </c>
      <c r="AO2289" s="274">
        <f t="shared" si="344"/>
        <v>14.005984999627904</v>
      </c>
      <c r="AP2289" s="274">
        <f t="shared" si="344"/>
        <v>14.005984998013528</v>
      </c>
      <c r="AQ2289" s="274">
        <f t="shared" si="344"/>
        <v>14.005984926260671</v>
      </c>
      <c r="AR2289" s="274">
        <f t="shared" si="344"/>
        <v>14.005981737158713</v>
      </c>
      <c r="AS2289" s="274">
        <f t="shared" si="344"/>
        <v>14.00584007322959</v>
      </c>
      <c r="AT2289" s="274">
        <f t="shared" si="344"/>
        <v>13.999693530030552</v>
      </c>
      <c r="AU2289" s="274">
        <f t="shared" si="338"/>
        <v>13.835459245036365</v>
      </c>
      <c r="AV2289" s="274"/>
      <c r="AW2289" s="274"/>
    </row>
    <row r="2290" spans="27:49" ht="12.95" customHeight="1" x14ac:dyDescent="0.2">
      <c r="AA2290" s="344">
        <f t="shared" si="328"/>
        <v>-9.8802704652044479E-3</v>
      </c>
      <c r="AB2290" s="345">
        <f t="shared" si="329"/>
        <v>9.8802704652044479E-3</v>
      </c>
      <c r="AC2290" s="345">
        <f t="shared" si="330"/>
        <v>0</v>
      </c>
      <c r="AD2290" s="346">
        <f t="shared" si="331"/>
        <v>0</v>
      </c>
      <c r="AH2290" s="258">
        <f t="shared" si="332"/>
        <v>-5.970076540303515E-2</v>
      </c>
      <c r="AI2290" s="258">
        <f t="shared" si="333"/>
        <v>0.99275076381854821</v>
      </c>
      <c r="AJ2290" s="258">
        <f t="shared" si="334"/>
        <v>-0.88367981851374677</v>
      </c>
      <c r="AK2290" s="258">
        <f t="shared" si="335"/>
        <v>0.17185078244847601</v>
      </c>
      <c r="AL2290" s="258">
        <f t="shared" si="336"/>
        <v>1.6129546505539287</v>
      </c>
      <c r="AM2290" s="258">
        <f t="shared" si="337"/>
        <v>1.0430726385728673</v>
      </c>
      <c r="AN2290" s="274">
        <f t="shared" ref="AN2290:AT2299" si="345">$AU2290+$AB$7*SIN(AO2290)</f>
        <v>14.005984999664225</v>
      </c>
      <c r="AO2290" s="274">
        <f t="shared" si="345"/>
        <v>14.005984999627904</v>
      </c>
      <c r="AP2290" s="274">
        <f t="shared" si="345"/>
        <v>14.005984998013528</v>
      </c>
      <c r="AQ2290" s="274">
        <f t="shared" si="345"/>
        <v>14.005984926260671</v>
      </c>
      <c r="AR2290" s="274">
        <f t="shared" si="345"/>
        <v>14.005981737158713</v>
      </c>
      <c r="AS2290" s="274">
        <f t="shared" si="345"/>
        <v>14.00584007322959</v>
      </c>
      <c r="AT2290" s="274">
        <f t="shared" si="345"/>
        <v>13.999693530030552</v>
      </c>
      <c r="AU2290" s="274">
        <f t="shared" si="338"/>
        <v>13.835459245036365</v>
      </c>
      <c r="AV2290" s="274"/>
      <c r="AW2290" s="274"/>
    </row>
    <row r="2291" spans="27:49" ht="12.95" customHeight="1" x14ac:dyDescent="0.2">
      <c r="AA2291" s="344">
        <f t="shared" si="328"/>
        <v>-9.8802704652044479E-3</v>
      </c>
      <c r="AB2291" s="345">
        <f t="shared" si="329"/>
        <v>9.8802704652044479E-3</v>
      </c>
      <c r="AC2291" s="345">
        <f t="shared" si="330"/>
        <v>0</v>
      </c>
      <c r="AD2291" s="346">
        <f t="shared" si="331"/>
        <v>0</v>
      </c>
      <c r="AH2291" s="258">
        <f t="shared" si="332"/>
        <v>-5.970076540303515E-2</v>
      </c>
      <c r="AI2291" s="258">
        <f t="shared" si="333"/>
        <v>0.99275076381854821</v>
      </c>
      <c r="AJ2291" s="258">
        <f t="shared" si="334"/>
        <v>-0.88367981851374677</v>
      </c>
      <c r="AK2291" s="258">
        <f t="shared" si="335"/>
        <v>0.17185078244847601</v>
      </c>
      <c r="AL2291" s="258">
        <f t="shared" si="336"/>
        <v>1.6129546505539287</v>
      </c>
      <c r="AM2291" s="258">
        <f t="shared" si="337"/>
        <v>1.0430726385728673</v>
      </c>
      <c r="AN2291" s="274">
        <f t="shared" si="345"/>
        <v>14.005984999664225</v>
      </c>
      <c r="AO2291" s="274">
        <f t="shared" si="345"/>
        <v>14.005984999627904</v>
      </c>
      <c r="AP2291" s="274">
        <f t="shared" si="345"/>
        <v>14.005984998013528</v>
      </c>
      <c r="AQ2291" s="274">
        <f t="shared" si="345"/>
        <v>14.005984926260671</v>
      </c>
      <c r="AR2291" s="274">
        <f t="shared" si="345"/>
        <v>14.005981737158713</v>
      </c>
      <c r="AS2291" s="274">
        <f t="shared" si="345"/>
        <v>14.00584007322959</v>
      </c>
      <c r="AT2291" s="274">
        <f t="shared" si="345"/>
        <v>13.999693530030552</v>
      </c>
      <c r="AU2291" s="274">
        <f t="shared" si="338"/>
        <v>13.835459245036365</v>
      </c>
      <c r="AV2291" s="274"/>
      <c r="AW2291" s="274"/>
    </row>
    <row r="2292" spans="27:49" ht="12.95" customHeight="1" x14ac:dyDescent="0.2">
      <c r="AA2292" s="344">
        <f t="shared" ref="AA2292:AA2355" si="346">AB$3+AB$4*Z2292+AB$5*Z2292^2+AH2292</f>
        <v>-9.8802704652044479E-3</v>
      </c>
      <c r="AB2292" s="345">
        <f t="shared" ref="AB2292:AB2355" si="347">+G2292-AA2292</f>
        <v>9.8802704652044479E-3</v>
      </c>
      <c r="AC2292" s="345">
        <f t="shared" ref="AC2292:AC2355" si="348">+G2292-P2292</f>
        <v>0</v>
      </c>
      <c r="AD2292" s="346">
        <f t="shared" ref="AD2292:AD2355" si="349">U2292*(G2292-AA2292)^2</f>
        <v>0</v>
      </c>
      <c r="AH2292" s="258">
        <f t="shared" ref="AH2292:AH2355" si="350">$AB$6*($AB$11/AI2292*AJ2292+$AB$12)</f>
        <v>-5.970076540303515E-2</v>
      </c>
      <c r="AI2292" s="258">
        <f t="shared" ref="AI2292:AI2355" si="351">1+$AB$7*COS(AL2292)</f>
        <v>0.99275076381854821</v>
      </c>
      <c r="AJ2292" s="258">
        <f t="shared" ref="AJ2292:AJ2355" si="352">SIN(AL2292+RADIANS($AB$9))</f>
        <v>-0.88367981851374677</v>
      </c>
      <c r="AK2292" s="258">
        <f t="shared" ref="AK2292:AK2355" si="353">$AB$7*SIN(AL2292)</f>
        <v>0.17185078244847601</v>
      </c>
      <c r="AL2292" s="258">
        <f t="shared" ref="AL2292:AL2355" si="354">2*ATAN(AM2292)</f>
        <v>1.6129546505539287</v>
      </c>
      <c r="AM2292" s="258">
        <f t="shared" ref="AM2292:AM2355" si="355">TAN(AN2292/2)*SQRT((1+$AB$7)/(1-$AB$7))</f>
        <v>1.0430726385728673</v>
      </c>
      <c r="AN2292" s="274">
        <f t="shared" si="345"/>
        <v>14.005984999664225</v>
      </c>
      <c r="AO2292" s="274">
        <f t="shared" si="345"/>
        <v>14.005984999627904</v>
      </c>
      <c r="AP2292" s="274">
        <f t="shared" si="345"/>
        <v>14.005984998013528</v>
      </c>
      <c r="AQ2292" s="274">
        <f t="shared" si="345"/>
        <v>14.005984926260671</v>
      </c>
      <c r="AR2292" s="274">
        <f t="shared" si="345"/>
        <v>14.005981737158713</v>
      </c>
      <c r="AS2292" s="274">
        <f t="shared" si="345"/>
        <v>14.00584007322959</v>
      </c>
      <c r="AT2292" s="274">
        <f t="shared" si="345"/>
        <v>13.999693530030552</v>
      </c>
      <c r="AU2292" s="274">
        <f t="shared" ref="AU2292:AU2355" si="356">RADIANS($AB$9)+$AB$18*(F2292-AB$15)</f>
        <v>13.835459245036365</v>
      </c>
      <c r="AV2292" s="274"/>
      <c r="AW2292" s="274"/>
    </row>
    <row r="2293" spans="27:49" ht="12.95" customHeight="1" x14ac:dyDescent="0.2">
      <c r="AA2293" s="344">
        <f t="shared" si="346"/>
        <v>-9.8802704652044479E-3</v>
      </c>
      <c r="AB2293" s="345">
        <f t="shared" si="347"/>
        <v>9.8802704652044479E-3</v>
      </c>
      <c r="AC2293" s="345">
        <f t="shared" si="348"/>
        <v>0</v>
      </c>
      <c r="AD2293" s="346">
        <f t="shared" si="349"/>
        <v>0</v>
      </c>
      <c r="AH2293" s="258">
        <f t="shared" si="350"/>
        <v>-5.970076540303515E-2</v>
      </c>
      <c r="AI2293" s="258">
        <f t="shared" si="351"/>
        <v>0.99275076381854821</v>
      </c>
      <c r="AJ2293" s="258">
        <f t="shared" si="352"/>
        <v>-0.88367981851374677</v>
      </c>
      <c r="AK2293" s="258">
        <f t="shared" si="353"/>
        <v>0.17185078244847601</v>
      </c>
      <c r="AL2293" s="258">
        <f t="shared" si="354"/>
        <v>1.6129546505539287</v>
      </c>
      <c r="AM2293" s="258">
        <f t="shared" si="355"/>
        <v>1.0430726385728673</v>
      </c>
      <c r="AN2293" s="274">
        <f t="shared" si="345"/>
        <v>14.005984999664225</v>
      </c>
      <c r="AO2293" s="274">
        <f t="shared" si="345"/>
        <v>14.005984999627904</v>
      </c>
      <c r="AP2293" s="274">
        <f t="shared" si="345"/>
        <v>14.005984998013528</v>
      </c>
      <c r="AQ2293" s="274">
        <f t="shared" si="345"/>
        <v>14.005984926260671</v>
      </c>
      <c r="AR2293" s="274">
        <f t="shared" si="345"/>
        <v>14.005981737158713</v>
      </c>
      <c r="AS2293" s="274">
        <f t="shared" si="345"/>
        <v>14.00584007322959</v>
      </c>
      <c r="AT2293" s="274">
        <f t="shared" si="345"/>
        <v>13.999693530030552</v>
      </c>
      <c r="AU2293" s="274">
        <f t="shared" si="356"/>
        <v>13.835459245036365</v>
      </c>
      <c r="AV2293" s="274"/>
      <c r="AW2293" s="274"/>
    </row>
    <row r="2294" spans="27:49" ht="12.95" customHeight="1" x14ac:dyDescent="0.2">
      <c r="AA2294" s="344">
        <f t="shared" si="346"/>
        <v>-9.8802704652044479E-3</v>
      </c>
      <c r="AB2294" s="345">
        <f t="shared" si="347"/>
        <v>9.8802704652044479E-3</v>
      </c>
      <c r="AC2294" s="345">
        <f t="shared" si="348"/>
        <v>0</v>
      </c>
      <c r="AD2294" s="346">
        <f t="shared" si="349"/>
        <v>0</v>
      </c>
      <c r="AH2294" s="258">
        <f t="shared" si="350"/>
        <v>-5.970076540303515E-2</v>
      </c>
      <c r="AI2294" s="258">
        <f t="shared" si="351"/>
        <v>0.99275076381854821</v>
      </c>
      <c r="AJ2294" s="258">
        <f t="shared" si="352"/>
        <v>-0.88367981851374677</v>
      </c>
      <c r="AK2294" s="258">
        <f t="shared" si="353"/>
        <v>0.17185078244847601</v>
      </c>
      <c r="AL2294" s="258">
        <f t="shared" si="354"/>
        <v>1.6129546505539287</v>
      </c>
      <c r="AM2294" s="258">
        <f t="shared" si="355"/>
        <v>1.0430726385728673</v>
      </c>
      <c r="AN2294" s="274">
        <f t="shared" si="345"/>
        <v>14.005984999664225</v>
      </c>
      <c r="AO2294" s="274">
        <f t="shared" si="345"/>
        <v>14.005984999627904</v>
      </c>
      <c r="AP2294" s="274">
        <f t="shared" si="345"/>
        <v>14.005984998013528</v>
      </c>
      <c r="AQ2294" s="274">
        <f t="shared" si="345"/>
        <v>14.005984926260671</v>
      </c>
      <c r="AR2294" s="274">
        <f t="shared" si="345"/>
        <v>14.005981737158713</v>
      </c>
      <c r="AS2294" s="274">
        <f t="shared" si="345"/>
        <v>14.00584007322959</v>
      </c>
      <c r="AT2294" s="274">
        <f t="shared" si="345"/>
        <v>13.999693530030552</v>
      </c>
      <c r="AU2294" s="274">
        <f t="shared" si="356"/>
        <v>13.835459245036365</v>
      </c>
      <c r="AV2294" s="274"/>
      <c r="AW2294" s="274"/>
    </row>
    <row r="2295" spans="27:49" ht="12.95" customHeight="1" x14ac:dyDescent="0.2">
      <c r="AA2295" s="344">
        <f t="shared" si="346"/>
        <v>-9.8802704652044479E-3</v>
      </c>
      <c r="AB2295" s="345">
        <f t="shared" si="347"/>
        <v>9.8802704652044479E-3</v>
      </c>
      <c r="AC2295" s="345">
        <f t="shared" si="348"/>
        <v>0</v>
      </c>
      <c r="AD2295" s="346">
        <f t="shared" si="349"/>
        <v>0</v>
      </c>
      <c r="AH2295" s="258">
        <f t="shared" si="350"/>
        <v>-5.970076540303515E-2</v>
      </c>
      <c r="AI2295" s="258">
        <f t="shared" si="351"/>
        <v>0.99275076381854821</v>
      </c>
      <c r="AJ2295" s="258">
        <f t="shared" si="352"/>
        <v>-0.88367981851374677</v>
      </c>
      <c r="AK2295" s="258">
        <f t="shared" si="353"/>
        <v>0.17185078244847601</v>
      </c>
      <c r="AL2295" s="258">
        <f t="shared" si="354"/>
        <v>1.6129546505539287</v>
      </c>
      <c r="AM2295" s="258">
        <f t="shared" si="355"/>
        <v>1.0430726385728673</v>
      </c>
      <c r="AN2295" s="274">
        <f t="shared" si="345"/>
        <v>14.005984999664225</v>
      </c>
      <c r="AO2295" s="274">
        <f t="shared" si="345"/>
        <v>14.005984999627904</v>
      </c>
      <c r="AP2295" s="274">
        <f t="shared" si="345"/>
        <v>14.005984998013528</v>
      </c>
      <c r="AQ2295" s="274">
        <f t="shared" si="345"/>
        <v>14.005984926260671</v>
      </c>
      <c r="AR2295" s="274">
        <f t="shared" si="345"/>
        <v>14.005981737158713</v>
      </c>
      <c r="AS2295" s="274">
        <f t="shared" si="345"/>
        <v>14.00584007322959</v>
      </c>
      <c r="AT2295" s="274">
        <f t="shared" si="345"/>
        <v>13.999693530030552</v>
      </c>
      <c r="AU2295" s="274">
        <f t="shared" si="356"/>
        <v>13.835459245036365</v>
      </c>
      <c r="AV2295" s="274"/>
      <c r="AW2295" s="274"/>
    </row>
    <row r="2296" spans="27:49" ht="12.95" customHeight="1" x14ac:dyDescent="0.2">
      <c r="AA2296" s="344">
        <f t="shared" si="346"/>
        <v>-9.8802704652044479E-3</v>
      </c>
      <c r="AB2296" s="345">
        <f t="shared" si="347"/>
        <v>9.8802704652044479E-3</v>
      </c>
      <c r="AC2296" s="345">
        <f t="shared" si="348"/>
        <v>0</v>
      </c>
      <c r="AD2296" s="346">
        <f t="shared" si="349"/>
        <v>0</v>
      </c>
      <c r="AH2296" s="258">
        <f t="shared" si="350"/>
        <v>-5.970076540303515E-2</v>
      </c>
      <c r="AI2296" s="258">
        <f t="shared" si="351"/>
        <v>0.99275076381854821</v>
      </c>
      <c r="AJ2296" s="258">
        <f t="shared" si="352"/>
        <v>-0.88367981851374677</v>
      </c>
      <c r="AK2296" s="258">
        <f t="shared" si="353"/>
        <v>0.17185078244847601</v>
      </c>
      <c r="AL2296" s="258">
        <f t="shared" si="354"/>
        <v>1.6129546505539287</v>
      </c>
      <c r="AM2296" s="258">
        <f t="shared" si="355"/>
        <v>1.0430726385728673</v>
      </c>
      <c r="AN2296" s="274">
        <f t="shared" si="345"/>
        <v>14.005984999664225</v>
      </c>
      <c r="AO2296" s="274">
        <f t="shared" si="345"/>
        <v>14.005984999627904</v>
      </c>
      <c r="AP2296" s="274">
        <f t="shared" si="345"/>
        <v>14.005984998013528</v>
      </c>
      <c r="AQ2296" s="274">
        <f t="shared" si="345"/>
        <v>14.005984926260671</v>
      </c>
      <c r="AR2296" s="274">
        <f t="shared" si="345"/>
        <v>14.005981737158713</v>
      </c>
      <c r="AS2296" s="274">
        <f t="shared" si="345"/>
        <v>14.00584007322959</v>
      </c>
      <c r="AT2296" s="274">
        <f t="shared" si="345"/>
        <v>13.999693530030552</v>
      </c>
      <c r="AU2296" s="274">
        <f t="shared" si="356"/>
        <v>13.835459245036365</v>
      </c>
      <c r="AV2296" s="274"/>
      <c r="AW2296" s="274"/>
    </row>
    <row r="2297" spans="27:49" ht="12.95" customHeight="1" x14ac:dyDescent="0.2">
      <c r="AA2297" s="344">
        <f t="shared" si="346"/>
        <v>-9.8802704652044479E-3</v>
      </c>
      <c r="AB2297" s="345">
        <f t="shared" si="347"/>
        <v>9.8802704652044479E-3</v>
      </c>
      <c r="AC2297" s="345">
        <f t="shared" si="348"/>
        <v>0</v>
      </c>
      <c r="AD2297" s="346">
        <f t="shared" si="349"/>
        <v>0</v>
      </c>
      <c r="AH2297" s="258">
        <f t="shared" si="350"/>
        <v>-5.970076540303515E-2</v>
      </c>
      <c r="AI2297" s="258">
        <f t="shared" si="351"/>
        <v>0.99275076381854821</v>
      </c>
      <c r="AJ2297" s="258">
        <f t="shared" si="352"/>
        <v>-0.88367981851374677</v>
      </c>
      <c r="AK2297" s="258">
        <f t="shared" si="353"/>
        <v>0.17185078244847601</v>
      </c>
      <c r="AL2297" s="258">
        <f t="shared" si="354"/>
        <v>1.6129546505539287</v>
      </c>
      <c r="AM2297" s="258">
        <f t="shared" si="355"/>
        <v>1.0430726385728673</v>
      </c>
      <c r="AN2297" s="274">
        <f t="shared" si="345"/>
        <v>14.005984999664225</v>
      </c>
      <c r="AO2297" s="274">
        <f t="shared" si="345"/>
        <v>14.005984999627904</v>
      </c>
      <c r="AP2297" s="274">
        <f t="shared" si="345"/>
        <v>14.005984998013528</v>
      </c>
      <c r="AQ2297" s="274">
        <f t="shared" si="345"/>
        <v>14.005984926260671</v>
      </c>
      <c r="AR2297" s="274">
        <f t="shared" si="345"/>
        <v>14.005981737158713</v>
      </c>
      <c r="AS2297" s="274">
        <f t="shared" si="345"/>
        <v>14.00584007322959</v>
      </c>
      <c r="AT2297" s="274">
        <f t="shared" si="345"/>
        <v>13.999693530030552</v>
      </c>
      <c r="AU2297" s="274">
        <f t="shared" si="356"/>
        <v>13.835459245036365</v>
      </c>
      <c r="AV2297" s="274"/>
      <c r="AW2297" s="274"/>
    </row>
    <row r="2298" spans="27:49" ht="12.95" customHeight="1" x14ac:dyDescent="0.2">
      <c r="AA2298" s="344">
        <f t="shared" si="346"/>
        <v>-9.8802704652044479E-3</v>
      </c>
      <c r="AB2298" s="345">
        <f t="shared" si="347"/>
        <v>9.8802704652044479E-3</v>
      </c>
      <c r="AC2298" s="345">
        <f t="shared" si="348"/>
        <v>0</v>
      </c>
      <c r="AD2298" s="346">
        <f t="shared" si="349"/>
        <v>0</v>
      </c>
      <c r="AH2298" s="258">
        <f t="shared" si="350"/>
        <v>-5.970076540303515E-2</v>
      </c>
      <c r="AI2298" s="258">
        <f t="shared" si="351"/>
        <v>0.99275076381854821</v>
      </c>
      <c r="AJ2298" s="258">
        <f t="shared" si="352"/>
        <v>-0.88367981851374677</v>
      </c>
      <c r="AK2298" s="258">
        <f t="shared" si="353"/>
        <v>0.17185078244847601</v>
      </c>
      <c r="AL2298" s="258">
        <f t="shared" si="354"/>
        <v>1.6129546505539287</v>
      </c>
      <c r="AM2298" s="258">
        <f t="shared" si="355"/>
        <v>1.0430726385728673</v>
      </c>
      <c r="AN2298" s="274">
        <f t="shared" si="345"/>
        <v>14.005984999664225</v>
      </c>
      <c r="AO2298" s="274">
        <f t="shared" si="345"/>
        <v>14.005984999627904</v>
      </c>
      <c r="AP2298" s="274">
        <f t="shared" si="345"/>
        <v>14.005984998013528</v>
      </c>
      <c r="AQ2298" s="274">
        <f t="shared" si="345"/>
        <v>14.005984926260671</v>
      </c>
      <c r="AR2298" s="274">
        <f t="shared" si="345"/>
        <v>14.005981737158713</v>
      </c>
      <c r="AS2298" s="274">
        <f t="shared" si="345"/>
        <v>14.00584007322959</v>
      </c>
      <c r="AT2298" s="274">
        <f t="shared" si="345"/>
        <v>13.999693530030552</v>
      </c>
      <c r="AU2298" s="274">
        <f t="shared" si="356"/>
        <v>13.835459245036365</v>
      </c>
      <c r="AV2298" s="274"/>
      <c r="AW2298" s="274"/>
    </row>
    <row r="2299" spans="27:49" ht="12.95" customHeight="1" x14ac:dyDescent="0.2">
      <c r="AA2299" s="344">
        <f t="shared" si="346"/>
        <v>-9.8802704652044479E-3</v>
      </c>
      <c r="AB2299" s="345">
        <f t="shared" si="347"/>
        <v>9.8802704652044479E-3</v>
      </c>
      <c r="AC2299" s="345">
        <f t="shared" si="348"/>
        <v>0</v>
      </c>
      <c r="AD2299" s="346">
        <f t="shared" si="349"/>
        <v>0</v>
      </c>
      <c r="AH2299" s="258">
        <f t="shared" si="350"/>
        <v>-5.970076540303515E-2</v>
      </c>
      <c r="AI2299" s="258">
        <f t="shared" si="351"/>
        <v>0.99275076381854821</v>
      </c>
      <c r="AJ2299" s="258">
        <f t="shared" si="352"/>
        <v>-0.88367981851374677</v>
      </c>
      <c r="AK2299" s="258">
        <f t="shared" si="353"/>
        <v>0.17185078244847601</v>
      </c>
      <c r="AL2299" s="258">
        <f t="shared" si="354"/>
        <v>1.6129546505539287</v>
      </c>
      <c r="AM2299" s="258">
        <f t="shared" si="355"/>
        <v>1.0430726385728673</v>
      </c>
      <c r="AN2299" s="274">
        <f t="shared" si="345"/>
        <v>14.005984999664225</v>
      </c>
      <c r="AO2299" s="274">
        <f t="shared" si="345"/>
        <v>14.005984999627904</v>
      </c>
      <c r="AP2299" s="274">
        <f t="shared" si="345"/>
        <v>14.005984998013528</v>
      </c>
      <c r="AQ2299" s="274">
        <f t="shared" si="345"/>
        <v>14.005984926260671</v>
      </c>
      <c r="AR2299" s="274">
        <f t="shared" si="345"/>
        <v>14.005981737158713</v>
      </c>
      <c r="AS2299" s="274">
        <f t="shared" si="345"/>
        <v>14.00584007322959</v>
      </c>
      <c r="AT2299" s="274">
        <f t="shared" si="345"/>
        <v>13.999693530030552</v>
      </c>
      <c r="AU2299" s="274">
        <f t="shared" si="356"/>
        <v>13.835459245036365</v>
      </c>
      <c r="AV2299" s="274"/>
      <c r="AW2299" s="274"/>
    </row>
    <row r="2300" spans="27:49" ht="12.95" customHeight="1" x14ac:dyDescent="0.2">
      <c r="AA2300" s="344">
        <f t="shared" si="346"/>
        <v>-9.8802704652044479E-3</v>
      </c>
      <c r="AB2300" s="345">
        <f t="shared" si="347"/>
        <v>9.8802704652044479E-3</v>
      </c>
      <c r="AC2300" s="345">
        <f t="shared" si="348"/>
        <v>0</v>
      </c>
      <c r="AD2300" s="346">
        <f t="shared" si="349"/>
        <v>0</v>
      </c>
      <c r="AH2300" s="258">
        <f t="shared" si="350"/>
        <v>-5.970076540303515E-2</v>
      </c>
      <c r="AI2300" s="258">
        <f t="shared" si="351"/>
        <v>0.99275076381854821</v>
      </c>
      <c r="AJ2300" s="258">
        <f t="shared" si="352"/>
        <v>-0.88367981851374677</v>
      </c>
      <c r="AK2300" s="258">
        <f t="shared" si="353"/>
        <v>0.17185078244847601</v>
      </c>
      <c r="AL2300" s="258">
        <f t="shared" si="354"/>
        <v>1.6129546505539287</v>
      </c>
      <c r="AM2300" s="258">
        <f t="shared" si="355"/>
        <v>1.0430726385728673</v>
      </c>
      <c r="AN2300" s="274">
        <f t="shared" ref="AN2300:AT2309" si="357">$AU2300+$AB$7*SIN(AO2300)</f>
        <v>14.005984999664225</v>
      </c>
      <c r="AO2300" s="274">
        <f t="shared" si="357"/>
        <v>14.005984999627904</v>
      </c>
      <c r="AP2300" s="274">
        <f t="shared" si="357"/>
        <v>14.005984998013528</v>
      </c>
      <c r="AQ2300" s="274">
        <f t="shared" si="357"/>
        <v>14.005984926260671</v>
      </c>
      <c r="AR2300" s="274">
        <f t="shared" si="357"/>
        <v>14.005981737158713</v>
      </c>
      <c r="AS2300" s="274">
        <f t="shared" si="357"/>
        <v>14.00584007322959</v>
      </c>
      <c r="AT2300" s="274">
        <f t="shared" si="357"/>
        <v>13.999693530030552</v>
      </c>
      <c r="AU2300" s="274">
        <f t="shared" si="356"/>
        <v>13.835459245036365</v>
      </c>
      <c r="AV2300" s="274"/>
      <c r="AW2300" s="274"/>
    </row>
    <row r="2301" spans="27:49" ht="12.95" customHeight="1" x14ac:dyDescent="0.2">
      <c r="AA2301" s="344">
        <f t="shared" si="346"/>
        <v>-9.8802704652044479E-3</v>
      </c>
      <c r="AB2301" s="345">
        <f t="shared" si="347"/>
        <v>9.8802704652044479E-3</v>
      </c>
      <c r="AC2301" s="345">
        <f t="shared" si="348"/>
        <v>0</v>
      </c>
      <c r="AD2301" s="346">
        <f t="shared" si="349"/>
        <v>0</v>
      </c>
      <c r="AH2301" s="258">
        <f t="shared" si="350"/>
        <v>-5.970076540303515E-2</v>
      </c>
      <c r="AI2301" s="258">
        <f t="shared" si="351"/>
        <v>0.99275076381854821</v>
      </c>
      <c r="AJ2301" s="258">
        <f t="shared" si="352"/>
        <v>-0.88367981851374677</v>
      </c>
      <c r="AK2301" s="258">
        <f t="shared" si="353"/>
        <v>0.17185078244847601</v>
      </c>
      <c r="AL2301" s="258">
        <f t="shared" si="354"/>
        <v>1.6129546505539287</v>
      </c>
      <c r="AM2301" s="258">
        <f t="shared" si="355"/>
        <v>1.0430726385728673</v>
      </c>
      <c r="AN2301" s="274">
        <f t="shared" si="357"/>
        <v>14.005984999664225</v>
      </c>
      <c r="AO2301" s="274">
        <f t="shared" si="357"/>
        <v>14.005984999627904</v>
      </c>
      <c r="AP2301" s="274">
        <f t="shared" si="357"/>
        <v>14.005984998013528</v>
      </c>
      <c r="AQ2301" s="274">
        <f t="shared" si="357"/>
        <v>14.005984926260671</v>
      </c>
      <c r="AR2301" s="274">
        <f t="shared" si="357"/>
        <v>14.005981737158713</v>
      </c>
      <c r="AS2301" s="274">
        <f t="shared" si="357"/>
        <v>14.00584007322959</v>
      </c>
      <c r="AT2301" s="274">
        <f t="shared" si="357"/>
        <v>13.999693530030552</v>
      </c>
      <c r="AU2301" s="274">
        <f t="shared" si="356"/>
        <v>13.835459245036365</v>
      </c>
      <c r="AV2301" s="274"/>
      <c r="AW2301" s="274"/>
    </row>
    <row r="2302" spans="27:49" ht="12.95" customHeight="1" x14ac:dyDescent="0.2">
      <c r="AA2302" s="344">
        <f t="shared" si="346"/>
        <v>-9.8802704652044479E-3</v>
      </c>
      <c r="AB2302" s="345">
        <f t="shared" si="347"/>
        <v>9.8802704652044479E-3</v>
      </c>
      <c r="AC2302" s="345">
        <f t="shared" si="348"/>
        <v>0</v>
      </c>
      <c r="AD2302" s="346">
        <f t="shared" si="349"/>
        <v>0</v>
      </c>
      <c r="AH2302" s="258">
        <f t="shared" si="350"/>
        <v>-5.970076540303515E-2</v>
      </c>
      <c r="AI2302" s="258">
        <f t="shared" si="351"/>
        <v>0.99275076381854821</v>
      </c>
      <c r="AJ2302" s="258">
        <f t="shared" si="352"/>
        <v>-0.88367981851374677</v>
      </c>
      <c r="AK2302" s="258">
        <f t="shared" si="353"/>
        <v>0.17185078244847601</v>
      </c>
      <c r="AL2302" s="258">
        <f t="shared" si="354"/>
        <v>1.6129546505539287</v>
      </c>
      <c r="AM2302" s="258">
        <f t="shared" si="355"/>
        <v>1.0430726385728673</v>
      </c>
      <c r="AN2302" s="274">
        <f t="shared" si="357"/>
        <v>14.005984999664225</v>
      </c>
      <c r="AO2302" s="274">
        <f t="shared" si="357"/>
        <v>14.005984999627904</v>
      </c>
      <c r="AP2302" s="274">
        <f t="shared" si="357"/>
        <v>14.005984998013528</v>
      </c>
      <c r="AQ2302" s="274">
        <f t="shared" si="357"/>
        <v>14.005984926260671</v>
      </c>
      <c r="AR2302" s="274">
        <f t="shared" si="357"/>
        <v>14.005981737158713</v>
      </c>
      <c r="AS2302" s="274">
        <f t="shared" si="357"/>
        <v>14.00584007322959</v>
      </c>
      <c r="AT2302" s="274">
        <f t="shared" si="357"/>
        <v>13.999693530030552</v>
      </c>
      <c r="AU2302" s="274">
        <f t="shared" si="356"/>
        <v>13.835459245036365</v>
      </c>
      <c r="AV2302" s="274"/>
      <c r="AW2302" s="274"/>
    </row>
    <row r="2303" spans="27:49" ht="12.95" customHeight="1" x14ac:dyDescent="0.2">
      <c r="AA2303" s="344">
        <f t="shared" si="346"/>
        <v>-9.8802704652044479E-3</v>
      </c>
      <c r="AB2303" s="345">
        <f t="shared" si="347"/>
        <v>9.8802704652044479E-3</v>
      </c>
      <c r="AC2303" s="345">
        <f t="shared" si="348"/>
        <v>0</v>
      </c>
      <c r="AD2303" s="346">
        <f t="shared" si="349"/>
        <v>0</v>
      </c>
      <c r="AH2303" s="258">
        <f t="shared" si="350"/>
        <v>-5.970076540303515E-2</v>
      </c>
      <c r="AI2303" s="258">
        <f t="shared" si="351"/>
        <v>0.99275076381854821</v>
      </c>
      <c r="AJ2303" s="258">
        <f t="shared" si="352"/>
        <v>-0.88367981851374677</v>
      </c>
      <c r="AK2303" s="258">
        <f t="shared" si="353"/>
        <v>0.17185078244847601</v>
      </c>
      <c r="AL2303" s="258">
        <f t="shared" si="354"/>
        <v>1.6129546505539287</v>
      </c>
      <c r="AM2303" s="258">
        <f t="shared" si="355"/>
        <v>1.0430726385728673</v>
      </c>
      <c r="AN2303" s="274">
        <f t="shared" si="357"/>
        <v>14.005984999664225</v>
      </c>
      <c r="AO2303" s="274">
        <f t="shared" si="357"/>
        <v>14.005984999627904</v>
      </c>
      <c r="AP2303" s="274">
        <f t="shared" si="357"/>
        <v>14.005984998013528</v>
      </c>
      <c r="AQ2303" s="274">
        <f t="shared" si="357"/>
        <v>14.005984926260671</v>
      </c>
      <c r="AR2303" s="274">
        <f t="shared" si="357"/>
        <v>14.005981737158713</v>
      </c>
      <c r="AS2303" s="274">
        <f t="shared" si="357"/>
        <v>14.00584007322959</v>
      </c>
      <c r="AT2303" s="274">
        <f t="shared" si="357"/>
        <v>13.999693530030552</v>
      </c>
      <c r="AU2303" s="274">
        <f t="shared" si="356"/>
        <v>13.835459245036365</v>
      </c>
      <c r="AV2303" s="274"/>
      <c r="AW2303" s="274"/>
    </row>
    <row r="2304" spans="27:49" ht="12.95" customHeight="1" x14ac:dyDescent="0.2">
      <c r="AA2304" s="344">
        <f t="shared" si="346"/>
        <v>-9.8802704652044479E-3</v>
      </c>
      <c r="AB2304" s="345">
        <f t="shared" si="347"/>
        <v>9.8802704652044479E-3</v>
      </c>
      <c r="AC2304" s="345">
        <f t="shared" si="348"/>
        <v>0</v>
      </c>
      <c r="AD2304" s="346">
        <f t="shared" si="349"/>
        <v>0</v>
      </c>
      <c r="AH2304" s="258">
        <f t="shared" si="350"/>
        <v>-5.970076540303515E-2</v>
      </c>
      <c r="AI2304" s="258">
        <f t="shared" si="351"/>
        <v>0.99275076381854821</v>
      </c>
      <c r="AJ2304" s="258">
        <f t="shared" si="352"/>
        <v>-0.88367981851374677</v>
      </c>
      <c r="AK2304" s="258">
        <f t="shared" si="353"/>
        <v>0.17185078244847601</v>
      </c>
      <c r="AL2304" s="258">
        <f t="shared" si="354"/>
        <v>1.6129546505539287</v>
      </c>
      <c r="AM2304" s="258">
        <f t="shared" si="355"/>
        <v>1.0430726385728673</v>
      </c>
      <c r="AN2304" s="274">
        <f t="shared" si="357"/>
        <v>14.005984999664225</v>
      </c>
      <c r="AO2304" s="274">
        <f t="shared" si="357"/>
        <v>14.005984999627904</v>
      </c>
      <c r="AP2304" s="274">
        <f t="shared" si="357"/>
        <v>14.005984998013528</v>
      </c>
      <c r="AQ2304" s="274">
        <f t="shared" si="357"/>
        <v>14.005984926260671</v>
      </c>
      <c r="AR2304" s="274">
        <f t="shared" si="357"/>
        <v>14.005981737158713</v>
      </c>
      <c r="AS2304" s="274">
        <f t="shared" si="357"/>
        <v>14.00584007322959</v>
      </c>
      <c r="AT2304" s="274">
        <f t="shared" si="357"/>
        <v>13.999693530030552</v>
      </c>
      <c r="AU2304" s="274">
        <f t="shared" si="356"/>
        <v>13.835459245036365</v>
      </c>
      <c r="AV2304" s="274"/>
      <c r="AW2304" s="274"/>
    </row>
    <row r="2305" spans="27:49" ht="12.95" customHeight="1" x14ac:dyDescent="0.2">
      <c r="AA2305" s="344">
        <f t="shared" si="346"/>
        <v>-9.8802704652044479E-3</v>
      </c>
      <c r="AB2305" s="345">
        <f t="shared" si="347"/>
        <v>9.8802704652044479E-3</v>
      </c>
      <c r="AC2305" s="345">
        <f t="shared" si="348"/>
        <v>0</v>
      </c>
      <c r="AD2305" s="346">
        <f t="shared" si="349"/>
        <v>0</v>
      </c>
      <c r="AH2305" s="258">
        <f t="shared" si="350"/>
        <v>-5.970076540303515E-2</v>
      </c>
      <c r="AI2305" s="258">
        <f t="shared" si="351"/>
        <v>0.99275076381854821</v>
      </c>
      <c r="AJ2305" s="258">
        <f t="shared" si="352"/>
        <v>-0.88367981851374677</v>
      </c>
      <c r="AK2305" s="258">
        <f t="shared" si="353"/>
        <v>0.17185078244847601</v>
      </c>
      <c r="AL2305" s="258">
        <f t="shared" si="354"/>
        <v>1.6129546505539287</v>
      </c>
      <c r="AM2305" s="258">
        <f t="shared" si="355"/>
        <v>1.0430726385728673</v>
      </c>
      <c r="AN2305" s="274">
        <f t="shared" si="357"/>
        <v>14.005984999664225</v>
      </c>
      <c r="AO2305" s="274">
        <f t="shared" si="357"/>
        <v>14.005984999627904</v>
      </c>
      <c r="AP2305" s="274">
        <f t="shared" si="357"/>
        <v>14.005984998013528</v>
      </c>
      <c r="AQ2305" s="274">
        <f t="shared" si="357"/>
        <v>14.005984926260671</v>
      </c>
      <c r="AR2305" s="274">
        <f t="shared" si="357"/>
        <v>14.005981737158713</v>
      </c>
      <c r="AS2305" s="274">
        <f t="shared" si="357"/>
        <v>14.00584007322959</v>
      </c>
      <c r="AT2305" s="274">
        <f t="shared" si="357"/>
        <v>13.999693530030552</v>
      </c>
      <c r="AU2305" s="274">
        <f t="shared" si="356"/>
        <v>13.835459245036365</v>
      </c>
      <c r="AV2305" s="274"/>
      <c r="AW2305" s="274"/>
    </row>
    <row r="2306" spans="27:49" ht="12.95" customHeight="1" x14ac:dyDescent="0.2">
      <c r="AA2306" s="344">
        <f t="shared" si="346"/>
        <v>-9.8802704652044479E-3</v>
      </c>
      <c r="AB2306" s="345">
        <f t="shared" si="347"/>
        <v>9.8802704652044479E-3</v>
      </c>
      <c r="AC2306" s="345">
        <f t="shared" si="348"/>
        <v>0</v>
      </c>
      <c r="AD2306" s="346">
        <f t="shared" si="349"/>
        <v>0</v>
      </c>
      <c r="AH2306" s="258">
        <f t="shared" si="350"/>
        <v>-5.970076540303515E-2</v>
      </c>
      <c r="AI2306" s="258">
        <f t="shared" si="351"/>
        <v>0.99275076381854821</v>
      </c>
      <c r="AJ2306" s="258">
        <f t="shared" si="352"/>
        <v>-0.88367981851374677</v>
      </c>
      <c r="AK2306" s="258">
        <f t="shared" si="353"/>
        <v>0.17185078244847601</v>
      </c>
      <c r="AL2306" s="258">
        <f t="shared" si="354"/>
        <v>1.6129546505539287</v>
      </c>
      <c r="AM2306" s="258">
        <f t="shared" si="355"/>
        <v>1.0430726385728673</v>
      </c>
      <c r="AN2306" s="274">
        <f t="shared" si="357"/>
        <v>14.005984999664225</v>
      </c>
      <c r="AO2306" s="274">
        <f t="shared" si="357"/>
        <v>14.005984999627904</v>
      </c>
      <c r="AP2306" s="274">
        <f t="shared" si="357"/>
        <v>14.005984998013528</v>
      </c>
      <c r="AQ2306" s="274">
        <f t="shared" si="357"/>
        <v>14.005984926260671</v>
      </c>
      <c r="AR2306" s="274">
        <f t="shared" si="357"/>
        <v>14.005981737158713</v>
      </c>
      <c r="AS2306" s="274">
        <f t="shared" si="357"/>
        <v>14.00584007322959</v>
      </c>
      <c r="AT2306" s="274">
        <f t="shared" si="357"/>
        <v>13.999693530030552</v>
      </c>
      <c r="AU2306" s="274">
        <f t="shared" si="356"/>
        <v>13.835459245036365</v>
      </c>
      <c r="AV2306" s="274"/>
      <c r="AW2306" s="274"/>
    </row>
    <row r="2307" spans="27:49" ht="12.95" customHeight="1" x14ac:dyDescent="0.2">
      <c r="AA2307" s="344">
        <f t="shared" si="346"/>
        <v>-9.8802704652044479E-3</v>
      </c>
      <c r="AB2307" s="345">
        <f t="shared" si="347"/>
        <v>9.8802704652044479E-3</v>
      </c>
      <c r="AC2307" s="345">
        <f t="shared" si="348"/>
        <v>0</v>
      </c>
      <c r="AD2307" s="346">
        <f t="shared" si="349"/>
        <v>0</v>
      </c>
      <c r="AH2307" s="258">
        <f t="shared" si="350"/>
        <v>-5.970076540303515E-2</v>
      </c>
      <c r="AI2307" s="258">
        <f t="shared" si="351"/>
        <v>0.99275076381854821</v>
      </c>
      <c r="AJ2307" s="258">
        <f t="shared" si="352"/>
        <v>-0.88367981851374677</v>
      </c>
      <c r="AK2307" s="258">
        <f t="shared" si="353"/>
        <v>0.17185078244847601</v>
      </c>
      <c r="AL2307" s="258">
        <f t="shared" si="354"/>
        <v>1.6129546505539287</v>
      </c>
      <c r="AM2307" s="258">
        <f t="shared" si="355"/>
        <v>1.0430726385728673</v>
      </c>
      <c r="AN2307" s="274">
        <f t="shared" si="357"/>
        <v>14.005984999664225</v>
      </c>
      <c r="AO2307" s="274">
        <f t="shared" si="357"/>
        <v>14.005984999627904</v>
      </c>
      <c r="AP2307" s="274">
        <f t="shared" si="357"/>
        <v>14.005984998013528</v>
      </c>
      <c r="AQ2307" s="274">
        <f t="shared" si="357"/>
        <v>14.005984926260671</v>
      </c>
      <c r="AR2307" s="274">
        <f t="shared" si="357"/>
        <v>14.005981737158713</v>
      </c>
      <c r="AS2307" s="274">
        <f t="shared" si="357"/>
        <v>14.00584007322959</v>
      </c>
      <c r="AT2307" s="274">
        <f t="shared" si="357"/>
        <v>13.999693530030552</v>
      </c>
      <c r="AU2307" s="274">
        <f t="shared" si="356"/>
        <v>13.835459245036365</v>
      </c>
      <c r="AV2307" s="274"/>
      <c r="AW2307" s="274"/>
    </row>
    <row r="2308" spans="27:49" ht="12.95" customHeight="1" x14ac:dyDescent="0.2">
      <c r="AA2308" s="344">
        <f t="shared" si="346"/>
        <v>-9.8802704652044479E-3</v>
      </c>
      <c r="AB2308" s="345">
        <f t="shared" si="347"/>
        <v>9.8802704652044479E-3</v>
      </c>
      <c r="AC2308" s="345">
        <f t="shared" si="348"/>
        <v>0</v>
      </c>
      <c r="AD2308" s="346">
        <f t="shared" si="349"/>
        <v>0</v>
      </c>
      <c r="AH2308" s="258">
        <f t="shared" si="350"/>
        <v>-5.970076540303515E-2</v>
      </c>
      <c r="AI2308" s="258">
        <f t="shared" si="351"/>
        <v>0.99275076381854821</v>
      </c>
      <c r="AJ2308" s="258">
        <f t="shared" si="352"/>
        <v>-0.88367981851374677</v>
      </c>
      <c r="AK2308" s="258">
        <f t="shared" si="353"/>
        <v>0.17185078244847601</v>
      </c>
      <c r="AL2308" s="258">
        <f t="shared" si="354"/>
        <v>1.6129546505539287</v>
      </c>
      <c r="AM2308" s="258">
        <f t="shared" si="355"/>
        <v>1.0430726385728673</v>
      </c>
      <c r="AN2308" s="274">
        <f t="shared" si="357"/>
        <v>14.005984999664225</v>
      </c>
      <c r="AO2308" s="274">
        <f t="shared" si="357"/>
        <v>14.005984999627904</v>
      </c>
      <c r="AP2308" s="274">
        <f t="shared" si="357"/>
        <v>14.005984998013528</v>
      </c>
      <c r="AQ2308" s="274">
        <f t="shared" si="357"/>
        <v>14.005984926260671</v>
      </c>
      <c r="AR2308" s="274">
        <f t="shared" si="357"/>
        <v>14.005981737158713</v>
      </c>
      <c r="AS2308" s="274">
        <f t="shared" si="357"/>
        <v>14.00584007322959</v>
      </c>
      <c r="AT2308" s="274">
        <f t="shared" si="357"/>
        <v>13.999693530030552</v>
      </c>
      <c r="AU2308" s="274">
        <f t="shared" si="356"/>
        <v>13.835459245036365</v>
      </c>
      <c r="AV2308" s="274"/>
      <c r="AW2308" s="274"/>
    </row>
    <row r="2309" spans="27:49" ht="12.95" customHeight="1" x14ac:dyDescent="0.2">
      <c r="AA2309" s="344">
        <f t="shared" si="346"/>
        <v>-9.8802704652044479E-3</v>
      </c>
      <c r="AB2309" s="345">
        <f t="shared" si="347"/>
        <v>9.8802704652044479E-3</v>
      </c>
      <c r="AC2309" s="345">
        <f t="shared" si="348"/>
        <v>0</v>
      </c>
      <c r="AD2309" s="346">
        <f t="shared" si="349"/>
        <v>0</v>
      </c>
      <c r="AH2309" s="258">
        <f t="shared" si="350"/>
        <v>-5.970076540303515E-2</v>
      </c>
      <c r="AI2309" s="258">
        <f t="shared" si="351"/>
        <v>0.99275076381854821</v>
      </c>
      <c r="AJ2309" s="258">
        <f t="shared" si="352"/>
        <v>-0.88367981851374677</v>
      </c>
      <c r="AK2309" s="258">
        <f t="shared" si="353"/>
        <v>0.17185078244847601</v>
      </c>
      <c r="AL2309" s="258">
        <f t="shared" si="354"/>
        <v>1.6129546505539287</v>
      </c>
      <c r="AM2309" s="258">
        <f t="shared" si="355"/>
        <v>1.0430726385728673</v>
      </c>
      <c r="AN2309" s="274">
        <f t="shared" si="357"/>
        <v>14.005984999664225</v>
      </c>
      <c r="AO2309" s="274">
        <f t="shared" si="357"/>
        <v>14.005984999627904</v>
      </c>
      <c r="AP2309" s="274">
        <f t="shared" si="357"/>
        <v>14.005984998013528</v>
      </c>
      <c r="AQ2309" s="274">
        <f t="shared" si="357"/>
        <v>14.005984926260671</v>
      </c>
      <c r="AR2309" s="274">
        <f t="shared" si="357"/>
        <v>14.005981737158713</v>
      </c>
      <c r="AS2309" s="274">
        <f t="shared" si="357"/>
        <v>14.00584007322959</v>
      </c>
      <c r="AT2309" s="274">
        <f t="shared" si="357"/>
        <v>13.999693530030552</v>
      </c>
      <c r="AU2309" s="274">
        <f t="shared" si="356"/>
        <v>13.835459245036365</v>
      </c>
      <c r="AV2309" s="274"/>
      <c r="AW2309" s="274"/>
    </row>
    <row r="2310" spans="27:49" ht="12.95" customHeight="1" x14ac:dyDescent="0.2">
      <c r="AA2310" s="344">
        <f t="shared" si="346"/>
        <v>-9.8802704652044479E-3</v>
      </c>
      <c r="AB2310" s="345">
        <f t="shared" si="347"/>
        <v>9.8802704652044479E-3</v>
      </c>
      <c r="AC2310" s="345">
        <f t="shared" si="348"/>
        <v>0</v>
      </c>
      <c r="AD2310" s="346">
        <f t="shared" si="349"/>
        <v>0</v>
      </c>
      <c r="AH2310" s="258">
        <f t="shared" si="350"/>
        <v>-5.970076540303515E-2</v>
      </c>
      <c r="AI2310" s="258">
        <f t="shared" si="351"/>
        <v>0.99275076381854821</v>
      </c>
      <c r="AJ2310" s="258">
        <f t="shared" si="352"/>
        <v>-0.88367981851374677</v>
      </c>
      <c r="AK2310" s="258">
        <f t="shared" si="353"/>
        <v>0.17185078244847601</v>
      </c>
      <c r="AL2310" s="258">
        <f t="shared" si="354"/>
        <v>1.6129546505539287</v>
      </c>
      <c r="AM2310" s="258">
        <f t="shared" si="355"/>
        <v>1.0430726385728673</v>
      </c>
      <c r="AN2310" s="274">
        <f t="shared" ref="AN2310:AT2319" si="358">$AU2310+$AB$7*SIN(AO2310)</f>
        <v>14.005984999664225</v>
      </c>
      <c r="AO2310" s="274">
        <f t="shared" si="358"/>
        <v>14.005984999627904</v>
      </c>
      <c r="AP2310" s="274">
        <f t="shared" si="358"/>
        <v>14.005984998013528</v>
      </c>
      <c r="AQ2310" s="274">
        <f t="shared" si="358"/>
        <v>14.005984926260671</v>
      </c>
      <c r="AR2310" s="274">
        <f t="shared" si="358"/>
        <v>14.005981737158713</v>
      </c>
      <c r="AS2310" s="274">
        <f t="shared" si="358"/>
        <v>14.00584007322959</v>
      </c>
      <c r="AT2310" s="274">
        <f t="shared" si="358"/>
        <v>13.999693530030552</v>
      </c>
      <c r="AU2310" s="274">
        <f t="shared" si="356"/>
        <v>13.835459245036365</v>
      </c>
      <c r="AV2310" s="274"/>
      <c r="AW2310" s="274"/>
    </row>
    <row r="2311" spans="27:49" ht="12.95" customHeight="1" x14ac:dyDescent="0.2">
      <c r="AA2311" s="344">
        <f t="shared" si="346"/>
        <v>-9.8802704652044479E-3</v>
      </c>
      <c r="AB2311" s="345">
        <f t="shared" si="347"/>
        <v>9.8802704652044479E-3</v>
      </c>
      <c r="AC2311" s="345">
        <f t="shared" si="348"/>
        <v>0</v>
      </c>
      <c r="AD2311" s="346">
        <f t="shared" si="349"/>
        <v>0</v>
      </c>
      <c r="AH2311" s="258">
        <f t="shared" si="350"/>
        <v>-5.970076540303515E-2</v>
      </c>
      <c r="AI2311" s="258">
        <f t="shared" si="351"/>
        <v>0.99275076381854821</v>
      </c>
      <c r="AJ2311" s="258">
        <f t="shared" si="352"/>
        <v>-0.88367981851374677</v>
      </c>
      <c r="AK2311" s="258">
        <f t="shared" si="353"/>
        <v>0.17185078244847601</v>
      </c>
      <c r="AL2311" s="258">
        <f t="shared" si="354"/>
        <v>1.6129546505539287</v>
      </c>
      <c r="AM2311" s="258">
        <f t="shared" si="355"/>
        <v>1.0430726385728673</v>
      </c>
      <c r="AN2311" s="274">
        <f t="shared" si="358"/>
        <v>14.005984999664225</v>
      </c>
      <c r="AO2311" s="274">
        <f t="shared" si="358"/>
        <v>14.005984999627904</v>
      </c>
      <c r="AP2311" s="274">
        <f t="shared" si="358"/>
        <v>14.005984998013528</v>
      </c>
      <c r="AQ2311" s="274">
        <f t="shared" si="358"/>
        <v>14.005984926260671</v>
      </c>
      <c r="AR2311" s="274">
        <f t="shared" si="358"/>
        <v>14.005981737158713</v>
      </c>
      <c r="AS2311" s="274">
        <f t="shared" si="358"/>
        <v>14.00584007322959</v>
      </c>
      <c r="AT2311" s="274">
        <f t="shared" si="358"/>
        <v>13.999693530030552</v>
      </c>
      <c r="AU2311" s="274">
        <f t="shared" si="356"/>
        <v>13.835459245036365</v>
      </c>
      <c r="AV2311" s="274"/>
      <c r="AW2311" s="274"/>
    </row>
    <row r="2312" spans="27:49" ht="12.95" customHeight="1" x14ac:dyDescent="0.2">
      <c r="AA2312" s="344">
        <f t="shared" si="346"/>
        <v>-9.8802704652044479E-3</v>
      </c>
      <c r="AB2312" s="345">
        <f t="shared" si="347"/>
        <v>9.8802704652044479E-3</v>
      </c>
      <c r="AC2312" s="345">
        <f t="shared" si="348"/>
        <v>0</v>
      </c>
      <c r="AD2312" s="346">
        <f t="shared" si="349"/>
        <v>0</v>
      </c>
      <c r="AH2312" s="258">
        <f t="shared" si="350"/>
        <v>-5.970076540303515E-2</v>
      </c>
      <c r="AI2312" s="258">
        <f t="shared" si="351"/>
        <v>0.99275076381854821</v>
      </c>
      <c r="AJ2312" s="258">
        <f t="shared" si="352"/>
        <v>-0.88367981851374677</v>
      </c>
      <c r="AK2312" s="258">
        <f t="shared" si="353"/>
        <v>0.17185078244847601</v>
      </c>
      <c r="AL2312" s="258">
        <f t="shared" si="354"/>
        <v>1.6129546505539287</v>
      </c>
      <c r="AM2312" s="258">
        <f t="shared" si="355"/>
        <v>1.0430726385728673</v>
      </c>
      <c r="AN2312" s="274">
        <f t="shared" si="358"/>
        <v>14.005984999664225</v>
      </c>
      <c r="AO2312" s="274">
        <f t="shared" si="358"/>
        <v>14.005984999627904</v>
      </c>
      <c r="AP2312" s="274">
        <f t="shared" si="358"/>
        <v>14.005984998013528</v>
      </c>
      <c r="AQ2312" s="274">
        <f t="shared" si="358"/>
        <v>14.005984926260671</v>
      </c>
      <c r="AR2312" s="274">
        <f t="shared" si="358"/>
        <v>14.005981737158713</v>
      </c>
      <c r="AS2312" s="274">
        <f t="shared" si="358"/>
        <v>14.00584007322959</v>
      </c>
      <c r="AT2312" s="274">
        <f t="shared" si="358"/>
        <v>13.999693530030552</v>
      </c>
      <c r="AU2312" s="274">
        <f t="shared" si="356"/>
        <v>13.835459245036365</v>
      </c>
      <c r="AV2312" s="274"/>
      <c r="AW2312" s="274"/>
    </row>
    <row r="2313" spans="27:49" ht="12.95" customHeight="1" x14ac:dyDescent="0.2">
      <c r="AA2313" s="344">
        <f t="shared" si="346"/>
        <v>-9.8802704652044479E-3</v>
      </c>
      <c r="AB2313" s="345">
        <f t="shared" si="347"/>
        <v>9.8802704652044479E-3</v>
      </c>
      <c r="AC2313" s="345">
        <f t="shared" si="348"/>
        <v>0</v>
      </c>
      <c r="AD2313" s="346">
        <f t="shared" si="349"/>
        <v>0</v>
      </c>
      <c r="AH2313" s="258">
        <f t="shared" si="350"/>
        <v>-5.970076540303515E-2</v>
      </c>
      <c r="AI2313" s="258">
        <f t="shared" si="351"/>
        <v>0.99275076381854821</v>
      </c>
      <c r="AJ2313" s="258">
        <f t="shared" si="352"/>
        <v>-0.88367981851374677</v>
      </c>
      <c r="AK2313" s="258">
        <f t="shared" si="353"/>
        <v>0.17185078244847601</v>
      </c>
      <c r="AL2313" s="258">
        <f t="shared" si="354"/>
        <v>1.6129546505539287</v>
      </c>
      <c r="AM2313" s="258">
        <f t="shared" si="355"/>
        <v>1.0430726385728673</v>
      </c>
      <c r="AN2313" s="274">
        <f t="shared" si="358"/>
        <v>14.005984999664225</v>
      </c>
      <c r="AO2313" s="274">
        <f t="shared" si="358"/>
        <v>14.005984999627904</v>
      </c>
      <c r="AP2313" s="274">
        <f t="shared" si="358"/>
        <v>14.005984998013528</v>
      </c>
      <c r="AQ2313" s="274">
        <f t="shared" si="358"/>
        <v>14.005984926260671</v>
      </c>
      <c r="AR2313" s="274">
        <f t="shared" si="358"/>
        <v>14.005981737158713</v>
      </c>
      <c r="AS2313" s="274">
        <f t="shared" si="358"/>
        <v>14.00584007322959</v>
      </c>
      <c r="AT2313" s="274">
        <f t="shared" si="358"/>
        <v>13.999693530030552</v>
      </c>
      <c r="AU2313" s="274">
        <f t="shared" si="356"/>
        <v>13.835459245036365</v>
      </c>
      <c r="AV2313" s="274"/>
      <c r="AW2313" s="274"/>
    </row>
    <row r="2314" spans="27:49" ht="12.95" customHeight="1" x14ac:dyDescent="0.2">
      <c r="AA2314" s="344">
        <f t="shared" si="346"/>
        <v>-9.8802704652044479E-3</v>
      </c>
      <c r="AB2314" s="345">
        <f t="shared" si="347"/>
        <v>9.8802704652044479E-3</v>
      </c>
      <c r="AC2314" s="345">
        <f t="shared" si="348"/>
        <v>0</v>
      </c>
      <c r="AD2314" s="346">
        <f t="shared" si="349"/>
        <v>0</v>
      </c>
      <c r="AH2314" s="258">
        <f t="shared" si="350"/>
        <v>-5.970076540303515E-2</v>
      </c>
      <c r="AI2314" s="258">
        <f t="shared" si="351"/>
        <v>0.99275076381854821</v>
      </c>
      <c r="AJ2314" s="258">
        <f t="shared" si="352"/>
        <v>-0.88367981851374677</v>
      </c>
      <c r="AK2314" s="258">
        <f t="shared" si="353"/>
        <v>0.17185078244847601</v>
      </c>
      <c r="AL2314" s="258">
        <f t="shared" si="354"/>
        <v>1.6129546505539287</v>
      </c>
      <c r="AM2314" s="258">
        <f t="shared" si="355"/>
        <v>1.0430726385728673</v>
      </c>
      <c r="AN2314" s="274">
        <f t="shared" si="358"/>
        <v>14.005984999664225</v>
      </c>
      <c r="AO2314" s="274">
        <f t="shared" si="358"/>
        <v>14.005984999627904</v>
      </c>
      <c r="AP2314" s="274">
        <f t="shared" si="358"/>
        <v>14.005984998013528</v>
      </c>
      <c r="AQ2314" s="274">
        <f t="shared" si="358"/>
        <v>14.005984926260671</v>
      </c>
      <c r="AR2314" s="274">
        <f t="shared" si="358"/>
        <v>14.005981737158713</v>
      </c>
      <c r="AS2314" s="274">
        <f t="shared" si="358"/>
        <v>14.00584007322959</v>
      </c>
      <c r="AT2314" s="274">
        <f t="shared" si="358"/>
        <v>13.999693530030552</v>
      </c>
      <c r="AU2314" s="274">
        <f t="shared" si="356"/>
        <v>13.835459245036365</v>
      </c>
      <c r="AV2314" s="274"/>
      <c r="AW2314" s="274"/>
    </row>
    <row r="2315" spans="27:49" ht="12.95" customHeight="1" x14ac:dyDescent="0.2">
      <c r="AA2315" s="344">
        <f t="shared" si="346"/>
        <v>-9.8802704652044479E-3</v>
      </c>
      <c r="AB2315" s="345">
        <f t="shared" si="347"/>
        <v>9.8802704652044479E-3</v>
      </c>
      <c r="AC2315" s="345">
        <f t="shared" si="348"/>
        <v>0</v>
      </c>
      <c r="AD2315" s="346">
        <f t="shared" si="349"/>
        <v>0</v>
      </c>
      <c r="AH2315" s="258">
        <f t="shared" si="350"/>
        <v>-5.970076540303515E-2</v>
      </c>
      <c r="AI2315" s="258">
        <f t="shared" si="351"/>
        <v>0.99275076381854821</v>
      </c>
      <c r="AJ2315" s="258">
        <f t="shared" si="352"/>
        <v>-0.88367981851374677</v>
      </c>
      <c r="AK2315" s="258">
        <f t="shared" si="353"/>
        <v>0.17185078244847601</v>
      </c>
      <c r="AL2315" s="258">
        <f t="shared" si="354"/>
        <v>1.6129546505539287</v>
      </c>
      <c r="AM2315" s="258">
        <f t="shared" si="355"/>
        <v>1.0430726385728673</v>
      </c>
      <c r="AN2315" s="274">
        <f t="shared" si="358"/>
        <v>14.005984999664225</v>
      </c>
      <c r="AO2315" s="274">
        <f t="shared" si="358"/>
        <v>14.005984999627904</v>
      </c>
      <c r="AP2315" s="274">
        <f t="shared" si="358"/>
        <v>14.005984998013528</v>
      </c>
      <c r="AQ2315" s="274">
        <f t="shared" si="358"/>
        <v>14.005984926260671</v>
      </c>
      <c r="AR2315" s="274">
        <f t="shared" si="358"/>
        <v>14.005981737158713</v>
      </c>
      <c r="AS2315" s="274">
        <f t="shared" si="358"/>
        <v>14.00584007322959</v>
      </c>
      <c r="AT2315" s="274">
        <f t="shared" si="358"/>
        <v>13.999693530030552</v>
      </c>
      <c r="AU2315" s="274">
        <f t="shared" si="356"/>
        <v>13.835459245036365</v>
      </c>
      <c r="AV2315" s="274"/>
      <c r="AW2315" s="274"/>
    </row>
    <row r="2316" spans="27:49" ht="12.95" customHeight="1" x14ac:dyDescent="0.2">
      <c r="AA2316" s="344">
        <f t="shared" si="346"/>
        <v>-9.8802704652044479E-3</v>
      </c>
      <c r="AB2316" s="345">
        <f t="shared" si="347"/>
        <v>9.8802704652044479E-3</v>
      </c>
      <c r="AC2316" s="345">
        <f t="shared" si="348"/>
        <v>0</v>
      </c>
      <c r="AD2316" s="346">
        <f t="shared" si="349"/>
        <v>0</v>
      </c>
      <c r="AH2316" s="258">
        <f t="shared" si="350"/>
        <v>-5.970076540303515E-2</v>
      </c>
      <c r="AI2316" s="258">
        <f t="shared" si="351"/>
        <v>0.99275076381854821</v>
      </c>
      <c r="AJ2316" s="258">
        <f t="shared" si="352"/>
        <v>-0.88367981851374677</v>
      </c>
      <c r="AK2316" s="258">
        <f t="shared" si="353"/>
        <v>0.17185078244847601</v>
      </c>
      <c r="AL2316" s="258">
        <f t="shared" si="354"/>
        <v>1.6129546505539287</v>
      </c>
      <c r="AM2316" s="258">
        <f t="shared" si="355"/>
        <v>1.0430726385728673</v>
      </c>
      <c r="AN2316" s="274">
        <f t="shared" si="358"/>
        <v>14.005984999664225</v>
      </c>
      <c r="AO2316" s="274">
        <f t="shared" si="358"/>
        <v>14.005984999627904</v>
      </c>
      <c r="AP2316" s="274">
        <f t="shared" si="358"/>
        <v>14.005984998013528</v>
      </c>
      <c r="AQ2316" s="274">
        <f t="shared" si="358"/>
        <v>14.005984926260671</v>
      </c>
      <c r="AR2316" s="274">
        <f t="shared" si="358"/>
        <v>14.005981737158713</v>
      </c>
      <c r="AS2316" s="274">
        <f t="shared" si="358"/>
        <v>14.00584007322959</v>
      </c>
      <c r="AT2316" s="274">
        <f t="shared" si="358"/>
        <v>13.999693530030552</v>
      </c>
      <c r="AU2316" s="274">
        <f t="shared" si="356"/>
        <v>13.835459245036365</v>
      </c>
      <c r="AV2316" s="274"/>
      <c r="AW2316" s="274"/>
    </row>
    <row r="2317" spans="27:49" ht="12.95" customHeight="1" x14ac:dyDescent="0.2">
      <c r="AA2317" s="344">
        <f t="shared" si="346"/>
        <v>-9.8802704652044479E-3</v>
      </c>
      <c r="AB2317" s="345">
        <f t="shared" si="347"/>
        <v>9.8802704652044479E-3</v>
      </c>
      <c r="AC2317" s="345">
        <f t="shared" si="348"/>
        <v>0</v>
      </c>
      <c r="AD2317" s="346">
        <f t="shared" si="349"/>
        <v>0</v>
      </c>
      <c r="AH2317" s="258">
        <f t="shared" si="350"/>
        <v>-5.970076540303515E-2</v>
      </c>
      <c r="AI2317" s="258">
        <f t="shared" si="351"/>
        <v>0.99275076381854821</v>
      </c>
      <c r="AJ2317" s="258">
        <f t="shared" si="352"/>
        <v>-0.88367981851374677</v>
      </c>
      <c r="AK2317" s="258">
        <f t="shared" si="353"/>
        <v>0.17185078244847601</v>
      </c>
      <c r="AL2317" s="258">
        <f t="shared" si="354"/>
        <v>1.6129546505539287</v>
      </c>
      <c r="AM2317" s="258">
        <f t="shared" si="355"/>
        <v>1.0430726385728673</v>
      </c>
      <c r="AN2317" s="274">
        <f t="shared" si="358"/>
        <v>14.005984999664225</v>
      </c>
      <c r="AO2317" s="274">
        <f t="shared" si="358"/>
        <v>14.005984999627904</v>
      </c>
      <c r="AP2317" s="274">
        <f t="shared" si="358"/>
        <v>14.005984998013528</v>
      </c>
      <c r="AQ2317" s="274">
        <f t="shared" si="358"/>
        <v>14.005984926260671</v>
      </c>
      <c r="AR2317" s="274">
        <f t="shared" si="358"/>
        <v>14.005981737158713</v>
      </c>
      <c r="AS2317" s="274">
        <f t="shared" si="358"/>
        <v>14.00584007322959</v>
      </c>
      <c r="AT2317" s="274">
        <f t="shared" si="358"/>
        <v>13.999693530030552</v>
      </c>
      <c r="AU2317" s="274">
        <f t="shared" si="356"/>
        <v>13.835459245036365</v>
      </c>
      <c r="AV2317" s="274"/>
      <c r="AW2317" s="274"/>
    </row>
    <row r="2318" spans="27:49" ht="12.95" customHeight="1" x14ac:dyDescent="0.2">
      <c r="AA2318" s="344">
        <f t="shared" si="346"/>
        <v>-9.8802704652044479E-3</v>
      </c>
      <c r="AB2318" s="345">
        <f t="shared" si="347"/>
        <v>9.8802704652044479E-3</v>
      </c>
      <c r="AC2318" s="345">
        <f t="shared" si="348"/>
        <v>0</v>
      </c>
      <c r="AD2318" s="346">
        <f t="shared" si="349"/>
        <v>0</v>
      </c>
      <c r="AH2318" s="258">
        <f t="shared" si="350"/>
        <v>-5.970076540303515E-2</v>
      </c>
      <c r="AI2318" s="258">
        <f t="shared" si="351"/>
        <v>0.99275076381854821</v>
      </c>
      <c r="AJ2318" s="258">
        <f t="shared" si="352"/>
        <v>-0.88367981851374677</v>
      </c>
      <c r="AK2318" s="258">
        <f t="shared" si="353"/>
        <v>0.17185078244847601</v>
      </c>
      <c r="AL2318" s="258">
        <f t="shared" si="354"/>
        <v>1.6129546505539287</v>
      </c>
      <c r="AM2318" s="258">
        <f t="shared" si="355"/>
        <v>1.0430726385728673</v>
      </c>
      <c r="AN2318" s="274">
        <f t="shared" si="358"/>
        <v>14.005984999664225</v>
      </c>
      <c r="AO2318" s="274">
        <f t="shared" si="358"/>
        <v>14.005984999627904</v>
      </c>
      <c r="AP2318" s="274">
        <f t="shared" si="358"/>
        <v>14.005984998013528</v>
      </c>
      <c r="AQ2318" s="274">
        <f t="shared" si="358"/>
        <v>14.005984926260671</v>
      </c>
      <c r="AR2318" s="274">
        <f t="shared" si="358"/>
        <v>14.005981737158713</v>
      </c>
      <c r="AS2318" s="274">
        <f t="shared" si="358"/>
        <v>14.00584007322959</v>
      </c>
      <c r="AT2318" s="274">
        <f t="shared" si="358"/>
        <v>13.999693530030552</v>
      </c>
      <c r="AU2318" s="274">
        <f t="shared" si="356"/>
        <v>13.835459245036365</v>
      </c>
      <c r="AV2318" s="274"/>
      <c r="AW2318" s="274"/>
    </row>
    <row r="2319" spans="27:49" ht="12.95" customHeight="1" x14ac:dyDescent="0.2">
      <c r="AA2319" s="344">
        <f t="shared" si="346"/>
        <v>-9.8802704652044479E-3</v>
      </c>
      <c r="AB2319" s="345">
        <f t="shared" si="347"/>
        <v>9.8802704652044479E-3</v>
      </c>
      <c r="AC2319" s="345">
        <f t="shared" si="348"/>
        <v>0</v>
      </c>
      <c r="AD2319" s="346">
        <f t="shared" si="349"/>
        <v>0</v>
      </c>
      <c r="AH2319" s="258">
        <f t="shared" si="350"/>
        <v>-5.970076540303515E-2</v>
      </c>
      <c r="AI2319" s="258">
        <f t="shared" si="351"/>
        <v>0.99275076381854821</v>
      </c>
      <c r="AJ2319" s="258">
        <f t="shared" si="352"/>
        <v>-0.88367981851374677</v>
      </c>
      <c r="AK2319" s="258">
        <f t="shared" si="353"/>
        <v>0.17185078244847601</v>
      </c>
      <c r="AL2319" s="258">
        <f t="shared" si="354"/>
        <v>1.6129546505539287</v>
      </c>
      <c r="AM2319" s="258">
        <f t="shared" si="355"/>
        <v>1.0430726385728673</v>
      </c>
      <c r="AN2319" s="274">
        <f t="shared" si="358"/>
        <v>14.005984999664225</v>
      </c>
      <c r="AO2319" s="274">
        <f t="shared" si="358"/>
        <v>14.005984999627904</v>
      </c>
      <c r="AP2319" s="274">
        <f t="shared" si="358"/>
        <v>14.005984998013528</v>
      </c>
      <c r="AQ2319" s="274">
        <f t="shared" si="358"/>
        <v>14.005984926260671</v>
      </c>
      <c r="AR2319" s="274">
        <f t="shared" si="358"/>
        <v>14.005981737158713</v>
      </c>
      <c r="AS2319" s="274">
        <f t="shared" si="358"/>
        <v>14.00584007322959</v>
      </c>
      <c r="AT2319" s="274">
        <f t="shared" si="358"/>
        <v>13.999693530030552</v>
      </c>
      <c r="AU2319" s="274">
        <f t="shared" si="356"/>
        <v>13.835459245036365</v>
      </c>
      <c r="AV2319" s="274"/>
      <c r="AW2319" s="274"/>
    </row>
    <row r="2320" spans="27:49" ht="12.95" customHeight="1" x14ac:dyDescent="0.2">
      <c r="AA2320" s="344">
        <f t="shared" si="346"/>
        <v>-9.8802704652044479E-3</v>
      </c>
      <c r="AB2320" s="345">
        <f t="shared" si="347"/>
        <v>9.8802704652044479E-3</v>
      </c>
      <c r="AC2320" s="345">
        <f t="shared" si="348"/>
        <v>0</v>
      </c>
      <c r="AD2320" s="346">
        <f t="shared" si="349"/>
        <v>0</v>
      </c>
      <c r="AH2320" s="258">
        <f t="shared" si="350"/>
        <v>-5.970076540303515E-2</v>
      </c>
      <c r="AI2320" s="258">
        <f t="shared" si="351"/>
        <v>0.99275076381854821</v>
      </c>
      <c r="AJ2320" s="258">
        <f t="shared" si="352"/>
        <v>-0.88367981851374677</v>
      </c>
      <c r="AK2320" s="258">
        <f t="shared" si="353"/>
        <v>0.17185078244847601</v>
      </c>
      <c r="AL2320" s="258">
        <f t="shared" si="354"/>
        <v>1.6129546505539287</v>
      </c>
      <c r="AM2320" s="258">
        <f t="shared" si="355"/>
        <v>1.0430726385728673</v>
      </c>
      <c r="AN2320" s="274">
        <f t="shared" ref="AN2320:AT2329" si="359">$AU2320+$AB$7*SIN(AO2320)</f>
        <v>14.005984999664225</v>
      </c>
      <c r="AO2320" s="274">
        <f t="shared" si="359"/>
        <v>14.005984999627904</v>
      </c>
      <c r="AP2320" s="274">
        <f t="shared" si="359"/>
        <v>14.005984998013528</v>
      </c>
      <c r="AQ2320" s="274">
        <f t="shared" si="359"/>
        <v>14.005984926260671</v>
      </c>
      <c r="AR2320" s="274">
        <f t="shared" si="359"/>
        <v>14.005981737158713</v>
      </c>
      <c r="AS2320" s="274">
        <f t="shared" si="359"/>
        <v>14.00584007322959</v>
      </c>
      <c r="AT2320" s="274">
        <f t="shared" si="359"/>
        <v>13.999693530030552</v>
      </c>
      <c r="AU2320" s="274">
        <f t="shared" si="356"/>
        <v>13.835459245036365</v>
      </c>
      <c r="AV2320" s="274"/>
      <c r="AW2320" s="274"/>
    </row>
    <row r="2321" spans="27:49" ht="12.95" customHeight="1" x14ac:dyDescent="0.2">
      <c r="AA2321" s="344">
        <f t="shared" si="346"/>
        <v>-9.8802704652044479E-3</v>
      </c>
      <c r="AB2321" s="345">
        <f t="shared" si="347"/>
        <v>9.8802704652044479E-3</v>
      </c>
      <c r="AC2321" s="345">
        <f t="shared" si="348"/>
        <v>0</v>
      </c>
      <c r="AD2321" s="346">
        <f t="shared" si="349"/>
        <v>0</v>
      </c>
      <c r="AH2321" s="258">
        <f t="shared" si="350"/>
        <v>-5.970076540303515E-2</v>
      </c>
      <c r="AI2321" s="258">
        <f t="shared" si="351"/>
        <v>0.99275076381854821</v>
      </c>
      <c r="AJ2321" s="258">
        <f t="shared" si="352"/>
        <v>-0.88367981851374677</v>
      </c>
      <c r="AK2321" s="258">
        <f t="shared" si="353"/>
        <v>0.17185078244847601</v>
      </c>
      <c r="AL2321" s="258">
        <f t="shared" si="354"/>
        <v>1.6129546505539287</v>
      </c>
      <c r="AM2321" s="258">
        <f t="shared" si="355"/>
        <v>1.0430726385728673</v>
      </c>
      <c r="AN2321" s="274">
        <f t="shared" si="359"/>
        <v>14.005984999664225</v>
      </c>
      <c r="AO2321" s="274">
        <f t="shared" si="359"/>
        <v>14.005984999627904</v>
      </c>
      <c r="AP2321" s="274">
        <f t="shared" si="359"/>
        <v>14.005984998013528</v>
      </c>
      <c r="AQ2321" s="274">
        <f t="shared" si="359"/>
        <v>14.005984926260671</v>
      </c>
      <c r="AR2321" s="274">
        <f t="shared" si="359"/>
        <v>14.005981737158713</v>
      </c>
      <c r="AS2321" s="274">
        <f t="shared" si="359"/>
        <v>14.00584007322959</v>
      </c>
      <c r="AT2321" s="274">
        <f t="shared" si="359"/>
        <v>13.999693530030552</v>
      </c>
      <c r="AU2321" s="274">
        <f t="shared" si="356"/>
        <v>13.835459245036365</v>
      </c>
      <c r="AV2321" s="274"/>
      <c r="AW2321" s="274"/>
    </row>
    <row r="2322" spans="27:49" ht="12.95" customHeight="1" x14ac:dyDescent="0.2">
      <c r="AA2322" s="344">
        <f t="shared" si="346"/>
        <v>-9.8802704652044479E-3</v>
      </c>
      <c r="AB2322" s="345">
        <f t="shared" si="347"/>
        <v>9.8802704652044479E-3</v>
      </c>
      <c r="AC2322" s="345">
        <f t="shared" si="348"/>
        <v>0</v>
      </c>
      <c r="AD2322" s="346">
        <f t="shared" si="349"/>
        <v>0</v>
      </c>
      <c r="AH2322" s="258">
        <f t="shared" si="350"/>
        <v>-5.970076540303515E-2</v>
      </c>
      <c r="AI2322" s="258">
        <f t="shared" si="351"/>
        <v>0.99275076381854821</v>
      </c>
      <c r="AJ2322" s="258">
        <f t="shared" si="352"/>
        <v>-0.88367981851374677</v>
      </c>
      <c r="AK2322" s="258">
        <f t="shared" si="353"/>
        <v>0.17185078244847601</v>
      </c>
      <c r="AL2322" s="258">
        <f t="shared" si="354"/>
        <v>1.6129546505539287</v>
      </c>
      <c r="AM2322" s="258">
        <f t="shared" si="355"/>
        <v>1.0430726385728673</v>
      </c>
      <c r="AN2322" s="274">
        <f t="shared" si="359"/>
        <v>14.005984999664225</v>
      </c>
      <c r="AO2322" s="274">
        <f t="shared" si="359"/>
        <v>14.005984999627904</v>
      </c>
      <c r="AP2322" s="274">
        <f t="shared" si="359"/>
        <v>14.005984998013528</v>
      </c>
      <c r="AQ2322" s="274">
        <f t="shared" si="359"/>
        <v>14.005984926260671</v>
      </c>
      <c r="AR2322" s="274">
        <f t="shared" si="359"/>
        <v>14.005981737158713</v>
      </c>
      <c r="AS2322" s="274">
        <f t="shared" si="359"/>
        <v>14.00584007322959</v>
      </c>
      <c r="AT2322" s="274">
        <f t="shared" si="359"/>
        <v>13.999693530030552</v>
      </c>
      <c r="AU2322" s="274">
        <f t="shared" si="356"/>
        <v>13.835459245036365</v>
      </c>
      <c r="AV2322" s="274"/>
      <c r="AW2322" s="274"/>
    </row>
    <row r="2323" spans="27:49" ht="12.95" customHeight="1" x14ac:dyDescent="0.2">
      <c r="AA2323" s="344">
        <f t="shared" si="346"/>
        <v>-9.8802704652044479E-3</v>
      </c>
      <c r="AB2323" s="345">
        <f t="shared" si="347"/>
        <v>9.8802704652044479E-3</v>
      </c>
      <c r="AC2323" s="345">
        <f t="shared" si="348"/>
        <v>0</v>
      </c>
      <c r="AD2323" s="346">
        <f t="shared" si="349"/>
        <v>0</v>
      </c>
      <c r="AH2323" s="258">
        <f t="shared" si="350"/>
        <v>-5.970076540303515E-2</v>
      </c>
      <c r="AI2323" s="258">
        <f t="shared" si="351"/>
        <v>0.99275076381854821</v>
      </c>
      <c r="AJ2323" s="258">
        <f t="shared" si="352"/>
        <v>-0.88367981851374677</v>
      </c>
      <c r="AK2323" s="258">
        <f t="shared" si="353"/>
        <v>0.17185078244847601</v>
      </c>
      <c r="AL2323" s="258">
        <f t="shared" si="354"/>
        <v>1.6129546505539287</v>
      </c>
      <c r="AM2323" s="258">
        <f t="shared" si="355"/>
        <v>1.0430726385728673</v>
      </c>
      <c r="AN2323" s="274">
        <f t="shared" si="359"/>
        <v>14.005984999664225</v>
      </c>
      <c r="AO2323" s="274">
        <f t="shared" si="359"/>
        <v>14.005984999627904</v>
      </c>
      <c r="AP2323" s="274">
        <f t="shared" si="359"/>
        <v>14.005984998013528</v>
      </c>
      <c r="AQ2323" s="274">
        <f t="shared" si="359"/>
        <v>14.005984926260671</v>
      </c>
      <c r="AR2323" s="274">
        <f t="shared" si="359"/>
        <v>14.005981737158713</v>
      </c>
      <c r="AS2323" s="274">
        <f t="shared" si="359"/>
        <v>14.00584007322959</v>
      </c>
      <c r="AT2323" s="274">
        <f t="shared" si="359"/>
        <v>13.999693530030552</v>
      </c>
      <c r="AU2323" s="274">
        <f t="shared" si="356"/>
        <v>13.835459245036365</v>
      </c>
      <c r="AV2323" s="274"/>
      <c r="AW2323" s="274"/>
    </row>
    <row r="2324" spans="27:49" ht="12.95" customHeight="1" x14ac:dyDescent="0.2">
      <c r="AA2324" s="344">
        <f t="shared" si="346"/>
        <v>-9.8802704652044479E-3</v>
      </c>
      <c r="AB2324" s="345">
        <f t="shared" si="347"/>
        <v>9.8802704652044479E-3</v>
      </c>
      <c r="AC2324" s="345">
        <f t="shared" si="348"/>
        <v>0</v>
      </c>
      <c r="AD2324" s="346">
        <f t="shared" si="349"/>
        <v>0</v>
      </c>
      <c r="AH2324" s="258">
        <f t="shared" si="350"/>
        <v>-5.970076540303515E-2</v>
      </c>
      <c r="AI2324" s="258">
        <f t="shared" si="351"/>
        <v>0.99275076381854821</v>
      </c>
      <c r="AJ2324" s="258">
        <f t="shared" si="352"/>
        <v>-0.88367981851374677</v>
      </c>
      <c r="AK2324" s="258">
        <f t="shared" si="353"/>
        <v>0.17185078244847601</v>
      </c>
      <c r="AL2324" s="258">
        <f t="shared" si="354"/>
        <v>1.6129546505539287</v>
      </c>
      <c r="AM2324" s="258">
        <f t="shared" si="355"/>
        <v>1.0430726385728673</v>
      </c>
      <c r="AN2324" s="274">
        <f t="shared" si="359"/>
        <v>14.005984999664225</v>
      </c>
      <c r="AO2324" s="274">
        <f t="shared" si="359"/>
        <v>14.005984999627904</v>
      </c>
      <c r="AP2324" s="274">
        <f t="shared" si="359"/>
        <v>14.005984998013528</v>
      </c>
      <c r="AQ2324" s="274">
        <f t="shared" si="359"/>
        <v>14.005984926260671</v>
      </c>
      <c r="AR2324" s="274">
        <f t="shared" si="359"/>
        <v>14.005981737158713</v>
      </c>
      <c r="AS2324" s="274">
        <f t="shared" si="359"/>
        <v>14.00584007322959</v>
      </c>
      <c r="AT2324" s="274">
        <f t="shared" si="359"/>
        <v>13.999693530030552</v>
      </c>
      <c r="AU2324" s="274">
        <f t="shared" si="356"/>
        <v>13.835459245036365</v>
      </c>
      <c r="AV2324" s="274"/>
      <c r="AW2324" s="274"/>
    </row>
    <row r="2325" spans="27:49" ht="12.95" customHeight="1" x14ac:dyDescent="0.2">
      <c r="AA2325" s="344">
        <f t="shared" si="346"/>
        <v>-9.8802704652044479E-3</v>
      </c>
      <c r="AB2325" s="345">
        <f t="shared" si="347"/>
        <v>9.8802704652044479E-3</v>
      </c>
      <c r="AC2325" s="345">
        <f t="shared" si="348"/>
        <v>0</v>
      </c>
      <c r="AD2325" s="346">
        <f t="shared" si="349"/>
        <v>0</v>
      </c>
      <c r="AH2325" s="258">
        <f t="shared" si="350"/>
        <v>-5.970076540303515E-2</v>
      </c>
      <c r="AI2325" s="258">
        <f t="shared" si="351"/>
        <v>0.99275076381854821</v>
      </c>
      <c r="AJ2325" s="258">
        <f t="shared" si="352"/>
        <v>-0.88367981851374677</v>
      </c>
      <c r="AK2325" s="258">
        <f t="shared" si="353"/>
        <v>0.17185078244847601</v>
      </c>
      <c r="AL2325" s="258">
        <f t="shared" si="354"/>
        <v>1.6129546505539287</v>
      </c>
      <c r="AM2325" s="258">
        <f t="shared" si="355"/>
        <v>1.0430726385728673</v>
      </c>
      <c r="AN2325" s="274">
        <f t="shared" si="359"/>
        <v>14.005984999664225</v>
      </c>
      <c r="AO2325" s="274">
        <f t="shared" si="359"/>
        <v>14.005984999627904</v>
      </c>
      <c r="AP2325" s="274">
        <f t="shared" si="359"/>
        <v>14.005984998013528</v>
      </c>
      <c r="AQ2325" s="274">
        <f t="shared" si="359"/>
        <v>14.005984926260671</v>
      </c>
      <c r="AR2325" s="274">
        <f t="shared" si="359"/>
        <v>14.005981737158713</v>
      </c>
      <c r="AS2325" s="274">
        <f t="shared" si="359"/>
        <v>14.00584007322959</v>
      </c>
      <c r="AT2325" s="274">
        <f t="shared" si="359"/>
        <v>13.999693530030552</v>
      </c>
      <c r="AU2325" s="274">
        <f t="shared" si="356"/>
        <v>13.835459245036365</v>
      </c>
      <c r="AV2325" s="274"/>
      <c r="AW2325" s="274"/>
    </row>
    <row r="2326" spans="27:49" ht="12.95" customHeight="1" x14ac:dyDescent="0.2">
      <c r="AA2326" s="344">
        <f t="shared" si="346"/>
        <v>-9.8802704652044479E-3</v>
      </c>
      <c r="AB2326" s="345">
        <f t="shared" si="347"/>
        <v>9.8802704652044479E-3</v>
      </c>
      <c r="AC2326" s="345">
        <f t="shared" si="348"/>
        <v>0</v>
      </c>
      <c r="AD2326" s="346">
        <f t="shared" si="349"/>
        <v>0</v>
      </c>
      <c r="AH2326" s="258">
        <f t="shared" si="350"/>
        <v>-5.970076540303515E-2</v>
      </c>
      <c r="AI2326" s="258">
        <f t="shared" si="351"/>
        <v>0.99275076381854821</v>
      </c>
      <c r="AJ2326" s="258">
        <f t="shared" si="352"/>
        <v>-0.88367981851374677</v>
      </c>
      <c r="AK2326" s="258">
        <f t="shared" si="353"/>
        <v>0.17185078244847601</v>
      </c>
      <c r="AL2326" s="258">
        <f t="shared" si="354"/>
        <v>1.6129546505539287</v>
      </c>
      <c r="AM2326" s="258">
        <f t="shared" si="355"/>
        <v>1.0430726385728673</v>
      </c>
      <c r="AN2326" s="274">
        <f t="shared" si="359"/>
        <v>14.005984999664225</v>
      </c>
      <c r="AO2326" s="274">
        <f t="shared" si="359"/>
        <v>14.005984999627904</v>
      </c>
      <c r="AP2326" s="274">
        <f t="shared" si="359"/>
        <v>14.005984998013528</v>
      </c>
      <c r="AQ2326" s="274">
        <f t="shared" si="359"/>
        <v>14.005984926260671</v>
      </c>
      <c r="AR2326" s="274">
        <f t="shared" si="359"/>
        <v>14.005981737158713</v>
      </c>
      <c r="AS2326" s="274">
        <f t="shared" si="359"/>
        <v>14.00584007322959</v>
      </c>
      <c r="AT2326" s="274">
        <f t="shared" si="359"/>
        <v>13.999693530030552</v>
      </c>
      <c r="AU2326" s="274">
        <f t="shared" si="356"/>
        <v>13.835459245036365</v>
      </c>
      <c r="AV2326" s="274"/>
      <c r="AW2326" s="274"/>
    </row>
    <row r="2327" spans="27:49" ht="12.95" customHeight="1" x14ac:dyDescent="0.2">
      <c r="AA2327" s="344">
        <f t="shared" si="346"/>
        <v>-9.8802704652044479E-3</v>
      </c>
      <c r="AB2327" s="345">
        <f t="shared" si="347"/>
        <v>9.8802704652044479E-3</v>
      </c>
      <c r="AC2327" s="345">
        <f t="shared" si="348"/>
        <v>0</v>
      </c>
      <c r="AD2327" s="346">
        <f t="shared" si="349"/>
        <v>0</v>
      </c>
      <c r="AH2327" s="258">
        <f t="shared" si="350"/>
        <v>-5.970076540303515E-2</v>
      </c>
      <c r="AI2327" s="258">
        <f t="shared" si="351"/>
        <v>0.99275076381854821</v>
      </c>
      <c r="AJ2327" s="258">
        <f t="shared" si="352"/>
        <v>-0.88367981851374677</v>
      </c>
      <c r="AK2327" s="258">
        <f t="shared" si="353"/>
        <v>0.17185078244847601</v>
      </c>
      <c r="AL2327" s="258">
        <f t="shared" si="354"/>
        <v>1.6129546505539287</v>
      </c>
      <c r="AM2327" s="258">
        <f t="shared" si="355"/>
        <v>1.0430726385728673</v>
      </c>
      <c r="AN2327" s="274">
        <f t="shared" si="359"/>
        <v>14.005984999664225</v>
      </c>
      <c r="AO2327" s="274">
        <f t="shared" si="359"/>
        <v>14.005984999627904</v>
      </c>
      <c r="AP2327" s="274">
        <f t="shared" si="359"/>
        <v>14.005984998013528</v>
      </c>
      <c r="AQ2327" s="274">
        <f t="shared" si="359"/>
        <v>14.005984926260671</v>
      </c>
      <c r="AR2327" s="274">
        <f t="shared" si="359"/>
        <v>14.005981737158713</v>
      </c>
      <c r="AS2327" s="274">
        <f t="shared" si="359"/>
        <v>14.00584007322959</v>
      </c>
      <c r="AT2327" s="274">
        <f t="shared" si="359"/>
        <v>13.999693530030552</v>
      </c>
      <c r="AU2327" s="274">
        <f t="shared" si="356"/>
        <v>13.835459245036365</v>
      </c>
      <c r="AV2327" s="274"/>
      <c r="AW2327" s="274"/>
    </row>
    <row r="2328" spans="27:49" ht="12.95" customHeight="1" x14ac:dyDescent="0.2">
      <c r="AA2328" s="344">
        <f t="shared" si="346"/>
        <v>-9.8802704652044479E-3</v>
      </c>
      <c r="AB2328" s="345">
        <f t="shared" si="347"/>
        <v>9.8802704652044479E-3</v>
      </c>
      <c r="AC2328" s="345">
        <f t="shared" si="348"/>
        <v>0</v>
      </c>
      <c r="AD2328" s="346">
        <f t="shared" si="349"/>
        <v>0</v>
      </c>
      <c r="AH2328" s="258">
        <f t="shared" si="350"/>
        <v>-5.970076540303515E-2</v>
      </c>
      <c r="AI2328" s="258">
        <f t="shared" si="351"/>
        <v>0.99275076381854821</v>
      </c>
      <c r="AJ2328" s="258">
        <f t="shared" si="352"/>
        <v>-0.88367981851374677</v>
      </c>
      <c r="AK2328" s="258">
        <f t="shared" si="353"/>
        <v>0.17185078244847601</v>
      </c>
      <c r="AL2328" s="258">
        <f t="shared" si="354"/>
        <v>1.6129546505539287</v>
      </c>
      <c r="AM2328" s="258">
        <f t="shared" si="355"/>
        <v>1.0430726385728673</v>
      </c>
      <c r="AN2328" s="274">
        <f t="shared" si="359"/>
        <v>14.005984999664225</v>
      </c>
      <c r="AO2328" s="274">
        <f t="shared" si="359"/>
        <v>14.005984999627904</v>
      </c>
      <c r="AP2328" s="274">
        <f t="shared" si="359"/>
        <v>14.005984998013528</v>
      </c>
      <c r="AQ2328" s="274">
        <f t="shared" si="359"/>
        <v>14.005984926260671</v>
      </c>
      <c r="AR2328" s="274">
        <f t="shared" si="359"/>
        <v>14.005981737158713</v>
      </c>
      <c r="AS2328" s="274">
        <f t="shared" si="359"/>
        <v>14.00584007322959</v>
      </c>
      <c r="AT2328" s="274">
        <f t="shared" si="359"/>
        <v>13.999693530030552</v>
      </c>
      <c r="AU2328" s="274">
        <f t="shared" si="356"/>
        <v>13.835459245036365</v>
      </c>
      <c r="AV2328" s="274"/>
      <c r="AW2328" s="274"/>
    </row>
    <row r="2329" spans="27:49" ht="12.95" customHeight="1" x14ac:dyDescent="0.2">
      <c r="AA2329" s="344">
        <f t="shared" si="346"/>
        <v>-9.8802704652044479E-3</v>
      </c>
      <c r="AB2329" s="345">
        <f t="shared" si="347"/>
        <v>9.8802704652044479E-3</v>
      </c>
      <c r="AC2329" s="345">
        <f t="shared" si="348"/>
        <v>0</v>
      </c>
      <c r="AD2329" s="346">
        <f t="shared" si="349"/>
        <v>0</v>
      </c>
      <c r="AH2329" s="258">
        <f t="shared" si="350"/>
        <v>-5.970076540303515E-2</v>
      </c>
      <c r="AI2329" s="258">
        <f t="shared" si="351"/>
        <v>0.99275076381854821</v>
      </c>
      <c r="AJ2329" s="258">
        <f t="shared" si="352"/>
        <v>-0.88367981851374677</v>
      </c>
      <c r="AK2329" s="258">
        <f t="shared" si="353"/>
        <v>0.17185078244847601</v>
      </c>
      <c r="AL2329" s="258">
        <f t="shared" si="354"/>
        <v>1.6129546505539287</v>
      </c>
      <c r="AM2329" s="258">
        <f t="shared" si="355"/>
        <v>1.0430726385728673</v>
      </c>
      <c r="AN2329" s="274">
        <f t="shared" si="359"/>
        <v>14.005984999664225</v>
      </c>
      <c r="AO2329" s="274">
        <f t="shared" si="359"/>
        <v>14.005984999627904</v>
      </c>
      <c r="AP2329" s="274">
        <f t="shared" si="359"/>
        <v>14.005984998013528</v>
      </c>
      <c r="AQ2329" s="274">
        <f t="shared" si="359"/>
        <v>14.005984926260671</v>
      </c>
      <c r="AR2329" s="274">
        <f t="shared" si="359"/>
        <v>14.005981737158713</v>
      </c>
      <c r="AS2329" s="274">
        <f t="shared" si="359"/>
        <v>14.00584007322959</v>
      </c>
      <c r="AT2329" s="274">
        <f t="shared" si="359"/>
        <v>13.999693530030552</v>
      </c>
      <c r="AU2329" s="274">
        <f t="shared" si="356"/>
        <v>13.835459245036365</v>
      </c>
      <c r="AV2329" s="274"/>
      <c r="AW2329" s="274"/>
    </row>
    <row r="2330" spans="27:49" ht="12.95" customHeight="1" x14ac:dyDescent="0.2">
      <c r="AA2330" s="344">
        <f t="shared" si="346"/>
        <v>-9.8802704652044479E-3</v>
      </c>
      <c r="AB2330" s="345">
        <f t="shared" si="347"/>
        <v>9.8802704652044479E-3</v>
      </c>
      <c r="AC2330" s="345">
        <f t="shared" si="348"/>
        <v>0</v>
      </c>
      <c r="AD2330" s="346">
        <f t="shared" si="349"/>
        <v>0</v>
      </c>
      <c r="AH2330" s="258">
        <f t="shared" si="350"/>
        <v>-5.970076540303515E-2</v>
      </c>
      <c r="AI2330" s="258">
        <f t="shared" si="351"/>
        <v>0.99275076381854821</v>
      </c>
      <c r="AJ2330" s="258">
        <f t="shared" si="352"/>
        <v>-0.88367981851374677</v>
      </c>
      <c r="AK2330" s="258">
        <f t="shared" si="353"/>
        <v>0.17185078244847601</v>
      </c>
      <c r="AL2330" s="258">
        <f t="shared" si="354"/>
        <v>1.6129546505539287</v>
      </c>
      <c r="AM2330" s="258">
        <f t="shared" si="355"/>
        <v>1.0430726385728673</v>
      </c>
      <c r="AN2330" s="274">
        <f t="shared" ref="AN2330:AT2339" si="360">$AU2330+$AB$7*SIN(AO2330)</f>
        <v>14.005984999664225</v>
      </c>
      <c r="AO2330" s="274">
        <f t="shared" si="360"/>
        <v>14.005984999627904</v>
      </c>
      <c r="AP2330" s="274">
        <f t="shared" si="360"/>
        <v>14.005984998013528</v>
      </c>
      <c r="AQ2330" s="274">
        <f t="shared" si="360"/>
        <v>14.005984926260671</v>
      </c>
      <c r="AR2330" s="274">
        <f t="shared" si="360"/>
        <v>14.005981737158713</v>
      </c>
      <c r="AS2330" s="274">
        <f t="shared" si="360"/>
        <v>14.00584007322959</v>
      </c>
      <c r="AT2330" s="274">
        <f t="shared" si="360"/>
        <v>13.999693530030552</v>
      </c>
      <c r="AU2330" s="274">
        <f t="shared" si="356"/>
        <v>13.835459245036365</v>
      </c>
      <c r="AV2330" s="274"/>
      <c r="AW2330" s="274"/>
    </row>
    <row r="2331" spans="27:49" ht="12.95" customHeight="1" x14ac:dyDescent="0.2">
      <c r="AA2331" s="344">
        <f t="shared" si="346"/>
        <v>-9.8802704652044479E-3</v>
      </c>
      <c r="AB2331" s="345">
        <f t="shared" si="347"/>
        <v>9.8802704652044479E-3</v>
      </c>
      <c r="AC2331" s="345">
        <f t="shared" si="348"/>
        <v>0</v>
      </c>
      <c r="AD2331" s="346">
        <f t="shared" si="349"/>
        <v>0</v>
      </c>
      <c r="AH2331" s="258">
        <f t="shared" si="350"/>
        <v>-5.970076540303515E-2</v>
      </c>
      <c r="AI2331" s="258">
        <f t="shared" si="351"/>
        <v>0.99275076381854821</v>
      </c>
      <c r="AJ2331" s="258">
        <f t="shared" si="352"/>
        <v>-0.88367981851374677</v>
      </c>
      <c r="AK2331" s="258">
        <f t="shared" si="353"/>
        <v>0.17185078244847601</v>
      </c>
      <c r="AL2331" s="258">
        <f t="shared" si="354"/>
        <v>1.6129546505539287</v>
      </c>
      <c r="AM2331" s="258">
        <f t="shared" si="355"/>
        <v>1.0430726385728673</v>
      </c>
      <c r="AN2331" s="274">
        <f t="shared" si="360"/>
        <v>14.005984999664225</v>
      </c>
      <c r="AO2331" s="274">
        <f t="shared" si="360"/>
        <v>14.005984999627904</v>
      </c>
      <c r="AP2331" s="274">
        <f t="shared" si="360"/>
        <v>14.005984998013528</v>
      </c>
      <c r="AQ2331" s="274">
        <f t="shared" si="360"/>
        <v>14.005984926260671</v>
      </c>
      <c r="AR2331" s="274">
        <f t="shared" si="360"/>
        <v>14.005981737158713</v>
      </c>
      <c r="AS2331" s="274">
        <f t="shared" si="360"/>
        <v>14.00584007322959</v>
      </c>
      <c r="AT2331" s="274">
        <f t="shared" si="360"/>
        <v>13.999693530030552</v>
      </c>
      <c r="AU2331" s="274">
        <f t="shared" si="356"/>
        <v>13.835459245036365</v>
      </c>
      <c r="AV2331" s="274"/>
      <c r="AW2331" s="274"/>
    </row>
    <row r="2332" spans="27:49" ht="12.95" customHeight="1" x14ac:dyDescent="0.2">
      <c r="AA2332" s="344">
        <f t="shared" si="346"/>
        <v>-9.8802704652044479E-3</v>
      </c>
      <c r="AB2332" s="345">
        <f t="shared" si="347"/>
        <v>9.8802704652044479E-3</v>
      </c>
      <c r="AC2332" s="345">
        <f t="shared" si="348"/>
        <v>0</v>
      </c>
      <c r="AD2332" s="346">
        <f t="shared" si="349"/>
        <v>0</v>
      </c>
      <c r="AH2332" s="258">
        <f t="shared" si="350"/>
        <v>-5.970076540303515E-2</v>
      </c>
      <c r="AI2332" s="258">
        <f t="shared" si="351"/>
        <v>0.99275076381854821</v>
      </c>
      <c r="AJ2332" s="258">
        <f t="shared" si="352"/>
        <v>-0.88367981851374677</v>
      </c>
      <c r="AK2332" s="258">
        <f t="shared" si="353"/>
        <v>0.17185078244847601</v>
      </c>
      <c r="AL2332" s="258">
        <f t="shared" si="354"/>
        <v>1.6129546505539287</v>
      </c>
      <c r="AM2332" s="258">
        <f t="shared" si="355"/>
        <v>1.0430726385728673</v>
      </c>
      <c r="AN2332" s="274">
        <f t="shared" si="360"/>
        <v>14.005984999664225</v>
      </c>
      <c r="AO2332" s="274">
        <f t="shared" si="360"/>
        <v>14.005984999627904</v>
      </c>
      <c r="AP2332" s="274">
        <f t="shared" si="360"/>
        <v>14.005984998013528</v>
      </c>
      <c r="AQ2332" s="274">
        <f t="shared" si="360"/>
        <v>14.005984926260671</v>
      </c>
      <c r="AR2332" s="274">
        <f t="shared" si="360"/>
        <v>14.005981737158713</v>
      </c>
      <c r="AS2332" s="274">
        <f t="shared" si="360"/>
        <v>14.00584007322959</v>
      </c>
      <c r="AT2332" s="274">
        <f t="shared" si="360"/>
        <v>13.999693530030552</v>
      </c>
      <c r="AU2332" s="274">
        <f t="shared" si="356"/>
        <v>13.835459245036365</v>
      </c>
      <c r="AV2332" s="274"/>
      <c r="AW2332" s="274"/>
    </row>
    <row r="2333" spans="27:49" ht="12.95" customHeight="1" x14ac:dyDescent="0.2">
      <c r="AA2333" s="344">
        <f t="shared" si="346"/>
        <v>-9.8802704652044479E-3</v>
      </c>
      <c r="AB2333" s="345">
        <f t="shared" si="347"/>
        <v>9.8802704652044479E-3</v>
      </c>
      <c r="AC2333" s="345">
        <f t="shared" si="348"/>
        <v>0</v>
      </c>
      <c r="AD2333" s="346">
        <f t="shared" si="349"/>
        <v>0</v>
      </c>
      <c r="AH2333" s="258">
        <f t="shared" si="350"/>
        <v>-5.970076540303515E-2</v>
      </c>
      <c r="AI2333" s="258">
        <f t="shared" si="351"/>
        <v>0.99275076381854821</v>
      </c>
      <c r="AJ2333" s="258">
        <f t="shared" si="352"/>
        <v>-0.88367981851374677</v>
      </c>
      <c r="AK2333" s="258">
        <f t="shared" si="353"/>
        <v>0.17185078244847601</v>
      </c>
      <c r="AL2333" s="258">
        <f t="shared" si="354"/>
        <v>1.6129546505539287</v>
      </c>
      <c r="AM2333" s="258">
        <f t="shared" si="355"/>
        <v>1.0430726385728673</v>
      </c>
      <c r="AN2333" s="274">
        <f t="shared" si="360"/>
        <v>14.005984999664225</v>
      </c>
      <c r="AO2333" s="274">
        <f t="shared" si="360"/>
        <v>14.005984999627904</v>
      </c>
      <c r="AP2333" s="274">
        <f t="shared" si="360"/>
        <v>14.005984998013528</v>
      </c>
      <c r="AQ2333" s="274">
        <f t="shared" si="360"/>
        <v>14.005984926260671</v>
      </c>
      <c r="AR2333" s="274">
        <f t="shared" si="360"/>
        <v>14.005981737158713</v>
      </c>
      <c r="AS2333" s="274">
        <f t="shared" si="360"/>
        <v>14.00584007322959</v>
      </c>
      <c r="AT2333" s="274">
        <f t="shared" si="360"/>
        <v>13.999693530030552</v>
      </c>
      <c r="AU2333" s="274">
        <f t="shared" si="356"/>
        <v>13.835459245036365</v>
      </c>
      <c r="AV2333" s="274"/>
      <c r="AW2333" s="274"/>
    </row>
    <row r="2334" spans="27:49" ht="12.95" customHeight="1" x14ac:dyDescent="0.2">
      <c r="AA2334" s="344">
        <f t="shared" si="346"/>
        <v>-9.8802704652044479E-3</v>
      </c>
      <c r="AB2334" s="345">
        <f t="shared" si="347"/>
        <v>9.8802704652044479E-3</v>
      </c>
      <c r="AC2334" s="345">
        <f t="shared" si="348"/>
        <v>0</v>
      </c>
      <c r="AD2334" s="346">
        <f t="shared" si="349"/>
        <v>0</v>
      </c>
      <c r="AH2334" s="258">
        <f t="shared" si="350"/>
        <v>-5.970076540303515E-2</v>
      </c>
      <c r="AI2334" s="258">
        <f t="shared" si="351"/>
        <v>0.99275076381854821</v>
      </c>
      <c r="AJ2334" s="258">
        <f t="shared" si="352"/>
        <v>-0.88367981851374677</v>
      </c>
      <c r="AK2334" s="258">
        <f t="shared" si="353"/>
        <v>0.17185078244847601</v>
      </c>
      <c r="AL2334" s="258">
        <f t="shared" si="354"/>
        <v>1.6129546505539287</v>
      </c>
      <c r="AM2334" s="258">
        <f t="shared" si="355"/>
        <v>1.0430726385728673</v>
      </c>
      <c r="AN2334" s="274">
        <f t="shared" si="360"/>
        <v>14.005984999664225</v>
      </c>
      <c r="AO2334" s="274">
        <f t="shared" si="360"/>
        <v>14.005984999627904</v>
      </c>
      <c r="AP2334" s="274">
        <f t="shared" si="360"/>
        <v>14.005984998013528</v>
      </c>
      <c r="AQ2334" s="274">
        <f t="shared" si="360"/>
        <v>14.005984926260671</v>
      </c>
      <c r="AR2334" s="274">
        <f t="shared" si="360"/>
        <v>14.005981737158713</v>
      </c>
      <c r="AS2334" s="274">
        <f t="shared" si="360"/>
        <v>14.00584007322959</v>
      </c>
      <c r="AT2334" s="274">
        <f t="shared" si="360"/>
        <v>13.999693530030552</v>
      </c>
      <c r="AU2334" s="274">
        <f t="shared" si="356"/>
        <v>13.835459245036365</v>
      </c>
      <c r="AV2334" s="274"/>
      <c r="AW2334" s="274"/>
    </row>
    <row r="2335" spans="27:49" ht="12.95" customHeight="1" x14ac:dyDescent="0.2">
      <c r="AA2335" s="344">
        <f t="shared" si="346"/>
        <v>-9.8802704652044479E-3</v>
      </c>
      <c r="AB2335" s="345">
        <f t="shared" si="347"/>
        <v>9.8802704652044479E-3</v>
      </c>
      <c r="AC2335" s="345">
        <f t="shared" si="348"/>
        <v>0</v>
      </c>
      <c r="AD2335" s="346">
        <f t="shared" si="349"/>
        <v>0</v>
      </c>
      <c r="AH2335" s="258">
        <f t="shared" si="350"/>
        <v>-5.970076540303515E-2</v>
      </c>
      <c r="AI2335" s="258">
        <f t="shared" si="351"/>
        <v>0.99275076381854821</v>
      </c>
      <c r="AJ2335" s="258">
        <f t="shared" si="352"/>
        <v>-0.88367981851374677</v>
      </c>
      <c r="AK2335" s="258">
        <f t="shared" si="353"/>
        <v>0.17185078244847601</v>
      </c>
      <c r="AL2335" s="258">
        <f t="shared" si="354"/>
        <v>1.6129546505539287</v>
      </c>
      <c r="AM2335" s="258">
        <f t="shared" si="355"/>
        <v>1.0430726385728673</v>
      </c>
      <c r="AN2335" s="274">
        <f t="shared" si="360"/>
        <v>14.005984999664225</v>
      </c>
      <c r="AO2335" s="274">
        <f t="shared" si="360"/>
        <v>14.005984999627904</v>
      </c>
      <c r="AP2335" s="274">
        <f t="shared" si="360"/>
        <v>14.005984998013528</v>
      </c>
      <c r="AQ2335" s="274">
        <f t="shared" si="360"/>
        <v>14.005984926260671</v>
      </c>
      <c r="AR2335" s="274">
        <f t="shared" si="360"/>
        <v>14.005981737158713</v>
      </c>
      <c r="AS2335" s="274">
        <f t="shared" si="360"/>
        <v>14.00584007322959</v>
      </c>
      <c r="AT2335" s="274">
        <f t="shared" si="360"/>
        <v>13.999693530030552</v>
      </c>
      <c r="AU2335" s="274">
        <f t="shared" si="356"/>
        <v>13.835459245036365</v>
      </c>
      <c r="AV2335" s="274"/>
      <c r="AW2335" s="274"/>
    </row>
    <row r="2336" spans="27:49" ht="12.95" customHeight="1" x14ac:dyDescent="0.2">
      <c r="AA2336" s="344">
        <f t="shared" si="346"/>
        <v>-9.8802704652044479E-3</v>
      </c>
      <c r="AB2336" s="345">
        <f t="shared" si="347"/>
        <v>9.8802704652044479E-3</v>
      </c>
      <c r="AC2336" s="345">
        <f t="shared" si="348"/>
        <v>0</v>
      </c>
      <c r="AD2336" s="346">
        <f t="shared" si="349"/>
        <v>0</v>
      </c>
      <c r="AH2336" s="258">
        <f t="shared" si="350"/>
        <v>-5.970076540303515E-2</v>
      </c>
      <c r="AI2336" s="258">
        <f t="shared" si="351"/>
        <v>0.99275076381854821</v>
      </c>
      <c r="AJ2336" s="258">
        <f t="shared" si="352"/>
        <v>-0.88367981851374677</v>
      </c>
      <c r="AK2336" s="258">
        <f t="shared" si="353"/>
        <v>0.17185078244847601</v>
      </c>
      <c r="AL2336" s="258">
        <f t="shared" si="354"/>
        <v>1.6129546505539287</v>
      </c>
      <c r="AM2336" s="258">
        <f t="shared" si="355"/>
        <v>1.0430726385728673</v>
      </c>
      <c r="AN2336" s="274">
        <f t="shared" si="360"/>
        <v>14.005984999664225</v>
      </c>
      <c r="AO2336" s="274">
        <f t="shared" si="360"/>
        <v>14.005984999627904</v>
      </c>
      <c r="AP2336" s="274">
        <f t="shared" si="360"/>
        <v>14.005984998013528</v>
      </c>
      <c r="AQ2336" s="274">
        <f t="shared" si="360"/>
        <v>14.005984926260671</v>
      </c>
      <c r="AR2336" s="274">
        <f t="shared" si="360"/>
        <v>14.005981737158713</v>
      </c>
      <c r="AS2336" s="274">
        <f t="shared" si="360"/>
        <v>14.00584007322959</v>
      </c>
      <c r="AT2336" s="274">
        <f t="shared" si="360"/>
        <v>13.999693530030552</v>
      </c>
      <c r="AU2336" s="274">
        <f t="shared" si="356"/>
        <v>13.835459245036365</v>
      </c>
      <c r="AV2336" s="274"/>
      <c r="AW2336" s="274"/>
    </row>
    <row r="2337" spans="27:49" ht="12.95" customHeight="1" x14ac:dyDescent="0.2">
      <c r="AA2337" s="344">
        <f t="shared" si="346"/>
        <v>-9.8802704652044479E-3</v>
      </c>
      <c r="AB2337" s="345">
        <f t="shared" si="347"/>
        <v>9.8802704652044479E-3</v>
      </c>
      <c r="AC2337" s="345">
        <f t="shared" si="348"/>
        <v>0</v>
      </c>
      <c r="AD2337" s="346">
        <f t="shared" si="349"/>
        <v>0</v>
      </c>
      <c r="AH2337" s="258">
        <f t="shared" si="350"/>
        <v>-5.970076540303515E-2</v>
      </c>
      <c r="AI2337" s="258">
        <f t="shared" si="351"/>
        <v>0.99275076381854821</v>
      </c>
      <c r="AJ2337" s="258">
        <f t="shared" si="352"/>
        <v>-0.88367981851374677</v>
      </c>
      <c r="AK2337" s="258">
        <f t="shared" si="353"/>
        <v>0.17185078244847601</v>
      </c>
      <c r="AL2337" s="258">
        <f t="shared" si="354"/>
        <v>1.6129546505539287</v>
      </c>
      <c r="AM2337" s="258">
        <f t="shared" si="355"/>
        <v>1.0430726385728673</v>
      </c>
      <c r="AN2337" s="274">
        <f t="shared" si="360"/>
        <v>14.005984999664225</v>
      </c>
      <c r="AO2337" s="274">
        <f t="shared" si="360"/>
        <v>14.005984999627904</v>
      </c>
      <c r="AP2337" s="274">
        <f t="shared" si="360"/>
        <v>14.005984998013528</v>
      </c>
      <c r="AQ2337" s="274">
        <f t="shared" si="360"/>
        <v>14.005984926260671</v>
      </c>
      <c r="AR2337" s="274">
        <f t="shared" si="360"/>
        <v>14.005981737158713</v>
      </c>
      <c r="AS2337" s="274">
        <f t="shared" si="360"/>
        <v>14.00584007322959</v>
      </c>
      <c r="AT2337" s="274">
        <f t="shared" si="360"/>
        <v>13.999693530030552</v>
      </c>
      <c r="AU2337" s="274">
        <f t="shared" si="356"/>
        <v>13.835459245036365</v>
      </c>
      <c r="AV2337" s="274"/>
      <c r="AW2337" s="274"/>
    </row>
    <row r="2338" spans="27:49" ht="12.95" customHeight="1" x14ac:dyDescent="0.2">
      <c r="AA2338" s="344">
        <f t="shared" si="346"/>
        <v>-9.8802704652044479E-3</v>
      </c>
      <c r="AB2338" s="345">
        <f t="shared" si="347"/>
        <v>9.8802704652044479E-3</v>
      </c>
      <c r="AC2338" s="345">
        <f t="shared" si="348"/>
        <v>0</v>
      </c>
      <c r="AD2338" s="346">
        <f t="shared" si="349"/>
        <v>0</v>
      </c>
      <c r="AH2338" s="258">
        <f t="shared" si="350"/>
        <v>-5.970076540303515E-2</v>
      </c>
      <c r="AI2338" s="258">
        <f t="shared" si="351"/>
        <v>0.99275076381854821</v>
      </c>
      <c r="AJ2338" s="258">
        <f t="shared" si="352"/>
        <v>-0.88367981851374677</v>
      </c>
      <c r="AK2338" s="258">
        <f t="shared" si="353"/>
        <v>0.17185078244847601</v>
      </c>
      <c r="AL2338" s="258">
        <f t="shared" si="354"/>
        <v>1.6129546505539287</v>
      </c>
      <c r="AM2338" s="258">
        <f t="shared" si="355"/>
        <v>1.0430726385728673</v>
      </c>
      <c r="AN2338" s="274">
        <f t="shared" si="360"/>
        <v>14.005984999664225</v>
      </c>
      <c r="AO2338" s="274">
        <f t="shared" si="360"/>
        <v>14.005984999627904</v>
      </c>
      <c r="AP2338" s="274">
        <f t="shared" si="360"/>
        <v>14.005984998013528</v>
      </c>
      <c r="AQ2338" s="274">
        <f t="shared" si="360"/>
        <v>14.005984926260671</v>
      </c>
      <c r="AR2338" s="274">
        <f t="shared" si="360"/>
        <v>14.005981737158713</v>
      </c>
      <c r="AS2338" s="274">
        <f t="shared" si="360"/>
        <v>14.00584007322959</v>
      </c>
      <c r="AT2338" s="274">
        <f t="shared" si="360"/>
        <v>13.999693530030552</v>
      </c>
      <c r="AU2338" s="274">
        <f t="shared" si="356"/>
        <v>13.835459245036365</v>
      </c>
      <c r="AV2338" s="274"/>
      <c r="AW2338" s="274"/>
    </row>
    <row r="2339" spans="27:49" ht="12.95" customHeight="1" x14ac:dyDescent="0.2">
      <c r="AA2339" s="344">
        <f t="shared" si="346"/>
        <v>-9.8802704652044479E-3</v>
      </c>
      <c r="AB2339" s="345">
        <f t="shared" si="347"/>
        <v>9.8802704652044479E-3</v>
      </c>
      <c r="AC2339" s="345">
        <f t="shared" si="348"/>
        <v>0</v>
      </c>
      <c r="AD2339" s="346">
        <f t="shared" si="349"/>
        <v>0</v>
      </c>
      <c r="AH2339" s="258">
        <f t="shared" si="350"/>
        <v>-5.970076540303515E-2</v>
      </c>
      <c r="AI2339" s="258">
        <f t="shared" si="351"/>
        <v>0.99275076381854821</v>
      </c>
      <c r="AJ2339" s="258">
        <f t="shared" si="352"/>
        <v>-0.88367981851374677</v>
      </c>
      <c r="AK2339" s="258">
        <f t="shared" si="353"/>
        <v>0.17185078244847601</v>
      </c>
      <c r="AL2339" s="258">
        <f t="shared" si="354"/>
        <v>1.6129546505539287</v>
      </c>
      <c r="AM2339" s="258">
        <f t="shared" si="355"/>
        <v>1.0430726385728673</v>
      </c>
      <c r="AN2339" s="274">
        <f t="shared" si="360"/>
        <v>14.005984999664225</v>
      </c>
      <c r="AO2339" s="274">
        <f t="shared" si="360"/>
        <v>14.005984999627904</v>
      </c>
      <c r="AP2339" s="274">
        <f t="shared" si="360"/>
        <v>14.005984998013528</v>
      </c>
      <c r="AQ2339" s="274">
        <f t="shared" si="360"/>
        <v>14.005984926260671</v>
      </c>
      <c r="AR2339" s="274">
        <f t="shared" si="360"/>
        <v>14.005981737158713</v>
      </c>
      <c r="AS2339" s="274">
        <f t="shared" si="360"/>
        <v>14.00584007322959</v>
      </c>
      <c r="AT2339" s="274">
        <f t="shared" si="360"/>
        <v>13.999693530030552</v>
      </c>
      <c r="AU2339" s="274">
        <f t="shared" si="356"/>
        <v>13.835459245036365</v>
      </c>
      <c r="AV2339" s="274"/>
      <c r="AW2339" s="274"/>
    </row>
    <row r="2340" spans="27:49" ht="12.95" customHeight="1" x14ac:dyDescent="0.2">
      <c r="AA2340" s="344">
        <f t="shared" si="346"/>
        <v>-9.8802704652044479E-3</v>
      </c>
      <c r="AB2340" s="345">
        <f t="shared" si="347"/>
        <v>9.8802704652044479E-3</v>
      </c>
      <c r="AC2340" s="345">
        <f t="shared" si="348"/>
        <v>0</v>
      </c>
      <c r="AD2340" s="346">
        <f t="shared" si="349"/>
        <v>0</v>
      </c>
      <c r="AH2340" s="258">
        <f t="shared" si="350"/>
        <v>-5.970076540303515E-2</v>
      </c>
      <c r="AI2340" s="258">
        <f t="shared" si="351"/>
        <v>0.99275076381854821</v>
      </c>
      <c r="AJ2340" s="258">
        <f t="shared" si="352"/>
        <v>-0.88367981851374677</v>
      </c>
      <c r="AK2340" s="258">
        <f t="shared" si="353"/>
        <v>0.17185078244847601</v>
      </c>
      <c r="AL2340" s="258">
        <f t="shared" si="354"/>
        <v>1.6129546505539287</v>
      </c>
      <c r="AM2340" s="258">
        <f t="shared" si="355"/>
        <v>1.0430726385728673</v>
      </c>
      <c r="AN2340" s="274">
        <f t="shared" ref="AN2340:AT2349" si="361">$AU2340+$AB$7*SIN(AO2340)</f>
        <v>14.005984999664225</v>
      </c>
      <c r="AO2340" s="274">
        <f t="shared" si="361"/>
        <v>14.005984999627904</v>
      </c>
      <c r="AP2340" s="274">
        <f t="shared" si="361"/>
        <v>14.005984998013528</v>
      </c>
      <c r="AQ2340" s="274">
        <f t="shared" si="361"/>
        <v>14.005984926260671</v>
      </c>
      <c r="AR2340" s="274">
        <f t="shared" si="361"/>
        <v>14.005981737158713</v>
      </c>
      <c r="AS2340" s="274">
        <f t="shared" si="361"/>
        <v>14.00584007322959</v>
      </c>
      <c r="AT2340" s="274">
        <f t="shared" si="361"/>
        <v>13.999693530030552</v>
      </c>
      <c r="AU2340" s="274">
        <f t="shared" si="356"/>
        <v>13.835459245036365</v>
      </c>
      <c r="AV2340" s="274"/>
      <c r="AW2340" s="274"/>
    </row>
    <row r="2341" spans="27:49" ht="12.95" customHeight="1" x14ac:dyDescent="0.2">
      <c r="AA2341" s="344">
        <f t="shared" si="346"/>
        <v>-9.8802704652044479E-3</v>
      </c>
      <c r="AB2341" s="345">
        <f t="shared" si="347"/>
        <v>9.8802704652044479E-3</v>
      </c>
      <c r="AC2341" s="345">
        <f t="shared" si="348"/>
        <v>0</v>
      </c>
      <c r="AD2341" s="346">
        <f t="shared" si="349"/>
        <v>0</v>
      </c>
      <c r="AH2341" s="258">
        <f t="shared" si="350"/>
        <v>-5.970076540303515E-2</v>
      </c>
      <c r="AI2341" s="258">
        <f t="shared" si="351"/>
        <v>0.99275076381854821</v>
      </c>
      <c r="AJ2341" s="258">
        <f t="shared" si="352"/>
        <v>-0.88367981851374677</v>
      </c>
      <c r="AK2341" s="258">
        <f t="shared" si="353"/>
        <v>0.17185078244847601</v>
      </c>
      <c r="AL2341" s="258">
        <f t="shared" si="354"/>
        <v>1.6129546505539287</v>
      </c>
      <c r="AM2341" s="258">
        <f t="shared" si="355"/>
        <v>1.0430726385728673</v>
      </c>
      <c r="AN2341" s="274">
        <f t="shared" si="361"/>
        <v>14.005984999664225</v>
      </c>
      <c r="AO2341" s="274">
        <f t="shared" si="361"/>
        <v>14.005984999627904</v>
      </c>
      <c r="AP2341" s="274">
        <f t="shared" si="361"/>
        <v>14.005984998013528</v>
      </c>
      <c r="AQ2341" s="274">
        <f t="shared" si="361"/>
        <v>14.005984926260671</v>
      </c>
      <c r="AR2341" s="274">
        <f t="shared" si="361"/>
        <v>14.005981737158713</v>
      </c>
      <c r="AS2341" s="274">
        <f t="shared" si="361"/>
        <v>14.00584007322959</v>
      </c>
      <c r="AT2341" s="274">
        <f t="shared" si="361"/>
        <v>13.999693530030552</v>
      </c>
      <c r="AU2341" s="274">
        <f t="shared" si="356"/>
        <v>13.835459245036365</v>
      </c>
      <c r="AV2341" s="274"/>
      <c r="AW2341" s="274"/>
    </row>
    <row r="2342" spans="27:49" ht="12.95" customHeight="1" x14ac:dyDescent="0.2">
      <c r="AA2342" s="344">
        <f t="shared" si="346"/>
        <v>-9.8802704652044479E-3</v>
      </c>
      <c r="AB2342" s="345">
        <f t="shared" si="347"/>
        <v>9.8802704652044479E-3</v>
      </c>
      <c r="AC2342" s="345">
        <f t="shared" si="348"/>
        <v>0</v>
      </c>
      <c r="AD2342" s="346">
        <f t="shared" si="349"/>
        <v>0</v>
      </c>
      <c r="AH2342" s="258">
        <f t="shared" si="350"/>
        <v>-5.970076540303515E-2</v>
      </c>
      <c r="AI2342" s="258">
        <f t="shared" si="351"/>
        <v>0.99275076381854821</v>
      </c>
      <c r="AJ2342" s="258">
        <f t="shared" si="352"/>
        <v>-0.88367981851374677</v>
      </c>
      <c r="AK2342" s="258">
        <f t="shared" si="353"/>
        <v>0.17185078244847601</v>
      </c>
      <c r="AL2342" s="258">
        <f t="shared" si="354"/>
        <v>1.6129546505539287</v>
      </c>
      <c r="AM2342" s="258">
        <f t="shared" si="355"/>
        <v>1.0430726385728673</v>
      </c>
      <c r="AN2342" s="274">
        <f t="shared" si="361"/>
        <v>14.005984999664225</v>
      </c>
      <c r="AO2342" s="274">
        <f t="shared" si="361"/>
        <v>14.005984999627904</v>
      </c>
      <c r="AP2342" s="274">
        <f t="shared" si="361"/>
        <v>14.005984998013528</v>
      </c>
      <c r="AQ2342" s="274">
        <f t="shared" si="361"/>
        <v>14.005984926260671</v>
      </c>
      <c r="AR2342" s="274">
        <f t="shared" si="361"/>
        <v>14.005981737158713</v>
      </c>
      <c r="AS2342" s="274">
        <f t="shared" si="361"/>
        <v>14.00584007322959</v>
      </c>
      <c r="AT2342" s="274">
        <f t="shared" si="361"/>
        <v>13.999693530030552</v>
      </c>
      <c r="AU2342" s="274">
        <f t="shared" si="356"/>
        <v>13.835459245036365</v>
      </c>
      <c r="AV2342" s="274"/>
      <c r="AW2342" s="274"/>
    </row>
    <row r="2343" spans="27:49" ht="12.95" customHeight="1" x14ac:dyDescent="0.2">
      <c r="AA2343" s="344">
        <f t="shared" si="346"/>
        <v>-9.8802704652044479E-3</v>
      </c>
      <c r="AB2343" s="345">
        <f t="shared" si="347"/>
        <v>9.8802704652044479E-3</v>
      </c>
      <c r="AC2343" s="345">
        <f t="shared" si="348"/>
        <v>0</v>
      </c>
      <c r="AD2343" s="346">
        <f t="shared" si="349"/>
        <v>0</v>
      </c>
      <c r="AH2343" s="258">
        <f t="shared" si="350"/>
        <v>-5.970076540303515E-2</v>
      </c>
      <c r="AI2343" s="258">
        <f t="shared" si="351"/>
        <v>0.99275076381854821</v>
      </c>
      <c r="AJ2343" s="258">
        <f t="shared" si="352"/>
        <v>-0.88367981851374677</v>
      </c>
      <c r="AK2343" s="258">
        <f t="shared" si="353"/>
        <v>0.17185078244847601</v>
      </c>
      <c r="AL2343" s="258">
        <f t="shared" si="354"/>
        <v>1.6129546505539287</v>
      </c>
      <c r="AM2343" s="258">
        <f t="shared" si="355"/>
        <v>1.0430726385728673</v>
      </c>
      <c r="AN2343" s="274">
        <f t="shared" si="361"/>
        <v>14.005984999664225</v>
      </c>
      <c r="AO2343" s="274">
        <f t="shared" si="361"/>
        <v>14.005984999627904</v>
      </c>
      <c r="AP2343" s="274">
        <f t="shared" si="361"/>
        <v>14.005984998013528</v>
      </c>
      <c r="AQ2343" s="274">
        <f t="shared" si="361"/>
        <v>14.005984926260671</v>
      </c>
      <c r="AR2343" s="274">
        <f t="shared" si="361"/>
        <v>14.005981737158713</v>
      </c>
      <c r="AS2343" s="274">
        <f t="shared" si="361"/>
        <v>14.00584007322959</v>
      </c>
      <c r="AT2343" s="274">
        <f t="shared" si="361"/>
        <v>13.999693530030552</v>
      </c>
      <c r="AU2343" s="274">
        <f t="shared" si="356"/>
        <v>13.835459245036365</v>
      </c>
      <c r="AV2343" s="274"/>
      <c r="AW2343" s="274"/>
    </row>
    <row r="2344" spans="27:49" ht="12.95" customHeight="1" x14ac:dyDescent="0.2">
      <c r="AA2344" s="344">
        <f t="shared" si="346"/>
        <v>-9.8802704652044479E-3</v>
      </c>
      <c r="AB2344" s="345">
        <f t="shared" si="347"/>
        <v>9.8802704652044479E-3</v>
      </c>
      <c r="AC2344" s="345">
        <f t="shared" si="348"/>
        <v>0</v>
      </c>
      <c r="AD2344" s="346">
        <f t="shared" si="349"/>
        <v>0</v>
      </c>
      <c r="AH2344" s="258">
        <f t="shared" si="350"/>
        <v>-5.970076540303515E-2</v>
      </c>
      <c r="AI2344" s="258">
        <f t="shared" si="351"/>
        <v>0.99275076381854821</v>
      </c>
      <c r="AJ2344" s="258">
        <f t="shared" si="352"/>
        <v>-0.88367981851374677</v>
      </c>
      <c r="AK2344" s="258">
        <f t="shared" si="353"/>
        <v>0.17185078244847601</v>
      </c>
      <c r="AL2344" s="258">
        <f t="shared" si="354"/>
        <v>1.6129546505539287</v>
      </c>
      <c r="AM2344" s="258">
        <f t="shared" si="355"/>
        <v>1.0430726385728673</v>
      </c>
      <c r="AN2344" s="274">
        <f t="shared" si="361"/>
        <v>14.005984999664225</v>
      </c>
      <c r="AO2344" s="274">
        <f t="shared" si="361"/>
        <v>14.005984999627904</v>
      </c>
      <c r="AP2344" s="274">
        <f t="shared" si="361"/>
        <v>14.005984998013528</v>
      </c>
      <c r="AQ2344" s="274">
        <f t="shared" si="361"/>
        <v>14.005984926260671</v>
      </c>
      <c r="AR2344" s="274">
        <f t="shared" si="361"/>
        <v>14.005981737158713</v>
      </c>
      <c r="AS2344" s="274">
        <f t="shared" si="361"/>
        <v>14.00584007322959</v>
      </c>
      <c r="AT2344" s="274">
        <f t="shared" si="361"/>
        <v>13.999693530030552</v>
      </c>
      <c r="AU2344" s="274">
        <f t="shared" si="356"/>
        <v>13.835459245036365</v>
      </c>
      <c r="AV2344" s="274"/>
      <c r="AW2344" s="274"/>
    </row>
    <row r="2345" spans="27:49" ht="12.95" customHeight="1" x14ac:dyDescent="0.2">
      <c r="AA2345" s="344">
        <f t="shared" si="346"/>
        <v>-9.8802704652044479E-3</v>
      </c>
      <c r="AB2345" s="345">
        <f t="shared" si="347"/>
        <v>9.8802704652044479E-3</v>
      </c>
      <c r="AC2345" s="345">
        <f t="shared" si="348"/>
        <v>0</v>
      </c>
      <c r="AD2345" s="346">
        <f t="shared" si="349"/>
        <v>0</v>
      </c>
      <c r="AH2345" s="258">
        <f t="shared" si="350"/>
        <v>-5.970076540303515E-2</v>
      </c>
      <c r="AI2345" s="258">
        <f t="shared" si="351"/>
        <v>0.99275076381854821</v>
      </c>
      <c r="AJ2345" s="258">
        <f t="shared" si="352"/>
        <v>-0.88367981851374677</v>
      </c>
      <c r="AK2345" s="258">
        <f t="shared" si="353"/>
        <v>0.17185078244847601</v>
      </c>
      <c r="AL2345" s="258">
        <f t="shared" si="354"/>
        <v>1.6129546505539287</v>
      </c>
      <c r="AM2345" s="258">
        <f t="shared" si="355"/>
        <v>1.0430726385728673</v>
      </c>
      <c r="AN2345" s="274">
        <f t="shared" si="361"/>
        <v>14.005984999664225</v>
      </c>
      <c r="AO2345" s="274">
        <f t="shared" si="361"/>
        <v>14.005984999627904</v>
      </c>
      <c r="AP2345" s="274">
        <f t="shared" si="361"/>
        <v>14.005984998013528</v>
      </c>
      <c r="AQ2345" s="274">
        <f t="shared" si="361"/>
        <v>14.005984926260671</v>
      </c>
      <c r="AR2345" s="274">
        <f t="shared" si="361"/>
        <v>14.005981737158713</v>
      </c>
      <c r="AS2345" s="274">
        <f t="shared" si="361"/>
        <v>14.00584007322959</v>
      </c>
      <c r="AT2345" s="274">
        <f t="shared" si="361"/>
        <v>13.999693530030552</v>
      </c>
      <c r="AU2345" s="274">
        <f t="shared" si="356"/>
        <v>13.835459245036365</v>
      </c>
      <c r="AV2345" s="274"/>
      <c r="AW2345" s="274"/>
    </row>
    <row r="2346" spans="27:49" ht="12.95" customHeight="1" x14ac:dyDescent="0.2">
      <c r="AA2346" s="344">
        <f t="shared" si="346"/>
        <v>-9.8802704652044479E-3</v>
      </c>
      <c r="AB2346" s="345">
        <f t="shared" si="347"/>
        <v>9.8802704652044479E-3</v>
      </c>
      <c r="AC2346" s="345">
        <f t="shared" si="348"/>
        <v>0</v>
      </c>
      <c r="AD2346" s="346">
        <f t="shared" si="349"/>
        <v>0</v>
      </c>
      <c r="AH2346" s="258">
        <f t="shared" si="350"/>
        <v>-5.970076540303515E-2</v>
      </c>
      <c r="AI2346" s="258">
        <f t="shared" si="351"/>
        <v>0.99275076381854821</v>
      </c>
      <c r="AJ2346" s="258">
        <f t="shared" si="352"/>
        <v>-0.88367981851374677</v>
      </c>
      <c r="AK2346" s="258">
        <f t="shared" si="353"/>
        <v>0.17185078244847601</v>
      </c>
      <c r="AL2346" s="258">
        <f t="shared" si="354"/>
        <v>1.6129546505539287</v>
      </c>
      <c r="AM2346" s="258">
        <f t="shared" si="355"/>
        <v>1.0430726385728673</v>
      </c>
      <c r="AN2346" s="274">
        <f t="shared" si="361"/>
        <v>14.005984999664225</v>
      </c>
      <c r="AO2346" s="274">
        <f t="shared" si="361"/>
        <v>14.005984999627904</v>
      </c>
      <c r="AP2346" s="274">
        <f t="shared" si="361"/>
        <v>14.005984998013528</v>
      </c>
      <c r="AQ2346" s="274">
        <f t="shared" si="361"/>
        <v>14.005984926260671</v>
      </c>
      <c r="AR2346" s="274">
        <f t="shared" si="361"/>
        <v>14.005981737158713</v>
      </c>
      <c r="AS2346" s="274">
        <f t="shared" si="361"/>
        <v>14.00584007322959</v>
      </c>
      <c r="AT2346" s="274">
        <f t="shared" si="361"/>
        <v>13.999693530030552</v>
      </c>
      <c r="AU2346" s="274">
        <f t="shared" si="356"/>
        <v>13.835459245036365</v>
      </c>
      <c r="AV2346" s="274"/>
      <c r="AW2346" s="274"/>
    </row>
    <row r="2347" spans="27:49" ht="12.95" customHeight="1" x14ac:dyDescent="0.2">
      <c r="AA2347" s="344">
        <f t="shared" si="346"/>
        <v>-9.8802704652044479E-3</v>
      </c>
      <c r="AB2347" s="345">
        <f t="shared" si="347"/>
        <v>9.8802704652044479E-3</v>
      </c>
      <c r="AC2347" s="345">
        <f t="shared" si="348"/>
        <v>0</v>
      </c>
      <c r="AD2347" s="346">
        <f t="shared" si="349"/>
        <v>0</v>
      </c>
      <c r="AH2347" s="258">
        <f t="shared" si="350"/>
        <v>-5.970076540303515E-2</v>
      </c>
      <c r="AI2347" s="258">
        <f t="shared" si="351"/>
        <v>0.99275076381854821</v>
      </c>
      <c r="AJ2347" s="258">
        <f t="shared" si="352"/>
        <v>-0.88367981851374677</v>
      </c>
      <c r="AK2347" s="258">
        <f t="shared" si="353"/>
        <v>0.17185078244847601</v>
      </c>
      <c r="AL2347" s="258">
        <f t="shared" si="354"/>
        <v>1.6129546505539287</v>
      </c>
      <c r="AM2347" s="258">
        <f t="shared" si="355"/>
        <v>1.0430726385728673</v>
      </c>
      <c r="AN2347" s="274">
        <f t="shared" si="361"/>
        <v>14.005984999664225</v>
      </c>
      <c r="AO2347" s="274">
        <f t="shared" si="361"/>
        <v>14.005984999627904</v>
      </c>
      <c r="AP2347" s="274">
        <f t="shared" si="361"/>
        <v>14.005984998013528</v>
      </c>
      <c r="AQ2347" s="274">
        <f t="shared" si="361"/>
        <v>14.005984926260671</v>
      </c>
      <c r="AR2347" s="274">
        <f t="shared" si="361"/>
        <v>14.005981737158713</v>
      </c>
      <c r="AS2347" s="274">
        <f t="shared" si="361"/>
        <v>14.00584007322959</v>
      </c>
      <c r="AT2347" s="274">
        <f t="shared" si="361"/>
        <v>13.999693530030552</v>
      </c>
      <c r="AU2347" s="274">
        <f t="shared" si="356"/>
        <v>13.835459245036365</v>
      </c>
      <c r="AV2347" s="274"/>
      <c r="AW2347" s="274"/>
    </row>
    <row r="2348" spans="27:49" ht="12.95" customHeight="1" x14ac:dyDescent="0.2">
      <c r="AA2348" s="344">
        <f t="shared" si="346"/>
        <v>-9.8802704652044479E-3</v>
      </c>
      <c r="AB2348" s="345">
        <f t="shared" si="347"/>
        <v>9.8802704652044479E-3</v>
      </c>
      <c r="AC2348" s="345">
        <f t="shared" si="348"/>
        <v>0</v>
      </c>
      <c r="AD2348" s="346">
        <f t="shared" si="349"/>
        <v>0</v>
      </c>
      <c r="AH2348" s="258">
        <f t="shared" si="350"/>
        <v>-5.970076540303515E-2</v>
      </c>
      <c r="AI2348" s="258">
        <f t="shared" si="351"/>
        <v>0.99275076381854821</v>
      </c>
      <c r="AJ2348" s="258">
        <f t="shared" si="352"/>
        <v>-0.88367981851374677</v>
      </c>
      <c r="AK2348" s="258">
        <f t="shared" si="353"/>
        <v>0.17185078244847601</v>
      </c>
      <c r="AL2348" s="258">
        <f t="shared" si="354"/>
        <v>1.6129546505539287</v>
      </c>
      <c r="AM2348" s="258">
        <f t="shared" si="355"/>
        <v>1.0430726385728673</v>
      </c>
      <c r="AN2348" s="274">
        <f t="shared" si="361"/>
        <v>14.005984999664225</v>
      </c>
      <c r="AO2348" s="274">
        <f t="shared" si="361"/>
        <v>14.005984999627904</v>
      </c>
      <c r="AP2348" s="274">
        <f t="shared" si="361"/>
        <v>14.005984998013528</v>
      </c>
      <c r="AQ2348" s="274">
        <f t="shared" si="361"/>
        <v>14.005984926260671</v>
      </c>
      <c r="AR2348" s="274">
        <f t="shared" si="361"/>
        <v>14.005981737158713</v>
      </c>
      <c r="AS2348" s="274">
        <f t="shared" si="361"/>
        <v>14.00584007322959</v>
      </c>
      <c r="AT2348" s="274">
        <f t="shared" si="361"/>
        <v>13.999693530030552</v>
      </c>
      <c r="AU2348" s="274">
        <f t="shared" si="356"/>
        <v>13.835459245036365</v>
      </c>
      <c r="AV2348" s="274"/>
      <c r="AW2348" s="274"/>
    </row>
    <row r="2349" spans="27:49" ht="12.95" customHeight="1" x14ac:dyDescent="0.2">
      <c r="AA2349" s="344">
        <f t="shared" si="346"/>
        <v>-9.8802704652044479E-3</v>
      </c>
      <c r="AB2349" s="345">
        <f t="shared" si="347"/>
        <v>9.8802704652044479E-3</v>
      </c>
      <c r="AC2349" s="345">
        <f t="shared" si="348"/>
        <v>0</v>
      </c>
      <c r="AD2349" s="346">
        <f t="shared" si="349"/>
        <v>0</v>
      </c>
      <c r="AH2349" s="258">
        <f t="shared" si="350"/>
        <v>-5.970076540303515E-2</v>
      </c>
      <c r="AI2349" s="258">
        <f t="shared" si="351"/>
        <v>0.99275076381854821</v>
      </c>
      <c r="AJ2349" s="258">
        <f t="shared" si="352"/>
        <v>-0.88367981851374677</v>
      </c>
      <c r="AK2349" s="258">
        <f t="shared" si="353"/>
        <v>0.17185078244847601</v>
      </c>
      <c r="AL2349" s="258">
        <f t="shared" si="354"/>
        <v>1.6129546505539287</v>
      </c>
      <c r="AM2349" s="258">
        <f t="shared" si="355"/>
        <v>1.0430726385728673</v>
      </c>
      <c r="AN2349" s="274">
        <f t="shared" si="361"/>
        <v>14.005984999664225</v>
      </c>
      <c r="AO2349" s="274">
        <f t="shared" si="361"/>
        <v>14.005984999627904</v>
      </c>
      <c r="AP2349" s="274">
        <f t="shared" si="361"/>
        <v>14.005984998013528</v>
      </c>
      <c r="AQ2349" s="274">
        <f t="shared" si="361"/>
        <v>14.005984926260671</v>
      </c>
      <c r="AR2349" s="274">
        <f t="shared" si="361"/>
        <v>14.005981737158713</v>
      </c>
      <c r="AS2349" s="274">
        <f t="shared" si="361"/>
        <v>14.00584007322959</v>
      </c>
      <c r="AT2349" s="274">
        <f t="shared" si="361"/>
        <v>13.999693530030552</v>
      </c>
      <c r="AU2349" s="274">
        <f t="shared" si="356"/>
        <v>13.835459245036365</v>
      </c>
      <c r="AV2349" s="274"/>
      <c r="AW2349" s="274"/>
    </row>
    <row r="2350" spans="27:49" ht="12.95" customHeight="1" x14ac:dyDescent="0.2">
      <c r="AA2350" s="344">
        <f t="shared" si="346"/>
        <v>-9.8802704652044479E-3</v>
      </c>
      <c r="AB2350" s="345">
        <f t="shared" si="347"/>
        <v>9.8802704652044479E-3</v>
      </c>
      <c r="AC2350" s="345">
        <f t="shared" si="348"/>
        <v>0</v>
      </c>
      <c r="AD2350" s="346">
        <f t="shared" si="349"/>
        <v>0</v>
      </c>
      <c r="AH2350" s="258">
        <f t="shared" si="350"/>
        <v>-5.970076540303515E-2</v>
      </c>
      <c r="AI2350" s="258">
        <f t="shared" si="351"/>
        <v>0.99275076381854821</v>
      </c>
      <c r="AJ2350" s="258">
        <f t="shared" si="352"/>
        <v>-0.88367981851374677</v>
      </c>
      <c r="AK2350" s="258">
        <f t="shared" si="353"/>
        <v>0.17185078244847601</v>
      </c>
      <c r="AL2350" s="258">
        <f t="shared" si="354"/>
        <v>1.6129546505539287</v>
      </c>
      <c r="AM2350" s="258">
        <f t="shared" si="355"/>
        <v>1.0430726385728673</v>
      </c>
      <c r="AN2350" s="274">
        <f t="shared" ref="AN2350:AT2359" si="362">$AU2350+$AB$7*SIN(AO2350)</f>
        <v>14.005984999664225</v>
      </c>
      <c r="AO2350" s="274">
        <f t="shared" si="362"/>
        <v>14.005984999627904</v>
      </c>
      <c r="AP2350" s="274">
        <f t="shared" si="362"/>
        <v>14.005984998013528</v>
      </c>
      <c r="AQ2350" s="274">
        <f t="shared" si="362"/>
        <v>14.005984926260671</v>
      </c>
      <c r="AR2350" s="274">
        <f t="shared" si="362"/>
        <v>14.005981737158713</v>
      </c>
      <c r="AS2350" s="274">
        <f t="shared" si="362"/>
        <v>14.00584007322959</v>
      </c>
      <c r="AT2350" s="274">
        <f t="shared" si="362"/>
        <v>13.999693530030552</v>
      </c>
      <c r="AU2350" s="274">
        <f t="shared" si="356"/>
        <v>13.835459245036365</v>
      </c>
      <c r="AV2350" s="274"/>
      <c r="AW2350" s="274"/>
    </row>
    <row r="2351" spans="27:49" ht="12.95" customHeight="1" x14ac:dyDescent="0.2">
      <c r="AA2351" s="344">
        <f t="shared" si="346"/>
        <v>-9.8802704652044479E-3</v>
      </c>
      <c r="AB2351" s="345">
        <f t="shared" si="347"/>
        <v>9.8802704652044479E-3</v>
      </c>
      <c r="AC2351" s="345">
        <f t="shared" si="348"/>
        <v>0</v>
      </c>
      <c r="AD2351" s="346">
        <f t="shared" si="349"/>
        <v>0</v>
      </c>
      <c r="AH2351" s="258">
        <f t="shared" si="350"/>
        <v>-5.970076540303515E-2</v>
      </c>
      <c r="AI2351" s="258">
        <f t="shared" si="351"/>
        <v>0.99275076381854821</v>
      </c>
      <c r="AJ2351" s="258">
        <f t="shared" si="352"/>
        <v>-0.88367981851374677</v>
      </c>
      <c r="AK2351" s="258">
        <f t="shared" si="353"/>
        <v>0.17185078244847601</v>
      </c>
      <c r="AL2351" s="258">
        <f t="shared" si="354"/>
        <v>1.6129546505539287</v>
      </c>
      <c r="AM2351" s="258">
        <f t="shared" si="355"/>
        <v>1.0430726385728673</v>
      </c>
      <c r="AN2351" s="274">
        <f t="shared" si="362"/>
        <v>14.005984999664225</v>
      </c>
      <c r="AO2351" s="274">
        <f t="shared" si="362"/>
        <v>14.005984999627904</v>
      </c>
      <c r="AP2351" s="274">
        <f t="shared" si="362"/>
        <v>14.005984998013528</v>
      </c>
      <c r="AQ2351" s="274">
        <f t="shared" si="362"/>
        <v>14.005984926260671</v>
      </c>
      <c r="AR2351" s="274">
        <f t="shared" si="362"/>
        <v>14.005981737158713</v>
      </c>
      <c r="AS2351" s="274">
        <f t="shared" si="362"/>
        <v>14.00584007322959</v>
      </c>
      <c r="AT2351" s="274">
        <f t="shared" si="362"/>
        <v>13.999693530030552</v>
      </c>
      <c r="AU2351" s="274">
        <f t="shared" si="356"/>
        <v>13.835459245036365</v>
      </c>
      <c r="AV2351" s="274"/>
      <c r="AW2351" s="274"/>
    </row>
    <row r="2352" spans="27:49" ht="12.95" customHeight="1" x14ac:dyDescent="0.2">
      <c r="AA2352" s="344">
        <f t="shared" si="346"/>
        <v>-9.8802704652044479E-3</v>
      </c>
      <c r="AB2352" s="345">
        <f t="shared" si="347"/>
        <v>9.8802704652044479E-3</v>
      </c>
      <c r="AC2352" s="345">
        <f t="shared" si="348"/>
        <v>0</v>
      </c>
      <c r="AD2352" s="346">
        <f t="shared" si="349"/>
        <v>0</v>
      </c>
      <c r="AH2352" s="258">
        <f t="shared" si="350"/>
        <v>-5.970076540303515E-2</v>
      </c>
      <c r="AI2352" s="258">
        <f t="shared" si="351"/>
        <v>0.99275076381854821</v>
      </c>
      <c r="AJ2352" s="258">
        <f t="shared" si="352"/>
        <v>-0.88367981851374677</v>
      </c>
      <c r="AK2352" s="258">
        <f t="shared" si="353"/>
        <v>0.17185078244847601</v>
      </c>
      <c r="AL2352" s="258">
        <f t="shared" si="354"/>
        <v>1.6129546505539287</v>
      </c>
      <c r="AM2352" s="258">
        <f t="shared" si="355"/>
        <v>1.0430726385728673</v>
      </c>
      <c r="AN2352" s="274">
        <f t="shared" si="362"/>
        <v>14.005984999664225</v>
      </c>
      <c r="AO2352" s="274">
        <f t="shared" si="362"/>
        <v>14.005984999627904</v>
      </c>
      <c r="AP2352" s="274">
        <f t="shared" si="362"/>
        <v>14.005984998013528</v>
      </c>
      <c r="AQ2352" s="274">
        <f t="shared" si="362"/>
        <v>14.005984926260671</v>
      </c>
      <c r="AR2352" s="274">
        <f t="shared" si="362"/>
        <v>14.005981737158713</v>
      </c>
      <c r="AS2352" s="274">
        <f t="shared" si="362"/>
        <v>14.00584007322959</v>
      </c>
      <c r="AT2352" s="274">
        <f t="shared" si="362"/>
        <v>13.999693530030552</v>
      </c>
      <c r="AU2352" s="274">
        <f t="shared" si="356"/>
        <v>13.835459245036365</v>
      </c>
      <c r="AV2352" s="274"/>
      <c r="AW2352" s="274"/>
    </row>
    <row r="2353" spans="27:49" ht="12.95" customHeight="1" x14ac:dyDescent="0.2">
      <c r="AA2353" s="344">
        <f t="shared" si="346"/>
        <v>-9.8802704652044479E-3</v>
      </c>
      <c r="AB2353" s="345">
        <f t="shared" si="347"/>
        <v>9.8802704652044479E-3</v>
      </c>
      <c r="AC2353" s="345">
        <f t="shared" si="348"/>
        <v>0</v>
      </c>
      <c r="AD2353" s="346">
        <f t="shared" si="349"/>
        <v>0</v>
      </c>
      <c r="AH2353" s="258">
        <f t="shared" si="350"/>
        <v>-5.970076540303515E-2</v>
      </c>
      <c r="AI2353" s="258">
        <f t="shared" si="351"/>
        <v>0.99275076381854821</v>
      </c>
      <c r="AJ2353" s="258">
        <f t="shared" si="352"/>
        <v>-0.88367981851374677</v>
      </c>
      <c r="AK2353" s="258">
        <f t="shared" si="353"/>
        <v>0.17185078244847601</v>
      </c>
      <c r="AL2353" s="258">
        <f t="shared" si="354"/>
        <v>1.6129546505539287</v>
      </c>
      <c r="AM2353" s="258">
        <f t="shared" si="355"/>
        <v>1.0430726385728673</v>
      </c>
      <c r="AN2353" s="274">
        <f t="shared" si="362"/>
        <v>14.005984999664225</v>
      </c>
      <c r="AO2353" s="274">
        <f t="shared" si="362"/>
        <v>14.005984999627904</v>
      </c>
      <c r="AP2353" s="274">
        <f t="shared" si="362"/>
        <v>14.005984998013528</v>
      </c>
      <c r="AQ2353" s="274">
        <f t="shared" si="362"/>
        <v>14.005984926260671</v>
      </c>
      <c r="AR2353" s="274">
        <f t="shared" si="362"/>
        <v>14.005981737158713</v>
      </c>
      <c r="AS2353" s="274">
        <f t="shared" si="362"/>
        <v>14.00584007322959</v>
      </c>
      <c r="AT2353" s="274">
        <f t="shared" si="362"/>
        <v>13.999693530030552</v>
      </c>
      <c r="AU2353" s="274">
        <f t="shared" si="356"/>
        <v>13.835459245036365</v>
      </c>
      <c r="AV2353" s="274"/>
      <c r="AW2353" s="274"/>
    </row>
    <row r="2354" spans="27:49" ht="12.95" customHeight="1" x14ac:dyDescent="0.2">
      <c r="AA2354" s="344">
        <f t="shared" si="346"/>
        <v>-9.8802704652044479E-3</v>
      </c>
      <c r="AB2354" s="345">
        <f t="shared" si="347"/>
        <v>9.8802704652044479E-3</v>
      </c>
      <c r="AC2354" s="345">
        <f t="shared" si="348"/>
        <v>0</v>
      </c>
      <c r="AD2354" s="346">
        <f t="shared" si="349"/>
        <v>0</v>
      </c>
      <c r="AH2354" s="258">
        <f t="shared" si="350"/>
        <v>-5.970076540303515E-2</v>
      </c>
      <c r="AI2354" s="258">
        <f t="shared" si="351"/>
        <v>0.99275076381854821</v>
      </c>
      <c r="AJ2354" s="258">
        <f t="shared" si="352"/>
        <v>-0.88367981851374677</v>
      </c>
      <c r="AK2354" s="258">
        <f t="shared" si="353"/>
        <v>0.17185078244847601</v>
      </c>
      <c r="AL2354" s="258">
        <f t="shared" si="354"/>
        <v>1.6129546505539287</v>
      </c>
      <c r="AM2354" s="258">
        <f t="shared" si="355"/>
        <v>1.0430726385728673</v>
      </c>
      <c r="AN2354" s="274">
        <f t="shared" si="362"/>
        <v>14.005984999664225</v>
      </c>
      <c r="AO2354" s="274">
        <f t="shared" si="362"/>
        <v>14.005984999627904</v>
      </c>
      <c r="AP2354" s="274">
        <f t="shared" si="362"/>
        <v>14.005984998013528</v>
      </c>
      <c r="AQ2354" s="274">
        <f t="shared" si="362"/>
        <v>14.005984926260671</v>
      </c>
      <c r="AR2354" s="274">
        <f t="shared" si="362"/>
        <v>14.005981737158713</v>
      </c>
      <c r="AS2354" s="274">
        <f t="shared" si="362"/>
        <v>14.00584007322959</v>
      </c>
      <c r="AT2354" s="274">
        <f t="shared" si="362"/>
        <v>13.999693530030552</v>
      </c>
      <c r="AU2354" s="274">
        <f t="shared" si="356"/>
        <v>13.835459245036365</v>
      </c>
      <c r="AV2354" s="274"/>
      <c r="AW2354" s="274"/>
    </row>
    <row r="2355" spans="27:49" ht="12.95" customHeight="1" x14ac:dyDescent="0.2">
      <c r="AA2355" s="344">
        <f t="shared" si="346"/>
        <v>-9.8802704652044479E-3</v>
      </c>
      <c r="AB2355" s="345">
        <f t="shared" si="347"/>
        <v>9.8802704652044479E-3</v>
      </c>
      <c r="AC2355" s="345">
        <f t="shared" si="348"/>
        <v>0</v>
      </c>
      <c r="AD2355" s="346">
        <f t="shared" si="349"/>
        <v>0</v>
      </c>
      <c r="AH2355" s="258">
        <f t="shared" si="350"/>
        <v>-5.970076540303515E-2</v>
      </c>
      <c r="AI2355" s="258">
        <f t="shared" si="351"/>
        <v>0.99275076381854821</v>
      </c>
      <c r="AJ2355" s="258">
        <f t="shared" si="352"/>
        <v>-0.88367981851374677</v>
      </c>
      <c r="AK2355" s="258">
        <f t="shared" si="353"/>
        <v>0.17185078244847601</v>
      </c>
      <c r="AL2355" s="258">
        <f t="shared" si="354"/>
        <v>1.6129546505539287</v>
      </c>
      <c r="AM2355" s="258">
        <f t="shared" si="355"/>
        <v>1.0430726385728673</v>
      </c>
      <c r="AN2355" s="274">
        <f t="shared" si="362"/>
        <v>14.005984999664225</v>
      </c>
      <c r="AO2355" s="274">
        <f t="shared" si="362"/>
        <v>14.005984999627904</v>
      </c>
      <c r="AP2355" s="274">
        <f t="shared" si="362"/>
        <v>14.005984998013528</v>
      </c>
      <c r="AQ2355" s="274">
        <f t="shared" si="362"/>
        <v>14.005984926260671</v>
      </c>
      <c r="AR2355" s="274">
        <f t="shared" si="362"/>
        <v>14.005981737158713</v>
      </c>
      <c r="AS2355" s="274">
        <f t="shared" si="362"/>
        <v>14.00584007322959</v>
      </c>
      <c r="AT2355" s="274">
        <f t="shared" si="362"/>
        <v>13.999693530030552</v>
      </c>
      <c r="AU2355" s="274">
        <f t="shared" si="356"/>
        <v>13.835459245036365</v>
      </c>
      <c r="AV2355" s="274"/>
      <c r="AW2355" s="274"/>
    </row>
    <row r="2356" spans="27:49" ht="12.95" customHeight="1" x14ac:dyDescent="0.2">
      <c r="AA2356" s="344">
        <f t="shared" ref="AA2356:AA2419" si="363">AB$3+AB$4*Z2356+AB$5*Z2356^2+AH2356</f>
        <v>-9.8802704652044479E-3</v>
      </c>
      <c r="AB2356" s="345">
        <f t="shared" ref="AB2356:AB2419" si="364">+G2356-AA2356</f>
        <v>9.8802704652044479E-3</v>
      </c>
      <c r="AC2356" s="345">
        <f t="shared" ref="AC2356:AC2419" si="365">+G2356-P2356</f>
        <v>0</v>
      </c>
      <c r="AD2356" s="346">
        <f t="shared" ref="AD2356:AD2419" si="366">U2356*(G2356-AA2356)^2</f>
        <v>0</v>
      </c>
      <c r="AH2356" s="258">
        <f t="shared" ref="AH2356:AH2419" si="367">$AB$6*($AB$11/AI2356*AJ2356+$AB$12)</f>
        <v>-5.970076540303515E-2</v>
      </c>
      <c r="AI2356" s="258">
        <f t="shared" ref="AI2356:AI2419" si="368">1+$AB$7*COS(AL2356)</f>
        <v>0.99275076381854821</v>
      </c>
      <c r="AJ2356" s="258">
        <f t="shared" ref="AJ2356:AJ2419" si="369">SIN(AL2356+RADIANS($AB$9))</f>
        <v>-0.88367981851374677</v>
      </c>
      <c r="AK2356" s="258">
        <f t="shared" ref="AK2356:AK2419" si="370">$AB$7*SIN(AL2356)</f>
        <v>0.17185078244847601</v>
      </c>
      <c r="AL2356" s="258">
        <f t="shared" ref="AL2356:AL2419" si="371">2*ATAN(AM2356)</f>
        <v>1.6129546505539287</v>
      </c>
      <c r="AM2356" s="258">
        <f t="shared" ref="AM2356:AM2419" si="372">TAN(AN2356/2)*SQRT((1+$AB$7)/(1-$AB$7))</f>
        <v>1.0430726385728673</v>
      </c>
      <c r="AN2356" s="274">
        <f t="shared" si="362"/>
        <v>14.005984999664225</v>
      </c>
      <c r="AO2356" s="274">
        <f t="shared" si="362"/>
        <v>14.005984999627904</v>
      </c>
      <c r="AP2356" s="274">
        <f t="shared" si="362"/>
        <v>14.005984998013528</v>
      </c>
      <c r="AQ2356" s="274">
        <f t="shared" si="362"/>
        <v>14.005984926260671</v>
      </c>
      <c r="AR2356" s="274">
        <f t="shared" si="362"/>
        <v>14.005981737158713</v>
      </c>
      <c r="AS2356" s="274">
        <f t="shared" si="362"/>
        <v>14.00584007322959</v>
      </c>
      <c r="AT2356" s="274">
        <f t="shared" si="362"/>
        <v>13.999693530030552</v>
      </c>
      <c r="AU2356" s="274">
        <f t="shared" ref="AU2356:AU2419" si="373">RADIANS($AB$9)+$AB$18*(F2356-AB$15)</f>
        <v>13.835459245036365</v>
      </c>
      <c r="AV2356" s="274"/>
      <c r="AW2356" s="274"/>
    </row>
    <row r="2357" spans="27:49" ht="12.95" customHeight="1" x14ac:dyDescent="0.2">
      <c r="AA2357" s="344">
        <f t="shared" si="363"/>
        <v>-9.8802704652044479E-3</v>
      </c>
      <c r="AB2357" s="345">
        <f t="shared" si="364"/>
        <v>9.8802704652044479E-3</v>
      </c>
      <c r="AC2357" s="345">
        <f t="shared" si="365"/>
        <v>0</v>
      </c>
      <c r="AD2357" s="346">
        <f t="shared" si="366"/>
        <v>0</v>
      </c>
      <c r="AH2357" s="258">
        <f t="shared" si="367"/>
        <v>-5.970076540303515E-2</v>
      </c>
      <c r="AI2357" s="258">
        <f t="shared" si="368"/>
        <v>0.99275076381854821</v>
      </c>
      <c r="AJ2357" s="258">
        <f t="shared" si="369"/>
        <v>-0.88367981851374677</v>
      </c>
      <c r="AK2357" s="258">
        <f t="shared" si="370"/>
        <v>0.17185078244847601</v>
      </c>
      <c r="AL2357" s="258">
        <f t="shared" si="371"/>
        <v>1.6129546505539287</v>
      </c>
      <c r="AM2357" s="258">
        <f t="shared" si="372"/>
        <v>1.0430726385728673</v>
      </c>
      <c r="AN2357" s="274">
        <f t="shared" si="362"/>
        <v>14.005984999664225</v>
      </c>
      <c r="AO2357" s="274">
        <f t="shared" si="362"/>
        <v>14.005984999627904</v>
      </c>
      <c r="AP2357" s="274">
        <f t="shared" si="362"/>
        <v>14.005984998013528</v>
      </c>
      <c r="AQ2357" s="274">
        <f t="shared" si="362"/>
        <v>14.005984926260671</v>
      </c>
      <c r="AR2357" s="274">
        <f t="shared" si="362"/>
        <v>14.005981737158713</v>
      </c>
      <c r="AS2357" s="274">
        <f t="shared" si="362"/>
        <v>14.00584007322959</v>
      </c>
      <c r="AT2357" s="274">
        <f t="shared" si="362"/>
        <v>13.999693530030552</v>
      </c>
      <c r="AU2357" s="274">
        <f t="shared" si="373"/>
        <v>13.835459245036365</v>
      </c>
      <c r="AV2357" s="274"/>
      <c r="AW2357" s="274"/>
    </row>
    <row r="2358" spans="27:49" ht="12.95" customHeight="1" x14ac:dyDescent="0.2">
      <c r="AA2358" s="344">
        <f t="shared" si="363"/>
        <v>-9.8802704652044479E-3</v>
      </c>
      <c r="AB2358" s="345">
        <f t="shared" si="364"/>
        <v>9.8802704652044479E-3</v>
      </c>
      <c r="AC2358" s="345">
        <f t="shared" si="365"/>
        <v>0</v>
      </c>
      <c r="AD2358" s="346">
        <f t="shared" si="366"/>
        <v>0</v>
      </c>
      <c r="AH2358" s="258">
        <f t="shared" si="367"/>
        <v>-5.970076540303515E-2</v>
      </c>
      <c r="AI2358" s="258">
        <f t="shared" si="368"/>
        <v>0.99275076381854821</v>
      </c>
      <c r="AJ2358" s="258">
        <f t="shared" si="369"/>
        <v>-0.88367981851374677</v>
      </c>
      <c r="AK2358" s="258">
        <f t="shared" si="370"/>
        <v>0.17185078244847601</v>
      </c>
      <c r="AL2358" s="258">
        <f t="shared" si="371"/>
        <v>1.6129546505539287</v>
      </c>
      <c r="AM2358" s="258">
        <f t="shared" si="372"/>
        <v>1.0430726385728673</v>
      </c>
      <c r="AN2358" s="274">
        <f t="shared" si="362"/>
        <v>14.005984999664225</v>
      </c>
      <c r="AO2358" s="274">
        <f t="shared" si="362"/>
        <v>14.005984999627904</v>
      </c>
      <c r="AP2358" s="274">
        <f t="shared" si="362"/>
        <v>14.005984998013528</v>
      </c>
      <c r="AQ2358" s="274">
        <f t="shared" si="362"/>
        <v>14.005984926260671</v>
      </c>
      <c r="AR2358" s="274">
        <f t="shared" si="362"/>
        <v>14.005981737158713</v>
      </c>
      <c r="AS2358" s="274">
        <f t="shared" si="362"/>
        <v>14.00584007322959</v>
      </c>
      <c r="AT2358" s="274">
        <f t="shared" si="362"/>
        <v>13.999693530030552</v>
      </c>
      <c r="AU2358" s="274">
        <f t="shared" si="373"/>
        <v>13.835459245036365</v>
      </c>
      <c r="AV2358" s="274"/>
      <c r="AW2358" s="274"/>
    </row>
    <row r="2359" spans="27:49" ht="12.95" customHeight="1" x14ac:dyDescent="0.2">
      <c r="AA2359" s="344">
        <f t="shared" si="363"/>
        <v>-9.8802704652044479E-3</v>
      </c>
      <c r="AB2359" s="345">
        <f t="shared" si="364"/>
        <v>9.8802704652044479E-3</v>
      </c>
      <c r="AC2359" s="345">
        <f t="shared" si="365"/>
        <v>0</v>
      </c>
      <c r="AD2359" s="346">
        <f t="shared" si="366"/>
        <v>0</v>
      </c>
      <c r="AH2359" s="258">
        <f t="shared" si="367"/>
        <v>-5.970076540303515E-2</v>
      </c>
      <c r="AI2359" s="258">
        <f t="shared" si="368"/>
        <v>0.99275076381854821</v>
      </c>
      <c r="AJ2359" s="258">
        <f t="shared" si="369"/>
        <v>-0.88367981851374677</v>
      </c>
      <c r="AK2359" s="258">
        <f t="shared" si="370"/>
        <v>0.17185078244847601</v>
      </c>
      <c r="AL2359" s="258">
        <f t="shared" si="371"/>
        <v>1.6129546505539287</v>
      </c>
      <c r="AM2359" s="258">
        <f t="shared" si="372"/>
        <v>1.0430726385728673</v>
      </c>
      <c r="AN2359" s="274">
        <f t="shared" si="362"/>
        <v>14.005984999664225</v>
      </c>
      <c r="AO2359" s="274">
        <f t="shared" si="362"/>
        <v>14.005984999627904</v>
      </c>
      <c r="AP2359" s="274">
        <f t="shared" si="362"/>
        <v>14.005984998013528</v>
      </c>
      <c r="AQ2359" s="274">
        <f t="shared" si="362"/>
        <v>14.005984926260671</v>
      </c>
      <c r="AR2359" s="274">
        <f t="shared" si="362"/>
        <v>14.005981737158713</v>
      </c>
      <c r="AS2359" s="274">
        <f t="shared" si="362"/>
        <v>14.00584007322959</v>
      </c>
      <c r="AT2359" s="274">
        <f t="shared" si="362"/>
        <v>13.999693530030552</v>
      </c>
      <c r="AU2359" s="274">
        <f t="shared" si="373"/>
        <v>13.835459245036365</v>
      </c>
      <c r="AV2359" s="274"/>
      <c r="AW2359" s="274"/>
    </row>
    <row r="2360" spans="27:49" ht="12.95" customHeight="1" x14ac:dyDescent="0.2">
      <c r="AA2360" s="344">
        <f t="shared" si="363"/>
        <v>-9.8802704652044479E-3</v>
      </c>
      <c r="AB2360" s="345">
        <f t="shared" si="364"/>
        <v>9.8802704652044479E-3</v>
      </c>
      <c r="AC2360" s="345">
        <f t="shared" si="365"/>
        <v>0</v>
      </c>
      <c r="AD2360" s="346">
        <f t="shared" si="366"/>
        <v>0</v>
      </c>
      <c r="AH2360" s="258">
        <f t="shared" si="367"/>
        <v>-5.970076540303515E-2</v>
      </c>
      <c r="AI2360" s="258">
        <f t="shared" si="368"/>
        <v>0.99275076381854821</v>
      </c>
      <c r="AJ2360" s="258">
        <f t="shared" si="369"/>
        <v>-0.88367981851374677</v>
      </c>
      <c r="AK2360" s="258">
        <f t="shared" si="370"/>
        <v>0.17185078244847601</v>
      </c>
      <c r="AL2360" s="258">
        <f t="shared" si="371"/>
        <v>1.6129546505539287</v>
      </c>
      <c r="AM2360" s="258">
        <f t="shared" si="372"/>
        <v>1.0430726385728673</v>
      </c>
      <c r="AN2360" s="274">
        <f t="shared" ref="AN2360:AT2369" si="374">$AU2360+$AB$7*SIN(AO2360)</f>
        <v>14.005984999664225</v>
      </c>
      <c r="AO2360" s="274">
        <f t="shared" si="374"/>
        <v>14.005984999627904</v>
      </c>
      <c r="AP2360" s="274">
        <f t="shared" si="374"/>
        <v>14.005984998013528</v>
      </c>
      <c r="AQ2360" s="274">
        <f t="shared" si="374"/>
        <v>14.005984926260671</v>
      </c>
      <c r="AR2360" s="274">
        <f t="shared" si="374"/>
        <v>14.005981737158713</v>
      </c>
      <c r="AS2360" s="274">
        <f t="shared" si="374"/>
        <v>14.00584007322959</v>
      </c>
      <c r="AT2360" s="274">
        <f t="shared" si="374"/>
        <v>13.999693530030552</v>
      </c>
      <c r="AU2360" s="274">
        <f t="shared" si="373"/>
        <v>13.835459245036365</v>
      </c>
      <c r="AV2360" s="274"/>
      <c r="AW2360" s="274"/>
    </row>
    <row r="2361" spans="27:49" ht="12.95" customHeight="1" x14ac:dyDescent="0.2">
      <c r="AA2361" s="344">
        <f t="shared" si="363"/>
        <v>-9.8802704652044479E-3</v>
      </c>
      <c r="AB2361" s="345">
        <f t="shared" si="364"/>
        <v>9.8802704652044479E-3</v>
      </c>
      <c r="AC2361" s="345">
        <f t="shared" si="365"/>
        <v>0</v>
      </c>
      <c r="AD2361" s="346">
        <f t="shared" si="366"/>
        <v>0</v>
      </c>
      <c r="AH2361" s="258">
        <f t="shared" si="367"/>
        <v>-5.970076540303515E-2</v>
      </c>
      <c r="AI2361" s="258">
        <f t="shared" si="368"/>
        <v>0.99275076381854821</v>
      </c>
      <c r="AJ2361" s="258">
        <f t="shared" si="369"/>
        <v>-0.88367981851374677</v>
      </c>
      <c r="AK2361" s="258">
        <f t="shared" si="370"/>
        <v>0.17185078244847601</v>
      </c>
      <c r="AL2361" s="258">
        <f t="shared" si="371"/>
        <v>1.6129546505539287</v>
      </c>
      <c r="AM2361" s="258">
        <f t="shared" si="372"/>
        <v>1.0430726385728673</v>
      </c>
      <c r="AN2361" s="274">
        <f t="shared" si="374"/>
        <v>14.005984999664225</v>
      </c>
      <c r="AO2361" s="274">
        <f t="shared" si="374"/>
        <v>14.005984999627904</v>
      </c>
      <c r="AP2361" s="274">
        <f t="shared" si="374"/>
        <v>14.005984998013528</v>
      </c>
      <c r="AQ2361" s="274">
        <f t="shared" si="374"/>
        <v>14.005984926260671</v>
      </c>
      <c r="AR2361" s="274">
        <f t="shared" si="374"/>
        <v>14.005981737158713</v>
      </c>
      <c r="AS2361" s="274">
        <f t="shared" si="374"/>
        <v>14.00584007322959</v>
      </c>
      <c r="AT2361" s="274">
        <f t="shared" si="374"/>
        <v>13.999693530030552</v>
      </c>
      <c r="AU2361" s="274">
        <f t="shared" si="373"/>
        <v>13.835459245036365</v>
      </c>
      <c r="AV2361" s="274"/>
      <c r="AW2361" s="274"/>
    </row>
    <row r="2362" spans="27:49" ht="12.95" customHeight="1" x14ac:dyDescent="0.2">
      <c r="AA2362" s="344">
        <f t="shared" si="363"/>
        <v>-9.8802704652044479E-3</v>
      </c>
      <c r="AB2362" s="345">
        <f t="shared" si="364"/>
        <v>9.8802704652044479E-3</v>
      </c>
      <c r="AC2362" s="345">
        <f t="shared" si="365"/>
        <v>0</v>
      </c>
      <c r="AD2362" s="346">
        <f t="shared" si="366"/>
        <v>0</v>
      </c>
      <c r="AH2362" s="258">
        <f t="shared" si="367"/>
        <v>-5.970076540303515E-2</v>
      </c>
      <c r="AI2362" s="258">
        <f t="shared" si="368"/>
        <v>0.99275076381854821</v>
      </c>
      <c r="AJ2362" s="258">
        <f t="shared" si="369"/>
        <v>-0.88367981851374677</v>
      </c>
      <c r="AK2362" s="258">
        <f t="shared" si="370"/>
        <v>0.17185078244847601</v>
      </c>
      <c r="AL2362" s="258">
        <f t="shared" si="371"/>
        <v>1.6129546505539287</v>
      </c>
      <c r="AM2362" s="258">
        <f t="shared" si="372"/>
        <v>1.0430726385728673</v>
      </c>
      <c r="AN2362" s="274">
        <f t="shared" si="374"/>
        <v>14.005984999664225</v>
      </c>
      <c r="AO2362" s="274">
        <f t="shared" si="374"/>
        <v>14.005984999627904</v>
      </c>
      <c r="AP2362" s="274">
        <f t="shared" si="374"/>
        <v>14.005984998013528</v>
      </c>
      <c r="AQ2362" s="274">
        <f t="shared" si="374"/>
        <v>14.005984926260671</v>
      </c>
      <c r="AR2362" s="274">
        <f t="shared" si="374"/>
        <v>14.005981737158713</v>
      </c>
      <c r="AS2362" s="274">
        <f t="shared" si="374"/>
        <v>14.00584007322959</v>
      </c>
      <c r="AT2362" s="274">
        <f t="shared" si="374"/>
        <v>13.999693530030552</v>
      </c>
      <c r="AU2362" s="274">
        <f t="shared" si="373"/>
        <v>13.835459245036365</v>
      </c>
      <c r="AV2362" s="274"/>
      <c r="AW2362" s="274"/>
    </row>
    <row r="2363" spans="27:49" ht="12.95" customHeight="1" x14ac:dyDescent="0.2">
      <c r="AA2363" s="344">
        <f t="shared" si="363"/>
        <v>-9.8802704652044479E-3</v>
      </c>
      <c r="AB2363" s="345">
        <f t="shared" si="364"/>
        <v>9.8802704652044479E-3</v>
      </c>
      <c r="AC2363" s="345">
        <f t="shared" si="365"/>
        <v>0</v>
      </c>
      <c r="AD2363" s="346">
        <f t="shared" si="366"/>
        <v>0</v>
      </c>
      <c r="AH2363" s="258">
        <f t="shared" si="367"/>
        <v>-5.970076540303515E-2</v>
      </c>
      <c r="AI2363" s="258">
        <f t="shared" si="368"/>
        <v>0.99275076381854821</v>
      </c>
      <c r="AJ2363" s="258">
        <f t="shared" si="369"/>
        <v>-0.88367981851374677</v>
      </c>
      <c r="AK2363" s="258">
        <f t="shared" si="370"/>
        <v>0.17185078244847601</v>
      </c>
      <c r="AL2363" s="258">
        <f t="shared" si="371"/>
        <v>1.6129546505539287</v>
      </c>
      <c r="AM2363" s="258">
        <f t="shared" si="372"/>
        <v>1.0430726385728673</v>
      </c>
      <c r="AN2363" s="274">
        <f t="shared" si="374"/>
        <v>14.005984999664225</v>
      </c>
      <c r="AO2363" s="274">
        <f t="shared" si="374"/>
        <v>14.005984999627904</v>
      </c>
      <c r="AP2363" s="274">
        <f t="shared" si="374"/>
        <v>14.005984998013528</v>
      </c>
      <c r="AQ2363" s="274">
        <f t="shared" si="374"/>
        <v>14.005984926260671</v>
      </c>
      <c r="AR2363" s="274">
        <f t="shared" si="374"/>
        <v>14.005981737158713</v>
      </c>
      <c r="AS2363" s="274">
        <f t="shared" si="374"/>
        <v>14.00584007322959</v>
      </c>
      <c r="AT2363" s="274">
        <f t="shared" si="374"/>
        <v>13.999693530030552</v>
      </c>
      <c r="AU2363" s="274">
        <f t="shared" si="373"/>
        <v>13.835459245036365</v>
      </c>
      <c r="AV2363" s="274"/>
      <c r="AW2363" s="274"/>
    </row>
    <row r="2364" spans="27:49" ht="12.95" customHeight="1" x14ac:dyDescent="0.2">
      <c r="AA2364" s="344">
        <f t="shared" si="363"/>
        <v>-9.8802704652044479E-3</v>
      </c>
      <c r="AB2364" s="345">
        <f t="shared" si="364"/>
        <v>9.8802704652044479E-3</v>
      </c>
      <c r="AC2364" s="345">
        <f t="shared" si="365"/>
        <v>0</v>
      </c>
      <c r="AD2364" s="346">
        <f t="shared" si="366"/>
        <v>0</v>
      </c>
      <c r="AH2364" s="258">
        <f t="shared" si="367"/>
        <v>-5.970076540303515E-2</v>
      </c>
      <c r="AI2364" s="258">
        <f t="shared" si="368"/>
        <v>0.99275076381854821</v>
      </c>
      <c r="AJ2364" s="258">
        <f t="shared" si="369"/>
        <v>-0.88367981851374677</v>
      </c>
      <c r="AK2364" s="258">
        <f t="shared" si="370"/>
        <v>0.17185078244847601</v>
      </c>
      <c r="AL2364" s="258">
        <f t="shared" si="371"/>
        <v>1.6129546505539287</v>
      </c>
      <c r="AM2364" s="258">
        <f t="shared" si="372"/>
        <v>1.0430726385728673</v>
      </c>
      <c r="AN2364" s="274">
        <f t="shared" si="374"/>
        <v>14.005984999664225</v>
      </c>
      <c r="AO2364" s="274">
        <f t="shared" si="374"/>
        <v>14.005984999627904</v>
      </c>
      <c r="AP2364" s="274">
        <f t="shared" si="374"/>
        <v>14.005984998013528</v>
      </c>
      <c r="AQ2364" s="274">
        <f t="shared" si="374"/>
        <v>14.005984926260671</v>
      </c>
      <c r="AR2364" s="274">
        <f t="shared" si="374"/>
        <v>14.005981737158713</v>
      </c>
      <c r="AS2364" s="274">
        <f t="shared" si="374"/>
        <v>14.00584007322959</v>
      </c>
      <c r="AT2364" s="274">
        <f t="shared" si="374"/>
        <v>13.999693530030552</v>
      </c>
      <c r="AU2364" s="274">
        <f t="shared" si="373"/>
        <v>13.835459245036365</v>
      </c>
      <c r="AV2364" s="274"/>
      <c r="AW2364" s="274"/>
    </row>
    <row r="2365" spans="27:49" ht="12.95" customHeight="1" x14ac:dyDescent="0.2">
      <c r="AA2365" s="344">
        <f t="shared" si="363"/>
        <v>-9.8802704652044479E-3</v>
      </c>
      <c r="AB2365" s="345">
        <f t="shared" si="364"/>
        <v>9.8802704652044479E-3</v>
      </c>
      <c r="AC2365" s="345">
        <f t="shared" si="365"/>
        <v>0</v>
      </c>
      <c r="AD2365" s="346">
        <f t="shared" si="366"/>
        <v>0</v>
      </c>
      <c r="AH2365" s="258">
        <f t="shared" si="367"/>
        <v>-5.970076540303515E-2</v>
      </c>
      <c r="AI2365" s="258">
        <f t="shared" si="368"/>
        <v>0.99275076381854821</v>
      </c>
      <c r="AJ2365" s="258">
        <f t="shared" si="369"/>
        <v>-0.88367981851374677</v>
      </c>
      <c r="AK2365" s="258">
        <f t="shared" si="370"/>
        <v>0.17185078244847601</v>
      </c>
      <c r="AL2365" s="258">
        <f t="shared" si="371"/>
        <v>1.6129546505539287</v>
      </c>
      <c r="AM2365" s="258">
        <f t="shared" si="372"/>
        <v>1.0430726385728673</v>
      </c>
      <c r="AN2365" s="274">
        <f t="shared" si="374"/>
        <v>14.005984999664225</v>
      </c>
      <c r="AO2365" s="274">
        <f t="shared" si="374"/>
        <v>14.005984999627904</v>
      </c>
      <c r="AP2365" s="274">
        <f t="shared" si="374"/>
        <v>14.005984998013528</v>
      </c>
      <c r="AQ2365" s="274">
        <f t="shared" si="374"/>
        <v>14.005984926260671</v>
      </c>
      <c r="AR2365" s="274">
        <f t="shared" si="374"/>
        <v>14.005981737158713</v>
      </c>
      <c r="AS2365" s="274">
        <f t="shared" si="374"/>
        <v>14.00584007322959</v>
      </c>
      <c r="AT2365" s="274">
        <f t="shared" si="374"/>
        <v>13.999693530030552</v>
      </c>
      <c r="AU2365" s="274">
        <f t="shared" si="373"/>
        <v>13.835459245036365</v>
      </c>
      <c r="AV2365" s="274"/>
      <c r="AW2365" s="274"/>
    </row>
    <row r="2366" spans="27:49" ht="12.95" customHeight="1" x14ac:dyDescent="0.2">
      <c r="AA2366" s="344">
        <f t="shared" si="363"/>
        <v>-9.8802704652044479E-3</v>
      </c>
      <c r="AB2366" s="345">
        <f t="shared" si="364"/>
        <v>9.8802704652044479E-3</v>
      </c>
      <c r="AC2366" s="345">
        <f t="shared" si="365"/>
        <v>0</v>
      </c>
      <c r="AD2366" s="346">
        <f t="shared" si="366"/>
        <v>0</v>
      </c>
      <c r="AH2366" s="258">
        <f t="shared" si="367"/>
        <v>-5.970076540303515E-2</v>
      </c>
      <c r="AI2366" s="258">
        <f t="shared" si="368"/>
        <v>0.99275076381854821</v>
      </c>
      <c r="AJ2366" s="258">
        <f t="shared" si="369"/>
        <v>-0.88367981851374677</v>
      </c>
      <c r="AK2366" s="258">
        <f t="shared" si="370"/>
        <v>0.17185078244847601</v>
      </c>
      <c r="AL2366" s="258">
        <f t="shared" si="371"/>
        <v>1.6129546505539287</v>
      </c>
      <c r="AM2366" s="258">
        <f t="shared" si="372"/>
        <v>1.0430726385728673</v>
      </c>
      <c r="AN2366" s="274">
        <f t="shared" si="374"/>
        <v>14.005984999664225</v>
      </c>
      <c r="AO2366" s="274">
        <f t="shared" si="374"/>
        <v>14.005984999627904</v>
      </c>
      <c r="AP2366" s="274">
        <f t="shared" si="374"/>
        <v>14.005984998013528</v>
      </c>
      <c r="AQ2366" s="274">
        <f t="shared" si="374"/>
        <v>14.005984926260671</v>
      </c>
      <c r="AR2366" s="274">
        <f t="shared" si="374"/>
        <v>14.005981737158713</v>
      </c>
      <c r="AS2366" s="274">
        <f t="shared" si="374"/>
        <v>14.00584007322959</v>
      </c>
      <c r="AT2366" s="274">
        <f t="shared" si="374"/>
        <v>13.999693530030552</v>
      </c>
      <c r="AU2366" s="274">
        <f t="shared" si="373"/>
        <v>13.835459245036365</v>
      </c>
      <c r="AV2366" s="274"/>
      <c r="AW2366" s="274"/>
    </row>
    <row r="2367" spans="27:49" ht="12.95" customHeight="1" x14ac:dyDescent="0.2">
      <c r="AA2367" s="344">
        <f t="shared" si="363"/>
        <v>-9.8802704652044479E-3</v>
      </c>
      <c r="AB2367" s="345">
        <f t="shared" si="364"/>
        <v>9.8802704652044479E-3</v>
      </c>
      <c r="AC2367" s="345">
        <f t="shared" si="365"/>
        <v>0</v>
      </c>
      <c r="AD2367" s="346">
        <f t="shared" si="366"/>
        <v>0</v>
      </c>
      <c r="AH2367" s="258">
        <f t="shared" si="367"/>
        <v>-5.970076540303515E-2</v>
      </c>
      <c r="AI2367" s="258">
        <f t="shared" si="368"/>
        <v>0.99275076381854821</v>
      </c>
      <c r="AJ2367" s="258">
        <f t="shared" si="369"/>
        <v>-0.88367981851374677</v>
      </c>
      <c r="AK2367" s="258">
        <f t="shared" si="370"/>
        <v>0.17185078244847601</v>
      </c>
      <c r="AL2367" s="258">
        <f t="shared" si="371"/>
        <v>1.6129546505539287</v>
      </c>
      <c r="AM2367" s="258">
        <f t="shared" si="372"/>
        <v>1.0430726385728673</v>
      </c>
      <c r="AN2367" s="274">
        <f t="shared" si="374"/>
        <v>14.005984999664225</v>
      </c>
      <c r="AO2367" s="274">
        <f t="shared" si="374"/>
        <v>14.005984999627904</v>
      </c>
      <c r="AP2367" s="274">
        <f t="shared" si="374"/>
        <v>14.005984998013528</v>
      </c>
      <c r="AQ2367" s="274">
        <f t="shared" si="374"/>
        <v>14.005984926260671</v>
      </c>
      <c r="AR2367" s="274">
        <f t="shared" si="374"/>
        <v>14.005981737158713</v>
      </c>
      <c r="AS2367" s="274">
        <f t="shared" si="374"/>
        <v>14.00584007322959</v>
      </c>
      <c r="AT2367" s="274">
        <f t="shared" si="374"/>
        <v>13.999693530030552</v>
      </c>
      <c r="AU2367" s="274">
        <f t="shared" si="373"/>
        <v>13.835459245036365</v>
      </c>
      <c r="AV2367" s="274"/>
      <c r="AW2367" s="274"/>
    </row>
    <row r="2368" spans="27:49" ht="12.95" customHeight="1" x14ac:dyDescent="0.2">
      <c r="AA2368" s="344">
        <f t="shared" si="363"/>
        <v>-9.8802704652044479E-3</v>
      </c>
      <c r="AB2368" s="345">
        <f t="shared" si="364"/>
        <v>9.8802704652044479E-3</v>
      </c>
      <c r="AC2368" s="345">
        <f t="shared" si="365"/>
        <v>0</v>
      </c>
      <c r="AD2368" s="346">
        <f t="shared" si="366"/>
        <v>0</v>
      </c>
      <c r="AH2368" s="258">
        <f t="shared" si="367"/>
        <v>-5.970076540303515E-2</v>
      </c>
      <c r="AI2368" s="258">
        <f t="shared" si="368"/>
        <v>0.99275076381854821</v>
      </c>
      <c r="AJ2368" s="258">
        <f t="shared" si="369"/>
        <v>-0.88367981851374677</v>
      </c>
      <c r="AK2368" s="258">
        <f t="shared" si="370"/>
        <v>0.17185078244847601</v>
      </c>
      <c r="AL2368" s="258">
        <f t="shared" si="371"/>
        <v>1.6129546505539287</v>
      </c>
      <c r="AM2368" s="258">
        <f t="shared" si="372"/>
        <v>1.0430726385728673</v>
      </c>
      <c r="AN2368" s="274">
        <f t="shared" si="374"/>
        <v>14.005984999664225</v>
      </c>
      <c r="AO2368" s="274">
        <f t="shared" si="374"/>
        <v>14.005984999627904</v>
      </c>
      <c r="AP2368" s="274">
        <f t="shared" si="374"/>
        <v>14.005984998013528</v>
      </c>
      <c r="AQ2368" s="274">
        <f t="shared" si="374"/>
        <v>14.005984926260671</v>
      </c>
      <c r="AR2368" s="274">
        <f t="shared" si="374"/>
        <v>14.005981737158713</v>
      </c>
      <c r="AS2368" s="274">
        <f t="shared" si="374"/>
        <v>14.00584007322959</v>
      </c>
      <c r="AT2368" s="274">
        <f t="shared" si="374"/>
        <v>13.999693530030552</v>
      </c>
      <c r="AU2368" s="274">
        <f t="shared" si="373"/>
        <v>13.835459245036365</v>
      </c>
      <c r="AV2368" s="274"/>
      <c r="AW2368" s="274"/>
    </row>
    <row r="2369" spans="27:49" ht="12.95" customHeight="1" x14ac:dyDescent="0.2">
      <c r="AA2369" s="344">
        <f t="shared" si="363"/>
        <v>-9.8802704652044479E-3</v>
      </c>
      <c r="AB2369" s="345">
        <f t="shared" si="364"/>
        <v>9.8802704652044479E-3</v>
      </c>
      <c r="AC2369" s="345">
        <f t="shared" si="365"/>
        <v>0</v>
      </c>
      <c r="AD2369" s="346">
        <f t="shared" si="366"/>
        <v>0</v>
      </c>
      <c r="AH2369" s="258">
        <f t="shared" si="367"/>
        <v>-5.970076540303515E-2</v>
      </c>
      <c r="AI2369" s="258">
        <f t="shared" si="368"/>
        <v>0.99275076381854821</v>
      </c>
      <c r="AJ2369" s="258">
        <f t="shared" si="369"/>
        <v>-0.88367981851374677</v>
      </c>
      <c r="AK2369" s="258">
        <f t="shared" si="370"/>
        <v>0.17185078244847601</v>
      </c>
      <c r="AL2369" s="258">
        <f t="shared" si="371"/>
        <v>1.6129546505539287</v>
      </c>
      <c r="AM2369" s="258">
        <f t="shared" si="372"/>
        <v>1.0430726385728673</v>
      </c>
      <c r="AN2369" s="274">
        <f t="shared" si="374"/>
        <v>14.005984999664225</v>
      </c>
      <c r="AO2369" s="274">
        <f t="shared" si="374"/>
        <v>14.005984999627904</v>
      </c>
      <c r="AP2369" s="274">
        <f t="shared" si="374"/>
        <v>14.005984998013528</v>
      </c>
      <c r="AQ2369" s="274">
        <f t="shared" si="374"/>
        <v>14.005984926260671</v>
      </c>
      <c r="AR2369" s="274">
        <f t="shared" si="374"/>
        <v>14.005981737158713</v>
      </c>
      <c r="AS2369" s="274">
        <f t="shared" si="374"/>
        <v>14.00584007322959</v>
      </c>
      <c r="AT2369" s="274">
        <f t="shared" si="374"/>
        <v>13.999693530030552</v>
      </c>
      <c r="AU2369" s="274">
        <f t="shared" si="373"/>
        <v>13.835459245036365</v>
      </c>
      <c r="AV2369" s="274"/>
      <c r="AW2369" s="274"/>
    </row>
    <row r="2370" spans="27:49" ht="12.95" customHeight="1" x14ac:dyDescent="0.2">
      <c r="AA2370" s="344">
        <f t="shared" si="363"/>
        <v>-9.8802704652044479E-3</v>
      </c>
      <c r="AB2370" s="345">
        <f t="shared" si="364"/>
        <v>9.8802704652044479E-3</v>
      </c>
      <c r="AC2370" s="345">
        <f t="shared" si="365"/>
        <v>0</v>
      </c>
      <c r="AD2370" s="346">
        <f t="shared" si="366"/>
        <v>0</v>
      </c>
      <c r="AH2370" s="258">
        <f t="shared" si="367"/>
        <v>-5.970076540303515E-2</v>
      </c>
      <c r="AI2370" s="258">
        <f t="shared" si="368"/>
        <v>0.99275076381854821</v>
      </c>
      <c r="AJ2370" s="258">
        <f t="shared" si="369"/>
        <v>-0.88367981851374677</v>
      </c>
      <c r="AK2370" s="258">
        <f t="shared" si="370"/>
        <v>0.17185078244847601</v>
      </c>
      <c r="AL2370" s="258">
        <f t="shared" si="371"/>
        <v>1.6129546505539287</v>
      </c>
      <c r="AM2370" s="258">
        <f t="shared" si="372"/>
        <v>1.0430726385728673</v>
      </c>
      <c r="AN2370" s="274">
        <f t="shared" ref="AN2370:AT2379" si="375">$AU2370+$AB$7*SIN(AO2370)</f>
        <v>14.005984999664225</v>
      </c>
      <c r="AO2370" s="274">
        <f t="shared" si="375"/>
        <v>14.005984999627904</v>
      </c>
      <c r="AP2370" s="274">
        <f t="shared" si="375"/>
        <v>14.005984998013528</v>
      </c>
      <c r="AQ2370" s="274">
        <f t="shared" si="375"/>
        <v>14.005984926260671</v>
      </c>
      <c r="AR2370" s="274">
        <f t="shared" si="375"/>
        <v>14.005981737158713</v>
      </c>
      <c r="AS2370" s="274">
        <f t="shared" si="375"/>
        <v>14.00584007322959</v>
      </c>
      <c r="AT2370" s="274">
        <f t="shared" si="375"/>
        <v>13.999693530030552</v>
      </c>
      <c r="AU2370" s="274">
        <f t="shared" si="373"/>
        <v>13.835459245036365</v>
      </c>
      <c r="AV2370" s="274"/>
      <c r="AW2370" s="274"/>
    </row>
    <row r="2371" spans="27:49" ht="12.95" customHeight="1" x14ac:dyDescent="0.2">
      <c r="AA2371" s="344">
        <f t="shared" si="363"/>
        <v>-9.8802704652044479E-3</v>
      </c>
      <c r="AB2371" s="345">
        <f t="shared" si="364"/>
        <v>9.8802704652044479E-3</v>
      </c>
      <c r="AC2371" s="345">
        <f t="shared" si="365"/>
        <v>0</v>
      </c>
      <c r="AD2371" s="346">
        <f t="shared" si="366"/>
        <v>0</v>
      </c>
      <c r="AH2371" s="258">
        <f t="shared" si="367"/>
        <v>-5.970076540303515E-2</v>
      </c>
      <c r="AI2371" s="258">
        <f t="shared" si="368"/>
        <v>0.99275076381854821</v>
      </c>
      <c r="AJ2371" s="258">
        <f t="shared" si="369"/>
        <v>-0.88367981851374677</v>
      </c>
      <c r="AK2371" s="258">
        <f t="shared" si="370"/>
        <v>0.17185078244847601</v>
      </c>
      <c r="AL2371" s="258">
        <f t="shared" si="371"/>
        <v>1.6129546505539287</v>
      </c>
      <c r="AM2371" s="258">
        <f t="shared" si="372"/>
        <v>1.0430726385728673</v>
      </c>
      <c r="AN2371" s="274">
        <f t="shared" si="375"/>
        <v>14.005984999664225</v>
      </c>
      <c r="AO2371" s="274">
        <f t="shared" si="375"/>
        <v>14.005984999627904</v>
      </c>
      <c r="AP2371" s="274">
        <f t="shared" si="375"/>
        <v>14.005984998013528</v>
      </c>
      <c r="AQ2371" s="274">
        <f t="shared" si="375"/>
        <v>14.005984926260671</v>
      </c>
      <c r="AR2371" s="274">
        <f t="shared" si="375"/>
        <v>14.005981737158713</v>
      </c>
      <c r="AS2371" s="274">
        <f t="shared" si="375"/>
        <v>14.00584007322959</v>
      </c>
      <c r="AT2371" s="274">
        <f t="shared" si="375"/>
        <v>13.999693530030552</v>
      </c>
      <c r="AU2371" s="274">
        <f t="shared" si="373"/>
        <v>13.835459245036365</v>
      </c>
      <c r="AV2371" s="274"/>
      <c r="AW2371" s="274"/>
    </row>
    <row r="2372" spans="27:49" ht="12.95" customHeight="1" x14ac:dyDescent="0.2">
      <c r="AA2372" s="344">
        <f t="shared" si="363"/>
        <v>-9.8802704652044479E-3</v>
      </c>
      <c r="AB2372" s="345">
        <f t="shared" si="364"/>
        <v>9.8802704652044479E-3</v>
      </c>
      <c r="AC2372" s="345">
        <f t="shared" si="365"/>
        <v>0</v>
      </c>
      <c r="AD2372" s="346">
        <f t="shared" si="366"/>
        <v>0</v>
      </c>
      <c r="AH2372" s="258">
        <f t="shared" si="367"/>
        <v>-5.970076540303515E-2</v>
      </c>
      <c r="AI2372" s="258">
        <f t="shared" si="368"/>
        <v>0.99275076381854821</v>
      </c>
      <c r="AJ2372" s="258">
        <f t="shared" si="369"/>
        <v>-0.88367981851374677</v>
      </c>
      <c r="AK2372" s="258">
        <f t="shared" si="370"/>
        <v>0.17185078244847601</v>
      </c>
      <c r="AL2372" s="258">
        <f t="shared" si="371"/>
        <v>1.6129546505539287</v>
      </c>
      <c r="AM2372" s="258">
        <f t="shared" si="372"/>
        <v>1.0430726385728673</v>
      </c>
      <c r="AN2372" s="274">
        <f t="shared" si="375"/>
        <v>14.005984999664225</v>
      </c>
      <c r="AO2372" s="274">
        <f t="shared" si="375"/>
        <v>14.005984999627904</v>
      </c>
      <c r="AP2372" s="274">
        <f t="shared" si="375"/>
        <v>14.005984998013528</v>
      </c>
      <c r="AQ2372" s="274">
        <f t="shared" si="375"/>
        <v>14.005984926260671</v>
      </c>
      <c r="AR2372" s="274">
        <f t="shared" si="375"/>
        <v>14.005981737158713</v>
      </c>
      <c r="AS2372" s="274">
        <f t="shared" si="375"/>
        <v>14.00584007322959</v>
      </c>
      <c r="AT2372" s="274">
        <f t="shared" si="375"/>
        <v>13.999693530030552</v>
      </c>
      <c r="AU2372" s="274">
        <f t="shared" si="373"/>
        <v>13.835459245036365</v>
      </c>
      <c r="AV2372" s="274"/>
      <c r="AW2372" s="274"/>
    </row>
    <row r="2373" spans="27:49" ht="12.95" customHeight="1" x14ac:dyDescent="0.2">
      <c r="AA2373" s="344">
        <f t="shared" si="363"/>
        <v>-9.8802704652044479E-3</v>
      </c>
      <c r="AB2373" s="345">
        <f t="shared" si="364"/>
        <v>9.8802704652044479E-3</v>
      </c>
      <c r="AC2373" s="345">
        <f t="shared" si="365"/>
        <v>0</v>
      </c>
      <c r="AD2373" s="346">
        <f t="shared" si="366"/>
        <v>0</v>
      </c>
      <c r="AH2373" s="258">
        <f t="shared" si="367"/>
        <v>-5.970076540303515E-2</v>
      </c>
      <c r="AI2373" s="258">
        <f t="shared" si="368"/>
        <v>0.99275076381854821</v>
      </c>
      <c r="AJ2373" s="258">
        <f t="shared" si="369"/>
        <v>-0.88367981851374677</v>
      </c>
      <c r="AK2373" s="258">
        <f t="shared" si="370"/>
        <v>0.17185078244847601</v>
      </c>
      <c r="AL2373" s="258">
        <f t="shared" si="371"/>
        <v>1.6129546505539287</v>
      </c>
      <c r="AM2373" s="258">
        <f t="shared" si="372"/>
        <v>1.0430726385728673</v>
      </c>
      <c r="AN2373" s="274">
        <f t="shared" si="375"/>
        <v>14.005984999664225</v>
      </c>
      <c r="AO2373" s="274">
        <f t="shared" si="375"/>
        <v>14.005984999627904</v>
      </c>
      <c r="AP2373" s="274">
        <f t="shared" si="375"/>
        <v>14.005984998013528</v>
      </c>
      <c r="AQ2373" s="274">
        <f t="shared" si="375"/>
        <v>14.005984926260671</v>
      </c>
      <c r="AR2373" s="274">
        <f t="shared" si="375"/>
        <v>14.005981737158713</v>
      </c>
      <c r="AS2373" s="274">
        <f t="shared" si="375"/>
        <v>14.00584007322959</v>
      </c>
      <c r="AT2373" s="274">
        <f t="shared" si="375"/>
        <v>13.999693530030552</v>
      </c>
      <c r="AU2373" s="274">
        <f t="shared" si="373"/>
        <v>13.835459245036365</v>
      </c>
      <c r="AV2373" s="274"/>
      <c r="AW2373" s="274"/>
    </row>
    <row r="2374" spans="27:49" ht="12.95" customHeight="1" x14ac:dyDescent="0.2">
      <c r="AA2374" s="344">
        <f t="shared" si="363"/>
        <v>-9.8802704652044479E-3</v>
      </c>
      <c r="AB2374" s="345">
        <f t="shared" si="364"/>
        <v>9.8802704652044479E-3</v>
      </c>
      <c r="AC2374" s="345">
        <f t="shared" si="365"/>
        <v>0</v>
      </c>
      <c r="AD2374" s="346">
        <f t="shared" si="366"/>
        <v>0</v>
      </c>
      <c r="AH2374" s="258">
        <f t="shared" si="367"/>
        <v>-5.970076540303515E-2</v>
      </c>
      <c r="AI2374" s="258">
        <f t="shared" si="368"/>
        <v>0.99275076381854821</v>
      </c>
      <c r="AJ2374" s="258">
        <f t="shared" si="369"/>
        <v>-0.88367981851374677</v>
      </c>
      <c r="AK2374" s="258">
        <f t="shared" si="370"/>
        <v>0.17185078244847601</v>
      </c>
      <c r="AL2374" s="258">
        <f t="shared" si="371"/>
        <v>1.6129546505539287</v>
      </c>
      <c r="AM2374" s="258">
        <f t="shared" si="372"/>
        <v>1.0430726385728673</v>
      </c>
      <c r="AN2374" s="274">
        <f t="shared" si="375"/>
        <v>14.005984999664225</v>
      </c>
      <c r="AO2374" s="274">
        <f t="shared" si="375"/>
        <v>14.005984999627904</v>
      </c>
      <c r="AP2374" s="274">
        <f t="shared" si="375"/>
        <v>14.005984998013528</v>
      </c>
      <c r="AQ2374" s="274">
        <f t="shared" si="375"/>
        <v>14.005984926260671</v>
      </c>
      <c r="AR2374" s="274">
        <f t="shared" si="375"/>
        <v>14.005981737158713</v>
      </c>
      <c r="AS2374" s="274">
        <f t="shared" si="375"/>
        <v>14.00584007322959</v>
      </c>
      <c r="AT2374" s="274">
        <f t="shared" si="375"/>
        <v>13.999693530030552</v>
      </c>
      <c r="AU2374" s="274">
        <f t="shared" si="373"/>
        <v>13.835459245036365</v>
      </c>
      <c r="AV2374" s="274"/>
      <c r="AW2374" s="274"/>
    </row>
    <row r="2375" spans="27:49" ht="12.95" customHeight="1" x14ac:dyDescent="0.2">
      <c r="AA2375" s="344">
        <f t="shared" si="363"/>
        <v>-9.8802704652044479E-3</v>
      </c>
      <c r="AB2375" s="345">
        <f t="shared" si="364"/>
        <v>9.8802704652044479E-3</v>
      </c>
      <c r="AC2375" s="345">
        <f t="shared" si="365"/>
        <v>0</v>
      </c>
      <c r="AD2375" s="346">
        <f t="shared" si="366"/>
        <v>0</v>
      </c>
      <c r="AH2375" s="258">
        <f t="shared" si="367"/>
        <v>-5.970076540303515E-2</v>
      </c>
      <c r="AI2375" s="258">
        <f t="shared" si="368"/>
        <v>0.99275076381854821</v>
      </c>
      <c r="AJ2375" s="258">
        <f t="shared" si="369"/>
        <v>-0.88367981851374677</v>
      </c>
      <c r="AK2375" s="258">
        <f t="shared" si="370"/>
        <v>0.17185078244847601</v>
      </c>
      <c r="AL2375" s="258">
        <f t="shared" si="371"/>
        <v>1.6129546505539287</v>
      </c>
      <c r="AM2375" s="258">
        <f t="shared" si="372"/>
        <v>1.0430726385728673</v>
      </c>
      <c r="AN2375" s="274">
        <f t="shared" si="375"/>
        <v>14.005984999664225</v>
      </c>
      <c r="AO2375" s="274">
        <f t="shared" si="375"/>
        <v>14.005984999627904</v>
      </c>
      <c r="AP2375" s="274">
        <f t="shared" si="375"/>
        <v>14.005984998013528</v>
      </c>
      <c r="AQ2375" s="274">
        <f t="shared" si="375"/>
        <v>14.005984926260671</v>
      </c>
      <c r="AR2375" s="274">
        <f t="shared" si="375"/>
        <v>14.005981737158713</v>
      </c>
      <c r="AS2375" s="274">
        <f t="shared" si="375"/>
        <v>14.00584007322959</v>
      </c>
      <c r="AT2375" s="274">
        <f t="shared" si="375"/>
        <v>13.999693530030552</v>
      </c>
      <c r="AU2375" s="274">
        <f t="shared" si="373"/>
        <v>13.835459245036365</v>
      </c>
      <c r="AV2375" s="274"/>
      <c r="AW2375" s="274"/>
    </row>
    <row r="2376" spans="27:49" ht="12.95" customHeight="1" x14ac:dyDescent="0.2">
      <c r="AA2376" s="344">
        <f t="shared" si="363"/>
        <v>-9.8802704652044479E-3</v>
      </c>
      <c r="AB2376" s="345">
        <f t="shared" si="364"/>
        <v>9.8802704652044479E-3</v>
      </c>
      <c r="AC2376" s="345">
        <f t="shared" si="365"/>
        <v>0</v>
      </c>
      <c r="AD2376" s="346">
        <f t="shared" si="366"/>
        <v>0</v>
      </c>
      <c r="AH2376" s="258">
        <f t="shared" si="367"/>
        <v>-5.970076540303515E-2</v>
      </c>
      <c r="AI2376" s="258">
        <f t="shared" si="368"/>
        <v>0.99275076381854821</v>
      </c>
      <c r="AJ2376" s="258">
        <f t="shared" si="369"/>
        <v>-0.88367981851374677</v>
      </c>
      <c r="AK2376" s="258">
        <f t="shared" si="370"/>
        <v>0.17185078244847601</v>
      </c>
      <c r="AL2376" s="258">
        <f t="shared" si="371"/>
        <v>1.6129546505539287</v>
      </c>
      <c r="AM2376" s="258">
        <f t="shared" si="372"/>
        <v>1.0430726385728673</v>
      </c>
      <c r="AN2376" s="274">
        <f t="shared" si="375"/>
        <v>14.005984999664225</v>
      </c>
      <c r="AO2376" s="274">
        <f t="shared" si="375"/>
        <v>14.005984999627904</v>
      </c>
      <c r="AP2376" s="274">
        <f t="shared" si="375"/>
        <v>14.005984998013528</v>
      </c>
      <c r="AQ2376" s="274">
        <f t="shared" si="375"/>
        <v>14.005984926260671</v>
      </c>
      <c r="AR2376" s="274">
        <f t="shared" si="375"/>
        <v>14.005981737158713</v>
      </c>
      <c r="AS2376" s="274">
        <f t="shared" si="375"/>
        <v>14.00584007322959</v>
      </c>
      <c r="AT2376" s="274">
        <f t="shared" si="375"/>
        <v>13.999693530030552</v>
      </c>
      <c r="AU2376" s="274">
        <f t="shared" si="373"/>
        <v>13.835459245036365</v>
      </c>
      <c r="AV2376" s="274"/>
      <c r="AW2376" s="274"/>
    </row>
    <row r="2377" spans="27:49" ht="12.95" customHeight="1" x14ac:dyDescent="0.2">
      <c r="AA2377" s="344">
        <f t="shared" si="363"/>
        <v>-9.8802704652044479E-3</v>
      </c>
      <c r="AB2377" s="345">
        <f t="shared" si="364"/>
        <v>9.8802704652044479E-3</v>
      </c>
      <c r="AC2377" s="345">
        <f t="shared" si="365"/>
        <v>0</v>
      </c>
      <c r="AD2377" s="346">
        <f t="shared" si="366"/>
        <v>0</v>
      </c>
      <c r="AH2377" s="258">
        <f t="shared" si="367"/>
        <v>-5.970076540303515E-2</v>
      </c>
      <c r="AI2377" s="258">
        <f t="shared" si="368"/>
        <v>0.99275076381854821</v>
      </c>
      <c r="AJ2377" s="258">
        <f t="shared" si="369"/>
        <v>-0.88367981851374677</v>
      </c>
      <c r="AK2377" s="258">
        <f t="shared" si="370"/>
        <v>0.17185078244847601</v>
      </c>
      <c r="AL2377" s="258">
        <f t="shared" si="371"/>
        <v>1.6129546505539287</v>
      </c>
      <c r="AM2377" s="258">
        <f t="shared" si="372"/>
        <v>1.0430726385728673</v>
      </c>
      <c r="AN2377" s="274">
        <f t="shared" si="375"/>
        <v>14.005984999664225</v>
      </c>
      <c r="AO2377" s="274">
        <f t="shared" si="375"/>
        <v>14.005984999627904</v>
      </c>
      <c r="AP2377" s="274">
        <f t="shared" si="375"/>
        <v>14.005984998013528</v>
      </c>
      <c r="AQ2377" s="274">
        <f t="shared" si="375"/>
        <v>14.005984926260671</v>
      </c>
      <c r="AR2377" s="274">
        <f t="shared" si="375"/>
        <v>14.005981737158713</v>
      </c>
      <c r="AS2377" s="274">
        <f t="shared" si="375"/>
        <v>14.00584007322959</v>
      </c>
      <c r="AT2377" s="274">
        <f t="shared" si="375"/>
        <v>13.999693530030552</v>
      </c>
      <c r="AU2377" s="274">
        <f t="shared" si="373"/>
        <v>13.835459245036365</v>
      </c>
      <c r="AV2377" s="274"/>
      <c r="AW2377" s="274"/>
    </row>
    <row r="2378" spans="27:49" ht="12.95" customHeight="1" x14ac:dyDescent="0.2">
      <c r="AA2378" s="344">
        <f t="shared" si="363"/>
        <v>-9.8802704652044479E-3</v>
      </c>
      <c r="AB2378" s="345">
        <f t="shared" si="364"/>
        <v>9.8802704652044479E-3</v>
      </c>
      <c r="AC2378" s="345">
        <f t="shared" si="365"/>
        <v>0</v>
      </c>
      <c r="AD2378" s="346">
        <f t="shared" si="366"/>
        <v>0</v>
      </c>
      <c r="AH2378" s="258">
        <f t="shared" si="367"/>
        <v>-5.970076540303515E-2</v>
      </c>
      <c r="AI2378" s="258">
        <f t="shared" si="368"/>
        <v>0.99275076381854821</v>
      </c>
      <c r="AJ2378" s="258">
        <f t="shared" si="369"/>
        <v>-0.88367981851374677</v>
      </c>
      <c r="AK2378" s="258">
        <f t="shared" si="370"/>
        <v>0.17185078244847601</v>
      </c>
      <c r="AL2378" s="258">
        <f t="shared" si="371"/>
        <v>1.6129546505539287</v>
      </c>
      <c r="AM2378" s="258">
        <f t="shared" si="372"/>
        <v>1.0430726385728673</v>
      </c>
      <c r="AN2378" s="274">
        <f t="shared" si="375"/>
        <v>14.005984999664225</v>
      </c>
      <c r="AO2378" s="274">
        <f t="shared" si="375"/>
        <v>14.005984999627904</v>
      </c>
      <c r="AP2378" s="274">
        <f t="shared" si="375"/>
        <v>14.005984998013528</v>
      </c>
      <c r="AQ2378" s="274">
        <f t="shared" si="375"/>
        <v>14.005984926260671</v>
      </c>
      <c r="AR2378" s="274">
        <f t="shared" si="375"/>
        <v>14.005981737158713</v>
      </c>
      <c r="AS2378" s="274">
        <f t="shared" si="375"/>
        <v>14.00584007322959</v>
      </c>
      <c r="AT2378" s="274">
        <f t="shared" si="375"/>
        <v>13.999693530030552</v>
      </c>
      <c r="AU2378" s="274">
        <f t="shared" si="373"/>
        <v>13.835459245036365</v>
      </c>
      <c r="AV2378" s="274"/>
      <c r="AW2378" s="274"/>
    </row>
    <row r="2379" spans="27:49" ht="12.95" customHeight="1" x14ac:dyDescent="0.2">
      <c r="AA2379" s="344">
        <f t="shared" si="363"/>
        <v>-9.8802704652044479E-3</v>
      </c>
      <c r="AB2379" s="345">
        <f t="shared" si="364"/>
        <v>9.8802704652044479E-3</v>
      </c>
      <c r="AC2379" s="345">
        <f t="shared" si="365"/>
        <v>0</v>
      </c>
      <c r="AD2379" s="346">
        <f t="shared" si="366"/>
        <v>0</v>
      </c>
      <c r="AH2379" s="258">
        <f t="shared" si="367"/>
        <v>-5.970076540303515E-2</v>
      </c>
      <c r="AI2379" s="258">
        <f t="shared" si="368"/>
        <v>0.99275076381854821</v>
      </c>
      <c r="AJ2379" s="258">
        <f t="shared" si="369"/>
        <v>-0.88367981851374677</v>
      </c>
      <c r="AK2379" s="258">
        <f t="shared" si="370"/>
        <v>0.17185078244847601</v>
      </c>
      <c r="AL2379" s="258">
        <f t="shared" si="371"/>
        <v>1.6129546505539287</v>
      </c>
      <c r="AM2379" s="258">
        <f t="shared" si="372"/>
        <v>1.0430726385728673</v>
      </c>
      <c r="AN2379" s="274">
        <f t="shared" si="375"/>
        <v>14.005984999664225</v>
      </c>
      <c r="AO2379" s="274">
        <f t="shared" si="375"/>
        <v>14.005984999627904</v>
      </c>
      <c r="AP2379" s="274">
        <f t="shared" si="375"/>
        <v>14.005984998013528</v>
      </c>
      <c r="AQ2379" s="274">
        <f t="shared" si="375"/>
        <v>14.005984926260671</v>
      </c>
      <c r="AR2379" s="274">
        <f t="shared" si="375"/>
        <v>14.005981737158713</v>
      </c>
      <c r="AS2379" s="274">
        <f t="shared" si="375"/>
        <v>14.00584007322959</v>
      </c>
      <c r="AT2379" s="274">
        <f t="shared" si="375"/>
        <v>13.999693530030552</v>
      </c>
      <c r="AU2379" s="274">
        <f t="shared" si="373"/>
        <v>13.835459245036365</v>
      </c>
      <c r="AV2379" s="274"/>
      <c r="AW2379" s="274"/>
    </row>
    <row r="2380" spans="27:49" ht="12.95" customHeight="1" x14ac:dyDescent="0.2">
      <c r="AA2380" s="344">
        <f t="shared" si="363"/>
        <v>-9.8802704652044479E-3</v>
      </c>
      <c r="AB2380" s="345">
        <f t="shared" si="364"/>
        <v>9.8802704652044479E-3</v>
      </c>
      <c r="AC2380" s="345">
        <f t="shared" si="365"/>
        <v>0</v>
      </c>
      <c r="AD2380" s="346">
        <f t="shared" si="366"/>
        <v>0</v>
      </c>
      <c r="AH2380" s="258">
        <f t="shared" si="367"/>
        <v>-5.970076540303515E-2</v>
      </c>
      <c r="AI2380" s="258">
        <f t="shared" si="368"/>
        <v>0.99275076381854821</v>
      </c>
      <c r="AJ2380" s="258">
        <f t="shared" si="369"/>
        <v>-0.88367981851374677</v>
      </c>
      <c r="AK2380" s="258">
        <f t="shared" si="370"/>
        <v>0.17185078244847601</v>
      </c>
      <c r="AL2380" s="258">
        <f t="shared" si="371"/>
        <v>1.6129546505539287</v>
      </c>
      <c r="AM2380" s="258">
        <f t="shared" si="372"/>
        <v>1.0430726385728673</v>
      </c>
      <c r="AN2380" s="274">
        <f t="shared" ref="AN2380:AT2389" si="376">$AU2380+$AB$7*SIN(AO2380)</f>
        <v>14.005984999664225</v>
      </c>
      <c r="AO2380" s="274">
        <f t="shared" si="376"/>
        <v>14.005984999627904</v>
      </c>
      <c r="AP2380" s="274">
        <f t="shared" si="376"/>
        <v>14.005984998013528</v>
      </c>
      <c r="AQ2380" s="274">
        <f t="shared" si="376"/>
        <v>14.005984926260671</v>
      </c>
      <c r="AR2380" s="274">
        <f t="shared" si="376"/>
        <v>14.005981737158713</v>
      </c>
      <c r="AS2380" s="274">
        <f t="shared" si="376"/>
        <v>14.00584007322959</v>
      </c>
      <c r="AT2380" s="274">
        <f t="shared" si="376"/>
        <v>13.999693530030552</v>
      </c>
      <c r="AU2380" s="274">
        <f t="shared" si="373"/>
        <v>13.835459245036365</v>
      </c>
      <c r="AV2380" s="274"/>
      <c r="AW2380" s="274"/>
    </row>
    <row r="2381" spans="27:49" ht="12.95" customHeight="1" x14ac:dyDescent="0.2">
      <c r="AA2381" s="344">
        <f t="shared" si="363"/>
        <v>-9.8802704652044479E-3</v>
      </c>
      <c r="AB2381" s="345">
        <f t="shared" si="364"/>
        <v>9.8802704652044479E-3</v>
      </c>
      <c r="AC2381" s="345">
        <f t="shared" si="365"/>
        <v>0</v>
      </c>
      <c r="AD2381" s="346">
        <f t="shared" si="366"/>
        <v>0</v>
      </c>
      <c r="AH2381" s="258">
        <f t="shared" si="367"/>
        <v>-5.970076540303515E-2</v>
      </c>
      <c r="AI2381" s="258">
        <f t="shared" si="368"/>
        <v>0.99275076381854821</v>
      </c>
      <c r="AJ2381" s="258">
        <f t="shared" si="369"/>
        <v>-0.88367981851374677</v>
      </c>
      <c r="AK2381" s="258">
        <f t="shared" si="370"/>
        <v>0.17185078244847601</v>
      </c>
      <c r="AL2381" s="258">
        <f t="shared" si="371"/>
        <v>1.6129546505539287</v>
      </c>
      <c r="AM2381" s="258">
        <f t="shared" si="372"/>
        <v>1.0430726385728673</v>
      </c>
      <c r="AN2381" s="274">
        <f t="shared" si="376"/>
        <v>14.005984999664225</v>
      </c>
      <c r="AO2381" s="274">
        <f t="shared" si="376"/>
        <v>14.005984999627904</v>
      </c>
      <c r="AP2381" s="274">
        <f t="shared" si="376"/>
        <v>14.005984998013528</v>
      </c>
      <c r="AQ2381" s="274">
        <f t="shared" si="376"/>
        <v>14.005984926260671</v>
      </c>
      <c r="AR2381" s="274">
        <f t="shared" si="376"/>
        <v>14.005981737158713</v>
      </c>
      <c r="AS2381" s="274">
        <f t="shared" si="376"/>
        <v>14.00584007322959</v>
      </c>
      <c r="AT2381" s="274">
        <f t="shared" si="376"/>
        <v>13.999693530030552</v>
      </c>
      <c r="AU2381" s="274">
        <f t="shared" si="373"/>
        <v>13.835459245036365</v>
      </c>
      <c r="AV2381" s="274"/>
      <c r="AW2381" s="274"/>
    </row>
    <row r="2382" spans="27:49" ht="12.95" customHeight="1" x14ac:dyDescent="0.2">
      <c r="AA2382" s="344">
        <f t="shared" si="363"/>
        <v>-9.8802704652044479E-3</v>
      </c>
      <c r="AB2382" s="345">
        <f t="shared" si="364"/>
        <v>9.8802704652044479E-3</v>
      </c>
      <c r="AC2382" s="345">
        <f t="shared" si="365"/>
        <v>0</v>
      </c>
      <c r="AD2382" s="346">
        <f t="shared" si="366"/>
        <v>0</v>
      </c>
      <c r="AH2382" s="258">
        <f t="shared" si="367"/>
        <v>-5.970076540303515E-2</v>
      </c>
      <c r="AI2382" s="258">
        <f t="shared" si="368"/>
        <v>0.99275076381854821</v>
      </c>
      <c r="AJ2382" s="258">
        <f t="shared" si="369"/>
        <v>-0.88367981851374677</v>
      </c>
      <c r="AK2382" s="258">
        <f t="shared" si="370"/>
        <v>0.17185078244847601</v>
      </c>
      <c r="AL2382" s="258">
        <f t="shared" si="371"/>
        <v>1.6129546505539287</v>
      </c>
      <c r="AM2382" s="258">
        <f t="shared" si="372"/>
        <v>1.0430726385728673</v>
      </c>
      <c r="AN2382" s="274">
        <f t="shared" si="376"/>
        <v>14.005984999664225</v>
      </c>
      <c r="AO2382" s="274">
        <f t="shared" si="376"/>
        <v>14.005984999627904</v>
      </c>
      <c r="AP2382" s="274">
        <f t="shared" si="376"/>
        <v>14.005984998013528</v>
      </c>
      <c r="AQ2382" s="274">
        <f t="shared" si="376"/>
        <v>14.005984926260671</v>
      </c>
      <c r="AR2382" s="274">
        <f t="shared" si="376"/>
        <v>14.005981737158713</v>
      </c>
      <c r="AS2382" s="274">
        <f t="shared" si="376"/>
        <v>14.00584007322959</v>
      </c>
      <c r="AT2382" s="274">
        <f t="shared" si="376"/>
        <v>13.999693530030552</v>
      </c>
      <c r="AU2382" s="274">
        <f t="shared" si="373"/>
        <v>13.835459245036365</v>
      </c>
      <c r="AV2382" s="274"/>
      <c r="AW2382" s="274"/>
    </row>
    <row r="2383" spans="27:49" ht="12.95" customHeight="1" x14ac:dyDescent="0.2">
      <c r="AA2383" s="344">
        <f t="shared" si="363"/>
        <v>-9.8802704652044479E-3</v>
      </c>
      <c r="AB2383" s="345">
        <f t="shared" si="364"/>
        <v>9.8802704652044479E-3</v>
      </c>
      <c r="AC2383" s="345">
        <f t="shared" si="365"/>
        <v>0</v>
      </c>
      <c r="AD2383" s="346">
        <f t="shared" si="366"/>
        <v>0</v>
      </c>
      <c r="AH2383" s="258">
        <f t="shared" si="367"/>
        <v>-5.970076540303515E-2</v>
      </c>
      <c r="AI2383" s="258">
        <f t="shared" si="368"/>
        <v>0.99275076381854821</v>
      </c>
      <c r="AJ2383" s="258">
        <f t="shared" si="369"/>
        <v>-0.88367981851374677</v>
      </c>
      <c r="AK2383" s="258">
        <f t="shared" si="370"/>
        <v>0.17185078244847601</v>
      </c>
      <c r="AL2383" s="258">
        <f t="shared" si="371"/>
        <v>1.6129546505539287</v>
      </c>
      <c r="AM2383" s="258">
        <f t="shared" si="372"/>
        <v>1.0430726385728673</v>
      </c>
      <c r="AN2383" s="274">
        <f t="shared" si="376"/>
        <v>14.005984999664225</v>
      </c>
      <c r="AO2383" s="274">
        <f t="shared" si="376"/>
        <v>14.005984999627904</v>
      </c>
      <c r="AP2383" s="274">
        <f t="shared" si="376"/>
        <v>14.005984998013528</v>
      </c>
      <c r="AQ2383" s="274">
        <f t="shared" si="376"/>
        <v>14.005984926260671</v>
      </c>
      <c r="AR2383" s="274">
        <f t="shared" si="376"/>
        <v>14.005981737158713</v>
      </c>
      <c r="AS2383" s="274">
        <f t="shared" si="376"/>
        <v>14.00584007322959</v>
      </c>
      <c r="AT2383" s="274">
        <f t="shared" si="376"/>
        <v>13.999693530030552</v>
      </c>
      <c r="AU2383" s="274">
        <f t="shared" si="373"/>
        <v>13.835459245036365</v>
      </c>
      <c r="AV2383" s="274"/>
      <c r="AW2383" s="274"/>
    </row>
    <row r="2384" spans="27:49" ht="12.95" customHeight="1" x14ac:dyDescent="0.2">
      <c r="AA2384" s="344">
        <f t="shared" si="363"/>
        <v>-9.8802704652044479E-3</v>
      </c>
      <c r="AB2384" s="345">
        <f t="shared" si="364"/>
        <v>9.8802704652044479E-3</v>
      </c>
      <c r="AC2384" s="345">
        <f t="shared" si="365"/>
        <v>0</v>
      </c>
      <c r="AD2384" s="346">
        <f t="shared" si="366"/>
        <v>0</v>
      </c>
      <c r="AH2384" s="258">
        <f t="shared" si="367"/>
        <v>-5.970076540303515E-2</v>
      </c>
      <c r="AI2384" s="258">
        <f t="shared" si="368"/>
        <v>0.99275076381854821</v>
      </c>
      <c r="AJ2384" s="258">
        <f t="shared" si="369"/>
        <v>-0.88367981851374677</v>
      </c>
      <c r="AK2384" s="258">
        <f t="shared" si="370"/>
        <v>0.17185078244847601</v>
      </c>
      <c r="AL2384" s="258">
        <f t="shared" si="371"/>
        <v>1.6129546505539287</v>
      </c>
      <c r="AM2384" s="258">
        <f t="shared" si="372"/>
        <v>1.0430726385728673</v>
      </c>
      <c r="AN2384" s="274">
        <f t="shared" si="376"/>
        <v>14.005984999664225</v>
      </c>
      <c r="AO2384" s="274">
        <f t="shared" si="376"/>
        <v>14.005984999627904</v>
      </c>
      <c r="AP2384" s="274">
        <f t="shared" si="376"/>
        <v>14.005984998013528</v>
      </c>
      <c r="AQ2384" s="274">
        <f t="shared" si="376"/>
        <v>14.005984926260671</v>
      </c>
      <c r="AR2384" s="274">
        <f t="shared" si="376"/>
        <v>14.005981737158713</v>
      </c>
      <c r="AS2384" s="274">
        <f t="shared" si="376"/>
        <v>14.00584007322959</v>
      </c>
      <c r="AT2384" s="274">
        <f t="shared" si="376"/>
        <v>13.999693530030552</v>
      </c>
      <c r="AU2384" s="274">
        <f t="shared" si="373"/>
        <v>13.835459245036365</v>
      </c>
      <c r="AV2384" s="274"/>
      <c r="AW2384" s="274"/>
    </row>
    <row r="2385" spans="27:49" ht="12.95" customHeight="1" x14ac:dyDescent="0.2">
      <c r="AA2385" s="344">
        <f t="shared" si="363"/>
        <v>-9.8802704652044479E-3</v>
      </c>
      <c r="AB2385" s="345">
        <f t="shared" si="364"/>
        <v>9.8802704652044479E-3</v>
      </c>
      <c r="AC2385" s="345">
        <f t="shared" si="365"/>
        <v>0</v>
      </c>
      <c r="AD2385" s="346">
        <f t="shared" si="366"/>
        <v>0</v>
      </c>
      <c r="AH2385" s="258">
        <f t="shared" si="367"/>
        <v>-5.970076540303515E-2</v>
      </c>
      <c r="AI2385" s="258">
        <f t="shared" si="368"/>
        <v>0.99275076381854821</v>
      </c>
      <c r="AJ2385" s="258">
        <f t="shared" si="369"/>
        <v>-0.88367981851374677</v>
      </c>
      <c r="AK2385" s="258">
        <f t="shared" si="370"/>
        <v>0.17185078244847601</v>
      </c>
      <c r="AL2385" s="258">
        <f t="shared" si="371"/>
        <v>1.6129546505539287</v>
      </c>
      <c r="AM2385" s="258">
        <f t="shared" si="372"/>
        <v>1.0430726385728673</v>
      </c>
      <c r="AN2385" s="274">
        <f t="shared" si="376"/>
        <v>14.005984999664225</v>
      </c>
      <c r="AO2385" s="274">
        <f t="shared" si="376"/>
        <v>14.005984999627904</v>
      </c>
      <c r="AP2385" s="274">
        <f t="shared" si="376"/>
        <v>14.005984998013528</v>
      </c>
      <c r="AQ2385" s="274">
        <f t="shared" si="376"/>
        <v>14.005984926260671</v>
      </c>
      <c r="AR2385" s="274">
        <f t="shared" si="376"/>
        <v>14.005981737158713</v>
      </c>
      <c r="AS2385" s="274">
        <f t="shared" si="376"/>
        <v>14.00584007322959</v>
      </c>
      <c r="AT2385" s="274">
        <f t="shared" si="376"/>
        <v>13.999693530030552</v>
      </c>
      <c r="AU2385" s="274">
        <f t="shared" si="373"/>
        <v>13.835459245036365</v>
      </c>
      <c r="AV2385" s="274"/>
      <c r="AW2385" s="274"/>
    </row>
    <row r="2386" spans="27:49" ht="12.95" customHeight="1" x14ac:dyDescent="0.2">
      <c r="AA2386" s="344">
        <f t="shared" si="363"/>
        <v>-9.8802704652044479E-3</v>
      </c>
      <c r="AB2386" s="345">
        <f t="shared" si="364"/>
        <v>9.8802704652044479E-3</v>
      </c>
      <c r="AC2386" s="345">
        <f t="shared" si="365"/>
        <v>0</v>
      </c>
      <c r="AD2386" s="346">
        <f t="shared" si="366"/>
        <v>0</v>
      </c>
      <c r="AH2386" s="258">
        <f t="shared" si="367"/>
        <v>-5.970076540303515E-2</v>
      </c>
      <c r="AI2386" s="258">
        <f t="shared" si="368"/>
        <v>0.99275076381854821</v>
      </c>
      <c r="AJ2386" s="258">
        <f t="shared" si="369"/>
        <v>-0.88367981851374677</v>
      </c>
      <c r="AK2386" s="258">
        <f t="shared" si="370"/>
        <v>0.17185078244847601</v>
      </c>
      <c r="AL2386" s="258">
        <f t="shared" si="371"/>
        <v>1.6129546505539287</v>
      </c>
      <c r="AM2386" s="258">
        <f t="shared" si="372"/>
        <v>1.0430726385728673</v>
      </c>
      <c r="AN2386" s="274">
        <f t="shared" si="376"/>
        <v>14.005984999664225</v>
      </c>
      <c r="AO2386" s="274">
        <f t="shared" si="376"/>
        <v>14.005984999627904</v>
      </c>
      <c r="AP2386" s="274">
        <f t="shared" si="376"/>
        <v>14.005984998013528</v>
      </c>
      <c r="AQ2386" s="274">
        <f t="shared" si="376"/>
        <v>14.005984926260671</v>
      </c>
      <c r="AR2386" s="274">
        <f t="shared" si="376"/>
        <v>14.005981737158713</v>
      </c>
      <c r="AS2386" s="274">
        <f t="shared" si="376"/>
        <v>14.00584007322959</v>
      </c>
      <c r="AT2386" s="274">
        <f t="shared" si="376"/>
        <v>13.999693530030552</v>
      </c>
      <c r="AU2386" s="274">
        <f t="shared" si="373"/>
        <v>13.835459245036365</v>
      </c>
      <c r="AV2386" s="274"/>
      <c r="AW2386" s="274"/>
    </row>
    <row r="2387" spans="27:49" ht="12.95" customHeight="1" x14ac:dyDescent="0.2">
      <c r="AA2387" s="344">
        <f t="shared" si="363"/>
        <v>-9.8802704652044479E-3</v>
      </c>
      <c r="AB2387" s="345">
        <f t="shared" si="364"/>
        <v>9.8802704652044479E-3</v>
      </c>
      <c r="AC2387" s="345">
        <f t="shared" si="365"/>
        <v>0</v>
      </c>
      <c r="AD2387" s="346">
        <f t="shared" si="366"/>
        <v>0</v>
      </c>
      <c r="AH2387" s="258">
        <f t="shared" si="367"/>
        <v>-5.970076540303515E-2</v>
      </c>
      <c r="AI2387" s="258">
        <f t="shared" si="368"/>
        <v>0.99275076381854821</v>
      </c>
      <c r="AJ2387" s="258">
        <f t="shared" si="369"/>
        <v>-0.88367981851374677</v>
      </c>
      <c r="AK2387" s="258">
        <f t="shared" si="370"/>
        <v>0.17185078244847601</v>
      </c>
      <c r="AL2387" s="258">
        <f t="shared" si="371"/>
        <v>1.6129546505539287</v>
      </c>
      <c r="AM2387" s="258">
        <f t="shared" si="372"/>
        <v>1.0430726385728673</v>
      </c>
      <c r="AN2387" s="274">
        <f t="shared" si="376"/>
        <v>14.005984999664225</v>
      </c>
      <c r="AO2387" s="274">
        <f t="shared" si="376"/>
        <v>14.005984999627904</v>
      </c>
      <c r="AP2387" s="274">
        <f t="shared" si="376"/>
        <v>14.005984998013528</v>
      </c>
      <c r="AQ2387" s="274">
        <f t="shared" si="376"/>
        <v>14.005984926260671</v>
      </c>
      <c r="AR2387" s="274">
        <f t="shared" si="376"/>
        <v>14.005981737158713</v>
      </c>
      <c r="AS2387" s="274">
        <f t="shared" si="376"/>
        <v>14.00584007322959</v>
      </c>
      <c r="AT2387" s="274">
        <f t="shared" si="376"/>
        <v>13.999693530030552</v>
      </c>
      <c r="AU2387" s="274">
        <f t="shared" si="373"/>
        <v>13.835459245036365</v>
      </c>
      <c r="AV2387" s="274"/>
      <c r="AW2387" s="274"/>
    </row>
    <row r="2388" spans="27:49" ht="12.95" customHeight="1" x14ac:dyDescent="0.2">
      <c r="AA2388" s="344">
        <f t="shared" si="363"/>
        <v>-9.8802704652044479E-3</v>
      </c>
      <c r="AB2388" s="345">
        <f t="shared" si="364"/>
        <v>9.8802704652044479E-3</v>
      </c>
      <c r="AC2388" s="345">
        <f t="shared" si="365"/>
        <v>0</v>
      </c>
      <c r="AD2388" s="346">
        <f t="shared" si="366"/>
        <v>0</v>
      </c>
      <c r="AH2388" s="258">
        <f t="shared" si="367"/>
        <v>-5.970076540303515E-2</v>
      </c>
      <c r="AI2388" s="258">
        <f t="shared" si="368"/>
        <v>0.99275076381854821</v>
      </c>
      <c r="AJ2388" s="258">
        <f t="shared" si="369"/>
        <v>-0.88367981851374677</v>
      </c>
      <c r="AK2388" s="258">
        <f t="shared" si="370"/>
        <v>0.17185078244847601</v>
      </c>
      <c r="AL2388" s="258">
        <f t="shared" si="371"/>
        <v>1.6129546505539287</v>
      </c>
      <c r="AM2388" s="258">
        <f t="shared" si="372"/>
        <v>1.0430726385728673</v>
      </c>
      <c r="AN2388" s="274">
        <f t="shared" si="376"/>
        <v>14.005984999664225</v>
      </c>
      <c r="AO2388" s="274">
        <f t="shared" si="376"/>
        <v>14.005984999627904</v>
      </c>
      <c r="AP2388" s="274">
        <f t="shared" si="376"/>
        <v>14.005984998013528</v>
      </c>
      <c r="AQ2388" s="274">
        <f t="shared" si="376"/>
        <v>14.005984926260671</v>
      </c>
      <c r="AR2388" s="274">
        <f t="shared" si="376"/>
        <v>14.005981737158713</v>
      </c>
      <c r="AS2388" s="274">
        <f t="shared" si="376"/>
        <v>14.00584007322959</v>
      </c>
      <c r="AT2388" s="274">
        <f t="shared" si="376"/>
        <v>13.999693530030552</v>
      </c>
      <c r="AU2388" s="274">
        <f t="shared" si="373"/>
        <v>13.835459245036365</v>
      </c>
      <c r="AV2388" s="274"/>
      <c r="AW2388" s="274"/>
    </row>
    <row r="2389" spans="27:49" ht="12.95" customHeight="1" x14ac:dyDescent="0.2">
      <c r="AA2389" s="344">
        <f t="shared" si="363"/>
        <v>-9.8802704652044479E-3</v>
      </c>
      <c r="AB2389" s="345">
        <f t="shared" si="364"/>
        <v>9.8802704652044479E-3</v>
      </c>
      <c r="AC2389" s="345">
        <f t="shared" si="365"/>
        <v>0</v>
      </c>
      <c r="AD2389" s="346">
        <f t="shared" si="366"/>
        <v>0</v>
      </c>
      <c r="AH2389" s="258">
        <f t="shared" si="367"/>
        <v>-5.970076540303515E-2</v>
      </c>
      <c r="AI2389" s="258">
        <f t="shared" si="368"/>
        <v>0.99275076381854821</v>
      </c>
      <c r="AJ2389" s="258">
        <f t="shared" si="369"/>
        <v>-0.88367981851374677</v>
      </c>
      <c r="AK2389" s="258">
        <f t="shared" si="370"/>
        <v>0.17185078244847601</v>
      </c>
      <c r="AL2389" s="258">
        <f t="shared" si="371"/>
        <v>1.6129546505539287</v>
      </c>
      <c r="AM2389" s="258">
        <f t="shared" si="372"/>
        <v>1.0430726385728673</v>
      </c>
      <c r="AN2389" s="274">
        <f t="shared" si="376"/>
        <v>14.005984999664225</v>
      </c>
      <c r="AO2389" s="274">
        <f t="shared" si="376"/>
        <v>14.005984999627904</v>
      </c>
      <c r="AP2389" s="274">
        <f t="shared" si="376"/>
        <v>14.005984998013528</v>
      </c>
      <c r="AQ2389" s="274">
        <f t="shared" si="376"/>
        <v>14.005984926260671</v>
      </c>
      <c r="AR2389" s="274">
        <f t="shared" si="376"/>
        <v>14.005981737158713</v>
      </c>
      <c r="AS2389" s="274">
        <f t="shared" si="376"/>
        <v>14.00584007322959</v>
      </c>
      <c r="AT2389" s="274">
        <f t="shared" si="376"/>
        <v>13.999693530030552</v>
      </c>
      <c r="AU2389" s="274">
        <f t="shared" si="373"/>
        <v>13.835459245036365</v>
      </c>
      <c r="AV2389" s="274"/>
      <c r="AW2389" s="274"/>
    </row>
    <row r="2390" spans="27:49" ht="12.95" customHeight="1" x14ac:dyDescent="0.2">
      <c r="AA2390" s="344">
        <f t="shared" si="363"/>
        <v>-9.8802704652044479E-3</v>
      </c>
      <c r="AB2390" s="345">
        <f t="shared" si="364"/>
        <v>9.8802704652044479E-3</v>
      </c>
      <c r="AC2390" s="345">
        <f t="shared" si="365"/>
        <v>0</v>
      </c>
      <c r="AD2390" s="346">
        <f t="shared" si="366"/>
        <v>0</v>
      </c>
      <c r="AH2390" s="258">
        <f t="shared" si="367"/>
        <v>-5.970076540303515E-2</v>
      </c>
      <c r="AI2390" s="258">
        <f t="shared" si="368"/>
        <v>0.99275076381854821</v>
      </c>
      <c r="AJ2390" s="258">
        <f t="shared" si="369"/>
        <v>-0.88367981851374677</v>
      </c>
      <c r="AK2390" s="258">
        <f t="shared" si="370"/>
        <v>0.17185078244847601</v>
      </c>
      <c r="AL2390" s="258">
        <f t="shared" si="371"/>
        <v>1.6129546505539287</v>
      </c>
      <c r="AM2390" s="258">
        <f t="shared" si="372"/>
        <v>1.0430726385728673</v>
      </c>
      <c r="AN2390" s="274">
        <f t="shared" ref="AN2390:AT2399" si="377">$AU2390+$AB$7*SIN(AO2390)</f>
        <v>14.005984999664225</v>
      </c>
      <c r="AO2390" s="274">
        <f t="shared" si="377"/>
        <v>14.005984999627904</v>
      </c>
      <c r="AP2390" s="274">
        <f t="shared" si="377"/>
        <v>14.005984998013528</v>
      </c>
      <c r="AQ2390" s="274">
        <f t="shared" si="377"/>
        <v>14.005984926260671</v>
      </c>
      <c r="AR2390" s="274">
        <f t="shared" si="377"/>
        <v>14.005981737158713</v>
      </c>
      <c r="AS2390" s="274">
        <f t="shared" si="377"/>
        <v>14.00584007322959</v>
      </c>
      <c r="AT2390" s="274">
        <f t="shared" si="377"/>
        <v>13.999693530030552</v>
      </c>
      <c r="AU2390" s="274">
        <f t="shared" si="373"/>
        <v>13.835459245036365</v>
      </c>
      <c r="AV2390" s="274"/>
      <c r="AW2390" s="274"/>
    </row>
    <row r="2391" spans="27:49" ht="12.95" customHeight="1" x14ac:dyDescent="0.2">
      <c r="AA2391" s="344">
        <f t="shared" si="363"/>
        <v>-9.8802704652044479E-3</v>
      </c>
      <c r="AB2391" s="345">
        <f t="shared" si="364"/>
        <v>9.8802704652044479E-3</v>
      </c>
      <c r="AC2391" s="345">
        <f t="shared" si="365"/>
        <v>0</v>
      </c>
      <c r="AD2391" s="346">
        <f t="shared" si="366"/>
        <v>0</v>
      </c>
      <c r="AH2391" s="258">
        <f t="shared" si="367"/>
        <v>-5.970076540303515E-2</v>
      </c>
      <c r="AI2391" s="258">
        <f t="shared" si="368"/>
        <v>0.99275076381854821</v>
      </c>
      <c r="AJ2391" s="258">
        <f t="shared" si="369"/>
        <v>-0.88367981851374677</v>
      </c>
      <c r="AK2391" s="258">
        <f t="shared" si="370"/>
        <v>0.17185078244847601</v>
      </c>
      <c r="AL2391" s="258">
        <f t="shared" si="371"/>
        <v>1.6129546505539287</v>
      </c>
      <c r="AM2391" s="258">
        <f t="shared" si="372"/>
        <v>1.0430726385728673</v>
      </c>
      <c r="AN2391" s="274">
        <f t="shared" si="377"/>
        <v>14.005984999664225</v>
      </c>
      <c r="AO2391" s="274">
        <f t="shared" si="377"/>
        <v>14.005984999627904</v>
      </c>
      <c r="AP2391" s="274">
        <f t="shared" si="377"/>
        <v>14.005984998013528</v>
      </c>
      <c r="AQ2391" s="274">
        <f t="shared" si="377"/>
        <v>14.005984926260671</v>
      </c>
      <c r="AR2391" s="274">
        <f t="shared" si="377"/>
        <v>14.005981737158713</v>
      </c>
      <c r="AS2391" s="274">
        <f t="shared" si="377"/>
        <v>14.00584007322959</v>
      </c>
      <c r="AT2391" s="274">
        <f t="shared" si="377"/>
        <v>13.999693530030552</v>
      </c>
      <c r="AU2391" s="274">
        <f t="shared" si="373"/>
        <v>13.835459245036365</v>
      </c>
      <c r="AV2391" s="274"/>
      <c r="AW2391" s="274"/>
    </row>
    <row r="2392" spans="27:49" ht="12.95" customHeight="1" x14ac:dyDescent="0.2">
      <c r="AA2392" s="344">
        <f t="shared" si="363"/>
        <v>-9.8802704652044479E-3</v>
      </c>
      <c r="AB2392" s="345">
        <f t="shared" si="364"/>
        <v>9.8802704652044479E-3</v>
      </c>
      <c r="AC2392" s="345">
        <f t="shared" si="365"/>
        <v>0</v>
      </c>
      <c r="AD2392" s="346">
        <f t="shared" si="366"/>
        <v>0</v>
      </c>
      <c r="AH2392" s="258">
        <f t="shared" si="367"/>
        <v>-5.970076540303515E-2</v>
      </c>
      <c r="AI2392" s="258">
        <f t="shared" si="368"/>
        <v>0.99275076381854821</v>
      </c>
      <c r="AJ2392" s="258">
        <f t="shared" si="369"/>
        <v>-0.88367981851374677</v>
      </c>
      <c r="AK2392" s="258">
        <f t="shared" si="370"/>
        <v>0.17185078244847601</v>
      </c>
      <c r="AL2392" s="258">
        <f t="shared" si="371"/>
        <v>1.6129546505539287</v>
      </c>
      <c r="AM2392" s="258">
        <f t="shared" si="372"/>
        <v>1.0430726385728673</v>
      </c>
      <c r="AN2392" s="274">
        <f t="shared" si="377"/>
        <v>14.005984999664225</v>
      </c>
      <c r="AO2392" s="274">
        <f t="shared" si="377"/>
        <v>14.005984999627904</v>
      </c>
      <c r="AP2392" s="274">
        <f t="shared" si="377"/>
        <v>14.005984998013528</v>
      </c>
      <c r="AQ2392" s="274">
        <f t="shared" si="377"/>
        <v>14.005984926260671</v>
      </c>
      <c r="AR2392" s="274">
        <f t="shared" si="377"/>
        <v>14.005981737158713</v>
      </c>
      <c r="AS2392" s="274">
        <f t="shared" si="377"/>
        <v>14.00584007322959</v>
      </c>
      <c r="AT2392" s="274">
        <f t="shared" si="377"/>
        <v>13.999693530030552</v>
      </c>
      <c r="AU2392" s="274">
        <f t="shared" si="373"/>
        <v>13.835459245036365</v>
      </c>
      <c r="AV2392" s="274"/>
      <c r="AW2392" s="274"/>
    </row>
    <row r="2393" spans="27:49" ht="12.95" customHeight="1" x14ac:dyDescent="0.2">
      <c r="AA2393" s="344">
        <f t="shared" si="363"/>
        <v>-9.8802704652044479E-3</v>
      </c>
      <c r="AB2393" s="345">
        <f t="shared" si="364"/>
        <v>9.8802704652044479E-3</v>
      </c>
      <c r="AC2393" s="345">
        <f t="shared" si="365"/>
        <v>0</v>
      </c>
      <c r="AD2393" s="346">
        <f t="shared" si="366"/>
        <v>0</v>
      </c>
      <c r="AH2393" s="258">
        <f t="shared" si="367"/>
        <v>-5.970076540303515E-2</v>
      </c>
      <c r="AI2393" s="258">
        <f t="shared" si="368"/>
        <v>0.99275076381854821</v>
      </c>
      <c r="AJ2393" s="258">
        <f t="shared" si="369"/>
        <v>-0.88367981851374677</v>
      </c>
      <c r="AK2393" s="258">
        <f t="shared" si="370"/>
        <v>0.17185078244847601</v>
      </c>
      <c r="AL2393" s="258">
        <f t="shared" si="371"/>
        <v>1.6129546505539287</v>
      </c>
      <c r="AM2393" s="258">
        <f t="shared" si="372"/>
        <v>1.0430726385728673</v>
      </c>
      <c r="AN2393" s="274">
        <f t="shared" si="377"/>
        <v>14.005984999664225</v>
      </c>
      <c r="AO2393" s="274">
        <f t="shared" si="377"/>
        <v>14.005984999627904</v>
      </c>
      <c r="AP2393" s="274">
        <f t="shared" si="377"/>
        <v>14.005984998013528</v>
      </c>
      <c r="AQ2393" s="274">
        <f t="shared" si="377"/>
        <v>14.005984926260671</v>
      </c>
      <c r="AR2393" s="274">
        <f t="shared" si="377"/>
        <v>14.005981737158713</v>
      </c>
      <c r="AS2393" s="274">
        <f t="shared" si="377"/>
        <v>14.00584007322959</v>
      </c>
      <c r="AT2393" s="274">
        <f t="shared" si="377"/>
        <v>13.999693530030552</v>
      </c>
      <c r="AU2393" s="274">
        <f t="shared" si="373"/>
        <v>13.835459245036365</v>
      </c>
      <c r="AV2393" s="274"/>
      <c r="AW2393" s="274"/>
    </row>
    <row r="2394" spans="27:49" ht="12.95" customHeight="1" x14ac:dyDescent="0.2">
      <c r="AA2394" s="344">
        <f t="shared" si="363"/>
        <v>-9.8802704652044479E-3</v>
      </c>
      <c r="AB2394" s="345">
        <f t="shared" si="364"/>
        <v>9.8802704652044479E-3</v>
      </c>
      <c r="AC2394" s="345">
        <f t="shared" si="365"/>
        <v>0</v>
      </c>
      <c r="AD2394" s="346">
        <f t="shared" si="366"/>
        <v>0</v>
      </c>
      <c r="AH2394" s="258">
        <f t="shared" si="367"/>
        <v>-5.970076540303515E-2</v>
      </c>
      <c r="AI2394" s="258">
        <f t="shared" si="368"/>
        <v>0.99275076381854821</v>
      </c>
      <c r="AJ2394" s="258">
        <f t="shared" si="369"/>
        <v>-0.88367981851374677</v>
      </c>
      <c r="AK2394" s="258">
        <f t="shared" si="370"/>
        <v>0.17185078244847601</v>
      </c>
      <c r="AL2394" s="258">
        <f t="shared" si="371"/>
        <v>1.6129546505539287</v>
      </c>
      <c r="AM2394" s="258">
        <f t="shared" si="372"/>
        <v>1.0430726385728673</v>
      </c>
      <c r="AN2394" s="274">
        <f t="shared" si="377"/>
        <v>14.005984999664225</v>
      </c>
      <c r="AO2394" s="274">
        <f t="shared" si="377"/>
        <v>14.005984999627904</v>
      </c>
      <c r="AP2394" s="274">
        <f t="shared" si="377"/>
        <v>14.005984998013528</v>
      </c>
      <c r="AQ2394" s="274">
        <f t="shared" si="377"/>
        <v>14.005984926260671</v>
      </c>
      <c r="AR2394" s="274">
        <f t="shared" si="377"/>
        <v>14.005981737158713</v>
      </c>
      <c r="AS2394" s="274">
        <f t="shared" si="377"/>
        <v>14.00584007322959</v>
      </c>
      <c r="AT2394" s="274">
        <f t="shared" si="377"/>
        <v>13.999693530030552</v>
      </c>
      <c r="AU2394" s="274">
        <f t="shared" si="373"/>
        <v>13.835459245036365</v>
      </c>
      <c r="AV2394" s="274"/>
      <c r="AW2394" s="274"/>
    </row>
    <row r="2395" spans="27:49" ht="12.95" customHeight="1" x14ac:dyDescent="0.2">
      <c r="AA2395" s="344">
        <f t="shared" si="363"/>
        <v>-9.8802704652044479E-3</v>
      </c>
      <c r="AB2395" s="345">
        <f t="shared" si="364"/>
        <v>9.8802704652044479E-3</v>
      </c>
      <c r="AC2395" s="345">
        <f t="shared" si="365"/>
        <v>0</v>
      </c>
      <c r="AD2395" s="346">
        <f t="shared" si="366"/>
        <v>0</v>
      </c>
      <c r="AH2395" s="258">
        <f t="shared" si="367"/>
        <v>-5.970076540303515E-2</v>
      </c>
      <c r="AI2395" s="258">
        <f t="shared" si="368"/>
        <v>0.99275076381854821</v>
      </c>
      <c r="AJ2395" s="258">
        <f t="shared" si="369"/>
        <v>-0.88367981851374677</v>
      </c>
      <c r="AK2395" s="258">
        <f t="shared" si="370"/>
        <v>0.17185078244847601</v>
      </c>
      <c r="AL2395" s="258">
        <f t="shared" si="371"/>
        <v>1.6129546505539287</v>
      </c>
      <c r="AM2395" s="258">
        <f t="shared" si="372"/>
        <v>1.0430726385728673</v>
      </c>
      <c r="AN2395" s="274">
        <f t="shared" si="377"/>
        <v>14.005984999664225</v>
      </c>
      <c r="AO2395" s="274">
        <f t="shared" si="377"/>
        <v>14.005984999627904</v>
      </c>
      <c r="AP2395" s="274">
        <f t="shared" si="377"/>
        <v>14.005984998013528</v>
      </c>
      <c r="AQ2395" s="274">
        <f t="shared" si="377"/>
        <v>14.005984926260671</v>
      </c>
      <c r="AR2395" s="274">
        <f t="shared" si="377"/>
        <v>14.005981737158713</v>
      </c>
      <c r="AS2395" s="274">
        <f t="shared" si="377"/>
        <v>14.00584007322959</v>
      </c>
      <c r="AT2395" s="274">
        <f t="shared" si="377"/>
        <v>13.999693530030552</v>
      </c>
      <c r="AU2395" s="274">
        <f t="shared" si="373"/>
        <v>13.835459245036365</v>
      </c>
      <c r="AV2395" s="274"/>
      <c r="AW2395" s="274"/>
    </row>
    <row r="2396" spans="27:49" ht="12.95" customHeight="1" x14ac:dyDescent="0.2">
      <c r="AA2396" s="344">
        <f t="shared" si="363"/>
        <v>-9.8802704652044479E-3</v>
      </c>
      <c r="AB2396" s="345">
        <f t="shared" si="364"/>
        <v>9.8802704652044479E-3</v>
      </c>
      <c r="AC2396" s="345">
        <f t="shared" si="365"/>
        <v>0</v>
      </c>
      <c r="AD2396" s="346">
        <f t="shared" si="366"/>
        <v>0</v>
      </c>
      <c r="AH2396" s="258">
        <f t="shared" si="367"/>
        <v>-5.970076540303515E-2</v>
      </c>
      <c r="AI2396" s="258">
        <f t="shared" si="368"/>
        <v>0.99275076381854821</v>
      </c>
      <c r="AJ2396" s="258">
        <f t="shared" si="369"/>
        <v>-0.88367981851374677</v>
      </c>
      <c r="AK2396" s="258">
        <f t="shared" si="370"/>
        <v>0.17185078244847601</v>
      </c>
      <c r="AL2396" s="258">
        <f t="shared" si="371"/>
        <v>1.6129546505539287</v>
      </c>
      <c r="AM2396" s="258">
        <f t="shared" si="372"/>
        <v>1.0430726385728673</v>
      </c>
      <c r="AN2396" s="274">
        <f t="shared" si="377"/>
        <v>14.005984999664225</v>
      </c>
      <c r="AO2396" s="274">
        <f t="shared" si="377"/>
        <v>14.005984999627904</v>
      </c>
      <c r="AP2396" s="274">
        <f t="shared" si="377"/>
        <v>14.005984998013528</v>
      </c>
      <c r="AQ2396" s="274">
        <f t="shared" si="377"/>
        <v>14.005984926260671</v>
      </c>
      <c r="AR2396" s="274">
        <f t="shared" si="377"/>
        <v>14.005981737158713</v>
      </c>
      <c r="AS2396" s="274">
        <f t="shared" si="377"/>
        <v>14.00584007322959</v>
      </c>
      <c r="AT2396" s="274">
        <f t="shared" si="377"/>
        <v>13.999693530030552</v>
      </c>
      <c r="AU2396" s="274">
        <f t="shared" si="373"/>
        <v>13.835459245036365</v>
      </c>
      <c r="AV2396" s="274"/>
      <c r="AW2396" s="274"/>
    </row>
    <row r="2397" spans="27:49" ht="12.95" customHeight="1" x14ac:dyDescent="0.2">
      <c r="AA2397" s="344">
        <f t="shared" si="363"/>
        <v>-9.8802704652044479E-3</v>
      </c>
      <c r="AB2397" s="345">
        <f t="shared" si="364"/>
        <v>9.8802704652044479E-3</v>
      </c>
      <c r="AC2397" s="345">
        <f t="shared" si="365"/>
        <v>0</v>
      </c>
      <c r="AD2397" s="346">
        <f t="shared" si="366"/>
        <v>0</v>
      </c>
      <c r="AH2397" s="258">
        <f t="shared" si="367"/>
        <v>-5.970076540303515E-2</v>
      </c>
      <c r="AI2397" s="258">
        <f t="shared" si="368"/>
        <v>0.99275076381854821</v>
      </c>
      <c r="AJ2397" s="258">
        <f t="shared" si="369"/>
        <v>-0.88367981851374677</v>
      </c>
      <c r="AK2397" s="258">
        <f t="shared" si="370"/>
        <v>0.17185078244847601</v>
      </c>
      <c r="AL2397" s="258">
        <f t="shared" si="371"/>
        <v>1.6129546505539287</v>
      </c>
      <c r="AM2397" s="258">
        <f t="shared" si="372"/>
        <v>1.0430726385728673</v>
      </c>
      <c r="AN2397" s="274">
        <f t="shared" si="377"/>
        <v>14.005984999664225</v>
      </c>
      <c r="AO2397" s="274">
        <f t="shared" si="377"/>
        <v>14.005984999627904</v>
      </c>
      <c r="AP2397" s="274">
        <f t="shared" si="377"/>
        <v>14.005984998013528</v>
      </c>
      <c r="AQ2397" s="274">
        <f t="shared" si="377"/>
        <v>14.005984926260671</v>
      </c>
      <c r="AR2397" s="274">
        <f t="shared" si="377"/>
        <v>14.005981737158713</v>
      </c>
      <c r="AS2397" s="274">
        <f t="shared" si="377"/>
        <v>14.00584007322959</v>
      </c>
      <c r="AT2397" s="274">
        <f t="shared" si="377"/>
        <v>13.999693530030552</v>
      </c>
      <c r="AU2397" s="274">
        <f t="shared" si="373"/>
        <v>13.835459245036365</v>
      </c>
      <c r="AV2397" s="274"/>
      <c r="AW2397" s="274"/>
    </row>
    <row r="2398" spans="27:49" ht="12.95" customHeight="1" x14ac:dyDescent="0.2">
      <c r="AA2398" s="344">
        <f t="shared" si="363"/>
        <v>-9.8802704652044479E-3</v>
      </c>
      <c r="AB2398" s="345">
        <f t="shared" si="364"/>
        <v>9.8802704652044479E-3</v>
      </c>
      <c r="AC2398" s="345">
        <f t="shared" si="365"/>
        <v>0</v>
      </c>
      <c r="AD2398" s="346">
        <f t="shared" si="366"/>
        <v>0</v>
      </c>
      <c r="AH2398" s="258">
        <f t="shared" si="367"/>
        <v>-5.970076540303515E-2</v>
      </c>
      <c r="AI2398" s="258">
        <f t="shared" si="368"/>
        <v>0.99275076381854821</v>
      </c>
      <c r="AJ2398" s="258">
        <f t="shared" si="369"/>
        <v>-0.88367981851374677</v>
      </c>
      <c r="AK2398" s="258">
        <f t="shared" si="370"/>
        <v>0.17185078244847601</v>
      </c>
      <c r="AL2398" s="258">
        <f t="shared" si="371"/>
        <v>1.6129546505539287</v>
      </c>
      <c r="AM2398" s="258">
        <f t="shared" si="372"/>
        <v>1.0430726385728673</v>
      </c>
      <c r="AN2398" s="274">
        <f t="shared" si="377"/>
        <v>14.005984999664225</v>
      </c>
      <c r="AO2398" s="274">
        <f t="shared" si="377"/>
        <v>14.005984999627904</v>
      </c>
      <c r="AP2398" s="274">
        <f t="shared" si="377"/>
        <v>14.005984998013528</v>
      </c>
      <c r="AQ2398" s="274">
        <f t="shared" si="377"/>
        <v>14.005984926260671</v>
      </c>
      <c r="AR2398" s="274">
        <f t="shared" si="377"/>
        <v>14.005981737158713</v>
      </c>
      <c r="AS2398" s="274">
        <f t="shared" si="377"/>
        <v>14.00584007322959</v>
      </c>
      <c r="AT2398" s="274">
        <f t="shared" si="377"/>
        <v>13.999693530030552</v>
      </c>
      <c r="AU2398" s="274">
        <f t="shared" si="373"/>
        <v>13.835459245036365</v>
      </c>
      <c r="AV2398" s="274"/>
      <c r="AW2398" s="274"/>
    </row>
    <row r="2399" spans="27:49" ht="12.95" customHeight="1" x14ac:dyDescent="0.2">
      <c r="AA2399" s="344">
        <f t="shared" si="363"/>
        <v>-9.8802704652044479E-3</v>
      </c>
      <c r="AB2399" s="345">
        <f t="shared" si="364"/>
        <v>9.8802704652044479E-3</v>
      </c>
      <c r="AC2399" s="345">
        <f t="shared" si="365"/>
        <v>0</v>
      </c>
      <c r="AD2399" s="346">
        <f t="shared" si="366"/>
        <v>0</v>
      </c>
      <c r="AH2399" s="258">
        <f t="shared" si="367"/>
        <v>-5.970076540303515E-2</v>
      </c>
      <c r="AI2399" s="258">
        <f t="shared" si="368"/>
        <v>0.99275076381854821</v>
      </c>
      <c r="AJ2399" s="258">
        <f t="shared" si="369"/>
        <v>-0.88367981851374677</v>
      </c>
      <c r="AK2399" s="258">
        <f t="shared" si="370"/>
        <v>0.17185078244847601</v>
      </c>
      <c r="AL2399" s="258">
        <f t="shared" si="371"/>
        <v>1.6129546505539287</v>
      </c>
      <c r="AM2399" s="258">
        <f t="shared" si="372"/>
        <v>1.0430726385728673</v>
      </c>
      <c r="AN2399" s="274">
        <f t="shared" si="377"/>
        <v>14.005984999664225</v>
      </c>
      <c r="AO2399" s="274">
        <f t="shared" si="377"/>
        <v>14.005984999627904</v>
      </c>
      <c r="AP2399" s="274">
        <f t="shared" si="377"/>
        <v>14.005984998013528</v>
      </c>
      <c r="AQ2399" s="274">
        <f t="shared" si="377"/>
        <v>14.005984926260671</v>
      </c>
      <c r="AR2399" s="274">
        <f t="shared" si="377"/>
        <v>14.005981737158713</v>
      </c>
      <c r="AS2399" s="274">
        <f t="shared" si="377"/>
        <v>14.00584007322959</v>
      </c>
      <c r="AT2399" s="274">
        <f t="shared" si="377"/>
        <v>13.999693530030552</v>
      </c>
      <c r="AU2399" s="274">
        <f t="shared" si="373"/>
        <v>13.835459245036365</v>
      </c>
      <c r="AV2399" s="274"/>
      <c r="AW2399" s="274"/>
    </row>
    <row r="2400" spans="27:49" ht="12.95" customHeight="1" x14ac:dyDescent="0.2">
      <c r="AA2400" s="344">
        <f t="shared" si="363"/>
        <v>-9.8802704652044479E-3</v>
      </c>
      <c r="AB2400" s="345">
        <f t="shared" si="364"/>
        <v>9.8802704652044479E-3</v>
      </c>
      <c r="AC2400" s="345">
        <f t="shared" si="365"/>
        <v>0</v>
      </c>
      <c r="AD2400" s="346">
        <f t="shared" si="366"/>
        <v>0</v>
      </c>
      <c r="AH2400" s="258">
        <f t="shared" si="367"/>
        <v>-5.970076540303515E-2</v>
      </c>
      <c r="AI2400" s="258">
        <f t="shared" si="368"/>
        <v>0.99275076381854821</v>
      </c>
      <c r="AJ2400" s="258">
        <f t="shared" si="369"/>
        <v>-0.88367981851374677</v>
      </c>
      <c r="AK2400" s="258">
        <f t="shared" si="370"/>
        <v>0.17185078244847601</v>
      </c>
      <c r="AL2400" s="258">
        <f t="shared" si="371"/>
        <v>1.6129546505539287</v>
      </c>
      <c r="AM2400" s="258">
        <f t="shared" si="372"/>
        <v>1.0430726385728673</v>
      </c>
      <c r="AN2400" s="274">
        <f t="shared" ref="AN2400:AT2409" si="378">$AU2400+$AB$7*SIN(AO2400)</f>
        <v>14.005984999664225</v>
      </c>
      <c r="AO2400" s="274">
        <f t="shared" si="378"/>
        <v>14.005984999627904</v>
      </c>
      <c r="AP2400" s="274">
        <f t="shared" si="378"/>
        <v>14.005984998013528</v>
      </c>
      <c r="AQ2400" s="274">
        <f t="shared" si="378"/>
        <v>14.005984926260671</v>
      </c>
      <c r="AR2400" s="274">
        <f t="shared" si="378"/>
        <v>14.005981737158713</v>
      </c>
      <c r="AS2400" s="274">
        <f t="shared" si="378"/>
        <v>14.00584007322959</v>
      </c>
      <c r="AT2400" s="274">
        <f t="shared" si="378"/>
        <v>13.999693530030552</v>
      </c>
      <c r="AU2400" s="274">
        <f t="shared" si="373"/>
        <v>13.835459245036365</v>
      </c>
      <c r="AV2400" s="274"/>
      <c r="AW2400" s="274"/>
    </row>
    <row r="2401" spans="27:49" ht="12.95" customHeight="1" x14ac:dyDescent="0.2">
      <c r="AA2401" s="344">
        <f t="shared" si="363"/>
        <v>-9.8802704652044479E-3</v>
      </c>
      <c r="AB2401" s="345">
        <f t="shared" si="364"/>
        <v>9.8802704652044479E-3</v>
      </c>
      <c r="AC2401" s="345">
        <f t="shared" si="365"/>
        <v>0</v>
      </c>
      <c r="AD2401" s="346">
        <f t="shared" si="366"/>
        <v>0</v>
      </c>
      <c r="AH2401" s="258">
        <f t="shared" si="367"/>
        <v>-5.970076540303515E-2</v>
      </c>
      <c r="AI2401" s="258">
        <f t="shared" si="368"/>
        <v>0.99275076381854821</v>
      </c>
      <c r="AJ2401" s="258">
        <f t="shared" si="369"/>
        <v>-0.88367981851374677</v>
      </c>
      <c r="AK2401" s="258">
        <f t="shared" si="370"/>
        <v>0.17185078244847601</v>
      </c>
      <c r="AL2401" s="258">
        <f t="shared" si="371"/>
        <v>1.6129546505539287</v>
      </c>
      <c r="AM2401" s="258">
        <f t="shared" si="372"/>
        <v>1.0430726385728673</v>
      </c>
      <c r="AN2401" s="274">
        <f t="shared" si="378"/>
        <v>14.005984999664225</v>
      </c>
      <c r="AO2401" s="274">
        <f t="shared" si="378"/>
        <v>14.005984999627904</v>
      </c>
      <c r="AP2401" s="274">
        <f t="shared" si="378"/>
        <v>14.005984998013528</v>
      </c>
      <c r="AQ2401" s="274">
        <f t="shared" si="378"/>
        <v>14.005984926260671</v>
      </c>
      <c r="AR2401" s="274">
        <f t="shared" si="378"/>
        <v>14.005981737158713</v>
      </c>
      <c r="AS2401" s="274">
        <f t="shared" si="378"/>
        <v>14.00584007322959</v>
      </c>
      <c r="AT2401" s="274">
        <f t="shared" si="378"/>
        <v>13.999693530030552</v>
      </c>
      <c r="AU2401" s="274">
        <f t="shared" si="373"/>
        <v>13.835459245036365</v>
      </c>
      <c r="AV2401" s="274"/>
      <c r="AW2401" s="274"/>
    </row>
    <row r="2402" spans="27:49" ht="12.95" customHeight="1" x14ac:dyDescent="0.2">
      <c r="AA2402" s="344">
        <f t="shared" si="363"/>
        <v>-9.8802704652044479E-3</v>
      </c>
      <c r="AB2402" s="345">
        <f t="shared" si="364"/>
        <v>9.8802704652044479E-3</v>
      </c>
      <c r="AC2402" s="345">
        <f t="shared" si="365"/>
        <v>0</v>
      </c>
      <c r="AD2402" s="346">
        <f t="shared" si="366"/>
        <v>0</v>
      </c>
      <c r="AH2402" s="258">
        <f t="shared" si="367"/>
        <v>-5.970076540303515E-2</v>
      </c>
      <c r="AI2402" s="258">
        <f t="shared" si="368"/>
        <v>0.99275076381854821</v>
      </c>
      <c r="AJ2402" s="258">
        <f t="shared" si="369"/>
        <v>-0.88367981851374677</v>
      </c>
      <c r="AK2402" s="258">
        <f t="shared" si="370"/>
        <v>0.17185078244847601</v>
      </c>
      <c r="AL2402" s="258">
        <f t="shared" si="371"/>
        <v>1.6129546505539287</v>
      </c>
      <c r="AM2402" s="258">
        <f t="shared" si="372"/>
        <v>1.0430726385728673</v>
      </c>
      <c r="AN2402" s="274">
        <f t="shared" si="378"/>
        <v>14.005984999664225</v>
      </c>
      <c r="AO2402" s="274">
        <f t="shared" si="378"/>
        <v>14.005984999627904</v>
      </c>
      <c r="AP2402" s="274">
        <f t="shared" si="378"/>
        <v>14.005984998013528</v>
      </c>
      <c r="AQ2402" s="274">
        <f t="shared" si="378"/>
        <v>14.005984926260671</v>
      </c>
      <c r="AR2402" s="274">
        <f t="shared" si="378"/>
        <v>14.005981737158713</v>
      </c>
      <c r="AS2402" s="274">
        <f t="shared" si="378"/>
        <v>14.00584007322959</v>
      </c>
      <c r="AT2402" s="274">
        <f t="shared" si="378"/>
        <v>13.999693530030552</v>
      </c>
      <c r="AU2402" s="274">
        <f t="shared" si="373"/>
        <v>13.835459245036365</v>
      </c>
      <c r="AV2402" s="274"/>
      <c r="AW2402" s="274"/>
    </row>
    <row r="2403" spans="27:49" ht="12.95" customHeight="1" x14ac:dyDescent="0.2">
      <c r="AA2403" s="344">
        <f t="shared" si="363"/>
        <v>-9.8802704652044479E-3</v>
      </c>
      <c r="AB2403" s="345">
        <f t="shared" si="364"/>
        <v>9.8802704652044479E-3</v>
      </c>
      <c r="AC2403" s="345">
        <f t="shared" si="365"/>
        <v>0</v>
      </c>
      <c r="AD2403" s="346">
        <f t="shared" si="366"/>
        <v>0</v>
      </c>
      <c r="AH2403" s="258">
        <f t="shared" si="367"/>
        <v>-5.970076540303515E-2</v>
      </c>
      <c r="AI2403" s="258">
        <f t="shared" si="368"/>
        <v>0.99275076381854821</v>
      </c>
      <c r="AJ2403" s="258">
        <f t="shared" si="369"/>
        <v>-0.88367981851374677</v>
      </c>
      <c r="AK2403" s="258">
        <f t="shared" si="370"/>
        <v>0.17185078244847601</v>
      </c>
      <c r="AL2403" s="258">
        <f t="shared" si="371"/>
        <v>1.6129546505539287</v>
      </c>
      <c r="AM2403" s="258">
        <f t="shared" si="372"/>
        <v>1.0430726385728673</v>
      </c>
      <c r="AN2403" s="274">
        <f t="shared" si="378"/>
        <v>14.005984999664225</v>
      </c>
      <c r="AO2403" s="274">
        <f t="shared" si="378"/>
        <v>14.005984999627904</v>
      </c>
      <c r="AP2403" s="274">
        <f t="shared" si="378"/>
        <v>14.005984998013528</v>
      </c>
      <c r="AQ2403" s="274">
        <f t="shared" si="378"/>
        <v>14.005984926260671</v>
      </c>
      <c r="AR2403" s="274">
        <f t="shared" si="378"/>
        <v>14.005981737158713</v>
      </c>
      <c r="AS2403" s="274">
        <f t="shared" si="378"/>
        <v>14.00584007322959</v>
      </c>
      <c r="AT2403" s="274">
        <f t="shared" si="378"/>
        <v>13.999693530030552</v>
      </c>
      <c r="AU2403" s="274">
        <f t="shared" si="373"/>
        <v>13.835459245036365</v>
      </c>
      <c r="AV2403" s="274"/>
      <c r="AW2403" s="274"/>
    </row>
    <row r="2404" spans="27:49" ht="12.95" customHeight="1" x14ac:dyDescent="0.2">
      <c r="AA2404" s="344">
        <f t="shared" si="363"/>
        <v>-9.8802704652044479E-3</v>
      </c>
      <c r="AB2404" s="345">
        <f t="shared" si="364"/>
        <v>9.8802704652044479E-3</v>
      </c>
      <c r="AC2404" s="345">
        <f t="shared" si="365"/>
        <v>0</v>
      </c>
      <c r="AD2404" s="346">
        <f t="shared" si="366"/>
        <v>0</v>
      </c>
      <c r="AH2404" s="258">
        <f t="shared" si="367"/>
        <v>-5.970076540303515E-2</v>
      </c>
      <c r="AI2404" s="258">
        <f t="shared" si="368"/>
        <v>0.99275076381854821</v>
      </c>
      <c r="AJ2404" s="258">
        <f t="shared" si="369"/>
        <v>-0.88367981851374677</v>
      </c>
      <c r="AK2404" s="258">
        <f t="shared" si="370"/>
        <v>0.17185078244847601</v>
      </c>
      <c r="AL2404" s="258">
        <f t="shared" si="371"/>
        <v>1.6129546505539287</v>
      </c>
      <c r="AM2404" s="258">
        <f t="shared" si="372"/>
        <v>1.0430726385728673</v>
      </c>
      <c r="AN2404" s="274">
        <f t="shared" si="378"/>
        <v>14.005984999664225</v>
      </c>
      <c r="AO2404" s="274">
        <f t="shared" si="378"/>
        <v>14.005984999627904</v>
      </c>
      <c r="AP2404" s="274">
        <f t="shared" si="378"/>
        <v>14.005984998013528</v>
      </c>
      <c r="AQ2404" s="274">
        <f t="shared" si="378"/>
        <v>14.005984926260671</v>
      </c>
      <c r="AR2404" s="274">
        <f t="shared" si="378"/>
        <v>14.005981737158713</v>
      </c>
      <c r="AS2404" s="274">
        <f t="shared" si="378"/>
        <v>14.00584007322959</v>
      </c>
      <c r="AT2404" s="274">
        <f t="shared" si="378"/>
        <v>13.999693530030552</v>
      </c>
      <c r="AU2404" s="274">
        <f t="shared" si="373"/>
        <v>13.835459245036365</v>
      </c>
      <c r="AV2404" s="274"/>
      <c r="AW2404" s="274"/>
    </row>
    <row r="2405" spans="27:49" ht="12.95" customHeight="1" x14ac:dyDescent="0.2">
      <c r="AA2405" s="344">
        <f t="shared" si="363"/>
        <v>-9.8802704652044479E-3</v>
      </c>
      <c r="AB2405" s="345">
        <f t="shared" si="364"/>
        <v>9.8802704652044479E-3</v>
      </c>
      <c r="AC2405" s="345">
        <f t="shared" si="365"/>
        <v>0</v>
      </c>
      <c r="AD2405" s="346">
        <f t="shared" si="366"/>
        <v>0</v>
      </c>
      <c r="AH2405" s="258">
        <f t="shared" si="367"/>
        <v>-5.970076540303515E-2</v>
      </c>
      <c r="AI2405" s="258">
        <f t="shared" si="368"/>
        <v>0.99275076381854821</v>
      </c>
      <c r="AJ2405" s="258">
        <f t="shared" si="369"/>
        <v>-0.88367981851374677</v>
      </c>
      <c r="AK2405" s="258">
        <f t="shared" si="370"/>
        <v>0.17185078244847601</v>
      </c>
      <c r="AL2405" s="258">
        <f t="shared" si="371"/>
        <v>1.6129546505539287</v>
      </c>
      <c r="AM2405" s="258">
        <f t="shared" si="372"/>
        <v>1.0430726385728673</v>
      </c>
      <c r="AN2405" s="274">
        <f t="shared" si="378"/>
        <v>14.005984999664225</v>
      </c>
      <c r="AO2405" s="274">
        <f t="shared" si="378"/>
        <v>14.005984999627904</v>
      </c>
      <c r="AP2405" s="274">
        <f t="shared" si="378"/>
        <v>14.005984998013528</v>
      </c>
      <c r="AQ2405" s="274">
        <f t="shared" si="378"/>
        <v>14.005984926260671</v>
      </c>
      <c r="AR2405" s="274">
        <f t="shared" si="378"/>
        <v>14.005981737158713</v>
      </c>
      <c r="AS2405" s="274">
        <f t="shared" si="378"/>
        <v>14.00584007322959</v>
      </c>
      <c r="AT2405" s="274">
        <f t="shared" si="378"/>
        <v>13.999693530030552</v>
      </c>
      <c r="AU2405" s="274">
        <f t="shared" si="373"/>
        <v>13.835459245036365</v>
      </c>
      <c r="AV2405" s="274"/>
      <c r="AW2405" s="274"/>
    </row>
    <row r="2406" spans="27:49" ht="12.95" customHeight="1" x14ac:dyDescent="0.2">
      <c r="AA2406" s="344">
        <f t="shared" si="363"/>
        <v>-9.8802704652044479E-3</v>
      </c>
      <c r="AB2406" s="345">
        <f t="shared" si="364"/>
        <v>9.8802704652044479E-3</v>
      </c>
      <c r="AC2406" s="345">
        <f t="shared" si="365"/>
        <v>0</v>
      </c>
      <c r="AD2406" s="346">
        <f t="shared" si="366"/>
        <v>0</v>
      </c>
      <c r="AH2406" s="258">
        <f t="shared" si="367"/>
        <v>-5.970076540303515E-2</v>
      </c>
      <c r="AI2406" s="258">
        <f t="shared" si="368"/>
        <v>0.99275076381854821</v>
      </c>
      <c r="AJ2406" s="258">
        <f t="shared" si="369"/>
        <v>-0.88367981851374677</v>
      </c>
      <c r="AK2406" s="258">
        <f t="shared" si="370"/>
        <v>0.17185078244847601</v>
      </c>
      <c r="AL2406" s="258">
        <f t="shared" si="371"/>
        <v>1.6129546505539287</v>
      </c>
      <c r="AM2406" s="258">
        <f t="shared" si="372"/>
        <v>1.0430726385728673</v>
      </c>
      <c r="AN2406" s="274">
        <f t="shared" si="378"/>
        <v>14.005984999664225</v>
      </c>
      <c r="AO2406" s="274">
        <f t="shared" si="378"/>
        <v>14.005984999627904</v>
      </c>
      <c r="AP2406" s="274">
        <f t="shared" si="378"/>
        <v>14.005984998013528</v>
      </c>
      <c r="AQ2406" s="274">
        <f t="shared" si="378"/>
        <v>14.005984926260671</v>
      </c>
      <c r="AR2406" s="274">
        <f t="shared" si="378"/>
        <v>14.005981737158713</v>
      </c>
      <c r="AS2406" s="274">
        <f t="shared" si="378"/>
        <v>14.00584007322959</v>
      </c>
      <c r="AT2406" s="274">
        <f t="shared" si="378"/>
        <v>13.999693530030552</v>
      </c>
      <c r="AU2406" s="274">
        <f t="shared" si="373"/>
        <v>13.835459245036365</v>
      </c>
      <c r="AV2406" s="274"/>
      <c r="AW2406" s="274"/>
    </row>
    <row r="2407" spans="27:49" ht="12.95" customHeight="1" x14ac:dyDescent="0.2">
      <c r="AA2407" s="344">
        <f t="shared" si="363"/>
        <v>-9.8802704652044479E-3</v>
      </c>
      <c r="AB2407" s="345">
        <f t="shared" si="364"/>
        <v>9.8802704652044479E-3</v>
      </c>
      <c r="AC2407" s="345">
        <f t="shared" si="365"/>
        <v>0</v>
      </c>
      <c r="AD2407" s="346">
        <f t="shared" si="366"/>
        <v>0</v>
      </c>
      <c r="AH2407" s="258">
        <f t="shared" si="367"/>
        <v>-5.970076540303515E-2</v>
      </c>
      <c r="AI2407" s="258">
        <f t="shared" si="368"/>
        <v>0.99275076381854821</v>
      </c>
      <c r="AJ2407" s="258">
        <f t="shared" si="369"/>
        <v>-0.88367981851374677</v>
      </c>
      <c r="AK2407" s="258">
        <f t="shared" si="370"/>
        <v>0.17185078244847601</v>
      </c>
      <c r="AL2407" s="258">
        <f t="shared" si="371"/>
        <v>1.6129546505539287</v>
      </c>
      <c r="AM2407" s="258">
        <f t="shared" si="372"/>
        <v>1.0430726385728673</v>
      </c>
      <c r="AN2407" s="274">
        <f t="shared" si="378"/>
        <v>14.005984999664225</v>
      </c>
      <c r="AO2407" s="274">
        <f t="shared" si="378"/>
        <v>14.005984999627904</v>
      </c>
      <c r="AP2407" s="274">
        <f t="shared" si="378"/>
        <v>14.005984998013528</v>
      </c>
      <c r="AQ2407" s="274">
        <f t="shared" si="378"/>
        <v>14.005984926260671</v>
      </c>
      <c r="AR2407" s="274">
        <f t="shared" si="378"/>
        <v>14.005981737158713</v>
      </c>
      <c r="AS2407" s="274">
        <f t="shared" si="378"/>
        <v>14.00584007322959</v>
      </c>
      <c r="AT2407" s="274">
        <f t="shared" si="378"/>
        <v>13.999693530030552</v>
      </c>
      <c r="AU2407" s="274">
        <f t="shared" si="373"/>
        <v>13.835459245036365</v>
      </c>
      <c r="AV2407" s="274"/>
      <c r="AW2407" s="274"/>
    </row>
    <row r="2408" spans="27:49" ht="12.95" customHeight="1" x14ac:dyDescent="0.2">
      <c r="AA2408" s="344">
        <f t="shared" si="363"/>
        <v>-9.8802704652044479E-3</v>
      </c>
      <c r="AB2408" s="345">
        <f t="shared" si="364"/>
        <v>9.8802704652044479E-3</v>
      </c>
      <c r="AC2408" s="345">
        <f t="shared" si="365"/>
        <v>0</v>
      </c>
      <c r="AD2408" s="346">
        <f t="shared" si="366"/>
        <v>0</v>
      </c>
      <c r="AH2408" s="258">
        <f t="shared" si="367"/>
        <v>-5.970076540303515E-2</v>
      </c>
      <c r="AI2408" s="258">
        <f t="shared" si="368"/>
        <v>0.99275076381854821</v>
      </c>
      <c r="AJ2408" s="258">
        <f t="shared" si="369"/>
        <v>-0.88367981851374677</v>
      </c>
      <c r="AK2408" s="258">
        <f t="shared" si="370"/>
        <v>0.17185078244847601</v>
      </c>
      <c r="AL2408" s="258">
        <f t="shared" si="371"/>
        <v>1.6129546505539287</v>
      </c>
      <c r="AM2408" s="258">
        <f t="shared" si="372"/>
        <v>1.0430726385728673</v>
      </c>
      <c r="AN2408" s="274">
        <f t="shared" si="378"/>
        <v>14.005984999664225</v>
      </c>
      <c r="AO2408" s="274">
        <f t="shared" si="378"/>
        <v>14.005984999627904</v>
      </c>
      <c r="AP2408" s="274">
        <f t="shared" si="378"/>
        <v>14.005984998013528</v>
      </c>
      <c r="AQ2408" s="274">
        <f t="shared" si="378"/>
        <v>14.005984926260671</v>
      </c>
      <c r="AR2408" s="274">
        <f t="shared" si="378"/>
        <v>14.005981737158713</v>
      </c>
      <c r="AS2408" s="274">
        <f t="shared" si="378"/>
        <v>14.00584007322959</v>
      </c>
      <c r="AT2408" s="274">
        <f t="shared" si="378"/>
        <v>13.999693530030552</v>
      </c>
      <c r="AU2408" s="274">
        <f t="shared" si="373"/>
        <v>13.835459245036365</v>
      </c>
      <c r="AV2408" s="274"/>
      <c r="AW2408" s="274"/>
    </row>
    <row r="2409" spans="27:49" ht="12.95" customHeight="1" x14ac:dyDescent="0.2">
      <c r="AA2409" s="344">
        <f t="shared" si="363"/>
        <v>-9.8802704652044479E-3</v>
      </c>
      <c r="AB2409" s="345">
        <f t="shared" si="364"/>
        <v>9.8802704652044479E-3</v>
      </c>
      <c r="AC2409" s="345">
        <f t="shared" si="365"/>
        <v>0</v>
      </c>
      <c r="AD2409" s="346">
        <f t="shared" si="366"/>
        <v>0</v>
      </c>
      <c r="AH2409" s="258">
        <f t="shared" si="367"/>
        <v>-5.970076540303515E-2</v>
      </c>
      <c r="AI2409" s="258">
        <f t="shared" si="368"/>
        <v>0.99275076381854821</v>
      </c>
      <c r="AJ2409" s="258">
        <f t="shared" si="369"/>
        <v>-0.88367981851374677</v>
      </c>
      <c r="AK2409" s="258">
        <f t="shared" si="370"/>
        <v>0.17185078244847601</v>
      </c>
      <c r="AL2409" s="258">
        <f t="shared" si="371"/>
        <v>1.6129546505539287</v>
      </c>
      <c r="AM2409" s="258">
        <f t="shared" si="372"/>
        <v>1.0430726385728673</v>
      </c>
      <c r="AN2409" s="274">
        <f t="shared" si="378"/>
        <v>14.005984999664225</v>
      </c>
      <c r="AO2409" s="274">
        <f t="shared" si="378"/>
        <v>14.005984999627904</v>
      </c>
      <c r="AP2409" s="274">
        <f t="shared" si="378"/>
        <v>14.005984998013528</v>
      </c>
      <c r="AQ2409" s="274">
        <f t="shared" si="378"/>
        <v>14.005984926260671</v>
      </c>
      <c r="AR2409" s="274">
        <f t="shared" si="378"/>
        <v>14.005981737158713</v>
      </c>
      <c r="AS2409" s="274">
        <f t="shared" si="378"/>
        <v>14.00584007322959</v>
      </c>
      <c r="AT2409" s="274">
        <f t="shared" si="378"/>
        <v>13.999693530030552</v>
      </c>
      <c r="AU2409" s="274">
        <f t="shared" si="373"/>
        <v>13.835459245036365</v>
      </c>
      <c r="AV2409" s="274"/>
      <c r="AW2409" s="274"/>
    </row>
    <row r="2410" spans="27:49" ht="12.95" customHeight="1" x14ac:dyDescent="0.2">
      <c r="AA2410" s="344">
        <f t="shared" si="363"/>
        <v>-9.8802704652044479E-3</v>
      </c>
      <c r="AB2410" s="345">
        <f t="shared" si="364"/>
        <v>9.8802704652044479E-3</v>
      </c>
      <c r="AC2410" s="345">
        <f t="shared" si="365"/>
        <v>0</v>
      </c>
      <c r="AD2410" s="346">
        <f t="shared" si="366"/>
        <v>0</v>
      </c>
      <c r="AH2410" s="258">
        <f t="shared" si="367"/>
        <v>-5.970076540303515E-2</v>
      </c>
      <c r="AI2410" s="258">
        <f t="shared" si="368"/>
        <v>0.99275076381854821</v>
      </c>
      <c r="AJ2410" s="258">
        <f t="shared" si="369"/>
        <v>-0.88367981851374677</v>
      </c>
      <c r="AK2410" s="258">
        <f t="shared" si="370"/>
        <v>0.17185078244847601</v>
      </c>
      <c r="AL2410" s="258">
        <f t="shared" si="371"/>
        <v>1.6129546505539287</v>
      </c>
      <c r="AM2410" s="258">
        <f t="shared" si="372"/>
        <v>1.0430726385728673</v>
      </c>
      <c r="AN2410" s="274">
        <f t="shared" ref="AN2410:AT2419" si="379">$AU2410+$AB$7*SIN(AO2410)</f>
        <v>14.005984999664225</v>
      </c>
      <c r="AO2410" s="274">
        <f t="shared" si="379"/>
        <v>14.005984999627904</v>
      </c>
      <c r="AP2410" s="274">
        <f t="shared" si="379"/>
        <v>14.005984998013528</v>
      </c>
      <c r="AQ2410" s="274">
        <f t="shared" si="379"/>
        <v>14.005984926260671</v>
      </c>
      <c r="AR2410" s="274">
        <f t="shared" si="379"/>
        <v>14.005981737158713</v>
      </c>
      <c r="AS2410" s="274">
        <f t="shared" si="379"/>
        <v>14.00584007322959</v>
      </c>
      <c r="AT2410" s="274">
        <f t="shared" si="379"/>
        <v>13.999693530030552</v>
      </c>
      <c r="AU2410" s="274">
        <f t="shared" si="373"/>
        <v>13.835459245036365</v>
      </c>
      <c r="AV2410" s="274"/>
      <c r="AW2410" s="274"/>
    </row>
    <row r="2411" spans="27:49" ht="12.95" customHeight="1" x14ac:dyDescent="0.2">
      <c r="AA2411" s="344">
        <f t="shared" si="363"/>
        <v>-9.8802704652044479E-3</v>
      </c>
      <c r="AB2411" s="345">
        <f t="shared" si="364"/>
        <v>9.8802704652044479E-3</v>
      </c>
      <c r="AC2411" s="345">
        <f t="shared" si="365"/>
        <v>0</v>
      </c>
      <c r="AD2411" s="346">
        <f t="shared" si="366"/>
        <v>0</v>
      </c>
      <c r="AH2411" s="258">
        <f t="shared" si="367"/>
        <v>-5.970076540303515E-2</v>
      </c>
      <c r="AI2411" s="258">
        <f t="shared" si="368"/>
        <v>0.99275076381854821</v>
      </c>
      <c r="AJ2411" s="258">
        <f t="shared" si="369"/>
        <v>-0.88367981851374677</v>
      </c>
      <c r="AK2411" s="258">
        <f t="shared" si="370"/>
        <v>0.17185078244847601</v>
      </c>
      <c r="AL2411" s="258">
        <f t="shared" si="371"/>
        <v>1.6129546505539287</v>
      </c>
      <c r="AM2411" s="258">
        <f t="shared" si="372"/>
        <v>1.0430726385728673</v>
      </c>
      <c r="AN2411" s="274">
        <f t="shared" si="379"/>
        <v>14.005984999664225</v>
      </c>
      <c r="AO2411" s="274">
        <f t="shared" si="379"/>
        <v>14.005984999627904</v>
      </c>
      <c r="AP2411" s="274">
        <f t="shared" si="379"/>
        <v>14.005984998013528</v>
      </c>
      <c r="AQ2411" s="274">
        <f t="shared" si="379"/>
        <v>14.005984926260671</v>
      </c>
      <c r="AR2411" s="274">
        <f t="shared" si="379"/>
        <v>14.005981737158713</v>
      </c>
      <c r="AS2411" s="274">
        <f t="shared" si="379"/>
        <v>14.00584007322959</v>
      </c>
      <c r="AT2411" s="274">
        <f t="shared" si="379"/>
        <v>13.999693530030552</v>
      </c>
      <c r="AU2411" s="274">
        <f t="shared" si="373"/>
        <v>13.835459245036365</v>
      </c>
      <c r="AV2411" s="274"/>
      <c r="AW2411" s="274"/>
    </row>
    <row r="2412" spans="27:49" ht="12.95" customHeight="1" x14ac:dyDescent="0.2">
      <c r="AA2412" s="344">
        <f t="shared" si="363"/>
        <v>-9.8802704652044479E-3</v>
      </c>
      <c r="AB2412" s="345">
        <f t="shared" si="364"/>
        <v>9.8802704652044479E-3</v>
      </c>
      <c r="AC2412" s="345">
        <f t="shared" si="365"/>
        <v>0</v>
      </c>
      <c r="AD2412" s="346">
        <f t="shared" si="366"/>
        <v>0</v>
      </c>
      <c r="AH2412" s="258">
        <f t="shared" si="367"/>
        <v>-5.970076540303515E-2</v>
      </c>
      <c r="AI2412" s="258">
        <f t="shared" si="368"/>
        <v>0.99275076381854821</v>
      </c>
      <c r="AJ2412" s="258">
        <f t="shared" si="369"/>
        <v>-0.88367981851374677</v>
      </c>
      <c r="AK2412" s="258">
        <f t="shared" si="370"/>
        <v>0.17185078244847601</v>
      </c>
      <c r="AL2412" s="258">
        <f t="shared" si="371"/>
        <v>1.6129546505539287</v>
      </c>
      <c r="AM2412" s="258">
        <f t="shared" si="372"/>
        <v>1.0430726385728673</v>
      </c>
      <c r="AN2412" s="274">
        <f t="shared" si="379"/>
        <v>14.005984999664225</v>
      </c>
      <c r="AO2412" s="274">
        <f t="shared" si="379"/>
        <v>14.005984999627904</v>
      </c>
      <c r="AP2412" s="274">
        <f t="shared" si="379"/>
        <v>14.005984998013528</v>
      </c>
      <c r="AQ2412" s="274">
        <f t="shared" si="379"/>
        <v>14.005984926260671</v>
      </c>
      <c r="AR2412" s="274">
        <f t="shared" si="379"/>
        <v>14.005981737158713</v>
      </c>
      <c r="AS2412" s="274">
        <f t="shared" si="379"/>
        <v>14.00584007322959</v>
      </c>
      <c r="AT2412" s="274">
        <f t="shared" si="379"/>
        <v>13.999693530030552</v>
      </c>
      <c r="AU2412" s="274">
        <f t="shared" si="373"/>
        <v>13.835459245036365</v>
      </c>
      <c r="AV2412" s="274"/>
      <c r="AW2412" s="274"/>
    </row>
    <row r="2413" spans="27:49" ht="12.95" customHeight="1" x14ac:dyDescent="0.2">
      <c r="AA2413" s="344">
        <f t="shared" si="363"/>
        <v>-9.8802704652044479E-3</v>
      </c>
      <c r="AB2413" s="345">
        <f t="shared" si="364"/>
        <v>9.8802704652044479E-3</v>
      </c>
      <c r="AC2413" s="345">
        <f t="shared" si="365"/>
        <v>0</v>
      </c>
      <c r="AD2413" s="346">
        <f t="shared" si="366"/>
        <v>0</v>
      </c>
      <c r="AH2413" s="258">
        <f t="shared" si="367"/>
        <v>-5.970076540303515E-2</v>
      </c>
      <c r="AI2413" s="258">
        <f t="shared" si="368"/>
        <v>0.99275076381854821</v>
      </c>
      <c r="AJ2413" s="258">
        <f t="shared" si="369"/>
        <v>-0.88367981851374677</v>
      </c>
      <c r="AK2413" s="258">
        <f t="shared" si="370"/>
        <v>0.17185078244847601</v>
      </c>
      <c r="AL2413" s="258">
        <f t="shared" si="371"/>
        <v>1.6129546505539287</v>
      </c>
      <c r="AM2413" s="258">
        <f t="shared" si="372"/>
        <v>1.0430726385728673</v>
      </c>
      <c r="AN2413" s="274">
        <f t="shared" si="379"/>
        <v>14.005984999664225</v>
      </c>
      <c r="AO2413" s="274">
        <f t="shared" si="379"/>
        <v>14.005984999627904</v>
      </c>
      <c r="AP2413" s="274">
        <f t="shared" si="379"/>
        <v>14.005984998013528</v>
      </c>
      <c r="AQ2413" s="274">
        <f t="shared" si="379"/>
        <v>14.005984926260671</v>
      </c>
      <c r="AR2413" s="274">
        <f t="shared" si="379"/>
        <v>14.005981737158713</v>
      </c>
      <c r="AS2413" s="274">
        <f t="shared" si="379"/>
        <v>14.00584007322959</v>
      </c>
      <c r="AT2413" s="274">
        <f t="shared" si="379"/>
        <v>13.999693530030552</v>
      </c>
      <c r="AU2413" s="274">
        <f t="shared" si="373"/>
        <v>13.835459245036365</v>
      </c>
      <c r="AV2413" s="274"/>
      <c r="AW2413" s="274"/>
    </row>
    <row r="2414" spans="27:49" ht="12.95" customHeight="1" x14ac:dyDescent="0.2">
      <c r="AA2414" s="344">
        <f t="shared" si="363"/>
        <v>-9.8802704652044479E-3</v>
      </c>
      <c r="AB2414" s="345">
        <f t="shared" si="364"/>
        <v>9.8802704652044479E-3</v>
      </c>
      <c r="AC2414" s="345">
        <f t="shared" si="365"/>
        <v>0</v>
      </c>
      <c r="AD2414" s="346">
        <f t="shared" si="366"/>
        <v>0</v>
      </c>
      <c r="AH2414" s="258">
        <f t="shared" si="367"/>
        <v>-5.970076540303515E-2</v>
      </c>
      <c r="AI2414" s="258">
        <f t="shared" si="368"/>
        <v>0.99275076381854821</v>
      </c>
      <c r="AJ2414" s="258">
        <f t="shared" si="369"/>
        <v>-0.88367981851374677</v>
      </c>
      <c r="AK2414" s="258">
        <f t="shared" si="370"/>
        <v>0.17185078244847601</v>
      </c>
      <c r="AL2414" s="258">
        <f t="shared" si="371"/>
        <v>1.6129546505539287</v>
      </c>
      <c r="AM2414" s="258">
        <f t="shared" si="372"/>
        <v>1.0430726385728673</v>
      </c>
      <c r="AN2414" s="274">
        <f t="shared" si="379"/>
        <v>14.005984999664225</v>
      </c>
      <c r="AO2414" s="274">
        <f t="shared" si="379"/>
        <v>14.005984999627904</v>
      </c>
      <c r="AP2414" s="274">
        <f t="shared" si="379"/>
        <v>14.005984998013528</v>
      </c>
      <c r="AQ2414" s="274">
        <f t="shared" si="379"/>
        <v>14.005984926260671</v>
      </c>
      <c r="AR2414" s="274">
        <f t="shared" si="379"/>
        <v>14.005981737158713</v>
      </c>
      <c r="AS2414" s="274">
        <f t="shared" si="379"/>
        <v>14.00584007322959</v>
      </c>
      <c r="AT2414" s="274">
        <f t="shared" si="379"/>
        <v>13.999693530030552</v>
      </c>
      <c r="AU2414" s="274">
        <f t="shared" si="373"/>
        <v>13.835459245036365</v>
      </c>
      <c r="AV2414" s="274"/>
      <c r="AW2414" s="274"/>
    </row>
    <row r="2415" spans="27:49" ht="12.95" customHeight="1" x14ac:dyDescent="0.2">
      <c r="AA2415" s="344">
        <f t="shared" si="363"/>
        <v>-9.8802704652044479E-3</v>
      </c>
      <c r="AB2415" s="345">
        <f t="shared" si="364"/>
        <v>9.8802704652044479E-3</v>
      </c>
      <c r="AC2415" s="345">
        <f t="shared" si="365"/>
        <v>0</v>
      </c>
      <c r="AD2415" s="346">
        <f t="shared" si="366"/>
        <v>0</v>
      </c>
      <c r="AH2415" s="258">
        <f t="shared" si="367"/>
        <v>-5.970076540303515E-2</v>
      </c>
      <c r="AI2415" s="258">
        <f t="shared" si="368"/>
        <v>0.99275076381854821</v>
      </c>
      <c r="AJ2415" s="258">
        <f t="shared" si="369"/>
        <v>-0.88367981851374677</v>
      </c>
      <c r="AK2415" s="258">
        <f t="shared" si="370"/>
        <v>0.17185078244847601</v>
      </c>
      <c r="AL2415" s="258">
        <f t="shared" si="371"/>
        <v>1.6129546505539287</v>
      </c>
      <c r="AM2415" s="258">
        <f t="shared" si="372"/>
        <v>1.0430726385728673</v>
      </c>
      <c r="AN2415" s="274">
        <f t="shared" si="379"/>
        <v>14.005984999664225</v>
      </c>
      <c r="AO2415" s="274">
        <f t="shared" si="379"/>
        <v>14.005984999627904</v>
      </c>
      <c r="AP2415" s="274">
        <f t="shared" si="379"/>
        <v>14.005984998013528</v>
      </c>
      <c r="AQ2415" s="274">
        <f t="shared" si="379"/>
        <v>14.005984926260671</v>
      </c>
      <c r="AR2415" s="274">
        <f t="shared" si="379"/>
        <v>14.005981737158713</v>
      </c>
      <c r="AS2415" s="274">
        <f t="shared" si="379"/>
        <v>14.00584007322959</v>
      </c>
      <c r="AT2415" s="274">
        <f t="shared" si="379"/>
        <v>13.999693530030552</v>
      </c>
      <c r="AU2415" s="274">
        <f t="shared" si="373"/>
        <v>13.835459245036365</v>
      </c>
      <c r="AV2415" s="274"/>
      <c r="AW2415" s="274"/>
    </row>
    <row r="2416" spans="27:49" ht="12.95" customHeight="1" x14ac:dyDescent="0.2">
      <c r="AA2416" s="344">
        <f t="shared" si="363"/>
        <v>-9.8802704652044479E-3</v>
      </c>
      <c r="AB2416" s="345">
        <f t="shared" si="364"/>
        <v>9.8802704652044479E-3</v>
      </c>
      <c r="AC2416" s="345">
        <f t="shared" si="365"/>
        <v>0</v>
      </c>
      <c r="AD2416" s="346">
        <f t="shared" si="366"/>
        <v>0</v>
      </c>
      <c r="AH2416" s="258">
        <f t="shared" si="367"/>
        <v>-5.970076540303515E-2</v>
      </c>
      <c r="AI2416" s="258">
        <f t="shared" si="368"/>
        <v>0.99275076381854821</v>
      </c>
      <c r="AJ2416" s="258">
        <f t="shared" si="369"/>
        <v>-0.88367981851374677</v>
      </c>
      <c r="AK2416" s="258">
        <f t="shared" si="370"/>
        <v>0.17185078244847601</v>
      </c>
      <c r="AL2416" s="258">
        <f t="shared" si="371"/>
        <v>1.6129546505539287</v>
      </c>
      <c r="AM2416" s="258">
        <f t="shared" si="372"/>
        <v>1.0430726385728673</v>
      </c>
      <c r="AN2416" s="274">
        <f t="shared" si="379"/>
        <v>14.005984999664225</v>
      </c>
      <c r="AO2416" s="274">
        <f t="shared" si="379"/>
        <v>14.005984999627904</v>
      </c>
      <c r="AP2416" s="274">
        <f t="shared" si="379"/>
        <v>14.005984998013528</v>
      </c>
      <c r="AQ2416" s="274">
        <f t="shared" si="379"/>
        <v>14.005984926260671</v>
      </c>
      <c r="AR2416" s="274">
        <f t="shared" si="379"/>
        <v>14.005981737158713</v>
      </c>
      <c r="AS2416" s="274">
        <f t="shared" si="379"/>
        <v>14.00584007322959</v>
      </c>
      <c r="AT2416" s="274">
        <f t="shared" si="379"/>
        <v>13.999693530030552</v>
      </c>
      <c r="AU2416" s="274">
        <f t="shared" si="373"/>
        <v>13.835459245036365</v>
      </c>
      <c r="AV2416" s="274"/>
      <c r="AW2416" s="274"/>
    </row>
    <row r="2417" spans="27:49" ht="12.95" customHeight="1" x14ac:dyDescent="0.2">
      <c r="AA2417" s="344">
        <f t="shared" si="363"/>
        <v>-9.8802704652044479E-3</v>
      </c>
      <c r="AB2417" s="345">
        <f t="shared" si="364"/>
        <v>9.8802704652044479E-3</v>
      </c>
      <c r="AC2417" s="345">
        <f t="shared" si="365"/>
        <v>0</v>
      </c>
      <c r="AD2417" s="346">
        <f t="shared" si="366"/>
        <v>0</v>
      </c>
      <c r="AH2417" s="258">
        <f t="shared" si="367"/>
        <v>-5.970076540303515E-2</v>
      </c>
      <c r="AI2417" s="258">
        <f t="shared" si="368"/>
        <v>0.99275076381854821</v>
      </c>
      <c r="AJ2417" s="258">
        <f t="shared" si="369"/>
        <v>-0.88367981851374677</v>
      </c>
      <c r="AK2417" s="258">
        <f t="shared" si="370"/>
        <v>0.17185078244847601</v>
      </c>
      <c r="AL2417" s="258">
        <f t="shared" si="371"/>
        <v>1.6129546505539287</v>
      </c>
      <c r="AM2417" s="258">
        <f t="shared" si="372"/>
        <v>1.0430726385728673</v>
      </c>
      <c r="AN2417" s="274">
        <f t="shared" si="379"/>
        <v>14.005984999664225</v>
      </c>
      <c r="AO2417" s="274">
        <f t="shared" si="379"/>
        <v>14.005984999627904</v>
      </c>
      <c r="AP2417" s="274">
        <f t="shared" si="379"/>
        <v>14.005984998013528</v>
      </c>
      <c r="AQ2417" s="274">
        <f t="shared" si="379"/>
        <v>14.005984926260671</v>
      </c>
      <c r="AR2417" s="274">
        <f t="shared" si="379"/>
        <v>14.005981737158713</v>
      </c>
      <c r="AS2417" s="274">
        <f t="shared" si="379"/>
        <v>14.00584007322959</v>
      </c>
      <c r="AT2417" s="274">
        <f t="shared" si="379"/>
        <v>13.999693530030552</v>
      </c>
      <c r="AU2417" s="274">
        <f t="shared" si="373"/>
        <v>13.835459245036365</v>
      </c>
      <c r="AV2417" s="274"/>
      <c r="AW2417" s="274"/>
    </row>
    <row r="2418" spans="27:49" ht="12.95" customHeight="1" x14ac:dyDescent="0.2">
      <c r="AA2418" s="344">
        <f t="shared" si="363"/>
        <v>-9.8802704652044479E-3</v>
      </c>
      <c r="AB2418" s="345">
        <f t="shared" si="364"/>
        <v>9.8802704652044479E-3</v>
      </c>
      <c r="AC2418" s="345">
        <f t="shared" si="365"/>
        <v>0</v>
      </c>
      <c r="AD2418" s="346">
        <f t="shared" si="366"/>
        <v>0</v>
      </c>
      <c r="AH2418" s="258">
        <f t="shared" si="367"/>
        <v>-5.970076540303515E-2</v>
      </c>
      <c r="AI2418" s="258">
        <f t="shared" si="368"/>
        <v>0.99275076381854821</v>
      </c>
      <c r="AJ2418" s="258">
        <f t="shared" si="369"/>
        <v>-0.88367981851374677</v>
      </c>
      <c r="AK2418" s="258">
        <f t="shared" si="370"/>
        <v>0.17185078244847601</v>
      </c>
      <c r="AL2418" s="258">
        <f t="shared" si="371"/>
        <v>1.6129546505539287</v>
      </c>
      <c r="AM2418" s="258">
        <f t="shared" si="372"/>
        <v>1.0430726385728673</v>
      </c>
      <c r="AN2418" s="274">
        <f t="shared" si="379"/>
        <v>14.005984999664225</v>
      </c>
      <c r="AO2418" s="274">
        <f t="shared" si="379"/>
        <v>14.005984999627904</v>
      </c>
      <c r="AP2418" s="274">
        <f t="shared" si="379"/>
        <v>14.005984998013528</v>
      </c>
      <c r="AQ2418" s="274">
        <f t="shared" si="379"/>
        <v>14.005984926260671</v>
      </c>
      <c r="AR2418" s="274">
        <f t="shared" si="379"/>
        <v>14.005981737158713</v>
      </c>
      <c r="AS2418" s="274">
        <f t="shared" si="379"/>
        <v>14.00584007322959</v>
      </c>
      <c r="AT2418" s="274">
        <f t="shared" si="379"/>
        <v>13.999693530030552</v>
      </c>
      <c r="AU2418" s="274">
        <f t="shared" si="373"/>
        <v>13.835459245036365</v>
      </c>
      <c r="AV2418" s="274"/>
      <c r="AW2418" s="274"/>
    </row>
    <row r="2419" spans="27:49" ht="12.95" customHeight="1" x14ac:dyDescent="0.2">
      <c r="AA2419" s="344">
        <f t="shared" si="363"/>
        <v>-9.8802704652044479E-3</v>
      </c>
      <c r="AB2419" s="345">
        <f t="shared" si="364"/>
        <v>9.8802704652044479E-3</v>
      </c>
      <c r="AC2419" s="345">
        <f t="shared" si="365"/>
        <v>0</v>
      </c>
      <c r="AD2419" s="346">
        <f t="shared" si="366"/>
        <v>0</v>
      </c>
      <c r="AH2419" s="258">
        <f t="shared" si="367"/>
        <v>-5.970076540303515E-2</v>
      </c>
      <c r="AI2419" s="258">
        <f t="shared" si="368"/>
        <v>0.99275076381854821</v>
      </c>
      <c r="AJ2419" s="258">
        <f t="shared" si="369"/>
        <v>-0.88367981851374677</v>
      </c>
      <c r="AK2419" s="258">
        <f t="shared" si="370"/>
        <v>0.17185078244847601</v>
      </c>
      <c r="AL2419" s="258">
        <f t="shared" si="371"/>
        <v>1.6129546505539287</v>
      </c>
      <c r="AM2419" s="258">
        <f t="shared" si="372"/>
        <v>1.0430726385728673</v>
      </c>
      <c r="AN2419" s="274">
        <f t="shared" si="379"/>
        <v>14.005984999664225</v>
      </c>
      <c r="AO2419" s="274">
        <f t="shared" si="379"/>
        <v>14.005984999627904</v>
      </c>
      <c r="AP2419" s="274">
        <f t="shared" si="379"/>
        <v>14.005984998013528</v>
      </c>
      <c r="AQ2419" s="274">
        <f t="shared" si="379"/>
        <v>14.005984926260671</v>
      </c>
      <c r="AR2419" s="274">
        <f t="shared" si="379"/>
        <v>14.005981737158713</v>
      </c>
      <c r="AS2419" s="274">
        <f t="shared" si="379"/>
        <v>14.00584007322959</v>
      </c>
      <c r="AT2419" s="274">
        <f t="shared" si="379"/>
        <v>13.999693530030552</v>
      </c>
      <c r="AU2419" s="274">
        <f t="shared" si="373"/>
        <v>13.835459245036365</v>
      </c>
      <c r="AV2419" s="274"/>
      <c r="AW2419" s="274"/>
    </row>
    <row r="2420" spans="27:49" ht="12.95" customHeight="1" x14ac:dyDescent="0.2">
      <c r="AA2420" s="344">
        <f t="shared" ref="AA2420:AA2483" si="380">AB$3+AB$4*Z2420+AB$5*Z2420^2+AH2420</f>
        <v>-9.8802704652044479E-3</v>
      </c>
      <c r="AB2420" s="345">
        <f t="shared" ref="AB2420:AB2483" si="381">+G2420-AA2420</f>
        <v>9.8802704652044479E-3</v>
      </c>
      <c r="AC2420" s="345">
        <f t="shared" ref="AC2420:AC2483" si="382">+G2420-P2420</f>
        <v>0</v>
      </c>
      <c r="AD2420" s="346">
        <f t="shared" ref="AD2420:AD2483" si="383">U2420*(G2420-AA2420)^2</f>
        <v>0</v>
      </c>
      <c r="AH2420" s="258">
        <f t="shared" ref="AH2420:AH2483" si="384">$AB$6*($AB$11/AI2420*AJ2420+$AB$12)</f>
        <v>-5.970076540303515E-2</v>
      </c>
      <c r="AI2420" s="258">
        <f t="shared" ref="AI2420:AI2483" si="385">1+$AB$7*COS(AL2420)</f>
        <v>0.99275076381854821</v>
      </c>
      <c r="AJ2420" s="258">
        <f t="shared" ref="AJ2420:AJ2483" si="386">SIN(AL2420+RADIANS($AB$9))</f>
        <v>-0.88367981851374677</v>
      </c>
      <c r="AK2420" s="258">
        <f t="shared" ref="AK2420:AK2483" si="387">$AB$7*SIN(AL2420)</f>
        <v>0.17185078244847601</v>
      </c>
      <c r="AL2420" s="258">
        <f t="shared" ref="AL2420:AL2483" si="388">2*ATAN(AM2420)</f>
        <v>1.6129546505539287</v>
      </c>
      <c r="AM2420" s="258">
        <f t="shared" ref="AM2420:AM2483" si="389">TAN(AN2420/2)*SQRT((1+$AB$7)/(1-$AB$7))</f>
        <v>1.0430726385728673</v>
      </c>
      <c r="AN2420" s="274">
        <f t="shared" ref="AN2420:AT2429" si="390">$AU2420+$AB$7*SIN(AO2420)</f>
        <v>14.005984999664225</v>
      </c>
      <c r="AO2420" s="274">
        <f t="shared" si="390"/>
        <v>14.005984999627904</v>
      </c>
      <c r="AP2420" s="274">
        <f t="shared" si="390"/>
        <v>14.005984998013528</v>
      </c>
      <c r="AQ2420" s="274">
        <f t="shared" si="390"/>
        <v>14.005984926260671</v>
      </c>
      <c r="AR2420" s="274">
        <f t="shared" si="390"/>
        <v>14.005981737158713</v>
      </c>
      <c r="AS2420" s="274">
        <f t="shared" si="390"/>
        <v>14.00584007322959</v>
      </c>
      <c r="AT2420" s="274">
        <f t="shared" si="390"/>
        <v>13.999693530030552</v>
      </c>
      <c r="AU2420" s="274">
        <f t="shared" ref="AU2420:AU2483" si="391">RADIANS($AB$9)+$AB$18*(F2420-AB$15)</f>
        <v>13.835459245036365</v>
      </c>
      <c r="AV2420" s="274"/>
      <c r="AW2420" s="274"/>
    </row>
    <row r="2421" spans="27:49" ht="12.95" customHeight="1" x14ac:dyDescent="0.2">
      <c r="AA2421" s="344">
        <f t="shared" si="380"/>
        <v>-9.8802704652044479E-3</v>
      </c>
      <c r="AB2421" s="345">
        <f t="shared" si="381"/>
        <v>9.8802704652044479E-3</v>
      </c>
      <c r="AC2421" s="345">
        <f t="shared" si="382"/>
        <v>0</v>
      </c>
      <c r="AD2421" s="346">
        <f t="shared" si="383"/>
        <v>0</v>
      </c>
      <c r="AH2421" s="258">
        <f t="shared" si="384"/>
        <v>-5.970076540303515E-2</v>
      </c>
      <c r="AI2421" s="258">
        <f t="shared" si="385"/>
        <v>0.99275076381854821</v>
      </c>
      <c r="AJ2421" s="258">
        <f t="shared" si="386"/>
        <v>-0.88367981851374677</v>
      </c>
      <c r="AK2421" s="258">
        <f t="shared" si="387"/>
        <v>0.17185078244847601</v>
      </c>
      <c r="AL2421" s="258">
        <f t="shared" si="388"/>
        <v>1.6129546505539287</v>
      </c>
      <c r="AM2421" s="258">
        <f t="shared" si="389"/>
        <v>1.0430726385728673</v>
      </c>
      <c r="AN2421" s="274">
        <f t="shared" si="390"/>
        <v>14.005984999664225</v>
      </c>
      <c r="AO2421" s="274">
        <f t="shared" si="390"/>
        <v>14.005984999627904</v>
      </c>
      <c r="AP2421" s="274">
        <f t="shared" si="390"/>
        <v>14.005984998013528</v>
      </c>
      <c r="AQ2421" s="274">
        <f t="shared" si="390"/>
        <v>14.005984926260671</v>
      </c>
      <c r="AR2421" s="274">
        <f t="shared" si="390"/>
        <v>14.005981737158713</v>
      </c>
      <c r="AS2421" s="274">
        <f t="shared" si="390"/>
        <v>14.00584007322959</v>
      </c>
      <c r="AT2421" s="274">
        <f t="shared" si="390"/>
        <v>13.999693530030552</v>
      </c>
      <c r="AU2421" s="274">
        <f t="shared" si="391"/>
        <v>13.835459245036365</v>
      </c>
      <c r="AV2421" s="274"/>
      <c r="AW2421" s="274"/>
    </row>
    <row r="2422" spans="27:49" ht="12.95" customHeight="1" x14ac:dyDescent="0.2">
      <c r="AA2422" s="344">
        <f t="shared" si="380"/>
        <v>-9.8802704652044479E-3</v>
      </c>
      <c r="AB2422" s="345">
        <f t="shared" si="381"/>
        <v>9.8802704652044479E-3</v>
      </c>
      <c r="AC2422" s="345">
        <f t="shared" si="382"/>
        <v>0</v>
      </c>
      <c r="AD2422" s="346">
        <f t="shared" si="383"/>
        <v>0</v>
      </c>
      <c r="AH2422" s="258">
        <f t="shared" si="384"/>
        <v>-5.970076540303515E-2</v>
      </c>
      <c r="AI2422" s="258">
        <f t="shared" si="385"/>
        <v>0.99275076381854821</v>
      </c>
      <c r="AJ2422" s="258">
        <f t="shared" si="386"/>
        <v>-0.88367981851374677</v>
      </c>
      <c r="AK2422" s="258">
        <f t="shared" si="387"/>
        <v>0.17185078244847601</v>
      </c>
      <c r="AL2422" s="258">
        <f t="shared" si="388"/>
        <v>1.6129546505539287</v>
      </c>
      <c r="AM2422" s="258">
        <f t="shared" si="389"/>
        <v>1.0430726385728673</v>
      </c>
      <c r="AN2422" s="274">
        <f t="shared" si="390"/>
        <v>14.005984999664225</v>
      </c>
      <c r="AO2422" s="274">
        <f t="shared" si="390"/>
        <v>14.005984999627904</v>
      </c>
      <c r="AP2422" s="274">
        <f t="shared" si="390"/>
        <v>14.005984998013528</v>
      </c>
      <c r="AQ2422" s="274">
        <f t="shared" si="390"/>
        <v>14.005984926260671</v>
      </c>
      <c r="AR2422" s="274">
        <f t="shared" si="390"/>
        <v>14.005981737158713</v>
      </c>
      <c r="AS2422" s="274">
        <f t="shared" si="390"/>
        <v>14.00584007322959</v>
      </c>
      <c r="AT2422" s="274">
        <f t="shared" si="390"/>
        <v>13.999693530030552</v>
      </c>
      <c r="AU2422" s="274">
        <f t="shared" si="391"/>
        <v>13.835459245036365</v>
      </c>
      <c r="AV2422" s="274"/>
      <c r="AW2422" s="274"/>
    </row>
    <row r="2423" spans="27:49" ht="12.95" customHeight="1" x14ac:dyDescent="0.2">
      <c r="AA2423" s="344">
        <f t="shared" si="380"/>
        <v>-9.8802704652044479E-3</v>
      </c>
      <c r="AB2423" s="345">
        <f t="shared" si="381"/>
        <v>9.8802704652044479E-3</v>
      </c>
      <c r="AC2423" s="345">
        <f t="shared" si="382"/>
        <v>0</v>
      </c>
      <c r="AD2423" s="346">
        <f t="shared" si="383"/>
        <v>0</v>
      </c>
      <c r="AH2423" s="258">
        <f t="shared" si="384"/>
        <v>-5.970076540303515E-2</v>
      </c>
      <c r="AI2423" s="258">
        <f t="shared" si="385"/>
        <v>0.99275076381854821</v>
      </c>
      <c r="AJ2423" s="258">
        <f t="shared" si="386"/>
        <v>-0.88367981851374677</v>
      </c>
      <c r="AK2423" s="258">
        <f t="shared" si="387"/>
        <v>0.17185078244847601</v>
      </c>
      <c r="AL2423" s="258">
        <f t="shared" si="388"/>
        <v>1.6129546505539287</v>
      </c>
      <c r="AM2423" s="258">
        <f t="shared" si="389"/>
        <v>1.0430726385728673</v>
      </c>
      <c r="AN2423" s="274">
        <f t="shared" si="390"/>
        <v>14.005984999664225</v>
      </c>
      <c r="AO2423" s="274">
        <f t="shared" si="390"/>
        <v>14.005984999627904</v>
      </c>
      <c r="AP2423" s="274">
        <f t="shared" si="390"/>
        <v>14.005984998013528</v>
      </c>
      <c r="AQ2423" s="274">
        <f t="shared" si="390"/>
        <v>14.005984926260671</v>
      </c>
      <c r="AR2423" s="274">
        <f t="shared" si="390"/>
        <v>14.005981737158713</v>
      </c>
      <c r="AS2423" s="274">
        <f t="shared" si="390"/>
        <v>14.00584007322959</v>
      </c>
      <c r="AT2423" s="274">
        <f t="shared" si="390"/>
        <v>13.999693530030552</v>
      </c>
      <c r="AU2423" s="274">
        <f t="shared" si="391"/>
        <v>13.835459245036365</v>
      </c>
      <c r="AV2423" s="274"/>
      <c r="AW2423" s="274"/>
    </row>
    <row r="2424" spans="27:49" ht="12.95" customHeight="1" x14ac:dyDescent="0.2">
      <c r="AA2424" s="344">
        <f t="shared" si="380"/>
        <v>-9.8802704652044479E-3</v>
      </c>
      <c r="AB2424" s="345">
        <f t="shared" si="381"/>
        <v>9.8802704652044479E-3</v>
      </c>
      <c r="AC2424" s="345">
        <f t="shared" si="382"/>
        <v>0</v>
      </c>
      <c r="AD2424" s="346">
        <f t="shared" si="383"/>
        <v>0</v>
      </c>
      <c r="AH2424" s="258">
        <f t="shared" si="384"/>
        <v>-5.970076540303515E-2</v>
      </c>
      <c r="AI2424" s="258">
        <f t="shared" si="385"/>
        <v>0.99275076381854821</v>
      </c>
      <c r="AJ2424" s="258">
        <f t="shared" si="386"/>
        <v>-0.88367981851374677</v>
      </c>
      <c r="AK2424" s="258">
        <f t="shared" si="387"/>
        <v>0.17185078244847601</v>
      </c>
      <c r="AL2424" s="258">
        <f t="shared" si="388"/>
        <v>1.6129546505539287</v>
      </c>
      <c r="AM2424" s="258">
        <f t="shared" si="389"/>
        <v>1.0430726385728673</v>
      </c>
      <c r="AN2424" s="274">
        <f t="shared" si="390"/>
        <v>14.005984999664225</v>
      </c>
      <c r="AO2424" s="274">
        <f t="shared" si="390"/>
        <v>14.005984999627904</v>
      </c>
      <c r="AP2424" s="274">
        <f t="shared" si="390"/>
        <v>14.005984998013528</v>
      </c>
      <c r="AQ2424" s="274">
        <f t="shared" si="390"/>
        <v>14.005984926260671</v>
      </c>
      <c r="AR2424" s="274">
        <f t="shared" si="390"/>
        <v>14.005981737158713</v>
      </c>
      <c r="AS2424" s="274">
        <f t="shared" si="390"/>
        <v>14.00584007322959</v>
      </c>
      <c r="AT2424" s="274">
        <f t="shared" si="390"/>
        <v>13.999693530030552</v>
      </c>
      <c r="AU2424" s="274">
        <f t="shared" si="391"/>
        <v>13.835459245036365</v>
      </c>
      <c r="AV2424" s="274"/>
      <c r="AW2424" s="274"/>
    </row>
    <row r="2425" spans="27:49" ht="12.95" customHeight="1" x14ac:dyDescent="0.2">
      <c r="AA2425" s="344">
        <f t="shared" si="380"/>
        <v>-9.8802704652044479E-3</v>
      </c>
      <c r="AB2425" s="345">
        <f t="shared" si="381"/>
        <v>9.8802704652044479E-3</v>
      </c>
      <c r="AC2425" s="345">
        <f t="shared" si="382"/>
        <v>0</v>
      </c>
      <c r="AD2425" s="346">
        <f t="shared" si="383"/>
        <v>0</v>
      </c>
      <c r="AH2425" s="258">
        <f t="shared" si="384"/>
        <v>-5.970076540303515E-2</v>
      </c>
      <c r="AI2425" s="258">
        <f t="shared" si="385"/>
        <v>0.99275076381854821</v>
      </c>
      <c r="AJ2425" s="258">
        <f t="shared" si="386"/>
        <v>-0.88367981851374677</v>
      </c>
      <c r="AK2425" s="258">
        <f t="shared" si="387"/>
        <v>0.17185078244847601</v>
      </c>
      <c r="AL2425" s="258">
        <f t="shared" si="388"/>
        <v>1.6129546505539287</v>
      </c>
      <c r="AM2425" s="258">
        <f t="shared" si="389"/>
        <v>1.0430726385728673</v>
      </c>
      <c r="AN2425" s="274">
        <f t="shared" si="390"/>
        <v>14.005984999664225</v>
      </c>
      <c r="AO2425" s="274">
        <f t="shared" si="390"/>
        <v>14.005984999627904</v>
      </c>
      <c r="AP2425" s="274">
        <f t="shared" si="390"/>
        <v>14.005984998013528</v>
      </c>
      <c r="AQ2425" s="274">
        <f t="shared" si="390"/>
        <v>14.005984926260671</v>
      </c>
      <c r="AR2425" s="274">
        <f t="shared" si="390"/>
        <v>14.005981737158713</v>
      </c>
      <c r="AS2425" s="274">
        <f t="shared" si="390"/>
        <v>14.00584007322959</v>
      </c>
      <c r="AT2425" s="274">
        <f t="shared" si="390"/>
        <v>13.999693530030552</v>
      </c>
      <c r="AU2425" s="274">
        <f t="shared" si="391"/>
        <v>13.835459245036365</v>
      </c>
      <c r="AV2425" s="274"/>
      <c r="AW2425" s="274"/>
    </row>
    <row r="2426" spans="27:49" ht="12.95" customHeight="1" x14ac:dyDescent="0.2">
      <c r="AA2426" s="344">
        <f t="shared" si="380"/>
        <v>-9.8802704652044479E-3</v>
      </c>
      <c r="AB2426" s="345">
        <f t="shared" si="381"/>
        <v>9.8802704652044479E-3</v>
      </c>
      <c r="AC2426" s="345">
        <f t="shared" si="382"/>
        <v>0</v>
      </c>
      <c r="AD2426" s="346">
        <f t="shared" si="383"/>
        <v>0</v>
      </c>
      <c r="AH2426" s="258">
        <f t="shared" si="384"/>
        <v>-5.970076540303515E-2</v>
      </c>
      <c r="AI2426" s="258">
        <f t="shared" si="385"/>
        <v>0.99275076381854821</v>
      </c>
      <c r="AJ2426" s="258">
        <f t="shared" si="386"/>
        <v>-0.88367981851374677</v>
      </c>
      <c r="AK2426" s="258">
        <f t="shared" si="387"/>
        <v>0.17185078244847601</v>
      </c>
      <c r="AL2426" s="258">
        <f t="shared" si="388"/>
        <v>1.6129546505539287</v>
      </c>
      <c r="AM2426" s="258">
        <f t="shared" si="389"/>
        <v>1.0430726385728673</v>
      </c>
      <c r="AN2426" s="274">
        <f t="shared" si="390"/>
        <v>14.005984999664225</v>
      </c>
      <c r="AO2426" s="274">
        <f t="shared" si="390"/>
        <v>14.005984999627904</v>
      </c>
      <c r="AP2426" s="274">
        <f t="shared" si="390"/>
        <v>14.005984998013528</v>
      </c>
      <c r="AQ2426" s="274">
        <f t="shared" si="390"/>
        <v>14.005984926260671</v>
      </c>
      <c r="AR2426" s="274">
        <f t="shared" si="390"/>
        <v>14.005981737158713</v>
      </c>
      <c r="AS2426" s="274">
        <f t="shared" si="390"/>
        <v>14.00584007322959</v>
      </c>
      <c r="AT2426" s="274">
        <f t="shared" si="390"/>
        <v>13.999693530030552</v>
      </c>
      <c r="AU2426" s="274">
        <f t="shared" si="391"/>
        <v>13.835459245036365</v>
      </c>
      <c r="AV2426" s="274"/>
      <c r="AW2426" s="274"/>
    </row>
    <row r="2427" spans="27:49" ht="12.95" customHeight="1" x14ac:dyDescent="0.2">
      <c r="AA2427" s="344">
        <f t="shared" si="380"/>
        <v>-9.8802704652044479E-3</v>
      </c>
      <c r="AB2427" s="345">
        <f t="shared" si="381"/>
        <v>9.8802704652044479E-3</v>
      </c>
      <c r="AC2427" s="345">
        <f t="shared" si="382"/>
        <v>0</v>
      </c>
      <c r="AD2427" s="346">
        <f t="shared" si="383"/>
        <v>0</v>
      </c>
      <c r="AH2427" s="258">
        <f t="shared" si="384"/>
        <v>-5.970076540303515E-2</v>
      </c>
      <c r="AI2427" s="258">
        <f t="shared" si="385"/>
        <v>0.99275076381854821</v>
      </c>
      <c r="AJ2427" s="258">
        <f t="shared" si="386"/>
        <v>-0.88367981851374677</v>
      </c>
      <c r="AK2427" s="258">
        <f t="shared" si="387"/>
        <v>0.17185078244847601</v>
      </c>
      <c r="AL2427" s="258">
        <f t="shared" si="388"/>
        <v>1.6129546505539287</v>
      </c>
      <c r="AM2427" s="258">
        <f t="shared" si="389"/>
        <v>1.0430726385728673</v>
      </c>
      <c r="AN2427" s="274">
        <f t="shared" si="390"/>
        <v>14.005984999664225</v>
      </c>
      <c r="AO2427" s="274">
        <f t="shared" si="390"/>
        <v>14.005984999627904</v>
      </c>
      <c r="AP2427" s="274">
        <f t="shared" si="390"/>
        <v>14.005984998013528</v>
      </c>
      <c r="AQ2427" s="274">
        <f t="shared" si="390"/>
        <v>14.005984926260671</v>
      </c>
      <c r="AR2427" s="274">
        <f t="shared" si="390"/>
        <v>14.005981737158713</v>
      </c>
      <c r="AS2427" s="274">
        <f t="shared" si="390"/>
        <v>14.00584007322959</v>
      </c>
      <c r="AT2427" s="274">
        <f t="shared" si="390"/>
        <v>13.999693530030552</v>
      </c>
      <c r="AU2427" s="274">
        <f t="shared" si="391"/>
        <v>13.835459245036365</v>
      </c>
      <c r="AV2427" s="274"/>
      <c r="AW2427" s="274"/>
    </row>
    <row r="2428" spans="27:49" ht="12.95" customHeight="1" x14ac:dyDescent="0.2">
      <c r="AA2428" s="344">
        <f t="shared" si="380"/>
        <v>-9.8802704652044479E-3</v>
      </c>
      <c r="AB2428" s="345">
        <f t="shared" si="381"/>
        <v>9.8802704652044479E-3</v>
      </c>
      <c r="AC2428" s="345">
        <f t="shared" si="382"/>
        <v>0</v>
      </c>
      <c r="AD2428" s="346">
        <f t="shared" si="383"/>
        <v>0</v>
      </c>
      <c r="AH2428" s="258">
        <f t="shared" si="384"/>
        <v>-5.970076540303515E-2</v>
      </c>
      <c r="AI2428" s="258">
        <f t="shared" si="385"/>
        <v>0.99275076381854821</v>
      </c>
      <c r="AJ2428" s="258">
        <f t="shared" si="386"/>
        <v>-0.88367981851374677</v>
      </c>
      <c r="AK2428" s="258">
        <f t="shared" si="387"/>
        <v>0.17185078244847601</v>
      </c>
      <c r="AL2428" s="258">
        <f t="shared" si="388"/>
        <v>1.6129546505539287</v>
      </c>
      <c r="AM2428" s="258">
        <f t="shared" si="389"/>
        <v>1.0430726385728673</v>
      </c>
      <c r="AN2428" s="274">
        <f t="shared" si="390"/>
        <v>14.005984999664225</v>
      </c>
      <c r="AO2428" s="274">
        <f t="shared" si="390"/>
        <v>14.005984999627904</v>
      </c>
      <c r="AP2428" s="274">
        <f t="shared" si="390"/>
        <v>14.005984998013528</v>
      </c>
      <c r="AQ2428" s="274">
        <f t="shared" si="390"/>
        <v>14.005984926260671</v>
      </c>
      <c r="AR2428" s="274">
        <f t="shared" si="390"/>
        <v>14.005981737158713</v>
      </c>
      <c r="AS2428" s="274">
        <f t="shared" si="390"/>
        <v>14.00584007322959</v>
      </c>
      <c r="AT2428" s="274">
        <f t="shared" si="390"/>
        <v>13.999693530030552</v>
      </c>
      <c r="AU2428" s="274">
        <f t="shared" si="391"/>
        <v>13.835459245036365</v>
      </c>
      <c r="AV2428" s="274"/>
      <c r="AW2428" s="274"/>
    </row>
    <row r="2429" spans="27:49" ht="12.95" customHeight="1" x14ac:dyDescent="0.2">
      <c r="AA2429" s="344">
        <f t="shared" si="380"/>
        <v>-9.8802704652044479E-3</v>
      </c>
      <c r="AB2429" s="345">
        <f t="shared" si="381"/>
        <v>9.8802704652044479E-3</v>
      </c>
      <c r="AC2429" s="345">
        <f t="shared" si="382"/>
        <v>0</v>
      </c>
      <c r="AD2429" s="346">
        <f t="shared" si="383"/>
        <v>0</v>
      </c>
      <c r="AH2429" s="258">
        <f t="shared" si="384"/>
        <v>-5.970076540303515E-2</v>
      </c>
      <c r="AI2429" s="258">
        <f t="shared" si="385"/>
        <v>0.99275076381854821</v>
      </c>
      <c r="AJ2429" s="258">
        <f t="shared" si="386"/>
        <v>-0.88367981851374677</v>
      </c>
      <c r="AK2429" s="258">
        <f t="shared" si="387"/>
        <v>0.17185078244847601</v>
      </c>
      <c r="AL2429" s="258">
        <f t="shared" si="388"/>
        <v>1.6129546505539287</v>
      </c>
      <c r="AM2429" s="258">
        <f t="shared" si="389"/>
        <v>1.0430726385728673</v>
      </c>
      <c r="AN2429" s="274">
        <f t="shared" si="390"/>
        <v>14.005984999664225</v>
      </c>
      <c r="AO2429" s="274">
        <f t="shared" si="390"/>
        <v>14.005984999627904</v>
      </c>
      <c r="AP2429" s="274">
        <f t="shared" si="390"/>
        <v>14.005984998013528</v>
      </c>
      <c r="AQ2429" s="274">
        <f t="shared" si="390"/>
        <v>14.005984926260671</v>
      </c>
      <c r="AR2429" s="274">
        <f t="shared" si="390"/>
        <v>14.005981737158713</v>
      </c>
      <c r="AS2429" s="274">
        <f t="shared" si="390"/>
        <v>14.00584007322959</v>
      </c>
      <c r="AT2429" s="274">
        <f t="shared" si="390"/>
        <v>13.999693530030552</v>
      </c>
      <c r="AU2429" s="274">
        <f t="shared" si="391"/>
        <v>13.835459245036365</v>
      </c>
      <c r="AV2429" s="274"/>
      <c r="AW2429" s="274"/>
    </row>
    <row r="2430" spans="27:49" ht="12.95" customHeight="1" x14ac:dyDescent="0.2">
      <c r="AA2430" s="344">
        <f t="shared" si="380"/>
        <v>-9.8802704652044479E-3</v>
      </c>
      <c r="AB2430" s="345">
        <f t="shared" si="381"/>
        <v>9.8802704652044479E-3</v>
      </c>
      <c r="AC2430" s="345">
        <f t="shared" si="382"/>
        <v>0</v>
      </c>
      <c r="AD2430" s="346">
        <f t="shared" si="383"/>
        <v>0</v>
      </c>
      <c r="AH2430" s="258">
        <f t="shared" si="384"/>
        <v>-5.970076540303515E-2</v>
      </c>
      <c r="AI2430" s="258">
        <f t="shared" si="385"/>
        <v>0.99275076381854821</v>
      </c>
      <c r="AJ2430" s="258">
        <f t="shared" si="386"/>
        <v>-0.88367981851374677</v>
      </c>
      <c r="AK2430" s="258">
        <f t="shared" si="387"/>
        <v>0.17185078244847601</v>
      </c>
      <c r="AL2430" s="258">
        <f t="shared" si="388"/>
        <v>1.6129546505539287</v>
      </c>
      <c r="AM2430" s="258">
        <f t="shared" si="389"/>
        <v>1.0430726385728673</v>
      </c>
      <c r="AN2430" s="274">
        <f t="shared" ref="AN2430:AT2439" si="392">$AU2430+$AB$7*SIN(AO2430)</f>
        <v>14.005984999664225</v>
      </c>
      <c r="AO2430" s="274">
        <f t="shared" si="392"/>
        <v>14.005984999627904</v>
      </c>
      <c r="AP2430" s="274">
        <f t="shared" si="392"/>
        <v>14.005984998013528</v>
      </c>
      <c r="AQ2430" s="274">
        <f t="shared" si="392"/>
        <v>14.005984926260671</v>
      </c>
      <c r="AR2430" s="274">
        <f t="shared" si="392"/>
        <v>14.005981737158713</v>
      </c>
      <c r="AS2430" s="274">
        <f t="shared" si="392"/>
        <v>14.00584007322959</v>
      </c>
      <c r="AT2430" s="274">
        <f t="shared" si="392"/>
        <v>13.999693530030552</v>
      </c>
      <c r="AU2430" s="274">
        <f t="shared" si="391"/>
        <v>13.835459245036365</v>
      </c>
      <c r="AV2430" s="274"/>
      <c r="AW2430" s="274"/>
    </row>
    <row r="2431" spans="27:49" ht="12.95" customHeight="1" x14ac:dyDescent="0.2">
      <c r="AA2431" s="344">
        <f t="shared" si="380"/>
        <v>-9.8802704652044479E-3</v>
      </c>
      <c r="AB2431" s="345">
        <f t="shared" si="381"/>
        <v>9.8802704652044479E-3</v>
      </c>
      <c r="AC2431" s="345">
        <f t="shared" si="382"/>
        <v>0</v>
      </c>
      <c r="AD2431" s="346">
        <f t="shared" si="383"/>
        <v>0</v>
      </c>
      <c r="AH2431" s="258">
        <f t="shared" si="384"/>
        <v>-5.970076540303515E-2</v>
      </c>
      <c r="AI2431" s="258">
        <f t="shared" si="385"/>
        <v>0.99275076381854821</v>
      </c>
      <c r="AJ2431" s="258">
        <f t="shared" si="386"/>
        <v>-0.88367981851374677</v>
      </c>
      <c r="AK2431" s="258">
        <f t="shared" si="387"/>
        <v>0.17185078244847601</v>
      </c>
      <c r="AL2431" s="258">
        <f t="shared" si="388"/>
        <v>1.6129546505539287</v>
      </c>
      <c r="AM2431" s="258">
        <f t="shared" si="389"/>
        <v>1.0430726385728673</v>
      </c>
      <c r="AN2431" s="274">
        <f t="shared" si="392"/>
        <v>14.005984999664225</v>
      </c>
      <c r="AO2431" s="274">
        <f t="shared" si="392"/>
        <v>14.005984999627904</v>
      </c>
      <c r="AP2431" s="274">
        <f t="shared" si="392"/>
        <v>14.005984998013528</v>
      </c>
      <c r="AQ2431" s="274">
        <f t="shared" si="392"/>
        <v>14.005984926260671</v>
      </c>
      <c r="AR2431" s="274">
        <f t="shared" si="392"/>
        <v>14.005981737158713</v>
      </c>
      <c r="AS2431" s="274">
        <f t="shared" si="392"/>
        <v>14.00584007322959</v>
      </c>
      <c r="AT2431" s="274">
        <f t="shared" si="392"/>
        <v>13.999693530030552</v>
      </c>
      <c r="AU2431" s="274">
        <f t="shared" si="391"/>
        <v>13.835459245036365</v>
      </c>
      <c r="AV2431" s="274"/>
      <c r="AW2431" s="274"/>
    </row>
    <row r="2432" spans="27:49" ht="12.95" customHeight="1" x14ac:dyDescent="0.2">
      <c r="AA2432" s="344">
        <f t="shared" si="380"/>
        <v>-9.8802704652044479E-3</v>
      </c>
      <c r="AB2432" s="345">
        <f t="shared" si="381"/>
        <v>9.8802704652044479E-3</v>
      </c>
      <c r="AC2432" s="345">
        <f t="shared" si="382"/>
        <v>0</v>
      </c>
      <c r="AD2432" s="346">
        <f t="shared" si="383"/>
        <v>0</v>
      </c>
      <c r="AH2432" s="258">
        <f t="shared" si="384"/>
        <v>-5.970076540303515E-2</v>
      </c>
      <c r="AI2432" s="258">
        <f t="shared" si="385"/>
        <v>0.99275076381854821</v>
      </c>
      <c r="AJ2432" s="258">
        <f t="shared" si="386"/>
        <v>-0.88367981851374677</v>
      </c>
      <c r="AK2432" s="258">
        <f t="shared" si="387"/>
        <v>0.17185078244847601</v>
      </c>
      <c r="AL2432" s="258">
        <f t="shared" si="388"/>
        <v>1.6129546505539287</v>
      </c>
      <c r="AM2432" s="258">
        <f t="shared" si="389"/>
        <v>1.0430726385728673</v>
      </c>
      <c r="AN2432" s="274">
        <f t="shared" si="392"/>
        <v>14.005984999664225</v>
      </c>
      <c r="AO2432" s="274">
        <f t="shared" si="392"/>
        <v>14.005984999627904</v>
      </c>
      <c r="AP2432" s="274">
        <f t="shared" si="392"/>
        <v>14.005984998013528</v>
      </c>
      <c r="AQ2432" s="274">
        <f t="shared" si="392"/>
        <v>14.005984926260671</v>
      </c>
      <c r="AR2432" s="274">
        <f t="shared" si="392"/>
        <v>14.005981737158713</v>
      </c>
      <c r="AS2432" s="274">
        <f t="shared" si="392"/>
        <v>14.00584007322959</v>
      </c>
      <c r="AT2432" s="274">
        <f t="shared" si="392"/>
        <v>13.999693530030552</v>
      </c>
      <c r="AU2432" s="274">
        <f t="shared" si="391"/>
        <v>13.835459245036365</v>
      </c>
      <c r="AV2432" s="274"/>
      <c r="AW2432" s="274"/>
    </row>
    <row r="2433" spans="27:49" ht="12.95" customHeight="1" x14ac:dyDescent="0.2">
      <c r="AA2433" s="344">
        <f t="shared" si="380"/>
        <v>-9.8802704652044479E-3</v>
      </c>
      <c r="AB2433" s="345">
        <f t="shared" si="381"/>
        <v>9.8802704652044479E-3</v>
      </c>
      <c r="AC2433" s="345">
        <f t="shared" si="382"/>
        <v>0</v>
      </c>
      <c r="AD2433" s="346">
        <f t="shared" si="383"/>
        <v>0</v>
      </c>
      <c r="AH2433" s="258">
        <f t="shared" si="384"/>
        <v>-5.970076540303515E-2</v>
      </c>
      <c r="AI2433" s="258">
        <f t="shared" si="385"/>
        <v>0.99275076381854821</v>
      </c>
      <c r="AJ2433" s="258">
        <f t="shared" si="386"/>
        <v>-0.88367981851374677</v>
      </c>
      <c r="AK2433" s="258">
        <f t="shared" si="387"/>
        <v>0.17185078244847601</v>
      </c>
      <c r="AL2433" s="258">
        <f t="shared" si="388"/>
        <v>1.6129546505539287</v>
      </c>
      <c r="AM2433" s="258">
        <f t="shared" si="389"/>
        <v>1.0430726385728673</v>
      </c>
      <c r="AN2433" s="274">
        <f t="shared" si="392"/>
        <v>14.005984999664225</v>
      </c>
      <c r="AO2433" s="274">
        <f t="shared" si="392"/>
        <v>14.005984999627904</v>
      </c>
      <c r="AP2433" s="274">
        <f t="shared" si="392"/>
        <v>14.005984998013528</v>
      </c>
      <c r="AQ2433" s="274">
        <f t="shared" si="392"/>
        <v>14.005984926260671</v>
      </c>
      <c r="AR2433" s="274">
        <f t="shared" si="392"/>
        <v>14.005981737158713</v>
      </c>
      <c r="AS2433" s="274">
        <f t="shared" si="392"/>
        <v>14.00584007322959</v>
      </c>
      <c r="AT2433" s="274">
        <f t="shared" si="392"/>
        <v>13.999693530030552</v>
      </c>
      <c r="AU2433" s="274">
        <f t="shared" si="391"/>
        <v>13.835459245036365</v>
      </c>
      <c r="AV2433" s="274"/>
      <c r="AW2433" s="274"/>
    </row>
    <row r="2434" spans="27:49" ht="12.95" customHeight="1" x14ac:dyDescent="0.2">
      <c r="AA2434" s="344">
        <f t="shared" si="380"/>
        <v>-9.8802704652044479E-3</v>
      </c>
      <c r="AB2434" s="345">
        <f t="shared" si="381"/>
        <v>9.8802704652044479E-3</v>
      </c>
      <c r="AC2434" s="345">
        <f t="shared" si="382"/>
        <v>0</v>
      </c>
      <c r="AD2434" s="346">
        <f t="shared" si="383"/>
        <v>0</v>
      </c>
      <c r="AH2434" s="258">
        <f t="shared" si="384"/>
        <v>-5.970076540303515E-2</v>
      </c>
      <c r="AI2434" s="258">
        <f t="shared" si="385"/>
        <v>0.99275076381854821</v>
      </c>
      <c r="AJ2434" s="258">
        <f t="shared" si="386"/>
        <v>-0.88367981851374677</v>
      </c>
      <c r="AK2434" s="258">
        <f t="shared" si="387"/>
        <v>0.17185078244847601</v>
      </c>
      <c r="AL2434" s="258">
        <f t="shared" si="388"/>
        <v>1.6129546505539287</v>
      </c>
      <c r="AM2434" s="258">
        <f t="shared" si="389"/>
        <v>1.0430726385728673</v>
      </c>
      <c r="AN2434" s="274">
        <f t="shared" si="392"/>
        <v>14.005984999664225</v>
      </c>
      <c r="AO2434" s="274">
        <f t="shared" si="392"/>
        <v>14.005984999627904</v>
      </c>
      <c r="AP2434" s="274">
        <f t="shared" si="392"/>
        <v>14.005984998013528</v>
      </c>
      <c r="AQ2434" s="274">
        <f t="shared" si="392"/>
        <v>14.005984926260671</v>
      </c>
      <c r="AR2434" s="274">
        <f t="shared" si="392"/>
        <v>14.005981737158713</v>
      </c>
      <c r="AS2434" s="274">
        <f t="shared" si="392"/>
        <v>14.00584007322959</v>
      </c>
      <c r="AT2434" s="274">
        <f t="shared" si="392"/>
        <v>13.999693530030552</v>
      </c>
      <c r="AU2434" s="274">
        <f t="shared" si="391"/>
        <v>13.835459245036365</v>
      </c>
      <c r="AV2434" s="274"/>
      <c r="AW2434" s="274"/>
    </row>
    <row r="2435" spans="27:49" ht="12.95" customHeight="1" x14ac:dyDescent="0.2">
      <c r="AA2435" s="344">
        <f t="shared" si="380"/>
        <v>-9.8802704652044479E-3</v>
      </c>
      <c r="AB2435" s="345">
        <f t="shared" si="381"/>
        <v>9.8802704652044479E-3</v>
      </c>
      <c r="AC2435" s="345">
        <f t="shared" si="382"/>
        <v>0</v>
      </c>
      <c r="AD2435" s="346">
        <f t="shared" si="383"/>
        <v>0</v>
      </c>
      <c r="AH2435" s="258">
        <f t="shared" si="384"/>
        <v>-5.970076540303515E-2</v>
      </c>
      <c r="AI2435" s="258">
        <f t="shared" si="385"/>
        <v>0.99275076381854821</v>
      </c>
      <c r="AJ2435" s="258">
        <f t="shared" si="386"/>
        <v>-0.88367981851374677</v>
      </c>
      <c r="AK2435" s="258">
        <f t="shared" si="387"/>
        <v>0.17185078244847601</v>
      </c>
      <c r="AL2435" s="258">
        <f t="shared" si="388"/>
        <v>1.6129546505539287</v>
      </c>
      <c r="AM2435" s="258">
        <f t="shared" si="389"/>
        <v>1.0430726385728673</v>
      </c>
      <c r="AN2435" s="274">
        <f t="shared" si="392"/>
        <v>14.005984999664225</v>
      </c>
      <c r="AO2435" s="274">
        <f t="shared" si="392"/>
        <v>14.005984999627904</v>
      </c>
      <c r="AP2435" s="274">
        <f t="shared" si="392"/>
        <v>14.005984998013528</v>
      </c>
      <c r="AQ2435" s="274">
        <f t="shared" si="392"/>
        <v>14.005984926260671</v>
      </c>
      <c r="AR2435" s="274">
        <f t="shared" si="392"/>
        <v>14.005981737158713</v>
      </c>
      <c r="AS2435" s="274">
        <f t="shared" si="392"/>
        <v>14.00584007322959</v>
      </c>
      <c r="AT2435" s="274">
        <f t="shared" si="392"/>
        <v>13.999693530030552</v>
      </c>
      <c r="AU2435" s="274">
        <f t="shared" si="391"/>
        <v>13.835459245036365</v>
      </c>
      <c r="AV2435" s="274"/>
      <c r="AW2435" s="274"/>
    </row>
    <row r="2436" spans="27:49" ht="12.95" customHeight="1" x14ac:dyDescent="0.2">
      <c r="AA2436" s="344">
        <f t="shared" si="380"/>
        <v>-9.8802704652044479E-3</v>
      </c>
      <c r="AB2436" s="345">
        <f t="shared" si="381"/>
        <v>9.8802704652044479E-3</v>
      </c>
      <c r="AC2436" s="345">
        <f t="shared" si="382"/>
        <v>0</v>
      </c>
      <c r="AD2436" s="346">
        <f t="shared" si="383"/>
        <v>0</v>
      </c>
      <c r="AH2436" s="258">
        <f t="shared" si="384"/>
        <v>-5.970076540303515E-2</v>
      </c>
      <c r="AI2436" s="258">
        <f t="shared" si="385"/>
        <v>0.99275076381854821</v>
      </c>
      <c r="AJ2436" s="258">
        <f t="shared" si="386"/>
        <v>-0.88367981851374677</v>
      </c>
      <c r="AK2436" s="258">
        <f t="shared" si="387"/>
        <v>0.17185078244847601</v>
      </c>
      <c r="AL2436" s="258">
        <f t="shared" si="388"/>
        <v>1.6129546505539287</v>
      </c>
      <c r="AM2436" s="258">
        <f t="shared" si="389"/>
        <v>1.0430726385728673</v>
      </c>
      <c r="AN2436" s="274">
        <f t="shared" si="392"/>
        <v>14.005984999664225</v>
      </c>
      <c r="AO2436" s="274">
        <f t="shared" si="392"/>
        <v>14.005984999627904</v>
      </c>
      <c r="AP2436" s="274">
        <f t="shared" si="392"/>
        <v>14.005984998013528</v>
      </c>
      <c r="AQ2436" s="274">
        <f t="shared" si="392"/>
        <v>14.005984926260671</v>
      </c>
      <c r="AR2436" s="274">
        <f t="shared" si="392"/>
        <v>14.005981737158713</v>
      </c>
      <c r="AS2436" s="274">
        <f t="shared" si="392"/>
        <v>14.00584007322959</v>
      </c>
      <c r="AT2436" s="274">
        <f t="shared" si="392"/>
        <v>13.999693530030552</v>
      </c>
      <c r="AU2436" s="274">
        <f t="shared" si="391"/>
        <v>13.835459245036365</v>
      </c>
      <c r="AV2436" s="274"/>
      <c r="AW2436" s="274"/>
    </row>
    <row r="2437" spans="27:49" ht="12.95" customHeight="1" x14ac:dyDescent="0.2">
      <c r="AA2437" s="344">
        <f t="shared" si="380"/>
        <v>-9.8802704652044479E-3</v>
      </c>
      <c r="AB2437" s="345">
        <f t="shared" si="381"/>
        <v>9.8802704652044479E-3</v>
      </c>
      <c r="AC2437" s="345">
        <f t="shared" si="382"/>
        <v>0</v>
      </c>
      <c r="AD2437" s="346">
        <f t="shared" si="383"/>
        <v>0</v>
      </c>
      <c r="AH2437" s="258">
        <f t="shared" si="384"/>
        <v>-5.970076540303515E-2</v>
      </c>
      <c r="AI2437" s="258">
        <f t="shared" si="385"/>
        <v>0.99275076381854821</v>
      </c>
      <c r="AJ2437" s="258">
        <f t="shared" si="386"/>
        <v>-0.88367981851374677</v>
      </c>
      <c r="AK2437" s="258">
        <f t="shared" si="387"/>
        <v>0.17185078244847601</v>
      </c>
      <c r="AL2437" s="258">
        <f t="shared" si="388"/>
        <v>1.6129546505539287</v>
      </c>
      <c r="AM2437" s="258">
        <f t="shared" si="389"/>
        <v>1.0430726385728673</v>
      </c>
      <c r="AN2437" s="274">
        <f t="shared" si="392"/>
        <v>14.005984999664225</v>
      </c>
      <c r="AO2437" s="274">
        <f t="shared" si="392"/>
        <v>14.005984999627904</v>
      </c>
      <c r="AP2437" s="274">
        <f t="shared" si="392"/>
        <v>14.005984998013528</v>
      </c>
      <c r="AQ2437" s="274">
        <f t="shared" si="392"/>
        <v>14.005984926260671</v>
      </c>
      <c r="AR2437" s="274">
        <f t="shared" si="392"/>
        <v>14.005981737158713</v>
      </c>
      <c r="AS2437" s="274">
        <f t="shared" si="392"/>
        <v>14.00584007322959</v>
      </c>
      <c r="AT2437" s="274">
        <f t="shared" si="392"/>
        <v>13.999693530030552</v>
      </c>
      <c r="AU2437" s="274">
        <f t="shared" si="391"/>
        <v>13.835459245036365</v>
      </c>
      <c r="AV2437" s="274"/>
      <c r="AW2437" s="274"/>
    </row>
    <row r="2438" spans="27:49" ht="12.95" customHeight="1" x14ac:dyDescent="0.2">
      <c r="AA2438" s="344">
        <f t="shared" si="380"/>
        <v>-9.8802704652044479E-3</v>
      </c>
      <c r="AB2438" s="345">
        <f t="shared" si="381"/>
        <v>9.8802704652044479E-3</v>
      </c>
      <c r="AC2438" s="345">
        <f t="shared" si="382"/>
        <v>0</v>
      </c>
      <c r="AD2438" s="346">
        <f t="shared" si="383"/>
        <v>0</v>
      </c>
      <c r="AH2438" s="258">
        <f t="shared" si="384"/>
        <v>-5.970076540303515E-2</v>
      </c>
      <c r="AI2438" s="258">
        <f t="shared" si="385"/>
        <v>0.99275076381854821</v>
      </c>
      <c r="AJ2438" s="258">
        <f t="shared" si="386"/>
        <v>-0.88367981851374677</v>
      </c>
      <c r="AK2438" s="258">
        <f t="shared" si="387"/>
        <v>0.17185078244847601</v>
      </c>
      <c r="AL2438" s="258">
        <f t="shared" si="388"/>
        <v>1.6129546505539287</v>
      </c>
      <c r="AM2438" s="258">
        <f t="shared" si="389"/>
        <v>1.0430726385728673</v>
      </c>
      <c r="AN2438" s="274">
        <f t="shared" si="392"/>
        <v>14.005984999664225</v>
      </c>
      <c r="AO2438" s="274">
        <f t="shared" si="392"/>
        <v>14.005984999627904</v>
      </c>
      <c r="AP2438" s="274">
        <f t="shared" si="392"/>
        <v>14.005984998013528</v>
      </c>
      <c r="AQ2438" s="274">
        <f t="shared" si="392"/>
        <v>14.005984926260671</v>
      </c>
      <c r="AR2438" s="274">
        <f t="shared" si="392"/>
        <v>14.005981737158713</v>
      </c>
      <c r="AS2438" s="274">
        <f t="shared" si="392"/>
        <v>14.00584007322959</v>
      </c>
      <c r="AT2438" s="274">
        <f t="shared" si="392"/>
        <v>13.999693530030552</v>
      </c>
      <c r="AU2438" s="274">
        <f t="shared" si="391"/>
        <v>13.835459245036365</v>
      </c>
      <c r="AV2438" s="274"/>
      <c r="AW2438" s="274"/>
    </row>
    <row r="2439" spans="27:49" ht="12.95" customHeight="1" x14ac:dyDescent="0.2">
      <c r="AA2439" s="344">
        <f t="shared" si="380"/>
        <v>-9.8802704652044479E-3</v>
      </c>
      <c r="AB2439" s="345">
        <f t="shared" si="381"/>
        <v>9.8802704652044479E-3</v>
      </c>
      <c r="AC2439" s="345">
        <f t="shared" si="382"/>
        <v>0</v>
      </c>
      <c r="AD2439" s="346">
        <f t="shared" si="383"/>
        <v>0</v>
      </c>
      <c r="AH2439" s="258">
        <f t="shared" si="384"/>
        <v>-5.970076540303515E-2</v>
      </c>
      <c r="AI2439" s="258">
        <f t="shared" si="385"/>
        <v>0.99275076381854821</v>
      </c>
      <c r="AJ2439" s="258">
        <f t="shared" si="386"/>
        <v>-0.88367981851374677</v>
      </c>
      <c r="AK2439" s="258">
        <f t="shared" si="387"/>
        <v>0.17185078244847601</v>
      </c>
      <c r="AL2439" s="258">
        <f t="shared" si="388"/>
        <v>1.6129546505539287</v>
      </c>
      <c r="AM2439" s="258">
        <f t="shared" si="389"/>
        <v>1.0430726385728673</v>
      </c>
      <c r="AN2439" s="274">
        <f t="shared" si="392"/>
        <v>14.005984999664225</v>
      </c>
      <c r="AO2439" s="274">
        <f t="shared" si="392"/>
        <v>14.005984999627904</v>
      </c>
      <c r="AP2439" s="274">
        <f t="shared" si="392"/>
        <v>14.005984998013528</v>
      </c>
      <c r="AQ2439" s="274">
        <f t="shared" si="392"/>
        <v>14.005984926260671</v>
      </c>
      <c r="AR2439" s="274">
        <f t="shared" si="392"/>
        <v>14.005981737158713</v>
      </c>
      <c r="AS2439" s="274">
        <f t="shared" si="392"/>
        <v>14.00584007322959</v>
      </c>
      <c r="AT2439" s="274">
        <f t="shared" si="392"/>
        <v>13.999693530030552</v>
      </c>
      <c r="AU2439" s="274">
        <f t="shared" si="391"/>
        <v>13.835459245036365</v>
      </c>
      <c r="AV2439" s="274"/>
      <c r="AW2439" s="274"/>
    </row>
    <row r="2440" spans="27:49" ht="12.95" customHeight="1" x14ac:dyDescent="0.2">
      <c r="AA2440" s="344">
        <f t="shared" si="380"/>
        <v>-9.8802704652044479E-3</v>
      </c>
      <c r="AB2440" s="345">
        <f t="shared" si="381"/>
        <v>9.8802704652044479E-3</v>
      </c>
      <c r="AC2440" s="345">
        <f t="shared" si="382"/>
        <v>0</v>
      </c>
      <c r="AD2440" s="346">
        <f t="shared" si="383"/>
        <v>0</v>
      </c>
      <c r="AH2440" s="258">
        <f t="shared" si="384"/>
        <v>-5.970076540303515E-2</v>
      </c>
      <c r="AI2440" s="258">
        <f t="shared" si="385"/>
        <v>0.99275076381854821</v>
      </c>
      <c r="AJ2440" s="258">
        <f t="shared" si="386"/>
        <v>-0.88367981851374677</v>
      </c>
      <c r="AK2440" s="258">
        <f t="shared" si="387"/>
        <v>0.17185078244847601</v>
      </c>
      <c r="AL2440" s="258">
        <f t="shared" si="388"/>
        <v>1.6129546505539287</v>
      </c>
      <c r="AM2440" s="258">
        <f t="shared" si="389"/>
        <v>1.0430726385728673</v>
      </c>
      <c r="AN2440" s="274">
        <f t="shared" ref="AN2440:AT2449" si="393">$AU2440+$AB$7*SIN(AO2440)</f>
        <v>14.005984999664225</v>
      </c>
      <c r="AO2440" s="274">
        <f t="shared" si="393"/>
        <v>14.005984999627904</v>
      </c>
      <c r="AP2440" s="274">
        <f t="shared" si="393"/>
        <v>14.005984998013528</v>
      </c>
      <c r="AQ2440" s="274">
        <f t="shared" si="393"/>
        <v>14.005984926260671</v>
      </c>
      <c r="AR2440" s="274">
        <f t="shared" si="393"/>
        <v>14.005981737158713</v>
      </c>
      <c r="AS2440" s="274">
        <f t="shared" si="393"/>
        <v>14.00584007322959</v>
      </c>
      <c r="AT2440" s="274">
        <f t="shared" si="393"/>
        <v>13.999693530030552</v>
      </c>
      <c r="AU2440" s="274">
        <f t="shared" si="391"/>
        <v>13.835459245036365</v>
      </c>
      <c r="AV2440" s="274"/>
      <c r="AW2440" s="274"/>
    </row>
    <row r="2441" spans="27:49" ht="12.95" customHeight="1" x14ac:dyDescent="0.2">
      <c r="AA2441" s="344">
        <f t="shared" si="380"/>
        <v>-9.8802704652044479E-3</v>
      </c>
      <c r="AB2441" s="345">
        <f t="shared" si="381"/>
        <v>9.8802704652044479E-3</v>
      </c>
      <c r="AC2441" s="345">
        <f t="shared" si="382"/>
        <v>0</v>
      </c>
      <c r="AD2441" s="346">
        <f t="shared" si="383"/>
        <v>0</v>
      </c>
      <c r="AH2441" s="258">
        <f t="shared" si="384"/>
        <v>-5.970076540303515E-2</v>
      </c>
      <c r="AI2441" s="258">
        <f t="shared" si="385"/>
        <v>0.99275076381854821</v>
      </c>
      <c r="AJ2441" s="258">
        <f t="shared" si="386"/>
        <v>-0.88367981851374677</v>
      </c>
      <c r="AK2441" s="258">
        <f t="shared" si="387"/>
        <v>0.17185078244847601</v>
      </c>
      <c r="AL2441" s="258">
        <f t="shared" si="388"/>
        <v>1.6129546505539287</v>
      </c>
      <c r="AM2441" s="258">
        <f t="shared" si="389"/>
        <v>1.0430726385728673</v>
      </c>
      <c r="AN2441" s="274">
        <f t="shared" si="393"/>
        <v>14.005984999664225</v>
      </c>
      <c r="AO2441" s="274">
        <f t="shared" si="393"/>
        <v>14.005984999627904</v>
      </c>
      <c r="AP2441" s="274">
        <f t="shared" si="393"/>
        <v>14.005984998013528</v>
      </c>
      <c r="AQ2441" s="274">
        <f t="shared" si="393"/>
        <v>14.005984926260671</v>
      </c>
      <c r="AR2441" s="274">
        <f t="shared" si="393"/>
        <v>14.005981737158713</v>
      </c>
      <c r="AS2441" s="274">
        <f t="shared" si="393"/>
        <v>14.00584007322959</v>
      </c>
      <c r="AT2441" s="274">
        <f t="shared" si="393"/>
        <v>13.999693530030552</v>
      </c>
      <c r="AU2441" s="274">
        <f t="shared" si="391"/>
        <v>13.835459245036365</v>
      </c>
      <c r="AV2441" s="274"/>
      <c r="AW2441" s="274"/>
    </row>
    <row r="2442" spans="27:49" ht="12.95" customHeight="1" x14ac:dyDescent="0.2">
      <c r="AA2442" s="344">
        <f t="shared" si="380"/>
        <v>-9.8802704652044479E-3</v>
      </c>
      <c r="AB2442" s="345">
        <f t="shared" si="381"/>
        <v>9.8802704652044479E-3</v>
      </c>
      <c r="AC2442" s="345">
        <f t="shared" si="382"/>
        <v>0</v>
      </c>
      <c r="AD2442" s="346">
        <f t="shared" si="383"/>
        <v>0</v>
      </c>
      <c r="AH2442" s="258">
        <f t="shared" si="384"/>
        <v>-5.970076540303515E-2</v>
      </c>
      <c r="AI2442" s="258">
        <f t="shared" si="385"/>
        <v>0.99275076381854821</v>
      </c>
      <c r="AJ2442" s="258">
        <f t="shared" si="386"/>
        <v>-0.88367981851374677</v>
      </c>
      <c r="AK2442" s="258">
        <f t="shared" si="387"/>
        <v>0.17185078244847601</v>
      </c>
      <c r="AL2442" s="258">
        <f t="shared" si="388"/>
        <v>1.6129546505539287</v>
      </c>
      <c r="AM2442" s="258">
        <f t="shared" si="389"/>
        <v>1.0430726385728673</v>
      </c>
      <c r="AN2442" s="274">
        <f t="shared" si="393"/>
        <v>14.005984999664225</v>
      </c>
      <c r="AO2442" s="274">
        <f t="shared" si="393"/>
        <v>14.005984999627904</v>
      </c>
      <c r="AP2442" s="274">
        <f t="shared" si="393"/>
        <v>14.005984998013528</v>
      </c>
      <c r="AQ2442" s="274">
        <f t="shared" si="393"/>
        <v>14.005984926260671</v>
      </c>
      <c r="AR2442" s="274">
        <f t="shared" si="393"/>
        <v>14.005981737158713</v>
      </c>
      <c r="AS2442" s="274">
        <f t="shared" si="393"/>
        <v>14.00584007322959</v>
      </c>
      <c r="AT2442" s="274">
        <f t="shared" si="393"/>
        <v>13.999693530030552</v>
      </c>
      <c r="AU2442" s="274">
        <f t="shared" si="391"/>
        <v>13.835459245036365</v>
      </c>
      <c r="AV2442" s="274"/>
      <c r="AW2442" s="274"/>
    </row>
    <row r="2443" spans="27:49" ht="12.95" customHeight="1" x14ac:dyDescent="0.2">
      <c r="AA2443" s="344">
        <f t="shared" si="380"/>
        <v>-9.8802704652044479E-3</v>
      </c>
      <c r="AB2443" s="345">
        <f t="shared" si="381"/>
        <v>9.8802704652044479E-3</v>
      </c>
      <c r="AC2443" s="345">
        <f t="shared" si="382"/>
        <v>0</v>
      </c>
      <c r="AD2443" s="346">
        <f t="shared" si="383"/>
        <v>0</v>
      </c>
      <c r="AH2443" s="258">
        <f t="shared" si="384"/>
        <v>-5.970076540303515E-2</v>
      </c>
      <c r="AI2443" s="258">
        <f t="shared" si="385"/>
        <v>0.99275076381854821</v>
      </c>
      <c r="AJ2443" s="258">
        <f t="shared" si="386"/>
        <v>-0.88367981851374677</v>
      </c>
      <c r="AK2443" s="258">
        <f t="shared" si="387"/>
        <v>0.17185078244847601</v>
      </c>
      <c r="AL2443" s="258">
        <f t="shared" si="388"/>
        <v>1.6129546505539287</v>
      </c>
      <c r="AM2443" s="258">
        <f t="shared" si="389"/>
        <v>1.0430726385728673</v>
      </c>
      <c r="AN2443" s="274">
        <f t="shared" si="393"/>
        <v>14.005984999664225</v>
      </c>
      <c r="AO2443" s="274">
        <f t="shared" si="393"/>
        <v>14.005984999627904</v>
      </c>
      <c r="AP2443" s="274">
        <f t="shared" si="393"/>
        <v>14.005984998013528</v>
      </c>
      <c r="AQ2443" s="274">
        <f t="shared" si="393"/>
        <v>14.005984926260671</v>
      </c>
      <c r="AR2443" s="274">
        <f t="shared" si="393"/>
        <v>14.005981737158713</v>
      </c>
      <c r="AS2443" s="274">
        <f t="shared" si="393"/>
        <v>14.00584007322959</v>
      </c>
      <c r="AT2443" s="274">
        <f t="shared" si="393"/>
        <v>13.999693530030552</v>
      </c>
      <c r="AU2443" s="274">
        <f t="shared" si="391"/>
        <v>13.835459245036365</v>
      </c>
      <c r="AV2443" s="274"/>
      <c r="AW2443" s="274"/>
    </row>
    <row r="2444" spans="27:49" ht="12.95" customHeight="1" x14ac:dyDescent="0.2">
      <c r="AA2444" s="344">
        <f t="shared" si="380"/>
        <v>-9.8802704652044479E-3</v>
      </c>
      <c r="AB2444" s="345">
        <f t="shared" si="381"/>
        <v>9.8802704652044479E-3</v>
      </c>
      <c r="AC2444" s="345">
        <f t="shared" si="382"/>
        <v>0</v>
      </c>
      <c r="AD2444" s="346">
        <f t="shared" si="383"/>
        <v>0</v>
      </c>
      <c r="AH2444" s="258">
        <f t="shared" si="384"/>
        <v>-5.970076540303515E-2</v>
      </c>
      <c r="AI2444" s="258">
        <f t="shared" si="385"/>
        <v>0.99275076381854821</v>
      </c>
      <c r="AJ2444" s="258">
        <f t="shared" si="386"/>
        <v>-0.88367981851374677</v>
      </c>
      <c r="AK2444" s="258">
        <f t="shared" si="387"/>
        <v>0.17185078244847601</v>
      </c>
      <c r="AL2444" s="258">
        <f t="shared" si="388"/>
        <v>1.6129546505539287</v>
      </c>
      <c r="AM2444" s="258">
        <f t="shared" si="389"/>
        <v>1.0430726385728673</v>
      </c>
      <c r="AN2444" s="274">
        <f t="shared" si="393"/>
        <v>14.005984999664225</v>
      </c>
      <c r="AO2444" s="274">
        <f t="shared" si="393"/>
        <v>14.005984999627904</v>
      </c>
      <c r="AP2444" s="274">
        <f t="shared" si="393"/>
        <v>14.005984998013528</v>
      </c>
      <c r="AQ2444" s="274">
        <f t="shared" si="393"/>
        <v>14.005984926260671</v>
      </c>
      <c r="AR2444" s="274">
        <f t="shared" si="393"/>
        <v>14.005981737158713</v>
      </c>
      <c r="AS2444" s="274">
        <f t="shared" si="393"/>
        <v>14.00584007322959</v>
      </c>
      <c r="AT2444" s="274">
        <f t="shared" si="393"/>
        <v>13.999693530030552</v>
      </c>
      <c r="AU2444" s="274">
        <f t="shared" si="391"/>
        <v>13.835459245036365</v>
      </c>
      <c r="AV2444" s="274"/>
      <c r="AW2444" s="274"/>
    </row>
    <row r="2445" spans="27:49" ht="12.95" customHeight="1" x14ac:dyDescent="0.2">
      <c r="AA2445" s="344">
        <f t="shared" si="380"/>
        <v>-9.8802704652044479E-3</v>
      </c>
      <c r="AB2445" s="345">
        <f t="shared" si="381"/>
        <v>9.8802704652044479E-3</v>
      </c>
      <c r="AC2445" s="345">
        <f t="shared" si="382"/>
        <v>0</v>
      </c>
      <c r="AD2445" s="346">
        <f t="shared" si="383"/>
        <v>0</v>
      </c>
      <c r="AH2445" s="258">
        <f t="shared" si="384"/>
        <v>-5.970076540303515E-2</v>
      </c>
      <c r="AI2445" s="258">
        <f t="shared" si="385"/>
        <v>0.99275076381854821</v>
      </c>
      <c r="AJ2445" s="258">
        <f t="shared" si="386"/>
        <v>-0.88367981851374677</v>
      </c>
      <c r="AK2445" s="258">
        <f t="shared" si="387"/>
        <v>0.17185078244847601</v>
      </c>
      <c r="AL2445" s="258">
        <f t="shared" si="388"/>
        <v>1.6129546505539287</v>
      </c>
      <c r="AM2445" s="258">
        <f t="shared" si="389"/>
        <v>1.0430726385728673</v>
      </c>
      <c r="AN2445" s="274">
        <f t="shared" si="393"/>
        <v>14.005984999664225</v>
      </c>
      <c r="AO2445" s="274">
        <f t="shared" si="393"/>
        <v>14.005984999627904</v>
      </c>
      <c r="AP2445" s="274">
        <f t="shared" si="393"/>
        <v>14.005984998013528</v>
      </c>
      <c r="AQ2445" s="274">
        <f t="shared" si="393"/>
        <v>14.005984926260671</v>
      </c>
      <c r="AR2445" s="274">
        <f t="shared" si="393"/>
        <v>14.005981737158713</v>
      </c>
      <c r="AS2445" s="274">
        <f t="shared" si="393"/>
        <v>14.00584007322959</v>
      </c>
      <c r="AT2445" s="274">
        <f t="shared" si="393"/>
        <v>13.999693530030552</v>
      </c>
      <c r="AU2445" s="274">
        <f t="shared" si="391"/>
        <v>13.835459245036365</v>
      </c>
      <c r="AV2445" s="274"/>
      <c r="AW2445" s="274"/>
    </row>
    <row r="2446" spans="27:49" ht="12.95" customHeight="1" x14ac:dyDescent="0.2">
      <c r="AA2446" s="344">
        <f t="shared" si="380"/>
        <v>-9.8802704652044479E-3</v>
      </c>
      <c r="AB2446" s="345">
        <f t="shared" si="381"/>
        <v>9.8802704652044479E-3</v>
      </c>
      <c r="AC2446" s="345">
        <f t="shared" si="382"/>
        <v>0</v>
      </c>
      <c r="AD2446" s="346">
        <f t="shared" si="383"/>
        <v>0</v>
      </c>
      <c r="AH2446" s="258">
        <f t="shared" si="384"/>
        <v>-5.970076540303515E-2</v>
      </c>
      <c r="AI2446" s="258">
        <f t="shared" si="385"/>
        <v>0.99275076381854821</v>
      </c>
      <c r="AJ2446" s="258">
        <f t="shared" si="386"/>
        <v>-0.88367981851374677</v>
      </c>
      <c r="AK2446" s="258">
        <f t="shared" si="387"/>
        <v>0.17185078244847601</v>
      </c>
      <c r="AL2446" s="258">
        <f t="shared" si="388"/>
        <v>1.6129546505539287</v>
      </c>
      <c r="AM2446" s="258">
        <f t="shared" si="389"/>
        <v>1.0430726385728673</v>
      </c>
      <c r="AN2446" s="274">
        <f t="shared" si="393"/>
        <v>14.005984999664225</v>
      </c>
      <c r="AO2446" s="274">
        <f t="shared" si="393"/>
        <v>14.005984999627904</v>
      </c>
      <c r="AP2446" s="274">
        <f t="shared" si="393"/>
        <v>14.005984998013528</v>
      </c>
      <c r="AQ2446" s="274">
        <f t="shared" si="393"/>
        <v>14.005984926260671</v>
      </c>
      <c r="AR2446" s="274">
        <f t="shared" si="393"/>
        <v>14.005981737158713</v>
      </c>
      <c r="AS2446" s="274">
        <f t="shared" si="393"/>
        <v>14.00584007322959</v>
      </c>
      <c r="AT2446" s="274">
        <f t="shared" si="393"/>
        <v>13.999693530030552</v>
      </c>
      <c r="AU2446" s="274">
        <f t="shared" si="391"/>
        <v>13.835459245036365</v>
      </c>
      <c r="AV2446" s="274"/>
      <c r="AW2446" s="274"/>
    </row>
    <row r="2447" spans="27:49" ht="12.95" customHeight="1" x14ac:dyDescent="0.2">
      <c r="AA2447" s="344">
        <f t="shared" si="380"/>
        <v>-9.8802704652044479E-3</v>
      </c>
      <c r="AB2447" s="345">
        <f t="shared" si="381"/>
        <v>9.8802704652044479E-3</v>
      </c>
      <c r="AC2447" s="345">
        <f t="shared" si="382"/>
        <v>0</v>
      </c>
      <c r="AD2447" s="346">
        <f t="shared" si="383"/>
        <v>0</v>
      </c>
      <c r="AH2447" s="258">
        <f t="shared" si="384"/>
        <v>-5.970076540303515E-2</v>
      </c>
      <c r="AI2447" s="258">
        <f t="shared" si="385"/>
        <v>0.99275076381854821</v>
      </c>
      <c r="AJ2447" s="258">
        <f t="shared" si="386"/>
        <v>-0.88367981851374677</v>
      </c>
      <c r="AK2447" s="258">
        <f t="shared" si="387"/>
        <v>0.17185078244847601</v>
      </c>
      <c r="AL2447" s="258">
        <f t="shared" si="388"/>
        <v>1.6129546505539287</v>
      </c>
      <c r="AM2447" s="258">
        <f t="shared" si="389"/>
        <v>1.0430726385728673</v>
      </c>
      <c r="AN2447" s="274">
        <f t="shared" si="393"/>
        <v>14.005984999664225</v>
      </c>
      <c r="AO2447" s="274">
        <f t="shared" si="393"/>
        <v>14.005984999627904</v>
      </c>
      <c r="AP2447" s="274">
        <f t="shared" si="393"/>
        <v>14.005984998013528</v>
      </c>
      <c r="AQ2447" s="274">
        <f t="shared" si="393"/>
        <v>14.005984926260671</v>
      </c>
      <c r="AR2447" s="274">
        <f t="shared" si="393"/>
        <v>14.005981737158713</v>
      </c>
      <c r="AS2447" s="274">
        <f t="shared" si="393"/>
        <v>14.00584007322959</v>
      </c>
      <c r="AT2447" s="274">
        <f t="shared" si="393"/>
        <v>13.999693530030552</v>
      </c>
      <c r="AU2447" s="274">
        <f t="shared" si="391"/>
        <v>13.835459245036365</v>
      </c>
      <c r="AV2447" s="274"/>
      <c r="AW2447" s="274"/>
    </row>
    <row r="2448" spans="27:49" ht="12.95" customHeight="1" x14ac:dyDescent="0.2">
      <c r="AA2448" s="344">
        <f t="shared" si="380"/>
        <v>-9.8802704652044479E-3</v>
      </c>
      <c r="AB2448" s="345">
        <f t="shared" si="381"/>
        <v>9.8802704652044479E-3</v>
      </c>
      <c r="AC2448" s="345">
        <f t="shared" si="382"/>
        <v>0</v>
      </c>
      <c r="AD2448" s="346">
        <f t="shared" si="383"/>
        <v>0</v>
      </c>
      <c r="AH2448" s="258">
        <f t="shared" si="384"/>
        <v>-5.970076540303515E-2</v>
      </c>
      <c r="AI2448" s="258">
        <f t="shared" si="385"/>
        <v>0.99275076381854821</v>
      </c>
      <c r="AJ2448" s="258">
        <f t="shared" si="386"/>
        <v>-0.88367981851374677</v>
      </c>
      <c r="AK2448" s="258">
        <f t="shared" si="387"/>
        <v>0.17185078244847601</v>
      </c>
      <c r="AL2448" s="258">
        <f t="shared" si="388"/>
        <v>1.6129546505539287</v>
      </c>
      <c r="AM2448" s="258">
        <f t="shared" si="389"/>
        <v>1.0430726385728673</v>
      </c>
      <c r="AN2448" s="274">
        <f t="shared" si="393"/>
        <v>14.005984999664225</v>
      </c>
      <c r="AO2448" s="274">
        <f t="shared" si="393"/>
        <v>14.005984999627904</v>
      </c>
      <c r="AP2448" s="274">
        <f t="shared" si="393"/>
        <v>14.005984998013528</v>
      </c>
      <c r="AQ2448" s="274">
        <f t="shared" si="393"/>
        <v>14.005984926260671</v>
      </c>
      <c r="AR2448" s="274">
        <f t="shared" si="393"/>
        <v>14.005981737158713</v>
      </c>
      <c r="AS2448" s="274">
        <f t="shared" si="393"/>
        <v>14.00584007322959</v>
      </c>
      <c r="AT2448" s="274">
        <f t="shared" si="393"/>
        <v>13.999693530030552</v>
      </c>
      <c r="AU2448" s="274">
        <f t="shared" si="391"/>
        <v>13.835459245036365</v>
      </c>
      <c r="AV2448" s="274"/>
      <c r="AW2448" s="274"/>
    </row>
    <row r="2449" spans="27:49" ht="12.95" customHeight="1" x14ac:dyDescent="0.2">
      <c r="AA2449" s="344">
        <f t="shared" si="380"/>
        <v>-9.8802704652044479E-3</v>
      </c>
      <c r="AB2449" s="345">
        <f t="shared" si="381"/>
        <v>9.8802704652044479E-3</v>
      </c>
      <c r="AC2449" s="345">
        <f t="shared" si="382"/>
        <v>0</v>
      </c>
      <c r="AD2449" s="346">
        <f t="shared" si="383"/>
        <v>0</v>
      </c>
      <c r="AH2449" s="258">
        <f t="shared" si="384"/>
        <v>-5.970076540303515E-2</v>
      </c>
      <c r="AI2449" s="258">
        <f t="shared" si="385"/>
        <v>0.99275076381854821</v>
      </c>
      <c r="AJ2449" s="258">
        <f t="shared" si="386"/>
        <v>-0.88367981851374677</v>
      </c>
      <c r="AK2449" s="258">
        <f t="shared" si="387"/>
        <v>0.17185078244847601</v>
      </c>
      <c r="AL2449" s="258">
        <f t="shared" si="388"/>
        <v>1.6129546505539287</v>
      </c>
      <c r="AM2449" s="258">
        <f t="shared" si="389"/>
        <v>1.0430726385728673</v>
      </c>
      <c r="AN2449" s="274">
        <f t="shared" si="393"/>
        <v>14.005984999664225</v>
      </c>
      <c r="AO2449" s="274">
        <f t="shared" si="393"/>
        <v>14.005984999627904</v>
      </c>
      <c r="AP2449" s="274">
        <f t="shared" si="393"/>
        <v>14.005984998013528</v>
      </c>
      <c r="AQ2449" s="274">
        <f t="shared" si="393"/>
        <v>14.005984926260671</v>
      </c>
      <c r="AR2449" s="274">
        <f t="shared" si="393"/>
        <v>14.005981737158713</v>
      </c>
      <c r="AS2449" s="274">
        <f t="shared" si="393"/>
        <v>14.00584007322959</v>
      </c>
      <c r="AT2449" s="274">
        <f t="shared" si="393"/>
        <v>13.999693530030552</v>
      </c>
      <c r="AU2449" s="274">
        <f t="shared" si="391"/>
        <v>13.835459245036365</v>
      </c>
      <c r="AV2449" s="274"/>
      <c r="AW2449" s="274"/>
    </row>
    <row r="2450" spans="27:49" ht="12.95" customHeight="1" x14ac:dyDescent="0.2">
      <c r="AA2450" s="344">
        <f t="shared" si="380"/>
        <v>-9.8802704652044479E-3</v>
      </c>
      <c r="AB2450" s="345">
        <f t="shared" si="381"/>
        <v>9.8802704652044479E-3</v>
      </c>
      <c r="AC2450" s="345">
        <f t="shared" si="382"/>
        <v>0</v>
      </c>
      <c r="AD2450" s="346">
        <f t="shared" si="383"/>
        <v>0</v>
      </c>
      <c r="AH2450" s="258">
        <f t="shared" si="384"/>
        <v>-5.970076540303515E-2</v>
      </c>
      <c r="AI2450" s="258">
        <f t="shared" si="385"/>
        <v>0.99275076381854821</v>
      </c>
      <c r="AJ2450" s="258">
        <f t="shared" si="386"/>
        <v>-0.88367981851374677</v>
      </c>
      <c r="AK2450" s="258">
        <f t="shared" si="387"/>
        <v>0.17185078244847601</v>
      </c>
      <c r="AL2450" s="258">
        <f t="shared" si="388"/>
        <v>1.6129546505539287</v>
      </c>
      <c r="AM2450" s="258">
        <f t="shared" si="389"/>
        <v>1.0430726385728673</v>
      </c>
      <c r="AN2450" s="274">
        <f t="shared" ref="AN2450:AT2459" si="394">$AU2450+$AB$7*SIN(AO2450)</f>
        <v>14.005984999664225</v>
      </c>
      <c r="AO2450" s="274">
        <f t="shared" si="394"/>
        <v>14.005984999627904</v>
      </c>
      <c r="AP2450" s="274">
        <f t="shared" si="394"/>
        <v>14.005984998013528</v>
      </c>
      <c r="AQ2450" s="274">
        <f t="shared" si="394"/>
        <v>14.005984926260671</v>
      </c>
      <c r="AR2450" s="274">
        <f t="shared" si="394"/>
        <v>14.005981737158713</v>
      </c>
      <c r="AS2450" s="274">
        <f t="shared" si="394"/>
        <v>14.00584007322959</v>
      </c>
      <c r="AT2450" s="274">
        <f t="shared" si="394"/>
        <v>13.999693530030552</v>
      </c>
      <c r="AU2450" s="274">
        <f t="shared" si="391"/>
        <v>13.835459245036365</v>
      </c>
      <c r="AV2450" s="274"/>
      <c r="AW2450" s="274"/>
    </row>
    <row r="2451" spans="27:49" ht="12.95" customHeight="1" x14ac:dyDescent="0.2">
      <c r="AA2451" s="344">
        <f t="shared" si="380"/>
        <v>-9.8802704652044479E-3</v>
      </c>
      <c r="AB2451" s="345">
        <f t="shared" si="381"/>
        <v>9.8802704652044479E-3</v>
      </c>
      <c r="AC2451" s="345">
        <f t="shared" si="382"/>
        <v>0</v>
      </c>
      <c r="AD2451" s="346">
        <f t="shared" si="383"/>
        <v>0</v>
      </c>
      <c r="AH2451" s="258">
        <f t="shared" si="384"/>
        <v>-5.970076540303515E-2</v>
      </c>
      <c r="AI2451" s="258">
        <f t="shared" si="385"/>
        <v>0.99275076381854821</v>
      </c>
      <c r="AJ2451" s="258">
        <f t="shared" si="386"/>
        <v>-0.88367981851374677</v>
      </c>
      <c r="AK2451" s="258">
        <f t="shared" si="387"/>
        <v>0.17185078244847601</v>
      </c>
      <c r="AL2451" s="258">
        <f t="shared" si="388"/>
        <v>1.6129546505539287</v>
      </c>
      <c r="AM2451" s="258">
        <f t="shared" si="389"/>
        <v>1.0430726385728673</v>
      </c>
      <c r="AN2451" s="274">
        <f t="shared" si="394"/>
        <v>14.005984999664225</v>
      </c>
      <c r="AO2451" s="274">
        <f t="shared" si="394"/>
        <v>14.005984999627904</v>
      </c>
      <c r="AP2451" s="274">
        <f t="shared" si="394"/>
        <v>14.005984998013528</v>
      </c>
      <c r="AQ2451" s="274">
        <f t="shared" si="394"/>
        <v>14.005984926260671</v>
      </c>
      <c r="AR2451" s="274">
        <f t="shared" si="394"/>
        <v>14.005981737158713</v>
      </c>
      <c r="AS2451" s="274">
        <f t="shared" si="394"/>
        <v>14.00584007322959</v>
      </c>
      <c r="AT2451" s="274">
        <f t="shared" si="394"/>
        <v>13.999693530030552</v>
      </c>
      <c r="AU2451" s="274">
        <f t="shared" si="391"/>
        <v>13.835459245036365</v>
      </c>
      <c r="AV2451" s="274"/>
      <c r="AW2451" s="274"/>
    </row>
    <row r="2452" spans="27:49" ht="12.95" customHeight="1" x14ac:dyDescent="0.2">
      <c r="AA2452" s="344">
        <f t="shared" si="380"/>
        <v>-9.8802704652044479E-3</v>
      </c>
      <c r="AB2452" s="345">
        <f t="shared" si="381"/>
        <v>9.8802704652044479E-3</v>
      </c>
      <c r="AC2452" s="345">
        <f t="shared" si="382"/>
        <v>0</v>
      </c>
      <c r="AD2452" s="346">
        <f t="shared" si="383"/>
        <v>0</v>
      </c>
      <c r="AH2452" s="258">
        <f t="shared" si="384"/>
        <v>-5.970076540303515E-2</v>
      </c>
      <c r="AI2452" s="258">
        <f t="shared" si="385"/>
        <v>0.99275076381854821</v>
      </c>
      <c r="AJ2452" s="258">
        <f t="shared" si="386"/>
        <v>-0.88367981851374677</v>
      </c>
      <c r="AK2452" s="258">
        <f t="shared" si="387"/>
        <v>0.17185078244847601</v>
      </c>
      <c r="AL2452" s="258">
        <f t="shared" si="388"/>
        <v>1.6129546505539287</v>
      </c>
      <c r="AM2452" s="258">
        <f t="shared" si="389"/>
        <v>1.0430726385728673</v>
      </c>
      <c r="AN2452" s="274">
        <f t="shared" si="394"/>
        <v>14.005984999664225</v>
      </c>
      <c r="AO2452" s="274">
        <f t="shared" si="394"/>
        <v>14.005984999627904</v>
      </c>
      <c r="AP2452" s="274">
        <f t="shared" si="394"/>
        <v>14.005984998013528</v>
      </c>
      <c r="AQ2452" s="274">
        <f t="shared" si="394"/>
        <v>14.005984926260671</v>
      </c>
      <c r="AR2452" s="274">
        <f t="shared" si="394"/>
        <v>14.005981737158713</v>
      </c>
      <c r="AS2452" s="274">
        <f t="shared" si="394"/>
        <v>14.00584007322959</v>
      </c>
      <c r="AT2452" s="274">
        <f t="shared" si="394"/>
        <v>13.999693530030552</v>
      </c>
      <c r="AU2452" s="274">
        <f t="shared" si="391"/>
        <v>13.835459245036365</v>
      </c>
      <c r="AV2452" s="274"/>
      <c r="AW2452" s="274"/>
    </row>
    <row r="2453" spans="27:49" ht="12.95" customHeight="1" x14ac:dyDescent="0.2">
      <c r="AA2453" s="344">
        <f t="shared" si="380"/>
        <v>-9.8802704652044479E-3</v>
      </c>
      <c r="AB2453" s="345">
        <f t="shared" si="381"/>
        <v>9.8802704652044479E-3</v>
      </c>
      <c r="AC2453" s="345">
        <f t="shared" si="382"/>
        <v>0</v>
      </c>
      <c r="AD2453" s="346">
        <f t="shared" si="383"/>
        <v>0</v>
      </c>
      <c r="AH2453" s="258">
        <f t="shared" si="384"/>
        <v>-5.970076540303515E-2</v>
      </c>
      <c r="AI2453" s="258">
        <f t="shared" si="385"/>
        <v>0.99275076381854821</v>
      </c>
      <c r="AJ2453" s="258">
        <f t="shared" si="386"/>
        <v>-0.88367981851374677</v>
      </c>
      <c r="AK2453" s="258">
        <f t="shared" si="387"/>
        <v>0.17185078244847601</v>
      </c>
      <c r="AL2453" s="258">
        <f t="shared" si="388"/>
        <v>1.6129546505539287</v>
      </c>
      <c r="AM2453" s="258">
        <f t="shared" si="389"/>
        <v>1.0430726385728673</v>
      </c>
      <c r="AN2453" s="274">
        <f t="shared" si="394"/>
        <v>14.005984999664225</v>
      </c>
      <c r="AO2453" s="274">
        <f t="shared" si="394"/>
        <v>14.005984999627904</v>
      </c>
      <c r="AP2453" s="274">
        <f t="shared" si="394"/>
        <v>14.005984998013528</v>
      </c>
      <c r="AQ2453" s="274">
        <f t="shared" si="394"/>
        <v>14.005984926260671</v>
      </c>
      <c r="AR2453" s="274">
        <f t="shared" si="394"/>
        <v>14.005981737158713</v>
      </c>
      <c r="AS2453" s="274">
        <f t="shared" si="394"/>
        <v>14.00584007322959</v>
      </c>
      <c r="AT2453" s="274">
        <f t="shared" si="394"/>
        <v>13.999693530030552</v>
      </c>
      <c r="AU2453" s="274">
        <f t="shared" si="391"/>
        <v>13.835459245036365</v>
      </c>
      <c r="AV2453" s="274"/>
      <c r="AW2453" s="274"/>
    </row>
    <row r="2454" spans="27:49" ht="12.95" customHeight="1" x14ac:dyDescent="0.2">
      <c r="AA2454" s="344">
        <f t="shared" si="380"/>
        <v>-9.8802704652044479E-3</v>
      </c>
      <c r="AB2454" s="345">
        <f t="shared" si="381"/>
        <v>9.8802704652044479E-3</v>
      </c>
      <c r="AC2454" s="345">
        <f t="shared" si="382"/>
        <v>0</v>
      </c>
      <c r="AD2454" s="346">
        <f t="shared" si="383"/>
        <v>0</v>
      </c>
      <c r="AH2454" s="258">
        <f t="shared" si="384"/>
        <v>-5.970076540303515E-2</v>
      </c>
      <c r="AI2454" s="258">
        <f t="shared" si="385"/>
        <v>0.99275076381854821</v>
      </c>
      <c r="AJ2454" s="258">
        <f t="shared" si="386"/>
        <v>-0.88367981851374677</v>
      </c>
      <c r="AK2454" s="258">
        <f t="shared" si="387"/>
        <v>0.17185078244847601</v>
      </c>
      <c r="AL2454" s="258">
        <f t="shared" si="388"/>
        <v>1.6129546505539287</v>
      </c>
      <c r="AM2454" s="258">
        <f t="shared" si="389"/>
        <v>1.0430726385728673</v>
      </c>
      <c r="AN2454" s="274">
        <f t="shared" si="394"/>
        <v>14.005984999664225</v>
      </c>
      <c r="AO2454" s="274">
        <f t="shared" si="394"/>
        <v>14.005984999627904</v>
      </c>
      <c r="AP2454" s="274">
        <f t="shared" si="394"/>
        <v>14.005984998013528</v>
      </c>
      <c r="AQ2454" s="274">
        <f t="shared" si="394"/>
        <v>14.005984926260671</v>
      </c>
      <c r="AR2454" s="274">
        <f t="shared" si="394"/>
        <v>14.005981737158713</v>
      </c>
      <c r="AS2454" s="274">
        <f t="shared" si="394"/>
        <v>14.00584007322959</v>
      </c>
      <c r="AT2454" s="274">
        <f t="shared" si="394"/>
        <v>13.999693530030552</v>
      </c>
      <c r="AU2454" s="274">
        <f t="shared" si="391"/>
        <v>13.835459245036365</v>
      </c>
      <c r="AV2454" s="274"/>
      <c r="AW2454" s="274"/>
    </row>
    <row r="2455" spans="27:49" ht="12.95" customHeight="1" x14ac:dyDescent="0.2">
      <c r="AA2455" s="344">
        <f t="shared" si="380"/>
        <v>-9.8802704652044479E-3</v>
      </c>
      <c r="AB2455" s="345">
        <f t="shared" si="381"/>
        <v>9.8802704652044479E-3</v>
      </c>
      <c r="AC2455" s="345">
        <f t="shared" si="382"/>
        <v>0</v>
      </c>
      <c r="AD2455" s="346">
        <f t="shared" si="383"/>
        <v>0</v>
      </c>
      <c r="AH2455" s="258">
        <f t="shared" si="384"/>
        <v>-5.970076540303515E-2</v>
      </c>
      <c r="AI2455" s="258">
        <f t="shared" si="385"/>
        <v>0.99275076381854821</v>
      </c>
      <c r="AJ2455" s="258">
        <f t="shared" si="386"/>
        <v>-0.88367981851374677</v>
      </c>
      <c r="AK2455" s="258">
        <f t="shared" si="387"/>
        <v>0.17185078244847601</v>
      </c>
      <c r="AL2455" s="258">
        <f t="shared" si="388"/>
        <v>1.6129546505539287</v>
      </c>
      <c r="AM2455" s="258">
        <f t="shared" si="389"/>
        <v>1.0430726385728673</v>
      </c>
      <c r="AN2455" s="274">
        <f t="shared" si="394"/>
        <v>14.005984999664225</v>
      </c>
      <c r="AO2455" s="274">
        <f t="shared" si="394"/>
        <v>14.005984999627904</v>
      </c>
      <c r="AP2455" s="274">
        <f t="shared" si="394"/>
        <v>14.005984998013528</v>
      </c>
      <c r="AQ2455" s="274">
        <f t="shared" si="394"/>
        <v>14.005984926260671</v>
      </c>
      <c r="AR2455" s="274">
        <f t="shared" si="394"/>
        <v>14.005981737158713</v>
      </c>
      <c r="AS2455" s="274">
        <f t="shared" si="394"/>
        <v>14.00584007322959</v>
      </c>
      <c r="AT2455" s="274">
        <f t="shared" si="394"/>
        <v>13.999693530030552</v>
      </c>
      <c r="AU2455" s="274">
        <f t="shared" si="391"/>
        <v>13.835459245036365</v>
      </c>
      <c r="AV2455" s="274"/>
      <c r="AW2455" s="274"/>
    </row>
    <row r="2456" spans="27:49" ht="12.95" customHeight="1" x14ac:dyDescent="0.2">
      <c r="AA2456" s="344">
        <f t="shared" si="380"/>
        <v>-9.8802704652044479E-3</v>
      </c>
      <c r="AB2456" s="345">
        <f t="shared" si="381"/>
        <v>9.8802704652044479E-3</v>
      </c>
      <c r="AC2456" s="345">
        <f t="shared" si="382"/>
        <v>0</v>
      </c>
      <c r="AD2456" s="346">
        <f t="shared" si="383"/>
        <v>0</v>
      </c>
      <c r="AH2456" s="258">
        <f t="shared" si="384"/>
        <v>-5.970076540303515E-2</v>
      </c>
      <c r="AI2456" s="258">
        <f t="shared" si="385"/>
        <v>0.99275076381854821</v>
      </c>
      <c r="AJ2456" s="258">
        <f t="shared" si="386"/>
        <v>-0.88367981851374677</v>
      </c>
      <c r="AK2456" s="258">
        <f t="shared" si="387"/>
        <v>0.17185078244847601</v>
      </c>
      <c r="AL2456" s="258">
        <f t="shared" si="388"/>
        <v>1.6129546505539287</v>
      </c>
      <c r="AM2456" s="258">
        <f t="shared" si="389"/>
        <v>1.0430726385728673</v>
      </c>
      <c r="AN2456" s="274">
        <f t="shared" si="394"/>
        <v>14.005984999664225</v>
      </c>
      <c r="AO2456" s="274">
        <f t="shared" si="394"/>
        <v>14.005984999627904</v>
      </c>
      <c r="AP2456" s="274">
        <f t="shared" si="394"/>
        <v>14.005984998013528</v>
      </c>
      <c r="AQ2456" s="274">
        <f t="shared" si="394"/>
        <v>14.005984926260671</v>
      </c>
      <c r="AR2456" s="274">
        <f t="shared" si="394"/>
        <v>14.005981737158713</v>
      </c>
      <c r="AS2456" s="274">
        <f t="shared" si="394"/>
        <v>14.00584007322959</v>
      </c>
      <c r="AT2456" s="274">
        <f t="shared" si="394"/>
        <v>13.999693530030552</v>
      </c>
      <c r="AU2456" s="274">
        <f t="shared" si="391"/>
        <v>13.835459245036365</v>
      </c>
      <c r="AV2456" s="274"/>
      <c r="AW2456" s="274"/>
    </row>
    <row r="2457" spans="27:49" ht="12.95" customHeight="1" x14ac:dyDescent="0.2">
      <c r="AA2457" s="344">
        <f t="shared" si="380"/>
        <v>-9.8802704652044479E-3</v>
      </c>
      <c r="AB2457" s="345">
        <f t="shared" si="381"/>
        <v>9.8802704652044479E-3</v>
      </c>
      <c r="AC2457" s="345">
        <f t="shared" si="382"/>
        <v>0</v>
      </c>
      <c r="AD2457" s="346">
        <f t="shared" si="383"/>
        <v>0</v>
      </c>
      <c r="AH2457" s="258">
        <f t="shared" si="384"/>
        <v>-5.970076540303515E-2</v>
      </c>
      <c r="AI2457" s="258">
        <f t="shared" si="385"/>
        <v>0.99275076381854821</v>
      </c>
      <c r="AJ2457" s="258">
        <f t="shared" si="386"/>
        <v>-0.88367981851374677</v>
      </c>
      <c r="AK2457" s="258">
        <f t="shared" si="387"/>
        <v>0.17185078244847601</v>
      </c>
      <c r="AL2457" s="258">
        <f t="shared" si="388"/>
        <v>1.6129546505539287</v>
      </c>
      <c r="AM2457" s="258">
        <f t="shared" si="389"/>
        <v>1.0430726385728673</v>
      </c>
      <c r="AN2457" s="274">
        <f t="shared" si="394"/>
        <v>14.005984999664225</v>
      </c>
      <c r="AO2457" s="274">
        <f t="shared" si="394"/>
        <v>14.005984999627904</v>
      </c>
      <c r="AP2457" s="274">
        <f t="shared" si="394"/>
        <v>14.005984998013528</v>
      </c>
      <c r="AQ2457" s="274">
        <f t="shared" si="394"/>
        <v>14.005984926260671</v>
      </c>
      <c r="AR2457" s="274">
        <f t="shared" si="394"/>
        <v>14.005981737158713</v>
      </c>
      <c r="AS2457" s="274">
        <f t="shared" si="394"/>
        <v>14.00584007322959</v>
      </c>
      <c r="AT2457" s="274">
        <f t="shared" si="394"/>
        <v>13.999693530030552</v>
      </c>
      <c r="AU2457" s="274">
        <f t="shared" si="391"/>
        <v>13.835459245036365</v>
      </c>
      <c r="AV2457" s="274"/>
      <c r="AW2457" s="274"/>
    </row>
    <row r="2458" spans="27:49" ht="12.95" customHeight="1" x14ac:dyDescent="0.2">
      <c r="AA2458" s="344">
        <f t="shared" si="380"/>
        <v>-9.8802704652044479E-3</v>
      </c>
      <c r="AB2458" s="345">
        <f t="shared" si="381"/>
        <v>9.8802704652044479E-3</v>
      </c>
      <c r="AC2458" s="345">
        <f t="shared" si="382"/>
        <v>0</v>
      </c>
      <c r="AD2458" s="346">
        <f t="shared" si="383"/>
        <v>0</v>
      </c>
      <c r="AH2458" s="258">
        <f t="shared" si="384"/>
        <v>-5.970076540303515E-2</v>
      </c>
      <c r="AI2458" s="258">
        <f t="shared" si="385"/>
        <v>0.99275076381854821</v>
      </c>
      <c r="AJ2458" s="258">
        <f t="shared" si="386"/>
        <v>-0.88367981851374677</v>
      </c>
      <c r="AK2458" s="258">
        <f t="shared" si="387"/>
        <v>0.17185078244847601</v>
      </c>
      <c r="AL2458" s="258">
        <f t="shared" si="388"/>
        <v>1.6129546505539287</v>
      </c>
      <c r="AM2458" s="258">
        <f t="shared" si="389"/>
        <v>1.0430726385728673</v>
      </c>
      <c r="AN2458" s="274">
        <f t="shared" si="394"/>
        <v>14.005984999664225</v>
      </c>
      <c r="AO2458" s="274">
        <f t="shared" si="394"/>
        <v>14.005984999627904</v>
      </c>
      <c r="AP2458" s="274">
        <f t="shared" si="394"/>
        <v>14.005984998013528</v>
      </c>
      <c r="AQ2458" s="274">
        <f t="shared" si="394"/>
        <v>14.005984926260671</v>
      </c>
      <c r="AR2458" s="274">
        <f t="shared" si="394"/>
        <v>14.005981737158713</v>
      </c>
      <c r="AS2458" s="274">
        <f t="shared" si="394"/>
        <v>14.00584007322959</v>
      </c>
      <c r="AT2458" s="274">
        <f t="shared" si="394"/>
        <v>13.999693530030552</v>
      </c>
      <c r="AU2458" s="274">
        <f t="shared" si="391"/>
        <v>13.835459245036365</v>
      </c>
      <c r="AV2458" s="274"/>
      <c r="AW2458" s="274"/>
    </row>
    <row r="2459" spans="27:49" ht="12.95" customHeight="1" x14ac:dyDescent="0.2">
      <c r="AA2459" s="344">
        <f t="shared" si="380"/>
        <v>-9.8802704652044479E-3</v>
      </c>
      <c r="AB2459" s="345">
        <f t="shared" si="381"/>
        <v>9.8802704652044479E-3</v>
      </c>
      <c r="AC2459" s="345">
        <f t="shared" si="382"/>
        <v>0</v>
      </c>
      <c r="AD2459" s="346">
        <f t="shared" si="383"/>
        <v>0</v>
      </c>
      <c r="AH2459" s="258">
        <f t="shared" si="384"/>
        <v>-5.970076540303515E-2</v>
      </c>
      <c r="AI2459" s="258">
        <f t="shared" si="385"/>
        <v>0.99275076381854821</v>
      </c>
      <c r="AJ2459" s="258">
        <f t="shared" si="386"/>
        <v>-0.88367981851374677</v>
      </c>
      <c r="AK2459" s="258">
        <f t="shared" si="387"/>
        <v>0.17185078244847601</v>
      </c>
      <c r="AL2459" s="258">
        <f t="shared" si="388"/>
        <v>1.6129546505539287</v>
      </c>
      <c r="AM2459" s="258">
        <f t="shared" si="389"/>
        <v>1.0430726385728673</v>
      </c>
      <c r="AN2459" s="274">
        <f t="shared" si="394"/>
        <v>14.005984999664225</v>
      </c>
      <c r="AO2459" s="274">
        <f t="shared" si="394"/>
        <v>14.005984999627904</v>
      </c>
      <c r="AP2459" s="274">
        <f t="shared" si="394"/>
        <v>14.005984998013528</v>
      </c>
      <c r="AQ2459" s="274">
        <f t="shared" si="394"/>
        <v>14.005984926260671</v>
      </c>
      <c r="AR2459" s="274">
        <f t="shared" si="394"/>
        <v>14.005981737158713</v>
      </c>
      <c r="AS2459" s="274">
        <f t="shared" si="394"/>
        <v>14.00584007322959</v>
      </c>
      <c r="AT2459" s="274">
        <f t="shared" si="394"/>
        <v>13.999693530030552</v>
      </c>
      <c r="AU2459" s="274">
        <f t="shared" si="391"/>
        <v>13.835459245036365</v>
      </c>
      <c r="AV2459" s="274"/>
      <c r="AW2459" s="274"/>
    </row>
    <row r="2460" spans="27:49" ht="12.95" customHeight="1" x14ac:dyDescent="0.2">
      <c r="AA2460" s="344">
        <f t="shared" si="380"/>
        <v>-9.8802704652044479E-3</v>
      </c>
      <c r="AB2460" s="345">
        <f t="shared" si="381"/>
        <v>9.8802704652044479E-3</v>
      </c>
      <c r="AC2460" s="345">
        <f t="shared" si="382"/>
        <v>0</v>
      </c>
      <c r="AD2460" s="346">
        <f t="shared" si="383"/>
        <v>0</v>
      </c>
      <c r="AH2460" s="258">
        <f t="shared" si="384"/>
        <v>-5.970076540303515E-2</v>
      </c>
      <c r="AI2460" s="258">
        <f t="shared" si="385"/>
        <v>0.99275076381854821</v>
      </c>
      <c r="AJ2460" s="258">
        <f t="shared" si="386"/>
        <v>-0.88367981851374677</v>
      </c>
      <c r="AK2460" s="258">
        <f t="shared" si="387"/>
        <v>0.17185078244847601</v>
      </c>
      <c r="AL2460" s="258">
        <f t="shared" si="388"/>
        <v>1.6129546505539287</v>
      </c>
      <c r="AM2460" s="258">
        <f t="shared" si="389"/>
        <v>1.0430726385728673</v>
      </c>
      <c r="AN2460" s="274">
        <f t="shared" ref="AN2460:AT2469" si="395">$AU2460+$AB$7*SIN(AO2460)</f>
        <v>14.005984999664225</v>
      </c>
      <c r="AO2460" s="274">
        <f t="shared" si="395"/>
        <v>14.005984999627904</v>
      </c>
      <c r="AP2460" s="274">
        <f t="shared" si="395"/>
        <v>14.005984998013528</v>
      </c>
      <c r="AQ2460" s="274">
        <f t="shared" si="395"/>
        <v>14.005984926260671</v>
      </c>
      <c r="AR2460" s="274">
        <f t="shared" si="395"/>
        <v>14.005981737158713</v>
      </c>
      <c r="AS2460" s="274">
        <f t="shared" si="395"/>
        <v>14.00584007322959</v>
      </c>
      <c r="AT2460" s="274">
        <f t="shared" si="395"/>
        <v>13.999693530030552</v>
      </c>
      <c r="AU2460" s="274">
        <f t="shared" si="391"/>
        <v>13.835459245036365</v>
      </c>
      <c r="AV2460" s="274"/>
      <c r="AW2460" s="274"/>
    </row>
    <row r="2461" spans="27:49" ht="12.95" customHeight="1" x14ac:dyDescent="0.2">
      <c r="AA2461" s="344">
        <f t="shared" si="380"/>
        <v>-9.8802704652044479E-3</v>
      </c>
      <c r="AB2461" s="345">
        <f t="shared" si="381"/>
        <v>9.8802704652044479E-3</v>
      </c>
      <c r="AC2461" s="345">
        <f t="shared" si="382"/>
        <v>0</v>
      </c>
      <c r="AD2461" s="346">
        <f t="shared" si="383"/>
        <v>0</v>
      </c>
      <c r="AH2461" s="258">
        <f t="shared" si="384"/>
        <v>-5.970076540303515E-2</v>
      </c>
      <c r="AI2461" s="258">
        <f t="shared" si="385"/>
        <v>0.99275076381854821</v>
      </c>
      <c r="AJ2461" s="258">
        <f t="shared" si="386"/>
        <v>-0.88367981851374677</v>
      </c>
      <c r="AK2461" s="258">
        <f t="shared" si="387"/>
        <v>0.17185078244847601</v>
      </c>
      <c r="AL2461" s="258">
        <f t="shared" si="388"/>
        <v>1.6129546505539287</v>
      </c>
      <c r="AM2461" s="258">
        <f t="shared" si="389"/>
        <v>1.0430726385728673</v>
      </c>
      <c r="AN2461" s="274">
        <f t="shared" si="395"/>
        <v>14.005984999664225</v>
      </c>
      <c r="AO2461" s="274">
        <f t="shared" si="395"/>
        <v>14.005984999627904</v>
      </c>
      <c r="AP2461" s="274">
        <f t="shared" si="395"/>
        <v>14.005984998013528</v>
      </c>
      <c r="AQ2461" s="274">
        <f t="shared" si="395"/>
        <v>14.005984926260671</v>
      </c>
      <c r="AR2461" s="274">
        <f t="shared" si="395"/>
        <v>14.005981737158713</v>
      </c>
      <c r="AS2461" s="274">
        <f t="shared" si="395"/>
        <v>14.00584007322959</v>
      </c>
      <c r="AT2461" s="274">
        <f t="shared" si="395"/>
        <v>13.999693530030552</v>
      </c>
      <c r="AU2461" s="274">
        <f t="shared" si="391"/>
        <v>13.835459245036365</v>
      </c>
      <c r="AV2461" s="274"/>
      <c r="AW2461" s="274"/>
    </row>
    <row r="2462" spans="27:49" ht="12.95" customHeight="1" x14ac:dyDescent="0.2">
      <c r="AA2462" s="344">
        <f t="shared" si="380"/>
        <v>-9.8802704652044479E-3</v>
      </c>
      <c r="AB2462" s="345">
        <f t="shared" si="381"/>
        <v>9.8802704652044479E-3</v>
      </c>
      <c r="AC2462" s="345">
        <f t="shared" si="382"/>
        <v>0</v>
      </c>
      <c r="AD2462" s="346">
        <f t="shared" si="383"/>
        <v>0</v>
      </c>
      <c r="AH2462" s="258">
        <f t="shared" si="384"/>
        <v>-5.970076540303515E-2</v>
      </c>
      <c r="AI2462" s="258">
        <f t="shared" si="385"/>
        <v>0.99275076381854821</v>
      </c>
      <c r="AJ2462" s="258">
        <f t="shared" si="386"/>
        <v>-0.88367981851374677</v>
      </c>
      <c r="AK2462" s="258">
        <f t="shared" si="387"/>
        <v>0.17185078244847601</v>
      </c>
      <c r="AL2462" s="258">
        <f t="shared" si="388"/>
        <v>1.6129546505539287</v>
      </c>
      <c r="AM2462" s="258">
        <f t="shared" si="389"/>
        <v>1.0430726385728673</v>
      </c>
      <c r="AN2462" s="274">
        <f t="shared" si="395"/>
        <v>14.005984999664225</v>
      </c>
      <c r="AO2462" s="274">
        <f t="shared" si="395"/>
        <v>14.005984999627904</v>
      </c>
      <c r="AP2462" s="274">
        <f t="shared" si="395"/>
        <v>14.005984998013528</v>
      </c>
      <c r="AQ2462" s="274">
        <f t="shared" si="395"/>
        <v>14.005984926260671</v>
      </c>
      <c r="AR2462" s="274">
        <f t="shared" si="395"/>
        <v>14.005981737158713</v>
      </c>
      <c r="AS2462" s="274">
        <f t="shared" si="395"/>
        <v>14.00584007322959</v>
      </c>
      <c r="AT2462" s="274">
        <f t="shared" si="395"/>
        <v>13.999693530030552</v>
      </c>
      <c r="AU2462" s="274">
        <f t="shared" si="391"/>
        <v>13.835459245036365</v>
      </c>
      <c r="AV2462" s="274"/>
      <c r="AW2462" s="274"/>
    </row>
    <row r="2463" spans="27:49" ht="12.95" customHeight="1" x14ac:dyDescent="0.2">
      <c r="AA2463" s="344">
        <f t="shared" si="380"/>
        <v>-9.8802704652044479E-3</v>
      </c>
      <c r="AB2463" s="345">
        <f t="shared" si="381"/>
        <v>9.8802704652044479E-3</v>
      </c>
      <c r="AC2463" s="345">
        <f t="shared" si="382"/>
        <v>0</v>
      </c>
      <c r="AD2463" s="346">
        <f t="shared" si="383"/>
        <v>0</v>
      </c>
      <c r="AH2463" s="258">
        <f t="shared" si="384"/>
        <v>-5.970076540303515E-2</v>
      </c>
      <c r="AI2463" s="258">
        <f t="shared" si="385"/>
        <v>0.99275076381854821</v>
      </c>
      <c r="AJ2463" s="258">
        <f t="shared" si="386"/>
        <v>-0.88367981851374677</v>
      </c>
      <c r="AK2463" s="258">
        <f t="shared" si="387"/>
        <v>0.17185078244847601</v>
      </c>
      <c r="AL2463" s="258">
        <f t="shared" si="388"/>
        <v>1.6129546505539287</v>
      </c>
      <c r="AM2463" s="258">
        <f t="shared" si="389"/>
        <v>1.0430726385728673</v>
      </c>
      <c r="AN2463" s="274">
        <f t="shared" si="395"/>
        <v>14.005984999664225</v>
      </c>
      <c r="AO2463" s="274">
        <f t="shared" si="395"/>
        <v>14.005984999627904</v>
      </c>
      <c r="AP2463" s="274">
        <f t="shared" si="395"/>
        <v>14.005984998013528</v>
      </c>
      <c r="AQ2463" s="274">
        <f t="shared" si="395"/>
        <v>14.005984926260671</v>
      </c>
      <c r="AR2463" s="274">
        <f t="shared" si="395"/>
        <v>14.005981737158713</v>
      </c>
      <c r="AS2463" s="274">
        <f t="shared" si="395"/>
        <v>14.00584007322959</v>
      </c>
      <c r="AT2463" s="274">
        <f t="shared" si="395"/>
        <v>13.999693530030552</v>
      </c>
      <c r="AU2463" s="274">
        <f t="shared" si="391"/>
        <v>13.835459245036365</v>
      </c>
      <c r="AV2463" s="274"/>
      <c r="AW2463" s="274"/>
    </row>
    <row r="2464" spans="27:49" ht="12.95" customHeight="1" x14ac:dyDescent="0.2">
      <c r="AA2464" s="344">
        <f t="shared" si="380"/>
        <v>-9.8802704652044479E-3</v>
      </c>
      <c r="AB2464" s="345">
        <f t="shared" si="381"/>
        <v>9.8802704652044479E-3</v>
      </c>
      <c r="AC2464" s="345">
        <f t="shared" si="382"/>
        <v>0</v>
      </c>
      <c r="AD2464" s="346">
        <f t="shared" si="383"/>
        <v>0</v>
      </c>
      <c r="AH2464" s="258">
        <f t="shared" si="384"/>
        <v>-5.970076540303515E-2</v>
      </c>
      <c r="AI2464" s="258">
        <f t="shared" si="385"/>
        <v>0.99275076381854821</v>
      </c>
      <c r="AJ2464" s="258">
        <f t="shared" si="386"/>
        <v>-0.88367981851374677</v>
      </c>
      <c r="AK2464" s="258">
        <f t="shared" si="387"/>
        <v>0.17185078244847601</v>
      </c>
      <c r="AL2464" s="258">
        <f t="shared" si="388"/>
        <v>1.6129546505539287</v>
      </c>
      <c r="AM2464" s="258">
        <f t="shared" si="389"/>
        <v>1.0430726385728673</v>
      </c>
      <c r="AN2464" s="274">
        <f t="shared" si="395"/>
        <v>14.005984999664225</v>
      </c>
      <c r="AO2464" s="274">
        <f t="shared" si="395"/>
        <v>14.005984999627904</v>
      </c>
      <c r="AP2464" s="274">
        <f t="shared" si="395"/>
        <v>14.005984998013528</v>
      </c>
      <c r="AQ2464" s="274">
        <f t="shared" si="395"/>
        <v>14.005984926260671</v>
      </c>
      <c r="AR2464" s="274">
        <f t="shared" si="395"/>
        <v>14.005981737158713</v>
      </c>
      <c r="AS2464" s="274">
        <f t="shared" si="395"/>
        <v>14.00584007322959</v>
      </c>
      <c r="AT2464" s="274">
        <f t="shared" si="395"/>
        <v>13.999693530030552</v>
      </c>
      <c r="AU2464" s="274">
        <f t="shared" si="391"/>
        <v>13.835459245036365</v>
      </c>
      <c r="AV2464" s="274"/>
      <c r="AW2464" s="274"/>
    </row>
    <row r="2465" spans="27:49" ht="12.95" customHeight="1" x14ac:dyDescent="0.2">
      <c r="AA2465" s="344">
        <f t="shared" si="380"/>
        <v>-9.8802704652044479E-3</v>
      </c>
      <c r="AB2465" s="345">
        <f t="shared" si="381"/>
        <v>9.8802704652044479E-3</v>
      </c>
      <c r="AC2465" s="345">
        <f t="shared" si="382"/>
        <v>0</v>
      </c>
      <c r="AD2465" s="346">
        <f t="shared" si="383"/>
        <v>0</v>
      </c>
      <c r="AH2465" s="258">
        <f t="shared" si="384"/>
        <v>-5.970076540303515E-2</v>
      </c>
      <c r="AI2465" s="258">
        <f t="shared" si="385"/>
        <v>0.99275076381854821</v>
      </c>
      <c r="AJ2465" s="258">
        <f t="shared" si="386"/>
        <v>-0.88367981851374677</v>
      </c>
      <c r="AK2465" s="258">
        <f t="shared" si="387"/>
        <v>0.17185078244847601</v>
      </c>
      <c r="AL2465" s="258">
        <f t="shared" si="388"/>
        <v>1.6129546505539287</v>
      </c>
      <c r="AM2465" s="258">
        <f t="shared" si="389"/>
        <v>1.0430726385728673</v>
      </c>
      <c r="AN2465" s="274">
        <f t="shared" si="395"/>
        <v>14.005984999664225</v>
      </c>
      <c r="AO2465" s="274">
        <f t="shared" si="395"/>
        <v>14.005984999627904</v>
      </c>
      <c r="AP2465" s="274">
        <f t="shared" si="395"/>
        <v>14.005984998013528</v>
      </c>
      <c r="AQ2465" s="274">
        <f t="shared" si="395"/>
        <v>14.005984926260671</v>
      </c>
      <c r="AR2465" s="274">
        <f t="shared" si="395"/>
        <v>14.005981737158713</v>
      </c>
      <c r="AS2465" s="274">
        <f t="shared" si="395"/>
        <v>14.00584007322959</v>
      </c>
      <c r="AT2465" s="274">
        <f t="shared" si="395"/>
        <v>13.999693530030552</v>
      </c>
      <c r="AU2465" s="274">
        <f t="shared" si="391"/>
        <v>13.835459245036365</v>
      </c>
      <c r="AV2465" s="274"/>
      <c r="AW2465" s="274"/>
    </row>
    <row r="2466" spans="27:49" ht="12.95" customHeight="1" x14ac:dyDescent="0.2">
      <c r="AA2466" s="344">
        <f t="shared" si="380"/>
        <v>-9.8802704652044479E-3</v>
      </c>
      <c r="AB2466" s="345">
        <f t="shared" si="381"/>
        <v>9.8802704652044479E-3</v>
      </c>
      <c r="AC2466" s="345">
        <f t="shared" si="382"/>
        <v>0</v>
      </c>
      <c r="AD2466" s="346">
        <f t="shared" si="383"/>
        <v>0</v>
      </c>
      <c r="AH2466" s="258">
        <f t="shared" si="384"/>
        <v>-5.970076540303515E-2</v>
      </c>
      <c r="AI2466" s="258">
        <f t="shared" si="385"/>
        <v>0.99275076381854821</v>
      </c>
      <c r="AJ2466" s="258">
        <f t="shared" si="386"/>
        <v>-0.88367981851374677</v>
      </c>
      <c r="AK2466" s="258">
        <f t="shared" si="387"/>
        <v>0.17185078244847601</v>
      </c>
      <c r="AL2466" s="258">
        <f t="shared" si="388"/>
        <v>1.6129546505539287</v>
      </c>
      <c r="AM2466" s="258">
        <f t="shared" si="389"/>
        <v>1.0430726385728673</v>
      </c>
      <c r="AN2466" s="274">
        <f t="shared" si="395"/>
        <v>14.005984999664225</v>
      </c>
      <c r="AO2466" s="274">
        <f t="shared" si="395"/>
        <v>14.005984999627904</v>
      </c>
      <c r="AP2466" s="274">
        <f t="shared" si="395"/>
        <v>14.005984998013528</v>
      </c>
      <c r="AQ2466" s="274">
        <f t="shared" si="395"/>
        <v>14.005984926260671</v>
      </c>
      <c r="AR2466" s="274">
        <f t="shared" si="395"/>
        <v>14.005981737158713</v>
      </c>
      <c r="AS2466" s="274">
        <f t="shared" si="395"/>
        <v>14.00584007322959</v>
      </c>
      <c r="AT2466" s="274">
        <f t="shared" si="395"/>
        <v>13.999693530030552</v>
      </c>
      <c r="AU2466" s="274">
        <f t="shared" si="391"/>
        <v>13.835459245036365</v>
      </c>
      <c r="AV2466" s="274"/>
      <c r="AW2466" s="274"/>
    </row>
    <row r="2467" spans="27:49" ht="12.95" customHeight="1" x14ac:dyDescent="0.2">
      <c r="AA2467" s="344">
        <f t="shared" si="380"/>
        <v>-9.8802704652044479E-3</v>
      </c>
      <c r="AB2467" s="345">
        <f t="shared" si="381"/>
        <v>9.8802704652044479E-3</v>
      </c>
      <c r="AC2467" s="345">
        <f t="shared" si="382"/>
        <v>0</v>
      </c>
      <c r="AD2467" s="346">
        <f t="shared" si="383"/>
        <v>0</v>
      </c>
      <c r="AH2467" s="258">
        <f t="shared" si="384"/>
        <v>-5.970076540303515E-2</v>
      </c>
      <c r="AI2467" s="258">
        <f t="shared" si="385"/>
        <v>0.99275076381854821</v>
      </c>
      <c r="AJ2467" s="258">
        <f t="shared" si="386"/>
        <v>-0.88367981851374677</v>
      </c>
      <c r="AK2467" s="258">
        <f t="shared" si="387"/>
        <v>0.17185078244847601</v>
      </c>
      <c r="AL2467" s="258">
        <f t="shared" si="388"/>
        <v>1.6129546505539287</v>
      </c>
      <c r="AM2467" s="258">
        <f t="shared" si="389"/>
        <v>1.0430726385728673</v>
      </c>
      <c r="AN2467" s="274">
        <f t="shared" si="395"/>
        <v>14.005984999664225</v>
      </c>
      <c r="AO2467" s="274">
        <f t="shared" si="395"/>
        <v>14.005984999627904</v>
      </c>
      <c r="AP2467" s="274">
        <f t="shared" si="395"/>
        <v>14.005984998013528</v>
      </c>
      <c r="AQ2467" s="274">
        <f t="shared" si="395"/>
        <v>14.005984926260671</v>
      </c>
      <c r="AR2467" s="274">
        <f t="shared" si="395"/>
        <v>14.005981737158713</v>
      </c>
      <c r="AS2467" s="274">
        <f t="shared" si="395"/>
        <v>14.00584007322959</v>
      </c>
      <c r="AT2467" s="274">
        <f t="shared" si="395"/>
        <v>13.999693530030552</v>
      </c>
      <c r="AU2467" s="274">
        <f t="shared" si="391"/>
        <v>13.835459245036365</v>
      </c>
      <c r="AV2467" s="274"/>
      <c r="AW2467" s="274"/>
    </row>
    <row r="2468" spans="27:49" ht="12.95" customHeight="1" x14ac:dyDescent="0.2">
      <c r="AA2468" s="344">
        <f t="shared" si="380"/>
        <v>-9.8802704652044479E-3</v>
      </c>
      <c r="AB2468" s="345">
        <f t="shared" si="381"/>
        <v>9.8802704652044479E-3</v>
      </c>
      <c r="AC2468" s="345">
        <f t="shared" si="382"/>
        <v>0</v>
      </c>
      <c r="AD2468" s="346">
        <f t="shared" si="383"/>
        <v>0</v>
      </c>
      <c r="AH2468" s="258">
        <f t="shared" si="384"/>
        <v>-5.970076540303515E-2</v>
      </c>
      <c r="AI2468" s="258">
        <f t="shared" si="385"/>
        <v>0.99275076381854821</v>
      </c>
      <c r="AJ2468" s="258">
        <f t="shared" si="386"/>
        <v>-0.88367981851374677</v>
      </c>
      <c r="AK2468" s="258">
        <f t="shared" si="387"/>
        <v>0.17185078244847601</v>
      </c>
      <c r="AL2468" s="258">
        <f t="shared" si="388"/>
        <v>1.6129546505539287</v>
      </c>
      <c r="AM2468" s="258">
        <f t="shared" si="389"/>
        <v>1.0430726385728673</v>
      </c>
      <c r="AN2468" s="274">
        <f t="shared" si="395"/>
        <v>14.005984999664225</v>
      </c>
      <c r="AO2468" s="274">
        <f t="shared" si="395"/>
        <v>14.005984999627904</v>
      </c>
      <c r="AP2468" s="274">
        <f t="shared" si="395"/>
        <v>14.005984998013528</v>
      </c>
      <c r="AQ2468" s="274">
        <f t="shared" si="395"/>
        <v>14.005984926260671</v>
      </c>
      <c r="AR2468" s="274">
        <f t="shared" si="395"/>
        <v>14.005981737158713</v>
      </c>
      <c r="AS2468" s="274">
        <f t="shared" si="395"/>
        <v>14.00584007322959</v>
      </c>
      <c r="AT2468" s="274">
        <f t="shared" si="395"/>
        <v>13.999693530030552</v>
      </c>
      <c r="AU2468" s="274">
        <f t="shared" si="391"/>
        <v>13.835459245036365</v>
      </c>
      <c r="AV2468" s="274"/>
      <c r="AW2468" s="274"/>
    </row>
    <row r="2469" spans="27:49" ht="12.95" customHeight="1" x14ac:dyDescent="0.2">
      <c r="AA2469" s="344">
        <f t="shared" si="380"/>
        <v>-9.8802704652044479E-3</v>
      </c>
      <c r="AB2469" s="345">
        <f t="shared" si="381"/>
        <v>9.8802704652044479E-3</v>
      </c>
      <c r="AC2469" s="345">
        <f t="shared" si="382"/>
        <v>0</v>
      </c>
      <c r="AD2469" s="346">
        <f t="shared" si="383"/>
        <v>0</v>
      </c>
      <c r="AH2469" s="258">
        <f t="shared" si="384"/>
        <v>-5.970076540303515E-2</v>
      </c>
      <c r="AI2469" s="258">
        <f t="shared" si="385"/>
        <v>0.99275076381854821</v>
      </c>
      <c r="AJ2469" s="258">
        <f t="shared" si="386"/>
        <v>-0.88367981851374677</v>
      </c>
      <c r="AK2469" s="258">
        <f t="shared" si="387"/>
        <v>0.17185078244847601</v>
      </c>
      <c r="AL2469" s="258">
        <f t="shared" si="388"/>
        <v>1.6129546505539287</v>
      </c>
      <c r="AM2469" s="258">
        <f t="shared" si="389"/>
        <v>1.0430726385728673</v>
      </c>
      <c r="AN2469" s="274">
        <f t="shared" si="395"/>
        <v>14.005984999664225</v>
      </c>
      <c r="AO2469" s="274">
        <f t="shared" si="395"/>
        <v>14.005984999627904</v>
      </c>
      <c r="AP2469" s="274">
        <f t="shared" si="395"/>
        <v>14.005984998013528</v>
      </c>
      <c r="AQ2469" s="274">
        <f t="shared" si="395"/>
        <v>14.005984926260671</v>
      </c>
      <c r="AR2469" s="274">
        <f t="shared" si="395"/>
        <v>14.005981737158713</v>
      </c>
      <c r="AS2469" s="274">
        <f t="shared" si="395"/>
        <v>14.00584007322959</v>
      </c>
      <c r="AT2469" s="274">
        <f t="shared" si="395"/>
        <v>13.999693530030552</v>
      </c>
      <c r="AU2469" s="274">
        <f t="shared" si="391"/>
        <v>13.835459245036365</v>
      </c>
      <c r="AV2469" s="274"/>
      <c r="AW2469" s="274"/>
    </row>
    <row r="2470" spans="27:49" ht="12.95" customHeight="1" x14ac:dyDescent="0.2">
      <c r="AA2470" s="344">
        <f t="shared" si="380"/>
        <v>-9.8802704652044479E-3</v>
      </c>
      <c r="AB2470" s="345">
        <f t="shared" si="381"/>
        <v>9.8802704652044479E-3</v>
      </c>
      <c r="AC2470" s="345">
        <f t="shared" si="382"/>
        <v>0</v>
      </c>
      <c r="AD2470" s="346">
        <f t="shared" si="383"/>
        <v>0</v>
      </c>
      <c r="AH2470" s="258">
        <f t="shared" si="384"/>
        <v>-5.970076540303515E-2</v>
      </c>
      <c r="AI2470" s="258">
        <f t="shared" si="385"/>
        <v>0.99275076381854821</v>
      </c>
      <c r="AJ2470" s="258">
        <f t="shared" si="386"/>
        <v>-0.88367981851374677</v>
      </c>
      <c r="AK2470" s="258">
        <f t="shared" si="387"/>
        <v>0.17185078244847601</v>
      </c>
      <c r="AL2470" s="258">
        <f t="shared" si="388"/>
        <v>1.6129546505539287</v>
      </c>
      <c r="AM2470" s="258">
        <f t="shared" si="389"/>
        <v>1.0430726385728673</v>
      </c>
      <c r="AN2470" s="274">
        <f t="shared" ref="AN2470:AT2479" si="396">$AU2470+$AB$7*SIN(AO2470)</f>
        <v>14.005984999664225</v>
      </c>
      <c r="AO2470" s="274">
        <f t="shared" si="396"/>
        <v>14.005984999627904</v>
      </c>
      <c r="AP2470" s="274">
        <f t="shared" si="396"/>
        <v>14.005984998013528</v>
      </c>
      <c r="AQ2470" s="274">
        <f t="shared" si="396"/>
        <v>14.005984926260671</v>
      </c>
      <c r="AR2470" s="274">
        <f t="shared" si="396"/>
        <v>14.005981737158713</v>
      </c>
      <c r="AS2470" s="274">
        <f t="shared" si="396"/>
        <v>14.00584007322959</v>
      </c>
      <c r="AT2470" s="274">
        <f t="shared" si="396"/>
        <v>13.999693530030552</v>
      </c>
      <c r="AU2470" s="274">
        <f t="shared" si="391"/>
        <v>13.835459245036365</v>
      </c>
      <c r="AV2470" s="274"/>
      <c r="AW2470" s="274"/>
    </row>
    <row r="2471" spans="27:49" ht="12.95" customHeight="1" x14ac:dyDescent="0.2">
      <c r="AA2471" s="344">
        <f t="shared" si="380"/>
        <v>-9.8802704652044479E-3</v>
      </c>
      <c r="AB2471" s="345">
        <f t="shared" si="381"/>
        <v>9.8802704652044479E-3</v>
      </c>
      <c r="AC2471" s="345">
        <f t="shared" si="382"/>
        <v>0</v>
      </c>
      <c r="AD2471" s="346">
        <f t="shared" si="383"/>
        <v>0</v>
      </c>
      <c r="AH2471" s="258">
        <f t="shared" si="384"/>
        <v>-5.970076540303515E-2</v>
      </c>
      <c r="AI2471" s="258">
        <f t="shared" si="385"/>
        <v>0.99275076381854821</v>
      </c>
      <c r="AJ2471" s="258">
        <f t="shared" si="386"/>
        <v>-0.88367981851374677</v>
      </c>
      <c r="AK2471" s="258">
        <f t="shared" si="387"/>
        <v>0.17185078244847601</v>
      </c>
      <c r="AL2471" s="258">
        <f t="shared" si="388"/>
        <v>1.6129546505539287</v>
      </c>
      <c r="AM2471" s="258">
        <f t="shared" si="389"/>
        <v>1.0430726385728673</v>
      </c>
      <c r="AN2471" s="274">
        <f t="shared" si="396"/>
        <v>14.005984999664225</v>
      </c>
      <c r="AO2471" s="274">
        <f t="shared" si="396"/>
        <v>14.005984999627904</v>
      </c>
      <c r="AP2471" s="274">
        <f t="shared" si="396"/>
        <v>14.005984998013528</v>
      </c>
      <c r="AQ2471" s="274">
        <f t="shared" si="396"/>
        <v>14.005984926260671</v>
      </c>
      <c r="AR2471" s="274">
        <f t="shared" si="396"/>
        <v>14.005981737158713</v>
      </c>
      <c r="AS2471" s="274">
        <f t="shared" si="396"/>
        <v>14.00584007322959</v>
      </c>
      <c r="AT2471" s="274">
        <f t="shared" si="396"/>
        <v>13.999693530030552</v>
      </c>
      <c r="AU2471" s="274">
        <f t="shared" si="391"/>
        <v>13.835459245036365</v>
      </c>
      <c r="AV2471" s="274"/>
      <c r="AW2471" s="274"/>
    </row>
    <row r="2472" spans="27:49" ht="12.95" customHeight="1" x14ac:dyDescent="0.2">
      <c r="AA2472" s="344">
        <f t="shared" si="380"/>
        <v>-9.8802704652044479E-3</v>
      </c>
      <c r="AB2472" s="345">
        <f t="shared" si="381"/>
        <v>9.8802704652044479E-3</v>
      </c>
      <c r="AC2472" s="345">
        <f t="shared" si="382"/>
        <v>0</v>
      </c>
      <c r="AD2472" s="346">
        <f t="shared" si="383"/>
        <v>0</v>
      </c>
      <c r="AH2472" s="258">
        <f t="shared" si="384"/>
        <v>-5.970076540303515E-2</v>
      </c>
      <c r="AI2472" s="258">
        <f t="shared" si="385"/>
        <v>0.99275076381854821</v>
      </c>
      <c r="AJ2472" s="258">
        <f t="shared" si="386"/>
        <v>-0.88367981851374677</v>
      </c>
      <c r="AK2472" s="258">
        <f t="shared" si="387"/>
        <v>0.17185078244847601</v>
      </c>
      <c r="AL2472" s="258">
        <f t="shared" si="388"/>
        <v>1.6129546505539287</v>
      </c>
      <c r="AM2472" s="258">
        <f t="shared" si="389"/>
        <v>1.0430726385728673</v>
      </c>
      <c r="AN2472" s="274">
        <f t="shared" si="396"/>
        <v>14.005984999664225</v>
      </c>
      <c r="AO2472" s="274">
        <f t="shared" si="396"/>
        <v>14.005984999627904</v>
      </c>
      <c r="AP2472" s="274">
        <f t="shared" si="396"/>
        <v>14.005984998013528</v>
      </c>
      <c r="AQ2472" s="274">
        <f t="shared" si="396"/>
        <v>14.005984926260671</v>
      </c>
      <c r="AR2472" s="274">
        <f t="shared" si="396"/>
        <v>14.005981737158713</v>
      </c>
      <c r="AS2472" s="274">
        <f t="shared" si="396"/>
        <v>14.00584007322959</v>
      </c>
      <c r="AT2472" s="274">
        <f t="shared" si="396"/>
        <v>13.999693530030552</v>
      </c>
      <c r="AU2472" s="274">
        <f t="shared" si="391"/>
        <v>13.835459245036365</v>
      </c>
      <c r="AV2472" s="274"/>
      <c r="AW2472" s="274"/>
    </row>
    <row r="2473" spans="27:49" ht="12.95" customHeight="1" x14ac:dyDescent="0.2">
      <c r="AA2473" s="344">
        <f t="shared" si="380"/>
        <v>-9.8802704652044479E-3</v>
      </c>
      <c r="AB2473" s="345">
        <f t="shared" si="381"/>
        <v>9.8802704652044479E-3</v>
      </c>
      <c r="AC2473" s="345">
        <f t="shared" si="382"/>
        <v>0</v>
      </c>
      <c r="AD2473" s="346">
        <f t="shared" si="383"/>
        <v>0</v>
      </c>
      <c r="AH2473" s="258">
        <f t="shared" si="384"/>
        <v>-5.970076540303515E-2</v>
      </c>
      <c r="AI2473" s="258">
        <f t="shared" si="385"/>
        <v>0.99275076381854821</v>
      </c>
      <c r="AJ2473" s="258">
        <f t="shared" si="386"/>
        <v>-0.88367981851374677</v>
      </c>
      <c r="AK2473" s="258">
        <f t="shared" si="387"/>
        <v>0.17185078244847601</v>
      </c>
      <c r="AL2473" s="258">
        <f t="shared" si="388"/>
        <v>1.6129546505539287</v>
      </c>
      <c r="AM2473" s="258">
        <f t="shared" si="389"/>
        <v>1.0430726385728673</v>
      </c>
      <c r="AN2473" s="274">
        <f t="shared" si="396"/>
        <v>14.005984999664225</v>
      </c>
      <c r="AO2473" s="274">
        <f t="shared" si="396"/>
        <v>14.005984999627904</v>
      </c>
      <c r="AP2473" s="274">
        <f t="shared" si="396"/>
        <v>14.005984998013528</v>
      </c>
      <c r="AQ2473" s="274">
        <f t="shared" si="396"/>
        <v>14.005984926260671</v>
      </c>
      <c r="AR2473" s="274">
        <f t="shared" si="396"/>
        <v>14.005981737158713</v>
      </c>
      <c r="AS2473" s="274">
        <f t="shared" si="396"/>
        <v>14.00584007322959</v>
      </c>
      <c r="AT2473" s="274">
        <f t="shared" si="396"/>
        <v>13.999693530030552</v>
      </c>
      <c r="AU2473" s="274">
        <f t="shared" si="391"/>
        <v>13.835459245036365</v>
      </c>
      <c r="AV2473" s="274"/>
      <c r="AW2473" s="274"/>
    </row>
    <row r="2474" spans="27:49" ht="12.95" customHeight="1" x14ac:dyDescent="0.2">
      <c r="AA2474" s="344">
        <f t="shared" si="380"/>
        <v>-9.8802704652044479E-3</v>
      </c>
      <c r="AB2474" s="345">
        <f t="shared" si="381"/>
        <v>9.8802704652044479E-3</v>
      </c>
      <c r="AC2474" s="345">
        <f t="shared" si="382"/>
        <v>0</v>
      </c>
      <c r="AD2474" s="346">
        <f t="shared" si="383"/>
        <v>0</v>
      </c>
      <c r="AH2474" s="258">
        <f t="shared" si="384"/>
        <v>-5.970076540303515E-2</v>
      </c>
      <c r="AI2474" s="258">
        <f t="shared" si="385"/>
        <v>0.99275076381854821</v>
      </c>
      <c r="AJ2474" s="258">
        <f t="shared" si="386"/>
        <v>-0.88367981851374677</v>
      </c>
      <c r="AK2474" s="258">
        <f t="shared" si="387"/>
        <v>0.17185078244847601</v>
      </c>
      <c r="AL2474" s="258">
        <f t="shared" si="388"/>
        <v>1.6129546505539287</v>
      </c>
      <c r="AM2474" s="258">
        <f t="shared" si="389"/>
        <v>1.0430726385728673</v>
      </c>
      <c r="AN2474" s="274">
        <f t="shared" si="396"/>
        <v>14.005984999664225</v>
      </c>
      <c r="AO2474" s="274">
        <f t="shared" si="396"/>
        <v>14.005984999627904</v>
      </c>
      <c r="AP2474" s="274">
        <f t="shared" si="396"/>
        <v>14.005984998013528</v>
      </c>
      <c r="AQ2474" s="274">
        <f t="shared" si="396"/>
        <v>14.005984926260671</v>
      </c>
      <c r="AR2474" s="274">
        <f t="shared" si="396"/>
        <v>14.005981737158713</v>
      </c>
      <c r="AS2474" s="274">
        <f t="shared" si="396"/>
        <v>14.00584007322959</v>
      </c>
      <c r="AT2474" s="274">
        <f t="shared" si="396"/>
        <v>13.999693530030552</v>
      </c>
      <c r="AU2474" s="274">
        <f t="shared" si="391"/>
        <v>13.835459245036365</v>
      </c>
      <c r="AV2474" s="274"/>
      <c r="AW2474" s="274"/>
    </row>
    <row r="2475" spans="27:49" ht="12.95" customHeight="1" x14ac:dyDescent="0.2">
      <c r="AA2475" s="344">
        <f t="shared" si="380"/>
        <v>-9.8802704652044479E-3</v>
      </c>
      <c r="AB2475" s="345">
        <f t="shared" si="381"/>
        <v>9.8802704652044479E-3</v>
      </c>
      <c r="AC2475" s="345">
        <f t="shared" si="382"/>
        <v>0</v>
      </c>
      <c r="AD2475" s="346">
        <f t="shared" si="383"/>
        <v>0</v>
      </c>
      <c r="AH2475" s="258">
        <f t="shared" si="384"/>
        <v>-5.970076540303515E-2</v>
      </c>
      <c r="AI2475" s="258">
        <f t="shared" si="385"/>
        <v>0.99275076381854821</v>
      </c>
      <c r="AJ2475" s="258">
        <f t="shared" si="386"/>
        <v>-0.88367981851374677</v>
      </c>
      <c r="AK2475" s="258">
        <f t="shared" si="387"/>
        <v>0.17185078244847601</v>
      </c>
      <c r="AL2475" s="258">
        <f t="shared" si="388"/>
        <v>1.6129546505539287</v>
      </c>
      <c r="AM2475" s="258">
        <f t="shared" si="389"/>
        <v>1.0430726385728673</v>
      </c>
      <c r="AN2475" s="274">
        <f t="shared" si="396"/>
        <v>14.005984999664225</v>
      </c>
      <c r="AO2475" s="274">
        <f t="shared" si="396"/>
        <v>14.005984999627904</v>
      </c>
      <c r="AP2475" s="274">
        <f t="shared" si="396"/>
        <v>14.005984998013528</v>
      </c>
      <c r="AQ2475" s="274">
        <f t="shared" si="396"/>
        <v>14.005984926260671</v>
      </c>
      <c r="AR2475" s="274">
        <f t="shared" si="396"/>
        <v>14.005981737158713</v>
      </c>
      <c r="AS2475" s="274">
        <f t="shared" si="396"/>
        <v>14.00584007322959</v>
      </c>
      <c r="AT2475" s="274">
        <f t="shared" si="396"/>
        <v>13.999693530030552</v>
      </c>
      <c r="AU2475" s="274">
        <f t="shared" si="391"/>
        <v>13.835459245036365</v>
      </c>
      <c r="AV2475" s="274"/>
      <c r="AW2475" s="274"/>
    </row>
    <row r="2476" spans="27:49" ht="12.95" customHeight="1" x14ac:dyDescent="0.2">
      <c r="AA2476" s="344">
        <f t="shared" si="380"/>
        <v>-9.8802704652044479E-3</v>
      </c>
      <c r="AB2476" s="345">
        <f t="shared" si="381"/>
        <v>9.8802704652044479E-3</v>
      </c>
      <c r="AC2476" s="345">
        <f t="shared" si="382"/>
        <v>0</v>
      </c>
      <c r="AD2476" s="346">
        <f t="shared" si="383"/>
        <v>0</v>
      </c>
      <c r="AH2476" s="258">
        <f t="shared" si="384"/>
        <v>-5.970076540303515E-2</v>
      </c>
      <c r="AI2476" s="258">
        <f t="shared" si="385"/>
        <v>0.99275076381854821</v>
      </c>
      <c r="AJ2476" s="258">
        <f t="shared" si="386"/>
        <v>-0.88367981851374677</v>
      </c>
      <c r="AK2476" s="258">
        <f t="shared" si="387"/>
        <v>0.17185078244847601</v>
      </c>
      <c r="AL2476" s="258">
        <f t="shared" si="388"/>
        <v>1.6129546505539287</v>
      </c>
      <c r="AM2476" s="258">
        <f t="shared" si="389"/>
        <v>1.0430726385728673</v>
      </c>
      <c r="AN2476" s="274">
        <f t="shared" si="396"/>
        <v>14.005984999664225</v>
      </c>
      <c r="AO2476" s="274">
        <f t="shared" si="396"/>
        <v>14.005984999627904</v>
      </c>
      <c r="AP2476" s="274">
        <f t="shared" si="396"/>
        <v>14.005984998013528</v>
      </c>
      <c r="AQ2476" s="274">
        <f t="shared" si="396"/>
        <v>14.005984926260671</v>
      </c>
      <c r="AR2476" s="274">
        <f t="shared" si="396"/>
        <v>14.005981737158713</v>
      </c>
      <c r="AS2476" s="274">
        <f t="shared" si="396"/>
        <v>14.00584007322959</v>
      </c>
      <c r="AT2476" s="274">
        <f t="shared" si="396"/>
        <v>13.999693530030552</v>
      </c>
      <c r="AU2476" s="274">
        <f t="shared" si="391"/>
        <v>13.835459245036365</v>
      </c>
      <c r="AV2476" s="274"/>
      <c r="AW2476" s="274"/>
    </row>
    <row r="2477" spans="27:49" ht="12.95" customHeight="1" x14ac:dyDescent="0.2">
      <c r="AA2477" s="344">
        <f t="shared" si="380"/>
        <v>-9.8802704652044479E-3</v>
      </c>
      <c r="AB2477" s="345">
        <f t="shared" si="381"/>
        <v>9.8802704652044479E-3</v>
      </c>
      <c r="AC2477" s="345">
        <f t="shared" si="382"/>
        <v>0</v>
      </c>
      <c r="AD2477" s="346">
        <f t="shared" si="383"/>
        <v>0</v>
      </c>
      <c r="AH2477" s="258">
        <f t="shared" si="384"/>
        <v>-5.970076540303515E-2</v>
      </c>
      <c r="AI2477" s="258">
        <f t="shared" si="385"/>
        <v>0.99275076381854821</v>
      </c>
      <c r="AJ2477" s="258">
        <f t="shared" si="386"/>
        <v>-0.88367981851374677</v>
      </c>
      <c r="AK2477" s="258">
        <f t="shared" si="387"/>
        <v>0.17185078244847601</v>
      </c>
      <c r="AL2477" s="258">
        <f t="shared" si="388"/>
        <v>1.6129546505539287</v>
      </c>
      <c r="AM2477" s="258">
        <f t="shared" si="389"/>
        <v>1.0430726385728673</v>
      </c>
      <c r="AN2477" s="274">
        <f t="shared" si="396"/>
        <v>14.005984999664225</v>
      </c>
      <c r="AO2477" s="274">
        <f t="shared" si="396"/>
        <v>14.005984999627904</v>
      </c>
      <c r="AP2477" s="274">
        <f t="shared" si="396"/>
        <v>14.005984998013528</v>
      </c>
      <c r="AQ2477" s="274">
        <f t="shared" si="396"/>
        <v>14.005984926260671</v>
      </c>
      <c r="AR2477" s="274">
        <f t="shared" si="396"/>
        <v>14.005981737158713</v>
      </c>
      <c r="AS2477" s="274">
        <f t="shared" si="396"/>
        <v>14.00584007322959</v>
      </c>
      <c r="AT2477" s="274">
        <f t="shared" si="396"/>
        <v>13.999693530030552</v>
      </c>
      <c r="AU2477" s="274">
        <f t="shared" si="391"/>
        <v>13.835459245036365</v>
      </c>
      <c r="AV2477" s="274"/>
      <c r="AW2477" s="274"/>
    </row>
    <row r="2478" spans="27:49" ht="12.95" customHeight="1" x14ac:dyDescent="0.2">
      <c r="AA2478" s="344">
        <f t="shared" si="380"/>
        <v>-9.8802704652044479E-3</v>
      </c>
      <c r="AB2478" s="345">
        <f t="shared" si="381"/>
        <v>9.8802704652044479E-3</v>
      </c>
      <c r="AC2478" s="345">
        <f t="shared" si="382"/>
        <v>0</v>
      </c>
      <c r="AD2478" s="346">
        <f t="shared" si="383"/>
        <v>0</v>
      </c>
      <c r="AH2478" s="258">
        <f t="shared" si="384"/>
        <v>-5.970076540303515E-2</v>
      </c>
      <c r="AI2478" s="258">
        <f t="shared" si="385"/>
        <v>0.99275076381854821</v>
      </c>
      <c r="AJ2478" s="258">
        <f t="shared" si="386"/>
        <v>-0.88367981851374677</v>
      </c>
      <c r="AK2478" s="258">
        <f t="shared" si="387"/>
        <v>0.17185078244847601</v>
      </c>
      <c r="AL2478" s="258">
        <f t="shared" si="388"/>
        <v>1.6129546505539287</v>
      </c>
      <c r="AM2478" s="258">
        <f t="shared" si="389"/>
        <v>1.0430726385728673</v>
      </c>
      <c r="AN2478" s="274">
        <f t="shared" si="396"/>
        <v>14.005984999664225</v>
      </c>
      <c r="AO2478" s="274">
        <f t="shared" si="396"/>
        <v>14.005984999627904</v>
      </c>
      <c r="AP2478" s="274">
        <f t="shared" si="396"/>
        <v>14.005984998013528</v>
      </c>
      <c r="AQ2478" s="274">
        <f t="shared" si="396"/>
        <v>14.005984926260671</v>
      </c>
      <c r="AR2478" s="274">
        <f t="shared" si="396"/>
        <v>14.005981737158713</v>
      </c>
      <c r="AS2478" s="274">
        <f t="shared" si="396"/>
        <v>14.00584007322959</v>
      </c>
      <c r="AT2478" s="274">
        <f t="shared" si="396"/>
        <v>13.999693530030552</v>
      </c>
      <c r="AU2478" s="274">
        <f t="shared" si="391"/>
        <v>13.835459245036365</v>
      </c>
      <c r="AV2478" s="274"/>
      <c r="AW2478" s="274"/>
    </row>
    <row r="2479" spans="27:49" ht="12.95" customHeight="1" x14ac:dyDescent="0.2">
      <c r="AA2479" s="344">
        <f t="shared" si="380"/>
        <v>-9.8802704652044479E-3</v>
      </c>
      <c r="AB2479" s="345">
        <f t="shared" si="381"/>
        <v>9.8802704652044479E-3</v>
      </c>
      <c r="AC2479" s="345">
        <f t="shared" si="382"/>
        <v>0</v>
      </c>
      <c r="AD2479" s="346">
        <f t="shared" si="383"/>
        <v>0</v>
      </c>
      <c r="AH2479" s="258">
        <f t="shared" si="384"/>
        <v>-5.970076540303515E-2</v>
      </c>
      <c r="AI2479" s="258">
        <f t="shared" si="385"/>
        <v>0.99275076381854821</v>
      </c>
      <c r="AJ2479" s="258">
        <f t="shared" si="386"/>
        <v>-0.88367981851374677</v>
      </c>
      <c r="AK2479" s="258">
        <f t="shared" si="387"/>
        <v>0.17185078244847601</v>
      </c>
      <c r="AL2479" s="258">
        <f t="shared" si="388"/>
        <v>1.6129546505539287</v>
      </c>
      <c r="AM2479" s="258">
        <f t="shared" si="389"/>
        <v>1.0430726385728673</v>
      </c>
      <c r="AN2479" s="274">
        <f t="shared" si="396"/>
        <v>14.005984999664225</v>
      </c>
      <c r="AO2479" s="274">
        <f t="shared" si="396"/>
        <v>14.005984999627904</v>
      </c>
      <c r="AP2479" s="274">
        <f t="shared" si="396"/>
        <v>14.005984998013528</v>
      </c>
      <c r="AQ2479" s="274">
        <f t="shared" si="396"/>
        <v>14.005984926260671</v>
      </c>
      <c r="AR2479" s="274">
        <f t="shared" si="396"/>
        <v>14.005981737158713</v>
      </c>
      <c r="AS2479" s="274">
        <f t="shared" si="396"/>
        <v>14.00584007322959</v>
      </c>
      <c r="AT2479" s="274">
        <f t="shared" si="396"/>
        <v>13.999693530030552</v>
      </c>
      <c r="AU2479" s="274">
        <f t="shared" si="391"/>
        <v>13.835459245036365</v>
      </c>
      <c r="AV2479" s="274"/>
      <c r="AW2479" s="274"/>
    </row>
    <row r="2480" spans="27:49" ht="12.95" customHeight="1" x14ac:dyDescent="0.2">
      <c r="AA2480" s="344">
        <f t="shared" si="380"/>
        <v>-9.8802704652044479E-3</v>
      </c>
      <c r="AB2480" s="345">
        <f t="shared" si="381"/>
        <v>9.8802704652044479E-3</v>
      </c>
      <c r="AC2480" s="345">
        <f t="shared" si="382"/>
        <v>0</v>
      </c>
      <c r="AD2480" s="346">
        <f t="shared" si="383"/>
        <v>0</v>
      </c>
      <c r="AH2480" s="258">
        <f t="shared" si="384"/>
        <v>-5.970076540303515E-2</v>
      </c>
      <c r="AI2480" s="258">
        <f t="shared" si="385"/>
        <v>0.99275076381854821</v>
      </c>
      <c r="AJ2480" s="258">
        <f t="shared" si="386"/>
        <v>-0.88367981851374677</v>
      </c>
      <c r="AK2480" s="258">
        <f t="shared" si="387"/>
        <v>0.17185078244847601</v>
      </c>
      <c r="AL2480" s="258">
        <f t="shared" si="388"/>
        <v>1.6129546505539287</v>
      </c>
      <c r="AM2480" s="258">
        <f t="shared" si="389"/>
        <v>1.0430726385728673</v>
      </c>
      <c r="AN2480" s="274">
        <f t="shared" ref="AN2480:AT2489" si="397">$AU2480+$AB$7*SIN(AO2480)</f>
        <v>14.005984999664225</v>
      </c>
      <c r="AO2480" s="274">
        <f t="shared" si="397"/>
        <v>14.005984999627904</v>
      </c>
      <c r="AP2480" s="274">
        <f t="shared" si="397"/>
        <v>14.005984998013528</v>
      </c>
      <c r="AQ2480" s="274">
        <f t="shared" si="397"/>
        <v>14.005984926260671</v>
      </c>
      <c r="AR2480" s="274">
        <f t="shared" si="397"/>
        <v>14.005981737158713</v>
      </c>
      <c r="AS2480" s="274">
        <f t="shared" si="397"/>
        <v>14.00584007322959</v>
      </c>
      <c r="AT2480" s="274">
        <f t="shared" si="397"/>
        <v>13.999693530030552</v>
      </c>
      <c r="AU2480" s="274">
        <f t="shared" si="391"/>
        <v>13.835459245036365</v>
      </c>
      <c r="AV2480" s="274"/>
      <c r="AW2480" s="274"/>
    </row>
    <row r="2481" spans="27:49" ht="12.95" customHeight="1" x14ac:dyDescent="0.2">
      <c r="AA2481" s="344">
        <f t="shared" si="380"/>
        <v>-9.8802704652044479E-3</v>
      </c>
      <c r="AB2481" s="345">
        <f t="shared" si="381"/>
        <v>9.8802704652044479E-3</v>
      </c>
      <c r="AC2481" s="345">
        <f t="shared" si="382"/>
        <v>0</v>
      </c>
      <c r="AD2481" s="346">
        <f t="shared" si="383"/>
        <v>0</v>
      </c>
      <c r="AH2481" s="258">
        <f t="shared" si="384"/>
        <v>-5.970076540303515E-2</v>
      </c>
      <c r="AI2481" s="258">
        <f t="shared" si="385"/>
        <v>0.99275076381854821</v>
      </c>
      <c r="AJ2481" s="258">
        <f t="shared" si="386"/>
        <v>-0.88367981851374677</v>
      </c>
      <c r="AK2481" s="258">
        <f t="shared" si="387"/>
        <v>0.17185078244847601</v>
      </c>
      <c r="AL2481" s="258">
        <f t="shared" si="388"/>
        <v>1.6129546505539287</v>
      </c>
      <c r="AM2481" s="258">
        <f t="shared" si="389"/>
        <v>1.0430726385728673</v>
      </c>
      <c r="AN2481" s="274">
        <f t="shared" si="397"/>
        <v>14.005984999664225</v>
      </c>
      <c r="AO2481" s="274">
        <f t="shared" si="397"/>
        <v>14.005984999627904</v>
      </c>
      <c r="AP2481" s="274">
        <f t="shared" si="397"/>
        <v>14.005984998013528</v>
      </c>
      <c r="AQ2481" s="274">
        <f t="shared" si="397"/>
        <v>14.005984926260671</v>
      </c>
      <c r="AR2481" s="274">
        <f t="shared" si="397"/>
        <v>14.005981737158713</v>
      </c>
      <c r="AS2481" s="274">
        <f t="shared" si="397"/>
        <v>14.00584007322959</v>
      </c>
      <c r="AT2481" s="274">
        <f t="shared" si="397"/>
        <v>13.999693530030552</v>
      </c>
      <c r="AU2481" s="274">
        <f t="shared" si="391"/>
        <v>13.835459245036365</v>
      </c>
      <c r="AV2481" s="274"/>
      <c r="AW2481" s="274"/>
    </row>
    <row r="2482" spans="27:49" ht="12.95" customHeight="1" x14ac:dyDescent="0.2">
      <c r="AA2482" s="344">
        <f t="shared" si="380"/>
        <v>-9.8802704652044479E-3</v>
      </c>
      <c r="AB2482" s="345">
        <f t="shared" si="381"/>
        <v>9.8802704652044479E-3</v>
      </c>
      <c r="AC2482" s="345">
        <f t="shared" si="382"/>
        <v>0</v>
      </c>
      <c r="AD2482" s="346">
        <f t="shared" si="383"/>
        <v>0</v>
      </c>
      <c r="AH2482" s="258">
        <f t="shared" si="384"/>
        <v>-5.970076540303515E-2</v>
      </c>
      <c r="AI2482" s="258">
        <f t="shared" si="385"/>
        <v>0.99275076381854821</v>
      </c>
      <c r="AJ2482" s="258">
        <f t="shared" si="386"/>
        <v>-0.88367981851374677</v>
      </c>
      <c r="AK2482" s="258">
        <f t="shared" si="387"/>
        <v>0.17185078244847601</v>
      </c>
      <c r="AL2482" s="258">
        <f t="shared" si="388"/>
        <v>1.6129546505539287</v>
      </c>
      <c r="AM2482" s="258">
        <f t="shared" si="389"/>
        <v>1.0430726385728673</v>
      </c>
      <c r="AN2482" s="274">
        <f t="shared" si="397"/>
        <v>14.005984999664225</v>
      </c>
      <c r="AO2482" s="274">
        <f t="shared" si="397"/>
        <v>14.005984999627904</v>
      </c>
      <c r="AP2482" s="274">
        <f t="shared" si="397"/>
        <v>14.005984998013528</v>
      </c>
      <c r="AQ2482" s="274">
        <f t="shared" si="397"/>
        <v>14.005984926260671</v>
      </c>
      <c r="AR2482" s="274">
        <f t="shared" si="397"/>
        <v>14.005981737158713</v>
      </c>
      <c r="AS2482" s="274">
        <f t="shared" si="397"/>
        <v>14.00584007322959</v>
      </c>
      <c r="AT2482" s="274">
        <f t="shared" si="397"/>
        <v>13.999693530030552</v>
      </c>
      <c r="AU2482" s="274">
        <f t="shared" si="391"/>
        <v>13.835459245036365</v>
      </c>
      <c r="AV2482" s="274"/>
      <c r="AW2482" s="274"/>
    </row>
    <row r="2483" spans="27:49" ht="12.95" customHeight="1" x14ac:dyDescent="0.2">
      <c r="AA2483" s="344">
        <f t="shared" si="380"/>
        <v>-9.8802704652044479E-3</v>
      </c>
      <c r="AB2483" s="345">
        <f t="shared" si="381"/>
        <v>9.8802704652044479E-3</v>
      </c>
      <c r="AC2483" s="345">
        <f t="shared" si="382"/>
        <v>0</v>
      </c>
      <c r="AD2483" s="346">
        <f t="shared" si="383"/>
        <v>0</v>
      </c>
      <c r="AH2483" s="258">
        <f t="shared" si="384"/>
        <v>-5.970076540303515E-2</v>
      </c>
      <c r="AI2483" s="258">
        <f t="shared" si="385"/>
        <v>0.99275076381854821</v>
      </c>
      <c r="AJ2483" s="258">
        <f t="shared" si="386"/>
        <v>-0.88367981851374677</v>
      </c>
      <c r="AK2483" s="258">
        <f t="shared" si="387"/>
        <v>0.17185078244847601</v>
      </c>
      <c r="AL2483" s="258">
        <f t="shared" si="388"/>
        <v>1.6129546505539287</v>
      </c>
      <c r="AM2483" s="258">
        <f t="shared" si="389"/>
        <v>1.0430726385728673</v>
      </c>
      <c r="AN2483" s="274">
        <f t="shared" si="397"/>
        <v>14.005984999664225</v>
      </c>
      <c r="AO2483" s="274">
        <f t="shared" si="397"/>
        <v>14.005984999627904</v>
      </c>
      <c r="AP2483" s="274">
        <f t="shared" si="397"/>
        <v>14.005984998013528</v>
      </c>
      <c r="AQ2483" s="274">
        <f t="shared" si="397"/>
        <v>14.005984926260671</v>
      </c>
      <c r="AR2483" s="274">
        <f t="shared" si="397"/>
        <v>14.005981737158713</v>
      </c>
      <c r="AS2483" s="274">
        <f t="shared" si="397"/>
        <v>14.00584007322959</v>
      </c>
      <c r="AT2483" s="274">
        <f t="shared" si="397"/>
        <v>13.999693530030552</v>
      </c>
      <c r="AU2483" s="274">
        <f t="shared" si="391"/>
        <v>13.835459245036365</v>
      </c>
      <c r="AV2483" s="274"/>
      <c r="AW2483" s="274"/>
    </row>
    <row r="2484" spans="27:49" ht="12.95" customHeight="1" x14ac:dyDescent="0.2">
      <c r="AA2484" s="344">
        <f t="shared" ref="AA2484:AA2547" si="398">AB$3+AB$4*Z2484+AB$5*Z2484^2+AH2484</f>
        <v>-9.8802704652044479E-3</v>
      </c>
      <c r="AB2484" s="345">
        <f t="shared" ref="AB2484:AB2547" si="399">+G2484-AA2484</f>
        <v>9.8802704652044479E-3</v>
      </c>
      <c r="AC2484" s="345">
        <f t="shared" ref="AC2484:AC2547" si="400">+G2484-P2484</f>
        <v>0</v>
      </c>
      <c r="AD2484" s="346">
        <f t="shared" ref="AD2484:AD2547" si="401">U2484*(G2484-AA2484)^2</f>
        <v>0</v>
      </c>
      <c r="AH2484" s="258">
        <f t="shared" ref="AH2484:AH2547" si="402">$AB$6*($AB$11/AI2484*AJ2484+$AB$12)</f>
        <v>-5.970076540303515E-2</v>
      </c>
      <c r="AI2484" s="258">
        <f t="shared" ref="AI2484:AI2547" si="403">1+$AB$7*COS(AL2484)</f>
        <v>0.99275076381854821</v>
      </c>
      <c r="AJ2484" s="258">
        <f t="shared" ref="AJ2484:AJ2547" si="404">SIN(AL2484+RADIANS($AB$9))</f>
        <v>-0.88367981851374677</v>
      </c>
      <c r="AK2484" s="258">
        <f t="shared" ref="AK2484:AK2547" si="405">$AB$7*SIN(AL2484)</f>
        <v>0.17185078244847601</v>
      </c>
      <c r="AL2484" s="258">
        <f t="shared" ref="AL2484:AL2547" si="406">2*ATAN(AM2484)</f>
        <v>1.6129546505539287</v>
      </c>
      <c r="AM2484" s="258">
        <f t="shared" ref="AM2484:AM2547" si="407">TAN(AN2484/2)*SQRT((1+$AB$7)/(1-$AB$7))</f>
        <v>1.0430726385728673</v>
      </c>
      <c r="AN2484" s="274">
        <f t="shared" si="397"/>
        <v>14.005984999664225</v>
      </c>
      <c r="AO2484" s="274">
        <f t="shared" si="397"/>
        <v>14.005984999627904</v>
      </c>
      <c r="AP2484" s="274">
        <f t="shared" si="397"/>
        <v>14.005984998013528</v>
      </c>
      <c r="AQ2484" s="274">
        <f t="shared" si="397"/>
        <v>14.005984926260671</v>
      </c>
      <c r="AR2484" s="274">
        <f t="shared" si="397"/>
        <v>14.005981737158713</v>
      </c>
      <c r="AS2484" s="274">
        <f t="shared" si="397"/>
        <v>14.00584007322959</v>
      </c>
      <c r="AT2484" s="274">
        <f t="shared" si="397"/>
        <v>13.999693530030552</v>
      </c>
      <c r="AU2484" s="274">
        <f t="shared" ref="AU2484:AU2547" si="408">RADIANS($AB$9)+$AB$18*(F2484-AB$15)</f>
        <v>13.835459245036365</v>
      </c>
      <c r="AV2484" s="274"/>
      <c r="AW2484" s="274"/>
    </row>
    <row r="2485" spans="27:49" ht="12.95" customHeight="1" x14ac:dyDescent="0.2">
      <c r="AA2485" s="344">
        <f t="shared" si="398"/>
        <v>-9.8802704652044479E-3</v>
      </c>
      <c r="AB2485" s="345">
        <f t="shared" si="399"/>
        <v>9.8802704652044479E-3</v>
      </c>
      <c r="AC2485" s="345">
        <f t="shared" si="400"/>
        <v>0</v>
      </c>
      <c r="AD2485" s="346">
        <f t="shared" si="401"/>
        <v>0</v>
      </c>
      <c r="AH2485" s="258">
        <f t="shared" si="402"/>
        <v>-5.970076540303515E-2</v>
      </c>
      <c r="AI2485" s="258">
        <f t="shared" si="403"/>
        <v>0.99275076381854821</v>
      </c>
      <c r="AJ2485" s="258">
        <f t="shared" si="404"/>
        <v>-0.88367981851374677</v>
      </c>
      <c r="AK2485" s="258">
        <f t="shared" si="405"/>
        <v>0.17185078244847601</v>
      </c>
      <c r="AL2485" s="258">
        <f t="shared" si="406"/>
        <v>1.6129546505539287</v>
      </c>
      <c r="AM2485" s="258">
        <f t="shared" si="407"/>
        <v>1.0430726385728673</v>
      </c>
      <c r="AN2485" s="274">
        <f t="shared" si="397"/>
        <v>14.005984999664225</v>
      </c>
      <c r="AO2485" s="274">
        <f t="shared" si="397"/>
        <v>14.005984999627904</v>
      </c>
      <c r="AP2485" s="274">
        <f t="shared" si="397"/>
        <v>14.005984998013528</v>
      </c>
      <c r="AQ2485" s="274">
        <f t="shared" si="397"/>
        <v>14.005984926260671</v>
      </c>
      <c r="AR2485" s="274">
        <f t="shared" si="397"/>
        <v>14.005981737158713</v>
      </c>
      <c r="AS2485" s="274">
        <f t="shared" si="397"/>
        <v>14.00584007322959</v>
      </c>
      <c r="AT2485" s="274">
        <f t="shared" si="397"/>
        <v>13.999693530030552</v>
      </c>
      <c r="AU2485" s="274">
        <f t="shared" si="408"/>
        <v>13.835459245036365</v>
      </c>
      <c r="AV2485" s="274"/>
      <c r="AW2485" s="274"/>
    </row>
    <row r="2486" spans="27:49" ht="12.95" customHeight="1" x14ac:dyDescent="0.2">
      <c r="AA2486" s="344">
        <f t="shared" si="398"/>
        <v>-9.8802704652044479E-3</v>
      </c>
      <c r="AB2486" s="345">
        <f t="shared" si="399"/>
        <v>9.8802704652044479E-3</v>
      </c>
      <c r="AC2486" s="345">
        <f t="shared" si="400"/>
        <v>0</v>
      </c>
      <c r="AD2486" s="346">
        <f t="shared" si="401"/>
        <v>0</v>
      </c>
      <c r="AH2486" s="258">
        <f t="shared" si="402"/>
        <v>-5.970076540303515E-2</v>
      </c>
      <c r="AI2486" s="258">
        <f t="shared" si="403"/>
        <v>0.99275076381854821</v>
      </c>
      <c r="AJ2486" s="258">
        <f t="shared" si="404"/>
        <v>-0.88367981851374677</v>
      </c>
      <c r="AK2486" s="258">
        <f t="shared" si="405"/>
        <v>0.17185078244847601</v>
      </c>
      <c r="AL2486" s="258">
        <f t="shared" si="406"/>
        <v>1.6129546505539287</v>
      </c>
      <c r="AM2486" s="258">
        <f t="shared" si="407"/>
        <v>1.0430726385728673</v>
      </c>
      <c r="AN2486" s="274">
        <f t="shared" si="397"/>
        <v>14.005984999664225</v>
      </c>
      <c r="AO2486" s="274">
        <f t="shared" si="397"/>
        <v>14.005984999627904</v>
      </c>
      <c r="AP2486" s="274">
        <f t="shared" si="397"/>
        <v>14.005984998013528</v>
      </c>
      <c r="AQ2486" s="274">
        <f t="shared" si="397"/>
        <v>14.005984926260671</v>
      </c>
      <c r="AR2486" s="274">
        <f t="shared" si="397"/>
        <v>14.005981737158713</v>
      </c>
      <c r="AS2486" s="274">
        <f t="shared" si="397"/>
        <v>14.00584007322959</v>
      </c>
      <c r="AT2486" s="274">
        <f t="shared" si="397"/>
        <v>13.999693530030552</v>
      </c>
      <c r="AU2486" s="274">
        <f t="shared" si="408"/>
        <v>13.835459245036365</v>
      </c>
      <c r="AV2486" s="274"/>
      <c r="AW2486" s="274"/>
    </row>
    <row r="2487" spans="27:49" ht="12.95" customHeight="1" x14ac:dyDescent="0.2">
      <c r="AA2487" s="344">
        <f t="shared" si="398"/>
        <v>-9.8802704652044479E-3</v>
      </c>
      <c r="AB2487" s="345">
        <f t="shared" si="399"/>
        <v>9.8802704652044479E-3</v>
      </c>
      <c r="AC2487" s="345">
        <f t="shared" si="400"/>
        <v>0</v>
      </c>
      <c r="AD2487" s="346">
        <f t="shared" si="401"/>
        <v>0</v>
      </c>
      <c r="AH2487" s="258">
        <f t="shared" si="402"/>
        <v>-5.970076540303515E-2</v>
      </c>
      <c r="AI2487" s="258">
        <f t="shared" si="403"/>
        <v>0.99275076381854821</v>
      </c>
      <c r="AJ2487" s="258">
        <f t="shared" si="404"/>
        <v>-0.88367981851374677</v>
      </c>
      <c r="AK2487" s="258">
        <f t="shared" si="405"/>
        <v>0.17185078244847601</v>
      </c>
      <c r="AL2487" s="258">
        <f t="shared" si="406"/>
        <v>1.6129546505539287</v>
      </c>
      <c r="AM2487" s="258">
        <f t="shared" si="407"/>
        <v>1.0430726385728673</v>
      </c>
      <c r="AN2487" s="274">
        <f t="shared" si="397"/>
        <v>14.005984999664225</v>
      </c>
      <c r="AO2487" s="274">
        <f t="shared" si="397"/>
        <v>14.005984999627904</v>
      </c>
      <c r="AP2487" s="274">
        <f t="shared" si="397"/>
        <v>14.005984998013528</v>
      </c>
      <c r="AQ2487" s="274">
        <f t="shared" si="397"/>
        <v>14.005984926260671</v>
      </c>
      <c r="AR2487" s="274">
        <f t="shared" si="397"/>
        <v>14.005981737158713</v>
      </c>
      <c r="AS2487" s="274">
        <f t="shared" si="397"/>
        <v>14.00584007322959</v>
      </c>
      <c r="AT2487" s="274">
        <f t="shared" si="397"/>
        <v>13.999693530030552</v>
      </c>
      <c r="AU2487" s="274">
        <f t="shared" si="408"/>
        <v>13.835459245036365</v>
      </c>
      <c r="AV2487" s="274"/>
      <c r="AW2487" s="274"/>
    </row>
    <row r="2488" spans="27:49" ht="12.95" customHeight="1" x14ac:dyDescent="0.2">
      <c r="AA2488" s="344">
        <f t="shared" si="398"/>
        <v>-9.8802704652044479E-3</v>
      </c>
      <c r="AB2488" s="345">
        <f t="shared" si="399"/>
        <v>9.8802704652044479E-3</v>
      </c>
      <c r="AC2488" s="345">
        <f t="shared" si="400"/>
        <v>0</v>
      </c>
      <c r="AD2488" s="346">
        <f t="shared" si="401"/>
        <v>0</v>
      </c>
      <c r="AH2488" s="258">
        <f t="shared" si="402"/>
        <v>-5.970076540303515E-2</v>
      </c>
      <c r="AI2488" s="258">
        <f t="shared" si="403"/>
        <v>0.99275076381854821</v>
      </c>
      <c r="AJ2488" s="258">
        <f t="shared" si="404"/>
        <v>-0.88367981851374677</v>
      </c>
      <c r="AK2488" s="258">
        <f t="shared" si="405"/>
        <v>0.17185078244847601</v>
      </c>
      <c r="AL2488" s="258">
        <f t="shared" si="406"/>
        <v>1.6129546505539287</v>
      </c>
      <c r="AM2488" s="258">
        <f t="shared" si="407"/>
        <v>1.0430726385728673</v>
      </c>
      <c r="AN2488" s="274">
        <f t="shared" si="397"/>
        <v>14.005984999664225</v>
      </c>
      <c r="AO2488" s="274">
        <f t="shared" si="397"/>
        <v>14.005984999627904</v>
      </c>
      <c r="AP2488" s="274">
        <f t="shared" si="397"/>
        <v>14.005984998013528</v>
      </c>
      <c r="AQ2488" s="274">
        <f t="shared" si="397"/>
        <v>14.005984926260671</v>
      </c>
      <c r="AR2488" s="274">
        <f t="shared" si="397"/>
        <v>14.005981737158713</v>
      </c>
      <c r="AS2488" s="274">
        <f t="shared" si="397"/>
        <v>14.00584007322959</v>
      </c>
      <c r="AT2488" s="274">
        <f t="shared" si="397"/>
        <v>13.999693530030552</v>
      </c>
      <c r="AU2488" s="274">
        <f t="shared" si="408"/>
        <v>13.835459245036365</v>
      </c>
      <c r="AV2488" s="274"/>
      <c r="AW2488" s="274"/>
    </row>
    <row r="2489" spans="27:49" ht="12.95" customHeight="1" x14ac:dyDescent="0.2">
      <c r="AA2489" s="344">
        <f t="shared" si="398"/>
        <v>-9.8802704652044479E-3</v>
      </c>
      <c r="AB2489" s="345">
        <f t="shared" si="399"/>
        <v>9.8802704652044479E-3</v>
      </c>
      <c r="AC2489" s="345">
        <f t="shared" si="400"/>
        <v>0</v>
      </c>
      <c r="AD2489" s="346">
        <f t="shared" si="401"/>
        <v>0</v>
      </c>
      <c r="AH2489" s="258">
        <f t="shared" si="402"/>
        <v>-5.970076540303515E-2</v>
      </c>
      <c r="AI2489" s="258">
        <f t="shared" si="403"/>
        <v>0.99275076381854821</v>
      </c>
      <c r="AJ2489" s="258">
        <f t="shared" si="404"/>
        <v>-0.88367981851374677</v>
      </c>
      <c r="AK2489" s="258">
        <f t="shared" si="405"/>
        <v>0.17185078244847601</v>
      </c>
      <c r="AL2489" s="258">
        <f t="shared" si="406"/>
        <v>1.6129546505539287</v>
      </c>
      <c r="AM2489" s="258">
        <f t="shared" si="407"/>
        <v>1.0430726385728673</v>
      </c>
      <c r="AN2489" s="274">
        <f t="shared" si="397"/>
        <v>14.005984999664225</v>
      </c>
      <c r="AO2489" s="274">
        <f t="shared" si="397"/>
        <v>14.005984999627904</v>
      </c>
      <c r="AP2489" s="274">
        <f t="shared" si="397"/>
        <v>14.005984998013528</v>
      </c>
      <c r="AQ2489" s="274">
        <f t="shared" si="397"/>
        <v>14.005984926260671</v>
      </c>
      <c r="AR2489" s="274">
        <f t="shared" si="397"/>
        <v>14.005981737158713</v>
      </c>
      <c r="AS2489" s="274">
        <f t="shared" si="397"/>
        <v>14.00584007322959</v>
      </c>
      <c r="AT2489" s="274">
        <f t="shared" si="397"/>
        <v>13.999693530030552</v>
      </c>
      <c r="AU2489" s="274">
        <f t="shared" si="408"/>
        <v>13.835459245036365</v>
      </c>
      <c r="AV2489" s="274"/>
      <c r="AW2489" s="274"/>
    </row>
    <row r="2490" spans="27:49" ht="12.95" customHeight="1" x14ac:dyDescent="0.2">
      <c r="AA2490" s="344">
        <f t="shared" si="398"/>
        <v>-9.8802704652044479E-3</v>
      </c>
      <c r="AB2490" s="345">
        <f t="shared" si="399"/>
        <v>9.8802704652044479E-3</v>
      </c>
      <c r="AC2490" s="345">
        <f t="shared" si="400"/>
        <v>0</v>
      </c>
      <c r="AD2490" s="346">
        <f t="shared" si="401"/>
        <v>0</v>
      </c>
      <c r="AH2490" s="258">
        <f t="shared" si="402"/>
        <v>-5.970076540303515E-2</v>
      </c>
      <c r="AI2490" s="258">
        <f t="shared" si="403"/>
        <v>0.99275076381854821</v>
      </c>
      <c r="AJ2490" s="258">
        <f t="shared" si="404"/>
        <v>-0.88367981851374677</v>
      </c>
      <c r="AK2490" s="258">
        <f t="shared" si="405"/>
        <v>0.17185078244847601</v>
      </c>
      <c r="AL2490" s="258">
        <f t="shared" si="406"/>
        <v>1.6129546505539287</v>
      </c>
      <c r="AM2490" s="258">
        <f t="shared" si="407"/>
        <v>1.0430726385728673</v>
      </c>
      <c r="AN2490" s="274">
        <f t="shared" ref="AN2490:AT2499" si="409">$AU2490+$AB$7*SIN(AO2490)</f>
        <v>14.005984999664225</v>
      </c>
      <c r="AO2490" s="274">
        <f t="shared" si="409"/>
        <v>14.005984999627904</v>
      </c>
      <c r="AP2490" s="274">
        <f t="shared" si="409"/>
        <v>14.005984998013528</v>
      </c>
      <c r="AQ2490" s="274">
        <f t="shared" si="409"/>
        <v>14.005984926260671</v>
      </c>
      <c r="AR2490" s="274">
        <f t="shared" si="409"/>
        <v>14.005981737158713</v>
      </c>
      <c r="AS2490" s="274">
        <f t="shared" si="409"/>
        <v>14.00584007322959</v>
      </c>
      <c r="AT2490" s="274">
        <f t="shared" si="409"/>
        <v>13.999693530030552</v>
      </c>
      <c r="AU2490" s="274">
        <f t="shared" si="408"/>
        <v>13.835459245036365</v>
      </c>
      <c r="AV2490" s="274"/>
      <c r="AW2490" s="274"/>
    </row>
    <row r="2491" spans="27:49" ht="12.95" customHeight="1" x14ac:dyDescent="0.2">
      <c r="AA2491" s="344">
        <f t="shared" si="398"/>
        <v>-9.8802704652044479E-3</v>
      </c>
      <c r="AB2491" s="345">
        <f t="shared" si="399"/>
        <v>9.8802704652044479E-3</v>
      </c>
      <c r="AC2491" s="345">
        <f t="shared" si="400"/>
        <v>0</v>
      </c>
      <c r="AD2491" s="346">
        <f t="shared" si="401"/>
        <v>0</v>
      </c>
      <c r="AH2491" s="258">
        <f t="shared" si="402"/>
        <v>-5.970076540303515E-2</v>
      </c>
      <c r="AI2491" s="258">
        <f t="shared" si="403"/>
        <v>0.99275076381854821</v>
      </c>
      <c r="AJ2491" s="258">
        <f t="shared" si="404"/>
        <v>-0.88367981851374677</v>
      </c>
      <c r="AK2491" s="258">
        <f t="shared" si="405"/>
        <v>0.17185078244847601</v>
      </c>
      <c r="AL2491" s="258">
        <f t="shared" si="406"/>
        <v>1.6129546505539287</v>
      </c>
      <c r="AM2491" s="258">
        <f t="shared" si="407"/>
        <v>1.0430726385728673</v>
      </c>
      <c r="AN2491" s="274">
        <f t="shared" si="409"/>
        <v>14.005984999664225</v>
      </c>
      <c r="AO2491" s="274">
        <f t="shared" si="409"/>
        <v>14.005984999627904</v>
      </c>
      <c r="AP2491" s="274">
        <f t="shared" si="409"/>
        <v>14.005984998013528</v>
      </c>
      <c r="AQ2491" s="274">
        <f t="shared" si="409"/>
        <v>14.005984926260671</v>
      </c>
      <c r="AR2491" s="274">
        <f t="shared" si="409"/>
        <v>14.005981737158713</v>
      </c>
      <c r="AS2491" s="274">
        <f t="shared" si="409"/>
        <v>14.00584007322959</v>
      </c>
      <c r="AT2491" s="274">
        <f t="shared" si="409"/>
        <v>13.999693530030552</v>
      </c>
      <c r="AU2491" s="274">
        <f t="shared" si="408"/>
        <v>13.835459245036365</v>
      </c>
      <c r="AV2491" s="274"/>
      <c r="AW2491" s="274"/>
    </row>
    <row r="2492" spans="27:49" ht="12.95" customHeight="1" x14ac:dyDescent="0.2">
      <c r="AA2492" s="344">
        <f t="shared" si="398"/>
        <v>-9.8802704652044479E-3</v>
      </c>
      <c r="AB2492" s="345">
        <f t="shared" si="399"/>
        <v>9.8802704652044479E-3</v>
      </c>
      <c r="AC2492" s="345">
        <f t="shared" si="400"/>
        <v>0</v>
      </c>
      <c r="AD2492" s="346">
        <f t="shared" si="401"/>
        <v>0</v>
      </c>
      <c r="AH2492" s="258">
        <f t="shared" si="402"/>
        <v>-5.970076540303515E-2</v>
      </c>
      <c r="AI2492" s="258">
        <f t="shared" si="403"/>
        <v>0.99275076381854821</v>
      </c>
      <c r="AJ2492" s="258">
        <f t="shared" si="404"/>
        <v>-0.88367981851374677</v>
      </c>
      <c r="AK2492" s="258">
        <f t="shared" si="405"/>
        <v>0.17185078244847601</v>
      </c>
      <c r="AL2492" s="258">
        <f t="shared" si="406"/>
        <v>1.6129546505539287</v>
      </c>
      <c r="AM2492" s="258">
        <f t="shared" si="407"/>
        <v>1.0430726385728673</v>
      </c>
      <c r="AN2492" s="274">
        <f t="shared" si="409"/>
        <v>14.005984999664225</v>
      </c>
      <c r="AO2492" s="274">
        <f t="shared" si="409"/>
        <v>14.005984999627904</v>
      </c>
      <c r="AP2492" s="274">
        <f t="shared" si="409"/>
        <v>14.005984998013528</v>
      </c>
      <c r="AQ2492" s="274">
        <f t="shared" si="409"/>
        <v>14.005984926260671</v>
      </c>
      <c r="AR2492" s="274">
        <f t="shared" si="409"/>
        <v>14.005981737158713</v>
      </c>
      <c r="AS2492" s="274">
        <f t="shared" si="409"/>
        <v>14.00584007322959</v>
      </c>
      <c r="AT2492" s="274">
        <f t="shared" si="409"/>
        <v>13.999693530030552</v>
      </c>
      <c r="AU2492" s="274">
        <f t="shared" si="408"/>
        <v>13.835459245036365</v>
      </c>
      <c r="AV2492" s="274"/>
      <c r="AW2492" s="274"/>
    </row>
    <row r="2493" spans="27:49" ht="12.95" customHeight="1" x14ac:dyDescent="0.2">
      <c r="AA2493" s="344">
        <f t="shared" si="398"/>
        <v>-9.8802704652044479E-3</v>
      </c>
      <c r="AB2493" s="345">
        <f t="shared" si="399"/>
        <v>9.8802704652044479E-3</v>
      </c>
      <c r="AC2493" s="345">
        <f t="shared" si="400"/>
        <v>0</v>
      </c>
      <c r="AD2493" s="346">
        <f t="shared" si="401"/>
        <v>0</v>
      </c>
      <c r="AH2493" s="258">
        <f t="shared" si="402"/>
        <v>-5.970076540303515E-2</v>
      </c>
      <c r="AI2493" s="258">
        <f t="shared" si="403"/>
        <v>0.99275076381854821</v>
      </c>
      <c r="AJ2493" s="258">
        <f t="shared" si="404"/>
        <v>-0.88367981851374677</v>
      </c>
      <c r="AK2493" s="258">
        <f t="shared" si="405"/>
        <v>0.17185078244847601</v>
      </c>
      <c r="AL2493" s="258">
        <f t="shared" si="406"/>
        <v>1.6129546505539287</v>
      </c>
      <c r="AM2493" s="258">
        <f t="shared" si="407"/>
        <v>1.0430726385728673</v>
      </c>
      <c r="AN2493" s="274">
        <f t="shared" si="409"/>
        <v>14.005984999664225</v>
      </c>
      <c r="AO2493" s="274">
        <f t="shared" si="409"/>
        <v>14.005984999627904</v>
      </c>
      <c r="AP2493" s="274">
        <f t="shared" si="409"/>
        <v>14.005984998013528</v>
      </c>
      <c r="AQ2493" s="274">
        <f t="shared" si="409"/>
        <v>14.005984926260671</v>
      </c>
      <c r="AR2493" s="274">
        <f t="shared" si="409"/>
        <v>14.005981737158713</v>
      </c>
      <c r="AS2493" s="274">
        <f t="shared" si="409"/>
        <v>14.00584007322959</v>
      </c>
      <c r="AT2493" s="274">
        <f t="shared" si="409"/>
        <v>13.999693530030552</v>
      </c>
      <c r="AU2493" s="274">
        <f t="shared" si="408"/>
        <v>13.835459245036365</v>
      </c>
      <c r="AV2493" s="274"/>
      <c r="AW2493" s="274"/>
    </row>
    <row r="2494" spans="27:49" ht="12.95" customHeight="1" x14ac:dyDescent="0.2">
      <c r="AA2494" s="344">
        <f t="shared" si="398"/>
        <v>-9.8802704652044479E-3</v>
      </c>
      <c r="AB2494" s="345">
        <f t="shared" si="399"/>
        <v>9.8802704652044479E-3</v>
      </c>
      <c r="AC2494" s="345">
        <f t="shared" si="400"/>
        <v>0</v>
      </c>
      <c r="AD2494" s="346">
        <f t="shared" si="401"/>
        <v>0</v>
      </c>
      <c r="AH2494" s="258">
        <f t="shared" si="402"/>
        <v>-5.970076540303515E-2</v>
      </c>
      <c r="AI2494" s="258">
        <f t="shared" si="403"/>
        <v>0.99275076381854821</v>
      </c>
      <c r="AJ2494" s="258">
        <f t="shared" si="404"/>
        <v>-0.88367981851374677</v>
      </c>
      <c r="AK2494" s="258">
        <f t="shared" si="405"/>
        <v>0.17185078244847601</v>
      </c>
      <c r="AL2494" s="258">
        <f t="shared" si="406"/>
        <v>1.6129546505539287</v>
      </c>
      <c r="AM2494" s="258">
        <f t="shared" si="407"/>
        <v>1.0430726385728673</v>
      </c>
      <c r="AN2494" s="274">
        <f t="shared" si="409"/>
        <v>14.005984999664225</v>
      </c>
      <c r="AO2494" s="274">
        <f t="shared" si="409"/>
        <v>14.005984999627904</v>
      </c>
      <c r="AP2494" s="274">
        <f t="shared" si="409"/>
        <v>14.005984998013528</v>
      </c>
      <c r="AQ2494" s="274">
        <f t="shared" si="409"/>
        <v>14.005984926260671</v>
      </c>
      <c r="AR2494" s="274">
        <f t="shared" si="409"/>
        <v>14.005981737158713</v>
      </c>
      <c r="AS2494" s="274">
        <f t="shared" si="409"/>
        <v>14.00584007322959</v>
      </c>
      <c r="AT2494" s="274">
        <f t="shared" si="409"/>
        <v>13.999693530030552</v>
      </c>
      <c r="AU2494" s="274">
        <f t="shared" si="408"/>
        <v>13.835459245036365</v>
      </c>
      <c r="AV2494" s="274"/>
      <c r="AW2494" s="274"/>
    </row>
    <row r="2495" spans="27:49" ht="12.95" customHeight="1" x14ac:dyDescent="0.2">
      <c r="AA2495" s="344">
        <f t="shared" si="398"/>
        <v>-9.8802704652044479E-3</v>
      </c>
      <c r="AB2495" s="345">
        <f t="shared" si="399"/>
        <v>9.8802704652044479E-3</v>
      </c>
      <c r="AC2495" s="345">
        <f t="shared" si="400"/>
        <v>0</v>
      </c>
      <c r="AD2495" s="346">
        <f t="shared" si="401"/>
        <v>0</v>
      </c>
      <c r="AH2495" s="258">
        <f t="shared" si="402"/>
        <v>-5.970076540303515E-2</v>
      </c>
      <c r="AI2495" s="258">
        <f t="shared" si="403"/>
        <v>0.99275076381854821</v>
      </c>
      <c r="AJ2495" s="258">
        <f t="shared" si="404"/>
        <v>-0.88367981851374677</v>
      </c>
      <c r="AK2495" s="258">
        <f t="shared" si="405"/>
        <v>0.17185078244847601</v>
      </c>
      <c r="AL2495" s="258">
        <f t="shared" si="406"/>
        <v>1.6129546505539287</v>
      </c>
      <c r="AM2495" s="258">
        <f t="shared" si="407"/>
        <v>1.0430726385728673</v>
      </c>
      <c r="AN2495" s="274">
        <f t="shared" si="409"/>
        <v>14.005984999664225</v>
      </c>
      <c r="AO2495" s="274">
        <f t="shared" si="409"/>
        <v>14.005984999627904</v>
      </c>
      <c r="AP2495" s="274">
        <f t="shared" si="409"/>
        <v>14.005984998013528</v>
      </c>
      <c r="AQ2495" s="274">
        <f t="shared" si="409"/>
        <v>14.005984926260671</v>
      </c>
      <c r="AR2495" s="274">
        <f t="shared" si="409"/>
        <v>14.005981737158713</v>
      </c>
      <c r="AS2495" s="274">
        <f t="shared" si="409"/>
        <v>14.00584007322959</v>
      </c>
      <c r="AT2495" s="274">
        <f t="shared" si="409"/>
        <v>13.999693530030552</v>
      </c>
      <c r="AU2495" s="274">
        <f t="shared" si="408"/>
        <v>13.835459245036365</v>
      </c>
      <c r="AV2495" s="274"/>
      <c r="AW2495" s="274"/>
    </row>
    <row r="2496" spans="27:49" ht="12.95" customHeight="1" x14ac:dyDescent="0.2">
      <c r="AA2496" s="344">
        <f t="shared" si="398"/>
        <v>-9.8802704652044479E-3</v>
      </c>
      <c r="AB2496" s="345">
        <f t="shared" si="399"/>
        <v>9.8802704652044479E-3</v>
      </c>
      <c r="AC2496" s="345">
        <f t="shared" si="400"/>
        <v>0</v>
      </c>
      <c r="AD2496" s="346">
        <f t="shared" si="401"/>
        <v>0</v>
      </c>
      <c r="AH2496" s="258">
        <f t="shared" si="402"/>
        <v>-5.970076540303515E-2</v>
      </c>
      <c r="AI2496" s="258">
        <f t="shared" si="403"/>
        <v>0.99275076381854821</v>
      </c>
      <c r="AJ2496" s="258">
        <f t="shared" si="404"/>
        <v>-0.88367981851374677</v>
      </c>
      <c r="AK2496" s="258">
        <f t="shared" si="405"/>
        <v>0.17185078244847601</v>
      </c>
      <c r="AL2496" s="258">
        <f t="shared" si="406"/>
        <v>1.6129546505539287</v>
      </c>
      <c r="AM2496" s="258">
        <f t="shared" si="407"/>
        <v>1.0430726385728673</v>
      </c>
      <c r="AN2496" s="274">
        <f t="shared" si="409"/>
        <v>14.005984999664225</v>
      </c>
      <c r="AO2496" s="274">
        <f t="shared" si="409"/>
        <v>14.005984999627904</v>
      </c>
      <c r="AP2496" s="274">
        <f t="shared" si="409"/>
        <v>14.005984998013528</v>
      </c>
      <c r="AQ2496" s="274">
        <f t="shared" si="409"/>
        <v>14.005984926260671</v>
      </c>
      <c r="AR2496" s="274">
        <f t="shared" si="409"/>
        <v>14.005981737158713</v>
      </c>
      <c r="AS2496" s="274">
        <f t="shared" si="409"/>
        <v>14.00584007322959</v>
      </c>
      <c r="AT2496" s="274">
        <f t="shared" si="409"/>
        <v>13.999693530030552</v>
      </c>
      <c r="AU2496" s="274">
        <f t="shared" si="408"/>
        <v>13.835459245036365</v>
      </c>
      <c r="AV2496" s="274"/>
      <c r="AW2496" s="274"/>
    </row>
    <row r="2497" spans="27:49" ht="12.95" customHeight="1" x14ac:dyDescent="0.2">
      <c r="AA2497" s="344">
        <f t="shared" si="398"/>
        <v>-9.8802704652044479E-3</v>
      </c>
      <c r="AB2497" s="345">
        <f t="shared" si="399"/>
        <v>9.8802704652044479E-3</v>
      </c>
      <c r="AC2497" s="345">
        <f t="shared" si="400"/>
        <v>0</v>
      </c>
      <c r="AD2497" s="346">
        <f t="shared" si="401"/>
        <v>0</v>
      </c>
      <c r="AH2497" s="258">
        <f t="shared" si="402"/>
        <v>-5.970076540303515E-2</v>
      </c>
      <c r="AI2497" s="258">
        <f t="shared" si="403"/>
        <v>0.99275076381854821</v>
      </c>
      <c r="AJ2497" s="258">
        <f t="shared" si="404"/>
        <v>-0.88367981851374677</v>
      </c>
      <c r="AK2497" s="258">
        <f t="shared" si="405"/>
        <v>0.17185078244847601</v>
      </c>
      <c r="AL2497" s="258">
        <f t="shared" si="406"/>
        <v>1.6129546505539287</v>
      </c>
      <c r="AM2497" s="258">
        <f t="shared" si="407"/>
        <v>1.0430726385728673</v>
      </c>
      <c r="AN2497" s="274">
        <f t="shared" si="409"/>
        <v>14.005984999664225</v>
      </c>
      <c r="AO2497" s="274">
        <f t="shared" si="409"/>
        <v>14.005984999627904</v>
      </c>
      <c r="AP2497" s="274">
        <f t="shared" si="409"/>
        <v>14.005984998013528</v>
      </c>
      <c r="AQ2497" s="274">
        <f t="shared" si="409"/>
        <v>14.005984926260671</v>
      </c>
      <c r="AR2497" s="274">
        <f t="shared" si="409"/>
        <v>14.005981737158713</v>
      </c>
      <c r="AS2497" s="274">
        <f t="shared" si="409"/>
        <v>14.00584007322959</v>
      </c>
      <c r="AT2497" s="274">
        <f t="shared" si="409"/>
        <v>13.999693530030552</v>
      </c>
      <c r="AU2497" s="274">
        <f t="shared" si="408"/>
        <v>13.835459245036365</v>
      </c>
      <c r="AV2497" s="274"/>
      <c r="AW2497" s="274"/>
    </row>
    <row r="2498" spans="27:49" ht="12.95" customHeight="1" x14ac:dyDescent="0.2">
      <c r="AA2498" s="344">
        <f t="shared" si="398"/>
        <v>-9.8802704652044479E-3</v>
      </c>
      <c r="AB2498" s="345">
        <f t="shared" si="399"/>
        <v>9.8802704652044479E-3</v>
      </c>
      <c r="AC2498" s="345">
        <f t="shared" si="400"/>
        <v>0</v>
      </c>
      <c r="AD2498" s="346">
        <f t="shared" si="401"/>
        <v>0</v>
      </c>
      <c r="AH2498" s="258">
        <f t="shared" si="402"/>
        <v>-5.970076540303515E-2</v>
      </c>
      <c r="AI2498" s="258">
        <f t="shared" si="403"/>
        <v>0.99275076381854821</v>
      </c>
      <c r="AJ2498" s="258">
        <f t="shared" si="404"/>
        <v>-0.88367981851374677</v>
      </c>
      <c r="AK2498" s="258">
        <f t="shared" si="405"/>
        <v>0.17185078244847601</v>
      </c>
      <c r="AL2498" s="258">
        <f t="shared" si="406"/>
        <v>1.6129546505539287</v>
      </c>
      <c r="AM2498" s="258">
        <f t="shared" si="407"/>
        <v>1.0430726385728673</v>
      </c>
      <c r="AN2498" s="274">
        <f t="shared" si="409"/>
        <v>14.005984999664225</v>
      </c>
      <c r="AO2498" s="274">
        <f t="shared" si="409"/>
        <v>14.005984999627904</v>
      </c>
      <c r="AP2498" s="274">
        <f t="shared" si="409"/>
        <v>14.005984998013528</v>
      </c>
      <c r="AQ2498" s="274">
        <f t="shared" si="409"/>
        <v>14.005984926260671</v>
      </c>
      <c r="AR2498" s="274">
        <f t="shared" si="409"/>
        <v>14.005981737158713</v>
      </c>
      <c r="AS2498" s="274">
        <f t="shared" si="409"/>
        <v>14.00584007322959</v>
      </c>
      <c r="AT2498" s="274">
        <f t="shared" si="409"/>
        <v>13.999693530030552</v>
      </c>
      <c r="AU2498" s="274">
        <f t="shared" si="408"/>
        <v>13.835459245036365</v>
      </c>
      <c r="AV2498" s="274"/>
      <c r="AW2498" s="274"/>
    </row>
    <row r="2499" spans="27:49" ht="12.95" customHeight="1" x14ac:dyDescent="0.2">
      <c r="AA2499" s="344">
        <f t="shared" si="398"/>
        <v>-9.8802704652044479E-3</v>
      </c>
      <c r="AB2499" s="345">
        <f t="shared" si="399"/>
        <v>9.8802704652044479E-3</v>
      </c>
      <c r="AC2499" s="345">
        <f t="shared" si="400"/>
        <v>0</v>
      </c>
      <c r="AD2499" s="346">
        <f t="shared" si="401"/>
        <v>0</v>
      </c>
      <c r="AH2499" s="258">
        <f t="shared" si="402"/>
        <v>-5.970076540303515E-2</v>
      </c>
      <c r="AI2499" s="258">
        <f t="shared" si="403"/>
        <v>0.99275076381854821</v>
      </c>
      <c r="AJ2499" s="258">
        <f t="shared" si="404"/>
        <v>-0.88367981851374677</v>
      </c>
      <c r="AK2499" s="258">
        <f t="shared" si="405"/>
        <v>0.17185078244847601</v>
      </c>
      <c r="AL2499" s="258">
        <f t="shared" si="406"/>
        <v>1.6129546505539287</v>
      </c>
      <c r="AM2499" s="258">
        <f t="shared" si="407"/>
        <v>1.0430726385728673</v>
      </c>
      <c r="AN2499" s="274">
        <f t="shared" si="409"/>
        <v>14.005984999664225</v>
      </c>
      <c r="AO2499" s="274">
        <f t="shared" si="409"/>
        <v>14.005984999627904</v>
      </c>
      <c r="AP2499" s="274">
        <f t="shared" si="409"/>
        <v>14.005984998013528</v>
      </c>
      <c r="AQ2499" s="274">
        <f t="shared" si="409"/>
        <v>14.005984926260671</v>
      </c>
      <c r="AR2499" s="274">
        <f t="shared" si="409"/>
        <v>14.005981737158713</v>
      </c>
      <c r="AS2499" s="274">
        <f t="shared" si="409"/>
        <v>14.00584007322959</v>
      </c>
      <c r="AT2499" s="274">
        <f t="shared" si="409"/>
        <v>13.999693530030552</v>
      </c>
      <c r="AU2499" s="274">
        <f t="shared" si="408"/>
        <v>13.835459245036365</v>
      </c>
      <c r="AV2499" s="274"/>
      <c r="AW2499" s="274"/>
    </row>
    <row r="2500" spans="27:49" ht="12.95" customHeight="1" x14ac:dyDescent="0.2">
      <c r="AA2500" s="344">
        <f t="shared" si="398"/>
        <v>-9.8802704652044479E-3</v>
      </c>
      <c r="AB2500" s="345">
        <f t="shared" si="399"/>
        <v>9.8802704652044479E-3</v>
      </c>
      <c r="AC2500" s="345">
        <f t="shared" si="400"/>
        <v>0</v>
      </c>
      <c r="AD2500" s="346">
        <f t="shared" si="401"/>
        <v>0</v>
      </c>
      <c r="AH2500" s="258">
        <f t="shared" si="402"/>
        <v>-5.970076540303515E-2</v>
      </c>
      <c r="AI2500" s="258">
        <f t="shared" si="403"/>
        <v>0.99275076381854821</v>
      </c>
      <c r="AJ2500" s="258">
        <f t="shared" si="404"/>
        <v>-0.88367981851374677</v>
      </c>
      <c r="AK2500" s="258">
        <f t="shared" si="405"/>
        <v>0.17185078244847601</v>
      </c>
      <c r="AL2500" s="258">
        <f t="shared" si="406"/>
        <v>1.6129546505539287</v>
      </c>
      <c r="AM2500" s="258">
        <f t="shared" si="407"/>
        <v>1.0430726385728673</v>
      </c>
      <c r="AN2500" s="274">
        <f t="shared" ref="AN2500:AT2509" si="410">$AU2500+$AB$7*SIN(AO2500)</f>
        <v>14.005984999664225</v>
      </c>
      <c r="AO2500" s="274">
        <f t="shared" si="410"/>
        <v>14.005984999627904</v>
      </c>
      <c r="AP2500" s="274">
        <f t="shared" si="410"/>
        <v>14.005984998013528</v>
      </c>
      <c r="AQ2500" s="274">
        <f t="shared" si="410"/>
        <v>14.005984926260671</v>
      </c>
      <c r="AR2500" s="274">
        <f t="shared" si="410"/>
        <v>14.005981737158713</v>
      </c>
      <c r="AS2500" s="274">
        <f t="shared" si="410"/>
        <v>14.00584007322959</v>
      </c>
      <c r="AT2500" s="274">
        <f t="shared" si="410"/>
        <v>13.999693530030552</v>
      </c>
      <c r="AU2500" s="274">
        <f t="shared" si="408"/>
        <v>13.835459245036365</v>
      </c>
      <c r="AV2500" s="274"/>
      <c r="AW2500" s="274"/>
    </row>
    <row r="2501" spans="27:49" ht="12.95" customHeight="1" x14ac:dyDescent="0.2">
      <c r="AA2501" s="344">
        <f t="shared" si="398"/>
        <v>-9.8802704652044479E-3</v>
      </c>
      <c r="AB2501" s="345">
        <f t="shared" si="399"/>
        <v>9.8802704652044479E-3</v>
      </c>
      <c r="AC2501" s="345">
        <f t="shared" si="400"/>
        <v>0</v>
      </c>
      <c r="AD2501" s="346">
        <f t="shared" si="401"/>
        <v>0</v>
      </c>
      <c r="AH2501" s="258">
        <f t="shared" si="402"/>
        <v>-5.970076540303515E-2</v>
      </c>
      <c r="AI2501" s="258">
        <f t="shared" si="403"/>
        <v>0.99275076381854821</v>
      </c>
      <c r="AJ2501" s="258">
        <f t="shared" si="404"/>
        <v>-0.88367981851374677</v>
      </c>
      <c r="AK2501" s="258">
        <f t="shared" si="405"/>
        <v>0.17185078244847601</v>
      </c>
      <c r="AL2501" s="258">
        <f t="shared" si="406"/>
        <v>1.6129546505539287</v>
      </c>
      <c r="AM2501" s="258">
        <f t="shared" si="407"/>
        <v>1.0430726385728673</v>
      </c>
      <c r="AN2501" s="274">
        <f t="shared" si="410"/>
        <v>14.005984999664225</v>
      </c>
      <c r="AO2501" s="274">
        <f t="shared" si="410"/>
        <v>14.005984999627904</v>
      </c>
      <c r="AP2501" s="274">
        <f t="shared" si="410"/>
        <v>14.005984998013528</v>
      </c>
      <c r="AQ2501" s="274">
        <f t="shared" si="410"/>
        <v>14.005984926260671</v>
      </c>
      <c r="AR2501" s="274">
        <f t="shared" si="410"/>
        <v>14.005981737158713</v>
      </c>
      <c r="AS2501" s="274">
        <f t="shared" si="410"/>
        <v>14.00584007322959</v>
      </c>
      <c r="AT2501" s="274">
        <f t="shared" si="410"/>
        <v>13.999693530030552</v>
      </c>
      <c r="AU2501" s="274">
        <f t="shared" si="408"/>
        <v>13.835459245036365</v>
      </c>
      <c r="AV2501" s="274"/>
      <c r="AW2501" s="274"/>
    </row>
    <row r="2502" spans="27:49" ht="12.95" customHeight="1" x14ac:dyDescent="0.2">
      <c r="AA2502" s="344">
        <f t="shared" si="398"/>
        <v>-9.8802704652044479E-3</v>
      </c>
      <c r="AB2502" s="345">
        <f t="shared" si="399"/>
        <v>9.8802704652044479E-3</v>
      </c>
      <c r="AC2502" s="345">
        <f t="shared" si="400"/>
        <v>0</v>
      </c>
      <c r="AD2502" s="346">
        <f t="shared" si="401"/>
        <v>0</v>
      </c>
      <c r="AH2502" s="258">
        <f t="shared" si="402"/>
        <v>-5.970076540303515E-2</v>
      </c>
      <c r="AI2502" s="258">
        <f t="shared" si="403"/>
        <v>0.99275076381854821</v>
      </c>
      <c r="AJ2502" s="258">
        <f t="shared" si="404"/>
        <v>-0.88367981851374677</v>
      </c>
      <c r="AK2502" s="258">
        <f t="shared" si="405"/>
        <v>0.17185078244847601</v>
      </c>
      <c r="AL2502" s="258">
        <f t="shared" si="406"/>
        <v>1.6129546505539287</v>
      </c>
      <c r="AM2502" s="258">
        <f t="shared" si="407"/>
        <v>1.0430726385728673</v>
      </c>
      <c r="AN2502" s="274">
        <f t="shared" si="410"/>
        <v>14.005984999664225</v>
      </c>
      <c r="AO2502" s="274">
        <f t="shared" si="410"/>
        <v>14.005984999627904</v>
      </c>
      <c r="AP2502" s="274">
        <f t="shared" si="410"/>
        <v>14.005984998013528</v>
      </c>
      <c r="AQ2502" s="274">
        <f t="shared" si="410"/>
        <v>14.005984926260671</v>
      </c>
      <c r="AR2502" s="274">
        <f t="shared" si="410"/>
        <v>14.005981737158713</v>
      </c>
      <c r="AS2502" s="274">
        <f t="shared" si="410"/>
        <v>14.00584007322959</v>
      </c>
      <c r="AT2502" s="274">
        <f t="shared" si="410"/>
        <v>13.999693530030552</v>
      </c>
      <c r="AU2502" s="274">
        <f t="shared" si="408"/>
        <v>13.835459245036365</v>
      </c>
      <c r="AV2502" s="274"/>
      <c r="AW2502" s="274"/>
    </row>
    <row r="2503" spans="27:49" ht="12.95" customHeight="1" x14ac:dyDescent="0.2">
      <c r="AA2503" s="344">
        <f t="shared" si="398"/>
        <v>-9.8802704652044479E-3</v>
      </c>
      <c r="AB2503" s="345">
        <f t="shared" si="399"/>
        <v>9.8802704652044479E-3</v>
      </c>
      <c r="AC2503" s="345">
        <f t="shared" si="400"/>
        <v>0</v>
      </c>
      <c r="AD2503" s="346">
        <f t="shared" si="401"/>
        <v>0</v>
      </c>
      <c r="AH2503" s="258">
        <f t="shared" si="402"/>
        <v>-5.970076540303515E-2</v>
      </c>
      <c r="AI2503" s="258">
        <f t="shared" si="403"/>
        <v>0.99275076381854821</v>
      </c>
      <c r="AJ2503" s="258">
        <f t="shared" si="404"/>
        <v>-0.88367981851374677</v>
      </c>
      <c r="AK2503" s="258">
        <f t="shared" si="405"/>
        <v>0.17185078244847601</v>
      </c>
      <c r="AL2503" s="258">
        <f t="shared" si="406"/>
        <v>1.6129546505539287</v>
      </c>
      <c r="AM2503" s="258">
        <f t="shared" si="407"/>
        <v>1.0430726385728673</v>
      </c>
      <c r="AN2503" s="274">
        <f t="shared" si="410"/>
        <v>14.005984999664225</v>
      </c>
      <c r="AO2503" s="274">
        <f t="shared" si="410"/>
        <v>14.005984999627904</v>
      </c>
      <c r="AP2503" s="274">
        <f t="shared" si="410"/>
        <v>14.005984998013528</v>
      </c>
      <c r="AQ2503" s="274">
        <f t="shared" si="410"/>
        <v>14.005984926260671</v>
      </c>
      <c r="AR2503" s="274">
        <f t="shared" si="410"/>
        <v>14.005981737158713</v>
      </c>
      <c r="AS2503" s="274">
        <f t="shared" si="410"/>
        <v>14.00584007322959</v>
      </c>
      <c r="AT2503" s="274">
        <f t="shared" si="410"/>
        <v>13.999693530030552</v>
      </c>
      <c r="AU2503" s="274">
        <f t="shared" si="408"/>
        <v>13.835459245036365</v>
      </c>
      <c r="AV2503" s="274"/>
      <c r="AW2503" s="274"/>
    </row>
    <row r="2504" spans="27:49" ht="12.95" customHeight="1" x14ac:dyDescent="0.2">
      <c r="AA2504" s="344">
        <f t="shared" si="398"/>
        <v>-9.8802704652044479E-3</v>
      </c>
      <c r="AB2504" s="345">
        <f t="shared" si="399"/>
        <v>9.8802704652044479E-3</v>
      </c>
      <c r="AC2504" s="345">
        <f t="shared" si="400"/>
        <v>0</v>
      </c>
      <c r="AD2504" s="346">
        <f t="shared" si="401"/>
        <v>0</v>
      </c>
      <c r="AH2504" s="258">
        <f t="shared" si="402"/>
        <v>-5.970076540303515E-2</v>
      </c>
      <c r="AI2504" s="258">
        <f t="shared" si="403"/>
        <v>0.99275076381854821</v>
      </c>
      <c r="AJ2504" s="258">
        <f t="shared" si="404"/>
        <v>-0.88367981851374677</v>
      </c>
      <c r="AK2504" s="258">
        <f t="shared" si="405"/>
        <v>0.17185078244847601</v>
      </c>
      <c r="AL2504" s="258">
        <f t="shared" si="406"/>
        <v>1.6129546505539287</v>
      </c>
      <c r="AM2504" s="258">
        <f t="shared" si="407"/>
        <v>1.0430726385728673</v>
      </c>
      <c r="AN2504" s="274">
        <f t="shared" si="410"/>
        <v>14.005984999664225</v>
      </c>
      <c r="AO2504" s="274">
        <f t="shared" si="410"/>
        <v>14.005984999627904</v>
      </c>
      <c r="AP2504" s="274">
        <f t="shared" si="410"/>
        <v>14.005984998013528</v>
      </c>
      <c r="AQ2504" s="274">
        <f t="shared" si="410"/>
        <v>14.005984926260671</v>
      </c>
      <c r="AR2504" s="274">
        <f t="shared" si="410"/>
        <v>14.005981737158713</v>
      </c>
      <c r="AS2504" s="274">
        <f t="shared" si="410"/>
        <v>14.00584007322959</v>
      </c>
      <c r="AT2504" s="274">
        <f t="shared" si="410"/>
        <v>13.999693530030552</v>
      </c>
      <c r="AU2504" s="274">
        <f t="shared" si="408"/>
        <v>13.835459245036365</v>
      </c>
      <c r="AV2504" s="274"/>
      <c r="AW2504" s="274"/>
    </row>
    <row r="2505" spans="27:49" ht="12.95" customHeight="1" x14ac:dyDescent="0.2">
      <c r="AA2505" s="344">
        <f t="shared" si="398"/>
        <v>-9.8802704652044479E-3</v>
      </c>
      <c r="AB2505" s="345">
        <f t="shared" si="399"/>
        <v>9.8802704652044479E-3</v>
      </c>
      <c r="AC2505" s="345">
        <f t="shared" si="400"/>
        <v>0</v>
      </c>
      <c r="AD2505" s="346">
        <f t="shared" si="401"/>
        <v>0</v>
      </c>
      <c r="AH2505" s="258">
        <f t="shared" si="402"/>
        <v>-5.970076540303515E-2</v>
      </c>
      <c r="AI2505" s="258">
        <f t="shared" si="403"/>
        <v>0.99275076381854821</v>
      </c>
      <c r="AJ2505" s="258">
        <f t="shared" si="404"/>
        <v>-0.88367981851374677</v>
      </c>
      <c r="AK2505" s="258">
        <f t="shared" si="405"/>
        <v>0.17185078244847601</v>
      </c>
      <c r="AL2505" s="258">
        <f t="shared" si="406"/>
        <v>1.6129546505539287</v>
      </c>
      <c r="AM2505" s="258">
        <f t="shared" si="407"/>
        <v>1.0430726385728673</v>
      </c>
      <c r="AN2505" s="274">
        <f t="shared" si="410"/>
        <v>14.005984999664225</v>
      </c>
      <c r="AO2505" s="274">
        <f t="shared" si="410"/>
        <v>14.005984999627904</v>
      </c>
      <c r="AP2505" s="274">
        <f t="shared" si="410"/>
        <v>14.005984998013528</v>
      </c>
      <c r="AQ2505" s="274">
        <f t="shared" si="410"/>
        <v>14.005984926260671</v>
      </c>
      <c r="AR2505" s="274">
        <f t="shared" si="410"/>
        <v>14.005981737158713</v>
      </c>
      <c r="AS2505" s="274">
        <f t="shared" si="410"/>
        <v>14.00584007322959</v>
      </c>
      <c r="AT2505" s="274">
        <f t="shared" si="410"/>
        <v>13.999693530030552</v>
      </c>
      <c r="AU2505" s="274">
        <f t="shared" si="408"/>
        <v>13.835459245036365</v>
      </c>
      <c r="AV2505" s="274"/>
      <c r="AW2505" s="274"/>
    </row>
    <row r="2506" spans="27:49" ht="12.95" customHeight="1" x14ac:dyDescent="0.2">
      <c r="AA2506" s="344">
        <f t="shared" si="398"/>
        <v>-9.8802704652044479E-3</v>
      </c>
      <c r="AB2506" s="345">
        <f t="shared" si="399"/>
        <v>9.8802704652044479E-3</v>
      </c>
      <c r="AC2506" s="345">
        <f t="shared" si="400"/>
        <v>0</v>
      </c>
      <c r="AD2506" s="346">
        <f t="shared" si="401"/>
        <v>0</v>
      </c>
      <c r="AH2506" s="258">
        <f t="shared" si="402"/>
        <v>-5.970076540303515E-2</v>
      </c>
      <c r="AI2506" s="258">
        <f t="shared" si="403"/>
        <v>0.99275076381854821</v>
      </c>
      <c r="AJ2506" s="258">
        <f t="shared" si="404"/>
        <v>-0.88367981851374677</v>
      </c>
      <c r="AK2506" s="258">
        <f t="shared" si="405"/>
        <v>0.17185078244847601</v>
      </c>
      <c r="AL2506" s="258">
        <f t="shared" si="406"/>
        <v>1.6129546505539287</v>
      </c>
      <c r="AM2506" s="258">
        <f t="shared" si="407"/>
        <v>1.0430726385728673</v>
      </c>
      <c r="AN2506" s="274">
        <f t="shared" si="410"/>
        <v>14.005984999664225</v>
      </c>
      <c r="AO2506" s="274">
        <f t="shared" si="410"/>
        <v>14.005984999627904</v>
      </c>
      <c r="AP2506" s="274">
        <f t="shared" si="410"/>
        <v>14.005984998013528</v>
      </c>
      <c r="AQ2506" s="274">
        <f t="shared" si="410"/>
        <v>14.005984926260671</v>
      </c>
      <c r="AR2506" s="274">
        <f t="shared" si="410"/>
        <v>14.005981737158713</v>
      </c>
      <c r="AS2506" s="274">
        <f t="shared" si="410"/>
        <v>14.00584007322959</v>
      </c>
      <c r="AT2506" s="274">
        <f t="shared" si="410"/>
        <v>13.999693530030552</v>
      </c>
      <c r="AU2506" s="274">
        <f t="shared" si="408"/>
        <v>13.835459245036365</v>
      </c>
      <c r="AV2506" s="274"/>
      <c r="AW2506" s="274"/>
    </row>
    <row r="2507" spans="27:49" ht="12.95" customHeight="1" x14ac:dyDescent="0.2">
      <c r="AA2507" s="344">
        <f t="shared" si="398"/>
        <v>-9.8802704652044479E-3</v>
      </c>
      <c r="AB2507" s="345">
        <f t="shared" si="399"/>
        <v>9.8802704652044479E-3</v>
      </c>
      <c r="AC2507" s="345">
        <f t="shared" si="400"/>
        <v>0</v>
      </c>
      <c r="AD2507" s="346">
        <f t="shared" si="401"/>
        <v>0</v>
      </c>
      <c r="AH2507" s="258">
        <f t="shared" si="402"/>
        <v>-5.970076540303515E-2</v>
      </c>
      <c r="AI2507" s="258">
        <f t="shared" si="403"/>
        <v>0.99275076381854821</v>
      </c>
      <c r="AJ2507" s="258">
        <f t="shared" si="404"/>
        <v>-0.88367981851374677</v>
      </c>
      <c r="AK2507" s="258">
        <f t="shared" si="405"/>
        <v>0.17185078244847601</v>
      </c>
      <c r="AL2507" s="258">
        <f t="shared" si="406"/>
        <v>1.6129546505539287</v>
      </c>
      <c r="AM2507" s="258">
        <f t="shared" si="407"/>
        <v>1.0430726385728673</v>
      </c>
      <c r="AN2507" s="274">
        <f t="shared" si="410"/>
        <v>14.005984999664225</v>
      </c>
      <c r="AO2507" s="274">
        <f t="shared" si="410"/>
        <v>14.005984999627904</v>
      </c>
      <c r="AP2507" s="274">
        <f t="shared" si="410"/>
        <v>14.005984998013528</v>
      </c>
      <c r="AQ2507" s="274">
        <f t="shared" si="410"/>
        <v>14.005984926260671</v>
      </c>
      <c r="AR2507" s="274">
        <f t="shared" si="410"/>
        <v>14.005981737158713</v>
      </c>
      <c r="AS2507" s="274">
        <f t="shared" si="410"/>
        <v>14.00584007322959</v>
      </c>
      <c r="AT2507" s="274">
        <f t="shared" si="410"/>
        <v>13.999693530030552</v>
      </c>
      <c r="AU2507" s="274">
        <f t="shared" si="408"/>
        <v>13.835459245036365</v>
      </c>
      <c r="AV2507" s="274"/>
      <c r="AW2507" s="274"/>
    </row>
    <row r="2508" spans="27:49" ht="12.95" customHeight="1" x14ac:dyDescent="0.2">
      <c r="AA2508" s="344">
        <f t="shared" si="398"/>
        <v>-9.8802704652044479E-3</v>
      </c>
      <c r="AB2508" s="345">
        <f t="shared" si="399"/>
        <v>9.8802704652044479E-3</v>
      </c>
      <c r="AC2508" s="345">
        <f t="shared" si="400"/>
        <v>0</v>
      </c>
      <c r="AD2508" s="346">
        <f t="shared" si="401"/>
        <v>0</v>
      </c>
      <c r="AH2508" s="258">
        <f t="shared" si="402"/>
        <v>-5.970076540303515E-2</v>
      </c>
      <c r="AI2508" s="258">
        <f t="shared" si="403"/>
        <v>0.99275076381854821</v>
      </c>
      <c r="AJ2508" s="258">
        <f t="shared" si="404"/>
        <v>-0.88367981851374677</v>
      </c>
      <c r="AK2508" s="258">
        <f t="shared" si="405"/>
        <v>0.17185078244847601</v>
      </c>
      <c r="AL2508" s="258">
        <f t="shared" si="406"/>
        <v>1.6129546505539287</v>
      </c>
      <c r="AM2508" s="258">
        <f t="shared" si="407"/>
        <v>1.0430726385728673</v>
      </c>
      <c r="AN2508" s="274">
        <f t="shared" si="410"/>
        <v>14.005984999664225</v>
      </c>
      <c r="AO2508" s="274">
        <f t="shared" si="410"/>
        <v>14.005984999627904</v>
      </c>
      <c r="AP2508" s="274">
        <f t="shared" si="410"/>
        <v>14.005984998013528</v>
      </c>
      <c r="AQ2508" s="274">
        <f t="shared" si="410"/>
        <v>14.005984926260671</v>
      </c>
      <c r="AR2508" s="274">
        <f t="shared" si="410"/>
        <v>14.005981737158713</v>
      </c>
      <c r="AS2508" s="274">
        <f t="shared" si="410"/>
        <v>14.00584007322959</v>
      </c>
      <c r="AT2508" s="274">
        <f t="shared" si="410"/>
        <v>13.999693530030552</v>
      </c>
      <c r="AU2508" s="274">
        <f t="shared" si="408"/>
        <v>13.835459245036365</v>
      </c>
      <c r="AV2508" s="274"/>
      <c r="AW2508" s="274"/>
    </row>
    <row r="2509" spans="27:49" ht="12.95" customHeight="1" x14ac:dyDescent="0.2">
      <c r="AA2509" s="344">
        <f t="shared" si="398"/>
        <v>-9.8802704652044479E-3</v>
      </c>
      <c r="AB2509" s="345">
        <f t="shared" si="399"/>
        <v>9.8802704652044479E-3</v>
      </c>
      <c r="AC2509" s="345">
        <f t="shared" si="400"/>
        <v>0</v>
      </c>
      <c r="AD2509" s="346">
        <f t="shared" si="401"/>
        <v>0</v>
      </c>
      <c r="AH2509" s="258">
        <f t="shared" si="402"/>
        <v>-5.970076540303515E-2</v>
      </c>
      <c r="AI2509" s="258">
        <f t="shared" si="403"/>
        <v>0.99275076381854821</v>
      </c>
      <c r="AJ2509" s="258">
        <f t="shared" si="404"/>
        <v>-0.88367981851374677</v>
      </c>
      <c r="AK2509" s="258">
        <f t="shared" si="405"/>
        <v>0.17185078244847601</v>
      </c>
      <c r="AL2509" s="258">
        <f t="shared" si="406"/>
        <v>1.6129546505539287</v>
      </c>
      <c r="AM2509" s="258">
        <f t="shared" si="407"/>
        <v>1.0430726385728673</v>
      </c>
      <c r="AN2509" s="274">
        <f t="shared" si="410"/>
        <v>14.005984999664225</v>
      </c>
      <c r="AO2509" s="274">
        <f t="shared" si="410"/>
        <v>14.005984999627904</v>
      </c>
      <c r="AP2509" s="274">
        <f t="shared" si="410"/>
        <v>14.005984998013528</v>
      </c>
      <c r="AQ2509" s="274">
        <f t="shared" si="410"/>
        <v>14.005984926260671</v>
      </c>
      <c r="AR2509" s="274">
        <f t="shared" si="410"/>
        <v>14.005981737158713</v>
      </c>
      <c r="AS2509" s="274">
        <f t="shared" si="410"/>
        <v>14.00584007322959</v>
      </c>
      <c r="AT2509" s="274">
        <f t="shared" si="410"/>
        <v>13.999693530030552</v>
      </c>
      <c r="AU2509" s="274">
        <f t="shared" si="408"/>
        <v>13.835459245036365</v>
      </c>
      <c r="AV2509" s="274"/>
      <c r="AW2509" s="274"/>
    </row>
    <row r="2510" spans="27:49" ht="12.95" customHeight="1" x14ac:dyDescent="0.2">
      <c r="AA2510" s="344">
        <f t="shared" si="398"/>
        <v>-9.8802704652044479E-3</v>
      </c>
      <c r="AB2510" s="345">
        <f t="shared" si="399"/>
        <v>9.8802704652044479E-3</v>
      </c>
      <c r="AC2510" s="345">
        <f t="shared" si="400"/>
        <v>0</v>
      </c>
      <c r="AD2510" s="346">
        <f t="shared" si="401"/>
        <v>0</v>
      </c>
      <c r="AH2510" s="258">
        <f t="shared" si="402"/>
        <v>-5.970076540303515E-2</v>
      </c>
      <c r="AI2510" s="258">
        <f t="shared" si="403"/>
        <v>0.99275076381854821</v>
      </c>
      <c r="AJ2510" s="258">
        <f t="shared" si="404"/>
        <v>-0.88367981851374677</v>
      </c>
      <c r="AK2510" s="258">
        <f t="shared" si="405"/>
        <v>0.17185078244847601</v>
      </c>
      <c r="AL2510" s="258">
        <f t="shared" si="406"/>
        <v>1.6129546505539287</v>
      </c>
      <c r="AM2510" s="258">
        <f t="shared" si="407"/>
        <v>1.0430726385728673</v>
      </c>
      <c r="AN2510" s="274">
        <f t="shared" ref="AN2510:AT2519" si="411">$AU2510+$AB$7*SIN(AO2510)</f>
        <v>14.005984999664225</v>
      </c>
      <c r="AO2510" s="274">
        <f t="shared" si="411"/>
        <v>14.005984999627904</v>
      </c>
      <c r="AP2510" s="274">
        <f t="shared" si="411"/>
        <v>14.005984998013528</v>
      </c>
      <c r="AQ2510" s="274">
        <f t="shared" si="411"/>
        <v>14.005984926260671</v>
      </c>
      <c r="AR2510" s="274">
        <f t="shared" si="411"/>
        <v>14.005981737158713</v>
      </c>
      <c r="AS2510" s="274">
        <f t="shared" si="411"/>
        <v>14.00584007322959</v>
      </c>
      <c r="AT2510" s="274">
        <f t="shared" si="411"/>
        <v>13.999693530030552</v>
      </c>
      <c r="AU2510" s="274">
        <f t="shared" si="408"/>
        <v>13.835459245036365</v>
      </c>
      <c r="AV2510" s="274"/>
      <c r="AW2510" s="274"/>
    </row>
    <row r="2511" spans="27:49" ht="12.95" customHeight="1" x14ac:dyDescent="0.2">
      <c r="AA2511" s="344">
        <f t="shared" si="398"/>
        <v>-9.8802704652044479E-3</v>
      </c>
      <c r="AB2511" s="345">
        <f t="shared" si="399"/>
        <v>9.8802704652044479E-3</v>
      </c>
      <c r="AC2511" s="345">
        <f t="shared" si="400"/>
        <v>0</v>
      </c>
      <c r="AD2511" s="346">
        <f t="shared" si="401"/>
        <v>0</v>
      </c>
      <c r="AH2511" s="258">
        <f t="shared" si="402"/>
        <v>-5.970076540303515E-2</v>
      </c>
      <c r="AI2511" s="258">
        <f t="shared" si="403"/>
        <v>0.99275076381854821</v>
      </c>
      <c r="AJ2511" s="258">
        <f t="shared" si="404"/>
        <v>-0.88367981851374677</v>
      </c>
      <c r="AK2511" s="258">
        <f t="shared" si="405"/>
        <v>0.17185078244847601</v>
      </c>
      <c r="AL2511" s="258">
        <f t="shared" si="406"/>
        <v>1.6129546505539287</v>
      </c>
      <c r="AM2511" s="258">
        <f t="shared" si="407"/>
        <v>1.0430726385728673</v>
      </c>
      <c r="AN2511" s="274">
        <f t="shared" si="411"/>
        <v>14.005984999664225</v>
      </c>
      <c r="AO2511" s="274">
        <f t="shared" si="411"/>
        <v>14.005984999627904</v>
      </c>
      <c r="AP2511" s="274">
        <f t="shared" si="411"/>
        <v>14.005984998013528</v>
      </c>
      <c r="AQ2511" s="274">
        <f t="shared" si="411"/>
        <v>14.005984926260671</v>
      </c>
      <c r="AR2511" s="274">
        <f t="shared" si="411"/>
        <v>14.005981737158713</v>
      </c>
      <c r="AS2511" s="274">
        <f t="shared" si="411"/>
        <v>14.00584007322959</v>
      </c>
      <c r="AT2511" s="274">
        <f t="shared" si="411"/>
        <v>13.999693530030552</v>
      </c>
      <c r="AU2511" s="274">
        <f t="shared" si="408"/>
        <v>13.835459245036365</v>
      </c>
      <c r="AV2511" s="274"/>
      <c r="AW2511" s="274"/>
    </row>
    <row r="2512" spans="27:49" ht="12.95" customHeight="1" x14ac:dyDescent="0.2">
      <c r="AA2512" s="344">
        <f t="shared" si="398"/>
        <v>-9.8802704652044479E-3</v>
      </c>
      <c r="AB2512" s="345">
        <f t="shared" si="399"/>
        <v>9.8802704652044479E-3</v>
      </c>
      <c r="AC2512" s="345">
        <f t="shared" si="400"/>
        <v>0</v>
      </c>
      <c r="AD2512" s="346">
        <f t="shared" si="401"/>
        <v>0</v>
      </c>
      <c r="AH2512" s="258">
        <f t="shared" si="402"/>
        <v>-5.970076540303515E-2</v>
      </c>
      <c r="AI2512" s="258">
        <f t="shared" si="403"/>
        <v>0.99275076381854821</v>
      </c>
      <c r="AJ2512" s="258">
        <f t="shared" si="404"/>
        <v>-0.88367981851374677</v>
      </c>
      <c r="AK2512" s="258">
        <f t="shared" si="405"/>
        <v>0.17185078244847601</v>
      </c>
      <c r="AL2512" s="258">
        <f t="shared" si="406"/>
        <v>1.6129546505539287</v>
      </c>
      <c r="AM2512" s="258">
        <f t="shared" si="407"/>
        <v>1.0430726385728673</v>
      </c>
      <c r="AN2512" s="274">
        <f t="shared" si="411"/>
        <v>14.005984999664225</v>
      </c>
      <c r="AO2512" s="274">
        <f t="shared" si="411"/>
        <v>14.005984999627904</v>
      </c>
      <c r="AP2512" s="274">
        <f t="shared" si="411"/>
        <v>14.005984998013528</v>
      </c>
      <c r="AQ2512" s="274">
        <f t="shared" si="411"/>
        <v>14.005984926260671</v>
      </c>
      <c r="AR2512" s="274">
        <f t="shared" si="411"/>
        <v>14.005981737158713</v>
      </c>
      <c r="AS2512" s="274">
        <f t="shared" si="411"/>
        <v>14.00584007322959</v>
      </c>
      <c r="AT2512" s="274">
        <f t="shared" si="411"/>
        <v>13.999693530030552</v>
      </c>
      <c r="AU2512" s="274">
        <f t="shared" si="408"/>
        <v>13.835459245036365</v>
      </c>
      <c r="AV2512" s="274"/>
      <c r="AW2512" s="274"/>
    </row>
    <row r="2513" spans="27:49" ht="12.95" customHeight="1" x14ac:dyDescent="0.2">
      <c r="AA2513" s="344">
        <f t="shared" si="398"/>
        <v>-9.8802704652044479E-3</v>
      </c>
      <c r="AB2513" s="345">
        <f t="shared" si="399"/>
        <v>9.8802704652044479E-3</v>
      </c>
      <c r="AC2513" s="345">
        <f t="shared" si="400"/>
        <v>0</v>
      </c>
      <c r="AD2513" s="346">
        <f t="shared" si="401"/>
        <v>0</v>
      </c>
      <c r="AH2513" s="258">
        <f t="shared" si="402"/>
        <v>-5.970076540303515E-2</v>
      </c>
      <c r="AI2513" s="258">
        <f t="shared" si="403"/>
        <v>0.99275076381854821</v>
      </c>
      <c r="AJ2513" s="258">
        <f t="shared" si="404"/>
        <v>-0.88367981851374677</v>
      </c>
      <c r="AK2513" s="258">
        <f t="shared" si="405"/>
        <v>0.17185078244847601</v>
      </c>
      <c r="AL2513" s="258">
        <f t="shared" si="406"/>
        <v>1.6129546505539287</v>
      </c>
      <c r="AM2513" s="258">
        <f t="shared" si="407"/>
        <v>1.0430726385728673</v>
      </c>
      <c r="AN2513" s="274">
        <f t="shared" si="411"/>
        <v>14.005984999664225</v>
      </c>
      <c r="AO2513" s="274">
        <f t="shared" si="411"/>
        <v>14.005984999627904</v>
      </c>
      <c r="AP2513" s="274">
        <f t="shared" si="411"/>
        <v>14.005984998013528</v>
      </c>
      <c r="AQ2513" s="274">
        <f t="shared" si="411"/>
        <v>14.005984926260671</v>
      </c>
      <c r="AR2513" s="274">
        <f t="shared" si="411"/>
        <v>14.005981737158713</v>
      </c>
      <c r="AS2513" s="274">
        <f t="shared" si="411"/>
        <v>14.00584007322959</v>
      </c>
      <c r="AT2513" s="274">
        <f t="shared" si="411"/>
        <v>13.999693530030552</v>
      </c>
      <c r="AU2513" s="274">
        <f t="shared" si="408"/>
        <v>13.835459245036365</v>
      </c>
      <c r="AV2513" s="274"/>
      <c r="AW2513" s="274"/>
    </row>
    <row r="2514" spans="27:49" ht="12.95" customHeight="1" x14ac:dyDescent="0.2">
      <c r="AA2514" s="344">
        <f t="shared" si="398"/>
        <v>-9.8802704652044479E-3</v>
      </c>
      <c r="AB2514" s="345">
        <f t="shared" si="399"/>
        <v>9.8802704652044479E-3</v>
      </c>
      <c r="AC2514" s="345">
        <f t="shared" si="400"/>
        <v>0</v>
      </c>
      <c r="AD2514" s="346">
        <f t="shared" si="401"/>
        <v>0</v>
      </c>
      <c r="AH2514" s="258">
        <f t="shared" si="402"/>
        <v>-5.970076540303515E-2</v>
      </c>
      <c r="AI2514" s="258">
        <f t="shared" si="403"/>
        <v>0.99275076381854821</v>
      </c>
      <c r="AJ2514" s="258">
        <f t="shared" si="404"/>
        <v>-0.88367981851374677</v>
      </c>
      <c r="AK2514" s="258">
        <f t="shared" si="405"/>
        <v>0.17185078244847601</v>
      </c>
      <c r="AL2514" s="258">
        <f t="shared" si="406"/>
        <v>1.6129546505539287</v>
      </c>
      <c r="AM2514" s="258">
        <f t="shared" si="407"/>
        <v>1.0430726385728673</v>
      </c>
      <c r="AN2514" s="274">
        <f t="shared" si="411"/>
        <v>14.005984999664225</v>
      </c>
      <c r="AO2514" s="274">
        <f t="shared" si="411"/>
        <v>14.005984999627904</v>
      </c>
      <c r="AP2514" s="274">
        <f t="shared" si="411"/>
        <v>14.005984998013528</v>
      </c>
      <c r="AQ2514" s="274">
        <f t="shared" si="411"/>
        <v>14.005984926260671</v>
      </c>
      <c r="AR2514" s="274">
        <f t="shared" si="411"/>
        <v>14.005981737158713</v>
      </c>
      <c r="AS2514" s="274">
        <f t="shared" si="411"/>
        <v>14.00584007322959</v>
      </c>
      <c r="AT2514" s="274">
        <f t="shared" si="411"/>
        <v>13.999693530030552</v>
      </c>
      <c r="AU2514" s="274">
        <f t="shared" si="408"/>
        <v>13.835459245036365</v>
      </c>
      <c r="AV2514" s="274"/>
      <c r="AW2514" s="274"/>
    </row>
    <row r="2515" spans="27:49" ht="12.95" customHeight="1" x14ac:dyDescent="0.2">
      <c r="AA2515" s="344">
        <f t="shared" si="398"/>
        <v>-9.8802704652044479E-3</v>
      </c>
      <c r="AB2515" s="345">
        <f t="shared" si="399"/>
        <v>9.8802704652044479E-3</v>
      </c>
      <c r="AC2515" s="345">
        <f t="shared" si="400"/>
        <v>0</v>
      </c>
      <c r="AD2515" s="346">
        <f t="shared" si="401"/>
        <v>0</v>
      </c>
      <c r="AH2515" s="258">
        <f t="shared" si="402"/>
        <v>-5.970076540303515E-2</v>
      </c>
      <c r="AI2515" s="258">
        <f t="shared" si="403"/>
        <v>0.99275076381854821</v>
      </c>
      <c r="AJ2515" s="258">
        <f t="shared" si="404"/>
        <v>-0.88367981851374677</v>
      </c>
      <c r="AK2515" s="258">
        <f t="shared" si="405"/>
        <v>0.17185078244847601</v>
      </c>
      <c r="AL2515" s="258">
        <f t="shared" si="406"/>
        <v>1.6129546505539287</v>
      </c>
      <c r="AM2515" s="258">
        <f t="shared" si="407"/>
        <v>1.0430726385728673</v>
      </c>
      <c r="AN2515" s="274">
        <f t="shared" si="411"/>
        <v>14.005984999664225</v>
      </c>
      <c r="AO2515" s="274">
        <f t="shared" si="411"/>
        <v>14.005984999627904</v>
      </c>
      <c r="AP2515" s="274">
        <f t="shared" si="411"/>
        <v>14.005984998013528</v>
      </c>
      <c r="AQ2515" s="274">
        <f t="shared" si="411"/>
        <v>14.005984926260671</v>
      </c>
      <c r="AR2515" s="274">
        <f t="shared" si="411"/>
        <v>14.005981737158713</v>
      </c>
      <c r="AS2515" s="274">
        <f t="shared" si="411"/>
        <v>14.00584007322959</v>
      </c>
      <c r="AT2515" s="274">
        <f t="shared" si="411"/>
        <v>13.999693530030552</v>
      </c>
      <c r="AU2515" s="274">
        <f t="shared" si="408"/>
        <v>13.835459245036365</v>
      </c>
      <c r="AV2515" s="274"/>
      <c r="AW2515" s="274"/>
    </row>
    <row r="2516" spans="27:49" ht="12.95" customHeight="1" x14ac:dyDescent="0.2">
      <c r="AA2516" s="344">
        <f t="shared" si="398"/>
        <v>-9.8802704652044479E-3</v>
      </c>
      <c r="AB2516" s="345">
        <f t="shared" si="399"/>
        <v>9.8802704652044479E-3</v>
      </c>
      <c r="AC2516" s="345">
        <f t="shared" si="400"/>
        <v>0</v>
      </c>
      <c r="AD2516" s="346">
        <f t="shared" si="401"/>
        <v>0</v>
      </c>
      <c r="AH2516" s="258">
        <f t="shared" si="402"/>
        <v>-5.970076540303515E-2</v>
      </c>
      <c r="AI2516" s="258">
        <f t="shared" si="403"/>
        <v>0.99275076381854821</v>
      </c>
      <c r="AJ2516" s="258">
        <f t="shared" si="404"/>
        <v>-0.88367981851374677</v>
      </c>
      <c r="AK2516" s="258">
        <f t="shared" si="405"/>
        <v>0.17185078244847601</v>
      </c>
      <c r="AL2516" s="258">
        <f t="shared" si="406"/>
        <v>1.6129546505539287</v>
      </c>
      <c r="AM2516" s="258">
        <f t="shared" si="407"/>
        <v>1.0430726385728673</v>
      </c>
      <c r="AN2516" s="274">
        <f t="shared" si="411"/>
        <v>14.005984999664225</v>
      </c>
      <c r="AO2516" s="274">
        <f t="shared" si="411"/>
        <v>14.005984999627904</v>
      </c>
      <c r="AP2516" s="274">
        <f t="shared" si="411"/>
        <v>14.005984998013528</v>
      </c>
      <c r="AQ2516" s="274">
        <f t="shared" si="411"/>
        <v>14.005984926260671</v>
      </c>
      <c r="AR2516" s="274">
        <f t="shared" si="411"/>
        <v>14.005981737158713</v>
      </c>
      <c r="AS2516" s="274">
        <f t="shared" si="411"/>
        <v>14.00584007322959</v>
      </c>
      <c r="AT2516" s="274">
        <f t="shared" si="411"/>
        <v>13.999693530030552</v>
      </c>
      <c r="AU2516" s="274">
        <f t="shared" si="408"/>
        <v>13.835459245036365</v>
      </c>
      <c r="AV2516" s="274"/>
      <c r="AW2516" s="274"/>
    </row>
    <row r="2517" spans="27:49" ht="12.95" customHeight="1" x14ac:dyDescent="0.2">
      <c r="AA2517" s="344">
        <f t="shared" si="398"/>
        <v>-9.8802704652044479E-3</v>
      </c>
      <c r="AB2517" s="345">
        <f t="shared" si="399"/>
        <v>9.8802704652044479E-3</v>
      </c>
      <c r="AC2517" s="345">
        <f t="shared" si="400"/>
        <v>0</v>
      </c>
      <c r="AD2517" s="346">
        <f t="shared" si="401"/>
        <v>0</v>
      </c>
      <c r="AH2517" s="258">
        <f t="shared" si="402"/>
        <v>-5.970076540303515E-2</v>
      </c>
      <c r="AI2517" s="258">
        <f t="shared" si="403"/>
        <v>0.99275076381854821</v>
      </c>
      <c r="AJ2517" s="258">
        <f t="shared" si="404"/>
        <v>-0.88367981851374677</v>
      </c>
      <c r="AK2517" s="258">
        <f t="shared" si="405"/>
        <v>0.17185078244847601</v>
      </c>
      <c r="AL2517" s="258">
        <f t="shared" si="406"/>
        <v>1.6129546505539287</v>
      </c>
      <c r="AM2517" s="258">
        <f t="shared" si="407"/>
        <v>1.0430726385728673</v>
      </c>
      <c r="AN2517" s="274">
        <f t="shared" si="411"/>
        <v>14.005984999664225</v>
      </c>
      <c r="AO2517" s="274">
        <f t="shared" si="411"/>
        <v>14.005984999627904</v>
      </c>
      <c r="AP2517" s="274">
        <f t="shared" si="411"/>
        <v>14.005984998013528</v>
      </c>
      <c r="AQ2517" s="274">
        <f t="shared" si="411"/>
        <v>14.005984926260671</v>
      </c>
      <c r="AR2517" s="274">
        <f t="shared" si="411"/>
        <v>14.005981737158713</v>
      </c>
      <c r="AS2517" s="274">
        <f t="shared" si="411"/>
        <v>14.00584007322959</v>
      </c>
      <c r="AT2517" s="274">
        <f t="shared" si="411"/>
        <v>13.999693530030552</v>
      </c>
      <c r="AU2517" s="274">
        <f t="shared" si="408"/>
        <v>13.835459245036365</v>
      </c>
      <c r="AV2517" s="274"/>
      <c r="AW2517" s="274"/>
    </row>
    <row r="2518" spans="27:49" ht="12.95" customHeight="1" x14ac:dyDescent="0.2">
      <c r="AA2518" s="344">
        <f t="shared" si="398"/>
        <v>-9.8802704652044479E-3</v>
      </c>
      <c r="AB2518" s="345">
        <f t="shared" si="399"/>
        <v>9.8802704652044479E-3</v>
      </c>
      <c r="AC2518" s="345">
        <f t="shared" si="400"/>
        <v>0</v>
      </c>
      <c r="AD2518" s="346">
        <f t="shared" si="401"/>
        <v>0</v>
      </c>
      <c r="AH2518" s="258">
        <f t="shared" si="402"/>
        <v>-5.970076540303515E-2</v>
      </c>
      <c r="AI2518" s="258">
        <f t="shared" si="403"/>
        <v>0.99275076381854821</v>
      </c>
      <c r="AJ2518" s="258">
        <f t="shared" si="404"/>
        <v>-0.88367981851374677</v>
      </c>
      <c r="AK2518" s="258">
        <f t="shared" si="405"/>
        <v>0.17185078244847601</v>
      </c>
      <c r="AL2518" s="258">
        <f t="shared" si="406"/>
        <v>1.6129546505539287</v>
      </c>
      <c r="AM2518" s="258">
        <f t="shared" si="407"/>
        <v>1.0430726385728673</v>
      </c>
      <c r="AN2518" s="274">
        <f t="shared" si="411"/>
        <v>14.005984999664225</v>
      </c>
      <c r="AO2518" s="274">
        <f t="shared" si="411"/>
        <v>14.005984999627904</v>
      </c>
      <c r="AP2518" s="274">
        <f t="shared" si="411"/>
        <v>14.005984998013528</v>
      </c>
      <c r="AQ2518" s="274">
        <f t="shared" si="411"/>
        <v>14.005984926260671</v>
      </c>
      <c r="AR2518" s="274">
        <f t="shared" si="411"/>
        <v>14.005981737158713</v>
      </c>
      <c r="AS2518" s="274">
        <f t="shared" si="411"/>
        <v>14.00584007322959</v>
      </c>
      <c r="AT2518" s="274">
        <f t="shared" si="411"/>
        <v>13.999693530030552</v>
      </c>
      <c r="AU2518" s="274">
        <f t="shared" si="408"/>
        <v>13.835459245036365</v>
      </c>
      <c r="AV2518" s="274"/>
      <c r="AW2518" s="274"/>
    </row>
    <row r="2519" spans="27:49" ht="12.95" customHeight="1" x14ac:dyDescent="0.2">
      <c r="AA2519" s="344">
        <f t="shared" si="398"/>
        <v>-9.8802704652044479E-3</v>
      </c>
      <c r="AB2519" s="345">
        <f t="shared" si="399"/>
        <v>9.8802704652044479E-3</v>
      </c>
      <c r="AC2519" s="345">
        <f t="shared" si="400"/>
        <v>0</v>
      </c>
      <c r="AD2519" s="346">
        <f t="shared" si="401"/>
        <v>0</v>
      </c>
      <c r="AH2519" s="258">
        <f t="shared" si="402"/>
        <v>-5.970076540303515E-2</v>
      </c>
      <c r="AI2519" s="258">
        <f t="shared" si="403"/>
        <v>0.99275076381854821</v>
      </c>
      <c r="AJ2519" s="258">
        <f t="shared" si="404"/>
        <v>-0.88367981851374677</v>
      </c>
      <c r="AK2519" s="258">
        <f t="shared" si="405"/>
        <v>0.17185078244847601</v>
      </c>
      <c r="AL2519" s="258">
        <f t="shared" si="406"/>
        <v>1.6129546505539287</v>
      </c>
      <c r="AM2519" s="258">
        <f t="shared" si="407"/>
        <v>1.0430726385728673</v>
      </c>
      <c r="AN2519" s="274">
        <f t="shared" si="411"/>
        <v>14.005984999664225</v>
      </c>
      <c r="AO2519" s="274">
        <f t="shared" si="411"/>
        <v>14.005984999627904</v>
      </c>
      <c r="AP2519" s="274">
        <f t="shared" si="411"/>
        <v>14.005984998013528</v>
      </c>
      <c r="AQ2519" s="274">
        <f t="shared" si="411"/>
        <v>14.005984926260671</v>
      </c>
      <c r="AR2519" s="274">
        <f t="shared" si="411"/>
        <v>14.005981737158713</v>
      </c>
      <c r="AS2519" s="274">
        <f t="shared" si="411"/>
        <v>14.00584007322959</v>
      </c>
      <c r="AT2519" s="274">
        <f t="shared" si="411"/>
        <v>13.999693530030552</v>
      </c>
      <c r="AU2519" s="274">
        <f t="shared" si="408"/>
        <v>13.835459245036365</v>
      </c>
      <c r="AV2519" s="274"/>
      <c r="AW2519" s="274"/>
    </row>
    <row r="2520" spans="27:49" ht="12.95" customHeight="1" x14ac:dyDescent="0.2">
      <c r="AA2520" s="344">
        <f t="shared" si="398"/>
        <v>-9.8802704652044479E-3</v>
      </c>
      <c r="AB2520" s="345">
        <f t="shared" si="399"/>
        <v>9.8802704652044479E-3</v>
      </c>
      <c r="AC2520" s="345">
        <f t="shared" si="400"/>
        <v>0</v>
      </c>
      <c r="AD2520" s="346">
        <f t="shared" si="401"/>
        <v>0</v>
      </c>
      <c r="AH2520" s="258">
        <f t="shared" si="402"/>
        <v>-5.970076540303515E-2</v>
      </c>
      <c r="AI2520" s="258">
        <f t="shared" si="403"/>
        <v>0.99275076381854821</v>
      </c>
      <c r="AJ2520" s="258">
        <f t="shared" si="404"/>
        <v>-0.88367981851374677</v>
      </c>
      <c r="AK2520" s="258">
        <f t="shared" si="405"/>
        <v>0.17185078244847601</v>
      </c>
      <c r="AL2520" s="258">
        <f t="shared" si="406"/>
        <v>1.6129546505539287</v>
      </c>
      <c r="AM2520" s="258">
        <f t="shared" si="407"/>
        <v>1.0430726385728673</v>
      </c>
      <c r="AN2520" s="274">
        <f t="shared" ref="AN2520:AT2529" si="412">$AU2520+$AB$7*SIN(AO2520)</f>
        <v>14.005984999664225</v>
      </c>
      <c r="AO2520" s="274">
        <f t="shared" si="412"/>
        <v>14.005984999627904</v>
      </c>
      <c r="AP2520" s="274">
        <f t="shared" si="412"/>
        <v>14.005984998013528</v>
      </c>
      <c r="AQ2520" s="274">
        <f t="shared" si="412"/>
        <v>14.005984926260671</v>
      </c>
      <c r="AR2520" s="274">
        <f t="shared" si="412"/>
        <v>14.005981737158713</v>
      </c>
      <c r="AS2520" s="274">
        <f t="shared" si="412"/>
        <v>14.00584007322959</v>
      </c>
      <c r="AT2520" s="274">
        <f t="shared" si="412"/>
        <v>13.999693530030552</v>
      </c>
      <c r="AU2520" s="274">
        <f t="shared" si="408"/>
        <v>13.835459245036365</v>
      </c>
      <c r="AV2520" s="274"/>
      <c r="AW2520" s="274"/>
    </row>
    <row r="2521" spans="27:49" ht="12.95" customHeight="1" x14ac:dyDescent="0.2">
      <c r="AA2521" s="344">
        <f t="shared" si="398"/>
        <v>-9.8802704652044479E-3</v>
      </c>
      <c r="AB2521" s="345">
        <f t="shared" si="399"/>
        <v>9.8802704652044479E-3</v>
      </c>
      <c r="AC2521" s="345">
        <f t="shared" si="400"/>
        <v>0</v>
      </c>
      <c r="AD2521" s="346">
        <f t="shared" si="401"/>
        <v>0</v>
      </c>
      <c r="AH2521" s="258">
        <f t="shared" si="402"/>
        <v>-5.970076540303515E-2</v>
      </c>
      <c r="AI2521" s="258">
        <f t="shared" si="403"/>
        <v>0.99275076381854821</v>
      </c>
      <c r="AJ2521" s="258">
        <f t="shared" si="404"/>
        <v>-0.88367981851374677</v>
      </c>
      <c r="AK2521" s="258">
        <f t="shared" si="405"/>
        <v>0.17185078244847601</v>
      </c>
      <c r="AL2521" s="258">
        <f t="shared" si="406"/>
        <v>1.6129546505539287</v>
      </c>
      <c r="AM2521" s="258">
        <f t="shared" si="407"/>
        <v>1.0430726385728673</v>
      </c>
      <c r="AN2521" s="274">
        <f t="shared" si="412"/>
        <v>14.005984999664225</v>
      </c>
      <c r="AO2521" s="274">
        <f t="shared" si="412"/>
        <v>14.005984999627904</v>
      </c>
      <c r="AP2521" s="274">
        <f t="shared" si="412"/>
        <v>14.005984998013528</v>
      </c>
      <c r="AQ2521" s="274">
        <f t="shared" si="412"/>
        <v>14.005984926260671</v>
      </c>
      <c r="AR2521" s="274">
        <f t="shared" si="412"/>
        <v>14.005981737158713</v>
      </c>
      <c r="AS2521" s="274">
        <f t="shared" si="412"/>
        <v>14.00584007322959</v>
      </c>
      <c r="AT2521" s="274">
        <f t="shared" si="412"/>
        <v>13.999693530030552</v>
      </c>
      <c r="AU2521" s="274">
        <f t="shared" si="408"/>
        <v>13.835459245036365</v>
      </c>
      <c r="AV2521" s="274"/>
      <c r="AW2521" s="274"/>
    </row>
    <row r="2522" spans="27:49" ht="12.95" customHeight="1" x14ac:dyDescent="0.2">
      <c r="AA2522" s="344">
        <f t="shared" si="398"/>
        <v>-9.8802704652044479E-3</v>
      </c>
      <c r="AB2522" s="345">
        <f t="shared" si="399"/>
        <v>9.8802704652044479E-3</v>
      </c>
      <c r="AC2522" s="345">
        <f t="shared" si="400"/>
        <v>0</v>
      </c>
      <c r="AD2522" s="346">
        <f t="shared" si="401"/>
        <v>0</v>
      </c>
      <c r="AH2522" s="258">
        <f t="shared" si="402"/>
        <v>-5.970076540303515E-2</v>
      </c>
      <c r="AI2522" s="258">
        <f t="shared" si="403"/>
        <v>0.99275076381854821</v>
      </c>
      <c r="AJ2522" s="258">
        <f t="shared" si="404"/>
        <v>-0.88367981851374677</v>
      </c>
      <c r="AK2522" s="258">
        <f t="shared" si="405"/>
        <v>0.17185078244847601</v>
      </c>
      <c r="AL2522" s="258">
        <f t="shared" si="406"/>
        <v>1.6129546505539287</v>
      </c>
      <c r="AM2522" s="258">
        <f t="shared" si="407"/>
        <v>1.0430726385728673</v>
      </c>
      <c r="AN2522" s="274">
        <f t="shared" si="412"/>
        <v>14.005984999664225</v>
      </c>
      <c r="AO2522" s="274">
        <f t="shared" si="412"/>
        <v>14.005984999627904</v>
      </c>
      <c r="AP2522" s="274">
        <f t="shared" si="412"/>
        <v>14.005984998013528</v>
      </c>
      <c r="AQ2522" s="274">
        <f t="shared" si="412"/>
        <v>14.005984926260671</v>
      </c>
      <c r="AR2522" s="274">
        <f t="shared" si="412"/>
        <v>14.005981737158713</v>
      </c>
      <c r="AS2522" s="274">
        <f t="shared" si="412"/>
        <v>14.00584007322959</v>
      </c>
      <c r="AT2522" s="274">
        <f t="shared" si="412"/>
        <v>13.999693530030552</v>
      </c>
      <c r="AU2522" s="274">
        <f t="shared" si="408"/>
        <v>13.835459245036365</v>
      </c>
      <c r="AV2522" s="274"/>
      <c r="AW2522" s="274"/>
    </row>
    <row r="2523" spans="27:49" ht="12.95" customHeight="1" x14ac:dyDescent="0.2">
      <c r="AA2523" s="344">
        <f t="shared" si="398"/>
        <v>-9.8802704652044479E-3</v>
      </c>
      <c r="AB2523" s="345">
        <f t="shared" si="399"/>
        <v>9.8802704652044479E-3</v>
      </c>
      <c r="AC2523" s="345">
        <f t="shared" si="400"/>
        <v>0</v>
      </c>
      <c r="AD2523" s="346">
        <f t="shared" si="401"/>
        <v>0</v>
      </c>
      <c r="AH2523" s="258">
        <f t="shared" si="402"/>
        <v>-5.970076540303515E-2</v>
      </c>
      <c r="AI2523" s="258">
        <f t="shared" si="403"/>
        <v>0.99275076381854821</v>
      </c>
      <c r="AJ2523" s="258">
        <f t="shared" si="404"/>
        <v>-0.88367981851374677</v>
      </c>
      <c r="AK2523" s="258">
        <f t="shared" si="405"/>
        <v>0.17185078244847601</v>
      </c>
      <c r="AL2523" s="258">
        <f t="shared" si="406"/>
        <v>1.6129546505539287</v>
      </c>
      <c r="AM2523" s="258">
        <f t="shared" si="407"/>
        <v>1.0430726385728673</v>
      </c>
      <c r="AN2523" s="274">
        <f t="shared" si="412"/>
        <v>14.005984999664225</v>
      </c>
      <c r="AO2523" s="274">
        <f t="shared" si="412"/>
        <v>14.005984999627904</v>
      </c>
      <c r="AP2523" s="274">
        <f t="shared" si="412"/>
        <v>14.005984998013528</v>
      </c>
      <c r="AQ2523" s="274">
        <f t="shared" si="412"/>
        <v>14.005984926260671</v>
      </c>
      <c r="AR2523" s="274">
        <f t="shared" si="412"/>
        <v>14.005981737158713</v>
      </c>
      <c r="AS2523" s="274">
        <f t="shared" si="412"/>
        <v>14.00584007322959</v>
      </c>
      <c r="AT2523" s="274">
        <f t="shared" si="412"/>
        <v>13.999693530030552</v>
      </c>
      <c r="AU2523" s="274">
        <f t="shared" si="408"/>
        <v>13.835459245036365</v>
      </c>
      <c r="AV2523" s="274"/>
      <c r="AW2523" s="274"/>
    </row>
    <row r="2524" spans="27:49" ht="12.95" customHeight="1" x14ac:dyDescent="0.2">
      <c r="AA2524" s="344">
        <f t="shared" si="398"/>
        <v>-9.8802704652044479E-3</v>
      </c>
      <c r="AB2524" s="345">
        <f t="shared" si="399"/>
        <v>9.8802704652044479E-3</v>
      </c>
      <c r="AC2524" s="345">
        <f t="shared" si="400"/>
        <v>0</v>
      </c>
      <c r="AD2524" s="346">
        <f t="shared" si="401"/>
        <v>0</v>
      </c>
      <c r="AH2524" s="258">
        <f t="shared" si="402"/>
        <v>-5.970076540303515E-2</v>
      </c>
      <c r="AI2524" s="258">
        <f t="shared" si="403"/>
        <v>0.99275076381854821</v>
      </c>
      <c r="AJ2524" s="258">
        <f t="shared" si="404"/>
        <v>-0.88367981851374677</v>
      </c>
      <c r="AK2524" s="258">
        <f t="shared" si="405"/>
        <v>0.17185078244847601</v>
      </c>
      <c r="AL2524" s="258">
        <f t="shared" si="406"/>
        <v>1.6129546505539287</v>
      </c>
      <c r="AM2524" s="258">
        <f t="shared" si="407"/>
        <v>1.0430726385728673</v>
      </c>
      <c r="AN2524" s="274">
        <f t="shared" si="412"/>
        <v>14.005984999664225</v>
      </c>
      <c r="AO2524" s="274">
        <f t="shared" si="412"/>
        <v>14.005984999627904</v>
      </c>
      <c r="AP2524" s="274">
        <f t="shared" si="412"/>
        <v>14.005984998013528</v>
      </c>
      <c r="AQ2524" s="274">
        <f t="shared" si="412"/>
        <v>14.005984926260671</v>
      </c>
      <c r="AR2524" s="274">
        <f t="shared" si="412"/>
        <v>14.005981737158713</v>
      </c>
      <c r="AS2524" s="274">
        <f t="shared" si="412"/>
        <v>14.00584007322959</v>
      </c>
      <c r="AT2524" s="274">
        <f t="shared" si="412"/>
        <v>13.999693530030552</v>
      </c>
      <c r="AU2524" s="274">
        <f t="shared" si="408"/>
        <v>13.835459245036365</v>
      </c>
      <c r="AV2524" s="274"/>
      <c r="AW2524" s="274"/>
    </row>
    <row r="2525" spans="27:49" ht="12.95" customHeight="1" x14ac:dyDescent="0.2">
      <c r="AA2525" s="344">
        <f t="shared" si="398"/>
        <v>-9.8802704652044479E-3</v>
      </c>
      <c r="AB2525" s="345">
        <f t="shared" si="399"/>
        <v>9.8802704652044479E-3</v>
      </c>
      <c r="AC2525" s="345">
        <f t="shared" si="400"/>
        <v>0</v>
      </c>
      <c r="AD2525" s="346">
        <f t="shared" si="401"/>
        <v>0</v>
      </c>
      <c r="AH2525" s="258">
        <f t="shared" si="402"/>
        <v>-5.970076540303515E-2</v>
      </c>
      <c r="AI2525" s="258">
        <f t="shared" si="403"/>
        <v>0.99275076381854821</v>
      </c>
      <c r="AJ2525" s="258">
        <f t="shared" si="404"/>
        <v>-0.88367981851374677</v>
      </c>
      <c r="AK2525" s="258">
        <f t="shared" si="405"/>
        <v>0.17185078244847601</v>
      </c>
      <c r="AL2525" s="258">
        <f t="shared" si="406"/>
        <v>1.6129546505539287</v>
      </c>
      <c r="AM2525" s="258">
        <f t="shared" si="407"/>
        <v>1.0430726385728673</v>
      </c>
      <c r="AN2525" s="274">
        <f t="shared" si="412"/>
        <v>14.005984999664225</v>
      </c>
      <c r="AO2525" s="274">
        <f t="shared" si="412"/>
        <v>14.005984999627904</v>
      </c>
      <c r="AP2525" s="274">
        <f t="shared" si="412"/>
        <v>14.005984998013528</v>
      </c>
      <c r="AQ2525" s="274">
        <f t="shared" si="412"/>
        <v>14.005984926260671</v>
      </c>
      <c r="AR2525" s="274">
        <f t="shared" si="412"/>
        <v>14.005981737158713</v>
      </c>
      <c r="AS2525" s="274">
        <f t="shared" si="412"/>
        <v>14.00584007322959</v>
      </c>
      <c r="AT2525" s="274">
        <f t="shared" si="412"/>
        <v>13.999693530030552</v>
      </c>
      <c r="AU2525" s="274">
        <f t="shared" si="408"/>
        <v>13.835459245036365</v>
      </c>
      <c r="AV2525" s="274"/>
      <c r="AW2525" s="274"/>
    </row>
    <row r="2526" spans="27:49" ht="12.95" customHeight="1" x14ac:dyDescent="0.2">
      <c r="AA2526" s="344">
        <f t="shared" si="398"/>
        <v>-9.8802704652044479E-3</v>
      </c>
      <c r="AB2526" s="345">
        <f t="shared" si="399"/>
        <v>9.8802704652044479E-3</v>
      </c>
      <c r="AC2526" s="345">
        <f t="shared" si="400"/>
        <v>0</v>
      </c>
      <c r="AD2526" s="346">
        <f t="shared" si="401"/>
        <v>0</v>
      </c>
      <c r="AH2526" s="258">
        <f t="shared" si="402"/>
        <v>-5.970076540303515E-2</v>
      </c>
      <c r="AI2526" s="258">
        <f t="shared" si="403"/>
        <v>0.99275076381854821</v>
      </c>
      <c r="AJ2526" s="258">
        <f t="shared" si="404"/>
        <v>-0.88367981851374677</v>
      </c>
      <c r="AK2526" s="258">
        <f t="shared" si="405"/>
        <v>0.17185078244847601</v>
      </c>
      <c r="AL2526" s="258">
        <f t="shared" si="406"/>
        <v>1.6129546505539287</v>
      </c>
      <c r="AM2526" s="258">
        <f t="shared" si="407"/>
        <v>1.0430726385728673</v>
      </c>
      <c r="AN2526" s="274">
        <f t="shared" si="412"/>
        <v>14.005984999664225</v>
      </c>
      <c r="AO2526" s="274">
        <f t="shared" si="412"/>
        <v>14.005984999627904</v>
      </c>
      <c r="AP2526" s="274">
        <f t="shared" si="412"/>
        <v>14.005984998013528</v>
      </c>
      <c r="AQ2526" s="274">
        <f t="shared" si="412"/>
        <v>14.005984926260671</v>
      </c>
      <c r="AR2526" s="274">
        <f t="shared" si="412"/>
        <v>14.005981737158713</v>
      </c>
      <c r="AS2526" s="274">
        <f t="shared" si="412"/>
        <v>14.00584007322959</v>
      </c>
      <c r="AT2526" s="274">
        <f t="shared" si="412"/>
        <v>13.999693530030552</v>
      </c>
      <c r="AU2526" s="274">
        <f t="shared" si="408"/>
        <v>13.835459245036365</v>
      </c>
      <c r="AV2526" s="274"/>
      <c r="AW2526" s="274"/>
    </row>
    <row r="2527" spans="27:49" ht="12.95" customHeight="1" x14ac:dyDescent="0.2">
      <c r="AA2527" s="344">
        <f t="shared" si="398"/>
        <v>-9.8802704652044479E-3</v>
      </c>
      <c r="AB2527" s="345">
        <f t="shared" si="399"/>
        <v>9.8802704652044479E-3</v>
      </c>
      <c r="AC2527" s="345">
        <f t="shared" si="400"/>
        <v>0</v>
      </c>
      <c r="AD2527" s="346">
        <f t="shared" si="401"/>
        <v>0</v>
      </c>
      <c r="AH2527" s="258">
        <f t="shared" si="402"/>
        <v>-5.970076540303515E-2</v>
      </c>
      <c r="AI2527" s="258">
        <f t="shared" si="403"/>
        <v>0.99275076381854821</v>
      </c>
      <c r="AJ2527" s="258">
        <f t="shared" si="404"/>
        <v>-0.88367981851374677</v>
      </c>
      <c r="AK2527" s="258">
        <f t="shared" si="405"/>
        <v>0.17185078244847601</v>
      </c>
      <c r="AL2527" s="258">
        <f t="shared" si="406"/>
        <v>1.6129546505539287</v>
      </c>
      <c r="AM2527" s="258">
        <f t="shared" si="407"/>
        <v>1.0430726385728673</v>
      </c>
      <c r="AN2527" s="274">
        <f t="shared" si="412"/>
        <v>14.005984999664225</v>
      </c>
      <c r="AO2527" s="274">
        <f t="shared" si="412"/>
        <v>14.005984999627904</v>
      </c>
      <c r="AP2527" s="274">
        <f t="shared" si="412"/>
        <v>14.005984998013528</v>
      </c>
      <c r="AQ2527" s="274">
        <f t="shared" si="412"/>
        <v>14.005984926260671</v>
      </c>
      <c r="AR2527" s="274">
        <f t="shared" si="412"/>
        <v>14.005981737158713</v>
      </c>
      <c r="AS2527" s="274">
        <f t="shared" si="412"/>
        <v>14.00584007322959</v>
      </c>
      <c r="AT2527" s="274">
        <f t="shared" si="412"/>
        <v>13.999693530030552</v>
      </c>
      <c r="AU2527" s="274">
        <f t="shared" si="408"/>
        <v>13.835459245036365</v>
      </c>
      <c r="AV2527" s="274"/>
      <c r="AW2527" s="274"/>
    </row>
    <row r="2528" spans="27:49" ht="12.95" customHeight="1" x14ac:dyDescent="0.2">
      <c r="AA2528" s="344">
        <f t="shared" si="398"/>
        <v>-9.8802704652044479E-3</v>
      </c>
      <c r="AB2528" s="345">
        <f t="shared" si="399"/>
        <v>9.8802704652044479E-3</v>
      </c>
      <c r="AC2528" s="345">
        <f t="shared" si="400"/>
        <v>0</v>
      </c>
      <c r="AD2528" s="346">
        <f t="shared" si="401"/>
        <v>0</v>
      </c>
      <c r="AH2528" s="258">
        <f t="shared" si="402"/>
        <v>-5.970076540303515E-2</v>
      </c>
      <c r="AI2528" s="258">
        <f t="shared" si="403"/>
        <v>0.99275076381854821</v>
      </c>
      <c r="AJ2528" s="258">
        <f t="shared" si="404"/>
        <v>-0.88367981851374677</v>
      </c>
      <c r="AK2528" s="258">
        <f t="shared" si="405"/>
        <v>0.17185078244847601</v>
      </c>
      <c r="AL2528" s="258">
        <f t="shared" si="406"/>
        <v>1.6129546505539287</v>
      </c>
      <c r="AM2528" s="258">
        <f t="shared" si="407"/>
        <v>1.0430726385728673</v>
      </c>
      <c r="AN2528" s="274">
        <f t="shared" si="412"/>
        <v>14.005984999664225</v>
      </c>
      <c r="AO2528" s="274">
        <f t="shared" si="412"/>
        <v>14.005984999627904</v>
      </c>
      <c r="AP2528" s="274">
        <f t="shared" si="412"/>
        <v>14.005984998013528</v>
      </c>
      <c r="AQ2528" s="274">
        <f t="shared" si="412"/>
        <v>14.005984926260671</v>
      </c>
      <c r="AR2528" s="274">
        <f t="shared" si="412"/>
        <v>14.005981737158713</v>
      </c>
      <c r="AS2528" s="274">
        <f t="shared" si="412"/>
        <v>14.00584007322959</v>
      </c>
      <c r="AT2528" s="274">
        <f t="shared" si="412"/>
        <v>13.999693530030552</v>
      </c>
      <c r="AU2528" s="274">
        <f t="shared" si="408"/>
        <v>13.835459245036365</v>
      </c>
      <c r="AV2528" s="274"/>
      <c r="AW2528" s="274"/>
    </row>
    <row r="2529" spans="27:49" ht="12.95" customHeight="1" x14ac:dyDescent="0.2">
      <c r="AA2529" s="344">
        <f t="shared" si="398"/>
        <v>-9.8802704652044479E-3</v>
      </c>
      <c r="AB2529" s="345">
        <f t="shared" si="399"/>
        <v>9.8802704652044479E-3</v>
      </c>
      <c r="AC2529" s="345">
        <f t="shared" si="400"/>
        <v>0</v>
      </c>
      <c r="AD2529" s="346">
        <f t="shared" si="401"/>
        <v>0</v>
      </c>
      <c r="AH2529" s="258">
        <f t="shared" si="402"/>
        <v>-5.970076540303515E-2</v>
      </c>
      <c r="AI2529" s="258">
        <f t="shared" si="403"/>
        <v>0.99275076381854821</v>
      </c>
      <c r="AJ2529" s="258">
        <f t="shared" si="404"/>
        <v>-0.88367981851374677</v>
      </c>
      <c r="AK2529" s="258">
        <f t="shared" si="405"/>
        <v>0.17185078244847601</v>
      </c>
      <c r="AL2529" s="258">
        <f t="shared" si="406"/>
        <v>1.6129546505539287</v>
      </c>
      <c r="AM2529" s="258">
        <f t="shared" si="407"/>
        <v>1.0430726385728673</v>
      </c>
      <c r="AN2529" s="274">
        <f t="shared" si="412"/>
        <v>14.005984999664225</v>
      </c>
      <c r="AO2529" s="274">
        <f t="shared" si="412"/>
        <v>14.005984999627904</v>
      </c>
      <c r="AP2529" s="274">
        <f t="shared" si="412"/>
        <v>14.005984998013528</v>
      </c>
      <c r="AQ2529" s="274">
        <f t="shared" si="412"/>
        <v>14.005984926260671</v>
      </c>
      <c r="AR2529" s="274">
        <f t="shared" si="412"/>
        <v>14.005981737158713</v>
      </c>
      <c r="AS2529" s="274">
        <f t="shared" si="412"/>
        <v>14.00584007322959</v>
      </c>
      <c r="AT2529" s="274">
        <f t="shared" si="412"/>
        <v>13.999693530030552</v>
      </c>
      <c r="AU2529" s="274">
        <f t="shared" si="408"/>
        <v>13.835459245036365</v>
      </c>
      <c r="AV2529" s="274"/>
      <c r="AW2529" s="274"/>
    </row>
    <row r="2530" spans="27:49" ht="12.95" customHeight="1" x14ac:dyDescent="0.2">
      <c r="AA2530" s="344">
        <f t="shared" si="398"/>
        <v>-9.8802704652044479E-3</v>
      </c>
      <c r="AB2530" s="345">
        <f t="shared" si="399"/>
        <v>9.8802704652044479E-3</v>
      </c>
      <c r="AC2530" s="345">
        <f t="shared" si="400"/>
        <v>0</v>
      </c>
      <c r="AD2530" s="346">
        <f t="shared" si="401"/>
        <v>0</v>
      </c>
      <c r="AH2530" s="258">
        <f t="shared" si="402"/>
        <v>-5.970076540303515E-2</v>
      </c>
      <c r="AI2530" s="258">
        <f t="shared" si="403"/>
        <v>0.99275076381854821</v>
      </c>
      <c r="AJ2530" s="258">
        <f t="shared" si="404"/>
        <v>-0.88367981851374677</v>
      </c>
      <c r="AK2530" s="258">
        <f t="shared" si="405"/>
        <v>0.17185078244847601</v>
      </c>
      <c r="AL2530" s="258">
        <f t="shared" si="406"/>
        <v>1.6129546505539287</v>
      </c>
      <c r="AM2530" s="258">
        <f t="shared" si="407"/>
        <v>1.0430726385728673</v>
      </c>
      <c r="AN2530" s="274">
        <f t="shared" ref="AN2530:AT2539" si="413">$AU2530+$AB$7*SIN(AO2530)</f>
        <v>14.005984999664225</v>
      </c>
      <c r="AO2530" s="274">
        <f t="shared" si="413"/>
        <v>14.005984999627904</v>
      </c>
      <c r="AP2530" s="274">
        <f t="shared" si="413"/>
        <v>14.005984998013528</v>
      </c>
      <c r="AQ2530" s="274">
        <f t="shared" si="413"/>
        <v>14.005984926260671</v>
      </c>
      <c r="AR2530" s="274">
        <f t="shared" si="413"/>
        <v>14.005981737158713</v>
      </c>
      <c r="AS2530" s="274">
        <f t="shared" si="413"/>
        <v>14.00584007322959</v>
      </c>
      <c r="AT2530" s="274">
        <f t="shared" si="413"/>
        <v>13.999693530030552</v>
      </c>
      <c r="AU2530" s="274">
        <f t="shared" si="408"/>
        <v>13.835459245036365</v>
      </c>
      <c r="AV2530" s="274"/>
      <c r="AW2530" s="274"/>
    </row>
    <row r="2531" spans="27:49" ht="12.95" customHeight="1" x14ac:dyDescent="0.2">
      <c r="AA2531" s="344">
        <f t="shared" si="398"/>
        <v>-9.8802704652044479E-3</v>
      </c>
      <c r="AB2531" s="345">
        <f t="shared" si="399"/>
        <v>9.8802704652044479E-3</v>
      </c>
      <c r="AC2531" s="345">
        <f t="shared" si="400"/>
        <v>0</v>
      </c>
      <c r="AD2531" s="346">
        <f t="shared" si="401"/>
        <v>0</v>
      </c>
      <c r="AH2531" s="258">
        <f t="shared" si="402"/>
        <v>-5.970076540303515E-2</v>
      </c>
      <c r="AI2531" s="258">
        <f t="shared" si="403"/>
        <v>0.99275076381854821</v>
      </c>
      <c r="AJ2531" s="258">
        <f t="shared" si="404"/>
        <v>-0.88367981851374677</v>
      </c>
      <c r="AK2531" s="258">
        <f t="shared" si="405"/>
        <v>0.17185078244847601</v>
      </c>
      <c r="AL2531" s="258">
        <f t="shared" si="406"/>
        <v>1.6129546505539287</v>
      </c>
      <c r="AM2531" s="258">
        <f t="shared" si="407"/>
        <v>1.0430726385728673</v>
      </c>
      <c r="AN2531" s="274">
        <f t="shared" si="413"/>
        <v>14.005984999664225</v>
      </c>
      <c r="AO2531" s="274">
        <f t="shared" si="413"/>
        <v>14.005984999627904</v>
      </c>
      <c r="AP2531" s="274">
        <f t="shared" si="413"/>
        <v>14.005984998013528</v>
      </c>
      <c r="AQ2531" s="274">
        <f t="shared" si="413"/>
        <v>14.005984926260671</v>
      </c>
      <c r="AR2531" s="274">
        <f t="shared" si="413"/>
        <v>14.005981737158713</v>
      </c>
      <c r="AS2531" s="274">
        <f t="shared" si="413"/>
        <v>14.00584007322959</v>
      </c>
      <c r="AT2531" s="274">
        <f t="shared" si="413"/>
        <v>13.999693530030552</v>
      </c>
      <c r="AU2531" s="274">
        <f t="shared" si="408"/>
        <v>13.835459245036365</v>
      </c>
      <c r="AV2531" s="274"/>
      <c r="AW2531" s="274"/>
    </row>
    <row r="2532" spans="27:49" ht="12.95" customHeight="1" x14ac:dyDescent="0.2">
      <c r="AA2532" s="344">
        <f t="shared" si="398"/>
        <v>-9.8802704652044479E-3</v>
      </c>
      <c r="AB2532" s="345">
        <f t="shared" si="399"/>
        <v>9.8802704652044479E-3</v>
      </c>
      <c r="AC2532" s="345">
        <f t="shared" si="400"/>
        <v>0</v>
      </c>
      <c r="AD2532" s="346">
        <f t="shared" si="401"/>
        <v>0</v>
      </c>
      <c r="AH2532" s="258">
        <f t="shared" si="402"/>
        <v>-5.970076540303515E-2</v>
      </c>
      <c r="AI2532" s="258">
        <f t="shared" si="403"/>
        <v>0.99275076381854821</v>
      </c>
      <c r="AJ2532" s="258">
        <f t="shared" si="404"/>
        <v>-0.88367981851374677</v>
      </c>
      <c r="AK2532" s="258">
        <f t="shared" si="405"/>
        <v>0.17185078244847601</v>
      </c>
      <c r="AL2532" s="258">
        <f t="shared" si="406"/>
        <v>1.6129546505539287</v>
      </c>
      <c r="AM2532" s="258">
        <f t="shared" si="407"/>
        <v>1.0430726385728673</v>
      </c>
      <c r="AN2532" s="274">
        <f t="shared" si="413"/>
        <v>14.005984999664225</v>
      </c>
      <c r="AO2532" s="274">
        <f t="shared" si="413"/>
        <v>14.005984999627904</v>
      </c>
      <c r="AP2532" s="274">
        <f t="shared" si="413"/>
        <v>14.005984998013528</v>
      </c>
      <c r="AQ2532" s="274">
        <f t="shared" si="413"/>
        <v>14.005984926260671</v>
      </c>
      <c r="AR2532" s="274">
        <f t="shared" si="413"/>
        <v>14.005981737158713</v>
      </c>
      <c r="AS2532" s="274">
        <f t="shared" si="413"/>
        <v>14.00584007322959</v>
      </c>
      <c r="AT2532" s="274">
        <f t="shared" si="413"/>
        <v>13.999693530030552</v>
      </c>
      <c r="AU2532" s="274">
        <f t="shared" si="408"/>
        <v>13.835459245036365</v>
      </c>
      <c r="AV2532" s="274"/>
      <c r="AW2532" s="274"/>
    </row>
    <row r="2533" spans="27:49" ht="12.95" customHeight="1" x14ac:dyDescent="0.2">
      <c r="AA2533" s="344">
        <f t="shared" si="398"/>
        <v>-9.8802704652044479E-3</v>
      </c>
      <c r="AB2533" s="345">
        <f t="shared" si="399"/>
        <v>9.8802704652044479E-3</v>
      </c>
      <c r="AC2533" s="345">
        <f t="shared" si="400"/>
        <v>0</v>
      </c>
      <c r="AD2533" s="346">
        <f t="shared" si="401"/>
        <v>0</v>
      </c>
      <c r="AH2533" s="258">
        <f t="shared" si="402"/>
        <v>-5.970076540303515E-2</v>
      </c>
      <c r="AI2533" s="258">
        <f t="shared" si="403"/>
        <v>0.99275076381854821</v>
      </c>
      <c r="AJ2533" s="258">
        <f t="shared" si="404"/>
        <v>-0.88367981851374677</v>
      </c>
      <c r="AK2533" s="258">
        <f t="shared" si="405"/>
        <v>0.17185078244847601</v>
      </c>
      <c r="AL2533" s="258">
        <f t="shared" si="406"/>
        <v>1.6129546505539287</v>
      </c>
      <c r="AM2533" s="258">
        <f t="shared" si="407"/>
        <v>1.0430726385728673</v>
      </c>
      <c r="AN2533" s="274">
        <f t="shared" si="413"/>
        <v>14.005984999664225</v>
      </c>
      <c r="AO2533" s="274">
        <f t="shared" si="413"/>
        <v>14.005984999627904</v>
      </c>
      <c r="AP2533" s="274">
        <f t="shared" si="413"/>
        <v>14.005984998013528</v>
      </c>
      <c r="AQ2533" s="274">
        <f t="shared" si="413"/>
        <v>14.005984926260671</v>
      </c>
      <c r="AR2533" s="274">
        <f t="shared" si="413"/>
        <v>14.005981737158713</v>
      </c>
      <c r="AS2533" s="274">
        <f t="shared" si="413"/>
        <v>14.00584007322959</v>
      </c>
      <c r="AT2533" s="274">
        <f t="shared" si="413"/>
        <v>13.999693530030552</v>
      </c>
      <c r="AU2533" s="274">
        <f t="shared" si="408"/>
        <v>13.835459245036365</v>
      </c>
      <c r="AV2533" s="274"/>
      <c r="AW2533" s="274"/>
    </row>
    <row r="2534" spans="27:49" ht="12.95" customHeight="1" x14ac:dyDescent="0.2">
      <c r="AA2534" s="344">
        <f t="shared" si="398"/>
        <v>-9.8802704652044479E-3</v>
      </c>
      <c r="AB2534" s="345">
        <f t="shared" si="399"/>
        <v>9.8802704652044479E-3</v>
      </c>
      <c r="AC2534" s="345">
        <f t="shared" si="400"/>
        <v>0</v>
      </c>
      <c r="AD2534" s="346">
        <f t="shared" si="401"/>
        <v>0</v>
      </c>
      <c r="AH2534" s="258">
        <f t="shared" si="402"/>
        <v>-5.970076540303515E-2</v>
      </c>
      <c r="AI2534" s="258">
        <f t="shared" si="403"/>
        <v>0.99275076381854821</v>
      </c>
      <c r="AJ2534" s="258">
        <f t="shared" si="404"/>
        <v>-0.88367981851374677</v>
      </c>
      <c r="AK2534" s="258">
        <f t="shared" si="405"/>
        <v>0.17185078244847601</v>
      </c>
      <c r="AL2534" s="258">
        <f t="shared" si="406"/>
        <v>1.6129546505539287</v>
      </c>
      <c r="AM2534" s="258">
        <f t="shared" si="407"/>
        <v>1.0430726385728673</v>
      </c>
      <c r="AN2534" s="274">
        <f t="shared" si="413"/>
        <v>14.005984999664225</v>
      </c>
      <c r="AO2534" s="274">
        <f t="shared" si="413"/>
        <v>14.005984999627904</v>
      </c>
      <c r="AP2534" s="274">
        <f t="shared" si="413"/>
        <v>14.005984998013528</v>
      </c>
      <c r="AQ2534" s="274">
        <f t="shared" si="413"/>
        <v>14.005984926260671</v>
      </c>
      <c r="AR2534" s="274">
        <f t="shared" si="413"/>
        <v>14.005981737158713</v>
      </c>
      <c r="AS2534" s="274">
        <f t="shared" si="413"/>
        <v>14.00584007322959</v>
      </c>
      <c r="AT2534" s="274">
        <f t="shared" si="413"/>
        <v>13.999693530030552</v>
      </c>
      <c r="AU2534" s="274">
        <f t="shared" si="408"/>
        <v>13.835459245036365</v>
      </c>
      <c r="AV2534" s="274"/>
      <c r="AW2534" s="274"/>
    </row>
    <row r="2535" spans="27:49" ht="12.95" customHeight="1" x14ac:dyDescent="0.2">
      <c r="AA2535" s="344">
        <f t="shared" si="398"/>
        <v>-9.8802704652044479E-3</v>
      </c>
      <c r="AB2535" s="345">
        <f t="shared" si="399"/>
        <v>9.8802704652044479E-3</v>
      </c>
      <c r="AC2535" s="345">
        <f t="shared" si="400"/>
        <v>0</v>
      </c>
      <c r="AD2535" s="346">
        <f t="shared" si="401"/>
        <v>0</v>
      </c>
      <c r="AH2535" s="258">
        <f t="shared" si="402"/>
        <v>-5.970076540303515E-2</v>
      </c>
      <c r="AI2535" s="258">
        <f t="shared" si="403"/>
        <v>0.99275076381854821</v>
      </c>
      <c r="AJ2535" s="258">
        <f t="shared" si="404"/>
        <v>-0.88367981851374677</v>
      </c>
      <c r="AK2535" s="258">
        <f t="shared" si="405"/>
        <v>0.17185078244847601</v>
      </c>
      <c r="AL2535" s="258">
        <f t="shared" si="406"/>
        <v>1.6129546505539287</v>
      </c>
      <c r="AM2535" s="258">
        <f t="shared" si="407"/>
        <v>1.0430726385728673</v>
      </c>
      <c r="AN2535" s="274">
        <f t="shared" si="413"/>
        <v>14.005984999664225</v>
      </c>
      <c r="AO2535" s="274">
        <f t="shared" si="413"/>
        <v>14.005984999627904</v>
      </c>
      <c r="AP2535" s="274">
        <f t="shared" si="413"/>
        <v>14.005984998013528</v>
      </c>
      <c r="AQ2535" s="274">
        <f t="shared" si="413"/>
        <v>14.005984926260671</v>
      </c>
      <c r="AR2535" s="274">
        <f t="shared" si="413"/>
        <v>14.005981737158713</v>
      </c>
      <c r="AS2535" s="274">
        <f t="shared" si="413"/>
        <v>14.00584007322959</v>
      </c>
      <c r="AT2535" s="274">
        <f t="shared" si="413"/>
        <v>13.999693530030552</v>
      </c>
      <c r="AU2535" s="274">
        <f t="shared" si="408"/>
        <v>13.835459245036365</v>
      </c>
      <c r="AV2535" s="274"/>
      <c r="AW2535" s="274"/>
    </row>
    <row r="2536" spans="27:49" ht="12.95" customHeight="1" x14ac:dyDescent="0.2">
      <c r="AA2536" s="344">
        <f t="shared" si="398"/>
        <v>-9.8802704652044479E-3</v>
      </c>
      <c r="AB2536" s="345">
        <f t="shared" si="399"/>
        <v>9.8802704652044479E-3</v>
      </c>
      <c r="AC2536" s="345">
        <f t="shared" si="400"/>
        <v>0</v>
      </c>
      <c r="AD2536" s="346">
        <f t="shared" si="401"/>
        <v>0</v>
      </c>
      <c r="AH2536" s="258">
        <f t="shared" si="402"/>
        <v>-5.970076540303515E-2</v>
      </c>
      <c r="AI2536" s="258">
        <f t="shared" si="403"/>
        <v>0.99275076381854821</v>
      </c>
      <c r="AJ2536" s="258">
        <f t="shared" si="404"/>
        <v>-0.88367981851374677</v>
      </c>
      <c r="AK2536" s="258">
        <f t="shared" si="405"/>
        <v>0.17185078244847601</v>
      </c>
      <c r="AL2536" s="258">
        <f t="shared" si="406"/>
        <v>1.6129546505539287</v>
      </c>
      <c r="AM2536" s="258">
        <f t="shared" si="407"/>
        <v>1.0430726385728673</v>
      </c>
      <c r="AN2536" s="274">
        <f t="shared" si="413"/>
        <v>14.005984999664225</v>
      </c>
      <c r="AO2536" s="274">
        <f t="shared" si="413"/>
        <v>14.005984999627904</v>
      </c>
      <c r="AP2536" s="274">
        <f t="shared" si="413"/>
        <v>14.005984998013528</v>
      </c>
      <c r="AQ2536" s="274">
        <f t="shared" si="413"/>
        <v>14.005984926260671</v>
      </c>
      <c r="AR2536" s="274">
        <f t="shared" si="413"/>
        <v>14.005981737158713</v>
      </c>
      <c r="AS2536" s="274">
        <f t="shared" si="413"/>
        <v>14.00584007322959</v>
      </c>
      <c r="AT2536" s="274">
        <f t="shared" si="413"/>
        <v>13.999693530030552</v>
      </c>
      <c r="AU2536" s="274">
        <f t="shared" si="408"/>
        <v>13.835459245036365</v>
      </c>
      <c r="AV2536" s="274"/>
      <c r="AW2536" s="274"/>
    </row>
    <row r="2537" spans="27:49" ht="12.95" customHeight="1" x14ac:dyDescent="0.2">
      <c r="AA2537" s="344">
        <f t="shared" si="398"/>
        <v>-9.8802704652044479E-3</v>
      </c>
      <c r="AB2537" s="345">
        <f t="shared" si="399"/>
        <v>9.8802704652044479E-3</v>
      </c>
      <c r="AC2537" s="345">
        <f t="shared" si="400"/>
        <v>0</v>
      </c>
      <c r="AD2537" s="346">
        <f t="shared" si="401"/>
        <v>0</v>
      </c>
      <c r="AH2537" s="258">
        <f t="shared" si="402"/>
        <v>-5.970076540303515E-2</v>
      </c>
      <c r="AI2537" s="258">
        <f t="shared" si="403"/>
        <v>0.99275076381854821</v>
      </c>
      <c r="AJ2537" s="258">
        <f t="shared" si="404"/>
        <v>-0.88367981851374677</v>
      </c>
      <c r="AK2537" s="258">
        <f t="shared" si="405"/>
        <v>0.17185078244847601</v>
      </c>
      <c r="AL2537" s="258">
        <f t="shared" si="406"/>
        <v>1.6129546505539287</v>
      </c>
      <c r="AM2537" s="258">
        <f t="shared" si="407"/>
        <v>1.0430726385728673</v>
      </c>
      <c r="AN2537" s="274">
        <f t="shared" si="413"/>
        <v>14.005984999664225</v>
      </c>
      <c r="AO2537" s="274">
        <f t="shared" si="413"/>
        <v>14.005984999627904</v>
      </c>
      <c r="AP2537" s="274">
        <f t="shared" si="413"/>
        <v>14.005984998013528</v>
      </c>
      <c r="AQ2537" s="274">
        <f t="shared" si="413"/>
        <v>14.005984926260671</v>
      </c>
      <c r="AR2537" s="274">
        <f t="shared" si="413"/>
        <v>14.005981737158713</v>
      </c>
      <c r="AS2537" s="274">
        <f t="shared" si="413"/>
        <v>14.00584007322959</v>
      </c>
      <c r="AT2537" s="274">
        <f t="shared" si="413"/>
        <v>13.999693530030552</v>
      </c>
      <c r="AU2537" s="274">
        <f t="shared" si="408"/>
        <v>13.835459245036365</v>
      </c>
      <c r="AV2537" s="274"/>
      <c r="AW2537" s="274"/>
    </row>
    <row r="2538" spans="27:49" ht="12.95" customHeight="1" x14ac:dyDescent="0.2">
      <c r="AA2538" s="344">
        <f t="shared" si="398"/>
        <v>-9.8802704652044479E-3</v>
      </c>
      <c r="AB2538" s="345">
        <f t="shared" si="399"/>
        <v>9.8802704652044479E-3</v>
      </c>
      <c r="AC2538" s="345">
        <f t="shared" si="400"/>
        <v>0</v>
      </c>
      <c r="AD2538" s="346">
        <f t="shared" si="401"/>
        <v>0</v>
      </c>
      <c r="AH2538" s="258">
        <f t="shared" si="402"/>
        <v>-5.970076540303515E-2</v>
      </c>
      <c r="AI2538" s="258">
        <f t="shared" si="403"/>
        <v>0.99275076381854821</v>
      </c>
      <c r="AJ2538" s="258">
        <f t="shared" si="404"/>
        <v>-0.88367981851374677</v>
      </c>
      <c r="AK2538" s="258">
        <f t="shared" si="405"/>
        <v>0.17185078244847601</v>
      </c>
      <c r="AL2538" s="258">
        <f t="shared" si="406"/>
        <v>1.6129546505539287</v>
      </c>
      <c r="AM2538" s="258">
        <f t="shared" si="407"/>
        <v>1.0430726385728673</v>
      </c>
      <c r="AN2538" s="274">
        <f t="shared" si="413"/>
        <v>14.005984999664225</v>
      </c>
      <c r="AO2538" s="274">
        <f t="shared" si="413"/>
        <v>14.005984999627904</v>
      </c>
      <c r="AP2538" s="274">
        <f t="shared" si="413"/>
        <v>14.005984998013528</v>
      </c>
      <c r="AQ2538" s="274">
        <f t="shared" si="413"/>
        <v>14.005984926260671</v>
      </c>
      <c r="AR2538" s="274">
        <f t="shared" si="413"/>
        <v>14.005981737158713</v>
      </c>
      <c r="AS2538" s="274">
        <f t="shared" si="413"/>
        <v>14.00584007322959</v>
      </c>
      <c r="AT2538" s="274">
        <f t="shared" si="413"/>
        <v>13.999693530030552</v>
      </c>
      <c r="AU2538" s="274">
        <f t="shared" si="408"/>
        <v>13.835459245036365</v>
      </c>
      <c r="AV2538" s="274"/>
      <c r="AW2538" s="274"/>
    </row>
    <row r="2539" spans="27:49" ht="12.95" customHeight="1" x14ac:dyDescent="0.2">
      <c r="AA2539" s="344">
        <f t="shared" si="398"/>
        <v>-9.8802704652044479E-3</v>
      </c>
      <c r="AB2539" s="345">
        <f t="shared" si="399"/>
        <v>9.8802704652044479E-3</v>
      </c>
      <c r="AC2539" s="345">
        <f t="shared" si="400"/>
        <v>0</v>
      </c>
      <c r="AD2539" s="346">
        <f t="shared" si="401"/>
        <v>0</v>
      </c>
      <c r="AH2539" s="258">
        <f t="shared" si="402"/>
        <v>-5.970076540303515E-2</v>
      </c>
      <c r="AI2539" s="258">
        <f t="shared" si="403"/>
        <v>0.99275076381854821</v>
      </c>
      <c r="AJ2539" s="258">
        <f t="shared" si="404"/>
        <v>-0.88367981851374677</v>
      </c>
      <c r="AK2539" s="258">
        <f t="shared" si="405"/>
        <v>0.17185078244847601</v>
      </c>
      <c r="AL2539" s="258">
        <f t="shared" si="406"/>
        <v>1.6129546505539287</v>
      </c>
      <c r="AM2539" s="258">
        <f t="shared" si="407"/>
        <v>1.0430726385728673</v>
      </c>
      <c r="AN2539" s="274">
        <f t="shared" si="413"/>
        <v>14.005984999664225</v>
      </c>
      <c r="AO2539" s="274">
        <f t="shared" si="413"/>
        <v>14.005984999627904</v>
      </c>
      <c r="AP2539" s="274">
        <f t="shared" si="413"/>
        <v>14.005984998013528</v>
      </c>
      <c r="AQ2539" s="274">
        <f t="shared" si="413"/>
        <v>14.005984926260671</v>
      </c>
      <c r="AR2539" s="274">
        <f t="shared" si="413"/>
        <v>14.005981737158713</v>
      </c>
      <c r="AS2539" s="274">
        <f t="shared" si="413"/>
        <v>14.00584007322959</v>
      </c>
      <c r="AT2539" s="274">
        <f t="shared" si="413"/>
        <v>13.999693530030552</v>
      </c>
      <c r="AU2539" s="274">
        <f t="shared" si="408"/>
        <v>13.835459245036365</v>
      </c>
      <c r="AV2539" s="274"/>
      <c r="AW2539" s="274"/>
    </row>
    <row r="2540" spans="27:49" ht="12.95" customHeight="1" x14ac:dyDescent="0.2">
      <c r="AA2540" s="344">
        <f t="shared" si="398"/>
        <v>-9.8802704652044479E-3</v>
      </c>
      <c r="AB2540" s="345">
        <f t="shared" si="399"/>
        <v>9.8802704652044479E-3</v>
      </c>
      <c r="AC2540" s="345">
        <f t="shared" si="400"/>
        <v>0</v>
      </c>
      <c r="AD2540" s="346">
        <f t="shared" si="401"/>
        <v>0</v>
      </c>
      <c r="AH2540" s="258">
        <f t="shared" si="402"/>
        <v>-5.970076540303515E-2</v>
      </c>
      <c r="AI2540" s="258">
        <f t="shared" si="403"/>
        <v>0.99275076381854821</v>
      </c>
      <c r="AJ2540" s="258">
        <f t="shared" si="404"/>
        <v>-0.88367981851374677</v>
      </c>
      <c r="AK2540" s="258">
        <f t="shared" si="405"/>
        <v>0.17185078244847601</v>
      </c>
      <c r="AL2540" s="258">
        <f t="shared" si="406"/>
        <v>1.6129546505539287</v>
      </c>
      <c r="AM2540" s="258">
        <f t="shared" si="407"/>
        <v>1.0430726385728673</v>
      </c>
      <c r="AN2540" s="274">
        <f t="shared" ref="AN2540:AT2549" si="414">$AU2540+$AB$7*SIN(AO2540)</f>
        <v>14.005984999664225</v>
      </c>
      <c r="AO2540" s="274">
        <f t="shared" si="414"/>
        <v>14.005984999627904</v>
      </c>
      <c r="AP2540" s="274">
        <f t="shared" si="414"/>
        <v>14.005984998013528</v>
      </c>
      <c r="AQ2540" s="274">
        <f t="shared" si="414"/>
        <v>14.005984926260671</v>
      </c>
      <c r="AR2540" s="274">
        <f t="shared" si="414"/>
        <v>14.005981737158713</v>
      </c>
      <c r="AS2540" s="274">
        <f t="shared" si="414"/>
        <v>14.00584007322959</v>
      </c>
      <c r="AT2540" s="274">
        <f t="shared" si="414"/>
        <v>13.999693530030552</v>
      </c>
      <c r="AU2540" s="274">
        <f t="shared" si="408"/>
        <v>13.835459245036365</v>
      </c>
      <c r="AV2540" s="274"/>
      <c r="AW2540" s="274"/>
    </row>
    <row r="2541" spans="27:49" ht="12.95" customHeight="1" x14ac:dyDescent="0.2">
      <c r="AA2541" s="344">
        <f t="shared" si="398"/>
        <v>-9.8802704652044479E-3</v>
      </c>
      <c r="AB2541" s="345">
        <f t="shared" si="399"/>
        <v>9.8802704652044479E-3</v>
      </c>
      <c r="AC2541" s="345">
        <f t="shared" si="400"/>
        <v>0</v>
      </c>
      <c r="AD2541" s="346">
        <f t="shared" si="401"/>
        <v>0</v>
      </c>
      <c r="AH2541" s="258">
        <f t="shared" si="402"/>
        <v>-5.970076540303515E-2</v>
      </c>
      <c r="AI2541" s="258">
        <f t="shared" si="403"/>
        <v>0.99275076381854821</v>
      </c>
      <c r="AJ2541" s="258">
        <f t="shared" si="404"/>
        <v>-0.88367981851374677</v>
      </c>
      <c r="AK2541" s="258">
        <f t="shared" si="405"/>
        <v>0.17185078244847601</v>
      </c>
      <c r="AL2541" s="258">
        <f t="shared" si="406"/>
        <v>1.6129546505539287</v>
      </c>
      <c r="AM2541" s="258">
        <f t="shared" si="407"/>
        <v>1.0430726385728673</v>
      </c>
      <c r="AN2541" s="274">
        <f t="shared" si="414"/>
        <v>14.005984999664225</v>
      </c>
      <c r="AO2541" s="274">
        <f t="shared" si="414"/>
        <v>14.005984999627904</v>
      </c>
      <c r="AP2541" s="274">
        <f t="shared" si="414"/>
        <v>14.005984998013528</v>
      </c>
      <c r="AQ2541" s="274">
        <f t="shared" si="414"/>
        <v>14.005984926260671</v>
      </c>
      <c r="AR2541" s="274">
        <f t="shared" si="414"/>
        <v>14.005981737158713</v>
      </c>
      <c r="AS2541" s="274">
        <f t="shared" si="414"/>
        <v>14.00584007322959</v>
      </c>
      <c r="AT2541" s="274">
        <f t="shared" si="414"/>
        <v>13.999693530030552</v>
      </c>
      <c r="AU2541" s="274">
        <f t="shared" si="408"/>
        <v>13.835459245036365</v>
      </c>
      <c r="AV2541" s="274"/>
      <c r="AW2541" s="274"/>
    </row>
    <row r="2542" spans="27:49" ht="12.95" customHeight="1" x14ac:dyDescent="0.2">
      <c r="AA2542" s="344">
        <f t="shared" si="398"/>
        <v>-9.8802704652044479E-3</v>
      </c>
      <c r="AB2542" s="345">
        <f t="shared" si="399"/>
        <v>9.8802704652044479E-3</v>
      </c>
      <c r="AC2542" s="345">
        <f t="shared" si="400"/>
        <v>0</v>
      </c>
      <c r="AD2542" s="346">
        <f t="shared" si="401"/>
        <v>0</v>
      </c>
      <c r="AH2542" s="258">
        <f t="shared" si="402"/>
        <v>-5.970076540303515E-2</v>
      </c>
      <c r="AI2542" s="258">
        <f t="shared" si="403"/>
        <v>0.99275076381854821</v>
      </c>
      <c r="AJ2542" s="258">
        <f t="shared" si="404"/>
        <v>-0.88367981851374677</v>
      </c>
      <c r="AK2542" s="258">
        <f t="shared" si="405"/>
        <v>0.17185078244847601</v>
      </c>
      <c r="AL2542" s="258">
        <f t="shared" si="406"/>
        <v>1.6129546505539287</v>
      </c>
      <c r="AM2542" s="258">
        <f t="shared" si="407"/>
        <v>1.0430726385728673</v>
      </c>
      <c r="AN2542" s="274">
        <f t="shared" si="414"/>
        <v>14.005984999664225</v>
      </c>
      <c r="AO2542" s="274">
        <f t="shared" si="414"/>
        <v>14.005984999627904</v>
      </c>
      <c r="AP2542" s="274">
        <f t="shared" si="414"/>
        <v>14.005984998013528</v>
      </c>
      <c r="AQ2542" s="274">
        <f t="shared" si="414"/>
        <v>14.005984926260671</v>
      </c>
      <c r="AR2542" s="274">
        <f t="shared" si="414"/>
        <v>14.005981737158713</v>
      </c>
      <c r="AS2542" s="274">
        <f t="shared" si="414"/>
        <v>14.00584007322959</v>
      </c>
      <c r="AT2542" s="274">
        <f t="shared" si="414"/>
        <v>13.999693530030552</v>
      </c>
      <c r="AU2542" s="274">
        <f t="shared" si="408"/>
        <v>13.835459245036365</v>
      </c>
      <c r="AV2542" s="274"/>
      <c r="AW2542" s="274"/>
    </row>
    <row r="2543" spans="27:49" ht="12.95" customHeight="1" x14ac:dyDescent="0.2">
      <c r="AA2543" s="344">
        <f t="shared" si="398"/>
        <v>-9.8802704652044479E-3</v>
      </c>
      <c r="AB2543" s="345">
        <f t="shared" si="399"/>
        <v>9.8802704652044479E-3</v>
      </c>
      <c r="AC2543" s="345">
        <f t="shared" si="400"/>
        <v>0</v>
      </c>
      <c r="AD2543" s="346">
        <f t="shared" si="401"/>
        <v>0</v>
      </c>
      <c r="AH2543" s="258">
        <f t="shared" si="402"/>
        <v>-5.970076540303515E-2</v>
      </c>
      <c r="AI2543" s="258">
        <f t="shared" si="403"/>
        <v>0.99275076381854821</v>
      </c>
      <c r="AJ2543" s="258">
        <f t="shared" si="404"/>
        <v>-0.88367981851374677</v>
      </c>
      <c r="AK2543" s="258">
        <f t="shared" si="405"/>
        <v>0.17185078244847601</v>
      </c>
      <c r="AL2543" s="258">
        <f t="shared" si="406"/>
        <v>1.6129546505539287</v>
      </c>
      <c r="AM2543" s="258">
        <f t="shared" si="407"/>
        <v>1.0430726385728673</v>
      </c>
      <c r="AN2543" s="274">
        <f t="shared" si="414"/>
        <v>14.005984999664225</v>
      </c>
      <c r="AO2543" s="274">
        <f t="shared" si="414"/>
        <v>14.005984999627904</v>
      </c>
      <c r="AP2543" s="274">
        <f t="shared" si="414"/>
        <v>14.005984998013528</v>
      </c>
      <c r="AQ2543" s="274">
        <f t="shared" si="414"/>
        <v>14.005984926260671</v>
      </c>
      <c r="AR2543" s="274">
        <f t="shared" si="414"/>
        <v>14.005981737158713</v>
      </c>
      <c r="AS2543" s="274">
        <f t="shared" si="414"/>
        <v>14.00584007322959</v>
      </c>
      <c r="AT2543" s="274">
        <f t="shared" si="414"/>
        <v>13.999693530030552</v>
      </c>
      <c r="AU2543" s="274">
        <f t="shared" si="408"/>
        <v>13.835459245036365</v>
      </c>
      <c r="AV2543" s="274"/>
      <c r="AW2543" s="274"/>
    </row>
    <row r="2544" spans="27:49" ht="12.95" customHeight="1" x14ac:dyDescent="0.2">
      <c r="AA2544" s="344">
        <f t="shared" si="398"/>
        <v>-9.8802704652044479E-3</v>
      </c>
      <c r="AB2544" s="345">
        <f t="shared" si="399"/>
        <v>9.8802704652044479E-3</v>
      </c>
      <c r="AC2544" s="345">
        <f t="shared" si="400"/>
        <v>0</v>
      </c>
      <c r="AD2544" s="346">
        <f t="shared" si="401"/>
        <v>0</v>
      </c>
      <c r="AH2544" s="258">
        <f t="shared" si="402"/>
        <v>-5.970076540303515E-2</v>
      </c>
      <c r="AI2544" s="258">
        <f t="shared" si="403"/>
        <v>0.99275076381854821</v>
      </c>
      <c r="AJ2544" s="258">
        <f t="shared" si="404"/>
        <v>-0.88367981851374677</v>
      </c>
      <c r="AK2544" s="258">
        <f t="shared" si="405"/>
        <v>0.17185078244847601</v>
      </c>
      <c r="AL2544" s="258">
        <f t="shared" si="406"/>
        <v>1.6129546505539287</v>
      </c>
      <c r="AM2544" s="258">
        <f t="shared" si="407"/>
        <v>1.0430726385728673</v>
      </c>
      <c r="AN2544" s="274">
        <f t="shared" si="414"/>
        <v>14.005984999664225</v>
      </c>
      <c r="AO2544" s="274">
        <f t="shared" si="414"/>
        <v>14.005984999627904</v>
      </c>
      <c r="AP2544" s="274">
        <f t="shared" si="414"/>
        <v>14.005984998013528</v>
      </c>
      <c r="AQ2544" s="274">
        <f t="shared" si="414"/>
        <v>14.005984926260671</v>
      </c>
      <c r="AR2544" s="274">
        <f t="shared" si="414"/>
        <v>14.005981737158713</v>
      </c>
      <c r="AS2544" s="274">
        <f t="shared" si="414"/>
        <v>14.00584007322959</v>
      </c>
      <c r="AT2544" s="274">
        <f t="shared" si="414"/>
        <v>13.999693530030552</v>
      </c>
      <c r="AU2544" s="274">
        <f t="shared" si="408"/>
        <v>13.835459245036365</v>
      </c>
      <c r="AV2544" s="274"/>
      <c r="AW2544" s="274"/>
    </row>
    <row r="2545" spans="27:49" ht="12.95" customHeight="1" x14ac:dyDescent="0.2">
      <c r="AA2545" s="344">
        <f t="shared" si="398"/>
        <v>-9.8802704652044479E-3</v>
      </c>
      <c r="AB2545" s="345">
        <f t="shared" si="399"/>
        <v>9.8802704652044479E-3</v>
      </c>
      <c r="AC2545" s="345">
        <f t="shared" si="400"/>
        <v>0</v>
      </c>
      <c r="AD2545" s="346">
        <f t="shared" si="401"/>
        <v>0</v>
      </c>
      <c r="AH2545" s="258">
        <f t="shared" si="402"/>
        <v>-5.970076540303515E-2</v>
      </c>
      <c r="AI2545" s="258">
        <f t="shared" si="403"/>
        <v>0.99275076381854821</v>
      </c>
      <c r="AJ2545" s="258">
        <f t="shared" si="404"/>
        <v>-0.88367981851374677</v>
      </c>
      <c r="AK2545" s="258">
        <f t="shared" si="405"/>
        <v>0.17185078244847601</v>
      </c>
      <c r="AL2545" s="258">
        <f t="shared" si="406"/>
        <v>1.6129546505539287</v>
      </c>
      <c r="AM2545" s="258">
        <f t="shared" si="407"/>
        <v>1.0430726385728673</v>
      </c>
      <c r="AN2545" s="274">
        <f t="shared" si="414"/>
        <v>14.005984999664225</v>
      </c>
      <c r="AO2545" s="274">
        <f t="shared" si="414"/>
        <v>14.005984999627904</v>
      </c>
      <c r="AP2545" s="274">
        <f t="shared" si="414"/>
        <v>14.005984998013528</v>
      </c>
      <c r="AQ2545" s="274">
        <f t="shared" si="414"/>
        <v>14.005984926260671</v>
      </c>
      <c r="AR2545" s="274">
        <f t="shared" si="414"/>
        <v>14.005981737158713</v>
      </c>
      <c r="AS2545" s="274">
        <f t="shared" si="414"/>
        <v>14.00584007322959</v>
      </c>
      <c r="AT2545" s="274">
        <f t="shared" si="414"/>
        <v>13.999693530030552</v>
      </c>
      <c r="AU2545" s="274">
        <f t="shared" si="408"/>
        <v>13.835459245036365</v>
      </c>
      <c r="AV2545" s="274"/>
      <c r="AW2545" s="274"/>
    </row>
    <row r="2546" spans="27:49" ht="12.95" customHeight="1" x14ac:dyDescent="0.2">
      <c r="AA2546" s="344">
        <f t="shared" si="398"/>
        <v>-9.8802704652044479E-3</v>
      </c>
      <c r="AB2546" s="345">
        <f t="shared" si="399"/>
        <v>9.8802704652044479E-3</v>
      </c>
      <c r="AC2546" s="345">
        <f t="shared" si="400"/>
        <v>0</v>
      </c>
      <c r="AD2546" s="346">
        <f t="shared" si="401"/>
        <v>0</v>
      </c>
      <c r="AH2546" s="258">
        <f t="shared" si="402"/>
        <v>-5.970076540303515E-2</v>
      </c>
      <c r="AI2546" s="258">
        <f t="shared" si="403"/>
        <v>0.99275076381854821</v>
      </c>
      <c r="AJ2546" s="258">
        <f t="shared" si="404"/>
        <v>-0.88367981851374677</v>
      </c>
      <c r="AK2546" s="258">
        <f t="shared" si="405"/>
        <v>0.17185078244847601</v>
      </c>
      <c r="AL2546" s="258">
        <f t="shared" si="406"/>
        <v>1.6129546505539287</v>
      </c>
      <c r="AM2546" s="258">
        <f t="shared" si="407"/>
        <v>1.0430726385728673</v>
      </c>
      <c r="AN2546" s="274">
        <f t="shared" si="414"/>
        <v>14.005984999664225</v>
      </c>
      <c r="AO2546" s="274">
        <f t="shared" si="414"/>
        <v>14.005984999627904</v>
      </c>
      <c r="AP2546" s="274">
        <f t="shared" si="414"/>
        <v>14.005984998013528</v>
      </c>
      <c r="AQ2546" s="274">
        <f t="shared" si="414"/>
        <v>14.005984926260671</v>
      </c>
      <c r="AR2546" s="274">
        <f t="shared" si="414"/>
        <v>14.005981737158713</v>
      </c>
      <c r="AS2546" s="274">
        <f t="shared" si="414"/>
        <v>14.00584007322959</v>
      </c>
      <c r="AT2546" s="274">
        <f t="shared" si="414"/>
        <v>13.999693530030552</v>
      </c>
      <c r="AU2546" s="274">
        <f t="shared" si="408"/>
        <v>13.835459245036365</v>
      </c>
      <c r="AV2546" s="274"/>
      <c r="AW2546" s="274"/>
    </row>
    <row r="2547" spans="27:49" ht="12.95" customHeight="1" x14ac:dyDescent="0.2">
      <c r="AA2547" s="344">
        <f t="shared" si="398"/>
        <v>-9.8802704652044479E-3</v>
      </c>
      <c r="AB2547" s="345">
        <f t="shared" si="399"/>
        <v>9.8802704652044479E-3</v>
      </c>
      <c r="AC2547" s="345">
        <f t="shared" si="400"/>
        <v>0</v>
      </c>
      <c r="AD2547" s="346">
        <f t="shared" si="401"/>
        <v>0</v>
      </c>
      <c r="AH2547" s="258">
        <f t="shared" si="402"/>
        <v>-5.970076540303515E-2</v>
      </c>
      <c r="AI2547" s="258">
        <f t="shared" si="403"/>
        <v>0.99275076381854821</v>
      </c>
      <c r="AJ2547" s="258">
        <f t="shared" si="404"/>
        <v>-0.88367981851374677</v>
      </c>
      <c r="AK2547" s="258">
        <f t="shared" si="405"/>
        <v>0.17185078244847601</v>
      </c>
      <c r="AL2547" s="258">
        <f t="shared" si="406"/>
        <v>1.6129546505539287</v>
      </c>
      <c r="AM2547" s="258">
        <f t="shared" si="407"/>
        <v>1.0430726385728673</v>
      </c>
      <c r="AN2547" s="274">
        <f t="shared" si="414"/>
        <v>14.005984999664225</v>
      </c>
      <c r="AO2547" s="274">
        <f t="shared" si="414"/>
        <v>14.005984999627904</v>
      </c>
      <c r="AP2547" s="274">
        <f t="shared" si="414"/>
        <v>14.005984998013528</v>
      </c>
      <c r="AQ2547" s="274">
        <f t="shared" si="414"/>
        <v>14.005984926260671</v>
      </c>
      <c r="AR2547" s="274">
        <f t="shared" si="414"/>
        <v>14.005981737158713</v>
      </c>
      <c r="AS2547" s="274">
        <f t="shared" si="414"/>
        <v>14.00584007322959</v>
      </c>
      <c r="AT2547" s="274">
        <f t="shared" si="414"/>
        <v>13.999693530030552</v>
      </c>
      <c r="AU2547" s="274">
        <f t="shared" si="408"/>
        <v>13.835459245036365</v>
      </c>
      <c r="AV2547" s="274"/>
      <c r="AW2547" s="274"/>
    </row>
    <row r="2548" spans="27:49" ht="12.95" customHeight="1" x14ac:dyDescent="0.2">
      <c r="AA2548" s="344">
        <f t="shared" ref="AA2548:AA2611" si="415">AB$3+AB$4*Z2548+AB$5*Z2548^2+AH2548</f>
        <v>-9.8802704652044479E-3</v>
      </c>
      <c r="AB2548" s="345">
        <f t="shared" ref="AB2548:AB2611" si="416">+G2548-AA2548</f>
        <v>9.8802704652044479E-3</v>
      </c>
      <c r="AC2548" s="345">
        <f t="shared" ref="AC2548:AC2611" si="417">+G2548-P2548</f>
        <v>0</v>
      </c>
      <c r="AD2548" s="346">
        <f t="shared" ref="AD2548:AD2611" si="418">U2548*(G2548-AA2548)^2</f>
        <v>0</v>
      </c>
      <c r="AH2548" s="258">
        <f t="shared" ref="AH2548:AH2611" si="419">$AB$6*($AB$11/AI2548*AJ2548+$AB$12)</f>
        <v>-5.970076540303515E-2</v>
      </c>
      <c r="AI2548" s="258">
        <f t="shared" ref="AI2548:AI2611" si="420">1+$AB$7*COS(AL2548)</f>
        <v>0.99275076381854821</v>
      </c>
      <c r="AJ2548" s="258">
        <f t="shared" ref="AJ2548:AJ2611" si="421">SIN(AL2548+RADIANS($AB$9))</f>
        <v>-0.88367981851374677</v>
      </c>
      <c r="AK2548" s="258">
        <f t="shared" ref="AK2548:AK2611" si="422">$AB$7*SIN(AL2548)</f>
        <v>0.17185078244847601</v>
      </c>
      <c r="AL2548" s="258">
        <f t="shared" ref="AL2548:AL2611" si="423">2*ATAN(AM2548)</f>
        <v>1.6129546505539287</v>
      </c>
      <c r="AM2548" s="258">
        <f t="shared" ref="AM2548:AM2611" si="424">TAN(AN2548/2)*SQRT((1+$AB$7)/(1-$AB$7))</f>
        <v>1.0430726385728673</v>
      </c>
      <c r="AN2548" s="274">
        <f t="shared" si="414"/>
        <v>14.005984999664225</v>
      </c>
      <c r="AO2548" s="274">
        <f t="shared" si="414"/>
        <v>14.005984999627904</v>
      </c>
      <c r="AP2548" s="274">
        <f t="shared" si="414"/>
        <v>14.005984998013528</v>
      </c>
      <c r="AQ2548" s="274">
        <f t="shared" si="414"/>
        <v>14.005984926260671</v>
      </c>
      <c r="AR2548" s="274">
        <f t="shared" si="414"/>
        <v>14.005981737158713</v>
      </c>
      <c r="AS2548" s="274">
        <f t="shared" si="414"/>
        <v>14.00584007322959</v>
      </c>
      <c r="AT2548" s="274">
        <f t="shared" si="414"/>
        <v>13.999693530030552</v>
      </c>
      <c r="AU2548" s="274">
        <f t="shared" ref="AU2548:AU2611" si="425">RADIANS($AB$9)+$AB$18*(F2548-AB$15)</f>
        <v>13.835459245036365</v>
      </c>
      <c r="AV2548" s="274"/>
      <c r="AW2548" s="274"/>
    </row>
    <row r="2549" spans="27:49" ht="12.95" customHeight="1" x14ac:dyDescent="0.2">
      <c r="AA2549" s="344">
        <f t="shared" si="415"/>
        <v>-9.8802704652044479E-3</v>
      </c>
      <c r="AB2549" s="345">
        <f t="shared" si="416"/>
        <v>9.8802704652044479E-3</v>
      </c>
      <c r="AC2549" s="345">
        <f t="shared" si="417"/>
        <v>0</v>
      </c>
      <c r="AD2549" s="346">
        <f t="shared" si="418"/>
        <v>0</v>
      </c>
      <c r="AH2549" s="258">
        <f t="shared" si="419"/>
        <v>-5.970076540303515E-2</v>
      </c>
      <c r="AI2549" s="258">
        <f t="shared" si="420"/>
        <v>0.99275076381854821</v>
      </c>
      <c r="AJ2549" s="258">
        <f t="shared" si="421"/>
        <v>-0.88367981851374677</v>
      </c>
      <c r="AK2549" s="258">
        <f t="shared" si="422"/>
        <v>0.17185078244847601</v>
      </c>
      <c r="AL2549" s="258">
        <f t="shared" si="423"/>
        <v>1.6129546505539287</v>
      </c>
      <c r="AM2549" s="258">
        <f t="shared" si="424"/>
        <v>1.0430726385728673</v>
      </c>
      <c r="AN2549" s="274">
        <f t="shared" si="414"/>
        <v>14.005984999664225</v>
      </c>
      <c r="AO2549" s="274">
        <f t="shared" si="414"/>
        <v>14.005984999627904</v>
      </c>
      <c r="AP2549" s="274">
        <f t="shared" si="414"/>
        <v>14.005984998013528</v>
      </c>
      <c r="AQ2549" s="274">
        <f t="shared" si="414"/>
        <v>14.005984926260671</v>
      </c>
      <c r="AR2549" s="274">
        <f t="shared" si="414"/>
        <v>14.005981737158713</v>
      </c>
      <c r="AS2549" s="274">
        <f t="shared" si="414"/>
        <v>14.00584007322959</v>
      </c>
      <c r="AT2549" s="274">
        <f t="shared" si="414"/>
        <v>13.999693530030552</v>
      </c>
      <c r="AU2549" s="274">
        <f t="shared" si="425"/>
        <v>13.835459245036365</v>
      </c>
      <c r="AV2549" s="274"/>
      <c r="AW2549" s="274"/>
    </row>
    <row r="2550" spans="27:49" ht="12.95" customHeight="1" x14ac:dyDescent="0.2">
      <c r="AA2550" s="344">
        <f t="shared" si="415"/>
        <v>-9.8802704652044479E-3</v>
      </c>
      <c r="AB2550" s="345">
        <f t="shared" si="416"/>
        <v>9.8802704652044479E-3</v>
      </c>
      <c r="AC2550" s="345">
        <f t="shared" si="417"/>
        <v>0</v>
      </c>
      <c r="AD2550" s="346">
        <f t="shared" si="418"/>
        <v>0</v>
      </c>
      <c r="AH2550" s="258">
        <f t="shared" si="419"/>
        <v>-5.970076540303515E-2</v>
      </c>
      <c r="AI2550" s="258">
        <f t="shared" si="420"/>
        <v>0.99275076381854821</v>
      </c>
      <c r="AJ2550" s="258">
        <f t="shared" si="421"/>
        <v>-0.88367981851374677</v>
      </c>
      <c r="AK2550" s="258">
        <f t="shared" si="422"/>
        <v>0.17185078244847601</v>
      </c>
      <c r="AL2550" s="258">
        <f t="shared" si="423"/>
        <v>1.6129546505539287</v>
      </c>
      <c r="AM2550" s="258">
        <f t="shared" si="424"/>
        <v>1.0430726385728673</v>
      </c>
      <c r="AN2550" s="274">
        <f t="shared" ref="AN2550:AT2559" si="426">$AU2550+$AB$7*SIN(AO2550)</f>
        <v>14.005984999664225</v>
      </c>
      <c r="AO2550" s="274">
        <f t="shared" si="426"/>
        <v>14.005984999627904</v>
      </c>
      <c r="AP2550" s="274">
        <f t="shared" si="426"/>
        <v>14.005984998013528</v>
      </c>
      <c r="AQ2550" s="274">
        <f t="shared" si="426"/>
        <v>14.005984926260671</v>
      </c>
      <c r="AR2550" s="274">
        <f t="shared" si="426"/>
        <v>14.005981737158713</v>
      </c>
      <c r="AS2550" s="274">
        <f t="shared" si="426"/>
        <v>14.00584007322959</v>
      </c>
      <c r="AT2550" s="274">
        <f t="shared" si="426"/>
        <v>13.999693530030552</v>
      </c>
      <c r="AU2550" s="274">
        <f t="shared" si="425"/>
        <v>13.835459245036365</v>
      </c>
      <c r="AV2550" s="274"/>
      <c r="AW2550" s="274"/>
    </row>
    <row r="2551" spans="27:49" ht="12.95" customHeight="1" x14ac:dyDescent="0.2">
      <c r="AA2551" s="344">
        <f t="shared" si="415"/>
        <v>-9.8802704652044479E-3</v>
      </c>
      <c r="AB2551" s="345">
        <f t="shared" si="416"/>
        <v>9.8802704652044479E-3</v>
      </c>
      <c r="AC2551" s="345">
        <f t="shared" si="417"/>
        <v>0</v>
      </c>
      <c r="AD2551" s="346">
        <f t="shared" si="418"/>
        <v>0</v>
      </c>
      <c r="AH2551" s="258">
        <f t="shared" si="419"/>
        <v>-5.970076540303515E-2</v>
      </c>
      <c r="AI2551" s="258">
        <f t="shared" si="420"/>
        <v>0.99275076381854821</v>
      </c>
      <c r="AJ2551" s="258">
        <f t="shared" si="421"/>
        <v>-0.88367981851374677</v>
      </c>
      <c r="AK2551" s="258">
        <f t="shared" si="422"/>
        <v>0.17185078244847601</v>
      </c>
      <c r="AL2551" s="258">
        <f t="shared" si="423"/>
        <v>1.6129546505539287</v>
      </c>
      <c r="AM2551" s="258">
        <f t="shared" si="424"/>
        <v>1.0430726385728673</v>
      </c>
      <c r="AN2551" s="274">
        <f t="shared" si="426"/>
        <v>14.005984999664225</v>
      </c>
      <c r="AO2551" s="274">
        <f t="shared" si="426"/>
        <v>14.005984999627904</v>
      </c>
      <c r="AP2551" s="274">
        <f t="shared" si="426"/>
        <v>14.005984998013528</v>
      </c>
      <c r="AQ2551" s="274">
        <f t="shared" si="426"/>
        <v>14.005984926260671</v>
      </c>
      <c r="AR2551" s="274">
        <f t="shared" si="426"/>
        <v>14.005981737158713</v>
      </c>
      <c r="AS2551" s="274">
        <f t="shared" si="426"/>
        <v>14.00584007322959</v>
      </c>
      <c r="AT2551" s="274">
        <f t="shared" si="426"/>
        <v>13.999693530030552</v>
      </c>
      <c r="AU2551" s="274">
        <f t="shared" si="425"/>
        <v>13.835459245036365</v>
      </c>
      <c r="AV2551" s="274"/>
      <c r="AW2551" s="274"/>
    </row>
    <row r="2552" spans="27:49" ht="12.95" customHeight="1" x14ac:dyDescent="0.2">
      <c r="AA2552" s="344">
        <f t="shared" si="415"/>
        <v>-9.8802704652044479E-3</v>
      </c>
      <c r="AB2552" s="345">
        <f t="shared" si="416"/>
        <v>9.8802704652044479E-3</v>
      </c>
      <c r="AC2552" s="345">
        <f t="shared" si="417"/>
        <v>0</v>
      </c>
      <c r="AD2552" s="346">
        <f t="shared" si="418"/>
        <v>0</v>
      </c>
      <c r="AH2552" s="258">
        <f t="shared" si="419"/>
        <v>-5.970076540303515E-2</v>
      </c>
      <c r="AI2552" s="258">
        <f t="shared" si="420"/>
        <v>0.99275076381854821</v>
      </c>
      <c r="AJ2552" s="258">
        <f t="shared" si="421"/>
        <v>-0.88367981851374677</v>
      </c>
      <c r="AK2552" s="258">
        <f t="shared" si="422"/>
        <v>0.17185078244847601</v>
      </c>
      <c r="AL2552" s="258">
        <f t="shared" si="423"/>
        <v>1.6129546505539287</v>
      </c>
      <c r="AM2552" s="258">
        <f t="shared" si="424"/>
        <v>1.0430726385728673</v>
      </c>
      <c r="AN2552" s="274">
        <f t="shared" si="426"/>
        <v>14.005984999664225</v>
      </c>
      <c r="AO2552" s="274">
        <f t="shared" si="426"/>
        <v>14.005984999627904</v>
      </c>
      <c r="AP2552" s="274">
        <f t="shared" si="426"/>
        <v>14.005984998013528</v>
      </c>
      <c r="AQ2552" s="274">
        <f t="shared" si="426"/>
        <v>14.005984926260671</v>
      </c>
      <c r="AR2552" s="274">
        <f t="shared" si="426"/>
        <v>14.005981737158713</v>
      </c>
      <c r="AS2552" s="274">
        <f t="shared" si="426"/>
        <v>14.00584007322959</v>
      </c>
      <c r="AT2552" s="274">
        <f t="shared" si="426"/>
        <v>13.999693530030552</v>
      </c>
      <c r="AU2552" s="274">
        <f t="shared" si="425"/>
        <v>13.835459245036365</v>
      </c>
      <c r="AV2552" s="274"/>
      <c r="AW2552" s="274"/>
    </row>
    <row r="2553" spans="27:49" ht="12.95" customHeight="1" x14ac:dyDescent="0.2">
      <c r="AA2553" s="344">
        <f t="shared" si="415"/>
        <v>-9.8802704652044479E-3</v>
      </c>
      <c r="AB2553" s="345">
        <f t="shared" si="416"/>
        <v>9.8802704652044479E-3</v>
      </c>
      <c r="AC2553" s="345">
        <f t="shared" si="417"/>
        <v>0</v>
      </c>
      <c r="AD2553" s="346">
        <f t="shared" si="418"/>
        <v>0</v>
      </c>
      <c r="AH2553" s="258">
        <f t="shared" si="419"/>
        <v>-5.970076540303515E-2</v>
      </c>
      <c r="AI2553" s="258">
        <f t="shared" si="420"/>
        <v>0.99275076381854821</v>
      </c>
      <c r="AJ2553" s="258">
        <f t="shared" si="421"/>
        <v>-0.88367981851374677</v>
      </c>
      <c r="AK2553" s="258">
        <f t="shared" si="422"/>
        <v>0.17185078244847601</v>
      </c>
      <c r="AL2553" s="258">
        <f t="shared" si="423"/>
        <v>1.6129546505539287</v>
      </c>
      <c r="AM2553" s="258">
        <f t="shared" si="424"/>
        <v>1.0430726385728673</v>
      </c>
      <c r="AN2553" s="274">
        <f t="shared" si="426"/>
        <v>14.005984999664225</v>
      </c>
      <c r="AO2553" s="274">
        <f t="shared" si="426"/>
        <v>14.005984999627904</v>
      </c>
      <c r="AP2553" s="274">
        <f t="shared" si="426"/>
        <v>14.005984998013528</v>
      </c>
      <c r="AQ2553" s="274">
        <f t="shared" si="426"/>
        <v>14.005984926260671</v>
      </c>
      <c r="AR2553" s="274">
        <f t="shared" si="426"/>
        <v>14.005981737158713</v>
      </c>
      <c r="AS2553" s="274">
        <f t="shared" si="426"/>
        <v>14.00584007322959</v>
      </c>
      <c r="AT2553" s="274">
        <f t="shared" si="426"/>
        <v>13.999693530030552</v>
      </c>
      <c r="AU2553" s="274">
        <f t="shared" si="425"/>
        <v>13.835459245036365</v>
      </c>
      <c r="AV2553" s="274"/>
      <c r="AW2553" s="274"/>
    </row>
    <row r="2554" spans="27:49" ht="12.95" customHeight="1" x14ac:dyDescent="0.2">
      <c r="AA2554" s="344">
        <f t="shared" si="415"/>
        <v>-9.8802704652044479E-3</v>
      </c>
      <c r="AB2554" s="345">
        <f t="shared" si="416"/>
        <v>9.8802704652044479E-3</v>
      </c>
      <c r="AC2554" s="345">
        <f t="shared" si="417"/>
        <v>0</v>
      </c>
      <c r="AD2554" s="346">
        <f t="shared" si="418"/>
        <v>0</v>
      </c>
      <c r="AH2554" s="258">
        <f t="shared" si="419"/>
        <v>-5.970076540303515E-2</v>
      </c>
      <c r="AI2554" s="258">
        <f t="shared" si="420"/>
        <v>0.99275076381854821</v>
      </c>
      <c r="AJ2554" s="258">
        <f t="shared" si="421"/>
        <v>-0.88367981851374677</v>
      </c>
      <c r="AK2554" s="258">
        <f t="shared" si="422"/>
        <v>0.17185078244847601</v>
      </c>
      <c r="AL2554" s="258">
        <f t="shared" si="423"/>
        <v>1.6129546505539287</v>
      </c>
      <c r="AM2554" s="258">
        <f t="shared" si="424"/>
        <v>1.0430726385728673</v>
      </c>
      <c r="AN2554" s="274">
        <f t="shared" si="426"/>
        <v>14.005984999664225</v>
      </c>
      <c r="AO2554" s="274">
        <f t="shared" si="426"/>
        <v>14.005984999627904</v>
      </c>
      <c r="AP2554" s="274">
        <f t="shared" si="426"/>
        <v>14.005984998013528</v>
      </c>
      <c r="AQ2554" s="274">
        <f t="shared" si="426"/>
        <v>14.005984926260671</v>
      </c>
      <c r="AR2554" s="274">
        <f t="shared" si="426"/>
        <v>14.005981737158713</v>
      </c>
      <c r="AS2554" s="274">
        <f t="shared" si="426"/>
        <v>14.00584007322959</v>
      </c>
      <c r="AT2554" s="274">
        <f t="shared" si="426"/>
        <v>13.999693530030552</v>
      </c>
      <c r="AU2554" s="274">
        <f t="shared" si="425"/>
        <v>13.835459245036365</v>
      </c>
      <c r="AV2554" s="274"/>
      <c r="AW2554" s="274"/>
    </row>
    <row r="2555" spans="27:49" ht="12.95" customHeight="1" x14ac:dyDescent="0.2">
      <c r="AA2555" s="344">
        <f t="shared" si="415"/>
        <v>-9.8802704652044479E-3</v>
      </c>
      <c r="AB2555" s="345">
        <f t="shared" si="416"/>
        <v>9.8802704652044479E-3</v>
      </c>
      <c r="AC2555" s="345">
        <f t="shared" si="417"/>
        <v>0</v>
      </c>
      <c r="AD2555" s="346">
        <f t="shared" si="418"/>
        <v>0</v>
      </c>
      <c r="AH2555" s="258">
        <f t="shared" si="419"/>
        <v>-5.970076540303515E-2</v>
      </c>
      <c r="AI2555" s="258">
        <f t="shared" si="420"/>
        <v>0.99275076381854821</v>
      </c>
      <c r="AJ2555" s="258">
        <f t="shared" si="421"/>
        <v>-0.88367981851374677</v>
      </c>
      <c r="AK2555" s="258">
        <f t="shared" si="422"/>
        <v>0.17185078244847601</v>
      </c>
      <c r="AL2555" s="258">
        <f t="shared" si="423"/>
        <v>1.6129546505539287</v>
      </c>
      <c r="AM2555" s="258">
        <f t="shared" si="424"/>
        <v>1.0430726385728673</v>
      </c>
      <c r="AN2555" s="274">
        <f t="shared" si="426"/>
        <v>14.005984999664225</v>
      </c>
      <c r="AO2555" s="274">
        <f t="shared" si="426"/>
        <v>14.005984999627904</v>
      </c>
      <c r="AP2555" s="274">
        <f t="shared" si="426"/>
        <v>14.005984998013528</v>
      </c>
      <c r="AQ2555" s="274">
        <f t="shared" si="426"/>
        <v>14.005984926260671</v>
      </c>
      <c r="AR2555" s="274">
        <f t="shared" si="426"/>
        <v>14.005981737158713</v>
      </c>
      <c r="AS2555" s="274">
        <f t="shared" si="426"/>
        <v>14.00584007322959</v>
      </c>
      <c r="AT2555" s="274">
        <f t="shared" si="426"/>
        <v>13.999693530030552</v>
      </c>
      <c r="AU2555" s="274">
        <f t="shared" si="425"/>
        <v>13.835459245036365</v>
      </c>
      <c r="AV2555" s="274"/>
      <c r="AW2555" s="274"/>
    </row>
    <row r="2556" spans="27:49" ht="12.95" customHeight="1" x14ac:dyDescent="0.2">
      <c r="AA2556" s="344">
        <f t="shared" si="415"/>
        <v>-9.8802704652044479E-3</v>
      </c>
      <c r="AB2556" s="345">
        <f t="shared" si="416"/>
        <v>9.8802704652044479E-3</v>
      </c>
      <c r="AC2556" s="345">
        <f t="shared" si="417"/>
        <v>0</v>
      </c>
      <c r="AD2556" s="346">
        <f t="shared" si="418"/>
        <v>0</v>
      </c>
      <c r="AH2556" s="258">
        <f t="shared" si="419"/>
        <v>-5.970076540303515E-2</v>
      </c>
      <c r="AI2556" s="258">
        <f t="shared" si="420"/>
        <v>0.99275076381854821</v>
      </c>
      <c r="AJ2556" s="258">
        <f t="shared" si="421"/>
        <v>-0.88367981851374677</v>
      </c>
      <c r="AK2556" s="258">
        <f t="shared" si="422"/>
        <v>0.17185078244847601</v>
      </c>
      <c r="AL2556" s="258">
        <f t="shared" si="423"/>
        <v>1.6129546505539287</v>
      </c>
      <c r="AM2556" s="258">
        <f t="shared" si="424"/>
        <v>1.0430726385728673</v>
      </c>
      <c r="AN2556" s="274">
        <f t="shared" si="426"/>
        <v>14.005984999664225</v>
      </c>
      <c r="AO2556" s="274">
        <f t="shared" si="426"/>
        <v>14.005984999627904</v>
      </c>
      <c r="AP2556" s="274">
        <f t="shared" si="426"/>
        <v>14.005984998013528</v>
      </c>
      <c r="AQ2556" s="274">
        <f t="shared" si="426"/>
        <v>14.005984926260671</v>
      </c>
      <c r="AR2556" s="274">
        <f t="shared" si="426"/>
        <v>14.005981737158713</v>
      </c>
      <c r="AS2556" s="274">
        <f t="shared" si="426"/>
        <v>14.00584007322959</v>
      </c>
      <c r="AT2556" s="274">
        <f t="shared" si="426"/>
        <v>13.999693530030552</v>
      </c>
      <c r="AU2556" s="274">
        <f t="shared" si="425"/>
        <v>13.835459245036365</v>
      </c>
      <c r="AV2556" s="274"/>
      <c r="AW2556" s="274"/>
    </row>
    <row r="2557" spans="27:49" ht="12.95" customHeight="1" x14ac:dyDescent="0.2">
      <c r="AA2557" s="344">
        <f t="shared" si="415"/>
        <v>-9.8802704652044479E-3</v>
      </c>
      <c r="AB2557" s="345">
        <f t="shared" si="416"/>
        <v>9.8802704652044479E-3</v>
      </c>
      <c r="AC2557" s="345">
        <f t="shared" si="417"/>
        <v>0</v>
      </c>
      <c r="AD2557" s="346">
        <f t="shared" si="418"/>
        <v>0</v>
      </c>
      <c r="AH2557" s="258">
        <f t="shared" si="419"/>
        <v>-5.970076540303515E-2</v>
      </c>
      <c r="AI2557" s="258">
        <f t="shared" si="420"/>
        <v>0.99275076381854821</v>
      </c>
      <c r="AJ2557" s="258">
        <f t="shared" si="421"/>
        <v>-0.88367981851374677</v>
      </c>
      <c r="AK2557" s="258">
        <f t="shared" si="422"/>
        <v>0.17185078244847601</v>
      </c>
      <c r="AL2557" s="258">
        <f t="shared" si="423"/>
        <v>1.6129546505539287</v>
      </c>
      <c r="AM2557" s="258">
        <f t="shared" si="424"/>
        <v>1.0430726385728673</v>
      </c>
      <c r="AN2557" s="274">
        <f t="shared" si="426"/>
        <v>14.005984999664225</v>
      </c>
      <c r="AO2557" s="274">
        <f t="shared" si="426"/>
        <v>14.005984999627904</v>
      </c>
      <c r="AP2557" s="274">
        <f t="shared" si="426"/>
        <v>14.005984998013528</v>
      </c>
      <c r="AQ2557" s="274">
        <f t="shared" si="426"/>
        <v>14.005984926260671</v>
      </c>
      <c r="AR2557" s="274">
        <f t="shared" si="426"/>
        <v>14.005981737158713</v>
      </c>
      <c r="AS2557" s="274">
        <f t="shared" si="426"/>
        <v>14.00584007322959</v>
      </c>
      <c r="AT2557" s="274">
        <f t="shared" si="426"/>
        <v>13.999693530030552</v>
      </c>
      <c r="AU2557" s="274">
        <f t="shared" si="425"/>
        <v>13.835459245036365</v>
      </c>
      <c r="AV2557" s="274"/>
      <c r="AW2557" s="274"/>
    </row>
    <row r="2558" spans="27:49" ht="12.95" customHeight="1" x14ac:dyDescent="0.2">
      <c r="AA2558" s="344">
        <f t="shared" si="415"/>
        <v>-9.8802704652044479E-3</v>
      </c>
      <c r="AB2558" s="345">
        <f t="shared" si="416"/>
        <v>9.8802704652044479E-3</v>
      </c>
      <c r="AC2558" s="345">
        <f t="shared" si="417"/>
        <v>0</v>
      </c>
      <c r="AD2558" s="346">
        <f t="shared" si="418"/>
        <v>0</v>
      </c>
      <c r="AH2558" s="258">
        <f t="shared" si="419"/>
        <v>-5.970076540303515E-2</v>
      </c>
      <c r="AI2558" s="258">
        <f t="shared" si="420"/>
        <v>0.99275076381854821</v>
      </c>
      <c r="AJ2558" s="258">
        <f t="shared" si="421"/>
        <v>-0.88367981851374677</v>
      </c>
      <c r="AK2558" s="258">
        <f t="shared" si="422"/>
        <v>0.17185078244847601</v>
      </c>
      <c r="AL2558" s="258">
        <f t="shared" si="423"/>
        <v>1.6129546505539287</v>
      </c>
      <c r="AM2558" s="258">
        <f t="shared" si="424"/>
        <v>1.0430726385728673</v>
      </c>
      <c r="AN2558" s="274">
        <f t="shared" si="426"/>
        <v>14.005984999664225</v>
      </c>
      <c r="AO2558" s="274">
        <f t="shared" si="426"/>
        <v>14.005984999627904</v>
      </c>
      <c r="AP2558" s="274">
        <f t="shared" si="426"/>
        <v>14.005984998013528</v>
      </c>
      <c r="AQ2558" s="274">
        <f t="shared" si="426"/>
        <v>14.005984926260671</v>
      </c>
      <c r="AR2558" s="274">
        <f t="shared" si="426"/>
        <v>14.005981737158713</v>
      </c>
      <c r="AS2558" s="274">
        <f t="shared" si="426"/>
        <v>14.00584007322959</v>
      </c>
      <c r="AT2558" s="274">
        <f t="shared" si="426"/>
        <v>13.999693530030552</v>
      </c>
      <c r="AU2558" s="274">
        <f t="shared" si="425"/>
        <v>13.835459245036365</v>
      </c>
      <c r="AV2558" s="274"/>
      <c r="AW2558" s="274"/>
    </row>
    <row r="2559" spans="27:49" ht="12.95" customHeight="1" x14ac:dyDescent="0.2">
      <c r="AA2559" s="344">
        <f t="shared" si="415"/>
        <v>-9.8802704652044479E-3</v>
      </c>
      <c r="AB2559" s="345">
        <f t="shared" si="416"/>
        <v>9.8802704652044479E-3</v>
      </c>
      <c r="AC2559" s="345">
        <f t="shared" si="417"/>
        <v>0</v>
      </c>
      <c r="AD2559" s="346">
        <f t="shared" si="418"/>
        <v>0</v>
      </c>
      <c r="AH2559" s="258">
        <f t="shared" si="419"/>
        <v>-5.970076540303515E-2</v>
      </c>
      <c r="AI2559" s="258">
        <f t="shared" si="420"/>
        <v>0.99275076381854821</v>
      </c>
      <c r="AJ2559" s="258">
        <f t="shared" si="421"/>
        <v>-0.88367981851374677</v>
      </c>
      <c r="AK2559" s="258">
        <f t="shared" si="422"/>
        <v>0.17185078244847601</v>
      </c>
      <c r="AL2559" s="258">
        <f t="shared" si="423"/>
        <v>1.6129546505539287</v>
      </c>
      <c r="AM2559" s="258">
        <f t="shared" si="424"/>
        <v>1.0430726385728673</v>
      </c>
      <c r="AN2559" s="274">
        <f t="shared" si="426"/>
        <v>14.005984999664225</v>
      </c>
      <c r="AO2559" s="274">
        <f t="shared" si="426"/>
        <v>14.005984999627904</v>
      </c>
      <c r="AP2559" s="274">
        <f t="shared" si="426"/>
        <v>14.005984998013528</v>
      </c>
      <c r="AQ2559" s="274">
        <f t="shared" si="426"/>
        <v>14.005984926260671</v>
      </c>
      <c r="AR2559" s="274">
        <f t="shared" si="426"/>
        <v>14.005981737158713</v>
      </c>
      <c r="AS2559" s="274">
        <f t="shared" si="426"/>
        <v>14.00584007322959</v>
      </c>
      <c r="AT2559" s="274">
        <f t="shared" si="426"/>
        <v>13.999693530030552</v>
      </c>
      <c r="AU2559" s="274">
        <f t="shared" si="425"/>
        <v>13.835459245036365</v>
      </c>
      <c r="AV2559" s="274"/>
      <c r="AW2559" s="274"/>
    </row>
    <row r="2560" spans="27:49" ht="12.95" customHeight="1" x14ac:dyDescent="0.2">
      <c r="AA2560" s="344">
        <f t="shared" si="415"/>
        <v>-9.8802704652044479E-3</v>
      </c>
      <c r="AB2560" s="345">
        <f t="shared" si="416"/>
        <v>9.8802704652044479E-3</v>
      </c>
      <c r="AC2560" s="345">
        <f t="shared" si="417"/>
        <v>0</v>
      </c>
      <c r="AD2560" s="346">
        <f t="shared" si="418"/>
        <v>0</v>
      </c>
      <c r="AH2560" s="258">
        <f t="shared" si="419"/>
        <v>-5.970076540303515E-2</v>
      </c>
      <c r="AI2560" s="258">
        <f t="shared" si="420"/>
        <v>0.99275076381854821</v>
      </c>
      <c r="AJ2560" s="258">
        <f t="shared" si="421"/>
        <v>-0.88367981851374677</v>
      </c>
      <c r="AK2560" s="258">
        <f t="shared" si="422"/>
        <v>0.17185078244847601</v>
      </c>
      <c r="AL2560" s="258">
        <f t="shared" si="423"/>
        <v>1.6129546505539287</v>
      </c>
      <c r="AM2560" s="258">
        <f t="shared" si="424"/>
        <v>1.0430726385728673</v>
      </c>
      <c r="AN2560" s="274">
        <f t="shared" ref="AN2560:AT2569" si="427">$AU2560+$AB$7*SIN(AO2560)</f>
        <v>14.005984999664225</v>
      </c>
      <c r="AO2560" s="274">
        <f t="shared" si="427"/>
        <v>14.005984999627904</v>
      </c>
      <c r="AP2560" s="274">
        <f t="shared" si="427"/>
        <v>14.005984998013528</v>
      </c>
      <c r="AQ2560" s="274">
        <f t="shared" si="427"/>
        <v>14.005984926260671</v>
      </c>
      <c r="AR2560" s="274">
        <f t="shared" si="427"/>
        <v>14.005981737158713</v>
      </c>
      <c r="AS2560" s="274">
        <f t="shared" si="427"/>
        <v>14.00584007322959</v>
      </c>
      <c r="AT2560" s="274">
        <f t="shared" si="427"/>
        <v>13.999693530030552</v>
      </c>
      <c r="AU2560" s="274">
        <f t="shared" si="425"/>
        <v>13.835459245036365</v>
      </c>
      <c r="AV2560" s="274"/>
      <c r="AW2560" s="274"/>
    </row>
    <row r="2561" spans="27:49" ht="12.95" customHeight="1" x14ac:dyDescent="0.2">
      <c r="AA2561" s="344">
        <f t="shared" si="415"/>
        <v>-9.8802704652044479E-3</v>
      </c>
      <c r="AB2561" s="345">
        <f t="shared" si="416"/>
        <v>9.8802704652044479E-3</v>
      </c>
      <c r="AC2561" s="345">
        <f t="shared" si="417"/>
        <v>0</v>
      </c>
      <c r="AD2561" s="346">
        <f t="shared" si="418"/>
        <v>0</v>
      </c>
      <c r="AH2561" s="258">
        <f t="shared" si="419"/>
        <v>-5.970076540303515E-2</v>
      </c>
      <c r="AI2561" s="258">
        <f t="shared" si="420"/>
        <v>0.99275076381854821</v>
      </c>
      <c r="AJ2561" s="258">
        <f t="shared" si="421"/>
        <v>-0.88367981851374677</v>
      </c>
      <c r="AK2561" s="258">
        <f t="shared" si="422"/>
        <v>0.17185078244847601</v>
      </c>
      <c r="AL2561" s="258">
        <f t="shared" si="423"/>
        <v>1.6129546505539287</v>
      </c>
      <c r="AM2561" s="258">
        <f t="shared" si="424"/>
        <v>1.0430726385728673</v>
      </c>
      <c r="AN2561" s="274">
        <f t="shared" si="427"/>
        <v>14.005984999664225</v>
      </c>
      <c r="AO2561" s="274">
        <f t="shared" si="427"/>
        <v>14.005984999627904</v>
      </c>
      <c r="AP2561" s="274">
        <f t="shared" si="427"/>
        <v>14.005984998013528</v>
      </c>
      <c r="AQ2561" s="274">
        <f t="shared" si="427"/>
        <v>14.005984926260671</v>
      </c>
      <c r="AR2561" s="274">
        <f t="shared" si="427"/>
        <v>14.005981737158713</v>
      </c>
      <c r="AS2561" s="274">
        <f t="shared" si="427"/>
        <v>14.00584007322959</v>
      </c>
      <c r="AT2561" s="274">
        <f t="shared" si="427"/>
        <v>13.999693530030552</v>
      </c>
      <c r="AU2561" s="274">
        <f t="shared" si="425"/>
        <v>13.835459245036365</v>
      </c>
      <c r="AV2561" s="274"/>
      <c r="AW2561" s="274"/>
    </row>
    <row r="2562" spans="27:49" ht="12.95" customHeight="1" x14ac:dyDescent="0.2">
      <c r="AA2562" s="344">
        <f t="shared" si="415"/>
        <v>-9.8802704652044479E-3</v>
      </c>
      <c r="AB2562" s="345">
        <f t="shared" si="416"/>
        <v>9.8802704652044479E-3</v>
      </c>
      <c r="AC2562" s="345">
        <f t="shared" si="417"/>
        <v>0</v>
      </c>
      <c r="AD2562" s="346">
        <f t="shared" si="418"/>
        <v>0</v>
      </c>
      <c r="AH2562" s="258">
        <f t="shared" si="419"/>
        <v>-5.970076540303515E-2</v>
      </c>
      <c r="AI2562" s="258">
        <f t="shared" si="420"/>
        <v>0.99275076381854821</v>
      </c>
      <c r="AJ2562" s="258">
        <f t="shared" si="421"/>
        <v>-0.88367981851374677</v>
      </c>
      <c r="AK2562" s="258">
        <f t="shared" si="422"/>
        <v>0.17185078244847601</v>
      </c>
      <c r="AL2562" s="258">
        <f t="shared" si="423"/>
        <v>1.6129546505539287</v>
      </c>
      <c r="AM2562" s="258">
        <f t="shared" si="424"/>
        <v>1.0430726385728673</v>
      </c>
      <c r="AN2562" s="274">
        <f t="shared" si="427"/>
        <v>14.005984999664225</v>
      </c>
      <c r="AO2562" s="274">
        <f t="shared" si="427"/>
        <v>14.005984999627904</v>
      </c>
      <c r="AP2562" s="274">
        <f t="shared" si="427"/>
        <v>14.005984998013528</v>
      </c>
      <c r="AQ2562" s="274">
        <f t="shared" si="427"/>
        <v>14.005984926260671</v>
      </c>
      <c r="AR2562" s="274">
        <f t="shared" si="427"/>
        <v>14.005981737158713</v>
      </c>
      <c r="AS2562" s="274">
        <f t="shared" si="427"/>
        <v>14.00584007322959</v>
      </c>
      <c r="AT2562" s="274">
        <f t="shared" si="427"/>
        <v>13.999693530030552</v>
      </c>
      <c r="AU2562" s="274">
        <f t="shared" si="425"/>
        <v>13.835459245036365</v>
      </c>
      <c r="AV2562" s="274"/>
      <c r="AW2562" s="274"/>
    </row>
    <row r="2563" spans="27:49" ht="12.95" customHeight="1" x14ac:dyDescent="0.2">
      <c r="AA2563" s="344">
        <f t="shared" si="415"/>
        <v>-9.8802704652044479E-3</v>
      </c>
      <c r="AB2563" s="345">
        <f t="shared" si="416"/>
        <v>9.8802704652044479E-3</v>
      </c>
      <c r="AC2563" s="345">
        <f t="shared" si="417"/>
        <v>0</v>
      </c>
      <c r="AD2563" s="346">
        <f t="shared" si="418"/>
        <v>0</v>
      </c>
      <c r="AH2563" s="258">
        <f t="shared" si="419"/>
        <v>-5.970076540303515E-2</v>
      </c>
      <c r="AI2563" s="258">
        <f t="shared" si="420"/>
        <v>0.99275076381854821</v>
      </c>
      <c r="AJ2563" s="258">
        <f t="shared" si="421"/>
        <v>-0.88367981851374677</v>
      </c>
      <c r="AK2563" s="258">
        <f t="shared" si="422"/>
        <v>0.17185078244847601</v>
      </c>
      <c r="AL2563" s="258">
        <f t="shared" si="423"/>
        <v>1.6129546505539287</v>
      </c>
      <c r="AM2563" s="258">
        <f t="shared" si="424"/>
        <v>1.0430726385728673</v>
      </c>
      <c r="AN2563" s="274">
        <f t="shared" si="427"/>
        <v>14.005984999664225</v>
      </c>
      <c r="AO2563" s="274">
        <f t="shared" si="427"/>
        <v>14.005984999627904</v>
      </c>
      <c r="AP2563" s="274">
        <f t="shared" si="427"/>
        <v>14.005984998013528</v>
      </c>
      <c r="AQ2563" s="274">
        <f t="shared" si="427"/>
        <v>14.005984926260671</v>
      </c>
      <c r="AR2563" s="274">
        <f t="shared" si="427"/>
        <v>14.005981737158713</v>
      </c>
      <c r="AS2563" s="274">
        <f t="shared" si="427"/>
        <v>14.00584007322959</v>
      </c>
      <c r="AT2563" s="274">
        <f t="shared" si="427"/>
        <v>13.999693530030552</v>
      </c>
      <c r="AU2563" s="274">
        <f t="shared" si="425"/>
        <v>13.835459245036365</v>
      </c>
      <c r="AV2563" s="274"/>
      <c r="AW2563" s="274"/>
    </row>
    <row r="2564" spans="27:49" ht="12.95" customHeight="1" x14ac:dyDescent="0.2">
      <c r="AA2564" s="344">
        <f t="shared" si="415"/>
        <v>-9.8802704652044479E-3</v>
      </c>
      <c r="AB2564" s="345">
        <f t="shared" si="416"/>
        <v>9.8802704652044479E-3</v>
      </c>
      <c r="AC2564" s="345">
        <f t="shared" si="417"/>
        <v>0</v>
      </c>
      <c r="AD2564" s="346">
        <f t="shared" si="418"/>
        <v>0</v>
      </c>
      <c r="AH2564" s="258">
        <f t="shared" si="419"/>
        <v>-5.970076540303515E-2</v>
      </c>
      <c r="AI2564" s="258">
        <f t="shared" si="420"/>
        <v>0.99275076381854821</v>
      </c>
      <c r="AJ2564" s="258">
        <f t="shared" si="421"/>
        <v>-0.88367981851374677</v>
      </c>
      <c r="AK2564" s="258">
        <f t="shared" si="422"/>
        <v>0.17185078244847601</v>
      </c>
      <c r="AL2564" s="258">
        <f t="shared" si="423"/>
        <v>1.6129546505539287</v>
      </c>
      <c r="AM2564" s="258">
        <f t="shared" si="424"/>
        <v>1.0430726385728673</v>
      </c>
      <c r="AN2564" s="274">
        <f t="shared" si="427"/>
        <v>14.005984999664225</v>
      </c>
      <c r="AO2564" s="274">
        <f t="shared" si="427"/>
        <v>14.005984999627904</v>
      </c>
      <c r="AP2564" s="274">
        <f t="shared" si="427"/>
        <v>14.005984998013528</v>
      </c>
      <c r="AQ2564" s="274">
        <f t="shared" si="427"/>
        <v>14.005984926260671</v>
      </c>
      <c r="AR2564" s="274">
        <f t="shared" si="427"/>
        <v>14.005981737158713</v>
      </c>
      <c r="AS2564" s="274">
        <f t="shared" si="427"/>
        <v>14.00584007322959</v>
      </c>
      <c r="AT2564" s="274">
        <f t="shared" si="427"/>
        <v>13.999693530030552</v>
      </c>
      <c r="AU2564" s="274">
        <f t="shared" si="425"/>
        <v>13.835459245036365</v>
      </c>
      <c r="AV2564" s="274"/>
      <c r="AW2564" s="274"/>
    </row>
    <row r="2565" spans="27:49" ht="12.95" customHeight="1" x14ac:dyDescent="0.2">
      <c r="AA2565" s="344">
        <f t="shared" si="415"/>
        <v>-9.8802704652044479E-3</v>
      </c>
      <c r="AB2565" s="345">
        <f t="shared" si="416"/>
        <v>9.8802704652044479E-3</v>
      </c>
      <c r="AC2565" s="345">
        <f t="shared" si="417"/>
        <v>0</v>
      </c>
      <c r="AD2565" s="346">
        <f t="shared" si="418"/>
        <v>0</v>
      </c>
      <c r="AH2565" s="258">
        <f t="shared" si="419"/>
        <v>-5.970076540303515E-2</v>
      </c>
      <c r="AI2565" s="258">
        <f t="shared" si="420"/>
        <v>0.99275076381854821</v>
      </c>
      <c r="AJ2565" s="258">
        <f t="shared" si="421"/>
        <v>-0.88367981851374677</v>
      </c>
      <c r="AK2565" s="258">
        <f t="shared" si="422"/>
        <v>0.17185078244847601</v>
      </c>
      <c r="AL2565" s="258">
        <f t="shared" si="423"/>
        <v>1.6129546505539287</v>
      </c>
      <c r="AM2565" s="258">
        <f t="shared" si="424"/>
        <v>1.0430726385728673</v>
      </c>
      <c r="AN2565" s="274">
        <f t="shared" si="427"/>
        <v>14.005984999664225</v>
      </c>
      <c r="AO2565" s="274">
        <f t="shared" si="427"/>
        <v>14.005984999627904</v>
      </c>
      <c r="AP2565" s="274">
        <f t="shared" si="427"/>
        <v>14.005984998013528</v>
      </c>
      <c r="AQ2565" s="274">
        <f t="shared" si="427"/>
        <v>14.005984926260671</v>
      </c>
      <c r="AR2565" s="274">
        <f t="shared" si="427"/>
        <v>14.005981737158713</v>
      </c>
      <c r="AS2565" s="274">
        <f t="shared" si="427"/>
        <v>14.00584007322959</v>
      </c>
      <c r="AT2565" s="274">
        <f t="shared" si="427"/>
        <v>13.999693530030552</v>
      </c>
      <c r="AU2565" s="274">
        <f t="shared" si="425"/>
        <v>13.835459245036365</v>
      </c>
      <c r="AV2565" s="274"/>
      <c r="AW2565" s="274"/>
    </row>
    <row r="2566" spans="27:49" ht="12.95" customHeight="1" x14ac:dyDescent="0.2">
      <c r="AA2566" s="344">
        <f t="shared" si="415"/>
        <v>-9.8802704652044479E-3</v>
      </c>
      <c r="AB2566" s="345">
        <f t="shared" si="416"/>
        <v>9.8802704652044479E-3</v>
      </c>
      <c r="AC2566" s="345">
        <f t="shared" si="417"/>
        <v>0</v>
      </c>
      <c r="AD2566" s="346">
        <f t="shared" si="418"/>
        <v>0</v>
      </c>
      <c r="AH2566" s="258">
        <f t="shared" si="419"/>
        <v>-5.970076540303515E-2</v>
      </c>
      <c r="AI2566" s="258">
        <f t="shared" si="420"/>
        <v>0.99275076381854821</v>
      </c>
      <c r="AJ2566" s="258">
        <f t="shared" si="421"/>
        <v>-0.88367981851374677</v>
      </c>
      <c r="AK2566" s="258">
        <f t="shared" si="422"/>
        <v>0.17185078244847601</v>
      </c>
      <c r="AL2566" s="258">
        <f t="shared" si="423"/>
        <v>1.6129546505539287</v>
      </c>
      <c r="AM2566" s="258">
        <f t="shared" si="424"/>
        <v>1.0430726385728673</v>
      </c>
      <c r="AN2566" s="274">
        <f t="shared" si="427"/>
        <v>14.005984999664225</v>
      </c>
      <c r="AO2566" s="274">
        <f t="shared" si="427"/>
        <v>14.005984999627904</v>
      </c>
      <c r="AP2566" s="274">
        <f t="shared" si="427"/>
        <v>14.005984998013528</v>
      </c>
      <c r="AQ2566" s="274">
        <f t="shared" si="427"/>
        <v>14.005984926260671</v>
      </c>
      <c r="AR2566" s="274">
        <f t="shared" si="427"/>
        <v>14.005981737158713</v>
      </c>
      <c r="AS2566" s="274">
        <f t="shared" si="427"/>
        <v>14.00584007322959</v>
      </c>
      <c r="AT2566" s="274">
        <f t="shared" si="427"/>
        <v>13.999693530030552</v>
      </c>
      <c r="AU2566" s="274">
        <f t="shared" si="425"/>
        <v>13.835459245036365</v>
      </c>
      <c r="AV2566" s="274"/>
      <c r="AW2566" s="274"/>
    </row>
    <row r="2567" spans="27:49" ht="12.95" customHeight="1" x14ac:dyDescent="0.2">
      <c r="AA2567" s="344">
        <f t="shared" si="415"/>
        <v>-9.8802704652044479E-3</v>
      </c>
      <c r="AB2567" s="345">
        <f t="shared" si="416"/>
        <v>9.8802704652044479E-3</v>
      </c>
      <c r="AC2567" s="345">
        <f t="shared" si="417"/>
        <v>0</v>
      </c>
      <c r="AD2567" s="346">
        <f t="shared" si="418"/>
        <v>0</v>
      </c>
      <c r="AH2567" s="258">
        <f t="shared" si="419"/>
        <v>-5.970076540303515E-2</v>
      </c>
      <c r="AI2567" s="258">
        <f t="shared" si="420"/>
        <v>0.99275076381854821</v>
      </c>
      <c r="AJ2567" s="258">
        <f t="shared" si="421"/>
        <v>-0.88367981851374677</v>
      </c>
      <c r="AK2567" s="258">
        <f t="shared" si="422"/>
        <v>0.17185078244847601</v>
      </c>
      <c r="AL2567" s="258">
        <f t="shared" si="423"/>
        <v>1.6129546505539287</v>
      </c>
      <c r="AM2567" s="258">
        <f t="shared" si="424"/>
        <v>1.0430726385728673</v>
      </c>
      <c r="AN2567" s="274">
        <f t="shared" si="427"/>
        <v>14.005984999664225</v>
      </c>
      <c r="AO2567" s="274">
        <f t="shared" si="427"/>
        <v>14.005984999627904</v>
      </c>
      <c r="AP2567" s="274">
        <f t="shared" si="427"/>
        <v>14.005984998013528</v>
      </c>
      <c r="AQ2567" s="274">
        <f t="shared" si="427"/>
        <v>14.005984926260671</v>
      </c>
      <c r="AR2567" s="274">
        <f t="shared" si="427"/>
        <v>14.005981737158713</v>
      </c>
      <c r="AS2567" s="274">
        <f t="shared" si="427"/>
        <v>14.00584007322959</v>
      </c>
      <c r="AT2567" s="274">
        <f t="shared" si="427"/>
        <v>13.999693530030552</v>
      </c>
      <c r="AU2567" s="274">
        <f t="shared" si="425"/>
        <v>13.835459245036365</v>
      </c>
      <c r="AV2567" s="274"/>
      <c r="AW2567" s="274"/>
    </row>
    <row r="2568" spans="27:49" ht="12.95" customHeight="1" x14ac:dyDescent="0.2">
      <c r="AA2568" s="344">
        <f t="shared" si="415"/>
        <v>-9.8802704652044479E-3</v>
      </c>
      <c r="AB2568" s="345">
        <f t="shared" si="416"/>
        <v>9.8802704652044479E-3</v>
      </c>
      <c r="AC2568" s="345">
        <f t="shared" si="417"/>
        <v>0</v>
      </c>
      <c r="AD2568" s="346">
        <f t="shared" si="418"/>
        <v>0</v>
      </c>
      <c r="AH2568" s="258">
        <f t="shared" si="419"/>
        <v>-5.970076540303515E-2</v>
      </c>
      <c r="AI2568" s="258">
        <f t="shared" si="420"/>
        <v>0.99275076381854821</v>
      </c>
      <c r="AJ2568" s="258">
        <f t="shared" si="421"/>
        <v>-0.88367981851374677</v>
      </c>
      <c r="AK2568" s="258">
        <f t="shared" si="422"/>
        <v>0.17185078244847601</v>
      </c>
      <c r="AL2568" s="258">
        <f t="shared" si="423"/>
        <v>1.6129546505539287</v>
      </c>
      <c r="AM2568" s="258">
        <f t="shared" si="424"/>
        <v>1.0430726385728673</v>
      </c>
      <c r="AN2568" s="274">
        <f t="shared" si="427"/>
        <v>14.005984999664225</v>
      </c>
      <c r="AO2568" s="274">
        <f t="shared" si="427"/>
        <v>14.005984999627904</v>
      </c>
      <c r="AP2568" s="274">
        <f t="shared" si="427"/>
        <v>14.005984998013528</v>
      </c>
      <c r="AQ2568" s="274">
        <f t="shared" si="427"/>
        <v>14.005984926260671</v>
      </c>
      <c r="AR2568" s="274">
        <f t="shared" si="427"/>
        <v>14.005981737158713</v>
      </c>
      <c r="AS2568" s="274">
        <f t="shared" si="427"/>
        <v>14.00584007322959</v>
      </c>
      <c r="AT2568" s="274">
        <f t="shared" si="427"/>
        <v>13.999693530030552</v>
      </c>
      <c r="AU2568" s="274">
        <f t="shared" si="425"/>
        <v>13.835459245036365</v>
      </c>
      <c r="AV2568" s="274"/>
      <c r="AW2568" s="274"/>
    </row>
    <row r="2569" spans="27:49" ht="12.95" customHeight="1" x14ac:dyDescent="0.2">
      <c r="AA2569" s="344">
        <f t="shared" si="415"/>
        <v>-9.8802704652044479E-3</v>
      </c>
      <c r="AB2569" s="345">
        <f t="shared" si="416"/>
        <v>9.8802704652044479E-3</v>
      </c>
      <c r="AC2569" s="345">
        <f t="shared" si="417"/>
        <v>0</v>
      </c>
      <c r="AD2569" s="346">
        <f t="shared" si="418"/>
        <v>0</v>
      </c>
      <c r="AH2569" s="258">
        <f t="shared" si="419"/>
        <v>-5.970076540303515E-2</v>
      </c>
      <c r="AI2569" s="258">
        <f t="shared" si="420"/>
        <v>0.99275076381854821</v>
      </c>
      <c r="AJ2569" s="258">
        <f t="shared" si="421"/>
        <v>-0.88367981851374677</v>
      </c>
      <c r="AK2569" s="258">
        <f t="shared" si="422"/>
        <v>0.17185078244847601</v>
      </c>
      <c r="AL2569" s="258">
        <f t="shared" si="423"/>
        <v>1.6129546505539287</v>
      </c>
      <c r="AM2569" s="258">
        <f t="shared" si="424"/>
        <v>1.0430726385728673</v>
      </c>
      <c r="AN2569" s="274">
        <f t="shared" si="427"/>
        <v>14.005984999664225</v>
      </c>
      <c r="AO2569" s="274">
        <f t="shared" si="427"/>
        <v>14.005984999627904</v>
      </c>
      <c r="AP2569" s="274">
        <f t="shared" si="427"/>
        <v>14.005984998013528</v>
      </c>
      <c r="AQ2569" s="274">
        <f t="shared" si="427"/>
        <v>14.005984926260671</v>
      </c>
      <c r="AR2569" s="274">
        <f t="shared" si="427"/>
        <v>14.005981737158713</v>
      </c>
      <c r="AS2569" s="274">
        <f t="shared" si="427"/>
        <v>14.00584007322959</v>
      </c>
      <c r="AT2569" s="274">
        <f t="shared" si="427"/>
        <v>13.999693530030552</v>
      </c>
      <c r="AU2569" s="274">
        <f t="shared" si="425"/>
        <v>13.835459245036365</v>
      </c>
      <c r="AV2569" s="274"/>
      <c r="AW2569" s="274"/>
    </row>
    <row r="2570" spans="27:49" ht="12.95" customHeight="1" x14ac:dyDescent="0.2">
      <c r="AA2570" s="344">
        <f t="shared" si="415"/>
        <v>-9.8802704652044479E-3</v>
      </c>
      <c r="AB2570" s="345">
        <f t="shared" si="416"/>
        <v>9.8802704652044479E-3</v>
      </c>
      <c r="AC2570" s="345">
        <f t="shared" si="417"/>
        <v>0</v>
      </c>
      <c r="AD2570" s="346">
        <f t="shared" si="418"/>
        <v>0</v>
      </c>
      <c r="AH2570" s="258">
        <f t="shared" si="419"/>
        <v>-5.970076540303515E-2</v>
      </c>
      <c r="AI2570" s="258">
        <f t="shared" si="420"/>
        <v>0.99275076381854821</v>
      </c>
      <c r="AJ2570" s="258">
        <f t="shared" si="421"/>
        <v>-0.88367981851374677</v>
      </c>
      <c r="AK2570" s="258">
        <f t="shared" si="422"/>
        <v>0.17185078244847601</v>
      </c>
      <c r="AL2570" s="258">
        <f t="shared" si="423"/>
        <v>1.6129546505539287</v>
      </c>
      <c r="AM2570" s="258">
        <f t="shared" si="424"/>
        <v>1.0430726385728673</v>
      </c>
      <c r="AN2570" s="274">
        <f t="shared" ref="AN2570:AT2579" si="428">$AU2570+$AB$7*SIN(AO2570)</f>
        <v>14.005984999664225</v>
      </c>
      <c r="AO2570" s="274">
        <f t="shared" si="428"/>
        <v>14.005984999627904</v>
      </c>
      <c r="AP2570" s="274">
        <f t="shared" si="428"/>
        <v>14.005984998013528</v>
      </c>
      <c r="AQ2570" s="274">
        <f t="shared" si="428"/>
        <v>14.005984926260671</v>
      </c>
      <c r="AR2570" s="274">
        <f t="shared" si="428"/>
        <v>14.005981737158713</v>
      </c>
      <c r="AS2570" s="274">
        <f t="shared" si="428"/>
        <v>14.00584007322959</v>
      </c>
      <c r="AT2570" s="274">
        <f t="shared" si="428"/>
        <v>13.999693530030552</v>
      </c>
      <c r="AU2570" s="274">
        <f t="shared" si="425"/>
        <v>13.835459245036365</v>
      </c>
      <c r="AV2570" s="274"/>
      <c r="AW2570" s="274"/>
    </row>
    <row r="2571" spans="27:49" ht="12.95" customHeight="1" x14ac:dyDescent="0.2">
      <c r="AA2571" s="344">
        <f t="shared" si="415"/>
        <v>-9.8802704652044479E-3</v>
      </c>
      <c r="AB2571" s="345">
        <f t="shared" si="416"/>
        <v>9.8802704652044479E-3</v>
      </c>
      <c r="AC2571" s="345">
        <f t="shared" si="417"/>
        <v>0</v>
      </c>
      <c r="AD2571" s="346">
        <f t="shared" si="418"/>
        <v>0</v>
      </c>
      <c r="AH2571" s="258">
        <f t="shared" si="419"/>
        <v>-5.970076540303515E-2</v>
      </c>
      <c r="AI2571" s="258">
        <f t="shared" si="420"/>
        <v>0.99275076381854821</v>
      </c>
      <c r="AJ2571" s="258">
        <f t="shared" si="421"/>
        <v>-0.88367981851374677</v>
      </c>
      <c r="AK2571" s="258">
        <f t="shared" si="422"/>
        <v>0.17185078244847601</v>
      </c>
      <c r="AL2571" s="258">
        <f t="shared" si="423"/>
        <v>1.6129546505539287</v>
      </c>
      <c r="AM2571" s="258">
        <f t="shared" si="424"/>
        <v>1.0430726385728673</v>
      </c>
      <c r="AN2571" s="274">
        <f t="shared" si="428"/>
        <v>14.005984999664225</v>
      </c>
      <c r="AO2571" s="274">
        <f t="shared" si="428"/>
        <v>14.005984999627904</v>
      </c>
      <c r="AP2571" s="274">
        <f t="shared" si="428"/>
        <v>14.005984998013528</v>
      </c>
      <c r="AQ2571" s="274">
        <f t="shared" si="428"/>
        <v>14.005984926260671</v>
      </c>
      <c r="AR2571" s="274">
        <f t="shared" si="428"/>
        <v>14.005981737158713</v>
      </c>
      <c r="AS2571" s="274">
        <f t="shared" si="428"/>
        <v>14.00584007322959</v>
      </c>
      <c r="AT2571" s="274">
        <f t="shared" si="428"/>
        <v>13.999693530030552</v>
      </c>
      <c r="AU2571" s="274">
        <f t="shared" si="425"/>
        <v>13.835459245036365</v>
      </c>
      <c r="AV2571" s="274"/>
      <c r="AW2571" s="274"/>
    </row>
    <row r="2572" spans="27:49" ht="12.95" customHeight="1" x14ac:dyDescent="0.2">
      <c r="AA2572" s="344">
        <f t="shared" si="415"/>
        <v>-9.8802704652044479E-3</v>
      </c>
      <c r="AB2572" s="345">
        <f t="shared" si="416"/>
        <v>9.8802704652044479E-3</v>
      </c>
      <c r="AC2572" s="345">
        <f t="shared" si="417"/>
        <v>0</v>
      </c>
      <c r="AD2572" s="346">
        <f t="shared" si="418"/>
        <v>0</v>
      </c>
      <c r="AH2572" s="258">
        <f t="shared" si="419"/>
        <v>-5.970076540303515E-2</v>
      </c>
      <c r="AI2572" s="258">
        <f t="shared" si="420"/>
        <v>0.99275076381854821</v>
      </c>
      <c r="AJ2572" s="258">
        <f t="shared" si="421"/>
        <v>-0.88367981851374677</v>
      </c>
      <c r="AK2572" s="258">
        <f t="shared" si="422"/>
        <v>0.17185078244847601</v>
      </c>
      <c r="AL2572" s="258">
        <f t="shared" si="423"/>
        <v>1.6129546505539287</v>
      </c>
      <c r="AM2572" s="258">
        <f t="shared" si="424"/>
        <v>1.0430726385728673</v>
      </c>
      <c r="AN2572" s="274">
        <f t="shared" si="428"/>
        <v>14.005984999664225</v>
      </c>
      <c r="AO2572" s="274">
        <f t="shared" si="428"/>
        <v>14.005984999627904</v>
      </c>
      <c r="AP2572" s="274">
        <f t="shared" si="428"/>
        <v>14.005984998013528</v>
      </c>
      <c r="AQ2572" s="274">
        <f t="shared" si="428"/>
        <v>14.005984926260671</v>
      </c>
      <c r="AR2572" s="274">
        <f t="shared" si="428"/>
        <v>14.005981737158713</v>
      </c>
      <c r="AS2572" s="274">
        <f t="shared" si="428"/>
        <v>14.00584007322959</v>
      </c>
      <c r="AT2572" s="274">
        <f t="shared" si="428"/>
        <v>13.999693530030552</v>
      </c>
      <c r="AU2572" s="274">
        <f t="shared" si="425"/>
        <v>13.835459245036365</v>
      </c>
      <c r="AV2572" s="274"/>
      <c r="AW2572" s="274"/>
    </row>
    <row r="2573" spans="27:49" ht="12.95" customHeight="1" x14ac:dyDescent="0.2">
      <c r="AA2573" s="344">
        <f t="shared" si="415"/>
        <v>-9.8802704652044479E-3</v>
      </c>
      <c r="AB2573" s="345">
        <f t="shared" si="416"/>
        <v>9.8802704652044479E-3</v>
      </c>
      <c r="AC2573" s="345">
        <f t="shared" si="417"/>
        <v>0</v>
      </c>
      <c r="AD2573" s="346">
        <f t="shared" si="418"/>
        <v>0</v>
      </c>
      <c r="AH2573" s="258">
        <f t="shared" si="419"/>
        <v>-5.970076540303515E-2</v>
      </c>
      <c r="AI2573" s="258">
        <f t="shared" si="420"/>
        <v>0.99275076381854821</v>
      </c>
      <c r="AJ2573" s="258">
        <f t="shared" si="421"/>
        <v>-0.88367981851374677</v>
      </c>
      <c r="AK2573" s="258">
        <f t="shared" si="422"/>
        <v>0.17185078244847601</v>
      </c>
      <c r="AL2573" s="258">
        <f t="shared" si="423"/>
        <v>1.6129546505539287</v>
      </c>
      <c r="AM2573" s="258">
        <f t="shared" si="424"/>
        <v>1.0430726385728673</v>
      </c>
      <c r="AN2573" s="274">
        <f t="shared" si="428"/>
        <v>14.005984999664225</v>
      </c>
      <c r="AO2573" s="274">
        <f t="shared" si="428"/>
        <v>14.005984999627904</v>
      </c>
      <c r="AP2573" s="274">
        <f t="shared" si="428"/>
        <v>14.005984998013528</v>
      </c>
      <c r="AQ2573" s="274">
        <f t="shared" si="428"/>
        <v>14.005984926260671</v>
      </c>
      <c r="AR2573" s="274">
        <f t="shared" si="428"/>
        <v>14.005981737158713</v>
      </c>
      <c r="AS2573" s="274">
        <f t="shared" si="428"/>
        <v>14.00584007322959</v>
      </c>
      <c r="AT2573" s="274">
        <f t="shared" si="428"/>
        <v>13.999693530030552</v>
      </c>
      <c r="AU2573" s="274">
        <f t="shared" si="425"/>
        <v>13.835459245036365</v>
      </c>
      <c r="AV2573" s="274"/>
      <c r="AW2573" s="274"/>
    </row>
    <row r="2574" spans="27:49" ht="12.95" customHeight="1" x14ac:dyDescent="0.2">
      <c r="AA2574" s="344">
        <f t="shared" si="415"/>
        <v>-9.8802704652044479E-3</v>
      </c>
      <c r="AB2574" s="345">
        <f t="shared" si="416"/>
        <v>9.8802704652044479E-3</v>
      </c>
      <c r="AC2574" s="345">
        <f t="shared" si="417"/>
        <v>0</v>
      </c>
      <c r="AD2574" s="346">
        <f t="shared" si="418"/>
        <v>0</v>
      </c>
      <c r="AH2574" s="258">
        <f t="shared" si="419"/>
        <v>-5.970076540303515E-2</v>
      </c>
      <c r="AI2574" s="258">
        <f t="shared" si="420"/>
        <v>0.99275076381854821</v>
      </c>
      <c r="AJ2574" s="258">
        <f t="shared" si="421"/>
        <v>-0.88367981851374677</v>
      </c>
      <c r="AK2574" s="258">
        <f t="shared" si="422"/>
        <v>0.17185078244847601</v>
      </c>
      <c r="AL2574" s="258">
        <f t="shared" si="423"/>
        <v>1.6129546505539287</v>
      </c>
      <c r="AM2574" s="258">
        <f t="shared" si="424"/>
        <v>1.0430726385728673</v>
      </c>
      <c r="AN2574" s="274">
        <f t="shared" si="428"/>
        <v>14.005984999664225</v>
      </c>
      <c r="AO2574" s="274">
        <f t="shared" si="428"/>
        <v>14.005984999627904</v>
      </c>
      <c r="AP2574" s="274">
        <f t="shared" si="428"/>
        <v>14.005984998013528</v>
      </c>
      <c r="AQ2574" s="274">
        <f t="shared" si="428"/>
        <v>14.005984926260671</v>
      </c>
      <c r="AR2574" s="274">
        <f t="shared" si="428"/>
        <v>14.005981737158713</v>
      </c>
      <c r="AS2574" s="274">
        <f t="shared" si="428"/>
        <v>14.00584007322959</v>
      </c>
      <c r="AT2574" s="274">
        <f t="shared" si="428"/>
        <v>13.999693530030552</v>
      </c>
      <c r="AU2574" s="274">
        <f t="shared" si="425"/>
        <v>13.835459245036365</v>
      </c>
      <c r="AV2574" s="274"/>
      <c r="AW2574" s="274"/>
    </row>
    <row r="2575" spans="27:49" ht="12.95" customHeight="1" x14ac:dyDescent="0.2">
      <c r="AA2575" s="344">
        <f t="shared" si="415"/>
        <v>-9.8802704652044479E-3</v>
      </c>
      <c r="AB2575" s="345">
        <f t="shared" si="416"/>
        <v>9.8802704652044479E-3</v>
      </c>
      <c r="AC2575" s="345">
        <f t="shared" si="417"/>
        <v>0</v>
      </c>
      <c r="AD2575" s="346">
        <f t="shared" si="418"/>
        <v>0</v>
      </c>
      <c r="AH2575" s="258">
        <f t="shared" si="419"/>
        <v>-5.970076540303515E-2</v>
      </c>
      <c r="AI2575" s="258">
        <f t="shared" si="420"/>
        <v>0.99275076381854821</v>
      </c>
      <c r="AJ2575" s="258">
        <f t="shared" si="421"/>
        <v>-0.88367981851374677</v>
      </c>
      <c r="AK2575" s="258">
        <f t="shared" si="422"/>
        <v>0.17185078244847601</v>
      </c>
      <c r="AL2575" s="258">
        <f t="shared" si="423"/>
        <v>1.6129546505539287</v>
      </c>
      <c r="AM2575" s="258">
        <f t="shared" si="424"/>
        <v>1.0430726385728673</v>
      </c>
      <c r="AN2575" s="274">
        <f t="shared" si="428"/>
        <v>14.005984999664225</v>
      </c>
      <c r="AO2575" s="274">
        <f t="shared" si="428"/>
        <v>14.005984999627904</v>
      </c>
      <c r="AP2575" s="274">
        <f t="shared" si="428"/>
        <v>14.005984998013528</v>
      </c>
      <c r="AQ2575" s="274">
        <f t="shared" si="428"/>
        <v>14.005984926260671</v>
      </c>
      <c r="AR2575" s="274">
        <f t="shared" si="428"/>
        <v>14.005981737158713</v>
      </c>
      <c r="AS2575" s="274">
        <f t="shared" si="428"/>
        <v>14.00584007322959</v>
      </c>
      <c r="AT2575" s="274">
        <f t="shared" si="428"/>
        <v>13.999693530030552</v>
      </c>
      <c r="AU2575" s="274">
        <f t="shared" si="425"/>
        <v>13.835459245036365</v>
      </c>
      <c r="AV2575" s="274"/>
      <c r="AW2575" s="274"/>
    </row>
    <row r="2576" spans="27:49" ht="12.95" customHeight="1" x14ac:dyDescent="0.2">
      <c r="AA2576" s="344">
        <f t="shared" si="415"/>
        <v>-9.8802704652044479E-3</v>
      </c>
      <c r="AB2576" s="345">
        <f t="shared" si="416"/>
        <v>9.8802704652044479E-3</v>
      </c>
      <c r="AC2576" s="345">
        <f t="shared" si="417"/>
        <v>0</v>
      </c>
      <c r="AD2576" s="346">
        <f t="shared" si="418"/>
        <v>0</v>
      </c>
      <c r="AH2576" s="258">
        <f t="shared" si="419"/>
        <v>-5.970076540303515E-2</v>
      </c>
      <c r="AI2576" s="258">
        <f t="shared" si="420"/>
        <v>0.99275076381854821</v>
      </c>
      <c r="AJ2576" s="258">
        <f t="shared" si="421"/>
        <v>-0.88367981851374677</v>
      </c>
      <c r="AK2576" s="258">
        <f t="shared" si="422"/>
        <v>0.17185078244847601</v>
      </c>
      <c r="AL2576" s="258">
        <f t="shared" si="423"/>
        <v>1.6129546505539287</v>
      </c>
      <c r="AM2576" s="258">
        <f t="shared" si="424"/>
        <v>1.0430726385728673</v>
      </c>
      <c r="AN2576" s="274">
        <f t="shared" si="428"/>
        <v>14.005984999664225</v>
      </c>
      <c r="AO2576" s="274">
        <f t="shared" si="428"/>
        <v>14.005984999627904</v>
      </c>
      <c r="AP2576" s="274">
        <f t="shared" si="428"/>
        <v>14.005984998013528</v>
      </c>
      <c r="AQ2576" s="274">
        <f t="shared" si="428"/>
        <v>14.005984926260671</v>
      </c>
      <c r="AR2576" s="274">
        <f t="shared" si="428"/>
        <v>14.005981737158713</v>
      </c>
      <c r="AS2576" s="274">
        <f t="shared" si="428"/>
        <v>14.00584007322959</v>
      </c>
      <c r="AT2576" s="274">
        <f t="shared" si="428"/>
        <v>13.999693530030552</v>
      </c>
      <c r="AU2576" s="274">
        <f t="shared" si="425"/>
        <v>13.835459245036365</v>
      </c>
      <c r="AV2576" s="274"/>
      <c r="AW2576" s="274"/>
    </row>
    <row r="2577" spans="27:49" ht="12.95" customHeight="1" x14ac:dyDescent="0.2">
      <c r="AA2577" s="344">
        <f t="shared" si="415"/>
        <v>-9.8802704652044479E-3</v>
      </c>
      <c r="AB2577" s="345">
        <f t="shared" si="416"/>
        <v>9.8802704652044479E-3</v>
      </c>
      <c r="AC2577" s="345">
        <f t="shared" si="417"/>
        <v>0</v>
      </c>
      <c r="AD2577" s="346">
        <f t="shared" si="418"/>
        <v>0</v>
      </c>
      <c r="AH2577" s="258">
        <f t="shared" si="419"/>
        <v>-5.970076540303515E-2</v>
      </c>
      <c r="AI2577" s="258">
        <f t="shared" si="420"/>
        <v>0.99275076381854821</v>
      </c>
      <c r="AJ2577" s="258">
        <f t="shared" si="421"/>
        <v>-0.88367981851374677</v>
      </c>
      <c r="AK2577" s="258">
        <f t="shared" si="422"/>
        <v>0.17185078244847601</v>
      </c>
      <c r="AL2577" s="258">
        <f t="shared" si="423"/>
        <v>1.6129546505539287</v>
      </c>
      <c r="AM2577" s="258">
        <f t="shared" si="424"/>
        <v>1.0430726385728673</v>
      </c>
      <c r="AN2577" s="274">
        <f t="shared" si="428"/>
        <v>14.005984999664225</v>
      </c>
      <c r="AO2577" s="274">
        <f t="shared" si="428"/>
        <v>14.005984999627904</v>
      </c>
      <c r="AP2577" s="274">
        <f t="shared" si="428"/>
        <v>14.005984998013528</v>
      </c>
      <c r="AQ2577" s="274">
        <f t="shared" si="428"/>
        <v>14.005984926260671</v>
      </c>
      <c r="AR2577" s="274">
        <f t="shared" si="428"/>
        <v>14.005981737158713</v>
      </c>
      <c r="AS2577" s="274">
        <f t="shared" si="428"/>
        <v>14.00584007322959</v>
      </c>
      <c r="AT2577" s="274">
        <f t="shared" si="428"/>
        <v>13.999693530030552</v>
      </c>
      <c r="AU2577" s="274">
        <f t="shared" si="425"/>
        <v>13.835459245036365</v>
      </c>
      <c r="AV2577" s="274"/>
      <c r="AW2577" s="274"/>
    </row>
    <row r="2578" spans="27:49" ht="12.95" customHeight="1" x14ac:dyDescent="0.2">
      <c r="AA2578" s="344">
        <f t="shared" si="415"/>
        <v>-9.8802704652044479E-3</v>
      </c>
      <c r="AB2578" s="345">
        <f t="shared" si="416"/>
        <v>9.8802704652044479E-3</v>
      </c>
      <c r="AC2578" s="345">
        <f t="shared" si="417"/>
        <v>0</v>
      </c>
      <c r="AD2578" s="346">
        <f t="shared" si="418"/>
        <v>0</v>
      </c>
      <c r="AH2578" s="258">
        <f t="shared" si="419"/>
        <v>-5.970076540303515E-2</v>
      </c>
      <c r="AI2578" s="258">
        <f t="shared" si="420"/>
        <v>0.99275076381854821</v>
      </c>
      <c r="AJ2578" s="258">
        <f t="shared" si="421"/>
        <v>-0.88367981851374677</v>
      </c>
      <c r="AK2578" s="258">
        <f t="shared" si="422"/>
        <v>0.17185078244847601</v>
      </c>
      <c r="AL2578" s="258">
        <f t="shared" si="423"/>
        <v>1.6129546505539287</v>
      </c>
      <c r="AM2578" s="258">
        <f t="shared" si="424"/>
        <v>1.0430726385728673</v>
      </c>
      <c r="AN2578" s="274">
        <f t="shared" si="428"/>
        <v>14.005984999664225</v>
      </c>
      <c r="AO2578" s="274">
        <f t="shared" si="428"/>
        <v>14.005984999627904</v>
      </c>
      <c r="AP2578" s="274">
        <f t="shared" si="428"/>
        <v>14.005984998013528</v>
      </c>
      <c r="AQ2578" s="274">
        <f t="shared" si="428"/>
        <v>14.005984926260671</v>
      </c>
      <c r="AR2578" s="274">
        <f t="shared" si="428"/>
        <v>14.005981737158713</v>
      </c>
      <c r="AS2578" s="274">
        <f t="shared" si="428"/>
        <v>14.00584007322959</v>
      </c>
      <c r="AT2578" s="274">
        <f t="shared" si="428"/>
        <v>13.999693530030552</v>
      </c>
      <c r="AU2578" s="274">
        <f t="shared" si="425"/>
        <v>13.835459245036365</v>
      </c>
      <c r="AV2578" s="274"/>
      <c r="AW2578" s="274"/>
    </row>
    <row r="2579" spans="27:49" ht="12.95" customHeight="1" x14ac:dyDescent="0.2">
      <c r="AA2579" s="344">
        <f t="shared" si="415"/>
        <v>-9.8802704652044479E-3</v>
      </c>
      <c r="AB2579" s="345">
        <f t="shared" si="416"/>
        <v>9.8802704652044479E-3</v>
      </c>
      <c r="AC2579" s="345">
        <f t="shared" si="417"/>
        <v>0</v>
      </c>
      <c r="AD2579" s="346">
        <f t="shared" si="418"/>
        <v>0</v>
      </c>
      <c r="AH2579" s="258">
        <f t="shared" si="419"/>
        <v>-5.970076540303515E-2</v>
      </c>
      <c r="AI2579" s="258">
        <f t="shared" si="420"/>
        <v>0.99275076381854821</v>
      </c>
      <c r="AJ2579" s="258">
        <f t="shared" si="421"/>
        <v>-0.88367981851374677</v>
      </c>
      <c r="AK2579" s="258">
        <f t="shared" si="422"/>
        <v>0.17185078244847601</v>
      </c>
      <c r="AL2579" s="258">
        <f t="shared" si="423"/>
        <v>1.6129546505539287</v>
      </c>
      <c r="AM2579" s="258">
        <f t="shared" si="424"/>
        <v>1.0430726385728673</v>
      </c>
      <c r="AN2579" s="274">
        <f t="shared" si="428"/>
        <v>14.005984999664225</v>
      </c>
      <c r="AO2579" s="274">
        <f t="shared" si="428"/>
        <v>14.005984999627904</v>
      </c>
      <c r="AP2579" s="274">
        <f t="shared" si="428"/>
        <v>14.005984998013528</v>
      </c>
      <c r="AQ2579" s="274">
        <f t="shared" si="428"/>
        <v>14.005984926260671</v>
      </c>
      <c r="AR2579" s="274">
        <f t="shared" si="428"/>
        <v>14.005981737158713</v>
      </c>
      <c r="AS2579" s="274">
        <f t="shared" si="428"/>
        <v>14.00584007322959</v>
      </c>
      <c r="AT2579" s="274">
        <f t="shared" si="428"/>
        <v>13.999693530030552</v>
      </c>
      <c r="AU2579" s="274">
        <f t="shared" si="425"/>
        <v>13.835459245036365</v>
      </c>
      <c r="AV2579" s="274"/>
      <c r="AW2579" s="274"/>
    </row>
    <row r="2580" spans="27:49" ht="12.95" customHeight="1" x14ac:dyDescent="0.2">
      <c r="AA2580" s="344">
        <f t="shared" si="415"/>
        <v>-9.8802704652044479E-3</v>
      </c>
      <c r="AB2580" s="345">
        <f t="shared" si="416"/>
        <v>9.8802704652044479E-3</v>
      </c>
      <c r="AC2580" s="345">
        <f t="shared" si="417"/>
        <v>0</v>
      </c>
      <c r="AD2580" s="346">
        <f t="shared" si="418"/>
        <v>0</v>
      </c>
      <c r="AH2580" s="258">
        <f t="shared" si="419"/>
        <v>-5.970076540303515E-2</v>
      </c>
      <c r="AI2580" s="258">
        <f t="shared" si="420"/>
        <v>0.99275076381854821</v>
      </c>
      <c r="AJ2580" s="258">
        <f t="shared" si="421"/>
        <v>-0.88367981851374677</v>
      </c>
      <c r="AK2580" s="258">
        <f t="shared" si="422"/>
        <v>0.17185078244847601</v>
      </c>
      <c r="AL2580" s="258">
        <f t="shared" si="423"/>
        <v>1.6129546505539287</v>
      </c>
      <c r="AM2580" s="258">
        <f t="shared" si="424"/>
        <v>1.0430726385728673</v>
      </c>
      <c r="AN2580" s="274">
        <f t="shared" ref="AN2580:AT2589" si="429">$AU2580+$AB$7*SIN(AO2580)</f>
        <v>14.005984999664225</v>
      </c>
      <c r="AO2580" s="274">
        <f t="shared" si="429"/>
        <v>14.005984999627904</v>
      </c>
      <c r="AP2580" s="274">
        <f t="shared" si="429"/>
        <v>14.005984998013528</v>
      </c>
      <c r="AQ2580" s="274">
        <f t="shared" si="429"/>
        <v>14.005984926260671</v>
      </c>
      <c r="AR2580" s="274">
        <f t="shared" si="429"/>
        <v>14.005981737158713</v>
      </c>
      <c r="AS2580" s="274">
        <f t="shared" si="429"/>
        <v>14.00584007322959</v>
      </c>
      <c r="AT2580" s="274">
        <f t="shared" si="429"/>
        <v>13.999693530030552</v>
      </c>
      <c r="AU2580" s="274">
        <f t="shared" si="425"/>
        <v>13.835459245036365</v>
      </c>
      <c r="AV2580" s="274"/>
      <c r="AW2580" s="274"/>
    </row>
    <row r="2581" spans="27:49" ht="12.95" customHeight="1" x14ac:dyDescent="0.2">
      <c r="AA2581" s="344">
        <f t="shared" si="415"/>
        <v>-9.8802704652044479E-3</v>
      </c>
      <c r="AB2581" s="345">
        <f t="shared" si="416"/>
        <v>9.8802704652044479E-3</v>
      </c>
      <c r="AC2581" s="345">
        <f t="shared" si="417"/>
        <v>0</v>
      </c>
      <c r="AD2581" s="346">
        <f t="shared" si="418"/>
        <v>0</v>
      </c>
      <c r="AH2581" s="258">
        <f t="shared" si="419"/>
        <v>-5.970076540303515E-2</v>
      </c>
      <c r="AI2581" s="258">
        <f t="shared" si="420"/>
        <v>0.99275076381854821</v>
      </c>
      <c r="AJ2581" s="258">
        <f t="shared" si="421"/>
        <v>-0.88367981851374677</v>
      </c>
      <c r="AK2581" s="258">
        <f t="shared" si="422"/>
        <v>0.17185078244847601</v>
      </c>
      <c r="AL2581" s="258">
        <f t="shared" si="423"/>
        <v>1.6129546505539287</v>
      </c>
      <c r="AM2581" s="258">
        <f t="shared" si="424"/>
        <v>1.0430726385728673</v>
      </c>
      <c r="AN2581" s="274">
        <f t="shared" si="429"/>
        <v>14.005984999664225</v>
      </c>
      <c r="AO2581" s="274">
        <f t="shared" si="429"/>
        <v>14.005984999627904</v>
      </c>
      <c r="AP2581" s="274">
        <f t="shared" si="429"/>
        <v>14.005984998013528</v>
      </c>
      <c r="AQ2581" s="274">
        <f t="shared" si="429"/>
        <v>14.005984926260671</v>
      </c>
      <c r="AR2581" s="274">
        <f t="shared" si="429"/>
        <v>14.005981737158713</v>
      </c>
      <c r="AS2581" s="274">
        <f t="shared" si="429"/>
        <v>14.00584007322959</v>
      </c>
      <c r="AT2581" s="274">
        <f t="shared" si="429"/>
        <v>13.999693530030552</v>
      </c>
      <c r="AU2581" s="274">
        <f t="shared" si="425"/>
        <v>13.835459245036365</v>
      </c>
      <c r="AV2581" s="274"/>
      <c r="AW2581" s="274"/>
    </row>
    <row r="2582" spans="27:49" ht="12.95" customHeight="1" x14ac:dyDescent="0.2">
      <c r="AA2582" s="344">
        <f t="shared" si="415"/>
        <v>-9.8802704652044479E-3</v>
      </c>
      <c r="AB2582" s="345">
        <f t="shared" si="416"/>
        <v>9.8802704652044479E-3</v>
      </c>
      <c r="AC2582" s="345">
        <f t="shared" si="417"/>
        <v>0</v>
      </c>
      <c r="AD2582" s="346">
        <f t="shared" si="418"/>
        <v>0</v>
      </c>
      <c r="AH2582" s="258">
        <f t="shared" si="419"/>
        <v>-5.970076540303515E-2</v>
      </c>
      <c r="AI2582" s="258">
        <f t="shared" si="420"/>
        <v>0.99275076381854821</v>
      </c>
      <c r="AJ2582" s="258">
        <f t="shared" si="421"/>
        <v>-0.88367981851374677</v>
      </c>
      <c r="AK2582" s="258">
        <f t="shared" si="422"/>
        <v>0.17185078244847601</v>
      </c>
      <c r="AL2582" s="258">
        <f t="shared" si="423"/>
        <v>1.6129546505539287</v>
      </c>
      <c r="AM2582" s="258">
        <f t="shared" si="424"/>
        <v>1.0430726385728673</v>
      </c>
      <c r="AN2582" s="274">
        <f t="shared" si="429"/>
        <v>14.005984999664225</v>
      </c>
      <c r="AO2582" s="274">
        <f t="shared" si="429"/>
        <v>14.005984999627904</v>
      </c>
      <c r="AP2582" s="274">
        <f t="shared" si="429"/>
        <v>14.005984998013528</v>
      </c>
      <c r="AQ2582" s="274">
        <f t="shared" si="429"/>
        <v>14.005984926260671</v>
      </c>
      <c r="AR2582" s="274">
        <f t="shared" si="429"/>
        <v>14.005981737158713</v>
      </c>
      <c r="AS2582" s="274">
        <f t="shared" si="429"/>
        <v>14.00584007322959</v>
      </c>
      <c r="AT2582" s="274">
        <f t="shared" si="429"/>
        <v>13.999693530030552</v>
      </c>
      <c r="AU2582" s="274">
        <f t="shared" si="425"/>
        <v>13.835459245036365</v>
      </c>
      <c r="AV2582" s="274"/>
      <c r="AW2582" s="274"/>
    </row>
    <row r="2583" spans="27:49" ht="12.95" customHeight="1" x14ac:dyDescent="0.2">
      <c r="AA2583" s="344">
        <f t="shared" si="415"/>
        <v>-9.8802704652044479E-3</v>
      </c>
      <c r="AB2583" s="345">
        <f t="shared" si="416"/>
        <v>9.8802704652044479E-3</v>
      </c>
      <c r="AC2583" s="345">
        <f t="shared" si="417"/>
        <v>0</v>
      </c>
      <c r="AD2583" s="346">
        <f t="shared" si="418"/>
        <v>0</v>
      </c>
      <c r="AH2583" s="258">
        <f t="shared" si="419"/>
        <v>-5.970076540303515E-2</v>
      </c>
      <c r="AI2583" s="258">
        <f t="shared" si="420"/>
        <v>0.99275076381854821</v>
      </c>
      <c r="AJ2583" s="258">
        <f t="shared" si="421"/>
        <v>-0.88367981851374677</v>
      </c>
      <c r="AK2583" s="258">
        <f t="shared" si="422"/>
        <v>0.17185078244847601</v>
      </c>
      <c r="AL2583" s="258">
        <f t="shared" si="423"/>
        <v>1.6129546505539287</v>
      </c>
      <c r="AM2583" s="258">
        <f t="shared" si="424"/>
        <v>1.0430726385728673</v>
      </c>
      <c r="AN2583" s="274">
        <f t="shared" si="429"/>
        <v>14.005984999664225</v>
      </c>
      <c r="AO2583" s="274">
        <f t="shared" si="429"/>
        <v>14.005984999627904</v>
      </c>
      <c r="AP2583" s="274">
        <f t="shared" si="429"/>
        <v>14.005984998013528</v>
      </c>
      <c r="AQ2583" s="274">
        <f t="shared" si="429"/>
        <v>14.005984926260671</v>
      </c>
      <c r="AR2583" s="274">
        <f t="shared" si="429"/>
        <v>14.005981737158713</v>
      </c>
      <c r="AS2583" s="274">
        <f t="shared" si="429"/>
        <v>14.00584007322959</v>
      </c>
      <c r="AT2583" s="274">
        <f t="shared" si="429"/>
        <v>13.999693530030552</v>
      </c>
      <c r="AU2583" s="274">
        <f t="shared" si="425"/>
        <v>13.835459245036365</v>
      </c>
      <c r="AV2583" s="274"/>
      <c r="AW2583" s="274"/>
    </row>
    <row r="2584" spans="27:49" ht="12.95" customHeight="1" x14ac:dyDescent="0.2">
      <c r="AA2584" s="344">
        <f t="shared" si="415"/>
        <v>-9.8802704652044479E-3</v>
      </c>
      <c r="AB2584" s="345">
        <f t="shared" si="416"/>
        <v>9.8802704652044479E-3</v>
      </c>
      <c r="AC2584" s="345">
        <f t="shared" si="417"/>
        <v>0</v>
      </c>
      <c r="AD2584" s="346">
        <f t="shared" si="418"/>
        <v>0</v>
      </c>
      <c r="AH2584" s="258">
        <f t="shared" si="419"/>
        <v>-5.970076540303515E-2</v>
      </c>
      <c r="AI2584" s="258">
        <f t="shared" si="420"/>
        <v>0.99275076381854821</v>
      </c>
      <c r="AJ2584" s="258">
        <f t="shared" si="421"/>
        <v>-0.88367981851374677</v>
      </c>
      <c r="AK2584" s="258">
        <f t="shared" si="422"/>
        <v>0.17185078244847601</v>
      </c>
      <c r="AL2584" s="258">
        <f t="shared" si="423"/>
        <v>1.6129546505539287</v>
      </c>
      <c r="AM2584" s="258">
        <f t="shared" si="424"/>
        <v>1.0430726385728673</v>
      </c>
      <c r="AN2584" s="274">
        <f t="shared" si="429"/>
        <v>14.005984999664225</v>
      </c>
      <c r="AO2584" s="274">
        <f t="shared" si="429"/>
        <v>14.005984999627904</v>
      </c>
      <c r="AP2584" s="274">
        <f t="shared" si="429"/>
        <v>14.005984998013528</v>
      </c>
      <c r="AQ2584" s="274">
        <f t="shared" si="429"/>
        <v>14.005984926260671</v>
      </c>
      <c r="AR2584" s="274">
        <f t="shared" si="429"/>
        <v>14.005981737158713</v>
      </c>
      <c r="AS2584" s="274">
        <f t="shared" si="429"/>
        <v>14.00584007322959</v>
      </c>
      <c r="AT2584" s="274">
        <f t="shared" si="429"/>
        <v>13.999693530030552</v>
      </c>
      <c r="AU2584" s="274">
        <f t="shared" si="425"/>
        <v>13.835459245036365</v>
      </c>
      <c r="AV2584" s="274"/>
      <c r="AW2584" s="274"/>
    </row>
    <row r="2585" spans="27:49" ht="12.95" customHeight="1" x14ac:dyDescent="0.2">
      <c r="AA2585" s="344">
        <f t="shared" si="415"/>
        <v>-9.8802704652044479E-3</v>
      </c>
      <c r="AB2585" s="345">
        <f t="shared" si="416"/>
        <v>9.8802704652044479E-3</v>
      </c>
      <c r="AC2585" s="345">
        <f t="shared" si="417"/>
        <v>0</v>
      </c>
      <c r="AD2585" s="346">
        <f t="shared" si="418"/>
        <v>0</v>
      </c>
      <c r="AH2585" s="258">
        <f t="shared" si="419"/>
        <v>-5.970076540303515E-2</v>
      </c>
      <c r="AI2585" s="258">
        <f t="shared" si="420"/>
        <v>0.99275076381854821</v>
      </c>
      <c r="AJ2585" s="258">
        <f t="shared" si="421"/>
        <v>-0.88367981851374677</v>
      </c>
      <c r="AK2585" s="258">
        <f t="shared" si="422"/>
        <v>0.17185078244847601</v>
      </c>
      <c r="AL2585" s="258">
        <f t="shared" si="423"/>
        <v>1.6129546505539287</v>
      </c>
      <c r="AM2585" s="258">
        <f t="shared" si="424"/>
        <v>1.0430726385728673</v>
      </c>
      <c r="AN2585" s="274">
        <f t="shared" si="429"/>
        <v>14.005984999664225</v>
      </c>
      <c r="AO2585" s="274">
        <f t="shared" si="429"/>
        <v>14.005984999627904</v>
      </c>
      <c r="AP2585" s="274">
        <f t="shared" si="429"/>
        <v>14.005984998013528</v>
      </c>
      <c r="AQ2585" s="274">
        <f t="shared" si="429"/>
        <v>14.005984926260671</v>
      </c>
      <c r="AR2585" s="274">
        <f t="shared" si="429"/>
        <v>14.005981737158713</v>
      </c>
      <c r="AS2585" s="274">
        <f t="shared" si="429"/>
        <v>14.00584007322959</v>
      </c>
      <c r="AT2585" s="274">
        <f t="shared" si="429"/>
        <v>13.999693530030552</v>
      </c>
      <c r="AU2585" s="274">
        <f t="shared" si="425"/>
        <v>13.835459245036365</v>
      </c>
      <c r="AV2585" s="274"/>
      <c r="AW2585" s="274"/>
    </row>
    <row r="2586" spans="27:49" ht="12.95" customHeight="1" x14ac:dyDescent="0.2">
      <c r="AA2586" s="344">
        <f t="shared" si="415"/>
        <v>-9.8802704652044479E-3</v>
      </c>
      <c r="AB2586" s="345">
        <f t="shared" si="416"/>
        <v>9.8802704652044479E-3</v>
      </c>
      <c r="AC2586" s="345">
        <f t="shared" si="417"/>
        <v>0</v>
      </c>
      <c r="AD2586" s="346">
        <f t="shared" si="418"/>
        <v>0</v>
      </c>
      <c r="AH2586" s="258">
        <f t="shared" si="419"/>
        <v>-5.970076540303515E-2</v>
      </c>
      <c r="AI2586" s="258">
        <f t="shared" si="420"/>
        <v>0.99275076381854821</v>
      </c>
      <c r="AJ2586" s="258">
        <f t="shared" si="421"/>
        <v>-0.88367981851374677</v>
      </c>
      <c r="AK2586" s="258">
        <f t="shared" si="422"/>
        <v>0.17185078244847601</v>
      </c>
      <c r="AL2586" s="258">
        <f t="shared" si="423"/>
        <v>1.6129546505539287</v>
      </c>
      <c r="AM2586" s="258">
        <f t="shared" si="424"/>
        <v>1.0430726385728673</v>
      </c>
      <c r="AN2586" s="274">
        <f t="shared" si="429"/>
        <v>14.005984999664225</v>
      </c>
      <c r="AO2586" s="274">
        <f t="shared" si="429"/>
        <v>14.005984999627904</v>
      </c>
      <c r="AP2586" s="274">
        <f t="shared" si="429"/>
        <v>14.005984998013528</v>
      </c>
      <c r="AQ2586" s="274">
        <f t="shared" si="429"/>
        <v>14.005984926260671</v>
      </c>
      <c r="AR2586" s="274">
        <f t="shared" si="429"/>
        <v>14.005981737158713</v>
      </c>
      <c r="AS2586" s="274">
        <f t="shared" si="429"/>
        <v>14.00584007322959</v>
      </c>
      <c r="AT2586" s="274">
        <f t="shared" si="429"/>
        <v>13.999693530030552</v>
      </c>
      <c r="AU2586" s="274">
        <f t="shared" si="425"/>
        <v>13.835459245036365</v>
      </c>
      <c r="AV2586" s="274"/>
      <c r="AW2586" s="274"/>
    </row>
    <row r="2587" spans="27:49" ht="12.95" customHeight="1" x14ac:dyDescent="0.2">
      <c r="AA2587" s="344">
        <f t="shared" si="415"/>
        <v>-9.8802704652044479E-3</v>
      </c>
      <c r="AB2587" s="345">
        <f t="shared" si="416"/>
        <v>9.8802704652044479E-3</v>
      </c>
      <c r="AC2587" s="345">
        <f t="shared" si="417"/>
        <v>0</v>
      </c>
      <c r="AD2587" s="346">
        <f t="shared" si="418"/>
        <v>0</v>
      </c>
      <c r="AH2587" s="258">
        <f t="shared" si="419"/>
        <v>-5.970076540303515E-2</v>
      </c>
      <c r="AI2587" s="258">
        <f t="shared" si="420"/>
        <v>0.99275076381854821</v>
      </c>
      <c r="AJ2587" s="258">
        <f t="shared" si="421"/>
        <v>-0.88367981851374677</v>
      </c>
      <c r="AK2587" s="258">
        <f t="shared" si="422"/>
        <v>0.17185078244847601</v>
      </c>
      <c r="AL2587" s="258">
        <f t="shared" si="423"/>
        <v>1.6129546505539287</v>
      </c>
      <c r="AM2587" s="258">
        <f t="shared" si="424"/>
        <v>1.0430726385728673</v>
      </c>
      <c r="AN2587" s="274">
        <f t="shared" si="429"/>
        <v>14.005984999664225</v>
      </c>
      <c r="AO2587" s="274">
        <f t="shared" si="429"/>
        <v>14.005984999627904</v>
      </c>
      <c r="AP2587" s="274">
        <f t="shared" si="429"/>
        <v>14.005984998013528</v>
      </c>
      <c r="AQ2587" s="274">
        <f t="shared" si="429"/>
        <v>14.005984926260671</v>
      </c>
      <c r="AR2587" s="274">
        <f t="shared" si="429"/>
        <v>14.005981737158713</v>
      </c>
      <c r="AS2587" s="274">
        <f t="shared" si="429"/>
        <v>14.00584007322959</v>
      </c>
      <c r="AT2587" s="274">
        <f t="shared" si="429"/>
        <v>13.999693530030552</v>
      </c>
      <c r="AU2587" s="274">
        <f t="shared" si="425"/>
        <v>13.835459245036365</v>
      </c>
      <c r="AV2587" s="274"/>
      <c r="AW2587" s="274"/>
    </row>
    <row r="2588" spans="27:49" ht="12.95" customHeight="1" x14ac:dyDescent="0.2">
      <c r="AA2588" s="344">
        <f t="shared" si="415"/>
        <v>-9.8802704652044479E-3</v>
      </c>
      <c r="AB2588" s="345">
        <f t="shared" si="416"/>
        <v>9.8802704652044479E-3</v>
      </c>
      <c r="AC2588" s="345">
        <f t="shared" si="417"/>
        <v>0</v>
      </c>
      <c r="AD2588" s="346">
        <f t="shared" si="418"/>
        <v>0</v>
      </c>
      <c r="AH2588" s="258">
        <f t="shared" si="419"/>
        <v>-5.970076540303515E-2</v>
      </c>
      <c r="AI2588" s="258">
        <f t="shared" si="420"/>
        <v>0.99275076381854821</v>
      </c>
      <c r="AJ2588" s="258">
        <f t="shared" si="421"/>
        <v>-0.88367981851374677</v>
      </c>
      <c r="AK2588" s="258">
        <f t="shared" si="422"/>
        <v>0.17185078244847601</v>
      </c>
      <c r="AL2588" s="258">
        <f t="shared" si="423"/>
        <v>1.6129546505539287</v>
      </c>
      <c r="AM2588" s="258">
        <f t="shared" si="424"/>
        <v>1.0430726385728673</v>
      </c>
      <c r="AN2588" s="274">
        <f t="shared" si="429"/>
        <v>14.005984999664225</v>
      </c>
      <c r="AO2588" s="274">
        <f t="shared" si="429"/>
        <v>14.005984999627904</v>
      </c>
      <c r="AP2588" s="274">
        <f t="shared" si="429"/>
        <v>14.005984998013528</v>
      </c>
      <c r="AQ2588" s="274">
        <f t="shared" si="429"/>
        <v>14.005984926260671</v>
      </c>
      <c r="AR2588" s="274">
        <f t="shared" si="429"/>
        <v>14.005981737158713</v>
      </c>
      <c r="AS2588" s="274">
        <f t="shared" si="429"/>
        <v>14.00584007322959</v>
      </c>
      <c r="AT2588" s="274">
        <f t="shared" si="429"/>
        <v>13.999693530030552</v>
      </c>
      <c r="AU2588" s="274">
        <f t="shared" si="425"/>
        <v>13.835459245036365</v>
      </c>
      <c r="AV2588" s="274"/>
      <c r="AW2588" s="274"/>
    </row>
    <row r="2589" spans="27:49" ht="12.95" customHeight="1" x14ac:dyDescent="0.2">
      <c r="AA2589" s="344">
        <f t="shared" si="415"/>
        <v>-9.8802704652044479E-3</v>
      </c>
      <c r="AB2589" s="345">
        <f t="shared" si="416"/>
        <v>9.8802704652044479E-3</v>
      </c>
      <c r="AC2589" s="345">
        <f t="shared" si="417"/>
        <v>0</v>
      </c>
      <c r="AD2589" s="346">
        <f t="shared" si="418"/>
        <v>0</v>
      </c>
      <c r="AH2589" s="258">
        <f t="shared" si="419"/>
        <v>-5.970076540303515E-2</v>
      </c>
      <c r="AI2589" s="258">
        <f t="shared" si="420"/>
        <v>0.99275076381854821</v>
      </c>
      <c r="AJ2589" s="258">
        <f t="shared" si="421"/>
        <v>-0.88367981851374677</v>
      </c>
      <c r="AK2589" s="258">
        <f t="shared" si="422"/>
        <v>0.17185078244847601</v>
      </c>
      <c r="AL2589" s="258">
        <f t="shared" si="423"/>
        <v>1.6129546505539287</v>
      </c>
      <c r="AM2589" s="258">
        <f t="shared" si="424"/>
        <v>1.0430726385728673</v>
      </c>
      <c r="AN2589" s="274">
        <f t="shared" si="429"/>
        <v>14.005984999664225</v>
      </c>
      <c r="AO2589" s="274">
        <f t="shared" si="429"/>
        <v>14.005984999627904</v>
      </c>
      <c r="AP2589" s="274">
        <f t="shared" si="429"/>
        <v>14.005984998013528</v>
      </c>
      <c r="AQ2589" s="274">
        <f t="shared" si="429"/>
        <v>14.005984926260671</v>
      </c>
      <c r="AR2589" s="274">
        <f t="shared" si="429"/>
        <v>14.005981737158713</v>
      </c>
      <c r="AS2589" s="274">
        <f t="shared" si="429"/>
        <v>14.00584007322959</v>
      </c>
      <c r="AT2589" s="274">
        <f t="shared" si="429"/>
        <v>13.999693530030552</v>
      </c>
      <c r="AU2589" s="274">
        <f t="shared" si="425"/>
        <v>13.835459245036365</v>
      </c>
      <c r="AV2589" s="274"/>
      <c r="AW2589" s="274"/>
    </row>
    <row r="2590" spans="27:49" ht="12.95" customHeight="1" x14ac:dyDescent="0.2">
      <c r="AA2590" s="344">
        <f t="shared" si="415"/>
        <v>-9.8802704652044479E-3</v>
      </c>
      <c r="AB2590" s="345">
        <f t="shared" si="416"/>
        <v>9.8802704652044479E-3</v>
      </c>
      <c r="AC2590" s="345">
        <f t="shared" si="417"/>
        <v>0</v>
      </c>
      <c r="AD2590" s="346">
        <f t="shared" si="418"/>
        <v>0</v>
      </c>
      <c r="AH2590" s="258">
        <f t="shared" si="419"/>
        <v>-5.970076540303515E-2</v>
      </c>
      <c r="AI2590" s="258">
        <f t="shared" si="420"/>
        <v>0.99275076381854821</v>
      </c>
      <c r="AJ2590" s="258">
        <f t="shared" si="421"/>
        <v>-0.88367981851374677</v>
      </c>
      <c r="AK2590" s="258">
        <f t="shared" si="422"/>
        <v>0.17185078244847601</v>
      </c>
      <c r="AL2590" s="258">
        <f t="shared" si="423"/>
        <v>1.6129546505539287</v>
      </c>
      <c r="AM2590" s="258">
        <f t="shared" si="424"/>
        <v>1.0430726385728673</v>
      </c>
      <c r="AN2590" s="274">
        <f t="shared" ref="AN2590:AT2599" si="430">$AU2590+$AB$7*SIN(AO2590)</f>
        <v>14.005984999664225</v>
      </c>
      <c r="AO2590" s="274">
        <f t="shared" si="430"/>
        <v>14.005984999627904</v>
      </c>
      <c r="AP2590" s="274">
        <f t="shared" si="430"/>
        <v>14.005984998013528</v>
      </c>
      <c r="AQ2590" s="274">
        <f t="shared" si="430"/>
        <v>14.005984926260671</v>
      </c>
      <c r="AR2590" s="274">
        <f t="shared" si="430"/>
        <v>14.005981737158713</v>
      </c>
      <c r="AS2590" s="274">
        <f t="shared" si="430"/>
        <v>14.00584007322959</v>
      </c>
      <c r="AT2590" s="274">
        <f t="shared" si="430"/>
        <v>13.999693530030552</v>
      </c>
      <c r="AU2590" s="274">
        <f t="shared" si="425"/>
        <v>13.835459245036365</v>
      </c>
      <c r="AV2590" s="274"/>
      <c r="AW2590" s="274"/>
    </row>
    <row r="2591" spans="27:49" ht="12.95" customHeight="1" x14ac:dyDescent="0.2">
      <c r="AA2591" s="344">
        <f t="shared" si="415"/>
        <v>-9.8802704652044479E-3</v>
      </c>
      <c r="AB2591" s="345">
        <f t="shared" si="416"/>
        <v>9.8802704652044479E-3</v>
      </c>
      <c r="AC2591" s="345">
        <f t="shared" si="417"/>
        <v>0</v>
      </c>
      <c r="AD2591" s="346">
        <f t="shared" si="418"/>
        <v>0</v>
      </c>
      <c r="AH2591" s="258">
        <f t="shared" si="419"/>
        <v>-5.970076540303515E-2</v>
      </c>
      <c r="AI2591" s="258">
        <f t="shared" si="420"/>
        <v>0.99275076381854821</v>
      </c>
      <c r="AJ2591" s="258">
        <f t="shared" si="421"/>
        <v>-0.88367981851374677</v>
      </c>
      <c r="AK2591" s="258">
        <f t="shared" si="422"/>
        <v>0.17185078244847601</v>
      </c>
      <c r="AL2591" s="258">
        <f t="shared" si="423"/>
        <v>1.6129546505539287</v>
      </c>
      <c r="AM2591" s="258">
        <f t="shared" si="424"/>
        <v>1.0430726385728673</v>
      </c>
      <c r="AN2591" s="274">
        <f t="shared" si="430"/>
        <v>14.005984999664225</v>
      </c>
      <c r="AO2591" s="274">
        <f t="shared" si="430"/>
        <v>14.005984999627904</v>
      </c>
      <c r="AP2591" s="274">
        <f t="shared" si="430"/>
        <v>14.005984998013528</v>
      </c>
      <c r="AQ2591" s="274">
        <f t="shared" si="430"/>
        <v>14.005984926260671</v>
      </c>
      <c r="AR2591" s="274">
        <f t="shared" si="430"/>
        <v>14.005981737158713</v>
      </c>
      <c r="AS2591" s="274">
        <f t="shared" si="430"/>
        <v>14.00584007322959</v>
      </c>
      <c r="AT2591" s="274">
        <f t="shared" si="430"/>
        <v>13.999693530030552</v>
      </c>
      <c r="AU2591" s="274">
        <f t="shared" si="425"/>
        <v>13.835459245036365</v>
      </c>
      <c r="AV2591" s="274"/>
      <c r="AW2591" s="274"/>
    </row>
    <row r="2592" spans="27:49" ht="12.95" customHeight="1" x14ac:dyDescent="0.2">
      <c r="AA2592" s="344">
        <f t="shared" si="415"/>
        <v>-9.8802704652044479E-3</v>
      </c>
      <c r="AB2592" s="345">
        <f t="shared" si="416"/>
        <v>9.8802704652044479E-3</v>
      </c>
      <c r="AC2592" s="345">
        <f t="shared" si="417"/>
        <v>0</v>
      </c>
      <c r="AD2592" s="346">
        <f t="shared" si="418"/>
        <v>0</v>
      </c>
      <c r="AH2592" s="258">
        <f t="shared" si="419"/>
        <v>-5.970076540303515E-2</v>
      </c>
      <c r="AI2592" s="258">
        <f t="shared" si="420"/>
        <v>0.99275076381854821</v>
      </c>
      <c r="AJ2592" s="258">
        <f t="shared" si="421"/>
        <v>-0.88367981851374677</v>
      </c>
      <c r="AK2592" s="258">
        <f t="shared" si="422"/>
        <v>0.17185078244847601</v>
      </c>
      <c r="AL2592" s="258">
        <f t="shared" si="423"/>
        <v>1.6129546505539287</v>
      </c>
      <c r="AM2592" s="258">
        <f t="shared" si="424"/>
        <v>1.0430726385728673</v>
      </c>
      <c r="AN2592" s="274">
        <f t="shared" si="430"/>
        <v>14.005984999664225</v>
      </c>
      <c r="AO2592" s="274">
        <f t="shared" si="430"/>
        <v>14.005984999627904</v>
      </c>
      <c r="AP2592" s="274">
        <f t="shared" si="430"/>
        <v>14.005984998013528</v>
      </c>
      <c r="AQ2592" s="274">
        <f t="shared" si="430"/>
        <v>14.005984926260671</v>
      </c>
      <c r="AR2592" s="274">
        <f t="shared" si="430"/>
        <v>14.005981737158713</v>
      </c>
      <c r="AS2592" s="274">
        <f t="shared" si="430"/>
        <v>14.00584007322959</v>
      </c>
      <c r="AT2592" s="274">
        <f t="shared" si="430"/>
        <v>13.999693530030552</v>
      </c>
      <c r="AU2592" s="274">
        <f t="shared" si="425"/>
        <v>13.835459245036365</v>
      </c>
      <c r="AV2592" s="274"/>
      <c r="AW2592" s="274"/>
    </row>
    <row r="2593" spans="27:49" ht="12.95" customHeight="1" x14ac:dyDescent="0.2">
      <c r="AA2593" s="344">
        <f t="shared" si="415"/>
        <v>-9.8802704652044479E-3</v>
      </c>
      <c r="AB2593" s="345">
        <f t="shared" si="416"/>
        <v>9.8802704652044479E-3</v>
      </c>
      <c r="AC2593" s="345">
        <f t="shared" si="417"/>
        <v>0</v>
      </c>
      <c r="AD2593" s="346">
        <f t="shared" si="418"/>
        <v>0</v>
      </c>
      <c r="AH2593" s="258">
        <f t="shared" si="419"/>
        <v>-5.970076540303515E-2</v>
      </c>
      <c r="AI2593" s="258">
        <f t="shared" si="420"/>
        <v>0.99275076381854821</v>
      </c>
      <c r="AJ2593" s="258">
        <f t="shared" si="421"/>
        <v>-0.88367981851374677</v>
      </c>
      <c r="AK2593" s="258">
        <f t="shared" si="422"/>
        <v>0.17185078244847601</v>
      </c>
      <c r="AL2593" s="258">
        <f t="shared" si="423"/>
        <v>1.6129546505539287</v>
      </c>
      <c r="AM2593" s="258">
        <f t="shared" si="424"/>
        <v>1.0430726385728673</v>
      </c>
      <c r="AN2593" s="274">
        <f t="shared" si="430"/>
        <v>14.005984999664225</v>
      </c>
      <c r="AO2593" s="274">
        <f t="shared" si="430"/>
        <v>14.005984999627904</v>
      </c>
      <c r="AP2593" s="274">
        <f t="shared" si="430"/>
        <v>14.005984998013528</v>
      </c>
      <c r="AQ2593" s="274">
        <f t="shared" si="430"/>
        <v>14.005984926260671</v>
      </c>
      <c r="AR2593" s="274">
        <f t="shared" si="430"/>
        <v>14.005981737158713</v>
      </c>
      <c r="AS2593" s="274">
        <f t="shared" si="430"/>
        <v>14.00584007322959</v>
      </c>
      <c r="AT2593" s="274">
        <f t="shared" si="430"/>
        <v>13.999693530030552</v>
      </c>
      <c r="AU2593" s="274">
        <f t="shared" si="425"/>
        <v>13.835459245036365</v>
      </c>
      <c r="AV2593" s="274"/>
      <c r="AW2593" s="274"/>
    </row>
    <row r="2594" spans="27:49" ht="12.95" customHeight="1" x14ac:dyDescent="0.2">
      <c r="AA2594" s="344">
        <f t="shared" si="415"/>
        <v>-9.8802704652044479E-3</v>
      </c>
      <c r="AB2594" s="345">
        <f t="shared" si="416"/>
        <v>9.8802704652044479E-3</v>
      </c>
      <c r="AC2594" s="345">
        <f t="shared" si="417"/>
        <v>0</v>
      </c>
      <c r="AD2594" s="346">
        <f t="shared" si="418"/>
        <v>0</v>
      </c>
      <c r="AH2594" s="258">
        <f t="shared" si="419"/>
        <v>-5.970076540303515E-2</v>
      </c>
      <c r="AI2594" s="258">
        <f t="shared" si="420"/>
        <v>0.99275076381854821</v>
      </c>
      <c r="AJ2594" s="258">
        <f t="shared" si="421"/>
        <v>-0.88367981851374677</v>
      </c>
      <c r="AK2594" s="258">
        <f t="shared" si="422"/>
        <v>0.17185078244847601</v>
      </c>
      <c r="AL2594" s="258">
        <f t="shared" si="423"/>
        <v>1.6129546505539287</v>
      </c>
      <c r="AM2594" s="258">
        <f t="shared" si="424"/>
        <v>1.0430726385728673</v>
      </c>
      <c r="AN2594" s="274">
        <f t="shared" si="430"/>
        <v>14.005984999664225</v>
      </c>
      <c r="AO2594" s="274">
        <f t="shared" si="430"/>
        <v>14.005984999627904</v>
      </c>
      <c r="AP2594" s="274">
        <f t="shared" si="430"/>
        <v>14.005984998013528</v>
      </c>
      <c r="AQ2594" s="274">
        <f t="shared" si="430"/>
        <v>14.005984926260671</v>
      </c>
      <c r="AR2594" s="274">
        <f t="shared" si="430"/>
        <v>14.005981737158713</v>
      </c>
      <c r="AS2594" s="274">
        <f t="shared" si="430"/>
        <v>14.00584007322959</v>
      </c>
      <c r="AT2594" s="274">
        <f t="shared" si="430"/>
        <v>13.999693530030552</v>
      </c>
      <c r="AU2594" s="274">
        <f t="shared" si="425"/>
        <v>13.835459245036365</v>
      </c>
      <c r="AV2594" s="274"/>
      <c r="AW2594" s="274"/>
    </row>
    <row r="2595" spans="27:49" ht="12.95" customHeight="1" x14ac:dyDescent="0.2">
      <c r="AA2595" s="344">
        <f t="shared" si="415"/>
        <v>-9.8802704652044479E-3</v>
      </c>
      <c r="AB2595" s="345">
        <f t="shared" si="416"/>
        <v>9.8802704652044479E-3</v>
      </c>
      <c r="AC2595" s="345">
        <f t="shared" si="417"/>
        <v>0</v>
      </c>
      <c r="AD2595" s="346">
        <f t="shared" si="418"/>
        <v>0</v>
      </c>
      <c r="AH2595" s="258">
        <f t="shared" si="419"/>
        <v>-5.970076540303515E-2</v>
      </c>
      <c r="AI2595" s="258">
        <f t="shared" si="420"/>
        <v>0.99275076381854821</v>
      </c>
      <c r="AJ2595" s="258">
        <f t="shared" si="421"/>
        <v>-0.88367981851374677</v>
      </c>
      <c r="AK2595" s="258">
        <f t="shared" si="422"/>
        <v>0.17185078244847601</v>
      </c>
      <c r="AL2595" s="258">
        <f t="shared" si="423"/>
        <v>1.6129546505539287</v>
      </c>
      <c r="AM2595" s="258">
        <f t="shared" si="424"/>
        <v>1.0430726385728673</v>
      </c>
      <c r="AN2595" s="274">
        <f t="shared" si="430"/>
        <v>14.005984999664225</v>
      </c>
      <c r="AO2595" s="274">
        <f t="shared" si="430"/>
        <v>14.005984999627904</v>
      </c>
      <c r="AP2595" s="274">
        <f t="shared" si="430"/>
        <v>14.005984998013528</v>
      </c>
      <c r="AQ2595" s="274">
        <f t="shared" si="430"/>
        <v>14.005984926260671</v>
      </c>
      <c r="AR2595" s="274">
        <f t="shared" si="430"/>
        <v>14.005981737158713</v>
      </c>
      <c r="AS2595" s="274">
        <f t="shared" si="430"/>
        <v>14.00584007322959</v>
      </c>
      <c r="AT2595" s="274">
        <f t="shared" si="430"/>
        <v>13.999693530030552</v>
      </c>
      <c r="AU2595" s="274">
        <f t="shared" si="425"/>
        <v>13.835459245036365</v>
      </c>
      <c r="AV2595" s="274"/>
      <c r="AW2595" s="274"/>
    </row>
    <row r="2596" spans="27:49" ht="12.95" customHeight="1" x14ac:dyDescent="0.2">
      <c r="AA2596" s="344">
        <f t="shared" si="415"/>
        <v>-9.8802704652044479E-3</v>
      </c>
      <c r="AB2596" s="345">
        <f t="shared" si="416"/>
        <v>9.8802704652044479E-3</v>
      </c>
      <c r="AC2596" s="345">
        <f t="shared" si="417"/>
        <v>0</v>
      </c>
      <c r="AD2596" s="346">
        <f t="shared" si="418"/>
        <v>0</v>
      </c>
      <c r="AH2596" s="258">
        <f t="shared" si="419"/>
        <v>-5.970076540303515E-2</v>
      </c>
      <c r="AI2596" s="258">
        <f t="shared" si="420"/>
        <v>0.99275076381854821</v>
      </c>
      <c r="AJ2596" s="258">
        <f t="shared" si="421"/>
        <v>-0.88367981851374677</v>
      </c>
      <c r="AK2596" s="258">
        <f t="shared" si="422"/>
        <v>0.17185078244847601</v>
      </c>
      <c r="AL2596" s="258">
        <f t="shared" si="423"/>
        <v>1.6129546505539287</v>
      </c>
      <c r="AM2596" s="258">
        <f t="shared" si="424"/>
        <v>1.0430726385728673</v>
      </c>
      <c r="AN2596" s="274">
        <f t="shared" si="430"/>
        <v>14.005984999664225</v>
      </c>
      <c r="AO2596" s="274">
        <f t="shared" si="430"/>
        <v>14.005984999627904</v>
      </c>
      <c r="AP2596" s="274">
        <f t="shared" si="430"/>
        <v>14.005984998013528</v>
      </c>
      <c r="AQ2596" s="274">
        <f t="shared" si="430"/>
        <v>14.005984926260671</v>
      </c>
      <c r="AR2596" s="274">
        <f t="shared" si="430"/>
        <v>14.005981737158713</v>
      </c>
      <c r="AS2596" s="274">
        <f t="shared" si="430"/>
        <v>14.00584007322959</v>
      </c>
      <c r="AT2596" s="274">
        <f t="shared" si="430"/>
        <v>13.999693530030552</v>
      </c>
      <c r="AU2596" s="274">
        <f t="shared" si="425"/>
        <v>13.835459245036365</v>
      </c>
      <c r="AV2596" s="274"/>
      <c r="AW2596" s="274"/>
    </row>
    <row r="2597" spans="27:49" ht="12.95" customHeight="1" x14ac:dyDescent="0.2">
      <c r="AA2597" s="344">
        <f t="shared" si="415"/>
        <v>-9.8802704652044479E-3</v>
      </c>
      <c r="AB2597" s="345">
        <f t="shared" si="416"/>
        <v>9.8802704652044479E-3</v>
      </c>
      <c r="AC2597" s="345">
        <f t="shared" si="417"/>
        <v>0</v>
      </c>
      <c r="AD2597" s="346">
        <f t="shared" si="418"/>
        <v>0</v>
      </c>
      <c r="AH2597" s="258">
        <f t="shared" si="419"/>
        <v>-5.970076540303515E-2</v>
      </c>
      <c r="AI2597" s="258">
        <f t="shared" si="420"/>
        <v>0.99275076381854821</v>
      </c>
      <c r="AJ2597" s="258">
        <f t="shared" si="421"/>
        <v>-0.88367981851374677</v>
      </c>
      <c r="AK2597" s="258">
        <f t="shared" si="422"/>
        <v>0.17185078244847601</v>
      </c>
      <c r="AL2597" s="258">
        <f t="shared" si="423"/>
        <v>1.6129546505539287</v>
      </c>
      <c r="AM2597" s="258">
        <f t="shared" si="424"/>
        <v>1.0430726385728673</v>
      </c>
      <c r="AN2597" s="274">
        <f t="shared" si="430"/>
        <v>14.005984999664225</v>
      </c>
      <c r="AO2597" s="274">
        <f t="shared" si="430"/>
        <v>14.005984999627904</v>
      </c>
      <c r="AP2597" s="274">
        <f t="shared" si="430"/>
        <v>14.005984998013528</v>
      </c>
      <c r="AQ2597" s="274">
        <f t="shared" si="430"/>
        <v>14.005984926260671</v>
      </c>
      <c r="AR2597" s="274">
        <f t="shared" si="430"/>
        <v>14.005981737158713</v>
      </c>
      <c r="AS2597" s="274">
        <f t="shared" si="430"/>
        <v>14.00584007322959</v>
      </c>
      <c r="AT2597" s="274">
        <f t="shared" si="430"/>
        <v>13.999693530030552</v>
      </c>
      <c r="AU2597" s="274">
        <f t="shared" si="425"/>
        <v>13.835459245036365</v>
      </c>
      <c r="AV2597" s="274"/>
      <c r="AW2597" s="274"/>
    </row>
    <row r="2598" spans="27:49" ht="12.95" customHeight="1" x14ac:dyDescent="0.2">
      <c r="AA2598" s="344">
        <f t="shared" si="415"/>
        <v>-9.8802704652044479E-3</v>
      </c>
      <c r="AB2598" s="345">
        <f t="shared" si="416"/>
        <v>9.8802704652044479E-3</v>
      </c>
      <c r="AC2598" s="345">
        <f t="shared" si="417"/>
        <v>0</v>
      </c>
      <c r="AD2598" s="346">
        <f t="shared" si="418"/>
        <v>0</v>
      </c>
      <c r="AH2598" s="258">
        <f t="shared" si="419"/>
        <v>-5.970076540303515E-2</v>
      </c>
      <c r="AI2598" s="258">
        <f t="shared" si="420"/>
        <v>0.99275076381854821</v>
      </c>
      <c r="AJ2598" s="258">
        <f t="shared" si="421"/>
        <v>-0.88367981851374677</v>
      </c>
      <c r="AK2598" s="258">
        <f t="shared" si="422"/>
        <v>0.17185078244847601</v>
      </c>
      <c r="AL2598" s="258">
        <f t="shared" si="423"/>
        <v>1.6129546505539287</v>
      </c>
      <c r="AM2598" s="258">
        <f t="shared" si="424"/>
        <v>1.0430726385728673</v>
      </c>
      <c r="AN2598" s="274">
        <f t="shared" si="430"/>
        <v>14.005984999664225</v>
      </c>
      <c r="AO2598" s="274">
        <f t="shared" si="430"/>
        <v>14.005984999627904</v>
      </c>
      <c r="AP2598" s="274">
        <f t="shared" si="430"/>
        <v>14.005984998013528</v>
      </c>
      <c r="AQ2598" s="274">
        <f t="shared" si="430"/>
        <v>14.005984926260671</v>
      </c>
      <c r="AR2598" s="274">
        <f t="shared" si="430"/>
        <v>14.005981737158713</v>
      </c>
      <c r="AS2598" s="274">
        <f t="shared" si="430"/>
        <v>14.00584007322959</v>
      </c>
      <c r="AT2598" s="274">
        <f t="shared" si="430"/>
        <v>13.999693530030552</v>
      </c>
      <c r="AU2598" s="274">
        <f t="shared" si="425"/>
        <v>13.835459245036365</v>
      </c>
      <c r="AV2598" s="274"/>
      <c r="AW2598" s="274"/>
    </row>
    <row r="2599" spans="27:49" ht="12.95" customHeight="1" x14ac:dyDescent="0.2">
      <c r="AA2599" s="344">
        <f t="shared" si="415"/>
        <v>-9.8802704652044479E-3</v>
      </c>
      <c r="AB2599" s="345">
        <f t="shared" si="416"/>
        <v>9.8802704652044479E-3</v>
      </c>
      <c r="AC2599" s="345">
        <f t="shared" si="417"/>
        <v>0</v>
      </c>
      <c r="AD2599" s="346">
        <f t="shared" si="418"/>
        <v>0</v>
      </c>
      <c r="AH2599" s="258">
        <f t="shared" si="419"/>
        <v>-5.970076540303515E-2</v>
      </c>
      <c r="AI2599" s="258">
        <f t="shared" si="420"/>
        <v>0.99275076381854821</v>
      </c>
      <c r="AJ2599" s="258">
        <f t="shared" si="421"/>
        <v>-0.88367981851374677</v>
      </c>
      <c r="AK2599" s="258">
        <f t="shared" si="422"/>
        <v>0.17185078244847601</v>
      </c>
      <c r="AL2599" s="258">
        <f t="shared" si="423"/>
        <v>1.6129546505539287</v>
      </c>
      <c r="AM2599" s="258">
        <f t="shared" si="424"/>
        <v>1.0430726385728673</v>
      </c>
      <c r="AN2599" s="274">
        <f t="shared" si="430"/>
        <v>14.005984999664225</v>
      </c>
      <c r="AO2599" s="274">
        <f t="shared" si="430"/>
        <v>14.005984999627904</v>
      </c>
      <c r="AP2599" s="274">
        <f t="shared" si="430"/>
        <v>14.005984998013528</v>
      </c>
      <c r="AQ2599" s="274">
        <f t="shared" si="430"/>
        <v>14.005984926260671</v>
      </c>
      <c r="AR2599" s="274">
        <f t="shared" si="430"/>
        <v>14.005981737158713</v>
      </c>
      <c r="AS2599" s="274">
        <f t="shared" si="430"/>
        <v>14.00584007322959</v>
      </c>
      <c r="AT2599" s="274">
        <f t="shared" si="430"/>
        <v>13.999693530030552</v>
      </c>
      <c r="AU2599" s="274">
        <f t="shared" si="425"/>
        <v>13.835459245036365</v>
      </c>
      <c r="AV2599" s="274"/>
      <c r="AW2599" s="274"/>
    </row>
    <row r="2600" spans="27:49" ht="12.95" customHeight="1" x14ac:dyDescent="0.2">
      <c r="AA2600" s="344">
        <f t="shared" si="415"/>
        <v>-9.8802704652044479E-3</v>
      </c>
      <c r="AB2600" s="345">
        <f t="shared" si="416"/>
        <v>9.8802704652044479E-3</v>
      </c>
      <c r="AC2600" s="345">
        <f t="shared" si="417"/>
        <v>0</v>
      </c>
      <c r="AD2600" s="346">
        <f t="shared" si="418"/>
        <v>0</v>
      </c>
      <c r="AH2600" s="258">
        <f t="shared" si="419"/>
        <v>-5.970076540303515E-2</v>
      </c>
      <c r="AI2600" s="258">
        <f t="shared" si="420"/>
        <v>0.99275076381854821</v>
      </c>
      <c r="AJ2600" s="258">
        <f t="shared" si="421"/>
        <v>-0.88367981851374677</v>
      </c>
      <c r="AK2600" s="258">
        <f t="shared" si="422"/>
        <v>0.17185078244847601</v>
      </c>
      <c r="AL2600" s="258">
        <f t="shared" si="423"/>
        <v>1.6129546505539287</v>
      </c>
      <c r="AM2600" s="258">
        <f t="shared" si="424"/>
        <v>1.0430726385728673</v>
      </c>
      <c r="AN2600" s="274">
        <f t="shared" ref="AN2600:AT2609" si="431">$AU2600+$AB$7*SIN(AO2600)</f>
        <v>14.005984999664225</v>
      </c>
      <c r="AO2600" s="274">
        <f t="shared" si="431"/>
        <v>14.005984999627904</v>
      </c>
      <c r="AP2600" s="274">
        <f t="shared" si="431"/>
        <v>14.005984998013528</v>
      </c>
      <c r="AQ2600" s="274">
        <f t="shared" si="431"/>
        <v>14.005984926260671</v>
      </c>
      <c r="AR2600" s="274">
        <f t="shared" si="431"/>
        <v>14.005981737158713</v>
      </c>
      <c r="AS2600" s="274">
        <f t="shared" si="431"/>
        <v>14.00584007322959</v>
      </c>
      <c r="AT2600" s="274">
        <f t="shared" si="431"/>
        <v>13.999693530030552</v>
      </c>
      <c r="AU2600" s="274">
        <f t="shared" si="425"/>
        <v>13.835459245036365</v>
      </c>
      <c r="AV2600" s="274"/>
      <c r="AW2600" s="274"/>
    </row>
    <row r="2601" spans="27:49" ht="12.95" customHeight="1" x14ac:dyDescent="0.2">
      <c r="AA2601" s="344">
        <f t="shared" si="415"/>
        <v>-9.8802704652044479E-3</v>
      </c>
      <c r="AB2601" s="345">
        <f t="shared" si="416"/>
        <v>9.8802704652044479E-3</v>
      </c>
      <c r="AC2601" s="345">
        <f t="shared" si="417"/>
        <v>0</v>
      </c>
      <c r="AD2601" s="346">
        <f t="shared" si="418"/>
        <v>0</v>
      </c>
      <c r="AH2601" s="258">
        <f t="shared" si="419"/>
        <v>-5.970076540303515E-2</v>
      </c>
      <c r="AI2601" s="258">
        <f t="shared" si="420"/>
        <v>0.99275076381854821</v>
      </c>
      <c r="AJ2601" s="258">
        <f t="shared" si="421"/>
        <v>-0.88367981851374677</v>
      </c>
      <c r="AK2601" s="258">
        <f t="shared" si="422"/>
        <v>0.17185078244847601</v>
      </c>
      <c r="AL2601" s="258">
        <f t="shared" si="423"/>
        <v>1.6129546505539287</v>
      </c>
      <c r="AM2601" s="258">
        <f t="shared" si="424"/>
        <v>1.0430726385728673</v>
      </c>
      <c r="AN2601" s="274">
        <f t="shared" si="431"/>
        <v>14.005984999664225</v>
      </c>
      <c r="AO2601" s="274">
        <f t="shared" si="431"/>
        <v>14.005984999627904</v>
      </c>
      <c r="AP2601" s="274">
        <f t="shared" si="431"/>
        <v>14.005984998013528</v>
      </c>
      <c r="AQ2601" s="274">
        <f t="shared" si="431"/>
        <v>14.005984926260671</v>
      </c>
      <c r="AR2601" s="274">
        <f t="shared" si="431"/>
        <v>14.005981737158713</v>
      </c>
      <c r="AS2601" s="274">
        <f t="shared" si="431"/>
        <v>14.00584007322959</v>
      </c>
      <c r="AT2601" s="274">
        <f t="shared" si="431"/>
        <v>13.999693530030552</v>
      </c>
      <c r="AU2601" s="274">
        <f t="shared" si="425"/>
        <v>13.835459245036365</v>
      </c>
      <c r="AV2601" s="274"/>
      <c r="AW2601" s="274"/>
    </row>
    <row r="2602" spans="27:49" ht="12.95" customHeight="1" x14ac:dyDescent="0.2">
      <c r="AA2602" s="344">
        <f t="shared" si="415"/>
        <v>-9.8802704652044479E-3</v>
      </c>
      <c r="AB2602" s="345">
        <f t="shared" si="416"/>
        <v>9.8802704652044479E-3</v>
      </c>
      <c r="AC2602" s="345">
        <f t="shared" si="417"/>
        <v>0</v>
      </c>
      <c r="AD2602" s="346">
        <f t="shared" si="418"/>
        <v>0</v>
      </c>
      <c r="AH2602" s="258">
        <f t="shared" si="419"/>
        <v>-5.970076540303515E-2</v>
      </c>
      <c r="AI2602" s="258">
        <f t="shared" si="420"/>
        <v>0.99275076381854821</v>
      </c>
      <c r="AJ2602" s="258">
        <f t="shared" si="421"/>
        <v>-0.88367981851374677</v>
      </c>
      <c r="AK2602" s="258">
        <f t="shared" si="422"/>
        <v>0.17185078244847601</v>
      </c>
      <c r="AL2602" s="258">
        <f t="shared" si="423"/>
        <v>1.6129546505539287</v>
      </c>
      <c r="AM2602" s="258">
        <f t="shared" si="424"/>
        <v>1.0430726385728673</v>
      </c>
      <c r="AN2602" s="274">
        <f t="shared" si="431"/>
        <v>14.005984999664225</v>
      </c>
      <c r="AO2602" s="274">
        <f t="shared" si="431"/>
        <v>14.005984999627904</v>
      </c>
      <c r="AP2602" s="274">
        <f t="shared" si="431"/>
        <v>14.005984998013528</v>
      </c>
      <c r="AQ2602" s="274">
        <f t="shared" si="431"/>
        <v>14.005984926260671</v>
      </c>
      <c r="AR2602" s="274">
        <f t="shared" si="431"/>
        <v>14.005981737158713</v>
      </c>
      <c r="AS2602" s="274">
        <f t="shared" si="431"/>
        <v>14.00584007322959</v>
      </c>
      <c r="AT2602" s="274">
        <f t="shared" si="431"/>
        <v>13.999693530030552</v>
      </c>
      <c r="AU2602" s="274">
        <f t="shared" si="425"/>
        <v>13.835459245036365</v>
      </c>
      <c r="AV2602" s="274"/>
      <c r="AW2602" s="274"/>
    </row>
    <row r="2603" spans="27:49" ht="12.95" customHeight="1" x14ac:dyDescent="0.2">
      <c r="AA2603" s="344">
        <f t="shared" si="415"/>
        <v>-9.8802704652044479E-3</v>
      </c>
      <c r="AB2603" s="345">
        <f t="shared" si="416"/>
        <v>9.8802704652044479E-3</v>
      </c>
      <c r="AC2603" s="345">
        <f t="shared" si="417"/>
        <v>0</v>
      </c>
      <c r="AD2603" s="346">
        <f t="shared" si="418"/>
        <v>0</v>
      </c>
      <c r="AH2603" s="258">
        <f t="shared" si="419"/>
        <v>-5.970076540303515E-2</v>
      </c>
      <c r="AI2603" s="258">
        <f t="shared" si="420"/>
        <v>0.99275076381854821</v>
      </c>
      <c r="AJ2603" s="258">
        <f t="shared" si="421"/>
        <v>-0.88367981851374677</v>
      </c>
      <c r="AK2603" s="258">
        <f t="shared" si="422"/>
        <v>0.17185078244847601</v>
      </c>
      <c r="AL2603" s="258">
        <f t="shared" si="423"/>
        <v>1.6129546505539287</v>
      </c>
      <c r="AM2603" s="258">
        <f t="shared" si="424"/>
        <v>1.0430726385728673</v>
      </c>
      <c r="AN2603" s="274">
        <f t="shared" si="431"/>
        <v>14.005984999664225</v>
      </c>
      <c r="AO2603" s="274">
        <f t="shared" si="431"/>
        <v>14.005984999627904</v>
      </c>
      <c r="AP2603" s="274">
        <f t="shared" si="431"/>
        <v>14.005984998013528</v>
      </c>
      <c r="AQ2603" s="274">
        <f t="shared" si="431"/>
        <v>14.005984926260671</v>
      </c>
      <c r="AR2603" s="274">
        <f t="shared" si="431"/>
        <v>14.005981737158713</v>
      </c>
      <c r="AS2603" s="274">
        <f t="shared" si="431"/>
        <v>14.00584007322959</v>
      </c>
      <c r="AT2603" s="274">
        <f t="shared" si="431"/>
        <v>13.999693530030552</v>
      </c>
      <c r="AU2603" s="274">
        <f t="shared" si="425"/>
        <v>13.835459245036365</v>
      </c>
      <c r="AV2603" s="274"/>
      <c r="AW2603" s="274"/>
    </row>
    <row r="2604" spans="27:49" ht="12.95" customHeight="1" x14ac:dyDescent="0.2">
      <c r="AA2604" s="344">
        <f t="shared" si="415"/>
        <v>-9.8802704652044479E-3</v>
      </c>
      <c r="AB2604" s="345">
        <f t="shared" si="416"/>
        <v>9.8802704652044479E-3</v>
      </c>
      <c r="AC2604" s="345">
        <f t="shared" si="417"/>
        <v>0</v>
      </c>
      <c r="AD2604" s="346">
        <f t="shared" si="418"/>
        <v>0</v>
      </c>
      <c r="AH2604" s="258">
        <f t="shared" si="419"/>
        <v>-5.970076540303515E-2</v>
      </c>
      <c r="AI2604" s="258">
        <f t="shared" si="420"/>
        <v>0.99275076381854821</v>
      </c>
      <c r="AJ2604" s="258">
        <f t="shared" si="421"/>
        <v>-0.88367981851374677</v>
      </c>
      <c r="AK2604" s="258">
        <f t="shared" si="422"/>
        <v>0.17185078244847601</v>
      </c>
      <c r="AL2604" s="258">
        <f t="shared" si="423"/>
        <v>1.6129546505539287</v>
      </c>
      <c r="AM2604" s="258">
        <f t="shared" si="424"/>
        <v>1.0430726385728673</v>
      </c>
      <c r="AN2604" s="274">
        <f t="shared" si="431"/>
        <v>14.005984999664225</v>
      </c>
      <c r="AO2604" s="274">
        <f t="shared" si="431"/>
        <v>14.005984999627904</v>
      </c>
      <c r="AP2604" s="274">
        <f t="shared" si="431"/>
        <v>14.005984998013528</v>
      </c>
      <c r="AQ2604" s="274">
        <f t="shared" si="431"/>
        <v>14.005984926260671</v>
      </c>
      <c r="AR2604" s="274">
        <f t="shared" si="431"/>
        <v>14.005981737158713</v>
      </c>
      <c r="AS2604" s="274">
        <f t="shared" si="431"/>
        <v>14.00584007322959</v>
      </c>
      <c r="AT2604" s="274">
        <f t="shared" si="431"/>
        <v>13.999693530030552</v>
      </c>
      <c r="AU2604" s="274">
        <f t="shared" si="425"/>
        <v>13.835459245036365</v>
      </c>
      <c r="AV2604" s="274"/>
      <c r="AW2604" s="274"/>
    </row>
    <row r="2605" spans="27:49" ht="12.95" customHeight="1" x14ac:dyDescent="0.2">
      <c r="AA2605" s="344">
        <f t="shared" si="415"/>
        <v>-9.8802704652044479E-3</v>
      </c>
      <c r="AB2605" s="345">
        <f t="shared" si="416"/>
        <v>9.8802704652044479E-3</v>
      </c>
      <c r="AC2605" s="345">
        <f t="shared" si="417"/>
        <v>0</v>
      </c>
      <c r="AD2605" s="346">
        <f t="shared" si="418"/>
        <v>0</v>
      </c>
      <c r="AH2605" s="258">
        <f t="shared" si="419"/>
        <v>-5.970076540303515E-2</v>
      </c>
      <c r="AI2605" s="258">
        <f t="shared" si="420"/>
        <v>0.99275076381854821</v>
      </c>
      <c r="AJ2605" s="258">
        <f t="shared" si="421"/>
        <v>-0.88367981851374677</v>
      </c>
      <c r="AK2605" s="258">
        <f t="shared" si="422"/>
        <v>0.17185078244847601</v>
      </c>
      <c r="AL2605" s="258">
        <f t="shared" si="423"/>
        <v>1.6129546505539287</v>
      </c>
      <c r="AM2605" s="258">
        <f t="shared" si="424"/>
        <v>1.0430726385728673</v>
      </c>
      <c r="AN2605" s="274">
        <f t="shared" si="431"/>
        <v>14.005984999664225</v>
      </c>
      <c r="AO2605" s="274">
        <f t="shared" si="431"/>
        <v>14.005984999627904</v>
      </c>
      <c r="AP2605" s="274">
        <f t="shared" si="431"/>
        <v>14.005984998013528</v>
      </c>
      <c r="AQ2605" s="274">
        <f t="shared" si="431"/>
        <v>14.005984926260671</v>
      </c>
      <c r="AR2605" s="274">
        <f t="shared" si="431"/>
        <v>14.005981737158713</v>
      </c>
      <c r="AS2605" s="274">
        <f t="shared" si="431"/>
        <v>14.00584007322959</v>
      </c>
      <c r="AT2605" s="274">
        <f t="shared" si="431"/>
        <v>13.999693530030552</v>
      </c>
      <c r="AU2605" s="274">
        <f t="shared" si="425"/>
        <v>13.835459245036365</v>
      </c>
      <c r="AV2605" s="274"/>
      <c r="AW2605" s="274"/>
    </row>
    <row r="2606" spans="27:49" ht="12.95" customHeight="1" x14ac:dyDescent="0.2">
      <c r="AA2606" s="344">
        <f t="shared" si="415"/>
        <v>-9.8802704652044479E-3</v>
      </c>
      <c r="AB2606" s="345">
        <f t="shared" si="416"/>
        <v>9.8802704652044479E-3</v>
      </c>
      <c r="AC2606" s="345">
        <f t="shared" si="417"/>
        <v>0</v>
      </c>
      <c r="AD2606" s="346">
        <f t="shared" si="418"/>
        <v>0</v>
      </c>
      <c r="AH2606" s="258">
        <f t="shared" si="419"/>
        <v>-5.970076540303515E-2</v>
      </c>
      <c r="AI2606" s="258">
        <f t="shared" si="420"/>
        <v>0.99275076381854821</v>
      </c>
      <c r="AJ2606" s="258">
        <f t="shared" si="421"/>
        <v>-0.88367981851374677</v>
      </c>
      <c r="AK2606" s="258">
        <f t="shared" si="422"/>
        <v>0.17185078244847601</v>
      </c>
      <c r="AL2606" s="258">
        <f t="shared" si="423"/>
        <v>1.6129546505539287</v>
      </c>
      <c r="AM2606" s="258">
        <f t="shared" si="424"/>
        <v>1.0430726385728673</v>
      </c>
      <c r="AN2606" s="274">
        <f t="shared" si="431"/>
        <v>14.005984999664225</v>
      </c>
      <c r="AO2606" s="274">
        <f t="shared" si="431"/>
        <v>14.005984999627904</v>
      </c>
      <c r="AP2606" s="274">
        <f t="shared" si="431"/>
        <v>14.005984998013528</v>
      </c>
      <c r="AQ2606" s="274">
        <f t="shared" si="431"/>
        <v>14.005984926260671</v>
      </c>
      <c r="AR2606" s="274">
        <f t="shared" si="431"/>
        <v>14.005981737158713</v>
      </c>
      <c r="AS2606" s="274">
        <f t="shared" si="431"/>
        <v>14.00584007322959</v>
      </c>
      <c r="AT2606" s="274">
        <f t="shared" si="431"/>
        <v>13.999693530030552</v>
      </c>
      <c r="AU2606" s="274">
        <f t="shared" si="425"/>
        <v>13.835459245036365</v>
      </c>
      <c r="AV2606" s="274"/>
      <c r="AW2606" s="274"/>
    </row>
    <row r="2607" spans="27:49" ht="12.95" customHeight="1" x14ac:dyDescent="0.2">
      <c r="AA2607" s="344">
        <f t="shared" si="415"/>
        <v>-9.8802704652044479E-3</v>
      </c>
      <c r="AB2607" s="345">
        <f t="shared" si="416"/>
        <v>9.8802704652044479E-3</v>
      </c>
      <c r="AC2607" s="345">
        <f t="shared" si="417"/>
        <v>0</v>
      </c>
      <c r="AD2607" s="346">
        <f t="shared" si="418"/>
        <v>0</v>
      </c>
      <c r="AH2607" s="258">
        <f t="shared" si="419"/>
        <v>-5.970076540303515E-2</v>
      </c>
      <c r="AI2607" s="258">
        <f t="shared" si="420"/>
        <v>0.99275076381854821</v>
      </c>
      <c r="AJ2607" s="258">
        <f t="shared" si="421"/>
        <v>-0.88367981851374677</v>
      </c>
      <c r="AK2607" s="258">
        <f t="shared" si="422"/>
        <v>0.17185078244847601</v>
      </c>
      <c r="AL2607" s="258">
        <f t="shared" si="423"/>
        <v>1.6129546505539287</v>
      </c>
      <c r="AM2607" s="258">
        <f t="shared" si="424"/>
        <v>1.0430726385728673</v>
      </c>
      <c r="AN2607" s="274">
        <f t="shared" si="431"/>
        <v>14.005984999664225</v>
      </c>
      <c r="AO2607" s="274">
        <f t="shared" si="431"/>
        <v>14.005984999627904</v>
      </c>
      <c r="AP2607" s="274">
        <f t="shared" si="431"/>
        <v>14.005984998013528</v>
      </c>
      <c r="AQ2607" s="274">
        <f t="shared" si="431"/>
        <v>14.005984926260671</v>
      </c>
      <c r="AR2607" s="274">
        <f t="shared" si="431"/>
        <v>14.005981737158713</v>
      </c>
      <c r="AS2607" s="274">
        <f t="shared" si="431"/>
        <v>14.00584007322959</v>
      </c>
      <c r="AT2607" s="274">
        <f t="shared" si="431"/>
        <v>13.999693530030552</v>
      </c>
      <c r="AU2607" s="274">
        <f t="shared" si="425"/>
        <v>13.835459245036365</v>
      </c>
      <c r="AV2607" s="274"/>
      <c r="AW2607" s="274"/>
    </row>
    <row r="2608" spans="27:49" ht="12.95" customHeight="1" x14ac:dyDescent="0.2">
      <c r="AA2608" s="344">
        <f t="shared" si="415"/>
        <v>-9.8802704652044479E-3</v>
      </c>
      <c r="AB2608" s="345">
        <f t="shared" si="416"/>
        <v>9.8802704652044479E-3</v>
      </c>
      <c r="AC2608" s="345">
        <f t="shared" si="417"/>
        <v>0</v>
      </c>
      <c r="AD2608" s="346">
        <f t="shared" si="418"/>
        <v>0</v>
      </c>
      <c r="AH2608" s="258">
        <f t="shared" si="419"/>
        <v>-5.970076540303515E-2</v>
      </c>
      <c r="AI2608" s="258">
        <f t="shared" si="420"/>
        <v>0.99275076381854821</v>
      </c>
      <c r="AJ2608" s="258">
        <f t="shared" si="421"/>
        <v>-0.88367981851374677</v>
      </c>
      <c r="AK2608" s="258">
        <f t="shared" si="422"/>
        <v>0.17185078244847601</v>
      </c>
      <c r="AL2608" s="258">
        <f t="shared" si="423"/>
        <v>1.6129546505539287</v>
      </c>
      <c r="AM2608" s="258">
        <f t="shared" si="424"/>
        <v>1.0430726385728673</v>
      </c>
      <c r="AN2608" s="274">
        <f t="shared" si="431"/>
        <v>14.005984999664225</v>
      </c>
      <c r="AO2608" s="274">
        <f t="shared" si="431"/>
        <v>14.005984999627904</v>
      </c>
      <c r="AP2608" s="274">
        <f t="shared" si="431"/>
        <v>14.005984998013528</v>
      </c>
      <c r="AQ2608" s="274">
        <f t="shared" si="431"/>
        <v>14.005984926260671</v>
      </c>
      <c r="AR2608" s="274">
        <f t="shared" si="431"/>
        <v>14.005981737158713</v>
      </c>
      <c r="AS2608" s="274">
        <f t="shared" si="431"/>
        <v>14.00584007322959</v>
      </c>
      <c r="AT2608" s="274">
        <f t="shared" si="431"/>
        <v>13.999693530030552</v>
      </c>
      <c r="AU2608" s="274">
        <f t="shared" si="425"/>
        <v>13.835459245036365</v>
      </c>
      <c r="AV2608" s="274"/>
      <c r="AW2608" s="274"/>
    </row>
    <row r="2609" spans="27:49" ht="12.95" customHeight="1" x14ac:dyDescent="0.2">
      <c r="AA2609" s="344">
        <f t="shared" si="415"/>
        <v>-9.8802704652044479E-3</v>
      </c>
      <c r="AB2609" s="345">
        <f t="shared" si="416"/>
        <v>9.8802704652044479E-3</v>
      </c>
      <c r="AC2609" s="345">
        <f t="shared" si="417"/>
        <v>0</v>
      </c>
      <c r="AD2609" s="346">
        <f t="shared" si="418"/>
        <v>0</v>
      </c>
      <c r="AH2609" s="258">
        <f t="shared" si="419"/>
        <v>-5.970076540303515E-2</v>
      </c>
      <c r="AI2609" s="258">
        <f t="shared" si="420"/>
        <v>0.99275076381854821</v>
      </c>
      <c r="AJ2609" s="258">
        <f t="shared" si="421"/>
        <v>-0.88367981851374677</v>
      </c>
      <c r="AK2609" s="258">
        <f t="shared" si="422"/>
        <v>0.17185078244847601</v>
      </c>
      <c r="AL2609" s="258">
        <f t="shared" si="423"/>
        <v>1.6129546505539287</v>
      </c>
      <c r="AM2609" s="258">
        <f t="shared" si="424"/>
        <v>1.0430726385728673</v>
      </c>
      <c r="AN2609" s="274">
        <f t="shared" si="431"/>
        <v>14.005984999664225</v>
      </c>
      <c r="AO2609" s="274">
        <f t="shared" si="431"/>
        <v>14.005984999627904</v>
      </c>
      <c r="AP2609" s="274">
        <f t="shared" si="431"/>
        <v>14.005984998013528</v>
      </c>
      <c r="AQ2609" s="274">
        <f t="shared" si="431"/>
        <v>14.005984926260671</v>
      </c>
      <c r="AR2609" s="274">
        <f t="shared" si="431"/>
        <v>14.005981737158713</v>
      </c>
      <c r="AS2609" s="274">
        <f t="shared" si="431"/>
        <v>14.00584007322959</v>
      </c>
      <c r="AT2609" s="274">
        <f t="shared" si="431"/>
        <v>13.999693530030552</v>
      </c>
      <c r="AU2609" s="274">
        <f t="shared" si="425"/>
        <v>13.835459245036365</v>
      </c>
      <c r="AV2609" s="274"/>
      <c r="AW2609" s="274"/>
    </row>
    <row r="2610" spans="27:49" ht="12.95" customHeight="1" x14ac:dyDescent="0.2">
      <c r="AA2610" s="344">
        <f t="shared" si="415"/>
        <v>-9.8802704652044479E-3</v>
      </c>
      <c r="AB2610" s="345">
        <f t="shared" si="416"/>
        <v>9.8802704652044479E-3</v>
      </c>
      <c r="AC2610" s="345">
        <f t="shared" si="417"/>
        <v>0</v>
      </c>
      <c r="AD2610" s="346">
        <f t="shared" si="418"/>
        <v>0</v>
      </c>
      <c r="AH2610" s="258">
        <f t="shared" si="419"/>
        <v>-5.970076540303515E-2</v>
      </c>
      <c r="AI2610" s="258">
        <f t="shared" si="420"/>
        <v>0.99275076381854821</v>
      </c>
      <c r="AJ2610" s="258">
        <f t="shared" si="421"/>
        <v>-0.88367981851374677</v>
      </c>
      <c r="AK2610" s="258">
        <f t="shared" si="422"/>
        <v>0.17185078244847601</v>
      </c>
      <c r="AL2610" s="258">
        <f t="shared" si="423"/>
        <v>1.6129546505539287</v>
      </c>
      <c r="AM2610" s="258">
        <f t="shared" si="424"/>
        <v>1.0430726385728673</v>
      </c>
      <c r="AN2610" s="274">
        <f t="shared" ref="AN2610:AT2619" si="432">$AU2610+$AB$7*SIN(AO2610)</f>
        <v>14.005984999664225</v>
      </c>
      <c r="AO2610" s="274">
        <f t="shared" si="432"/>
        <v>14.005984999627904</v>
      </c>
      <c r="AP2610" s="274">
        <f t="shared" si="432"/>
        <v>14.005984998013528</v>
      </c>
      <c r="AQ2610" s="274">
        <f t="shared" si="432"/>
        <v>14.005984926260671</v>
      </c>
      <c r="AR2610" s="274">
        <f t="shared" si="432"/>
        <v>14.005981737158713</v>
      </c>
      <c r="AS2610" s="274">
        <f t="shared" si="432"/>
        <v>14.00584007322959</v>
      </c>
      <c r="AT2610" s="274">
        <f t="shared" si="432"/>
        <v>13.999693530030552</v>
      </c>
      <c r="AU2610" s="274">
        <f t="shared" si="425"/>
        <v>13.835459245036365</v>
      </c>
      <c r="AV2610" s="274"/>
      <c r="AW2610" s="274"/>
    </row>
    <row r="2611" spans="27:49" ht="12.95" customHeight="1" x14ac:dyDescent="0.2">
      <c r="AA2611" s="344">
        <f t="shared" si="415"/>
        <v>-9.8802704652044479E-3</v>
      </c>
      <c r="AB2611" s="345">
        <f t="shared" si="416"/>
        <v>9.8802704652044479E-3</v>
      </c>
      <c r="AC2611" s="345">
        <f t="shared" si="417"/>
        <v>0</v>
      </c>
      <c r="AD2611" s="346">
        <f t="shared" si="418"/>
        <v>0</v>
      </c>
      <c r="AH2611" s="258">
        <f t="shared" si="419"/>
        <v>-5.970076540303515E-2</v>
      </c>
      <c r="AI2611" s="258">
        <f t="shared" si="420"/>
        <v>0.99275076381854821</v>
      </c>
      <c r="AJ2611" s="258">
        <f t="shared" si="421"/>
        <v>-0.88367981851374677</v>
      </c>
      <c r="AK2611" s="258">
        <f t="shared" si="422"/>
        <v>0.17185078244847601</v>
      </c>
      <c r="AL2611" s="258">
        <f t="shared" si="423"/>
        <v>1.6129546505539287</v>
      </c>
      <c r="AM2611" s="258">
        <f t="shared" si="424"/>
        <v>1.0430726385728673</v>
      </c>
      <c r="AN2611" s="274">
        <f t="shared" si="432"/>
        <v>14.005984999664225</v>
      </c>
      <c r="AO2611" s="274">
        <f t="shared" si="432"/>
        <v>14.005984999627904</v>
      </c>
      <c r="AP2611" s="274">
        <f t="shared" si="432"/>
        <v>14.005984998013528</v>
      </c>
      <c r="AQ2611" s="274">
        <f t="shared" si="432"/>
        <v>14.005984926260671</v>
      </c>
      <c r="AR2611" s="274">
        <f t="shared" si="432"/>
        <v>14.005981737158713</v>
      </c>
      <c r="AS2611" s="274">
        <f t="shared" si="432"/>
        <v>14.00584007322959</v>
      </c>
      <c r="AT2611" s="274">
        <f t="shared" si="432"/>
        <v>13.999693530030552</v>
      </c>
      <c r="AU2611" s="274">
        <f t="shared" si="425"/>
        <v>13.835459245036365</v>
      </c>
      <c r="AV2611" s="274"/>
      <c r="AW2611" s="274"/>
    </row>
    <row r="2612" spans="27:49" ht="12.95" customHeight="1" x14ac:dyDescent="0.2">
      <c r="AA2612" s="344">
        <f t="shared" ref="AA2612:AA2675" si="433">AB$3+AB$4*Z2612+AB$5*Z2612^2+AH2612</f>
        <v>-9.8802704652044479E-3</v>
      </c>
      <c r="AB2612" s="345">
        <f t="shared" ref="AB2612:AB2675" si="434">+G2612-AA2612</f>
        <v>9.8802704652044479E-3</v>
      </c>
      <c r="AC2612" s="345">
        <f t="shared" ref="AC2612:AC2675" si="435">+G2612-P2612</f>
        <v>0</v>
      </c>
      <c r="AD2612" s="346">
        <f t="shared" ref="AD2612:AD2675" si="436">U2612*(G2612-AA2612)^2</f>
        <v>0</v>
      </c>
      <c r="AH2612" s="258">
        <f t="shared" ref="AH2612:AH2675" si="437">$AB$6*($AB$11/AI2612*AJ2612+$AB$12)</f>
        <v>-5.970076540303515E-2</v>
      </c>
      <c r="AI2612" s="258">
        <f t="shared" ref="AI2612:AI2675" si="438">1+$AB$7*COS(AL2612)</f>
        <v>0.99275076381854821</v>
      </c>
      <c r="AJ2612" s="258">
        <f t="shared" ref="AJ2612:AJ2675" si="439">SIN(AL2612+RADIANS($AB$9))</f>
        <v>-0.88367981851374677</v>
      </c>
      <c r="AK2612" s="258">
        <f t="shared" ref="AK2612:AK2675" si="440">$AB$7*SIN(AL2612)</f>
        <v>0.17185078244847601</v>
      </c>
      <c r="AL2612" s="258">
        <f t="shared" ref="AL2612:AL2675" si="441">2*ATAN(AM2612)</f>
        <v>1.6129546505539287</v>
      </c>
      <c r="AM2612" s="258">
        <f t="shared" ref="AM2612:AM2675" si="442">TAN(AN2612/2)*SQRT((1+$AB$7)/(1-$AB$7))</f>
        <v>1.0430726385728673</v>
      </c>
      <c r="AN2612" s="274">
        <f t="shared" si="432"/>
        <v>14.005984999664225</v>
      </c>
      <c r="AO2612" s="274">
        <f t="shared" si="432"/>
        <v>14.005984999627904</v>
      </c>
      <c r="AP2612" s="274">
        <f t="shared" si="432"/>
        <v>14.005984998013528</v>
      </c>
      <c r="AQ2612" s="274">
        <f t="shared" si="432"/>
        <v>14.005984926260671</v>
      </c>
      <c r="AR2612" s="274">
        <f t="shared" si="432"/>
        <v>14.005981737158713</v>
      </c>
      <c r="AS2612" s="274">
        <f t="shared" si="432"/>
        <v>14.00584007322959</v>
      </c>
      <c r="AT2612" s="274">
        <f t="shared" si="432"/>
        <v>13.999693530030552</v>
      </c>
      <c r="AU2612" s="274">
        <f t="shared" ref="AU2612:AU2675" si="443">RADIANS($AB$9)+$AB$18*(F2612-AB$15)</f>
        <v>13.835459245036365</v>
      </c>
      <c r="AV2612" s="274"/>
      <c r="AW2612" s="274"/>
    </row>
    <row r="2613" spans="27:49" ht="12.95" customHeight="1" x14ac:dyDescent="0.2">
      <c r="AA2613" s="344">
        <f t="shared" si="433"/>
        <v>-9.8802704652044479E-3</v>
      </c>
      <c r="AB2613" s="345">
        <f t="shared" si="434"/>
        <v>9.8802704652044479E-3</v>
      </c>
      <c r="AC2613" s="345">
        <f t="shared" si="435"/>
        <v>0</v>
      </c>
      <c r="AD2613" s="346">
        <f t="shared" si="436"/>
        <v>0</v>
      </c>
      <c r="AH2613" s="258">
        <f t="shared" si="437"/>
        <v>-5.970076540303515E-2</v>
      </c>
      <c r="AI2613" s="258">
        <f t="shared" si="438"/>
        <v>0.99275076381854821</v>
      </c>
      <c r="AJ2613" s="258">
        <f t="shared" si="439"/>
        <v>-0.88367981851374677</v>
      </c>
      <c r="AK2613" s="258">
        <f t="shared" si="440"/>
        <v>0.17185078244847601</v>
      </c>
      <c r="AL2613" s="258">
        <f t="shared" si="441"/>
        <v>1.6129546505539287</v>
      </c>
      <c r="AM2613" s="258">
        <f t="shared" si="442"/>
        <v>1.0430726385728673</v>
      </c>
      <c r="AN2613" s="274">
        <f t="shared" si="432"/>
        <v>14.005984999664225</v>
      </c>
      <c r="AO2613" s="274">
        <f t="shared" si="432"/>
        <v>14.005984999627904</v>
      </c>
      <c r="AP2613" s="274">
        <f t="shared" si="432"/>
        <v>14.005984998013528</v>
      </c>
      <c r="AQ2613" s="274">
        <f t="shared" si="432"/>
        <v>14.005984926260671</v>
      </c>
      <c r="AR2613" s="274">
        <f t="shared" si="432"/>
        <v>14.005981737158713</v>
      </c>
      <c r="AS2613" s="274">
        <f t="shared" si="432"/>
        <v>14.00584007322959</v>
      </c>
      <c r="AT2613" s="274">
        <f t="shared" si="432"/>
        <v>13.999693530030552</v>
      </c>
      <c r="AU2613" s="274">
        <f t="shared" si="443"/>
        <v>13.835459245036365</v>
      </c>
      <c r="AV2613" s="274"/>
      <c r="AW2613" s="274"/>
    </row>
    <row r="2614" spans="27:49" ht="12.95" customHeight="1" x14ac:dyDescent="0.2">
      <c r="AA2614" s="344">
        <f t="shared" si="433"/>
        <v>-9.8802704652044479E-3</v>
      </c>
      <c r="AB2614" s="345">
        <f t="shared" si="434"/>
        <v>9.8802704652044479E-3</v>
      </c>
      <c r="AC2614" s="345">
        <f t="shared" si="435"/>
        <v>0</v>
      </c>
      <c r="AD2614" s="346">
        <f t="shared" si="436"/>
        <v>0</v>
      </c>
      <c r="AH2614" s="258">
        <f t="shared" si="437"/>
        <v>-5.970076540303515E-2</v>
      </c>
      <c r="AI2614" s="258">
        <f t="shared" si="438"/>
        <v>0.99275076381854821</v>
      </c>
      <c r="AJ2614" s="258">
        <f t="shared" si="439"/>
        <v>-0.88367981851374677</v>
      </c>
      <c r="AK2614" s="258">
        <f t="shared" si="440"/>
        <v>0.17185078244847601</v>
      </c>
      <c r="AL2614" s="258">
        <f t="shared" si="441"/>
        <v>1.6129546505539287</v>
      </c>
      <c r="AM2614" s="258">
        <f t="shared" si="442"/>
        <v>1.0430726385728673</v>
      </c>
      <c r="AN2614" s="274">
        <f t="shared" si="432"/>
        <v>14.005984999664225</v>
      </c>
      <c r="AO2614" s="274">
        <f t="shared" si="432"/>
        <v>14.005984999627904</v>
      </c>
      <c r="AP2614" s="274">
        <f t="shared" si="432"/>
        <v>14.005984998013528</v>
      </c>
      <c r="AQ2614" s="274">
        <f t="shared" si="432"/>
        <v>14.005984926260671</v>
      </c>
      <c r="AR2614" s="274">
        <f t="shared" si="432"/>
        <v>14.005981737158713</v>
      </c>
      <c r="AS2614" s="274">
        <f t="shared" si="432"/>
        <v>14.00584007322959</v>
      </c>
      <c r="AT2614" s="274">
        <f t="shared" si="432"/>
        <v>13.999693530030552</v>
      </c>
      <c r="AU2614" s="274">
        <f t="shared" si="443"/>
        <v>13.835459245036365</v>
      </c>
      <c r="AV2614" s="274"/>
      <c r="AW2614" s="274"/>
    </row>
    <row r="2615" spans="27:49" ht="12.95" customHeight="1" x14ac:dyDescent="0.2">
      <c r="AA2615" s="344">
        <f t="shared" si="433"/>
        <v>-9.8802704652044479E-3</v>
      </c>
      <c r="AB2615" s="345">
        <f t="shared" si="434"/>
        <v>9.8802704652044479E-3</v>
      </c>
      <c r="AC2615" s="345">
        <f t="shared" si="435"/>
        <v>0</v>
      </c>
      <c r="AD2615" s="346">
        <f t="shared" si="436"/>
        <v>0</v>
      </c>
      <c r="AH2615" s="258">
        <f t="shared" si="437"/>
        <v>-5.970076540303515E-2</v>
      </c>
      <c r="AI2615" s="258">
        <f t="shared" si="438"/>
        <v>0.99275076381854821</v>
      </c>
      <c r="AJ2615" s="258">
        <f t="shared" si="439"/>
        <v>-0.88367981851374677</v>
      </c>
      <c r="AK2615" s="258">
        <f t="shared" si="440"/>
        <v>0.17185078244847601</v>
      </c>
      <c r="AL2615" s="258">
        <f t="shared" si="441"/>
        <v>1.6129546505539287</v>
      </c>
      <c r="AM2615" s="258">
        <f t="shared" si="442"/>
        <v>1.0430726385728673</v>
      </c>
      <c r="AN2615" s="274">
        <f t="shared" si="432"/>
        <v>14.005984999664225</v>
      </c>
      <c r="AO2615" s="274">
        <f t="shared" si="432"/>
        <v>14.005984999627904</v>
      </c>
      <c r="AP2615" s="274">
        <f t="shared" si="432"/>
        <v>14.005984998013528</v>
      </c>
      <c r="AQ2615" s="274">
        <f t="shared" si="432"/>
        <v>14.005984926260671</v>
      </c>
      <c r="AR2615" s="274">
        <f t="shared" si="432"/>
        <v>14.005981737158713</v>
      </c>
      <c r="AS2615" s="274">
        <f t="shared" si="432"/>
        <v>14.00584007322959</v>
      </c>
      <c r="AT2615" s="274">
        <f t="shared" si="432"/>
        <v>13.999693530030552</v>
      </c>
      <c r="AU2615" s="274">
        <f t="shared" si="443"/>
        <v>13.835459245036365</v>
      </c>
      <c r="AV2615" s="274"/>
      <c r="AW2615" s="274"/>
    </row>
    <row r="2616" spans="27:49" ht="12.95" customHeight="1" x14ac:dyDescent="0.2">
      <c r="AA2616" s="344">
        <f t="shared" si="433"/>
        <v>-9.8802704652044479E-3</v>
      </c>
      <c r="AB2616" s="345">
        <f t="shared" si="434"/>
        <v>9.8802704652044479E-3</v>
      </c>
      <c r="AC2616" s="345">
        <f t="shared" si="435"/>
        <v>0</v>
      </c>
      <c r="AD2616" s="346">
        <f t="shared" si="436"/>
        <v>0</v>
      </c>
      <c r="AH2616" s="258">
        <f t="shared" si="437"/>
        <v>-5.970076540303515E-2</v>
      </c>
      <c r="AI2616" s="258">
        <f t="shared" si="438"/>
        <v>0.99275076381854821</v>
      </c>
      <c r="AJ2616" s="258">
        <f t="shared" si="439"/>
        <v>-0.88367981851374677</v>
      </c>
      <c r="AK2616" s="258">
        <f t="shared" si="440"/>
        <v>0.17185078244847601</v>
      </c>
      <c r="AL2616" s="258">
        <f t="shared" si="441"/>
        <v>1.6129546505539287</v>
      </c>
      <c r="AM2616" s="258">
        <f t="shared" si="442"/>
        <v>1.0430726385728673</v>
      </c>
      <c r="AN2616" s="274">
        <f t="shared" si="432"/>
        <v>14.005984999664225</v>
      </c>
      <c r="AO2616" s="274">
        <f t="shared" si="432"/>
        <v>14.005984999627904</v>
      </c>
      <c r="AP2616" s="274">
        <f t="shared" si="432"/>
        <v>14.005984998013528</v>
      </c>
      <c r="AQ2616" s="274">
        <f t="shared" si="432"/>
        <v>14.005984926260671</v>
      </c>
      <c r="AR2616" s="274">
        <f t="shared" si="432"/>
        <v>14.005981737158713</v>
      </c>
      <c r="AS2616" s="274">
        <f t="shared" si="432"/>
        <v>14.00584007322959</v>
      </c>
      <c r="AT2616" s="274">
        <f t="shared" si="432"/>
        <v>13.999693530030552</v>
      </c>
      <c r="AU2616" s="274">
        <f t="shared" si="443"/>
        <v>13.835459245036365</v>
      </c>
      <c r="AV2616" s="274"/>
      <c r="AW2616" s="274"/>
    </row>
    <row r="2617" spans="27:49" ht="12.95" customHeight="1" x14ac:dyDescent="0.2">
      <c r="AA2617" s="344">
        <f t="shared" si="433"/>
        <v>-9.8802704652044479E-3</v>
      </c>
      <c r="AB2617" s="345">
        <f t="shared" si="434"/>
        <v>9.8802704652044479E-3</v>
      </c>
      <c r="AC2617" s="345">
        <f t="shared" si="435"/>
        <v>0</v>
      </c>
      <c r="AD2617" s="346">
        <f t="shared" si="436"/>
        <v>0</v>
      </c>
      <c r="AH2617" s="258">
        <f t="shared" si="437"/>
        <v>-5.970076540303515E-2</v>
      </c>
      <c r="AI2617" s="258">
        <f t="shared" si="438"/>
        <v>0.99275076381854821</v>
      </c>
      <c r="AJ2617" s="258">
        <f t="shared" si="439"/>
        <v>-0.88367981851374677</v>
      </c>
      <c r="AK2617" s="258">
        <f t="shared" si="440"/>
        <v>0.17185078244847601</v>
      </c>
      <c r="AL2617" s="258">
        <f t="shared" si="441"/>
        <v>1.6129546505539287</v>
      </c>
      <c r="AM2617" s="258">
        <f t="shared" si="442"/>
        <v>1.0430726385728673</v>
      </c>
      <c r="AN2617" s="274">
        <f t="shared" si="432"/>
        <v>14.005984999664225</v>
      </c>
      <c r="AO2617" s="274">
        <f t="shared" si="432"/>
        <v>14.005984999627904</v>
      </c>
      <c r="AP2617" s="274">
        <f t="shared" si="432"/>
        <v>14.005984998013528</v>
      </c>
      <c r="AQ2617" s="274">
        <f t="shared" si="432"/>
        <v>14.005984926260671</v>
      </c>
      <c r="AR2617" s="274">
        <f t="shared" si="432"/>
        <v>14.005981737158713</v>
      </c>
      <c r="AS2617" s="274">
        <f t="shared" si="432"/>
        <v>14.00584007322959</v>
      </c>
      <c r="AT2617" s="274">
        <f t="shared" si="432"/>
        <v>13.999693530030552</v>
      </c>
      <c r="AU2617" s="274">
        <f t="shared" si="443"/>
        <v>13.835459245036365</v>
      </c>
      <c r="AV2617" s="274"/>
      <c r="AW2617" s="274"/>
    </row>
    <row r="2618" spans="27:49" ht="12.95" customHeight="1" x14ac:dyDescent="0.2">
      <c r="AA2618" s="344">
        <f t="shared" si="433"/>
        <v>-9.8802704652044479E-3</v>
      </c>
      <c r="AB2618" s="345">
        <f t="shared" si="434"/>
        <v>9.8802704652044479E-3</v>
      </c>
      <c r="AC2618" s="345">
        <f t="shared" si="435"/>
        <v>0</v>
      </c>
      <c r="AD2618" s="346">
        <f t="shared" si="436"/>
        <v>0</v>
      </c>
      <c r="AH2618" s="258">
        <f t="shared" si="437"/>
        <v>-5.970076540303515E-2</v>
      </c>
      <c r="AI2618" s="258">
        <f t="shared" si="438"/>
        <v>0.99275076381854821</v>
      </c>
      <c r="AJ2618" s="258">
        <f t="shared" si="439"/>
        <v>-0.88367981851374677</v>
      </c>
      <c r="AK2618" s="258">
        <f t="shared" si="440"/>
        <v>0.17185078244847601</v>
      </c>
      <c r="AL2618" s="258">
        <f t="shared" si="441"/>
        <v>1.6129546505539287</v>
      </c>
      <c r="AM2618" s="258">
        <f t="shared" si="442"/>
        <v>1.0430726385728673</v>
      </c>
      <c r="AN2618" s="274">
        <f t="shared" si="432"/>
        <v>14.005984999664225</v>
      </c>
      <c r="AO2618" s="274">
        <f t="shared" si="432"/>
        <v>14.005984999627904</v>
      </c>
      <c r="AP2618" s="274">
        <f t="shared" si="432"/>
        <v>14.005984998013528</v>
      </c>
      <c r="AQ2618" s="274">
        <f t="shared" si="432"/>
        <v>14.005984926260671</v>
      </c>
      <c r="AR2618" s="274">
        <f t="shared" si="432"/>
        <v>14.005981737158713</v>
      </c>
      <c r="AS2618" s="274">
        <f t="shared" si="432"/>
        <v>14.00584007322959</v>
      </c>
      <c r="AT2618" s="274">
        <f t="shared" si="432"/>
        <v>13.999693530030552</v>
      </c>
      <c r="AU2618" s="274">
        <f t="shared" si="443"/>
        <v>13.835459245036365</v>
      </c>
      <c r="AV2618" s="274"/>
      <c r="AW2618" s="274"/>
    </row>
    <row r="2619" spans="27:49" ht="12.95" customHeight="1" x14ac:dyDescent="0.2">
      <c r="AA2619" s="344">
        <f t="shared" si="433"/>
        <v>-9.8802704652044479E-3</v>
      </c>
      <c r="AB2619" s="345">
        <f t="shared" si="434"/>
        <v>9.8802704652044479E-3</v>
      </c>
      <c r="AC2619" s="345">
        <f t="shared" si="435"/>
        <v>0</v>
      </c>
      <c r="AD2619" s="346">
        <f t="shared" si="436"/>
        <v>0</v>
      </c>
      <c r="AH2619" s="258">
        <f t="shared" si="437"/>
        <v>-5.970076540303515E-2</v>
      </c>
      <c r="AI2619" s="258">
        <f t="shared" si="438"/>
        <v>0.99275076381854821</v>
      </c>
      <c r="AJ2619" s="258">
        <f t="shared" si="439"/>
        <v>-0.88367981851374677</v>
      </c>
      <c r="AK2619" s="258">
        <f t="shared" si="440"/>
        <v>0.17185078244847601</v>
      </c>
      <c r="AL2619" s="258">
        <f t="shared" si="441"/>
        <v>1.6129546505539287</v>
      </c>
      <c r="AM2619" s="258">
        <f t="shared" si="442"/>
        <v>1.0430726385728673</v>
      </c>
      <c r="AN2619" s="274">
        <f t="shared" si="432"/>
        <v>14.005984999664225</v>
      </c>
      <c r="AO2619" s="274">
        <f t="shared" si="432"/>
        <v>14.005984999627904</v>
      </c>
      <c r="AP2619" s="274">
        <f t="shared" si="432"/>
        <v>14.005984998013528</v>
      </c>
      <c r="AQ2619" s="274">
        <f t="shared" si="432"/>
        <v>14.005984926260671</v>
      </c>
      <c r="AR2619" s="274">
        <f t="shared" si="432"/>
        <v>14.005981737158713</v>
      </c>
      <c r="AS2619" s="274">
        <f t="shared" si="432"/>
        <v>14.00584007322959</v>
      </c>
      <c r="AT2619" s="274">
        <f t="shared" si="432"/>
        <v>13.999693530030552</v>
      </c>
      <c r="AU2619" s="274">
        <f t="shared" si="443"/>
        <v>13.835459245036365</v>
      </c>
      <c r="AV2619" s="274"/>
      <c r="AW2619" s="274"/>
    </row>
    <row r="2620" spans="27:49" ht="12.95" customHeight="1" x14ac:dyDescent="0.2">
      <c r="AA2620" s="344">
        <f t="shared" si="433"/>
        <v>-9.8802704652044479E-3</v>
      </c>
      <c r="AB2620" s="345">
        <f t="shared" si="434"/>
        <v>9.8802704652044479E-3</v>
      </c>
      <c r="AC2620" s="345">
        <f t="shared" si="435"/>
        <v>0</v>
      </c>
      <c r="AD2620" s="346">
        <f t="shared" si="436"/>
        <v>0</v>
      </c>
      <c r="AH2620" s="258">
        <f t="shared" si="437"/>
        <v>-5.970076540303515E-2</v>
      </c>
      <c r="AI2620" s="258">
        <f t="shared" si="438"/>
        <v>0.99275076381854821</v>
      </c>
      <c r="AJ2620" s="258">
        <f t="shared" si="439"/>
        <v>-0.88367981851374677</v>
      </c>
      <c r="AK2620" s="258">
        <f t="shared" si="440"/>
        <v>0.17185078244847601</v>
      </c>
      <c r="AL2620" s="258">
        <f t="shared" si="441"/>
        <v>1.6129546505539287</v>
      </c>
      <c r="AM2620" s="258">
        <f t="shared" si="442"/>
        <v>1.0430726385728673</v>
      </c>
      <c r="AN2620" s="274">
        <f t="shared" ref="AN2620:AT2629" si="444">$AU2620+$AB$7*SIN(AO2620)</f>
        <v>14.005984999664225</v>
      </c>
      <c r="AO2620" s="274">
        <f t="shared" si="444"/>
        <v>14.005984999627904</v>
      </c>
      <c r="AP2620" s="274">
        <f t="shared" si="444"/>
        <v>14.005984998013528</v>
      </c>
      <c r="AQ2620" s="274">
        <f t="shared" si="444"/>
        <v>14.005984926260671</v>
      </c>
      <c r="AR2620" s="274">
        <f t="shared" si="444"/>
        <v>14.005981737158713</v>
      </c>
      <c r="AS2620" s="274">
        <f t="shared" si="444"/>
        <v>14.00584007322959</v>
      </c>
      <c r="AT2620" s="274">
        <f t="shared" si="444"/>
        <v>13.999693530030552</v>
      </c>
      <c r="AU2620" s="274">
        <f t="shared" si="443"/>
        <v>13.835459245036365</v>
      </c>
      <c r="AV2620" s="274"/>
      <c r="AW2620" s="274"/>
    </row>
    <row r="2621" spans="27:49" ht="12.95" customHeight="1" x14ac:dyDescent="0.2">
      <c r="AA2621" s="344">
        <f t="shared" si="433"/>
        <v>-9.8802704652044479E-3</v>
      </c>
      <c r="AB2621" s="345">
        <f t="shared" si="434"/>
        <v>9.8802704652044479E-3</v>
      </c>
      <c r="AC2621" s="345">
        <f t="shared" si="435"/>
        <v>0</v>
      </c>
      <c r="AD2621" s="346">
        <f t="shared" si="436"/>
        <v>0</v>
      </c>
      <c r="AH2621" s="258">
        <f t="shared" si="437"/>
        <v>-5.970076540303515E-2</v>
      </c>
      <c r="AI2621" s="258">
        <f t="shared" si="438"/>
        <v>0.99275076381854821</v>
      </c>
      <c r="AJ2621" s="258">
        <f t="shared" si="439"/>
        <v>-0.88367981851374677</v>
      </c>
      <c r="AK2621" s="258">
        <f t="shared" si="440"/>
        <v>0.17185078244847601</v>
      </c>
      <c r="AL2621" s="258">
        <f t="shared" si="441"/>
        <v>1.6129546505539287</v>
      </c>
      <c r="AM2621" s="258">
        <f t="shared" si="442"/>
        <v>1.0430726385728673</v>
      </c>
      <c r="AN2621" s="274">
        <f t="shared" si="444"/>
        <v>14.005984999664225</v>
      </c>
      <c r="AO2621" s="274">
        <f t="shared" si="444"/>
        <v>14.005984999627904</v>
      </c>
      <c r="AP2621" s="274">
        <f t="shared" si="444"/>
        <v>14.005984998013528</v>
      </c>
      <c r="AQ2621" s="274">
        <f t="shared" si="444"/>
        <v>14.005984926260671</v>
      </c>
      <c r="AR2621" s="274">
        <f t="shared" si="444"/>
        <v>14.005981737158713</v>
      </c>
      <c r="AS2621" s="274">
        <f t="shared" si="444"/>
        <v>14.00584007322959</v>
      </c>
      <c r="AT2621" s="274">
        <f t="shared" si="444"/>
        <v>13.999693530030552</v>
      </c>
      <c r="AU2621" s="274">
        <f t="shared" si="443"/>
        <v>13.835459245036365</v>
      </c>
      <c r="AV2621" s="274"/>
      <c r="AW2621" s="274"/>
    </row>
    <row r="2622" spans="27:49" ht="12.95" customHeight="1" x14ac:dyDescent="0.2">
      <c r="AA2622" s="344">
        <f t="shared" si="433"/>
        <v>-9.8802704652044479E-3</v>
      </c>
      <c r="AB2622" s="345">
        <f t="shared" si="434"/>
        <v>9.8802704652044479E-3</v>
      </c>
      <c r="AC2622" s="345">
        <f t="shared" si="435"/>
        <v>0</v>
      </c>
      <c r="AD2622" s="346">
        <f t="shared" si="436"/>
        <v>0</v>
      </c>
      <c r="AH2622" s="258">
        <f t="shared" si="437"/>
        <v>-5.970076540303515E-2</v>
      </c>
      <c r="AI2622" s="258">
        <f t="shared" si="438"/>
        <v>0.99275076381854821</v>
      </c>
      <c r="AJ2622" s="258">
        <f t="shared" si="439"/>
        <v>-0.88367981851374677</v>
      </c>
      <c r="AK2622" s="258">
        <f t="shared" si="440"/>
        <v>0.17185078244847601</v>
      </c>
      <c r="AL2622" s="258">
        <f t="shared" si="441"/>
        <v>1.6129546505539287</v>
      </c>
      <c r="AM2622" s="258">
        <f t="shared" si="442"/>
        <v>1.0430726385728673</v>
      </c>
      <c r="AN2622" s="274">
        <f t="shared" si="444"/>
        <v>14.005984999664225</v>
      </c>
      <c r="AO2622" s="274">
        <f t="shared" si="444"/>
        <v>14.005984999627904</v>
      </c>
      <c r="AP2622" s="274">
        <f t="shared" si="444"/>
        <v>14.005984998013528</v>
      </c>
      <c r="AQ2622" s="274">
        <f t="shared" si="444"/>
        <v>14.005984926260671</v>
      </c>
      <c r="AR2622" s="274">
        <f t="shared" si="444"/>
        <v>14.005981737158713</v>
      </c>
      <c r="AS2622" s="274">
        <f t="shared" si="444"/>
        <v>14.00584007322959</v>
      </c>
      <c r="AT2622" s="274">
        <f t="shared" si="444"/>
        <v>13.999693530030552</v>
      </c>
      <c r="AU2622" s="274">
        <f t="shared" si="443"/>
        <v>13.835459245036365</v>
      </c>
      <c r="AV2622" s="274"/>
      <c r="AW2622" s="274"/>
    </row>
    <row r="2623" spans="27:49" ht="12.95" customHeight="1" x14ac:dyDescent="0.2">
      <c r="AA2623" s="344">
        <f t="shared" si="433"/>
        <v>-9.8802704652044479E-3</v>
      </c>
      <c r="AB2623" s="345">
        <f t="shared" si="434"/>
        <v>9.8802704652044479E-3</v>
      </c>
      <c r="AC2623" s="345">
        <f t="shared" si="435"/>
        <v>0</v>
      </c>
      <c r="AD2623" s="346">
        <f t="shared" si="436"/>
        <v>0</v>
      </c>
      <c r="AH2623" s="258">
        <f t="shared" si="437"/>
        <v>-5.970076540303515E-2</v>
      </c>
      <c r="AI2623" s="258">
        <f t="shared" si="438"/>
        <v>0.99275076381854821</v>
      </c>
      <c r="AJ2623" s="258">
        <f t="shared" si="439"/>
        <v>-0.88367981851374677</v>
      </c>
      <c r="AK2623" s="258">
        <f t="shared" si="440"/>
        <v>0.17185078244847601</v>
      </c>
      <c r="AL2623" s="258">
        <f t="shared" si="441"/>
        <v>1.6129546505539287</v>
      </c>
      <c r="AM2623" s="258">
        <f t="shared" si="442"/>
        <v>1.0430726385728673</v>
      </c>
      <c r="AN2623" s="274">
        <f t="shared" si="444"/>
        <v>14.005984999664225</v>
      </c>
      <c r="AO2623" s="274">
        <f t="shared" si="444"/>
        <v>14.005984999627904</v>
      </c>
      <c r="AP2623" s="274">
        <f t="shared" si="444"/>
        <v>14.005984998013528</v>
      </c>
      <c r="AQ2623" s="274">
        <f t="shared" si="444"/>
        <v>14.005984926260671</v>
      </c>
      <c r="AR2623" s="274">
        <f t="shared" si="444"/>
        <v>14.005981737158713</v>
      </c>
      <c r="AS2623" s="274">
        <f t="shared" si="444"/>
        <v>14.00584007322959</v>
      </c>
      <c r="AT2623" s="274">
        <f t="shared" si="444"/>
        <v>13.999693530030552</v>
      </c>
      <c r="AU2623" s="274">
        <f t="shared" si="443"/>
        <v>13.835459245036365</v>
      </c>
      <c r="AV2623" s="274"/>
      <c r="AW2623" s="274"/>
    </row>
    <row r="2624" spans="27:49" ht="12.95" customHeight="1" x14ac:dyDescent="0.2">
      <c r="AA2624" s="344">
        <f t="shared" si="433"/>
        <v>-9.8802704652044479E-3</v>
      </c>
      <c r="AB2624" s="345">
        <f t="shared" si="434"/>
        <v>9.8802704652044479E-3</v>
      </c>
      <c r="AC2624" s="345">
        <f t="shared" si="435"/>
        <v>0</v>
      </c>
      <c r="AD2624" s="346">
        <f t="shared" si="436"/>
        <v>0</v>
      </c>
      <c r="AH2624" s="258">
        <f t="shared" si="437"/>
        <v>-5.970076540303515E-2</v>
      </c>
      <c r="AI2624" s="258">
        <f t="shared" si="438"/>
        <v>0.99275076381854821</v>
      </c>
      <c r="AJ2624" s="258">
        <f t="shared" si="439"/>
        <v>-0.88367981851374677</v>
      </c>
      <c r="AK2624" s="258">
        <f t="shared" si="440"/>
        <v>0.17185078244847601</v>
      </c>
      <c r="AL2624" s="258">
        <f t="shared" si="441"/>
        <v>1.6129546505539287</v>
      </c>
      <c r="AM2624" s="258">
        <f t="shared" si="442"/>
        <v>1.0430726385728673</v>
      </c>
      <c r="AN2624" s="274">
        <f t="shared" si="444"/>
        <v>14.005984999664225</v>
      </c>
      <c r="AO2624" s="274">
        <f t="shared" si="444"/>
        <v>14.005984999627904</v>
      </c>
      <c r="AP2624" s="274">
        <f t="shared" si="444"/>
        <v>14.005984998013528</v>
      </c>
      <c r="AQ2624" s="274">
        <f t="shared" si="444"/>
        <v>14.005984926260671</v>
      </c>
      <c r="AR2624" s="274">
        <f t="shared" si="444"/>
        <v>14.005981737158713</v>
      </c>
      <c r="AS2624" s="274">
        <f t="shared" si="444"/>
        <v>14.00584007322959</v>
      </c>
      <c r="AT2624" s="274">
        <f t="shared" si="444"/>
        <v>13.999693530030552</v>
      </c>
      <c r="AU2624" s="274">
        <f t="shared" si="443"/>
        <v>13.835459245036365</v>
      </c>
      <c r="AV2624" s="274"/>
      <c r="AW2624" s="274"/>
    </row>
    <row r="2625" spans="27:49" ht="12.95" customHeight="1" x14ac:dyDescent="0.2">
      <c r="AA2625" s="344">
        <f t="shared" si="433"/>
        <v>-9.8802704652044479E-3</v>
      </c>
      <c r="AB2625" s="345">
        <f t="shared" si="434"/>
        <v>9.8802704652044479E-3</v>
      </c>
      <c r="AC2625" s="345">
        <f t="shared" si="435"/>
        <v>0</v>
      </c>
      <c r="AD2625" s="346">
        <f t="shared" si="436"/>
        <v>0</v>
      </c>
      <c r="AH2625" s="258">
        <f t="shared" si="437"/>
        <v>-5.970076540303515E-2</v>
      </c>
      <c r="AI2625" s="258">
        <f t="shared" si="438"/>
        <v>0.99275076381854821</v>
      </c>
      <c r="AJ2625" s="258">
        <f t="shared" si="439"/>
        <v>-0.88367981851374677</v>
      </c>
      <c r="AK2625" s="258">
        <f t="shared" si="440"/>
        <v>0.17185078244847601</v>
      </c>
      <c r="AL2625" s="258">
        <f t="shared" si="441"/>
        <v>1.6129546505539287</v>
      </c>
      <c r="AM2625" s="258">
        <f t="shared" si="442"/>
        <v>1.0430726385728673</v>
      </c>
      <c r="AN2625" s="274">
        <f t="shared" si="444"/>
        <v>14.005984999664225</v>
      </c>
      <c r="AO2625" s="274">
        <f t="shared" si="444"/>
        <v>14.005984999627904</v>
      </c>
      <c r="AP2625" s="274">
        <f t="shared" si="444"/>
        <v>14.005984998013528</v>
      </c>
      <c r="AQ2625" s="274">
        <f t="shared" si="444"/>
        <v>14.005984926260671</v>
      </c>
      <c r="AR2625" s="274">
        <f t="shared" si="444"/>
        <v>14.005981737158713</v>
      </c>
      <c r="AS2625" s="274">
        <f t="shared" si="444"/>
        <v>14.00584007322959</v>
      </c>
      <c r="AT2625" s="274">
        <f t="shared" si="444"/>
        <v>13.999693530030552</v>
      </c>
      <c r="AU2625" s="274">
        <f t="shared" si="443"/>
        <v>13.835459245036365</v>
      </c>
      <c r="AV2625" s="274"/>
      <c r="AW2625" s="274"/>
    </row>
    <row r="2626" spans="27:49" ht="12.95" customHeight="1" x14ac:dyDescent="0.2">
      <c r="AA2626" s="344">
        <f t="shared" si="433"/>
        <v>-9.8802704652044479E-3</v>
      </c>
      <c r="AB2626" s="345">
        <f t="shared" si="434"/>
        <v>9.8802704652044479E-3</v>
      </c>
      <c r="AC2626" s="345">
        <f t="shared" si="435"/>
        <v>0</v>
      </c>
      <c r="AD2626" s="346">
        <f t="shared" si="436"/>
        <v>0</v>
      </c>
      <c r="AH2626" s="258">
        <f t="shared" si="437"/>
        <v>-5.970076540303515E-2</v>
      </c>
      <c r="AI2626" s="258">
        <f t="shared" si="438"/>
        <v>0.99275076381854821</v>
      </c>
      <c r="AJ2626" s="258">
        <f t="shared" si="439"/>
        <v>-0.88367981851374677</v>
      </c>
      <c r="AK2626" s="258">
        <f t="shared" si="440"/>
        <v>0.17185078244847601</v>
      </c>
      <c r="AL2626" s="258">
        <f t="shared" si="441"/>
        <v>1.6129546505539287</v>
      </c>
      <c r="AM2626" s="258">
        <f t="shared" si="442"/>
        <v>1.0430726385728673</v>
      </c>
      <c r="AN2626" s="274">
        <f t="shared" si="444"/>
        <v>14.005984999664225</v>
      </c>
      <c r="AO2626" s="274">
        <f t="shared" si="444"/>
        <v>14.005984999627904</v>
      </c>
      <c r="AP2626" s="274">
        <f t="shared" si="444"/>
        <v>14.005984998013528</v>
      </c>
      <c r="AQ2626" s="274">
        <f t="shared" si="444"/>
        <v>14.005984926260671</v>
      </c>
      <c r="AR2626" s="274">
        <f t="shared" si="444"/>
        <v>14.005981737158713</v>
      </c>
      <c r="AS2626" s="274">
        <f t="shared" si="444"/>
        <v>14.00584007322959</v>
      </c>
      <c r="AT2626" s="274">
        <f t="shared" si="444"/>
        <v>13.999693530030552</v>
      </c>
      <c r="AU2626" s="274">
        <f t="shared" si="443"/>
        <v>13.835459245036365</v>
      </c>
      <c r="AV2626" s="274"/>
      <c r="AW2626" s="274"/>
    </row>
    <row r="2627" spans="27:49" ht="12.95" customHeight="1" x14ac:dyDescent="0.2">
      <c r="AA2627" s="344">
        <f t="shared" si="433"/>
        <v>-9.8802704652044479E-3</v>
      </c>
      <c r="AB2627" s="345">
        <f t="shared" si="434"/>
        <v>9.8802704652044479E-3</v>
      </c>
      <c r="AC2627" s="345">
        <f t="shared" si="435"/>
        <v>0</v>
      </c>
      <c r="AD2627" s="346">
        <f t="shared" si="436"/>
        <v>0</v>
      </c>
      <c r="AH2627" s="258">
        <f t="shared" si="437"/>
        <v>-5.970076540303515E-2</v>
      </c>
      <c r="AI2627" s="258">
        <f t="shared" si="438"/>
        <v>0.99275076381854821</v>
      </c>
      <c r="AJ2627" s="258">
        <f t="shared" si="439"/>
        <v>-0.88367981851374677</v>
      </c>
      <c r="AK2627" s="258">
        <f t="shared" si="440"/>
        <v>0.17185078244847601</v>
      </c>
      <c r="AL2627" s="258">
        <f t="shared" si="441"/>
        <v>1.6129546505539287</v>
      </c>
      <c r="AM2627" s="258">
        <f t="shared" si="442"/>
        <v>1.0430726385728673</v>
      </c>
      <c r="AN2627" s="274">
        <f t="shared" si="444"/>
        <v>14.005984999664225</v>
      </c>
      <c r="AO2627" s="274">
        <f t="shared" si="444"/>
        <v>14.005984999627904</v>
      </c>
      <c r="AP2627" s="274">
        <f t="shared" si="444"/>
        <v>14.005984998013528</v>
      </c>
      <c r="AQ2627" s="274">
        <f t="shared" si="444"/>
        <v>14.005984926260671</v>
      </c>
      <c r="AR2627" s="274">
        <f t="shared" si="444"/>
        <v>14.005981737158713</v>
      </c>
      <c r="AS2627" s="274">
        <f t="shared" si="444"/>
        <v>14.00584007322959</v>
      </c>
      <c r="AT2627" s="274">
        <f t="shared" si="444"/>
        <v>13.999693530030552</v>
      </c>
      <c r="AU2627" s="274">
        <f t="shared" si="443"/>
        <v>13.835459245036365</v>
      </c>
      <c r="AV2627" s="274"/>
      <c r="AW2627" s="274"/>
    </row>
    <row r="2628" spans="27:49" ht="12.95" customHeight="1" x14ac:dyDescent="0.2">
      <c r="AA2628" s="344">
        <f t="shared" si="433"/>
        <v>-9.8802704652044479E-3</v>
      </c>
      <c r="AB2628" s="345">
        <f t="shared" si="434"/>
        <v>9.8802704652044479E-3</v>
      </c>
      <c r="AC2628" s="345">
        <f t="shared" si="435"/>
        <v>0</v>
      </c>
      <c r="AD2628" s="346">
        <f t="shared" si="436"/>
        <v>0</v>
      </c>
      <c r="AH2628" s="258">
        <f t="shared" si="437"/>
        <v>-5.970076540303515E-2</v>
      </c>
      <c r="AI2628" s="258">
        <f t="shared" si="438"/>
        <v>0.99275076381854821</v>
      </c>
      <c r="AJ2628" s="258">
        <f t="shared" si="439"/>
        <v>-0.88367981851374677</v>
      </c>
      <c r="AK2628" s="258">
        <f t="shared" si="440"/>
        <v>0.17185078244847601</v>
      </c>
      <c r="AL2628" s="258">
        <f t="shared" si="441"/>
        <v>1.6129546505539287</v>
      </c>
      <c r="AM2628" s="258">
        <f t="shared" si="442"/>
        <v>1.0430726385728673</v>
      </c>
      <c r="AN2628" s="274">
        <f t="shared" si="444"/>
        <v>14.005984999664225</v>
      </c>
      <c r="AO2628" s="274">
        <f t="shared" si="444"/>
        <v>14.005984999627904</v>
      </c>
      <c r="AP2628" s="274">
        <f t="shared" si="444"/>
        <v>14.005984998013528</v>
      </c>
      <c r="AQ2628" s="274">
        <f t="shared" si="444"/>
        <v>14.005984926260671</v>
      </c>
      <c r="AR2628" s="274">
        <f t="shared" si="444"/>
        <v>14.005981737158713</v>
      </c>
      <c r="AS2628" s="274">
        <f t="shared" si="444"/>
        <v>14.00584007322959</v>
      </c>
      <c r="AT2628" s="274">
        <f t="shared" si="444"/>
        <v>13.999693530030552</v>
      </c>
      <c r="AU2628" s="274">
        <f t="shared" si="443"/>
        <v>13.835459245036365</v>
      </c>
      <c r="AV2628" s="274"/>
      <c r="AW2628" s="274"/>
    </row>
    <row r="2629" spans="27:49" ht="12.95" customHeight="1" x14ac:dyDescent="0.2">
      <c r="AA2629" s="344">
        <f t="shared" si="433"/>
        <v>-9.8802704652044479E-3</v>
      </c>
      <c r="AB2629" s="345">
        <f t="shared" si="434"/>
        <v>9.8802704652044479E-3</v>
      </c>
      <c r="AC2629" s="345">
        <f t="shared" si="435"/>
        <v>0</v>
      </c>
      <c r="AD2629" s="346">
        <f t="shared" si="436"/>
        <v>0</v>
      </c>
      <c r="AH2629" s="258">
        <f t="shared" si="437"/>
        <v>-5.970076540303515E-2</v>
      </c>
      <c r="AI2629" s="258">
        <f t="shared" si="438"/>
        <v>0.99275076381854821</v>
      </c>
      <c r="AJ2629" s="258">
        <f t="shared" si="439"/>
        <v>-0.88367981851374677</v>
      </c>
      <c r="AK2629" s="258">
        <f t="shared" si="440"/>
        <v>0.17185078244847601</v>
      </c>
      <c r="AL2629" s="258">
        <f t="shared" si="441"/>
        <v>1.6129546505539287</v>
      </c>
      <c r="AM2629" s="258">
        <f t="shared" si="442"/>
        <v>1.0430726385728673</v>
      </c>
      <c r="AN2629" s="274">
        <f t="shared" si="444"/>
        <v>14.005984999664225</v>
      </c>
      <c r="AO2629" s="274">
        <f t="shared" si="444"/>
        <v>14.005984999627904</v>
      </c>
      <c r="AP2629" s="274">
        <f t="shared" si="444"/>
        <v>14.005984998013528</v>
      </c>
      <c r="AQ2629" s="274">
        <f t="shared" si="444"/>
        <v>14.005984926260671</v>
      </c>
      <c r="AR2629" s="274">
        <f t="shared" si="444"/>
        <v>14.005981737158713</v>
      </c>
      <c r="AS2629" s="274">
        <f t="shared" si="444"/>
        <v>14.00584007322959</v>
      </c>
      <c r="AT2629" s="274">
        <f t="shared" si="444"/>
        <v>13.999693530030552</v>
      </c>
      <c r="AU2629" s="274">
        <f t="shared" si="443"/>
        <v>13.835459245036365</v>
      </c>
      <c r="AV2629" s="274"/>
      <c r="AW2629" s="274"/>
    </row>
    <row r="2630" spans="27:49" ht="12.95" customHeight="1" x14ac:dyDescent="0.2">
      <c r="AA2630" s="344">
        <f t="shared" si="433"/>
        <v>-9.8802704652044479E-3</v>
      </c>
      <c r="AB2630" s="345">
        <f t="shared" si="434"/>
        <v>9.8802704652044479E-3</v>
      </c>
      <c r="AC2630" s="345">
        <f t="shared" si="435"/>
        <v>0</v>
      </c>
      <c r="AD2630" s="346">
        <f t="shared" si="436"/>
        <v>0</v>
      </c>
      <c r="AH2630" s="258">
        <f t="shared" si="437"/>
        <v>-5.970076540303515E-2</v>
      </c>
      <c r="AI2630" s="258">
        <f t="shared" si="438"/>
        <v>0.99275076381854821</v>
      </c>
      <c r="AJ2630" s="258">
        <f t="shared" si="439"/>
        <v>-0.88367981851374677</v>
      </c>
      <c r="AK2630" s="258">
        <f t="shared" si="440"/>
        <v>0.17185078244847601</v>
      </c>
      <c r="AL2630" s="258">
        <f t="shared" si="441"/>
        <v>1.6129546505539287</v>
      </c>
      <c r="AM2630" s="258">
        <f t="shared" si="442"/>
        <v>1.0430726385728673</v>
      </c>
      <c r="AN2630" s="274">
        <f t="shared" ref="AN2630:AT2639" si="445">$AU2630+$AB$7*SIN(AO2630)</f>
        <v>14.005984999664225</v>
      </c>
      <c r="AO2630" s="274">
        <f t="shared" si="445"/>
        <v>14.005984999627904</v>
      </c>
      <c r="AP2630" s="274">
        <f t="shared" si="445"/>
        <v>14.005984998013528</v>
      </c>
      <c r="AQ2630" s="274">
        <f t="shared" si="445"/>
        <v>14.005984926260671</v>
      </c>
      <c r="AR2630" s="274">
        <f t="shared" si="445"/>
        <v>14.005981737158713</v>
      </c>
      <c r="AS2630" s="274">
        <f t="shared" si="445"/>
        <v>14.00584007322959</v>
      </c>
      <c r="AT2630" s="274">
        <f t="shared" si="445"/>
        <v>13.999693530030552</v>
      </c>
      <c r="AU2630" s="274">
        <f t="shared" si="443"/>
        <v>13.835459245036365</v>
      </c>
      <c r="AV2630" s="274"/>
      <c r="AW2630" s="274"/>
    </row>
    <row r="2631" spans="27:49" ht="12.95" customHeight="1" x14ac:dyDescent="0.2">
      <c r="AA2631" s="344">
        <f t="shared" si="433"/>
        <v>-9.8802704652044479E-3</v>
      </c>
      <c r="AB2631" s="345">
        <f t="shared" si="434"/>
        <v>9.8802704652044479E-3</v>
      </c>
      <c r="AC2631" s="345">
        <f t="shared" si="435"/>
        <v>0</v>
      </c>
      <c r="AD2631" s="346">
        <f t="shared" si="436"/>
        <v>0</v>
      </c>
      <c r="AH2631" s="258">
        <f t="shared" si="437"/>
        <v>-5.970076540303515E-2</v>
      </c>
      <c r="AI2631" s="258">
        <f t="shared" si="438"/>
        <v>0.99275076381854821</v>
      </c>
      <c r="AJ2631" s="258">
        <f t="shared" si="439"/>
        <v>-0.88367981851374677</v>
      </c>
      <c r="AK2631" s="258">
        <f t="shared" si="440"/>
        <v>0.17185078244847601</v>
      </c>
      <c r="AL2631" s="258">
        <f t="shared" si="441"/>
        <v>1.6129546505539287</v>
      </c>
      <c r="AM2631" s="258">
        <f t="shared" si="442"/>
        <v>1.0430726385728673</v>
      </c>
      <c r="AN2631" s="274">
        <f t="shared" si="445"/>
        <v>14.005984999664225</v>
      </c>
      <c r="AO2631" s="274">
        <f t="shared" si="445"/>
        <v>14.005984999627904</v>
      </c>
      <c r="AP2631" s="274">
        <f t="shared" si="445"/>
        <v>14.005984998013528</v>
      </c>
      <c r="AQ2631" s="274">
        <f t="shared" si="445"/>
        <v>14.005984926260671</v>
      </c>
      <c r="AR2631" s="274">
        <f t="shared" si="445"/>
        <v>14.005981737158713</v>
      </c>
      <c r="AS2631" s="274">
        <f t="shared" si="445"/>
        <v>14.00584007322959</v>
      </c>
      <c r="AT2631" s="274">
        <f t="shared" si="445"/>
        <v>13.999693530030552</v>
      </c>
      <c r="AU2631" s="274">
        <f t="shared" si="443"/>
        <v>13.835459245036365</v>
      </c>
      <c r="AV2631" s="274"/>
      <c r="AW2631" s="274"/>
    </row>
    <row r="2632" spans="27:49" ht="12.95" customHeight="1" x14ac:dyDescent="0.2">
      <c r="AA2632" s="344">
        <f t="shared" si="433"/>
        <v>-9.8802704652044479E-3</v>
      </c>
      <c r="AB2632" s="345">
        <f t="shared" si="434"/>
        <v>9.8802704652044479E-3</v>
      </c>
      <c r="AC2632" s="345">
        <f t="shared" si="435"/>
        <v>0</v>
      </c>
      <c r="AD2632" s="346">
        <f t="shared" si="436"/>
        <v>0</v>
      </c>
      <c r="AH2632" s="258">
        <f t="shared" si="437"/>
        <v>-5.970076540303515E-2</v>
      </c>
      <c r="AI2632" s="258">
        <f t="shared" si="438"/>
        <v>0.99275076381854821</v>
      </c>
      <c r="AJ2632" s="258">
        <f t="shared" si="439"/>
        <v>-0.88367981851374677</v>
      </c>
      <c r="AK2632" s="258">
        <f t="shared" si="440"/>
        <v>0.17185078244847601</v>
      </c>
      <c r="AL2632" s="258">
        <f t="shared" si="441"/>
        <v>1.6129546505539287</v>
      </c>
      <c r="AM2632" s="258">
        <f t="shared" si="442"/>
        <v>1.0430726385728673</v>
      </c>
      <c r="AN2632" s="274">
        <f t="shared" si="445"/>
        <v>14.005984999664225</v>
      </c>
      <c r="AO2632" s="274">
        <f t="shared" si="445"/>
        <v>14.005984999627904</v>
      </c>
      <c r="AP2632" s="274">
        <f t="shared" si="445"/>
        <v>14.005984998013528</v>
      </c>
      <c r="AQ2632" s="274">
        <f t="shared" si="445"/>
        <v>14.005984926260671</v>
      </c>
      <c r="AR2632" s="274">
        <f t="shared" si="445"/>
        <v>14.005981737158713</v>
      </c>
      <c r="AS2632" s="274">
        <f t="shared" si="445"/>
        <v>14.00584007322959</v>
      </c>
      <c r="AT2632" s="274">
        <f t="shared" si="445"/>
        <v>13.999693530030552</v>
      </c>
      <c r="AU2632" s="274">
        <f t="shared" si="443"/>
        <v>13.835459245036365</v>
      </c>
      <c r="AV2632" s="274"/>
      <c r="AW2632" s="274"/>
    </row>
    <row r="2633" spans="27:49" ht="12.95" customHeight="1" x14ac:dyDescent="0.2">
      <c r="AA2633" s="344">
        <f t="shared" si="433"/>
        <v>-9.8802704652044479E-3</v>
      </c>
      <c r="AB2633" s="345">
        <f t="shared" si="434"/>
        <v>9.8802704652044479E-3</v>
      </c>
      <c r="AC2633" s="345">
        <f t="shared" si="435"/>
        <v>0</v>
      </c>
      <c r="AD2633" s="346">
        <f t="shared" si="436"/>
        <v>0</v>
      </c>
      <c r="AH2633" s="258">
        <f t="shared" si="437"/>
        <v>-5.970076540303515E-2</v>
      </c>
      <c r="AI2633" s="258">
        <f t="shared" si="438"/>
        <v>0.99275076381854821</v>
      </c>
      <c r="AJ2633" s="258">
        <f t="shared" si="439"/>
        <v>-0.88367981851374677</v>
      </c>
      <c r="AK2633" s="258">
        <f t="shared" si="440"/>
        <v>0.17185078244847601</v>
      </c>
      <c r="AL2633" s="258">
        <f t="shared" si="441"/>
        <v>1.6129546505539287</v>
      </c>
      <c r="AM2633" s="258">
        <f t="shared" si="442"/>
        <v>1.0430726385728673</v>
      </c>
      <c r="AN2633" s="274">
        <f t="shared" si="445"/>
        <v>14.005984999664225</v>
      </c>
      <c r="AO2633" s="274">
        <f t="shared" si="445"/>
        <v>14.005984999627904</v>
      </c>
      <c r="AP2633" s="274">
        <f t="shared" si="445"/>
        <v>14.005984998013528</v>
      </c>
      <c r="AQ2633" s="274">
        <f t="shared" si="445"/>
        <v>14.005984926260671</v>
      </c>
      <c r="AR2633" s="274">
        <f t="shared" si="445"/>
        <v>14.005981737158713</v>
      </c>
      <c r="AS2633" s="274">
        <f t="shared" si="445"/>
        <v>14.00584007322959</v>
      </c>
      <c r="AT2633" s="274">
        <f t="shared" si="445"/>
        <v>13.999693530030552</v>
      </c>
      <c r="AU2633" s="274">
        <f t="shared" si="443"/>
        <v>13.835459245036365</v>
      </c>
      <c r="AV2633" s="274"/>
      <c r="AW2633" s="274"/>
    </row>
    <row r="2634" spans="27:49" ht="12.95" customHeight="1" x14ac:dyDescent="0.2">
      <c r="AA2634" s="344">
        <f t="shared" si="433"/>
        <v>-9.8802704652044479E-3</v>
      </c>
      <c r="AB2634" s="345">
        <f t="shared" si="434"/>
        <v>9.8802704652044479E-3</v>
      </c>
      <c r="AC2634" s="345">
        <f t="shared" si="435"/>
        <v>0</v>
      </c>
      <c r="AD2634" s="346">
        <f t="shared" si="436"/>
        <v>0</v>
      </c>
      <c r="AH2634" s="258">
        <f t="shared" si="437"/>
        <v>-5.970076540303515E-2</v>
      </c>
      <c r="AI2634" s="258">
        <f t="shared" si="438"/>
        <v>0.99275076381854821</v>
      </c>
      <c r="AJ2634" s="258">
        <f t="shared" si="439"/>
        <v>-0.88367981851374677</v>
      </c>
      <c r="AK2634" s="258">
        <f t="shared" si="440"/>
        <v>0.17185078244847601</v>
      </c>
      <c r="AL2634" s="258">
        <f t="shared" si="441"/>
        <v>1.6129546505539287</v>
      </c>
      <c r="AM2634" s="258">
        <f t="shared" si="442"/>
        <v>1.0430726385728673</v>
      </c>
      <c r="AN2634" s="274">
        <f t="shared" si="445"/>
        <v>14.005984999664225</v>
      </c>
      <c r="AO2634" s="274">
        <f t="shared" si="445"/>
        <v>14.005984999627904</v>
      </c>
      <c r="AP2634" s="274">
        <f t="shared" si="445"/>
        <v>14.005984998013528</v>
      </c>
      <c r="AQ2634" s="274">
        <f t="shared" si="445"/>
        <v>14.005984926260671</v>
      </c>
      <c r="AR2634" s="274">
        <f t="shared" si="445"/>
        <v>14.005981737158713</v>
      </c>
      <c r="AS2634" s="274">
        <f t="shared" si="445"/>
        <v>14.00584007322959</v>
      </c>
      <c r="AT2634" s="274">
        <f t="shared" si="445"/>
        <v>13.999693530030552</v>
      </c>
      <c r="AU2634" s="274">
        <f t="shared" si="443"/>
        <v>13.835459245036365</v>
      </c>
      <c r="AV2634" s="274"/>
      <c r="AW2634" s="274"/>
    </row>
    <row r="2635" spans="27:49" ht="12.95" customHeight="1" x14ac:dyDescent="0.2">
      <c r="AA2635" s="344">
        <f t="shared" si="433"/>
        <v>-9.8802704652044479E-3</v>
      </c>
      <c r="AB2635" s="345">
        <f t="shared" si="434"/>
        <v>9.8802704652044479E-3</v>
      </c>
      <c r="AC2635" s="345">
        <f t="shared" si="435"/>
        <v>0</v>
      </c>
      <c r="AD2635" s="346">
        <f t="shared" si="436"/>
        <v>0</v>
      </c>
      <c r="AH2635" s="258">
        <f t="shared" si="437"/>
        <v>-5.970076540303515E-2</v>
      </c>
      <c r="AI2635" s="258">
        <f t="shared" si="438"/>
        <v>0.99275076381854821</v>
      </c>
      <c r="AJ2635" s="258">
        <f t="shared" si="439"/>
        <v>-0.88367981851374677</v>
      </c>
      <c r="AK2635" s="258">
        <f t="shared" si="440"/>
        <v>0.17185078244847601</v>
      </c>
      <c r="AL2635" s="258">
        <f t="shared" si="441"/>
        <v>1.6129546505539287</v>
      </c>
      <c r="AM2635" s="258">
        <f t="shared" si="442"/>
        <v>1.0430726385728673</v>
      </c>
      <c r="AN2635" s="274">
        <f t="shared" si="445"/>
        <v>14.005984999664225</v>
      </c>
      <c r="AO2635" s="274">
        <f t="shared" si="445"/>
        <v>14.005984999627904</v>
      </c>
      <c r="AP2635" s="274">
        <f t="shared" si="445"/>
        <v>14.005984998013528</v>
      </c>
      <c r="AQ2635" s="274">
        <f t="shared" si="445"/>
        <v>14.005984926260671</v>
      </c>
      <c r="AR2635" s="274">
        <f t="shared" si="445"/>
        <v>14.005981737158713</v>
      </c>
      <c r="AS2635" s="274">
        <f t="shared" si="445"/>
        <v>14.00584007322959</v>
      </c>
      <c r="AT2635" s="274">
        <f t="shared" si="445"/>
        <v>13.999693530030552</v>
      </c>
      <c r="AU2635" s="274">
        <f t="shared" si="443"/>
        <v>13.835459245036365</v>
      </c>
      <c r="AV2635" s="274"/>
      <c r="AW2635" s="274"/>
    </row>
    <row r="2636" spans="27:49" ht="12.95" customHeight="1" x14ac:dyDescent="0.2">
      <c r="AA2636" s="344">
        <f t="shared" si="433"/>
        <v>-9.8802704652044479E-3</v>
      </c>
      <c r="AB2636" s="345">
        <f t="shared" si="434"/>
        <v>9.8802704652044479E-3</v>
      </c>
      <c r="AC2636" s="345">
        <f t="shared" si="435"/>
        <v>0</v>
      </c>
      <c r="AD2636" s="346">
        <f t="shared" si="436"/>
        <v>0</v>
      </c>
      <c r="AH2636" s="258">
        <f t="shared" si="437"/>
        <v>-5.970076540303515E-2</v>
      </c>
      <c r="AI2636" s="258">
        <f t="shared" si="438"/>
        <v>0.99275076381854821</v>
      </c>
      <c r="AJ2636" s="258">
        <f t="shared" si="439"/>
        <v>-0.88367981851374677</v>
      </c>
      <c r="AK2636" s="258">
        <f t="shared" si="440"/>
        <v>0.17185078244847601</v>
      </c>
      <c r="AL2636" s="258">
        <f t="shared" si="441"/>
        <v>1.6129546505539287</v>
      </c>
      <c r="AM2636" s="258">
        <f t="shared" si="442"/>
        <v>1.0430726385728673</v>
      </c>
      <c r="AN2636" s="274">
        <f t="shared" si="445"/>
        <v>14.005984999664225</v>
      </c>
      <c r="AO2636" s="274">
        <f t="shared" si="445"/>
        <v>14.005984999627904</v>
      </c>
      <c r="AP2636" s="274">
        <f t="shared" si="445"/>
        <v>14.005984998013528</v>
      </c>
      <c r="AQ2636" s="274">
        <f t="shared" si="445"/>
        <v>14.005984926260671</v>
      </c>
      <c r="AR2636" s="274">
        <f t="shared" si="445"/>
        <v>14.005981737158713</v>
      </c>
      <c r="AS2636" s="274">
        <f t="shared" si="445"/>
        <v>14.00584007322959</v>
      </c>
      <c r="AT2636" s="274">
        <f t="shared" si="445"/>
        <v>13.999693530030552</v>
      </c>
      <c r="AU2636" s="274">
        <f t="shared" si="443"/>
        <v>13.835459245036365</v>
      </c>
      <c r="AV2636" s="274"/>
      <c r="AW2636" s="274"/>
    </row>
    <row r="2637" spans="27:49" ht="12.95" customHeight="1" x14ac:dyDescent="0.2">
      <c r="AA2637" s="344">
        <f t="shared" si="433"/>
        <v>-9.8802704652044479E-3</v>
      </c>
      <c r="AB2637" s="345">
        <f t="shared" si="434"/>
        <v>9.8802704652044479E-3</v>
      </c>
      <c r="AC2637" s="345">
        <f t="shared" si="435"/>
        <v>0</v>
      </c>
      <c r="AD2637" s="346">
        <f t="shared" si="436"/>
        <v>0</v>
      </c>
      <c r="AH2637" s="258">
        <f t="shared" si="437"/>
        <v>-5.970076540303515E-2</v>
      </c>
      <c r="AI2637" s="258">
        <f t="shared" si="438"/>
        <v>0.99275076381854821</v>
      </c>
      <c r="AJ2637" s="258">
        <f t="shared" si="439"/>
        <v>-0.88367981851374677</v>
      </c>
      <c r="AK2637" s="258">
        <f t="shared" si="440"/>
        <v>0.17185078244847601</v>
      </c>
      <c r="AL2637" s="258">
        <f t="shared" si="441"/>
        <v>1.6129546505539287</v>
      </c>
      <c r="AM2637" s="258">
        <f t="shared" si="442"/>
        <v>1.0430726385728673</v>
      </c>
      <c r="AN2637" s="274">
        <f t="shared" si="445"/>
        <v>14.005984999664225</v>
      </c>
      <c r="AO2637" s="274">
        <f t="shared" si="445"/>
        <v>14.005984999627904</v>
      </c>
      <c r="AP2637" s="274">
        <f t="shared" si="445"/>
        <v>14.005984998013528</v>
      </c>
      <c r="AQ2637" s="274">
        <f t="shared" si="445"/>
        <v>14.005984926260671</v>
      </c>
      <c r="AR2637" s="274">
        <f t="shared" si="445"/>
        <v>14.005981737158713</v>
      </c>
      <c r="AS2637" s="274">
        <f t="shared" si="445"/>
        <v>14.00584007322959</v>
      </c>
      <c r="AT2637" s="274">
        <f t="shared" si="445"/>
        <v>13.999693530030552</v>
      </c>
      <c r="AU2637" s="274">
        <f t="shared" si="443"/>
        <v>13.835459245036365</v>
      </c>
      <c r="AV2637" s="274"/>
      <c r="AW2637" s="274"/>
    </row>
    <row r="2638" spans="27:49" ht="12.95" customHeight="1" x14ac:dyDescent="0.2">
      <c r="AA2638" s="344">
        <f t="shared" si="433"/>
        <v>-9.8802704652044479E-3</v>
      </c>
      <c r="AB2638" s="345">
        <f t="shared" si="434"/>
        <v>9.8802704652044479E-3</v>
      </c>
      <c r="AC2638" s="345">
        <f t="shared" si="435"/>
        <v>0</v>
      </c>
      <c r="AD2638" s="346">
        <f t="shared" si="436"/>
        <v>0</v>
      </c>
      <c r="AH2638" s="258">
        <f t="shared" si="437"/>
        <v>-5.970076540303515E-2</v>
      </c>
      <c r="AI2638" s="258">
        <f t="shared" si="438"/>
        <v>0.99275076381854821</v>
      </c>
      <c r="AJ2638" s="258">
        <f t="shared" si="439"/>
        <v>-0.88367981851374677</v>
      </c>
      <c r="AK2638" s="258">
        <f t="shared" si="440"/>
        <v>0.17185078244847601</v>
      </c>
      <c r="AL2638" s="258">
        <f t="shared" si="441"/>
        <v>1.6129546505539287</v>
      </c>
      <c r="AM2638" s="258">
        <f t="shared" si="442"/>
        <v>1.0430726385728673</v>
      </c>
      <c r="AN2638" s="274">
        <f t="shared" si="445"/>
        <v>14.005984999664225</v>
      </c>
      <c r="AO2638" s="274">
        <f t="shared" si="445"/>
        <v>14.005984999627904</v>
      </c>
      <c r="AP2638" s="274">
        <f t="shared" si="445"/>
        <v>14.005984998013528</v>
      </c>
      <c r="AQ2638" s="274">
        <f t="shared" si="445"/>
        <v>14.005984926260671</v>
      </c>
      <c r="AR2638" s="274">
        <f t="shared" si="445"/>
        <v>14.005981737158713</v>
      </c>
      <c r="AS2638" s="274">
        <f t="shared" si="445"/>
        <v>14.00584007322959</v>
      </c>
      <c r="AT2638" s="274">
        <f t="shared" si="445"/>
        <v>13.999693530030552</v>
      </c>
      <c r="AU2638" s="274">
        <f t="shared" si="443"/>
        <v>13.835459245036365</v>
      </c>
      <c r="AV2638" s="274"/>
      <c r="AW2638" s="274"/>
    </row>
    <row r="2639" spans="27:49" ht="12.95" customHeight="1" x14ac:dyDescent="0.2">
      <c r="AA2639" s="344">
        <f t="shared" si="433"/>
        <v>-9.8802704652044479E-3</v>
      </c>
      <c r="AB2639" s="345">
        <f t="shared" si="434"/>
        <v>9.8802704652044479E-3</v>
      </c>
      <c r="AC2639" s="345">
        <f t="shared" si="435"/>
        <v>0</v>
      </c>
      <c r="AD2639" s="346">
        <f t="shared" si="436"/>
        <v>0</v>
      </c>
      <c r="AH2639" s="258">
        <f t="shared" si="437"/>
        <v>-5.970076540303515E-2</v>
      </c>
      <c r="AI2639" s="258">
        <f t="shared" si="438"/>
        <v>0.99275076381854821</v>
      </c>
      <c r="AJ2639" s="258">
        <f t="shared" si="439"/>
        <v>-0.88367981851374677</v>
      </c>
      <c r="AK2639" s="258">
        <f t="shared" si="440"/>
        <v>0.17185078244847601</v>
      </c>
      <c r="AL2639" s="258">
        <f t="shared" si="441"/>
        <v>1.6129546505539287</v>
      </c>
      <c r="AM2639" s="258">
        <f t="shared" si="442"/>
        <v>1.0430726385728673</v>
      </c>
      <c r="AN2639" s="274">
        <f t="shared" si="445"/>
        <v>14.005984999664225</v>
      </c>
      <c r="AO2639" s="274">
        <f t="shared" si="445"/>
        <v>14.005984999627904</v>
      </c>
      <c r="AP2639" s="274">
        <f t="shared" si="445"/>
        <v>14.005984998013528</v>
      </c>
      <c r="AQ2639" s="274">
        <f t="shared" si="445"/>
        <v>14.005984926260671</v>
      </c>
      <c r="AR2639" s="274">
        <f t="shared" si="445"/>
        <v>14.005981737158713</v>
      </c>
      <c r="AS2639" s="274">
        <f t="shared" si="445"/>
        <v>14.00584007322959</v>
      </c>
      <c r="AT2639" s="274">
        <f t="shared" si="445"/>
        <v>13.999693530030552</v>
      </c>
      <c r="AU2639" s="274">
        <f t="shared" si="443"/>
        <v>13.835459245036365</v>
      </c>
      <c r="AV2639" s="274"/>
      <c r="AW2639" s="274"/>
    </row>
    <row r="2640" spans="27:49" ht="12.95" customHeight="1" x14ac:dyDescent="0.2">
      <c r="AA2640" s="344">
        <f t="shared" si="433"/>
        <v>-9.8802704652044479E-3</v>
      </c>
      <c r="AB2640" s="345">
        <f t="shared" si="434"/>
        <v>9.8802704652044479E-3</v>
      </c>
      <c r="AC2640" s="345">
        <f t="shared" si="435"/>
        <v>0</v>
      </c>
      <c r="AD2640" s="346">
        <f t="shared" si="436"/>
        <v>0</v>
      </c>
      <c r="AH2640" s="258">
        <f t="shared" si="437"/>
        <v>-5.970076540303515E-2</v>
      </c>
      <c r="AI2640" s="258">
        <f t="shared" si="438"/>
        <v>0.99275076381854821</v>
      </c>
      <c r="AJ2640" s="258">
        <f t="shared" si="439"/>
        <v>-0.88367981851374677</v>
      </c>
      <c r="AK2640" s="258">
        <f t="shared" si="440"/>
        <v>0.17185078244847601</v>
      </c>
      <c r="AL2640" s="258">
        <f t="shared" si="441"/>
        <v>1.6129546505539287</v>
      </c>
      <c r="AM2640" s="258">
        <f t="shared" si="442"/>
        <v>1.0430726385728673</v>
      </c>
      <c r="AN2640" s="274">
        <f t="shared" ref="AN2640:AT2649" si="446">$AU2640+$AB$7*SIN(AO2640)</f>
        <v>14.005984999664225</v>
      </c>
      <c r="AO2640" s="274">
        <f t="shared" si="446"/>
        <v>14.005984999627904</v>
      </c>
      <c r="AP2640" s="274">
        <f t="shared" si="446"/>
        <v>14.005984998013528</v>
      </c>
      <c r="AQ2640" s="274">
        <f t="shared" si="446"/>
        <v>14.005984926260671</v>
      </c>
      <c r="AR2640" s="274">
        <f t="shared" si="446"/>
        <v>14.005981737158713</v>
      </c>
      <c r="AS2640" s="274">
        <f t="shared" si="446"/>
        <v>14.00584007322959</v>
      </c>
      <c r="AT2640" s="274">
        <f t="shared" si="446"/>
        <v>13.999693530030552</v>
      </c>
      <c r="AU2640" s="274">
        <f t="shared" si="443"/>
        <v>13.835459245036365</v>
      </c>
      <c r="AV2640" s="274"/>
      <c r="AW2640" s="274"/>
    </row>
    <row r="2641" spans="27:49" ht="12.95" customHeight="1" x14ac:dyDescent="0.2">
      <c r="AA2641" s="344">
        <f t="shared" si="433"/>
        <v>-9.8802704652044479E-3</v>
      </c>
      <c r="AB2641" s="345">
        <f t="shared" si="434"/>
        <v>9.8802704652044479E-3</v>
      </c>
      <c r="AC2641" s="345">
        <f t="shared" si="435"/>
        <v>0</v>
      </c>
      <c r="AD2641" s="346">
        <f t="shared" si="436"/>
        <v>0</v>
      </c>
      <c r="AH2641" s="258">
        <f t="shared" si="437"/>
        <v>-5.970076540303515E-2</v>
      </c>
      <c r="AI2641" s="258">
        <f t="shared" si="438"/>
        <v>0.99275076381854821</v>
      </c>
      <c r="AJ2641" s="258">
        <f t="shared" si="439"/>
        <v>-0.88367981851374677</v>
      </c>
      <c r="AK2641" s="258">
        <f t="shared" si="440"/>
        <v>0.17185078244847601</v>
      </c>
      <c r="AL2641" s="258">
        <f t="shared" si="441"/>
        <v>1.6129546505539287</v>
      </c>
      <c r="AM2641" s="258">
        <f t="shared" si="442"/>
        <v>1.0430726385728673</v>
      </c>
      <c r="AN2641" s="274">
        <f t="shared" si="446"/>
        <v>14.005984999664225</v>
      </c>
      <c r="AO2641" s="274">
        <f t="shared" si="446"/>
        <v>14.005984999627904</v>
      </c>
      <c r="AP2641" s="274">
        <f t="shared" si="446"/>
        <v>14.005984998013528</v>
      </c>
      <c r="AQ2641" s="274">
        <f t="shared" si="446"/>
        <v>14.005984926260671</v>
      </c>
      <c r="AR2641" s="274">
        <f t="shared" si="446"/>
        <v>14.005981737158713</v>
      </c>
      <c r="AS2641" s="274">
        <f t="shared" si="446"/>
        <v>14.00584007322959</v>
      </c>
      <c r="AT2641" s="274">
        <f t="shared" si="446"/>
        <v>13.999693530030552</v>
      </c>
      <c r="AU2641" s="274">
        <f t="shared" si="443"/>
        <v>13.835459245036365</v>
      </c>
      <c r="AV2641" s="274"/>
      <c r="AW2641" s="274"/>
    </row>
    <row r="2642" spans="27:49" ht="12.95" customHeight="1" x14ac:dyDescent="0.2">
      <c r="AA2642" s="344">
        <f t="shared" si="433"/>
        <v>-9.8802704652044479E-3</v>
      </c>
      <c r="AB2642" s="345">
        <f t="shared" si="434"/>
        <v>9.8802704652044479E-3</v>
      </c>
      <c r="AC2642" s="345">
        <f t="shared" si="435"/>
        <v>0</v>
      </c>
      <c r="AD2642" s="346">
        <f t="shared" si="436"/>
        <v>0</v>
      </c>
      <c r="AH2642" s="258">
        <f t="shared" si="437"/>
        <v>-5.970076540303515E-2</v>
      </c>
      <c r="AI2642" s="258">
        <f t="shared" si="438"/>
        <v>0.99275076381854821</v>
      </c>
      <c r="AJ2642" s="258">
        <f t="shared" si="439"/>
        <v>-0.88367981851374677</v>
      </c>
      <c r="AK2642" s="258">
        <f t="shared" si="440"/>
        <v>0.17185078244847601</v>
      </c>
      <c r="AL2642" s="258">
        <f t="shared" si="441"/>
        <v>1.6129546505539287</v>
      </c>
      <c r="AM2642" s="258">
        <f t="shared" si="442"/>
        <v>1.0430726385728673</v>
      </c>
      <c r="AN2642" s="274">
        <f t="shared" si="446"/>
        <v>14.005984999664225</v>
      </c>
      <c r="AO2642" s="274">
        <f t="shared" si="446"/>
        <v>14.005984999627904</v>
      </c>
      <c r="AP2642" s="274">
        <f t="shared" si="446"/>
        <v>14.005984998013528</v>
      </c>
      <c r="AQ2642" s="274">
        <f t="shared" si="446"/>
        <v>14.005984926260671</v>
      </c>
      <c r="AR2642" s="274">
        <f t="shared" si="446"/>
        <v>14.005981737158713</v>
      </c>
      <c r="AS2642" s="274">
        <f t="shared" si="446"/>
        <v>14.00584007322959</v>
      </c>
      <c r="AT2642" s="274">
        <f t="shared" si="446"/>
        <v>13.999693530030552</v>
      </c>
      <c r="AU2642" s="274">
        <f t="shared" si="443"/>
        <v>13.835459245036365</v>
      </c>
      <c r="AV2642" s="274"/>
      <c r="AW2642" s="274"/>
    </row>
    <row r="2643" spans="27:49" ht="12.95" customHeight="1" x14ac:dyDescent="0.2">
      <c r="AA2643" s="344">
        <f t="shared" si="433"/>
        <v>-9.8802704652044479E-3</v>
      </c>
      <c r="AB2643" s="345">
        <f t="shared" si="434"/>
        <v>9.8802704652044479E-3</v>
      </c>
      <c r="AC2643" s="345">
        <f t="shared" si="435"/>
        <v>0</v>
      </c>
      <c r="AD2643" s="346">
        <f t="shared" si="436"/>
        <v>0</v>
      </c>
      <c r="AH2643" s="258">
        <f t="shared" si="437"/>
        <v>-5.970076540303515E-2</v>
      </c>
      <c r="AI2643" s="258">
        <f t="shared" si="438"/>
        <v>0.99275076381854821</v>
      </c>
      <c r="AJ2643" s="258">
        <f t="shared" si="439"/>
        <v>-0.88367981851374677</v>
      </c>
      <c r="AK2643" s="258">
        <f t="shared" si="440"/>
        <v>0.17185078244847601</v>
      </c>
      <c r="AL2643" s="258">
        <f t="shared" si="441"/>
        <v>1.6129546505539287</v>
      </c>
      <c r="AM2643" s="258">
        <f t="shared" si="442"/>
        <v>1.0430726385728673</v>
      </c>
      <c r="AN2643" s="274">
        <f t="shared" si="446"/>
        <v>14.005984999664225</v>
      </c>
      <c r="AO2643" s="274">
        <f t="shared" si="446"/>
        <v>14.005984999627904</v>
      </c>
      <c r="AP2643" s="274">
        <f t="shared" si="446"/>
        <v>14.005984998013528</v>
      </c>
      <c r="AQ2643" s="274">
        <f t="shared" si="446"/>
        <v>14.005984926260671</v>
      </c>
      <c r="AR2643" s="274">
        <f t="shared" si="446"/>
        <v>14.005981737158713</v>
      </c>
      <c r="AS2643" s="274">
        <f t="shared" si="446"/>
        <v>14.00584007322959</v>
      </c>
      <c r="AT2643" s="274">
        <f t="shared" si="446"/>
        <v>13.999693530030552</v>
      </c>
      <c r="AU2643" s="274">
        <f t="shared" si="443"/>
        <v>13.835459245036365</v>
      </c>
      <c r="AV2643" s="274"/>
      <c r="AW2643" s="274"/>
    </row>
    <row r="2644" spans="27:49" ht="12.95" customHeight="1" x14ac:dyDescent="0.2">
      <c r="AA2644" s="344">
        <f t="shared" si="433"/>
        <v>-9.8802704652044479E-3</v>
      </c>
      <c r="AB2644" s="345">
        <f t="shared" si="434"/>
        <v>9.8802704652044479E-3</v>
      </c>
      <c r="AC2644" s="345">
        <f t="shared" si="435"/>
        <v>0</v>
      </c>
      <c r="AD2644" s="346">
        <f t="shared" si="436"/>
        <v>0</v>
      </c>
      <c r="AH2644" s="258">
        <f t="shared" si="437"/>
        <v>-5.970076540303515E-2</v>
      </c>
      <c r="AI2644" s="258">
        <f t="shared" si="438"/>
        <v>0.99275076381854821</v>
      </c>
      <c r="AJ2644" s="258">
        <f t="shared" si="439"/>
        <v>-0.88367981851374677</v>
      </c>
      <c r="AK2644" s="258">
        <f t="shared" si="440"/>
        <v>0.17185078244847601</v>
      </c>
      <c r="AL2644" s="258">
        <f t="shared" si="441"/>
        <v>1.6129546505539287</v>
      </c>
      <c r="AM2644" s="258">
        <f t="shared" si="442"/>
        <v>1.0430726385728673</v>
      </c>
      <c r="AN2644" s="274">
        <f t="shared" si="446"/>
        <v>14.005984999664225</v>
      </c>
      <c r="AO2644" s="274">
        <f t="shared" si="446"/>
        <v>14.005984999627904</v>
      </c>
      <c r="AP2644" s="274">
        <f t="shared" si="446"/>
        <v>14.005984998013528</v>
      </c>
      <c r="AQ2644" s="274">
        <f t="shared" si="446"/>
        <v>14.005984926260671</v>
      </c>
      <c r="AR2644" s="274">
        <f t="shared" si="446"/>
        <v>14.005981737158713</v>
      </c>
      <c r="AS2644" s="274">
        <f t="shared" si="446"/>
        <v>14.00584007322959</v>
      </c>
      <c r="AT2644" s="274">
        <f t="shared" si="446"/>
        <v>13.999693530030552</v>
      </c>
      <c r="AU2644" s="274">
        <f t="shared" si="443"/>
        <v>13.835459245036365</v>
      </c>
      <c r="AV2644" s="274"/>
      <c r="AW2644" s="274"/>
    </row>
    <row r="2645" spans="27:49" ht="12.95" customHeight="1" x14ac:dyDescent="0.2">
      <c r="AA2645" s="344">
        <f t="shared" si="433"/>
        <v>-9.8802704652044479E-3</v>
      </c>
      <c r="AB2645" s="345">
        <f t="shared" si="434"/>
        <v>9.8802704652044479E-3</v>
      </c>
      <c r="AC2645" s="345">
        <f t="shared" si="435"/>
        <v>0</v>
      </c>
      <c r="AD2645" s="346">
        <f t="shared" si="436"/>
        <v>0</v>
      </c>
      <c r="AH2645" s="258">
        <f t="shared" si="437"/>
        <v>-5.970076540303515E-2</v>
      </c>
      <c r="AI2645" s="258">
        <f t="shared" si="438"/>
        <v>0.99275076381854821</v>
      </c>
      <c r="AJ2645" s="258">
        <f t="shared" si="439"/>
        <v>-0.88367981851374677</v>
      </c>
      <c r="AK2645" s="258">
        <f t="shared" si="440"/>
        <v>0.17185078244847601</v>
      </c>
      <c r="AL2645" s="258">
        <f t="shared" si="441"/>
        <v>1.6129546505539287</v>
      </c>
      <c r="AM2645" s="258">
        <f t="shared" si="442"/>
        <v>1.0430726385728673</v>
      </c>
      <c r="AN2645" s="274">
        <f t="shared" si="446"/>
        <v>14.005984999664225</v>
      </c>
      <c r="AO2645" s="274">
        <f t="shared" si="446"/>
        <v>14.005984999627904</v>
      </c>
      <c r="AP2645" s="274">
        <f t="shared" si="446"/>
        <v>14.005984998013528</v>
      </c>
      <c r="AQ2645" s="274">
        <f t="shared" si="446"/>
        <v>14.005984926260671</v>
      </c>
      <c r="AR2645" s="274">
        <f t="shared" si="446"/>
        <v>14.005981737158713</v>
      </c>
      <c r="AS2645" s="274">
        <f t="shared" si="446"/>
        <v>14.00584007322959</v>
      </c>
      <c r="AT2645" s="274">
        <f t="shared" si="446"/>
        <v>13.999693530030552</v>
      </c>
      <c r="AU2645" s="274">
        <f t="shared" si="443"/>
        <v>13.835459245036365</v>
      </c>
      <c r="AV2645" s="274"/>
      <c r="AW2645" s="274"/>
    </row>
    <row r="2646" spans="27:49" ht="12.95" customHeight="1" x14ac:dyDescent="0.2">
      <c r="AA2646" s="344">
        <f t="shared" si="433"/>
        <v>-9.8802704652044479E-3</v>
      </c>
      <c r="AB2646" s="345">
        <f t="shared" si="434"/>
        <v>9.8802704652044479E-3</v>
      </c>
      <c r="AC2646" s="345">
        <f t="shared" si="435"/>
        <v>0</v>
      </c>
      <c r="AD2646" s="346">
        <f t="shared" si="436"/>
        <v>0</v>
      </c>
      <c r="AH2646" s="258">
        <f t="shared" si="437"/>
        <v>-5.970076540303515E-2</v>
      </c>
      <c r="AI2646" s="258">
        <f t="shared" si="438"/>
        <v>0.99275076381854821</v>
      </c>
      <c r="AJ2646" s="258">
        <f t="shared" si="439"/>
        <v>-0.88367981851374677</v>
      </c>
      <c r="AK2646" s="258">
        <f t="shared" si="440"/>
        <v>0.17185078244847601</v>
      </c>
      <c r="AL2646" s="258">
        <f t="shared" si="441"/>
        <v>1.6129546505539287</v>
      </c>
      <c r="AM2646" s="258">
        <f t="shared" si="442"/>
        <v>1.0430726385728673</v>
      </c>
      <c r="AN2646" s="274">
        <f t="shared" si="446"/>
        <v>14.005984999664225</v>
      </c>
      <c r="AO2646" s="274">
        <f t="shared" si="446"/>
        <v>14.005984999627904</v>
      </c>
      <c r="AP2646" s="274">
        <f t="shared" si="446"/>
        <v>14.005984998013528</v>
      </c>
      <c r="AQ2646" s="274">
        <f t="shared" si="446"/>
        <v>14.005984926260671</v>
      </c>
      <c r="AR2646" s="274">
        <f t="shared" si="446"/>
        <v>14.005981737158713</v>
      </c>
      <c r="AS2646" s="274">
        <f t="shared" si="446"/>
        <v>14.00584007322959</v>
      </c>
      <c r="AT2646" s="274">
        <f t="shared" si="446"/>
        <v>13.999693530030552</v>
      </c>
      <c r="AU2646" s="274">
        <f t="shared" si="443"/>
        <v>13.835459245036365</v>
      </c>
      <c r="AV2646" s="274"/>
      <c r="AW2646" s="274"/>
    </row>
    <row r="2647" spans="27:49" ht="12.95" customHeight="1" x14ac:dyDescent="0.2">
      <c r="AA2647" s="344">
        <f t="shared" si="433"/>
        <v>-9.8802704652044479E-3</v>
      </c>
      <c r="AB2647" s="345">
        <f t="shared" si="434"/>
        <v>9.8802704652044479E-3</v>
      </c>
      <c r="AC2647" s="345">
        <f t="shared" si="435"/>
        <v>0</v>
      </c>
      <c r="AD2647" s="346">
        <f t="shared" si="436"/>
        <v>0</v>
      </c>
      <c r="AH2647" s="258">
        <f t="shared" si="437"/>
        <v>-5.970076540303515E-2</v>
      </c>
      <c r="AI2647" s="258">
        <f t="shared" si="438"/>
        <v>0.99275076381854821</v>
      </c>
      <c r="AJ2647" s="258">
        <f t="shared" si="439"/>
        <v>-0.88367981851374677</v>
      </c>
      <c r="AK2647" s="258">
        <f t="shared" si="440"/>
        <v>0.17185078244847601</v>
      </c>
      <c r="AL2647" s="258">
        <f t="shared" si="441"/>
        <v>1.6129546505539287</v>
      </c>
      <c r="AM2647" s="258">
        <f t="shared" si="442"/>
        <v>1.0430726385728673</v>
      </c>
      <c r="AN2647" s="274">
        <f t="shared" si="446"/>
        <v>14.005984999664225</v>
      </c>
      <c r="AO2647" s="274">
        <f t="shared" si="446"/>
        <v>14.005984999627904</v>
      </c>
      <c r="AP2647" s="274">
        <f t="shared" si="446"/>
        <v>14.005984998013528</v>
      </c>
      <c r="AQ2647" s="274">
        <f t="shared" si="446"/>
        <v>14.005984926260671</v>
      </c>
      <c r="AR2647" s="274">
        <f t="shared" si="446"/>
        <v>14.005981737158713</v>
      </c>
      <c r="AS2647" s="274">
        <f t="shared" si="446"/>
        <v>14.00584007322959</v>
      </c>
      <c r="AT2647" s="274">
        <f t="shared" si="446"/>
        <v>13.999693530030552</v>
      </c>
      <c r="AU2647" s="274">
        <f t="shared" si="443"/>
        <v>13.835459245036365</v>
      </c>
      <c r="AV2647" s="274"/>
      <c r="AW2647" s="274"/>
    </row>
    <row r="2648" spans="27:49" ht="12.95" customHeight="1" x14ac:dyDescent="0.2">
      <c r="AA2648" s="344">
        <f t="shared" si="433"/>
        <v>-9.8802704652044479E-3</v>
      </c>
      <c r="AB2648" s="345">
        <f t="shared" si="434"/>
        <v>9.8802704652044479E-3</v>
      </c>
      <c r="AC2648" s="345">
        <f t="shared" si="435"/>
        <v>0</v>
      </c>
      <c r="AD2648" s="346">
        <f t="shared" si="436"/>
        <v>0</v>
      </c>
      <c r="AH2648" s="258">
        <f t="shared" si="437"/>
        <v>-5.970076540303515E-2</v>
      </c>
      <c r="AI2648" s="258">
        <f t="shared" si="438"/>
        <v>0.99275076381854821</v>
      </c>
      <c r="AJ2648" s="258">
        <f t="shared" si="439"/>
        <v>-0.88367981851374677</v>
      </c>
      <c r="AK2648" s="258">
        <f t="shared" si="440"/>
        <v>0.17185078244847601</v>
      </c>
      <c r="AL2648" s="258">
        <f t="shared" si="441"/>
        <v>1.6129546505539287</v>
      </c>
      <c r="AM2648" s="258">
        <f t="shared" si="442"/>
        <v>1.0430726385728673</v>
      </c>
      <c r="AN2648" s="274">
        <f t="shared" si="446"/>
        <v>14.005984999664225</v>
      </c>
      <c r="AO2648" s="274">
        <f t="shared" si="446"/>
        <v>14.005984999627904</v>
      </c>
      <c r="AP2648" s="274">
        <f t="shared" si="446"/>
        <v>14.005984998013528</v>
      </c>
      <c r="AQ2648" s="274">
        <f t="shared" si="446"/>
        <v>14.005984926260671</v>
      </c>
      <c r="AR2648" s="274">
        <f t="shared" si="446"/>
        <v>14.005981737158713</v>
      </c>
      <c r="AS2648" s="274">
        <f t="shared" si="446"/>
        <v>14.00584007322959</v>
      </c>
      <c r="AT2648" s="274">
        <f t="shared" si="446"/>
        <v>13.999693530030552</v>
      </c>
      <c r="AU2648" s="274">
        <f t="shared" si="443"/>
        <v>13.835459245036365</v>
      </c>
      <c r="AV2648" s="274"/>
      <c r="AW2648" s="274"/>
    </row>
    <row r="2649" spans="27:49" ht="12.95" customHeight="1" x14ac:dyDescent="0.2">
      <c r="AA2649" s="344">
        <f t="shared" si="433"/>
        <v>-9.8802704652044479E-3</v>
      </c>
      <c r="AB2649" s="345">
        <f t="shared" si="434"/>
        <v>9.8802704652044479E-3</v>
      </c>
      <c r="AC2649" s="345">
        <f t="shared" si="435"/>
        <v>0</v>
      </c>
      <c r="AD2649" s="346">
        <f t="shared" si="436"/>
        <v>0</v>
      </c>
      <c r="AH2649" s="258">
        <f t="shared" si="437"/>
        <v>-5.970076540303515E-2</v>
      </c>
      <c r="AI2649" s="258">
        <f t="shared" si="438"/>
        <v>0.99275076381854821</v>
      </c>
      <c r="AJ2649" s="258">
        <f t="shared" si="439"/>
        <v>-0.88367981851374677</v>
      </c>
      <c r="AK2649" s="258">
        <f t="shared" si="440"/>
        <v>0.17185078244847601</v>
      </c>
      <c r="AL2649" s="258">
        <f t="shared" si="441"/>
        <v>1.6129546505539287</v>
      </c>
      <c r="AM2649" s="258">
        <f t="shared" si="442"/>
        <v>1.0430726385728673</v>
      </c>
      <c r="AN2649" s="274">
        <f t="shared" si="446"/>
        <v>14.005984999664225</v>
      </c>
      <c r="AO2649" s="274">
        <f t="shared" si="446"/>
        <v>14.005984999627904</v>
      </c>
      <c r="AP2649" s="274">
        <f t="shared" si="446"/>
        <v>14.005984998013528</v>
      </c>
      <c r="AQ2649" s="274">
        <f t="shared" si="446"/>
        <v>14.005984926260671</v>
      </c>
      <c r="AR2649" s="274">
        <f t="shared" si="446"/>
        <v>14.005981737158713</v>
      </c>
      <c r="AS2649" s="274">
        <f t="shared" si="446"/>
        <v>14.00584007322959</v>
      </c>
      <c r="AT2649" s="274">
        <f t="shared" si="446"/>
        <v>13.999693530030552</v>
      </c>
      <c r="AU2649" s="274">
        <f t="shared" si="443"/>
        <v>13.835459245036365</v>
      </c>
      <c r="AV2649" s="274"/>
      <c r="AW2649" s="274"/>
    </row>
    <row r="2650" spans="27:49" ht="12.95" customHeight="1" x14ac:dyDescent="0.2">
      <c r="AA2650" s="344">
        <f t="shared" si="433"/>
        <v>-9.8802704652044479E-3</v>
      </c>
      <c r="AB2650" s="345">
        <f t="shared" si="434"/>
        <v>9.8802704652044479E-3</v>
      </c>
      <c r="AC2650" s="345">
        <f t="shared" si="435"/>
        <v>0</v>
      </c>
      <c r="AD2650" s="346">
        <f t="shared" si="436"/>
        <v>0</v>
      </c>
      <c r="AH2650" s="258">
        <f t="shared" si="437"/>
        <v>-5.970076540303515E-2</v>
      </c>
      <c r="AI2650" s="258">
        <f t="shared" si="438"/>
        <v>0.99275076381854821</v>
      </c>
      <c r="AJ2650" s="258">
        <f t="shared" si="439"/>
        <v>-0.88367981851374677</v>
      </c>
      <c r="AK2650" s="258">
        <f t="shared" si="440"/>
        <v>0.17185078244847601</v>
      </c>
      <c r="AL2650" s="258">
        <f t="shared" si="441"/>
        <v>1.6129546505539287</v>
      </c>
      <c r="AM2650" s="258">
        <f t="shared" si="442"/>
        <v>1.0430726385728673</v>
      </c>
      <c r="AN2650" s="274">
        <f t="shared" ref="AN2650:AT2659" si="447">$AU2650+$AB$7*SIN(AO2650)</f>
        <v>14.005984999664225</v>
      </c>
      <c r="AO2650" s="274">
        <f t="shared" si="447"/>
        <v>14.005984999627904</v>
      </c>
      <c r="AP2650" s="274">
        <f t="shared" si="447"/>
        <v>14.005984998013528</v>
      </c>
      <c r="AQ2650" s="274">
        <f t="shared" si="447"/>
        <v>14.005984926260671</v>
      </c>
      <c r="AR2650" s="274">
        <f t="shared" si="447"/>
        <v>14.005981737158713</v>
      </c>
      <c r="AS2650" s="274">
        <f t="shared" si="447"/>
        <v>14.00584007322959</v>
      </c>
      <c r="AT2650" s="274">
        <f t="shared" si="447"/>
        <v>13.999693530030552</v>
      </c>
      <c r="AU2650" s="274">
        <f t="shared" si="443"/>
        <v>13.835459245036365</v>
      </c>
      <c r="AV2650" s="274"/>
      <c r="AW2650" s="274"/>
    </row>
    <row r="2651" spans="27:49" ht="12.95" customHeight="1" x14ac:dyDescent="0.2">
      <c r="AA2651" s="344">
        <f t="shared" si="433"/>
        <v>-9.8802704652044479E-3</v>
      </c>
      <c r="AB2651" s="345">
        <f t="shared" si="434"/>
        <v>9.8802704652044479E-3</v>
      </c>
      <c r="AC2651" s="345">
        <f t="shared" si="435"/>
        <v>0</v>
      </c>
      <c r="AD2651" s="346">
        <f t="shared" si="436"/>
        <v>0</v>
      </c>
      <c r="AH2651" s="258">
        <f t="shared" si="437"/>
        <v>-5.970076540303515E-2</v>
      </c>
      <c r="AI2651" s="258">
        <f t="shared" si="438"/>
        <v>0.99275076381854821</v>
      </c>
      <c r="AJ2651" s="258">
        <f t="shared" si="439"/>
        <v>-0.88367981851374677</v>
      </c>
      <c r="AK2651" s="258">
        <f t="shared" si="440"/>
        <v>0.17185078244847601</v>
      </c>
      <c r="AL2651" s="258">
        <f t="shared" si="441"/>
        <v>1.6129546505539287</v>
      </c>
      <c r="AM2651" s="258">
        <f t="shared" si="442"/>
        <v>1.0430726385728673</v>
      </c>
      <c r="AN2651" s="274">
        <f t="shared" si="447"/>
        <v>14.005984999664225</v>
      </c>
      <c r="AO2651" s="274">
        <f t="shared" si="447"/>
        <v>14.005984999627904</v>
      </c>
      <c r="AP2651" s="274">
        <f t="shared" si="447"/>
        <v>14.005984998013528</v>
      </c>
      <c r="AQ2651" s="274">
        <f t="shared" si="447"/>
        <v>14.005984926260671</v>
      </c>
      <c r="AR2651" s="274">
        <f t="shared" si="447"/>
        <v>14.005981737158713</v>
      </c>
      <c r="AS2651" s="274">
        <f t="shared" si="447"/>
        <v>14.00584007322959</v>
      </c>
      <c r="AT2651" s="274">
        <f t="shared" si="447"/>
        <v>13.999693530030552</v>
      </c>
      <c r="AU2651" s="274">
        <f t="shared" si="443"/>
        <v>13.835459245036365</v>
      </c>
      <c r="AV2651" s="274"/>
      <c r="AW2651" s="274"/>
    </row>
    <row r="2652" spans="27:49" ht="12.95" customHeight="1" x14ac:dyDescent="0.2">
      <c r="AA2652" s="344">
        <f t="shared" si="433"/>
        <v>-9.8802704652044479E-3</v>
      </c>
      <c r="AB2652" s="345">
        <f t="shared" si="434"/>
        <v>9.8802704652044479E-3</v>
      </c>
      <c r="AC2652" s="345">
        <f t="shared" si="435"/>
        <v>0</v>
      </c>
      <c r="AD2652" s="346">
        <f t="shared" si="436"/>
        <v>0</v>
      </c>
      <c r="AH2652" s="258">
        <f t="shared" si="437"/>
        <v>-5.970076540303515E-2</v>
      </c>
      <c r="AI2652" s="258">
        <f t="shared" si="438"/>
        <v>0.99275076381854821</v>
      </c>
      <c r="AJ2652" s="258">
        <f t="shared" si="439"/>
        <v>-0.88367981851374677</v>
      </c>
      <c r="AK2652" s="258">
        <f t="shared" si="440"/>
        <v>0.17185078244847601</v>
      </c>
      <c r="AL2652" s="258">
        <f t="shared" si="441"/>
        <v>1.6129546505539287</v>
      </c>
      <c r="AM2652" s="258">
        <f t="shared" si="442"/>
        <v>1.0430726385728673</v>
      </c>
      <c r="AN2652" s="274">
        <f t="shared" si="447"/>
        <v>14.005984999664225</v>
      </c>
      <c r="AO2652" s="274">
        <f t="shared" si="447"/>
        <v>14.005984999627904</v>
      </c>
      <c r="AP2652" s="274">
        <f t="shared" si="447"/>
        <v>14.005984998013528</v>
      </c>
      <c r="AQ2652" s="274">
        <f t="shared" si="447"/>
        <v>14.005984926260671</v>
      </c>
      <c r="AR2652" s="274">
        <f t="shared" si="447"/>
        <v>14.005981737158713</v>
      </c>
      <c r="AS2652" s="274">
        <f t="shared" si="447"/>
        <v>14.00584007322959</v>
      </c>
      <c r="AT2652" s="274">
        <f t="shared" si="447"/>
        <v>13.999693530030552</v>
      </c>
      <c r="AU2652" s="274">
        <f t="shared" si="443"/>
        <v>13.835459245036365</v>
      </c>
      <c r="AV2652" s="274"/>
      <c r="AW2652" s="274"/>
    </row>
    <row r="2653" spans="27:49" ht="12.95" customHeight="1" x14ac:dyDescent="0.2">
      <c r="AA2653" s="344">
        <f t="shared" si="433"/>
        <v>-9.8802704652044479E-3</v>
      </c>
      <c r="AB2653" s="345">
        <f t="shared" si="434"/>
        <v>9.8802704652044479E-3</v>
      </c>
      <c r="AC2653" s="345">
        <f t="shared" si="435"/>
        <v>0</v>
      </c>
      <c r="AD2653" s="346">
        <f t="shared" si="436"/>
        <v>0</v>
      </c>
      <c r="AH2653" s="258">
        <f t="shared" si="437"/>
        <v>-5.970076540303515E-2</v>
      </c>
      <c r="AI2653" s="258">
        <f t="shared" si="438"/>
        <v>0.99275076381854821</v>
      </c>
      <c r="AJ2653" s="258">
        <f t="shared" si="439"/>
        <v>-0.88367981851374677</v>
      </c>
      <c r="AK2653" s="258">
        <f t="shared" si="440"/>
        <v>0.17185078244847601</v>
      </c>
      <c r="AL2653" s="258">
        <f t="shared" si="441"/>
        <v>1.6129546505539287</v>
      </c>
      <c r="AM2653" s="258">
        <f t="shared" si="442"/>
        <v>1.0430726385728673</v>
      </c>
      <c r="AN2653" s="274">
        <f t="shared" si="447"/>
        <v>14.005984999664225</v>
      </c>
      <c r="AO2653" s="274">
        <f t="shared" si="447"/>
        <v>14.005984999627904</v>
      </c>
      <c r="AP2653" s="274">
        <f t="shared" si="447"/>
        <v>14.005984998013528</v>
      </c>
      <c r="AQ2653" s="274">
        <f t="shared" si="447"/>
        <v>14.005984926260671</v>
      </c>
      <c r="AR2653" s="274">
        <f t="shared" si="447"/>
        <v>14.005981737158713</v>
      </c>
      <c r="AS2653" s="274">
        <f t="shared" si="447"/>
        <v>14.00584007322959</v>
      </c>
      <c r="AT2653" s="274">
        <f t="shared" si="447"/>
        <v>13.999693530030552</v>
      </c>
      <c r="AU2653" s="274">
        <f t="shared" si="443"/>
        <v>13.835459245036365</v>
      </c>
      <c r="AV2653" s="274"/>
      <c r="AW2653" s="274"/>
    </row>
    <row r="2654" spans="27:49" ht="12.95" customHeight="1" x14ac:dyDescent="0.2">
      <c r="AA2654" s="344">
        <f t="shared" si="433"/>
        <v>-9.8802704652044479E-3</v>
      </c>
      <c r="AB2654" s="345">
        <f t="shared" si="434"/>
        <v>9.8802704652044479E-3</v>
      </c>
      <c r="AC2654" s="345">
        <f t="shared" si="435"/>
        <v>0</v>
      </c>
      <c r="AD2654" s="346">
        <f t="shared" si="436"/>
        <v>0</v>
      </c>
      <c r="AH2654" s="258">
        <f t="shared" si="437"/>
        <v>-5.970076540303515E-2</v>
      </c>
      <c r="AI2654" s="258">
        <f t="shared" si="438"/>
        <v>0.99275076381854821</v>
      </c>
      <c r="AJ2654" s="258">
        <f t="shared" si="439"/>
        <v>-0.88367981851374677</v>
      </c>
      <c r="AK2654" s="258">
        <f t="shared" si="440"/>
        <v>0.17185078244847601</v>
      </c>
      <c r="AL2654" s="258">
        <f t="shared" si="441"/>
        <v>1.6129546505539287</v>
      </c>
      <c r="AM2654" s="258">
        <f t="shared" si="442"/>
        <v>1.0430726385728673</v>
      </c>
      <c r="AN2654" s="274">
        <f t="shared" si="447"/>
        <v>14.005984999664225</v>
      </c>
      <c r="AO2654" s="274">
        <f t="shared" si="447"/>
        <v>14.005984999627904</v>
      </c>
      <c r="AP2654" s="274">
        <f t="shared" si="447"/>
        <v>14.005984998013528</v>
      </c>
      <c r="AQ2654" s="274">
        <f t="shared" si="447"/>
        <v>14.005984926260671</v>
      </c>
      <c r="AR2654" s="274">
        <f t="shared" si="447"/>
        <v>14.005981737158713</v>
      </c>
      <c r="AS2654" s="274">
        <f t="shared" si="447"/>
        <v>14.00584007322959</v>
      </c>
      <c r="AT2654" s="274">
        <f t="shared" si="447"/>
        <v>13.999693530030552</v>
      </c>
      <c r="AU2654" s="274">
        <f t="shared" si="443"/>
        <v>13.835459245036365</v>
      </c>
      <c r="AV2654" s="274"/>
      <c r="AW2654" s="274"/>
    </row>
    <row r="2655" spans="27:49" ht="12.95" customHeight="1" x14ac:dyDescent="0.2">
      <c r="AA2655" s="344">
        <f t="shared" si="433"/>
        <v>-9.8802704652044479E-3</v>
      </c>
      <c r="AB2655" s="345">
        <f t="shared" si="434"/>
        <v>9.8802704652044479E-3</v>
      </c>
      <c r="AC2655" s="345">
        <f t="shared" si="435"/>
        <v>0</v>
      </c>
      <c r="AD2655" s="346">
        <f t="shared" si="436"/>
        <v>0</v>
      </c>
      <c r="AH2655" s="258">
        <f t="shared" si="437"/>
        <v>-5.970076540303515E-2</v>
      </c>
      <c r="AI2655" s="258">
        <f t="shared" si="438"/>
        <v>0.99275076381854821</v>
      </c>
      <c r="AJ2655" s="258">
        <f t="shared" si="439"/>
        <v>-0.88367981851374677</v>
      </c>
      <c r="AK2655" s="258">
        <f t="shared" si="440"/>
        <v>0.17185078244847601</v>
      </c>
      <c r="AL2655" s="258">
        <f t="shared" si="441"/>
        <v>1.6129546505539287</v>
      </c>
      <c r="AM2655" s="258">
        <f t="shared" si="442"/>
        <v>1.0430726385728673</v>
      </c>
      <c r="AN2655" s="274">
        <f t="shared" si="447"/>
        <v>14.005984999664225</v>
      </c>
      <c r="AO2655" s="274">
        <f t="shared" si="447"/>
        <v>14.005984999627904</v>
      </c>
      <c r="AP2655" s="274">
        <f t="shared" si="447"/>
        <v>14.005984998013528</v>
      </c>
      <c r="AQ2655" s="274">
        <f t="shared" si="447"/>
        <v>14.005984926260671</v>
      </c>
      <c r="AR2655" s="274">
        <f t="shared" si="447"/>
        <v>14.005981737158713</v>
      </c>
      <c r="AS2655" s="274">
        <f t="shared" si="447"/>
        <v>14.00584007322959</v>
      </c>
      <c r="AT2655" s="274">
        <f t="shared" si="447"/>
        <v>13.999693530030552</v>
      </c>
      <c r="AU2655" s="274">
        <f t="shared" si="443"/>
        <v>13.835459245036365</v>
      </c>
      <c r="AV2655" s="274"/>
      <c r="AW2655" s="274"/>
    </row>
    <row r="2656" spans="27:49" ht="12.95" customHeight="1" x14ac:dyDescent="0.2">
      <c r="AA2656" s="344">
        <f t="shared" si="433"/>
        <v>-9.8802704652044479E-3</v>
      </c>
      <c r="AB2656" s="345">
        <f t="shared" si="434"/>
        <v>9.8802704652044479E-3</v>
      </c>
      <c r="AC2656" s="345">
        <f t="shared" si="435"/>
        <v>0</v>
      </c>
      <c r="AD2656" s="346">
        <f t="shared" si="436"/>
        <v>0</v>
      </c>
      <c r="AH2656" s="258">
        <f t="shared" si="437"/>
        <v>-5.970076540303515E-2</v>
      </c>
      <c r="AI2656" s="258">
        <f t="shared" si="438"/>
        <v>0.99275076381854821</v>
      </c>
      <c r="AJ2656" s="258">
        <f t="shared" si="439"/>
        <v>-0.88367981851374677</v>
      </c>
      <c r="AK2656" s="258">
        <f t="shared" si="440"/>
        <v>0.17185078244847601</v>
      </c>
      <c r="AL2656" s="258">
        <f t="shared" si="441"/>
        <v>1.6129546505539287</v>
      </c>
      <c r="AM2656" s="258">
        <f t="shared" si="442"/>
        <v>1.0430726385728673</v>
      </c>
      <c r="AN2656" s="274">
        <f t="shared" si="447"/>
        <v>14.005984999664225</v>
      </c>
      <c r="AO2656" s="274">
        <f t="shared" si="447"/>
        <v>14.005984999627904</v>
      </c>
      <c r="AP2656" s="274">
        <f t="shared" si="447"/>
        <v>14.005984998013528</v>
      </c>
      <c r="AQ2656" s="274">
        <f t="shared" si="447"/>
        <v>14.005984926260671</v>
      </c>
      <c r="AR2656" s="274">
        <f t="shared" si="447"/>
        <v>14.005981737158713</v>
      </c>
      <c r="AS2656" s="274">
        <f t="shared" si="447"/>
        <v>14.00584007322959</v>
      </c>
      <c r="AT2656" s="274">
        <f t="shared" si="447"/>
        <v>13.999693530030552</v>
      </c>
      <c r="AU2656" s="274">
        <f t="shared" si="443"/>
        <v>13.835459245036365</v>
      </c>
      <c r="AV2656" s="274"/>
      <c r="AW2656" s="274"/>
    </row>
    <row r="2657" spans="27:49" ht="12.95" customHeight="1" x14ac:dyDescent="0.2">
      <c r="AA2657" s="344">
        <f t="shared" si="433"/>
        <v>-9.8802704652044479E-3</v>
      </c>
      <c r="AB2657" s="345">
        <f t="shared" si="434"/>
        <v>9.8802704652044479E-3</v>
      </c>
      <c r="AC2657" s="345">
        <f t="shared" si="435"/>
        <v>0</v>
      </c>
      <c r="AD2657" s="346">
        <f t="shared" si="436"/>
        <v>0</v>
      </c>
      <c r="AH2657" s="258">
        <f t="shared" si="437"/>
        <v>-5.970076540303515E-2</v>
      </c>
      <c r="AI2657" s="258">
        <f t="shared" si="438"/>
        <v>0.99275076381854821</v>
      </c>
      <c r="AJ2657" s="258">
        <f t="shared" si="439"/>
        <v>-0.88367981851374677</v>
      </c>
      <c r="AK2657" s="258">
        <f t="shared" si="440"/>
        <v>0.17185078244847601</v>
      </c>
      <c r="AL2657" s="258">
        <f t="shared" si="441"/>
        <v>1.6129546505539287</v>
      </c>
      <c r="AM2657" s="258">
        <f t="shared" si="442"/>
        <v>1.0430726385728673</v>
      </c>
      <c r="AN2657" s="274">
        <f t="shared" si="447"/>
        <v>14.005984999664225</v>
      </c>
      <c r="AO2657" s="274">
        <f t="shared" si="447"/>
        <v>14.005984999627904</v>
      </c>
      <c r="AP2657" s="274">
        <f t="shared" si="447"/>
        <v>14.005984998013528</v>
      </c>
      <c r="AQ2657" s="274">
        <f t="shared" si="447"/>
        <v>14.005984926260671</v>
      </c>
      <c r="AR2657" s="274">
        <f t="shared" si="447"/>
        <v>14.005981737158713</v>
      </c>
      <c r="AS2657" s="274">
        <f t="shared" si="447"/>
        <v>14.00584007322959</v>
      </c>
      <c r="AT2657" s="274">
        <f t="shared" si="447"/>
        <v>13.999693530030552</v>
      </c>
      <c r="AU2657" s="274">
        <f t="shared" si="443"/>
        <v>13.835459245036365</v>
      </c>
      <c r="AV2657" s="274"/>
      <c r="AW2657" s="274"/>
    </row>
    <row r="2658" spans="27:49" ht="12.95" customHeight="1" x14ac:dyDescent="0.2">
      <c r="AA2658" s="344">
        <f t="shared" si="433"/>
        <v>-9.8802704652044479E-3</v>
      </c>
      <c r="AB2658" s="345">
        <f t="shared" si="434"/>
        <v>9.8802704652044479E-3</v>
      </c>
      <c r="AC2658" s="345">
        <f t="shared" si="435"/>
        <v>0</v>
      </c>
      <c r="AD2658" s="346">
        <f t="shared" si="436"/>
        <v>0</v>
      </c>
      <c r="AH2658" s="258">
        <f t="shared" si="437"/>
        <v>-5.970076540303515E-2</v>
      </c>
      <c r="AI2658" s="258">
        <f t="shared" si="438"/>
        <v>0.99275076381854821</v>
      </c>
      <c r="AJ2658" s="258">
        <f t="shared" si="439"/>
        <v>-0.88367981851374677</v>
      </c>
      <c r="AK2658" s="258">
        <f t="shared" si="440"/>
        <v>0.17185078244847601</v>
      </c>
      <c r="AL2658" s="258">
        <f t="shared" si="441"/>
        <v>1.6129546505539287</v>
      </c>
      <c r="AM2658" s="258">
        <f t="shared" si="442"/>
        <v>1.0430726385728673</v>
      </c>
      <c r="AN2658" s="274">
        <f t="shared" si="447"/>
        <v>14.005984999664225</v>
      </c>
      <c r="AO2658" s="274">
        <f t="shared" si="447"/>
        <v>14.005984999627904</v>
      </c>
      <c r="AP2658" s="274">
        <f t="shared" si="447"/>
        <v>14.005984998013528</v>
      </c>
      <c r="AQ2658" s="274">
        <f t="shared" si="447"/>
        <v>14.005984926260671</v>
      </c>
      <c r="AR2658" s="274">
        <f t="shared" si="447"/>
        <v>14.005981737158713</v>
      </c>
      <c r="AS2658" s="274">
        <f t="shared" si="447"/>
        <v>14.00584007322959</v>
      </c>
      <c r="AT2658" s="274">
        <f t="shared" si="447"/>
        <v>13.999693530030552</v>
      </c>
      <c r="AU2658" s="274">
        <f t="shared" si="443"/>
        <v>13.835459245036365</v>
      </c>
      <c r="AV2658" s="274"/>
      <c r="AW2658" s="274"/>
    </row>
    <row r="2659" spans="27:49" ht="12.95" customHeight="1" x14ac:dyDescent="0.2">
      <c r="AA2659" s="344">
        <f t="shared" si="433"/>
        <v>-9.8802704652044479E-3</v>
      </c>
      <c r="AB2659" s="345">
        <f t="shared" si="434"/>
        <v>9.8802704652044479E-3</v>
      </c>
      <c r="AC2659" s="345">
        <f t="shared" si="435"/>
        <v>0</v>
      </c>
      <c r="AD2659" s="346">
        <f t="shared" si="436"/>
        <v>0</v>
      </c>
      <c r="AH2659" s="258">
        <f t="shared" si="437"/>
        <v>-5.970076540303515E-2</v>
      </c>
      <c r="AI2659" s="258">
        <f t="shared" si="438"/>
        <v>0.99275076381854821</v>
      </c>
      <c r="AJ2659" s="258">
        <f t="shared" si="439"/>
        <v>-0.88367981851374677</v>
      </c>
      <c r="AK2659" s="258">
        <f t="shared" si="440"/>
        <v>0.17185078244847601</v>
      </c>
      <c r="AL2659" s="258">
        <f t="shared" si="441"/>
        <v>1.6129546505539287</v>
      </c>
      <c r="AM2659" s="258">
        <f t="shared" si="442"/>
        <v>1.0430726385728673</v>
      </c>
      <c r="AN2659" s="274">
        <f t="shared" si="447"/>
        <v>14.005984999664225</v>
      </c>
      <c r="AO2659" s="274">
        <f t="shared" si="447"/>
        <v>14.005984999627904</v>
      </c>
      <c r="AP2659" s="274">
        <f t="shared" si="447"/>
        <v>14.005984998013528</v>
      </c>
      <c r="AQ2659" s="274">
        <f t="shared" si="447"/>
        <v>14.005984926260671</v>
      </c>
      <c r="AR2659" s="274">
        <f t="shared" si="447"/>
        <v>14.005981737158713</v>
      </c>
      <c r="AS2659" s="274">
        <f t="shared" si="447"/>
        <v>14.00584007322959</v>
      </c>
      <c r="AT2659" s="274">
        <f t="shared" si="447"/>
        <v>13.999693530030552</v>
      </c>
      <c r="AU2659" s="274">
        <f t="shared" si="443"/>
        <v>13.835459245036365</v>
      </c>
      <c r="AV2659" s="274"/>
      <c r="AW2659" s="274"/>
    </row>
    <row r="2660" spans="27:49" ht="12.95" customHeight="1" x14ac:dyDescent="0.2">
      <c r="AA2660" s="344">
        <f t="shared" si="433"/>
        <v>-9.8802704652044479E-3</v>
      </c>
      <c r="AB2660" s="345">
        <f t="shared" si="434"/>
        <v>9.8802704652044479E-3</v>
      </c>
      <c r="AC2660" s="345">
        <f t="shared" si="435"/>
        <v>0</v>
      </c>
      <c r="AD2660" s="346">
        <f t="shared" si="436"/>
        <v>0</v>
      </c>
      <c r="AH2660" s="258">
        <f t="shared" si="437"/>
        <v>-5.970076540303515E-2</v>
      </c>
      <c r="AI2660" s="258">
        <f t="shared" si="438"/>
        <v>0.99275076381854821</v>
      </c>
      <c r="AJ2660" s="258">
        <f t="shared" si="439"/>
        <v>-0.88367981851374677</v>
      </c>
      <c r="AK2660" s="258">
        <f t="shared" si="440"/>
        <v>0.17185078244847601</v>
      </c>
      <c r="AL2660" s="258">
        <f t="shared" si="441"/>
        <v>1.6129546505539287</v>
      </c>
      <c r="AM2660" s="258">
        <f t="shared" si="442"/>
        <v>1.0430726385728673</v>
      </c>
      <c r="AN2660" s="274">
        <f t="shared" ref="AN2660:AT2669" si="448">$AU2660+$AB$7*SIN(AO2660)</f>
        <v>14.005984999664225</v>
      </c>
      <c r="AO2660" s="274">
        <f t="shared" si="448"/>
        <v>14.005984999627904</v>
      </c>
      <c r="AP2660" s="274">
        <f t="shared" si="448"/>
        <v>14.005984998013528</v>
      </c>
      <c r="AQ2660" s="274">
        <f t="shared" si="448"/>
        <v>14.005984926260671</v>
      </c>
      <c r="AR2660" s="274">
        <f t="shared" si="448"/>
        <v>14.005981737158713</v>
      </c>
      <c r="AS2660" s="274">
        <f t="shared" si="448"/>
        <v>14.00584007322959</v>
      </c>
      <c r="AT2660" s="274">
        <f t="shared" si="448"/>
        <v>13.999693530030552</v>
      </c>
      <c r="AU2660" s="274">
        <f t="shared" si="443"/>
        <v>13.835459245036365</v>
      </c>
      <c r="AV2660" s="274"/>
      <c r="AW2660" s="274"/>
    </row>
    <row r="2661" spans="27:49" ht="12.95" customHeight="1" x14ac:dyDescent="0.2">
      <c r="AA2661" s="344">
        <f t="shared" si="433"/>
        <v>-9.8802704652044479E-3</v>
      </c>
      <c r="AB2661" s="345">
        <f t="shared" si="434"/>
        <v>9.8802704652044479E-3</v>
      </c>
      <c r="AC2661" s="345">
        <f t="shared" si="435"/>
        <v>0</v>
      </c>
      <c r="AD2661" s="346">
        <f t="shared" si="436"/>
        <v>0</v>
      </c>
      <c r="AH2661" s="258">
        <f t="shared" si="437"/>
        <v>-5.970076540303515E-2</v>
      </c>
      <c r="AI2661" s="258">
        <f t="shared" si="438"/>
        <v>0.99275076381854821</v>
      </c>
      <c r="AJ2661" s="258">
        <f t="shared" si="439"/>
        <v>-0.88367981851374677</v>
      </c>
      <c r="AK2661" s="258">
        <f t="shared" si="440"/>
        <v>0.17185078244847601</v>
      </c>
      <c r="AL2661" s="258">
        <f t="shared" si="441"/>
        <v>1.6129546505539287</v>
      </c>
      <c r="AM2661" s="258">
        <f t="shared" si="442"/>
        <v>1.0430726385728673</v>
      </c>
      <c r="AN2661" s="274">
        <f t="shared" si="448"/>
        <v>14.005984999664225</v>
      </c>
      <c r="AO2661" s="274">
        <f t="shared" si="448"/>
        <v>14.005984999627904</v>
      </c>
      <c r="AP2661" s="274">
        <f t="shared" si="448"/>
        <v>14.005984998013528</v>
      </c>
      <c r="AQ2661" s="274">
        <f t="shared" si="448"/>
        <v>14.005984926260671</v>
      </c>
      <c r="AR2661" s="274">
        <f t="shared" si="448"/>
        <v>14.005981737158713</v>
      </c>
      <c r="AS2661" s="274">
        <f t="shared" si="448"/>
        <v>14.00584007322959</v>
      </c>
      <c r="AT2661" s="274">
        <f t="shared" si="448"/>
        <v>13.999693530030552</v>
      </c>
      <c r="AU2661" s="274">
        <f t="shared" si="443"/>
        <v>13.835459245036365</v>
      </c>
      <c r="AV2661" s="274"/>
      <c r="AW2661" s="274"/>
    </row>
    <row r="2662" spans="27:49" ht="12.95" customHeight="1" x14ac:dyDescent="0.2">
      <c r="AA2662" s="344">
        <f t="shared" si="433"/>
        <v>-9.8802704652044479E-3</v>
      </c>
      <c r="AB2662" s="345">
        <f t="shared" si="434"/>
        <v>9.8802704652044479E-3</v>
      </c>
      <c r="AC2662" s="345">
        <f t="shared" si="435"/>
        <v>0</v>
      </c>
      <c r="AD2662" s="346">
        <f t="shared" si="436"/>
        <v>0</v>
      </c>
      <c r="AH2662" s="258">
        <f t="shared" si="437"/>
        <v>-5.970076540303515E-2</v>
      </c>
      <c r="AI2662" s="258">
        <f t="shared" si="438"/>
        <v>0.99275076381854821</v>
      </c>
      <c r="AJ2662" s="258">
        <f t="shared" si="439"/>
        <v>-0.88367981851374677</v>
      </c>
      <c r="AK2662" s="258">
        <f t="shared" si="440"/>
        <v>0.17185078244847601</v>
      </c>
      <c r="AL2662" s="258">
        <f t="shared" si="441"/>
        <v>1.6129546505539287</v>
      </c>
      <c r="AM2662" s="258">
        <f t="shared" si="442"/>
        <v>1.0430726385728673</v>
      </c>
      <c r="AN2662" s="274">
        <f t="shared" si="448"/>
        <v>14.005984999664225</v>
      </c>
      <c r="AO2662" s="274">
        <f t="shared" si="448"/>
        <v>14.005984999627904</v>
      </c>
      <c r="AP2662" s="274">
        <f t="shared" si="448"/>
        <v>14.005984998013528</v>
      </c>
      <c r="AQ2662" s="274">
        <f t="shared" si="448"/>
        <v>14.005984926260671</v>
      </c>
      <c r="AR2662" s="274">
        <f t="shared" si="448"/>
        <v>14.005981737158713</v>
      </c>
      <c r="AS2662" s="274">
        <f t="shared" si="448"/>
        <v>14.00584007322959</v>
      </c>
      <c r="AT2662" s="274">
        <f t="shared" si="448"/>
        <v>13.999693530030552</v>
      </c>
      <c r="AU2662" s="274">
        <f t="shared" si="443"/>
        <v>13.835459245036365</v>
      </c>
      <c r="AV2662" s="274"/>
      <c r="AW2662" s="274"/>
    </row>
    <row r="2663" spans="27:49" ht="12.95" customHeight="1" x14ac:dyDescent="0.2">
      <c r="AA2663" s="344">
        <f t="shared" si="433"/>
        <v>-9.8802704652044479E-3</v>
      </c>
      <c r="AB2663" s="345">
        <f t="shared" si="434"/>
        <v>9.8802704652044479E-3</v>
      </c>
      <c r="AC2663" s="345">
        <f t="shared" si="435"/>
        <v>0</v>
      </c>
      <c r="AD2663" s="346">
        <f t="shared" si="436"/>
        <v>0</v>
      </c>
      <c r="AH2663" s="258">
        <f t="shared" si="437"/>
        <v>-5.970076540303515E-2</v>
      </c>
      <c r="AI2663" s="258">
        <f t="shared" si="438"/>
        <v>0.99275076381854821</v>
      </c>
      <c r="AJ2663" s="258">
        <f t="shared" si="439"/>
        <v>-0.88367981851374677</v>
      </c>
      <c r="AK2663" s="258">
        <f t="shared" si="440"/>
        <v>0.17185078244847601</v>
      </c>
      <c r="AL2663" s="258">
        <f t="shared" si="441"/>
        <v>1.6129546505539287</v>
      </c>
      <c r="AM2663" s="258">
        <f t="shared" si="442"/>
        <v>1.0430726385728673</v>
      </c>
      <c r="AN2663" s="274">
        <f t="shared" si="448"/>
        <v>14.005984999664225</v>
      </c>
      <c r="AO2663" s="274">
        <f t="shared" si="448"/>
        <v>14.005984999627904</v>
      </c>
      <c r="AP2663" s="274">
        <f t="shared" si="448"/>
        <v>14.005984998013528</v>
      </c>
      <c r="AQ2663" s="274">
        <f t="shared" si="448"/>
        <v>14.005984926260671</v>
      </c>
      <c r="AR2663" s="274">
        <f t="shared" si="448"/>
        <v>14.005981737158713</v>
      </c>
      <c r="AS2663" s="274">
        <f t="shared" si="448"/>
        <v>14.00584007322959</v>
      </c>
      <c r="AT2663" s="274">
        <f t="shared" si="448"/>
        <v>13.999693530030552</v>
      </c>
      <c r="AU2663" s="274">
        <f t="shared" si="443"/>
        <v>13.835459245036365</v>
      </c>
      <c r="AV2663" s="274"/>
      <c r="AW2663" s="274"/>
    </row>
    <row r="2664" spans="27:49" ht="12.95" customHeight="1" x14ac:dyDescent="0.2">
      <c r="AA2664" s="344">
        <f t="shared" si="433"/>
        <v>-9.8802704652044479E-3</v>
      </c>
      <c r="AB2664" s="345">
        <f t="shared" si="434"/>
        <v>9.8802704652044479E-3</v>
      </c>
      <c r="AC2664" s="345">
        <f t="shared" si="435"/>
        <v>0</v>
      </c>
      <c r="AD2664" s="346">
        <f t="shared" si="436"/>
        <v>0</v>
      </c>
      <c r="AH2664" s="258">
        <f t="shared" si="437"/>
        <v>-5.970076540303515E-2</v>
      </c>
      <c r="AI2664" s="258">
        <f t="shared" si="438"/>
        <v>0.99275076381854821</v>
      </c>
      <c r="AJ2664" s="258">
        <f t="shared" si="439"/>
        <v>-0.88367981851374677</v>
      </c>
      <c r="AK2664" s="258">
        <f t="shared" si="440"/>
        <v>0.17185078244847601</v>
      </c>
      <c r="AL2664" s="258">
        <f t="shared" si="441"/>
        <v>1.6129546505539287</v>
      </c>
      <c r="AM2664" s="258">
        <f t="shared" si="442"/>
        <v>1.0430726385728673</v>
      </c>
      <c r="AN2664" s="274">
        <f t="shared" si="448"/>
        <v>14.005984999664225</v>
      </c>
      <c r="AO2664" s="274">
        <f t="shared" si="448"/>
        <v>14.005984999627904</v>
      </c>
      <c r="AP2664" s="274">
        <f t="shared" si="448"/>
        <v>14.005984998013528</v>
      </c>
      <c r="AQ2664" s="274">
        <f t="shared" si="448"/>
        <v>14.005984926260671</v>
      </c>
      <c r="AR2664" s="274">
        <f t="shared" si="448"/>
        <v>14.005981737158713</v>
      </c>
      <c r="AS2664" s="274">
        <f t="shared" si="448"/>
        <v>14.00584007322959</v>
      </c>
      <c r="AT2664" s="274">
        <f t="shared" si="448"/>
        <v>13.999693530030552</v>
      </c>
      <c r="AU2664" s="274">
        <f t="shared" si="443"/>
        <v>13.835459245036365</v>
      </c>
      <c r="AV2664" s="274"/>
      <c r="AW2664" s="274"/>
    </row>
    <row r="2665" spans="27:49" ht="12.95" customHeight="1" x14ac:dyDescent="0.2">
      <c r="AA2665" s="344">
        <f t="shared" si="433"/>
        <v>-9.8802704652044479E-3</v>
      </c>
      <c r="AB2665" s="345">
        <f t="shared" si="434"/>
        <v>9.8802704652044479E-3</v>
      </c>
      <c r="AC2665" s="345">
        <f t="shared" si="435"/>
        <v>0</v>
      </c>
      <c r="AD2665" s="346">
        <f t="shared" si="436"/>
        <v>0</v>
      </c>
      <c r="AH2665" s="258">
        <f t="shared" si="437"/>
        <v>-5.970076540303515E-2</v>
      </c>
      <c r="AI2665" s="258">
        <f t="shared" si="438"/>
        <v>0.99275076381854821</v>
      </c>
      <c r="AJ2665" s="258">
        <f t="shared" si="439"/>
        <v>-0.88367981851374677</v>
      </c>
      <c r="AK2665" s="258">
        <f t="shared" si="440"/>
        <v>0.17185078244847601</v>
      </c>
      <c r="AL2665" s="258">
        <f t="shared" si="441"/>
        <v>1.6129546505539287</v>
      </c>
      <c r="AM2665" s="258">
        <f t="shared" si="442"/>
        <v>1.0430726385728673</v>
      </c>
      <c r="AN2665" s="274">
        <f t="shared" si="448"/>
        <v>14.005984999664225</v>
      </c>
      <c r="AO2665" s="274">
        <f t="shared" si="448"/>
        <v>14.005984999627904</v>
      </c>
      <c r="AP2665" s="274">
        <f t="shared" si="448"/>
        <v>14.005984998013528</v>
      </c>
      <c r="AQ2665" s="274">
        <f t="shared" si="448"/>
        <v>14.005984926260671</v>
      </c>
      <c r="AR2665" s="274">
        <f t="shared" si="448"/>
        <v>14.005981737158713</v>
      </c>
      <c r="AS2665" s="274">
        <f t="shared" si="448"/>
        <v>14.00584007322959</v>
      </c>
      <c r="AT2665" s="274">
        <f t="shared" si="448"/>
        <v>13.999693530030552</v>
      </c>
      <c r="AU2665" s="274">
        <f t="shared" si="443"/>
        <v>13.835459245036365</v>
      </c>
      <c r="AV2665" s="274"/>
      <c r="AW2665" s="274"/>
    </row>
    <row r="2666" spans="27:49" ht="12.95" customHeight="1" x14ac:dyDescent="0.2">
      <c r="AA2666" s="344">
        <f t="shared" si="433"/>
        <v>-9.8802704652044479E-3</v>
      </c>
      <c r="AB2666" s="345">
        <f t="shared" si="434"/>
        <v>9.8802704652044479E-3</v>
      </c>
      <c r="AC2666" s="345">
        <f t="shared" si="435"/>
        <v>0</v>
      </c>
      <c r="AD2666" s="346">
        <f t="shared" si="436"/>
        <v>0</v>
      </c>
      <c r="AH2666" s="258">
        <f t="shared" si="437"/>
        <v>-5.970076540303515E-2</v>
      </c>
      <c r="AI2666" s="258">
        <f t="shared" si="438"/>
        <v>0.99275076381854821</v>
      </c>
      <c r="AJ2666" s="258">
        <f t="shared" si="439"/>
        <v>-0.88367981851374677</v>
      </c>
      <c r="AK2666" s="258">
        <f t="shared" si="440"/>
        <v>0.17185078244847601</v>
      </c>
      <c r="AL2666" s="258">
        <f t="shared" si="441"/>
        <v>1.6129546505539287</v>
      </c>
      <c r="AM2666" s="258">
        <f t="shared" si="442"/>
        <v>1.0430726385728673</v>
      </c>
      <c r="AN2666" s="274">
        <f t="shared" si="448"/>
        <v>14.005984999664225</v>
      </c>
      <c r="AO2666" s="274">
        <f t="shared" si="448"/>
        <v>14.005984999627904</v>
      </c>
      <c r="AP2666" s="274">
        <f t="shared" si="448"/>
        <v>14.005984998013528</v>
      </c>
      <c r="AQ2666" s="274">
        <f t="shared" si="448"/>
        <v>14.005984926260671</v>
      </c>
      <c r="AR2666" s="274">
        <f t="shared" si="448"/>
        <v>14.005981737158713</v>
      </c>
      <c r="AS2666" s="274">
        <f t="shared" si="448"/>
        <v>14.00584007322959</v>
      </c>
      <c r="AT2666" s="274">
        <f t="shared" si="448"/>
        <v>13.999693530030552</v>
      </c>
      <c r="AU2666" s="274">
        <f t="shared" si="443"/>
        <v>13.835459245036365</v>
      </c>
      <c r="AV2666" s="274"/>
      <c r="AW2666" s="274"/>
    </row>
    <row r="2667" spans="27:49" ht="12.95" customHeight="1" x14ac:dyDescent="0.2">
      <c r="AA2667" s="344">
        <f t="shared" si="433"/>
        <v>-9.8802704652044479E-3</v>
      </c>
      <c r="AB2667" s="345">
        <f t="shared" si="434"/>
        <v>9.8802704652044479E-3</v>
      </c>
      <c r="AC2667" s="345">
        <f t="shared" si="435"/>
        <v>0</v>
      </c>
      <c r="AD2667" s="346">
        <f t="shared" si="436"/>
        <v>0</v>
      </c>
      <c r="AH2667" s="258">
        <f t="shared" si="437"/>
        <v>-5.970076540303515E-2</v>
      </c>
      <c r="AI2667" s="258">
        <f t="shared" si="438"/>
        <v>0.99275076381854821</v>
      </c>
      <c r="AJ2667" s="258">
        <f t="shared" si="439"/>
        <v>-0.88367981851374677</v>
      </c>
      <c r="AK2667" s="258">
        <f t="shared" si="440"/>
        <v>0.17185078244847601</v>
      </c>
      <c r="AL2667" s="258">
        <f t="shared" si="441"/>
        <v>1.6129546505539287</v>
      </c>
      <c r="AM2667" s="258">
        <f t="shared" si="442"/>
        <v>1.0430726385728673</v>
      </c>
      <c r="AN2667" s="274">
        <f t="shared" si="448"/>
        <v>14.005984999664225</v>
      </c>
      <c r="AO2667" s="274">
        <f t="shared" si="448"/>
        <v>14.005984999627904</v>
      </c>
      <c r="AP2667" s="274">
        <f t="shared" si="448"/>
        <v>14.005984998013528</v>
      </c>
      <c r="AQ2667" s="274">
        <f t="shared" si="448"/>
        <v>14.005984926260671</v>
      </c>
      <c r="AR2667" s="274">
        <f t="shared" si="448"/>
        <v>14.005981737158713</v>
      </c>
      <c r="AS2667" s="274">
        <f t="shared" si="448"/>
        <v>14.00584007322959</v>
      </c>
      <c r="AT2667" s="274">
        <f t="shared" si="448"/>
        <v>13.999693530030552</v>
      </c>
      <c r="AU2667" s="274">
        <f t="shared" si="443"/>
        <v>13.835459245036365</v>
      </c>
      <c r="AV2667" s="274"/>
      <c r="AW2667" s="274"/>
    </row>
    <row r="2668" spans="27:49" ht="12.95" customHeight="1" x14ac:dyDescent="0.2">
      <c r="AA2668" s="344">
        <f t="shared" si="433"/>
        <v>-9.8802704652044479E-3</v>
      </c>
      <c r="AB2668" s="345">
        <f t="shared" si="434"/>
        <v>9.8802704652044479E-3</v>
      </c>
      <c r="AC2668" s="345">
        <f t="shared" si="435"/>
        <v>0</v>
      </c>
      <c r="AD2668" s="346">
        <f t="shared" si="436"/>
        <v>0</v>
      </c>
      <c r="AH2668" s="258">
        <f t="shared" si="437"/>
        <v>-5.970076540303515E-2</v>
      </c>
      <c r="AI2668" s="258">
        <f t="shared" si="438"/>
        <v>0.99275076381854821</v>
      </c>
      <c r="AJ2668" s="258">
        <f t="shared" si="439"/>
        <v>-0.88367981851374677</v>
      </c>
      <c r="AK2668" s="258">
        <f t="shared" si="440"/>
        <v>0.17185078244847601</v>
      </c>
      <c r="AL2668" s="258">
        <f t="shared" si="441"/>
        <v>1.6129546505539287</v>
      </c>
      <c r="AM2668" s="258">
        <f t="shared" si="442"/>
        <v>1.0430726385728673</v>
      </c>
      <c r="AN2668" s="274">
        <f t="shared" si="448"/>
        <v>14.005984999664225</v>
      </c>
      <c r="AO2668" s="274">
        <f t="shared" si="448"/>
        <v>14.005984999627904</v>
      </c>
      <c r="AP2668" s="274">
        <f t="shared" si="448"/>
        <v>14.005984998013528</v>
      </c>
      <c r="AQ2668" s="274">
        <f t="shared" si="448"/>
        <v>14.005984926260671</v>
      </c>
      <c r="AR2668" s="274">
        <f t="shared" si="448"/>
        <v>14.005981737158713</v>
      </c>
      <c r="AS2668" s="274">
        <f t="shared" si="448"/>
        <v>14.00584007322959</v>
      </c>
      <c r="AT2668" s="274">
        <f t="shared" si="448"/>
        <v>13.999693530030552</v>
      </c>
      <c r="AU2668" s="274">
        <f t="shared" si="443"/>
        <v>13.835459245036365</v>
      </c>
      <c r="AV2668" s="274"/>
      <c r="AW2668" s="274"/>
    </row>
    <row r="2669" spans="27:49" ht="12.95" customHeight="1" x14ac:dyDescent="0.2">
      <c r="AA2669" s="344">
        <f t="shared" si="433"/>
        <v>-9.8802704652044479E-3</v>
      </c>
      <c r="AB2669" s="345">
        <f t="shared" si="434"/>
        <v>9.8802704652044479E-3</v>
      </c>
      <c r="AC2669" s="345">
        <f t="shared" si="435"/>
        <v>0</v>
      </c>
      <c r="AD2669" s="346">
        <f t="shared" si="436"/>
        <v>0</v>
      </c>
      <c r="AH2669" s="258">
        <f t="shared" si="437"/>
        <v>-5.970076540303515E-2</v>
      </c>
      <c r="AI2669" s="258">
        <f t="shared" si="438"/>
        <v>0.99275076381854821</v>
      </c>
      <c r="AJ2669" s="258">
        <f t="shared" si="439"/>
        <v>-0.88367981851374677</v>
      </c>
      <c r="AK2669" s="258">
        <f t="shared" si="440"/>
        <v>0.17185078244847601</v>
      </c>
      <c r="AL2669" s="258">
        <f t="shared" si="441"/>
        <v>1.6129546505539287</v>
      </c>
      <c r="AM2669" s="258">
        <f t="shared" si="442"/>
        <v>1.0430726385728673</v>
      </c>
      <c r="AN2669" s="274">
        <f t="shared" si="448"/>
        <v>14.005984999664225</v>
      </c>
      <c r="AO2669" s="274">
        <f t="shared" si="448"/>
        <v>14.005984999627904</v>
      </c>
      <c r="AP2669" s="274">
        <f t="shared" si="448"/>
        <v>14.005984998013528</v>
      </c>
      <c r="AQ2669" s="274">
        <f t="shared" si="448"/>
        <v>14.005984926260671</v>
      </c>
      <c r="AR2669" s="274">
        <f t="shared" si="448"/>
        <v>14.005981737158713</v>
      </c>
      <c r="AS2669" s="274">
        <f t="shared" si="448"/>
        <v>14.00584007322959</v>
      </c>
      <c r="AT2669" s="274">
        <f t="shared" si="448"/>
        <v>13.999693530030552</v>
      </c>
      <c r="AU2669" s="274">
        <f t="shared" si="443"/>
        <v>13.835459245036365</v>
      </c>
      <c r="AV2669" s="274"/>
      <c r="AW2669" s="274"/>
    </row>
    <row r="2670" spans="27:49" ht="12.95" customHeight="1" x14ac:dyDescent="0.2">
      <c r="AA2670" s="344">
        <f t="shared" si="433"/>
        <v>-9.8802704652044479E-3</v>
      </c>
      <c r="AB2670" s="345">
        <f t="shared" si="434"/>
        <v>9.8802704652044479E-3</v>
      </c>
      <c r="AC2670" s="345">
        <f t="shared" si="435"/>
        <v>0</v>
      </c>
      <c r="AD2670" s="346">
        <f t="shared" si="436"/>
        <v>0</v>
      </c>
      <c r="AH2670" s="258">
        <f t="shared" si="437"/>
        <v>-5.970076540303515E-2</v>
      </c>
      <c r="AI2670" s="258">
        <f t="shared" si="438"/>
        <v>0.99275076381854821</v>
      </c>
      <c r="AJ2670" s="258">
        <f t="shared" si="439"/>
        <v>-0.88367981851374677</v>
      </c>
      <c r="AK2670" s="258">
        <f t="shared" si="440"/>
        <v>0.17185078244847601</v>
      </c>
      <c r="AL2670" s="258">
        <f t="shared" si="441"/>
        <v>1.6129546505539287</v>
      </c>
      <c r="AM2670" s="258">
        <f t="shared" si="442"/>
        <v>1.0430726385728673</v>
      </c>
      <c r="AN2670" s="274">
        <f t="shared" ref="AN2670:AT2679" si="449">$AU2670+$AB$7*SIN(AO2670)</f>
        <v>14.005984999664225</v>
      </c>
      <c r="AO2670" s="274">
        <f t="shared" si="449"/>
        <v>14.005984999627904</v>
      </c>
      <c r="AP2670" s="274">
        <f t="shared" si="449"/>
        <v>14.005984998013528</v>
      </c>
      <c r="AQ2670" s="274">
        <f t="shared" si="449"/>
        <v>14.005984926260671</v>
      </c>
      <c r="AR2670" s="274">
        <f t="shared" si="449"/>
        <v>14.005981737158713</v>
      </c>
      <c r="AS2670" s="274">
        <f t="shared" si="449"/>
        <v>14.00584007322959</v>
      </c>
      <c r="AT2670" s="274">
        <f t="shared" si="449"/>
        <v>13.999693530030552</v>
      </c>
      <c r="AU2670" s="274">
        <f t="shared" si="443"/>
        <v>13.835459245036365</v>
      </c>
      <c r="AV2670" s="274"/>
      <c r="AW2670" s="274"/>
    </row>
    <row r="2671" spans="27:49" ht="12.95" customHeight="1" x14ac:dyDescent="0.2">
      <c r="AA2671" s="344">
        <f t="shared" si="433"/>
        <v>-9.8802704652044479E-3</v>
      </c>
      <c r="AB2671" s="345">
        <f t="shared" si="434"/>
        <v>9.8802704652044479E-3</v>
      </c>
      <c r="AC2671" s="345">
        <f t="shared" si="435"/>
        <v>0</v>
      </c>
      <c r="AD2671" s="346">
        <f t="shared" si="436"/>
        <v>0</v>
      </c>
      <c r="AH2671" s="258">
        <f t="shared" si="437"/>
        <v>-5.970076540303515E-2</v>
      </c>
      <c r="AI2671" s="258">
        <f t="shared" si="438"/>
        <v>0.99275076381854821</v>
      </c>
      <c r="AJ2671" s="258">
        <f t="shared" si="439"/>
        <v>-0.88367981851374677</v>
      </c>
      <c r="AK2671" s="258">
        <f t="shared" si="440"/>
        <v>0.17185078244847601</v>
      </c>
      <c r="AL2671" s="258">
        <f t="shared" si="441"/>
        <v>1.6129546505539287</v>
      </c>
      <c r="AM2671" s="258">
        <f t="shared" si="442"/>
        <v>1.0430726385728673</v>
      </c>
      <c r="AN2671" s="274">
        <f t="shared" si="449"/>
        <v>14.005984999664225</v>
      </c>
      <c r="AO2671" s="274">
        <f t="shared" si="449"/>
        <v>14.005984999627904</v>
      </c>
      <c r="AP2671" s="274">
        <f t="shared" si="449"/>
        <v>14.005984998013528</v>
      </c>
      <c r="AQ2671" s="274">
        <f t="shared" si="449"/>
        <v>14.005984926260671</v>
      </c>
      <c r="AR2671" s="274">
        <f t="shared" si="449"/>
        <v>14.005981737158713</v>
      </c>
      <c r="AS2671" s="274">
        <f t="shared" si="449"/>
        <v>14.00584007322959</v>
      </c>
      <c r="AT2671" s="274">
        <f t="shared" si="449"/>
        <v>13.999693530030552</v>
      </c>
      <c r="AU2671" s="274">
        <f t="shared" si="443"/>
        <v>13.835459245036365</v>
      </c>
      <c r="AV2671" s="274"/>
      <c r="AW2671" s="274"/>
    </row>
    <row r="2672" spans="27:49" ht="12.95" customHeight="1" x14ac:dyDescent="0.2">
      <c r="AA2672" s="344">
        <f t="shared" si="433"/>
        <v>-9.8802704652044479E-3</v>
      </c>
      <c r="AB2672" s="345">
        <f t="shared" si="434"/>
        <v>9.8802704652044479E-3</v>
      </c>
      <c r="AC2672" s="345">
        <f t="shared" si="435"/>
        <v>0</v>
      </c>
      <c r="AD2672" s="346">
        <f t="shared" si="436"/>
        <v>0</v>
      </c>
      <c r="AH2672" s="258">
        <f t="shared" si="437"/>
        <v>-5.970076540303515E-2</v>
      </c>
      <c r="AI2672" s="258">
        <f t="shared" si="438"/>
        <v>0.99275076381854821</v>
      </c>
      <c r="AJ2672" s="258">
        <f t="shared" si="439"/>
        <v>-0.88367981851374677</v>
      </c>
      <c r="AK2672" s="258">
        <f t="shared" si="440"/>
        <v>0.17185078244847601</v>
      </c>
      <c r="AL2672" s="258">
        <f t="shared" si="441"/>
        <v>1.6129546505539287</v>
      </c>
      <c r="AM2672" s="258">
        <f t="shared" si="442"/>
        <v>1.0430726385728673</v>
      </c>
      <c r="AN2672" s="274">
        <f t="shared" si="449"/>
        <v>14.005984999664225</v>
      </c>
      <c r="AO2672" s="274">
        <f t="shared" si="449"/>
        <v>14.005984999627904</v>
      </c>
      <c r="AP2672" s="274">
        <f t="shared" si="449"/>
        <v>14.005984998013528</v>
      </c>
      <c r="AQ2672" s="274">
        <f t="shared" si="449"/>
        <v>14.005984926260671</v>
      </c>
      <c r="AR2672" s="274">
        <f t="shared" si="449"/>
        <v>14.005981737158713</v>
      </c>
      <c r="AS2672" s="274">
        <f t="shared" si="449"/>
        <v>14.00584007322959</v>
      </c>
      <c r="AT2672" s="274">
        <f t="shared" si="449"/>
        <v>13.999693530030552</v>
      </c>
      <c r="AU2672" s="274">
        <f t="shared" si="443"/>
        <v>13.835459245036365</v>
      </c>
      <c r="AV2672" s="274"/>
      <c r="AW2672" s="274"/>
    </row>
    <row r="2673" spans="27:49" ht="12.95" customHeight="1" x14ac:dyDescent="0.2">
      <c r="AA2673" s="344">
        <f t="shared" si="433"/>
        <v>-9.8802704652044479E-3</v>
      </c>
      <c r="AB2673" s="345">
        <f t="shared" si="434"/>
        <v>9.8802704652044479E-3</v>
      </c>
      <c r="AC2673" s="345">
        <f t="shared" si="435"/>
        <v>0</v>
      </c>
      <c r="AD2673" s="346">
        <f t="shared" si="436"/>
        <v>0</v>
      </c>
      <c r="AH2673" s="258">
        <f t="shared" si="437"/>
        <v>-5.970076540303515E-2</v>
      </c>
      <c r="AI2673" s="258">
        <f t="shared" si="438"/>
        <v>0.99275076381854821</v>
      </c>
      <c r="AJ2673" s="258">
        <f t="shared" si="439"/>
        <v>-0.88367981851374677</v>
      </c>
      <c r="AK2673" s="258">
        <f t="shared" si="440"/>
        <v>0.17185078244847601</v>
      </c>
      <c r="AL2673" s="258">
        <f t="shared" si="441"/>
        <v>1.6129546505539287</v>
      </c>
      <c r="AM2673" s="258">
        <f t="shared" si="442"/>
        <v>1.0430726385728673</v>
      </c>
      <c r="AN2673" s="274">
        <f t="shared" si="449"/>
        <v>14.005984999664225</v>
      </c>
      <c r="AO2673" s="274">
        <f t="shared" si="449"/>
        <v>14.005984999627904</v>
      </c>
      <c r="AP2673" s="274">
        <f t="shared" si="449"/>
        <v>14.005984998013528</v>
      </c>
      <c r="AQ2673" s="274">
        <f t="shared" si="449"/>
        <v>14.005984926260671</v>
      </c>
      <c r="AR2673" s="274">
        <f t="shared" si="449"/>
        <v>14.005981737158713</v>
      </c>
      <c r="AS2673" s="274">
        <f t="shared" si="449"/>
        <v>14.00584007322959</v>
      </c>
      <c r="AT2673" s="274">
        <f t="shared" si="449"/>
        <v>13.999693530030552</v>
      </c>
      <c r="AU2673" s="274">
        <f t="shared" si="443"/>
        <v>13.835459245036365</v>
      </c>
      <c r="AV2673" s="274"/>
      <c r="AW2673" s="274"/>
    </row>
    <row r="2674" spans="27:49" ht="12.95" customHeight="1" x14ac:dyDescent="0.2">
      <c r="AA2674" s="344">
        <f t="shared" si="433"/>
        <v>-9.8802704652044479E-3</v>
      </c>
      <c r="AB2674" s="345">
        <f t="shared" si="434"/>
        <v>9.8802704652044479E-3</v>
      </c>
      <c r="AC2674" s="345">
        <f t="shared" si="435"/>
        <v>0</v>
      </c>
      <c r="AD2674" s="346">
        <f t="shared" si="436"/>
        <v>0</v>
      </c>
      <c r="AH2674" s="258">
        <f t="shared" si="437"/>
        <v>-5.970076540303515E-2</v>
      </c>
      <c r="AI2674" s="258">
        <f t="shared" si="438"/>
        <v>0.99275076381854821</v>
      </c>
      <c r="AJ2674" s="258">
        <f t="shared" si="439"/>
        <v>-0.88367981851374677</v>
      </c>
      <c r="AK2674" s="258">
        <f t="shared" si="440"/>
        <v>0.17185078244847601</v>
      </c>
      <c r="AL2674" s="258">
        <f t="shared" si="441"/>
        <v>1.6129546505539287</v>
      </c>
      <c r="AM2674" s="258">
        <f t="shared" si="442"/>
        <v>1.0430726385728673</v>
      </c>
      <c r="AN2674" s="274">
        <f t="shared" si="449"/>
        <v>14.005984999664225</v>
      </c>
      <c r="AO2674" s="274">
        <f t="shared" si="449"/>
        <v>14.005984999627904</v>
      </c>
      <c r="AP2674" s="274">
        <f t="shared" si="449"/>
        <v>14.005984998013528</v>
      </c>
      <c r="AQ2674" s="274">
        <f t="shared" si="449"/>
        <v>14.005984926260671</v>
      </c>
      <c r="AR2674" s="274">
        <f t="shared" si="449"/>
        <v>14.005981737158713</v>
      </c>
      <c r="AS2674" s="274">
        <f t="shared" si="449"/>
        <v>14.00584007322959</v>
      </c>
      <c r="AT2674" s="274">
        <f t="shared" si="449"/>
        <v>13.999693530030552</v>
      </c>
      <c r="AU2674" s="274">
        <f t="shared" si="443"/>
        <v>13.835459245036365</v>
      </c>
      <c r="AV2674" s="274"/>
      <c r="AW2674" s="274"/>
    </row>
    <row r="2675" spans="27:49" ht="12.95" customHeight="1" x14ac:dyDescent="0.2">
      <c r="AA2675" s="344">
        <f t="shared" si="433"/>
        <v>-9.8802704652044479E-3</v>
      </c>
      <c r="AB2675" s="345">
        <f t="shared" si="434"/>
        <v>9.8802704652044479E-3</v>
      </c>
      <c r="AC2675" s="345">
        <f t="shared" si="435"/>
        <v>0</v>
      </c>
      <c r="AD2675" s="346">
        <f t="shared" si="436"/>
        <v>0</v>
      </c>
      <c r="AH2675" s="258">
        <f t="shared" si="437"/>
        <v>-5.970076540303515E-2</v>
      </c>
      <c r="AI2675" s="258">
        <f t="shared" si="438"/>
        <v>0.99275076381854821</v>
      </c>
      <c r="AJ2675" s="258">
        <f t="shared" si="439"/>
        <v>-0.88367981851374677</v>
      </c>
      <c r="AK2675" s="258">
        <f t="shared" si="440"/>
        <v>0.17185078244847601</v>
      </c>
      <c r="AL2675" s="258">
        <f t="shared" si="441"/>
        <v>1.6129546505539287</v>
      </c>
      <c r="AM2675" s="258">
        <f t="shared" si="442"/>
        <v>1.0430726385728673</v>
      </c>
      <c r="AN2675" s="274">
        <f t="shared" si="449"/>
        <v>14.005984999664225</v>
      </c>
      <c r="AO2675" s="274">
        <f t="shared" si="449"/>
        <v>14.005984999627904</v>
      </c>
      <c r="AP2675" s="274">
        <f t="shared" si="449"/>
        <v>14.005984998013528</v>
      </c>
      <c r="AQ2675" s="274">
        <f t="shared" si="449"/>
        <v>14.005984926260671</v>
      </c>
      <c r="AR2675" s="274">
        <f t="shared" si="449"/>
        <v>14.005981737158713</v>
      </c>
      <c r="AS2675" s="274">
        <f t="shared" si="449"/>
        <v>14.00584007322959</v>
      </c>
      <c r="AT2675" s="274">
        <f t="shared" si="449"/>
        <v>13.999693530030552</v>
      </c>
      <c r="AU2675" s="274">
        <f t="shared" si="443"/>
        <v>13.835459245036365</v>
      </c>
      <c r="AV2675" s="274"/>
      <c r="AW2675" s="274"/>
    </row>
    <row r="2676" spans="27:49" ht="12.95" customHeight="1" x14ac:dyDescent="0.2">
      <c r="AA2676" s="344">
        <f t="shared" ref="AA2676:AA2737" si="450">AB$3+AB$4*Z2676+AB$5*Z2676^2+AH2676</f>
        <v>-9.8802704652044479E-3</v>
      </c>
      <c r="AB2676" s="345">
        <f t="shared" ref="AB2676:AB2737" si="451">+G2676-AA2676</f>
        <v>9.8802704652044479E-3</v>
      </c>
      <c r="AC2676" s="345">
        <f t="shared" ref="AC2676:AC2737" si="452">+G2676-P2676</f>
        <v>0</v>
      </c>
      <c r="AD2676" s="346">
        <f t="shared" ref="AD2676:AD2737" si="453">U2676*(G2676-AA2676)^2</f>
        <v>0</v>
      </c>
      <c r="AH2676" s="258">
        <f t="shared" ref="AH2676:AH2737" si="454">$AB$6*($AB$11/AI2676*AJ2676+$AB$12)</f>
        <v>-5.970076540303515E-2</v>
      </c>
      <c r="AI2676" s="258">
        <f t="shared" ref="AI2676:AI2737" si="455">1+$AB$7*COS(AL2676)</f>
        <v>0.99275076381854821</v>
      </c>
      <c r="AJ2676" s="258">
        <f t="shared" ref="AJ2676:AJ2737" si="456">SIN(AL2676+RADIANS($AB$9))</f>
        <v>-0.88367981851374677</v>
      </c>
      <c r="AK2676" s="258">
        <f t="shared" ref="AK2676:AK2737" si="457">$AB$7*SIN(AL2676)</f>
        <v>0.17185078244847601</v>
      </c>
      <c r="AL2676" s="258">
        <f t="shared" ref="AL2676:AL2737" si="458">2*ATAN(AM2676)</f>
        <v>1.6129546505539287</v>
      </c>
      <c r="AM2676" s="258">
        <f t="shared" ref="AM2676:AM2737" si="459">TAN(AN2676/2)*SQRT((1+$AB$7)/(1-$AB$7))</f>
        <v>1.0430726385728673</v>
      </c>
      <c r="AN2676" s="274">
        <f t="shared" si="449"/>
        <v>14.005984999664225</v>
      </c>
      <c r="AO2676" s="274">
        <f t="shared" si="449"/>
        <v>14.005984999627904</v>
      </c>
      <c r="AP2676" s="274">
        <f t="shared" si="449"/>
        <v>14.005984998013528</v>
      </c>
      <c r="AQ2676" s="274">
        <f t="shared" si="449"/>
        <v>14.005984926260671</v>
      </c>
      <c r="AR2676" s="274">
        <f t="shared" si="449"/>
        <v>14.005981737158713</v>
      </c>
      <c r="AS2676" s="274">
        <f t="shared" si="449"/>
        <v>14.00584007322959</v>
      </c>
      <c r="AT2676" s="274">
        <f t="shared" si="449"/>
        <v>13.999693530030552</v>
      </c>
      <c r="AU2676" s="274">
        <f t="shared" ref="AU2676:AU2737" si="460">RADIANS($AB$9)+$AB$18*(F2676-AB$15)</f>
        <v>13.835459245036365</v>
      </c>
      <c r="AV2676" s="274"/>
      <c r="AW2676" s="274"/>
    </row>
    <row r="2677" spans="27:49" ht="12.95" customHeight="1" x14ac:dyDescent="0.2">
      <c r="AA2677" s="344">
        <f t="shared" si="450"/>
        <v>-9.8802704652044479E-3</v>
      </c>
      <c r="AB2677" s="345">
        <f t="shared" si="451"/>
        <v>9.8802704652044479E-3</v>
      </c>
      <c r="AC2677" s="345">
        <f t="shared" si="452"/>
        <v>0</v>
      </c>
      <c r="AD2677" s="346">
        <f t="shared" si="453"/>
        <v>0</v>
      </c>
      <c r="AH2677" s="258">
        <f t="shared" si="454"/>
        <v>-5.970076540303515E-2</v>
      </c>
      <c r="AI2677" s="258">
        <f t="shared" si="455"/>
        <v>0.99275076381854821</v>
      </c>
      <c r="AJ2677" s="258">
        <f t="shared" si="456"/>
        <v>-0.88367981851374677</v>
      </c>
      <c r="AK2677" s="258">
        <f t="shared" si="457"/>
        <v>0.17185078244847601</v>
      </c>
      <c r="AL2677" s="258">
        <f t="shared" si="458"/>
        <v>1.6129546505539287</v>
      </c>
      <c r="AM2677" s="258">
        <f t="shared" si="459"/>
        <v>1.0430726385728673</v>
      </c>
      <c r="AN2677" s="274">
        <f t="shared" si="449"/>
        <v>14.005984999664225</v>
      </c>
      <c r="AO2677" s="274">
        <f t="shared" si="449"/>
        <v>14.005984999627904</v>
      </c>
      <c r="AP2677" s="274">
        <f t="shared" si="449"/>
        <v>14.005984998013528</v>
      </c>
      <c r="AQ2677" s="274">
        <f t="shared" si="449"/>
        <v>14.005984926260671</v>
      </c>
      <c r="AR2677" s="274">
        <f t="shared" si="449"/>
        <v>14.005981737158713</v>
      </c>
      <c r="AS2677" s="274">
        <f t="shared" si="449"/>
        <v>14.00584007322959</v>
      </c>
      <c r="AT2677" s="274">
        <f t="shared" si="449"/>
        <v>13.999693530030552</v>
      </c>
      <c r="AU2677" s="274">
        <f t="shared" si="460"/>
        <v>13.835459245036365</v>
      </c>
      <c r="AV2677" s="274"/>
      <c r="AW2677" s="274"/>
    </row>
    <row r="2678" spans="27:49" ht="12.95" customHeight="1" x14ac:dyDescent="0.2">
      <c r="AA2678" s="344">
        <f t="shared" si="450"/>
        <v>-9.8802704652044479E-3</v>
      </c>
      <c r="AB2678" s="345">
        <f t="shared" si="451"/>
        <v>9.8802704652044479E-3</v>
      </c>
      <c r="AC2678" s="345">
        <f t="shared" si="452"/>
        <v>0</v>
      </c>
      <c r="AD2678" s="346">
        <f t="shared" si="453"/>
        <v>0</v>
      </c>
      <c r="AH2678" s="258">
        <f t="shared" si="454"/>
        <v>-5.970076540303515E-2</v>
      </c>
      <c r="AI2678" s="258">
        <f t="shared" si="455"/>
        <v>0.99275076381854821</v>
      </c>
      <c r="AJ2678" s="258">
        <f t="shared" si="456"/>
        <v>-0.88367981851374677</v>
      </c>
      <c r="AK2678" s="258">
        <f t="shared" si="457"/>
        <v>0.17185078244847601</v>
      </c>
      <c r="AL2678" s="258">
        <f t="shared" si="458"/>
        <v>1.6129546505539287</v>
      </c>
      <c r="AM2678" s="258">
        <f t="shared" si="459"/>
        <v>1.0430726385728673</v>
      </c>
      <c r="AN2678" s="274">
        <f t="shared" si="449"/>
        <v>14.005984999664225</v>
      </c>
      <c r="AO2678" s="274">
        <f t="shared" si="449"/>
        <v>14.005984999627904</v>
      </c>
      <c r="AP2678" s="274">
        <f t="shared" si="449"/>
        <v>14.005984998013528</v>
      </c>
      <c r="AQ2678" s="274">
        <f t="shared" si="449"/>
        <v>14.005984926260671</v>
      </c>
      <c r="AR2678" s="274">
        <f t="shared" si="449"/>
        <v>14.005981737158713</v>
      </c>
      <c r="AS2678" s="274">
        <f t="shared" si="449"/>
        <v>14.00584007322959</v>
      </c>
      <c r="AT2678" s="274">
        <f t="shared" si="449"/>
        <v>13.999693530030552</v>
      </c>
      <c r="AU2678" s="274">
        <f t="shared" si="460"/>
        <v>13.835459245036365</v>
      </c>
      <c r="AV2678" s="274"/>
      <c r="AW2678" s="274"/>
    </row>
    <row r="2679" spans="27:49" ht="12.95" customHeight="1" x14ac:dyDescent="0.2">
      <c r="AA2679" s="344">
        <f t="shared" si="450"/>
        <v>-9.8802704652044479E-3</v>
      </c>
      <c r="AB2679" s="345">
        <f t="shared" si="451"/>
        <v>9.8802704652044479E-3</v>
      </c>
      <c r="AC2679" s="345">
        <f t="shared" si="452"/>
        <v>0</v>
      </c>
      <c r="AD2679" s="346">
        <f t="shared" si="453"/>
        <v>0</v>
      </c>
      <c r="AH2679" s="258">
        <f t="shared" si="454"/>
        <v>-5.970076540303515E-2</v>
      </c>
      <c r="AI2679" s="258">
        <f t="shared" si="455"/>
        <v>0.99275076381854821</v>
      </c>
      <c r="AJ2679" s="258">
        <f t="shared" si="456"/>
        <v>-0.88367981851374677</v>
      </c>
      <c r="AK2679" s="258">
        <f t="shared" si="457"/>
        <v>0.17185078244847601</v>
      </c>
      <c r="AL2679" s="258">
        <f t="shared" si="458"/>
        <v>1.6129546505539287</v>
      </c>
      <c r="AM2679" s="258">
        <f t="shared" si="459"/>
        <v>1.0430726385728673</v>
      </c>
      <c r="AN2679" s="274">
        <f t="shared" si="449"/>
        <v>14.005984999664225</v>
      </c>
      <c r="AO2679" s="274">
        <f t="shared" si="449"/>
        <v>14.005984999627904</v>
      </c>
      <c r="AP2679" s="274">
        <f t="shared" si="449"/>
        <v>14.005984998013528</v>
      </c>
      <c r="AQ2679" s="274">
        <f t="shared" si="449"/>
        <v>14.005984926260671</v>
      </c>
      <c r="AR2679" s="274">
        <f t="shared" si="449"/>
        <v>14.005981737158713</v>
      </c>
      <c r="AS2679" s="274">
        <f t="shared" si="449"/>
        <v>14.00584007322959</v>
      </c>
      <c r="AT2679" s="274">
        <f t="shared" si="449"/>
        <v>13.999693530030552</v>
      </c>
      <c r="AU2679" s="274">
        <f t="shared" si="460"/>
        <v>13.835459245036365</v>
      </c>
      <c r="AV2679" s="274"/>
      <c r="AW2679" s="274"/>
    </row>
    <row r="2680" spans="27:49" ht="12.95" customHeight="1" x14ac:dyDescent="0.2">
      <c r="AA2680" s="344">
        <f t="shared" si="450"/>
        <v>-9.8802704652044479E-3</v>
      </c>
      <c r="AB2680" s="345">
        <f t="shared" si="451"/>
        <v>9.8802704652044479E-3</v>
      </c>
      <c r="AC2680" s="345">
        <f t="shared" si="452"/>
        <v>0</v>
      </c>
      <c r="AD2680" s="346">
        <f t="shared" si="453"/>
        <v>0</v>
      </c>
      <c r="AH2680" s="258">
        <f t="shared" si="454"/>
        <v>-5.970076540303515E-2</v>
      </c>
      <c r="AI2680" s="258">
        <f t="shared" si="455"/>
        <v>0.99275076381854821</v>
      </c>
      <c r="AJ2680" s="258">
        <f t="shared" si="456"/>
        <v>-0.88367981851374677</v>
      </c>
      <c r="AK2680" s="258">
        <f t="shared" si="457"/>
        <v>0.17185078244847601</v>
      </c>
      <c r="AL2680" s="258">
        <f t="shared" si="458"/>
        <v>1.6129546505539287</v>
      </c>
      <c r="AM2680" s="258">
        <f t="shared" si="459"/>
        <v>1.0430726385728673</v>
      </c>
      <c r="AN2680" s="274">
        <f t="shared" ref="AN2680:AT2689" si="461">$AU2680+$AB$7*SIN(AO2680)</f>
        <v>14.005984999664225</v>
      </c>
      <c r="AO2680" s="274">
        <f t="shared" si="461"/>
        <v>14.005984999627904</v>
      </c>
      <c r="AP2680" s="274">
        <f t="shared" si="461"/>
        <v>14.005984998013528</v>
      </c>
      <c r="AQ2680" s="274">
        <f t="shared" si="461"/>
        <v>14.005984926260671</v>
      </c>
      <c r="AR2680" s="274">
        <f t="shared" si="461"/>
        <v>14.005981737158713</v>
      </c>
      <c r="AS2680" s="274">
        <f t="shared" si="461"/>
        <v>14.00584007322959</v>
      </c>
      <c r="AT2680" s="274">
        <f t="shared" si="461"/>
        <v>13.999693530030552</v>
      </c>
      <c r="AU2680" s="274">
        <f t="shared" si="460"/>
        <v>13.835459245036365</v>
      </c>
      <c r="AV2680" s="274"/>
      <c r="AW2680" s="274"/>
    </row>
    <row r="2681" spans="27:49" ht="12.95" customHeight="1" x14ac:dyDescent="0.2">
      <c r="AA2681" s="344">
        <f t="shared" si="450"/>
        <v>-9.8802704652044479E-3</v>
      </c>
      <c r="AB2681" s="345">
        <f t="shared" si="451"/>
        <v>9.8802704652044479E-3</v>
      </c>
      <c r="AC2681" s="345">
        <f t="shared" si="452"/>
        <v>0</v>
      </c>
      <c r="AD2681" s="346">
        <f t="shared" si="453"/>
        <v>0</v>
      </c>
      <c r="AH2681" s="258">
        <f t="shared" si="454"/>
        <v>-5.970076540303515E-2</v>
      </c>
      <c r="AI2681" s="258">
        <f t="shared" si="455"/>
        <v>0.99275076381854821</v>
      </c>
      <c r="AJ2681" s="258">
        <f t="shared" si="456"/>
        <v>-0.88367981851374677</v>
      </c>
      <c r="AK2681" s="258">
        <f t="shared" si="457"/>
        <v>0.17185078244847601</v>
      </c>
      <c r="AL2681" s="258">
        <f t="shared" si="458"/>
        <v>1.6129546505539287</v>
      </c>
      <c r="AM2681" s="258">
        <f t="shared" si="459"/>
        <v>1.0430726385728673</v>
      </c>
      <c r="AN2681" s="274">
        <f t="shared" si="461"/>
        <v>14.005984999664225</v>
      </c>
      <c r="AO2681" s="274">
        <f t="shared" si="461"/>
        <v>14.005984999627904</v>
      </c>
      <c r="AP2681" s="274">
        <f t="shared" si="461"/>
        <v>14.005984998013528</v>
      </c>
      <c r="AQ2681" s="274">
        <f t="shared" si="461"/>
        <v>14.005984926260671</v>
      </c>
      <c r="AR2681" s="274">
        <f t="shared" si="461"/>
        <v>14.005981737158713</v>
      </c>
      <c r="AS2681" s="274">
        <f t="shared" si="461"/>
        <v>14.00584007322959</v>
      </c>
      <c r="AT2681" s="274">
        <f t="shared" si="461"/>
        <v>13.999693530030552</v>
      </c>
      <c r="AU2681" s="274">
        <f t="shared" si="460"/>
        <v>13.835459245036365</v>
      </c>
      <c r="AV2681" s="274"/>
      <c r="AW2681" s="274"/>
    </row>
    <row r="2682" spans="27:49" ht="12.95" customHeight="1" x14ac:dyDescent="0.2">
      <c r="AA2682" s="344">
        <f t="shared" si="450"/>
        <v>-9.8802704652044479E-3</v>
      </c>
      <c r="AB2682" s="345">
        <f t="shared" si="451"/>
        <v>9.8802704652044479E-3</v>
      </c>
      <c r="AC2682" s="345">
        <f t="shared" si="452"/>
        <v>0</v>
      </c>
      <c r="AD2682" s="346">
        <f t="shared" si="453"/>
        <v>0</v>
      </c>
      <c r="AH2682" s="258">
        <f t="shared" si="454"/>
        <v>-5.970076540303515E-2</v>
      </c>
      <c r="AI2682" s="258">
        <f t="shared" si="455"/>
        <v>0.99275076381854821</v>
      </c>
      <c r="AJ2682" s="258">
        <f t="shared" si="456"/>
        <v>-0.88367981851374677</v>
      </c>
      <c r="AK2682" s="258">
        <f t="shared" si="457"/>
        <v>0.17185078244847601</v>
      </c>
      <c r="AL2682" s="258">
        <f t="shared" si="458"/>
        <v>1.6129546505539287</v>
      </c>
      <c r="AM2682" s="258">
        <f t="shared" si="459"/>
        <v>1.0430726385728673</v>
      </c>
      <c r="AN2682" s="274">
        <f t="shared" si="461"/>
        <v>14.005984999664225</v>
      </c>
      <c r="AO2682" s="274">
        <f t="shared" si="461"/>
        <v>14.005984999627904</v>
      </c>
      <c r="AP2682" s="274">
        <f t="shared" si="461"/>
        <v>14.005984998013528</v>
      </c>
      <c r="AQ2682" s="274">
        <f t="shared" si="461"/>
        <v>14.005984926260671</v>
      </c>
      <c r="AR2682" s="274">
        <f t="shared" si="461"/>
        <v>14.005981737158713</v>
      </c>
      <c r="AS2682" s="274">
        <f t="shared" si="461"/>
        <v>14.00584007322959</v>
      </c>
      <c r="AT2682" s="274">
        <f t="shared" si="461"/>
        <v>13.999693530030552</v>
      </c>
      <c r="AU2682" s="274">
        <f t="shared" si="460"/>
        <v>13.835459245036365</v>
      </c>
      <c r="AV2682" s="274"/>
      <c r="AW2682" s="274"/>
    </row>
    <row r="2683" spans="27:49" ht="12.95" customHeight="1" x14ac:dyDescent="0.2">
      <c r="AA2683" s="344">
        <f t="shared" si="450"/>
        <v>-9.8802704652044479E-3</v>
      </c>
      <c r="AB2683" s="345">
        <f t="shared" si="451"/>
        <v>9.8802704652044479E-3</v>
      </c>
      <c r="AC2683" s="345">
        <f t="shared" si="452"/>
        <v>0</v>
      </c>
      <c r="AD2683" s="346">
        <f t="shared" si="453"/>
        <v>0</v>
      </c>
      <c r="AH2683" s="258">
        <f t="shared" si="454"/>
        <v>-5.970076540303515E-2</v>
      </c>
      <c r="AI2683" s="258">
        <f t="shared" si="455"/>
        <v>0.99275076381854821</v>
      </c>
      <c r="AJ2683" s="258">
        <f t="shared" si="456"/>
        <v>-0.88367981851374677</v>
      </c>
      <c r="AK2683" s="258">
        <f t="shared" si="457"/>
        <v>0.17185078244847601</v>
      </c>
      <c r="AL2683" s="258">
        <f t="shared" si="458"/>
        <v>1.6129546505539287</v>
      </c>
      <c r="AM2683" s="258">
        <f t="shared" si="459"/>
        <v>1.0430726385728673</v>
      </c>
      <c r="AN2683" s="274">
        <f t="shared" si="461"/>
        <v>14.005984999664225</v>
      </c>
      <c r="AO2683" s="274">
        <f t="shared" si="461"/>
        <v>14.005984999627904</v>
      </c>
      <c r="AP2683" s="274">
        <f t="shared" si="461"/>
        <v>14.005984998013528</v>
      </c>
      <c r="AQ2683" s="274">
        <f t="shared" si="461"/>
        <v>14.005984926260671</v>
      </c>
      <c r="AR2683" s="274">
        <f t="shared" si="461"/>
        <v>14.005981737158713</v>
      </c>
      <c r="AS2683" s="274">
        <f t="shared" si="461"/>
        <v>14.00584007322959</v>
      </c>
      <c r="AT2683" s="274">
        <f t="shared" si="461"/>
        <v>13.999693530030552</v>
      </c>
      <c r="AU2683" s="274">
        <f t="shared" si="460"/>
        <v>13.835459245036365</v>
      </c>
      <c r="AV2683" s="274"/>
      <c r="AW2683" s="274"/>
    </row>
    <row r="2684" spans="27:49" ht="12.95" customHeight="1" x14ac:dyDescent="0.2">
      <c r="AA2684" s="344">
        <f t="shared" si="450"/>
        <v>-9.8802704652044479E-3</v>
      </c>
      <c r="AB2684" s="345">
        <f t="shared" si="451"/>
        <v>9.8802704652044479E-3</v>
      </c>
      <c r="AC2684" s="345">
        <f t="shared" si="452"/>
        <v>0</v>
      </c>
      <c r="AD2684" s="346">
        <f t="shared" si="453"/>
        <v>0</v>
      </c>
      <c r="AH2684" s="258">
        <f t="shared" si="454"/>
        <v>-5.970076540303515E-2</v>
      </c>
      <c r="AI2684" s="258">
        <f t="shared" si="455"/>
        <v>0.99275076381854821</v>
      </c>
      <c r="AJ2684" s="258">
        <f t="shared" si="456"/>
        <v>-0.88367981851374677</v>
      </c>
      <c r="AK2684" s="258">
        <f t="shared" si="457"/>
        <v>0.17185078244847601</v>
      </c>
      <c r="AL2684" s="258">
        <f t="shared" si="458"/>
        <v>1.6129546505539287</v>
      </c>
      <c r="AM2684" s="258">
        <f t="shared" si="459"/>
        <v>1.0430726385728673</v>
      </c>
      <c r="AN2684" s="274">
        <f t="shared" si="461"/>
        <v>14.005984999664225</v>
      </c>
      <c r="AO2684" s="274">
        <f t="shared" si="461"/>
        <v>14.005984999627904</v>
      </c>
      <c r="AP2684" s="274">
        <f t="shared" si="461"/>
        <v>14.005984998013528</v>
      </c>
      <c r="AQ2684" s="274">
        <f t="shared" si="461"/>
        <v>14.005984926260671</v>
      </c>
      <c r="AR2684" s="274">
        <f t="shared" si="461"/>
        <v>14.005981737158713</v>
      </c>
      <c r="AS2684" s="274">
        <f t="shared" si="461"/>
        <v>14.00584007322959</v>
      </c>
      <c r="AT2684" s="274">
        <f t="shared" si="461"/>
        <v>13.999693530030552</v>
      </c>
      <c r="AU2684" s="274">
        <f t="shared" si="460"/>
        <v>13.835459245036365</v>
      </c>
      <c r="AV2684" s="274"/>
      <c r="AW2684" s="274"/>
    </row>
    <row r="2685" spans="27:49" ht="12.95" customHeight="1" x14ac:dyDescent="0.2">
      <c r="AA2685" s="344">
        <f t="shared" si="450"/>
        <v>-9.8802704652044479E-3</v>
      </c>
      <c r="AB2685" s="345">
        <f t="shared" si="451"/>
        <v>9.8802704652044479E-3</v>
      </c>
      <c r="AC2685" s="345">
        <f t="shared" si="452"/>
        <v>0</v>
      </c>
      <c r="AD2685" s="346">
        <f t="shared" si="453"/>
        <v>0</v>
      </c>
      <c r="AH2685" s="258">
        <f t="shared" si="454"/>
        <v>-5.970076540303515E-2</v>
      </c>
      <c r="AI2685" s="258">
        <f t="shared" si="455"/>
        <v>0.99275076381854821</v>
      </c>
      <c r="AJ2685" s="258">
        <f t="shared" si="456"/>
        <v>-0.88367981851374677</v>
      </c>
      <c r="AK2685" s="258">
        <f t="shared" si="457"/>
        <v>0.17185078244847601</v>
      </c>
      <c r="AL2685" s="258">
        <f t="shared" si="458"/>
        <v>1.6129546505539287</v>
      </c>
      <c r="AM2685" s="258">
        <f t="shared" si="459"/>
        <v>1.0430726385728673</v>
      </c>
      <c r="AN2685" s="274">
        <f t="shared" si="461"/>
        <v>14.005984999664225</v>
      </c>
      <c r="AO2685" s="274">
        <f t="shared" si="461"/>
        <v>14.005984999627904</v>
      </c>
      <c r="AP2685" s="274">
        <f t="shared" si="461"/>
        <v>14.005984998013528</v>
      </c>
      <c r="AQ2685" s="274">
        <f t="shared" si="461"/>
        <v>14.005984926260671</v>
      </c>
      <c r="AR2685" s="274">
        <f t="shared" si="461"/>
        <v>14.005981737158713</v>
      </c>
      <c r="AS2685" s="274">
        <f t="shared" si="461"/>
        <v>14.00584007322959</v>
      </c>
      <c r="AT2685" s="274">
        <f t="shared" si="461"/>
        <v>13.999693530030552</v>
      </c>
      <c r="AU2685" s="274">
        <f t="shared" si="460"/>
        <v>13.835459245036365</v>
      </c>
      <c r="AV2685" s="274"/>
      <c r="AW2685" s="274"/>
    </row>
    <row r="2686" spans="27:49" ht="12.95" customHeight="1" x14ac:dyDescent="0.2">
      <c r="AA2686" s="344">
        <f t="shared" si="450"/>
        <v>-9.8802704652044479E-3</v>
      </c>
      <c r="AB2686" s="345">
        <f t="shared" si="451"/>
        <v>9.8802704652044479E-3</v>
      </c>
      <c r="AC2686" s="345">
        <f t="shared" si="452"/>
        <v>0</v>
      </c>
      <c r="AD2686" s="346">
        <f t="shared" si="453"/>
        <v>0</v>
      </c>
      <c r="AH2686" s="258">
        <f t="shared" si="454"/>
        <v>-5.970076540303515E-2</v>
      </c>
      <c r="AI2686" s="258">
        <f t="shared" si="455"/>
        <v>0.99275076381854821</v>
      </c>
      <c r="AJ2686" s="258">
        <f t="shared" si="456"/>
        <v>-0.88367981851374677</v>
      </c>
      <c r="AK2686" s="258">
        <f t="shared" si="457"/>
        <v>0.17185078244847601</v>
      </c>
      <c r="AL2686" s="258">
        <f t="shared" si="458"/>
        <v>1.6129546505539287</v>
      </c>
      <c r="AM2686" s="258">
        <f t="shared" si="459"/>
        <v>1.0430726385728673</v>
      </c>
      <c r="AN2686" s="274">
        <f t="shared" si="461"/>
        <v>14.005984999664225</v>
      </c>
      <c r="AO2686" s="274">
        <f t="shared" si="461"/>
        <v>14.005984999627904</v>
      </c>
      <c r="AP2686" s="274">
        <f t="shared" si="461"/>
        <v>14.005984998013528</v>
      </c>
      <c r="AQ2686" s="274">
        <f t="shared" si="461"/>
        <v>14.005984926260671</v>
      </c>
      <c r="AR2686" s="274">
        <f t="shared" si="461"/>
        <v>14.005981737158713</v>
      </c>
      <c r="AS2686" s="274">
        <f t="shared" si="461"/>
        <v>14.00584007322959</v>
      </c>
      <c r="AT2686" s="274">
        <f t="shared" si="461"/>
        <v>13.999693530030552</v>
      </c>
      <c r="AU2686" s="274">
        <f t="shared" si="460"/>
        <v>13.835459245036365</v>
      </c>
      <c r="AV2686" s="274"/>
      <c r="AW2686" s="274"/>
    </row>
    <row r="2687" spans="27:49" ht="12.95" customHeight="1" x14ac:dyDescent="0.2">
      <c r="AA2687" s="344">
        <f t="shared" si="450"/>
        <v>-9.8802704652044479E-3</v>
      </c>
      <c r="AB2687" s="345">
        <f t="shared" si="451"/>
        <v>9.8802704652044479E-3</v>
      </c>
      <c r="AC2687" s="345">
        <f t="shared" si="452"/>
        <v>0</v>
      </c>
      <c r="AD2687" s="346">
        <f t="shared" si="453"/>
        <v>0</v>
      </c>
      <c r="AH2687" s="258">
        <f t="shared" si="454"/>
        <v>-5.970076540303515E-2</v>
      </c>
      <c r="AI2687" s="258">
        <f t="shared" si="455"/>
        <v>0.99275076381854821</v>
      </c>
      <c r="AJ2687" s="258">
        <f t="shared" si="456"/>
        <v>-0.88367981851374677</v>
      </c>
      <c r="AK2687" s="258">
        <f t="shared" si="457"/>
        <v>0.17185078244847601</v>
      </c>
      <c r="AL2687" s="258">
        <f t="shared" si="458"/>
        <v>1.6129546505539287</v>
      </c>
      <c r="AM2687" s="258">
        <f t="shared" si="459"/>
        <v>1.0430726385728673</v>
      </c>
      <c r="AN2687" s="274">
        <f t="shared" si="461"/>
        <v>14.005984999664225</v>
      </c>
      <c r="AO2687" s="274">
        <f t="shared" si="461"/>
        <v>14.005984999627904</v>
      </c>
      <c r="AP2687" s="274">
        <f t="shared" si="461"/>
        <v>14.005984998013528</v>
      </c>
      <c r="AQ2687" s="274">
        <f t="shared" si="461"/>
        <v>14.005984926260671</v>
      </c>
      <c r="AR2687" s="274">
        <f t="shared" si="461"/>
        <v>14.005981737158713</v>
      </c>
      <c r="AS2687" s="274">
        <f t="shared" si="461"/>
        <v>14.00584007322959</v>
      </c>
      <c r="AT2687" s="274">
        <f t="shared" si="461"/>
        <v>13.999693530030552</v>
      </c>
      <c r="AU2687" s="274">
        <f t="shared" si="460"/>
        <v>13.835459245036365</v>
      </c>
      <c r="AV2687" s="274"/>
      <c r="AW2687" s="274"/>
    </row>
    <row r="2688" spans="27:49" ht="12.95" customHeight="1" x14ac:dyDescent="0.2">
      <c r="AA2688" s="344">
        <f t="shared" si="450"/>
        <v>-9.8802704652044479E-3</v>
      </c>
      <c r="AB2688" s="345">
        <f t="shared" si="451"/>
        <v>9.8802704652044479E-3</v>
      </c>
      <c r="AC2688" s="345">
        <f t="shared" si="452"/>
        <v>0</v>
      </c>
      <c r="AD2688" s="346">
        <f t="shared" si="453"/>
        <v>0</v>
      </c>
      <c r="AH2688" s="258">
        <f t="shared" si="454"/>
        <v>-5.970076540303515E-2</v>
      </c>
      <c r="AI2688" s="258">
        <f t="shared" si="455"/>
        <v>0.99275076381854821</v>
      </c>
      <c r="AJ2688" s="258">
        <f t="shared" si="456"/>
        <v>-0.88367981851374677</v>
      </c>
      <c r="AK2688" s="258">
        <f t="shared" si="457"/>
        <v>0.17185078244847601</v>
      </c>
      <c r="AL2688" s="258">
        <f t="shared" si="458"/>
        <v>1.6129546505539287</v>
      </c>
      <c r="AM2688" s="258">
        <f t="shared" si="459"/>
        <v>1.0430726385728673</v>
      </c>
      <c r="AN2688" s="274">
        <f t="shared" si="461"/>
        <v>14.005984999664225</v>
      </c>
      <c r="AO2688" s="274">
        <f t="shared" si="461"/>
        <v>14.005984999627904</v>
      </c>
      <c r="AP2688" s="274">
        <f t="shared" si="461"/>
        <v>14.005984998013528</v>
      </c>
      <c r="AQ2688" s="274">
        <f t="shared" si="461"/>
        <v>14.005984926260671</v>
      </c>
      <c r="AR2688" s="274">
        <f t="shared" si="461"/>
        <v>14.005981737158713</v>
      </c>
      <c r="AS2688" s="274">
        <f t="shared" si="461"/>
        <v>14.00584007322959</v>
      </c>
      <c r="AT2688" s="274">
        <f t="shared" si="461"/>
        <v>13.999693530030552</v>
      </c>
      <c r="AU2688" s="274">
        <f t="shared" si="460"/>
        <v>13.835459245036365</v>
      </c>
      <c r="AV2688" s="274"/>
      <c r="AW2688" s="274"/>
    </row>
    <row r="2689" spans="27:49" ht="12.95" customHeight="1" x14ac:dyDescent="0.2">
      <c r="AA2689" s="344">
        <f t="shared" si="450"/>
        <v>-9.8802704652044479E-3</v>
      </c>
      <c r="AB2689" s="345">
        <f t="shared" si="451"/>
        <v>9.8802704652044479E-3</v>
      </c>
      <c r="AC2689" s="345">
        <f t="shared" si="452"/>
        <v>0</v>
      </c>
      <c r="AD2689" s="346">
        <f t="shared" si="453"/>
        <v>0</v>
      </c>
      <c r="AH2689" s="258">
        <f t="shared" si="454"/>
        <v>-5.970076540303515E-2</v>
      </c>
      <c r="AI2689" s="258">
        <f t="shared" si="455"/>
        <v>0.99275076381854821</v>
      </c>
      <c r="AJ2689" s="258">
        <f t="shared" si="456"/>
        <v>-0.88367981851374677</v>
      </c>
      <c r="AK2689" s="258">
        <f t="shared" si="457"/>
        <v>0.17185078244847601</v>
      </c>
      <c r="AL2689" s="258">
        <f t="shared" si="458"/>
        <v>1.6129546505539287</v>
      </c>
      <c r="AM2689" s="258">
        <f t="shared" si="459"/>
        <v>1.0430726385728673</v>
      </c>
      <c r="AN2689" s="274">
        <f t="shared" si="461"/>
        <v>14.005984999664225</v>
      </c>
      <c r="AO2689" s="274">
        <f t="shared" si="461"/>
        <v>14.005984999627904</v>
      </c>
      <c r="AP2689" s="274">
        <f t="shared" si="461"/>
        <v>14.005984998013528</v>
      </c>
      <c r="AQ2689" s="274">
        <f t="shared" si="461"/>
        <v>14.005984926260671</v>
      </c>
      <c r="AR2689" s="274">
        <f t="shared" si="461"/>
        <v>14.005981737158713</v>
      </c>
      <c r="AS2689" s="274">
        <f t="shared" si="461"/>
        <v>14.00584007322959</v>
      </c>
      <c r="AT2689" s="274">
        <f t="shared" si="461"/>
        <v>13.999693530030552</v>
      </c>
      <c r="AU2689" s="274">
        <f t="shared" si="460"/>
        <v>13.835459245036365</v>
      </c>
      <c r="AV2689" s="274"/>
      <c r="AW2689" s="274"/>
    </row>
    <row r="2690" spans="27:49" ht="12.95" customHeight="1" x14ac:dyDescent="0.2">
      <c r="AA2690" s="344">
        <f t="shared" si="450"/>
        <v>-9.8802704652044479E-3</v>
      </c>
      <c r="AB2690" s="345">
        <f t="shared" si="451"/>
        <v>9.8802704652044479E-3</v>
      </c>
      <c r="AC2690" s="345">
        <f t="shared" si="452"/>
        <v>0</v>
      </c>
      <c r="AD2690" s="346">
        <f t="shared" si="453"/>
        <v>0</v>
      </c>
      <c r="AH2690" s="258">
        <f t="shared" si="454"/>
        <v>-5.970076540303515E-2</v>
      </c>
      <c r="AI2690" s="258">
        <f t="shared" si="455"/>
        <v>0.99275076381854821</v>
      </c>
      <c r="AJ2690" s="258">
        <f t="shared" si="456"/>
        <v>-0.88367981851374677</v>
      </c>
      <c r="AK2690" s="258">
        <f t="shared" si="457"/>
        <v>0.17185078244847601</v>
      </c>
      <c r="AL2690" s="258">
        <f t="shared" si="458"/>
        <v>1.6129546505539287</v>
      </c>
      <c r="AM2690" s="258">
        <f t="shared" si="459"/>
        <v>1.0430726385728673</v>
      </c>
      <c r="AN2690" s="274">
        <f t="shared" ref="AN2690:AT2699" si="462">$AU2690+$AB$7*SIN(AO2690)</f>
        <v>14.005984999664225</v>
      </c>
      <c r="AO2690" s="274">
        <f t="shared" si="462"/>
        <v>14.005984999627904</v>
      </c>
      <c r="AP2690" s="274">
        <f t="shared" si="462"/>
        <v>14.005984998013528</v>
      </c>
      <c r="AQ2690" s="274">
        <f t="shared" si="462"/>
        <v>14.005984926260671</v>
      </c>
      <c r="AR2690" s="274">
        <f t="shared" si="462"/>
        <v>14.005981737158713</v>
      </c>
      <c r="AS2690" s="274">
        <f t="shared" si="462"/>
        <v>14.00584007322959</v>
      </c>
      <c r="AT2690" s="274">
        <f t="shared" si="462"/>
        <v>13.999693530030552</v>
      </c>
      <c r="AU2690" s="274">
        <f t="shared" si="460"/>
        <v>13.835459245036365</v>
      </c>
      <c r="AV2690" s="274"/>
      <c r="AW2690" s="274"/>
    </row>
    <row r="2691" spans="27:49" ht="12.95" customHeight="1" x14ac:dyDescent="0.2">
      <c r="AA2691" s="344">
        <f t="shared" si="450"/>
        <v>-9.8802704652044479E-3</v>
      </c>
      <c r="AB2691" s="345">
        <f t="shared" si="451"/>
        <v>9.8802704652044479E-3</v>
      </c>
      <c r="AC2691" s="345">
        <f t="shared" si="452"/>
        <v>0</v>
      </c>
      <c r="AD2691" s="346">
        <f t="shared" si="453"/>
        <v>0</v>
      </c>
      <c r="AH2691" s="258">
        <f t="shared" si="454"/>
        <v>-5.970076540303515E-2</v>
      </c>
      <c r="AI2691" s="258">
        <f t="shared" si="455"/>
        <v>0.99275076381854821</v>
      </c>
      <c r="AJ2691" s="258">
        <f t="shared" si="456"/>
        <v>-0.88367981851374677</v>
      </c>
      <c r="AK2691" s="258">
        <f t="shared" si="457"/>
        <v>0.17185078244847601</v>
      </c>
      <c r="AL2691" s="258">
        <f t="shared" si="458"/>
        <v>1.6129546505539287</v>
      </c>
      <c r="AM2691" s="258">
        <f t="shared" si="459"/>
        <v>1.0430726385728673</v>
      </c>
      <c r="AN2691" s="274">
        <f t="shared" si="462"/>
        <v>14.005984999664225</v>
      </c>
      <c r="AO2691" s="274">
        <f t="shared" si="462"/>
        <v>14.005984999627904</v>
      </c>
      <c r="AP2691" s="274">
        <f t="shared" si="462"/>
        <v>14.005984998013528</v>
      </c>
      <c r="AQ2691" s="274">
        <f t="shared" si="462"/>
        <v>14.005984926260671</v>
      </c>
      <c r="AR2691" s="274">
        <f t="shared" si="462"/>
        <v>14.005981737158713</v>
      </c>
      <c r="AS2691" s="274">
        <f t="shared" si="462"/>
        <v>14.00584007322959</v>
      </c>
      <c r="AT2691" s="274">
        <f t="shared" si="462"/>
        <v>13.999693530030552</v>
      </c>
      <c r="AU2691" s="274">
        <f t="shared" si="460"/>
        <v>13.835459245036365</v>
      </c>
      <c r="AV2691" s="274"/>
      <c r="AW2691" s="274"/>
    </row>
    <row r="2692" spans="27:49" ht="12.95" customHeight="1" x14ac:dyDescent="0.2">
      <c r="AA2692" s="344">
        <f t="shared" si="450"/>
        <v>-9.8802704652044479E-3</v>
      </c>
      <c r="AB2692" s="345">
        <f t="shared" si="451"/>
        <v>9.8802704652044479E-3</v>
      </c>
      <c r="AC2692" s="345">
        <f t="shared" si="452"/>
        <v>0</v>
      </c>
      <c r="AD2692" s="346">
        <f t="shared" si="453"/>
        <v>0</v>
      </c>
      <c r="AH2692" s="258">
        <f t="shared" si="454"/>
        <v>-5.970076540303515E-2</v>
      </c>
      <c r="AI2692" s="258">
        <f t="shared" si="455"/>
        <v>0.99275076381854821</v>
      </c>
      <c r="AJ2692" s="258">
        <f t="shared" si="456"/>
        <v>-0.88367981851374677</v>
      </c>
      <c r="AK2692" s="258">
        <f t="shared" si="457"/>
        <v>0.17185078244847601</v>
      </c>
      <c r="AL2692" s="258">
        <f t="shared" si="458"/>
        <v>1.6129546505539287</v>
      </c>
      <c r="AM2692" s="258">
        <f t="shared" si="459"/>
        <v>1.0430726385728673</v>
      </c>
      <c r="AN2692" s="274">
        <f t="shared" si="462"/>
        <v>14.005984999664225</v>
      </c>
      <c r="AO2692" s="274">
        <f t="shared" si="462"/>
        <v>14.005984999627904</v>
      </c>
      <c r="AP2692" s="274">
        <f t="shared" si="462"/>
        <v>14.005984998013528</v>
      </c>
      <c r="AQ2692" s="274">
        <f t="shared" si="462"/>
        <v>14.005984926260671</v>
      </c>
      <c r="AR2692" s="274">
        <f t="shared" si="462"/>
        <v>14.005981737158713</v>
      </c>
      <c r="AS2692" s="274">
        <f t="shared" si="462"/>
        <v>14.00584007322959</v>
      </c>
      <c r="AT2692" s="274">
        <f t="shared" si="462"/>
        <v>13.999693530030552</v>
      </c>
      <c r="AU2692" s="274">
        <f t="shared" si="460"/>
        <v>13.835459245036365</v>
      </c>
      <c r="AV2692" s="274"/>
      <c r="AW2692" s="274"/>
    </row>
    <row r="2693" spans="27:49" ht="12.95" customHeight="1" x14ac:dyDescent="0.2">
      <c r="AA2693" s="344">
        <f t="shared" si="450"/>
        <v>-9.8802704652044479E-3</v>
      </c>
      <c r="AB2693" s="345">
        <f t="shared" si="451"/>
        <v>9.8802704652044479E-3</v>
      </c>
      <c r="AC2693" s="345">
        <f t="shared" si="452"/>
        <v>0</v>
      </c>
      <c r="AD2693" s="346">
        <f t="shared" si="453"/>
        <v>0</v>
      </c>
      <c r="AH2693" s="258">
        <f t="shared" si="454"/>
        <v>-5.970076540303515E-2</v>
      </c>
      <c r="AI2693" s="258">
        <f t="shared" si="455"/>
        <v>0.99275076381854821</v>
      </c>
      <c r="AJ2693" s="258">
        <f t="shared" si="456"/>
        <v>-0.88367981851374677</v>
      </c>
      <c r="AK2693" s="258">
        <f t="shared" si="457"/>
        <v>0.17185078244847601</v>
      </c>
      <c r="AL2693" s="258">
        <f t="shared" si="458"/>
        <v>1.6129546505539287</v>
      </c>
      <c r="AM2693" s="258">
        <f t="shared" si="459"/>
        <v>1.0430726385728673</v>
      </c>
      <c r="AN2693" s="274">
        <f t="shared" si="462"/>
        <v>14.005984999664225</v>
      </c>
      <c r="AO2693" s="274">
        <f t="shared" si="462"/>
        <v>14.005984999627904</v>
      </c>
      <c r="AP2693" s="274">
        <f t="shared" si="462"/>
        <v>14.005984998013528</v>
      </c>
      <c r="AQ2693" s="274">
        <f t="shared" si="462"/>
        <v>14.005984926260671</v>
      </c>
      <c r="AR2693" s="274">
        <f t="shared" si="462"/>
        <v>14.005981737158713</v>
      </c>
      <c r="AS2693" s="274">
        <f t="shared" si="462"/>
        <v>14.00584007322959</v>
      </c>
      <c r="AT2693" s="274">
        <f t="shared" si="462"/>
        <v>13.999693530030552</v>
      </c>
      <c r="AU2693" s="274">
        <f t="shared" si="460"/>
        <v>13.835459245036365</v>
      </c>
      <c r="AV2693" s="274"/>
      <c r="AW2693" s="274"/>
    </row>
    <row r="2694" spans="27:49" ht="12.95" customHeight="1" x14ac:dyDescent="0.2">
      <c r="AA2694" s="344">
        <f t="shared" si="450"/>
        <v>-9.8802704652044479E-3</v>
      </c>
      <c r="AB2694" s="345">
        <f t="shared" si="451"/>
        <v>9.8802704652044479E-3</v>
      </c>
      <c r="AC2694" s="345">
        <f t="shared" si="452"/>
        <v>0</v>
      </c>
      <c r="AD2694" s="346">
        <f t="shared" si="453"/>
        <v>0</v>
      </c>
      <c r="AH2694" s="258">
        <f t="shared" si="454"/>
        <v>-5.970076540303515E-2</v>
      </c>
      <c r="AI2694" s="258">
        <f t="shared" si="455"/>
        <v>0.99275076381854821</v>
      </c>
      <c r="AJ2694" s="258">
        <f t="shared" si="456"/>
        <v>-0.88367981851374677</v>
      </c>
      <c r="AK2694" s="258">
        <f t="shared" si="457"/>
        <v>0.17185078244847601</v>
      </c>
      <c r="AL2694" s="258">
        <f t="shared" si="458"/>
        <v>1.6129546505539287</v>
      </c>
      <c r="AM2694" s="258">
        <f t="shared" si="459"/>
        <v>1.0430726385728673</v>
      </c>
      <c r="AN2694" s="274">
        <f t="shared" si="462"/>
        <v>14.005984999664225</v>
      </c>
      <c r="AO2694" s="274">
        <f t="shared" si="462"/>
        <v>14.005984999627904</v>
      </c>
      <c r="AP2694" s="274">
        <f t="shared" si="462"/>
        <v>14.005984998013528</v>
      </c>
      <c r="AQ2694" s="274">
        <f t="shared" si="462"/>
        <v>14.005984926260671</v>
      </c>
      <c r="AR2694" s="274">
        <f t="shared" si="462"/>
        <v>14.005981737158713</v>
      </c>
      <c r="AS2694" s="274">
        <f t="shared" si="462"/>
        <v>14.00584007322959</v>
      </c>
      <c r="AT2694" s="274">
        <f t="shared" si="462"/>
        <v>13.999693530030552</v>
      </c>
      <c r="AU2694" s="274">
        <f t="shared" si="460"/>
        <v>13.835459245036365</v>
      </c>
      <c r="AV2694" s="274"/>
      <c r="AW2694" s="274"/>
    </row>
    <row r="2695" spans="27:49" ht="12.95" customHeight="1" x14ac:dyDescent="0.2">
      <c r="AA2695" s="344">
        <f t="shared" si="450"/>
        <v>-9.8802704652044479E-3</v>
      </c>
      <c r="AB2695" s="345">
        <f t="shared" si="451"/>
        <v>9.8802704652044479E-3</v>
      </c>
      <c r="AC2695" s="345">
        <f t="shared" si="452"/>
        <v>0</v>
      </c>
      <c r="AD2695" s="346">
        <f t="shared" si="453"/>
        <v>0</v>
      </c>
      <c r="AH2695" s="258">
        <f t="shared" si="454"/>
        <v>-5.970076540303515E-2</v>
      </c>
      <c r="AI2695" s="258">
        <f t="shared" si="455"/>
        <v>0.99275076381854821</v>
      </c>
      <c r="AJ2695" s="258">
        <f t="shared" si="456"/>
        <v>-0.88367981851374677</v>
      </c>
      <c r="AK2695" s="258">
        <f t="shared" si="457"/>
        <v>0.17185078244847601</v>
      </c>
      <c r="AL2695" s="258">
        <f t="shared" si="458"/>
        <v>1.6129546505539287</v>
      </c>
      <c r="AM2695" s="258">
        <f t="shared" si="459"/>
        <v>1.0430726385728673</v>
      </c>
      <c r="AN2695" s="274">
        <f t="shared" si="462"/>
        <v>14.005984999664225</v>
      </c>
      <c r="AO2695" s="274">
        <f t="shared" si="462"/>
        <v>14.005984999627904</v>
      </c>
      <c r="AP2695" s="274">
        <f t="shared" si="462"/>
        <v>14.005984998013528</v>
      </c>
      <c r="AQ2695" s="274">
        <f t="shared" si="462"/>
        <v>14.005984926260671</v>
      </c>
      <c r="AR2695" s="274">
        <f t="shared" si="462"/>
        <v>14.005981737158713</v>
      </c>
      <c r="AS2695" s="274">
        <f t="shared" si="462"/>
        <v>14.00584007322959</v>
      </c>
      <c r="AT2695" s="274">
        <f t="shared" si="462"/>
        <v>13.999693530030552</v>
      </c>
      <c r="AU2695" s="274">
        <f t="shared" si="460"/>
        <v>13.835459245036365</v>
      </c>
      <c r="AV2695" s="274"/>
      <c r="AW2695" s="274"/>
    </row>
    <row r="2696" spans="27:49" ht="12.95" customHeight="1" x14ac:dyDescent="0.2">
      <c r="AA2696" s="344">
        <f t="shared" si="450"/>
        <v>-9.8802704652044479E-3</v>
      </c>
      <c r="AB2696" s="345">
        <f t="shared" si="451"/>
        <v>9.8802704652044479E-3</v>
      </c>
      <c r="AC2696" s="345">
        <f t="shared" si="452"/>
        <v>0</v>
      </c>
      <c r="AD2696" s="346">
        <f t="shared" si="453"/>
        <v>0</v>
      </c>
      <c r="AH2696" s="258">
        <f t="shared" si="454"/>
        <v>-5.970076540303515E-2</v>
      </c>
      <c r="AI2696" s="258">
        <f t="shared" si="455"/>
        <v>0.99275076381854821</v>
      </c>
      <c r="AJ2696" s="258">
        <f t="shared" si="456"/>
        <v>-0.88367981851374677</v>
      </c>
      <c r="AK2696" s="258">
        <f t="shared" si="457"/>
        <v>0.17185078244847601</v>
      </c>
      <c r="AL2696" s="258">
        <f t="shared" si="458"/>
        <v>1.6129546505539287</v>
      </c>
      <c r="AM2696" s="258">
        <f t="shared" si="459"/>
        <v>1.0430726385728673</v>
      </c>
      <c r="AN2696" s="274">
        <f t="shared" si="462"/>
        <v>14.005984999664225</v>
      </c>
      <c r="AO2696" s="274">
        <f t="shared" si="462"/>
        <v>14.005984999627904</v>
      </c>
      <c r="AP2696" s="274">
        <f t="shared" si="462"/>
        <v>14.005984998013528</v>
      </c>
      <c r="AQ2696" s="274">
        <f t="shared" si="462"/>
        <v>14.005984926260671</v>
      </c>
      <c r="AR2696" s="274">
        <f t="shared" si="462"/>
        <v>14.005981737158713</v>
      </c>
      <c r="AS2696" s="274">
        <f t="shared" si="462"/>
        <v>14.00584007322959</v>
      </c>
      <c r="AT2696" s="274">
        <f t="shared" si="462"/>
        <v>13.999693530030552</v>
      </c>
      <c r="AU2696" s="274">
        <f t="shared" si="460"/>
        <v>13.835459245036365</v>
      </c>
      <c r="AV2696" s="274"/>
      <c r="AW2696" s="274"/>
    </row>
    <row r="2697" spans="27:49" ht="12.95" customHeight="1" x14ac:dyDescent="0.2">
      <c r="AA2697" s="344">
        <f t="shared" si="450"/>
        <v>-9.8802704652044479E-3</v>
      </c>
      <c r="AB2697" s="345">
        <f t="shared" si="451"/>
        <v>9.8802704652044479E-3</v>
      </c>
      <c r="AC2697" s="345">
        <f t="shared" si="452"/>
        <v>0</v>
      </c>
      <c r="AD2697" s="346">
        <f t="shared" si="453"/>
        <v>0</v>
      </c>
      <c r="AH2697" s="258">
        <f t="shared" si="454"/>
        <v>-5.970076540303515E-2</v>
      </c>
      <c r="AI2697" s="258">
        <f t="shared" si="455"/>
        <v>0.99275076381854821</v>
      </c>
      <c r="AJ2697" s="258">
        <f t="shared" si="456"/>
        <v>-0.88367981851374677</v>
      </c>
      <c r="AK2697" s="258">
        <f t="shared" si="457"/>
        <v>0.17185078244847601</v>
      </c>
      <c r="AL2697" s="258">
        <f t="shared" si="458"/>
        <v>1.6129546505539287</v>
      </c>
      <c r="AM2697" s="258">
        <f t="shared" si="459"/>
        <v>1.0430726385728673</v>
      </c>
      <c r="AN2697" s="274">
        <f t="shared" si="462"/>
        <v>14.005984999664225</v>
      </c>
      <c r="AO2697" s="274">
        <f t="shared" si="462"/>
        <v>14.005984999627904</v>
      </c>
      <c r="AP2697" s="274">
        <f t="shared" si="462"/>
        <v>14.005984998013528</v>
      </c>
      <c r="AQ2697" s="274">
        <f t="shared" si="462"/>
        <v>14.005984926260671</v>
      </c>
      <c r="AR2697" s="274">
        <f t="shared" si="462"/>
        <v>14.005981737158713</v>
      </c>
      <c r="AS2697" s="274">
        <f t="shared" si="462"/>
        <v>14.00584007322959</v>
      </c>
      <c r="AT2697" s="274">
        <f t="shared" si="462"/>
        <v>13.999693530030552</v>
      </c>
      <c r="AU2697" s="274">
        <f t="shared" si="460"/>
        <v>13.835459245036365</v>
      </c>
      <c r="AV2697" s="274"/>
      <c r="AW2697" s="274"/>
    </row>
    <row r="2698" spans="27:49" ht="12.95" customHeight="1" x14ac:dyDescent="0.2">
      <c r="AA2698" s="344">
        <f t="shared" si="450"/>
        <v>-9.8802704652044479E-3</v>
      </c>
      <c r="AB2698" s="345">
        <f t="shared" si="451"/>
        <v>9.8802704652044479E-3</v>
      </c>
      <c r="AC2698" s="345">
        <f t="shared" si="452"/>
        <v>0</v>
      </c>
      <c r="AD2698" s="346">
        <f t="shared" si="453"/>
        <v>0</v>
      </c>
      <c r="AH2698" s="258">
        <f t="shared" si="454"/>
        <v>-5.970076540303515E-2</v>
      </c>
      <c r="AI2698" s="258">
        <f t="shared" si="455"/>
        <v>0.99275076381854821</v>
      </c>
      <c r="AJ2698" s="258">
        <f t="shared" si="456"/>
        <v>-0.88367981851374677</v>
      </c>
      <c r="AK2698" s="258">
        <f t="shared" si="457"/>
        <v>0.17185078244847601</v>
      </c>
      <c r="AL2698" s="258">
        <f t="shared" si="458"/>
        <v>1.6129546505539287</v>
      </c>
      <c r="AM2698" s="258">
        <f t="shared" si="459"/>
        <v>1.0430726385728673</v>
      </c>
      <c r="AN2698" s="274">
        <f t="shared" si="462"/>
        <v>14.005984999664225</v>
      </c>
      <c r="AO2698" s="274">
        <f t="shared" si="462"/>
        <v>14.005984999627904</v>
      </c>
      <c r="AP2698" s="274">
        <f t="shared" si="462"/>
        <v>14.005984998013528</v>
      </c>
      <c r="AQ2698" s="274">
        <f t="shared" si="462"/>
        <v>14.005984926260671</v>
      </c>
      <c r="AR2698" s="274">
        <f t="shared" si="462"/>
        <v>14.005981737158713</v>
      </c>
      <c r="AS2698" s="274">
        <f t="shared" si="462"/>
        <v>14.00584007322959</v>
      </c>
      <c r="AT2698" s="274">
        <f t="shared" si="462"/>
        <v>13.999693530030552</v>
      </c>
      <c r="AU2698" s="274">
        <f t="shared" si="460"/>
        <v>13.835459245036365</v>
      </c>
      <c r="AV2698" s="274"/>
      <c r="AW2698" s="274"/>
    </row>
    <row r="2699" spans="27:49" ht="12.95" customHeight="1" x14ac:dyDescent="0.2">
      <c r="AA2699" s="344">
        <f t="shared" si="450"/>
        <v>-9.8802704652044479E-3</v>
      </c>
      <c r="AB2699" s="345">
        <f t="shared" si="451"/>
        <v>9.8802704652044479E-3</v>
      </c>
      <c r="AC2699" s="345">
        <f t="shared" si="452"/>
        <v>0</v>
      </c>
      <c r="AD2699" s="346">
        <f t="shared" si="453"/>
        <v>0</v>
      </c>
      <c r="AH2699" s="258">
        <f t="shared" si="454"/>
        <v>-5.970076540303515E-2</v>
      </c>
      <c r="AI2699" s="258">
        <f t="shared" si="455"/>
        <v>0.99275076381854821</v>
      </c>
      <c r="AJ2699" s="258">
        <f t="shared" si="456"/>
        <v>-0.88367981851374677</v>
      </c>
      <c r="AK2699" s="258">
        <f t="shared" si="457"/>
        <v>0.17185078244847601</v>
      </c>
      <c r="AL2699" s="258">
        <f t="shared" si="458"/>
        <v>1.6129546505539287</v>
      </c>
      <c r="AM2699" s="258">
        <f t="shared" si="459"/>
        <v>1.0430726385728673</v>
      </c>
      <c r="AN2699" s="274">
        <f t="shared" si="462"/>
        <v>14.005984999664225</v>
      </c>
      <c r="AO2699" s="274">
        <f t="shared" si="462"/>
        <v>14.005984999627904</v>
      </c>
      <c r="AP2699" s="274">
        <f t="shared" si="462"/>
        <v>14.005984998013528</v>
      </c>
      <c r="AQ2699" s="274">
        <f t="shared" si="462"/>
        <v>14.005984926260671</v>
      </c>
      <c r="AR2699" s="274">
        <f t="shared" si="462"/>
        <v>14.005981737158713</v>
      </c>
      <c r="AS2699" s="274">
        <f t="shared" si="462"/>
        <v>14.00584007322959</v>
      </c>
      <c r="AT2699" s="274">
        <f t="shared" si="462"/>
        <v>13.999693530030552</v>
      </c>
      <c r="AU2699" s="274">
        <f t="shared" si="460"/>
        <v>13.835459245036365</v>
      </c>
      <c r="AV2699" s="274"/>
      <c r="AW2699" s="274"/>
    </row>
    <row r="2700" spans="27:49" ht="12.95" customHeight="1" x14ac:dyDescent="0.2">
      <c r="AA2700" s="344">
        <f t="shared" si="450"/>
        <v>-9.8802704652044479E-3</v>
      </c>
      <c r="AB2700" s="345">
        <f t="shared" si="451"/>
        <v>9.8802704652044479E-3</v>
      </c>
      <c r="AC2700" s="345">
        <f t="shared" si="452"/>
        <v>0</v>
      </c>
      <c r="AD2700" s="346">
        <f t="shared" si="453"/>
        <v>0</v>
      </c>
      <c r="AH2700" s="258">
        <f t="shared" si="454"/>
        <v>-5.970076540303515E-2</v>
      </c>
      <c r="AI2700" s="258">
        <f t="shared" si="455"/>
        <v>0.99275076381854821</v>
      </c>
      <c r="AJ2700" s="258">
        <f t="shared" si="456"/>
        <v>-0.88367981851374677</v>
      </c>
      <c r="AK2700" s="258">
        <f t="shared" si="457"/>
        <v>0.17185078244847601</v>
      </c>
      <c r="AL2700" s="258">
        <f t="shared" si="458"/>
        <v>1.6129546505539287</v>
      </c>
      <c r="AM2700" s="258">
        <f t="shared" si="459"/>
        <v>1.0430726385728673</v>
      </c>
      <c r="AN2700" s="274">
        <f t="shared" ref="AN2700:AT2709" si="463">$AU2700+$AB$7*SIN(AO2700)</f>
        <v>14.005984999664225</v>
      </c>
      <c r="AO2700" s="274">
        <f t="shared" si="463"/>
        <v>14.005984999627904</v>
      </c>
      <c r="AP2700" s="274">
        <f t="shared" si="463"/>
        <v>14.005984998013528</v>
      </c>
      <c r="AQ2700" s="274">
        <f t="shared" si="463"/>
        <v>14.005984926260671</v>
      </c>
      <c r="AR2700" s="274">
        <f t="shared" si="463"/>
        <v>14.005981737158713</v>
      </c>
      <c r="AS2700" s="274">
        <f t="shared" si="463"/>
        <v>14.00584007322959</v>
      </c>
      <c r="AT2700" s="274">
        <f t="shared" si="463"/>
        <v>13.999693530030552</v>
      </c>
      <c r="AU2700" s="274">
        <f t="shared" si="460"/>
        <v>13.835459245036365</v>
      </c>
      <c r="AV2700" s="274"/>
      <c r="AW2700" s="274"/>
    </row>
    <row r="2701" spans="27:49" ht="12.95" customHeight="1" x14ac:dyDescent="0.2">
      <c r="AA2701" s="344">
        <f t="shared" si="450"/>
        <v>-9.8802704652044479E-3</v>
      </c>
      <c r="AB2701" s="345">
        <f t="shared" si="451"/>
        <v>9.8802704652044479E-3</v>
      </c>
      <c r="AC2701" s="345">
        <f t="shared" si="452"/>
        <v>0</v>
      </c>
      <c r="AD2701" s="346">
        <f t="shared" si="453"/>
        <v>0</v>
      </c>
      <c r="AH2701" s="258">
        <f t="shared" si="454"/>
        <v>-5.970076540303515E-2</v>
      </c>
      <c r="AI2701" s="258">
        <f t="shared" si="455"/>
        <v>0.99275076381854821</v>
      </c>
      <c r="AJ2701" s="258">
        <f t="shared" si="456"/>
        <v>-0.88367981851374677</v>
      </c>
      <c r="AK2701" s="258">
        <f t="shared" si="457"/>
        <v>0.17185078244847601</v>
      </c>
      <c r="AL2701" s="258">
        <f t="shared" si="458"/>
        <v>1.6129546505539287</v>
      </c>
      <c r="AM2701" s="258">
        <f t="shared" si="459"/>
        <v>1.0430726385728673</v>
      </c>
      <c r="AN2701" s="274">
        <f t="shared" si="463"/>
        <v>14.005984999664225</v>
      </c>
      <c r="AO2701" s="274">
        <f t="shared" si="463"/>
        <v>14.005984999627904</v>
      </c>
      <c r="AP2701" s="274">
        <f t="shared" si="463"/>
        <v>14.005984998013528</v>
      </c>
      <c r="AQ2701" s="274">
        <f t="shared" si="463"/>
        <v>14.005984926260671</v>
      </c>
      <c r="AR2701" s="274">
        <f t="shared" si="463"/>
        <v>14.005981737158713</v>
      </c>
      <c r="AS2701" s="274">
        <f t="shared" si="463"/>
        <v>14.00584007322959</v>
      </c>
      <c r="AT2701" s="274">
        <f t="shared" si="463"/>
        <v>13.999693530030552</v>
      </c>
      <c r="AU2701" s="274">
        <f t="shared" si="460"/>
        <v>13.835459245036365</v>
      </c>
      <c r="AV2701" s="274"/>
      <c r="AW2701" s="274"/>
    </row>
    <row r="2702" spans="27:49" ht="12.95" customHeight="1" x14ac:dyDescent="0.2">
      <c r="AA2702" s="344">
        <f t="shared" si="450"/>
        <v>-9.8802704652044479E-3</v>
      </c>
      <c r="AB2702" s="345">
        <f t="shared" si="451"/>
        <v>9.8802704652044479E-3</v>
      </c>
      <c r="AC2702" s="345">
        <f t="shared" si="452"/>
        <v>0</v>
      </c>
      <c r="AD2702" s="346">
        <f t="shared" si="453"/>
        <v>0</v>
      </c>
      <c r="AH2702" s="258">
        <f t="shared" si="454"/>
        <v>-5.970076540303515E-2</v>
      </c>
      <c r="AI2702" s="258">
        <f t="shared" si="455"/>
        <v>0.99275076381854821</v>
      </c>
      <c r="AJ2702" s="258">
        <f t="shared" si="456"/>
        <v>-0.88367981851374677</v>
      </c>
      <c r="AK2702" s="258">
        <f t="shared" si="457"/>
        <v>0.17185078244847601</v>
      </c>
      <c r="AL2702" s="258">
        <f t="shared" si="458"/>
        <v>1.6129546505539287</v>
      </c>
      <c r="AM2702" s="258">
        <f t="shared" si="459"/>
        <v>1.0430726385728673</v>
      </c>
      <c r="AN2702" s="274">
        <f t="shared" si="463"/>
        <v>14.005984999664225</v>
      </c>
      <c r="AO2702" s="274">
        <f t="shared" si="463"/>
        <v>14.005984999627904</v>
      </c>
      <c r="AP2702" s="274">
        <f t="shared" si="463"/>
        <v>14.005984998013528</v>
      </c>
      <c r="AQ2702" s="274">
        <f t="shared" si="463"/>
        <v>14.005984926260671</v>
      </c>
      <c r="AR2702" s="274">
        <f t="shared" si="463"/>
        <v>14.005981737158713</v>
      </c>
      <c r="AS2702" s="274">
        <f t="shared" si="463"/>
        <v>14.00584007322959</v>
      </c>
      <c r="AT2702" s="274">
        <f t="shared" si="463"/>
        <v>13.999693530030552</v>
      </c>
      <c r="AU2702" s="274">
        <f t="shared" si="460"/>
        <v>13.835459245036365</v>
      </c>
      <c r="AV2702" s="274"/>
      <c r="AW2702" s="274"/>
    </row>
    <row r="2703" spans="27:49" ht="12.95" customHeight="1" x14ac:dyDescent="0.2">
      <c r="AA2703" s="344">
        <f t="shared" si="450"/>
        <v>-9.8802704652044479E-3</v>
      </c>
      <c r="AB2703" s="345">
        <f t="shared" si="451"/>
        <v>9.8802704652044479E-3</v>
      </c>
      <c r="AC2703" s="345">
        <f t="shared" si="452"/>
        <v>0</v>
      </c>
      <c r="AD2703" s="346">
        <f t="shared" si="453"/>
        <v>0</v>
      </c>
      <c r="AH2703" s="258">
        <f t="shared" si="454"/>
        <v>-5.970076540303515E-2</v>
      </c>
      <c r="AI2703" s="258">
        <f t="shared" si="455"/>
        <v>0.99275076381854821</v>
      </c>
      <c r="AJ2703" s="258">
        <f t="shared" si="456"/>
        <v>-0.88367981851374677</v>
      </c>
      <c r="AK2703" s="258">
        <f t="shared" si="457"/>
        <v>0.17185078244847601</v>
      </c>
      <c r="AL2703" s="258">
        <f t="shared" si="458"/>
        <v>1.6129546505539287</v>
      </c>
      <c r="AM2703" s="258">
        <f t="shared" si="459"/>
        <v>1.0430726385728673</v>
      </c>
      <c r="AN2703" s="274">
        <f t="shared" si="463"/>
        <v>14.005984999664225</v>
      </c>
      <c r="AO2703" s="274">
        <f t="shared" si="463"/>
        <v>14.005984999627904</v>
      </c>
      <c r="AP2703" s="274">
        <f t="shared" si="463"/>
        <v>14.005984998013528</v>
      </c>
      <c r="AQ2703" s="274">
        <f t="shared" si="463"/>
        <v>14.005984926260671</v>
      </c>
      <c r="AR2703" s="274">
        <f t="shared" si="463"/>
        <v>14.005981737158713</v>
      </c>
      <c r="AS2703" s="274">
        <f t="shared" si="463"/>
        <v>14.00584007322959</v>
      </c>
      <c r="AT2703" s="274">
        <f t="shared" si="463"/>
        <v>13.999693530030552</v>
      </c>
      <c r="AU2703" s="274">
        <f t="shared" si="460"/>
        <v>13.835459245036365</v>
      </c>
      <c r="AV2703" s="274"/>
      <c r="AW2703" s="274"/>
    </row>
    <row r="2704" spans="27:49" ht="12.95" customHeight="1" x14ac:dyDescent="0.2">
      <c r="AA2704" s="344">
        <f t="shared" si="450"/>
        <v>-9.8802704652044479E-3</v>
      </c>
      <c r="AB2704" s="345">
        <f t="shared" si="451"/>
        <v>9.8802704652044479E-3</v>
      </c>
      <c r="AC2704" s="345">
        <f t="shared" si="452"/>
        <v>0</v>
      </c>
      <c r="AD2704" s="346">
        <f t="shared" si="453"/>
        <v>0</v>
      </c>
      <c r="AH2704" s="258">
        <f t="shared" si="454"/>
        <v>-5.970076540303515E-2</v>
      </c>
      <c r="AI2704" s="258">
        <f t="shared" si="455"/>
        <v>0.99275076381854821</v>
      </c>
      <c r="AJ2704" s="258">
        <f t="shared" si="456"/>
        <v>-0.88367981851374677</v>
      </c>
      <c r="AK2704" s="258">
        <f t="shared" si="457"/>
        <v>0.17185078244847601</v>
      </c>
      <c r="AL2704" s="258">
        <f t="shared" si="458"/>
        <v>1.6129546505539287</v>
      </c>
      <c r="AM2704" s="258">
        <f t="shared" si="459"/>
        <v>1.0430726385728673</v>
      </c>
      <c r="AN2704" s="274">
        <f t="shared" si="463"/>
        <v>14.005984999664225</v>
      </c>
      <c r="AO2704" s="274">
        <f t="shared" si="463"/>
        <v>14.005984999627904</v>
      </c>
      <c r="AP2704" s="274">
        <f t="shared" si="463"/>
        <v>14.005984998013528</v>
      </c>
      <c r="AQ2704" s="274">
        <f t="shared" si="463"/>
        <v>14.005984926260671</v>
      </c>
      <c r="AR2704" s="274">
        <f t="shared" si="463"/>
        <v>14.005981737158713</v>
      </c>
      <c r="AS2704" s="274">
        <f t="shared" si="463"/>
        <v>14.00584007322959</v>
      </c>
      <c r="AT2704" s="274">
        <f t="shared" si="463"/>
        <v>13.999693530030552</v>
      </c>
      <c r="AU2704" s="274">
        <f t="shared" si="460"/>
        <v>13.835459245036365</v>
      </c>
      <c r="AV2704" s="274"/>
      <c r="AW2704" s="274"/>
    </row>
    <row r="2705" spans="27:49" ht="12.95" customHeight="1" x14ac:dyDescent="0.2">
      <c r="AA2705" s="344">
        <f t="shared" si="450"/>
        <v>-9.8802704652044479E-3</v>
      </c>
      <c r="AB2705" s="345">
        <f t="shared" si="451"/>
        <v>9.8802704652044479E-3</v>
      </c>
      <c r="AC2705" s="345">
        <f t="shared" si="452"/>
        <v>0</v>
      </c>
      <c r="AD2705" s="346">
        <f t="shared" si="453"/>
        <v>0</v>
      </c>
      <c r="AH2705" s="258">
        <f t="shared" si="454"/>
        <v>-5.970076540303515E-2</v>
      </c>
      <c r="AI2705" s="258">
        <f t="shared" si="455"/>
        <v>0.99275076381854821</v>
      </c>
      <c r="AJ2705" s="258">
        <f t="shared" si="456"/>
        <v>-0.88367981851374677</v>
      </c>
      <c r="AK2705" s="258">
        <f t="shared" si="457"/>
        <v>0.17185078244847601</v>
      </c>
      <c r="AL2705" s="258">
        <f t="shared" si="458"/>
        <v>1.6129546505539287</v>
      </c>
      <c r="AM2705" s="258">
        <f t="shared" si="459"/>
        <v>1.0430726385728673</v>
      </c>
      <c r="AN2705" s="274">
        <f t="shared" si="463"/>
        <v>14.005984999664225</v>
      </c>
      <c r="AO2705" s="274">
        <f t="shared" si="463"/>
        <v>14.005984999627904</v>
      </c>
      <c r="AP2705" s="274">
        <f t="shared" si="463"/>
        <v>14.005984998013528</v>
      </c>
      <c r="AQ2705" s="274">
        <f t="shared" si="463"/>
        <v>14.005984926260671</v>
      </c>
      <c r="AR2705" s="274">
        <f t="shared" si="463"/>
        <v>14.005981737158713</v>
      </c>
      <c r="AS2705" s="274">
        <f t="shared" si="463"/>
        <v>14.00584007322959</v>
      </c>
      <c r="AT2705" s="274">
        <f t="shared" si="463"/>
        <v>13.999693530030552</v>
      </c>
      <c r="AU2705" s="274">
        <f t="shared" si="460"/>
        <v>13.835459245036365</v>
      </c>
      <c r="AV2705" s="274"/>
      <c r="AW2705" s="274"/>
    </row>
    <row r="2706" spans="27:49" ht="12.95" customHeight="1" x14ac:dyDescent="0.2">
      <c r="AA2706" s="344">
        <f t="shared" si="450"/>
        <v>-9.8802704652044479E-3</v>
      </c>
      <c r="AB2706" s="345">
        <f t="shared" si="451"/>
        <v>9.8802704652044479E-3</v>
      </c>
      <c r="AC2706" s="345">
        <f t="shared" si="452"/>
        <v>0</v>
      </c>
      <c r="AD2706" s="346">
        <f t="shared" si="453"/>
        <v>0</v>
      </c>
      <c r="AH2706" s="258">
        <f t="shared" si="454"/>
        <v>-5.970076540303515E-2</v>
      </c>
      <c r="AI2706" s="258">
        <f t="shared" si="455"/>
        <v>0.99275076381854821</v>
      </c>
      <c r="AJ2706" s="258">
        <f t="shared" si="456"/>
        <v>-0.88367981851374677</v>
      </c>
      <c r="AK2706" s="258">
        <f t="shared" si="457"/>
        <v>0.17185078244847601</v>
      </c>
      <c r="AL2706" s="258">
        <f t="shared" si="458"/>
        <v>1.6129546505539287</v>
      </c>
      <c r="AM2706" s="258">
        <f t="shared" si="459"/>
        <v>1.0430726385728673</v>
      </c>
      <c r="AN2706" s="274">
        <f t="shared" si="463"/>
        <v>14.005984999664225</v>
      </c>
      <c r="AO2706" s="274">
        <f t="shared" si="463"/>
        <v>14.005984999627904</v>
      </c>
      <c r="AP2706" s="274">
        <f t="shared" si="463"/>
        <v>14.005984998013528</v>
      </c>
      <c r="AQ2706" s="274">
        <f t="shared" si="463"/>
        <v>14.005984926260671</v>
      </c>
      <c r="AR2706" s="274">
        <f t="shared" si="463"/>
        <v>14.005981737158713</v>
      </c>
      <c r="AS2706" s="274">
        <f t="shared" si="463"/>
        <v>14.00584007322959</v>
      </c>
      <c r="AT2706" s="274">
        <f t="shared" si="463"/>
        <v>13.999693530030552</v>
      </c>
      <c r="AU2706" s="274">
        <f t="shared" si="460"/>
        <v>13.835459245036365</v>
      </c>
      <c r="AV2706" s="274"/>
      <c r="AW2706" s="274"/>
    </row>
    <row r="2707" spans="27:49" ht="12.95" customHeight="1" x14ac:dyDescent="0.2">
      <c r="AA2707" s="344">
        <f t="shared" si="450"/>
        <v>-9.8802704652044479E-3</v>
      </c>
      <c r="AB2707" s="345">
        <f t="shared" si="451"/>
        <v>9.8802704652044479E-3</v>
      </c>
      <c r="AC2707" s="345">
        <f t="shared" si="452"/>
        <v>0</v>
      </c>
      <c r="AD2707" s="346">
        <f t="shared" si="453"/>
        <v>0</v>
      </c>
      <c r="AH2707" s="258">
        <f t="shared" si="454"/>
        <v>-5.970076540303515E-2</v>
      </c>
      <c r="AI2707" s="258">
        <f t="shared" si="455"/>
        <v>0.99275076381854821</v>
      </c>
      <c r="AJ2707" s="258">
        <f t="shared" si="456"/>
        <v>-0.88367981851374677</v>
      </c>
      <c r="AK2707" s="258">
        <f t="shared" si="457"/>
        <v>0.17185078244847601</v>
      </c>
      <c r="AL2707" s="258">
        <f t="shared" si="458"/>
        <v>1.6129546505539287</v>
      </c>
      <c r="AM2707" s="258">
        <f t="shared" si="459"/>
        <v>1.0430726385728673</v>
      </c>
      <c r="AN2707" s="274">
        <f t="shared" si="463"/>
        <v>14.005984999664225</v>
      </c>
      <c r="AO2707" s="274">
        <f t="shared" si="463"/>
        <v>14.005984999627904</v>
      </c>
      <c r="AP2707" s="274">
        <f t="shared" si="463"/>
        <v>14.005984998013528</v>
      </c>
      <c r="AQ2707" s="274">
        <f t="shared" si="463"/>
        <v>14.005984926260671</v>
      </c>
      <c r="AR2707" s="274">
        <f t="shared" si="463"/>
        <v>14.005981737158713</v>
      </c>
      <c r="AS2707" s="274">
        <f t="shared" si="463"/>
        <v>14.00584007322959</v>
      </c>
      <c r="AT2707" s="274">
        <f t="shared" si="463"/>
        <v>13.999693530030552</v>
      </c>
      <c r="AU2707" s="274">
        <f t="shared" si="460"/>
        <v>13.835459245036365</v>
      </c>
      <c r="AV2707" s="274"/>
      <c r="AW2707" s="274"/>
    </row>
    <row r="2708" spans="27:49" ht="12.95" customHeight="1" x14ac:dyDescent="0.2">
      <c r="AA2708" s="344">
        <f t="shared" si="450"/>
        <v>-9.8802704652044479E-3</v>
      </c>
      <c r="AB2708" s="345">
        <f t="shared" si="451"/>
        <v>9.8802704652044479E-3</v>
      </c>
      <c r="AC2708" s="345">
        <f t="shared" si="452"/>
        <v>0</v>
      </c>
      <c r="AD2708" s="346">
        <f t="shared" si="453"/>
        <v>0</v>
      </c>
      <c r="AH2708" s="258">
        <f t="shared" si="454"/>
        <v>-5.970076540303515E-2</v>
      </c>
      <c r="AI2708" s="258">
        <f t="shared" si="455"/>
        <v>0.99275076381854821</v>
      </c>
      <c r="AJ2708" s="258">
        <f t="shared" si="456"/>
        <v>-0.88367981851374677</v>
      </c>
      <c r="AK2708" s="258">
        <f t="shared" si="457"/>
        <v>0.17185078244847601</v>
      </c>
      <c r="AL2708" s="258">
        <f t="shared" si="458"/>
        <v>1.6129546505539287</v>
      </c>
      <c r="AM2708" s="258">
        <f t="shared" si="459"/>
        <v>1.0430726385728673</v>
      </c>
      <c r="AN2708" s="274">
        <f t="shared" si="463"/>
        <v>14.005984999664225</v>
      </c>
      <c r="AO2708" s="274">
        <f t="shared" si="463"/>
        <v>14.005984999627904</v>
      </c>
      <c r="AP2708" s="274">
        <f t="shared" si="463"/>
        <v>14.005984998013528</v>
      </c>
      <c r="AQ2708" s="274">
        <f t="shared" si="463"/>
        <v>14.005984926260671</v>
      </c>
      <c r="AR2708" s="274">
        <f t="shared" si="463"/>
        <v>14.005981737158713</v>
      </c>
      <c r="AS2708" s="274">
        <f t="shared" si="463"/>
        <v>14.00584007322959</v>
      </c>
      <c r="AT2708" s="274">
        <f t="shared" si="463"/>
        <v>13.999693530030552</v>
      </c>
      <c r="AU2708" s="274">
        <f t="shared" si="460"/>
        <v>13.835459245036365</v>
      </c>
      <c r="AV2708" s="274"/>
      <c r="AW2708" s="274"/>
    </row>
    <row r="2709" spans="27:49" ht="12.95" customHeight="1" x14ac:dyDescent="0.2">
      <c r="AA2709" s="344">
        <f t="shared" si="450"/>
        <v>-9.8802704652044479E-3</v>
      </c>
      <c r="AB2709" s="345">
        <f t="shared" si="451"/>
        <v>9.8802704652044479E-3</v>
      </c>
      <c r="AC2709" s="345">
        <f t="shared" si="452"/>
        <v>0</v>
      </c>
      <c r="AD2709" s="346">
        <f t="shared" si="453"/>
        <v>0</v>
      </c>
      <c r="AH2709" s="258">
        <f t="shared" si="454"/>
        <v>-5.970076540303515E-2</v>
      </c>
      <c r="AI2709" s="258">
        <f t="shared" si="455"/>
        <v>0.99275076381854821</v>
      </c>
      <c r="AJ2709" s="258">
        <f t="shared" si="456"/>
        <v>-0.88367981851374677</v>
      </c>
      <c r="AK2709" s="258">
        <f t="shared" si="457"/>
        <v>0.17185078244847601</v>
      </c>
      <c r="AL2709" s="258">
        <f t="shared" si="458"/>
        <v>1.6129546505539287</v>
      </c>
      <c r="AM2709" s="258">
        <f t="shared" si="459"/>
        <v>1.0430726385728673</v>
      </c>
      <c r="AN2709" s="274">
        <f t="shared" si="463"/>
        <v>14.005984999664225</v>
      </c>
      <c r="AO2709" s="274">
        <f t="shared" si="463"/>
        <v>14.005984999627904</v>
      </c>
      <c r="AP2709" s="274">
        <f t="shared" si="463"/>
        <v>14.005984998013528</v>
      </c>
      <c r="AQ2709" s="274">
        <f t="shared" si="463"/>
        <v>14.005984926260671</v>
      </c>
      <c r="AR2709" s="274">
        <f t="shared" si="463"/>
        <v>14.005981737158713</v>
      </c>
      <c r="AS2709" s="274">
        <f t="shared" si="463"/>
        <v>14.00584007322959</v>
      </c>
      <c r="AT2709" s="274">
        <f t="shared" si="463"/>
        <v>13.999693530030552</v>
      </c>
      <c r="AU2709" s="274">
        <f t="shared" si="460"/>
        <v>13.835459245036365</v>
      </c>
      <c r="AV2709" s="274"/>
      <c r="AW2709" s="274"/>
    </row>
    <row r="2710" spans="27:49" ht="12.95" customHeight="1" x14ac:dyDescent="0.2">
      <c r="AA2710" s="344">
        <f t="shared" si="450"/>
        <v>-9.8802704652044479E-3</v>
      </c>
      <c r="AB2710" s="345">
        <f t="shared" si="451"/>
        <v>9.8802704652044479E-3</v>
      </c>
      <c r="AC2710" s="345">
        <f t="shared" si="452"/>
        <v>0</v>
      </c>
      <c r="AD2710" s="346">
        <f t="shared" si="453"/>
        <v>0</v>
      </c>
      <c r="AH2710" s="258">
        <f t="shared" si="454"/>
        <v>-5.970076540303515E-2</v>
      </c>
      <c r="AI2710" s="258">
        <f t="shared" si="455"/>
        <v>0.99275076381854821</v>
      </c>
      <c r="AJ2710" s="258">
        <f t="shared" si="456"/>
        <v>-0.88367981851374677</v>
      </c>
      <c r="AK2710" s="258">
        <f t="shared" si="457"/>
        <v>0.17185078244847601</v>
      </c>
      <c r="AL2710" s="258">
        <f t="shared" si="458"/>
        <v>1.6129546505539287</v>
      </c>
      <c r="AM2710" s="258">
        <f t="shared" si="459"/>
        <v>1.0430726385728673</v>
      </c>
      <c r="AN2710" s="274">
        <f t="shared" ref="AN2710:AT2719" si="464">$AU2710+$AB$7*SIN(AO2710)</f>
        <v>14.005984999664225</v>
      </c>
      <c r="AO2710" s="274">
        <f t="shared" si="464"/>
        <v>14.005984999627904</v>
      </c>
      <c r="AP2710" s="274">
        <f t="shared" si="464"/>
        <v>14.005984998013528</v>
      </c>
      <c r="AQ2710" s="274">
        <f t="shared" si="464"/>
        <v>14.005984926260671</v>
      </c>
      <c r="AR2710" s="274">
        <f t="shared" si="464"/>
        <v>14.005981737158713</v>
      </c>
      <c r="AS2710" s="274">
        <f t="shared" si="464"/>
        <v>14.00584007322959</v>
      </c>
      <c r="AT2710" s="274">
        <f t="shared" si="464"/>
        <v>13.999693530030552</v>
      </c>
      <c r="AU2710" s="274">
        <f t="shared" si="460"/>
        <v>13.835459245036365</v>
      </c>
      <c r="AV2710" s="274"/>
      <c r="AW2710" s="274"/>
    </row>
    <row r="2711" spans="27:49" ht="12.95" customHeight="1" x14ac:dyDescent="0.2">
      <c r="AA2711" s="344">
        <f t="shared" si="450"/>
        <v>-9.8802704652044479E-3</v>
      </c>
      <c r="AB2711" s="345">
        <f t="shared" si="451"/>
        <v>9.8802704652044479E-3</v>
      </c>
      <c r="AC2711" s="345">
        <f t="shared" si="452"/>
        <v>0</v>
      </c>
      <c r="AD2711" s="346">
        <f t="shared" si="453"/>
        <v>0</v>
      </c>
      <c r="AH2711" s="258">
        <f t="shared" si="454"/>
        <v>-5.970076540303515E-2</v>
      </c>
      <c r="AI2711" s="258">
        <f t="shared" si="455"/>
        <v>0.99275076381854821</v>
      </c>
      <c r="AJ2711" s="258">
        <f t="shared" si="456"/>
        <v>-0.88367981851374677</v>
      </c>
      <c r="AK2711" s="258">
        <f t="shared" si="457"/>
        <v>0.17185078244847601</v>
      </c>
      <c r="AL2711" s="258">
        <f t="shared" si="458"/>
        <v>1.6129546505539287</v>
      </c>
      <c r="AM2711" s="258">
        <f t="shared" si="459"/>
        <v>1.0430726385728673</v>
      </c>
      <c r="AN2711" s="274">
        <f t="shared" si="464"/>
        <v>14.005984999664225</v>
      </c>
      <c r="AO2711" s="274">
        <f t="shared" si="464"/>
        <v>14.005984999627904</v>
      </c>
      <c r="AP2711" s="274">
        <f t="shared" si="464"/>
        <v>14.005984998013528</v>
      </c>
      <c r="AQ2711" s="274">
        <f t="shared" si="464"/>
        <v>14.005984926260671</v>
      </c>
      <c r="AR2711" s="274">
        <f t="shared" si="464"/>
        <v>14.005981737158713</v>
      </c>
      <c r="AS2711" s="274">
        <f t="shared" si="464"/>
        <v>14.00584007322959</v>
      </c>
      <c r="AT2711" s="274">
        <f t="shared" si="464"/>
        <v>13.999693530030552</v>
      </c>
      <c r="AU2711" s="274">
        <f t="shared" si="460"/>
        <v>13.835459245036365</v>
      </c>
      <c r="AV2711" s="274"/>
      <c r="AW2711" s="274"/>
    </row>
    <row r="2712" spans="27:49" ht="12.95" customHeight="1" x14ac:dyDescent="0.2">
      <c r="AA2712" s="344">
        <f t="shared" si="450"/>
        <v>-9.8802704652044479E-3</v>
      </c>
      <c r="AB2712" s="345">
        <f t="shared" si="451"/>
        <v>9.8802704652044479E-3</v>
      </c>
      <c r="AC2712" s="345">
        <f t="shared" si="452"/>
        <v>0</v>
      </c>
      <c r="AD2712" s="346">
        <f t="shared" si="453"/>
        <v>0</v>
      </c>
      <c r="AH2712" s="258">
        <f t="shared" si="454"/>
        <v>-5.970076540303515E-2</v>
      </c>
      <c r="AI2712" s="258">
        <f t="shared" si="455"/>
        <v>0.99275076381854821</v>
      </c>
      <c r="AJ2712" s="258">
        <f t="shared" si="456"/>
        <v>-0.88367981851374677</v>
      </c>
      <c r="AK2712" s="258">
        <f t="shared" si="457"/>
        <v>0.17185078244847601</v>
      </c>
      <c r="AL2712" s="258">
        <f t="shared" si="458"/>
        <v>1.6129546505539287</v>
      </c>
      <c r="AM2712" s="258">
        <f t="shared" si="459"/>
        <v>1.0430726385728673</v>
      </c>
      <c r="AN2712" s="274">
        <f t="shared" si="464"/>
        <v>14.005984999664225</v>
      </c>
      <c r="AO2712" s="274">
        <f t="shared" si="464"/>
        <v>14.005984999627904</v>
      </c>
      <c r="AP2712" s="274">
        <f t="shared" si="464"/>
        <v>14.005984998013528</v>
      </c>
      <c r="AQ2712" s="274">
        <f t="shared" si="464"/>
        <v>14.005984926260671</v>
      </c>
      <c r="AR2712" s="274">
        <f t="shared" si="464"/>
        <v>14.005981737158713</v>
      </c>
      <c r="AS2712" s="274">
        <f t="shared" si="464"/>
        <v>14.00584007322959</v>
      </c>
      <c r="AT2712" s="274">
        <f t="shared" si="464"/>
        <v>13.999693530030552</v>
      </c>
      <c r="AU2712" s="274">
        <f t="shared" si="460"/>
        <v>13.835459245036365</v>
      </c>
      <c r="AV2712" s="274"/>
      <c r="AW2712" s="274"/>
    </row>
    <row r="2713" spans="27:49" ht="12.95" customHeight="1" x14ac:dyDescent="0.2">
      <c r="AA2713" s="344">
        <f t="shared" si="450"/>
        <v>-9.8802704652044479E-3</v>
      </c>
      <c r="AB2713" s="345">
        <f t="shared" si="451"/>
        <v>9.8802704652044479E-3</v>
      </c>
      <c r="AC2713" s="345">
        <f t="shared" si="452"/>
        <v>0</v>
      </c>
      <c r="AD2713" s="346">
        <f t="shared" si="453"/>
        <v>0</v>
      </c>
      <c r="AH2713" s="258">
        <f t="shared" si="454"/>
        <v>-5.970076540303515E-2</v>
      </c>
      <c r="AI2713" s="258">
        <f t="shared" si="455"/>
        <v>0.99275076381854821</v>
      </c>
      <c r="AJ2713" s="258">
        <f t="shared" si="456"/>
        <v>-0.88367981851374677</v>
      </c>
      <c r="AK2713" s="258">
        <f t="shared" si="457"/>
        <v>0.17185078244847601</v>
      </c>
      <c r="AL2713" s="258">
        <f t="shared" si="458"/>
        <v>1.6129546505539287</v>
      </c>
      <c r="AM2713" s="258">
        <f t="shared" si="459"/>
        <v>1.0430726385728673</v>
      </c>
      <c r="AN2713" s="274">
        <f t="shared" si="464"/>
        <v>14.005984999664225</v>
      </c>
      <c r="AO2713" s="274">
        <f t="shared" si="464"/>
        <v>14.005984999627904</v>
      </c>
      <c r="AP2713" s="274">
        <f t="shared" si="464"/>
        <v>14.005984998013528</v>
      </c>
      <c r="AQ2713" s="274">
        <f t="shared" si="464"/>
        <v>14.005984926260671</v>
      </c>
      <c r="AR2713" s="274">
        <f t="shared" si="464"/>
        <v>14.005981737158713</v>
      </c>
      <c r="AS2713" s="274">
        <f t="shared" si="464"/>
        <v>14.00584007322959</v>
      </c>
      <c r="AT2713" s="274">
        <f t="shared" si="464"/>
        <v>13.999693530030552</v>
      </c>
      <c r="AU2713" s="274">
        <f t="shared" si="460"/>
        <v>13.835459245036365</v>
      </c>
      <c r="AV2713" s="274"/>
      <c r="AW2713" s="274"/>
    </row>
    <row r="2714" spans="27:49" ht="12.95" customHeight="1" x14ac:dyDescent="0.2">
      <c r="AA2714" s="344">
        <f t="shared" si="450"/>
        <v>-9.8802704652044479E-3</v>
      </c>
      <c r="AB2714" s="345">
        <f t="shared" si="451"/>
        <v>9.8802704652044479E-3</v>
      </c>
      <c r="AC2714" s="345">
        <f t="shared" si="452"/>
        <v>0</v>
      </c>
      <c r="AD2714" s="346">
        <f t="shared" si="453"/>
        <v>0</v>
      </c>
      <c r="AH2714" s="258">
        <f t="shared" si="454"/>
        <v>-5.970076540303515E-2</v>
      </c>
      <c r="AI2714" s="258">
        <f t="shared" si="455"/>
        <v>0.99275076381854821</v>
      </c>
      <c r="AJ2714" s="258">
        <f t="shared" si="456"/>
        <v>-0.88367981851374677</v>
      </c>
      <c r="AK2714" s="258">
        <f t="shared" si="457"/>
        <v>0.17185078244847601</v>
      </c>
      <c r="AL2714" s="258">
        <f t="shared" si="458"/>
        <v>1.6129546505539287</v>
      </c>
      <c r="AM2714" s="258">
        <f t="shared" si="459"/>
        <v>1.0430726385728673</v>
      </c>
      <c r="AN2714" s="274">
        <f t="shared" si="464"/>
        <v>14.005984999664225</v>
      </c>
      <c r="AO2714" s="274">
        <f t="shared" si="464"/>
        <v>14.005984999627904</v>
      </c>
      <c r="AP2714" s="274">
        <f t="shared" si="464"/>
        <v>14.005984998013528</v>
      </c>
      <c r="AQ2714" s="274">
        <f t="shared" si="464"/>
        <v>14.005984926260671</v>
      </c>
      <c r="AR2714" s="274">
        <f t="shared" si="464"/>
        <v>14.005981737158713</v>
      </c>
      <c r="AS2714" s="274">
        <f t="shared" si="464"/>
        <v>14.00584007322959</v>
      </c>
      <c r="AT2714" s="274">
        <f t="shared" si="464"/>
        <v>13.999693530030552</v>
      </c>
      <c r="AU2714" s="274">
        <f t="shared" si="460"/>
        <v>13.835459245036365</v>
      </c>
      <c r="AV2714" s="274"/>
      <c r="AW2714" s="274"/>
    </row>
    <row r="2715" spans="27:49" ht="12.95" customHeight="1" x14ac:dyDescent="0.2">
      <c r="AA2715" s="344">
        <f t="shared" si="450"/>
        <v>-9.8802704652044479E-3</v>
      </c>
      <c r="AB2715" s="345">
        <f t="shared" si="451"/>
        <v>9.8802704652044479E-3</v>
      </c>
      <c r="AC2715" s="345">
        <f t="shared" si="452"/>
        <v>0</v>
      </c>
      <c r="AD2715" s="346">
        <f t="shared" si="453"/>
        <v>0</v>
      </c>
      <c r="AH2715" s="258">
        <f t="shared" si="454"/>
        <v>-5.970076540303515E-2</v>
      </c>
      <c r="AI2715" s="258">
        <f t="shared" si="455"/>
        <v>0.99275076381854821</v>
      </c>
      <c r="AJ2715" s="258">
        <f t="shared" si="456"/>
        <v>-0.88367981851374677</v>
      </c>
      <c r="AK2715" s="258">
        <f t="shared" si="457"/>
        <v>0.17185078244847601</v>
      </c>
      <c r="AL2715" s="258">
        <f t="shared" si="458"/>
        <v>1.6129546505539287</v>
      </c>
      <c r="AM2715" s="258">
        <f t="shared" si="459"/>
        <v>1.0430726385728673</v>
      </c>
      <c r="AN2715" s="274">
        <f t="shared" si="464"/>
        <v>14.005984999664225</v>
      </c>
      <c r="AO2715" s="274">
        <f t="shared" si="464"/>
        <v>14.005984999627904</v>
      </c>
      <c r="AP2715" s="274">
        <f t="shared" si="464"/>
        <v>14.005984998013528</v>
      </c>
      <c r="AQ2715" s="274">
        <f t="shared" si="464"/>
        <v>14.005984926260671</v>
      </c>
      <c r="AR2715" s="274">
        <f t="shared" si="464"/>
        <v>14.005981737158713</v>
      </c>
      <c r="AS2715" s="274">
        <f t="shared" si="464"/>
        <v>14.00584007322959</v>
      </c>
      <c r="AT2715" s="274">
        <f t="shared" si="464"/>
        <v>13.999693530030552</v>
      </c>
      <c r="AU2715" s="274">
        <f t="shared" si="460"/>
        <v>13.835459245036365</v>
      </c>
      <c r="AV2715" s="274"/>
      <c r="AW2715" s="274"/>
    </row>
    <row r="2716" spans="27:49" ht="12.95" customHeight="1" x14ac:dyDescent="0.2">
      <c r="AA2716" s="344">
        <f t="shared" si="450"/>
        <v>-9.8802704652044479E-3</v>
      </c>
      <c r="AB2716" s="345">
        <f t="shared" si="451"/>
        <v>9.8802704652044479E-3</v>
      </c>
      <c r="AC2716" s="345">
        <f t="shared" si="452"/>
        <v>0</v>
      </c>
      <c r="AD2716" s="346">
        <f t="shared" si="453"/>
        <v>0</v>
      </c>
      <c r="AH2716" s="258">
        <f t="shared" si="454"/>
        <v>-5.970076540303515E-2</v>
      </c>
      <c r="AI2716" s="258">
        <f t="shared" si="455"/>
        <v>0.99275076381854821</v>
      </c>
      <c r="AJ2716" s="258">
        <f t="shared" si="456"/>
        <v>-0.88367981851374677</v>
      </c>
      <c r="AK2716" s="258">
        <f t="shared" si="457"/>
        <v>0.17185078244847601</v>
      </c>
      <c r="AL2716" s="258">
        <f t="shared" si="458"/>
        <v>1.6129546505539287</v>
      </c>
      <c r="AM2716" s="258">
        <f t="shared" si="459"/>
        <v>1.0430726385728673</v>
      </c>
      <c r="AN2716" s="274">
        <f t="shared" si="464"/>
        <v>14.005984999664225</v>
      </c>
      <c r="AO2716" s="274">
        <f t="shared" si="464"/>
        <v>14.005984999627904</v>
      </c>
      <c r="AP2716" s="274">
        <f t="shared" si="464"/>
        <v>14.005984998013528</v>
      </c>
      <c r="AQ2716" s="274">
        <f t="shared" si="464"/>
        <v>14.005984926260671</v>
      </c>
      <c r="AR2716" s="274">
        <f t="shared" si="464"/>
        <v>14.005981737158713</v>
      </c>
      <c r="AS2716" s="274">
        <f t="shared" si="464"/>
        <v>14.00584007322959</v>
      </c>
      <c r="AT2716" s="274">
        <f t="shared" si="464"/>
        <v>13.999693530030552</v>
      </c>
      <c r="AU2716" s="274">
        <f t="shared" si="460"/>
        <v>13.835459245036365</v>
      </c>
      <c r="AV2716" s="274"/>
      <c r="AW2716" s="274"/>
    </row>
    <row r="2717" spans="27:49" ht="12.95" customHeight="1" x14ac:dyDescent="0.2">
      <c r="AA2717" s="344">
        <f t="shared" si="450"/>
        <v>-9.8802704652044479E-3</v>
      </c>
      <c r="AB2717" s="345">
        <f t="shared" si="451"/>
        <v>9.8802704652044479E-3</v>
      </c>
      <c r="AC2717" s="345">
        <f t="shared" si="452"/>
        <v>0</v>
      </c>
      <c r="AD2717" s="346">
        <f t="shared" si="453"/>
        <v>0</v>
      </c>
      <c r="AH2717" s="258">
        <f t="shared" si="454"/>
        <v>-5.970076540303515E-2</v>
      </c>
      <c r="AI2717" s="258">
        <f t="shared" si="455"/>
        <v>0.99275076381854821</v>
      </c>
      <c r="AJ2717" s="258">
        <f t="shared" si="456"/>
        <v>-0.88367981851374677</v>
      </c>
      <c r="AK2717" s="258">
        <f t="shared" si="457"/>
        <v>0.17185078244847601</v>
      </c>
      <c r="AL2717" s="258">
        <f t="shared" si="458"/>
        <v>1.6129546505539287</v>
      </c>
      <c r="AM2717" s="258">
        <f t="shared" si="459"/>
        <v>1.0430726385728673</v>
      </c>
      <c r="AN2717" s="274">
        <f t="shared" si="464"/>
        <v>14.005984999664225</v>
      </c>
      <c r="AO2717" s="274">
        <f t="shared" si="464"/>
        <v>14.005984999627904</v>
      </c>
      <c r="AP2717" s="274">
        <f t="shared" si="464"/>
        <v>14.005984998013528</v>
      </c>
      <c r="AQ2717" s="274">
        <f t="shared" si="464"/>
        <v>14.005984926260671</v>
      </c>
      <c r="AR2717" s="274">
        <f t="shared" si="464"/>
        <v>14.005981737158713</v>
      </c>
      <c r="AS2717" s="274">
        <f t="shared" si="464"/>
        <v>14.00584007322959</v>
      </c>
      <c r="AT2717" s="274">
        <f t="shared" si="464"/>
        <v>13.999693530030552</v>
      </c>
      <c r="AU2717" s="274">
        <f t="shared" si="460"/>
        <v>13.835459245036365</v>
      </c>
      <c r="AV2717" s="274"/>
      <c r="AW2717" s="274"/>
    </row>
    <row r="2718" spans="27:49" ht="12.95" customHeight="1" x14ac:dyDescent="0.2">
      <c r="AA2718" s="344">
        <f t="shared" si="450"/>
        <v>-9.8802704652044479E-3</v>
      </c>
      <c r="AB2718" s="345">
        <f t="shared" si="451"/>
        <v>9.8802704652044479E-3</v>
      </c>
      <c r="AC2718" s="345">
        <f t="shared" si="452"/>
        <v>0</v>
      </c>
      <c r="AD2718" s="346">
        <f t="shared" si="453"/>
        <v>0</v>
      </c>
      <c r="AH2718" s="258">
        <f t="shared" si="454"/>
        <v>-5.970076540303515E-2</v>
      </c>
      <c r="AI2718" s="258">
        <f t="shared" si="455"/>
        <v>0.99275076381854821</v>
      </c>
      <c r="AJ2718" s="258">
        <f t="shared" si="456"/>
        <v>-0.88367981851374677</v>
      </c>
      <c r="AK2718" s="258">
        <f t="shared" si="457"/>
        <v>0.17185078244847601</v>
      </c>
      <c r="AL2718" s="258">
        <f t="shared" si="458"/>
        <v>1.6129546505539287</v>
      </c>
      <c r="AM2718" s="258">
        <f t="shared" si="459"/>
        <v>1.0430726385728673</v>
      </c>
      <c r="AN2718" s="274">
        <f t="shared" si="464"/>
        <v>14.005984999664225</v>
      </c>
      <c r="AO2718" s="274">
        <f t="shared" si="464"/>
        <v>14.005984999627904</v>
      </c>
      <c r="AP2718" s="274">
        <f t="shared" si="464"/>
        <v>14.005984998013528</v>
      </c>
      <c r="AQ2718" s="274">
        <f t="shared" si="464"/>
        <v>14.005984926260671</v>
      </c>
      <c r="AR2718" s="274">
        <f t="shared" si="464"/>
        <v>14.005981737158713</v>
      </c>
      <c r="AS2718" s="274">
        <f t="shared" si="464"/>
        <v>14.00584007322959</v>
      </c>
      <c r="AT2718" s="274">
        <f t="shared" si="464"/>
        <v>13.999693530030552</v>
      </c>
      <c r="AU2718" s="274">
        <f t="shared" si="460"/>
        <v>13.835459245036365</v>
      </c>
      <c r="AV2718" s="274"/>
      <c r="AW2718" s="274"/>
    </row>
    <row r="2719" spans="27:49" ht="12.95" customHeight="1" x14ac:dyDescent="0.2">
      <c r="AA2719" s="344">
        <f t="shared" si="450"/>
        <v>-9.8802704652044479E-3</v>
      </c>
      <c r="AB2719" s="345">
        <f t="shared" si="451"/>
        <v>9.8802704652044479E-3</v>
      </c>
      <c r="AC2719" s="345">
        <f t="shared" si="452"/>
        <v>0</v>
      </c>
      <c r="AD2719" s="346">
        <f t="shared" si="453"/>
        <v>0</v>
      </c>
      <c r="AH2719" s="258">
        <f t="shared" si="454"/>
        <v>-5.970076540303515E-2</v>
      </c>
      <c r="AI2719" s="258">
        <f t="shared" si="455"/>
        <v>0.99275076381854821</v>
      </c>
      <c r="AJ2719" s="258">
        <f t="shared" si="456"/>
        <v>-0.88367981851374677</v>
      </c>
      <c r="AK2719" s="258">
        <f t="shared" si="457"/>
        <v>0.17185078244847601</v>
      </c>
      <c r="AL2719" s="258">
        <f t="shared" si="458"/>
        <v>1.6129546505539287</v>
      </c>
      <c r="AM2719" s="258">
        <f t="shared" si="459"/>
        <v>1.0430726385728673</v>
      </c>
      <c r="AN2719" s="274">
        <f t="shared" si="464"/>
        <v>14.005984999664225</v>
      </c>
      <c r="AO2719" s="274">
        <f t="shared" si="464"/>
        <v>14.005984999627904</v>
      </c>
      <c r="AP2719" s="274">
        <f t="shared" si="464"/>
        <v>14.005984998013528</v>
      </c>
      <c r="AQ2719" s="274">
        <f t="shared" si="464"/>
        <v>14.005984926260671</v>
      </c>
      <c r="AR2719" s="274">
        <f t="shared" si="464"/>
        <v>14.005981737158713</v>
      </c>
      <c r="AS2719" s="274">
        <f t="shared" si="464"/>
        <v>14.00584007322959</v>
      </c>
      <c r="AT2719" s="274">
        <f t="shared" si="464"/>
        <v>13.999693530030552</v>
      </c>
      <c r="AU2719" s="274">
        <f t="shared" si="460"/>
        <v>13.835459245036365</v>
      </c>
      <c r="AV2719" s="274"/>
      <c r="AW2719" s="274"/>
    </row>
    <row r="2720" spans="27:49" ht="12.95" customHeight="1" x14ac:dyDescent="0.2">
      <c r="AA2720" s="344">
        <f t="shared" si="450"/>
        <v>-9.8802704652044479E-3</v>
      </c>
      <c r="AB2720" s="345">
        <f t="shared" si="451"/>
        <v>9.8802704652044479E-3</v>
      </c>
      <c r="AC2720" s="345">
        <f t="shared" si="452"/>
        <v>0</v>
      </c>
      <c r="AD2720" s="346">
        <f t="shared" si="453"/>
        <v>0</v>
      </c>
      <c r="AH2720" s="258">
        <f t="shared" si="454"/>
        <v>-5.970076540303515E-2</v>
      </c>
      <c r="AI2720" s="258">
        <f t="shared" si="455"/>
        <v>0.99275076381854821</v>
      </c>
      <c r="AJ2720" s="258">
        <f t="shared" si="456"/>
        <v>-0.88367981851374677</v>
      </c>
      <c r="AK2720" s="258">
        <f t="shared" si="457"/>
        <v>0.17185078244847601</v>
      </c>
      <c r="AL2720" s="258">
        <f t="shared" si="458"/>
        <v>1.6129546505539287</v>
      </c>
      <c r="AM2720" s="258">
        <f t="shared" si="459"/>
        <v>1.0430726385728673</v>
      </c>
      <c r="AN2720" s="274">
        <f t="shared" ref="AN2720:AT2729" si="465">$AU2720+$AB$7*SIN(AO2720)</f>
        <v>14.005984999664225</v>
      </c>
      <c r="AO2720" s="274">
        <f t="shared" si="465"/>
        <v>14.005984999627904</v>
      </c>
      <c r="AP2720" s="274">
        <f t="shared" si="465"/>
        <v>14.005984998013528</v>
      </c>
      <c r="AQ2720" s="274">
        <f t="shared" si="465"/>
        <v>14.005984926260671</v>
      </c>
      <c r="AR2720" s="274">
        <f t="shared" si="465"/>
        <v>14.005981737158713</v>
      </c>
      <c r="AS2720" s="274">
        <f t="shared" si="465"/>
        <v>14.00584007322959</v>
      </c>
      <c r="AT2720" s="274">
        <f t="shared" si="465"/>
        <v>13.999693530030552</v>
      </c>
      <c r="AU2720" s="274">
        <f t="shared" si="460"/>
        <v>13.835459245036365</v>
      </c>
      <c r="AV2720" s="274"/>
      <c r="AW2720" s="274"/>
    </row>
    <row r="2721" spans="27:49" ht="12.95" customHeight="1" x14ac:dyDescent="0.2">
      <c r="AA2721" s="344">
        <f t="shared" si="450"/>
        <v>-9.8802704652044479E-3</v>
      </c>
      <c r="AB2721" s="345">
        <f t="shared" si="451"/>
        <v>9.8802704652044479E-3</v>
      </c>
      <c r="AC2721" s="345">
        <f t="shared" si="452"/>
        <v>0</v>
      </c>
      <c r="AD2721" s="346">
        <f t="shared" si="453"/>
        <v>0</v>
      </c>
      <c r="AH2721" s="258">
        <f t="shared" si="454"/>
        <v>-5.970076540303515E-2</v>
      </c>
      <c r="AI2721" s="258">
        <f t="shared" si="455"/>
        <v>0.99275076381854821</v>
      </c>
      <c r="AJ2721" s="258">
        <f t="shared" si="456"/>
        <v>-0.88367981851374677</v>
      </c>
      <c r="AK2721" s="258">
        <f t="shared" si="457"/>
        <v>0.17185078244847601</v>
      </c>
      <c r="AL2721" s="258">
        <f t="shared" si="458"/>
        <v>1.6129546505539287</v>
      </c>
      <c r="AM2721" s="258">
        <f t="shared" si="459"/>
        <v>1.0430726385728673</v>
      </c>
      <c r="AN2721" s="274">
        <f t="shared" si="465"/>
        <v>14.005984999664225</v>
      </c>
      <c r="AO2721" s="274">
        <f t="shared" si="465"/>
        <v>14.005984999627904</v>
      </c>
      <c r="AP2721" s="274">
        <f t="shared" si="465"/>
        <v>14.005984998013528</v>
      </c>
      <c r="AQ2721" s="274">
        <f t="shared" si="465"/>
        <v>14.005984926260671</v>
      </c>
      <c r="AR2721" s="274">
        <f t="shared" si="465"/>
        <v>14.005981737158713</v>
      </c>
      <c r="AS2721" s="274">
        <f t="shared" si="465"/>
        <v>14.00584007322959</v>
      </c>
      <c r="AT2721" s="274">
        <f t="shared" si="465"/>
        <v>13.999693530030552</v>
      </c>
      <c r="AU2721" s="274">
        <f t="shared" si="460"/>
        <v>13.835459245036365</v>
      </c>
      <c r="AV2721" s="274"/>
      <c r="AW2721" s="274"/>
    </row>
    <row r="2722" spans="27:49" ht="12.95" customHeight="1" x14ac:dyDescent="0.2">
      <c r="AA2722" s="344">
        <f t="shared" si="450"/>
        <v>-9.8802704652044479E-3</v>
      </c>
      <c r="AB2722" s="345">
        <f t="shared" si="451"/>
        <v>9.8802704652044479E-3</v>
      </c>
      <c r="AC2722" s="345">
        <f t="shared" si="452"/>
        <v>0</v>
      </c>
      <c r="AD2722" s="346">
        <f t="shared" si="453"/>
        <v>0</v>
      </c>
      <c r="AH2722" s="258">
        <f t="shared" si="454"/>
        <v>-5.970076540303515E-2</v>
      </c>
      <c r="AI2722" s="258">
        <f t="shared" si="455"/>
        <v>0.99275076381854821</v>
      </c>
      <c r="AJ2722" s="258">
        <f t="shared" si="456"/>
        <v>-0.88367981851374677</v>
      </c>
      <c r="AK2722" s="258">
        <f t="shared" si="457"/>
        <v>0.17185078244847601</v>
      </c>
      <c r="AL2722" s="258">
        <f t="shared" si="458"/>
        <v>1.6129546505539287</v>
      </c>
      <c r="AM2722" s="258">
        <f t="shared" si="459"/>
        <v>1.0430726385728673</v>
      </c>
      <c r="AN2722" s="274">
        <f t="shared" si="465"/>
        <v>14.005984999664225</v>
      </c>
      <c r="AO2722" s="274">
        <f t="shared" si="465"/>
        <v>14.005984999627904</v>
      </c>
      <c r="AP2722" s="274">
        <f t="shared" si="465"/>
        <v>14.005984998013528</v>
      </c>
      <c r="AQ2722" s="274">
        <f t="shared" si="465"/>
        <v>14.005984926260671</v>
      </c>
      <c r="AR2722" s="274">
        <f t="shared" si="465"/>
        <v>14.005981737158713</v>
      </c>
      <c r="AS2722" s="274">
        <f t="shared" si="465"/>
        <v>14.00584007322959</v>
      </c>
      <c r="AT2722" s="274">
        <f t="shared" si="465"/>
        <v>13.999693530030552</v>
      </c>
      <c r="AU2722" s="274">
        <f t="shared" si="460"/>
        <v>13.835459245036365</v>
      </c>
      <c r="AV2722" s="274"/>
      <c r="AW2722" s="274"/>
    </row>
    <row r="2723" spans="27:49" ht="12.95" customHeight="1" x14ac:dyDescent="0.2">
      <c r="AA2723" s="344">
        <f t="shared" si="450"/>
        <v>-9.8802704652044479E-3</v>
      </c>
      <c r="AB2723" s="345">
        <f t="shared" si="451"/>
        <v>9.8802704652044479E-3</v>
      </c>
      <c r="AC2723" s="345">
        <f t="shared" si="452"/>
        <v>0</v>
      </c>
      <c r="AD2723" s="346">
        <f t="shared" si="453"/>
        <v>0</v>
      </c>
      <c r="AH2723" s="258">
        <f t="shared" si="454"/>
        <v>-5.970076540303515E-2</v>
      </c>
      <c r="AI2723" s="258">
        <f t="shared" si="455"/>
        <v>0.99275076381854821</v>
      </c>
      <c r="AJ2723" s="258">
        <f t="shared" si="456"/>
        <v>-0.88367981851374677</v>
      </c>
      <c r="AK2723" s="258">
        <f t="shared" si="457"/>
        <v>0.17185078244847601</v>
      </c>
      <c r="AL2723" s="258">
        <f t="shared" si="458"/>
        <v>1.6129546505539287</v>
      </c>
      <c r="AM2723" s="258">
        <f t="shared" si="459"/>
        <v>1.0430726385728673</v>
      </c>
      <c r="AN2723" s="274">
        <f t="shared" si="465"/>
        <v>14.005984999664225</v>
      </c>
      <c r="AO2723" s="274">
        <f t="shared" si="465"/>
        <v>14.005984999627904</v>
      </c>
      <c r="AP2723" s="274">
        <f t="shared" si="465"/>
        <v>14.005984998013528</v>
      </c>
      <c r="AQ2723" s="274">
        <f t="shared" si="465"/>
        <v>14.005984926260671</v>
      </c>
      <c r="AR2723" s="274">
        <f t="shared" si="465"/>
        <v>14.005981737158713</v>
      </c>
      <c r="AS2723" s="274">
        <f t="shared" si="465"/>
        <v>14.00584007322959</v>
      </c>
      <c r="AT2723" s="274">
        <f t="shared" si="465"/>
        <v>13.999693530030552</v>
      </c>
      <c r="AU2723" s="274">
        <f t="shared" si="460"/>
        <v>13.835459245036365</v>
      </c>
      <c r="AV2723" s="274"/>
      <c r="AW2723" s="274"/>
    </row>
    <row r="2724" spans="27:49" ht="12.95" customHeight="1" x14ac:dyDescent="0.2">
      <c r="AA2724" s="344">
        <f t="shared" si="450"/>
        <v>-9.8802704652044479E-3</v>
      </c>
      <c r="AB2724" s="345">
        <f t="shared" si="451"/>
        <v>9.8802704652044479E-3</v>
      </c>
      <c r="AC2724" s="345">
        <f t="shared" si="452"/>
        <v>0</v>
      </c>
      <c r="AD2724" s="346">
        <f t="shared" si="453"/>
        <v>0</v>
      </c>
      <c r="AH2724" s="258">
        <f t="shared" si="454"/>
        <v>-5.970076540303515E-2</v>
      </c>
      <c r="AI2724" s="258">
        <f t="shared" si="455"/>
        <v>0.99275076381854821</v>
      </c>
      <c r="AJ2724" s="258">
        <f t="shared" si="456"/>
        <v>-0.88367981851374677</v>
      </c>
      <c r="AK2724" s="258">
        <f t="shared" si="457"/>
        <v>0.17185078244847601</v>
      </c>
      <c r="AL2724" s="258">
        <f t="shared" si="458"/>
        <v>1.6129546505539287</v>
      </c>
      <c r="AM2724" s="258">
        <f t="shared" si="459"/>
        <v>1.0430726385728673</v>
      </c>
      <c r="AN2724" s="274">
        <f t="shared" si="465"/>
        <v>14.005984999664225</v>
      </c>
      <c r="AO2724" s="274">
        <f t="shared" si="465"/>
        <v>14.005984999627904</v>
      </c>
      <c r="AP2724" s="274">
        <f t="shared" si="465"/>
        <v>14.005984998013528</v>
      </c>
      <c r="AQ2724" s="274">
        <f t="shared" si="465"/>
        <v>14.005984926260671</v>
      </c>
      <c r="AR2724" s="274">
        <f t="shared" si="465"/>
        <v>14.005981737158713</v>
      </c>
      <c r="AS2724" s="274">
        <f t="shared" si="465"/>
        <v>14.00584007322959</v>
      </c>
      <c r="AT2724" s="274">
        <f t="shared" si="465"/>
        <v>13.999693530030552</v>
      </c>
      <c r="AU2724" s="274">
        <f t="shared" si="460"/>
        <v>13.835459245036365</v>
      </c>
      <c r="AV2724" s="274"/>
      <c r="AW2724" s="274"/>
    </row>
    <row r="2725" spans="27:49" ht="12.95" customHeight="1" x14ac:dyDescent="0.2">
      <c r="AA2725" s="344">
        <f t="shared" si="450"/>
        <v>-9.8802704652044479E-3</v>
      </c>
      <c r="AB2725" s="345">
        <f t="shared" si="451"/>
        <v>9.8802704652044479E-3</v>
      </c>
      <c r="AC2725" s="345">
        <f t="shared" si="452"/>
        <v>0</v>
      </c>
      <c r="AD2725" s="346">
        <f t="shared" si="453"/>
        <v>0</v>
      </c>
      <c r="AH2725" s="258">
        <f t="shared" si="454"/>
        <v>-5.970076540303515E-2</v>
      </c>
      <c r="AI2725" s="258">
        <f t="shared" si="455"/>
        <v>0.99275076381854821</v>
      </c>
      <c r="AJ2725" s="258">
        <f t="shared" si="456"/>
        <v>-0.88367981851374677</v>
      </c>
      <c r="AK2725" s="258">
        <f t="shared" si="457"/>
        <v>0.17185078244847601</v>
      </c>
      <c r="AL2725" s="258">
        <f t="shared" si="458"/>
        <v>1.6129546505539287</v>
      </c>
      <c r="AM2725" s="258">
        <f t="shared" si="459"/>
        <v>1.0430726385728673</v>
      </c>
      <c r="AN2725" s="274">
        <f t="shared" si="465"/>
        <v>14.005984999664225</v>
      </c>
      <c r="AO2725" s="274">
        <f t="shared" si="465"/>
        <v>14.005984999627904</v>
      </c>
      <c r="AP2725" s="274">
        <f t="shared" si="465"/>
        <v>14.005984998013528</v>
      </c>
      <c r="AQ2725" s="274">
        <f t="shared" si="465"/>
        <v>14.005984926260671</v>
      </c>
      <c r="AR2725" s="274">
        <f t="shared" si="465"/>
        <v>14.005981737158713</v>
      </c>
      <c r="AS2725" s="274">
        <f t="shared" si="465"/>
        <v>14.00584007322959</v>
      </c>
      <c r="AT2725" s="274">
        <f t="shared" si="465"/>
        <v>13.999693530030552</v>
      </c>
      <c r="AU2725" s="274">
        <f t="shared" si="460"/>
        <v>13.835459245036365</v>
      </c>
      <c r="AV2725" s="274"/>
      <c r="AW2725" s="274"/>
    </row>
    <row r="2726" spans="27:49" ht="12.95" customHeight="1" x14ac:dyDescent="0.2">
      <c r="AA2726" s="344">
        <f t="shared" si="450"/>
        <v>-9.8802704652044479E-3</v>
      </c>
      <c r="AB2726" s="345">
        <f t="shared" si="451"/>
        <v>9.8802704652044479E-3</v>
      </c>
      <c r="AC2726" s="345">
        <f t="shared" si="452"/>
        <v>0</v>
      </c>
      <c r="AD2726" s="346">
        <f t="shared" si="453"/>
        <v>0</v>
      </c>
      <c r="AH2726" s="258">
        <f t="shared" si="454"/>
        <v>-5.970076540303515E-2</v>
      </c>
      <c r="AI2726" s="258">
        <f t="shared" si="455"/>
        <v>0.99275076381854821</v>
      </c>
      <c r="AJ2726" s="258">
        <f t="shared" si="456"/>
        <v>-0.88367981851374677</v>
      </c>
      <c r="AK2726" s="258">
        <f t="shared" si="457"/>
        <v>0.17185078244847601</v>
      </c>
      <c r="AL2726" s="258">
        <f t="shared" si="458"/>
        <v>1.6129546505539287</v>
      </c>
      <c r="AM2726" s="258">
        <f t="shared" si="459"/>
        <v>1.0430726385728673</v>
      </c>
      <c r="AN2726" s="274">
        <f t="shared" si="465"/>
        <v>14.005984999664225</v>
      </c>
      <c r="AO2726" s="274">
        <f t="shared" si="465"/>
        <v>14.005984999627904</v>
      </c>
      <c r="AP2726" s="274">
        <f t="shared" si="465"/>
        <v>14.005984998013528</v>
      </c>
      <c r="AQ2726" s="274">
        <f t="shared" si="465"/>
        <v>14.005984926260671</v>
      </c>
      <c r="AR2726" s="274">
        <f t="shared" si="465"/>
        <v>14.005981737158713</v>
      </c>
      <c r="AS2726" s="274">
        <f t="shared" si="465"/>
        <v>14.00584007322959</v>
      </c>
      <c r="AT2726" s="274">
        <f t="shared" si="465"/>
        <v>13.999693530030552</v>
      </c>
      <c r="AU2726" s="274">
        <f t="shared" si="460"/>
        <v>13.835459245036365</v>
      </c>
      <c r="AV2726" s="274"/>
      <c r="AW2726" s="274"/>
    </row>
    <row r="2727" spans="27:49" ht="12.95" customHeight="1" x14ac:dyDescent="0.2">
      <c r="AA2727" s="344">
        <f t="shared" si="450"/>
        <v>-9.8802704652044479E-3</v>
      </c>
      <c r="AB2727" s="345">
        <f t="shared" si="451"/>
        <v>9.8802704652044479E-3</v>
      </c>
      <c r="AC2727" s="345">
        <f t="shared" si="452"/>
        <v>0</v>
      </c>
      <c r="AD2727" s="346">
        <f t="shared" si="453"/>
        <v>0</v>
      </c>
      <c r="AH2727" s="258">
        <f t="shared" si="454"/>
        <v>-5.970076540303515E-2</v>
      </c>
      <c r="AI2727" s="258">
        <f t="shared" si="455"/>
        <v>0.99275076381854821</v>
      </c>
      <c r="AJ2727" s="258">
        <f t="shared" si="456"/>
        <v>-0.88367981851374677</v>
      </c>
      <c r="AK2727" s="258">
        <f t="shared" si="457"/>
        <v>0.17185078244847601</v>
      </c>
      <c r="AL2727" s="258">
        <f t="shared" si="458"/>
        <v>1.6129546505539287</v>
      </c>
      <c r="AM2727" s="258">
        <f t="shared" si="459"/>
        <v>1.0430726385728673</v>
      </c>
      <c r="AN2727" s="274">
        <f t="shared" si="465"/>
        <v>14.005984999664225</v>
      </c>
      <c r="AO2727" s="274">
        <f t="shared" si="465"/>
        <v>14.005984999627904</v>
      </c>
      <c r="AP2727" s="274">
        <f t="shared" si="465"/>
        <v>14.005984998013528</v>
      </c>
      <c r="AQ2727" s="274">
        <f t="shared" si="465"/>
        <v>14.005984926260671</v>
      </c>
      <c r="AR2727" s="274">
        <f t="shared" si="465"/>
        <v>14.005981737158713</v>
      </c>
      <c r="AS2727" s="274">
        <f t="shared" si="465"/>
        <v>14.00584007322959</v>
      </c>
      <c r="AT2727" s="274">
        <f t="shared" si="465"/>
        <v>13.999693530030552</v>
      </c>
      <c r="AU2727" s="274">
        <f t="shared" si="460"/>
        <v>13.835459245036365</v>
      </c>
      <c r="AV2727" s="274"/>
      <c r="AW2727" s="274"/>
    </row>
    <row r="2728" spans="27:49" ht="12.95" customHeight="1" x14ac:dyDescent="0.2">
      <c r="AA2728" s="344">
        <f t="shared" si="450"/>
        <v>-9.8802704652044479E-3</v>
      </c>
      <c r="AB2728" s="345">
        <f t="shared" si="451"/>
        <v>9.8802704652044479E-3</v>
      </c>
      <c r="AC2728" s="345">
        <f t="shared" si="452"/>
        <v>0</v>
      </c>
      <c r="AD2728" s="346">
        <f t="shared" si="453"/>
        <v>0</v>
      </c>
      <c r="AH2728" s="258">
        <f t="shared" si="454"/>
        <v>-5.970076540303515E-2</v>
      </c>
      <c r="AI2728" s="258">
        <f t="shared" si="455"/>
        <v>0.99275076381854821</v>
      </c>
      <c r="AJ2728" s="258">
        <f t="shared" si="456"/>
        <v>-0.88367981851374677</v>
      </c>
      <c r="AK2728" s="258">
        <f t="shared" si="457"/>
        <v>0.17185078244847601</v>
      </c>
      <c r="AL2728" s="258">
        <f t="shared" si="458"/>
        <v>1.6129546505539287</v>
      </c>
      <c r="AM2728" s="258">
        <f t="shared" si="459"/>
        <v>1.0430726385728673</v>
      </c>
      <c r="AN2728" s="274">
        <f t="shared" si="465"/>
        <v>14.005984999664225</v>
      </c>
      <c r="AO2728" s="274">
        <f t="shared" si="465"/>
        <v>14.005984999627904</v>
      </c>
      <c r="AP2728" s="274">
        <f t="shared" si="465"/>
        <v>14.005984998013528</v>
      </c>
      <c r="AQ2728" s="274">
        <f t="shared" si="465"/>
        <v>14.005984926260671</v>
      </c>
      <c r="AR2728" s="274">
        <f t="shared" si="465"/>
        <v>14.005981737158713</v>
      </c>
      <c r="AS2728" s="274">
        <f t="shared" si="465"/>
        <v>14.00584007322959</v>
      </c>
      <c r="AT2728" s="274">
        <f t="shared" si="465"/>
        <v>13.999693530030552</v>
      </c>
      <c r="AU2728" s="274">
        <f t="shared" si="460"/>
        <v>13.835459245036365</v>
      </c>
      <c r="AV2728" s="274"/>
      <c r="AW2728" s="274"/>
    </row>
    <row r="2729" spans="27:49" ht="12.95" customHeight="1" x14ac:dyDescent="0.2">
      <c r="AA2729" s="344">
        <f t="shared" si="450"/>
        <v>-9.8802704652044479E-3</v>
      </c>
      <c r="AB2729" s="345">
        <f t="shared" si="451"/>
        <v>9.8802704652044479E-3</v>
      </c>
      <c r="AC2729" s="345">
        <f t="shared" si="452"/>
        <v>0</v>
      </c>
      <c r="AD2729" s="346">
        <f t="shared" si="453"/>
        <v>0</v>
      </c>
      <c r="AH2729" s="258">
        <f t="shared" si="454"/>
        <v>-5.970076540303515E-2</v>
      </c>
      <c r="AI2729" s="258">
        <f t="shared" si="455"/>
        <v>0.99275076381854821</v>
      </c>
      <c r="AJ2729" s="258">
        <f t="shared" si="456"/>
        <v>-0.88367981851374677</v>
      </c>
      <c r="AK2729" s="258">
        <f t="shared" si="457"/>
        <v>0.17185078244847601</v>
      </c>
      <c r="AL2729" s="258">
        <f t="shared" si="458"/>
        <v>1.6129546505539287</v>
      </c>
      <c r="AM2729" s="258">
        <f t="shared" si="459"/>
        <v>1.0430726385728673</v>
      </c>
      <c r="AN2729" s="274">
        <f t="shared" si="465"/>
        <v>14.005984999664225</v>
      </c>
      <c r="AO2729" s="274">
        <f t="shared" si="465"/>
        <v>14.005984999627904</v>
      </c>
      <c r="AP2729" s="274">
        <f t="shared" si="465"/>
        <v>14.005984998013528</v>
      </c>
      <c r="AQ2729" s="274">
        <f t="shared" si="465"/>
        <v>14.005984926260671</v>
      </c>
      <c r="AR2729" s="274">
        <f t="shared" si="465"/>
        <v>14.005981737158713</v>
      </c>
      <c r="AS2729" s="274">
        <f t="shared" si="465"/>
        <v>14.00584007322959</v>
      </c>
      <c r="AT2729" s="274">
        <f t="shared" si="465"/>
        <v>13.999693530030552</v>
      </c>
      <c r="AU2729" s="274">
        <f t="shared" si="460"/>
        <v>13.835459245036365</v>
      </c>
      <c r="AV2729" s="274"/>
      <c r="AW2729" s="274"/>
    </row>
    <row r="2730" spans="27:49" ht="12.95" customHeight="1" x14ac:dyDescent="0.2">
      <c r="AA2730" s="344">
        <f t="shared" si="450"/>
        <v>-9.8802704652044479E-3</v>
      </c>
      <c r="AB2730" s="345">
        <f t="shared" si="451"/>
        <v>9.8802704652044479E-3</v>
      </c>
      <c r="AC2730" s="345">
        <f t="shared" si="452"/>
        <v>0</v>
      </c>
      <c r="AD2730" s="346">
        <f t="shared" si="453"/>
        <v>0</v>
      </c>
      <c r="AH2730" s="258">
        <f t="shared" si="454"/>
        <v>-5.970076540303515E-2</v>
      </c>
      <c r="AI2730" s="258">
        <f t="shared" si="455"/>
        <v>0.99275076381854821</v>
      </c>
      <c r="AJ2730" s="258">
        <f t="shared" si="456"/>
        <v>-0.88367981851374677</v>
      </c>
      <c r="AK2730" s="258">
        <f t="shared" si="457"/>
        <v>0.17185078244847601</v>
      </c>
      <c r="AL2730" s="258">
        <f t="shared" si="458"/>
        <v>1.6129546505539287</v>
      </c>
      <c r="AM2730" s="258">
        <f t="shared" si="459"/>
        <v>1.0430726385728673</v>
      </c>
      <c r="AN2730" s="274">
        <f t="shared" ref="AN2730:AT2737" si="466">$AU2730+$AB$7*SIN(AO2730)</f>
        <v>14.005984999664225</v>
      </c>
      <c r="AO2730" s="274">
        <f t="shared" si="466"/>
        <v>14.005984999627904</v>
      </c>
      <c r="AP2730" s="274">
        <f t="shared" si="466"/>
        <v>14.005984998013528</v>
      </c>
      <c r="AQ2730" s="274">
        <f t="shared" si="466"/>
        <v>14.005984926260671</v>
      </c>
      <c r="AR2730" s="274">
        <f t="shared" si="466"/>
        <v>14.005981737158713</v>
      </c>
      <c r="AS2730" s="274">
        <f t="shared" si="466"/>
        <v>14.00584007322959</v>
      </c>
      <c r="AT2730" s="274">
        <f t="shared" si="466"/>
        <v>13.999693530030552</v>
      </c>
      <c r="AU2730" s="274">
        <f t="shared" si="460"/>
        <v>13.835459245036365</v>
      </c>
      <c r="AV2730" s="274"/>
      <c r="AW2730" s="274"/>
    </row>
    <row r="2731" spans="27:49" ht="12.95" customHeight="1" x14ac:dyDescent="0.2">
      <c r="AA2731" s="344">
        <f t="shared" si="450"/>
        <v>-9.8802704652044479E-3</v>
      </c>
      <c r="AB2731" s="345">
        <f t="shared" si="451"/>
        <v>9.8802704652044479E-3</v>
      </c>
      <c r="AC2731" s="345">
        <f t="shared" si="452"/>
        <v>0</v>
      </c>
      <c r="AD2731" s="346">
        <f t="shared" si="453"/>
        <v>0</v>
      </c>
      <c r="AH2731" s="258">
        <f t="shared" si="454"/>
        <v>-5.970076540303515E-2</v>
      </c>
      <c r="AI2731" s="258">
        <f t="shared" si="455"/>
        <v>0.99275076381854821</v>
      </c>
      <c r="AJ2731" s="258">
        <f t="shared" si="456"/>
        <v>-0.88367981851374677</v>
      </c>
      <c r="AK2731" s="258">
        <f t="shared" si="457"/>
        <v>0.17185078244847601</v>
      </c>
      <c r="AL2731" s="258">
        <f t="shared" si="458"/>
        <v>1.6129546505539287</v>
      </c>
      <c r="AM2731" s="258">
        <f t="shared" si="459"/>
        <v>1.0430726385728673</v>
      </c>
      <c r="AN2731" s="274">
        <f t="shared" si="466"/>
        <v>14.005984999664225</v>
      </c>
      <c r="AO2731" s="274">
        <f t="shared" si="466"/>
        <v>14.005984999627904</v>
      </c>
      <c r="AP2731" s="274">
        <f t="shared" si="466"/>
        <v>14.005984998013528</v>
      </c>
      <c r="AQ2731" s="274">
        <f t="shared" si="466"/>
        <v>14.005984926260671</v>
      </c>
      <c r="AR2731" s="274">
        <f t="shared" si="466"/>
        <v>14.005981737158713</v>
      </c>
      <c r="AS2731" s="274">
        <f t="shared" si="466"/>
        <v>14.00584007322959</v>
      </c>
      <c r="AT2731" s="274">
        <f t="shared" si="466"/>
        <v>13.999693530030552</v>
      </c>
      <c r="AU2731" s="274">
        <f t="shared" si="460"/>
        <v>13.835459245036365</v>
      </c>
      <c r="AV2731" s="274"/>
      <c r="AW2731" s="274"/>
    </row>
    <row r="2732" spans="27:49" ht="12.95" customHeight="1" x14ac:dyDescent="0.2">
      <c r="AA2732" s="344">
        <f t="shared" si="450"/>
        <v>-9.8802704652044479E-3</v>
      </c>
      <c r="AB2732" s="345">
        <f t="shared" si="451"/>
        <v>9.8802704652044479E-3</v>
      </c>
      <c r="AC2732" s="345">
        <f t="shared" si="452"/>
        <v>0</v>
      </c>
      <c r="AD2732" s="346">
        <f t="shared" si="453"/>
        <v>0</v>
      </c>
      <c r="AH2732" s="258">
        <f t="shared" si="454"/>
        <v>-5.970076540303515E-2</v>
      </c>
      <c r="AI2732" s="258">
        <f t="shared" si="455"/>
        <v>0.99275076381854821</v>
      </c>
      <c r="AJ2732" s="258">
        <f t="shared" si="456"/>
        <v>-0.88367981851374677</v>
      </c>
      <c r="AK2732" s="258">
        <f t="shared" si="457"/>
        <v>0.17185078244847601</v>
      </c>
      <c r="AL2732" s="258">
        <f t="shared" si="458"/>
        <v>1.6129546505539287</v>
      </c>
      <c r="AM2732" s="258">
        <f t="shared" si="459"/>
        <v>1.0430726385728673</v>
      </c>
      <c r="AN2732" s="274">
        <f t="shared" si="466"/>
        <v>14.005984999664225</v>
      </c>
      <c r="AO2732" s="274">
        <f t="shared" si="466"/>
        <v>14.005984999627904</v>
      </c>
      <c r="AP2732" s="274">
        <f t="shared" si="466"/>
        <v>14.005984998013528</v>
      </c>
      <c r="AQ2732" s="274">
        <f t="shared" si="466"/>
        <v>14.005984926260671</v>
      </c>
      <c r="AR2732" s="274">
        <f t="shared" si="466"/>
        <v>14.005981737158713</v>
      </c>
      <c r="AS2732" s="274">
        <f t="shared" si="466"/>
        <v>14.00584007322959</v>
      </c>
      <c r="AT2732" s="274">
        <f t="shared" si="466"/>
        <v>13.999693530030552</v>
      </c>
      <c r="AU2732" s="274">
        <f t="shared" si="460"/>
        <v>13.835459245036365</v>
      </c>
      <c r="AV2732" s="274"/>
      <c r="AW2732" s="274"/>
    </row>
    <row r="2733" spans="27:49" ht="12.95" customHeight="1" x14ac:dyDescent="0.2">
      <c r="AA2733" s="344">
        <f t="shared" si="450"/>
        <v>-9.8802704652044479E-3</v>
      </c>
      <c r="AB2733" s="345">
        <f t="shared" si="451"/>
        <v>9.8802704652044479E-3</v>
      </c>
      <c r="AC2733" s="345">
        <f t="shared" si="452"/>
        <v>0</v>
      </c>
      <c r="AD2733" s="346">
        <f t="shared" si="453"/>
        <v>0</v>
      </c>
      <c r="AH2733" s="258">
        <f t="shared" si="454"/>
        <v>-5.970076540303515E-2</v>
      </c>
      <c r="AI2733" s="258">
        <f t="shared" si="455"/>
        <v>0.99275076381854821</v>
      </c>
      <c r="AJ2733" s="258">
        <f t="shared" si="456"/>
        <v>-0.88367981851374677</v>
      </c>
      <c r="AK2733" s="258">
        <f t="shared" si="457"/>
        <v>0.17185078244847601</v>
      </c>
      <c r="AL2733" s="258">
        <f t="shared" si="458"/>
        <v>1.6129546505539287</v>
      </c>
      <c r="AM2733" s="258">
        <f t="shared" si="459"/>
        <v>1.0430726385728673</v>
      </c>
      <c r="AN2733" s="274">
        <f t="shared" si="466"/>
        <v>14.005984999664225</v>
      </c>
      <c r="AO2733" s="274">
        <f t="shared" si="466"/>
        <v>14.005984999627904</v>
      </c>
      <c r="AP2733" s="274">
        <f t="shared" si="466"/>
        <v>14.005984998013528</v>
      </c>
      <c r="AQ2733" s="274">
        <f t="shared" si="466"/>
        <v>14.005984926260671</v>
      </c>
      <c r="AR2733" s="274">
        <f t="shared" si="466"/>
        <v>14.005981737158713</v>
      </c>
      <c r="AS2733" s="274">
        <f t="shared" si="466"/>
        <v>14.00584007322959</v>
      </c>
      <c r="AT2733" s="274">
        <f t="shared" si="466"/>
        <v>13.999693530030552</v>
      </c>
      <c r="AU2733" s="274">
        <f t="shared" si="460"/>
        <v>13.835459245036365</v>
      </c>
      <c r="AV2733" s="274"/>
      <c r="AW2733" s="274"/>
    </row>
    <row r="2734" spans="27:49" ht="12.95" customHeight="1" x14ac:dyDescent="0.2">
      <c r="AA2734" s="344">
        <f t="shared" si="450"/>
        <v>-9.8802704652044479E-3</v>
      </c>
      <c r="AB2734" s="345">
        <f t="shared" si="451"/>
        <v>9.8802704652044479E-3</v>
      </c>
      <c r="AC2734" s="345">
        <f t="shared" si="452"/>
        <v>0</v>
      </c>
      <c r="AD2734" s="346">
        <f t="shared" si="453"/>
        <v>0</v>
      </c>
      <c r="AH2734" s="258">
        <f t="shared" si="454"/>
        <v>-5.970076540303515E-2</v>
      </c>
      <c r="AI2734" s="258">
        <f t="shared" si="455"/>
        <v>0.99275076381854821</v>
      </c>
      <c r="AJ2734" s="258">
        <f t="shared" si="456"/>
        <v>-0.88367981851374677</v>
      </c>
      <c r="AK2734" s="258">
        <f t="shared" si="457"/>
        <v>0.17185078244847601</v>
      </c>
      <c r="AL2734" s="258">
        <f t="shared" si="458"/>
        <v>1.6129546505539287</v>
      </c>
      <c r="AM2734" s="258">
        <f t="shared" si="459"/>
        <v>1.0430726385728673</v>
      </c>
      <c r="AN2734" s="274">
        <f t="shared" si="466"/>
        <v>14.005984999664225</v>
      </c>
      <c r="AO2734" s="274">
        <f t="shared" si="466"/>
        <v>14.005984999627904</v>
      </c>
      <c r="AP2734" s="274">
        <f t="shared" si="466"/>
        <v>14.005984998013528</v>
      </c>
      <c r="AQ2734" s="274">
        <f t="shared" si="466"/>
        <v>14.005984926260671</v>
      </c>
      <c r="AR2734" s="274">
        <f t="shared" si="466"/>
        <v>14.005981737158713</v>
      </c>
      <c r="AS2734" s="274">
        <f t="shared" si="466"/>
        <v>14.00584007322959</v>
      </c>
      <c r="AT2734" s="274">
        <f t="shared" si="466"/>
        <v>13.999693530030552</v>
      </c>
      <c r="AU2734" s="274">
        <f t="shared" si="460"/>
        <v>13.835459245036365</v>
      </c>
      <c r="AV2734" s="274"/>
      <c r="AW2734" s="274"/>
    </row>
    <row r="2735" spans="27:49" ht="12.95" customHeight="1" x14ac:dyDescent="0.2">
      <c r="AA2735" s="344">
        <f t="shared" si="450"/>
        <v>-9.8802704652044479E-3</v>
      </c>
      <c r="AB2735" s="345">
        <f t="shared" si="451"/>
        <v>9.8802704652044479E-3</v>
      </c>
      <c r="AC2735" s="345">
        <f t="shared" si="452"/>
        <v>0</v>
      </c>
      <c r="AD2735" s="346">
        <f t="shared" si="453"/>
        <v>0</v>
      </c>
      <c r="AH2735" s="258">
        <f t="shared" si="454"/>
        <v>-5.970076540303515E-2</v>
      </c>
      <c r="AI2735" s="258">
        <f t="shared" si="455"/>
        <v>0.99275076381854821</v>
      </c>
      <c r="AJ2735" s="258">
        <f t="shared" si="456"/>
        <v>-0.88367981851374677</v>
      </c>
      <c r="AK2735" s="258">
        <f t="shared" si="457"/>
        <v>0.17185078244847601</v>
      </c>
      <c r="AL2735" s="258">
        <f t="shared" si="458"/>
        <v>1.6129546505539287</v>
      </c>
      <c r="AM2735" s="258">
        <f t="shared" si="459"/>
        <v>1.0430726385728673</v>
      </c>
      <c r="AN2735" s="274">
        <f t="shared" si="466"/>
        <v>14.005984999664225</v>
      </c>
      <c r="AO2735" s="274">
        <f t="shared" si="466"/>
        <v>14.005984999627904</v>
      </c>
      <c r="AP2735" s="274">
        <f t="shared" si="466"/>
        <v>14.005984998013528</v>
      </c>
      <c r="AQ2735" s="274">
        <f t="shared" si="466"/>
        <v>14.005984926260671</v>
      </c>
      <c r="AR2735" s="274">
        <f t="shared" si="466"/>
        <v>14.005981737158713</v>
      </c>
      <c r="AS2735" s="274">
        <f t="shared" si="466"/>
        <v>14.00584007322959</v>
      </c>
      <c r="AT2735" s="274">
        <f t="shared" si="466"/>
        <v>13.999693530030552</v>
      </c>
      <c r="AU2735" s="274">
        <f t="shared" si="460"/>
        <v>13.835459245036365</v>
      </c>
      <c r="AV2735" s="274"/>
      <c r="AW2735" s="274"/>
    </row>
    <row r="2736" spans="27:49" ht="12.95" customHeight="1" x14ac:dyDescent="0.2">
      <c r="AA2736" s="344">
        <f t="shared" si="450"/>
        <v>-9.8802704652044479E-3</v>
      </c>
      <c r="AB2736" s="345">
        <f t="shared" si="451"/>
        <v>9.8802704652044479E-3</v>
      </c>
      <c r="AC2736" s="345">
        <f t="shared" si="452"/>
        <v>0</v>
      </c>
      <c r="AD2736" s="346">
        <f t="shared" si="453"/>
        <v>0</v>
      </c>
      <c r="AH2736" s="258">
        <f t="shared" si="454"/>
        <v>-5.970076540303515E-2</v>
      </c>
      <c r="AI2736" s="258">
        <f t="shared" si="455"/>
        <v>0.99275076381854821</v>
      </c>
      <c r="AJ2736" s="258">
        <f t="shared" si="456"/>
        <v>-0.88367981851374677</v>
      </c>
      <c r="AK2736" s="258">
        <f t="shared" si="457"/>
        <v>0.17185078244847601</v>
      </c>
      <c r="AL2736" s="258">
        <f t="shared" si="458"/>
        <v>1.6129546505539287</v>
      </c>
      <c r="AM2736" s="258">
        <f t="shared" si="459"/>
        <v>1.0430726385728673</v>
      </c>
      <c r="AN2736" s="274">
        <f t="shared" si="466"/>
        <v>14.005984999664225</v>
      </c>
      <c r="AO2736" s="274">
        <f t="shared" si="466"/>
        <v>14.005984999627904</v>
      </c>
      <c r="AP2736" s="274">
        <f t="shared" si="466"/>
        <v>14.005984998013528</v>
      </c>
      <c r="AQ2736" s="274">
        <f t="shared" si="466"/>
        <v>14.005984926260671</v>
      </c>
      <c r="AR2736" s="274">
        <f t="shared" si="466"/>
        <v>14.005981737158713</v>
      </c>
      <c r="AS2736" s="274">
        <f t="shared" si="466"/>
        <v>14.00584007322959</v>
      </c>
      <c r="AT2736" s="274">
        <f t="shared" si="466"/>
        <v>13.999693530030552</v>
      </c>
      <c r="AU2736" s="274">
        <f t="shared" si="460"/>
        <v>13.835459245036365</v>
      </c>
      <c r="AV2736" s="274"/>
      <c r="AW2736" s="274"/>
    </row>
    <row r="2737" spans="27:49" ht="12.95" customHeight="1" x14ac:dyDescent="0.2">
      <c r="AA2737" s="344">
        <f t="shared" si="450"/>
        <v>-9.8802704652044479E-3</v>
      </c>
      <c r="AB2737" s="345">
        <f t="shared" si="451"/>
        <v>9.8802704652044479E-3</v>
      </c>
      <c r="AC2737" s="345">
        <f t="shared" si="452"/>
        <v>0</v>
      </c>
      <c r="AD2737" s="346">
        <f t="shared" si="453"/>
        <v>0</v>
      </c>
      <c r="AH2737" s="258">
        <f t="shared" si="454"/>
        <v>-5.970076540303515E-2</v>
      </c>
      <c r="AI2737" s="258">
        <f t="shared" si="455"/>
        <v>0.99275076381854821</v>
      </c>
      <c r="AJ2737" s="258">
        <f t="shared" si="456"/>
        <v>-0.88367981851374677</v>
      </c>
      <c r="AK2737" s="258">
        <f t="shared" si="457"/>
        <v>0.17185078244847601</v>
      </c>
      <c r="AL2737" s="258">
        <f t="shared" si="458"/>
        <v>1.6129546505539287</v>
      </c>
      <c r="AM2737" s="258">
        <f t="shared" si="459"/>
        <v>1.0430726385728673</v>
      </c>
      <c r="AN2737" s="274">
        <f t="shared" si="466"/>
        <v>14.005984999664225</v>
      </c>
      <c r="AO2737" s="274">
        <f t="shared" si="466"/>
        <v>14.005984999627904</v>
      </c>
      <c r="AP2737" s="274">
        <f t="shared" si="466"/>
        <v>14.005984998013528</v>
      </c>
      <c r="AQ2737" s="274">
        <f t="shared" si="466"/>
        <v>14.005984926260671</v>
      </c>
      <c r="AR2737" s="274">
        <f t="shared" si="466"/>
        <v>14.005981737158713</v>
      </c>
      <c r="AS2737" s="274">
        <f t="shared" si="466"/>
        <v>14.00584007322959</v>
      </c>
      <c r="AT2737" s="274">
        <f t="shared" si="466"/>
        <v>13.999693530030552</v>
      </c>
      <c r="AU2737" s="274">
        <f t="shared" si="460"/>
        <v>13.835459245036365</v>
      </c>
      <c r="AV2737" s="274"/>
      <c r="AW2737" s="274"/>
    </row>
    <row r="2738" spans="27:49" ht="12.95" customHeight="1" x14ac:dyDescent="0.2">
      <c r="AA2738" s="274"/>
      <c r="AB2738" s="274"/>
      <c r="AC2738" s="274"/>
      <c r="AD2738" s="274"/>
      <c r="AF2738" s="374"/>
      <c r="AN2738" s="274"/>
      <c r="AO2738" s="274"/>
      <c r="AP2738" s="274"/>
      <c r="AQ2738" s="274"/>
      <c r="AR2738" s="274"/>
      <c r="AS2738" s="274"/>
      <c r="AT2738" s="274"/>
      <c r="AU2738" s="274"/>
      <c r="AV2738" s="274"/>
      <c r="AW2738" s="274"/>
    </row>
    <row r="2739" spans="27:49" ht="12.95" customHeight="1" x14ac:dyDescent="0.2">
      <c r="AA2739" s="274"/>
      <c r="AB2739" s="274"/>
      <c r="AC2739" s="274"/>
      <c r="AD2739" s="274"/>
      <c r="AF2739" s="374"/>
      <c r="AN2739" s="274"/>
      <c r="AO2739" s="274"/>
      <c r="AP2739" s="274"/>
      <c r="AQ2739" s="274"/>
      <c r="AR2739" s="274"/>
      <c r="AS2739" s="274"/>
      <c r="AT2739" s="274"/>
      <c r="AU2739" s="274"/>
      <c r="AV2739" s="274"/>
      <c r="AW2739" s="274"/>
    </row>
    <row r="2740" spans="27:49" ht="12.95" customHeight="1" x14ac:dyDescent="0.2">
      <c r="AA2740" s="274"/>
      <c r="AB2740" s="274"/>
      <c r="AC2740" s="274"/>
      <c r="AD2740" s="274"/>
      <c r="AF2740" s="374"/>
      <c r="AN2740" s="274"/>
      <c r="AO2740" s="274"/>
      <c r="AP2740" s="274"/>
      <c r="AQ2740" s="274"/>
      <c r="AR2740" s="274"/>
      <c r="AS2740" s="274"/>
      <c r="AT2740" s="274"/>
      <c r="AU2740" s="274"/>
      <c r="AV2740" s="274"/>
      <c r="AW2740" s="274"/>
    </row>
    <row r="2741" spans="27:49" ht="12.95" customHeight="1" x14ac:dyDescent="0.2">
      <c r="AA2741" s="274"/>
      <c r="AB2741" s="274"/>
      <c r="AC2741" s="274"/>
      <c r="AD2741" s="274"/>
      <c r="AF2741" s="374"/>
      <c r="AN2741" s="274"/>
      <c r="AO2741" s="274"/>
      <c r="AP2741" s="274"/>
      <c r="AQ2741" s="274"/>
      <c r="AR2741" s="274"/>
      <c r="AS2741" s="274"/>
      <c r="AT2741" s="274"/>
      <c r="AU2741" s="274"/>
      <c r="AV2741" s="274"/>
      <c r="AW2741" s="274"/>
    </row>
    <row r="2742" spans="27:49" ht="12.95" customHeight="1" x14ac:dyDescent="0.2">
      <c r="AA2742" s="274"/>
      <c r="AB2742" s="274"/>
      <c r="AC2742" s="274"/>
      <c r="AD2742" s="274"/>
      <c r="AF2742" s="374"/>
      <c r="AN2742" s="274"/>
      <c r="AO2742" s="274"/>
      <c r="AP2742" s="274"/>
      <c r="AQ2742" s="274"/>
      <c r="AR2742" s="274"/>
      <c r="AS2742" s="274"/>
      <c r="AT2742" s="274"/>
      <c r="AU2742" s="274"/>
      <c r="AV2742" s="274"/>
      <c r="AW2742" s="274"/>
    </row>
    <row r="2743" spans="27:49" ht="12.95" customHeight="1" x14ac:dyDescent="0.2">
      <c r="AA2743" s="274"/>
      <c r="AB2743" s="274"/>
      <c r="AC2743" s="274"/>
      <c r="AD2743" s="274"/>
      <c r="AF2743" s="374"/>
      <c r="AN2743" s="274"/>
      <c r="AO2743" s="274"/>
      <c r="AP2743" s="274"/>
      <c r="AQ2743" s="274"/>
      <c r="AR2743" s="274"/>
      <c r="AS2743" s="274"/>
      <c r="AT2743" s="274"/>
      <c r="AU2743" s="274"/>
      <c r="AV2743" s="274"/>
      <c r="AW2743" s="274"/>
    </row>
    <row r="2744" spans="27:49" ht="12.95" customHeight="1" x14ac:dyDescent="0.2">
      <c r="AA2744" s="274"/>
      <c r="AB2744" s="274"/>
      <c r="AC2744" s="274"/>
      <c r="AD2744" s="274"/>
      <c r="AF2744" s="374"/>
      <c r="AN2744" s="274"/>
      <c r="AO2744" s="274"/>
      <c r="AP2744" s="274"/>
      <c r="AQ2744" s="274"/>
      <c r="AR2744" s="274"/>
      <c r="AS2744" s="274"/>
      <c r="AT2744" s="274"/>
      <c r="AU2744" s="274"/>
      <c r="AV2744" s="274"/>
      <c r="AW2744" s="274"/>
    </row>
    <row r="2745" spans="27:49" ht="12.95" customHeight="1" x14ac:dyDescent="0.2">
      <c r="AA2745" s="274"/>
      <c r="AB2745" s="274"/>
      <c r="AC2745" s="274"/>
      <c r="AD2745" s="274"/>
      <c r="AF2745" s="374"/>
      <c r="AN2745" s="274"/>
      <c r="AO2745" s="274"/>
      <c r="AP2745" s="274"/>
      <c r="AQ2745" s="274"/>
      <c r="AR2745" s="274"/>
      <c r="AS2745" s="274"/>
      <c r="AT2745" s="274"/>
      <c r="AU2745" s="274"/>
      <c r="AV2745" s="274"/>
      <c r="AW2745" s="274"/>
    </row>
    <row r="2746" spans="27:49" ht="12.95" customHeight="1" x14ac:dyDescent="0.2">
      <c r="AA2746" s="274"/>
      <c r="AB2746" s="274"/>
      <c r="AC2746" s="274"/>
      <c r="AD2746" s="274"/>
      <c r="AF2746" s="374"/>
      <c r="AN2746" s="274"/>
      <c r="AO2746" s="274"/>
      <c r="AP2746" s="274"/>
      <c r="AQ2746" s="274"/>
      <c r="AR2746" s="274"/>
      <c r="AS2746" s="274"/>
      <c r="AT2746" s="274"/>
      <c r="AU2746" s="274"/>
      <c r="AV2746" s="274"/>
      <c r="AW2746" s="274"/>
    </row>
    <row r="2747" spans="27:49" ht="12.95" customHeight="1" x14ac:dyDescent="0.2">
      <c r="AA2747" s="274"/>
      <c r="AB2747" s="274"/>
      <c r="AC2747" s="274"/>
      <c r="AD2747" s="274"/>
      <c r="AF2747" s="374"/>
      <c r="AN2747" s="274"/>
      <c r="AO2747" s="274"/>
      <c r="AP2747" s="274"/>
      <c r="AQ2747" s="274"/>
      <c r="AR2747" s="274"/>
      <c r="AS2747" s="274"/>
      <c r="AT2747" s="274"/>
      <c r="AU2747" s="274"/>
      <c r="AV2747" s="274"/>
      <c r="AW2747" s="274"/>
    </row>
    <row r="2748" spans="27:49" ht="12.95" customHeight="1" x14ac:dyDescent="0.2">
      <c r="AA2748" s="274"/>
      <c r="AB2748" s="274"/>
      <c r="AC2748" s="274"/>
      <c r="AD2748" s="274"/>
      <c r="AF2748" s="374"/>
      <c r="AN2748" s="274"/>
      <c r="AO2748" s="274"/>
      <c r="AP2748" s="274"/>
      <c r="AQ2748" s="274"/>
      <c r="AR2748" s="274"/>
      <c r="AS2748" s="274"/>
      <c r="AT2748" s="274"/>
      <c r="AU2748" s="274"/>
      <c r="AV2748" s="274"/>
      <c r="AW2748" s="274"/>
    </row>
    <row r="2749" spans="27:49" ht="12.95" customHeight="1" x14ac:dyDescent="0.2">
      <c r="AA2749" s="274"/>
      <c r="AB2749" s="274"/>
      <c r="AC2749" s="274"/>
      <c r="AD2749" s="274"/>
      <c r="AF2749" s="374"/>
      <c r="AN2749" s="274"/>
      <c r="AO2749" s="274"/>
      <c r="AP2749" s="274"/>
      <c r="AQ2749" s="274"/>
      <c r="AR2749" s="274"/>
      <c r="AS2749" s="274"/>
      <c r="AT2749" s="274"/>
      <c r="AU2749" s="274"/>
      <c r="AV2749" s="274"/>
      <c r="AW2749" s="274"/>
    </row>
    <row r="2750" spans="27:49" ht="12.95" customHeight="1" x14ac:dyDescent="0.2">
      <c r="AA2750" s="274"/>
      <c r="AB2750" s="274"/>
      <c r="AC2750" s="274"/>
      <c r="AD2750" s="274"/>
      <c r="AF2750" s="374"/>
      <c r="AN2750" s="274"/>
      <c r="AO2750" s="274"/>
      <c r="AP2750" s="274"/>
      <c r="AQ2750" s="274"/>
      <c r="AR2750" s="274"/>
      <c r="AS2750" s="274"/>
      <c r="AT2750" s="274"/>
      <c r="AU2750" s="274"/>
      <c r="AV2750" s="274"/>
      <c r="AW2750" s="274"/>
    </row>
    <row r="2751" spans="27:49" ht="12.95" customHeight="1" x14ac:dyDescent="0.2">
      <c r="AA2751" s="274"/>
      <c r="AB2751" s="274"/>
      <c r="AC2751" s="274"/>
      <c r="AD2751" s="274"/>
      <c r="AF2751" s="374"/>
      <c r="AN2751" s="274"/>
      <c r="AO2751" s="274"/>
      <c r="AP2751" s="274"/>
      <c r="AQ2751" s="274"/>
      <c r="AR2751" s="274"/>
      <c r="AS2751" s="274"/>
      <c r="AT2751" s="274"/>
      <c r="AU2751" s="274"/>
      <c r="AV2751" s="274"/>
      <c r="AW2751" s="274"/>
    </row>
    <row r="2752" spans="27:49" ht="12.95" customHeight="1" x14ac:dyDescent="0.2">
      <c r="AA2752" s="274"/>
      <c r="AB2752" s="274"/>
      <c r="AC2752" s="274"/>
      <c r="AD2752" s="274"/>
      <c r="AF2752" s="374"/>
      <c r="AN2752" s="274"/>
      <c r="AO2752" s="274"/>
      <c r="AP2752" s="274"/>
      <c r="AQ2752" s="274"/>
      <c r="AR2752" s="274"/>
      <c r="AS2752" s="274"/>
      <c r="AT2752" s="274"/>
      <c r="AU2752" s="274"/>
      <c r="AV2752" s="274"/>
      <c r="AW2752" s="274"/>
    </row>
    <row r="2753" spans="27:49" ht="12.95" customHeight="1" x14ac:dyDescent="0.2">
      <c r="AA2753" s="274"/>
      <c r="AB2753" s="274"/>
      <c r="AC2753" s="274"/>
      <c r="AD2753" s="274"/>
      <c r="AF2753" s="374"/>
      <c r="AN2753" s="274"/>
      <c r="AO2753" s="274"/>
      <c r="AP2753" s="274"/>
      <c r="AQ2753" s="274"/>
      <c r="AR2753" s="274"/>
      <c r="AS2753" s="274"/>
      <c r="AT2753" s="274"/>
      <c r="AU2753" s="274"/>
      <c r="AV2753" s="274"/>
      <c r="AW2753" s="274"/>
    </row>
    <row r="2754" spans="27:49" ht="12.95" customHeight="1" x14ac:dyDescent="0.2">
      <c r="AA2754" s="274"/>
      <c r="AB2754" s="274"/>
      <c r="AC2754" s="274"/>
      <c r="AD2754" s="274"/>
      <c r="AF2754" s="374"/>
      <c r="AN2754" s="274"/>
      <c r="AO2754" s="274"/>
      <c r="AP2754" s="274"/>
      <c r="AQ2754" s="274"/>
      <c r="AR2754" s="274"/>
      <c r="AS2754" s="274"/>
      <c r="AT2754" s="274"/>
      <c r="AU2754" s="274"/>
      <c r="AV2754" s="274"/>
      <c r="AW2754" s="274"/>
    </row>
    <row r="2755" spans="27:49" ht="12.95" customHeight="1" x14ac:dyDescent="0.2">
      <c r="AA2755" s="274"/>
      <c r="AB2755" s="274"/>
      <c r="AC2755" s="274"/>
      <c r="AD2755" s="274"/>
      <c r="AF2755" s="374"/>
      <c r="AN2755" s="274"/>
      <c r="AO2755" s="274"/>
      <c r="AP2755" s="274"/>
      <c r="AQ2755" s="274"/>
      <c r="AR2755" s="274"/>
      <c r="AS2755" s="274"/>
      <c r="AT2755" s="274"/>
      <c r="AU2755" s="274"/>
      <c r="AV2755" s="274"/>
      <c r="AW2755" s="274"/>
    </row>
    <row r="2756" spans="27:49" ht="12.95" customHeight="1" x14ac:dyDescent="0.2">
      <c r="AA2756" s="274"/>
      <c r="AB2756" s="274"/>
      <c r="AC2756" s="274"/>
      <c r="AD2756" s="274"/>
      <c r="AF2756" s="374"/>
      <c r="AN2756" s="274"/>
      <c r="AO2756" s="274"/>
      <c r="AP2756" s="274"/>
      <c r="AQ2756" s="274"/>
      <c r="AR2756" s="274"/>
      <c r="AS2756" s="274"/>
      <c r="AT2756" s="274"/>
      <c r="AU2756" s="274"/>
      <c r="AV2756" s="274"/>
      <c r="AW2756" s="274"/>
    </row>
    <row r="2757" spans="27:49" ht="12.95" customHeight="1" x14ac:dyDescent="0.2">
      <c r="AA2757" s="274"/>
      <c r="AB2757" s="274"/>
      <c r="AC2757" s="274"/>
      <c r="AD2757" s="274"/>
      <c r="AF2757" s="374"/>
      <c r="AN2757" s="274"/>
      <c r="AO2757" s="274"/>
      <c r="AP2757" s="274"/>
      <c r="AQ2757" s="274"/>
      <c r="AR2757" s="274"/>
      <c r="AS2757" s="274"/>
      <c r="AT2757" s="274"/>
      <c r="AU2757" s="274"/>
      <c r="AV2757" s="274"/>
      <c r="AW2757" s="274"/>
    </row>
    <row r="2758" spans="27:49" ht="12.95" customHeight="1" x14ac:dyDescent="0.2">
      <c r="AA2758" s="274"/>
      <c r="AB2758" s="274"/>
      <c r="AC2758" s="274"/>
      <c r="AD2758" s="274"/>
      <c r="AF2758" s="374"/>
      <c r="AN2758" s="274"/>
      <c r="AO2758" s="274"/>
      <c r="AP2758" s="274"/>
      <c r="AQ2758" s="274"/>
      <c r="AR2758" s="274"/>
      <c r="AS2758" s="274"/>
      <c r="AT2758" s="274"/>
      <c r="AU2758" s="274"/>
      <c r="AV2758" s="274"/>
      <c r="AW2758" s="274"/>
    </row>
    <row r="2759" spans="27:49" ht="12.95" customHeight="1" x14ac:dyDescent="0.2">
      <c r="AA2759" s="274"/>
      <c r="AB2759" s="274"/>
      <c r="AC2759" s="274"/>
      <c r="AD2759" s="274"/>
      <c r="AF2759" s="374"/>
      <c r="AN2759" s="274"/>
      <c r="AO2759" s="274"/>
      <c r="AP2759" s="274"/>
      <c r="AQ2759" s="274"/>
      <c r="AR2759" s="274"/>
      <c r="AS2759" s="274"/>
      <c r="AT2759" s="274"/>
      <c r="AU2759" s="274"/>
      <c r="AV2759" s="274"/>
      <c r="AW2759" s="274"/>
    </row>
    <row r="2760" spans="27:49" ht="12.95" customHeight="1" x14ac:dyDescent="0.2">
      <c r="AA2760" s="274"/>
      <c r="AB2760" s="274"/>
      <c r="AC2760" s="274"/>
      <c r="AD2760" s="274"/>
      <c r="AF2760" s="374"/>
      <c r="AN2760" s="274"/>
      <c r="AO2760" s="274"/>
      <c r="AP2760" s="274"/>
      <c r="AQ2760" s="274"/>
      <c r="AR2760" s="274"/>
      <c r="AS2760" s="274"/>
      <c r="AT2760" s="274"/>
      <c r="AU2760" s="274"/>
      <c r="AV2760" s="274"/>
      <c r="AW2760" s="274"/>
    </row>
    <row r="2761" spans="27:49" ht="12.95" customHeight="1" x14ac:dyDescent="0.2">
      <c r="AA2761" s="274"/>
      <c r="AB2761" s="274"/>
      <c r="AC2761" s="274"/>
      <c r="AD2761" s="274"/>
      <c r="AF2761" s="374"/>
      <c r="AN2761" s="274"/>
      <c r="AO2761" s="274"/>
      <c r="AP2761" s="274"/>
      <c r="AQ2761" s="274"/>
      <c r="AR2761" s="274"/>
      <c r="AS2761" s="274"/>
      <c r="AT2761" s="274"/>
      <c r="AU2761" s="274"/>
      <c r="AV2761" s="274"/>
      <c r="AW2761" s="274"/>
    </row>
    <row r="2762" spans="27:49" ht="12.95" customHeight="1" x14ac:dyDescent="0.2">
      <c r="AA2762" s="274"/>
      <c r="AB2762" s="274"/>
      <c r="AC2762" s="274"/>
      <c r="AD2762" s="274"/>
      <c r="AF2762" s="374"/>
      <c r="AN2762" s="274"/>
      <c r="AO2762" s="274"/>
      <c r="AP2762" s="274"/>
      <c r="AQ2762" s="274"/>
      <c r="AR2762" s="274"/>
      <c r="AS2762" s="274"/>
      <c r="AT2762" s="274"/>
      <c r="AU2762" s="274"/>
      <c r="AV2762" s="274"/>
      <c r="AW2762" s="274"/>
    </row>
    <row r="2763" spans="27:49" ht="12.95" customHeight="1" x14ac:dyDescent="0.2">
      <c r="AA2763" s="274"/>
      <c r="AB2763" s="274"/>
      <c r="AC2763" s="274"/>
      <c r="AD2763" s="274"/>
      <c r="AF2763" s="374"/>
      <c r="AN2763" s="274"/>
      <c r="AO2763" s="274"/>
      <c r="AP2763" s="274"/>
      <c r="AQ2763" s="274"/>
      <c r="AR2763" s="274"/>
      <c r="AS2763" s="274"/>
      <c r="AT2763" s="274"/>
      <c r="AU2763" s="274"/>
      <c r="AV2763" s="274"/>
      <c r="AW2763" s="274"/>
    </row>
    <row r="2764" spans="27:49" ht="12.95" customHeight="1" x14ac:dyDescent="0.2">
      <c r="AA2764" s="274"/>
      <c r="AB2764" s="274"/>
      <c r="AC2764" s="274"/>
      <c r="AD2764" s="274"/>
      <c r="AF2764" s="374"/>
      <c r="AN2764" s="274"/>
      <c r="AO2764" s="274"/>
      <c r="AP2764" s="274"/>
      <c r="AQ2764" s="274"/>
      <c r="AR2764" s="274"/>
      <c r="AS2764" s="274"/>
      <c r="AT2764" s="274"/>
      <c r="AU2764" s="274"/>
      <c r="AV2764" s="274"/>
      <c r="AW2764" s="274"/>
    </row>
    <row r="2765" spans="27:49" ht="12.95" customHeight="1" x14ac:dyDescent="0.2">
      <c r="AA2765" s="274"/>
      <c r="AB2765" s="274"/>
      <c r="AC2765" s="274"/>
      <c r="AD2765" s="274"/>
      <c r="AF2765" s="374"/>
      <c r="AN2765" s="274"/>
      <c r="AO2765" s="274"/>
      <c r="AP2765" s="274"/>
      <c r="AQ2765" s="274"/>
      <c r="AR2765" s="274"/>
      <c r="AS2765" s="274"/>
      <c r="AT2765" s="274"/>
      <c r="AU2765" s="274"/>
      <c r="AV2765" s="274"/>
      <c r="AW2765" s="274"/>
    </row>
    <row r="2766" spans="27:49" ht="12.95" customHeight="1" x14ac:dyDescent="0.2">
      <c r="AA2766" s="274"/>
      <c r="AB2766" s="274"/>
      <c r="AC2766" s="274"/>
      <c r="AD2766" s="274"/>
      <c r="AF2766" s="374"/>
      <c r="AN2766" s="274"/>
      <c r="AO2766" s="274"/>
      <c r="AP2766" s="274"/>
      <c r="AQ2766" s="274"/>
      <c r="AR2766" s="274"/>
      <c r="AS2766" s="274"/>
      <c r="AT2766" s="274"/>
      <c r="AU2766" s="274"/>
      <c r="AV2766" s="274"/>
      <c r="AW2766" s="274"/>
    </row>
    <row r="2767" spans="27:49" ht="12.95" customHeight="1" x14ac:dyDescent="0.2">
      <c r="AA2767" s="274"/>
      <c r="AB2767" s="274"/>
      <c r="AC2767" s="274"/>
      <c r="AD2767" s="274"/>
      <c r="AF2767" s="374"/>
      <c r="AN2767" s="274"/>
      <c r="AO2767" s="274"/>
      <c r="AP2767" s="274"/>
      <c r="AQ2767" s="274"/>
      <c r="AR2767" s="274"/>
      <c r="AS2767" s="274"/>
      <c r="AT2767" s="274"/>
      <c r="AU2767" s="274"/>
      <c r="AV2767" s="274"/>
      <c r="AW2767" s="274"/>
    </row>
    <row r="2768" spans="27:49" ht="12.95" customHeight="1" x14ac:dyDescent="0.2">
      <c r="AA2768" s="274"/>
      <c r="AB2768" s="274"/>
      <c r="AC2768" s="274"/>
      <c r="AD2768" s="274"/>
      <c r="AF2768" s="374"/>
      <c r="AN2768" s="274"/>
      <c r="AO2768" s="274"/>
      <c r="AP2768" s="274"/>
      <c r="AQ2768" s="274"/>
      <c r="AR2768" s="274"/>
      <c r="AS2768" s="274"/>
      <c r="AT2768" s="274"/>
      <c r="AU2768" s="274"/>
      <c r="AV2768" s="274"/>
      <c r="AW2768" s="274"/>
    </row>
    <row r="2769" spans="27:49" ht="12.95" customHeight="1" x14ac:dyDescent="0.2">
      <c r="AA2769" s="274"/>
      <c r="AB2769" s="274"/>
      <c r="AC2769" s="274"/>
      <c r="AD2769" s="274"/>
      <c r="AF2769" s="374"/>
      <c r="AN2769" s="274"/>
      <c r="AO2769" s="274"/>
      <c r="AP2769" s="274"/>
      <c r="AQ2769" s="274"/>
      <c r="AR2769" s="274"/>
      <c r="AS2769" s="274"/>
      <c r="AT2769" s="274"/>
      <c r="AU2769" s="274"/>
      <c r="AV2769" s="274"/>
      <c r="AW2769" s="274"/>
    </row>
    <row r="2770" spans="27:49" ht="12.95" customHeight="1" x14ac:dyDescent="0.2">
      <c r="AA2770" s="274"/>
      <c r="AB2770" s="274"/>
      <c r="AC2770" s="274"/>
      <c r="AD2770" s="274"/>
      <c r="AF2770" s="374"/>
      <c r="AN2770" s="274"/>
      <c r="AO2770" s="274"/>
      <c r="AP2770" s="274"/>
      <c r="AQ2770" s="274"/>
      <c r="AR2770" s="274"/>
      <c r="AS2770" s="274"/>
      <c r="AT2770" s="274"/>
      <c r="AU2770" s="274"/>
      <c r="AV2770" s="274"/>
      <c r="AW2770" s="274"/>
    </row>
    <row r="2771" spans="27:49" ht="12.95" customHeight="1" x14ac:dyDescent="0.2">
      <c r="AA2771" s="274"/>
      <c r="AB2771" s="274"/>
      <c r="AC2771" s="274"/>
      <c r="AD2771" s="274"/>
      <c r="AF2771" s="374"/>
      <c r="AN2771" s="274"/>
      <c r="AO2771" s="274"/>
      <c r="AP2771" s="274"/>
      <c r="AQ2771" s="274"/>
      <c r="AR2771" s="274"/>
      <c r="AS2771" s="274"/>
      <c r="AT2771" s="274"/>
      <c r="AU2771" s="274"/>
      <c r="AV2771" s="274"/>
      <c r="AW2771" s="274"/>
    </row>
    <row r="2772" spans="27:49" ht="12.95" customHeight="1" x14ac:dyDescent="0.2">
      <c r="AA2772" s="274"/>
      <c r="AB2772" s="274"/>
      <c r="AC2772" s="274"/>
      <c r="AD2772" s="274"/>
      <c r="AF2772" s="374"/>
      <c r="AN2772" s="274"/>
      <c r="AO2772" s="274"/>
      <c r="AP2772" s="274"/>
      <c r="AQ2772" s="274"/>
      <c r="AR2772" s="274"/>
      <c r="AS2772" s="274"/>
      <c r="AT2772" s="274"/>
      <c r="AU2772" s="274"/>
      <c r="AV2772" s="274"/>
      <c r="AW2772" s="274"/>
    </row>
    <row r="2773" spans="27:49" ht="12.95" customHeight="1" x14ac:dyDescent="0.2">
      <c r="AA2773" s="274"/>
      <c r="AB2773" s="274"/>
      <c r="AC2773" s="274"/>
      <c r="AD2773" s="274"/>
      <c r="AF2773" s="374"/>
      <c r="AN2773" s="274"/>
      <c r="AO2773" s="274"/>
      <c r="AP2773" s="274"/>
      <c r="AQ2773" s="274"/>
      <c r="AR2773" s="274"/>
      <c r="AS2773" s="274"/>
      <c r="AT2773" s="274"/>
      <c r="AU2773" s="274"/>
      <c r="AV2773" s="274"/>
      <c r="AW2773" s="274"/>
    </row>
    <row r="2774" spans="27:49" ht="12.95" customHeight="1" x14ac:dyDescent="0.2">
      <c r="AA2774" s="274"/>
      <c r="AB2774" s="274"/>
      <c r="AC2774" s="274"/>
      <c r="AD2774" s="274"/>
      <c r="AF2774" s="374"/>
      <c r="AN2774" s="274"/>
      <c r="AO2774" s="274"/>
      <c r="AP2774" s="274"/>
      <c r="AQ2774" s="274"/>
      <c r="AR2774" s="274"/>
      <c r="AS2774" s="274"/>
      <c r="AT2774" s="274"/>
      <c r="AU2774" s="274"/>
      <c r="AV2774" s="274"/>
      <c r="AW2774" s="274"/>
    </row>
    <row r="2775" spans="27:49" ht="12.95" customHeight="1" x14ac:dyDescent="0.2">
      <c r="AA2775" s="274"/>
      <c r="AB2775" s="274"/>
      <c r="AC2775" s="274"/>
      <c r="AD2775" s="274"/>
      <c r="AF2775" s="374"/>
      <c r="AN2775" s="274"/>
      <c r="AO2775" s="274"/>
      <c r="AP2775" s="274"/>
      <c r="AQ2775" s="274"/>
      <c r="AR2775" s="274"/>
      <c r="AS2775" s="274"/>
      <c r="AT2775" s="274"/>
      <c r="AU2775" s="274"/>
      <c r="AV2775" s="274"/>
      <c r="AW2775" s="274"/>
    </row>
    <row r="2776" spans="27:49" ht="12.95" customHeight="1" x14ac:dyDescent="0.2">
      <c r="AA2776" s="274"/>
      <c r="AB2776" s="274"/>
      <c r="AC2776" s="274"/>
      <c r="AD2776" s="274"/>
      <c r="AF2776" s="374"/>
      <c r="AN2776" s="274"/>
      <c r="AO2776" s="274"/>
      <c r="AP2776" s="274"/>
      <c r="AQ2776" s="274"/>
      <c r="AR2776" s="274"/>
      <c r="AS2776" s="274"/>
      <c r="AT2776" s="274"/>
      <c r="AU2776" s="274"/>
      <c r="AV2776" s="274"/>
      <c r="AW2776" s="274"/>
    </row>
    <row r="2777" spans="27:49" ht="12.95" customHeight="1" x14ac:dyDescent="0.2">
      <c r="AA2777" s="274"/>
      <c r="AB2777" s="274"/>
      <c r="AC2777" s="274"/>
      <c r="AD2777" s="274"/>
      <c r="AF2777" s="374"/>
      <c r="AN2777" s="274"/>
      <c r="AO2777" s="274"/>
      <c r="AP2777" s="274"/>
      <c r="AQ2777" s="274"/>
      <c r="AR2777" s="274"/>
      <c r="AS2777" s="274"/>
      <c r="AT2777" s="274"/>
      <c r="AU2777" s="274"/>
      <c r="AV2777" s="274"/>
      <c r="AW2777" s="274"/>
    </row>
    <row r="2778" spans="27:49" ht="12.95" customHeight="1" x14ac:dyDescent="0.2">
      <c r="AA2778" s="274"/>
      <c r="AB2778" s="274"/>
      <c r="AC2778" s="274"/>
      <c r="AD2778" s="274"/>
      <c r="AF2778" s="374"/>
      <c r="AN2778" s="274"/>
      <c r="AO2778" s="274"/>
      <c r="AP2778" s="274"/>
      <c r="AQ2778" s="274"/>
      <c r="AR2778" s="274"/>
      <c r="AS2778" s="274"/>
      <c r="AT2778" s="274"/>
      <c r="AU2778" s="274"/>
      <c r="AV2778" s="274"/>
      <c r="AW2778" s="274"/>
    </row>
    <row r="2779" spans="27:49" ht="12.95" customHeight="1" x14ac:dyDescent="0.2">
      <c r="AA2779" s="274"/>
      <c r="AB2779" s="274"/>
      <c r="AC2779" s="274"/>
      <c r="AD2779" s="274"/>
      <c r="AF2779" s="374"/>
      <c r="AN2779" s="274"/>
      <c r="AO2779" s="274"/>
      <c r="AP2779" s="274"/>
      <c r="AQ2779" s="274"/>
      <c r="AR2779" s="274"/>
      <c r="AS2779" s="274"/>
      <c r="AT2779" s="274"/>
      <c r="AU2779" s="274"/>
      <c r="AV2779" s="274"/>
      <c r="AW2779" s="274"/>
    </row>
    <row r="2780" spans="27:49" ht="12.95" customHeight="1" x14ac:dyDescent="0.2">
      <c r="AA2780" s="274"/>
      <c r="AB2780" s="274"/>
      <c r="AC2780" s="274"/>
      <c r="AD2780" s="274"/>
      <c r="AF2780" s="374"/>
      <c r="AN2780" s="274"/>
      <c r="AO2780" s="274"/>
      <c r="AP2780" s="274"/>
      <c r="AQ2780" s="274"/>
      <c r="AR2780" s="274"/>
      <c r="AS2780" s="274"/>
      <c r="AT2780" s="274"/>
      <c r="AU2780" s="274"/>
      <c r="AV2780" s="274"/>
      <c r="AW2780" s="274"/>
    </row>
    <row r="2781" spans="27:49" ht="12.95" customHeight="1" x14ac:dyDescent="0.2">
      <c r="AA2781" s="274"/>
      <c r="AB2781" s="274"/>
      <c r="AC2781" s="274"/>
      <c r="AD2781" s="274"/>
      <c r="AF2781" s="374"/>
      <c r="AN2781" s="274"/>
      <c r="AO2781" s="274"/>
      <c r="AP2781" s="274"/>
      <c r="AQ2781" s="274"/>
      <c r="AR2781" s="274"/>
      <c r="AS2781" s="274"/>
      <c r="AT2781" s="274"/>
      <c r="AU2781" s="274"/>
      <c r="AV2781" s="274"/>
      <c r="AW2781" s="274"/>
    </row>
    <row r="2782" spans="27:49" ht="12.95" customHeight="1" x14ac:dyDescent="0.2">
      <c r="AA2782" s="274"/>
      <c r="AB2782" s="274"/>
      <c r="AC2782" s="274"/>
      <c r="AD2782" s="274"/>
      <c r="AF2782" s="374"/>
      <c r="AN2782" s="274"/>
      <c r="AO2782" s="274"/>
      <c r="AP2782" s="274"/>
      <c r="AQ2782" s="274"/>
      <c r="AR2782" s="274"/>
      <c r="AS2782" s="274"/>
      <c r="AT2782" s="274"/>
      <c r="AU2782" s="274"/>
      <c r="AV2782" s="274"/>
      <c r="AW2782" s="274"/>
    </row>
    <row r="2783" spans="27:49" ht="12.95" customHeight="1" x14ac:dyDescent="0.2">
      <c r="AA2783" s="274"/>
      <c r="AB2783" s="274"/>
      <c r="AC2783" s="274"/>
      <c r="AD2783" s="274"/>
      <c r="AF2783" s="374"/>
      <c r="AN2783" s="274"/>
      <c r="AO2783" s="274"/>
      <c r="AP2783" s="274"/>
      <c r="AQ2783" s="274"/>
      <c r="AR2783" s="274"/>
      <c r="AS2783" s="274"/>
      <c r="AT2783" s="274"/>
      <c r="AU2783" s="274"/>
      <c r="AV2783" s="274"/>
      <c r="AW2783" s="274"/>
    </row>
    <row r="2784" spans="27:49" ht="12.95" customHeight="1" x14ac:dyDescent="0.2">
      <c r="AA2784" s="274"/>
      <c r="AB2784" s="274"/>
      <c r="AC2784" s="274"/>
      <c r="AD2784" s="274"/>
      <c r="AF2784" s="374"/>
      <c r="AN2784" s="274"/>
      <c r="AO2784" s="274"/>
      <c r="AP2784" s="274"/>
      <c r="AQ2784" s="274"/>
      <c r="AR2784" s="274"/>
      <c r="AS2784" s="274"/>
      <c r="AT2784" s="274"/>
      <c r="AU2784" s="274"/>
      <c r="AV2784" s="274"/>
      <c r="AW2784" s="274"/>
    </row>
    <row r="2785" spans="27:49" ht="12.95" customHeight="1" x14ac:dyDescent="0.2">
      <c r="AA2785" s="274"/>
      <c r="AB2785" s="274"/>
      <c r="AC2785" s="274"/>
      <c r="AD2785" s="274"/>
      <c r="AF2785" s="374"/>
      <c r="AN2785" s="274"/>
      <c r="AO2785" s="274"/>
      <c r="AP2785" s="274"/>
      <c r="AQ2785" s="274"/>
      <c r="AR2785" s="274"/>
      <c r="AS2785" s="274"/>
      <c r="AT2785" s="274"/>
      <c r="AU2785" s="274"/>
      <c r="AV2785" s="274"/>
      <c r="AW2785" s="274"/>
    </row>
    <row r="2786" spans="27:49" ht="12.95" customHeight="1" x14ac:dyDescent="0.2">
      <c r="AA2786" s="274"/>
      <c r="AB2786" s="274"/>
      <c r="AC2786" s="274"/>
      <c r="AD2786" s="274"/>
      <c r="AF2786" s="374"/>
      <c r="AN2786" s="274"/>
      <c r="AO2786" s="274"/>
      <c r="AP2786" s="274"/>
      <c r="AQ2786" s="274"/>
      <c r="AR2786" s="274"/>
      <c r="AS2786" s="274"/>
      <c r="AT2786" s="274"/>
      <c r="AU2786" s="274"/>
      <c r="AV2786" s="274"/>
      <c r="AW2786" s="274"/>
    </row>
    <row r="2787" spans="27:49" ht="12.95" customHeight="1" x14ac:dyDescent="0.2">
      <c r="AA2787" s="274"/>
      <c r="AB2787" s="274"/>
      <c r="AC2787" s="274"/>
      <c r="AD2787" s="274"/>
      <c r="AF2787" s="374"/>
      <c r="AN2787" s="274"/>
      <c r="AO2787" s="274"/>
      <c r="AP2787" s="274"/>
      <c r="AQ2787" s="274"/>
      <c r="AR2787" s="274"/>
      <c r="AS2787" s="274"/>
      <c r="AT2787" s="274"/>
      <c r="AU2787" s="274"/>
      <c r="AV2787" s="274"/>
      <c r="AW2787" s="274"/>
    </row>
    <row r="2788" spans="27:49" ht="12.95" customHeight="1" x14ac:dyDescent="0.2">
      <c r="AA2788" s="274"/>
      <c r="AB2788" s="274"/>
      <c r="AC2788" s="274"/>
      <c r="AD2788" s="274"/>
      <c r="AF2788" s="374"/>
      <c r="AN2788" s="274"/>
      <c r="AO2788" s="274"/>
      <c r="AP2788" s="274"/>
      <c r="AQ2788" s="274"/>
      <c r="AR2788" s="274"/>
      <c r="AS2788" s="274"/>
      <c r="AT2788" s="274"/>
      <c r="AU2788" s="274"/>
      <c r="AV2788" s="274"/>
      <c r="AW2788" s="274"/>
    </row>
    <row r="2789" spans="27:49" ht="12.95" customHeight="1" x14ac:dyDescent="0.2">
      <c r="AA2789" s="274"/>
      <c r="AB2789" s="274"/>
      <c r="AC2789" s="274"/>
      <c r="AD2789" s="274"/>
      <c r="AF2789" s="374"/>
      <c r="AN2789" s="274"/>
      <c r="AO2789" s="274"/>
      <c r="AP2789" s="274"/>
      <c r="AQ2789" s="274"/>
      <c r="AR2789" s="274"/>
      <c r="AS2789" s="274"/>
      <c r="AT2789" s="274"/>
      <c r="AU2789" s="274"/>
      <c r="AV2789" s="274"/>
      <c r="AW2789" s="274"/>
    </row>
    <row r="2790" spans="27:49" ht="12.95" customHeight="1" x14ac:dyDescent="0.2">
      <c r="AA2790" s="274"/>
      <c r="AB2790" s="274"/>
      <c r="AC2790" s="274"/>
      <c r="AD2790" s="274"/>
      <c r="AF2790" s="374"/>
      <c r="AN2790" s="274"/>
      <c r="AO2790" s="274"/>
      <c r="AP2790" s="274"/>
      <c r="AQ2790" s="274"/>
      <c r="AR2790" s="274"/>
      <c r="AS2790" s="274"/>
      <c r="AT2790" s="274"/>
      <c r="AU2790" s="274"/>
      <c r="AV2790" s="274"/>
      <c r="AW2790" s="274"/>
    </row>
    <row r="2791" spans="27:49" ht="12.95" customHeight="1" x14ac:dyDescent="0.2">
      <c r="AA2791" s="274"/>
      <c r="AB2791" s="274"/>
      <c r="AC2791" s="274"/>
      <c r="AD2791" s="274"/>
      <c r="AF2791" s="374"/>
      <c r="AN2791" s="274"/>
      <c r="AO2791" s="274"/>
      <c r="AP2791" s="274"/>
      <c r="AQ2791" s="274"/>
      <c r="AR2791" s="274"/>
      <c r="AS2791" s="274"/>
      <c r="AT2791" s="274"/>
      <c r="AU2791" s="274"/>
      <c r="AV2791" s="274"/>
      <c r="AW2791" s="274"/>
    </row>
    <row r="2792" spans="27:49" ht="12.95" customHeight="1" x14ac:dyDescent="0.2">
      <c r="AA2792" s="274"/>
      <c r="AB2792" s="274"/>
      <c r="AC2792" s="274"/>
      <c r="AD2792" s="274"/>
      <c r="AF2792" s="374"/>
      <c r="AN2792" s="274"/>
      <c r="AO2792" s="274"/>
      <c r="AP2792" s="274"/>
      <c r="AQ2792" s="274"/>
      <c r="AR2792" s="274"/>
      <c r="AS2792" s="274"/>
      <c r="AT2792" s="274"/>
      <c r="AU2792" s="274"/>
      <c r="AV2792" s="274"/>
      <c r="AW2792" s="274"/>
    </row>
    <row r="2793" spans="27:49" ht="12.95" customHeight="1" x14ac:dyDescent="0.2">
      <c r="AA2793" s="274"/>
      <c r="AB2793" s="274"/>
      <c r="AC2793" s="274"/>
      <c r="AD2793" s="274"/>
      <c r="AF2793" s="374"/>
      <c r="AN2793" s="274"/>
      <c r="AO2793" s="274"/>
      <c r="AP2793" s="274"/>
      <c r="AQ2793" s="274"/>
      <c r="AR2793" s="274"/>
      <c r="AS2793" s="274"/>
      <c r="AT2793" s="274"/>
      <c r="AU2793" s="274"/>
      <c r="AV2793" s="274"/>
      <c r="AW2793" s="274"/>
    </row>
    <row r="2794" spans="27:49" ht="12.95" customHeight="1" x14ac:dyDescent="0.2">
      <c r="AA2794" s="274"/>
      <c r="AB2794" s="274"/>
      <c r="AC2794" s="274"/>
      <c r="AD2794" s="274"/>
      <c r="AF2794" s="374"/>
      <c r="AN2794" s="274"/>
      <c r="AO2794" s="274"/>
      <c r="AP2794" s="274"/>
      <c r="AQ2794" s="274"/>
      <c r="AR2794" s="274"/>
      <c r="AS2794" s="274"/>
      <c r="AT2794" s="274"/>
      <c r="AU2794" s="274"/>
      <c r="AV2794" s="274"/>
      <c r="AW2794" s="274"/>
    </row>
    <row r="2795" spans="27:49" ht="12.95" customHeight="1" x14ac:dyDescent="0.2">
      <c r="AA2795" s="274"/>
      <c r="AB2795" s="274"/>
      <c r="AC2795" s="274"/>
      <c r="AD2795" s="274"/>
      <c r="AF2795" s="374"/>
      <c r="AN2795" s="274"/>
      <c r="AO2795" s="274"/>
      <c r="AP2795" s="274"/>
      <c r="AQ2795" s="274"/>
      <c r="AR2795" s="274"/>
      <c r="AS2795" s="274"/>
      <c r="AT2795" s="274"/>
      <c r="AU2795" s="274"/>
      <c r="AV2795" s="274"/>
      <c r="AW2795" s="274"/>
    </row>
    <row r="2796" spans="27:49" ht="12.95" customHeight="1" x14ac:dyDescent="0.2">
      <c r="AA2796" s="274"/>
      <c r="AB2796" s="274"/>
      <c r="AC2796" s="274"/>
      <c r="AD2796" s="274"/>
      <c r="AF2796" s="374"/>
      <c r="AN2796" s="274"/>
      <c r="AO2796" s="274"/>
      <c r="AP2796" s="274"/>
      <c r="AQ2796" s="274"/>
      <c r="AR2796" s="274"/>
      <c r="AS2796" s="274"/>
      <c r="AT2796" s="274"/>
      <c r="AU2796" s="274"/>
      <c r="AV2796" s="274"/>
      <c r="AW2796" s="274"/>
    </row>
    <row r="2797" spans="27:49" ht="12.95" customHeight="1" x14ac:dyDescent="0.2">
      <c r="AA2797" s="274"/>
      <c r="AB2797" s="274"/>
      <c r="AC2797" s="274"/>
      <c r="AD2797" s="274"/>
      <c r="AF2797" s="374"/>
      <c r="AN2797" s="274"/>
      <c r="AO2797" s="274"/>
      <c r="AP2797" s="274"/>
      <c r="AQ2797" s="274"/>
      <c r="AR2797" s="274"/>
      <c r="AS2797" s="274"/>
      <c r="AT2797" s="274"/>
      <c r="AU2797" s="274"/>
      <c r="AV2797" s="274"/>
      <c r="AW2797" s="274"/>
    </row>
    <row r="2798" spans="27:49" ht="12.95" customHeight="1" x14ac:dyDescent="0.2">
      <c r="AA2798" s="274"/>
      <c r="AB2798" s="274"/>
      <c r="AC2798" s="274"/>
      <c r="AD2798" s="274"/>
      <c r="AF2798" s="374"/>
      <c r="AN2798" s="274"/>
      <c r="AO2798" s="274"/>
      <c r="AP2798" s="274"/>
      <c r="AQ2798" s="274"/>
      <c r="AR2798" s="274"/>
      <c r="AS2798" s="274"/>
      <c r="AT2798" s="274"/>
      <c r="AU2798" s="274"/>
      <c r="AV2798" s="274"/>
      <c r="AW2798" s="274"/>
    </row>
    <row r="2799" spans="27:49" ht="12.95" customHeight="1" x14ac:dyDescent="0.2">
      <c r="AA2799" s="274"/>
      <c r="AB2799" s="274"/>
      <c r="AC2799" s="274"/>
      <c r="AD2799" s="274"/>
      <c r="AF2799" s="374"/>
      <c r="AN2799" s="274"/>
      <c r="AO2799" s="274"/>
      <c r="AP2799" s="274"/>
      <c r="AQ2799" s="274"/>
      <c r="AR2799" s="274"/>
      <c r="AS2799" s="274"/>
      <c r="AT2799" s="274"/>
      <c r="AU2799" s="274"/>
      <c r="AV2799" s="274"/>
      <c r="AW2799" s="274"/>
    </row>
    <row r="2800" spans="27:49" ht="12.95" customHeight="1" x14ac:dyDescent="0.2">
      <c r="AA2800" s="274"/>
      <c r="AB2800" s="274"/>
      <c r="AC2800" s="274"/>
      <c r="AD2800" s="274"/>
      <c r="AF2800" s="374"/>
      <c r="AN2800" s="274"/>
      <c r="AO2800" s="274"/>
      <c r="AP2800" s="274"/>
      <c r="AQ2800" s="274"/>
      <c r="AR2800" s="274"/>
      <c r="AS2800" s="274"/>
      <c r="AT2800" s="274"/>
      <c r="AU2800" s="274"/>
      <c r="AV2800" s="274"/>
      <c r="AW2800" s="274"/>
    </row>
    <row r="2801" spans="27:49" ht="12.95" customHeight="1" x14ac:dyDescent="0.2">
      <c r="AA2801" s="274"/>
      <c r="AB2801" s="274"/>
      <c r="AC2801" s="274"/>
      <c r="AD2801" s="274"/>
      <c r="AF2801" s="374"/>
      <c r="AN2801" s="274"/>
      <c r="AO2801" s="274"/>
      <c r="AP2801" s="274"/>
      <c r="AQ2801" s="274"/>
      <c r="AR2801" s="274"/>
      <c r="AS2801" s="274"/>
      <c r="AT2801" s="274"/>
      <c r="AU2801" s="274"/>
      <c r="AV2801" s="274"/>
      <c r="AW2801" s="274"/>
    </row>
    <row r="2802" spans="27:49" ht="12.95" customHeight="1" x14ac:dyDescent="0.2">
      <c r="AA2802" s="274"/>
      <c r="AB2802" s="274"/>
      <c r="AC2802" s="274"/>
      <c r="AD2802" s="274"/>
      <c r="AF2802" s="374"/>
      <c r="AN2802" s="274"/>
      <c r="AO2802" s="274"/>
      <c r="AP2802" s="274"/>
      <c r="AQ2802" s="274"/>
      <c r="AR2802" s="274"/>
      <c r="AS2802" s="274"/>
      <c r="AT2802" s="274"/>
      <c r="AU2802" s="274"/>
      <c r="AV2802" s="274"/>
      <c r="AW2802" s="274"/>
    </row>
    <row r="2803" spans="27:49" ht="12.95" customHeight="1" x14ac:dyDescent="0.2">
      <c r="AA2803" s="274"/>
      <c r="AB2803" s="274"/>
      <c r="AC2803" s="274"/>
      <c r="AD2803" s="274"/>
      <c r="AF2803" s="374"/>
      <c r="AN2803" s="274"/>
      <c r="AO2803" s="274"/>
      <c r="AP2803" s="274"/>
      <c r="AQ2803" s="274"/>
      <c r="AR2803" s="274"/>
      <c r="AS2803" s="274"/>
      <c r="AT2803" s="274"/>
      <c r="AU2803" s="274"/>
      <c r="AV2803" s="274"/>
      <c r="AW2803" s="274"/>
    </row>
    <row r="2804" spans="27:49" ht="12.95" customHeight="1" x14ac:dyDescent="0.2">
      <c r="AA2804" s="274"/>
      <c r="AB2804" s="274"/>
      <c r="AC2804" s="274"/>
      <c r="AD2804" s="274"/>
      <c r="AF2804" s="374"/>
      <c r="AN2804" s="274"/>
      <c r="AO2804" s="274"/>
      <c r="AP2804" s="274"/>
      <c r="AQ2804" s="274"/>
      <c r="AR2804" s="274"/>
      <c r="AS2804" s="274"/>
      <c r="AT2804" s="274"/>
      <c r="AU2804" s="274"/>
      <c r="AV2804" s="274"/>
      <c r="AW2804" s="274"/>
    </row>
    <row r="2805" spans="27:49" ht="12.95" customHeight="1" x14ac:dyDescent="0.2">
      <c r="AA2805" s="274"/>
      <c r="AB2805" s="274"/>
      <c r="AC2805" s="274"/>
      <c r="AD2805" s="274"/>
      <c r="AF2805" s="374"/>
      <c r="AN2805" s="274"/>
      <c r="AO2805" s="274"/>
      <c r="AP2805" s="274"/>
      <c r="AQ2805" s="274"/>
      <c r="AR2805" s="274"/>
      <c r="AS2805" s="274"/>
      <c r="AT2805" s="274"/>
      <c r="AU2805" s="274"/>
      <c r="AV2805" s="274"/>
      <c r="AW2805" s="274"/>
    </row>
    <row r="2806" spans="27:49" ht="12.95" customHeight="1" x14ac:dyDescent="0.2">
      <c r="AA2806" s="274"/>
      <c r="AB2806" s="274"/>
      <c r="AC2806" s="274"/>
      <c r="AD2806" s="274"/>
      <c r="AF2806" s="374"/>
      <c r="AN2806" s="274"/>
      <c r="AO2806" s="274"/>
      <c r="AP2806" s="274"/>
      <c r="AQ2806" s="274"/>
      <c r="AR2806" s="274"/>
      <c r="AS2806" s="274"/>
      <c r="AT2806" s="274"/>
      <c r="AU2806" s="274"/>
      <c r="AV2806" s="274"/>
      <c r="AW2806" s="274"/>
    </row>
    <row r="2807" spans="27:49" ht="12.95" customHeight="1" x14ac:dyDescent="0.2">
      <c r="AA2807" s="274"/>
      <c r="AB2807" s="274"/>
      <c r="AC2807" s="274"/>
      <c r="AD2807" s="274"/>
      <c r="AF2807" s="374"/>
      <c r="AN2807" s="274"/>
      <c r="AO2807" s="274"/>
      <c r="AP2807" s="274"/>
      <c r="AQ2807" s="274"/>
      <c r="AR2807" s="274"/>
      <c r="AS2807" s="274"/>
      <c r="AT2807" s="274"/>
      <c r="AU2807" s="274"/>
      <c r="AV2807" s="274"/>
      <c r="AW2807" s="274"/>
    </row>
    <row r="2808" spans="27:49" ht="12.95" customHeight="1" x14ac:dyDescent="0.2">
      <c r="AA2808" s="274"/>
      <c r="AB2808" s="274"/>
      <c r="AC2808" s="274"/>
      <c r="AD2808" s="274"/>
      <c r="AF2808" s="374"/>
      <c r="AN2808" s="274"/>
      <c r="AO2808" s="274"/>
      <c r="AP2808" s="274"/>
      <c r="AQ2808" s="274"/>
      <c r="AR2808" s="274"/>
      <c r="AS2808" s="274"/>
      <c r="AT2808" s="274"/>
      <c r="AU2808" s="274"/>
      <c r="AV2808" s="274"/>
      <c r="AW2808" s="274"/>
    </row>
    <row r="2809" spans="27:49" ht="12.95" customHeight="1" x14ac:dyDescent="0.2">
      <c r="AA2809" s="274"/>
      <c r="AB2809" s="274"/>
      <c r="AC2809" s="274"/>
      <c r="AD2809" s="274"/>
      <c r="AF2809" s="374"/>
      <c r="AN2809" s="274"/>
      <c r="AO2809" s="274"/>
      <c r="AP2809" s="274"/>
      <c r="AQ2809" s="274"/>
      <c r="AR2809" s="274"/>
      <c r="AS2809" s="274"/>
      <c r="AT2809" s="274"/>
      <c r="AU2809" s="274"/>
      <c r="AV2809" s="274"/>
      <c r="AW2809" s="274"/>
    </row>
    <row r="2810" spans="27:49" ht="12.95" customHeight="1" x14ac:dyDescent="0.2">
      <c r="AA2810" s="274"/>
      <c r="AB2810" s="274"/>
      <c r="AC2810" s="274"/>
      <c r="AD2810" s="274"/>
      <c r="AF2810" s="374"/>
      <c r="AN2810" s="274"/>
      <c r="AO2810" s="274"/>
      <c r="AP2810" s="274"/>
      <c r="AQ2810" s="274"/>
      <c r="AR2810" s="274"/>
      <c r="AS2810" s="274"/>
      <c r="AT2810" s="274"/>
      <c r="AU2810" s="274"/>
      <c r="AV2810" s="274"/>
      <c r="AW2810" s="274"/>
    </row>
    <row r="2811" spans="27:49" ht="12.95" customHeight="1" x14ac:dyDescent="0.2">
      <c r="AA2811" s="274"/>
      <c r="AB2811" s="274"/>
      <c r="AC2811" s="274"/>
      <c r="AD2811" s="274"/>
      <c r="AF2811" s="374"/>
      <c r="AN2811" s="274"/>
      <c r="AO2811" s="274"/>
      <c r="AP2811" s="274"/>
      <c r="AQ2811" s="274"/>
      <c r="AR2811" s="274"/>
      <c r="AS2811" s="274"/>
      <c r="AT2811" s="274"/>
      <c r="AU2811" s="274"/>
      <c r="AV2811" s="274"/>
      <c r="AW2811" s="274"/>
    </row>
    <row r="2812" spans="27:49" ht="12.95" customHeight="1" x14ac:dyDescent="0.2">
      <c r="AA2812" s="274"/>
      <c r="AB2812" s="274"/>
      <c r="AC2812" s="274"/>
      <c r="AD2812" s="274"/>
      <c r="AF2812" s="374"/>
      <c r="AN2812" s="274"/>
      <c r="AO2812" s="274"/>
      <c r="AP2812" s="274"/>
      <c r="AQ2812" s="274"/>
      <c r="AR2812" s="274"/>
      <c r="AS2812" s="274"/>
      <c r="AT2812" s="274"/>
      <c r="AU2812" s="274"/>
      <c r="AV2812" s="274"/>
      <c r="AW2812" s="274"/>
    </row>
    <row r="2813" spans="27:49" ht="12.95" customHeight="1" x14ac:dyDescent="0.2">
      <c r="AA2813" s="274"/>
      <c r="AB2813" s="274"/>
      <c r="AC2813" s="274"/>
      <c r="AD2813" s="274"/>
      <c r="AF2813" s="374"/>
      <c r="AN2813" s="274"/>
      <c r="AO2813" s="274"/>
      <c r="AP2813" s="274"/>
      <c r="AQ2813" s="274"/>
      <c r="AR2813" s="274"/>
      <c r="AS2813" s="274"/>
      <c r="AT2813" s="274"/>
      <c r="AU2813" s="274"/>
      <c r="AV2813" s="274"/>
      <c r="AW2813" s="274"/>
    </row>
    <row r="2814" spans="27:49" ht="12.95" customHeight="1" x14ac:dyDescent="0.2">
      <c r="AA2814" s="274"/>
      <c r="AB2814" s="274"/>
      <c r="AC2814" s="274"/>
      <c r="AD2814" s="274"/>
      <c r="AF2814" s="374"/>
      <c r="AN2814" s="274"/>
      <c r="AO2814" s="274"/>
      <c r="AP2814" s="274"/>
      <c r="AQ2814" s="274"/>
      <c r="AR2814" s="274"/>
      <c r="AS2814" s="274"/>
      <c r="AT2814" s="274"/>
      <c r="AU2814" s="274"/>
      <c r="AV2814" s="274"/>
      <c r="AW2814" s="274"/>
    </row>
    <row r="2815" spans="27:49" ht="12.95" customHeight="1" x14ac:dyDescent="0.2">
      <c r="AA2815" s="274"/>
      <c r="AB2815" s="274"/>
      <c r="AC2815" s="274"/>
      <c r="AD2815" s="274"/>
      <c r="AF2815" s="374"/>
      <c r="AN2815" s="274"/>
      <c r="AO2815" s="274"/>
      <c r="AP2815" s="274"/>
      <c r="AQ2815" s="274"/>
      <c r="AR2815" s="274"/>
      <c r="AS2815" s="274"/>
      <c r="AT2815" s="274"/>
      <c r="AU2815" s="274"/>
      <c r="AV2815" s="274"/>
      <c r="AW2815" s="274"/>
    </row>
    <row r="2816" spans="27:49" ht="12.95" customHeight="1" x14ac:dyDescent="0.2">
      <c r="AA2816" s="274"/>
      <c r="AB2816" s="274"/>
      <c r="AC2816" s="274"/>
      <c r="AD2816" s="274"/>
      <c r="AF2816" s="374"/>
      <c r="AN2816" s="274"/>
      <c r="AO2816" s="274"/>
      <c r="AP2816" s="274"/>
      <c r="AQ2816" s="274"/>
      <c r="AR2816" s="274"/>
      <c r="AS2816" s="274"/>
      <c r="AT2816" s="274"/>
      <c r="AU2816" s="274"/>
      <c r="AV2816" s="274"/>
      <c r="AW2816" s="274"/>
    </row>
    <row r="2817" spans="27:49" ht="12.95" customHeight="1" x14ac:dyDescent="0.2">
      <c r="AA2817" s="274"/>
      <c r="AB2817" s="274"/>
      <c r="AC2817" s="274"/>
      <c r="AD2817" s="274"/>
      <c r="AF2817" s="374"/>
      <c r="AN2817" s="274"/>
      <c r="AO2817" s="274"/>
      <c r="AP2817" s="274"/>
      <c r="AQ2817" s="274"/>
      <c r="AR2817" s="274"/>
      <c r="AS2817" s="274"/>
      <c r="AT2817" s="274"/>
      <c r="AU2817" s="274"/>
      <c r="AV2817" s="274"/>
      <c r="AW2817" s="274"/>
    </row>
    <row r="2818" spans="27:49" ht="12.95" customHeight="1" x14ac:dyDescent="0.2">
      <c r="AA2818" s="274"/>
      <c r="AB2818" s="274"/>
      <c r="AC2818" s="274"/>
      <c r="AD2818" s="274"/>
      <c r="AF2818" s="374"/>
      <c r="AN2818" s="274"/>
      <c r="AO2818" s="274"/>
      <c r="AP2818" s="274"/>
      <c r="AQ2818" s="274"/>
      <c r="AR2818" s="274"/>
      <c r="AS2818" s="274"/>
      <c r="AT2818" s="274"/>
      <c r="AU2818" s="274"/>
      <c r="AV2818" s="274"/>
      <c r="AW2818" s="274"/>
    </row>
    <row r="2819" spans="27:49" ht="12.95" customHeight="1" x14ac:dyDescent="0.2">
      <c r="AA2819" s="274"/>
      <c r="AB2819" s="274"/>
      <c r="AC2819" s="274"/>
      <c r="AD2819" s="274"/>
      <c r="AF2819" s="374"/>
      <c r="AN2819" s="274"/>
      <c r="AO2819" s="274"/>
      <c r="AP2819" s="274"/>
      <c r="AQ2819" s="274"/>
      <c r="AR2819" s="274"/>
      <c r="AS2819" s="274"/>
      <c r="AT2819" s="274"/>
      <c r="AU2819" s="274"/>
      <c r="AV2819" s="274"/>
      <c r="AW2819" s="274"/>
    </row>
    <row r="2820" spans="27:49" ht="12.95" customHeight="1" x14ac:dyDescent="0.2">
      <c r="AA2820" s="274"/>
      <c r="AB2820" s="274"/>
      <c r="AC2820" s="274"/>
      <c r="AD2820" s="274"/>
      <c r="AF2820" s="374"/>
      <c r="AN2820" s="274"/>
      <c r="AO2820" s="274"/>
      <c r="AP2820" s="274"/>
      <c r="AQ2820" s="274"/>
      <c r="AR2820" s="274"/>
      <c r="AS2820" s="274"/>
      <c r="AT2820" s="274"/>
      <c r="AU2820" s="274"/>
      <c r="AV2820" s="274"/>
      <c r="AW2820" s="274"/>
    </row>
    <row r="2821" spans="27:49" ht="12.95" customHeight="1" x14ac:dyDescent="0.2">
      <c r="AA2821" s="274"/>
      <c r="AB2821" s="274"/>
      <c r="AC2821" s="274"/>
      <c r="AD2821" s="274"/>
      <c r="AF2821" s="374"/>
      <c r="AN2821" s="274"/>
      <c r="AO2821" s="274"/>
      <c r="AP2821" s="274"/>
      <c r="AQ2821" s="274"/>
      <c r="AR2821" s="274"/>
      <c r="AS2821" s="274"/>
      <c r="AT2821" s="274"/>
      <c r="AU2821" s="274"/>
      <c r="AV2821" s="274"/>
      <c r="AW2821" s="274"/>
    </row>
    <row r="2822" spans="27:49" ht="12.95" customHeight="1" x14ac:dyDescent="0.2">
      <c r="AA2822" s="274"/>
      <c r="AB2822" s="274"/>
      <c r="AC2822" s="274"/>
      <c r="AD2822" s="274"/>
      <c r="AF2822" s="374"/>
      <c r="AN2822" s="274"/>
      <c r="AO2822" s="274"/>
      <c r="AP2822" s="274"/>
      <c r="AQ2822" s="274"/>
      <c r="AR2822" s="274"/>
      <c r="AS2822" s="274"/>
      <c r="AT2822" s="274"/>
      <c r="AU2822" s="274"/>
      <c r="AV2822" s="274"/>
      <c r="AW2822" s="274"/>
    </row>
    <row r="2823" spans="27:49" ht="12.95" customHeight="1" x14ac:dyDescent="0.2">
      <c r="AA2823" s="274"/>
      <c r="AB2823" s="274"/>
      <c r="AC2823" s="274"/>
      <c r="AD2823" s="274"/>
      <c r="AF2823" s="374"/>
      <c r="AN2823" s="274"/>
      <c r="AO2823" s="274"/>
      <c r="AP2823" s="274"/>
      <c r="AQ2823" s="274"/>
      <c r="AR2823" s="274"/>
      <c r="AS2823" s="274"/>
      <c r="AT2823" s="274"/>
      <c r="AU2823" s="274"/>
      <c r="AV2823" s="274"/>
      <c r="AW2823" s="274"/>
    </row>
    <row r="2824" spans="27:49" ht="12.95" customHeight="1" x14ac:dyDescent="0.2">
      <c r="AA2824" s="274"/>
      <c r="AB2824" s="274"/>
      <c r="AC2824" s="274"/>
      <c r="AD2824" s="274"/>
      <c r="AF2824" s="374"/>
      <c r="AN2824" s="274"/>
      <c r="AO2824" s="274"/>
      <c r="AP2824" s="274"/>
      <c r="AQ2824" s="274"/>
      <c r="AR2824" s="274"/>
      <c r="AS2824" s="274"/>
      <c r="AT2824" s="274"/>
      <c r="AU2824" s="274"/>
      <c r="AV2824" s="274"/>
      <c r="AW2824" s="274"/>
    </row>
    <row r="2825" spans="27:49" ht="12.95" customHeight="1" x14ac:dyDescent="0.2">
      <c r="AA2825" s="274"/>
      <c r="AB2825" s="274"/>
      <c r="AC2825" s="274"/>
      <c r="AD2825" s="274"/>
      <c r="AF2825" s="374"/>
      <c r="AN2825" s="274"/>
      <c r="AO2825" s="274"/>
      <c r="AP2825" s="274"/>
      <c r="AQ2825" s="274"/>
      <c r="AR2825" s="274"/>
      <c r="AS2825" s="274"/>
      <c r="AT2825" s="274"/>
      <c r="AU2825" s="274"/>
      <c r="AV2825" s="274"/>
      <c r="AW2825" s="274"/>
    </row>
    <row r="2826" spans="27:49" ht="12.95" customHeight="1" x14ac:dyDescent="0.2">
      <c r="AA2826" s="274"/>
      <c r="AB2826" s="274"/>
      <c r="AC2826" s="274"/>
      <c r="AD2826" s="274"/>
      <c r="AF2826" s="374"/>
      <c r="AN2826" s="274"/>
      <c r="AO2826" s="274"/>
      <c r="AP2826" s="274"/>
      <c r="AQ2826" s="274"/>
      <c r="AR2826" s="274"/>
      <c r="AS2826" s="274"/>
      <c r="AT2826" s="274"/>
      <c r="AU2826" s="274"/>
      <c r="AV2826" s="274"/>
      <c r="AW2826" s="274"/>
    </row>
    <row r="2827" spans="27:49" ht="12.95" customHeight="1" x14ac:dyDescent="0.2">
      <c r="AA2827" s="274"/>
      <c r="AB2827" s="274"/>
      <c r="AC2827" s="274"/>
      <c r="AD2827" s="274"/>
      <c r="AF2827" s="374"/>
      <c r="AN2827" s="274"/>
      <c r="AO2827" s="274"/>
      <c r="AP2827" s="274"/>
      <c r="AQ2827" s="274"/>
      <c r="AR2827" s="274"/>
      <c r="AS2827" s="274"/>
      <c r="AT2827" s="274"/>
      <c r="AU2827" s="274"/>
      <c r="AV2827" s="274"/>
      <c r="AW2827" s="274"/>
    </row>
    <row r="2828" spans="27:49" ht="12.95" customHeight="1" x14ac:dyDescent="0.2">
      <c r="AA2828" s="274"/>
      <c r="AB2828" s="274"/>
      <c r="AC2828" s="274"/>
      <c r="AD2828" s="274"/>
      <c r="AF2828" s="374"/>
      <c r="AN2828" s="274"/>
      <c r="AO2828" s="274"/>
      <c r="AP2828" s="274"/>
      <c r="AQ2828" s="274"/>
      <c r="AR2828" s="274"/>
      <c r="AS2828" s="274"/>
      <c r="AT2828" s="274"/>
      <c r="AU2828" s="274"/>
      <c r="AV2828" s="274"/>
      <c r="AW2828" s="274"/>
    </row>
    <row r="2829" spans="27:49" ht="12.95" customHeight="1" x14ac:dyDescent="0.2">
      <c r="AA2829" s="274"/>
      <c r="AB2829" s="274"/>
      <c r="AC2829" s="274"/>
      <c r="AD2829" s="274"/>
      <c r="AF2829" s="374"/>
      <c r="AN2829" s="274"/>
      <c r="AO2829" s="274"/>
      <c r="AP2829" s="274"/>
      <c r="AQ2829" s="274"/>
      <c r="AR2829" s="274"/>
      <c r="AS2829" s="274"/>
      <c r="AT2829" s="274"/>
      <c r="AU2829" s="274"/>
      <c r="AV2829" s="274"/>
      <c r="AW2829" s="274"/>
    </row>
    <row r="2830" spans="27:49" ht="12.95" customHeight="1" x14ac:dyDescent="0.2">
      <c r="AA2830" s="274"/>
      <c r="AB2830" s="274"/>
      <c r="AC2830" s="274"/>
      <c r="AD2830" s="274"/>
      <c r="AF2830" s="374"/>
      <c r="AN2830" s="274"/>
      <c r="AO2830" s="274"/>
      <c r="AP2830" s="274"/>
      <c r="AQ2830" s="274"/>
      <c r="AR2830" s="274"/>
      <c r="AS2830" s="274"/>
      <c r="AT2830" s="274"/>
      <c r="AU2830" s="274"/>
      <c r="AV2830" s="274"/>
      <c r="AW2830" s="274"/>
    </row>
    <row r="2831" spans="27:49" ht="12.95" customHeight="1" x14ac:dyDescent="0.2">
      <c r="AA2831" s="274"/>
      <c r="AB2831" s="274"/>
      <c r="AC2831" s="274"/>
      <c r="AD2831" s="274"/>
      <c r="AF2831" s="374"/>
      <c r="AN2831" s="274"/>
      <c r="AO2831" s="274"/>
      <c r="AP2831" s="274"/>
      <c r="AQ2831" s="274"/>
      <c r="AR2831" s="274"/>
      <c r="AS2831" s="274"/>
      <c r="AT2831" s="274"/>
      <c r="AU2831" s="274"/>
      <c r="AV2831" s="274"/>
      <c r="AW2831" s="274"/>
    </row>
    <row r="2832" spans="27:49" ht="12.95" customHeight="1" x14ac:dyDescent="0.2">
      <c r="AA2832" s="274"/>
      <c r="AB2832" s="274"/>
      <c r="AC2832" s="274"/>
      <c r="AD2832" s="274"/>
      <c r="AF2832" s="374"/>
      <c r="AN2832" s="274"/>
      <c r="AO2832" s="274"/>
      <c r="AP2832" s="274"/>
      <c r="AQ2832" s="274"/>
      <c r="AR2832" s="274"/>
      <c r="AS2832" s="274"/>
      <c r="AT2832" s="274"/>
      <c r="AU2832" s="274"/>
      <c r="AV2832" s="274"/>
      <c r="AW2832" s="274"/>
    </row>
    <row r="2833" spans="27:49" ht="12.95" customHeight="1" x14ac:dyDescent="0.2">
      <c r="AA2833" s="274"/>
      <c r="AB2833" s="274"/>
      <c r="AC2833" s="274"/>
      <c r="AD2833" s="274"/>
      <c r="AF2833" s="374"/>
      <c r="AN2833" s="274"/>
      <c r="AO2833" s="274"/>
      <c r="AP2833" s="274"/>
      <c r="AQ2833" s="274"/>
      <c r="AR2833" s="274"/>
      <c r="AS2833" s="274"/>
      <c r="AT2833" s="274"/>
      <c r="AU2833" s="274"/>
      <c r="AV2833" s="274"/>
      <c r="AW2833" s="274"/>
    </row>
    <row r="2834" spans="27:49" ht="12.95" customHeight="1" x14ac:dyDescent="0.2">
      <c r="AA2834" s="274"/>
      <c r="AB2834" s="274"/>
      <c r="AC2834" s="274"/>
      <c r="AD2834" s="274"/>
      <c r="AF2834" s="374"/>
      <c r="AN2834" s="274"/>
      <c r="AO2834" s="274"/>
      <c r="AP2834" s="274"/>
      <c r="AQ2834" s="274"/>
      <c r="AR2834" s="274"/>
      <c r="AS2834" s="274"/>
      <c r="AT2834" s="274"/>
      <c r="AU2834" s="274"/>
      <c r="AV2834" s="274"/>
      <c r="AW2834" s="274"/>
    </row>
    <row r="2835" spans="27:49" ht="12.95" customHeight="1" x14ac:dyDescent="0.2">
      <c r="AA2835" s="274"/>
      <c r="AB2835" s="274"/>
      <c r="AC2835" s="274"/>
      <c r="AD2835" s="274"/>
      <c r="AF2835" s="374"/>
      <c r="AN2835" s="274"/>
      <c r="AO2835" s="274"/>
      <c r="AP2835" s="274"/>
      <c r="AQ2835" s="274"/>
      <c r="AR2835" s="274"/>
      <c r="AS2835" s="274"/>
      <c r="AT2835" s="274"/>
      <c r="AU2835" s="274"/>
      <c r="AV2835" s="274"/>
      <c r="AW2835" s="274"/>
    </row>
    <row r="2836" spans="27:49" ht="12.95" customHeight="1" x14ac:dyDescent="0.2">
      <c r="AA2836" s="274"/>
      <c r="AB2836" s="274"/>
      <c r="AC2836" s="274"/>
      <c r="AD2836" s="274"/>
      <c r="AF2836" s="374"/>
      <c r="AN2836" s="274"/>
      <c r="AO2836" s="274"/>
      <c r="AP2836" s="274"/>
      <c r="AQ2836" s="274"/>
      <c r="AR2836" s="274"/>
      <c r="AS2836" s="274"/>
      <c r="AT2836" s="274"/>
      <c r="AU2836" s="274"/>
      <c r="AV2836" s="274"/>
      <c r="AW2836" s="274"/>
    </row>
    <row r="2837" spans="27:49" ht="12.95" customHeight="1" x14ac:dyDescent="0.2">
      <c r="AA2837" s="274"/>
      <c r="AB2837" s="274"/>
      <c r="AC2837" s="274"/>
      <c r="AD2837" s="274"/>
      <c r="AF2837" s="374"/>
      <c r="AN2837" s="274"/>
      <c r="AO2837" s="274"/>
      <c r="AP2837" s="274"/>
      <c r="AQ2837" s="274"/>
      <c r="AR2837" s="274"/>
      <c r="AS2837" s="274"/>
      <c r="AT2837" s="274"/>
      <c r="AU2837" s="274"/>
      <c r="AV2837" s="274"/>
      <c r="AW2837" s="274"/>
    </row>
    <row r="2838" spans="27:49" ht="12.95" customHeight="1" x14ac:dyDescent="0.2">
      <c r="AA2838" s="274"/>
      <c r="AB2838" s="274"/>
      <c r="AC2838" s="274"/>
      <c r="AD2838" s="274"/>
      <c r="AF2838" s="374"/>
      <c r="AN2838" s="274"/>
      <c r="AO2838" s="274"/>
      <c r="AP2838" s="274"/>
      <c r="AQ2838" s="274"/>
      <c r="AR2838" s="274"/>
      <c r="AS2838" s="274"/>
      <c r="AT2838" s="274"/>
      <c r="AU2838" s="274"/>
      <c r="AV2838" s="274"/>
      <c r="AW2838" s="274"/>
    </row>
    <row r="2839" spans="27:49" ht="12.95" customHeight="1" x14ac:dyDescent="0.2">
      <c r="AA2839" s="274"/>
      <c r="AB2839" s="274"/>
      <c r="AC2839" s="274"/>
      <c r="AD2839" s="274"/>
      <c r="AF2839" s="374"/>
      <c r="AN2839" s="274"/>
      <c r="AO2839" s="274"/>
      <c r="AP2839" s="274"/>
      <c r="AQ2839" s="274"/>
      <c r="AR2839" s="274"/>
      <c r="AS2839" s="274"/>
      <c r="AT2839" s="274"/>
      <c r="AU2839" s="274"/>
      <c r="AV2839" s="274"/>
      <c r="AW2839" s="274"/>
    </row>
    <row r="2840" spans="27:49" ht="12.95" customHeight="1" x14ac:dyDescent="0.2">
      <c r="AA2840" s="274"/>
      <c r="AB2840" s="274"/>
      <c r="AC2840" s="274"/>
      <c r="AD2840" s="274"/>
      <c r="AF2840" s="374"/>
      <c r="AN2840" s="274"/>
      <c r="AO2840" s="274"/>
      <c r="AP2840" s="274"/>
      <c r="AQ2840" s="274"/>
      <c r="AR2840" s="274"/>
      <c r="AS2840" s="274"/>
      <c r="AT2840" s="274"/>
      <c r="AU2840" s="274"/>
      <c r="AV2840" s="274"/>
      <c r="AW2840" s="274"/>
    </row>
    <row r="2841" spans="27:49" ht="12.95" customHeight="1" x14ac:dyDescent="0.2">
      <c r="AA2841" s="274"/>
      <c r="AB2841" s="274"/>
      <c r="AC2841" s="274"/>
      <c r="AD2841" s="274"/>
      <c r="AF2841" s="374"/>
      <c r="AN2841" s="274"/>
      <c r="AO2841" s="274"/>
      <c r="AP2841" s="274"/>
      <c r="AQ2841" s="274"/>
      <c r="AR2841" s="274"/>
      <c r="AS2841" s="274"/>
      <c r="AT2841" s="274"/>
      <c r="AU2841" s="274"/>
      <c r="AV2841" s="274"/>
      <c r="AW2841" s="274"/>
    </row>
    <row r="2842" spans="27:49" ht="12.95" customHeight="1" x14ac:dyDescent="0.2">
      <c r="AA2842" s="274"/>
      <c r="AB2842" s="274"/>
      <c r="AC2842" s="274"/>
      <c r="AD2842" s="274"/>
      <c r="AF2842" s="374"/>
      <c r="AN2842" s="274"/>
      <c r="AO2842" s="274"/>
      <c r="AP2842" s="274"/>
      <c r="AQ2842" s="274"/>
      <c r="AR2842" s="274"/>
      <c r="AS2842" s="274"/>
      <c r="AT2842" s="274"/>
      <c r="AU2842" s="274"/>
      <c r="AV2842" s="274"/>
      <c r="AW2842" s="274"/>
    </row>
    <row r="2843" spans="27:49" ht="12.95" customHeight="1" x14ac:dyDescent="0.2">
      <c r="AA2843" s="274"/>
      <c r="AB2843" s="274"/>
      <c r="AC2843" s="274"/>
      <c r="AD2843" s="274"/>
      <c r="AF2843" s="374"/>
      <c r="AN2843" s="274"/>
      <c r="AO2843" s="274"/>
      <c r="AP2843" s="274"/>
      <c r="AQ2843" s="274"/>
      <c r="AR2843" s="274"/>
      <c r="AS2843" s="274"/>
      <c r="AT2843" s="274"/>
      <c r="AU2843" s="274"/>
      <c r="AV2843" s="274"/>
      <c r="AW2843" s="274"/>
    </row>
    <row r="2844" spans="27:49" ht="12.95" customHeight="1" x14ac:dyDescent="0.2">
      <c r="AA2844" s="274"/>
      <c r="AB2844" s="274"/>
      <c r="AC2844" s="274"/>
      <c r="AD2844" s="274"/>
      <c r="AF2844" s="374"/>
      <c r="AN2844" s="274"/>
      <c r="AO2844" s="274"/>
      <c r="AP2844" s="274"/>
      <c r="AQ2844" s="274"/>
      <c r="AR2844" s="274"/>
      <c r="AS2844" s="274"/>
      <c r="AT2844" s="274"/>
      <c r="AU2844" s="274"/>
      <c r="AV2844" s="274"/>
      <c r="AW2844" s="274"/>
    </row>
    <row r="2845" spans="27:49" ht="12.95" customHeight="1" x14ac:dyDescent="0.2">
      <c r="AA2845" s="274"/>
      <c r="AB2845" s="274"/>
      <c r="AC2845" s="274"/>
      <c r="AD2845" s="274"/>
      <c r="AF2845" s="374"/>
      <c r="AN2845" s="274"/>
      <c r="AO2845" s="274"/>
      <c r="AP2845" s="274"/>
      <c r="AQ2845" s="274"/>
      <c r="AR2845" s="274"/>
      <c r="AS2845" s="274"/>
      <c r="AT2845" s="274"/>
      <c r="AU2845" s="274"/>
      <c r="AV2845" s="274"/>
      <c r="AW2845" s="274"/>
    </row>
    <row r="2846" spans="27:49" ht="12.95" customHeight="1" x14ac:dyDescent="0.2">
      <c r="AA2846" s="274"/>
      <c r="AB2846" s="274"/>
      <c r="AC2846" s="274"/>
      <c r="AD2846" s="274"/>
      <c r="AF2846" s="374"/>
      <c r="AN2846" s="274"/>
      <c r="AO2846" s="274"/>
      <c r="AP2846" s="274"/>
      <c r="AQ2846" s="274"/>
      <c r="AR2846" s="274"/>
      <c r="AS2846" s="274"/>
      <c r="AT2846" s="274"/>
      <c r="AU2846" s="274"/>
      <c r="AV2846" s="274"/>
      <c r="AW2846" s="274"/>
    </row>
    <row r="2847" spans="27:49" ht="12.95" customHeight="1" x14ac:dyDescent="0.2">
      <c r="AA2847" s="274"/>
      <c r="AB2847" s="274"/>
      <c r="AC2847" s="274"/>
      <c r="AD2847" s="274"/>
      <c r="AF2847" s="374"/>
      <c r="AN2847" s="274"/>
      <c r="AO2847" s="274"/>
      <c r="AP2847" s="274"/>
      <c r="AQ2847" s="274"/>
      <c r="AR2847" s="274"/>
      <c r="AS2847" s="274"/>
      <c r="AT2847" s="274"/>
      <c r="AU2847" s="274"/>
      <c r="AV2847" s="274"/>
      <c r="AW2847" s="274"/>
    </row>
    <row r="2848" spans="27:49" ht="12.95" customHeight="1" x14ac:dyDescent="0.2">
      <c r="AA2848" s="274"/>
      <c r="AB2848" s="274"/>
      <c r="AC2848" s="274"/>
      <c r="AD2848" s="274"/>
      <c r="AF2848" s="374"/>
      <c r="AN2848" s="274"/>
      <c r="AO2848" s="274"/>
      <c r="AP2848" s="274"/>
      <c r="AQ2848" s="274"/>
      <c r="AR2848" s="274"/>
      <c r="AS2848" s="274"/>
      <c r="AT2848" s="274"/>
      <c r="AU2848" s="274"/>
      <c r="AV2848" s="274"/>
      <c r="AW2848" s="274"/>
    </row>
    <row r="2849" spans="27:49" ht="12.95" customHeight="1" x14ac:dyDescent="0.2">
      <c r="AA2849" s="274"/>
      <c r="AB2849" s="274"/>
      <c r="AC2849" s="274"/>
      <c r="AD2849" s="274"/>
      <c r="AF2849" s="374"/>
      <c r="AN2849" s="274"/>
      <c r="AO2849" s="274"/>
      <c r="AP2849" s="274"/>
      <c r="AQ2849" s="274"/>
      <c r="AR2849" s="274"/>
      <c r="AS2849" s="274"/>
      <c r="AT2849" s="274"/>
      <c r="AU2849" s="274"/>
      <c r="AV2849" s="274"/>
      <c r="AW2849" s="274"/>
    </row>
    <row r="2850" spans="27:49" ht="12.95" customHeight="1" x14ac:dyDescent="0.2">
      <c r="AA2850" s="274"/>
      <c r="AB2850" s="274"/>
      <c r="AC2850" s="274"/>
      <c r="AD2850" s="274"/>
      <c r="AF2850" s="374"/>
      <c r="AN2850" s="274"/>
      <c r="AO2850" s="274"/>
      <c r="AP2850" s="274"/>
      <c r="AQ2850" s="274"/>
      <c r="AR2850" s="274"/>
      <c r="AS2850" s="274"/>
      <c r="AT2850" s="274"/>
      <c r="AU2850" s="274"/>
      <c r="AV2850" s="274"/>
      <c r="AW2850" s="274"/>
    </row>
    <row r="2851" spans="27:49" ht="12.95" customHeight="1" x14ac:dyDescent="0.2">
      <c r="AA2851" s="274"/>
      <c r="AB2851" s="274"/>
      <c r="AC2851" s="274"/>
      <c r="AD2851" s="274"/>
      <c r="AF2851" s="374"/>
      <c r="AN2851" s="274"/>
      <c r="AO2851" s="274"/>
      <c r="AP2851" s="274"/>
      <c r="AQ2851" s="274"/>
      <c r="AR2851" s="274"/>
      <c r="AS2851" s="274"/>
      <c r="AT2851" s="274"/>
      <c r="AU2851" s="274"/>
      <c r="AV2851" s="274"/>
      <c r="AW2851" s="274"/>
    </row>
    <row r="2852" spans="27:49" ht="12.95" customHeight="1" x14ac:dyDescent="0.2">
      <c r="AA2852" s="274"/>
      <c r="AB2852" s="274"/>
      <c r="AC2852" s="274"/>
      <c r="AD2852" s="274"/>
      <c r="AF2852" s="374"/>
      <c r="AN2852" s="274"/>
      <c r="AO2852" s="274"/>
      <c r="AP2852" s="274"/>
      <c r="AQ2852" s="274"/>
      <c r="AR2852" s="274"/>
      <c r="AS2852" s="274"/>
      <c r="AT2852" s="274"/>
      <c r="AU2852" s="274"/>
      <c r="AV2852" s="274"/>
      <c r="AW2852" s="274"/>
    </row>
    <row r="2853" spans="27:49" ht="12.95" customHeight="1" x14ac:dyDescent="0.2">
      <c r="AA2853" s="274"/>
      <c r="AB2853" s="274"/>
      <c r="AC2853" s="274"/>
      <c r="AD2853" s="274"/>
      <c r="AF2853" s="374"/>
      <c r="AN2853" s="274"/>
      <c r="AO2853" s="274"/>
      <c r="AP2853" s="274"/>
      <c r="AQ2853" s="274"/>
      <c r="AR2853" s="274"/>
      <c r="AS2853" s="274"/>
      <c r="AT2853" s="274"/>
      <c r="AU2853" s="274"/>
      <c r="AV2853" s="274"/>
      <c r="AW2853" s="274"/>
    </row>
    <row r="2854" spans="27:49" ht="12.95" customHeight="1" x14ac:dyDescent="0.2">
      <c r="AA2854" s="274"/>
      <c r="AB2854" s="274"/>
      <c r="AC2854" s="274"/>
      <c r="AD2854" s="274"/>
      <c r="AF2854" s="374"/>
      <c r="AN2854" s="274"/>
      <c r="AO2854" s="274"/>
      <c r="AP2854" s="274"/>
      <c r="AQ2854" s="274"/>
      <c r="AR2854" s="274"/>
      <c r="AS2854" s="274"/>
      <c r="AT2854" s="274"/>
      <c r="AU2854" s="274"/>
      <c r="AV2854" s="274"/>
      <c r="AW2854" s="274"/>
    </row>
    <row r="2855" spans="27:49" ht="12.95" customHeight="1" x14ac:dyDescent="0.2">
      <c r="AA2855" s="274"/>
      <c r="AB2855" s="274"/>
      <c r="AC2855" s="274"/>
      <c r="AD2855" s="274"/>
      <c r="AF2855" s="374"/>
      <c r="AN2855" s="274"/>
      <c r="AO2855" s="274"/>
      <c r="AP2855" s="274"/>
      <c r="AQ2855" s="274"/>
      <c r="AR2855" s="274"/>
      <c r="AS2855" s="274"/>
      <c r="AT2855" s="274"/>
      <c r="AU2855" s="274"/>
      <c r="AV2855" s="274"/>
      <c r="AW2855" s="274"/>
    </row>
    <row r="2856" spans="27:49" ht="12.95" customHeight="1" x14ac:dyDescent="0.2">
      <c r="AA2856" s="274"/>
      <c r="AB2856" s="274"/>
      <c r="AC2856" s="274"/>
      <c r="AD2856" s="274"/>
      <c r="AF2856" s="374"/>
      <c r="AN2856" s="274"/>
      <c r="AO2856" s="274"/>
      <c r="AP2856" s="274"/>
      <c r="AQ2856" s="274"/>
      <c r="AR2856" s="274"/>
      <c r="AS2856" s="274"/>
      <c r="AT2856" s="274"/>
      <c r="AU2856" s="274"/>
      <c r="AV2856" s="274"/>
      <c r="AW2856" s="274"/>
    </row>
    <row r="2857" spans="27:49" ht="12.95" customHeight="1" x14ac:dyDescent="0.2">
      <c r="AA2857" s="274"/>
      <c r="AB2857" s="274"/>
      <c r="AC2857" s="274"/>
      <c r="AD2857" s="274"/>
      <c r="AF2857" s="374"/>
      <c r="AN2857" s="274"/>
      <c r="AO2857" s="274"/>
      <c r="AP2857" s="274"/>
      <c r="AQ2857" s="274"/>
      <c r="AR2857" s="274"/>
      <c r="AS2857" s="274"/>
      <c r="AT2857" s="274"/>
      <c r="AU2857" s="274"/>
      <c r="AV2857" s="274"/>
      <c r="AW2857" s="274"/>
    </row>
    <row r="2858" spans="27:49" ht="12.95" customHeight="1" x14ac:dyDescent="0.2">
      <c r="AA2858" s="274"/>
      <c r="AB2858" s="274"/>
      <c r="AC2858" s="274"/>
      <c r="AD2858" s="274"/>
      <c r="AF2858" s="374"/>
      <c r="AN2858" s="274"/>
      <c r="AO2858" s="274"/>
      <c r="AP2858" s="274"/>
      <c r="AQ2858" s="274"/>
      <c r="AR2858" s="274"/>
      <c r="AS2858" s="274"/>
      <c r="AT2858" s="274"/>
      <c r="AU2858" s="274"/>
      <c r="AV2858" s="274"/>
      <c r="AW2858" s="274"/>
    </row>
    <row r="2859" spans="27:49" ht="12.95" customHeight="1" x14ac:dyDescent="0.2">
      <c r="AA2859" s="274"/>
      <c r="AB2859" s="274"/>
      <c r="AC2859" s="274"/>
      <c r="AD2859" s="274"/>
      <c r="AF2859" s="374"/>
      <c r="AN2859" s="274"/>
      <c r="AO2859" s="274"/>
      <c r="AP2859" s="274"/>
      <c r="AQ2859" s="274"/>
      <c r="AR2859" s="274"/>
      <c r="AS2859" s="274"/>
      <c r="AT2859" s="274"/>
      <c r="AU2859" s="274"/>
      <c r="AV2859" s="274"/>
      <c r="AW2859" s="274"/>
    </row>
    <row r="2860" spans="27:49" ht="12.95" customHeight="1" x14ac:dyDescent="0.2">
      <c r="AA2860" s="274"/>
      <c r="AB2860" s="274"/>
      <c r="AC2860" s="274"/>
      <c r="AD2860" s="274"/>
      <c r="AF2860" s="374"/>
      <c r="AN2860" s="274"/>
      <c r="AO2860" s="274"/>
      <c r="AP2860" s="274"/>
      <c r="AQ2860" s="274"/>
      <c r="AR2860" s="274"/>
      <c r="AS2860" s="274"/>
      <c r="AT2860" s="274"/>
      <c r="AU2860" s="274"/>
      <c r="AV2860" s="274"/>
      <c r="AW2860" s="274"/>
    </row>
    <row r="2861" spans="27:49" ht="12.95" customHeight="1" x14ac:dyDescent="0.2">
      <c r="AA2861" s="274"/>
      <c r="AB2861" s="274"/>
      <c r="AC2861" s="274"/>
      <c r="AD2861" s="274"/>
      <c r="AF2861" s="374"/>
      <c r="AN2861" s="274"/>
      <c r="AO2861" s="274"/>
      <c r="AP2861" s="274"/>
      <c r="AQ2861" s="274"/>
      <c r="AR2861" s="274"/>
      <c r="AS2861" s="274"/>
      <c r="AT2861" s="274"/>
      <c r="AU2861" s="274"/>
      <c r="AV2861" s="274"/>
      <c r="AW2861" s="274"/>
    </row>
    <row r="2862" spans="27:49" ht="12.95" customHeight="1" x14ac:dyDescent="0.2">
      <c r="AA2862" s="274"/>
      <c r="AB2862" s="274"/>
      <c r="AC2862" s="274"/>
      <c r="AD2862" s="274"/>
      <c r="AF2862" s="374"/>
      <c r="AN2862" s="274"/>
      <c r="AO2862" s="274"/>
      <c r="AP2862" s="274"/>
      <c r="AQ2862" s="274"/>
      <c r="AR2862" s="274"/>
      <c r="AS2862" s="274"/>
      <c r="AT2862" s="274"/>
      <c r="AU2862" s="274"/>
      <c r="AV2862" s="274"/>
      <c r="AW2862" s="274"/>
    </row>
    <row r="2863" spans="27:49" ht="12.95" customHeight="1" x14ac:dyDescent="0.2">
      <c r="AA2863" s="274"/>
      <c r="AB2863" s="274"/>
      <c r="AC2863" s="274"/>
      <c r="AD2863" s="274"/>
      <c r="AF2863" s="374"/>
      <c r="AN2863" s="274"/>
      <c r="AO2863" s="274"/>
      <c r="AP2863" s="274"/>
      <c r="AQ2863" s="274"/>
      <c r="AR2863" s="274"/>
      <c r="AS2863" s="274"/>
      <c r="AT2863" s="274"/>
      <c r="AU2863" s="274"/>
      <c r="AV2863" s="274"/>
      <c r="AW2863" s="274"/>
    </row>
    <row r="2864" spans="27:49" ht="12.95" customHeight="1" x14ac:dyDescent="0.2">
      <c r="AA2864" s="274"/>
      <c r="AB2864" s="274"/>
      <c r="AC2864" s="274"/>
      <c r="AD2864" s="274"/>
      <c r="AF2864" s="374"/>
      <c r="AN2864" s="274"/>
      <c r="AO2864" s="274"/>
      <c r="AP2864" s="274"/>
      <c r="AQ2864" s="274"/>
      <c r="AR2864" s="274"/>
      <c r="AS2864" s="274"/>
      <c r="AT2864" s="274"/>
      <c r="AU2864" s="274"/>
      <c r="AV2864" s="274"/>
      <c r="AW2864" s="274"/>
    </row>
    <row r="2865" spans="27:49" ht="12.95" customHeight="1" x14ac:dyDescent="0.2">
      <c r="AA2865" s="274"/>
      <c r="AB2865" s="274"/>
      <c r="AC2865" s="274"/>
      <c r="AD2865" s="274"/>
      <c r="AF2865" s="374"/>
      <c r="AN2865" s="274"/>
      <c r="AO2865" s="274"/>
      <c r="AP2865" s="274"/>
      <c r="AQ2865" s="274"/>
      <c r="AR2865" s="274"/>
      <c r="AS2865" s="274"/>
      <c r="AT2865" s="274"/>
      <c r="AU2865" s="274"/>
      <c r="AV2865" s="274"/>
      <c r="AW2865" s="274"/>
    </row>
    <row r="2866" spans="27:49" ht="12.95" customHeight="1" x14ac:dyDescent="0.2">
      <c r="AA2866" s="274"/>
      <c r="AB2866" s="274"/>
      <c r="AC2866" s="274"/>
      <c r="AD2866" s="274"/>
      <c r="AF2866" s="374"/>
      <c r="AN2866" s="274"/>
      <c r="AO2866" s="274"/>
      <c r="AP2866" s="274"/>
      <c r="AQ2866" s="274"/>
      <c r="AR2866" s="274"/>
      <c r="AS2866" s="274"/>
      <c r="AT2866" s="274"/>
      <c r="AU2866" s="274"/>
      <c r="AV2866" s="274"/>
      <c r="AW2866" s="274"/>
    </row>
    <row r="2867" spans="27:49" ht="12.95" customHeight="1" x14ac:dyDescent="0.2">
      <c r="AA2867" s="274"/>
      <c r="AB2867" s="274"/>
      <c r="AC2867" s="274"/>
      <c r="AD2867" s="274"/>
      <c r="AF2867" s="374"/>
      <c r="AN2867" s="274"/>
      <c r="AO2867" s="274"/>
      <c r="AP2867" s="274"/>
      <c r="AQ2867" s="274"/>
      <c r="AR2867" s="274"/>
      <c r="AS2867" s="274"/>
      <c r="AT2867" s="274"/>
      <c r="AU2867" s="274"/>
      <c r="AV2867" s="274"/>
      <c r="AW2867" s="274"/>
    </row>
    <row r="2868" spans="27:49" ht="12.95" customHeight="1" x14ac:dyDescent="0.2">
      <c r="AA2868" s="274"/>
      <c r="AB2868" s="274"/>
      <c r="AC2868" s="274"/>
      <c r="AD2868" s="274"/>
      <c r="AF2868" s="374"/>
      <c r="AN2868" s="274"/>
      <c r="AO2868" s="274"/>
      <c r="AP2868" s="274"/>
      <c r="AQ2868" s="274"/>
      <c r="AR2868" s="274"/>
      <c r="AS2868" s="274"/>
      <c r="AT2868" s="274"/>
      <c r="AU2868" s="274"/>
      <c r="AV2868" s="274"/>
      <c r="AW2868" s="274"/>
    </row>
    <row r="2869" spans="27:49" ht="12.95" customHeight="1" x14ac:dyDescent="0.2">
      <c r="AA2869" s="274"/>
      <c r="AB2869" s="274"/>
      <c r="AC2869" s="274"/>
      <c r="AD2869" s="274"/>
      <c r="AF2869" s="374"/>
      <c r="AN2869" s="274"/>
      <c r="AO2869" s="274"/>
      <c r="AP2869" s="274"/>
      <c r="AQ2869" s="274"/>
      <c r="AR2869" s="274"/>
      <c r="AS2869" s="274"/>
      <c r="AT2869" s="274"/>
      <c r="AU2869" s="274"/>
      <c r="AV2869" s="274"/>
      <c r="AW2869" s="274"/>
    </row>
    <row r="2870" spans="27:49" ht="12.95" customHeight="1" x14ac:dyDescent="0.2">
      <c r="AA2870" s="274"/>
      <c r="AB2870" s="274"/>
      <c r="AC2870" s="274"/>
      <c r="AD2870" s="274"/>
      <c r="AF2870" s="374"/>
      <c r="AN2870" s="274"/>
      <c r="AO2870" s="274"/>
      <c r="AP2870" s="274"/>
      <c r="AQ2870" s="274"/>
      <c r="AR2870" s="274"/>
      <c r="AS2870" s="274"/>
      <c r="AT2870" s="274"/>
      <c r="AU2870" s="274"/>
      <c r="AV2870" s="274"/>
      <c r="AW2870" s="274"/>
    </row>
    <row r="2871" spans="27:49" ht="12.95" customHeight="1" x14ac:dyDescent="0.2">
      <c r="AA2871" s="274"/>
      <c r="AB2871" s="274"/>
      <c r="AC2871" s="274"/>
      <c r="AD2871" s="274"/>
      <c r="AF2871" s="374"/>
      <c r="AN2871" s="274"/>
      <c r="AO2871" s="274"/>
      <c r="AP2871" s="274"/>
      <c r="AQ2871" s="274"/>
      <c r="AR2871" s="274"/>
      <c r="AS2871" s="274"/>
      <c r="AT2871" s="274"/>
      <c r="AU2871" s="274"/>
      <c r="AV2871" s="274"/>
      <c r="AW2871" s="274"/>
    </row>
    <row r="2872" spans="27:49" ht="12.95" customHeight="1" x14ac:dyDescent="0.2">
      <c r="AA2872" s="274"/>
      <c r="AB2872" s="274"/>
      <c r="AC2872" s="274"/>
      <c r="AD2872" s="274"/>
      <c r="AF2872" s="374"/>
      <c r="AN2872" s="274"/>
      <c r="AO2872" s="274"/>
      <c r="AP2872" s="274"/>
      <c r="AQ2872" s="274"/>
      <c r="AR2872" s="274"/>
      <c r="AS2872" s="274"/>
      <c r="AT2872" s="274"/>
      <c r="AU2872" s="274"/>
      <c r="AV2872" s="274"/>
      <c r="AW2872" s="274"/>
    </row>
    <row r="2873" spans="27:49" ht="12.95" customHeight="1" x14ac:dyDescent="0.2">
      <c r="AA2873" s="274"/>
      <c r="AB2873" s="274"/>
      <c r="AC2873" s="274"/>
      <c r="AD2873" s="274"/>
      <c r="AF2873" s="374"/>
      <c r="AN2873" s="274"/>
      <c r="AO2873" s="274"/>
      <c r="AP2873" s="274"/>
      <c r="AQ2873" s="274"/>
      <c r="AR2873" s="274"/>
      <c r="AS2873" s="274"/>
      <c r="AT2873" s="274"/>
      <c r="AU2873" s="274"/>
      <c r="AV2873" s="274"/>
      <c r="AW2873" s="274"/>
    </row>
    <row r="2874" spans="27:49" ht="12.95" customHeight="1" x14ac:dyDescent="0.2">
      <c r="AA2874" s="274"/>
      <c r="AB2874" s="274"/>
      <c r="AC2874" s="274"/>
      <c r="AD2874" s="274"/>
      <c r="AF2874" s="374"/>
      <c r="AN2874" s="274"/>
      <c r="AO2874" s="274"/>
      <c r="AP2874" s="274"/>
      <c r="AQ2874" s="274"/>
      <c r="AR2874" s="274"/>
      <c r="AS2874" s="274"/>
      <c r="AT2874" s="274"/>
      <c r="AU2874" s="274"/>
      <c r="AV2874" s="274"/>
      <c r="AW2874" s="274"/>
    </row>
    <row r="2875" spans="27:49" ht="12.95" customHeight="1" x14ac:dyDescent="0.2">
      <c r="AA2875" s="274"/>
      <c r="AB2875" s="274"/>
      <c r="AC2875" s="274"/>
      <c r="AD2875" s="274"/>
      <c r="AF2875" s="374"/>
      <c r="AN2875" s="274"/>
      <c r="AO2875" s="274"/>
      <c r="AP2875" s="274"/>
      <c r="AQ2875" s="274"/>
      <c r="AR2875" s="274"/>
      <c r="AS2875" s="274"/>
      <c r="AT2875" s="274"/>
      <c r="AU2875" s="274"/>
      <c r="AV2875" s="274"/>
      <c r="AW2875" s="274"/>
    </row>
    <row r="2876" spans="27:49" ht="12.95" customHeight="1" x14ac:dyDescent="0.2">
      <c r="AA2876" s="274"/>
      <c r="AB2876" s="274"/>
      <c r="AC2876" s="274"/>
      <c r="AD2876" s="274"/>
      <c r="AF2876" s="374"/>
      <c r="AN2876" s="274"/>
      <c r="AO2876" s="274"/>
      <c r="AP2876" s="274"/>
      <c r="AQ2876" s="274"/>
      <c r="AR2876" s="274"/>
      <c r="AS2876" s="274"/>
      <c r="AT2876" s="274"/>
      <c r="AU2876" s="274"/>
      <c r="AV2876" s="274"/>
      <c r="AW2876" s="274"/>
    </row>
    <row r="2877" spans="27:49" ht="12.95" customHeight="1" x14ac:dyDescent="0.2">
      <c r="AA2877" s="274"/>
      <c r="AB2877" s="274"/>
      <c r="AC2877" s="274"/>
      <c r="AD2877" s="274"/>
      <c r="AF2877" s="374"/>
      <c r="AN2877" s="274"/>
      <c r="AO2877" s="274"/>
      <c r="AP2877" s="274"/>
      <c r="AQ2877" s="274"/>
      <c r="AR2877" s="274"/>
      <c r="AS2877" s="274"/>
      <c r="AT2877" s="274"/>
      <c r="AU2877" s="274"/>
      <c r="AV2877" s="274"/>
      <c r="AW2877" s="274"/>
    </row>
    <row r="2878" spans="27:49" ht="12.95" customHeight="1" x14ac:dyDescent="0.2">
      <c r="AA2878" s="274"/>
      <c r="AB2878" s="274"/>
      <c r="AC2878" s="274"/>
      <c r="AD2878" s="274"/>
      <c r="AF2878" s="374"/>
      <c r="AN2878" s="274"/>
      <c r="AO2878" s="274"/>
      <c r="AP2878" s="274"/>
      <c r="AQ2878" s="274"/>
      <c r="AR2878" s="274"/>
      <c r="AS2878" s="274"/>
      <c r="AT2878" s="274"/>
      <c r="AU2878" s="274"/>
      <c r="AV2878" s="274"/>
      <c r="AW2878" s="274"/>
    </row>
    <row r="2879" spans="27:49" ht="12.95" customHeight="1" x14ac:dyDescent="0.2">
      <c r="AA2879" s="274"/>
      <c r="AB2879" s="274"/>
      <c r="AC2879" s="274"/>
      <c r="AD2879" s="274"/>
      <c r="AF2879" s="374"/>
      <c r="AN2879" s="274"/>
      <c r="AO2879" s="274"/>
      <c r="AP2879" s="274"/>
      <c r="AQ2879" s="274"/>
      <c r="AR2879" s="274"/>
      <c r="AS2879" s="274"/>
      <c r="AT2879" s="274"/>
      <c r="AU2879" s="274"/>
      <c r="AV2879" s="274"/>
      <c r="AW2879" s="274"/>
    </row>
    <row r="2880" spans="27:49" ht="12.95" customHeight="1" x14ac:dyDescent="0.2">
      <c r="AA2880" s="274"/>
      <c r="AB2880" s="274"/>
      <c r="AC2880" s="274"/>
      <c r="AD2880" s="274"/>
      <c r="AF2880" s="374"/>
      <c r="AN2880" s="274"/>
      <c r="AO2880" s="274"/>
      <c r="AP2880" s="274"/>
      <c r="AQ2880" s="274"/>
      <c r="AR2880" s="274"/>
      <c r="AS2880" s="274"/>
      <c r="AT2880" s="274"/>
      <c r="AU2880" s="274"/>
      <c r="AV2880" s="274"/>
      <c r="AW2880" s="274"/>
    </row>
    <row r="2881" spans="27:49" ht="12.95" customHeight="1" x14ac:dyDescent="0.2">
      <c r="AA2881" s="274"/>
      <c r="AB2881" s="274"/>
      <c r="AC2881" s="274"/>
      <c r="AD2881" s="274"/>
      <c r="AF2881" s="374"/>
      <c r="AN2881" s="274"/>
      <c r="AO2881" s="274"/>
      <c r="AP2881" s="274"/>
      <c r="AQ2881" s="274"/>
      <c r="AR2881" s="274"/>
      <c r="AS2881" s="274"/>
      <c r="AT2881" s="274"/>
      <c r="AU2881" s="274"/>
      <c r="AV2881" s="274"/>
      <c r="AW2881" s="274"/>
    </row>
    <row r="2882" spans="27:49" ht="12.95" customHeight="1" x14ac:dyDescent="0.2">
      <c r="AA2882" s="274"/>
      <c r="AB2882" s="274"/>
      <c r="AC2882" s="274"/>
      <c r="AD2882" s="274"/>
      <c r="AF2882" s="374"/>
      <c r="AN2882" s="274"/>
      <c r="AO2882" s="274"/>
      <c r="AP2882" s="274"/>
      <c r="AQ2882" s="274"/>
      <c r="AR2882" s="274"/>
      <c r="AS2882" s="274"/>
      <c r="AT2882" s="274"/>
      <c r="AU2882" s="274"/>
      <c r="AV2882" s="274"/>
      <c r="AW2882" s="274"/>
    </row>
    <row r="2883" spans="27:49" ht="12.95" customHeight="1" x14ac:dyDescent="0.2">
      <c r="AA2883" s="274"/>
      <c r="AB2883" s="274"/>
      <c r="AC2883" s="274"/>
      <c r="AD2883" s="274"/>
      <c r="AF2883" s="374"/>
      <c r="AN2883" s="274"/>
      <c r="AO2883" s="274"/>
      <c r="AP2883" s="274"/>
      <c r="AQ2883" s="274"/>
      <c r="AR2883" s="274"/>
      <c r="AS2883" s="274"/>
      <c r="AT2883" s="274"/>
      <c r="AU2883" s="274"/>
      <c r="AV2883" s="274"/>
      <c r="AW2883" s="274"/>
    </row>
    <row r="2884" spans="27:49" ht="12.95" customHeight="1" x14ac:dyDescent="0.2">
      <c r="AA2884" s="274"/>
      <c r="AB2884" s="274"/>
      <c r="AC2884" s="274"/>
      <c r="AD2884" s="274"/>
      <c r="AF2884" s="374"/>
      <c r="AN2884" s="274"/>
      <c r="AO2884" s="274"/>
      <c r="AP2884" s="274"/>
      <c r="AQ2884" s="274"/>
      <c r="AR2884" s="274"/>
      <c r="AS2884" s="274"/>
      <c r="AT2884" s="274"/>
      <c r="AU2884" s="274"/>
      <c r="AV2884" s="274"/>
      <c r="AW2884" s="274"/>
    </row>
    <row r="2885" spans="27:49" ht="12.95" customHeight="1" x14ac:dyDescent="0.2">
      <c r="AA2885" s="274"/>
      <c r="AB2885" s="274"/>
      <c r="AC2885" s="274"/>
      <c r="AD2885" s="274"/>
      <c r="AF2885" s="374"/>
      <c r="AN2885" s="274"/>
      <c r="AO2885" s="274"/>
      <c r="AP2885" s="274"/>
      <c r="AQ2885" s="274"/>
      <c r="AR2885" s="274"/>
      <c r="AS2885" s="274"/>
      <c r="AT2885" s="274"/>
      <c r="AU2885" s="274"/>
      <c r="AV2885" s="274"/>
      <c r="AW2885" s="274"/>
    </row>
    <row r="2886" spans="27:49" ht="12.95" customHeight="1" x14ac:dyDescent="0.2">
      <c r="AA2886" s="274"/>
      <c r="AB2886" s="274"/>
      <c r="AC2886" s="274"/>
      <c r="AD2886" s="274"/>
      <c r="AF2886" s="374"/>
      <c r="AN2886" s="274"/>
      <c r="AO2886" s="274"/>
      <c r="AP2886" s="274"/>
      <c r="AQ2886" s="274"/>
      <c r="AR2886" s="274"/>
      <c r="AS2886" s="274"/>
      <c r="AT2886" s="274"/>
      <c r="AU2886" s="274"/>
      <c r="AV2886" s="274"/>
      <c r="AW2886" s="274"/>
    </row>
    <row r="2887" spans="27:49" ht="12.95" customHeight="1" x14ac:dyDescent="0.2">
      <c r="AA2887" s="274"/>
      <c r="AB2887" s="274"/>
      <c r="AC2887" s="274"/>
      <c r="AD2887" s="274"/>
      <c r="AF2887" s="374"/>
      <c r="AN2887" s="274"/>
      <c r="AO2887" s="274"/>
      <c r="AP2887" s="274"/>
      <c r="AQ2887" s="274"/>
      <c r="AR2887" s="274"/>
      <c r="AS2887" s="274"/>
      <c r="AT2887" s="274"/>
      <c r="AU2887" s="274"/>
      <c r="AV2887" s="274"/>
      <c r="AW2887" s="274"/>
    </row>
    <row r="2888" spans="27:49" ht="12.95" customHeight="1" x14ac:dyDescent="0.2">
      <c r="AA2888" s="274"/>
      <c r="AB2888" s="274"/>
      <c r="AC2888" s="274"/>
      <c r="AD2888" s="274"/>
      <c r="AF2888" s="374"/>
      <c r="AN2888" s="274"/>
      <c r="AO2888" s="274"/>
      <c r="AP2888" s="274"/>
      <c r="AQ2888" s="274"/>
      <c r="AR2888" s="274"/>
      <c r="AS2888" s="274"/>
      <c r="AT2888" s="274"/>
      <c r="AU2888" s="274"/>
      <c r="AV2888" s="274"/>
      <c r="AW2888" s="274"/>
    </row>
    <row r="2889" spans="27:49" ht="12.95" customHeight="1" x14ac:dyDescent="0.2">
      <c r="AA2889" s="274"/>
      <c r="AB2889" s="274"/>
      <c r="AC2889" s="274"/>
      <c r="AD2889" s="274"/>
      <c r="AF2889" s="374"/>
      <c r="AN2889" s="274"/>
      <c r="AO2889" s="274"/>
      <c r="AP2889" s="274"/>
      <c r="AQ2889" s="274"/>
      <c r="AR2889" s="274"/>
      <c r="AS2889" s="274"/>
      <c r="AT2889" s="274"/>
      <c r="AU2889" s="274"/>
      <c r="AV2889" s="274"/>
      <c r="AW2889" s="274"/>
    </row>
    <row r="2890" spans="27:49" ht="12.95" customHeight="1" x14ac:dyDescent="0.2">
      <c r="AA2890" s="274"/>
      <c r="AB2890" s="274"/>
      <c r="AC2890" s="274"/>
      <c r="AD2890" s="274"/>
      <c r="AF2890" s="374"/>
      <c r="AN2890" s="274"/>
      <c r="AO2890" s="274"/>
      <c r="AP2890" s="274"/>
      <c r="AQ2890" s="274"/>
      <c r="AR2890" s="274"/>
      <c r="AS2890" s="274"/>
      <c r="AT2890" s="274"/>
      <c r="AU2890" s="274"/>
      <c r="AV2890" s="274"/>
      <c r="AW2890" s="274"/>
    </row>
    <row r="2891" spans="27:49" ht="12.95" customHeight="1" x14ac:dyDescent="0.2">
      <c r="AA2891" s="274"/>
      <c r="AB2891" s="274"/>
      <c r="AC2891" s="274"/>
      <c r="AD2891" s="274"/>
      <c r="AF2891" s="374"/>
      <c r="AN2891" s="274"/>
      <c r="AO2891" s="274"/>
      <c r="AP2891" s="274"/>
      <c r="AQ2891" s="274"/>
      <c r="AR2891" s="274"/>
      <c r="AS2891" s="274"/>
      <c r="AT2891" s="274"/>
      <c r="AU2891" s="274"/>
      <c r="AV2891" s="274"/>
      <c r="AW2891" s="274"/>
    </row>
    <row r="2892" spans="27:49" ht="12.95" customHeight="1" x14ac:dyDescent="0.2">
      <c r="AA2892" s="274"/>
      <c r="AB2892" s="274"/>
      <c r="AC2892" s="274"/>
      <c r="AD2892" s="274"/>
      <c r="AF2892" s="374"/>
      <c r="AN2892" s="274"/>
      <c r="AO2892" s="274"/>
      <c r="AP2892" s="274"/>
      <c r="AQ2892" s="274"/>
      <c r="AR2892" s="274"/>
      <c r="AS2892" s="274"/>
      <c r="AT2892" s="274"/>
      <c r="AU2892" s="274"/>
      <c r="AV2892" s="274"/>
      <c r="AW2892" s="274"/>
    </row>
    <row r="2893" spans="27:49" ht="12.95" customHeight="1" x14ac:dyDescent="0.2">
      <c r="AA2893" s="274"/>
      <c r="AB2893" s="274"/>
      <c r="AC2893" s="274"/>
      <c r="AD2893" s="274"/>
      <c r="AF2893" s="374"/>
      <c r="AN2893" s="274"/>
      <c r="AO2893" s="274"/>
      <c r="AP2893" s="274"/>
      <c r="AQ2893" s="274"/>
      <c r="AR2893" s="274"/>
      <c r="AS2893" s="274"/>
      <c r="AT2893" s="274"/>
      <c r="AU2893" s="274"/>
      <c r="AV2893" s="274"/>
      <c r="AW2893" s="274"/>
    </row>
    <row r="2894" spans="27:49" ht="12.95" customHeight="1" x14ac:dyDescent="0.2">
      <c r="AA2894" s="274"/>
      <c r="AB2894" s="274"/>
      <c r="AC2894" s="274"/>
      <c r="AD2894" s="274"/>
      <c r="AF2894" s="374"/>
      <c r="AN2894" s="274"/>
      <c r="AO2894" s="274"/>
      <c r="AP2894" s="274"/>
      <c r="AQ2894" s="274"/>
      <c r="AR2894" s="274"/>
      <c r="AS2894" s="274"/>
      <c r="AT2894" s="274"/>
      <c r="AU2894" s="274"/>
      <c r="AV2894" s="274"/>
      <c r="AW2894" s="274"/>
    </row>
    <row r="2895" spans="27:49" ht="12.95" customHeight="1" x14ac:dyDescent="0.2">
      <c r="AA2895" s="274"/>
      <c r="AB2895" s="274"/>
      <c r="AC2895" s="274"/>
      <c r="AD2895" s="274"/>
      <c r="AF2895" s="374"/>
      <c r="AN2895" s="274"/>
      <c r="AO2895" s="274"/>
      <c r="AP2895" s="274"/>
      <c r="AQ2895" s="274"/>
      <c r="AR2895" s="274"/>
      <c r="AS2895" s="274"/>
      <c r="AT2895" s="274"/>
      <c r="AU2895" s="274"/>
      <c r="AV2895" s="274"/>
      <c r="AW2895" s="274"/>
    </row>
    <row r="2896" spans="27:49" ht="12.95" customHeight="1" x14ac:dyDescent="0.2">
      <c r="AA2896" s="274"/>
      <c r="AB2896" s="274"/>
      <c r="AC2896" s="274"/>
      <c r="AD2896" s="274"/>
      <c r="AF2896" s="374"/>
      <c r="AN2896" s="274"/>
      <c r="AO2896" s="274"/>
      <c r="AP2896" s="274"/>
      <c r="AQ2896" s="274"/>
      <c r="AR2896" s="274"/>
      <c r="AS2896" s="274"/>
      <c r="AT2896" s="274"/>
      <c r="AU2896" s="274"/>
      <c r="AV2896" s="274"/>
      <c r="AW2896" s="274"/>
    </row>
    <row r="2897" spans="27:49" ht="12.95" customHeight="1" x14ac:dyDescent="0.2">
      <c r="AA2897" s="274"/>
      <c r="AB2897" s="274"/>
      <c r="AC2897" s="274"/>
      <c r="AD2897" s="274"/>
      <c r="AF2897" s="374"/>
      <c r="AN2897" s="274"/>
      <c r="AO2897" s="274"/>
      <c r="AP2897" s="274"/>
      <c r="AQ2897" s="274"/>
      <c r="AR2897" s="274"/>
      <c r="AS2897" s="274"/>
      <c r="AT2897" s="274"/>
      <c r="AU2897" s="274"/>
      <c r="AV2897" s="274"/>
      <c r="AW2897" s="274"/>
    </row>
    <row r="2898" spans="27:49" ht="12.95" customHeight="1" x14ac:dyDescent="0.2">
      <c r="AA2898" s="274"/>
      <c r="AB2898" s="274"/>
      <c r="AC2898" s="274"/>
      <c r="AD2898" s="274"/>
      <c r="AF2898" s="374"/>
      <c r="AN2898" s="274"/>
      <c r="AO2898" s="274"/>
      <c r="AP2898" s="274"/>
      <c r="AQ2898" s="274"/>
      <c r="AR2898" s="274"/>
      <c r="AS2898" s="274"/>
      <c r="AT2898" s="274"/>
      <c r="AU2898" s="274"/>
      <c r="AV2898" s="274"/>
      <c r="AW2898" s="274"/>
    </row>
    <row r="2899" spans="27:49" ht="12.95" customHeight="1" x14ac:dyDescent="0.2">
      <c r="AA2899" s="274"/>
      <c r="AB2899" s="274"/>
      <c r="AC2899" s="274"/>
      <c r="AD2899" s="274"/>
      <c r="AF2899" s="374"/>
      <c r="AN2899" s="274"/>
      <c r="AO2899" s="274"/>
      <c r="AP2899" s="274"/>
      <c r="AQ2899" s="274"/>
      <c r="AR2899" s="274"/>
      <c r="AS2899" s="274"/>
      <c r="AT2899" s="274"/>
      <c r="AU2899" s="274"/>
      <c r="AV2899" s="274"/>
      <c r="AW2899" s="274"/>
    </row>
    <row r="2900" spans="27:49" ht="12.95" customHeight="1" x14ac:dyDescent="0.2">
      <c r="AA2900" s="274"/>
      <c r="AB2900" s="274"/>
      <c r="AC2900" s="274"/>
      <c r="AD2900" s="274"/>
      <c r="AF2900" s="374"/>
      <c r="AN2900" s="274"/>
      <c r="AO2900" s="274"/>
      <c r="AP2900" s="274"/>
      <c r="AQ2900" s="274"/>
      <c r="AR2900" s="274"/>
      <c r="AS2900" s="274"/>
      <c r="AT2900" s="274"/>
      <c r="AU2900" s="274"/>
      <c r="AV2900" s="274"/>
      <c r="AW2900" s="274"/>
    </row>
    <row r="2901" spans="27:49" ht="12.95" customHeight="1" x14ac:dyDescent="0.2">
      <c r="AA2901" s="274"/>
      <c r="AB2901" s="274"/>
      <c r="AC2901" s="274"/>
      <c r="AD2901" s="274"/>
      <c r="AF2901" s="374"/>
      <c r="AN2901" s="274"/>
      <c r="AO2901" s="274"/>
      <c r="AP2901" s="274"/>
      <c r="AQ2901" s="274"/>
      <c r="AR2901" s="274"/>
      <c r="AS2901" s="274"/>
      <c r="AT2901" s="274"/>
      <c r="AU2901" s="274"/>
      <c r="AV2901" s="274"/>
      <c r="AW2901" s="274"/>
    </row>
    <row r="2902" spans="27:49" ht="12.95" customHeight="1" x14ac:dyDescent="0.2">
      <c r="AA2902" s="274"/>
      <c r="AB2902" s="274"/>
      <c r="AC2902" s="274"/>
      <c r="AD2902" s="274"/>
      <c r="AF2902" s="374"/>
      <c r="AN2902" s="274"/>
      <c r="AO2902" s="274"/>
      <c r="AP2902" s="274"/>
      <c r="AQ2902" s="274"/>
      <c r="AR2902" s="274"/>
      <c r="AS2902" s="274"/>
      <c r="AT2902" s="274"/>
      <c r="AU2902" s="274"/>
      <c r="AV2902" s="274"/>
      <c r="AW2902" s="274"/>
    </row>
    <row r="2903" spans="27:49" ht="12.95" customHeight="1" x14ac:dyDescent="0.2">
      <c r="AA2903" s="274"/>
      <c r="AB2903" s="274"/>
      <c r="AC2903" s="274"/>
      <c r="AD2903" s="274"/>
      <c r="AF2903" s="374"/>
      <c r="AN2903" s="274"/>
      <c r="AO2903" s="274"/>
      <c r="AP2903" s="274"/>
      <c r="AQ2903" s="274"/>
      <c r="AR2903" s="274"/>
      <c r="AS2903" s="274"/>
      <c r="AT2903" s="274"/>
      <c r="AU2903" s="274"/>
      <c r="AV2903" s="274"/>
      <c r="AW2903" s="274"/>
    </row>
    <row r="2904" spans="27:49" ht="12.95" customHeight="1" x14ac:dyDescent="0.2">
      <c r="AA2904" s="274"/>
      <c r="AB2904" s="274"/>
      <c r="AC2904" s="274"/>
      <c r="AD2904" s="274"/>
      <c r="AF2904" s="374"/>
      <c r="AN2904" s="274"/>
      <c r="AO2904" s="274"/>
      <c r="AP2904" s="274"/>
      <c r="AQ2904" s="274"/>
      <c r="AR2904" s="274"/>
      <c r="AS2904" s="274"/>
      <c r="AT2904" s="274"/>
      <c r="AU2904" s="274"/>
      <c r="AV2904" s="274"/>
      <c r="AW2904" s="274"/>
    </row>
    <row r="2905" spans="27:49" ht="12.95" customHeight="1" x14ac:dyDescent="0.2">
      <c r="AA2905" s="274"/>
      <c r="AB2905" s="274"/>
      <c r="AC2905" s="274"/>
      <c r="AD2905" s="274"/>
      <c r="AF2905" s="374"/>
      <c r="AN2905" s="274"/>
      <c r="AO2905" s="274"/>
      <c r="AP2905" s="274"/>
      <c r="AQ2905" s="274"/>
      <c r="AR2905" s="274"/>
      <c r="AS2905" s="274"/>
      <c r="AT2905" s="274"/>
      <c r="AU2905" s="274"/>
      <c r="AV2905" s="274"/>
      <c r="AW2905" s="274"/>
    </row>
    <row r="2906" spans="27:49" ht="12.95" customHeight="1" x14ac:dyDescent="0.2">
      <c r="AA2906" s="274"/>
      <c r="AB2906" s="274"/>
      <c r="AC2906" s="274"/>
      <c r="AD2906" s="274"/>
      <c r="AF2906" s="374"/>
      <c r="AN2906" s="274"/>
      <c r="AO2906" s="274"/>
      <c r="AP2906" s="274"/>
      <c r="AQ2906" s="274"/>
      <c r="AR2906" s="274"/>
      <c r="AS2906" s="274"/>
      <c r="AT2906" s="274"/>
      <c r="AU2906" s="274"/>
      <c r="AV2906" s="274"/>
      <c r="AW2906" s="274"/>
    </row>
    <row r="2907" spans="27:49" ht="12.95" customHeight="1" x14ac:dyDescent="0.2">
      <c r="AA2907" s="274"/>
      <c r="AB2907" s="274"/>
      <c r="AC2907" s="274"/>
      <c r="AD2907" s="274"/>
      <c r="AF2907" s="374"/>
      <c r="AN2907" s="274"/>
      <c r="AO2907" s="274"/>
      <c r="AP2907" s="274"/>
      <c r="AQ2907" s="274"/>
      <c r="AR2907" s="274"/>
      <c r="AS2907" s="274"/>
      <c r="AT2907" s="274"/>
      <c r="AU2907" s="274"/>
      <c r="AV2907" s="274"/>
      <c r="AW2907" s="274"/>
    </row>
    <row r="2908" spans="27:49" ht="12.95" customHeight="1" x14ac:dyDescent="0.2">
      <c r="AA2908" s="274"/>
      <c r="AB2908" s="274"/>
      <c r="AC2908" s="274"/>
      <c r="AD2908" s="274"/>
      <c r="AF2908" s="374"/>
      <c r="AN2908" s="274"/>
      <c r="AO2908" s="274"/>
      <c r="AP2908" s="274"/>
      <c r="AQ2908" s="274"/>
      <c r="AR2908" s="274"/>
      <c r="AS2908" s="274"/>
      <c r="AT2908" s="274"/>
      <c r="AU2908" s="274"/>
      <c r="AV2908" s="274"/>
      <c r="AW2908" s="274"/>
    </row>
    <row r="2909" spans="27:49" ht="12.95" customHeight="1" x14ac:dyDescent="0.2">
      <c r="AA2909" s="274"/>
      <c r="AB2909" s="274"/>
      <c r="AC2909" s="274"/>
      <c r="AD2909" s="274"/>
      <c r="AF2909" s="374"/>
      <c r="AN2909" s="274"/>
      <c r="AO2909" s="274"/>
      <c r="AP2909" s="274"/>
      <c r="AQ2909" s="274"/>
      <c r="AR2909" s="274"/>
      <c r="AS2909" s="274"/>
      <c r="AT2909" s="274"/>
      <c r="AU2909" s="274"/>
      <c r="AV2909" s="274"/>
      <c r="AW2909" s="274"/>
    </row>
    <row r="2910" spans="27:49" ht="12.95" customHeight="1" x14ac:dyDescent="0.2">
      <c r="AA2910" s="274"/>
      <c r="AB2910" s="274"/>
      <c r="AC2910" s="274"/>
      <c r="AD2910" s="274"/>
      <c r="AF2910" s="374"/>
      <c r="AN2910" s="274"/>
      <c r="AO2910" s="274"/>
      <c r="AP2910" s="274"/>
      <c r="AQ2910" s="274"/>
      <c r="AR2910" s="274"/>
      <c r="AS2910" s="274"/>
      <c r="AT2910" s="274"/>
      <c r="AU2910" s="274"/>
      <c r="AV2910" s="274"/>
      <c r="AW2910" s="274"/>
    </row>
    <row r="2911" spans="27:49" ht="12.95" customHeight="1" x14ac:dyDescent="0.2">
      <c r="AA2911" s="274"/>
      <c r="AB2911" s="274"/>
      <c r="AC2911" s="274"/>
      <c r="AD2911" s="274"/>
      <c r="AF2911" s="374"/>
      <c r="AN2911" s="274"/>
      <c r="AO2911" s="274"/>
      <c r="AP2911" s="274"/>
      <c r="AQ2911" s="274"/>
      <c r="AR2911" s="274"/>
      <c r="AS2911" s="274"/>
      <c r="AT2911" s="274"/>
      <c r="AU2911" s="274"/>
      <c r="AV2911" s="274"/>
      <c r="AW2911" s="274"/>
    </row>
    <row r="2912" spans="27:49" ht="12.95" customHeight="1" x14ac:dyDescent="0.2">
      <c r="AA2912" s="274"/>
      <c r="AB2912" s="274"/>
      <c r="AC2912" s="274"/>
      <c r="AD2912" s="274"/>
      <c r="AF2912" s="374"/>
      <c r="AN2912" s="274"/>
      <c r="AO2912" s="274"/>
      <c r="AP2912" s="274"/>
      <c r="AQ2912" s="274"/>
      <c r="AR2912" s="274"/>
      <c r="AS2912" s="274"/>
      <c r="AT2912" s="274"/>
      <c r="AU2912" s="274"/>
      <c r="AV2912" s="274"/>
      <c r="AW2912" s="274"/>
    </row>
    <row r="2913" spans="27:49" ht="12.95" customHeight="1" x14ac:dyDescent="0.2">
      <c r="AA2913" s="274"/>
      <c r="AB2913" s="274"/>
      <c r="AC2913" s="274"/>
      <c r="AD2913" s="274"/>
      <c r="AF2913" s="374"/>
      <c r="AN2913" s="274"/>
      <c r="AO2913" s="274"/>
      <c r="AP2913" s="274"/>
      <c r="AQ2913" s="274"/>
      <c r="AR2913" s="274"/>
      <c r="AS2913" s="274"/>
      <c r="AT2913" s="274"/>
      <c r="AU2913" s="274"/>
      <c r="AV2913" s="274"/>
      <c r="AW2913" s="274"/>
    </row>
    <row r="2914" spans="27:49" ht="12.95" customHeight="1" x14ac:dyDescent="0.2">
      <c r="AA2914" s="274"/>
      <c r="AB2914" s="274"/>
      <c r="AC2914" s="274"/>
      <c r="AD2914" s="274"/>
      <c r="AF2914" s="374"/>
      <c r="AN2914" s="274"/>
      <c r="AO2914" s="274"/>
      <c r="AP2914" s="274"/>
      <c r="AQ2914" s="274"/>
      <c r="AR2914" s="274"/>
      <c r="AS2914" s="274"/>
      <c r="AT2914" s="274"/>
      <c r="AU2914" s="274"/>
      <c r="AV2914" s="274"/>
      <c r="AW2914" s="274"/>
    </row>
    <row r="2915" spans="27:49" ht="12.95" customHeight="1" x14ac:dyDescent="0.2">
      <c r="AA2915" s="274"/>
      <c r="AB2915" s="274"/>
      <c r="AC2915" s="274"/>
      <c r="AD2915" s="274"/>
      <c r="AF2915" s="374"/>
      <c r="AN2915" s="274"/>
      <c r="AO2915" s="274"/>
      <c r="AP2915" s="274"/>
      <c r="AQ2915" s="274"/>
      <c r="AR2915" s="274"/>
      <c r="AS2915" s="274"/>
      <c r="AT2915" s="274"/>
      <c r="AU2915" s="274"/>
      <c r="AV2915" s="274"/>
      <c r="AW2915" s="274"/>
    </row>
    <row r="2916" spans="27:49" ht="12.95" customHeight="1" x14ac:dyDescent="0.2">
      <c r="AA2916" s="274"/>
      <c r="AB2916" s="274"/>
      <c r="AC2916" s="274"/>
      <c r="AD2916" s="274"/>
      <c r="AF2916" s="374"/>
      <c r="AN2916" s="274"/>
      <c r="AO2916" s="274"/>
      <c r="AP2916" s="274"/>
      <c r="AQ2916" s="274"/>
      <c r="AR2916" s="274"/>
      <c r="AS2916" s="274"/>
      <c r="AT2916" s="274"/>
      <c r="AU2916" s="274"/>
      <c r="AV2916" s="274"/>
      <c r="AW2916" s="274"/>
    </row>
    <row r="2917" spans="27:49" ht="12.95" customHeight="1" x14ac:dyDescent="0.2">
      <c r="AA2917" s="274"/>
      <c r="AB2917" s="274"/>
      <c r="AC2917" s="274"/>
      <c r="AD2917" s="274"/>
      <c r="AF2917" s="374"/>
      <c r="AN2917" s="274"/>
      <c r="AO2917" s="274"/>
      <c r="AP2917" s="274"/>
      <c r="AQ2917" s="274"/>
      <c r="AR2917" s="274"/>
      <c r="AS2917" s="274"/>
      <c r="AT2917" s="274"/>
      <c r="AU2917" s="274"/>
      <c r="AV2917" s="274"/>
      <c r="AW2917" s="274"/>
    </row>
    <row r="2918" spans="27:49" ht="12.95" customHeight="1" x14ac:dyDescent="0.2">
      <c r="AA2918" s="274"/>
      <c r="AB2918" s="274"/>
      <c r="AC2918" s="274"/>
      <c r="AD2918" s="274"/>
      <c r="AF2918" s="374"/>
      <c r="AN2918" s="274"/>
      <c r="AO2918" s="274"/>
      <c r="AP2918" s="274"/>
      <c r="AQ2918" s="274"/>
      <c r="AR2918" s="274"/>
      <c r="AS2918" s="274"/>
      <c r="AT2918" s="274"/>
      <c r="AU2918" s="274"/>
      <c r="AV2918" s="274"/>
      <c r="AW2918" s="274"/>
    </row>
    <row r="2919" spans="27:49" ht="12.95" customHeight="1" x14ac:dyDescent="0.2">
      <c r="AA2919" s="274"/>
      <c r="AB2919" s="274"/>
      <c r="AC2919" s="274"/>
      <c r="AD2919" s="274"/>
      <c r="AF2919" s="374"/>
      <c r="AN2919" s="274"/>
      <c r="AO2919" s="274"/>
      <c r="AP2919" s="274"/>
      <c r="AQ2919" s="274"/>
      <c r="AR2919" s="274"/>
      <c r="AS2919" s="274"/>
      <c r="AT2919" s="274"/>
      <c r="AU2919" s="274"/>
      <c r="AV2919" s="274"/>
      <c r="AW2919" s="274"/>
    </row>
    <row r="2920" spans="27:49" ht="12.95" customHeight="1" x14ac:dyDescent="0.2">
      <c r="AA2920" s="274"/>
      <c r="AB2920" s="274"/>
      <c r="AC2920" s="274"/>
      <c r="AD2920" s="274"/>
      <c r="AF2920" s="374"/>
      <c r="AN2920" s="274"/>
      <c r="AO2920" s="274"/>
      <c r="AP2920" s="274"/>
      <c r="AQ2920" s="274"/>
      <c r="AR2920" s="274"/>
      <c r="AS2920" s="274"/>
      <c r="AT2920" s="274"/>
      <c r="AU2920" s="274"/>
      <c r="AV2920" s="274"/>
      <c r="AW2920" s="274"/>
    </row>
    <row r="2921" spans="27:49" ht="12.95" customHeight="1" x14ac:dyDescent="0.2">
      <c r="AA2921" s="274"/>
      <c r="AB2921" s="274"/>
      <c r="AC2921" s="274"/>
      <c r="AD2921" s="274"/>
      <c r="AF2921" s="374"/>
      <c r="AN2921" s="274"/>
      <c r="AO2921" s="274"/>
      <c r="AP2921" s="274"/>
      <c r="AQ2921" s="274"/>
      <c r="AR2921" s="274"/>
      <c r="AS2921" s="274"/>
      <c r="AT2921" s="274"/>
      <c r="AU2921" s="274"/>
      <c r="AV2921" s="274"/>
      <c r="AW2921" s="274"/>
    </row>
    <row r="2922" spans="27:49" ht="12.95" customHeight="1" x14ac:dyDescent="0.2">
      <c r="AA2922" s="274"/>
      <c r="AB2922" s="274"/>
      <c r="AC2922" s="274"/>
      <c r="AD2922" s="274"/>
      <c r="AF2922" s="374"/>
      <c r="AN2922" s="274"/>
      <c r="AO2922" s="274"/>
      <c r="AP2922" s="274"/>
      <c r="AQ2922" s="274"/>
      <c r="AR2922" s="274"/>
      <c r="AS2922" s="274"/>
      <c r="AT2922" s="274"/>
      <c r="AU2922" s="274"/>
      <c r="AV2922" s="274"/>
      <c r="AW2922" s="274"/>
    </row>
    <row r="2923" spans="27:49" ht="12.95" customHeight="1" x14ac:dyDescent="0.2">
      <c r="AA2923" s="274"/>
      <c r="AB2923" s="274"/>
      <c r="AC2923" s="274"/>
      <c r="AD2923" s="274"/>
      <c r="AF2923" s="374"/>
      <c r="AN2923" s="274"/>
      <c r="AO2923" s="274"/>
      <c r="AP2923" s="274"/>
      <c r="AQ2923" s="274"/>
      <c r="AR2923" s="274"/>
      <c r="AS2923" s="274"/>
      <c r="AT2923" s="274"/>
      <c r="AU2923" s="274"/>
      <c r="AV2923" s="274"/>
      <c r="AW2923" s="274"/>
    </row>
    <row r="2924" spans="27:49" ht="12.95" customHeight="1" x14ac:dyDescent="0.2">
      <c r="AA2924" s="274"/>
      <c r="AB2924" s="274"/>
      <c r="AC2924" s="274"/>
      <c r="AD2924" s="274"/>
      <c r="AF2924" s="374"/>
      <c r="AN2924" s="274"/>
      <c r="AO2924" s="274"/>
      <c r="AP2924" s="274"/>
      <c r="AQ2924" s="274"/>
      <c r="AR2924" s="274"/>
      <c r="AS2924" s="274"/>
      <c r="AT2924" s="274"/>
      <c r="AU2924" s="274"/>
      <c r="AV2924" s="274"/>
      <c r="AW2924" s="274"/>
    </row>
    <row r="2925" spans="27:49" ht="12.95" customHeight="1" x14ac:dyDescent="0.2">
      <c r="AA2925" s="274"/>
      <c r="AB2925" s="274"/>
      <c r="AC2925" s="274"/>
      <c r="AD2925" s="274"/>
      <c r="AF2925" s="374"/>
      <c r="AN2925" s="274"/>
      <c r="AO2925" s="274"/>
      <c r="AP2925" s="274"/>
      <c r="AQ2925" s="274"/>
      <c r="AR2925" s="274"/>
      <c r="AS2925" s="274"/>
      <c r="AT2925" s="274"/>
      <c r="AU2925" s="274"/>
      <c r="AV2925" s="274"/>
      <c r="AW2925" s="274"/>
    </row>
    <row r="2926" spans="27:49" ht="12.95" customHeight="1" x14ac:dyDescent="0.2">
      <c r="AA2926" s="274"/>
      <c r="AB2926" s="274"/>
      <c r="AC2926" s="274"/>
      <c r="AD2926" s="274"/>
      <c r="AF2926" s="374"/>
      <c r="AN2926" s="274"/>
      <c r="AO2926" s="274"/>
      <c r="AP2926" s="274"/>
      <c r="AQ2926" s="274"/>
      <c r="AR2926" s="274"/>
      <c r="AS2926" s="274"/>
      <c r="AT2926" s="274"/>
      <c r="AU2926" s="274"/>
      <c r="AV2926" s="274"/>
      <c r="AW2926" s="274"/>
    </row>
    <row r="2927" spans="27:49" ht="12.95" customHeight="1" x14ac:dyDescent="0.2">
      <c r="AA2927" s="274"/>
      <c r="AB2927" s="274"/>
      <c r="AC2927" s="274"/>
      <c r="AD2927" s="274"/>
      <c r="AF2927" s="374"/>
      <c r="AN2927" s="274"/>
      <c r="AO2927" s="274"/>
      <c r="AP2927" s="274"/>
      <c r="AQ2927" s="274"/>
      <c r="AR2927" s="274"/>
      <c r="AS2927" s="274"/>
      <c r="AT2927" s="274"/>
      <c r="AU2927" s="274"/>
      <c r="AV2927" s="274"/>
      <c r="AW2927" s="274"/>
    </row>
    <row r="2928" spans="27:49" ht="12.95" customHeight="1" x14ac:dyDescent="0.2">
      <c r="AA2928" s="274"/>
      <c r="AB2928" s="274"/>
      <c r="AC2928" s="274"/>
      <c r="AD2928" s="274"/>
      <c r="AF2928" s="374"/>
      <c r="AN2928" s="274"/>
      <c r="AO2928" s="274"/>
      <c r="AP2928" s="274"/>
      <c r="AQ2928" s="274"/>
      <c r="AR2928" s="274"/>
      <c r="AS2928" s="274"/>
      <c r="AT2928" s="274"/>
      <c r="AU2928" s="274"/>
      <c r="AV2928" s="274"/>
      <c r="AW2928" s="274"/>
    </row>
    <row r="2929" spans="27:49" ht="12.95" customHeight="1" x14ac:dyDescent="0.2">
      <c r="AA2929" s="274"/>
      <c r="AB2929" s="274"/>
      <c r="AC2929" s="274"/>
      <c r="AD2929" s="274"/>
      <c r="AF2929" s="374"/>
      <c r="AN2929" s="274"/>
      <c r="AO2929" s="274"/>
      <c r="AP2929" s="274"/>
      <c r="AQ2929" s="274"/>
      <c r="AR2929" s="274"/>
      <c r="AS2929" s="274"/>
      <c r="AT2929" s="274"/>
      <c r="AU2929" s="274"/>
      <c r="AV2929" s="274"/>
      <c r="AW2929" s="274"/>
    </row>
    <row r="2930" spans="27:49" ht="12.95" customHeight="1" x14ac:dyDescent="0.2">
      <c r="AA2930" s="274"/>
      <c r="AB2930" s="274"/>
      <c r="AC2930" s="274"/>
      <c r="AD2930" s="274"/>
      <c r="AF2930" s="374"/>
      <c r="AN2930" s="274"/>
      <c r="AO2930" s="274"/>
      <c r="AP2930" s="274"/>
      <c r="AQ2930" s="274"/>
      <c r="AR2930" s="274"/>
      <c r="AS2930" s="274"/>
      <c r="AT2930" s="274"/>
      <c r="AU2930" s="274"/>
      <c r="AV2930" s="274"/>
      <c r="AW2930" s="274"/>
    </row>
    <row r="2931" spans="27:49" ht="12.95" customHeight="1" x14ac:dyDescent="0.2">
      <c r="AA2931" s="274"/>
      <c r="AB2931" s="274"/>
      <c r="AC2931" s="274"/>
      <c r="AD2931" s="274"/>
      <c r="AF2931" s="374"/>
      <c r="AN2931" s="274"/>
      <c r="AO2931" s="274"/>
      <c r="AP2931" s="274"/>
      <c r="AQ2931" s="274"/>
      <c r="AR2931" s="274"/>
      <c r="AS2931" s="274"/>
      <c r="AT2931" s="274"/>
      <c r="AU2931" s="274"/>
      <c r="AV2931" s="274"/>
      <c r="AW2931" s="274"/>
    </row>
    <row r="2932" spans="27:49" ht="12.95" customHeight="1" x14ac:dyDescent="0.2">
      <c r="AA2932" s="274"/>
      <c r="AB2932" s="274"/>
      <c r="AC2932" s="274"/>
      <c r="AD2932" s="274"/>
      <c r="AF2932" s="374"/>
      <c r="AN2932" s="274"/>
      <c r="AO2932" s="274"/>
      <c r="AP2932" s="274"/>
      <c r="AQ2932" s="274"/>
      <c r="AR2932" s="274"/>
      <c r="AS2932" s="274"/>
      <c r="AT2932" s="274"/>
      <c r="AU2932" s="274"/>
      <c r="AV2932" s="274"/>
      <c r="AW2932" s="274"/>
    </row>
    <row r="2933" spans="27:49" ht="12.95" customHeight="1" x14ac:dyDescent="0.2">
      <c r="AA2933" s="274"/>
      <c r="AB2933" s="274"/>
      <c r="AC2933" s="274"/>
      <c r="AD2933" s="274"/>
      <c r="AF2933" s="374"/>
      <c r="AN2933" s="274"/>
      <c r="AO2933" s="274"/>
      <c r="AP2933" s="274"/>
      <c r="AQ2933" s="274"/>
      <c r="AR2933" s="274"/>
      <c r="AS2933" s="274"/>
      <c r="AT2933" s="274"/>
      <c r="AU2933" s="274"/>
      <c r="AV2933" s="274"/>
      <c r="AW2933" s="274"/>
    </row>
    <row r="2934" spans="27:49" ht="12.95" customHeight="1" x14ac:dyDescent="0.2">
      <c r="AA2934" s="274"/>
      <c r="AB2934" s="274"/>
      <c r="AC2934" s="274"/>
      <c r="AD2934" s="274"/>
      <c r="AF2934" s="374"/>
      <c r="AN2934" s="274"/>
      <c r="AO2934" s="274"/>
      <c r="AP2934" s="274"/>
      <c r="AQ2934" s="274"/>
      <c r="AR2934" s="274"/>
      <c r="AS2934" s="274"/>
      <c r="AT2934" s="274"/>
      <c r="AU2934" s="274"/>
      <c r="AV2934" s="274"/>
      <c r="AW2934" s="274"/>
    </row>
    <row r="2935" spans="27:49" ht="12.95" customHeight="1" x14ac:dyDescent="0.2">
      <c r="AA2935" s="274"/>
      <c r="AB2935" s="274"/>
      <c r="AC2935" s="274"/>
      <c r="AD2935" s="274"/>
      <c r="AF2935" s="374"/>
      <c r="AN2935" s="274"/>
      <c r="AO2935" s="274"/>
      <c r="AP2935" s="274"/>
      <c r="AQ2935" s="274"/>
      <c r="AR2935" s="274"/>
      <c r="AS2935" s="274"/>
      <c r="AT2935" s="274"/>
      <c r="AU2935" s="274"/>
      <c r="AV2935" s="274"/>
      <c r="AW2935" s="274"/>
    </row>
    <row r="2936" spans="27:49" ht="12.95" customHeight="1" x14ac:dyDescent="0.2">
      <c r="AA2936" s="274"/>
      <c r="AB2936" s="274"/>
      <c r="AC2936" s="274"/>
      <c r="AD2936" s="274"/>
      <c r="AF2936" s="374"/>
      <c r="AN2936" s="274"/>
      <c r="AO2936" s="274"/>
      <c r="AP2936" s="274"/>
      <c r="AQ2936" s="274"/>
      <c r="AR2936" s="274"/>
      <c r="AS2936" s="274"/>
      <c r="AT2936" s="274"/>
      <c r="AU2936" s="274"/>
      <c r="AV2936" s="274"/>
      <c r="AW2936" s="274"/>
    </row>
    <row r="2937" spans="27:49" ht="12.95" customHeight="1" x14ac:dyDescent="0.2">
      <c r="AA2937" s="274"/>
      <c r="AB2937" s="274"/>
      <c r="AC2937" s="274"/>
      <c r="AD2937" s="274"/>
      <c r="AF2937" s="374"/>
      <c r="AN2937" s="274"/>
      <c r="AO2937" s="274"/>
      <c r="AP2937" s="274"/>
      <c r="AQ2937" s="274"/>
      <c r="AR2937" s="274"/>
      <c r="AS2937" s="274"/>
      <c r="AT2937" s="274"/>
      <c r="AU2937" s="274"/>
      <c r="AV2937" s="274"/>
      <c r="AW2937" s="274"/>
    </row>
    <row r="2938" spans="27:49" ht="12.95" customHeight="1" x14ac:dyDescent="0.2">
      <c r="AA2938" s="274"/>
      <c r="AB2938" s="274"/>
      <c r="AC2938" s="274"/>
      <c r="AD2938" s="274"/>
      <c r="AF2938" s="374"/>
      <c r="AN2938" s="274"/>
      <c r="AO2938" s="274"/>
      <c r="AP2938" s="274"/>
      <c r="AQ2938" s="274"/>
      <c r="AR2938" s="274"/>
      <c r="AS2938" s="274"/>
      <c r="AT2938" s="274"/>
      <c r="AU2938" s="274"/>
      <c r="AV2938" s="274"/>
      <c r="AW2938" s="274"/>
    </row>
    <row r="2939" spans="27:49" ht="12.95" customHeight="1" x14ac:dyDescent="0.2">
      <c r="AA2939" s="274"/>
      <c r="AB2939" s="274"/>
      <c r="AC2939" s="274"/>
      <c r="AD2939" s="274"/>
      <c r="AF2939" s="374"/>
      <c r="AN2939" s="274"/>
      <c r="AO2939" s="274"/>
      <c r="AP2939" s="274"/>
      <c r="AQ2939" s="274"/>
      <c r="AR2939" s="274"/>
      <c r="AS2939" s="274"/>
      <c r="AT2939" s="274"/>
      <c r="AU2939" s="274"/>
      <c r="AV2939" s="274"/>
      <c r="AW2939" s="274"/>
    </row>
    <row r="2940" spans="27:49" ht="12.95" customHeight="1" x14ac:dyDescent="0.2">
      <c r="AA2940" s="274"/>
      <c r="AB2940" s="274"/>
      <c r="AC2940" s="274"/>
      <c r="AD2940" s="274"/>
      <c r="AF2940" s="374"/>
      <c r="AN2940" s="274"/>
      <c r="AO2940" s="274"/>
      <c r="AP2940" s="274"/>
      <c r="AQ2940" s="274"/>
      <c r="AR2940" s="274"/>
      <c r="AS2940" s="274"/>
      <c r="AT2940" s="274"/>
      <c r="AU2940" s="274"/>
      <c r="AV2940" s="274"/>
      <c r="AW2940" s="274"/>
    </row>
    <row r="2941" spans="27:49" ht="12.95" customHeight="1" x14ac:dyDescent="0.2">
      <c r="AA2941" s="274"/>
      <c r="AB2941" s="274"/>
      <c r="AC2941" s="274"/>
      <c r="AD2941" s="274"/>
      <c r="AF2941" s="374"/>
      <c r="AN2941" s="274"/>
      <c r="AO2941" s="274"/>
      <c r="AP2941" s="274"/>
      <c r="AQ2941" s="274"/>
      <c r="AR2941" s="274"/>
      <c r="AS2941" s="274"/>
      <c r="AT2941" s="274"/>
      <c r="AU2941" s="274"/>
      <c r="AV2941" s="274"/>
      <c r="AW2941" s="274"/>
    </row>
    <row r="2942" spans="27:49" ht="12.95" customHeight="1" x14ac:dyDescent="0.2">
      <c r="AA2942" s="274"/>
      <c r="AB2942" s="274"/>
      <c r="AC2942" s="274"/>
      <c r="AD2942" s="274"/>
      <c r="AF2942" s="374"/>
      <c r="AN2942" s="274"/>
      <c r="AO2942" s="274"/>
      <c r="AP2942" s="274"/>
      <c r="AQ2942" s="274"/>
      <c r="AR2942" s="274"/>
      <c r="AS2942" s="274"/>
      <c r="AT2942" s="274"/>
      <c r="AU2942" s="274"/>
      <c r="AV2942" s="274"/>
      <c r="AW2942" s="274"/>
    </row>
    <row r="2943" spans="27:49" ht="12.95" customHeight="1" x14ac:dyDescent="0.2">
      <c r="AA2943" s="274"/>
      <c r="AB2943" s="274"/>
      <c r="AC2943" s="274"/>
      <c r="AD2943" s="274"/>
      <c r="AF2943" s="374"/>
      <c r="AN2943" s="274"/>
      <c r="AO2943" s="274"/>
      <c r="AP2943" s="274"/>
      <c r="AQ2943" s="274"/>
      <c r="AR2943" s="274"/>
      <c r="AS2943" s="274"/>
      <c r="AT2943" s="274"/>
      <c r="AU2943" s="274"/>
      <c r="AV2943" s="274"/>
      <c r="AW2943" s="274"/>
    </row>
    <row r="2944" spans="27:49" ht="12.95" customHeight="1" x14ac:dyDescent="0.2">
      <c r="AA2944" s="274"/>
      <c r="AB2944" s="274"/>
      <c r="AC2944" s="274"/>
      <c r="AD2944" s="274"/>
      <c r="AF2944" s="374"/>
      <c r="AN2944" s="274"/>
      <c r="AO2944" s="274"/>
      <c r="AP2944" s="274"/>
      <c r="AQ2944" s="274"/>
      <c r="AR2944" s="274"/>
      <c r="AS2944" s="274"/>
      <c r="AT2944" s="274"/>
      <c r="AU2944" s="274"/>
      <c r="AV2944" s="274"/>
      <c r="AW2944" s="274"/>
    </row>
    <row r="2945" spans="27:49" ht="12.95" customHeight="1" x14ac:dyDescent="0.2">
      <c r="AA2945" s="274"/>
      <c r="AB2945" s="274"/>
      <c r="AC2945" s="274"/>
      <c r="AD2945" s="274"/>
      <c r="AF2945" s="374"/>
      <c r="AN2945" s="274"/>
      <c r="AO2945" s="274"/>
      <c r="AP2945" s="274"/>
      <c r="AQ2945" s="274"/>
      <c r="AR2945" s="274"/>
      <c r="AS2945" s="274"/>
      <c r="AT2945" s="274"/>
      <c r="AU2945" s="274"/>
      <c r="AV2945" s="274"/>
      <c r="AW2945" s="274"/>
    </row>
    <row r="2946" spans="27:49" ht="12.95" customHeight="1" x14ac:dyDescent="0.2">
      <c r="AA2946" s="274"/>
      <c r="AB2946" s="274"/>
      <c r="AC2946" s="274"/>
      <c r="AD2946" s="274"/>
      <c r="AF2946" s="374"/>
      <c r="AN2946" s="274"/>
      <c r="AO2946" s="274"/>
      <c r="AP2946" s="274"/>
      <c r="AQ2946" s="274"/>
      <c r="AR2946" s="274"/>
      <c r="AS2946" s="274"/>
      <c r="AT2946" s="274"/>
      <c r="AU2946" s="274"/>
      <c r="AV2946" s="274"/>
      <c r="AW2946" s="274"/>
    </row>
    <row r="2947" spans="27:49" ht="12.95" customHeight="1" x14ac:dyDescent="0.2">
      <c r="AA2947" s="274"/>
      <c r="AB2947" s="274"/>
      <c r="AC2947" s="274"/>
      <c r="AD2947" s="274"/>
      <c r="AF2947" s="374"/>
      <c r="AN2947" s="274"/>
      <c r="AO2947" s="274"/>
      <c r="AP2947" s="274"/>
      <c r="AQ2947" s="274"/>
      <c r="AR2947" s="274"/>
      <c r="AS2947" s="274"/>
      <c r="AT2947" s="274"/>
      <c r="AU2947" s="274"/>
      <c r="AV2947" s="274"/>
      <c r="AW2947" s="274"/>
    </row>
    <row r="2948" spans="27:49" ht="12.95" customHeight="1" x14ac:dyDescent="0.2">
      <c r="AA2948" s="274"/>
      <c r="AB2948" s="274"/>
      <c r="AC2948" s="274"/>
      <c r="AD2948" s="274"/>
      <c r="AF2948" s="374"/>
      <c r="AN2948" s="274"/>
      <c r="AO2948" s="274"/>
      <c r="AP2948" s="274"/>
      <c r="AQ2948" s="274"/>
      <c r="AR2948" s="274"/>
      <c r="AS2948" s="274"/>
      <c r="AT2948" s="274"/>
      <c r="AU2948" s="274"/>
      <c r="AV2948" s="274"/>
      <c r="AW2948" s="274"/>
    </row>
    <row r="2949" spans="27:49" ht="12.95" customHeight="1" x14ac:dyDescent="0.2">
      <c r="AA2949" s="274"/>
      <c r="AB2949" s="274"/>
      <c r="AC2949" s="274"/>
      <c r="AD2949" s="274"/>
      <c r="AF2949" s="374"/>
      <c r="AN2949" s="274"/>
      <c r="AO2949" s="274"/>
      <c r="AP2949" s="274"/>
      <c r="AQ2949" s="274"/>
      <c r="AR2949" s="274"/>
      <c r="AS2949" s="274"/>
      <c r="AT2949" s="274"/>
      <c r="AU2949" s="274"/>
      <c r="AV2949" s="274"/>
      <c r="AW2949" s="274"/>
    </row>
    <row r="2950" spans="27:49" ht="12.95" customHeight="1" x14ac:dyDescent="0.2">
      <c r="AA2950" s="274"/>
      <c r="AB2950" s="274"/>
      <c r="AC2950" s="274"/>
      <c r="AD2950" s="274"/>
      <c r="AF2950" s="374"/>
      <c r="AN2950" s="274"/>
      <c r="AO2950" s="274"/>
      <c r="AP2950" s="274"/>
      <c r="AQ2950" s="274"/>
      <c r="AR2950" s="274"/>
      <c r="AS2950" s="274"/>
      <c r="AT2950" s="274"/>
      <c r="AU2950" s="274"/>
      <c r="AV2950" s="274"/>
      <c r="AW2950" s="274"/>
    </row>
    <row r="2951" spans="27:49" ht="12.95" customHeight="1" x14ac:dyDescent="0.2">
      <c r="AA2951" s="274"/>
      <c r="AB2951" s="274"/>
      <c r="AC2951" s="274"/>
      <c r="AD2951" s="274"/>
      <c r="AF2951" s="374"/>
      <c r="AN2951" s="274"/>
      <c r="AO2951" s="274"/>
      <c r="AP2951" s="274"/>
      <c r="AQ2951" s="274"/>
      <c r="AR2951" s="274"/>
      <c r="AS2951" s="274"/>
      <c r="AT2951" s="274"/>
      <c r="AU2951" s="274"/>
      <c r="AV2951" s="274"/>
      <c r="AW2951" s="274"/>
    </row>
    <row r="2952" spans="27:49" ht="12.95" customHeight="1" x14ac:dyDescent="0.2">
      <c r="AA2952" s="274"/>
      <c r="AB2952" s="274"/>
      <c r="AC2952" s="274"/>
      <c r="AD2952" s="274"/>
      <c r="AF2952" s="374"/>
      <c r="AN2952" s="274"/>
      <c r="AO2952" s="274"/>
      <c r="AP2952" s="274"/>
      <c r="AQ2952" s="274"/>
      <c r="AR2952" s="274"/>
      <c r="AS2952" s="274"/>
      <c r="AT2952" s="274"/>
      <c r="AU2952" s="274"/>
      <c r="AV2952" s="274"/>
      <c r="AW2952" s="274"/>
    </row>
    <row r="2953" spans="27:49" ht="12.95" customHeight="1" x14ac:dyDescent="0.2">
      <c r="AA2953" s="274"/>
      <c r="AB2953" s="274"/>
      <c r="AC2953" s="274"/>
      <c r="AD2953" s="274"/>
      <c r="AF2953" s="374"/>
      <c r="AN2953" s="274"/>
      <c r="AO2953" s="274"/>
      <c r="AP2953" s="274"/>
      <c r="AQ2953" s="274"/>
      <c r="AR2953" s="274"/>
      <c r="AS2953" s="274"/>
      <c r="AT2953" s="274"/>
      <c r="AU2953" s="274"/>
      <c r="AV2953" s="274"/>
      <c r="AW2953" s="274"/>
    </row>
    <row r="2954" spans="27:49" ht="12.95" customHeight="1" x14ac:dyDescent="0.2">
      <c r="AA2954" s="274"/>
      <c r="AB2954" s="274"/>
      <c r="AC2954" s="274"/>
      <c r="AD2954" s="274"/>
      <c r="AF2954" s="374"/>
      <c r="AN2954" s="274"/>
      <c r="AO2954" s="274"/>
      <c r="AP2954" s="274"/>
      <c r="AQ2954" s="274"/>
      <c r="AR2954" s="274"/>
      <c r="AS2954" s="274"/>
      <c r="AT2954" s="274"/>
      <c r="AU2954" s="274"/>
      <c r="AV2954" s="274"/>
      <c r="AW2954" s="274"/>
    </row>
    <row r="2955" spans="27:49" ht="12.95" customHeight="1" x14ac:dyDescent="0.2">
      <c r="AA2955" s="274"/>
      <c r="AB2955" s="274"/>
      <c r="AC2955" s="274"/>
      <c r="AD2955" s="274"/>
      <c r="AF2955" s="374"/>
      <c r="AN2955" s="274"/>
      <c r="AO2955" s="274"/>
      <c r="AP2955" s="274"/>
      <c r="AQ2955" s="274"/>
      <c r="AR2955" s="274"/>
      <c r="AS2955" s="274"/>
      <c r="AT2955" s="274"/>
      <c r="AU2955" s="274"/>
      <c r="AV2955" s="274"/>
      <c r="AW2955" s="274"/>
    </row>
    <row r="2956" spans="27:49" ht="12.95" customHeight="1" x14ac:dyDescent="0.2">
      <c r="AA2956" s="274"/>
      <c r="AB2956" s="274"/>
      <c r="AC2956" s="274"/>
      <c r="AD2956" s="274"/>
      <c r="AF2956" s="374"/>
      <c r="AN2956" s="274"/>
      <c r="AO2956" s="274"/>
      <c r="AP2956" s="274"/>
      <c r="AQ2956" s="274"/>
      <c r="AR2956" s="274"/>
      <c r="AS2956" s="274"/>
      <c r="AT2956" s="274"/>
      <c r="AU2956" s="274"/>
      <c r="AV2956" s="274"/>
      <c r="AW2956" s="274"/>
    </row>
    <row r="2957" spans="27:49" ht="12.95" customHeight="1" x14ac:dyDescent="0.2">
      <c r="AA2957" s="274"/>
      <c r="AB2957" s="274"/>
      <c r="AC2957" s="274"/>
      <c r="AD2957" s="274"/>
      <c r="AF2957" s="374"/>
      <c r="AN2957" s="274"/>
      <c r="AO2957" s="274"/>
      <c r="AP2957" s="274"/>
      <c r="AQ2957" s="274"/>
      <c r="AR2957" s="274"/>
      <c r="AS2957" s="274"/>
      <c r="AT2957" s="274"/>
      <c r="AU2957" s="274"/>
      <c r="AV2957" s="274"/>
      <c r="AW2957" s="274"/>
    </row>
    <row r="2958" spans="27:49" ht="12.95" customHeight="1" x14ac:dyDescent="0.2">
      <c r="AA2958" s="274"/>
      <c r="AB2958" s="274"/>
      <c r="AC2958" s="274"/>
      <c r="AD2958" s="274"/>
      <c r="AF2958" s="374"/>
      <c r="AN2958" s="274"/>
      <c r="AO2958" s="274"/>
      <c r="AP2958" s="274"/>
      <c r="AQ2958" s="274"/>
      <c r="AR2958" s="274"/>
      <c r="AS2958" s="274"/>
      <c r="AT2958" s="274"/>
      <c r="AU2958" s="274"/>
      <c r="AV2958" s="274"/>
      <c r="AW2958" s="274"/>
    </row>
    <row r="2959" spans="27:49" ht="12.95" customHeight="1" x14ac:dyDescent="0.2">
      <c r="AA2959" s="274"/>
      <c r="AB2959" s="274"/>
      <c r="AC2959" s="274"/>
      <c r="AD2959" s="274"/>
      <c r="AF2959" s="374"/>
      <c r="AN2959" s="274"/>
      <c r="AO2959" s="274"/>
      <c r="AP2959" s="274"/>
      <c r="AQ2959" s="274"/>
      <c r="AR2959" s="274"/>
      <c r="AS2959" s="274"/>
      <c r="AT2959" s="274"/>
      <c r="AU2959" s="274"/>
      <c r="AV2959" s="274"/>
      <c r="AW2959" s="274"/>
    </row>
    <row r="2960" spans="27:49" ht="12.95" customHeight="1" x14ac:dyDescent="0.2">
      <c r="AA2960" s="274"/>
      <c r="AB2960" s="274"/>
      <c r="AC2960" s="274"/>
      <c r="AD2960" s="274"/>
      <c r="AF2960" s="374"/>
      <c r="AN2960" s="274"/>
      <c r="AO2960" s="274"/>
      <c r="AP2960" s="274"/>
      <c r="AQ2960" s="274"/>
      <c r="AR2960" s="274"/>
      <c r="AS2960" s="274"/>
      <c r="AT2960" s="274"/>
      <c r="AU2960" s="274"/>
      <c r="AV2960" s="274"/>
      <c r="AW2960" s="274"/>
    </row>
    <row r="2961" spans="27:49" ht="12.95" customHeight="1" x14ac:dyDescent="0.2">
      <c r="AA2961" s="274"/>
      <c r="AB2961" s="274"/>
      <c r="AC2961" s="274"/>
      <c r="AD2961" s="274"/>
      <c r="AF2961" s="374"/>
      <c r="AN2961" s="274"/>
      <c r="AO2961" s="274"/>
      <c r="AP2961" s="274"/>
      <c r="AQ2961" s="274"/>
      <c r="AR2961" s="274"/>
      <c r="AS2961" s="274"/>
      <c r="AT2961" s="274"/>
      <c r="AU2961" s="274"/>
      <c r="AV2961" s="274"/>
      <c r="AW2961" s="274"/>
    </row>
    <row r="2962" spans="27:49" ht="12.95" customHeight="1" x14ac:dyDescent="0.2">
      <c r="AA2962" s="274"/>
      <c r="AB2962" s="274"/>
      <c r="AC2962" s="274"/>
      <c r="AD2962" s="274"/>
      <c r="AF2962" s="374"/>
      <c r="AN2962" s="274"/>
      <c r="AO2962" s="274"/>
      <c r="AP2962" s="274"/>
      <c r="AQ2962" s="274"/>
      <c r="AR2962" s="274"/>
      <c r="AS2962" s="274"/>
      <c r="AT2962" s="274"/>
      <c r="AU2962" s="274"/>
      <c r="AV2962" s="274"/>
      <c r="AW2962" s="274"/>
    </row>
    <row r="2963" spans="27:49" ht="12.95" customHeight="1" x14ac:dyDescent="0.2">
      <c r="AA2963" s="274"/>
      <c r="AB2963" s="274"/>
      <c r="AC2963" s="274"/>
      <c r="AD2963" s="274"/>
      <c r="AE2963" s="274"/>
      <c r="AF2963" s="374"/>
      <c r="AN2963" s="274"/>
      <c r="AO2963" s="274"/>
      <c r="AP2963" s="274"/>
      <c r="AQ2963" s="274"/>
      <c r="AR2963" s="274"/>
      <c r="AS2963" s="274"/>
      <c r="AT2963" s="274"/>
      <c r="AU2963" s="274"/>
      <c r="AV2963" s="274"/>
      <c r="AW2963" s="274"/>
    </row>
    <row r="2964" spans="27:49" ht="12.95" customHeight="1" x14ac:dyDescent="0.2">
      <c r="AA2964" s="274"/>
      <c r="AB2964" s="274"/>
      <c r="AC2964" s="274"/>
      <c r="AD2964" s="274"/>
      <c r="AE2964" s="274"/>
      <c r="AF2964" s="374"/>
      <c r="AN2964" s="274"/>
      <c r="AO2964" s="274"/>
      <c r="AP2964" s="274"/>
      <c r="AQ2964" s="274"/>
      <c r="AR2964" s="274"/>
      <c r="AS2964" s="274"/>
      <c r="AT2964" s="274"/>
      <c r="AU2964" s="274"/>
      <c r="AV2964" s="274"/>
      <c r="AW2964" s="274"/>
    </row>
    <row r="2965" spans="27:49" ht="12.95" customHeight="1" x14ac:dyDescent="0.2">
      <c r="AA2965" s="274"/>
      <c r="AB2965" s="274"/>
      <c r="AC2965" s="274"/>
      <c r="AD2965" s="274"/>
      <c r="AE2965" s="274"/>
      <c r="AF2965" s="374"/>
      <c r="AN2965" s="274"/>
      <c r="AO2965" s="274"/>
      <c r="AP2965" s="274"/>
      <c r="AQ2965" s="274"/>
      <c r="AR2965" s="274"/>
      <c r="AS2965" s="274"/>
      <c r="AT2965" s="274"/>
      <c r="AU2965" s="274"/>
      <c r="AV2965" s="274"/>
      <c r="AW2965" s="274"/>
    </row>
    <row r="2966" spans="27:49" ht="12.95" customHeight="1" x14ac:dyDescent="0.2">
      <c r="AA2966" s="274"/>
      <c r="AB2966" s="274"/>
      <c r="AC2966" s="274"/>
      <c r="AD2966" s="274"/>
      <c r="AE2966" s="274"/>
      <c r="AF2966" s="374"/>
      <c r="AN2966" s="274"/>
      <c r="AO2966" s="274"/>
      <c r="AP2966" s="274"/>
      <c r="AQ2966" s="274"/>
      <c r="AR2966" s="274"/>
      <c r="AS2966" s="274"/>
      <c r="AT2966" s="274"/>
      <c r="AU2966" s="274"/>
      <c r="AV2966" s="274"/>
      <c r="AW2966" s="274"/>
    </row>
    <row r="2967" spans="27:49" ht="12.95" customHeight="1" x14ac:dyDescent="0.2">
      <c r="AA2967" s="274"/>
      <c r="AB2967" s="274"/>
      <c r="AC2967" s="274"/>
      <c r="AD2967" s="274"/>
      <c r="AE2967" s="274"/>
      <c r="AF2967" s="374"/>
      <c r="AN2967" s="274"/>
      <c r="AO2967" s="274"/>
      <c r="AP2967" s="274"/>
      <c r="AQ2967" s="274"/>
      <c r="AR2967" s="274"/>
      <c r="AS2967" s="274"/>
      <c r="AT2967" s="274"/>
      <c r="AU2967" s="274"/>
      <c r="AV2967" s="274"/>
      <c r="AW2967" s="274"/>
    </row>
    <row r="2968" spans="27:49" ht="12.95" customHeight="1" x14ac:dyDescent="0.2">
      <c r="AA2968" s="274"/>
      <c r="AB2968" s="274"/>
      <c r="AC2968" s="274"/>
      <c r="AD2968" s="274"/>
      <c r="AE2968" s="274"/>
      <c r="AF2968" s="374"/>
      <c r="AN2968" s="274"/>
      <c r="AO2968" s="274"/>
      <c r="AP2968" s="274"/>
      <c r="AQ2968" s="274"/>
      <c r="AR2968" s="274"/>
      <c r="AS2968" s="274"/>
      <c r="AT2968" s="274"/>
      <c r="AU2968" s="274"/>
      <c r="AV2968" s="274"/>
      <c r="AW2968" s="274"/>
    </row>
    <row r="2969" spans="27:49" ht="12.95" customHeight="1" x14ac:dyDescent="0.2">
      <c r="AA2969" s="274"/>
      <c r="AB2969" s="274"/>
      <c r="AC2969" s="274"/>
      <c r="AD2969" s="274"/>
      <c r="AE2969" s="274"/>
      <c r="AF2969" s="374"/>
      <c r="AN2969" s="274"/>
      <c r="AO2969" s="274"/>
      <c r="AP2969" s="274"/>
      <c r="AQ2969" s="274"/>
      <c r="AR2969" s="274"/>
      <c r="AS2969" s="274"/>
      <c r="AT2969" s="274"/>
      <c r="AU2969" s="274"/>
      <c r="AV2969" s="274"/>
      <c r="AW2969" s="274"/>
    </row>
    <row r="2970" spans="27:49" ht="12.95" customHeight="1" x14ac:dyDescent="0.2">
      <c r="AA2970" s="274"/>
      <c r="AB2970" s="274"/>
      <c r="AC2970" s="274"/>
      <c r="AD2970" s="274"/>
      <c r="AE2970" s="274"/>
      <c r="AF2970" s="374"/>
      <c r="AN2970" s="274"/>
      <c r="AO2970" s="274"/>
      <c r="AP2970" s="274"/>
      <c r="AQ2970" s="274"/>
      <c r="AR2970" s="274"/>
      <c r="AS2970" s="274"/>
      <c r="AT2970" s="274"/>
      <c r="AU2970" s="274"/>
      <c r="AV2970" s="274"/>
      <c r="AW2970" s="274"/>
    </row>
    <row r="2971" spans="27:49" ht="12.95" customHeight="1" x14ac:dyDescent="0.2">
      <c r="AA2971" s="274"/>
      <c r="AB2971" s="274"/>
      <c r="AC2971" s="274"/>
      <c r="AD2971" s="274"/>
      <c r="AE2971" s="274"/>
      <c r="AF2971" s="374"/>
      <c r="AN2971" s="274"/>
      <c r="AO2971" s="274"/>
      <c r="AP2971" s="274"/>
      <c r="AQ2971" s="274"/>
      <c r="AR2971" s="274"/>
      <c r="AS2971" s="274"/>
      <c r="AT2971" s="274"/>
      <c r="AU2971" s="274"/>
      <c r="AV2971" s="274"/>
      <c r="AW2971" s="274"/>
    </row>
    <row r="2972" spans="27:49" ht="12.95" customHeight="1" x14ac:dyDescent="0.2">
      <c r="AA2972" s="274"/>
      <c r="AB2972" s="274"/>
      <c r="AC2972" s="274"/>
      <c r="AD2972" s="274"/>
      <c r="AE2972" s="274"/>
      <c r="AF2972" s="374"/>
      <c r="AN2972" s="274"/>
      <c r="AO2972" s="274"/>
      <c r="AP2972" s="274"/>
      <c r="AQ2972" s="274"/>
      <c r="AR2972" s="274"/>
      <c r="AS2972" s="274"/>
      <c r="AT2972" s="274"/>
      <c r="AU2972" s="274"/>
      <c r="AV2972" s="274"/>
      <c r="AW2972" s="274"/>
    </row>
    <row r="2973" spans="27:49" ht="12.95" customHeight="1" x14ac:dyDescent="0.2">
      <c r="AA2973" s="274"/>
      <c r="AB2973" s="274"/>
      <c r="AC2973" s="274"/>
      <c r="AD2973" s="274"/>
      <c r="AE2973" s="274"/>
      <c r="AF2973" s="374"/>
      <c r="AN2973" s="274"/>
      <c r="AO2973" s="274"/>
      <c r="AP2973" s="274"/>
      <c r="AQ2973" s="274"/>
      <c r="AR2973" s="274"/>
      <c r="AS2973" s="274"/>
      <c r="AT2973" s="274"/>
      <c r="AU2973" s="274"/>
      <c r="AV2973" s="274"/>
      <c r="AW2973" s="274"/>
    </row>
    <row r="2974" spans="27:49" ht="12.95" customHeight="1" x14ac:dyDescent="0.2">
      <c r="AA2974" s="274"/>
      <c r="AB2974" s="274"/>
      <c r="AC2974" s="274"/>
      <c r="AD2974" s="274"/>
      <c r="AE2974" s="274"/>
      <c r="AF2974" s="374"/>
      <c r="AN2974" s="274"/>
      <c r="AO2974" s="274"/>
      <c r="AP2974" s="274"/>
      <c r="AQ2974" s="274"/>
      <c r="AR2974" s="274"/>
      <c r="AS2974" s="274"/>
      <c r="AT2974" s="274"/>
      <c r="AU2974" s="274"/>
      <c r="AV2974" s="274"/>
      <c r="AW2974" s="274"/>
    </row>
    <row r="2975" spans="27:49" ht="12.95" customHeight="1" x14ac:dyDescent="0.2">
      <c r="AA2975" s="274"/>
      <c r="AB2975" s="274"/>
      <c r="AC2975" s="274"/>
      <c r="AD2975" s="274"/>
      <c r="AE2975" s="274"/>
      <c r="AF2975" s="374"/>
      <c r="AN2975" s="274"/>
      <c r="AO2975" s="274"/>
      <c r="AP2975" s="274"/>
      <c r="AQ2975" s="274"/>
      <c r="AR2975" s="274"/>
      <c r="AS2975" s="274"/>
      <c r="AT2975" s="274"/>
      <c r="AU2975" s="274"/>
      <c r="AV2975" s="274"/>
      <c r="AW2975" s="274"/>
    </row>
    <row r="2976" spans="27:49" ht="12.95" customHeight="1" x14ac:dyDescent="0.2">
      <c r="AA2976" s="274"/>
      <c r="AB2976" s="274"/>
      <c r="AC2976" s="274"/>
      <c r="AD2976" s="274"/>
      <c r="AE2976" s="274"/>
      <c r="AF2976" s="374"/>
      <c r="AN2976" s="274"/>
      <c r="AO2976" s="274"/>
      <c r="AP2976" s="274"/>
      <c r="AQ2976" s="274"/>
      <c r="AR2976" s="274"/>
      <c r="AS2976" s="274"/>
      <c r="AT2976" s="274"/>
      <c r="AU2976" s="274"/>
      <c r="AV2976" s="274"/>
      <c r="AW2976" s="274"/>
    </row>
    <row r="2977" spans="27:49" ht="12.95" customHeight="1" x14ac:dyDescent="0.2">
      <c r="AA2977" s="274"/>
      <c r="AB2977" s="274"/>
      <c r="AC2977" s="274"/>
      <c r="AD2977" s="274"/>
      <c r="AE2977" s="274"/>
      <c r="AF2977" s="374"/>
      <c r="AN2977" s="274"/>
      <c r="AO2977" s="274"/>
      <c r="AP2977" s="274"/>
      <c r="AQ2977" s="274"/>
      <c r="AR2977" s="274"/>
      <c r="AS2977" s="274"/>
      <c r="AT2977" s="274"/>
      <c r="AU2977" s="274"/>
      <c r="AV2977" s="274"/>
      <c r="AW2977" s="274"/>
    </row>
    <row r="2978" spans="27:49" ht="12.95" customHeight="1" x14ac:dyDescent="0.2">
      <c r="AA2978" s="274"/>
      <c r="AB2978" s="274"/>
      <c r="AC2978" s="274"/>
      <c r="AD2978" s="274"/>
      <c r="AE2978" s="274"/>
      <c r="AF2978" s="374"/>
      <c r="AN2978" s="274"/>
      <c r="AO2978" s="274"/>
      <c r="AP2978" s="274"/>
      <c r="AQ2978" s="274"/>
      <c r="AR2978" s="274"/>
      <c r="AS2978" s="274"/>
      <c r="AT2978" s="274"/>
      <c r="AU2978" s="274"/>
      <c r="AV2978" s="274"/>
      <c r="AW2978" s="274"/>
    </row>
    <row r="2979" spans="27:49" ht="12.95" customHeight="1" x14ac:dyDescent="0.2">
      <c r="AA2979" s="274"/>
      <c r="AB2979" s="274"/>
      <c r="AC2979" s="274"/>
      <c r="AD2979" s="274"/>
      <c r="AE2979" s="274"/>
      <c r="AF2979" s="374"/>
      <c r="AN2979" s="274"/>
      <c r="AO2979" s="274"/>
      <c r="AP2979" s="274"/>
      <c r="AQ2979" s="274"/>
      <c r="AR2979" s="274"/>
      <c r="AS2979" s="274"/>
      <c r="AT2979" s="274"/>
      <c r="AU2979" s="274"/>
      <c r="AV2979" s="274"/>
      <c r="AW2979" s="274"/>
    </row>
    <row r="2980" spans="27:49" ht="12.95" customHeight="1" x14ac:dyDescent="0.2">
      <c r="AA2980" s="274"/>
      <c r="AB2980" s="274"/>
      <c r="AC2980" s="274"/>
      <c r="AD2980" s="274"/>
      <c r="AE2980" s="274"/>
      <c r="AF2980" s="374"/>
      <c r="AN2980" s="274"/>
      <c r="AO2980" s="274"/>
      <c r="AP2980" s="274"/>
      <c r="AQ2980" s="274"/>
      <c r="AR2980" s="274"/>
      <c r="AS2980" s="274"/>
      <c r="AT2980" s="274"/>
      <c r="AU2980" s="274"/>
      <c r="AV2980" s="274"/>
      <c r="AW2980" s="274"/>
    </row>
    <row r="2981" spans="27:49" ht="12.95" customHeight="1" x14ac:dyDescent="0.2">
      <c r="AA2981" s="274"/>
      <c r="AB2981" s="274"/>
      <c r="AC2981" s="274"/>
      <c r="AD2981" s="274"/>
      <c r="AE2981" s="274"/>
      <c r="AF2981" s="374"/>
      <c r="AN2981" s="274"/>
      <c r="AO2981" s="274"/>
      <c r="AP2981" s="274"/>
      <c r="AQ2981" s="274"/>
      <c r="AR2981" s="274"/>
      <c r="AS2981" s="274"/>
      <c r="AT2981" s="274"/>
      <c r="AU2981" s="274"/>
      <c r="AV2981" s="274"/>
      <c r="AW2981" s="274"/>
    </row>
    <row r="2982" spans="27:49" ht="12.95" customHeight="1" x14ac:dyDescent="0.2">
      <c r="AA2982" s="274"/>
      <c r="AB2982" s="274"/>
      <c r="AC2982" s="274"/>
      <c r="AD2982" s="274"/>
      <c r="AE2982" s="274"/>
      <c r="AF2982" s="374"/>
      <c r="AN2982" s="274"/>
      <c r="AO2982" s="274"/>
      <c r="AP2982" s="274"/>
      <c r="AQ2982" s="274"/>
      <c r="AR2982" s="274"/>
      <c r="AS2982" s="274"/>
      <c r="AT2982" s="274"/>
      <c r="AU2982" s="274"/>
      <c r="AV2982" s="274"/>
      <c r="AW2982" s="274"/>
    </row>
    <row r="2983" spans="27:49" ht="12.95" customHeight="1" x14ac:dyDescent="0.2">
      <c r="AA2983" s="274"/>
      <c r="AB2983" s="274"/>
      <c r="AC2983" s="274"/>
      <c r="AD2983" s="274"/>
      <c r="AE2983" s="274"/>
      <c r="AF2983" s="374"/>
      <c r="AN2983" s="274"/>
      <c r="AO2983" s="274"/>
      <c r="AP2983" s="274"/>
      <c r="AQ2983" s="274"/>
      <c r="AR2983" s="274"/>
      <c r="AS2983" s="274"/>
      <c r="AT2983" s="274"/>
      <c r="AU2983" s="274"/>
      <c r="AV2983" s="274"/>
      <c r="AW2983" s="274"/>
    </row>
    <row r="2984" spans="27:49" ht="12.95" customHeight="1" x14ac:dyDescent="0.2">
      <c r="AA2984" s="274"/>
      <c r="AB2984" s="274"/>
      <c r="AC2984" s="274"/>
      <c r="AD2984" s="274"/>
      <c r="AE2984" s="274"/>
      <c r="AF2984" s="374"/>
      <c r="AN2984" s="274"/>
      <c r="AO2984" s="274"/>
      <c r="AP2984" s="274"/>
      <c r="AQ2984" s="274"/>
      <c r="AR2984" s="274"/>
      <c r="AS2984" s="274"/>
      <c r="AT2984" s="274"/>
      <c r="AU2984" s="274"/>
      <c r="AV2984" s="274"/>
      <c r="AW2984" s="274"/>
    </row>
    <row r="2985" spans="27:49" ht="12.95" customHeight="1" x14ac:dyDescent="0.2">
      <c r="AA2985" s="274"/>
      <c r="AB2985" s="274"/>
      <c r="AC2985" s="274"/>
      <c r="AD2985" s="274"/>
      <c r="AE2985" s="274"/>
      <c r="AF2985" s="374"/>
      <c r="AN2985" s="274"/>
      <c r="AO2985" s="274"/>
      <c r="AP2985" s="274"/>
      <c r="AQ2985" s="274"/>
      <c r="AR2985" s="274"/>
      <c r="AS2985" s="274"/>
      <c r="AT2985" s="274"/>
      <c r="AU2985" s="274"/>
      <c r="AV2985" s="274"/>
      <c r="AW2985" s="274"/>
    </row>
    <row r="2986" spans="27:49" ht="12.95" customHeight="1" x14ac:dyDescent="0.2">
      <c r="AA2986" s="274"/>
      <c r="AB2986" s="274"/>
      <c r="AC2986" s="274"/>
      <c r="AD2986" s="274"/>
      <c r="AE2986" s="274"/>
      <c r="AF2986" s="374"/>
      <c r="AN2986" s="274"/>
      <c r="AO2986" s="274"/>
      <c r="AP2986" s="274"/>
      <c r="AQ2986" s="274"/>
      <c r="AR2986" s="274"/>
      <c r="AS2986" s="274"/>
      <c r="AT2986" s="274"/>
      <c r="AU2986" s="274"/>
      <c r="AV2986" s="274"/>
      <c r="AW2986" s="274"/>
    </row>
    <row r="2987" spans="27:49" ht="12.95" customHeight="1" x14ac:dyDescent="0.2">
      <c r="AA2987" s="274"/>
      <c r="AB2987" s="274"/>
      <c r="AC2987" s="274"/>
      <c r="AD2987" s="274"/>
      <c r="AE2987" s="274"/>
      <c r="AF2987" s="374"/>
      <c r="AN2987" s="274"/>
      <c r="AO2987" s="274"/>
      <c r="AP2987" s="274"/>
      <c r="AQ2987" s="274"/>
      <c r="AR2987" s="274"/>
      <c r="AS2987" s="274"/>
      <c r="AT2987" s="274"/>
      <c r="AU2987" s="274"/>
      <c r="AV2987" s="274"/>
      <c r="AW2987" s="274"/>
    </row>
    <row r="2988" spans="27:49" ht="12.95" customHeight="1" x14ac:dyDescent="0.2">
      <c r="AA2988" s="274"/>
      <c r="AB2988" s="274"/>
      <c r="AC2988" s="274"/>
      <c r="AD2988" s="274"/>
      <c r="AE2988" s="274"/>
      <c r="AF2988" s="374"/>
      <c r="AN2988" s="274"/>
      <c r="AO2988" s="274"/>
      <c r="AP2988" s="274"/>
      <c r="AQ2988" s="274"/>
      <c r="AR2988" s="274"/>
      <c r="AS2988" s="274"/>
      <c r="AT2988" s="274"/>
      <c r="AU2988" s="274"/>
      <c r="AV2988" s="274"/>
      <c r="AW2988" s="274"/>
    </row>
    <row r="2989" spans="27:49" ht="12.95" customHeight="1" x14ac:dyDescent="0.2">
      <c r="AA2989" s="274"/>
      <c r="AB2989" s="274"/>
      <c r="AC2989" s="274"/>
      <c r="AD2989" s="274"/>
      <c r="AE2989" s="274"/>
      <c r="AF2989" s="374"/>
      <c r="AN2989" s="274"/>
      <c r="AO2989" s="274"/>
      <c r="AP2989" s="274"/>
      <c r="AQ2989" s="274"/>
      <c r="AR2989" s="274"/>
      <c r="AS2989" s="274"/>
      <c r="AT2989" s="274"/>
      <c r="AU2989" s="274"/>
      <c r="AV2989" s="274"/>
      <c r="AW2989" s="274"/>
    </row>
    <row r="2990" spans="27:49" ht="12.95" customHeight="1" x14ac:dyDescent="0.2">
      <c r="AA2990" s="274"/>
      <c r="AB2990" s="274"/>
      <c r="AC2990" s="274"/>
      <c r="AD2990" s="274"/>
      <c r="AE2990" s="274"/>
      <c r="AF2990" s="374"/>
      <c r="AN2990" s="274"/>
      <c r="AO2990" s="274"/>
      <c r="AP2990" s="274"/>
      <c r="AQ2990" s="274"/>
      <c r="AR2990" s="274"/>
      <c r="AS2990" s="274"/>
      <c r="AT2990" s="274"/>
      <c r="AU2990" s="274"/>
      <c r="AV2990" s="274"/>
      <c r="AW2990" s="274"/>
    </row>
    <row r="2991" spans="27:49" ht="12.95" customHeight="1" x14ac:dyDescent="0.2">
      <c r="AA2991" s="274"/>
      <c r="AB2991" s="274"/>
      <c r="AC2991" s="274"/>
      <c r="AD2991" s="274"/>
      <c r="AE2991" s="274"/>
      <c r="AF2991" s="374"/>
      <c r="AN2991" s="274"/>
      <c r="AO2991" s="274"/>
      <c r="AP2991" s="274"/>
      <c r="AQ2991" s="274"/>
      <c r="AR2991" s="274"/>
      <c r="AS2991" s="274"/>
      <c r="AT2991" s="274"/>
      <c r="AU2991" s="274"/>
      <c r="AV2991" s="274"/>
      <c r="AW2991" s="274"/>
    </row>
    <row r="2992" spans="27:49" ht="12.95" customHeight="1" x14ac:dyDescent="0.2">
      <c r="AA2992" s="274"/>
      <c r="AB2992" s="274"/>
      <c r="AC2992" s="274"/>
      <c r="AD2992" s="274"/>
      <c r="AE2992" s="274"/>
      <c r="AF2992" s="374"/>
      <c r="AN2992" s="274"/>
      <c r="AO2992" s="274"/>
      <c r="AP2992" s="274"/>
      <c r="AQ2992" s="274"/>
      <c r="AR2992" s="274"/>
      <c r="AS2992" s="274"/>
      <c r="AT2992" s="274"/>
      <c r="AU2992" s="274"/>
      <c r="AV2992" s="274"/>
      <c r="AW2992" s="274"/>
    </row>
    <row r="2993" spans="27:49" ht="12.95" customHeight="1" x14ac:dyDescent="0.2">
      <c r="AA2993" s="274"/>
      <c r="AB2993" s="274"/>
      <c r="AC2993" s="274"/>
      <c r="AD2993" s="274"/>
      <c r="AE2993" s="274"/>
      <c r="AF2993" s="374"/>
      <c r="AN2993" s="274"/>
      <c r="AO2993" s="274"/>
      <c r="AP2993" s="274"/>
      <c r="AQ2993" s="274"/>
      <c r="AR2993" s="274"/>
      <c r="AS2993" s="274"/>
      <c r="AT2993" s="274"/>
      <c r="AU2993" s="274"/>
      <c r="AV2993" s="274"/>
      <c r="AW2993" s="274"/>
    </row>
    <row r="2994" spans="27:49" ht="12.95" customHeight="1" x14ac:dyDescent="0.2">
      <c r="AA2994" s="274"/>
      <c r="AB2994" s="274"/>
      <c r="AC2994" s="274"/>
      <c r="AD2994" s="274"/>
      <c r="AE2994" s="274"/>
      <c r="AF2994" s="374"/>
      <c r="AN2994" s="274"/>
      <c r="AO2994" s="274"/>
      <c r="AP2994" s="274"/>
      <c r="AQ2994" s="274"/>
      <c r="AR2994" s="274"/>
      <c r="AS2994" s="274"/>
      <c r="AT2994" s="274"/>
      <c r="AU2994" s="274"/>
      <c r="AV2994" s="274"/>
      <c r="AW2994" s="274"/>
    </row>
    <row r="2995" spans="27:49" ht="12.95" customHeight="1" x14ac:dyDescent="0.2">
      <c r="AA2995" s="274"/>
      <c r="AB2995" s="274"/>
      <c r="AC2995" s="274"/>
      <c r="AD2995" s="274"/>
      <c r="AE2995" s="274"/>
      <c r="AF2995" s="374"/>
      <c r="AN2995" s="274"/>
      <c r="AO2995" s="274"/>
      <c r="AP2995" s="274"/>
      <c r="AQ2995" s="274"/>
      <c r="AR2995" s="274"/>
      <c r="AS2995" s="274"/>
      <c r="AT2995" s="274"/>
      <c r="AU2995" s="274"/>
      <c r="AV2995" s="274"/>
      <c r="AW2995" s="274"/>
    </row>
    <row r="2996" spans="27:49" ht="12.95" customHeight="1" x14ac:dyDescent="0.2">
      <c r="AA2996" s="274"/>
      <c r="AB2996" s="274"/>
      <c r="AC2996" s="274"/>
      <c r="AD2996" s="274"/>
      <c r="AE2996" s="274"/>
      <c r="AF2996" s="374"/>
      <c r="AN2996" s="274"/>
      <c r="AO2996" s="274"/>
      <c r="AP2996" s="274"/>
      <c r="AQ2996" s="274"/>
      <c r="AR2996" s="274"/>
      <c r="AS2996" s="274"/>
      <c r="AT2996" s="274"/>
      <c r="AU2996" s="274"/>
      <c r="AV2996" s="274"/>
      <c r="AW2996" s="274"/>
    </row>
    <row r="2997" spans="27:49" ht="12.95" customHeight="1" x14ac:dyDescent="0.2">
      <c r="AA2997" s="274"/>
      <c r="AB2997" s="274"/>
      <c r="AC2997" s="274"/>
      <c r="AD2997" s="274"/>
      <c r="AE2997" s="274"/>
      <c r="AF2997" s="374"/>
      <c r="AN2997" s="274"/>
      <c r="AO2997" s="274"/>
      <c r="AP2997" s="274"/>
      <c r="AQ2997" s="274"/>
      <c r="AR2997" s="274"/>
      <c r="AS2997" s="274"/>
      <c r="AT2997" s="274"/>
      <c r="AU2997" s="274"/>
      <c r="AV2997" s="274"/>
      <c r="AW2997" s="274"/>
    </row>
    <row r="2998" spans="27:49" ht="12.95" customHeight="1" x14ac:dyDescent="0.2">
      <c r="AA2998" s="274"/>
      <c r="AB2998" s="274"/>
      <c r="AC2998" s="274"/>
      <c r="AD2998" s="274"/>
      <c r="AE2998" s="274"/>
      <c r="AF2998" s="374"/>
      <c r="AN2998" s="274"/>
      <c r="AO2998" s="274"/>
      <c r="AP2998" s="274"/>
      <c r="AQ2998" s="274"/>
      <c r="AR2998" s="274"/>
      <c r="AS2998" s="274"/>
      <c r="AT2998" s="274"/>
      <c r="AU2998" s="274"/>
      <c r="AV2998" s="274"/>
      <c r="AW2998" s="274"/>
    </row>
    <row r="2999" spans="27:49" ht="12.95" customHeight="1" x14ac:dyDescent="0.2">
      <c r="AA2999" s="274"/>
      <c r="AB2999" s="274"/>
      <c r="AC2999" s="274"/>
      <c r="AD2999" s="274"/>
      <c r="AE2999" s="274"/>
      <c r="AF2999" s="374"/>
      <c r="AN2999" s="274"/>
      <c r="AO2999" s="274"/>
      <c r="AP2999" s="274"/>
      <c r="AQ2999" s="274"/>
      <c r="AR2999" s="274"/>
      <c r="AS2999" s="274"/>
      <c r="AT2999" s="274"/>
      <c r="AU2999" s="274"/>
      <c r="AV2999" s="274"/>
      <c r="AW2999" s="274"/>
    </row>
    <row r="3000" spans="27:49" ht="12.95" customHeight="1" x14ac:dyDescent="0.2">
      <c r="AA3000" s="274"/>
      <c r="AB3000" s="274"/>
      <c r="AC3000" s="274"/>
      <c r="AD3000" s="274"/>
      <c r="AE3000" s="274"/>
      <c r="AF3000" s="374"/>
      <c r="AN3000" s="274"/>
      <c r="AO3000" s="274"/>
      <c r="AP3000" s="274"/>
      <c r="AQ3000" s="274"/>
      <c r="AR3000" s="274"/>
      <c r="AS3000" s="274"/>
      <c r="AT3000" s="274"/>
      <c r="AU3000" s="274"/>
      <c r="AV3000" s="274"/>
      <c r="AW3000" s="274"/>
    </row>
    <row r="3001" spans="27:49" ht="12.95" customHeight="1" x14ac:dyDescent="0.2">
      <c r="AA3001" s="274"/>
      <c r="AB3001" s="274"/>
      <c r="AC3001" s="274"/>
      <c r="AD3001" s="274"/>
      <c r="AE3001" s="274"/>
      <c r="AF3001" s="374"/>
      <c r="AN3001" s="274"/>
      <c r="AO3001" s="274"/>
      <c r="AP3001" s="274"/>
      <c r="AQ3001" s="274"/>
      <c r="AR3001" s="274"/>
      <c r="AS3001" s="274"/>
      <c r="AT3001" s="274"/>
      <c r="AU3001" s="274"/>
      <c r="AV3001" s="274"/>
      <c r="AW3001" s="274"/>
    </row>
  </sheetData>
  <sortState xmlns:xlrd2="http://schemas.microsoft.com/office/spreadsheetml/2017/richdata2" ref="A21:AU206">
    <sortCondition ref="C21:C206"/>
  </sortState>
  <phoneticPr fontId="0" type="noConversion"/>
  <hyperlinks>
    <hyperlink ref="H3171" r:id="rId1" display="http://vsolj.cetus-net.org/bulletin.html" xr:uid="{00000000-0004-0000-0000-000000000000}"/>
    <hyperlink ref="H64914" r:id="rId2" display="http://vsolj.cetus-net.org/bulletin.html" xr:uid="{00000000-0004-0000-0000-000001000000}"/>
    <hyperlink ref="H64907" r:id="rId3" display="https://www.aavso.org/ejaavso" xr:uid="{00000000-0004-0000-0000-000002000000}"/>
    <hyperlink ref="AP1765" r:id="rId4" display="http://cdsbib.u-strasbg.fr/cgi-bin/cdsbib?1990RMxAA..21..381G" xr:uid="{00000000-0004-0000-0000-000003000000}"/>
    <hyperlink ref="AP1762" r:id="rId5" display="http://cdsbib.u-strasbg.fr/cgi-bin/cdsbib?1990RMxAA..21..381G" xr:uid="{00000000-0004-0000-0000-000004000000}"/>
    <hyperlink ref="AP1764" r:id="rId6" display="http://cdsbib.u-strasbg.fr/cgi-bin/cdsbib?1990RMxAA..21..381G" xr:uid="{00000000-0004-0000-0000-000005000000}"/>
    <hyperlink ref="AP1740" r:id="rId7" display="http://cdsbib.u-strasbg.fr/cgi-bin/cdsbib?1990RMxAA..21..381G" xr:uid="{00000000-0004-0000-0000-000006000000}"/>
    <hyperlink ref="I64914" r:id="rId8" display="http://vsolj.cetus-net.org/bulletin.html" xr:uid="{00000000-0004-0000-0000-000007000000}"/>
    <hyperlink ref="AQ1901" r:id="rId9" display="http://cdsbib.u-strasbg.fr/cgi-bin/cdsbib?1990RMxAA..21..381G" xr:uid="{00000000-0004-0000-0000-000008000000}"/>
    <hyperlink ref="AQ3545" r:id="rId10" display="http://cdsbib.u-strasbg.fr/cgi-bin/cdsbib?1990RMxAA..21..381G" xr:uid="{00000000-0004-0000-0000-000009000000}"/>
    <hyperlink ref="AQ1902" r:id="rId11" display="http://cdsbib.u-strasbg.fr/cgi-bin/cdsbib?1990RMxAA..21..381G" xr:uid="{00000000-0004-0000-0000-00000A000000}"/>
    <hyperlink ref="H64911" r:id="rId12" display="https://www.aavso.org/ejaavso" xr:uid="{00000000-0004-0000-0000-00000B000000}"/>
    <hyperlink ref="H2752" r:id="rId13" display="http://vsolj.cetus-net.org/bulletin.html" xr:uid="{00000000-0004-0000-0000-00000C000000}"/>
    <hyperlink ref="AP5990" r:id="rId14" display="http://cdsbib.u-strasbg.fr/cgi-bin/cdsbib?1990RMxAA..21..381G" xr:uid="{00000000-0004-0000-0000-00000D000000}"/>
    <hyperlink ref="AP5993" r:id="rId15" display="http://cdsbib.u-strasbg.fr/cgi-bin/cdsbib?1990RMxAA..21..381G" xr:uid="{00000000-0004-0000-0000-00000E000000}"/>
    <hyperlink ref="AP5991" r:id="rId16" display="http://cdsbib.u-strasbg.fr/cgi-bin/cdsbib?1990RMxAA..21..381G" xr:uid="{00000000-0004-0000-0000-00000F000000}"/>
    <hyperlink ref="AP5969" r:id="rId17" display="http://cdsbib.u-strasbg.fr/cgi-bin/cdsbib?1990RMxAA..21..381G" xr:uid="{00000000-0004-0000-0000-000010000000}"/>
    <hyperlink ref="I2752" r:id="rId18" display="http://vsolj.cetus-net.org/bulletin.html" xr:uid="{00000000-0004-0000-0000-000011000000}"/>
    <hyperlink ref="AQ6103" r:id="rId19" display="http://cdsbib.u-strasbg.fr/cgi-bin/cdsbib?1990RMxAA..21..381G" xr:uid="{00000000-0004-0000-0000-000012000000}"/>
    <hyperlink ref="AQ655" r:id="rId20" display="http://cdsbib.u-strasbg.fr/cgi-bin/cdsbib?1990RMxAA..21..381G" xr:uid="{00000000-0004-0000-0000-000013000000}"/>
    <hyperlink ref="AQ6104" r:id="rId21" display="http://cdsbib.u-strasbg.fr/cgi-bin/cdsbib?1990RMxAA..21..381G" xr:uid="{00000000-0004-0000-00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S864"/>
  <sheetViews>
    <sheetView workbookViewId="0">
      <pane ySplit="20" topLeftCell="A21" activePane="bottomLeft" state="frozen"/>
      <selection pane="bottomLeft" activeCell="E54" sqref="E54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7" width="10.28515625" customWidth="1"/>
    <col min="28" max="28" width="14.28515625" customWidth="1"/>
  </cols>
  <sheetData>
    <row r="1" spans="1:28" ht="21" thickBot="1" x14ac:dyDescent="0.35">
      <c r="A1" s="1" t="s">
        <v>121</v>
      </c>
      <c r="U1" s="128" t="s">
        <v>439</v>
      </c>
      <c r="AA1" s="6" t="s">
        <v>80</v>
      </c>
      <c r="AB1" s="6" t="s">
        <v>435</v>
      </c>
    </row>
    <row r="2" spans="1:28" x14ac:dyDescent="0.2">
      <c r="A2" t="s">
        <v>94</v>
      </c>
      <c r="B2" s="5" t="s">
        <v>98</v>
      </c>
      <c r="T2">
        <v>1E-4</v>
      </c>
      <c r="U2" t="s">
        <v>428</v>
      </c>
      <c r="V2">
        <f t="shared" ref="V2:V10" si="0">W2*X2</f>
        <v>-1.1031517512532726E-3</v>
      </c>
      <c r="W2" s="125">
        <v>-11.031517512532725</v>
      </c>
      <c r="X2">
        <v>1E-4</v>
      </c>
      <c r="AA2">
        <v>-12000</v>
      </c>
      <c r="AB2" s="31">
        <f t="shared" ref="AB2:AB33" si="1">+$V$2+$V$3*AA2+$V$4*AA2^2+$V$5*SIN(($V$6*AA2+$V$7))+$V$8*SIN(($V$9*AA2+$V$10))</f>
        <v>1.742745515295472E-2</v>
      </c>
    </row>
    <row r="3" spans="1:28" ht="13.5" thickBot="1" x14ac:dyDescent="0.25">
      <c r="A3" s="76" t="s">
        <v>397</v>
      </c>
      <c r="E3" s="88"/>
      <c r="T3">
        <v>1.0000000000000001E-9</v>
      </c>
      <c r="U3" t="s">
        <v>429</v>
      </c>
      <c r="V3">
        <f t="shared" si="0"/>
        <v>2.1574610542249089E-7</v>
      </c>
      <c r="W3" s="126">
        <v>2.1574610542249091</v>
      </c>
      <c r="X3">
        <v>9.9999999999999995E-8</v>
      </c>
      <c r="AA3">
        <v>-11000</v>
      </c>
      <c r="AB3" s="31">
        <f t="shared" si="1"/>
        <v>1.7990005598776268E-2</v>
      </c>
    </row>
    <row r="4" spans="1:28" ht="14.25" thickTop="1" thickBot="1" x14ac:dyDescent="0.25">
      <c r="A4" s="7" t="s">
        <v>70</v>
      </c>
      <c r="C4" s="3">
        <v>42896.875899999999</v>
      </c>
      <c r="D4" s="4">
        <v>0.35515010000000002</v>
      </c>
      <c r="T4">
        <v>4.7600000000000002E-11</v>
      </c>
      <c r="U4" s="89" t="s">
        <v>430</v>
      </c>
      <c r="V4">
        <f t="shared" si="0"/>
        <v>4.7566563837782209E-11</v>
      </c>
      <c r="W4" s="126">
        <v>4.7566563837782212</v>
      </c>
      <c r="X4">
        <v>9.9999999999999994E-12</v>
      </c>
      <c r="AA4">
        <v>-10000</v>
      </c>
      <c r="AB4" s="31">
        <f t="shared" si="1"/>
        <v>1.6578533127979536E-2</v>
      </c>
    </row>
    <row r="5" spans="1:28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>
        <v>1.3100000000000001E-2</v>
      </c>
      <c r="U5" t="s">
        <v>431</v>
      </c>
      <c r="V5">
        <f t="shared" si="0"/>
        <v>1.3090616341805536E-2</v>
      </c>
      <c r="W5" s="126">
        <v>1.3090616341805537</v>
      </c>
      <c r="X5">
        <v>0.01</v>
      </c>
      <c r="AA5">
        <v>-9000</v>
      </c>
      <c r="AB5" s="31">
        <f t="shared" si="1"/>
        <v>1.369680417645942E-2</v>
      </c>
    </row>
    <row r="6" spans="1:28" x14ac:dyDescent="0.2">
      <c r="A6" s="7" t="s">
        <v>71</v>
      </c>
      <c r="T6">
        <v>2.5300000000000002E-4</v>
      </c>
      <c r="U6" t="s">
        <v>189</v>
      </c>
      <c r="V6">
        <f t="shared" si="0"/>
        <v>2.5294854003511728E-4</v>
      </c>
      <c r="W6" s="126">
        <v>2.5294854003511729</v>
      </c>
      <c r="X6">
        <v>1E-4</v>
      </c>
      <c r="AA6">
        <v>-8000</v>
      </c>
      <c r="AB6" s="31">
        <f t="shared" si="1"/>
        <v>1.0141228066631728E-2</v>
      </c>
    </row>
    <row r="7" spans="1:28" ht="13.5" thickBot="1" x14ac:dyDescent="0.25">
      <c r="A7" t="s">
        <v>72</v>
      </c>
      <c r="C7" s="72">
        <v>46183.595000000001</v>
      </c>
      <c r="T7">
        <v>3.859</v>
      </c>
      <c r="U7" s="89" t="s">
        <v>432</v>
      </c>
      <c r="V7">
        <f t="shared" si="0"/>
        <v>3.858288840526952</v>
      </c>
      <c r="W7" s="126">
        <v>3.858288840526952</v>
      </c>
      <c r="X7">
        <v>1</v>
      </c>
      <c r="AA7">
        <v>-7000</v>
      </c>
      <c r="AB7" s="31">
        <f t="shared" si="1"/>
        <v>6.7408027315517729E-3</v>
      </c>
    </row>
    <row r="8" spans="1:28" x14ac:dyDescent="0.2">
      <c r="A8" t="s">
        <v>73</v>
      </c>
      <c r="C8">
        <v>0.3551532</v>
      </c>
      <c r="T8">
        <v>4.7000000000000002E-3</v>
      </c>
      <c r="U8" t="s">
        <v>433</v>
      </c>
      <c r="V8">
        <f t="shared" si="0"/>
        <v>4.6980705094323968E-3</v>
      </c>
      <c r="W8" s="126">
        <v>4.6980705094323971</v>
      </c>
      <c r="X8">
        <v>1E-3</v>
      </c>
      <c r="AA8">
        <v>-6000</v>
      </c>
      <c r="AB8" s="31">
        <f t="shared" si="1"/>
        <v>4.1001987513690011E-3</v>
      </c>
    </row>
    <row r="9" spans="1:28" x14ac:dyDescent="0.2">
      <c r="A9" s="28" t="s">
        <v>126</v>
      </c>
      <c r="C9" s="70">
        <v>33</v>
      </c>
      <c r="D9" s="18" t="str">
        <f>"F"&amp;C9</f>
        <v>F33</v>
      </c>
      <c r="E9" s="95" t="str">
        <f>"G"&amp;C9</f>
        <v>G33</v>
      </c>
      <c r="T9">
        <v>5.7300000000000005E-4</v>
      </c>
      <c r="U9" t="s">
        <v>190</v>
      </c>
      <c r="V9">
        <f t="shared" si="0"/>
        <v>5.7238131166094039E-4</v>
      </c>
      <c r="W9" s="126">
        <v>5.7238131166094037</v>
      </c>
      <c r="X9">
        <v>1E-4</v>
      </c>
      <c r="AA9">
        <v>-5000</v>
      </c>
      <c r="AB9" s="31">
        <f t="shared" si="1"/>
        <v>2.4274120207238344E-3</v>
      </c>
    </row>
    <row r="10" spans="1:28" ht="13.5" thickBot="1" x14ac:dyDescent="0.25">
      <c r="A10" s="15"/>
      <c r="B10" s="122"/>
      <c r="C10" s="6" t="s">
        <v>90</v>
      </c>
      <c r="D10" s="6" t="s">
        <v>91</v>
      </c>
      <c r="E10" s="15"/>
      <c r="T10">
        <v>2.0529999999999999</v>
      </c>
      <c r="U10" s="89" t="s">
        <v>434</v>
      </c>
      <c r="V10">
        <f t="shared" si="0"/>
        <v>2.0526467148913849</v>
      </c>
      <c r="W10" s="127">
        <v>2.0526467148913849</v>
      </c>
      <c r="X10">
        <v>1</v>
      </c>
      <c r="AA10">
        <v>-4000</v>
      </c>
      <c r="AB10" s="31">
        <f t="shared" si="1"/>
        <v>1.499626061504136E-3</v>
      </c>
    </row>
    <row r="11" spans="1:28" x14ac:dyDescent="0.2">
      <c r="A11" s="15" t="s">
        <v>86</v>
      </c>
      <c r="B11" s="122"/>
      <c r="C11" s="17">
        <f ca="1">INTERCEPT(INDIRECT($E$9):G870,INDIRECT($D$9):F870)</f>
        <v>-9.1347791287341076E-3</v>
      </c>
      <c r="D11" s="71">
        <f>E11*F11</f>
        <v>-3.0141456568952955E-2</v>
      </c>
      <c r="E11" s="32">
        <v>-3.0141456568952956</v>
      </c>
      <c r="F11" s="31">
        <v>0.01</v>
      </c>
      <c r="W11">
        <f>SUM(R21:R156)</f>
        <v>4.2471669633988821E-4</v>
      </c>
      <c r="AA11">
        <v>-3000</v>
      </c>
      <c r="AB11" s="31">
        <f t="shared" si="1"/>
        <v>7.7611903912151205E-4</v>
      </c>
    </row>
    <row r="12" spans="1:28" x14ac:dyDescent="0.2">
      <c r="A12" s="15" t="s">
        <v>87</v>
      </c>
      <c r="B12" s="122"/>
      <c r="C12" s="17">
        <f ca="1">SLOPE(INDIRECT($E$9):G870,INDIRECT($D$9):F870)</f>
        <v>1.3824367376463618E-6</v>
      </c>
      <c r="D12" s="71">
        <f>E12*F12</f>
        <v>-2.2517519339422435E-6</v>
      </c>
      <c r="E12" s="33">
        <v>-2.2517519339422436</v>
      </c>
      <c r="F12" s="31">
        <v>9.9999999999999995E-7</v>
      </c>
      <c r="AA12">
        <v>-2000</v>
      </c>
      <c r="AB12" s="31">
        <f t="shared" si="1"/>
        <v>-3.8044150943718994E-4</v>
      </c>
    </row>
    <row r="13" spans="1:28" ht="13.5" thickBot="1" x14ac:dyDescent="0.25">
      <c r="A13" s="15" t="s">
        <v>89</v>
      </c>
      <c r="B13" s="122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U13" t="s">
        <v>436</v>
      </c>
      <c r="V13" s="129">
        <f>2*PI()/V6</f>
        <v>24839.776921848534</v>
      </c>
      <c r="W13" t="s">
        <v>438</v>
      </c>
      <c r="AA13">
        <v>-1000</v>
      </c>
      <c r="AB13" s="31">
        <f t="shared" si="1"/>
        <v>-2.447972850399464E-3</v>
      </c>
    </row>
    <row r="14" spans="1:28" x14ac:dyDescent="0.2">
      <c r="A14" s="15"/>
      <c r="B14" s="122"/>
      <c r="C14" s="15"/>
      <c r="D14" s="35"/>
      <c r="E14" s="17">
        <f>SUM(R21:R126)</f>
        <v>3.4558612863180507E-4</v>
      </c>
      <c r="V14" s="130">
        <f>V13*C$8/365.24</f>
        <v>24.153779052350938</v>
      </c>
      <c r="W14" s="10" t="s">
        <v>228</v>
      </c>
      <c r="AA14">
        <v>0</v>
      </c>
      <c r="AB14" s="31">
        <f t="shared" si="1"/>
        <v>-5.5391984630688415E-3</v>
      </c>
    </row>
    <row r="15" spans="1:28" x14ac:dyDescent="0.2">
      <c r="A15" s="19" t="s">
        <v>88</v>
      </c>
      <c r="B15" s="122"/>
      <c r="C15" s="20">
        <f ca="1">(C7+C11)+(C8+C12)*INT(MAX(F21:F3411))</f>
        <v>56357.344033703659</v>
      </c>
      <c r="D15" s="10">
        <f>+C7+INT(MAX(F21:F1472))*C8+D11+D12*INT(MAX(F21:F3907))+D13*INT(MAX(F21:F3934)^2)</f>
        <v>56357.417718057855</v>
      </c>
      <c r="E15" s="22"/>
      <c r="U15" t="s">
        <v>437</v>
      </c>
      <c r="V15" s="129">
        <f>2*PI()/V9</f>
        <v>10977.271932493728</v>
      </c>
      <c r="W15" t="s">
        <v>438</v>
      </c>
      <c r="AA15">
        <v>1000</v>
      </c>
      <c r="AB15" s="31">
        <f t="shared" si="1"/>
        <v>-9.3151138375806228E-3</v>
      </c>
    </row>
    <row r="16" spans="1:28" x14ac:dyDescent="0.2">
      <c r="A16" s="23" t="s">
        <v>74</v>
      </c>
      <c r="B16" s="122"/>
      <c r="C16" s="24">
        <f ca="1">+C8+C12</f>
        <v>0.35515458243673764</v>
      </c>
      <c r="D16" s="10">
        <f>+C8+D12+2*D13*MAX(F21:F780)</f>
        <v>0.35516482750035749</v>
      </c>
      <c r="E16" s="22"/>
      <c r="V16" s="130">
        <f>V15*C$8/365.24</f>
        <v>10.674113607751975</v>
      </c>
      <c r="W16" s="10" t="s">
        <v>228</v>
      </c>
      <c r="AA16">
        <v>2000</v>
      </c>
      <c r="AB16" s="31">
        <f t="shared" si="1"/>
        <v>-1.3048501794875026E-2</v>
      </c>
    </row>
    <row r="17" spans="1:45" ht="13.5" thickBot="1" x14ac:dyDescent="0.25">
      <c r="A17" s="21" t="s">
        <v>122</v>
      </c>
      <c r="B17" s="122"/>
      <c r="C17" s="15">
        <f>COUNT(C21:C2069)</f>
        <v>146</v>
      </c>
      <c r="D17" s="21"/>
      <c r="E17" s="25"/>
      <c r="AA17">
        <v>3000</v>
      </c>
      <c r="AB17" s="31">
        <f t="shared" si="1"/>
        <v>-1.5820085650186649E-2</v>
      </c>
    </row>
    <row r="18" spans="1:45" ht="14.25" thickTop="1" thickBot="1" x14ac:dyDescent="0.25">
      <c r="A18" s="23" t="s">
        <v>75</v>
      </c>
      <c r="B18" s="122"/>
      <c r="C18" s="26">
        <f ca="1">+C15</f>
        <v>56357.344033703659</v>
      </c>
      <c r="D18" s="27">
        <f ca="1">+C16</f>
        <v>0.35515458243673764</v>
      </c>
      <c r="E18" s="69" t="s">
        <v>90</v>
      </c>
      <c r="AA18">
        <v>4000</v>
      </c>
      <c r="AB18" s="31">
        <f t="shared" si="1"/>
        <v>-1.6787061654770161E-2</v>
      </c>
    </row>
    <row r="19" spans="1:45" ht="14.25" thickTop="1" thickBot="1" x14ac:dyDescent="0.25">
      <c r="A19" s="7" t="s">
        <v>132</v>
      </c>
      <c r="C19" s="67">
        <f>+D15</f>
        <v>56357.417718057855</v>
      </c>
      <c r="D19" s="68">
        <f>+D16</f>
        <v>0.35516482750035749</v>
      </c>
      <c r="E19" s="69" t="s">
        <v>133</v>
      </c>
      <c r="AA19">
        <v>5000</v>
      </c>
      <c r="AB19" s="31">
        <f t="shared" si="1"/>
        <v>-1.5439969608423124E-2</v>
      </c>
    </row>
    <row r="20" spans="1:4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543</v>
      </c>
      <c r="I20" s="9" t="s">
        <v>536</v>
      </c>
      <c r="J20" s="9" t="s">
        <v>83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9" t="s">
        <v>230</v>
      </c>
      <c r="U20" s="8" t="s">
        <v>216</v>
      </c>
      <c r="AA20">
        <v>6000</v>
      </c>
      <c r="AB20" s="31">
        <f t="shared" si="1"/>
        <v>-1.1766768752834351E-2</v>
      </c>
    </row>
    <row r="21" spans="1:45" x14ac:dyDescent="0.2">
      <c r="A21" s="103" t="s">
        <v>410</v>
      </c>
      <c r="B21" s="113" t="s">
        <v>111</v>
      </c>
      <c r="C21" s="114">
        <v>42537.432999999997</v>
      </c>
      <c r="D21" s="12" t="s">
        <v>260</v>
      </c>
      <c r="E21">
        <f t="shared" ref="E21:E52" si="2">+(C21-C$7)/C$8</f>
        <v>-10266.448394664623</v>
      </c>
      <c r="F21" s="11">
        <f t="shared" ref="F21:F52" si="3">ROUND(2*E21,0)/2</f>
        <v>-10266.5</v>
      </c>
      <c r="G21" s="12">
        <f t="shared" ref="G21:G59" si="4">+C21-(C$7+F21*C$8)</f>
        <v>1.832779999676859E-2</v>
      </c>
      <c r="H21">
        <f>G21</f>
        <v>1.832779999676859E-2</v>
      </c>
      <c r="P21" s="31">
        <f t="shared" ref="P21:P52" si="5">+$V$2+$V$3*F21+$V$4*F21^2+$V$5*SIN(($V$6*F21+$V$7))+$V$8*SIN(($V$9*F21+$V$10))</f>
        <v>1.7126295549666139E-2</v>
      </c>
      <c r="Q21" s="2">
        <f t="shared" ref="Q21:Q52" si="6">+C21-15018.5</f>
        <v>27518.932999999997</v>
      </c>
      <c r="R21">
        <f>+(P21-G21)^2</f>
        <v>1.4436129364069673E-6</v>
      </c>
      <c r="S21" s="31">
        <f t="shared" ref="S21:S52" si="7">+G21-P21</f>
        <v>1.2015044471024514E-3</v>
      </c>
      <c r="T21" s="31">
        <f t="shared" ref="T21:T52" si="8">+V$2+V$3*F21+V$4*F21^2+V$5*SIN(RADIANS(V$6*F21+V$7))+V$8*SIN(RADIANS(V$9*F21+V$10))</f>
        <v>1.670328931013152E-3</v>
      </c>
      <c r="U21">
        <f>(S21-T21)^2</f>
        <v>2.197963967141348E-7</v>
      </c>
      <c r="AA21">
        <v>7000</v>
      </c>
      <c r="AB21" s="31">
        <f t="shared" si="1"/>
        <v>-6.2717094752064838E-3</v>
      </c>
      <c r="AP21" s="111">
        <v>1</v>
      </c>
      <c r="AQ21" s="104">
        <v>1</v>
      </c>
      <c r="AR21" s="104" t="s">
        <v>410</v>
      </c>
      <c r="AS21" s="104"/>
    </row>
    <row r="22" spans="1:45" x14ac:dyDescent="0.2">
      <c r="A22" s="103" t="s">
        <v>411</v>
      </c>
      <c r="B22" s="113" t="s">
        <v>111</v>
      </c>
      <c r="C22" s="114">
        <v>42537.613700000002</v>
      </c>
      <c r="D22" s="12" t="s">
        <v>260</v>
      </c>
      <c r="E22">
        <f t="shared" si="2"/>
        <v>-10265.939600150019</v>
      </c>
      <c r="F22" s="11">
        <f t="shared" si="3"/>
        <v>-10266</v>
      </c>
      <c r="G22" s="12">
        <f t="shared" si="4"/>
        <v>2.1451200002047699E-2</v>
      </c>
      <c r="H22">
        <f>G22</f>
        <v>2.1451200002047699E-2</v>
      </c>
      <c r="P22" s="31">
        <f t="shared" si="5"/>
        <v>1.7125375302624261E-2</v>
      </c>
      <c r="Q22" s="2">
        <f t="shared" si="6"/>
        <v>27519.113700000002</v>
      </c>
      <c r="R22">
        <f>+(P22-G22)^2</f>
        <v>1.8712759330141878E-5</v>
      </c>
      <c r="S22" s="31">
        <f t="shared" si="7"/>
        <v>4.3258246994234383E-3</v>
      </c>
      <c r="T22" s="31">
        <f t="shared" si="8"/>
        <v>1.6700007774379366E-3</v>
      </c>
      <c r="U22">
        <f>(S22-T22)^2</f>
        <v>7.0534007045904524E-6</v>
      </c>
      <c r="AA22">
        <v>8000</v>
      </c>
      <c r="AB22" s="31">
        <f t="shared" si="1"/>
        <v>1.5797173132607871E-4</v>
      </c>
      <c r="AP22" s="111">
        <v>2</v>
      </c>
      <c r="AQ22" s="104">
        <v>2</v>
      </c>
      <c r="AR22" s="104" t="s">
        <v>411</v>
      </c>
      <c r="AS22" s="104"/>
    </row>
    <row r="23" spans="1:45" x14ac:dyDescent="0.2">
      <c r="A23" t="s">
        <v>108</v>
      </c>
      <c r="C23" s="12">
        <v>42659.417699999998</v>
      </c>
      <c r="D23" s="12"/>
      <c r="E23">
        <f t="shared" si="2"/>
        <v>-9922.9777459417601</v>
      </c>
      <c r="F23" s="11">
        <f t="shared" si="3"/>
        <v>-9923</v>
      </c>
      <c r="G23" s="12">
        <f t="shared" si="4"/>
        <v>7.9035999951884151E-3</v>
      </c>
      <c r="P23" s="31">
        <f t="shared" si="5"/>
        <v>1.6399916252598037E-2</v>
      </c>
      <c r="Q23" s="2">
        <f t="shared" si="6"/>
        <v>27640.917699999998</v>
      </c>
      <c r="S23" s="31">
        <f t="shared" si="7"/>
        <v>-8.4963162574096217E-3</v>
      </c>
      <c r="T23" s="31">
        <f t="shared" si="8"/>
        <v>1.4504932130623505E-3</v>
      </c>
      <c r="AA23">
        <v>9000</v>
      </c>
      <c r="AB23" s="31">
        <f t="shared" si="1"/>
        <v>6.4967861348764226E-3</v>
      </c>
    </row>
    <row r="24" spans="1:45" x14ac:dyDescent="0.2">
      <c r="A24" s="103" t="s">
        <v>412</v>
      </c>
      <c r="B24" s="113" t="s">
        <v>111</v>
      </c>
      <c r="C24" s="114">
        <v>42876.421999999999</v>
      </c>
      <c r="D24" s="12" t="s">
        <v>260</v>
      </c>
      <c r="E24">
        <f t="shared" si="2"/>
        <v>-9311.9617111714106</v>
      </c>
      <c r="F24" s="11">
        <f t="shared" si="3"/>
        <v>-9312</v>
      </c>
      <c r="G24" s="12">
        <f t="shared" si="4"/>
        <v>1.3598400000773836E-2</v>
      </c>
      <c r="H24">
        <f>G24</f>
        <v>1.3598400000773836E-2</v>
      </c>
      <c r="P24" s="31">
        <f t="shared" si="5"/>
        <v>1.470879492484318E-2</v>
      </c>
      <c r="Q24" s="2">
        <f t="shared" si="6"/>
        <v>27857.921999999999</v>
      </c>
      <c r="R24">
        <f>+(P24-G24)^2</f>
        <v>1.2329768873989648E-6</v>
      </c>
      <c r="S24" s="31">
        <f t="shared" si="7"/>
        <v>-1.1103949240693443E-3</v>
      </c>
      <c r="T24" s="31">
        <f t="shared" si="8"/>
        <v>1.0872083738145879E-3</v>
      </c>
      <c r="U24">
        <f>(S24-T24)^2</f>
        <v>4.8294602548703349E-6</v>
      </c>
      <c r="AA24">
        <v>10000</v>
      </c>
      <c r="AB24" s="31">
        <f t="shared" si="1"/>
        <v>1.186156527823804E-2</v>
      </c>
      <c r="AP24" s="111">
        <v>3</v>
      </c>
      <c r="AQ24" s="104">
        <v>3</v>
      </c>
      <c r="AR24" s="104" t="s">
        <v>412</v>
      </c>
      <c r="AS24" s="104"/>
    </row>
    <row r="25" spans="1:45" x14ac:dyDescent="0.2">
      <c r="A25" t="s">
        <v>82</v>
      </c>
      <c r="C25" s="12">
        <v>42896.875899999999</v>
      </c>
      <c r="D25" s="12" t="s">
        <v>84</v>
      </c>
      <c r="E25">
        <f t="shared" si="2"/>
        <v>-9254.3699451391731</v>
      </c>
      <c r="F25" s="11">
        <f t="shared" si="3"/>
        <v>-9254.5</v>
      </c>
      <c r="G25" s="12">
        <f t="shared" si="4"/>
        <v>4.6189399996364955E-2</v>
      </c>
      <c r="N25" s="107"/>
      <c r="P25" s="31">
        <f t="shared" si="5"/>
        <v>1.4528451663326742E-2</v>
      </c>
      <c r="Q25" s="2">
        <f t="shared" si="6"/>
        <v>27878.375899999999</v>
      </c>
      <c r="S25" s="31">
        <f t="shared" si="7"/>
        <v>3.1660948333038216E-2</v>
      </c>
      <c r="T25" s="31">
        <f t="shared" si="8"/>
        <v>1.0548491634215958E-3</v>
      </c>
      <c r="AA25">
        <v>11000</v>
      </c>
      <c r="AB25" s="31">
        <f t="shared" si="1"/>
        <v>1.5741381500583594E-2</v>
      </c>
    </row>
    <row r="26" spans="1:45" x14ac:dyDescent="0.2">
      <c r="A26" s="103" t="s">
        <v>412</v>
      </c>
      <c r="B26" s="113" t="s">
        <v>111</v>
      </c>
      <c r="C26" s="114">
        <v>42897.375899999999</v>
      </c>
      <c r="D26" s="12" t="s">
        <v>260</v>
      </c>
      <c r="E26">
        <f t="shared" si="2"/>
        <v>-9252.962101988669</v>
      </c>
      <c r="F26" s="11">
        <f t="shared" si="3"/>
        <v>-9253</v>
      </c>
      <c r="G26" s="12">
        <f t="shared" si="4"/>
        <v>1.345959999889601E-2</v>
      </c>
      <c r="H26">
        <f t="shared" ref="H26:H41" si="9">G26</f>
        <v>1.345959999889601E-2</v>
      </c>
      <c r="P26" s="31">
        <f t="shared" si="5"/>
        <v>1.4523706549465453E-2</v>
      </c>
      <c r="Q26" s="2">
        <f t="shared" si="6"/>
        <v>27878.875899999999</v>
      </c>
      <c r="R26">
        <f t="shared" ref="R26:R41" si="10">+(P26-G26)^2</f>
        <v>1.1323227509647984E-6</v>
      </c>
      <c r="S26" s="31">
        <f t="shared" si="7"/>
        <v>-1.0641065505694429E-3</v>
      </c>
      <c r="T26" s="31">
        <f t="shared" si="8"/>
        <v>1.0540092206279385E-3</v>
      </c>
      <c r="U26">
        <f t="shared" ref="U26:U41" si="11">(S26-T26)^2</f>
        <v>4.4864144201950778E-6</v>
      </c>
      <c r="AA26">
        <v>12000</v>
      </c>
      <c r="AB26" s="31">
        <f t="shared" si="1"/>
        <v>1.8106808607544062E-2</v>
      </c>
      <c r="AP26" s="111">
        <v>3</v>
      </c>
      <c r="AQ26" s="104">
        <v>4</v>
      </c>
      <c r="AR26" s="104" t="s">
        <v>130</v>
      </c>
      <c r="AS26" s="104"/>
    </row>
    <row r="27" spans="1:45" x14ac:dyDescent="0.2">
      <c r="A27" s="103" t="s">
        <v>412</v>
      </c>
      <c r="B27" s="113" t="s">
        <v>111</v>
      </c>
      <c r="C27" s="114">
        <v>42898.441800000001</v>
      </c>
      <c r="D27" s="12" t="s">
        <v>260</v>
      </c>
      <c r="E27">
        <f t="shared" si="2"/>
        <v>-9249.9608619604169</v>
      </c>
      <c r="F27" s="11">
        <f t="shared" si="3"/>
        <v>-9250</v>
      </c>
      <c r="G27" s="12">
        <f t="shared" si="4"/>
        <v>1.389999999810243E-2</v>
      </c>
      <c r="H27">
        <f t="shared" si="9"/>
        <v>1.389999999810243E-2</v>
      </c>
      <c r="P27" s="31">
        <f t="shared" si="5"/>
        <v>1.4514210263179719E-2</v>
      </c>
      <c r="Q27" s="2">
        <f t="shared" si="6"/>
        <v>27879.941800000001</v>
      </c>
      <c r="R27">
        <f t="shared" si="10"/>
        <v>3.7725424972631326E-7</v>
      </c>
      <c r="S27" s="31">
        <f t="shared" si="7"/>
        <v>-6.1421026507728869E-4</v>
      </c>
      <c r="T27" s="31">
        <f t="shared" si="8"/>
        <v>1.0523299773226701E-3</v>
      </c>
      <c r="U27">
        <f t="shared" si="11"/>
        <v>2.7773563795385136E-6</v>
      </c>
      <c r="AA27">
        <v>13000</v>
      </c>
      <c r="AB27" s="31">
        <f t="shared" si="1"/>
        <v>1.9367105177127412E-2</v>
      </c>
      <c r="AP27" s="111">
        <v>3</v>
      </c>
      <c r="AQ27" s="104">
        <v>5</v>
      </c>
      <c r="AR27" s="104" t="s">
        <v>413</v>
      </c>
      <c r="AS27" s="104"/>
    </row>
    <row r="28" spans="1:45" x14ac:dyDescent="0.2">
      <c r="A28" s="103" t="s">
        <v>412</v>
      </c>
      <c r="B28" s="113" t="s">
        <v>111</v>
      </c>
      <c r="C28" s="114">
        <v>43225.5334</v>
      </c>
      <c r="D28" s="12" t="s">
        <v>260</v>
      </c>
      <c r="E28">
        <f t="shared" si="2"/>
        <v>-8328.9735246648506</v>
      </c>
      <c r="F28" s="11">
        <f t="shared" si="3"/>
        <v>-8329</v>
      </c>
      <c r="G28" s="12">
        <f t="shared" si="4"/>
        <v>9.4028000021353364E-3</v>
      </c>
      <c r="H28">
        <f t="shared" si="9"/>
        <v>9.4028000021353364E-3</v>
      </c>
      <c r="P28" s="31">
        <f t="shared" si="5"/>
        <v>1.1332076318028537E-2</v>
      </c>
      <c r="Q28" s="2">
        <f t="shared" si="6"/>
        <v>28207.0334</v>
      </c>
      <c r="R28">
        <f t="shared" si="10"/>
        <v>3.7221071030664425E-6</v>
      </c>
      <c r="S28" s="31">
        <f t="shared" si="7"/>
        <v>-1.9292763158932011E-3</v>
      </c>
      <c r="T28" s="31">
        <f t="shared" si="8"/>
        <v>5.7728926830537958E-4</v>
      </c>
      <c r="U28">
        <f t="shared" si="11"/>
        <v>6.2828710278887718E-6</v>
      </c>
      <c r="AA28">
        <v>14000</v>
      </c>
      <c r="AB28" s="31">
        <f t="shared" si="1"/>
        <v>2.0192291250106336E-2</v>
      </c>
      <c r="AP28" s="111">
        <v>3</v>
      </c>
      <c r="AQ28" s="104">
        <v>6</v>
      </c>
      <c r="AR28" s="104" t="s">
        <v>414</v>
      </c>
      <c r="AS28" s="104"/>
    </row>
    <row r="29" spans="1:45" x14ac:dyDescent="0.2">
      <c r="A29" s="103" t="s">
        <v>412</v>
      </c>
      <c r="B29" s="113" t="s">
        <v>111</v>
      </c>
      <c r="C29" s="114">
        <v>43229.440900000001</v>
      </c>
      <c r="D29" s="12" t="s">
        <v>260</v>
      </c>
      <c r="E29">
        <f t="shared" si="2"/>
        <v>-8317.9712304436507</v>
      </c>
      <c r="F29" s="11">
        <f t="shared" si="3"/>
        <v>-8318</v>
      </c>
      <c r="G29" s="12">
        <f t="shared" si="4"/>
        <v>1.0217600000032689E-2</v>
      </c>
      <c r="H29">
        <f t="shared" si="9"/>
        <v>1.0217600000032689E-2</v>
      </c>
      <c r="P29" s="31">
        <f t="shared" si="5"/>
        <v>1.1292257150602718E-2</v>
      </c>
      <c r="Q29" s="2">
        <f t="shared" si="6"/>
        <v>28210.940900000001</v>
      </c>
      <c r="R29">
        <f t="shared" si="10"/>
        <v>1.1548879912712927E-6</v>
      </c>
      <c r="S29" s="31">
        <f t="shared" si="7"/>
        <v>-1.0746571505700284E-3</v>
      </c>
      <c r="T29" s="31">
        <f t="shared" si="8"/>
        <v>5.7210333606616266E-4</v>
      </c>
      <c r="U29">
        <f t="shared" si="11"/>
        <v>2.711820100346265E-6</v>
      </c>
      <c r="AA29">
        <v>15000</v>
      </c>
      <c r="AB29" s="31">
        <f t="shared" si="1"/>
        <v>2.1259856182991171E-2</v>
      </c>
      <c r="AP29" s="111">
        <v>3</v>
      </c>
      <c r="AQ29" s="104">
        <v>7</v>
      </c>
      <c r="AR29" s="104" t="s">
        <v>415</v>
      </c>
      <c r="AS29" s="104"/>
    </row>
    <row r="30" spans="1:45" x14ac:dyDescent="0.2">
      <c r="A30" s="103" t="s">
        <v>412</v>
      </c>
      <c r="B30" s="113" t="s">
        <v>111</v>
      </c>
      <c r="C30" s="114">
        <v>43230.5069</v>
      </c>
      <c r="D30" s="12" t="s">
        <v>260</v>
      </c>
      <c r="E30">
        <f t="shared" si="2"/>
        <v>-8314.9697088467765</v>
      </c>
      <c r="F30" s="11">
        <f t="shared" si="3"/>
        <v>-8315</v>
      </c>
      <c r="G30" s="12">
        <f t="shared" si="4"/>
        <v>1.0757999996712897E-2</v>
      </c>
      <c r="H30">
        <f t="shared" si="9"/>
        <v>1.0757999996712897E-2</v>
      </c>
      <c r="P30" s="31">
        <f t="shared" si="5"/>
        <v>1.1281395602153287E-2</v>
      </c>
      <c r="Q30" s="2">
        <f t="shared" si="6"/>
        <v>28212.0069</v>
      </c>
      <c r="R30">
        <f t="shared" si="10"/>
        <v>2.7394295979431236E-7</v>
      </c>
      <c r="S30" s="31">
        <f t="shared" si="7"/>
        <v>-5.2339560544038995E-4</v>
      </c>
      <c r="T30" s="31">
        <f t="shared" si="8"/>
        <v>5.7069098900725717E-4</v>
      </c>
      <c r="U30">
        <f t="shared" si="11"/>
        <v>1.1970254761500502E-6</v>
      </c>
      <c r="AA30">
        <v>16000</v>
      </c>
      <c r="AB30" s="31">
        <f t="shared" si="1"/>
        <v>2.3009367445364685E-2</v>
      </c>
      <c r="AP30" s="111">
        <v>3</v>
      </c>
      <c r="AQ30" s="104">
        <v>8</v>
      </c>
      <c r="AR30" s="104" t="s">
        <v>416</v>
      </c>
      <c r="AS30" s="104"/>
    </row>
    <row r="31" spans="1:45" x14ac:dyDescent="0.2">
      <c r="A31" s="103" t="s">
        <v>412</v>
      </c>
      <c r="B31" s="113" t="s">
        <v>111</v>
      </c>
      <c r="C31" s="114">
        <v>43341.3122</v>
      </c>
      <c r="D31" s="12" t="s">
        <v>260</v>
      </c>
      <c r="E31">
        <f t="shared" si="2"/>
        <v>-8002.9767435574304</v>
      </c>
      <c r="F31" s="11">
        <f t="shared" si="3"/>
        <v>-8003</v>
      </c>
      <c r="G31" s="12">
        <f t="shared" si="4"/>
        <v>8.2595999992918223E-3</v>
      </c>
      <c r="H31">
        <f t="shared" si="9"/>
        <v>8.2595999992918223E-3</v>
      </c>
      <c r="P31" s="31">
        <f t="shared" si="5"/>
        <v>1.0152044289805956E-2</v>
      </c>
      <c r="Q31" s="2">
        <f t="shared" si="6"/>
        <v>28322.8122</v>
      </c>
      <c r="R31">
        <f t="shared" si="10"/>
        <v>3.5813453926995427E-6</v>
      </c>
      <c r="S31" s="31">
        <f t="shared" si="7"/>
        <v>-1.8924442905141337E-3</v>
      </c>
      <c r="T31" s="31">
        <f t="shared" si="8"/>
        <v>4.284824114370918E-4</v>
      </c>
      <c r="U31">
        <f t="shared" si="11"/>
        <v>5.386700755830193E-6</v>
      </c>
      <c r="AA31">
        <v>17000</v>
      </c>
      <c r="AB31" s="31">
        <f t="shared" si="1"/>
        <v>2.548507716650231E-2</v>
      </c>
      <c r="AP31" s="111">
        <v>3</v>
      </c>
      <c r="AQ31" s="104">
        <v>9</v>
      </c>
      <c r="AR31" s="104" t="s">
        <v>417</v>
      </c>
      <c r="AS31" s="104"/>
    </row>
    <row r="32" spans="1:45" x14ac:dyDescent="0.2">
      <c r="A32" s="103" t="s">
        <v>412</v>
      </c>
      <c r="B32" s="113" t="s">
        <v>111</v>
      </c>
      <c r="C32" s="114">
        <v>43573.584600000002</v>
      </c>
      <c r="D32" s="12" t="s">
        <v>260</v>
      </c>
      <c r="E32">
        <f t="shared" si="2"/>
        <v>-7348.9705287746219</v>
      </c>
      <c r="F32" s="11">
        <f t="shared" si="3"/>
        <v>-7349</v>
      </c>
      <c r="G32" s="12">
        <f t="shared" si="4"/>
        <v>1.04667999985395E-2</v>
      </c>
      <c r="H32">
        <f t="shared" si="9"/>
        <v>1.04667999985395E-2</v>
      </c>
      <c r="P32" s="31">
        <f t="shared" si="5"/>
        <v>7.8649369882692576E-3</v>
      </c>
      <c r="Q32" s="2">
        <f t="shared" si="6"/>
        <v>28555.084600000002</v>
      </c>
      <c r="R32">
        <f t="shared" si="10"/>
        <v>6.7696911242125275E-6</v>
      </c>
      <c r="S32" s="31">
        <f t="shared" si="7"/>
        <v>2.6018630102702424E-3</v>
      </c>
      <c r="T32" s="31">
        <f t="shared" si="8"/>
        <v>1.6044594180951704E-4</v>
      </c>
      <c r="U32">
        <f t="shared" si="11"/>
        <v>5.9605173021713618E-6</v>
      </c>
      <c r="AA32">
        <v>18000</v>
      </c>
      <c r="AB32" s="31">
        <f t="shared" si="1"/>
        <v>2.8317798383588676E-2</v>
      </c>
      <c r="AP32" s="111">
        <v>3</v>
      </c>
      <c r="AQ32" s="104">
        <v>10</v>
      </c>
      <c r="AR32" s="104" t="s">
        <v>418</v>
      </c>
      <c r="AS32" s="104"/>
    </row>
    <row r="33" spans="1:45" x14ac:dyDescent="0.2">
      <c r="A33" s="103" t="s">
        <v>412</v>
      </c>
      <c r="B33" s="113" t="s">
        <v>111</v>
      </c>
      <c r="C33" s="114">
        <v>43667.34</v>
      </c>
      <c r="D33" s="12" t="s">
        <v>260</v>
      </c>
      <c r="E33">
        <f t="shared" si="2"/>
        <v>-7084.9847333488888</v>
      </c>
      <c r="F33" s="11">
        <f t="shared" si="3"/>
        <v>-7085</v>
      </c>
      <c r="G33" s="12">
        <f t="shared" si="4"/>
        <v>5.421999994723592E-3</v>
      </c>
      <c r="H33">
        <f t="shared" si="9"/>
        <v>5.421999994723592E-3</v>
      </c>
      <c r="P33" s="31">
        <f t="shared" si="5"/>
        <v>7.006440564025637E-3</v>
      </c>
      <c r="Q33" s="2">
        <f t="shared" si="6"/>
        <v>28648.839999999997</v>
      </c>
      <c r="R33">
        <f t="shared" si="10"/>
        <v>2.5104519176501887E-6</v>
      </c>
      <c r="S33" s="31">
        <f t="shared" si="7"/>
        <v>-1.5844405693020451E-3</v>
      </c>
      <c r="T33" s="31">
        <f t="shared" si="8"/>
        <v>6.3776733783754849E-5</v>
      </c>
      <c r="U33">
        <f t="shared" si="11"/>
        <v>2.7166202781914278E-6</v>
      </c>
      <c r="AA33">
        <v>19000</v>
      </c>
      <c r="AB33" s="31">
        <f t="shared" si="1"/>
        <v>3.0852084027991503E-2</v>
      </c>
      <c r="AP33" s="111">
        <v>3</v>
      </c>
      <c r="AQ33" s="104">
        <v>11</v>
      </c>
      <c r="AR33" s="104" t="s">
        <v>399</v>
      </c>
      <c r="AS33" s="104" t="s">
        <v>400</v>
      </c>
    </row>
    <row r="34" spans="1:45" x14ac:dyDescent="0.2">
      <c r="A34" s="103" t="s">
        <v>412</v>
      </c>
      <c r="B34" s="113" t="s">
        <v>111</v>
      </c>
      <c r="C34" s="114">
        <v>43670.360999999997</v>
      </c>
      <c r="D34" s="12" t="s">
        <v>260</v>
      </c>
      <c r="E34">
        <f t="shared" si="2"/>
        <v>-7076.4785450335348</v>
      </c>
      <c r="F34" s="11">
        <f t="shared" si="3"/>
        <v>-7076.5</v>
      </c>
      <c r="G34" s="12">
        <f t="shared" si="4"/>
        <v>7.619799995154608E-3</v>
      </c>
      <c r="H34">
        <f t="shared" si="9"/>
        <v>7.619799995154608E-3</v>
      </c>
      <c r="P34" s="31">
        <f t="shared" si="5"/>
        <v>6.979626289677094E-3</v>
      </c>
      <c r="Q34" s="2">
        <f t="shared" si="6"/>
        <v>28651.860999999997</v>
      </c>
      <c r="R34">
        <f t="shared" si="10"/>
        <v>4.0982237318481087E-7</v>
      </c>
      <c r="S34" s="31">
        <f t="shared" si="7"/>
        <v>6.4017370547751404E-4</v>
      </c>
      <c r="T34" s="31">
        <f t="shared" si="8"/>
        <v>6.0774463171147145E-5</v>
      </c>
      <c r="U34">
        <f t="shared" si="11"/>
        <v>3.3570348198519206E-7</v>
      </c>
      <c r="AA34">
        <v>20000</v>
      </c>
      <c r="AB34" s="31">
        <f t="shared" ref="AB34:AB52" si="12">+$V$2+$V$3*AA34+$V$4*AA34^2+$V$5*SIN(($V$6*AA34+$V$7))+$V$8*SIN(($V$9*AA34+$V$10))</f>
        <v>3.2377563329904512E-2</v>
      </c>
      <c r="AP34" s="111">
        <v>3</v>
      </c>
      <c r="AQ34" s="104">
        <v>12</v>
      </c>
      <c r="AR34" s="104" t="s">
        <v>401</v>
      </c>
      <c r="AS34" s="104" t="s">
        <v>402</v>
      </c>
    </row>
    <row r="35" spans="1:45" x14ac:dyDescent="0.2">
      <c r="A35" s="103" t="s">
        <v>412</v>
      </c>
      <c r="B35" s="113" t="s">
        <v>110</v>
      </c>
      <c r="C35" s="114">
        <v>44753.392899999999</v>
      </c>
      <c r="D35" s="12" t="s">
        <v>260</v>
      </c>
      <c r="E35">
        <f t="shared" si="2"/>
        <v>-4027.0004606462853</v>
      </c>
      <c r="F35" s="11">
        <f t="shared" si="3"/>
        <v>-4027</v>
      </c>
      <c r="G35" s="12">
        <f t="shared" si="4"/>
        <v>-1.6360000154236332E-4</v>
      </c>
      <c r="H35">
        <f t="shared" si="9"/>
        <v>-1.6360000154236332E-4</v>
      </c>
      <c r="P35" s="31">
        <f t="shared" si="5"/>
        <v>1.5191163102019941E-3</v>
      </c>
      <c r="Q35" s="2">
        <f t="shared" si="6"/>
        <v>29734.892899999999</v>
      </c>
      <c r="R35">
        <f t="shared" si="10"/>
        <v>2.8315341858105336E-6</v>
      </c>
      <c r="S35" s="31">
        <f t="shared" si="7"/>
        <v>-1.6827163117443574E-3</v>
      </c>
      <c r="T35" s="31">
        <f t="shared" si="8"/>
        <v>-5.7275258697919609E-4</v>
      </c>
      <c r="U35">
        <f t="shared" si="11"/>
        <v>1.2320194702945508E-6</v>
      </c>
      <c r="AA35">
        <v>21000</v>
      </c>
      <c r="AB35" s="31">
        <f t="shared" si="12"/>
        <v>3.2389266424725519E-2</v>
      </c>
      <c r="AP35" s="111">
        <v>3</v>
      </c>
      <c r="AQ35" s="104">
        <v>13</v>
      </c>
      <c r="AR35" s="104" t="s">
        <v>419</v>
      </c>
      <c r="AS35" s="104"/>
    </row>
    <row r="36" spans="1:45" x14ac:dyDescent="0.2">
      <c r="A36" s="103" t="s">
        <v>412</v>
      </c>
      <c r="B36" s="113" t="s">
        <v>111</v>
      </c>
      <c r="C36" s="114">
        <v>44756.416100000002</v>
      </c>
      <c r="D36" s="12" t="s">
        <v>260</v>
      </c>
      <c r="E36">
        <f t="shared" si="2"/>
        <v>-4018.4880778210613</v>
      </c>
      <c r="F36" s="11">
        <f t="shared" si="3"/>
        <v>-4018.5</v>
      </c>
      <c r="G36" s="12">
        <f t="shared" si="4"/>
        <v>4.234200001519639E-3</v>
      </c>
      <c r="H36">
        <f t="shared" si="9"/>
        <v>4.234200001519639E-3</v>
      </c>
      <c r="P36" s="31">
        <f t="shared" si="5"/>
        <v>1.5129629862676126E-3</v>
      </c>
      <c r="Q36" s="2">
        <f t="shared" si="6"/>
        <v>29737.916100000002</v>
      </c>
      <c r="R36">
        <f t="shared" si="10"/>
        <v>7.405130893177759E-6</v>
      </c>
      <c r="S36" s="31">
        <f t="shared" si="7"/>
        <v>2.7212370152520267E-3</v>
      </c>
      <c r="T36" s="31">
        <f t="shared" si="8"/>
        <v>-5.7328210687400275E-4</v>
      </c>
      <c r="U36">
        <f t="shared" si="11"/>
        <v>1.0853856246054063E-5</v>
      </c>
      <c r="AA36">
        <v>22000</v>
      </c>
      <c r="AB36" s="31">
        <f t="shared" si="12"/>
        <v>3.0791796674517178E-2</v>
      </c>
      <c r="AP36" s="111">
        <v>3</v>
      </c>
      <c r="AQ36" s="104">
        <v>14</v>
      </c>
      <c r="AR36" s="104" t="s">
        <v>403</v>
      </c>
      <c r="AS36" s="104" t="s">
        <v>404</v>
      </c>
    </row>
    <row r="37" spans="1:45" x14ac:dyDescent="0.2">
      <c r="A37" s="103" t="s">
        <v>412</v>
      </c>
      <c r="B37" s="113" t="s">
        <v>111</v>
      </c>
      <c r="C37" s="114">
        <v>44790.329400000002</v>
      </c>
      <c r="D37" s="12" t="s">
        <v>260</v>
      </c>
      <c r="E37">
        <f t="shared" si="2"/>
        <v>-3922.9988635890054</v>
      </c>
      <c r="F37" s="11">
        <f t="shared" si="3"/>
        <v>-3923</v>
      </c>
      <c r="G37" s="12">
        <f t="shared" si="4"/>
        <v>4.0360000275541097E-4</v>
      </c>
      <c r="H37">
        <f t="shared" si="9"/>
        <v>4.0360000275541097E-4</v>
      </c>
      <c r="P37" s="31">
        <f t="shared" si="5"/>
        <v>1.4448507851595421E-3</v>
      </c>
      <c r="Q37" s="2">
        <f t="shared" si="6"/>
        <v>29771.829400000002</v>
      </c>
      <c r="R37">
        <f t="shared" si="10"/>
        <v>1.0842031918572153E-6</v>
      </c>
      <c r="S37" s="31">
        <f t="shared" si="7"/>
        <v>-1.0412507824041311E-3</v>
      </c>
      <c r="T37" s="31">
        <f t="shared" si="8"/>
        <v>-5.7875904111888855E-4</v>
      </c>
      <c r="U37">
        <f t="shared" si="11"/>
        <v>2.1389861075705578E-7</v>
      </c>
      <c r="AA37">
        <v>23000</v>
      </c>
      <c r="AB37" s="31">
        <f t="shared" si="12"/>
        <v>2.7979516643663969E-2</v>
      </c>
      <c r="AP37" s="111">
        <v>3</v>
      </c>
      <c r="AQ37" s="104">
        <v>15</v>
      </c>
      <c r="AR37" s="104" t="s">
        <v>420</v>
      </c>
      <c r="AS37" s="104"/>
    </row>
    <row r="38" spans="1:45" x14ac:dyDescent="0.2">
      <c r="A38" s="103" t="s">
        <v>412</v>
      </c>
      <c r="B38" s="113" t="s">
        <v>111</v>
      </c>
      <c r="C38" s="114">
        <v>45054.5625</v>
      </c>
      <c r="D38" s="12" t="s">
        <v>260</v>
      </c>
      <c r="E38">
        <f t="shared" si="2"/>
        <v>-3179.001343645506</v>
      </c>
      <c r="F38" s="11">
        <f t="shared" si="3"/>
        <v>-3179</v>
      </c>
      <c r="G38" s="12">
        <f t="shared" si="4"/>
        <v>-4.7720000293338671E-4</v>
      </c>
      <c r="H38">
        <f t="shared" si="9"/>
        <v>-4.7720000293338671E-4</v>
      </c>
      <c r="P38" s="31">
        <f t="shared" si="5"/>
        <v>9.1970519962933871E-4</v>
      </c>
      <c r="Q38" s="2">
        <f t="shared" si="6"/>
        <v>30036.0625</v>
      </c>
      <c r="R38">
        <f t="shared" si="10"/>
        <v>1.9513441449468091E-6</v>
      </c>
      <c r="S38" s="31">
        <f t="shared" si="7"/>
        <v>-1.3969052025627254E-3</v>
      </c>
      <c r="T38" s="31">
        <f t="shared" si="8"/>
        <v>-5.9172189150625805E-4</v>
      </c>
      <c r="U38">
        <f t="shared" si="11"/>
        <v>6.4832016440385587E-7</v>
      </c>
      <c r="AA38">
        <v>24000</v>
      </c>
      <c r="AB38" s="31">
        <f t="shared" si="12"/>
        <v>2.4764018735599507E-2</v>
      </c>
      <c r="AP38" s="111">
        <v>3</v>
      </c>
      <c r="AQ38" s="104">
        <v>16</v>
      </c>
      <c r="AR38" s="104" t="s">
        <v>421</v>
      </c>
      <c r="AS38" s="104"/>
    </row>
    <row r="39" spans="1:45" x14ac:dyDescent="0.2">
      <c r="A39" s="103" t="s">
        <v>412</v>
      </c>
      <c r="B39" s="113" t="s">
        <v>111</v>
      </c>
      <c r="C39" s="114">
        <v>45057.582900000001</v>
      </c>
      <c r="D39" s="12" t="s">
        <v>260</v>
      </c>
      <c r="E39">
        <f t="shared" si="2"/>
        <v>-3170.496844741931</v>
      </c>
      <c r="F39" s="11">
        <f t="shared" si="3"/>
        <v>-3170.5</v>
      </c>
      <c r="G39" s="12">
        <f t="shared" si="4"/>
        <v>1.120599998102989E-3</v>
      </c>
      <c r="H39">
        <f t="shared" si="9"/>
        <v>1.120599998102989E-3</v>
      </c>
      <c r="P39" s="31">
        <f t="shared" si="5"/>
        <v>9.131574959005467E-4</v>
      </c>
      <c r="Q39" s="2">
        <f t="shared" si="6"/>
        <v>30039.082900000001</v>
      </c>
      <c r="R39">
        <f t="shared" si="10"/>
        <v>4.3032391720010298E-8</v>
      </c>
      <c r="S39" s="31">
        <f t="shared" si="7"/>
        <v>2.0744250220244235E-4</v>
      </c>
      <c r="T39" s="31">
        <f t="shared" si="8"/>
        <v>-5.9156578597281684E-4</v>
      </c>
      <c r="U39">
        <f t="shared" si="11"/>
        <v>6.3841424457275807E-7</v>
      </c>
      <c r="AA39">
        <v>25000</v>
      </c>
      <c r="AB39" s="31">
        <f t="shared" si="12"/>
        <v>2.2168616201094699E-2</v>
      </c>
      <c r="AP39" s="111">
        <v>3</v>
      </c>
      <c r="AQ39" s="104">
        <v>17</v>
      </c>
      <c r="AR39" s="104" t="s">
        <v>422</v>
      </c>
      <c r="AS39" s="104"/>
    </row>
    <row r="40" spans="1:45" x14ac:dyDescent="0.2">
      <c r="A40" s="103" t="s">
        <v>412</v>
      </c>
      <c r="B40" s="113" t="s">
        <v>111</v>
      </c>
      <c r="C40" s="114">
        <v>45132.340799999998</v>
      </c>
      <c r="D40" s="12" t="s">
        <v>260</v>
      </c>
      <c r="E40">
        <f t="shared" si="2"/>
        <v>-2960.0020498196359</v>
      </c>
      <c r="F40" s="11">
        <f t="shared" si="3"/>
        <v>-2960</v>
      </c>
      <c r="G40" s="12">
        <f t="shared" si="4"/>
        <v>-7.2800000634742901E-4</v>
      </c>
      <c r="H40">
        <f t="shared" si="9"/>
        <v>-7.2800000634742901E-4</v>
      </c>
      <c r="P40" s="31">
        <f t="shared" si="5"/>
        <v>7.4220260923053838E-4</v>
      </c>
      <c r="Q40" s="2">
        <f t="shared" si="6"/>
        <v>30113.840799999998</v>
      </c>
      <c r="R40">
        <f t="shared" si="10"/>
        <v>2.1614957308522964E-6</v>
      </c>
      <c r="S40" s="31">
        <f t="shared" si="7"/>
        <v>-1.4702026155779674E-3</v>
      </c>
      <c r="T40" s="31">
        <f t="shared" si="8"/>
        <v>-5.8550745098677112E-4</v>
      </c>
      <c r="U40">
        <f t="shared" si="11"/>
        <v>7.8268553425104381E-7</v>
      </c>
      <c r="AA40">
        <v>26000</v>
      </c>
      <c r="AB40" s="31">
        <f t="shared" si="12"/>
        <v>2.115197913271007E-2</v>
      </c>
      <c r="AP40" s="111">
        <v>3</v>
      </c>
      <c r="AQ40" s="104">
        <v>18</v>
      </c>
      <c r="AR40" s="104" t="s">
        <v>427</v>
      </c>
      <c r="AS40" s="104"/>
    </row>
    <row r="41" spans="1:45" x14ac:dyDescent="0.2">
      <c r="A41" s="103" t="s">
        <v>412</v>
      </c>
      <c r="B41" s="113" t="s">
        <v>111</v>
      </c>
      <c r="C41" s="114">
        <v>45140.333899999998</v>
      </c>
      <c r="D41" s="12" t="s">
        <v>260</v>
      </c>
      <c r="E41">
        <f t="shared" si="2"/>
        <v>-2937.4959876470307</v>
      </c>
      <c r="F41" s="11">
        <f t="shared" si="3"/>
        <v>-2937.5</v>
      </c>
      <c r="G41" s="12">
        <f t="shared" si="4"/>
        <v>1.424999994924292E-3</v>
      </c>
      <c r="H41">
        <f t="shared" si="9"/>
        <v>1.424999994924292E-3</v>
      </c>
      <c r="P41" s="31">
        <f t="shared" si="5"/>
        <v>7.2279555330981879E-4</v>
      </c>
      <c r="Q41" s="2">
        <f t="shared" si="6"/>
        <v>30121.833899999998</v>
      </c>
      <c r="R41">
        <f t="shared" si="10"/>
        <v>4.9309107782309412E-7</v>
      </c>
      <c r="S41" s="31">
        <f t="shared" si="7"/>
        <v>7.0220444161447318E-4</v>
      </c>
      <c r="T41" s="31">
        <f t="shared" si="8"/>
        <v>-5.846105607906683E-4</v>
      </c>
      <c r="U41">
        <f t="shared" si="11"/>
        <v>1.6558928504149441E-6</v>
      </c>
      <c r="AA41">
        <v>27000</v>
      </c>
      <c r="AB41" s="31">
        <f t="shared" si="12"/>
        <v>2.2345840820177907E-2</v>
      </c>
      <c r="AP41" s="111">
        <v>3</v>
      </c>
      <c r="AQ41" s="104">
        <v>19</v>
      </c>
      <c r="AR41" s="104" t="s">
        <v>405</v>
      </c>
      <c r="AS41" s="104" t="s">
        <v>406</v>
      </c>
    </row>
    <row r="42" spans="1:45" x14ac:dyDescent="0.2">
      <c r="A42" t="s">
        <v>256</v>
      </c>
      <c r="B42" s="5" t="s">
        <v>111</v>
      </c>
      <c r="C42" s="12">
        <v>46183.41</v>
      </c>
      <c r="D42" s="12" t="s">
        <v>257</v>
      </c>
      <c r="E42">
        <f t="shared" si="2"/>
        <v>-0.52090196568036473</v>
      </c>
      <c r="F42" s="11">
        <f t="shared" si="3"/>
        <v>-0.5</v>
      </c>
      <c r="G42" s="12">
        <f t="shared" si="4"/>
        <v>-7.4233999985153787E-3</v>
      </c>
      <c r="P42" s="31">
        <f t="shared" si="5"/>
        <v>-5.5374350287013463E-3</v>
      </c>
      <c r="Q42" s="2">
        <f t="shared" si="6"/>
        <v>31164.910000000003</v>
      </c>
      <c r="S42" s="31">
        <f t="shared" si="7"/>
        <v>-1.8859649698140324E-3</v>
      </c>
      <c r="T42" s="31">
        <f t="shared" si="8"/>
        <v>-5.4183457178669426E-5</v>
      </c>
      <c r="AA42">
        <v>28000</v>
      </c>
      <c r="AB42" s="31">
        <f t="shared" si="12"/>
        <v>2.5887630567524519E-2</v>
      </c>
    </row>
    <row r="43" spans="1:45" x14ac:dyDescent="0.2">
      <c r="A43" s="103" t="s">
        <v>130</v>
      </c>
      <c r="B43" s="113" t="s">
        <v>111</v>
      </c>
      <c r="C43" s="114">
        <v>46183.410499999998</v>
      </c>
      <c r="D43" s="12" t="s">
        <v>260</v>
      </c>
      <c r="E43">
        <f t="shared" si="2"/>
        <v>-0.51949412254493776</v>
      </c>
      <c r="F43" s="11">
        <f t="shared" si="3"/>
        <v>-0.5</v>
      </c>
      <c r="G43" s="12">
        <f t="shared" si="4"/>
        <v>-6.9234000038704835E-3</v>
      </c>
      <c r="H43">
        <f t="shared" ref="H43:H53" si="13">G43</f>
        <v>-6.9234000038704835E-3</v>
      </c>
      <c r="P43" s="31">
        <f t="shared" si="5"/>
        <v>-5.5374350287013463E-3</v>
      </c>
      <c r="Q43" s="2">
        <f t="shared" si="6"/>
        <v>31164.910499999998</v>
      </c>
      <c r="R43">
        <f t="shared" ref="R43:R59" si="14">+(P43-G43)^2</f>
        <v>1.9208989123955872E-6</v>
      </c>
      <c r="S43" s="31">
        <f t="shared" si="7"/>
        <v>-1.3859649751691372E-3</v>
      </c>
      <c r="T43" s="31">
        <f t="shared" si="8"/>
        <v>-5.4183457178669426E-5</v>
      </c>
      <c r="U43">
        <f t="shared" ref="U43:U59" si="15">(S43-T43)^2</f>
        <v>1.7736420116609947E-6</v>
      </c>
      <c r="AA43">
        <v>29000</v>
      </c>
      <c r="AB43" s="31">
        <f t="shared" si="12"/>
        <v>3.1399220465130065E-2</v>
      </c>
      <c r="AP43" s="111">
        <v>4</v>
      </c>
      <c r="AQ43" s="104">
        <v>20</v>
      </c>
      <c r="AR43" s="104" t="s">
        <v>407</v>
      </c>
      <c r="AS43" s="104" t="s">
        <v>408</v>
      </c>
    </row>
    <row r="44" spans="1:45" x14ac:dyDescent="0.2">
      <c r="A44" s="103" t="s">
        <v>410</v>
      </c>
      <c r="B44" s="113" t="s">
        <v>111</v>
      </c>
      <c r="C44" s="114">
        <v>46207.741199999997</v>
      </c>
      <c r="D44" s="12" t="s">
        <v>260</v>
      </c>
      <c r="E44">
        <f t="shared" si="2"/>
        <v>67.988124561444437</v>
      </c>
      <c r="F44" s="11">
        <f t="shared" si="3"/>
        <v>68</v>
      </c>
      <c r="G44" s="12">
        <f t="shared" si="4"/>
        <v>-4.2176000060862862E-3</v>
      </c>
      <c r="H44">
        <f t="shared" si="13"/>
        <v>-4.2176000060862862E-3</v>
      </c>
      <c r="P44" s="31">
        <f t="shared" si="5"/>
        <v>-5.7806690161513238E-3</v>
      </c>
      <c r="Q44" s="2">
        <f t="shared" si="6"/>
        <v>31189.241199999997</v>
      </c>
      <c r="R44">
        <f t="shared" si="14"/>
        <v>2.4431847302256966E-6</v>
      </c>
      <c r="S44" s="31">
        <f t="shared" si="7"/>
        <v>1.5630690100650376E-3</v>
      </c>
      <c r="T44" s="31">
        <f t="shared" si="8"/>
        <v>-3.2022317443275048E-5</v>
      </c>
      <c r="U44">
        <f t="shared" si="15"/>
        <v>2.5443163430922313E-6</v>
      </c>
      <c r="AA44">
        <v>30000</v>
      </c>
      <c r="AB44" s="31">
        <f t="shared" si="12"/>
        <v>3.811712557973379E-2</v>
      </c>
      <c r="AP44" s="111">
        <v>1</v>
      </c>
      <c r="AQ44" s="104">
        <v>21</v>
      </c>
      <c r="AR44" s="104" t="s">
        <v>423</v>
      </c>
      <c r="AS44" s="104"/>
    </row>
    <row r="45" spans="1:45" x14ac:dyDescent="0.2">
      <c r="A45" s="103" t="s">
        <v>410</v>
      </c>
      <c r="B45" s="113" t="s">
        <v>111</v>
      </c>
      <c r="C45" s="114">
        <v>46209.693599999999</v>
      </c>
      <c r="D45" s="12" t="s">
        <v>260</v>
      </c>
      <c r="E45">
        <f t="shared" si="2"/>
        <v>73.485470495542572</v>
      </c>
      <c r="F45" s="11">
        <f t="shared" si="3"/>
        <v>73.5</v>
      </c>
      <c r="G45" s="12">
        <f t="shared" si="4"/>
        <v>-5.1602000021375716E-3</v>
      </c>
      <c r="H45">
        <f t="shared" si="13"/>
        <v>-5.1602000021375716E-3</v>
      </c>
      <c r="P45" s="31">
        <f t="shared" si="5"/>
        <v>-5.8003394501391168E-3</v>
      </c>
      <c r="Q45" s="2">
        <f t="shared" si="6"/>
        <v>31191.193599999999</v>
      </c>
      <c r="R45">
        <f t="shared" si="14"/>
        <v>4.0977851288772304E-7</v>
      </c>
      <c r="S45" s="31">
        <f t="shared" si="7"/>
        <v>6.4013944800154522E-4</v>
      </c>
      <c r="T45" s="31">
        <f t="shared" si="8"/>
        <v>-3.0223603233930403E-5</v>
      </c>
      <c r="U45">
        <f t="shared" si="15"/>
        <v>4.4938662046173687E-7</v>
      </c>
      <c r="AA45">
        <v>31000</v>
      </c>
      <c r="AB45" s="31">
        <f t="shared" si="12"/>
        <v>4.5132038277388618E-2</v>
      </c>
      <c r="AP45" s="111">
        <v>1</v>
      </c>
      <c r="AQ45" s="104">
        <v>22</v>
      </c>
      <c r="AR45" s="104" t="s">
        <v>424</v>
      </c>
      <c r="AS45" s="104"/>
    </row>
    <row r="46" spans="1:45" x14ac:dyDescent="0.2">
      <c r="A46" s="103" t="s">
        <v>410</v>
      </c>
      <c r="B46" s="113" t="s">
        <v>111</v>
      </c>
      <c r="C46" s="114">
        <v>46210.758999999998</v>
      </c>
      <c r="D46" s="12" t="s">
        <v>260</v>
      </c>
      <c r="E46">
        <f t="shared" si="2"/>
        <v>76.485302680637631</v>
      </c>
      <c r="F46" s="11">
        <f t="shared" si="3"/>
        <v>76.5</v>
      </c>
      <c r="G46" s="12">
        <f t="shared" si="4"/>
        <v>-5.2198000048520043E-3</v>
      </c>
      <c r="H46">
        <f t="shared" si="13"/>
        <v>-5.2198000048520043E-3</v>
      </c>
      <c r="P46" s="31">
        <f t="shared" si="5"/>
        <v>-5.8110773998537946E-3</v>
      </c>
      <c r="Q46" s="2">
        <f t="shared" si="6"/>
        <v>31192.258999999998</v>
      </c>
      <c r="R46">
        <f t="shared" si="14"/>
        <v>3.496089578401031E-7</v>
      </c>
      <c r="S46" s="31">
        <f t="shared" si="7"/>
        <v>5.9127739500179025E-4</v>
      </c>
      <c r="T46" s="31">
        <f t="shared" si="8"/>
        <v>-2.9241273883482219E-5</v>
      </c>
      <c r="U46">
        <f t="shared" si="15"/>
        <v>3.8504341843515044E-7</v>
      </c>
      <c r="AA46">
        <v>32000</v>
      </c>
      <c r="AB46" s="31">
        <f t="shared" si="12"/>
        <v>5.1661584272206081E-2</v>
      </c>
      <c r="AP46" s="111">
        <v>1</v>
      </c>
      <c r="AQ46" s="104">
        <v>23</v>
      </c>
      <c r="AR46" s="104" t="s">
        <v>425</v>
      </c>
      <c r="AS46" s="104"/>
    </row>
    <row r="47" spans="1:45" x14ac:dyDescent="0.2">
      <c r="A47" s="103" t="s">
        <v>410</v>
      </c>
      <c r="B47" s="113" t="s">
        <v>111</v>
      </c>
      <c r="C47" s="114">
        <v>46212.713499999998</v>
      </c>
      <c r="D47" s="12" t="s">
        <v>260</v>
      </c>
      <c r="E47">
        <f t="shared" si="2"/>
        <v>81.988561555961923</v>
      </c>
      <c r="F47" s="11">
        <f t="shared" si="3"/>
        <v>82</v>
      </c>
      <c r="G47" s="12">
        <f t="shared" si="4"/>
        <v>-4.0624000030220486E-3</v>
      </c>
      <c r="H47">
        <f t="shared" si="13"/>
        <v>-4.0624000030220486E-3</v>
      </c>
      <c r="P47" s="31">
        <f t="shared" si="5"/>
        <v>-5.8307793828698542E-3</v>
      </c>
      <c r="Q47" s="2">
        <f t="shared" si="6"/>
        <v>31194.213499999998</v>
      </c>
      <c r="R47">
        <f t="shared" si="14"/>
        <v>3.1271656310709096E-6</v>
      </c>
      <c r="S47" s="31">
        <f t="shared" si="7"/>
        <v>1.7683793798478056E-3</v>
      </c>
      <c r="T47" s="31">
        <f t="shared" si="8"/>
        <v>-2.7438113808482621E-5</v>
      </c>
      <c r="U47">
        <f t="shared" si="15"/>
        <v>3.2249604705219531E-6</v>
      </c>
      <c r="AA47">
        <v>33000</v>
      </c>
      <c r="AB47" s="31">
        <f t="shared" si="12"/>
        <v>5.7270441873704891E-2</v>
      </c>
      <c r="AP47" s="111">
        <v>1</v>
      </c>
      <c r="AQ47" s="104">
        <v>24</v>
      </c>
      <c r="AR47" s="104" t="s">
        <v>426</v>
      </c>
      <c r="AS47" s="104"/>
    </row>
    <row r="48" spans="1:45" x14ac:dyDescent="0.2">
      <c r="A48" s="103" t="s">
        <v>410</v>
      </c>
      <c r="B48" s="113" t="s">
        <v>111</v>
      </c>
      <c r="C48" s="114">
        <v>46229.403700000003</v>
      </c>
      <c r="D48" s="12" t="s">
        <v>260</v>
      </c>
      <c r="E48">
        <f t="shared" si="2"/>
        <v>128.9829290570982</v>
      </c>
      <c r="F48" s="11">
        <f t="shared" si="3"/>
        <v>129</v>
      </c>
      <c r="G48" s="12">
        <f t="shared" si="4"/>
        <v>-6.062799999199342E-3</v>
      </c>
      <c r="H48">
        <f t="shared" si="13"/>
        <v>-6.062799999199342E-3</v>
      </c>
      <c r="P48" s="31">
        <f t="shared" si="5"/>
        <v>-5.999958852458227E-3</v>
      </c>
      <c r="Q48" s="2">
        <f t="shared" si="6"/>
        <v>31210.903700000003</v>
      </c>
      <c r="R48">
        <f t="shared" si="14"/>
        <v>3.9490097237383524E-9</v>
      </c>
      <c r="S48" s="31">
        <f t="shared" si="7"/>
        <v>-6.2841146741115031E-5</v>
      </c>
      <c r="T48" s="31">
        <f t="shared" si="8"/>
        <v>-1.1911963439718414E-5</v>
      </c>
      <c r="U48">
        <f t="shared" si="15"/>
        <v>2.5937817117472562E-9</v>
      </c>
      <c r="AA48">
        <v>34000</v>
      </c>
      <c r="AB48" s="31">
        <f t="shared" si="12"/>
        <v>6.1969519868025465E-2</v>
      </c>
      <c r="AP48" s="111">
        <v>1</v>
      </c>
      <c r="AQ48" s="104">
        <v>25</v>
      </c>
      <c r="AR48" s="104" t="s">
        <v>409</v>
      </c>
      <c r="AS48" s="104"/>
    </row>
    <row r="49" spans="1:42" x14ac:dyDescent="0.2">
      <c r="A49" s="103" t="s">
        <v>410</v>
      </c>
      <c r="B49" s="113" t="s">
        <v>111</v>
      </c>
      <c r="C49" s="114">
        <v>46231.357600000003</v>
      </c>
      <c r="D49" s="13" t="s">
        <v>260</v>
      </c>
      <c r="E49">
        <f t="shared" si="2"/>
        <v>134.4844985206436</v>
      </c>
      <c r="F49" s="11">
        <f t="shared" si="3"/>
        <v>134.5</v>
      </c>
      <c r="G49" s="12">
        <f t="shared" si="4"/>
        <v>-5.5053999967640266E-3</v>
      </c>
      <c r="H49">
        <f t="shared" si="13"/>
        <v>-5.5053999967640266E-3</v>
      </c>
      <c r="P49" s="31">
        <f t="shared" si="5"/>
        <v>-6.0198503601086211E-3</v>
      </c>
      <c r="Q49" s="2">
        <f t="shared" si="6"/>
        <v>31212.857600000003</v>
      </c>
      <c r="R49">
        <f t="shared" si="14"/>
        <v>2.6465917634538527E-7</v>
      </c>
      <c r="S49" s="31">
        <f t="shared" si="7"/>
        <v>5.1445036334459449E-4</v>
      </c>
      <c r="T49" s="31">
        <f t="shared" si="8"/>
        <v>-1.0081343657379301E-5</v>
      </c>
      <c r="U49">
        <f t="shared" si="15"/>
        <v>2.7513351165040455E-7</v>
      </c>
      <c r="AA49">
        <v>35000</v>
      </c>
      <c r="AB49" s="31">
        <f t="shared" si="12"/>
        <v>6.6165098477135226E-2</v>
      </c>
      <c r="AP49" s="111">
        <v>1</v>
      </c>
    </row>
    <row r="50" spans="1:42" x14ac:dyDescent="0.2">
      <c r="A50" s="103" t="s">
        <v>410</v>
      </c>
      <c r="B50" s="113" t="s">
        <v>111</v>
      </c>
      <c r="C50" s="114">
        <v>46232.422100000003</v>
      </c>
      <c r="D50" s="13" t="s">
        <v>260</v>
      </c>
      <c r="E50">
        <f t="shared" si="2"/>
        <v>137.4817965880703</v>
      </c>
      <c r="F50" s="11">
        <f t="shared" si="3"/>
        <v>137.5</v>
      </c>
      <c r="G50" s="12">
        <f t="shared" si="4"/>
        <v>-6.4649999985704198E-3</v>
      </c>
      <c r="H50">
        <f t="shared" si="13"/>
        <v>-6.4649999985704198E-3</v>
      </c>
      <c r="P50" s="31">
        <f t="shared" si="5"/>
        <v>-6.0307084212906006E-3</v>
      </c>
      <c r="Q50" s="2">
        <f t="shared" si="6"/>
        <v>31213.922100000003</v>
      </c>
      <c r="R50">
        <f t="shared" si="14"/>
        <v>1.8860917409619323E-7</v>
      </c>
      <c r="S50" s="31">
        <f t="shared" si="7"/>
        <v>-4.3429157727981928E-4</v>
      </c>
      <c r="T50" s="31">
        <f t="shared" si="8"/>
        <v>-9.0816112716300234E-6</v>
      </c>
      <c r="U50">
        <f t="shared" si="15"/>
        <v>1.8080351519268546E-7</v>
      </c>
      <c r="AA50">
        <v>36000</v>
      </c>
      <c r="AB50" s="31">
        <f t="shared" si="12"/>
        <v>7.0477161365532712E-2</v>
      </c>
      <c r="AP50" s="111">
        <v>1</v>
      </c>
    </row>
    <row r="51" spans="1:42" x14ac:dyDescent="0.2">
      <c r="A51" s="103" t="s">
        <v>410</v>
      </c>
      <c r="B51" s="113" t="s">
        <v>111</v>
      </c>
      <c r="C51" s="114">
        <v>46233.4899</v>
      </c>
      <c r="D51" s="12" t="s">
        <v>260</v>
      </c>
      <c r="E51">
        <f t="shared" si="2"/>
        <v>140.48838642028096</v>
      </c>
      <c r="F51" s="11">
        <f t="shared" si="3"/>
        <v>140.5</v>
      </c>
      <c r="G51" s="12">
        <f t="shared" si="4"/>
        <v>-4.1246000037062913E-3</v>
      </c>
      <c r="H51">
        <f t="shared" si="13"/>
        <v>-4.1246000037062913E-3</v>
      </c>
      <c r="P51" s="31">
        <f t="shared" si="5"/>
        <v>-6.041572212472715E-3</v>
      </c>
      <c r="Q51" s="2">
        <f t="shared" si="6"/>
        <v>31214.9899</v>
      </c>
      <c r="R51">
        <f t="shared" si="14"/>
        <v>3.6747824491828212E-6</v>
      </c>
      <c r="S51" s="31">
        <f t="shared" si="7"/>
        <v>1.9169722087664237E-3</v>
      </c>
      <c r="T51" s="31">
        <f t="shared" si="8"/>
        <v>-8.0810230005709093E-6</v>
      </c>
      <c r="U51">
        <f t="shared" si="15"/>
        <v>3.7058299451365504E-6</v>
      </c>
      <c r="AA51">
        <v>37000</v>
      </c>
      <c r="AB51" s="31">
        <f t="shared" si="12"/>
        <v>7.5488148920812181E-2</v>
      </c>
      <c r="AP51" s="111">
        <v>1</v>
      </c>
    </row>
    <row r="52" spans="1:42" x14ac:dyDescent="0.2">
      <c r="A52" s="103" t="s">
        <v>410</v>
      </c>
      <c r="B52" s="113" t="s">
        <v>111</v>
      </c>
      <c r="C52" s="114">
        <v>47241.582799999996</v>
      </c>
      <c r="D52" s="13" t="s">
        <v>260</v>
      </c>
      <c r="E52">
        <f t="shared" si="2"/>
        <v>2978.9617550960975</v>
      </c>
      <c r="F52" s="11">
        <f t="shared" si="3"/>
        <v>2979</v>
      </c>
      <c r="G52" s="12">
        <f t="shared" si="4"/>
        <v>-1.3582800005679019E-2</v>
      </c>
      <c r="H52">
        <f t="shared" si="13"/>
        <v>-1.3582800005679019E-2</v>
      </c>
      <c r="P52" s="31">
        <f t="shared" si="5"/>
        <v>-1.5777903052149222E-2</v>
      </c>
      <c r="Q52" s="2">
        <f t="shared" si="6"/>
        <v>32223.082799999996</v>
      </c>
      <c r="R52">
        <f t="shared" si="14"/>
        <v>4.8184773846227664E-6</v>
      </c>
      <c r="S52" s="31">
        <f t="shared" si="7"/>
        <v>2.195103046470203E-3</v>
      </c>
      <c r="T52" s="31">
        <f t="shared" si="8"/>
        <v>1.3221326483877794E-3</v>
      </c>
      <c r="U52">
        <f t="shared" si="15"/>
        <v>7.6207731592818512E-7</v>
      </c>
      <c r="AA52">
        <v>38000</v>
      </c>
      <c r="AB52" s="31">
        <f t="shared" si="12"/>
        <v>8.1505635500579848E-2</v>
      </c>
      <c r="AP52" s="111">
        <v>1</v>
      </c>
    </row>
    <row r="53" spans="1:42" x14ac:dyDescent="0.2">
      <c r="A53" s="103" t="s">
        <v>410</v>
      </c>
      <c r="B53" s="113" t="s">
        <v>110</v>
      </c>
      <c r="C53" s="114">
        <v>47288.460700000003</v>
      </c>
      <c r="D53" s="13" t="s">
        <v>260</v>
      </c>
      <c r="E53">
        <f t="shared" ref="E53:E84" si="16">+(C53-C$7)/C$8</f>
        <v>3110.955215946251</v>
      </c>
      <c r="F53" s="11">
        <f t="shared" ref="F53:F84" si="17">ROUND(2*E53,0)/2</f>
        <v>3111</v>
      </c>
      <c r="G53" s="12">
        <f t="shared" si="4"/>
        <v>-1.5905199994449504E-2</v>
      </c>
      <c r="H53">
        <f t="shared" si="13"/>
        <v>-1.5905199994449504E-2</v>
      </c>
      <c r="P53" s="31">
        <f t="shared" ref="P53:P84" si="18">+$V$2+$V$3*F53+$V$4*F53^2+$V$5*SIN(($V$6*F53+$V$7))+$V$8*SIN(($V$9*F53+$V$10))</f>
        <v>-1.6029459966461837E-2</v>
      </c>
      <c r="Q53" s="2">
        <f t="shared" ref="Q53:Q84" si="19">+C53-15018.5</f>
        <v>32269.960700000003</v>
      </c>
      <c r="R53">
        <f t="shared" si="14"/>
        <v>1.5440540644505856E-8</v>
      </c>
      <c r="S53" s="31">
        <f t="shared" ref="S53:S84" si="20">+G53-P53</f>
        <v>1.242599720123333E-4</v>
      </c>
      <c r="T53" s="31">
        <f t="shared" ref="T53:T84" si="21">+V$2+V$3*F53+V$4*F53^2+V$5*SIN(RADIANS(V$6*F53+V$7))+V$8*SIN(RADIANS(V$9*F53+V$10))</f>
        <v>1.4026342676750835E-3</v>
      </c>
      <c r="U53">
        <f t="shared" si="15"/>
        <v>1.6342408398112327E-6</v>
      </c>
      <c r="AP53" s="111">
        <v>1</v>
      </c>
    </row>
    <row r="54" spans="1:42" x14ac:dyDescent="0.2">
      <c r="A54" s="77" t="s">
        <v>256</v>
      </c>
      <c r="B54" s="78" t="s">
        <v>111</v>
      </c>
      <c r="C54" s="77">
        <v>47290.414600000004</v>
      </c>
      <c r="D54" s="77" t="s">
        <v>257</v>
      </c>
      <c r="E54">
        <f t="shared" si="16"/>
        <v>3116.4567854097963</v>
      </c>
      <c r="F54" s="11">
        <f t="shared" si="17"/>
        <v>3116.5</v>
      </c>
      <c r="G54" s="12">
        <f t="shared" si="4"/>
        <v>-1.5347799999290146E-2</v>
      </c>
      <c r="I54">
        <f>G54</f>
        <v>-1.5347799999290146E-2</v>
      </c>
      <c r="P54" s="31">
        <f t="shared" si="18"/>
        <v>-1.6039229533486833E-2</v>
      </c>
      <c r="Q54" s="2">
        <f t="shared" si="19"/>
        <v>32271.914600000004</v>
      </c>
      <c r="R54">
        <f t="shared" si="14"/>
        <v>4.7807480075944793E-7</v>
      </c>
      <c r="S54" s="31">
        <f t="shared" si="20"/>
        <v>6.9142953419668723E-4</v>
      </c>
      <c r="T54" s="31">
        <f t="shared" si="21"/>
        <v>1.4060244544528183E-3</v>
      </c>
      <c r="U54">
        <f t="shared" si="15"/>
        <v>5.1064590005586636E-7</v>
      </c>
    </row>
    <row r="55" spans="1:42" x14ac:dyDescent="0.2">
      <c r="A55" s="103" t="s">
        <v>413</v>
      </c>
      <c r="B55" s="113" t="s">
        <v>111</v>
      </c>
      <c r="C55" s="114">
        <v>47290.415000000001</v>
      </c>
      <c r="D55" s="13" t="s">
        <v>260</v>
      </c>
      <c r="E55">
        <f t="shared" si="16"/>
        <v>3116.4579116843088</v>
      </c>
      <c r="F55" s="11">
        <f t="shared" si="17"/>
        <v>3116.5</v>
      </c>
      <c r="G55" s="12">
        <f t="shared" si="4"/>
        <v>-1.4947800002119038E-2</v>
      </c>
      <c r="H55">
        <f>G55</f>
        <v>-1.4947800002119038E-2</v>
      </c>
      <c r="P55" s="31">
        <f t="shared" si="18"/>
        <v>-1.6039229533486833E-2</v>
      </c>
      <c r="Q55" s="2">
        <f t="shared" si="19"/>
        <v>32271.915000000001</v>
      </c>
      <c r="R55">
        <f t="shared" si="14"/>
        <v>1.1912184219417244E-6</v>
      </c>
      <c r="S55" s="31">
        <f t="shared" si="20"/>
        <v>1.0914295313677949E-3</v>
      </c>
      <c r="T55" s="31">
        <f t="shared" si="21"/>
        <v>1.4060244544528183E-3</v>
      </c>
      <c r="U55">
        <f t="shared" si="15"/>
        <v>9.8969965630871804E-8</v>
      </c>
      <c r="AP55" s="111">
        <v>5</v>
      </c>
    </row>
    <row r="56" spans="1:42" x14ac:dyDescent="0.2">
      <c r="A56" s="80" t="s">
        <v>109</v>
      </c>
      <c r="B56" s="81" t="s">
        <v>111</v>
      </c>
      <c r="C56" s="82">
        <v>47290.415300000001</v>
      </c>
      <c r="D56" s="82">
        <v>6.9999999999999999E-4</v>
      </c>
      <c r="E56">
        <f t="shared" si="16"/>
        <v>3116.4587563901982</v>
      </c>
      <c r="F56" s="11">
        <f t="shared" si="17"/>
        <v>3116.5</v>
      </c>
      <c r="G56" s="12">
        <f t="shared" si="4"/>
        <v>-1.4647800002421718E-2</v>
      </c>
      <c r="I56">
        <f>G56</f>
        <v>-1.4647800002421718E-2</v>
      </c>
      <c r="P56" s="31">
        <f t="shared" si="18"/>
        <v>-1.6039229533486833E-2</v>
      </c>
      <c r="Q56" s="2">
        <f t="shared" si="19"/>
        <v>32271.915300000001</v>
      </c>
      <c r="R56">
        <f t="shared" si="14"/>
        <v>1.9360761399200861E-6</v>
      </c>
      <c r="S56" s="31">
        <f t="shared" si="20"/>
        <v>1.3914295310651151E-3</v>
      </c>
      <c r="T56" s="31">
        <f t="shared" si="21"/>
        <v>1.4060244544528183E-3</v>
      </c>
      <c r="U56">
        <f t="shared" si="15"/>
        <v>2.1301178869292754E-10</v>
      </c>
    </row>
    <row r="57" spans="1:42" x14ac:dyDescent="0.2">
      <c r="A57" s="103" t="s">
        <v>413</v>
      </c>
      <c r="B57" s="113" t="s">
        <v>111</v>
      </c>
      <c r="C57" s="114">
        <v>47291.479599999999</v>
      </c>
      <c r="D57" s="13" t="s">
        <v>260</v>
      </c>
      <c r="E57">
        <f t="shared" si="16"/>
        <v>3119.4554913203588</v>
      </c>
      <c r="F57" s="11">
        <f t="shared" si="17"/>
        <v>3119.5</v>
      </c>
      <c r="G57" s="12">
        <f t="shared" si="4"/>
        <v>-1.5807399999175686E-2</v>
      </c>
      <c r="H57">
        <f>G57</f>
        <v>-1.5807399999175686E-2</v>
      </c>
      <c r="P57" s="31">
        <f t="shared" si="18"/>
        <v>-1.6044533961128662E-2</v>
      </c>
      <c r="Q57" s="2">
        <f t="shared" si="19"/>
        <v>32272.979599999999</v>
      </c>
      <c r="R57">
        <f t="shared" si="14"/>
        <v>5.6232515911515513E-8</v>
      </c>
      <c r="S57" s="31">
        <f t="shared" si="20"/>
        <v>2.3713396195297609E-4</v>
      </c>
      <c r="T57" s="31">
        <f t="shared" si="21"/>
        <v>1.4078748595246035E-3</v>
      </c>
      <c r="U57">
        <f t="shared" si="15"/>
        <v>1.37063424924682E-6</v>
      </c>
      <c r="AP57" s="111">
        <v>5</v>
      </c>
    </row>
    <row r="58" spans="1:42" x14ac:dyDescent="0.2">
      <c r="A58" s="103" t="s">
        <v>413</v>
      </c>
      <c r="B58" s="113" t="s">
        <v>111</v>
      </c>
      <c r="C58" s="114">
        <v>47292.369899999998</v>
      </c>
      <c r="D58" s="13" t="s">
        <v>260</v>
      </c>
      <c r="E58">
        <f t="shared" si="16"/>
        <v>3121.9622968341455</v>
      </c>
      <c r="F58" s="11">
        <f t="shared" si="17"/>
        <v>3122</v>
      </c>
      <c r="G58" s="12">
        <f t="shared" si="4"/>
        <v>-1.3390400003117975E-2</v>
      </c>
      <c r="H58">
        <f>G58</f>
        <v>-1.3390400003117975E-2</v>
      </c>
      <c r="P58" s="31">
        <f t="shared" si="18"/>
        <v>-1.6048941128618845E-2</v>
      </c>
      <c r="Q58" s="2">
        <f t="shared" si="19"/>
        <v>32273.869899999998</v>
      </c>
      <c r="R58">
        <f t="shared" si="14"/>
        <v>7.067840915979435E-6</v>
      </c>
      <c r="S58" s="31">
        <f t="shared" si="20"/>
        <v>2.6585411255008705E-3</v>
      </c>
      <c r="T58" s="31">
        <f t="shared" si="21"/>
        <v>1.4094175174334566E-3</v>
      </c>
      <c r="U58">
        <f t="shared" si="15"/>
        <v>1.5603097882313542E-6</v>
      </c>
      <c r="AP58" s="111">
        <v>5</v>
      </c>
    </row>
    <row r="59" spans="1:42" x14ac:dyDescent="0.2">
      <c r="A59" s="103" t="s">
        <v>413</v>
      </c>
      <c r="B59" s="115" t="s">
        <v>111</v>
      </c>
      <c r="C59" s="116">
        <v>47298.407200000001</v>
      </c>
      <c r="D59" s="77" t="s">
        <v>260</v>
      </c>
      <c r="E59">
        <f t="shared" si="16"/>
        <v>3138.9614397392456</v>
      </c>
      <c r="F59" s="11">
        <f t="shared" si="17"/>
        <v>3139</v>
      </c>
      <c r="G59" s="12">
        <f t="shared" si="4"/>
        <v>-1.3694799999939278E-2</v>
      </c>
      <c r="H59">
        <f>G59</f>
        <v>-1.3694799999939278E-2</v>
      </c>
      <c r="P59" s="31">
        <f t="shared" si="18"/>
        <v>-1.607859104076477E-2</v>
      </c>
      <c r="Q59" s="2">
        <f t="shared" si="19"/>
        <v>32279.907200000001</v>
      </c>
      <c r="R59">
        <f t="shared" si="14"/>
        <v>5.682459726319882E-6</v>
      </c>
      <c r="S59" s="31">
        <f t="shared" si="20"/>
        <v>2.383791040825492E-3</v>
      </c>
      <c r="T59" s="31">
        <f t="shared" si="21"/>
        <v>1.4199233508940181E-3</v>
      </c>
      <c r="U59">
        <f t="shared" si="15"/>
        <v>9.2904092369383595E-7</v>
      </c>
      <c r="AP59" s="112">
        <v>5</v>
      </c>
    </row>
    <row r="60" spans="1:42" x14ac:dyDescent="0.2">
      <c r="A60" s="103" t="s">
        <v>414</v>
      </c>
      <c r="B60" s="117" t="s">
        <v>111</v>
      </c>
      <c r="C60" s="116">
        <v>47304.428</v>
      </c>
      <c r="D60" s="77" t="s">
        <v>260</v>
      </c>
      <c r="E60">
        <f t="shared" si="16"/>
        <v>3155.9141238203647</v>
      </c>
      <c r="F60" s="11">
        <f t="shared" si="17"/>
        <v>3156</v>
      </c>
      <c r="J60" s="107">
        <v>-3.0499200001941063E-2</v>
      </c>
      <c r="P60" s="31">
        <f t="shared" si="18"/>
        <v>-1.6107682644814224E-2</v>
      </c>
      <c r="Q60" s="2">
        <f t="shared" si="19"/>
        <v>32285.928</v>
      </c>
      <c r="S60" s="31">
        <f t="shared" si="20"/>
        <v>1.6107682644814224E-2</v>
      </c>
      <c r="T60" s="31">
        <f t="shared" si="21"/>
        <v>1.4304566627512405E-3</v>
      </c>
      <c r="AP60" s="112">
        <v>6</v>
      </c>
    </row>
    <row r="61" spans="1:42" x14ac:dyDescent="0.2">
      <c r="A61" s="103" t="s">
        <v>410</v>
      </c>
      <c r="B61" s="24" t="s">
        <v>110</v>
      </c>
      <c r="C61" s="118">
        <v>47356.293400000002</v>
      </c>
      <c r="D61" s="82" t="s">
        <v>260</v>
      </c>
      <c r="E61">
        <f t="shared" si="16"/>
        <v>3301.9508200967953</v>
      </c>
      <c r="F61" s="11">
        <f t="shared" si="17"/>
        <v>3302</v>
      </c>
      <c r="G61" s="12">
        <f t="shared" ref="G61:G92" si="22">+C61-(C$7+F61*C$8)</f>
        <v>-1.7466400000557769E-2</v>
      </c>
      <c r="H61">
        <f t="shared" ref="H61:H69" si="23">G61</f>
        <v>-1.7466400000557769E-2</v>
      </c>
      <c r="P61" s="31">
        <f t="shared" si="18"/>
        <v>-1.6334065265540383E-2</v>
      </c>
      <c r="Q61" s="2">
        <f t="shared" si="19"/>
        <v>32337.793400000002</v>
      </c>
      <c r="R61">
        <f t="shared" ref="R61:R102" si="24">+(P61-G61)^2</f>
        <v>1.2821819521268937E-6</v>
      </c>
      <c r="S61" s="31">
        <f t="shared" si="20"/>
        <v>-1.132334735017386E-3</v>
      </c>
      <c r="T61" s="31">
        <f t="shared" si="21"/>
        <v>1.5220505875804676E-3</v>
      </c>
      <c r="U61">
        <f t="shared" ref="U61:U102" si="25">(S61-T61)^2</f>
        <v>7.0457614408229097E-6</v>
      </c>
      <c r="AP61" s="110">
        <v>1</v>
      </c>
    </row>
    <row r="62" spans="1:42" x14ac:dyDescent="0.2">
      <c r="A62" s="103" t="s">
        <v>410</v>
      </c>
      <c r="B62" s="24" t="s">
        <v>111</v>
      </c>
      <c r="C62" s="118">
        <v>47359.307399999998</v>
      </c>
      <c r="D62" s="82" t="s">
        <v>260</v>
      </c>
      <c r="E62">
        <f t="shared" si="16"/>
        <v>3310.437298608028</v>
      </c>
      <c r="F62" s="11">
        <f t="shared" si="17"/>
        <v>3310.5</v>
      </c>
      <c r="G62" s="12">
        <f t="shared" si="22"/>
        <v>-2.226860000519082E-2</v>
      </c>
      <c r="H62">
        <f t="shared" si="23"/>
        <v>-2.226860000519082E-2</v>
      </c>
      <c r="P62" s="31">
        <f t="shared" si="18"/>
        <v>-1.6345926005719665E-2</v>
      </c>
      <c r="Q62" s="2">
        <f t="shared" si="19"/>
        <v>32340.807399999998</v>
      </c>
      <c r="R62">
        <f t="shared" si="24"/>
        <v>3.5078067304011646E-5</v>
      </c>
      <c r="S62" s="31">
        <f t="shared" si="20"/>
        <v>-5.922673999471155E-3</v>
      </c>
      <c r="T62" s="31">
        <f t="shared" si="21"/>
        <v>1.527445542689042E-3</v>
      </c>
      <c r="U62">
        <f t="shared" si="25"/>
        <v>5.5504281192477258E-5</v>
      </c>
      <c r="AP62" s="110">
        <v>1</v>
      </c>
    </row>
    <row r="63" spans="1:42" x14ac:dyDescent="0.2">
      <c r="A63" s="103" t="s">
        <v>410</v>
      </c>
      <c r="B63" s="24" t="s">
        <v>111</v>
      </c>
      <c r="C63" s="118">
        <v>47587.499799999998</v>
      </c>
      <c r="D63" s="82" t="s">
        <v>260</v>
      </c>
      <c r="E63">
        <f t="shared" si="16"/>
        <v>3952.955513282709</v>
      </c>
      <c r="F63" s="11">
        <f t="shared" si="17"/>
        <v>3953</v>
      </c>
      <c r="G63" s="12">
        <f t="shared" si="22"/>
        <v>-1.5799600005266257E-2</v>
      </c>
      <c r="H63">
        <f t="shared" si="23"/>
        <v>-1.5799600005266257E-2</v>
      </c>
      <c r="P63" s="31">
        <f t="shared" si="18"/>
        <v>-1.6791199293364513E-2</v>
      </c>
      <c r="Q63" s="2">
        <f t="shared" si="19"/>
        <v>32568.999799999998</v>
      </c>
      <c r="R63">
        <f t="shared" si="24"/>
        <v>9.8326914815696883E-7</v>
      </c>
      <c r="S63" s="31">
        <f t="shared" si="20"/>
        <v>9.9159928809825632E-4</v>
      </c>
      <c r="T63" s="31">
        <f t="shared" si="21"/>
        <v>1.9551248520079012E-3</v>
      </c>
      <c r="U63">
        <f t="shared" si="25"/>
        <v>9.283815123073992E-7</v>
      </c>
      <c r="AP63" s="110">
        <v>1</v>
      </c>
    </row>
    <row r="64" spans="1:42" x14ac:dyDescent="0.2">
      <c r="A64" s="103" t="s">
        <v>410</v>
      </c>
      <c r="B64" s="24" t="s">
        <v>111</v>
      </c>
      <c r="C64" s="118">
        <v>47596.554499999998</v>
      </c>
      <c r="D64" s="82" t="s">
        <v>260</v>
      </c>
      <c r="E64">
        <f t="shared" si="16"/>
        <v>3978.4507080324693</v>
      </c>
      <c r="F64" s="11">
        <f t="shared" si="17"/>
        <v>3978.5</v>
      </c>
      <c r="G64" s="12">
        <f t="shared" si="22"/>
        <v>-1.7506200005300343E-2</v>
      </c>
      <c r="H64">
        <f t="shared" si="23"/>
        <v>-1.7506200005300343E-2</v>
      </c>
      <c r="P64" s="31">
        <f t="shared" si="18"/>
        <v>-1.6789598746177314E-2</v>
      </c>
      <c r="Q64" s="2">
        <f t="shared" si="19"/>
        <v>32578.054499999998</v>
      </c>
      <c r="R64">
        <f t="shared" si="24"/>
        <v>5.1351736457671099E-7</v>
      </c>
      <c r="S64" s="31">
        <f t="shared" si="20"/>
        <v>-7.1660125912302933E-4</v>
      </c>
      <c r="T64" s="31">
        <f t="shared" si="21"/>
        <v>1.9729086691238967E-3</v>
      </c>
      <c r="U64">
        <f t="shared" si="25"/>
        <v>7.2334636541387854E-6</v>
      </c>
      <c r="AP64" s="110">
        <v>1</v>
      </c>
    </row>
    <row r="65" spans="1:42" x14ac:dyDescent="0.2">
      <c r="A65" s="103" t="s">
        <v>410</v>
      </c>
      <c r="B65" s="24" t="s">
        <v>111</v>
      </c>
      <c r="C65" s="118">
        <v>47643.432000000001</v>
      </c>
      <c r="D65" s="82" t="s">
        <v>260</v>
      </c>
      <c r="E65">
        <f t="shared" si="16"/>
        <v>4110.4430426080899</v>
      </c>
      <c r="F65" s="11">
        <f t="shared" si="17"/>
        <v>4110.5</v>
      </c>
      <c r="G65" s="12">
        <f t="shared" si="22"/>
        <v>-2.0228599998517893E-2</v>
      </c>
      <c r="H65">
        <f t="shared" si="23"/>
        <v>-2.0228599998517893E-2</v>
      </c>
      <c r="P65" s="31">
        <f t="shared" si="18"/>
        <v>-1.6756772504660639E-2</v>
      </c>
      <c r="Q65" s="2">
        <f t="shared" si="19"/>
        <v>32624.932000000001</v>
      </c>
      <c r="R65">
        <f t="shared" si="24"/>
        <v>1.2053586147103141E-5</v>
      </c>
      <c r="S65" s="31">
        <f t="shared" si="20"/>
        <v>-3.4718274938572539E-3</v>
      </c>
      <c r="T65" s="31">
        <f t="shared" si="21"/>
        <v>2.0659543892189054E-3</v>
      </c>
      <c r="U65">
        <f t="shared" si="25"/>
        <v>3.0667028184526534E-5</v>
      </c>
      <c r="AP65" s="110">
        <v>1</v>
      </c>
    </row>
    <row r="66" spans="1:42" x14ac:dyDescent="0.2">
      <c r="A66" s="103" t="s">
        <v>415</v>
      </c>
      <c r="B66" s="117" t="s">
        <v>111</v>
      </c>
      <c r="C66" s="119">
        <v>47659.417699999998</v>
      </c>
      <c r="D66" s="83" t="s">
        <v>260</v>
      </c>
      <c r="E66">
        <f t="shared" si="16"/>
        <v>4155.4537591101443</v>
      </c>
      <c r="F66" s="11">
        <f t="shared" si="17"/>
        <v>4155.5</v>
      </c>
      <c r="G66" s="12">
        <f t="shared" si="22"/>
        <v>-1.6422600005171262E-2</v>
      </c>
      <c r="H66">
        <f t="shared" si="23"/>
        <v>-1.6422600005171262E-2</v>
      </c>
      <c r="P66" s="31">
        <f t="shared" si="18"/>
        <v>-1.6736109895897008E-2</v>
      </c>
      <c r="Q66" s="2">
        <f t="shared" si="19"/>
        <v>32640.917699999998</v>
      </c>
      <c r="R66">
        <f t="shared" si="24"/>
        <v>9.8288451582869597E-8</v>
      </c>
      <c r="S66" s="31">
        <f t="shared" si="20"/>
        <v>3.1350989072574664E-4</v>
      </c>
      <c r="T66" s="31">
        <f t="shared" si="21"/>
        <v>2.0980531592331175E-3</v>
      </c>
      <c r="U66">
        <f t="shared" si="25"/>
        <v>3.1845946771749704E-6</v>
      </c>
      <c r="AP66" s="112">
        <v>7</v>
      </c>
    </row>
    <row r="67" spans="1:42" x14ac:dyDescent="0.2">
      <c r="A67" s="103" t="s">
        <v>410</v>
      </c>
      <c r="B67" s="120" t="s">
        <v>111</v>
      </c>
      <c r="C67" s="118">
        <v>47973.552100000001</v>
      </c>
      <c r="D67" s="82" t="s">
        <v>260</v>
      </c>
      <c r="E67">
        <f t="shared" si="16"/>
        <v>5039.9576858662676</v>
      </c>
      <c r="F67" s="11">
        <f t="shared" si="17"/>
        <v>5040</v>
      </c>
      <c r="G67" s="12">
        <f t="shared" si="22"/>
        <v>-1.5028000001620967E-2</v>
      </c>
      <c r="H67">
        <f t="shared" si="23"/>
        <v>-1.5028000001620967E-2</v>
      </c>
      <c r="P67" s="31">
        <f t="shared" si="18"/>
        <v>-1.5335947690624199E-2</v>
      </c>
      <c r="Q67" s="2">
        <f t="shared" si="19"/>
        <v>32955.052100000001</v>
      </c>
      <c r="R67">
        <f t="shared" si="24"/>
        <v>9.4831779162431502E-8</v>
      </c>
      <c r="S67" s="31">
        <f t="shared" si="20"/>
        <v>3.0794768900323233E-4</v>
      </c>
      <c r="T67" s="31">
        <f t="shared" si="21"/>
        <v>2.7680542890922283E-3</v>
      </c>
      <c r="U67">
        <f t="shared" si="25"/>
        <v>6.0521244838014389E-6</v>
      </c>
      <c r="AP67" s="84">
        <v>1</v>
      </c>
    </row>
    <row r="68" spans="1:42" x14ac:dyDescent="0.2">
      <c r="A68" s="103" t="s">
        <v>415</v>
      </c>
      <c r="B68" s="120" t="s">
        <v>111</v>
      </c>
      <c r="C68" s="121">
        <v>47982.429499999998</v>
      </c>
      <c r="D68" s="86" t="s">
        <v>260</v>
      </c>
      <c r="E68">
        <f t="shared" si="16"/>
        <v>5064.9536594348501</v>
      </c>
      <c r="F68" s="11">
        <f t="shared" si="17"/>
        <v>5065</v>
      </c>
      <c r="G68" s="12">
        <f t="shared" si="22"/>
        <v>-1.6458000005513895E-2</v>
      </c>
      <c r="H68">
        <f t="shared" si="23"/>
        <v>-1.6458000005513895E-2</v>
      </c>
      <c r="P68" s="31">
        <f t="shared" si="18"/>
        <v>-1.5269015369048579E-2</v>
      </c>
      <c r="Q68" s="2">
        <f t="shared" si="19"/>
        <v>32963.929499999998</v>
      </c>
      <c r="R68">
        <f t="shared" si="24"/>
        <v>1.4136844657505616E-6</v>
      </c>
      <c r="S68" s="31">
        <f t="shared" si="20"/>
        <v>-1.1889846364653168E-3</v>
      </c>
      <c r="T68" s="31">
        <f t="shared" si="21"/>
        <v>2.7880724190182259E-3</v>
      </c>
      <c r="U68">
        <f t="shared" si="25"/>
        <v>1.5816982822571424E-5</v>
      </c>
      <c r="AP68" s="84">
        <v>7</v>
      </c>
    </row>
    <row r="69" spans="1:42" x14ac:dyDescent="0.2">
      <c r="A69" s="103" t="s">
        <v>416</v>
      </c>
      <c r="B69" s="120" t="s">
        <v>111</v>
      </c>
      <c r="C69" s="121">
        <v>48356.409099999997</v>
      </c>
      <c r="D69" s="86" t="s">
        <v>260</v>
      </c>
      <c r="E69">
        <f t="shared" si="16"/>
        <v>6117.9628960121881</v>
      </c>
      <c r="F69" s="11">
        <f t="shared" si="17"/>
        <v>6118</v>
      </c>
      <c r="G69" s="12">
        <f t="shared" si="22"/>
        <v>-1.3177600005292334E-2</v>
      </c>
      <c r="H69">
        <f t="shared" si="23"/>
        <v>-1.3177600005292334E-2</v>
      </c>
      <c r="P69" s="31">
        <f t="shared" si="18"/>
        <v>-1.1198654852276758E-2</v>
      </c>
      <c r="Q69" s="2">
        <f t="shared" si="19"/>
        <v>33337.909099999997</v>
      </c>
      <c r="R69">
        <f t="shared" si="24"/>
        <v>3.9162239186438387E-6</v>
      </c>
      <c r="S69" s="31">
        <f t="shared" si="20"/>
        <v>-1.9789451530155752E-3</v>
      </c>
      <c r="T69" s="31">
        <f t="shared" si="21"/>
        <v>3.6851934079287349E-3</v>
      </c>
      <c r="U69">
        <f t="shared" si="25"/>
        <v>3.2082465637576283E-5</v>
      </c>
      <c r="AP69" s="84">
        <v>8</v>
      </c>
    </row>
    <row r="70" spans="1:42" x14ac:dyDescent="0.2">
      <c r="A70" s="77" t="s">
        <v>256</v>
      </c>
      <c r="B70" s="78" t="s">
        <v>110</v>
      </c>
      <c r="C70" s="77">
        <v>48362.090700000001</v>
      </c>
      <c r="D70" s="77" t="s">
        <v>257</v>
      </c>
      <c r="E70">
        <f t="shared" si="16"/>
        <v>6133.9604993000185</v>
      </c>
      <c r="F70" s="11">
        <f t="shared" si="17"/>
        <v>6134</v>
      </c>
      <c r="G70" s="12">
        <f t="shared" si="22"/>
        <v>-1.4028800003870856E-2</v>
      </c>
      <c r="I70">
        <f>G70</f>
        <v>-1.4028800003870856E-2</v>
      </c>
      <c r="P70" s="31">
        <f t="shared" si="18"/>
        <v>-1.1119702735532686E-2</v>
      </c>
      <c r="Q70" s="2">
        <f t="shared" si="19"/>
        <v>33343.590700000001</v>
      </c>
      <c r="R70">
        <f t="shared" si="24"/>
        <v>8.462846916652605E-6</v>
      </c>
      <c r="S70" s="31">
        <f t="shared" si="20"/>
        <v>-2.9090972683381705E-3</v>
      </c>
      <c r="T70" s="31">
        <f t="shared" si="21"/>
        <v>3.6996378778845207E-3</v>
      </c>
      <c r="U70">
        <f t="shared" si="25"/>
        <v>4.3675380232919055E-5</v>
      </c>
    </row>
    <row r="71" spans="1:42" x14ac:dyDescent="0.2">
      <c r="A71" s="77" t="s">
        <v>256</v>
      </c>
      <c r="B71" s="78" t="s">
        <v>110</v>
      </c>
      <c r="C71" s="77">
        <v>48362.090799999998</v>
      </c>
      <c r="D71" s="77" t="s">
        <v>257</v>
      </c>
      <c r="E71">
        <f t="shared" si="16"/>
        <v>6133.9607808686415</v>
      </c>
      <c r="F71" s="11">
        <f t="shared" si="17"/>
        <v>6134</v>
      </c>
      <c r="G71" s="12">
        <f t="shared" si="22"/>
        <v>-1.3928800006397069E-2</v>
      </c>
      <c r="I71">
        <f>G71</f>
        <v>-1.3928800006397069E-2</v>
      </c>
      <c r="P71" s="31">
        <f t="shared" si="18"/>
        <v>-1.1119702735532686E-2</v>
      </c>
      <c r="Q71" s="2">
        <f t="shared" si="19"/>
        <v>33343.590799999998</v>
      </c>
      <c r="R71">
        <f t="shared" si="24"/>
        <v>7.8910274771777253E-6</v>
      </c>
      <c r="S71" s="31">
        <f t="shared" si="20"/>
        <v>-2.809097270864383E-3</v>
      </c>
      <c r="T71" s="31">
        <f t="shared" si="21"/>
        <v>3.6996378778845207E-3</v>
      </c>
      <c r="U71">
        <f t="shared" si="25"/>
        <v>4.2363633236559415E-5</v>
      </c>
    </row>
    <row r="72" spans="1:42" x14ac:dyDescent="0.2">
      <c r="A72" s="103" t="s">
        <v>417</v>
      </c>
      <c r="B72" s="120" t="s">
        <v>111</v>
      </c>
      <c r="C72" s="121">
        <v>48362.090900000003</v>
      </c>
      <c r="D72" s="86" t="s">
        <v>260</v>
      </c>
      <c r="E72">
        <f t="shared" si="16"/>
        <v>6133.9610624372854</v>
      </c>
      <c r="F72" s="11">
        <f t="shared" si="17"/>
        <v>6134</v>
      </c>
      <c r="G72" s="12">
        <f t="shared" si="22"/>
        <v>-1.3828800001647323E-2</v>
      </c>
      <c r="H72">
        <f>G72</f>
        <v>-1.3828800001647323E-2</v>
      </c>
      <c r="P72" s="31">
        <f t="shared" si="18"/>
        <v>-1.1119702735532686E-2</v>
      </c>
      <c r="Q72" s="2">
        <f t="shared" si="19"/>
        <v>33343.590900000003</v>
      </c>
      <c r="R72">
        <f t="shared" si="24"/>
        <v>7.3392079972698046E-6</v>
      </c>
      <c r="S72" s="31">
        <f t="shared" si="20"/>
        <v>-2.7090972661146379E-3</v>
      </c>
      <c r="T72" s="31">
        <f t="shared" si="21"/>
        <v>3.6996378778845207E-3</v>
      </c>
      <c r="U72">
        <f t="shared" si="25"/>
        <v>4.1071886145929917E-5</v>
      </c>
      <c r="AP72" s="84">
        <v>9</v>
      </c>
    </row>
    <row r="73" spans="1:42" x14ac:dyDescent="0.2">
      <c r="A73" s="77" t="s">
        <v>256</v>
      </c>
      <c r="B73" s="78" t="s">
        <v>110</v>
      </c>
      <c r="C73" s="77">
        <v>48362.0913</v>
      </c>
      <c r="D73" s="77" t="s">
        <v>257</v>
      </c>
      <c r="E73">
        <f t="shared" si="16"/>
        <v>6133.9621887117974</v>
      </c>
      <c r="F73" s="11">
        <f t="shared" si="17"/>
        <v>6134</v>
      </c>
      <c r="G73" s="12">
        <f t="shared" si="22"/>
        <v>-1.3428800004476216E-2</v>
      </c>
      <c r="I73">
        <f>G73</f>
        <v>-1.3428800004476216E-2</v>
      </c>
      <c r="P73" s="31">
        <f t="shared" si="18"/>
        <v>-1.1119702735532686E-2</v>
      </c>
      <c r="Q73" s="2">
        <f t="shared" si="19"/>
        <v>33343.5913</v>
      </c>
      <c r="R73">
        <f t="shared" si="24"/>
        <v>5.3319301974424696E-6</v>
      </c>
      <c r="S73" s="31">
        <f t="shared" si="20"/>
        <v>-2.3090972689435302E-3</v>
      </c>
      <c r="T73" s="31">
        <f t="shared" si="21"/>
        <v>3.6996378778845207E-3</v>
      </c>
      <c r="U73">
        <f t="shared" si="25"/>
        <v>3.6104898064726716E-5</v>
      </c>
    </row>
    <row r="74" spans="1:42" x14ac:dyDescent="0.2">
      <c r="A74" s="77" t="s">
        <v>256</v>
      </c>
      <c r="B74" s="78" t="s">
        <v>110</v>
      </c>
      <c r="C74" s="77">
        <v>48385.179700000001</v>
      </c>
      <c r="D74" s="77" t="s">
        <v>257</v>
      </c>
      <c r="E74">
        <f t="shared" si="16"/>
        <v>6198.9718803040478</v>
      </c>
      <c r="F74" s="11">
        <f t="shared" si="17"/>
        <v>6199</v>
      </c>
      <c r="G74" s="12">
        <f t="shared" si="22"/>
        <v>-9.9868000033893622E-3</v>
      </c>
      <c r="I74">
        <f>G74</f>
        <v>-9.9868000033893622E-3</v>
      </c>
      <c r="P74" s="31">
        <f t="shared" si="18"/>
        <v>-1.0794383567896641E-2</v>
      </c>
      <c r="Q74" s="2">
        <f t="shared" si="19"/>
        <v>33366.679700000001</v>
      </c>
      <c r="R74">
        <f t="shared" si="24"/>
        <v>6.5219121366228137E-7</v>
      </c>
      <c r="S74" s="31">
        <f t="shared" si="20"/>
        <v>8.0758356450727833E-4</v>
      </c>
      <c r="T74" s="31">
        <f t="shared" si="21"/>
        <v>3.7585687918012039E-3</v>
      </c>
      <c r="U74">
        <f t="shared" si="25"/>
        <v>8.7083138117069823E-6</v>
      </c>
    </row>
    <row r="75" spans="1:42" x14ac:dyDescent="0.2">
      <c r="A75" s="103" t="s">
        <v>417</v>
      </c>
      <c r="B75" s="120" t="s">
        <v>111</v>
      </c>
      <c r="C75" s="121">
        <v>48385.1806</v>
      </c>
      <c r="D75" s="86" t="s">
        <v>260</v>
      </c>
      <c r="E75">
        <f t="shared" si="16"/>
        <v>6198.9744144217157</v>
      </c>
      <c r="F75" s="11">
        <f t="shared" si="17"/>
        <v>6199</v>
      </c>
      <c r="G75" s="12">
        <f t="shared" si="22"/>
        <v>-9.0868000042974018E-3</v>
      </c>
      <c r="H75">
        <f>G75</f>
        <v>-9.0868000042974018E-3</v>
      </c>
      <c r="P75" s="31">
        <f t="shared" si="18"/>
        <v>-1.0794383567896641E-2</v>
      </c>
      <c r="Q75" s="2">
        <f t="shared" si="19"/>
        <v>33366.6806</v>
      </c>
      <c r="R75">
        <f t="shared" si="24"/>
        <v>2.9158416266742756E-6</v>
      </c>
      <c r="S75" s="31">
        <f t="shared" si="20"/>
        <v>1.7075835635992388E-3</v>
      </c>
      <c r="T75" s="31">
        <f t="shared" si="21"/>
        <v>3.7585687918012039E-3</v>
      </c>
      <c r="U75">
        <f t="shared" si="25"/>
        <v>4.2065404063026666E-6</v>
      </c>
      <c r="AP75" s="87">
        <v>9</v>
      </c>
    </row>
    <row r="76" spans="1:42" x14ac:dyDescent="0.2">
      <c r="A76" s="77" t="s">
        <v>256</v>
      </c>
      <c r="B76" s="78" t="s">
        <v>110</v>
      </c>
      <c r="C76" s="77">
        <v>48385.181400000001</v>
      </c>
      <c r="D76" s="77" t="s">
        <v>257</v>
      </c>
      <c r="E76">
        <f t="shared" si="16"/>
        <v>6198.9766669707615</v>
      </c>
      <c r="F76" s="11">
        <f t="shared" si="17"/>
        <v>6199</v>
      </c>
      <c r="G76" s="12">
        <f t="shared" si="22"/>
        <v>-8.2868000026792288E-3</v>
      </c>
      <c r="I76">
        <f>G76</f>
        <v>-8.2868000026792288E-3</v>
      </c>
      <c r="P76" s="31">
        <f t="shared" si="18"/>
        <v>-1.0794383567896641E-2</v>
      </c>
      <c r="Q76" s="2">
        <f t="shared" si="19"/>
        <v>33366.681400000001</v>
      </c>
      <c r="R76">
        <f t="shared" si="24"/>
        <v>6.2879753365484658E-6</v>
      </c>
      <c r="S76" s="31">
        <f t="shared" si="20"/>
        <v>2.5075835652174118E-3</v>
      </c>
      <c r="T76" s="31">
        <f t="shared" si="21"/>
        <v>3.7585687918012039E-3</v>
      </c>
      <c r="U76">
        <f t="shared" si="25"/>
        <v>1.5649640371309017E-6</v>
      </c>
    </row>
    <row r="77" spans="1:42" x14ac:dyDescent="0.2">
      <c r="A77" s="77" t="s">
        <v>256</v>
      </c>
      <c r="B77" s="78" t="s">
        <v>111</v>
      </c>
      <c r="C77" s="77">
        <v>48386.066399999996</v>
      </c>
      <c r="D77" s="77" t="s">
        <v>257</v>
      </c>
      <c r="E77">
        <f t="shared" si="16"/>
        <v>6201.4685493471407</v>
      </c>
      <c r="F77" s="11">
        <f t="shared" si="17"/>
        <v>6201.5</v>
      </c>
      <c r="G77" s="12">
        <f t="shared" si="22"/>
        <v>-1.1169800003699493E-2</v>
      </c>
      <c r="I77">
        <f>G77</f>
        <v>-1.1169800003699493E-2</v>
      </c>
      <c r="P77" s="31">
        <f t="shared" si="18"/>
        <v>-1.0781726520242516E-2</v>
      </c>
      <c r="Q77" s="2">
        <f t="shared" si="19"/>
        <v>33367.566399999996</v>
      </c>
      <c r="R77">
        <f t="shared" si="24"/>
        <v>1.5060102856243243E-7</v>
      </c>
      <c r="S77" s="31">
        <f t="shared" si="20"/>
        <v>-3.8807348345697677E-4</v>
      </c>
      <c r="T77" s="31">
        <f t="shared" si="21"/>
        <v>3.7608433863844603E-3</v>
      </c>
      <c r="U77">
        <f t="shared" si="25"/>
        <v>1.7213511192854871E-5</v>
      </c>
    </row>
    <row r="78" spans="1:42" x14ac:dyDescent="0.2">
      <c r="A78" s="77" t="s">
        <v>256</v>
      </c>
      <c r="B78" s="78" t="s">
        <v>111</v>
      </c>
      <c r="C78" s="77">
        <v>48386.066800000001</v>
      </c>
      <c r="D78" s="77" t="s">
        <v>257</v>
      </c>
      <c r="E78">
        <f t="shared" si="16"/>
        <v>6201.4696756216736</v>
      </c>
      <c r="F78" s="11">
        <f t="shared" si="17"/>
        <v>6201.5</v>
      </c>
      <c r="G78" s="12">
        <f t="shared" si="22"/>
        <v>-1.0769799999252427E-2</v>
      </c>
      <c r="I78">
        <f>G78</f>
        <v>-1.0769799999252427E-2</v>
      </c>
      <c r="P78" s="31">
        <f t="shared" si="18"/>
        <v>-1.0781726520242516E-2</v>
      </c>
      <c r="Q78" s="2">
        <f t="shared" si="19"/>
        <v>33367.566800000001</v>
      </c>
      <c r="R78">
        <f t="shared" si="24"/>
        <v>1.4224190292702208E-10</v>
      </c>
      <c r="S78" s="31">
        <f t="shared" si="20"/>
        <v>1.1926520990088521E-5</v>
      </c>
      <c r="T78" s="31">
        <f t="shared" si="21"/>
        <v>3.7608433863844603E-3</v>
      </c>
      <c r="U78">
        <f t="shared" si="25"/>
        <v>1.4054377663638362E-5</v>
      </c>
    </row>
    <row r="79" spans="1:42" x14ac:dyDescent="0.2">
      <c r="A79" s="103" t="s">
        <v>417</v>
      </c>
      <c r="B79" s="120" t="s">
        <v>111</v>
      </c>
      <c r="C79" s="121">
        <v>48386.067600000002</v>
      </c>
      <c r="D79" s="86" t="s">
        <v>260</v>
      </c>
      <c r="E79">
        <f t="shared" si="16"/>
        <v>6201.4719281707185</v>
      </c>
      <c r="F79" s="11">
        <f t="shared" si="17"/>
        <v>6201.5</v>
      </c>
      <c r="G79" s="12">
        <f t="shared" si="22"/>
        <v>-9.9697999976342544E-3</v>
      </c>
      <c r="H79">
        <f>G79</f>
        <v>-9.9697999976342544E-3</v>
      </c>
      <c r="P79" s="31">
        <f t="shared" si="18"/>
        <v>-1.0781726520242516E-2</v>
      </c>
      <c r="Q79" s="2">
        <f t="shared" si="19"/>
        <v>33367.567600000002</v>
      </c>
      <c r="R79">
        <f t="shared" si="24"/>
        <v>6.5922467811474377E-7</v>
      </c>
      <c r="S79" s="31">
        <f t="shared" si="20"/>
        <v>8.1192652260826149E-4</v>
      </c>
      <c r="T79" s="31">
        <f t="shared" si="21"/>
        <v>3.7608433863844603E-3</v>
      </c>
      <c r="U79">
        <f t="shared" si="25"/>
        <v>8.6961106694636524E-6</v>
      </c>
      <c r="AP79" s="87">
        <v>9</v>
      </c>
    </row>
    <row r="80" spans="1:42" x14ac:dyDescent="0.2">
      <c r="A80" s="77" t="s">
        <v>256</v>
      </c>
      <c r="B80" s="78" t="s">
        <v>111</v>
      </c>
      <c r="C80" s="77">
        <v>48386.069499999998</v>
      </c>
      <c r="D80" s="77" t="s">
        <v>257</v>
      </c>
      <c r="E80">
        <f t="shared" si="16"/>
        <v>6201.4772779746781</v>
      </c>
      <c r="F80" s="11">
        <f t="shared" si="17"/>
        <v>6201.5</v>
      </c>
      <c r="G80" s="12">
        <f t="shared" si="22"/>
        <v>-8.0698000019765459E-3</v>
      </c>
      <c r="I80">
        <f>G80</f>
        <v>-8.0698000019765459E-3</v>
      </c>
      <c r="P80" s="31">
        <f t="shared" si="18"/>
        <v>-1.0781726520242516E-2</v>
      </c>
      <c r="Q80" s="2">
        <f t="shared" si="19"/>
        <v>33367.569499999998</v>
      </c>
      <c r="R80">
        <f t="shared" si="24"/>
        <v>7.3545454404741861E-6</v>
      </c>
      <c r="S80" s="31">
        <f t="shared" si="20"/>
        <v>2.71192651826597E-3</v>
      </c>
      <c r="T80" s="31">
        <f t="shared" si="21"/>
        <v>3.7608433863844603E-3</v>
      </c>
      <c r="U80">
        <f t="shared" si="25"/>
        <v>1.1002265962235023E-6</v>
      </c>
    </row>
    <row r="81" spans="1:42" x14ac:dyDescent="0.2">
      <c r="A81" s="77" t="s">
        <v>256</v>
      </c>
      <c r="B81" s="78" t="s">
        <v>110</v>
      </c>
      <c r="C81" s="77">
        <v>48386.242899999997</v>
      </c>
      <c r="D81" s="77" t="s">
        <v>257</v>
      </c>
      <c r="E81">
        <f t="shared" si="16"/>
        <v>6201.9655179792726</v>
      </c>
      <c r="F81" s="11">
        <f t="shared" si="17"/>
        <v>6202</v>
      </c>
      <c r="G81" s="12">
        <f t="shared" si="22"/>
        <v>-1.2246400001458824E-2</v>
      </c>
      <c r="I81">
        <f>G81</f>
        <v>-1.2246400001458824E-2</v>
      </c>
      <c r="P81" s="31">
        <f t="shared" si="18"/>
        <v>-1.0779193837740241E-2</v>
      </c>
      <c r="Q81" s="2">
        <f t="shared" si="19"/>
        <v>33367.742899999997</v>
      </c>
      <c r="R81">
        <f t="shared" si="24"/>
        <v>2.1526939268537998E-6</v>
      </c>
      <c r="S81" s="31">
        <f t="shared" si="20"/>
        <v>-1.4672061637185825E-3</v>
      </c>
      <c r="T81" s="31">
        <f t="shared" si="21"/>
        <v>3.7612983765985338E-3</v>
      </c>
      <c r="U81">
        <f t="shared" si="25"/>
        <v>2.7337259728116695E-5</v>
      </c>
    </row>
    <row r="82" spans="1:42" x14ac:dyDescent="0.2">
      <c r="A82" s="103" t="s">
        <v>417</v>
      </c>
      <c r="B82" s="24" t="s">
        <v>111</v>
      </c>
      <c r="C82" s="118">
        <v>48386.243399999999</v>
      </c>
      <c r="D82" s="82" t="s">
        <v>260</v>
      </c>
      <c r="E82">
        <f t="shared" si="16"/>
        <v>6201.9669258224285</v>
      </c>
      <c r="F82" s="11">
        <f t="shared" si="17"/>
        <v>6202</v>
      </c>
      <c r="G82" s="12">
        <f t="shared" si="22"/>
        <v>-1.1746399999537971E-2</v>
      </c>
      <c r="H82">
        <f>G82</f>
        <v>-1.1746399999537971E-2</v>
      </c>
      <c r="P82" s="31">
        <f t="shared" si="18"/>
        <v>-1.0779193837740241E-2</v>
      </c>
      <c r="Q82" s="2">
        <f t="shared" si="19"/>
        <v>33367.743399999999</v>
      </c>
      <c r="R82">
        <f t="shared" si="24"/>
        <v>9.3548775941949608E-7</v>
      </c>
      <c r="S82" s="31">
        <f t="shared" si="20"/>
        <v>-9.672061617977297E-4</v>
      </c>
      <c r="T82" s="31">
        <f t="shared" si="21"/>
        <v>3.7612983765985338E-3</v>
      </c>
      <c r="U82">
        <f t="shared" si="25"/>
        <v>2.2358755169634055E-5</v>
      </c>
      <c r="AP82" s="110">
        <v>9</v>
      </c>
    </row>
    <row r="83" spans="1:42" x14ac:dyDescent="0.2">
      <c r="A83" s="77" t="s">
        <v>256</v>
      </c>
      <c r="B83" s="78" t="s">
        <v>110</v>
      </c>
      <c r="C83" s="77">
        <v>48386.243900000001</v>
      </c>
      <c r="D83" s="77" t="s">
        <v>257</v>
      </c>
      <c r="E83">
        <f t="shared" si="16"/>
        <v>6201.9683336655844</v>
      </c>
      <c r="F83" s="11">
        <f t="shared" si="17"/>
        <v>6202</v>
      </c>
      <c r="G83" s="12">
        <f t="shared" si="22"/>
        <v>-1.1246399997617118E-2</v>
      </c>
      <c r="I83">
        <f>G83</f>
        <v>-1.1246399997617118E-2</v>
      </c>
      <c r="P83" s="31">
        <f t="shared" si="18"/>
        <v>-1.0779193837740241E-2</v>
      </c>
      <c r="Q83" s="2">
        <f t="shared" si="19"/>
        <v>33367.743900000001</v>
      </c>
      <c r="R83">
        <f t="shared" si="24"/>
        <v>2.1828159582689784E-7</v>
      </c>
      <c r="S83" s="31">
        <f t="shared" si="20"/>
        <v>-4.6720615987687689E-4</v>
      </c>
      <c r="T83" s="31">
        <f t="shared" si="21"/>
        <v>3.7612983765985338E-3</v>
      </c>
      <c r="U83">
        <f t="shared" si="25"/>
        <v>1.7880250614993125E-5</v>
      </c>
    </row>
    <row r="84" spans="1:42" x14ac:dyDescent="0.2">
      <c r="A84" s="77" t="s">
        <v>256</v>
      </c>
      <c r="B84" s="78" t="s">
        <v>111</v>
      </c>
      <c r="C84" s="77">
        <v>48387.1319</v>
      </c>
      <c r="D84" s="77" t="s">
        <v>257</v>
      </c>
      <c r="E84">
        <f t="shared" si="16"/>
        <v>6204.468663100879</v>
      </c>
      <c r="F84" s="11">
        <f t="shared" si="17"/>
        <v>6204.5</v>
      </c>
      <c r="G84" s="12">
        <f t="shared" si="22"/>
        <v>-1.112940000166418E-2</v>
      </c>
      <c r="I84">
        <f>G84</f>
        <v>-1.112940000166418E-2</v>
      </c>
      <c r="P84" s="31">
        <f t="shared" si="18"/>
        <v>-1.0766524066032882E-2</v>
      </c>
      <c r="Q84" s="2">
        <f t="shared" si="19"/>
        <v>33368.6319</v>
      </c>
      <c r="R84">
        <f t="shared" si="24"/>
        <v>1.3167894466029027E-7</v>
      </c>
      <c r="S84" s="31">
        <f t="shared" si="20"/>
        <v>-3.6287593563129848E-4</v>
      </c>
      <c r="T84" s="31">
        <f t="shared" si="21"/>
        <v>3.7635736841559737E-3</v>
      </c>
      <c r="U84">
        <f t="shared" si="25"/>
        <v>1.7027586464642526E-5</v>
      </c>
    </row>
    <row r="85" spans="1:42" x14ac:dyDescent="0.2">
      <c r="A85" s="103" t="s">
        <v>417</v>
      </c>
      <c r="B85" s="24" t="s">
        <v>111</v>
      </c>
      <c r="C85" s="118">
        <v>48387.132100000003</v>
      </c>
      <c r="D85" s="82" t="s">
        <v>260</v>
      </c>
      <c r="E85">
        <f t="shared" ref="E85:E116" si="26">+(C85-C$7)/C$8</f>
        <v>6204.4692262381459</v>
      </c>
      <c r="F85" s="11">
        <f t="shared" ref="F85:F116" si="27">ROUND(2*E85,0)/2</f>
        <v>6204.5</v>
      </c>
      <c r="G85" s="12">
        <f t="shared" si="22"/>
        <v>-1.0929399999440648E-2</v>
      </c>
      <c r="H85">
        <f>G85</f>
        <v>-1.0929399999440648E-2</v>
      </c>
      <c r="P85" s="31">
        <f t="shared" ref="P85:P116" si="28">+$V$2+$V$3*F85+$V$4*F85^2+$V$5*SIN(($V$6*F85+$V$7))+$V$8*SIN(($V$9*F85+$V$10))</f>
        <v>-1.0766524066032882E-2</v>
      </c>
      <c r="Q85" s="2">
        <f t="shared" ref="Q85:Q116" si="29">+C85-15018.5</f>
        <v>33368.632100000003</v>
      </c>
      <c r="R85">
        <f t="shared" si="24"/>
        <v>2.652856968345097E-8</v>
      </c>
      <c r="S85" s="31">
        <f t="shared" ref="S85:S116" si="30">+G85-P85</f>
        <v>-1.6287593340776584E-4</v>
      </c>
      <c r="T85" s="31">
        <f t="shared" ref="T85:T116" si="31">+V$2+V$3*F85+V$4*F85^2+V$5*SIN(RADIANS(V$6*F85+V$7))+V$8*SIN(RADIANS(V$9*F85+V$10))</f>
        <v>3.7635736841559737E-3</v>
      </c>
      <c r="U85">
        <f t="shared" si="25"/>
        <v>1.541700659926644E-5</v>
      </c>
      <c r="AP85" s="110">
        <v>9</v>
      </c>
    </row>
    <row r="86" spans="1:42" x14ac:dyDescent="0.2">
      <c r="A86" s="77" t="s">
        <v>256</v>
      </c>
      <c r="B86" s="78" t="s">
        <v>111</v>
      </c>
      <c r="C86" s="77">
        <v>48387.1322</v>
      </c>
      <c r="D86" s="77" t="s">
        <v>257</v>
      </c>
      <c r="E86">
        <f t="shared" si="26"/>
        <v>6204.4695078067689</v>
      </c>
      <c r="F86" s="11">
        <f t="shared" si="27"/>
        <v>6204.5</v>
      </c>
      <c r="G86" s="12">
        <f t="shared" si="22"/>
        <v>-1.082940000196686E-2</v>
      </c>
      <c r="I86">
        <f>G86</f>
        <v>-1.082940000196686E-2</v>
      </c>
      <c r="P86" s="31">
        <f t="shared" si="28"/>
        <v>-1.0766524066032882E-2</v>
      </c>
      <c r="Q86" s="2">
        <f t="shared" si="29"/>
        <v>33368.6322</v>
      </c>
      <c r="R86">
        <f t="shared" si="24"/>
        <v>3.9533833195737457E-9</v>
      </c>
      <c r="S86" s="31">
        <f t="shared" si="30"/>
        <v>-6.2875935933978319E-5</v>
      </c>
      <c r="T86" s="31">
        <f t="shared" si="31"/>
        <v>3.7635736841559737E-3</v>
      </c>
      <c r="U86">
        <f t="shared" si="25"/>
        <v>1.4641716695086539E-5</v>
      </c>
    </row>
    <row r="87" spans="1:42" x14ac:dyDescent="0.2">
      <c r="A87" s="77" t="s">
        <v>256</v>
      </c>
      <c r="B87" s="78" t="s">
        <v>111</v>
      </c>
      <c r="C87" s="77">
        <v>48388.197099999998</v>
      </c>
      <c r="D87" s="77" t="s">
        <v>257</v>
      </c>
      <c r="E87">
        <f t="shared" si="26"/>
        <v>6207.4679321487074</v>
      </c>
      <c r="F87" s="11">
        <f t="shared" si="27"/>
        <v>6207.5</v>
      </c>
      <c r="G87" s="12">
        <f t="shared" si="22"/>
        <v>-1.1389000006602146E-2</v>
      </c>
      <c r="I87">
        <f>G87</f>
        <v>-1.1389000006602146E-2</v>
      </c>
      <c r="P87" s="31">
        <f t="shared" si="28"/>
        <v>-1.0751306363352399E-2</v>
      </c>
      <c r="Q87" s="2">
        <f t="shared" si="29"/>
        <v>33369.697099999998</v>
      </c>
      <c r="R87">
        <f t="shared" si="24"/>
        <v>4.0665318264113534E-7</v>
      </c>
      <c r="S87" s="31">
        <f t="shared" si="30"/>
        <v>-6.3769364324974681E-4</v>
      </c>
      <c r="T87" s="31">
        <f t="shared" si="31"/>
        <v>3.7663048374963655E-3</v>
      </c>
      <c r="U87">
        <f t="shared" si="25"/>
        <v>1.9395202618414065E-5</v>
      </c>
    </row>
    <row r="88" spans="1:42" x14ac:dyDescent="0.2">
      <c r="A88" s="103" t="s">
        <v>417</v>
      </c>
      <c r="B88" s="24" t="s">
        <v>111</v>
      </c>
      <c r="C88" s="118">
        <v>48388.198700000001</v>
      </c>
      <c r="D88" s="82" t="s">
        <v>260</v>
      </c>
      <c r="E88">
        <f t="shared" si="26"/>
        <v>6207.4724372467981</v>
      </c>
      <c r="F88" s="11">
        <f t="shared" si="27"/>
        <v>6207.5</v>
      </c>
      <c r="G88" s="12">
        <f t="shared" si="22"/>
        <v>-9.7890000033657998E-3</v>
      </c>
      <c r="H88">
        <f>G88</f>
        <v>-9.7890000033657998E-3</v>
      </c>
      <c r="P88" s="31">
        <f t="shared" si="28"/>
        <v>-1.0751306363352399E-2</v>
      </c>
      <c r="Q88" s="2">
        <f t="shared" si="29"/>
        <v>33369.698700000001</v>
      </c>
      <c r="R88">
        <f t="shared" si="24"/>
        <v>9.2603353047065807E-7</v>
      </c>
      <c r="S88" s="31">
        <f t="shared" si="30"/>
        <v>9.6230635998659914E-4</v>
      </c>
      <c r="T88" s="31">
        <f t="shared" si="31"/>
        <v>3.7663048374963655E-3</v>
      </c>
      <c r="U88">
        <f t="shared" si="25"/>
        <v>7.8624074618770884E-6</v>
      </c>
      <c r="AP88" s="87">
        <v>9</v>
      </c>
    </row>
    <row r="89" spans="1:42" x14ac:dyDescent="0.2">
      <c r="A89" s="77" t="s">
        <v>256</v>
      </c>
      <c r="B89" s="78" t="s">
        <v>111</v>
      </c>
      <c r="C89" s="77">
        <v>48388.200199999999</v>
      </c>
      <c r="D89" s="77" t="s">
        <v>257</v>
      </c>
      <c r="E89">
        <f t="shared" si="26"/>
        <v>6207.4766607762458</v>
      </c>
      <c r="F89" s="11">
        <f t="shared" si="27"/>
        <v>6207.5</v>
      </c>
      <c r="G89" s="12">
        <f t="shared" si="22"/>
        <v>-8.289000004879199E-3</v>
      </c>
      <c r="I89">
        <f>G89</f>
        <v>-8.289000004879199E-3</v>
      </c>
      <c r="P89" s="31">
        <f t="shared" si="28"/>
        <v>-1.0751306363352399E-2</v>
      </c>
      <c r="Q89" s="2">
        <f t="shared" si="29"/>
        <v>33369.700199999999</v>
      </c>
      <c r="R89">
        <f t="shared" si="24"/>
        <v>6.0629526029775506E-6</v>
      </c>
      <c r="S89" s="31">
        <f t="shared" si="30"/>
        <v>2.4623063584732E-3</v>
      </c>
      <c r="T89" s="31">
        <f t="shared" si="31"/>
        <v>3.7663048374963655E-3</v>
      </c>
      <c r="U89">
        <f t="shared" si="25"/>
        <v>1.7004120332947291E-6</v>
      </c>
    </row>
    <row r="90" spans="1:42" x14ac:dyDescent="0.2">
      <c r="A90" s="103" t="s">
        <v>410</v>
      </c>
      <c r="B90" s="24" t="s">
        <v>111</v>
      </c>
      <c r="C90" s="118">
        <v>48409.329700000002</v>
      </c>
      <c r="D90" s="82" t="s">
        <v>260</v>
      </c>
      <c r="E90">
        <f t="shared" si="26"/>
        <v>6266.9707044734523</v>
      </c>
      <c r="F90" s="11">
        <f t="shared" si="27"/>
        <v>6267</v>
      </c>
      <c r="G90" s="12">
        <f t="shared" si="22"/>
        <v>-1.0404399996332359E-2</v>
      </c>
      <c r="H90">
        <f t="shared" ref="H90:H102" si="32">G90</f>
        <v>-1.0404399996332359E-2</v>
      </c>
      <c r="P90" s="31">
        <f t="shared" si="28"/>
        <v>-1.0446371995696533E-2</v>
      </c>
      <c r="Q90" s="2">
        <f t="shared" si="29"/>
        <v>33390.829700000002</v>
      </c>
      <c r="R90">
        <f t="shared" si="24"/>
        <v>1.7616487306262873E-9</v>
      </c>
      <c r="S90" s="31">
        <f t="shared" si="30"/>
        <v>4.197199936417477E-5</v>
      </c>
      <c r="T90" s="31">
        <f t="shared" si="31"/>
        <v>3.8206494699995564E-3</v>
      </c>
      <c r="U90">
        <f t="shared" si="25"/>
        <v>1.4278403427087406E-5</v>
      </c>
      <c r="AP90" s="87">
        <v>1</v>
      </c>
    </row>
    <row r="91" spans="1:42" x14ac:dyDescent="0.2">
      <c r="A91" s="103" t="s">
        <v>418</v>
      </c>
      <c r="B91" s="24" t="s">
        <v>111</v>
      </c>
      <c r="C91" s="118">
        <v>48500.25</v>
      </c>
      <c r="D91" s="82" t="s">
        <v>260</v>
      </c>
      <c r="E91">
        <f t="shared" si="26"/>
        <v>6522.9737476672008</v>
      </c>
      <c r="F91" s="11">
        <f t="shared" si="27"/>
        <v>6523</v>
      </c>
      <c r="G91" s="12">
        <f t="shared" si="22"/>
        <v>-9.3236000029719435E-3</v>
      </c>
      <c r="H91">
        <f t="shared" si="32"/>
        <v>-9.3236000029719435E-3</v>
      </c>
      <c r="P91" s="31">
        <f t="shared" si="28"/>
        <v>-9.0703709687642593E-3</v>
      </c>
      <c r="Q91" s="2">
        <f t="shared" si="29"/>
        <v>33481.75</v>
      </c>
      <c r="R91">
        <f t="shared" si="24"/>
        <v>6.4124943765756502E-8</v>
      </c>
      <c r="S91" s="31">
        <f t="shared" si="30"/>
        <v>-2.5322903420768421E-4</v>
      </c>
      <c r="T91" s="31">
        <f t="shared" si="31"/>
        <v>4.0583073957649969E-3</v>
      </c>
      <c r="U91">
        <f t="shared" si="25"/>
        <v>1.8589346386981572E-5</v>
      </c>
      <c r="AP91" s="87">
        <v>10</v>
      </c>
    </row>
    <row r="92" spans="1:42" x14ac:dyDescent="0.2">
      <c r="A92" s="103" t="s">
        <v>410</v>
      </c>
      <c r="B92" s="24" t="s">
        <v>111</v>
      </c>
      <c r="C92" s="118">
        <v>48714.589899999999</v>
      </c>
      <c r="D92" s="82" t="s">
        <v>260</v>
      </c>
      <c r="E92">
        <f t="shared" si="26"/>
        <v>7126.4876678571327</v>
      </c>
      <c r="F92" s="11">
        <f t="shared" si="27"/>
        <v>7126.5</v>
      </c>
      <c r="G92" s="12">
        <f t="shared" si="22"/>
        <v>-4.3798000042443164E-3</v>
      </c>
      <c r="H92">
        <f t="shared" si="32"/>
        <v>-4.3798000042443164E-3</v>
      </c>
      <c r="P92" s="31">
        <f t="shared" si="28"/>
        <v>-5.4888944636086439E-3</v>
      </c>
      <c r="Q92" s="2">
        <f t="shared" si="29"/>
        <v>33696.089899999999</v>
      </c>
      <c r="R92">
        <f t="shared" si="24"/>
        <v>1.2300905197926499E-6</v>
      </c>
      <c r="S92" s="31">
        <f t="shared" si="30"/>
        <v>1.1090944593643275E-3</v>
      </c>
      <c r="T92" s="31">
        <f t="shared" si="31"/>
        <v>4.6432217727528889E-3</v>
      </c>
      <c r="U92">
        <f t="shared" si="25"/>
        <v>1.2490055867239052E-5</v>
      </c>
      <c r="AP92" s="87">
        <v>1</v>
      </c>
    </row>
    <row r="93" spans="1:42" x14ac:dyDescent="0.2">
      <c r="A93" s="103" t="s">
        <v>410</v>
      </c>
      <c r="B93" s="24" t="s">
        <v>111</v>
      </c>
      <c r="C93" s="118">
        <v>48716.541100000002</v>
      </c>
      <c r="D93" s="82" t="s">
        <v>260</v>
      </c>
      <c r="E93">
        <f t="shared" si="26"/>
        <v>7131.981634967673</v>
      </c>
      <c r="F93" s="11">
        <f t="shared" si="27"/>
        <v>7132</v>
      </c>
      <c r="G93" s="12">
        <f t="shared" ref="G93:G124" si="33">+C93-(C$7+F93*C$8)</f>
        <v>-6.5223999990848824E-3</v>
      </c>
      <c r="H93">
        <f t="shared" si="32"/>
        <v>-6.5223999990848824E-3</v>
      </c>
      <c r="P93" s="31">
        <f t="shared" si="28"/>
        <v>-5.4545477573234675E-3</v>
      </c>
      <c r="Q93" s="2">
        <f t="shared" si="29"/>
        <v>33698.041100000002</v>
      </c>
      <c r="R93">
        <f t="shared" si="24"/>
        <v>1.1403084102348794E-6</v>
      </c>
      <c r="S93" s="31">
        <f t="shared" si="30"/>
        <v>-1.0678522417614149E-3</v>
      </c>
      <c r="T93" s="31">
        <f t="shared" si="31"/>
        <v>4.6487115927049466E-3</v>
      </c>
      <c r="U93">
        <f t="shared" si="25"/>
        <v>3.2679102073528751E-5</v>
      </c>
      <c r="AP93" s="110">
        <v>1</v>
      </c>
    </row>
    <row r="94" spans="1:42" x14ac:dyDescent="0.2">
      <c r="A94" s="103" t="s">
        <v>410</v>
      </c>
      <c r="B94" s="24" t="s">
        <v>111</v>
      </c>
      <c r="C94" s="118">
        <v>48735.367599999998</v>
      </c>
      <c r="D94" s="12" t="s">
        <v>260</v>
      </c>
      <c r="E94">
        <f t="shared" si="26"/>
        <v>7184.9911531136322</v>
      </c>
      <c r="F94" s="11">
        <f t="shared" si="27"/>
        <v>7185</v>
      </c>
      <c r="G94" s="12">
        <f t="shared" si="33"/>
        <v>-3.1420000013895333E-3</v>
      </c>
      <c r="H94">
        <f t="shared" si="32"/>
        <v>-3.1420000013895333E-3</v>
      </c>
      <c r="P94" s="31">
        <f t="shared" si="28"/>
        <v>-5.1223406119132115E-3</v>
      </c>
      <c r="Q94" s="2">
        <f t="shared" si="29"/>
        <v>33716.867599999998</v>
      </c>
      <c r="R94">
        <f t="shared" si="24"/>
        <v>3.9217489336892947E-6</v>
      </c>
      <c r="S94" s="31">
        <f t="shared" si="30"/>
        <v>1.9803406105236782E-3</v>
      </c>
      <c r="T94" s="31">
        <f t="shared" si="31"/>
        <v>4.7017608573470138E-3</v>
      </c>
      <c r="U94">
        <f t="shared" si="25"/>
        <v>7.406128159819985E-6</v>
      </c>
      <c r="AP94">
        <v>1</v>
      </c>
    </row>
    <row r="95" spans="1:42" x14ac:dyDescent="0.2">
      <c r="A95" s="103" t="s">
        <v>410</v>
      </c>
      <c r="B95" s="24" t="s">
        <v>111</v>
      </c>
      <c r="C95" s="118">
        <v>48735.539700000001</v>
      </c>
      <c r="D95" s="12" t="s">
        <v>260</v>
      </c>
      <c r="E95">
        <f t="shared" si="26"/>
        <v>7185.4757327260459</v>
      </c>
      <c r="F95" s="11">
        <f t="shared" si="27"/>
        <v>7185.5</v>
      </c>
      <c r="G95" s="12">
        <f t="shared" si="33"/>
        <v>-8.6185999971348792E-3</v>
      </c>
      <c r="H95">
        <f t="shared" si="32"/>
        <v>-8.6185999971348792E-3</v>
      </c>
      <c r="P95" s="31">
        <f t="shared" si="28"/>
        <v>-5.1191962472143266E-3</v>
      </c>
      <c r="Q95" s="2">
        <f t="shared" si="29"/>
        <v>33717.039700000001</v>
      </c>
      <c r="R95">
        <f t="shared" si="24"/>
        <v>1.2245826604958026E-5</v>
      </c>
      <c r="S95" s="31">
        <f t="shared" si="30"/>
        <v>-3.4994037499205526E-3</v>
      </c>
      <c r="T95" s="31">
        <f t="shared" si="31"/>
        <v>4.7022625935037518E-3</v>
      </c>
      <c r="U95">
        <f t="shared" si="25"/>
        <v>6.7267330808859003E-5</v>
      </c>
      <c r="AP95">
        <v>1</v>
      </c>
    </row>
    <row r="96" spans="1:42" x14ac:dyDescent="0.2">
      <c r="A96" s="103" t="s">
        <v>410</v>
      </c>
      <c r="B96" s="24" t="s">
        <v>111</v>
      </c>
      <c r="C96" s="118">
        <v>49069.572800000002</v>
      </c>
      <c r="D96" s="12" t="s">
        <v>260</v>
      </c>
      <c r="E96">
        <f t="shared" si="26"/>
        <v>8126.0081564800785</v>
      </c>
      <c r="F96" s="11">
        <f t="shared" si="27"/>
        <v>8126</v>
      </c>
      <c r="G96" s="12">
        <f t="shared" si="33"/>
        <v>2.8968000042368658E-3</v>
      </c>
      <c r="H96">
        <f t="shared" si="32"/>
        <v>2.8968000042368658E-3</v>
      </c>
      <c r="P96" s="31">
        <f t="shared" si="28"/>
        <v>9.8241606652922273E-4</v>
      </c>
      <c r="Q96" s="2">
        <f t="shared" si="29"/>
        <v>34051.072800000002</v>
      </c>
      <c r="R96">
        <f t="shared" si="24"/>
        <v>3.664865860953021E-6</v>
      </c>
      <c r="S96" s="31">
        <f t="shared" si="30"/>
        <v>1.9143839377076431E-3</v>
      </c>
      <c r="T96" s="31">
        <f t="shared" si="31"/>
        <v>5.6880909631031205E-3</v>
      </c>
      <c r="U96">
        <f t="shared" si="25"/>
        <v>1.4240864713519185E-5</v>
      </c>
      <c r="AP96">
        <v>1</v>
      </c>
    </row>
    <row r="97" spans="1:42" x14ac:dyDescent="0.2">
      <c r="A97" s="103" t="s">
        <v>410</v>
      </c>
      <c r="B97" s="24" t="s">
        <v>111</v>
      </c>
      <c r="C97" s="118">
        <v>49071.525600000001</v>
      </c>
      <c r="D97" s="12" t="s">
        <v>260</v>
      </c>
      <c r="E97">
        <f t="shared" si="26"/>
        <v>8131.5066286886886</v>
      </c>
      <c r="F97" s="11">
        <f t="shared" si="27"/>
        <v>8131.5</v>
      </c>
      <c r="G97" s="12">
        <f t="shared" si="33"/>
        <v>2.3541999980807304E-3</v>
      </c>
      <c r="H97">
        <f t="shared" si="32"/>
        <v>2.3541999980807304E-3</v>
      </c>
      <c r="P97" s="31">
        <f t="shared" si="28"/>
        <v>1.0183348384728307E-3</v>
      </c>
      <c r="Q97" s="2">
        <f t="shared" si="29"/>
        <v>34053.025600000001</v>
      </c>
      <c r="R97">
        <f t="shared" si="24"/>
        <v>1.7845357246542394E-6</v>
      </c>
      <c r="S97" s="31">
        <f t="shared" si="30"/>
        <v>1.3358651596078997E-3</v>
      </c>
      <c r="T97" s="31">
        <f t="shared" si="31"/>
        <v>5.6941033240248753E-3</v>
      </c>
      <c r="U97">
        <f t="shared" si="25"/>
        <v>1.8994239897780645E-5</v>
      </c>
      <c r="AP97">
        <v>1</v>
      </c>
    </row>
    <row r="98" spans="1:42" x14ac:dyDescent="0.2">
      <c r="A98" s="103" t="s">
        <v>410</v>
      </c>
      <c r="B98" s="24" t="s">
        <v>111</v>
      </c>
      <c r="C98" s="118">
        <v>49135.455000000002</v>
      </c>
      <c r="D98" s="12" t="s">
        <v>260</v>
      </c>
      <c r="E98">
        <f t="shared" si="26"/>
        <v>8311.5117645005048</v>
      </c>
      <c r="F98" s="11">
        <f t="shared" si="27"/>
        <v>8311.5</v>
      </c>
      <c r="G98" s="12">
        <f t="shared" si="33"/>
        <v>4.1782000043895096E-3</v>
      </c>
      <c r="H98">
        <f t="shared" si="32"/>
        <v>4.1782000043895096E-3</v>
      </c>
      <c r="P98" s="31">
        <f t="shared" si="28"/>
        <v>2.1889477710276546E-3</v>
      </c>
      <c r="Q98" s="2">
        <f t="shared" si="29"/>
        <v>34116.955000000002</v>
      </c>
      <c r="R98">
        <f t="shared" si="24"/>
        <v>3.9571244479351278E-6</v>
      </c>
      <c r="S98" s="31">
        <f t="shared" si="30"/>
        <v>1.989252233361855E-3</v>
      </c>
      <c r="T98" s="31">
        <f t="shared" si="31"/>
        <v>5.8924583884327657E-3</v>
      </c>
      <c r="U98">
        <f t="shared" si="25"/>
        <v>1.5235018288983442E-5</v>
      </c>
      <c r="AP98">
        <v>1</v>
      </c>
    </row>
    <row r="99" spans="1:42" x14ac:dyDescent="0.2">
      <c r="A99" s="103" t="s">
        <v>410</v>
      </c>
      <c r="B99" s="24" t="s">
        <v>111</v>
      </c>
      <c r="C99" s="118">
        <v>49500.376600000003</v>
      </c>
      <c r="D99" s="12" t="s">
        <v>260</v>
      </c>
      <c r="E99">
        <f t="shared" si="26"/>
        <v>9339.0165145632982</v>
      </c>
      <c r="F99" s="11">
        <f t="shared" si="27"/>
        <v>9339</v>
      </c>
      <c r="G99" s="12">
        <f t="shared" si="33"/>
        <v>5.8652000006986782E-3</v>
      </c>
      <c r="H99">
        <f t="shared" si="32"/>
        <v>5.8652000006986782E-3</v>
      </c>
      <c r="P99" s="31">
        <f t="shared" si="28"/>
        <v>8.4595459899840311E-3</v>
      </c>
      <c r="Q99" s="2">
        <f t="shared" si="29"/>
        <v>34481.876600000003</v>
      </c>
      <c r="R99">
        <f t="shared" si="24"/>
        <v>6.7306311121209967E-6</v>
      </c>
      <c r="S99" s="31">
        <f t="shared" si="30"/>
        <v>-2.5943459892853529E-3</v>
      </c>
      <c r="T99" s="31">
        <f t="shared" si="31"/>
        <v>7.0836994105903297E-3</v>
      </c>
      <c r="U99">
        <f t="shared" si="25"/>
        <v>9.3664562762054855E-5</v>
      </c>
      <c r="AP99">
        <v>1</v>
      </c>
    </row>
    <row r="100" spans="1:42" x14ac:dyDescent="0.2">
      <c r="A100" s="103" t="s">
        <v>399</v>
      </c>
      <c r="B100" s="24" t="s">
        <v>111</v>
      </c>
      <c r="C100" s="118">
        <v>49502.335299999999</v>
      </c>
      <c r="D100" s="12" t="s">
        <v>260</v>
      </c>
      <c r="E100">
        <f t="shared" si="26"/>
        <v>9344.5315993210752</v>
      </c>
      <c r="F100" s="11">
        <f t="shared" si="27"/>
        <v>9344.5</v>
      </c>
      <c r="G100" s="12">
        <f t="shared" si="33"/>
        <v>1.1222599998291116E-2</v>
      </c>
      <c r="H100">
        <f t="shared" si="32"/>
        <v>1.1222599998291116E-2</v>
      </c>
      <c r="P100" s="31">
        <f t="shared" si="28"/>
        <v>8.4902877156572513E-3</v>
      </c>
      <c r="Q100" s="2">
        <f t="shared" si="29"/>
        <v>34483.835299999999</v>
      </c>
      <c r="R100">
        <f t="shared" si="24"/>
        <v>7.4655304098318808E-6</v>
      </c>
      <c r="S100" s="31">
        <f t="shared" si="30"/>
        <v>2.7323122826338649E-3</v>
      </c>
      <c r="T100" s="31">
        <f t="shared" si="31"/>
        <v>7.0903458881902102E-3</v>
      </c>
      <c r="U100">
        <f t="shared" si="25"/>
        <v>1.899245690715844E-5</v>
      </c>
      <c r="AP100">
        <v>11</v>
      </c>
    </row>
    <row r="101" spans="1:42" x14ac:dyDescent="0.2">
      <c r="A101" s="103" t="s">
        <v>399</v>
      </c>
      <c r="B101" s="24" t="s">
        <v>111</v>
      </c>
      <c r="C101" s="118">
        <v>50248.337399999997</v>
      </c>
      <c r="D101" s="12" t="s">
        <v>260</v>
      </c>
      <c r="E101">
        <f t="shared" si="26"/>
        <v>11445.039492816046</v>
      </c>
      <c r="F101" s="11">
        <f t="shared" si="27"/>
        <v>11445</v>
      </c>
      <c r="G101" s="12">
        <f t="shared" si="33"/>
        <v>1.402599999710219E-2</v>
      </c>
      <c r="H101">
        <f t="shared" si="32"/>
        <v>1.402599999710219E-2</v>
      </c>
      <c r="P101" s="31">
        <f t="shared" si="28"/>
        <v>1.6965340592931734E-2</v>
      </c>
      <c r="Q101" s="2">
        <f t="shared" si="29"/>
        <v>35229.837399999997</v>
      </c>
      <c r="R101">
        <f t="shared" si="24"/>
        <v>8.6397231382915787E-6</v>
      </c>
      <c r="S101" s="31">
        <f t="shared" si="30"/>
        <v>-2.939340595829544E-3</v>
      </c>
      <c r="T101" s="31">
        <f t="shared" si="31"/>
        <v>9.8389104293690223E-3</v>
      </c>
      <c r="U101">
        <f t="shared" si="25"/>
        <v>1.6328369926298821E-4</v>
      </c>
      <c r="AP101">
        <v>11</v>
      </c>
    </row>
    <row r="102" spans="1:42" x14ac:dyDescent="0.2">
      <c r="A102" s="103" t="s">
        <v>399</v>
      </c>
      <c r="B102" s="24" t="s">
        <v>111</v>
      </c>
      <c r="C102" s="118">
        <v>50260.414299999997</v>
      </c>
      <c r="D102" s="12" t="s">
        <v>260</v>
      </c>
      <c r="E102">
        <f t="shared" si="26"/>
        <v>11479.044254704717</v>
      </c>
      <c r="F102" s="11">
        <f t="shared" si="27"/>
        <v>11479</v>
      </c>
      <c r="G102" s="12">
        <f t="shared" si="33"/>
        <v>1.57171999962884E-2</v>
      </c>
      <c r="H102">
        <f t="shared" si="32"/>
        <v>1.57171999962884E-2</v>
      </c>
      <c r="P102" s="31">
        <f t="shared" si="28"/>
        <v>1.7046959582595181E-2</v>
      </c>
      <c r="Q102" s="2">
        <f t="shared" si="29"/>
        <v>35241.914299999997</v>
      </c>
      <c r="R102">
        <f t="shared" si="24"/>
        <v>1.7682605573747806E-6</v>
      </c>
      <c r="S102" s="31">
        <f t="shared" si="30"/>
        <v>-1.3297595863067807E-3</v>
      </c>
      <c r="T102" s="31">
        <f t="shared" si="31"/>
        <v>9.8868489634833141E-3</v>
      </c>
      <c r="U102">
        <f t="shared" si="25"/>
        <v>1.2581230735922425E-4</v>
      </c>
      <c r="AP102">
        <v>11</v>
      </c>
    </row>
    <row r="103" spans="1:42" x14ac:dyDescent="0.2">
      <c r="A103" t="s">
        <v>259</v>
      </c>
      <c r="B103" s="5" t="s">
        <v>110</v>
      </c>
      <c r="C103" s="12">
        <v>50554.656000000003</v>
      </c>
      <c r="D103" s="12"/>
      <c r="E103">
        <f t="shared" si="26"/>
        <v>12307.536578580741</v>
      </c>
      <c r="F103" s="11">
        <f t="shared" si="27"/>
        <v>12307.5</v>
      </c>
      <c r="G103" s="12">
        <f t="shared" si="33"/>
        <v>1.2991000003239606E-2</v>
      </c>
      <c r="P103" s="31">
        <f t="shared" si="28"/>
        <v>1.8583905043804343E-2</v>
      </c>
      <c r="Q103" s="2">
        <f t="shared" si="29"/>
        <v>35536.156000000003</v>
      </c>
      <c r="S103" s="31">
        <f t="shared" si="30"/>
        <v>-5.5929050405647378E-3</v>
      </c>
      <c r="T103" s="31">
        <f t="shared" si="31"/>
        <v>1.1088952023969973E-2</v>
      </c>
    </row>
    <row r="104" spans="1:42" x14ac:dyDescent="0.2">
      <c r="A104" s="103" t="s">
        <v>399</v>
      </c>
      <c r="B104" s="24" t="s">
        <v>111</v>
      </c>
      <c r="C104" s="118">
        <v>50597.457699999999</v>
      </c>
      <c r="D104" s="12" t="s">
        <v>260</v>
      </c>
      <c r="E104">
        <f t="shared" si="26"/>
        <v>12428.052738930686</v>
      </c>
      <c r="F104" s="11">
        <f t="shared" si="27"/>
        <v>12428</v>
      </c>
      <c r="G104" s="12">
        <f t="shared" si="33"/>
        <v>1.8730399999185465E-2</v>
      </c>
      <c r="H104">
        <f t="shared" ref="H104:H122" si="34">G104</f>
        <v>1.8730399999185465E-2</v>
      </c>
      <c r="P104" s="31">
        <f t="shared" si="28"/>
        <v>1.8745783944964671E-2</v>
      </c>
      <c r="Q104" s="2">
        <f t="shared" si="29"/>
        <v>35578.957699999999</v>
      </c>
      <c r="R104">
        <f t="shared" ref="R104:R122" si="35">+(P104-G104)^2</f>
        <v>2.3666578773754117E-10</v>
      </c>
      <c r="S104" s="31">
        <f t="shared" si="30"/>
        <v>-1.538394577920571E-5</v>
      </c>
      <c r="T104" s="31">
        <f t="shared" si="31"/>
        <v>1.1269223706706162E-2</v>
      </c>
      <c r="U104">
        <f t="shared" ref="U104:U122" si="36">(S104-T104)^2</f>
        <v>1.2734236987053133E-4</v>
      </c>
      <c r="AP104">
        <v>11</v>
      </c>
    </row>
    <row r="105" spans="1:42" x14ac:dyDescent="0.2">
      <c r="A105" s="103" t="s">
        <v>401</v>
      </c>
      <c r="B105" s="24" t="s">
        <v>111</v>
      </c>
      <c r="C105" s="118">
        <v>50598.345999999998</v>
      </c>
      <c r="D105" s="12" t="s">
        <v>260</v>
      </c>
      <c r="E105">
        <f t="shared" si="26"/>
        <v>12430.55391307187</v>
      </c>
      <c r="F105" s="11">
        <f t="shared" si="27"/>
        <v>12430.5</v>
      </c>
      <c r="G105" s="12">
        <f t="shared" si="33"/>
        <v>1.9147399994835723E-2</v>
      </c>
      <c r="H105">
        <f t="shared" si="34"/>
        <v>1.9147399994835723E-2</v>
      </c>
      <c r="P105" s="31">
        <f t="shared" si="28"/>
        <v>1.8749007594930703E-2</v>
      </c>
      <c r="Q105" s="2">
        <f t="shared" si="29"/>
        <v>35579.845999999998</v>
      </c>
      <c r="R105">
        <f t="shared" si="35"/>
        <v>1.5871650430208115E-7</v>
      </c>
      <c r="S105" s="31">
        <f t="shared" si="30"/>
        <v>3.9839239990501971E-4</v>
      </c>
      <c r="T105" s="31">
        <f t="shared" si="31"/>
        <v>1.1272978393599137E-2</v>
      </c>
      <c r="U105">
        <f t="shared" si="36"/>
        <v>1.1825662053424828E-4</v>
      </c>
      <c r="AP105">
        <v>12</v>
      </c>
    </row>
    <row r="106" spans="1:42" x14ac:dyDescent="0.2">
      <c r="A106" s="103" t="s">
        <v>410</v>
      </c>
      <c r="B106" s="24" t="s">
        <v>111</v>
      </c>
      <c r="C106" s="118">
        <v>50926.507599999997</v>
      </c>
      <c r="D106" s="12" t="s">
        <v>260</v>
      </c>
      <c r="E106">
        <f t="shared" si="26"/>
        <v>13354.554034709518</v>
      </c>
      <c r="F106" s="11">
        <f t="shared" si="27"/>
        <v>13354.5</v>
      </c>
      <c r="G106" s="12">
        <f t="shared" si="33"/>
        <v>1.9190599996363744E-2</v>
      </c>
      <c r="H106">
        <f t="shared" si="34"/>
        <v>1.9190599996363744E-2</v>
      </c>
      <c r="P106" s="31">
        <f t="shared" si="28"/>
        <v>1.967190146418505E-2</v>
      </c>
      <c r="Q106" s="2">
        <f t="shared" si="29"/>
        <v>35908.007599999997</v>
      </c>
      <c r="R106">
        <f t="shared" si="35"/>
        <v>2.3165110292694361E-7</v>
      </c>
      <c r="S106" s="31">
        <f t="shared" si="30"/>
        <v>-4.8130146782130595E-4</v>
      </c>
      <c r="T106" s="31">
        <f t="shared" si="31"/>
        <v>1.2701385694419148E-2</v>
      </c>
      <c r="U106">
        <f t="shared" si="36"/>
        <v>1.7378324081749927E-4</v>
      </c>
      <c r="AP106">
        <v>1</v>
      </c>
    </row>
    <row r="107" spans="1:42" x14ac:dyDescent="0.2">
      <c r="A107" s="103" t="s">
        <v>401</v>
      </c>
      <c r="B107" s="24" t="s">
        <v>111</v>
      </c>
      <c r="C107" s="118">
        <v>51657.419000000002</v>
      </c>
      <c r="D107" s="12" t="s">
        <v>342</v>
      </c>
      <c r="E107">
        <f t="shared" si="26"/>
        <v>15412.571250941848</v>
      </c>
      <c r="F107" s="11">
        <f t="shared" si="27"/>
        <v>15412.5</v>
      </c>
      <c r="G107" s="12">
        <f t="shared" si="33"/>
        <v>2.530500000284519E-2</v>
      </c>
      <c r="H107">
        <f t="shared" si="34"/>
        <v>2.530500000284519E-2</v>
      </c>
      <c r="P107" s="31">
        <f t="shared" si="28"/>
        <v>2.1886502026665235E-2</v>
      </c>
      <c r="Q107" s="2">
        <f t="shared" si="29"/>
        <v>36638.919000000002</v>
      </c>
      <c r="R107">
        <f t="shared" si="35"/>
        <v>1.1686128413146454E-5</v>
      </c>
      <c r="S107" s="31">
        <f t="shared" si="30"/>
        <v>3.4184979761799558E-3</v>
      </c>
      <c r="T107" s="31">
        <f t="shared" si="31"/>
        <v>1.6174404651534191E-2</v>
      </c>
      <c r="U107">
        <f t="shared" si="36"/>
        <v>1.6271315511034673E-4</v>
      </c>
      <c r="AP107">
        <v>12</v>
      </c>
    </row>
    <row r="108" spans="1:42" x14ac:dyDescent="0.2">
      <c r="A108" s="103" t="s">
        <v>419</v>
      </c>
      <c r="B108" s="24" t="s">
        <v>111</v>
      </c>
      <c r="C108" s="118">
        <v>51772.31</v>
      </c>
      <c r="D108" s="12" t="s">
        <v>342</v>
      </c>
      <c r="E108">
        <f t="shared" si="26"/>
        <v>15736.068265751221</v>
      </c>
      <c r="F108" s="11">
        <f t="shared" si="27"/>
        <v>15736</v>
      </c>
      <c r="G108" s="12">
        <f t="shared" si="33"/>
        <v>2.4244799998996314E-2</v>
      </c>
      <c r="H108">
        <f t="shared" si="34"/>
        <v>2.4244799998996314E-2</v>
      </c>
      <c r="P108" s="31">
        <f t="shared" si="28"/>
        <v>2.247099476227294E-2</v>
      </c>
      <c r="Q108" s="2">
        <f t="shared" si="29"/>
        <v>36753.81</v>
      </c>
      <c r="R108">
        <f t="shared" si="35"/>
        <v>3.1463850178272626E-6</v>
      </c>
      <c r="S108" s="31">
        <f t="shared" si="30"/>
        <v>1.7738052367233734E-3</v>
      </c>
      <c r="T108" s="31">
        <f t="shared" si="31"/>
        <v>1.6756933472185404E-2</v>
      </c>
      <c r="U108">
        <f t="shared" si="36"/>
        <v>2.2449413172029954E-4</v>
      </c>
      <c r="AP108">
        <v>13</v>
      </c>
    </row>
    <row r="109" spans="1:42" x14ac:dyDescent="0.2">
      <c r="A109" s="103" t="s">
        <v>419</v>
      </c>
      <c r="B109" s="24" t="s">
        <v>111</v>
      </c>
      <c r="C109" s="118">
        <v>52032.456400000003</v>
      </c>
      <c r="D109" s="12" t="s">
        <v>260</v>
      </c>
      <c r="E109">
        <f t="shared" si="26"/>
        <v>16468.558920488402</v>
      </c>
      <c r="F109" s="11">
        <f t="shared" si="27"/>
        <v>16468.5</v>
      </c>
      <c r="G109" s="12">
        <f t="shared" si="33"/>
        <v>2.092580000316957E-2</v>
      </c>
      <c r="H109">
        <f t="shared" si="34"/>
        <v>2.092580000316957E-2</v>
      </c>
      <c r="P109" s="31">
        <f t="shared" si="28"/>
        <v>2.4092487022825005E-2</v>
      </c>
      <c r="Q109" s="2">
        <f t="shared" si="29"/>
        <v>37013.956400000003</v>
      </c>
      <c r="R109">
        <f t="shared" si="35"/>
        <v>1.002790668045422E-5</v>
      </c>
      <c r="S109" s="31">
        <f t="shared" si="30"/>
        <v>-3.1666870196554349E-3</v>
      </c>
      <c r="T109" s="31">
        <f t="shared" si="31"/>
        <v>1.8112696733221655E-2</v>
      </c>
      <c r="U109">
        <f t="shared" si="36"/>
        <v>4.5281217290220945E-4</v>
      </c>
      <c r="AP109">
        <v>13</v>
      </c>
    </row>
    <row r="110" spans="1:42" x14ac:dyDescent="0.2">
      <c r="A110" s="103" t="s">
        <v>419</v>
      </c>
      <c r="B110" s="24" t="s">
        <v>111</v>
      </c>
      <c r="C110" s="118">
        <v>52053.412900000003</v>
      </c>
      <c r="D110" s="12" t="s">
        <v>260</v>
      </c>
      <c r="E110">
        <f t="shared" si="26"/>
        <v>16527.565850455529</v>
      </c>
      <c r="F110" s="11">
        <f t="shared" si="27"/>
        <v>16527.5</v>
      </c>
      <c r="G110" s="12">
        <f t="shared" si="33"/>
        <v>2.3387000001093838E-2</v>
      </c>
      <c r="H110">
        <f t="shared" si="34"/>
        <v>2.3387000001093838E-2</v>
      </c>
      <c r="P110" s="31">
        <f t="shared" si="28"/>
        <v>2.4239421880435121E-2</v>
      </c>
      <c r="Q110" s="2">
        <f t="shared" si="29"/>
        <v>37034.912900000003</v>
      </c>
      <c r="R110">
        <f t="shared" si="35"/>
        <v>7.2662306037972462E-7</v>
      </c>
      <c r="S110" s="31">
        <f t="shared" si="30"/>
        <v>-8.5242187934128286E-4</v>
      </c>
      <c r="T110" s="31">
        <f t="shared" si="31"/>
        <v>1.8224116449526002E-2</v>
      </c>
      <c r="U110">
        <f t="shared" si="36"/>
        <v>3.6391431461274261E-4</v>
      </c>
      <c r="AP110">
        <v>13</v>
      </c>
    </row>
    <row r="111" spans="1:42" x14ac:dyDescent="0.2">
      <c r="A111" s="103" t="s">
        <v>410</v>
      </c>
      <c r="B111" s="24" t="s">
        <v>111</v>
      </c>
      <c r="C111" s="118">
        <v>52074.367700000003</v>
      </c>
      <c r="D111" s="12" t="s">
        <v>260</v>
      </c>
      <c r="E111">
        <f t="shared" si="26"/>
        <v>16586.567993755936</v>
      </c>
      <c r="F111" s="11">
        <f t="shared" si="27"/>
        <v>16586.5</v>
      </c>
      <c r="G111" s="12">
        <f t="shared" si="33"/>
        <v>2.4148199998307973E-2</v>
      </c>
      <c r="H111">
        <f t="shared" si="34"/>
        <v>2.4148199998307973E-2</v>
      </c>
      <c r="P111" s="31">
        <f t="shared" si="28"/>
        <v>2.4388478984136847E-2</v>
      </c>
      <c r="Q111" s="2">
        <f t="shared" si="29"/>
        <v>37055.867700000003</v>
      </c>
      <c r="R111">
        <f t="shared" si="35"/>
        <v>5.7733991030951954E-8</v>
      </c>
      <c r="S111" s="31">
        <f t="shared" si="30"/>
        <v>-2.4027898582887341E-4</v>
      </c>
      <c r="T111" s="31">
        <f t="shared" si="31"/>
        <v>1.833586687430094E-2</v>
      </c>
      <c r="U111">
        <f t="shared" si="36"/>
        <v>3.4507319501681801E-4</v>
      </c>
      <c r="AP111">
        <v>1</v>
      </c>
    </row>
    <row r="112" spans="1:42" x14ac:dyDescent="0.2">
      <c r="A112" s="103" t="s">
        <v>410</v>
      </c>
      <c r="B112" s="24" t="s">
        <v>111</v>
      </c>
      <c r="C112" s="118">
        <v>52347.484799999998</v>
      </c>
      <c r="D112" s="12" t="s">
        <v>260</v>
      </c>
      <c r="E112">
        <f t="shared" si="26"/>
        <v>17355.580070797609</v>
      </c>
      <c r="F112" s="11">
        <f t="shared" si="27"/>
        <v>17355.5</v>
      </c>
      <c r="G112" s="12">
        <f t="shared" si="33"/>
        <v>2.8437399996619206E-2</v>
      </c>
      <c r="H112">
        <f t="shared" si="34"/>
        <v>2.8437399996619206E-2</v>
      </c>
      <c r="P112" s="31">
        <f t="shared" si="28"/>
        <v>2.6481040725877553E-2</v>
      </c>
      <c r="Q112" s="2">
        <f t="shared" si="29"/>
        <v>37328.984799999998</v>
      </c>
      <c r="R112">
        <f t="shared" si="35"/>
        <v>3.8273415962168111E-6</v>
      </c>
      <c r="S112" s="31">
        <f t="shared" si="30"/>
        <v>1.9563592707416526E-3</v>
      </c>
      <c r="T112" s="31">
        <f t="shared" si="31"/>
        <v>1.9822656011549152E-2</v>
      </c>
      <c r="U112">
        <f t="shared" si="36"/>
        <v>3.1920455923058866E-4</v>
      </c>
      <c r="AP112">
        <v>1</v>
      </c>
    </row>
    <row r="113" spans="1:42" x14ac:dyDescent="0.2">
      <c r="A113" s="103" t="s">
        <v>403</v>
      </c>
      <c r="B113" s="24" t="s">
        <v>111</v>
      </c>
      <c r="C113" s="118">
        <v>52399.5141</v>
      </c>
      <c r="D113" s="12" t="s">
        <v>342</v>
      </c>
      <c r="E113">
        <f t="shared" si="26"/>
        <v>17502.078258058773</v>
      </c>
      <c r="F113" s="11">
        <f t="shared" si="27"/>
        <v>17502</v>
      </c>
      <c r="G113" s="12">
        <f t="shared" si="33"/>
        <v>2.7793599998403806E-2</v>
      </c>
      <c r="H113">
        <f t="shared" si="34"/>
        <v>2.7793599998403806E-2</v>
      </c>
      <c r="P113" s="31">
        <f t="shared" si="28"/>
        <v>2.6899150620368413E-2</v>
      </c>
      <c r="Q113" s="2">
        <f t="shared" si="29"/>
        <v>37381.0141</v>
      </c>
      <c r="R113">
        <f t="shared" si="35"/>
        <v>8.0003968986790177E-7</v>
      </c>
      <c r="S113" s="31">
        <f t="shared" si="30"/>
        <v>8.9444937803539321E-4</v>
      </c>
      <c r="T113" s="31">
        <f t="shared" si="31"/>
        <v>2.0112270733813695E-2</v>
      </c>
      <c r="U113">
        <f t="shared" si="36"/>
        <v>3.6932465766260859E-4</v>
      </c>
      <c r="AP113">
        <v>14</v>
      </c>
    </row>
    <row r="114" spans="1:42" x14ac:dyDescent="0.2">
      <c r="A114" s="103" t="s">
        <v>403</v>
      </c>
      <c r="B114" s="24" t="s">
        <v>111</v>
      </c>
      <c r="C114" s="118">
        <v>52399.686900000001</v>
      </c>
      <c r="D114" s="12" t="s">
        <v>342</v>
      </c>
      <c r="E114">
        <f t="shared" si="26"/>
        <v>17502.56480865159</v>
      </c>
      <c r="F114" s="123">
        <f t="shared" si="27"/>
        <v>17502.5</v>
      </c>
      <c r="G114" s="12">
        <f t="shared" si="33"/>
        <v>2.3016999999526888E-2</v>
      </c>
      <c r="H114">
        <f t="shared" si="34"/>
        <v>2.3016999999526888E-2</v>
      </c>
      <c r="P114" s="31">
        <f t="shared" si="28"/>
        <v>2.6900581281746973E-2</v>
      </c>
      <c r="Q114" s="2">
        <f t="shared" si="29"/>
        <v>37381.186900000001</v>
      </c>
      <c r="R114">
        <f t="shared" si="35"/>
        <v>1.5082203575610197E-5</v>
      </c>
      <c r="S114" s="31">
        <f t="shared" si="30"/>
        <v>-3.8835812822200846E-3</v>
      </c>
      <c r="T114" s="31">
        <f t="shared" si="31"/>
        <v>2.0113262671163035E-2</v>
      </c>
      <c r="U114">
        <f t="shared" si="36"/>
        <v>5.7584851972301994E-4</v>
      </c>
      <c r="AP114">
        <v>14</v>
      </c>
    </row>
    <row r="115" spans="1:42" x14ac:dyDescent="0.2">
      <c r="A115" s="103" t="s">
        <v>410</v>
      </c>
      <c r="B115" s="24" t="s">
        <v>111</v>
      </c>
      <c r="C115" s="118">
        <v>52403.421600000001</v>
      </c>
      <c r="D115" s="12" t="s">
        <v>260</v>
      </c>
      <c r="E115">
        <f t="shared" si="26"/>
        <v>17513.080552279975</v>
      </c>
      <c r="F115" s="11">
        <f t="shared" si="27"/>
        <v>17513</v>
      </c>
      <c r="G115" s="12">
        <f t="shared" si="33"/>
        <v>2.8608399996301159E-2</v>
      </c>
      <c r="H115">
        <f t="shared" si="34"/>
        <v>2.8608399996301159E-2</v>
      </c>
      <c r="P115" s="31">
        <f t="shared" si="28"/>
        <v>2.6930628869817147E-2</v>
      </c>
      <c r="Q115" s="2">
        <f t="shared" si="29"/>
        <v>37384.921600000001</v>
      </c>
      <c r="R115">
        <f t="shared" si="35"/>
        <v>2.8149159528634317E-6</v>
      </c>
      <c r="S115" s="31">
        <f t="shared" si="30"/>
        <v>1.6777711264840123E-3</v>
      </c>
      <c r="T115" s="31">
        <f t="shared" si="31"/>
        <v>2.0134098841650579E-2</v>
      </c>
      <c r="U115">
        <f t="shared" si="36"/>
        <v>3.4063603272962555E-4</v>
      </c>
      <c r="AP115">
        <v>1</v>
      </c>
    </row>
    <row r="116" spans="1:42" x14ac:dyDescent="0.2">
      <c r="A116" s="103" t="s">
        <v>410</v>
      </c>
      <c r="B116" s="24" t="s">
        <v>111</v>
      </c>
      <c r="C116" s="118">
        <v>52410.3488</v>
      </c>
      <c r="D116" s="12" t="s">
        <v>260</v>
      </c>
      <c r="E116">
        <f t="shared" si="26"/>
        <v>17532.585374424329</v>
      </c>
      <c r="F116" s="11">
        <f t="shared" si="27"/>
        <v>17532.5</v>
      </c>
      <c r="G116" s="12">
        <f t="shared" si="33"/>
        <v>3.032099999836646E-2</v>
      </c>
      <c r="H116">
        <f t="shared" si="34"/>
        <v>3.032099999836646E-2</v>
      </c>
      <c r="P116" s="31">
        <f t="shared" si="28"/>
        <v>2.6986448222431021E-2</v>
      </c>
      <c r="Q116" s="2">
        <f t="shared" si="29"/>
        <v>37391.8488</v>
      </c>
      <c r="R116">
        <f t="shared" si="35"/>
        <v>1.1119235546394191E-5</v>
      </c>
      <c r="S116" s="31">
        <f t="shared" si="30"/>
        <v>3.334551775935439E-3</v>
      </c>
      <c r="T116" s="31">
        <f t="shared" si="31"/>
        <v>2.0172822373825578E-2</v>
      </c>
      <c r="U116">
        <f t="shared" si="36"/>
        <v>2.8352735672777156E-4</v>
      </c>
      <c r="AP116">
        <v>1</v>
      </c>
    </row>
    <row r="117" spans="1:42" x14ac:dyDescent="0.2">
      <c r="A117" s="103" t="s">
        <v>420</v>
      </c>
      <c r="B117" s="24" t="s">
        <v>111</v>
      </c>
      <c r="C117" s="118">
        <v>52462.3796</v>
      </c>
      <c r="D117" s="12" t="s">
        <v>260</v>
      </c>
      <c r="E117">
        <f t="shared" ref="E117:E148" si="37">+(C117-C$7)/C$8</f>
        <v>17679.087785214942</v>
      </c>
      <c r="F117" s="11">
        <f t="shared" ref="F117:F148" si="38">ROUND(2*E117,0)/2</f>
        <v>17679</v>
      </c>
      <c r="G117" s="12">
        <f t="shared" si="33"/>
        <v>3.1177199998637661E-2</v>
      </c>
      <c r="H117">
        <f t="shared" si="34"/>
        <v>3.1177199998637661E-2</v>
      </c>
      <c r="P117" s="31">
        <f t="shared" ref="P117:P148" si="39">+$V$2+$V$3*F117+$V$4*F117^2+$V$5*SIN(($V$6*F117+$V$7))+$V$8*SIN(($V$9*F117+$V$10))</f>
        <v>2.7406004693472215E-2</v>
      </c>
      <c r="Q117" s="2">
        <f t="shared" ref="Q117:Q148" si="40">+C117-15018.5</f>
        <v>37443.8796</v>
      </c>
      <c r="R117">
        <f t="shared" si="35"/>
        <v>1.4221914029701905E-5</v>
      </c>
      <c r="S117" s="31">
        <f t="shared" ref="S117:S148" si="41">+G117-P117</f>
        <v>3.7711953051654465E-3</v>
      </c>
      <c r="T117" s="31">
        <f t="shared" ref="T117:T148" si="42">+V$2+V$3*F117+V$4*F117^2+V$5*SIN(RADIANS(V$6*F117+V$7))+V$8*SIN(RADIANS(V$9*F117+V$10))</f>
        <v>2.0464900447647733E-2</v>
      </c>
      <c r="U117">
        <f t="shared" si="36"/>
        <v>2.7867979138413953E-4</v>
      </c>
      <c r="AP117">
        <v>15</v>
      </c>
    </row>
    <row r="118" spans="1:42" x14ac:dyDescent="0.2">
      <c r="A118" s="103" t="s">
        <v>410</v>
      </c>
      <c r="B118" s="24" t="s">
        <v>111</v>
      </c>
      <c r="C118" s="118">
        <v>52725.547500000001</v>
      </c>
      <c r="D118" s="12" t="s">
        <v>260</v>
      </c>
      <c r="E118">
        <f t="shared" si="37"/>
        <v>18420.086036110613</v>
      </c>
      <c r="F118" s="11">
        <f t="shared" si="38"/>
        <v>18420</v>
      </c>
      <c r="G118" s="12">
        <f t="shared" si="33"/>
        <v>3.0555999997886829E-2</v>
      </c>
      <c r="H118">
        <f t="shared" si="34"/>
        <v>3.0555999997886829E-2</v>
      </c>
      <c r="P118" s="31">
        <f t="shared" si="39"/>
        <v>2.9461184200666152E-2</v>
      </c>
      <c r="Q118" s="2">
        <f t="shared" si="40"/>
        <v>37707.047500000001</v>
      </c>
      <c r="R118">
        <f t="shared" si="35"/>
        <v>1.1986216298439473E-6</v>
      </c>
      <c r="S118" s="31">
        <f t="shared" si="41"/>
        <v>1.0948157972206773E-3</v>
      </c>
      <c r="T118" s="31">
        <f t="shared" si="42"/>
        <v>2.1973473851143142E-2</v>
      </c>
      <c r="U118">
        <f t="shared" si="36"/>
        <v>4.359183621326214E-4</v>
      </c>
      <c r="AP118">
        <v>1</v>
      </c>
    </row>
    <row r="119" spans="1:42" x14ac:dyDescent="0.2">
      <c r="A119" s="103" t="s">
        <v>410</v>
      </c>
      <c r="B119" s="24" t="s">
        <v>111</v>
      </c>
      <c r="C119" s="118">
        <v>52739.394699999997</v>
      </c>
      <c r="D119" s="12" t="s">
        <v>260</v>
      </c>
      <c r="E119">
        <f t="shared" si="37"/>
        <v>18459.075407457953</v>
      </c>
      <c r="F119" s="11">
        <f t="shared" si="38"/>
        <v>18459</v>
      </c>
      <c r="G119" s="12">
        <f t="shared" si="33"/>
        <v>2.6781199994729832E-2</v>
      </c>
      <c r="H119">
        <f t="shared" si="34"/>
        <v>2.6781199994729832E-2</v>
      </c>
      <c r="P119" s="31">
        <f t="shared" si="39"/>
        <v>2.9562751362854606E-2</v>
      </c>
      <c r="Q119" s="2">
        <f t="shared" si="40"/>
        <v>37720.894699999997</v>
      </c>
      <c r="R119">
        <f t="shared" si="35"/>
        <v>7.7370280135168016E-6</v>
      </c>
      <c r="S119" s="31">
        <f t="shared" si="41"/>
        <v>-2.7815513681247739E-3</v>
      </c>
      <c r="T119" s="31">
        <f t="shared" si="42"/>
        <v>2.205431731649124E-2</v>
      </c>
      <c r="U119">
        <f t="shared" si="36"/>
        <v>6.1682037331949036E-4</v>
      </c>
      <c r="AP119">
        <v>1</v>
      </c>
    </row>
    <row r="120" spans="1:42" x14ac:dyDescent="0.2">
      <c r="A120" s="103" t="s">
        <v>410</v>
      </c>
      <c r="B120" s="24" t="s">
        <v>111</v>
      </c>
      <c r="C120" s="118">
        <v>52760.353499999997</v>
      </c>
      <c r="D120" s="12" t="s">
        <v>260</v>
      </c>
      <c r="E120">
        <f t="shared" si="37"/>
        <v>18518.088813503571</v>
      </c>
      <c r="F120" s="11">
        <f t="shared" si="38"/>
        <v>18518</v>
      </c>
      <c r="G120" s="12">
        <f t="shared" si="33"/>
        <v>3.1542400000034831E-2</v>
      </c>
      <c r="H120">
        <f t="shared" si="34"/>
        <v>3.1542400000034831E-2</v>
      </c>
      <c r="P120" s="31">
        <f t="shared" si="39"/>
        <v>2.9714541519049131E-2</v>
      </c>
      <c r="Q120" s="2">
        <f t="shared" si="40"/>
        <v>37741.853499999997</v>
      </c>
      <c r="R120">
        <f t="shared" si="35"/>
        <v>3.3410666265113537E-6</v>
      </c>
      <c r="S120" s="31">
        <f t="shared" si="41"/>
        <v>1.8278584809857008E-3</v>
      </c>
      <c r="T120" s="31">
        <f t="shared" si="42"/>
        <v>2.2176893593474533E-2</v>
      </c>
      <c r="U120">
        <f t="shared" si="36"/>
        <v>4.1408323000930336E-4</v>
      </c>
      <c r="AP120">
        <v>1</v>
      </c>
    </row>
    <row r="121" spans="1:42" x14ac:dyDescent="0.2">
      <c r="A121" s="103" t="s">
        <v>410</v>
      </c>
      <c r="B121" s="24" t="s">
        <v>111</v>
      </c>
      <c r="C121" s="118">
        <v>52760.528100000003</v>
      </c>
      <c r="D121" s="12" t="s">
        <v>260</v>
      </c>
      <c r="E121">
        <f t="shared" si="37"/>
        <v>18518.580432331742</v>
      </c>
      <c r="F121" s="11">
        <f t="shared" si="38"/>
        <v>18518.5</v>
      </c>
      <c r="G121" s="12">
        <f t="shared" si="33"/>
        <v>2.8565799999341834E-2</v>
      </c>
      <c r="H121">
        <f t="shared" si="34"/>
        <v>2.8565799999341834E-2</v>
      </c>
      <c r="P121" s="31">
        <f t="shared" si="39"/>
        <v>2.9715817927590166E-2</v>
      </c>
      <c r="Q121" s="2">
        <f t="shared" si="40"/>
        <v>37742.028100000003</v>
      </c>
      <c r="R121">
        <f t="shared" si="35"/>
        <v>1.3225412352925859E-6</v>
      </c>
      <c r="S121" s="31">
        <f t="shared" si="41"/>
        <v>-1.1500179282483321E-3</v>
      </c>
      <c r="T121" s="31">
        <f t="shared" si="42"/>
        <v>2.2177933788498468E-2</v>
      </c>
      <c r="U121">
        <f t="shared" si="36"/>
        <v>5.4419333129886996E-4</v>
      </c>
      <c r="AP121">
        <v>1</v>
      </c>
    </row>
    <row r="122" spans="1:42" x14ac:dyDescent="0.2">
      <c r="A122" s="103" t="s">
        <v>421</v>
      </c>
      <c r="B122" s="24" t="s">
        <v>111</v>
      </c>
      <c r="C122" s="118">
        <v>53071.289400000001</v>
      </c>
      <c r="D122" s="12" t="s">
        <v>342</v>
      </c>
      <c r="E122">
        <f t="shared" si="37"/>
        <v>19393.586767625915</v>
      </c>
      <c r="F122" s="11">
        <f t="shared" si="38"/>
        <v>19393.5</v>
      </c>
      <c r="G122" s="12">
        <f t="shared" si="33"/>
        <v>3.0815800004347693E-2</v>
      </c>
      <c r="H122">
        <f t="shared" si="34"/>
        <v>3.0815800004347693E-2</v>
      </c>
      <c r="P122" s="31">
        <f t="shared" si="39"/>
        <v>3.1607920379617911E-2</v>
      </c>
      <c r="Q122" s="2">
        <f t="shared" si="40"/>
        <v>38052.789400000001</v>
      </c>
      <c r="R122">
        <f t="shared" si="35"/>
        <v>6.2745468891823103E-7</v>
      </c>
      <c r="S122" s="31">
        <f t="shared" si="41"/>
        <v>-7.92120375270218E-4</v>
      </c>
      <c r="T122" s="31">
        <f t="shared" si="42"/>
        <v>2.4034659554136775E-2</v>
      </c>
      <c r="U122">
        <f t="shared" si="36"/>
        <v>6.1636900166320589E-4</v>
      </c>
      <c r="AP122">
        <v>16</v>
      </c>
    </row>
    <row r="123" spans="1:42" x14ac:dyDescent="0.2">
      <c r="A123" t="s">
        <v>259</v>
      </c>
      <c r="B123" s="5" t="s">
        <v>111</v>
      </c>
      <c r="C123" s="12">
        <v>53087.803200000002</v>
      </c>
      <c r="D123" s="12">
        <v>2.9999999999999997E-4</v>
      </c>
      <c r="E123">
        <f t="shared" si="37"/>
        <v>19440.084448063542</v>
      </c>
      <c r="F123" s="11">
        <f t="shared" si="38"/>
        <v>19440</v>
      </c>
      <c r="G123" s="12">
        <f t="shared" si="33"/>
        <v>2.9992000003403518E-2</v>
      </c>
      <c r="P123" s="31">
        <f t="shared" si="39"/>
        <v>3.1684938305334288E-2</v>
      </c>
      <c r="Q123" s="2">
        <f t="shared" si="40"/>
        <v>38069.303200000002</v>
      </c>
      <c r="S123" s="31">
        <f t="shared" si="41"/>
        <v>-1.6929383019307701E-3</v>
      </c>
      <c r="T123" s="31">
        <f t="shared" si="42"/>
        <v>2.4135366396491657E-2</v>
      </c>
    </row>
    <row r="124" spans="1:42" x14ac:dyDescent="0.2">
      <c r="A124" s="103" t="s">
        <v>422</v>
      </c>
      <c r="B124" s="24" t="s">
        <v>111</v>
      </c>
      <c r="C124" s="118">
        <v>53100.590199999999</v>
      </c>
      <c r="D124" s="12" t="s">
        <v>260</v>
      </c>
      <c r="E124">
        <f t="shared" si="37"/>
        <v>19476.088628794554</v>
      </c>
      <c r="F124" s="11">
        <f t="shared" si="38"/>
        <v>19476</v>
      </c>
      <c r="G124" s="12">
        <f t="shared" si="33"/>
        <v>3.1476799995289184E-2</v>
      </c>
      <c r="H124">
        <f t="shared" ref="H124:H138" si="43">G124</f>
        <v>3.1476799995289184E-2</v>
      </c>
      <c r="P124" s="31">
        <f t="shared" si="39"/>
        <v>3.1742641688617394E-2</v>
      </c>
      <c r="Q124" s="2">
        <f t="shared" si="40"/>
        <v>38082.090199999999</v>
      </c>
      <c r="R124">
        <f t="shared" ref="R124:R138" si="44">+(P124-G124)^2</f>
        <v>7.067180591161011E-8</v>
      </c>
      <c r="S124" s="31">
        <f t="shared" si="41"/>
        <v>-2.6584169332821012E-4</v>
      </c>
      <c r="T124" s="31">
        <f t="shared" si="42"/>
        <v>2.421347404028901E-2</v>
      </c>
      <c r="U124">
        <f t="shared" ref="U124:U166" si="45">(S124-T124)^2</f>
        <v>5.9923689878611959E-4</v>
      </c>
      <c r="AP124">
        <v>17</v>
      </c>
    </row>
    <row r="125" spans="1:42" x14ac:dyDescent="0.2">
      <c r="A125" s="103" t="s">
        <v>410</v>
      </c>
      <c r="B125" s="24" t="s">
        <v>111</v>
      </c>
      <c r="C125" s="118">
        <v>53121.366900000001</v>
      </c>
      <c r="D125" s="12" t="s">
        <v>260</v>
      </c>
      <c r="E125">
        <f t="shared" si="37"/>
        <v>19534.589298364761</v>
      </c>
      <c r="F125" s="11">
        <f t="shared" si="38"/>
        <v>19534.5</v>
      </c>
      <c r="G125" s="12">
        <f t="shared" ref="G125:G156" si="46">+C125-(C$7+F125*C$8)</f>
        <v>3.1714600001578219E-2</v>
      </c>
      <c r="H125">
        <f t="shared" si="43"/>
        <v>3.1714600001578219E-2</v>
      </c>
      <c r="P125" s="31">
        <f t="shared" si="39"/>
        <v>3.1832758772531902E-2</v>
      </c>
      <c r="Q125" s="2">
        <f t="shared" si="40"/>
        <v>38102.866900000001</v>
      </c>
      <c r="R125">
        <f t="shared" si="44"/>
        <v>1.3961495153284919E-8</v>
      </c>
      <c r="S125" s="31">
        <f t="shared" si="41"/>
        <v>-1.1815877095368299E-4</v>
      </c>
      <c r="T125" s="31">
        <f t="shared" si="42"/>
        <v>2.4340661517544E-2</v>
      </c>
      <c r="U125">
        <f t="shared" si="45"/>
        <v>5.9823388990502585E-4</v>
      </c>
      <c r="AP125">
        <v>1</v>
      </c>
    </row>
    <row r="126" spans="1:42" x14ac:dyDescent="0.2">
      <c r="A126" s="103" t="s">
        <v>410</v>
      </c>
      <c r="B126" s="24" t="s">
        <v>111</v>
      </c>
      <c r="C126" s="118">
        <v>53121.545299999998</v>
      </c>
      <c r="D126" s="12" t="s">
        <v>260</v>
      </c>
      <c r="E126">
        <f t="shared" si="37"/>
        <v>19535.091616800852</v>
      </c>
      <c r="F126" s="11">
        <f t="shared" si="38"/>
        <v>19535</v>
      </c>
      <c r="G126" s="12">
        <f t="shared" si="46"/>
        <v>3.2537999999476597E-2</v>
      </c>
      <c r="H126">
        <f t="shared" si="43"/>
        <v>3.2537999999476597E-2</v>
      </c>
      <c r="P126" s="31">
        <f t="shared" si="39"/>
        <v>3.1833509272929002E-2</v>
      </c>
      <c r="Q126" s="2">
        <f t="shared" si="40"/>
        <v>38103.045299999998</v>
      </c>
      <c r="R126">
        <f t="shared" si="44"/>
        <v>4.9630718379155825E-7</v>
      </c>
      <c r="S126" s="31">
        <f t="shared" si="41"/>
        <v>7.0449072654759498E-4</v>
      </c>
      <c r="T126" s="31">
        <f t="shared" si="42"/>
        <v>2.4341749991055536E-2</v>
      </c>
      <c r="U126">
        <f t="shared" si="45"/>
        <v>5.5872002553756649E-4</v>
      </c>
      <c r="AP126">
        <v>1</v>
      </c>
    </row>
    <row r="127" spans="1:42" x14ac:dyDescent="0.2">
      <c r="A127" s="103" t="s">
        <v>421</v>
      </c>
      <c r="B127" s="24" t="s">
        <v>111</v>
      </c>
      <c r="C127" s="118">
        <v>53133.088300000003</v>
      </c>
      <c r="D127" s="12" t="s">
        <v>342</v>
      </c>
      <c r="E127">
        <f t="shared" si="37"/>
        <v>19567.59308377343</v>
      </c>
      <c r="F127" s="11">
        <f t="shared" si="38"/>
        <v>19567.5</v>
      </c>
      <c r="G127" s="12">
        <f t="shared" si="46"/>
        <v>3.3059000001230743E-2</v>
      </c>
      <c r="H127">
        <f t="shared" si="43"/>
        <v>3.3059000001230743E-2</v>
      </c>
      <c r="P127" s="31">
        <f t="shared" si="39"/>
        <v>3.1881565914489922E-2</v>
      </c>
      <c r="Q127" s="2">
        <f t="shared" si="40"/>
        <v>38114.588300000003</v>
      </c>
      <c r="R127">
        <f t="shared" si="44"/>
        <v>1.386351028619191E-6</v>
      </c>
      <c r="S127" s="31">
        <f t="shared" si="41"/>
        <v>1.1774340867408209E-3</v>
      </c>
      <c r="T127" s="31">
        <f t="shared" si="42"/>
        <v>2.4412551705922592E-2</v>
      </c>
      <c r="U127">
        <f t="shared" si="45"/>
        <v>5.3987069077721117E-4</v>
      </c>
      <c r="AP127">
        <v>16</v>
      </c>
    </row>
    <row r="128" spans="1:42" x14ac:dyDescent="0.2">
      <c r="A128" s="103" t="s">
        <v>427</v>
      </c>
      <c r="B128" s="24" t="s">
        <v>111</v>
      </c>
      <c r="C128" s="118">
        <v>53421.647499999999</v>
      </c>
      <c r="D128" s="12" t="s">
        <v>342</v>
      </c>
      <c r="E128">
        <f t="shared" si="37"/>
        <v>20380.085270243933</v>
      </c>
      <c r="F128" s="11">
        <f t="shared" si="38"/>
        <v>20380</v>
      </c>
      <c r="G128" s="12">
        <f t="shared" si="46"/>
        <v>3.0284000000392552E-2</v>
      </c>
      <c r="H128">
        <f t="shared" si="43"/>
        <v>3.0284000000392552E-2</v>
      </c>
      <c r="P128" s="31">
        <f t="shared" si="39"/>
        <v>3.2576004627364596E-2</v>
      </c>
      <c r="Q128" s="2">
        <f t="shared" si="40"/>
        <v>38403.147499999999</v>
      </c>
      <c r="R128">
        <f t="shared" si="44"/>
        <v>5.2532852100612588E-6</v>
      </c>
      <c r="S128" s="31">
        <f t="shared" si="41"/>
        <v>-2.292004626972044E-3</v>
      </c>
      <c r="T128" s="31">
        <f t="shared" si="42"/>
        <v>2.621520118180657E-2</v>
      </c>
      <c r="U128">
        <f t="shared" si="45"/>
        <v>8.1266078302406116E-4</v>
      </c>
      <c r="AP128">
        <v>18</v>
      </c>
    </row>
    <row r="129" spans="1:42" x14ac:dyDescent="0.2">
      <c r="A129" s="103" t="s">
        <v>427</v>
      </c>
      <c r="B129" s="24" t="s">
        <v>111</v>
      </c>
      <c r="C129" s="118">
        <v>53423.604500000001</v>
      </c>
      <c r="D129" s="12" t="s">
        <v>342</v>
      </c>
      <c r="E129">
        <f t="shared" si="37"/>
        <v>20385.595568335018</v>
      </c>
      <c r="F129" s="11">
        <f t="shared" si="38"/>
        <v>20385.5</v>
      </c>
      <c r="G129" s="12">
        <f t="shared" si="46"/>
        <v>3.3941399997274857E-2</v>
      </c>
      <c r="H129">
        <f t="shared" si="43"/>
        <v>3.3941399997274857E-2</v>
      </c>
      <c r="P129" s="31">
        <f t="shared" si="39"/>
        <v>3.2577159990607951E-2</v>
      </c>
      <c r="Q129" s="2">
        <f t="shared" si="40"/>
        <v>38405.104500000001</v>
      </c>
      <c r="R129">
        <f t="shared" si="44"/>
        <v>1.8611507957905193E-6</v>
      </c>
      <c r="S129" s="31">
        <f t="shared" si="41"/>
        <v>1.3642400066669058E-3</v>
      </c>
      <c r="T129" s="31">
        <f t="shared" si="42"/>
        <v>2.6227617397475155E-2</v>
      </c>
      <c r="U129">
        <f t="shared" si="45"/>
        <v>6.1818753527775481E-4</v>
      </c>
      <c r="AP129">
        <v>18</v>
      </c>
    </row>
    <row r="130" spans="1:42" x14ac:dyDescent="0.2">
      <c r="A130" s="103" t="s">
        <v>427</v>
      </c>
      <c r="B130" s="24" t="s">
        <v>111</v>
      </c>
      <c r="C130" s="118">
        <v>53425.555899999999</v>
      </c>
      <c r="D130" s="12" t="s">
        <v>342</v>
      </c>
      <c r="E130">
        <f t="shared" si="37"/>
        <v>20391.090098582805</v>
      </c>
      <c r="F130" s="11">
        <f t="shared" si="38"/>
        <v>20391</v>
      </c>
      <c r="G130" s="12">
        <f t="shared" si="46"/>
        <v>3.1998799997381866E-2</v>
      </c>
      <c r="H130">
        <f t="shared" si="43"/>
        <v>3.1998799997381866E-2</v>
      </c>
      <c r="P130" s="31">
        <f t="shared" si="39"/>
        <v>3.257826554730691E-2</v>
      </c>
      <c r="Q130" s="2">
        <f t="shared" si="40"/>
        <v>38407.055899999999</v>
      </c>
      <c r="R130">
        <f t="shared" si="44"/>
        <v>3.3578032354993393E-7</v>
      </c>
      <c r="S130" s="31">
        <f t="shared" si="41"/>
        <v>-5.7946554992504423E-4</v>
      </c>
      <c r="T130" s="31">
        <f t="shared" si="42"/>
        <v>2.6240036486347401E-2</v>
      </c>
      <c r="U130">
        <f t="shared" si="45"/>
        <v>7.1928568947362181E-4</v>
      </c>
      <c r="AP130">
        <v>18</v>
      </c>
    </row>
    <row r="131" spans="1:42" x14ac:dyDescent="0.2">
      <c r="A131" s="103" t="s">
        <v>405</v>
      </c>
      <c r="B131" s="24" t="s">
        <v>111</v>
      </c>
      <c r="C131" s="118">
        <v>53451.658000000003</v>
      </c>
      <c r="D131" s="12" t="s">
        <v>260</v>
      </c>
      <c r="E131">
        <f t="shared" si="37"/>
        <v>20464.585423980418</v>
      </c>
      <c r="F131" s="11">
        <f t="shared" si="38"/>
        <v>20464.5</v>
      </c>
      <c r="G131" s="12">
        <f t="shared" si="46"/>
        <v>3.0338600001414306E-2</v>
      </c>
      <c r="H131">
        <f t="shared" si="43"/>
        <v>3.0338600001414306E-2</v>
      </c>
      <c r="P131" s="31">
        <f t="shared" si="39"/>
        <v>3.2588247153744247E-2</v>
      </c>
      <c r="Q131" s="2">
        <f t="shared" si="40"/>
        <v>38433.158000000003</v>
      </c>
      <c r="R131">
        <f t="shared" si="44"/>
        <v>5.0609123099862121E-6</v>
      </c>
      <c r="S131" s="31">
        <f t="shared" si="41"/>
        <v>-2.2496471523299408E-3</v>
      </c>
      <c r="T131" s="31">
        <f t="shared" si="42"/>
        <v>2.6406276429855574E-2</v>
      </c>
      <c r="U131">
        <f t="shared" si="45"/>
        <v>8.2116195634805592E-4</v>
      </c>
      <c r="AP131">
        <v>19</v>
      </c>
    </row>
    <row r="132" spans="1:42" x14ac:dyDescent="0.2">
      <c r="A132" s="103" t="s">
        <v>407</v>
      </c>
      <c r="B132" s="24" t="s">
        <v>111</v>
      </c>
      <c r="C132" s="118">
        <v>53494.454599999997</v>
      </c>
      <c r="D132" s="12" t="s">
        <v>260</v>
      </c>
      <c r="E132">
        <f t="shared" si="37"/>
        <v>20585.087224330222</v>
      </c>
      <c r="F132" s="11">
        <f t="shared" si="38"/>
        <v>20585</v>
      </c>
      <c r="G132" s="12">
        <f t="shared" si="46"/>
        <v>3.0977999995229766E-2</v>
      </c>
      <c r="H132">
        <f t="shared" si="43"/>
        <v>3.0977999995229766E-2</v>
      </c>
      <c r="P132" s="31">
        <f t="shared" si="39"/>
        <v>3.2585217344611589E-2</v>
      </c>
      <c r="Q132" s="2">
        <f t="shared" si="40"/>
        <v>38475.954599999997</v>
      </c>
      <c r="R132">
        <f t="shared" si="44"/>
        <v>2.5831476081539332E-6</v>
      </c>
      <c r="S132" s="31">
        <f t="shared" si="41"/>
        <v>-1.6072173493818231E-3</v>
      </c>
      <c r="T132" s="31">
        <f t="shared" si="42"/>
        <v>2.6679929656622216E-2</v>
      </c>
      <c r="U132">
        <f t="shared" si="45"/>
        <v>8.0016268573928327E-4</v>
      </c>
      <c r="AP132">
        <v>20</v>
      </c>
    </row>
    <row r="133" spans="1:42" x14ac:dyDescent="0.2">
      <c r="A133" s="103" t="s">
        <v>407</v>
      </c>
      <c r="B133" s="24" t="s">
        <v>111</v>
      </c>
      <c r="C133" s="118">
        <v>53495.3439</v>
      </c>
      <c r="D133" s="12" t="s">
        <v>260</v>
      </c>
      <c r="E133">
        <f t="shared" si="37"/>
        <v>20587.591214157717</v>
      </c>
      <c r="F133" s="11">
        <f t="shared" si="38"/>
        <v>20587.5</v>
      </c>
      <c r="G133" s="12">
        <f t="shared" si="46"/>
        <v>3.2394999994721729E-2</v>
      </c>
      <c r="H133">
        <f t="shared" si="43"/>
        <v>3.2394999994721729E-2</v>
      </c>
      <c r="P133" s="31">
        <f t="shared" si="39"/>
        <v>3.2584898342778397E-2</v>
      </c>
      <c r="Q133" s="2">
        <f t="shared" si="40"/>
        <v>38476.8439</v>
      </c>
      <c r="R133">
        <f t="shared" si="44"/>
        <v>3.6061382594651299E-8</v>
      </c>
      <c r="S133" s="31">
        <f t="shared" si="41"/>
        <v>-1.8989834805666767E-4</v>
      </c>
      <c r="T133" s="31">
        <f t="shared" si="42"/>
        <v>2.6685621712793421E-2</v>
      </c>
      <c r="U133">
        <f t="shared" si="45"/>
        <v>7.2229357854115557E-4</v>
      </c>
      <c r="AP133">
        <v>20</v>
      </c>
    </row>
    <row r="134" spans="1:42" x14ac:dyDescent="0.2">
      <c r="A134" s="103" t="s">
        <v>407</v>
      </c>
      <c r="B134" s="24" t="s">
        <v>111</v>
      </c>
      <c r="C134" s="118">
        <v>53509.373500000002</v>
      </c>
      <c r="D134" s="12" t="s">
        <v>260</v>
      </c>
      <c r="E134">
        <f t="shared" si="37"/>
        <v>20627.094166686376</v>
      </c>
      <c r="F134" s="11">
        <f t="shared" si="38"/>
        <v>20627</v>
      </c>
      <c r="G134" s="12">
        <f t="shared" si="46"/>
        <v>3.3443599997553974E-2</v>
      </c>
      <c r="H134">
        <f t="shared" si="43"/>
        <v>3.3443599997553974E-2</v>
      </c>
      <c r="P134" s="31">
        <f t="shared" si="39"/>
        <v>3.2578472902461339E-2</v>
      </c>
      <c r="Q134" s="2">
        <f t="shared" si="40"/>
        <v>38490.873500000002</v>
      </c>
      <c r="R134">
        <f t="shared" si="44"/>
        <v>7.4844489066342183E-7</v>
      </c>
      <c r="S134" s="31">
        <f t="shared" si="41"/>
        <v>8.6512709509263541E-4</v>
      </c>
      <c r="T134" s="31">
        <f t="shared" si="42"/>
        <v>2.6775634986810445E-2</v>
      </c>
      <c r="U134">
        <f t="shared" si="45"/>
        <v>6.7135441920677095E-4</v>
      </c>
      <c r="AP134">
        <v>20</v>
      </c>
    </row>
    <row r="135" spans="1:42" x14ac:dyDescent="0.2">
      <c r="A135" s="103" t="s">
        <v>423</v>
      </c>
      <c r="B135" s="24" t="s">
        <v>111</v>
      </c>
      <c r="C135" s="118">
        <v>53804.501900000003</v>
      </c>
      <c r="D135" s="12" t="s">
        <v>260</v>
      </c>
      <c r="E135">
        <f t="shared" si="37"/>
        <v>21458.083159605492</v>
      </c>
      <c r="F135" s="11">
        <f t="shared" si="38"/>
        <v>21458</v>
      </c>
      <c r="G135" s="12">
        <f t="shared" si="46"/>
        <v>2.9534400004195049E-2</v>
      </c>
      <c r="H135">
        <f t="shared" si="43"/>
        <v>2.9534400004195049E-2</v>
      </c>
      <c r="P135" s="31">
        <f t="shared" si="39"/>
        <v>3.1844868072155599E-2</v>
      </c>
      <c r="Q135" s="2">
        <f t="shared" si="40"/>
        <v>38786.001900000003</v>
      </c>
      <c r="R135">
        <f t="shared" si="44"/>
        <v>5.3382626930653565E-6</v>
      </c>
      <c r="S135" s="31">
        <f t="shared" si="41"/>
        <v>-2.3104680679605499E-3</v>
      </c>
      <c r="T135" s="31">
        <f t="shared" si="42"/>
        <v>2.8703685211175448E-2</v>
      </c>
      <c r="U135">
        <f t="shared" si="45"/>
        <v>9.6187770362174223E-4</v>
      </c>
      <c r="AP135">
        <v>21</v>
      </c>
    </row>
    <row r="136" spans="1:42" x14ac:dyDescent="0.2">
      <c r="A136" s="103" t="s">
        <v>423</v>
      </c>
      <c r="B136" s="24" t="s">
        <v>111</v>
      </c>
      <c r="C136" s="118">
        <v>53874.467600000004</v>
      </c>
      <c r="D136" s="12" t="s">
        <v>260</v>
      </c>
      <c r="E136">
        <f t="shared" si="37"/>
        <v>21655.084622636095</v>
      </c>
      <c r="F136" s="11">
        <f t="shared" si="38"/>
        <v>21655</v>
      </c>
      <c r="G136" s="12">
        <f t="shared" si="46"/>
        <v>3.0054000002564862E-2</v>
      </c>
      <c r="H136">
        <f t="shared" si="43"/>
        <v>3.0054000002564862E-2</v>
      </c>
      <c r="P136" s="31">
        <f t="shared" si="39"/>
        <v>3.1510282415091503E-2</v>
      </c>
      <c r="Q136" s="2">
        <f t="shared" si="40"/>
        <v>38855.967600000004</v>
      </c>
      <c r="R136">
        <f t="shared" si="44"/>
        <v>2.1207584650344138E-6</v>
      </c>
      <c r="S136" s="31">
        <f t="shared" si="41"/>
        <v>-1.456282412526641E-3</v>
      </c>
      <c r="T136" s="31">
        <f t="shared" si="42"/>
        <v>2.9170373270544406E-2</v>
      </c>
      <c r="U136">
        <f t="shared" si="45"/>
        <v>9.3799203832938807E-4</v>
      </c>
      <c r="AP136">
        <v>21</v>
      </c>
    </row>
    <row r="137" spans="1:42" x14ac:dyDescent="0.2">
      <c r="A137" s="103" t="s">
        <v>424</v>
      </c>
      <c r="B137" s="24" t="s">
        <v>111</v>
      </c>
      <c r="C137" s="118">
        <v>54489.590300000003</v>
      </c>
      <c r="D137" s="12" t="s">
        <v>342</v>
      </c>
      <c r="E137">
        <f t="shared" si="37"/>
        <v>23387.077182466615</v>
      </c>
      <c r="F137" s="11">
        <f t="shared" si="38"/>
        <v>23387</v>
      </c>
      <c r="G137" s="12">
        <f t="shared" si="46"/>
        <v>2.7411600000050385E-2</v>
      </c>
      <c r="H137">
        <f t="shared" si="43"/>
        <v>2.7411600000050385E-2</v>
      </c>
      <c r="P137" s="31">
        <f t="shared" si="39"/>
        <v>2.6728740166239384E-2</v>
      </c>
      <c r="Q137" s="2">
        <f t="shared" si="40"/>
        <v>39471.090300000003</v>
      </c>
      <c r="R137">
        <f t="shared" si="44"/>
        <v>4.6629755263238702E-7</v>
      </c>
      <c r="S137" s="31">
        <f t="shared" si="41"/>
        <v>6.8285983381100035E-4</v>
      </c>
      <c r="T137" s="31">
        <f t="shared" si="42"/>
        <v>3.3432089677260392E-2</v>
      </c>
      <c r="U137">
        <f t="shared" si="45"/>
        <v>1.0725120553390763E-3</v>
      </c>
      <c r="AP137">
        <v>22</v>
      </c>
    </row>
    <row r="138" spans="1:42" x14ac:dyDescent="0.2">
      <c r="A138" s="103" t="s">
        <v>424</v>
      </c>
      <c r="B138" s="24" t="s">
        <v>111</v>
      </c>
      <c r="C138" s="118">
        <v>54648.342600000004</v>
      </c>
      <c r="D138" s="12" t="s">
        <v>342</v>
      </c>
      <c r="E138">
        <f t="shared" si="37"/>
        <v>23834.073858830507</v>
      </c>
      <c r="F138" s="11">
        <f t="shared" si="38"/>
        <v>23834</v>
      </c>
      <c r="G138" s="12">
        <f t="shared" si="46"/>
        <v>2.6231200004986022E-2</v>
      </c>
      <c r="H138">
        <f t="shared" si="43"/>
        <v>2.6231200004986022E-2</v>
      </c>
      <c r="P138" s="31">
        <f t="shared" si="39"/>
        <v>2.5283144451648473E-2</v>
      </c>
      <c r="Q138" s="2">
        <f t="shared" si="40"/>
        <v>39629.842600000004</v>
      </c>
      <c r="R138">
        <f t="shared" si="44"/>
        <v>8.988093322141664E-7</v>
      </c>
      <c r="S138" s="31">
        <f t="shared" si="41"/>
        <v>9.4805555333754912E-4</v>
      </c>
      <c r="T138" s="31">
        <f t="shared" si="42"/>
        <v>3.4578216579076143E-2</v>
      </c>
      <c r="U138">
        <f t="shared" si="45"/>
        <v>1.1309877306171074E-3</v>
      </c>
      <c r="AP138">
        <v>22</v>
      </c>
    </row>
    <row r="139" spans="1:42" x14ac:dyDescent="0.2">
      <c r="A139" t="s">
        <v>129</v>
      </c>
      <c r="B139" s="5" t="s">
        <v>111</v>
      </c>
      <c r="C139" s="12">
        <v>54942.408109999997</v>
      </c>
      <c r="D139" s="12">
        <v>2.0000000000000001E-4</v>
      </c>
      <c r="E139">
        <f t="shared" si="37"/>
        <v>24662.070086937118</v>
      </c>
      <c r="F139" s="11">
        <f t="shared" si="38"/>
        <v>24662</v>
      </c>
      <c r="G139" s="12">
        <f t="shared" si="46"/>
        <v>2.4891599990951363E-2</v>
      </c>
      <c r="P139" s="31">
        <f t="shared" si="39"/>
        <v>2.2912573097453103E-2</v>
      </c>
      <c r="Q139" s="2">
        <f t="shared" si="40"/>
        <v>39923.908109999997</v>
      </c>
      <c r="S139" s="31">
        <f t="shared" si="41"/>
        <v>1.9790268934982598E-3</v>
      </c>
      <c r="T139" s="31">
        <f t="shared" si="42"/>
        <v>3.6751369163262007E-2</v>
      </c>
      <c r="U139">
        <f t="shared" si="45"/>
        <v>1.2091157869255989E-3</v>
      </c>
    </row>
    <row r="140" spans="1:42" x14ac:dyDescent="0.2">
      <c r="A140" s="103" t="s">
        <v>425</v>
      </c>
      <c r="B140" s="24" t="s">
        <v>111</v>
      </c>
      <c r="C140" s="118">
        <v>54942.408600000002</v>
      </c>
      <c r="D140" s="12" t="s">
        <v>342</v>
      </c>
      <c r="E140">
        <f t="shared" si="37"/>
        <v>24662.07146662342</v>
      </c>
      <c r="F140" s="11">
        <f t="shared" si="38"/>
        <v>24662</v>
      </c>
      <c r="G140" s="12">
        <f t="shared" si="46"/>
        <v>2.5381599996762816E-2</v>
      </c>
      <c r="H140">
        <f>G140</f>
        <v>2.5381599996762816E-2</v>
      </c>
      <c r="P140" s="31">
        <f t="shared" si="39"/>
        <v>2.2912573097453103E-2</v>
      </c>
      <c r="Q140" s="2">
        <f t="shared" si="40"/>
        <v>39923.908600000002</v>
      </c>
      <c r="R140">
        <f>+(P140-G140)^2</f>
        <v>6.0960938295149337E-6</v>
      </c>
      <c r="S140" s="31">
        <f t="shared" si="41"/>
        <v>2.4690268993097127E-3</v>
      </c>
      <c r="T140" s="31">
        <f t="shared" si="42"/>
        <v>3.6751369163262007E-2</v>
      </c>
      <c r="U140">
        <f t="shared" si="45"/>
        <v>1.17527899110277E-3</v>
      </c>
      <c r="AP140">
        <v>23</v>
      </c>
    </row>
    <row r="141" spans="1:42" x14ac:dyDescent="0.2">
      <c r="A141" t="s">
        <v>129</v>
      </c>
      <c r="B141" s="5" t="s">
        <v>111</v>
      </c>
      <c r="C141" s="12">
        <v>54942.409110000001</v>
      </c>
      <c r="D141" s="12">
        <v>2.9999999999999997E-4</v>
      </c>
      <c r="E141">
        <f t="shared" si="37"/>
        <v>24662.072902623429</v>
      </c>
      <c r="F141" s="11">
        <f t="shared" si="38"/>
        <v>24662</v>
      </c>
      <c r="G141" s="12">
        <f t="shared" si="46"/>
        <v>2.5891599994793069E-2</v>
      </c>
      <c r="P141" s="31">
        <f t="shared" si="39"/>
        <v>2.2912573097453103E-2</v>
      </c>
      <c r="Q141" s="2">
        <f t="shared" si="40"/>
        <v>39923.909110000001</v>
      </c>
      <c r="S141" s="31">
        <f t="shared" si="41"/>
        <v>2.9790268973399654E-3</v>
      </c>
      <c r="T141" s="31">
        <f t="shared" si="42"/>
        <v>3.6751369163262007E-2</v>
      </c>
      <c r="U141">
        <f t="shared" si="45"/>
        <v>1.1405711021265845E-3</v>
      </c>
    </row>
    <row r="142" spans="1:42" x14ac:dyDescent="0.2">
      <c r="A142" t="s">
        <v>129</v>
      </c>
      <c r="B142" s="5" t="s">
        <v>110</v>
      </c>
      <c r="C142" s="12">
        <v>54944.36131</v>
      </c>
      <c r="D142" s="12">
        <v>6.9999999999999999E-4</v>
      </c>
      <c r="E142">
        <f t="shared" si="37"/>
        <v>24667.569685420262</v>
      </c>
      <c r="F142" s="11">
        <f t="shared" si="38"/>
        <v>24667.5</v>
      </c>
      <c r="G142" s="12">
        <f t="shared" si="46"/>
        <v>2.4748999996518251E-2</v>
      </c>
      <c r="P142" s="31">
        <f t="shared" si="39"/>
        <v>2.2899180379204707E-2</v>
      </c>
      <c r="Q142" s="2">
        <f t="shared" si="40"/>
        <v>39925.86131</v>
      </c>
      <c r="S142" s="31">
        <f t="shared" si="41"/>
        <v>1.8498196173135431E-3</v>
      </c>
      <c r="T142" s="31">
        <f t="shared" si="42"/>
        <v>3.6766022014306982E-2</v>
      </c>
      <c r="U142">
        <f t="shared" si="45"/>
        <v>1.2191411898278103E-3</v>
      </c>
    </row>
    <row r="143" spans="1:42" x14ac:dyDescent="0.2">
      <c r="A143" s="103" t="s">
        <v>425</v>
      </c>
      <c r="B143" s="24" t="s">
        <v>111</v>
      </c>
      <c r="C143" s="118">
        <v>54944.361400000002</v>
      </c>
      <c r="D143" s="12" t="s">
        <v>342</v>
      </c>
      <c r="E143">
        <f t="shared" si="37"/>
        <v>24667.569938832032</v>
      </c>
      <c r="F143" s="11">
        <f t="shared" si="38"/>
        <v>24667.5</v>
      </c>
      <c r="G143" s="12">
        <f t="shared" si="46"/>
        <v>2.4838999997882638E-2</v>
      </c>
      <c r="H143">
        <f>G143</f>
        <v>2.4838999997882638E-2</v>
      </c>
      <c r="P143" s="31">
        <f t="shared" si="39"/>
        <v>2.2899180379204707E-2</v>
      </c>
      <c r="Q143" s="2">
        <f t="shared" si="40"/>
        <v>39925.861400000002</v>
      </c>
      <c r="R143">
        <f>+(P143-G143)^2</f>
        <v>3.7629001530077923E-6</v>
      </c>
      <c r="S143" s="31">
        <f t="shared" si="41"/>
        <v>1.9398196186779307E-3</v>
      </c>
      <c r="T143" s="31">
        <f t="shared" si="42"/>
        <v>3.6766022014306982E-2</v>
      </c>
      <c r="U143">
        <f t="shared" si="45"/>
        <v>1.2128643733013186E-3</v>
      </c>
      <c r="AP143">
        <v>23</v>
      </c>
    </row>
    <row r="144" spans="1:42" x14ac:dyDescent="0.2">
      <c r="A144" t="s">
        <v>129</v>
      </c>
      <c r="B144" s="5" t="s">
        <v>110</v>
      </c>
      <c r="C144" s="12">
        <v>54944.361510000002</v>
      </c>
      <c r="D144" s="12">
        <v>6.9999999999999999E-4</v>
      </c>
      <c r="E144">
        <f t="shared" si="37"/>
        <v>24667.570248557528</v>
      </c>
      <c r="F144" s="11">
        <f t="shared" si="38"/>
        <v>24667.5</v>
      </c>
      <c r="G144" s="12">
        <f t="shared" si="46"/>
        <v>2.4948999998741783E-2</v>
      </c>
      <c r="P144" s="31">
        <f t="shared" si="39"/>
        <v>2.2899180379204707E-2</v>
      </c>
      <c r="Q144" s="2">
        <f t="shared" si="40"/>
        <v>39925.861510000002</v>
      </c>
      <c r="S144" s="31">
        <f t="shared" si="41"/>
        <v>2.0498196195370758E-3</v>
      </c>
      <c r="T144" s="31">
        <f t="shared" si="42"/>
        <v>3.6766022014306982E-2</v>
      </c>
      <c r="U144">
        <f t="shared" si="45"/>
        <v>1.2052147087146278E-3</v>
      </c>
    </row>
    <row r="145" spans="1:42" x14ac:dyDescent="0.2">
      <c r="A145" s="103" t="s">
        <v>426</v>
      </c>
      <c r="B145" s="24" t="s">
        <v>111</v>
      </c>
      <c r="C145" s="118">
        <v>54961.757799999999</v>
      </c>
      <c r="D145" s="12" t="s">
        <v>342</v>
      </c>
      <c r="E145">
        <f t="shared" si="37"/>
        <v>24716.552743998924</v>
      </c>
      <c r="F145" s="11">
        <f t="shared" si="38"/>
        <v>24716.5</v>
      </c>
      <c r="G145" s="12">
        <f t="shared" si="46"/>
        <v>1.8732199998339638E-2</v>
      </c>
      <c r="H145">
        <f>G145</f>
        <v>1.8732199998339638E-2</v>
      </c>
      <c r="P145" s="31">
        <f t="shared" si="39"/>
        <v>2.2781625659335804E-2</v>
      </c>
      <c r="Q145" s="2">
        <f t="shared" si="40"/>
        <v>39943.257799999999</v>
      </c>
      <c r="R145">
        <f>+(P145-G145)^2</f>
        <v>1.639784818393424E-5</v>
      </c>
      <c r="S145" s="31">
        <f t="shared" si="41"/>
        <v>-4.0494256609961664E-3</v>
      </c>
      <c r="T145" s="31">
        <f t="shared" si="42"/>
        <v>3.689669238864661E-2</v>
      </c>
      <c r="U145">
        <f t="shared" si="45"/>
        <v>1.6765845833352823E-3</v>
      </c>
      <c r="AP145">
        <v>24</v>
      </c>
    </row>
    <row r="146" spans="1:42" x14ac:dyDescent="0.2">
      <c r="A146" t="s">
        <v>255</v>
      </c>
      <c r="B146" s="5" t="s">
        <v>111</v>
      </c>
      <c r="C146" s="12">
        <v>55284.416729999997</v>
      </c>
      <c r="D146" s="12">
        <v>4.0000000000000002E-4</v>
      </c>
      <c r="E146">
        <f t="shared" si="37"/>
        <v>25625.059073098582</v>
      </c>
      <c r="F146" s="11">
        <f t="shared" si="38"/>
        <v>25625</v>
      </c>
      <c r="G146" s="12">
        <f t="shared" si="46"/>
        <v>2.0979999993869569E-2</v>
      </c>
      <c r="P146" s="31">
        <f t="shared" si="39"/>
        <v>2.1298463968032564E-2</v>
      </c>
      <c r="Q146" s="2">
        <f t="shared" si="40"/>
        <v>40265.916729999997</v>
      </c>
      <c r="S146" s="31">
        <f t="shared" si="41"/>
        <v>-3.184639741629948E-4</v>
      </c>
      <c r="T146" s="31">
        <f t="shared" si="42"/>
        <v>3.936072834462833E-2</v>
      </c>
      <c r="U146">
        <f t="shared" si="45"/>
        <v>1.5744383030716288E-3</v>
      </c>
    </row>
    <row r="147" spans="1:42" x14ac:dyDescent="0.2">
      <c r="A147" t="s">
        <v>255</v>
      </c>
      <c r="B147" s="5" t="s">
        <v>111</v>
      </c>
      <c r="C147" s="12">
        <v>55284.41863</v>
      </c>
      <c r="D147" s="12">
        <v>1.2999999999999999E-3</v>
      </c>
      <c r="E147">
        <f t="shared" si="37"/>
        <v>25625.064422902564</v>
      </c>
      <c r="F147" s="11">
        <f t="shared" si="38"/>
        <v>25625</v>
      </c>
      <c r="G147" s="12">
        <f t="shared" si="46"/>
        <v>2.2879999996803235E-2</v>
      </c>
      <c r="P147" s="31">
        <f t="shared" si="39"/>
        <v>2.1298463968032564E-2</v>
      </c>
      <c r="Q147" s="2">
        <f t="shared" si="40"/>
        <v>40265.91863</v>
      </c>
      <c r="S147" s="31">
        <f t="shared" si="41"/>
        <v>1.5815360287706713E-3</v>
      </c>
      <c r="T147" s="31">
        <f t="shared" si="42"/>
        <v>3.936072834462833E-2</v>
      </c>
      <c r="U147">
        <f t="shared" si="45"/>
        <v>1.4272673720385587E-3</v>
      </c>
    </row>
    <row r="148" spans="1:42" x14ac:dyDescent="0.2">
      <c r="A148" s="103" t="s">
        <v>427</v>
      </c>
      <c r="B148" s="24" t="s">
        <v>111</v>
      </c>
      <c r="C148" s="118">
        <v>55314.253599999996</v>
      </c>
      <c r="D148" s="12" t="s">
        <v>342</v>
      </c>
      <c r="E148">
        <f t="shared" si="37"/>
        <v>25709.07033922261</v>
      </c>
      <c r="F148" s="11">
        <f t="shared" si="38"/>
        <v>25709</v>
      </c>
      <c r="G148" s="12">
        <f t="shared" si="46"/>
        <v>2.4981199996545911E-2</v>
      </c>
      <c r="H148">
        <f>G148</f>
        <v>2.4981199996545911E-2</v>
      </c>
      <c r="P148" s="31">
        <f t="shared" si="39"/>
        <v>2.1239396188876943E-2</v>
      </c>
      <c r="Q148" s="2">
        <f t="shared" si="40"/>
        <v>40295.753599999996</v>
      </c>
      <c r="R148">
        <f>+(P148-G148)^2</f>
        <v>1.400109573508599E-5</v>
      </c>
      <c r="S148" s="31">
        <f t="shared" si="41"/>
        <v>3.7418038076689683E-3</v>
      </c>
      <c r="T148" s="31">
        <f t="shared" si="42"/>
        <v>3.9592511509960099E-2</v>
      </c>
      <c r="U148">
        <f t="shared" si="45"/>
        <v>1.2852732427551165E-3</v>
      </c>
      <c r="AP148">
        <v>18</v>
      </c>
    </row>
    <row r="149" spans="1:42" x14ac:dyDescent="0.2">
      <c r="A149" t="s">
        <v>255</v>
      </c>
      <c r="B149" s="5" t="s">
        <v>111</v>
      </c>
      <c r="C149" s="12">
        <v>55622.523070000003</v>
      </c>
      <c r="D149" s="12">
        <v>2.9999999999999997E-4</v>
      </c>
      <c r="E149">
        <f t="shared" ref="E149:E166" si="47">+(C149-C$7)/C$8</f>
        <v>26577.060462921359</v>
      </c>
      <c r="F149" s="11">
        <f t="shared" ref="F149:F166" si="48">ROUND(2*E149,0)/2</f>
        <v>26577</v>
      </c>
      <c r="G149" s="12">
        <f t="shared" si="46"/>
        <v>2.1473599997989368E-2</v>
      </c>
      <c r="P149" s="31">
        <f t="shared" ref="P149:P166" si="49">+$V$2+$V$3*F149+$V$4*F149^2+$V$5*SIN(($V$6*F149+$V$7))+$V$8*SIN(($V$9*F149+$V$10))</f>
        <v>2.1549972048669642E-2</v>
      </c>
      <c r="Q149" s="2">
        <f t="shared" ref="Q149:Q166" si="50">+C149-15018.5</f>
        <v>40604.023070000003</v>
      </c>
      <c r="S149" s="31">
        <f t="shared" ref="S149:S166" si="51">+G149-P149</f>
        <v>-7.6372050680274112E-5</v>
      </c>
      <c r="T149" s="31">
        <f t="shared" ref="T149:T166" si="52">+V$2+V$3*F149+V$4*F149^2+V$5*SIN(RADIANS(V$6*F149+V$7))+V$8*SIN(RADIANS(V$9*F149+V$10))</f>
        <v>4.2026834732021852E-2</v>
      </c>
      <c r="U149">
        <f t="shared" si="45"/>
        <v>1.7726800213869747E-3</v>
      </c>
    </row>
    <row r="150" spans="1:42" x14ac:dyDescent="0.2">
      <c r="A150" t="s">
        <v>255</v>
      </c>
      <c r="B150" s="5" t="s">
        <v>111</v>
      </c>
      <c r="C150" s="12">
        <v>55622.523869999997</v>
      </c>
      <c r="D150" s="12">
        <v>2.9999999999999997E-4</v>
      </c>
      <c r="E150">
        <f t="shared" si="47"/>
        <v>26577.062715470383</v>
      </c>
      <c r="F150" s="11">
        <f t="shared" si="48"/>
        <v>26577</v>
      </c>
      <c r="G150" s="12">
        <f t="shared" si="46"/>
        <v>2.2273599992331583E-2</v>
      </c>
      <c r="P150" s="31">
        <f t="shared" si="49"/>
        <v>2.1549972048669642E-2</v>
      </c>
      <c r="Q150" s="2">
        <f t="shared" si="50"/>
        <v>40604.023869999997</v>
      </c>
      <c r="S150" s="31">
        <f t="shared" si="51"/>
        <v>7.2362794366194125E-4</v>
      </c>
      <c r="T150" s="31">
        <f t="shared" si="52"/>
        <v>4.2026834732021852E-2</v>
      </c>
      <c r="U150">
        <f t="shared" si="45"/>
        <v>1.7059548910020204E-3</v>
      </c>
    </row>
    <row r="151" spans="1:42" x14ac:dyDescent="0.2">
      <c r="A151" t="s">
        <v>255</v>
      </c>
      <c r="B151" s="5" t="s">
        <v>111</v>
      </c>
      <c r="C151" s="12">
        <v>55622.525370000003</v>
      </c>
      <c r="D151" s="12">
        <v>5.0000000000000001E-4</v>
      </c>
      <c r="E151">
        <f t="shared" si="47"/>
        <v>26577.066938999851</v>
      </c>
      <c r="F151" s="11">
        <f t="shared" si="48"/>
        <v>26577</v>
      </c>
      <c r="G151" s="12">
        <f t="shared" si="46"/>
        <v>2.3773599998094141E-2</v>
      </c>
      <c r="P151" s="31">
        <f t="shared" si="49"/>
        <v>2.1549972048669642E-2</v>
      </c>
      <c r="Q151" s="2">
        <f t="shared" si="50"/>
        <v>40604.025370000003</v>
      </c>
      <c r="S151" s="31">
        <f t="shared" si="51"/>
        <v>2.2236279494244997E-3</v>
      </c>
      <c r="T151" s="31">
        <f t="shared" si="52"/>
        <v>4.2026834732021852E-2</v>
      </c>
      <c r="U151">
        <f t="shared" si="45"/>
        <v>1.5842952701782041E-3</v>
      </c>
    </row>
    <row r="152" spans="1:42" x14ac:dyDescent="0.2">
      <c r="A152" s="87" t="s">
        <v>549</v>
      </c>
      <c r="B152" s="81" t="s">
        <v>110</v>
      </c>
      <c r="C152" s="82">
        <v>55644.540480000003</v>
      </c>
      <c r="D152" s="82">
        <v>1E-4</v>
      </c>
      <c r="E152">
        <f t="shared" si="47"/>
        <v>26639.054582642089</v>
      </c>
      <c r="F152" s="11">
        <f t="shared" si="48"/>
        <v>26639</v>
      </c>
      <c r="G152" s="12">
        <f t="shared" si="46"/>
        <v>1.9385200001124758E-2</v>
      </c>
      <c r="I152">
        <f>G152</f>
        <v>1.9385200001124758E-2</v>
      </c>
      <c r="P152" s="31">
        <f t="shared" si="49"/>
        <v>2.1639688485275713E-2</v>
      </c>
      <c r="Q152" s="2">
        <f t="shared" si="50"/>
        <v>40626.040480000003</v>
      </c>
      <c r="R152">
        <f t="shared" ref="R152:R166" si="53">+(P152-G152)^2</f>
        <v>5.0827183251692685E-6</v>
      </c>
      <c r="S152" s="31">
        <f t="shared" si="51"/>
        <v>-2.2544884841509544E-3</v>
      </c>
      <c r="T152" s="31">
        <f t="shared" si="52"/>
        <v>4.2203452331026035E-2</v>
      </c>
      <c r="U152">
        <f t="shared" si="45"/>
        <v>1.9765085015257802E-3</v>
      </c>
    </row>
    <row r="153" spans="1:42" x14ac:dyDescent="0.2">
      <c r="A153" s="103" t="s">
        <v>409</v>
      </c>
      <c r="B153" s="24" t="s">
        <v>111</v>
      </c>
      <c r="C153" s="118">
        <v>55644.896200000003</v>
      </c>
      <c r="D153" s="12" t="s">
        <v>342</v>
      </c>
      <c r="E153">
        <f t="shared" si="47"/>
        <v>26640.056178573082</v>
      </c>
      <c r="F153" s="11">
        <f t="shared" si="48"/>
        <v>26640</v>
      </c>
      <c r="G153" s="12">
        <f t="shared" si="46"/>
        <v>1.9952000002376735E-2</v>
      </c>
      <c r="H153">
        <f>G153</f>
        <v>1.9952000002376735E-2</v>
      </c>
      <c r="P153" s="31">
        <f t="shared" si="49"/>
        <v>2.164121125956827E-2</v>
      </c>
      <c r="Q153" s="2">
        <f t="shared" si="50"/>
        <v>40626.396200000003</v>
      </c>
      <c r="R153">
        <f t="shared" si="53"/>
        <v>2.8534346714226061E-6</v>
      </c>
      <c r="S153" s="31">
        <f t="shared" si="51"/>
        <v>-1.6892112571915349E-3</v>
      </c>
      <c r="T153" s="31">
        <f t="shared" si="52"/>
        <v>4.2206303992804818E-2</v>
      </c>
      <c r="U153">
        <f t="shared" si="45"/>
        <v>1.9268162590626624E-3</v>
      </c>
      <c r="AP153">
        <v>25</v>
      </c>
    </row>
    <row r="154" spans="1:42" x14ac:dyDescent="0.2">
      <c r="A154" s="103" t="s">
        <v>409</v>
      </c>
      <c r="B154" s="24" t="s">
        <v>111</v>
      </c>
      <c r="C154" s="118">
        <v>55680.77</v>
      </c>
      <c r="D154" s="12" t="s">
        <v>342</v>
      </c>
      <c r="E154">
        <f t="shared" si="47"/>
        <v>26741.06554579825</v>
      </c>
      <c r="F154" s="11">
        <f t="shared" si="48"/>
        <v>26741</v>
      </c>
      <c r="G154" s="12">
        <f t="shared" si="46"/>
        <v>2.3278799992112909E-2</v>
      </c>
      <c r="H154">
        <f>G154</f>
        <v>2.3278799992112909E-2</v>
      </c>
      <c r="P154" s="31">
        <f t="shared" si="49"/>
        <v>2.1807412170363263E-2</v>
      </c>
      <c r="Q154" s="2">
        <f t="shared" si="50"/>
        <v>40662.269999999997</v>
      </c>
      <c r="R154">
        <f t="shared" si="53"/>
        <v>2.1649821219931655E-6</v>
      </c>
      <c r="S154" s="31">
        <f t="shared" si="51"/>
        <v>1.4713878217496451E-3</v>
      </c>
      <c r="T154" s="31">
        <f t="shared" si="52"/>
        <v>4.2494810902334444E-2</v>
      </c>
      <c r="U154">
        <f t="shared" si="45"/>
        <v>1.6829212412486575E-3</v>
      </c>
      <c r="AP154">
        <v>25</v>
      </c>
    </row>
    <row r="155" spans="1:42" x14ac:dyDescent="0.2">
      <c r="A155" s="103" t="s">
        <v>427</v>
      </c>
      <c r="B155" s="24" t="s">
        <v>111</v>
      </c>
      <c r="C155" s="118">
        <v>55717.1705</v>
      </c>
      <c r="D155" s="12" t="s">
        <v>342</v>
      </c>
      <c r="E155">
        <f t="shared" si="47"/>
        <v>26843.557934998189</v>
      </c>
      <c r="F155" s="11">
        <f t="shared" si="48"/>
        <v>26843.5</v>
      </c>
      <c r="G155" s="12">
        <f t="shared" si="46"/>
        <v>2.0575800001097377E-2</v>
      </c>
      <c r="H155">
        <f>G155</f>
        <v>2.0575800001097377E-2</v>
      </c>
      <c r="P155" s="31">
        <f t="shared" si="49"/>
        <v>2.2001204255769548E-2</v>
      </c>
      <c r="Q155" s="2">
        <f t="shared" si="50"/>
        <v>40698.6705</v>
      </c>
      <c r="R155">
        <f t="shared" si="53"/>
        <v>2.0317772892375257E-6</v>
      </c>
      <c r="S155" s="31">
        <f t="shared" si="51"/>
        <v>-1.4254042546721704E-3</v>
      </c>
      <c r="T155" s="31">
        <f t="shared" si="52"/>
        <v>4.2788592797545627E-2</v>
      </c>
      <c r="U155">
        <f t="shared" si="45"/>
        <v>1.9548775353335239E-3</v>
      </c>
      <c r="AP155">
        <v>18</v>
      </c>
    </row>
    <row r="156" spans="1:42" x14ac:dyDescent="0.2">
      <c r="A156" s="103" t="s">
        <v>427</v>
      </c>
      <c r="B156" s="24" t="s">
        <v>111</v>
      </c>
      <c r="C156" s="118">
        <v>55726.05</v>
      </c>
      <c r="D156" s="12" t="s">
        <v>342</v>
      </c>
      <c r="E156">
        <f t="shared" si="47"/>
        <v>26868.559821508017</v>
      </c>
      <c r="F156" s="11">
        <f t="shared" si="48"/>
        <v>26868.5</v>
      </c>
      <c r="G156" s="12">
        <f t="shared" si="46"/>
        <v>2.1245800002361648E-2</v>
      </c>
      <c r="H156">
        <f>G156</f>
        <v>2.1245800002361648E-2</v>
      </c>
      <c r="P156" s="31">
        <f t="shared" si="49"/>
        <v>2.2052308406751844E-2</v>
      </c>
      <c r="Q156" s="2">
        <f t="shared" si="50"/>
        <v>40707.550000000003</v>
      </c>
      <c r="R156">
        <f t="shared" si="53"/>
        <v>6.5045580635201974E-7</v>
      </c>
      <c r="S156" s="31">
        <f t="shared" si="51"/>
        <v>-8.0650840439019586E-4</v>
      </c>
      <c r="T156" s="31">
        <f t="shared" si="52"/>
        <v>4.2860398238169506E-2</v>
      </c>
      <c r="U156">
        <f t="shared" si="45"/>
        <v>1.906798735730025E-3</v>
      </c>
      <c r="AP156">
        <v>18</v>
      </c>
    </row>
    <row r="157" spans="1:42" x14ac:dyDescent="0.2">
      <c r="A157" s="103" t="s">
        <v>427</v>
      </c>
      <c r="B157" s="24" t="s">
        <v>111</v>
      </c>
      <c r="C157" s="118">
        <v>55730.134899999997</v>
      </c>
      <c r="D157" s="12" t="s">
        <v>342</v>
      </c>
      <c r="E157">
        <f t="shared" si="47"/>
        <v>26880.061618479001</v>
      </c>
      <c r="F157" s="11">
        <f t="shared" si="48"/>
        <v>26880</v>
      </c>
      <c r="G157" s="12">
        <f t="shared" ref="G157:G166" si="54">+C157-(C$7+F157*C$8)</f>
        <v>2.1883999994315673E-2</v>
      </c>
      <c r="H157">
        <f>G157</f>
        <v>2.1883999994315673E-2</v>
      </c>
      <c r="P157" s="31">
        <f t="shared" si="49"/>
        <v>2.2076321272718604E-2</v>
      </c>
      <c r="Q157" s="2">
        <f t="shared" si="50"/>
        <v>40711.634899999997</v>
      </c>
      <c r="R157">
        <f t="shared" si="53"/>
        <v>3.6987474126537859E-8</v>
      </c>
      <c r="S157" s="31">
        <f t="shared" si="51"/>
        <v>-1.9232127840293142E-4</v>
      </c>
      <c r="T157" s="31">
        <f t="shared" si="52"/>
        <v>4.2893448667548337E-2</v>
      </c>
      <c r="U157">
        <f t="shared" si="45"/>
        <v>1.8563835718354378E-3</v>
      </c>
      <c r="AP157">
        <v>18</v>
      </c>
    </row>
    <row r="158" spans="1:42" x14ac:dyDescent="0.2">
      <c r="A158" s="87" t="s">
        <v>549</v>
      </c>
      <c r="B158" s="81" t="s">
        <v>110</v>
      </c>
      <c r="C158" s="82">
        <v>55996.497239999997</v>
      </c>
      <c r="D158" s="82">
        <v>5.0000000000000001E-4</v>
      </c>
      <c r="E158">
        <f t="shared" si="47"/>
        <v>27630.054410322067</v>
      </c>
      <c r="F158" s="11">
        <f t="shared" si="48"/>
        <v>27630</v>
      </c>
      <c r="G158" s="12">
        <f t="shared" si="54"/>
        <v>1.9323999993503094E-2</v>
      </c>
      <c r="I158">
        <f>G158</f>
        <v>1.9323999993503094E-2</v>
      </c>
      <c r="P158" s="31">
        <f t="shared" si="49"/>
        <v>2.4317138904212967E-2</v>
      </c>
      <c r="Q158" s="2">
        <f t="shared" si="50"/>
        <v>40977.997239999997</v>
      </c>
      <c r="R158">
        <f t="shared" si="53"/>
        <v>2.4931436181644981E-5</v>
      </c>
      <c r="S158" s="31">
        <f t="shared" si="51"/>
        <v>-4.9931389107098732E-3</v>
      </c>
      <c r="T158" s="31">
        <f t="shared" si="52"/>
        <v>4.5076023917105315E-2</v>
      </c>
      <c r="U158">
        <f t="shared" si="45"/>
        <v>2.5069210662782707E-3</v>
      </c>
    </row>
    <row r="159" spans="1:42" x14ac:dyDescent="0.2">
      <c r="A159" s="87" t="s">
        <v>549</v>
      </c>
      <c r="B159" s="81" t="s">
        <v>110</v>
      </c>
      <c r="C159" s="82">
        <v>55996.497640000001</v>
      </c>
      <c r="D159" s="82">
        <v>4.0000000000000002E-4</v>
      </c>
      <c r="E159">
        <f t="shared" si="47"/>
        <v>27630.055536596603</v>
      </c>
      <c r="F159" s="11">
        <f t="shared" si="48"/>
        <v>27630</v>
      </c>
      <c r="G159" s="12">
        <f t="shared" si="54"/>
        <v>1.9723999997950159E-2</v>
      </c>
      <c r="I159">
        <f>G159</f>
        <v>1.9723999997950159E-2</v>
      </c>
      <c r="P159" s="31">
        <f t="shared" si="49"/>
        <v>2.4317138904212967E-2</v>
      </c>
      <c r="Q159" s="2">
        <f t="shared" si="50"/>
        <v>40977.997640000001</v>
      </c>
      <c r="R159">
        <f t="shared" si="53"/>
        <v>2.1096925012225104E-5</v>
      </c>
      <c r="S159" s="31">
        <f t="shared" si="51"/>
        <v>-4.5931389062628079E-3</v>
      </c>
      <c r="T159" s="31">
        <f t="shared" si="52"/>
        <v>4.5076023917105315E-2</v>
      </c>
      <c r="U159">
        <f t="shared" si="45"/>
        <v>2.4670257355742546E-3</v>
      </c>
    </row>
    <row r="160" spans="1:42" x14ac:dyDescent="0.2">
      <c r="A160" s="87" t="s">
        <v>549</v>
      </c>
      <c r="B160" s="81" t="s">
        <v>110</v>
      </c>
      <c r="C160" s="82">
        <v>55996.497940000001</v>
      </c>
      <c r="D160" s="82">
        <v>8.9999999999999998E-4</v>
      </c>
      <c r="E160">
        <f t="shared" si="47"/>
        <v>27630.056381302493</v>
      </c>
      <c r="F160" s="11">
        <f t="shared" si="48"/>
        <v>27630</v>
      </c>
      <c r="G160" s="12">
        <f t="shared" si="54"/>
        <v>2.0023999997647479E-2</v>
      </c>
      <c r="I160">
        <f>G160</f>
        <v>2.0023999997647479E-2</v>
      </c>
      <c r="P160" s="31">
        <f t="shared" si="49"/>
        <v>2.4317138904212967E-2</v>
      </c>
      <c r="Q160" s="2">
        <f t="shared" si="50"/>
        <v>40977.997940000001</v>
      </c>
      <c r="R160">
        <f t="shared" si="53"/>
        <v>1.843104167106631E-5</v>
      </c>
      <c r="S160" s="31">
        <f t="shared" si="51"/>
        <v>-4.2931389065654878E-3</v>
      </c>
      <c r="T160" s="31">
        <f t="shared" si="52"/>
        <v>4.5076023917105315E-2</v>
      </c>
      <c r="U160">
        <f t="shared" si="45"/>
        <v>2.4373142379101194E-3</v>
      </c>
    </row>
    <row r="161" spans="1:21" x14ac:dyDescent="0.2">
      <c r="A161" s="17" t="s">
        <v>546</v>
      </c>
      <c r="B161" s="20" t="s">
        <v>110</v>
      </c>
      <c r="C161" s="95">
        <v>55998.629000000001</v>
      </c>
      <c r="D161" s="95">
        <v>4.0000000000000001E-3</v>
      </c>
      <c r="E161">
        <f t="shared" si="47"/>
        <v>27636.056777751121</v>
      </c>
      <c r="F161" s="11">
        <f t="shared" si="48"/>
        <v>27636</v>
      </c>
      <c r="G161" s="12">
        <f t="shared" si="54"/>
        <v>2.0164800000202376E-2</v>
      </c>
      <c r="H161">
        <f>G161</f>
        <v>2.0164800000202376E-2</v>
      </c>
      <c r="P161" s="31">
        <f t="shared" si="49"/>
        <v>2.4340268589423904E-2</v>
      </c>
      <c r="Q161" s="2">
        <f t="shared" si="50"/>
        <v>40980.129000000001</v>
      </c>
      <c r="R161">
        <f t="shared" si="53"/>
        <v>1.7434537939575612E-5</v>
      </c>
      <c r="S161" s="31">
        <f t="shared" si="51"/>
        <v>-4.1754685892215274E-3</v>
      </c>
      <c r="T161" s="31">
        <f t="shared" si="52"/>
        <v>4.5093699849004715E-2</v>
      </c>
      <c r="U161">
        <f t="shared" si="45"/>
        <v>2.4274509585943088E-3</v>
      </c>
    </row>
    <row r="162" spans="1:21" x14ac:dyDescent="0.2">
      <c r="A162" s="95" t="s">
        <v>545</v>
      </c>
      <c r="B162" s="20" t="s">
        <v>110</v>
      </c>
      <c r="C162" s="95">
        <v>56013.902399999999</v>
      </c>
      <c r="D162" s="95">
        <v>5.0000000000000001E-4</v>
      </c>
      <c r="E162">
        <f t="shared" si="47"/>
        <v>27679.061880900968</v>
      </c>
      <c r="F162" s="11">
        <f t="shared" si="48"/>
        <v>27679</v>
      </c>
      <c r="G162" s="12">
        <f t="shared" si="54"/>
        <v>2.1977199998218566E-2</v>
      </c>
      <c r="H162">
        <f>G162</f>
        <v>2.1977199998218566E-2</v>
      </c>
      <c r="P162" s="31">
        <f t="shared" si="49"/>
        <v>2.4508343789765661E-2</v>
      </c>
      <c r="Q162" s="2">
        <f t="shared" si="50"/>
        <v>40995.402399999999</v>
      </c>
      <c r="R162">
        <f t="shared" si="53"/>
        <v>6.4066888934874033E-6</v>
      </c>
      <c r="S162" s="31">
        <f t="shared" si="51"/>
        <v>-2.5311437915470948E-3</v>
      </c>
      <c r="T162" s="31">
        <f t="shared" si="52"/>
        <v>4.5220477381457541E-2</v>
      </c>
      <c r="U162">
        <f t="shared" si="45"/>
        <v>2.2802173246501442E-3</v>
      </c>
    </row>
    <row r="163" spans="1:21" x14ac:dyDescent="0.2">
      <c r="A163" s="95" t="s">
        <v>545</v>
      </c>
      <c r="B163" s="20" t="s">
        <v>110</v>
      </c>
      <c r="C163" s="95">
        <v>56086.706200000001</v>
      </c>
      <c r="D163" s="95">
        <v>5.9999999999999995E-4</v>
      </c>
      <c r="E163">
        <f t="shared" si="47"/>
        <v>27884.054543222472</v>
      </c>
      <c r="F163" s="11">
        <f t="shared" si="48"/>
        <v>27884</v>
      </c>
      <c r="G163" s="12">
        <f t="shared" si="54"/>
        <v>1.9371200003661215E-2</v>
      </c>
      <c r="H163">
        <f>G163</f>
        <v>1.9371200003661215E-2</v>
      </c>
      <c r="P163" s="31">
        <f t="shared" si="49"/>
        <v>2.5364367289261083E-2</v>
      </c>
      <c r="Q163" s="2">
        <f t="shared" si="50"/>
        <v>41068.206200000001</v>
      </c>
      <c r="R163">
        <f t="shared" si="53"/>
        <v>3.5918054113184485E-5</v>
      </c>
      <c r="S163" s="31">
        <f t="shared" si="51"/>
        <v>-5.9931672855998673E-3</v>
      </c>
      <c r="T163" s="31">
        <f t="shared" si="52"/>
        <v>4.5827295288835113E-2</v>
      </c>
      <c r="U163">
        <f t="shared" si="45"/>
        <v>2.6853603414284167E-3</v>
      </c>
    </row>
    <row r="164" spans="1:21" x14ac:dyDescent="0.2">
      <c r="A164" s="87" t="s">
        <v>549</v>
      </c>
      <c r="B164" s="81" t="s">
        <v>111</v>
      </c>
      <c r="C164" s="82">
        <v>56357.504699999998</v>
      </c>
      <c r="D164" s="82">
        <v>2.0000000000000001E-4</v>
      </c>
      <c r="E164">
        <f t="shared" si="47"/>
        <v>28646.538170006625</v>
      </c>
      <c r="F164" s="11">
        <f t="shared" si="48"/>
        <v>28646.5</v>
      </c>
      <c r="G164" s="12">
        <f t="shared" si="54"/>
        <v>1.3556199999584351E-2</v>
      </c>
      <c r="I164">
        <f>G164</f>
        <v>1.3556199999584351E-2</v>
      </c>
      <c r="P164" s="31">
        <f t="shared" si="49"/>
        <v>2.9267851786147759E-2</v>
      </c>
      <c r="Q164" s="2">
        <f t="shared" si="50"/>
        <v>41339.004699999998</v>
      </c>
      <c r="R164">
        <f t="shared" si="53"/>
        <v>2.4685600186222115E-4</v>
      </c>
      <c r="S164" s="31">
        <f t="shared" si="51"/>
        <v>-1.5711651786563408E-2</v>
      </c>
      <c r="T164" s="31">
        <f t="shared" si="52"/>
        <v>4.8119380966333752E-2</v>
      </c>
      <c r="U164">
        <f t="shared" si="45"/>
        <v>4.0744007423014292E-3</v>
      </c>
    </row>
    <row r="165" spans="1:21" x14ac:dyDescent="0.2">
      <c r="A165" s="87" t="s">
        <v>549</v>
      </c>
      <c r="B165" s="81" t="s">
        <v>111</v>
      </c>
      <c r="C165" s="82">
        <v>56357.504979999998</v>
      </c>
      <c r="D165" s="82">
        <v>4.0000000000000002E-4</v>
      </c>
      <c r="E165">
        <f t="shared" si="47"/>
        <v>28646.538958398789</v>
      </c>
      <c r="F165" s="11">
        <f t="shared" si="48"/>
        <v>28646.5</v>
      </c>
      <c r="G165" s="12">
        <f t="shared" si="54"/>
        <v>1.3836199999786913E-2</v>
      </c>
      <c r="I165">
        <f>G165</f>
        <v>1.3836199999786913E-2</v>
      </c>
      <c r="P165" s="31">
        <f t="shared" si="49"/>
        <v>2.9267851786147759E-2</v>
      </c>
      <c r="Q165" s="2">
        <f t="shared" si="50"/>
        <v>41339.004979999998</v>
      </c>
      <c r="R165">
        <f t="shared" si="53"/>
        <v>2.3813587685549386E-4</v>
      </c>
      <c r="S165" s="31">
        <f t="shared" si="51"/>
        <v>-1.5431651786360846E-2</v>
      </c>
      <c r="T165" s="31">
        <f t="shared" si="52"/>
        <v>4.8119380966333752E-2</v>
      </c>
      <c r="U165">
        <f t="shared" si="45"/>
        <v>4.0387337639340611E-3</v>
      </c>
    </row>
    <row r="166" spans="1:21" x14ac:dyDescent="0.2">
      <c r="A166" s="87" t="s">
        <v>549</v>
      </c>
      <c r="B166" s="81" t="s">
        <v>111</v>
      </c>
      <c r="C166" s="82">
        <v>56357.505100000002</v>
      </c>
      <c r="D166" s="82">
        <v>5.9999999999999995E-4</v>
      </c>
      <c r="E166">
        <f t="shared" si="47"/>
        <v>28646.539296281157</v>
      </c>
      <c r="F166" s="11">
        <f t="shared" si="48"/>
        <v>28646.5</v>
      </c>
      <c r="G166" s="12">
        <f t="shared" si="54"/>
        <v>1.3956200004031416E-2</v>
      </c>
      <c r="I166">
        <f>G166</f>
        <v>1.3956200004031416E-2</v>
      </c>
      <c r="P166" s="31">
        <f t="shared" si="49"/>
        <v>2.9267851786147759E-2</v>
      </c>
      <c r="Q166" s="2">
        <f t="shared" si="50"/>
        <v>41339.005100000002</v>
      </c>
      <c r="R166">
        <f t="shared" si="53"/>
        <v>2.3444668029678659E-4</v>
      </c>
      <c r="S166" s="31">
        <f t="shared" si="51"/>
        <v>-1.5311651782116343E-2</v>
      </c>
      <c r="T166" s="31">
        <f t="shared" si="52"/>
        <v>4.8119380966333752E-2</v>
      </c>
      <c r="U166">
        <f t="shared" si="45"/>
        <v>4.0234959155349484E-3</v>
      </c>
    </row>
    <row r="167" spans="1:21" x14ac:dyDescent="0.2">
      <c r="C167" s="12"/>
      <c r="D167" s="12"/>
    </row>
    <row r="168" spans="1:21" x14ac:dyDescent="0.2">
      <c r="C168" s="12"/>
      <c r="D168" s="12"/>
    </row>
    <row r="169" spans="1:21" x14ac:dyDescent="0.2">
      <c r="C169" s="12"/>
      <c r="D169" s="12"/>
    </row>
    <row r="170" spans="1:21" x14ac:dyDescent="0.2">
      <c r="C170" s="12"/>
      <c r="D170" s="12"/>
    </row>
    <row r="171" spans="1:21" x14ac:dyDescent="0.2">
      <c r="C171" s="12"/>
      <c r="D171" s="12"/>
    </row>
    <row r="172" spans="1:21" x14ac:dyDescent="0.2">
      <c r="C172" s="12"/>
      <c r="D172" s="12"/>
    </row>
    <row r="173" spans="1:21" x14ac:dyDescent="0.2">
      <c r="C173" s="12"/>
      <c r="D173" s="12"/>
    </row>
    <row r="174" spans="1:21" x14ac:dyDescent="0.2">
      <c r="C174" s="12"/>
      <c r="D174" s="12"/>
    </row>
    <row r="175" spans="1:21" x14ac:dyDescent="0.2">
      <c r="C175" s="12"/>
      <c r="D175" s="12"/>
    </row>
    <row r="176" spans="1:21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  <row r="265" spans="3:4" x14ac:dyDescent="0.2">
      <c r="C265" s="12"/>
      <c r="D265" s="12"/>
    </row>
    <row r="266" spans="3:4" x14ac:dyDescent="0.2">
      <c r="C266" s="12"/>
      <c r="D266" s="12"/>
    </row>
    <row r="267" spans="3:4" x14ac:dyDescent="0.2">
      <c r="C267" s="12"/>
      <c r="D267" s="12"/>
    </row>
    <row r="268" spans="3:4" x14ac:dyDescent="0.2">
      <c r="C268" s="12"/>
      <c r="D268" s="12"/>
    </row>
    <row r="269" spans="3:4" x14ac:dyDescent="0.2">
      <c r="C269" s="12"/>
      <c r="D269" s="12"/>
    </row>
    <row r="270" spans="3:4" x14ac:dyDescent="0.2">
      <c r="C270" s="12"/>
      <c r="D270" s="12"/>
    </row>
    <row r="271" spans="3:4" x14ac:dyDescent="0.2">
      <c r="C271" s="12"/>
      <c r="D271" s="12"/>
    </row>
    <row r="272" spans="3:4" x14ac:dyDescent="0.2">
      <c r="C272" s="12"/>
      <c r="D272" s="12"/>
    </row>
    <row r="273" spans="3:4" x14ac:dyDescent="0.2">
      <c r="C273" s="12"/>
      <c r="D273" s="12"/>
    </row>
    <row r="274" spans="3:4" x14ac:dyDescent="0.2">
      <c r="C274" s="12"/>
      <c r="D274" s="12"/>
    </row>
    <row r="275" spans="3:4" x14ac:dyDescent="0.2">
      <c r="C275" s="12"/>
      <c r="D275" s="12"/>
    </row>
    <row r="276" spans="3:4" x14ac:dyDescent="0.2">
      <c r="C276" s="12"/>
      <c r="D276" s="12"/>
    </row>
    <row r="277" spans="3:4" x14ac:dyDescent="0.2">
      <c r="C277" s="12"/>
      <c r="D277" s="12"/>
    </row>
    <row r="278" spans="3:4" x14ac:dyDescent="0.2">
      <c r="C278" s="12"/>
      <c r="D278" s="12"/>
    </row>
    <row r="279" spans="3:4" x14ac:dyDescent="0.2">
      <c r="C279" s="12"/>
      <c r="D279" s="12"/>
    </row>
    <row r="280" spans="3:4" x14ac:dyDescent="0.2">
      <c r="C280" s="12"/>
      <c r="D280" s="12"/>
    </row>
    <row r="281" spans="3:4" x14ac:dyDescent="0.2">
      <c r="C281" s="12"/>
      <c r="D281" s="12"/>
    </row>
    <row r="282" spans="3:4" x14ac:dyDescent="0.2">
      <c r="C282" s="12"/>
      <c r="D282" s="12"/>
    </row>
    <row r="283" spans="3:4" x14ac:dyDescent="0.2">
      <c r="C283" s="12"/>
      <c r="D283" s="12"/>
    </row>
    <row r="284" spans="3:4" x14ac:dyDescent="0.2">
      <c r="C284" s="12"/>
      <c r="D284" s="12"/>
    </row>
    <row r="285" spans="3:4" x14ac:dyDescent="0.2">
      <c r="C285" s="12"/>
      <c r="D285" s="12"/>
    </row>
    <row r="286" spans="3:4" x14ac:dyDescent="0.2">
      <c r="C286" s="12"/>
      <c r="D286" s="12"/>
    </row>
    <row r="287" spans="3:4" x14ac:dyDescent="0.2">
      <c r="C287" s="12"/>
      <c r="D287" s="12"/>
    </row>
    <row r="288" spans="3:4" x14ac:dyDescent="0.2">
      <c r="C288" s="12"/>
      <c r="D288" s="12"/>
    </row>
    <row r="289" spans="3:4" x14ac:dyDescent="0.2">
      <c r="C289" s="12"/>
      <c r="D289" s="12"/>
    </row>
    <row r="290" spans="3:4" x14ac:dyDescent="0.2">
      <c r="C290" s="12"/>
      <c r="D290" s="12"/>
    </row>
    <row r="291" spans="3:4" x14ac:dyDescent="0.2">
      <c r="C291" s="12"/>
      <c r="D291" s="12"/>
    </row>
    <row r="292" spans="3:4" x14ac:dyDescent="0.2">
      <c r="C292" s="12"/>
      <c r="D292" s="12"/>
    </row>
    <row r="293" spans="3:4" x14ac:dyDescent="0.2">
      <c r="C293" s="12"/>
      <c r="D293" s="12"/>
    </row>
    <row r="294" spans="3:4" x14ac:dyDescent="0.2">
      <c r="C294" s="12"/>
      <c r="D294" s="12"/>
    </row>
    <row r="295" spans="3:4" x14ac:dyDescent="0.2">
      <c r="C295" s="12"/>
      <c r="D295" s="12"/>
    </row>
    <row r="296" spans="3:4" x14ac:dyDescent="0.2">
      <c r="C296" s="12"/>
      <c r="D296" s="12"/>
    </row>
    <row r="297" spans="3:4" x14ac:dyDescent="0.2">
      <c r="C297" s="12"/>
      <c r="D297" s="12"/>
    </row>
    <row r="298" spans="3:4" x14ac:dyDescent="0.2">
      <c r="C298" s="12"/>
      <c r="D298" s="12"/>
    </row>
    <row r="299" spans="3:4" x14ac:dyDescent="0.2">
      <c r="C299" s="12"/>
      <c r="D299" s="12"/>
    </row>
    <row r="300" spans="3:4" x14ac:dyDescent="0.2">
      <c r="C300" s="12"/>
      <c r="D300" s="12"/>
    </row>
    <row r="301" spans="3:4" x14ac:dyDescent="0.2">
      <c r="C301" s="12"/>
      <c r="D301" s="12"/>
    </row>
    <row r="302" spans="3:4" x14ac:dyDescent="0.2">
      <c r="C302" s="12"/>
      <c r="D302" s="12"/>
    </row>
    <row r="303" spans="3:4" x14ac:dyDescent="0.2">
      <c r="C303" s="12"/>
      <c r="D303" s="12"/>
    </row>
    <row r="304" spans="3:4" x14ac:dyDescent="0.2">
      <c r="C304" s="12"/>
      <c r="D304" s="12"/>
    </row>
    <row r="305" spans="3:4" x14ac:dyDescent="0.2">
      <c r="C305" s="12"/>
      <c r="D305" s="12"/>
    </row>
    <row r="306" spans="3:4" x14ac:dyDescent="0.2">
      <c r="C306" s="12"/>
      <c r="D306" s="12"/>
    </row>
    <row r="307" spans="3:4" x14ac:dyDescent="0.2">
      <c r="C307" s="12"/>
      <c r="D307" s="12"/>
    </row>
    <row r="308" spans="3:4" x14ac:dyDescent="0.2">
      <c r="C308" s="12"/>
      <c r="D308" s="12"/>
    </row>
    <row r="309" spans="3:4" x14ac:dyDescent="0.2">
      <c r="C309" s="12"/>
      <c r="D309" s="12"/>
    </row>
    <row r="310" spans="3:4" x14ac:dyDescent="0.2">
      <c r="C310" s="12"/>
      <c r="D310" s="12"/>
    </row>
    <row r="311" spans="3:4" x14ac:dyDescent="0.2">
      <c r="C311" s="12"/>
      <c r="D311" s="12"/>
    </row>
    <row r="312" spans="3:4" x14ac:dyDescent="0.2">
      <c r="C312" s="12"/>
      <c r="D312" s="12"/>
    </row>
    <row r="313" spans="3:4" x14ac:dyDescent="0.2">
      <c r="C313" s="12"/>
      <c r="D313" s="12"/>
    </row>
    <row r="314" spans="3:4" x14ac:dyDescent="0.2">
      <c r="C314" s="12"/>
      <c r="D314" s="12"/>
    </row>
    <row r="315" spans="3:4" x14ac:dyDescent="0.2">
      <c r="C315" s="12"/>
      <c r="D315" s="12"/>
    </row>
    <row r="316" spans="3:4" x14ac:dyDescent="0.2">
      <c r="C316" s="12"/>
      <c r="D316" s="12"/>
    </row>
    <row r="317" spans="3:4" x14ac:dyDescent="0.2">
      <c r="C317" s="12"/>
      <c r="D317" s="12"/>
    </row>
    <row r="318" spans="3:4" x14ac:dyDescent="0.2">
      <c r="C318" s="12"/>
      <c r="D318" s="12"/>
    </row>
    <row r="319" spans="3:4" x14ac:dyDescent="0.2">
      <c r="C319" s="12"/>
      <c r="D319" s="12"/>
    </row>
    <row r="320" spans="3:4" x14ac:dyDescent="0.2">
      <c r="C320" s="12"/>
      <c r="D320" s="12"/>
    </row>
    <row r="321" spans="3:4" x14ac:dyDescent="0.2">
      <c r="C321" s="12"/>
      <c r="D321" s="12"/>
    </row>
    <row r="322" spans="3:4" x14ac:dyDescent="0.2">
      <c r="C322" s="12"/>
      <c r="D322" s="12"/>
    </row>
    <row r="323" spans="3:4" x14ac:dyDescent="0.2">
      <c r="C323" s="12"/>
      <c r="D323" s="12"/>
    </row>
    <row r="324" spans="3:4" x14ac:dyDescent="0.2">
      <c r="C324" s="12"/>
      <c r="D324" s="12"/>
    </row>
    <row r="325" spans="3:4" x14ac:dyDescent="0.2">
      <c r="C325" s="12"/>
      <c r="D325" s="12"/>
    </row>
    <row r="326" spans="3:4" x14ac:dyDescent="0.2">
      <c r="C326" s="12"/>
      <c r="D326" s="12"/>
    </row>
    <row r="327" spans="3:4" x14ac:dyDescent="0.2">
      <c r="C327" s="12"/>
      <c r="D327" s="12"/>
    </row>
    <row r="328" spans="3:4" x14ac:dyDescent="0.2">
      <c r="C328" s="12"/>
      <c r="D328" s="12"/>
    </row>
    <row r="329" spans="3:4" x14ac:dyDescent="0.2">
      <c r="C329" s="12"/>
      <c r="D329" s="12"/>
    </row>
    <row r="330" spans="3:4" x14ac:dyDescent="0.2">
      <c r="C330" s="12"/>
      <c r="D330" s="12"/>
    </row>
    <row r="331" spans="3:4" x14ac:dyDescent="0.2">
      <c r="C331" s="12"/>
      <c r="D331" s="12"/>
    </row>
    <row r="332" spans="3:4" x14ac:dyDescent="0.2">
      <c r="C332" s="12"/>
      <c r="D332" s="12"/>
    </row>
    <row r="333" spans="3:4" x14ac:dyDescent="0.2">
      <c r="C333" s="12"/>
      <c r="D333" s="12"/>
    </row>
    <row r="334" spans="3:4" x14ac:dyDescent="0.2">
      <c r="C334" s="12"/>
      <c r="D334" s="12"/>
    </row>
    <row r="335" spans="3:4" x14ac:dyDescent="0.2">
      <c r="C335" s="12"/>
      <c r="D335" s="12"/>
    </row>
    <row r="336" spans="3:4" x14ac:dyDescent="0.2">
      <c r="C336" s="12"/>
      <c r="D336" s="12"/>
    </row>
    <row r="337" spans="3:4" x14ac:dyDescent="0.2">
      <c r="C337" s="12"/>
      <c r="D337" s="12"/>
    </row>
    <row r="338" spans="3:4" x14ac:dyDescent="0.2">
      <c r="C338" s="12"/>
      <c r="D338" s="12"/>
    </row>
    <row r="339" spans="3:4" x14ac:dyDescent="0.2">
      <c r="C339" s="12"/>
      <c r="D339" s="12"/>
    </row>
    <row r="340" spans="3:4" x14ac:dyDescent="0.2">
      <c r="C340" s="12"/>
      <c r="D340" s="12"/>
    </row>
    <row r="341" spans="3:4" x14ac:dyDescent="0.2">
      <c r="C341" s="12"/>
      <c r="D341" s="12"/>
    </row>
    <row r="342" spans="3:4" x14ac:dyDescent="0.2">
      <c r="C342" s="12"/>
      <c r="D342" s="12"/>
    </row>
    <row r="343" spans="3:4" x14ac:dyDescent="0.2">
      <c r="C343" s="12"/>
      <c r="D343" s="12"/>
    </row>
    <row r="344" spans="3:4" x14ac:dyDescent="0.2">
      <c r="C344" s="12"/>
      <c r="D344" s="12"/>
    </row>
    <row r="345" spans="3:4" x14ac:dyDescent="0.2">
      <c r="C345" s="12"/>
      <c r="D345" s="12"/>
    </row>
    <row r="346" spans="3:4" x14ac:dyDescent="0.2">
      <c r="C346" s="12"/>
      <c r="D346" s="12"/>
    </row>
    <row r="347" spans="3:4" x14ac:dyDescent="0.2">
      <c r="C347" s="12"/>
      <c r="D347" s="12"/>
    </row>
    <row r="348" spans="3:4" x14ac:dyDescent="0.2">
      <c r="C348" s="12"/>
      <c r="D348" s="12"/>
    </row>
    <row r="349" spans="3:4" x14ac:dyDescent="0.2">
      <c r="C349" s="12"/>
      <c r="D349" s="12"/>
    </row>
    <row r="350" spans="3:4" x14ac:dyDescent="0.2">
      <c r="C350" s="12"/>
      <c r="D350" s="12"/>
    </row>
    <row r="351" spans="3:4" x14ac:dyDescent="0.2">
      <c r="C351" s="12"/>
      <c r="D351" s="12"/>
    </row>
    <row r="352" spans="3:4" x14ac:dyDescent="0.2">
      <c r="C352" s="12"/>
      <c r="D352" s="12"/>
    </row>
    <row r="353" spans="3:4" x14ac:dyDescent="0.2">
      <c r="C353" s="12"/>
      <c r="D353" s="12"/>
    </row>
    <row r="354" spans="3:4" x14ac:dyDescent="0.2">
      <c r="C354" s="12"/>
      <c r="D354" s="12"/>
    </row>
    <row r="355" spans="3:4" x14ac:dyDescent="0.2">
      <c r="C355" s="12"/>
      <c r="D355" s="12"/>
    </row>
    <row r="356" spans="3:4" x14ac:dyDescent="0.2">
      <c r="C356" s="12"/>
      <c r="D356" s="12"/>
    </row>
    <row r="357" spans="3:4" x14ac:dyDescent="0.2">
      <c r="C357" s="12"/>
      <c r="D357" s="12"/>
    </row>
    <row r="358" spans="3:4" x14ac:dyDescent="0.2">
      <c r="C358" s="12"/>
      <c r="D358" s="12"/>
    </row>
    <row r="359" spans="3:4" x14ac:dyDescent="0.2">
      <c r="C359" s="12"/>
      <c r="D359" s="12"/>
    </row>
    <row r="360" spans="3:4" x14ac:dyDescent="0.2">
      <c r="C360" s="12"/>
      <c r="D360" s="12"/>
    </row>
    <row r="361" spans="3:4" x14ac:dyDescent="0.2">
      <c r="C361" s="12"/>
      <c r="D361" s="12"/>
    </row>
    <row r="362" spans="3:4" x14ac:dyDescent="0.2">
      <c r="C362" s="12"/>
      <c r="D362" s="12"/>
    </row>
    <row r="363" spans="3:4" x14ac:dyDescent="0.2">
      <c r="C363" s="12"/>
      <c r="D363" s="12"/>
    </row>
    <row r="364" spans="3:4" x14ac:dyDescent="0.2">
      <c r="C364" s="12"/>
      <c r="D364" s="12"/>
    </row>
    <row r="365" spans="3:4" x14ac:dyDescent="0.2">
      <c r="C365" s="12"/>
      <c r="D365" s="12"/>
    </row>
    <row r="366" spans="3:4" x14ac:dyDescent="0.2">
      <c r="C366" s="12"/>
      <c r="D366" s="12"/>
    </row>
    <row r="367" spans="3:4" x14ac:dyDescent="0.2">
      <c r="C367" s="12"/>
      <c r="D367" s="12"/>
    </row>
    <row r="368" spans="3:4" x14ac:dyDescent="0.2">
      <c r="C368" s="12"/>
      <c r="D368" s="12"/>
    </row>
    <row r="369" spans="3:4" x14ac:dyDescent="0.2">
      <c r="C369" s="12"/>
      <c r="D369" s="12"/>
    </row>
    <row r="370" spans="3:4" x14ac:dyDescent="0.2">
      <c r="C370" s="12"/>
      <c r="D370" s="12"/>
    </row>
    <row r="371" spans="3:4" x14ac:dyDescent="0.2">
      <c r="C371" s="12"/>
      <c r="D371" s="12"/>
    </row>
    <row r="372" spans="3:4" x14ac:dyDescent="0.2">
      <c r="C372" s="12"/>
      <c r="D372" s="12"/>
    </row>
    <row r="373" spans="3:4" x14ac:dyDescent="0.2">
      <c r="C373" s="12"/>
      <c r="D373" s="12"/>
    </row>
    <row r="374" spans="3:4" x14ac:dyDescent="0.2">
      <c r="C374" s="12"/>
      <c r="D374" s="12"/>
    </row>
    <row r="375" spans="3:4" x14ac:dyDescent="0.2">
      <c r="C375" s="12"/>
      <c r="D375" s="12"/>
    </row>
    <row r="376" spans="3:4" x14ac:dyDescent="0.2">
      <c r="C376" s="12"/>
      <c r="D376" s="12"/>
    </row>
    <row r="377" spans="3:4" x14ac:dyDescent="0.2">
      <c r="C377" s="12"/>
      <c r="D377" s="12"/>
    </row>
    <row r="378" spans="3:4" x14ac:dyDescent="0.2">
      <c r="C378" s="12"/>
      <c r="D378" s="12"/>
    </row>
    <row r="379" spans="3:4" x14ac:dyDescent="0.2">
      <c r="C379" s="12"/>
      <c r="D379" s="12"/>
    </row>
    <row r="380" spans="3:4" x14ac:dyDescent="0.2">
      <c r="C380" s="12"/>
      <c r="D380" s="12"/>
    </row>
    <row r="381" spans="3:4" x14ac:dyDescent="0.2">
      <c r="C381" s="12"/>
      <c r="D381" s="12"/>
    </row>
    <row r="382" spans="3:4" x14ac:dyDescent="0.2">
      <c r="C382" s="12"/>
      <c r="D382" s="12"/>
    </row>
    <row r="383" spans="3:4" x14ac:dyDescent="0.2">
      <c r="C383" s="12"/>
      <c r="D383" s="12"/>
    </row>
    <row r="384" spans="3:4" x14ac:dyDescent="0.2">
      <c r="C384" s="12"/>
      <c r="D384" s="12"/>
    </row>
    <row r="385" spans="3:4" x14ac:dyDescent="0.2">
      <c r="C385" s="12"/>
      <c r="D385" s="12"/>
    </row>
    <row r="386" spans="3:4" x14ac:dyDescent="0.2">
      <c r="C386" s="12"/>
      <c r="D386" s="12"/>
    </row>
    <row r="387" spans="3:4" x14ac:dyDescent="0.2">
      <c r="C387" s="12"/>
      <c r="D387" s="12"/>
    </row>
    <row r="388" spans="3:4" x14ac:dyDescent="0.2">
      <c r="C388" s="12"/>
      <c r="D388" s="12"/>
    </row>
    <row r="389" spans="3:4" x14ac:dyDescent="0.2">
      <c r="C389" s="12"/>
      <c r="D389" s="12"/>
    </row>
    <row r="390" spans="3:4" x14ac:dyDescent="0.2">
      <c r="C390" s="12"/>
      <c r="D390" s="12"/>
    </row>
    <row r="391" spans="3:4" x14ac:dyDescent="0.2">
      <c r="C391" s="12"/>
      <c r="D391" s="12"/>
    </row>
    <row r="392" spans="3:4" x14ac:dyDescent="0.2">
      <c r="C392" s="12"/>
      <c r="D392" s="12"/>
    </row>
    <row r="393" spans="3:4" x14ac:dyDescent="0.2">
      <c r="C393" s="12"/>
      <c r="D393" s="12"/>
    </row>
    <row r="394" spans="3:4" x14ac:dyDescent="0.2">
      <c r="C394" s="12"/>
      <c r="D394" s="12"/>
    </row>
    <row r="395" spans="3:4" x14ac:dyDescent="0.2">
      <c r="C395" s="12"/>
      <c r="D395" s="12"/>
    </row>
    <row r="396" spans="3:4" x14ac:dyDescent="0.2">
      <c r="C396" s="12"/>
      <c r="D396" s="12"/>
    </row>
    <row r="397" spans="3:4" x14ac:dyDescent="0.2">
      <c r="C397" s="12"/>
      <c r="D397" s="12"/>
    </row>
    <row r="398" spans="3:4" x14ac:dyDescent="0.2">
      <c r="C398" s="12"/>
      <c r="D398" s="12"/>
    </row>
    <row r="399" spans="3:4" x14ac:dyDescent="0.2">
      <c r="C399" s="12"/>
      <c r="D399" s="12"/>
    </row>
    <row r="400" spans="3:4" x14ac:dyDescent="0.2">
      <c r="C400" s="12"/>
      <c r="D400" s="12"/>
    </row>
    <row r="401" spans="3:4" x14ac:dyDescent="0.2">
      <c r="C401" s="12"/>
      <c r="D401" s="12"/>
    </row>
    <row r="402" spans="3:4" x14ac:dyDescent="0.2">
      <c r="C402" s="12"/>
      <c r="D402" s="12"/>
    </row>
    <row r="403" spans="3:4" x14ac:dyDescent="0.2">
      <c r="C403" s="12"/>
      <c r="D403" s="12"/>
    </row>
    <row r="404" spans="3:4" x14ac:dyDescent="0.2">
      <c r="C404" s="12"/>
      <c r="D404" s="12"/>
    </row>
    <row r="405" spans="3:4" x14ac:dyDescent="0.2">
      <c r="C405" s="12"/>
      <c r="D405" s="12"/>
    </row>
    <row r="406" spans="3:4" x14ac:dyDescent="0.2">
      <c r="C406" s="12"/>
      <c r="D406" s="12"/>
    </row>
    <row r="407" spans="3:4" x14ac:dyDescent="0.2">
      <c r="C407" s="12"/>
      <c r="D407" s="12"/>
    </row>
    <row r="408" spans="3:4" x14ac:dyDescent="0.2">
      <c r="C408" s="12"/>
      <c r="D408" s="12"/>
    </row>
    <row r="409" spans="3:4" x14ac:dyDescent="0.2">
      <c r="C409" s="12"/>
      <c r="D409" s="12"/>
    </row>
    <row r="410" spans="3:4" x14ac:dyDescent="0.2">
      <c r="C410" s="12"/>
      <c r="D410" s="12"/>
    </row>
    <row r="411" spans="3:4" x14ac:dyDescent="0.2">
      <c r="C411" s="12"/>
      <c r="D411" s="12"/>
    </row>
    <row r="412" spans="3:4" x14ac:dyDescent="0.2">
      <c r="C412" s="12"/>
      <c r="D412" s="12"/>
    </row>
    <row r="413" spans="3:4" x14ac:dyDescent="0.2">
      <c r="C413" s="12"/>
      <c r="D413" s="12"/>
    </row>
    <row r="414" spans="3:4" x14ac:dyDescent="0.2">
      <c r="C414" s="12"/>
      <c r="D414" s="12"/>
    </row>
    <row r="415" spans="3:4" x14ac:dyDescent="0.2">
      <c r="C415" s="12"/>
      <c r="D415" s="12"/>
    </row>
    <row r="416" spans="3:4" x14ac:dyDescent="0.2">
      <c r="C416" s="12"/>
      <c r="D416" s="12"/>
    </row>
    <row r="417" spans="3:4" x14ac:dyDescent="0.2">
      <c r="C417" s="12"/>
      <c r="D417" s="12"/>
    </row>
    <row r="418" spans="3:4" x14ac:dyDescent="0.2">
      <c r="C418" s="12"/>
      <c r="D418" s="12"/>
    </row>
    <row r="419" spans="3:4" x14ac:dyDescent="0.2">
      <c r="C419" s="12"/>
      <c r="D419" s="12"/>
    </row>
    <row r="420" spans="3:4" x14ac:dyDescent="0.2">
      <c r="C420" s="12"/>
      <c r="D420" s="12"/>
    </row>
    <row r="421" spans="3:4" x14ac:dyDescent="0.2">
      <c r="C421" s="12"/>
      <c r="D421" s="12"/>
    </row>
    <row r="422" spans="3:4" x14ac:dyDescent="0.2">
      <c r="C422" s="12"/>
      <c r="D422" s="12"/>
    </row>
    <row r="423" spans="3:4" x14ac:dyDescent="0.2">
      <c r="C423" s="12"/>
      <c r="D423" s="12"/>
    </row>
    <row r="424" spans="3:4" x14ac:dyDescent="0.2">
      <c r="C424" s="12"/>
      <c r="D424" s="12"/>
    </row>
    <row r="425" spans="3:4" x14ac:dyDescent="0.2">
      <c r="C425" s="12"/>
      <c r="D425" s="12"/>
    </row>
    <row r="426" spans="3:4" x14ac:dyDescent="0.2">
      <c r="C426" s="12"/>
      <c r="D426" s="12"/>
    </row>
    <row r="427" spans="3:4" x14ac:dyDescent="0.2">
      <c r="C427" s="12"/>
      <c r="D427" s="12"/>
    </row>
    <row r="428" spans="3:4" x14ac:dyDescent="0.2">
      <c r="C428" s="12"/>
      <c r="D428" s="12"/>
    </row>
    <row r="429" spans="3:4" x14ac:dyDescent="0.2">
      <c r="C429" s="12"/>
      <c r="D429" s="12"/>
    </row>
    <row r="430" spans="3:4" x14ac:dyDescent="0.2">
      <c r="C430" s="12"/>
      <c r="D430" s="12"/>
    </row>
    <row r="431" spans="3:4" x14ac:dyDescent="0.2">
      <c r="C431" s="12"/>
      <c r="D431" s="12"/>
    </row>
    <row r="432" spans="3:4" x14ac:dyDescent="0.2">
      <c r="C432" s="12"/>
      <c r="D432" s="12"/>
    </row>
    <row r="433" spans="3:4" x14ac:dyDescent="0.2">
      <c r="C433" s="12"/>
      <c r="D433" s="12"/>
    </row>
    <row r="434" spans="3:4" x14ac:dyDescent="0.2">
      <c r="C434" s="12"/>
      <c r="D434" s="12"/>
    </row>
    <row r="435" spans="3:4" x14ac:dyDescent="0.2">
      <c r="C435" s="12"/>
      <c r="D435" s="12"/>
    </row>
    <row r="436" spans="3:4" x14ac:dyDescent="0.2">
      <c r="C436" s="12"/>
      <c r="D436" s="12"/>
    </row>
    <row r="437" spans="3:4" x14ac:dyDescent="0.2">
      <c r="C437" s="12"/>
      <c r="D437" s="12"/>
    </row>
    <row r="438" spans="3:4" x14ac:dyDescent="0.2">
      <c r="C438" s="12"/>
      <c r="D438" s="12"/>
    </row>
    <row r="439" spans="3:4" x14ac:dyDescent="0.2">
      <c r="C439" s="12"/>
      <c r="D439" s="12"/>
    </row>
    <row r="440" spans="3:4" x14ac:dyDescent="0.2">
      <c r="C440" s="12"/>
      <c r="D440" s="12"/>
    </row>
    <row r="441" spans="3:4" x14ac:dyDescent="0.2">
      <c r="C441" s="12"/>
      <c r="D441" s="12"/>
    </row>
    <row r="442" spans="3:4" x14ac:dyDescent="0.2">
      <c r="C442" s="12"/>
      <c r="D442" s="12"/>
    </row>
    <row r="443" spans="3:4" x14ac:dyDescent="0.2">
      <c r="C443" s="12"/>
      <c r="D443" s="12"/>
    </row>
    <row r="444" spans="3:4" x14ac:dyDescent="0.2">
      <c r="C444" s="12"/>
      <c r="D444" s="12"/>
    </row>
    <row r="445" spans="3:4" x14ac:dyDescent="0.2">
      <c r="C445" s="12"/>
      <c r="D445" s="12"/>
    </row>
    <row r="446" spans="3:4" x14ac:dyDescent="0.2">
      <c r="C446" s="12"/>
      <c r="D446" s="12"/>
    </row>
    <row r="447" spans="3:4" x14ac:dyDescent="0.2">
      <c r="C447" s="12"/>
      <c r="D447" s="12"/>
    </row>
    <row r="448" spans="3:4" x14ac:dyDescent="0.2">
      <c r="C448" s="12"/>
      <c r="D448" s="12"/>
    </row>
    <row r="449" spans="3:4" x14ac:dyDescent="0.2">
      <c r="C449" s="12"/>
      <c r="D449" s="12"/>
    </row>
    <row r="450" spans="3:4" x14ac:dyDescent="0.2">
      <c r="C450" s="12"/>
      <c r="D450" s="12"/>
    </row>
    <row r="451" spans="3:4" x14ac:dyDescent="0.2">
      <c r="C451" s="12"/>
      <c r="D451" s="12"/>
    </row>
    <row r="452" spans="3:4" x14ac:dyDescent="0.2">
      <c r="C452" s="12"/>
      <c r="D452" s="12"/>
    </row>
    <row r="453" spans="3:4" x14ac:dyDescent="0.2">
      <c r="C453" s="12"/>
      <c r="D453" s="12"/>
    </row>
    <row r="454" spans="3:4" x14ac:dyDescent="0.2">
      <c r="C454" s="12"/>
      <c r="D454" s="12"/>
    </row>
    <row r="455" spans="3:4" x14ac:dyDescent="0.2">
      <c r="C455" s="12"/>
      <c r="D455" s="12"/>
    </row>
    <row r="456" spans="3:4" x14ac:dyDescent="0.2">
      <c r="C456" s="12"/>
      <c r="D456" s="12"/>
    </row>
    <row r="457" spans="3:4" x14ac:dyDescent="0.2">
      <c r="C457" s="12"/>
      <c r="D457" s="12"/>
    </row>
    <row r="458" spans="3:4" x14ac:dyDescent="0.2">
      <c r="C458" s="12"/>
      <c r="D458" s="12"/>
    </row>
    <row r="459" spans="3:4" x14ac:dyDescent="0.2">
      <c r="C459" s="12"/>
      <c r="D459" s="12"/>
    </row>
    <row r="460" spans="3:4" x14ac:dyDescent="0.2">
      <c r="C460" s="12"/>
      <c r="D460" s="12"/>
    </row>
    <row r="461" spans="3:4" x14ac:dyDescent="0.2">
      <c r="C461" s="12"/>
      <c r="D461" s="12"/>
    </row>
    <row r="462" spans="3:4" x14ac:dyDescent="0.2">
      <c r="C462" s="12"/>
      <c r="D462" s="12"/>
    </row>
    <row r="463" spans="3:4" x14ac:dyDescent="0.2">
      <c r="C463" s="12"/>
      <c r="D463" s="12"/>
    </row>
    <row r="464" spans="3:4" x14ac:dyDescent="0.2">
      <c r="C464" s="12"/>
      <c r="D464" s="12"/>
    </row>
    <row r="465" spans="3:4" x14ac:dyDescent="0.2">
      <c r="C465" s="12"/>
      <c r="D465" s="12"/>
    </row>
    <row r="466" spans="3:4" x14ac:dyDescent="0.2">
      <c r="C466" s="12"/>
      <c r="D466" s="12"/>
    </row>
    <row r="467" spans="3:4" x14ac:dyDescent="0.2">
      <c r="C467" s="12"/>
      <c r="D467" s="12"/>
    </row>
    <row r="468" spans="3:4" x14ac:dyDescent="0.2">
      <c r="C468" s="12"/>
      <c r="D468" s="12"/>
    </row>
    <row r="469" spans="3:4" x14ac:dyDescent="0.2">
      <c r="C469" s="12"/>
      <c r="D469" s="12"/>
    </row>
    <row r="470" spans="3:4" x14ac:dyDescent="0.2">
      <c r="C470" s="12"/>
      <c r="D470" s="12"/>
    </row>
    <row r="471" spans="3:4" x14ac:dyDescent="0.2">
      <c r="C471" s="12"/>
      <c r="D471" s="12"/>
    </row>
    <row r="472" spans="3:4" x14ac:dyDescent="0.2">
      <c r="C472" s="12"/>
      <c r="D472" s="12"/>
    </row>
    <row r="473" spans="3:4" x14ac:dyDescent="0.2">
      <c r="C473" s="12"/>
      <c r="D473" s="12"/>
    </row>
    <row r="474" spans="3:4" x14ac:dyDescent="0.2">
      <c r="C474" s="12"/>
      <c r="D474" s="12"/>
    </row>
    <row r="475" spans="3:4" x14ac:dyDescent="0.2">
      <c r="C475" s="12"/>
      <c r="D475" s="12"/>
    </row>
    <row r="476" spans="3:4" x14ac:dyDescent="0.2">
      <c r="C476" s="12"/>
      <c r="D476" s="12"/>
    </row>
    <row r="477" spans="3:4" x14ac:dyDescent="0.2">
      <c r="C477" s="12"/>
      <c r="D477" s="12"/>
    </row>
    <row r="478" spans="3:4" x14ac:dyDescent="0.2">
      <c r="C478" s="12"/>
      <c r="D478" s="12"/>
    </row>
    <row r="479" spans="3:4" x14ac:dyDescent="0.2">
      <c r="C479" s="12"/>
      <c r="D479" s="12"/>
    </row>
    <row r="480" spans="3:4" x14ac:dyDescent="0.2">
      <c r="C480" s="12"/>
      <c r="D480" s="12"/>
    </row>
    <row r="481" spans="3:4" x14ac:dyDescent="0.2">
      <c r="C481" s="12"/>
      <c r="D481" s="12"/>
    </row>
    <row r="482" spans="3:4" x14ac:dyDescent="0.2">
      <c r="C482" s="12"/>
      <c r="D482" s="12"/>
    </row>
    <row r="483" spans="3:4" x14ac:dyDescent="0.2">
      <c r="C483" s="12"/>
      <c r="D483" s="12"/>
    </row>
    <row r="484" spans="3:4" x14ac:dyDescent="0.2">
      <c r="C484" s="12"/>
      <c r="D484" s="12"/>
    </row>
    <row r="485" spans="3:4" x14ac:dyDescent="0.2">
      <c r="C485" s="12"/>
      <c r="D485" s="12"/>
    </row>
    <row r="486" spans="3:4" x14ac:dyDescent="0.2">
      <c r="C486" s="12"/>
      <c r="D486" s="12"/>
    </row>
    <row r="487" spans="3:4" x14ac:dyDescent="0.2">
      <c r="C487" s="12"/>
      <c r="D487" s="12"/>
    </row>
    <row r="488" spans="3:4" x14ac:dyDescent="0.2">
      <c r="C488" s="12"/>
      <c r="D488" s="12"/>
    </row>
    <row r="489" spans="3:4" x14ac:dyDescent="0.2">
      <c r="C489" s="12"/>
      <c r="D489" s="12"/>
    </row>
    <row r="490" spans="3:4" x14ac:dyDescent="0.2">
      <c r="C490" s="12"/>
      <c r="D490" s="12"/>
    </row>
    <row r="491" spans="3:4" x14ac:dyDescent="0.2">
      <c r="C491" s="12"/>
      <c r="D491" s="12"/>
    </row>
    <row r="492" spans="3:4" x14ac:dyDescent="0.2">
      <c r="C492" s="12"/>
      <c r="D492" s="12"/>
    </row>
    <row r="493" spans="3:4" x14ac:dyDescent="0.2">
      <c r="C493" s="12"/>
      <c r="D493" s="12"/>
    </row>
    <row r="494" spans="3:4" x14ac:dyDescent="0.2">
      <c r="C494" s="12"/>
      <c r="D494" s="12"/>
    </row>
    <row r="495" spans="3:4" x14ac:dyDescent="0.2">
      <c r="C495" s="12"/>
      <c r="D495" s="12"/>
    </row>
    <row r="496" spans="3:4" x14ac:dyDescent="0.2">
      <c r="C496" s="12"/>
      <c r="D496" s="12"/>
    </row>
    <row r="497" spans="3:4" x14ac:dyDescent="0.2">
      <c r="C497" s="12"/>
      <c r="D497" s="12"/>
    </row>
    <row r="498" spans="3:4" x14ac:dyDescent="0.2">
      <c r="C498" s="12"/>
      <c r="D498" s="12"/>
    </row>
    <row r="499" spans="3:4" x14ac:dyDescent="0.2">
      <c r="C499" s="12"/>
      <c r="D499" s="12"/>
    </row>
    <row r="500" spans="3:4" x14ac:dyDescent="0.2">
      <c r="C500" s="12"/>
      <c r="D500" s="12"/>
    </row>
    <row r="501" spans="3:4" x14ac:dyDescent="0.2">
      <c r="C501" s="12"/>
      <c r="D501" s="12"/>
    </row>
    <row r="502" spans="3:4" x14ac:dyDescent="0.2">
      <c r="C502" s="12"/>
      <c r="D502" s="12"/>
    </row>
    <row r="503" spans="3:4" x14ac:dyDescent="0.2">
      <c r="C503" s="12"/>
      <c r="D503" s="12"/>
    </row>
    <row r="504" spans="3:4" x14ac:dyDescent="0.2">
      <c r="C504" s="12"/>
      <c r="D504" s="12"/>
    </row>
    <row r="505" spans="3:4" x14ac:dyDescent="0.2">
      <c r="C505" s="12"/>
      <c r="D505" s="12"/>
    </row>
    <row r="506" spans="3:4" x14ac:dyDescent="0.2">
      <c r="C506" s="12"/>
      <c r="D506" s="12"/>
    </row>
    <row r="507" spans="3:4" x14ac:dyDescent="0.2">
      <c r="C507" s="12"/>
      <c r="D507" s="12"/>
    </row>
    <row r="508" spans="3:4" x14ac:dyDescent="0.2">
      <c r="C508" s="12"/>
      <c r="D508" s="12"/>
    </row>
    <row r="509" spans="3:4" x14ac:dyDescent="0.2">
      <c r="C509" s="12"/>
      <c r="D509" s="12"/>
    </row>
    <row r="510" spans="3:4" x14ac:dyDescent="0.2">
      <c r="C510" s="12"/>
      <c r="D510" s="12"/>
    </row>
    <row r="511" spans="3:4" x14ac:dyDescent="0.2">
      <c r="C511" s="12"/>
      <c r="D511" s="12"/>
    </row>
    <row r="512" spans="3:4" x14ac:dyDescent="0.2">
      <c r="C512" s="12"/>
      <c r="D512" s="12"/>
    </row>
    <row r="513" spans="3:4" x14ac:dyDescent="0.2">
      <c r="C513" s="12"/>
      <c r="D513" s="12"/>
    </row>
    <row r="514" spans="3:4" x14ac:dyDescent="0.2">
      <c r="C514" s="12"/>
      <c r="D514" s="12"/>
    </row>
    <row r="515" spans="3:4" x14ac:dyDescent="0.2">
      <c r="C515" s="12"/>
      <c r="D515" s="12"/>
    </row>
    <row r="516" spans="3:4" x14ac:dyDescent="0.2">
      <c r="C516" s="12"/>
      <c r="D516" s="12"/>
    </row>
    <row r="517" spans="3:4" x14ac:dyDescent="0.2">
      <c r="C517" s="12"/>
      <c r="D517" s="12"/>
    </row>
    <row r="518" spans="3:4" x14ac:dyDescent="0.2">
      <c r="C518" s="12"/>
      <c r="D518" s="12"/>
    </row>
    <row r="519" spans="3:4" x14ac:dyDescent="0.2">
      <c r="C519" s="12"/>
      <c r="D519" s="12"/>
    </row>
    <row r="520" spans="3:4" x14ac:dyDescent="0.2">
      <c r="C520" s="12"/>
      <c r="D520" s="12"/>
    </row>
    <row r="521" spans="3:4" x14ac:dyDescent="0.2">
      <c r="C521" s="12"/>
      <c r="D521" s="12"/>
    </row>
    <row r="522" spans="3:4" x14ac:dyDescent="0.2">
      <c r="C522" s="12"/>
      <c r="D522" s="12"/>
    </row>
    <row r="523" spans="3:4" x14ac:dyDescent="0.2">
      <c r="C523" s="12"/>
      <c r="D523" s="12"/>
    </row>
    <row r="524" spans="3:4" x14ac:dyDescent="0.2">
      <c r="C524" s="12"/>
      <c r="D524" s="12"/>
    </row>
    <row r="525" spans="3:4" x14ac:dyDescent="0.2">
      <c r="C525" s="12"/>
      <c r="D525" s="12"/>
    </row>
    <row r="526" spans="3:4" x14ac:dyDescent="0.2">
      <c r="C526" s="12"/>
      <c r="D526" s="12"/>
    </row>
    <row r="527" spans="3:4" x14ac:dyDescent="0.2">
      <c r="C527" s="12"/>
      <c r="D527" s="12"/>
    </row>
    <row r="528" spans="3:4" x14ac:dyDescent="0.2">
      <c r="C528" s="12"/>
      <c r="D528" s="12"/>
    </row>
    <row r="529" spans="3:4" x14ac:dyDescent="0.2">
      <c r="C529" s="12"/>
      <c r="D529" s="12"/>
    </row>
    <row r="530" spans="3:4" x14ac:dyDescent="0.2">
      <c r="C530" s="12"/>
      <c r="D530" s="12"/>
    </row>
    <row r="531" spans="3:4" x14ac:dyDescent="0.2">
      <c r="C531" s="12"/>
      <c r="D531" s="12"/>
    </row>
    <row r="532" spans="3:4" x14ac:dyDescent="0.2">
      <c r="C532" s="12"/>
      <c r="D532" s="12"/>
    </row>
    <row r="533" spans="3:4" x14ac:dyDescent="0.2">
      <c r="C533" s="12"/>
      <c r="D533" s="12"/>
    </row>
    <row r="534" spans="3:4" x14ac:dyDescent="0.2">
      <c r="C534" s="12"/>
      <c r="D534" s="12"/>
    </row>
    <row r="535" spans="3:4" x14ac:dyDescent="0.2">
      <c r="C535" s="12"/>
      <c r="D535" s="12"/>
    </row>
    <row r="536" spans="3:4" x14ac:dyDescent="0.2">
      <c r="C536" s="12"/>
      <c r="D536" s="12"/>
    </row>
    <row r="537" spans="3:4" x14ac:dyDescent="0.2">
      <c r="C537" s="12"/>
      <c r="D537" s="12"/>
    </row>
    <row r="538" spans="3:4" x14ac:dyDescent="0.2">
      <c r="C538" s="12"/>
      <c r="D538" s="12"/>
    </row>
    <row r="539" spans="3:4" x14ac:dyDescent="0.2">
      <c r="C539" s="12"/>
      <c r="D539" s="12"/>
    </row>
    <row r="540" spans="3:4" x14ac:dyDescent="0.2">
      <c r="C540" s="12"/>
      <c r="D540" s="12"/>
    </row>
    <row r="541" spans="3:4" x14ac:dyDescent="0.2">
      <c r="C541" s="12"/>
      <c r="D541" s="12"/>
    </row>
    <row r="542" spans="3:4" x14ac:dyDescent="0.2">
      <c r="C542" s="12"/>
      <c r="D542" s="12"/>
    </row>
    <row r="543" spans="3:4" x14ac:dyDescent="0.2">
      <c r="C543" s="12"/>
      <c r="D543" s="12"/>
    </row>
    <row r="544" spans="3:4" x14ac:dyDescent="0.2">
      <c r="C544" s="12"/>
      <c r="D544" s="12"/>
    </row>
    <row r="545" spans="3:4" x14ac:dyDescent="0.2">
      <c r="C545" s="12"/>
      <c r="D545" s="12"/>
    </row>
    <row r="546" spans="3:4" x14ac:dyDescent="0.2">
      <c r="C546" s="12"/>
      <c r="D546" s="12"/>
    </row>
    <row r="547" spans="3:4" x14ac:dyDescent="0.2">
      <c r="C547" s="12"/>
      <c r="D547" s="12"/>
    </row>
    <row r="548" spans="3:4" x14ac:dyDescent="0.2">
      <c r="C548" s="12"/>
      <c r="D548" s="12"/>
    </row>
    <row r="549" spans="3:4" x14ac:dyDescent="0.2">
      <c r="C549" s="12"/>
      <c r="D549" s="12"/>
    </row>
    <row r="550" spans="3:4" x14ac:dyDescent="0.2">
      <c r="C550" s="12"/>
      <c r="D550" s="12"/>
    </row>
    <row r="551" spans="3:4" x14ac:dyDescent="0.2">
      <c r="C551" s="12"/>
      <c r="D551" s="12"/>
    </row>
    <row r="552" spans="3:4" x14ac:dyDescent="0.2">
      <c r="C552" s="12"/>
      <c r="D552" s="12"/>
    </row>
    <row r="553" spans="3:4" x14ac:dyDescent="0.2">
      <c r="C553" s="12"/>
      <c r="D553" s="12"/>
    </row>
    <row r="554" spans="3:4" x14ac:dyDescent="0.2">
      <c r="C554" s="12"/>
      <c r="D554" s="12"/>
    </row>
    <row r="555" spans="3:4" x14ac:dyDescent="0.2">
      <c r="C555" s="12"/>
      <c r="D555" s="12"/>
    </row>
    <row r="556" spans="3:4" x14ac:dyDescent="0.2">
      <c r="C556" s="12"/>
      <c r="D556" s="12"/>
    </row>
    <row r="557" spans="3:4" x14ac:dyDescent="0.2">
      <c r="C557" s="12"/>
      <c r="D557" s="12"/>
    </row>
    <row r="558" spans="3:4" x14ac:dyDescent="0.2">
      <c r="C558" s="12"/>
      <c r="D558" s="12"/>
    </row>
    <row r="559" spans="3:4" x14ac:dyDescent="0.2">
      <c r="C559" s="12"/>
      <c r="D559" s="12"/>
    </row>
    <row r="560" spans="3:4" x14ac:dyDescent="0.2">
      <c r="C560" s="12"/>
      <c r="D560" s="12"/>
    </row>
    <row r="561" spans="3:4" x14ac:dyDescent="0.2">
      <c r="C561" s="12"/>
      <c r="D561" s="12"/>
    </row>
    <row r="562" spans="3:4" x14ac:dyDescent="0.2">
      <c r="C562" s="12"/>
      <c r="D562" s="12"/>
    </row>
    <row r="563" spans="3:4" x14ac:dyDescent="0.2">
      <c r="C563" s="12"/>
      <c r="D563" s="12"/>
    </row>
    <row r="564" spans="3:4" x14ac:dyDescent="0.2">
      <c r="C564" s="12"/>
      <c r="D564" s="12"/>
    </row>
    <row r="565" spans="3:4" x14ac:dyDescent="0.2">
      <c r="C565" s="12"/>
      <c r="D565" s="12"/>
    </row>
    <row r="566" spans="3:4" x14ac:dyDescent="0.2">
      <c r="C566" s="12"/>
      <c r="D566" s="12"/>
    </row>
    <row r="567" spans="3:4" x14ac:dyDescent="0.2">
      <c r="C567" s="12"/>
      <c r="D567" s="12"/>
    </row>
    <row r="568" spans="3:4" x14ac:dyDescent="0.2">
      <c r="C568" s="12"/>
      <c r="D568" s="12"/>
    </row>
    <row r="569" spans="3:4" x14ac:dyDescent="0.2">
      <c r="C569" s="12"/>
      <c r="D569" s="12"/>
    </row>
    <row r="570" spans="3:4" x14ac:dyDescent="0.2">
      <c r="C570" s="12"/>
      <c r="D570" s="12"/>
    </row>
    <row r="571" spans="3:4" x14ac:dyDescent="0.2">
      <c r="C571" s="12"/>
      <c r="D571" s="12"/>
    </row>
    <row r="572" spans="3:4" x14ac:dyDescent="0.2">
      <c r="C572" s="12"/>
      <c r="D572" s="12"/>
    </row>
    <row r="573" spans="3:4" x14ac:dyDescent="0.2">
      <c r="C573" s="12"/>
      <c r="D573" s="12"/>
    </row>
    <row r="574" spans="3:4" x14ac:dyDescent="0.2">
      <c r="C574" s="12"/>
      <c r="D574" s="12"/>
    </row>
    <row r="575" spans="3:4" x14ac:dyDescent="0.2">
      <c r="C575" s="12"/>
      <c r="D575" s="12"/>
    </row>
    <row r="576" spans="3:4" x14ac:dyDescent="0.2">
      <c r="C576" s="12"/>
      <c r="D576" s="12"/>
    </row>
    <row r="577" spans="3:4" x14ac:dyDescent="0.2">
      <c r="C577" s="12"/>
      <c r="D577" s="12"/>
    </row>
    <row r="578" spans="3:4" x14ac:dyDescent="0.2">
      <c r="C578" s="12"/>
      <c r="D578" s="12"/>
    </row>
    <row r="579" spans="3:4" x14ac:dyDescent="0.2">
      <c r="C579" s="12"/>
      <c r="D579" s="12"/>
    </row>
    <row r="580" spans="3:4" x14ac:dyDescent="0.2">
      <c r="C580" s="12"/>
      <c r="D580" s="12"/>
    </row>
    <row r="581" spans="3:4" x14ac:dyDescent="0.2">
      <c r="C581" s="12"/>
      <c r="D581" s="12"/>
    </row>
    <row r="582" spans="3:4" x14ac:dyDescent="0.2">
      <c r="C582" s="12"/>
      <c r="D582" s="12"/>
    </row>
    <row r="583" spans="3:4" x14ac:dyDescent="0.2">
      <c r="C583" s="12"/>
      <c r="D583" s="12"/>
    </row>
    <row r="584" spans="3:4" x14ac:dyDescent="0.2">
      <c r="C584" s="12"/>
      <c r="D584" s="12"/>
    </row>
    <row r="585" spans="3:4" x14ac:dyDescent="0.2">
      <c r="C585" s="12"/>
      <c r="D585" s="12"/>
    </row>
    <row r="586" spans="3:4" x14ac:dyDescent="0.2">
      <c r="C586" s="12"/>
      <c r="D586" s="12"/>
    </row>
    <row r="587" spans="3:4" x14ac:dyDescent="0.2">
      <c r="C587" s="12"/>
      <c r="D587" s="12"/>
    </row>
    <row r="588" spans="3:4" x14ac:dyDescent="0.2">
      <c r="C588" s="12"/>
      <c r="D588" s="12"/>
    </row>
    <row r="589" spans="3:4" x14ac:dyDescent="0.2">
      <c r="C589" s="12"/>
      <c r="D589" s="12"/>
    </row>
    <row r="590" spans="3:4" x14ac:dyDescent="0.2">
      <c r="C590" s="12"/>
      <c r="D590" s="12"/>
    </row>
    <row r="591" spans="3:4" x14ac:dyDescent="0.2">
      <c r="C591" s="12"/>
      <c r="D591" s="12"/>
    </row>
    <row r="592" spans="3:4" x14ac:dyDescent="0.2">
      <c r="C592" s="12"/>
      <c r="D592" s="12"/>
    </row>
    <row r="593" spans="3:4" x14ac:dyDescent="0.2">
      <c r="C593" s="12"/>
      <c r="D593" s="12"/>
    </row>
    <row r="594" spans="3:4" x14ac:dyDescent="0.2">
      <c r="C594" s="12"/>
      <c r="D594" s="12"/>
    </row>
    <row r="595" spans="3:4" x14ac:dyDescent="0.2">
      <c r="C595" s="12"/>
      <c r="D595" s="12"/>
    </row>
    <row r="596" spans="3:4" x14ac:dyDescent="0.2">
      <c r="C596" s="12"/>
      <c r="D596" s="12"/>
    </row>
    <row r="597" spans="3:4" x14ac:dyDescent="0.2">
      <c r="C597" s="12"/>
      <c r="D597" s="12"/>
    </row>
    <row r="598" spans="3:4" x14ac:dyDescent="0.2">
      <c r="C598" s="12"/>
      <c r="D598" s="12"/>
    </row>
    <row r="599" spans="3:4" x14ac:dyDescent="0.2">
      <c r="C599" s="12"/>
      <c r="D599" s="12"/>
    </row>
    <row r="600" spans="3:4" x14ac:dyDescent="0.2">
      <c r="C600" s="12"/>
      <c r="D600" s="12"/>
    </row>
    <row r="601" spans="3:4" x14ac:dyDescent="0.2">
      <c r="C601" s="12"/>
      <c r="D601" s="12"/>
    </row>
    <row r="602" spans="3:4" x14ac:dyDescent="0.2">
      <c r="C602" s="12"/>
      <c r="D602" s="12"/>
    </row>
    <row r="603" spans="3:4" x14ac:dyDescent="0.2">
      <c r="C603" s="12"/>
      <c r="D603" s="12"/>
    </row>
    <row r="604" spans="3:4" x14ac:dyDescent="0.2">
      <c r="C604" s="12"/>
      <c r="D604" s="12"/>
    </row>
    <row r="605" spans="3:4" x14ac:dyDescent="0.2">
      <c r="C605" s="12"/>
      <c r="D605" s="12"/>
    </row>
    <row r="606" spans="3:4" x14ac:dyDescent="0.2">
      <c r="C606" s="12"/>
      <c r="D606" s="12"/>
    </row>
    <row r="607" spans="3:4" x14ac:dyDescent="0.2">
      <c r="C607" s="12"/>
      <c r="D607" s="12"/>
    </row>
    <row r="608" spans="3:4" x14ac:dyDescent="0.2">
      <c r="C608" s="12"/>
      <c r="D608" s="12"/>
    </row>
    <row r="609" spans="3:4" x14ac:dyDescent="0.2">
      <c r="C609" s="12"/>
      <c r="D609" s="12"/>
    </row>
    <row r="610" spans="3:4" x14ac:dyDescent="0.2">
      <c r="C610" s="12"/>
      <c r="D610" s="12"/>
    </row>
    <row r="611" spans="3:4" x14ac:dyDescent="0.2">
      <c r="C611" s="12"/>
      <c r="D611" s="12"/>
    </row>
    <row r="612" spans="3:4" x14ac:dyDescent="0.2">
      <c r="C612" s="12"/>
      <c r="D612" s="12"/>
    </row>
    <row r="613" spans="3:4" x14ac:dyDescent="0.2">
      <c r="C613" s="12"/>
      <c r="D613" s="12"/>
    </row>
    <row r="614" spans="3:4" x14ac:dyDescent="0.2">
      <c r="C614" s="12"/>
      <c r="D614" s="12"/>
    </row>
    <row r="615" spans="3:4" x14ac:dyDescent="0.2">
      <c r="C615" s="12"/>
      <c r="D615" s="12"/>
    </row>
    <row r="616" spans="3:4" x14ac:dyDescent="0.2">
      <c r="C616" s="12"/>
      <c r="D616" s="12"/>
    </row>
    <row r="617" spans="3:4" x14ac:dyDescent="0.2">
      <c r="C617" s="12"/>
      <c r="D617" s="12"/>
    </row>
    <row r="618" spans="3:4" x14ac:dyDescent="0.2">
      <c r="C618" s="12"/>
      <c r="D618" s="12"/>
    </row>
    <row r="619" spans="3:4" x14ac:dyDescent="0.2">
      <c r="C619" s="12"/>
      <c r="D619" s="12"/>
    </row>
    <row r="620" spans="3:4" x14ac:dyDescent="0.2">
      <c r="C620" s="12"/>
      <c r="D620" s="12"/>
    </row>
    <row r="621" spans="3:4" x14ac:dyDescent="0.2">
      <c r="C621" s="12"/>
      <c r="D621" s="12"/>
    </row>
    <row r="622" spans="3:4" x14ac:dyDescent="0.2">
      <c r="C622" s="12"/>
      <c r="D622" s="12"/>
    </row>
    <row r="623" spans="3:4" x14ac:dyDescent="0.2">
      <c r="C623" s="12"/>
      <c r="D623" s="12"/>
    </row>
    <row r="624" spans="3:4" x14ac:dyDescent="0.2">
      <c r="C624" s="12"/>
      <c r="D624" s="12"/>
    </row>
    <row r="625" spans="3:4" x14ac:dyDescent="0.2">
      <c r="C625" s="12"/>
      <c r="D625" s="12"/>
    </row>
    <row r="626" spans="3:4" x14ac:dyDescent="0.2">
      <c r="C626" s="12"/>
      <c r="D626" s="12"/>
    </row>
    <row r="627" spans="3:4" x14ac:dyDescent="0.2">
      <c r="C627" s="12"/>
      <c r="D627" s="12"/>
    </row>
    <row r="628" spans="3:4" x14ac:dyDescent="0.2">
      <c r="C628" s="12"/>
      <c r="D628" s="12"/>
    </row>
    <row r="629" spans="3:4" x14ac:dyDescent="0.2">
      <c r="C629" s="12"/>
      <c r="D629" s="12"/>
    </row>
    <row r="630" spans="3:4" x14ac:dyDescent="0.2">
      <c r="C630" s="12"/>
      <c r="D630" s="12"/>
    </row>
    <row r="631" spans="3:4" x14ac:dyDescent="0.2">
      <c r="C631" s="12"/>
      <c r="D631" s="12"/>
    </row>
    <row r="632" spans="3:4" x14ac:dyDescent="0.2">
      <c r="C632" s="12"/>
      <c r="D632" s="12"/>
    </row>
    <row r="633" spans="3:4" x14ac:dyDescent="0.2">
      <c r="C633" s="12"/>
      <c r="D633" s="12"/>
    </row>
    <row r="634" spans="3:4" x14ac:dyDescent="0.2">
      <c r="C634" s="12"/>
      <c r="D634" s="12"/>
    </row>
    <row r="635" spans="3:4" x14ac:dyDescent="0.2">
      <c r="C635" s="12"/>
      <c r="D635" s="12"/>
    </row>
    <row r="636" spans="3:4" x14ac:dyDescent="0.2">
      <c r="C636" s="12"/>
      <c r="D636" s="12"/>
    </row>
    <row r="637" spans="3:4" x14ac:dyDescent="0.2">
      <c r="C637" s="12"/>
      <c r="D637" s="12"/>
    </row>
    <row r="638" spans="3:4" x14ac:dyDescent="0.2">
      <c r="C638" s="12"/>
      <c r="D638" s="12"/>
    </row>
    <row r="639" spans="3:4" x14ac:dyDescent="0.2">
      <c r="C639" s="12"/>
      <c r="D639" s="12"/>
    </row>
    <row r="640" spans="3:4" x14ac:dyDescent="0.2">
      <c r="C640" s="12"/>
      <c r="D640" s="12"/>
    </row>
    <row r="641" spans="3:4" x14ac:dyDescent="0.2">
      <c r="C641" s="12"/>
      <c r="D641" s="12"/>
    </row>
    <row r="642" spans="3:4" x14ac:dyDescent="0.2">
      <c r="C642" s="12"/>
      <c r="D642" s="12"/>
    </row>
    <row r="643" spans="3:4" x14ac:dyDescent="0.2">
      <c r="C643" s="12"/>
      <c r="D643" s="12"/>
    </row>
    <row r="644" spans="3:4" x14ac:dyDescent="0.2">
      <c r="C644" s="12"/>
      <c r="D644" s="12"/>
    </row>
    <row r="645" spans="3:4" x14ac:dyDescent="0.2">
      <c r="C645" s="12"/>
      <c r="D645" s="12"/>
    </row>
    <row r="646" spans="3:4" x14ac:dyDescent="0.2">
      <c r="C646" s="12"/>
      <c r="D646" s="12"/>
    </row>
    <row r="647" spans="3:4" x14ac:dyDescent="0.2">
      <c r="C647" s="12"/>
      <c r="D647" s="12"/>
    </row>
    <row r="648" spans="3:4" x14ac:dyDescent="0.2">
      <c r="C648" s="12"/>
      <c r="D648" s="12"/>
    </row>
    <row r="649" spans="3:4" x14ac:dyDescent="0.2">
      <c r="C649" s="12"/>
      <c r="D649" s="12"/>
    </row>
    <row r="650" spans="3:4" x14ac:dyDescent="0.2">
      <c r="C650" s="12"/>
      <c r="D650" s="12"/>
    </row>
    <row r="651" spans="3:4" x14ac:dyDescent="0.2">
      <c r="C651" s="12"/>
      <c r="D651" s="12"/>
    </row>
    <row r="652" spans="3:4" x14ac:dyDescent="0.2">
      <c r="C652" s="12"/>
      <c r="D652" s="12"/>
    </row>
    <row r="653" spans="3:4" x14ac:dyDescent="0.2">
      <c r="C653" s="12"/>
      <c r="D653" s="12"/>
    </row>
    <row r="654" spans="3:4" x14ac:dyDescent="0.2">
      <c r="C654" s="12"/>
      <c r="D654" s="12"/>
    </row>
    <row r="655" spans="3:4" x14ac:dyDescent="0.2">
      <c r="C655" s="12"/>
      <c r="D655" s="12"/>
    </row>
    <row r="656" spans="3:4" x14ac:dyDescent="0.2">
      <c r="C656" s="12"/>
      <c r="D656" s="12"/>
    </row>
    <row r="657" spans="3:4" x14ac:dyDescent="0.2">
      <c r="C657" s="12"/>
      <c r="D657" s="12"/>
    </row>
    <row r="658" spans="3:4" x14ac:dyDescent="0.2">
      <c r="C658" s="12"/>
      <c r="D658" s="12"/>
    </row>
    <row r="659" spans="3:4" x14ac:dyDescent="0.2">
      <c r="C659" s="12"/>
      <c r="D659" s="12"/>
    </row>
    <row r="660" spans="3:4" x14ac:dyDescent="0.2">
      <c r="C660" s="12"/>
      <c r="D660" s="12"/>
    </row>
    <row r="661" spans="3:4" x14ac:dyDescent="0.2">
      <c r="C661" s="12"/>
      <c r="D661" s="12"/>
    </row>
    <row r="662" spans="3:4" x14ac:dyDescent="0.2">
      <c r="C662" s="12"/>
      <c r="D662" s="12"/>
    </row>
    <row r="663" spans="3:4" x14ac:dyDescent="0.2">
      <c r="C663" s="12"/>
      <c r="D663" s="12"/>
    </row>
    <row r="664" spans="3:4" x14ac:dyDescent="0.2">
      <c r="C664" s="12"/>
      <c r="D664" s="12"/>
    </row>
    <row r="665" spans="3:4" x14ac:dyDescent="0.2">
      <c r="C665" s="12"/>
      <c r="D665" s="12"/>
    </row>
    <row r="666" spans="3:4" x14ac:dyDescent="0.2">
      <c r="C666" s="12"/>
      <c r="D666" s="12"/>
    </row>
    <row r="667" spans="3:4" x14ac:dyDescent="0.2">
      <c r="C667" s="12"/>
      <c r="D667" s="12"/>
    </row>
    <row r="668" spans="3:4" x14ac:dyDescent="0.2">
      <c r="C668" s="12"/>
      <c r="D668" s="12"/>
    </row>
    <row r="669" spans="3:4" x14ac:dyDescent="0.2">
      <c r="C669" s="12"/>
      <c r="D669" s="12"/>
    </row>
    <row r="670" spans="3:4" x14ac:dyDescent="0.2">
      <c r="C670" s="12"/>
      <c r="D670" s="12"/>
    </row>
    <row r="671" spans="3:4" x14ac:dyDescent="0.2">
      <c r="C671" s="12"/>
      <c r="D671" s="12"/>
    </row>
    <row r="672" spans="3:4" x14ac:dyDescent="0.2">
      <c r="C672" s="12"/>
      <c r="D672" s="12"/>
    </row>
    <row r="673" spans="3:4" x14ac:dyDescent="0.2">
      <c r="C673" s="12"/>
      <c r="D673" s="12"/>
    </row>
    <row r="674" spans="3:4" x14ac:dyDescent="0.2">
      <c r="C674" s="12"/>
      <c r="D674" s="12"/>
    </row>
    <row r="675" spans="3:4" x14ac:dyDescent="0.2">
      <c r="C675" s="12"/>
      <c r="D675" s="12"/>
    </row>
    <row r="676" spans="3:4" x14ac:dyDescent="0.2">
      <c r="C676" s="12"/>
      <c r="D676" s="12"/>
    </row>
    <row r="677" spans="3:4" x14ac:dyDescent="0.2">
      <c r="C677" s="12"/>
      <c r="D677" s="12"/>
    </row>
    <row r="678" spans="3:4" x14ac:dyDescent="0.2">
      <c r="C678" s="12"/>
      <c r="D678" s="12"/>
    </row>
    <row r="679" spans="3:4" x14ac:dyDescent="0.2">
      <c r="C679" s="12"/>
      <c r="D679" s="12"/>
    </row>
    <row r="680" spans="3:4" x14ac:dyDescent="0.2">
      <c r="C680" s="12"/>
      <c r="D680" s="12"/>
    </row>
    <row r="681" spans="3:4" x14ac:dyDescent="0.2">
      <c r="C681" s="12"/>
      <c r="D681" s="12"/>
    </row>
    <row r="682" spans="3:4" x14ac:dyDescent="0.2">
      <c r="C682" s="12"/>
      <c r="D682" s="12"/>
    </row>
    <row r="683" spans="3:4" x14ac:dyDescent="0.2">
      <c r="C683" s="12"/>
      <c r="D683" s="12"/>
    </row>
    <row r="684" spans="3:4" x14ac:dyDescent="0.2">
      <c r="C684" s="12"/>
      <c r="D684" s="12"/>
    </row>
    <row r="685" spans="3:4" x14ac:dyDescent="0.2">
      <c r="C685" s="12"/>
      <c r="D685" s="12"/>
    </row>
    <row r="686" spans="3:4" x14ac:dyDescent="0.2">
      <c r="C686" s="12"/>
      <c r="D686" s="12"/>
    </row>
    <row r="687" spans="3:4" x14ac:dyDescent="0.2">
      <c r="C687" s="12"/>
      <c r="D687" s="12"/>
    </row>
    <row r="688" spans="3:4" x14ac:dyDescent="0.2">
      <c r="C688" s="12"/>
      <c r="D688" s="12"/>
    </row>
    <row r="689" spans="3:4" x14ac:dyDescent="0.2">
      <c r="C689" s="12"/>
      <c r="D689" s="12"/>
    </row>
    <row r="690" spans="3:4" x14ac:dyDescent="0.2">
      <c r="C690" s="12"/>
      <c r="D690" s="12"/>
    </row>
    <row r="691" spans="3:4" x14ac:dyDescent="0.2">
      <c r="C691" s="12"/>
      <c r="D691" s="12"/>
    </row>
    <row r="692" spans="3:4" x14ac:dyDescent="0.2">
      <c r="C692" s="12"/>
      <c r="D692" s="12"/>
    </row>
    <row r="693" spans="3:4" x14ac:dyDescent="0.2">
      <c r="C693" s="12"/>
      <c r="D693" s="12"/>
    </row>
    <row r="694" spans="3:4" x14ac:dyDescent="0.2">
      <c r="C694" s="12"/>
      <c r="D694" s="12"/>
    </row>
    <row r="695" spans="3:4" x14ac:dyDescent="0.2">
      <c r="C695" s="12"/>
      <c r="D695" s="12"/>
    </row>
    <row r="696" spans="3:4" x14ac:dyDescent="0.2">
      <c r="C696" s="12"/>
      <c r="D696" s="12"/>
    </row>
    <row r="697" spans="3:4" x14ac:dyDescent="0.2">
      <c r="C697" s="12"/>
      <c r="D697" s="12"/>
    </row>
    <row r="698" spans="3:4" x14ac:dyDescent="0.2">
      <c r="C698" s="12"/>
      <c r="D698" s="12"/>
    </row>
    <row r="699" spans="3:4" x14ac:dyDescent="0.2">
      <c r="C699" s="12"/>
      <c r="D699" s="12"/>
    </row>
    <row r="700" spans="3:4" x14ac:dyDescent="0.2">
      <c r="C700" s="12"/>
      <c r="D700" s="12"/>
    </row>
    <row r="701" spans="3:4" x14ac:dyDescent="0.2">
      <c r="C701" s="12"/>
      <c r="D701" s="12"/>
    </row>
    <row r="702" spans="3:4" x14ac:dyDescent="0.2">
      <c r="C702" s="12"/>
      <c r="D702" s="12"/>
    </row>
    <row r="703" spans="3:4" x14ac:dyDescent="0.2">
      <c r="C703" s="12"/>
      <c r="D703" s="12"/>
    </row>
    <row r="704" spans="3:4" x14ac:dyDescent="0.2">
      <c r="C704" s="12"/>
      <c r="D704" s="12"/>
    </row>
    <row r="705" spans="3:4" x14ac:dyDescent="0.2">
      <c r="C705" s="12"/>
      <c r="D705" s="12"/>
    </row>
    <row r="706" spans="3:4" x14ac:dyDescent="0.2">
      <c r="C706" s="12"/>
      <c r="D706" s="12"/>
    </row>
    <row r="707" spans="3:4" x14ac:dyDescent="0.2">
      <c r="C707" s="12"/>
      <c r="D707" s="12"/>
    </row>
    <row r="708" spans="3:4" x14ac:dyDescent="0.2">
      <c r="C708" s="12"/>
      <c r="D708" s="12"/>
    </row>
    <row r="709" spans="3:4" x14ac:dyDescent="0.2">
      <c r="C709" s="12"/>
      <c r="D709" s="12"/>
    </row>
    <row r="710" spans="3:4" x14ac:dyDescent="0.2">
      <c r="C710" s="12"/>
      <c r="D710" s="12"/>
    </row>
    <row r="711" spans="3:4" x14ac:dyDescent="0.2">
      <c r="C711" s="12"/>
      <c r="D711" s="12"/>
    </row>
    <row r="712" spans="3:4" x14ac:dyDescent="0.2">
      <c r="C712" s="12"/>
      <c r="D712" s="12"/>
    </row>
    <row r="713" spans="3:4" x14ac:dyDescent="0.2">
      <c r="C713" s="12"/>
      <c r="D713" s="12"/>
    </row>
    <row r="714" spans="3:4" x14ac:dyDescent="0.2">
      <c r="C714" s="12"/>
      <c r="D714" s="12"/>
    </row>
    <row r="715" spans="3:4" x14ac:dyDescent="0.2">
      <c r="C715" s="12"/>
      <c r="D715" s="12"/>
    </row>
    <row r="716" spans="3:4" x14ac:dyDescent="0.2">
      <c r="C716" s="12"/>
      <c r="D716" s="12"/>
    </row>
    <row r="717" spans="3:4" x14ac:dyDescent="0.2">
      <c r="C717" s="12"/>
      <c r="D717" s="12"/>
    </row>
    <row r="718" spans="3:4" x14ac:dyDescent="0.2">
      <c r="C718" s="12"/>
      <c r="D718" s="12"/>
    </row>
    <row r="719" spans="3:4" x14ac:dyDescent="0.2">
      <c r="C719" s="12"/>
      <c r="D719" s="12"/>
    </row>
    <row r="720" spans="3:4" x14ac:dyDescent="0.2">
      <c r="C720" s="12"/>
      <c r="D720" s="12"/>
    </row>
    <row r="721" spans="3:4" x14ac:dyDescent="0.2">
      <c r="C721" s="12"/>
      <c r="D721" s="12"/>
    </row>
    <row r="722" spans="3:4" x14ac:dyDescent="0.2">
      <c r="C722" s="12"/>
      <c r="D722" s="12"/>
    </row>
    <row r="723" spans="3:4" x14ac:dyDescent="0.2">
      <c r="C723" s="12"/>
      <c r="D723" s="12"/>
    </row>
    <row r="724" spans="3:4" x14ac:dyDescent="0.2">
      <c r="C724" s="12"/>
      <c r="D724" s="12"/>
    </row>
    <row r="725" spans="3:4" x14ac:dyDescent="0.2">
      <c r="C725" s="12"/>
      <c r="D725" s="12"/>
    </row>
    <row r="726" spans="3:4" x14ac:dyDescent="0.2">
      <c r="C726" s="12"/>
      <c r="D726" s="12"/>
    </row>
    <row r="727" spans="3:4" x14ac:dyDescent="0.2">
      <c r="C727" s="12"/>
      <c r="D727" s="12"/>
    </row>
    <row r="728" spans="3:4" x14ac:dyDescent="0.2">
      <c r="C728" s="12"/>
      <c r="D728" s="12"/>
    </row>
    <row r="729" spans="3:4" x14ac:dyDescent="0.2">
      <c r="C729" s="12"/>
      <c r="D729" s="12"/>
    </row>
    <row r="730" spans="3:4" x14ac:dyDescent="0.2">
      <c r="C730" s="12"/>
      <c r="D730" s="12"/>
    </row>
    <row r="731" spans="3:4" x14ac:dyDescent="0.2">
      <c r="C731" s="12"/>
      <c r="D731" s="12"/>
    </row>
    <row r="732" spans="3:4" x14ac:dyDescent="0.2">
      <c r="C732" s="12"/>
      <c r="D732" s="12"/>
    </row>
    <row r="733" spans="3:4" x14ac:dyDescent="0.2">
      <c r="C733" s="12"/>
      <c r="D733" s="12"/>
    </row>
    <row r="734" spans="3:4" x14ac:dyDescent="0.2">
      <c r="C734" s="12"/>
      <c r="D734" s="12"/>
    </row>
    <row r="735" spans="3:4" x14ac:dyDescent="0.2">
      <c r="C735" s="12"/>
      <c r="D735" s="12"/>
    </row>
    <row r="736" spans="3:4" x14ac:dyDescent="0.2">
      <c r="C736" s="12"/>
      <c r="D736" s="12"/>
    </row>
    <row r="737" spans="3:4" x14ac:dyDescent="0.2">
      <c r="C737" s="12"/>
      <c r="D737" s="12"/>
    </row>
    <row r="738" spans="3:4" x14ac:dyDescent="0.2">
      <c r="C738" s="12"/>
      <c r="D738" s="12"/>
    </row>
    <row r="739" spans="3:4" x14ac:dyDescent="0.2">
      <c r="C739" s="12"/>
      <c r="D739" s="12"/>
    </row>
    <row r="740" spans="3:4" x14ac:dyDescent="0.2">
      <c r="C740" s="12"/>
      <c r="D740" s="12"/>
    </row>
    <row r="741" spans="3:4" x14ac:dyDescent="0.2">
      <c r="C741" s="12"/>
      <c r="D741" s="12"/>
    </row>
    <row r="742" spans="3:4" x14ac:dyDescent="0.2">
      <c r="C742" s="12"/>
      <c r="D742" s="12"/>
    </row>
    <row r="743" spans="3:4" x14ac:dyDescent="0.2">
      <c r="C743" s="12"/>
      <c r="D743" s="12"/>
    </row>
    <row r="744" spans="3:4" x14ac:dyDescent="0.2">
      <c r="C744" s="12"/>
      <c r="D744" s="12"/>
    </row>
    <row r="745" spans="3:4" x14ac:dyDescent="0.2">
      <c r="C745" s="12"/>
      <c r="D745" s="12"/>
    </row>
    <row r="746" spans="3:4" x14ac:dyDescent="0.2">
      <c r="C746" s="12"/>
      <c r="D746" s="12"/>
    </row>
    <row r="747" spans="3:4" x14ac:dyDescent="0.2">
      <c r="C747" s="12"/>
      <c r="D747" s="12"/>
    </row>
    <row r="748" spans="3:4" x14ac:dyDescent="0.2">
      <c r="C748" s="12"/>
      <c r="D748" s="12"/>
    </row>
    <row r="749" spans="3:4" x14ac:dyDescent="0.2">
      <c r="C749" s="12"/>
      <c r="D749" s="12"/>
    </row>
    <row r="750" spans="3:4" x14ac:dyDescent="0.2">
      <c r="C750" s="12"/>
      <c r="D750" s="12"/>
    </row>
    <row r="751" spans="3:4" x14ac:dyDescent="0.2">
      <c r="C751" s="12"/>
      <c r="D751" s="12"/>
    </row>
    <row r="752" spans="3:4" x14ac:dyDescent="0.2">
      <c r="C752" s="12"/>
      <c r="D752" s="12"/>
    </row>
    <row r="753" spans="3:4" x14ac:dyDescent="0.2">
      <c r="C753" s="12"/>
      <c r="D753" s="12"/>
    </row>
    <row r="754" spans="3:4" x14ac:dyDescent="0.2">
      <c r="C754" s="12"/>
      <c r="D754" s="12"/>
    </row>
    <row r="755" spans="3:4" x14ac:dyDescent="0.2">
      <c r="C755" s="12"/>
      <c r="D755" s="12"/>
    </row>
    <row r="756" spans="3:4" x14ac:dyDescent="0.2">
      <c r="C756" s="12"/>
      <c r="D756" s="12"/>
    </row>
    <row r="757" spans="3:4" x14ac:dyDescent="0.2">
      <c r="C757" s="12"/>
      <c r="D757" s="12"/>
    </row>
    <row r="758" spans="3:4" x14ac:dyDescent="0.2">
      <c r="C758" s="12"/>
      <c r="D758" s="12"/>
    </row>
    <row r="759" spans="3:4" x14ac:dyDescent="0.2">
      <c r="C759" s="12"/>
      <c r="D759" s="12"/>
    </row>
    <row r="760" spans="3:4" x14ac:dyDescent="0.2">
      <c r="C760" s="12"/>
      <c r="D760" s="12"/>
    </row>
    <row r="761" spans="3:4" x14ac:dyDescent="0.2">
      <c r="C761" s="12"/>
      <c r="D761" s="12"/>
    </row>
    <row r="762" spans="3:4" x14ac:dyDescent="0.2">
      <c r="C762" s="12"/>
      <c r="D762" s="12"/>
    </row>
    <row r="763" spans="3:4" x14ac:dyDescent="0.2">
      <c r="C763" s="12"/>
      <c r="D763" s="12"/>
    </row>
    <row r="764" spans="3:4" x14ac:dyDescent="0.2">
      <c r="C764" s="12"/>
      <c r="D764" s="12"/>
    </row>
    <row r="765" spans="3:4" x14ac:dyDescent="0.2">
      <c r="C765" s="12"/>
      <c r="D765" s="12"/>
    </row>
    <row r="766" spans="3:4" x14ac:dyDescent="0.2">
      <c r="C766" s="12"/>
      <c r="D766" s="12"/>
    </row>
    <row r="767" spans="3:4" x14ac:dyDescent="0.2">
      <c r="C767" s="12"/>
      <c r="D767" s="12"/>
    </row>
    <row r="768" spans="3:4" x14ac:dyDescent="0.2">
      <c r="C768" s="12"/>
      <c r="D768" s="12"/>
    </row>
    <row r="769" spans="3:4" x14ac:dyDescent="0.2">
      <c r="C769" s="12"/>
      <c r="D769" s="12"/>
    </row>
    <row r="770" spans="3:4" x14ac:dyDescent="0.2">
      <c r="C770" s="12"/>
      <c r="D770" s="12"/>
    </row>
    <row r="771" spans="3:4" x14ac:dyDescent="0.2">
      <c r="C771" s="12"/>
      <c r="D771" s="12"/>
    </row>
    <row r="772" spans="3:4" x14ac:dyDescent="0.2">
      <c r="C772" s="12"/>
      <c r="D772" s="12"/>
    </row>
    <row r="773" spans="3:4" x14ac:dyDescent="0.2">
      <c r="C773" s="12"/>
      <c r="D773" s="12"/>
    </row>
    <row r="774" spans="3:4" x14ac:dyDescent="0.2">
      <c r="C774" s="12"/>
      <c r="D774" s="12"/>
    </row>
    <row r="775" spans="3:4" x14ac:dyDescent="0.2">
      <c r="C775" s="12"/>
      <c r="D775" s="12"/>
    </row>
    <row r="776" spans="3:4" x14ac:dyDescent="0.2">
      <c r="C776" s="12"/>
      <c r="D776" s="12"/>
    </row>
    <row r="777" spans="3:4" x14ac:dyDescent="0.2">
      <c r="C777" s="12"/>
      <c r="D777" s="12"/>
    </row>
    <row r="778" spans="3:4" x14ac:dyDescent="0.2">
      <c r="C778" s="12"/>
      <c r="D778" s="12"/>
    </row>
    <row r="779" spans="3:4" x14ac:dyDescent="0.2">
      <c r="C779" s="12"/>
      <c r="D779" s="12"/>
    </row>
    <row r="780" spans="3:4" x14ac:dyDescent="0.2">
      <c r="C780" s="12"/>
      <c r="D780" s="12"/>
    </row>
    <row r="781" spans="3:4" x14ac:dyDescent="0.2">
      <c r="C781" s="12"/>
      <c r="D781" s="12"/>
    </row>
    <row r="782" spans="3:4" x14ac:dyDescent="0.2">
      <c r="C782" s="12"/>
      <c r="D782" s="12"/>
    </row>
    <row r="783" spans="3:4" x14ac:dyDescent="0.2">
      <c r="C783" s="12"/>
      <c r="D783" s="12"/>
    </row>
    <row r="784" spans="3:4" x14ac:dyDescent="0.2">
      <c r="C784" s="12"/>
      <c r="D784" s="12"/>
    </row>
    <row r="785" spans="3:4" x14ac:dyDescent="0.2">
      <c r="C785" s="12"/>
      <c r="D785" s="12"/>
    </row>
    <row r="786" spans="3:4" x14ac:dyDescent="0.2">
      <c r="C786" s="12"/>
      <c r="D786" s="12"/>
    </row>
    <row r="787" spans="3:4" x14ac:dyDescent="0.2">
      <c r="C787" s="12"/>
      <c r="D787" s="12"/>
    </row>
    <row r="788" spans="3:4" x14ac:dyDescent="0.2">
      <c r="C788" s="12"/>
      <c r="D788" s="12"/>
    </row>
    <row r="789" spans="3:4" x14ac:dyDescent="0.2">
      <c r="C789" s="12"/>
      <c r="D789" s="12"/>
    </row>
    <row r="790" spans="3:4" x14ac:dyDescent="0.2">
      <c r="C790" s="12"/>
      <c r="D790" s="12"/>
    </row>
    <row r="791" spans="3:4" x14ac:dyDescent="0.2">
      <c r="C791" s="12"/>
      <c r="D791" s="12"/>
    </row>
    <row r="792" spans="3:4" x14ac:dyDescent="0.2">
      <c r="C792" s="12"/>
      <c r="D792" s="12"/>
    </row>
    <row r="793" spans="3:4" x14ac:dyDescent="0.2">
      <c r="C793" s="12"/>
      <c r="D793" s="12"/>
    </row>
    <row r="794" spans="3:4" x14ac:dyDescent="0.2">
      <c r="C794" s="12"/>
      <c r="D794" s="12"/>
    </row>
    <row r="795" spans="3:4" x14ac:dyDescent="0.2">
      <c r="C795" s="12"/>
      <c r="D795" s="12"/>
    </row>
    <row r="796" spans="3:4" x14ac:dyDescent="0.2">
      <c r="C796" s="12"/>
      <c r="D796" s="12"/>
    </row>
    <row r="797" spans="3:4" x14ac:dyDescent="0.2">
      <c r="C797" s="12"/>
      <c r="D797" s="12"/>
    </row>
    <row r="798" spans="3:4" x14ac:dyDescent="0.2">
      <c r="C798" s="12"/>
      <c r="D798" s="12"/>
    </row>
    <row r="799" spans="3:4" x14ac:dyDescent="0.2">
      <c r="C799" s="12"/>
      <c r="D799" s="12"/>
    </row>
    <row r="800" spans="3:4" x14ac:dyDescent="0.2">
      <c r="C800" s="12"/>
      <c r="D800" s="12"/>
    </row>
    <row r="801" spans="3:4" x14ac:dyDescent="0.2">
      <c r="C801" s="12"/>
      <c r="D801" s="12"/>
    </row>
    <row r="802" spans="3:4" x14ac:dyDescent="0.2">
      <c r="C802" s="12"/>
      <c r="D802" s="12"/>
    </row>
    <row r="803" spans="3:4" x14ac:dyDescent="0.2">
      <c r="C803" s="12"/>
      <c r="D803" s="12"/>
    </row>
    <row r="804" spans="3:4" x14ac:dyDescent="0.2">
      <c r="C804" s="12"/>
      <c r="D804" s="12"/>
    </row>
    <row r="805" spans="3:4" x14ac:dyDescent="0.2">
      <c r="C805" s="12"/>
      <c r="D805" s="12"/>
    </row>
    <row r="806" spans="3:4" x14ac:dyDescent="0.2">
      <c r="C806" s="12"/>
      <c r="D806" s="12"/>
    </row>
    <row r="807" spans="3:4" x14ac:dyDescent="0.2">
      <c r="C807" s="12"/>
      <c r="D807" s="12"/>
    </row>
    <row r="808" spans="3:4" x14ac:dyDescent="0.2">
      <c r="C808" s="12"/>
      <c r="D808" s="12"/>
    </row>
    <row r="809" spans="3:4" x14ac:dyDescent="0.2">
      <c r="C809" s="12"/>
      <c r="D809" s="12"/>
    </row>
    <row r="810" spans="3:4" x14ac:dyDescent="0.2">
      <c r="C810" s="12"/>
      <c r="D810" s="12"/>
    </row>
    <row r="811" spans="3:4" x14ac:dyDescent="0.2">
      <c r="C811" s="12"/>
      <c r="D811" s="12"/>
    </row>
    <row r="812" spans="3:4" x14ac:dyDescent="0.2">
      <c r="C812" s="12"/>
      <c r="D812" s="12"/>
    </row>
    <row r="813" spans="3:4" x14ac:dyDescent="0.2">
      <c r="C813" s="12"/>
      <c r="D813" s="12"/>
    </row>
    <row r="814" spans="3:4" x14ac:dyDescent="0.2">
      <c r="C814" s="12"/>
      <c r="D814" s="12"/>
    </row>
    <row r="815" spans="3:4" x14ac:dyDescent="0.2">
      <c r="C815" s="12"/>
      <c r="D815" s="12"/>
    </row>
    <row r="816" spans="3:4" x14ac:dyDescent="0.2">
      <c r="C816" s="12"/>
      <c r="D816" s="12"/>
    </row>
    <row r="817" spans="3:4" x14ac:dyDescent="0.2">
      <c r="C817" s="12"/>
      <c r="D817" s="12"/>
    </row>
    <row r="818" spans="3:4" x14ac:dyDescent="0.2">
      <c r="C818" s="12"/>
      <c r="D818" s="12"/>
    </row>
    <row r="819" spans="3:4" x14ac:dyDescent="0.2">
      <c r="C819" s="12"/>
      <c r="D819" s="12"/>
    </row>
    <row r="820" spans="3:4" x14ac:dyDescent="0.2">
      <c r="C820" s="12"/>
      <c r="D820" s="12"/>
    </row>
    <row r="821" spans="3:4" x14ac:dyDescent="0.2">
      <c r="C821" s="12"/>
      <c r="D821" s="12"/>
    </row>
    <row r="822" spans="3:4" x14ac:dyDescent="0.2">
      <c r="C822" s="12"/>
      <c r="D822" s="12"/>
    </row>
    <row r="823" spans="3:4" x14ac:dyDescent="0.2">
      <c r="C823" s="12"/>
      <c r="D823" s="12"/>
    </row>
    <row r="824" spans="3:4" x14ac:dyDescent="0.2">
      <c r="C824" s="12"/>
      <c r="D824" s="12"/>
    </row>
    <row r="825" spans="3:4" x14ac:dyDescent="0.2">
      <c r="C825" s="12"/>
      <c r="D825" s="12"/>
    </row>
    <row r="826" spans="3:4" x14ac:dyDescent="0.2">
      <c r="C826" s="12"/>
      <c r="D826" s="12"/>
    </row>
    <row r="827" spans="3:4" x14ac:dyDescent="0.2">
      <c r="C827" s="12"/>
      <c r="D827" s="12"/>
    </row>
    <row r="828" spans="3:4" x14ac:dyDescent="0.2">
      <c r="C828" s="12"/>
      <c r="D828" s="12"/>
    </row>
    <row r="829" spans="3:4" x14ac:dyDescent="0.2">
      <c r="C829" s="12"/>
      <c r="D829" s="12"/>
    </row>
    <row r="830" spans="3:4" x14ac:dyDescent="0.2">
      <c r="C830" s="12"/>
      <c r="D830" s="12"/>
    </row>
    <row r="831" spans="3:4" x14ac:dyDescent="0.2">
      <c r="C831" s="12"/>
      <c r="D831" s="12"/>
    </row>
    <row r="832" spans="3:4" x14ac:dyDescent="0.2">
      <c r="C832" s="12"/>
      <c r="D832" s="12"/>
    </row>
    <row r="833" spans="3:4" x14ac:dyDescent="0.2">
      <c r="C833" s="12"/>
      <c r="D833" s="12"/>
    </row>
    <row r="834" spans="3:4" x14ac:dyDescent="0.2">
      <c r="C834" s="12"/>
      <c r="D834" s="12"/>
    </row>
    <row r="835" spans="3:4" x14ac:dyDescent="0.2">
      <c r="C835" s="12"/>
      <c r="D835" s="12"/>
    </row>
    <row r="836" spans="3:4" x14ac:dyDescent="0.2">
      <c r="C836" s="12"/>
      <c r="D836" s="12"/>
    </row>
    <row r="837" spans="3:4" x14ac:dyDescent="0.2">
      <c r="C837" s="12"/>
      <c r="D837" s="12"/>
    </row>
    <row r="838" spans="3:4" x14ac:dyDescent="0.2">
      <c r="C838" s="12"/>
      <c r="D838" s="12"/>
    </row>
    <row r="839" spans="3:4" x14ac:dyDescent="0.2">
      <c r="C839" s="12"/>
      <c r="D839" s="12"/>
    </row>
    <row r="840" spans="3:4" x14ac:dyDescent="0.2">
      <c r="C840" s="12"/>
      <c r="D840" s="12"/>
    </row>
    <row r="841" spans="3:4" x14ac:dyDescent="0.2">
      <c r="C841" s="12"/>
      <c r="D841" s="12"/>
    </row>
    <row r="842" spans="3:4" x14ac:dyDescent="0.2">
      <c r="C842" s="12"/>
      <c r="D842" s="12"/>
    </row>
    <row r="843" spans="3:4" x14ac:dyDescent="0.2">
      <c r="C843" s="12"/>
      <c r="D843" s="12"/>
    </row>
    <row r="844" spans="3:4" x14ac:dyDescent="0.2">
      <c r="C844" s="12"/>
      <c r="D844" s="12"/>
    </row>
    <row r="845" spans="3:4" x14ac:dyDescent="0.2">
      <c r="C845" s="12"/>
      <c r="D845" s="12"/>
    </row>
    <row r="846" spans="3:4" x14ac:dyDescent="0.2">
      <c r="C846" s="12"/>
      <c r="D846" s="12"/>
    </row>
    <row r="847" spans="3:4" x14ac:dyDescent="0.2">
      <c r="C847" s="12"/>
      <c r="D847" s="12"/>
    </row>
    <row r="848" spans="3:4" x14ac:dyDescent="0.2">
      <c r="C848" s="12"/>
      <c r="D848" s="12"/>
    </row>
    <row r="849" spans="3:4" x14ac:dyDescent="0.2">
      <c r="C849" s="12"/>
      <c r="D849" s="12"/>
    </row>
    <row r="850" spans="3:4" x14ac:dyDescent="0.2">
      <c r="C850" s="12"/>
      <c r="D850" s="12"/>
    </row>
    <row r="851" spans="3:4" x14ac:dyDescent="0.2">
      <c r="C851" s="12"/>
      <c r="D851" s="12"/>
    </row>
    <row r="852" spans="3:4" x14ac:dyDescent="0.2">
      <c r="C852" s="12"/>
      <c r="D852" s="12"/>
    </row>
    <row r="853" spans="3:4" x14ac:dyDescent="0.2">
      <c r="C853" s="12"/>
      <c r="D853" s="12"/>
    </row>
    <row r="854" spans="3:4" x14ac:dyDescent="0.2">
      <c r="C854" s="12"/>
      <c r="D854" s="12"/>
    </row>
    <row r="855" spans="3:4" x14ac:dyDescent="0.2">
      <c r="C855" s="12"/>
      <c r="D855" s="12"/>
    </row>
    <row r="856" spans="3:4" x14ac:dyDescent="0.2">
      <c r="C856" s="12"/>
      <c r="D856" s="12"/>
    </row>
    <row r="857" spans="3:4" x14ac:dyDescent="0.2">
      <c r="C857" s="12"/>
      <c r="D857" s="12"/>
    </row>
    <row r="858" spans="3:4" x14ac:dyDescent="0.2">
      <c r="C858" s="12"/>
      <c r="D858" s="12"/>
    </row>
    <row r="859" spans="3:4" x14ac:dyDescent="0.2">
      <c r="C859" s="12"/>
      <c r="D859" s="12"/>
    </row>
    <row r="860" spans="3:4" x14ac:dyDescent="0.2">
      <c r="C860" s="12"/>
      <c r="D860" s="12"/>
    </row>
    <row r="861" spans="3:4" x14ac:dyDescent="0.2">
      <c r="C861" s="12"/>
      <c r="D861" s="12"/>
    </row>
    <row r="862" spans="3:4" x14ac:dyDescent="0.2">
      <c r="C862" s="12"/>
      <c r="D862" s="12"/>
    </row>
    <row r="863" spans="3:4" x14ac:dyDescent="0.2">
      <c r="C863" s="12"/>
      <c r="D863" s="12"/>
    </row>
    <row r="864" spans="3:4" x14ac:dyDescent="0.2">
      <c r="C864" s="12"/>
      <c r="D8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AS864"/>
  <sheetViews>
    <sheetView workbookViewId="0">
      <pane ySplit="20" topLeftCell="A114" activePane="bottomLeft" state="frozen"/>
      <selection pane="bottomLeft" activeCell="A141" sqref="A141:U143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7" width="10.28515625" customWidth="1"/>
    <col min="28" max="28" width="14.28515625" customWidth="1"/>
  </cols>
  <sheetData>
    <row r="1" spans="1:28" ht="21" thickBot="1" x14ac:dyDescent="0.35">
      <c r="A1" s="1" t="s">
        <v>121</v>
      </c>
      <c r="U1" s="128" t="s">
        <v>439</v>
      </c>
      <c r="AA1" s="6" t="s">
        <v>80</v>
      </c>
      <c r="AB1" s="6" t="s">
        <v>435</v>
      </c>
    </row>
    <row r="2" spans="1:28" x14ac:dyDescent="0.2">
      <c r="A2" t="s">
        <v>94</v>
      </c>
      <c r="B2" s="5" t="s">
        <v>98</v>
      </c>
      <c r="T2">
        <v>1E-4</v>
      </c>
      <c r="U2" t="s">
        <v>428</v>
      </c>
      <c r="V2">
        <f t="shared" ref="V2:V10" si="0">W2*X2</f>
        <v>-1.1858702164214475E-3</v>
      </c>
      <c r="W2" s="125">
        <v>-11.858702164214474</v>
      </c>
      <c r="X2">
        <v>1E-4</v>
      </c>
      <c r="AA2">
        <v>-12000</v>
      </c>
      <c r="AB2" s="31">
        <f t="shared" ref="AB2:AB33" si="1">+$V$2+$V$3*AA2+$V$4*AA2^2+$V$5*SIN(($V$6*AA2+$V$7))+$V$8*SIN(($V$9*AA2+$V$10))</f>
        <v>-4.7111059587688082E-2</v>
      </c>
    </row>
    <row r="3" spans="1:28" ht="13.5" thickBot="1" x14ac:dyDescent="0.25">
      <c r="A3" s="76" t="s">
        <v>397</v>
      </c>
      <c r="E3" s="88"/>
      <c r="T3">
        <v>1.0000000000000001E-9</v>
      </c>
      <c r="U3" t="s">
        <v>429</v>
      </c>
      <c r="V3">
        <f t="shared" si="0"/>
        <v>6.7792470196913811E-6</v>
      </c>
      <c r="W3" s="126">
        <v>67.792470196913811</v>
      </c>
      <c r="X3">
        <v>9.9999999999999995E-8</v>
      </c>
      <c r="AA3">
        <v>-11000</v>
      </c>
      <c r="AB3" s="31">
        <f t="shared" si="1"/>
        <v>-3.9093061474867338E-2</v>
      </c>
    </row>
    <row r="4" spans="1:28" ht="14.25" thickTop="1" thickBot="1" x14ac:dyDescent="0.25">
      <c r="A4" s="7" t="s">
        <v>70</v>
      </c>
      <c r="C4" s="3">
        <v>42896.875899999999</v>
      </c>
      <c r="D4" s="4">
        <v>0.35515010000000002</v>
      </c>
      <c r="T4">
        <v>4.7600000000000002E-11</v>
      </c>
      <c r="U4" s="89" t="s">
        <v>430</v>
      </c>
      <c r="V4">
        <f t="shared" si="0"/>
        <v>-1.8340843537866888E-10</v>
      </c>
      <c r="W4" s="126">
        <v>-18.340843537866888</v>
      </c>
      <c r="X4">
        <v>9.9999999999999994E-12</v>
      </c>
      <c r="AA4">
        <v>-10000</v>
      </c>
      <c r="AB4" s="31">
        <f t="shared" si="1"/>
        <v>-3.232230616977487E-2</v>
      </c>
    </row>
    <row r="5" spans="1:28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>
        <v>1.3100000000000001E-2</v>
      </c>
      <c r="U5" t="s">
        <v>431</v>
      </c>
      <c r="V5">
        <f t="shared" si="0"/>
        <v>-7.6281621963904131E-2</v>
      </c>
      <c r="W5" s="126">
        <v>-7.6281621963904129</v>
      </c>
      <c r="X5">
        <v>0.01</v>
      </c>
      <c r="AA5">
        <v>-9000</v>
      </c>
      <c r="AB5" s="31">
        <f t="shared" si="1"/>
        <v>-2.7098071071893375E-2</v>
      </c>
    </row>
    <row r="6" spans="1:28" x14ac:dyDescent="0.2">
      <c r="A6" s="7" t="s">
        <v>71</v>
      </c>
      <c r="T6">
        <v>2.5300000000000002E-4</v>
      </c>
      <c r="U6" t="s">
        <v>189</v>
      </c>
      <c r="V6">
        <f t="shared" si="0"/>
        <v>1.1217864855142026E-4</v>
      </c>
      <c r="W6" s="126">
        <v>1.1217864855142026</v>
      </c>
      <c r="X6">
        <v>1E-4</v>
      </c>
      <c r="AA6">
        <v>-8000</v>
      </c>
      <c r="AB6" s="31">
        <f t="shared" si="1"/>
        <v>-2.3615700059903207E-2</v>
      </c>
    </row>
    <row r="7" spans="1:28" ht="13.5" thickBot="1" x14ac:dyDescent="0.25">
      <c r="A7" t="s">
        <v>72</v>
      </c>
      <c r="C7" s="72">
        <v>42896.7</v>
      </c>
      <c r="T7">
        <v>3.859</v>
      </c>
      <c r="U7" s="89" t="s">
        <v>432</v>
      </c>
      <c r="V7">
        <f t="shared" si="0"/>
        <v>6.6527141211839647</v>
      </c>
      <c r="W7" s="126">
        <v>6.6527141211839647</v>
      </c>
      <c r="X7">
        <v>1</v>
      </c>
      <c r="AA7">
        <v>-7000</v>
      </c>
      <c r="AB7" s="31">
        <f t="shared" si="1"/>
        <v>-2.1916945715379034E-2</v>
      </c>
    </row>
    <row r="8" spans="1:28" x14ac:dyDescent="0.2">
      <c r="A8" t="s">
        <v>73</v>
      </c>
      <c r="C8">
        <v>0.35515010000000002</v>
      </c>
      <c r="T8">
        <v>4.7000000000000002E-3</v>
      </c>
      <c r="U8" t="s">
        <v>433</v>
      </c>
      <c r="V8">
        <f t="shared" si="0"/>
        <v>5.153597182986496E-3</v>
      </c>
      <c r="W8" s="126">
        <v>5.1535971829864957</v>
      </c>
      <c r="X8">
        <v>1E-3</v>
      </c>
      <c r="AA8">
        <v>-6000</v>
      </c>
      <c r="AB8" s="31">
        <f t="shared" si="1"/>
        <v>-2.18671127110323E-2</v>
      </c>
    </row>
    <row r="9" spans="1:28" x14ac:dyDescent="0.2">
      <c r="A9" s="28" t="s">
        <v>126</v>
      </c>
      <c r="C9" s="70">
        <v>33</v>
      </c>
      <c r="F9" s="18" t="str">
        <f>"F"&amp;C9</f>
        <v>F33</v>
      </c>
      <c r="G9" s="95" t="str">
        <f>"G"&amp;C9</f>
        <v>G33</v>
      </c>
      <c r="T9">
        <v>5.7300000000000005E-4</v>
      </c>
      <c r="U9" t="s">
        <v>190</v>
      </c>
      <c r="V9">
        <f t="shared" si="0"/>
        <v>4.3046966911738249E-4</v>
      </c>
      <c r="W9" s="126">
        <v>4.3046966911738247</v>
      </c>
      <c r="X9">
        <v>1E-4</v>
      </c>
      <c r="AA9">
        <v>-5000</v>
      </c>
      <c r="AB9" s="31">
        <f t="shared" si="1"/>
        <v>-2.3163364347432387E-2</v>
      </c>
    </row>
    <row r="10" spans="1:28" ht="13.5" thickBot="1" x14ac:dyDescent="0.25">
      <c r="A10" s="15"/>
      <c r="B10" s="122"/>
      <c r="C10" s="6" t="s">
        <v>90</v>
      </c>
      <c r="D10" s="6" t="s">
        <v>91</v>
      </c>
      <c r="E10" s="15"/>
      <c r="T10">
        <v>2.0529999999999999</v>
      </c>
      <c r="U10" s="89" t="s">
        <v>434</v>
      </c>
      <c r="V10">
        <f t="shared" si="0"/>
        <v>4.8963857415245746</v>
      </c>
      <c r="W10" s="127">
        <v>4.8963857415245746</v>
      </c>
      <c r="X10">
        <v>1</v>
      </c>
      <c r="AA10">
        <v>-4000</v>
      </c>
      <c r="AB10" s="31">
        <f t="shared" si="1"/>
        <v>-2.5372881153160547E-2</v>
      </c>
    </row>
    <row r="11" spans="1:28" x14ac:dyDescent="0.2">
      <c r="A11" s="15" t="s">
        <v>86</v>
      </c>
      <c r="B11" s="122"/>
      <c r="C11" s="17">
        <f ca="1">INTERCEPT(INDIRECT($G$9):G870,INDIRECT($F$9):F870)</f>
        <v>-6.7959626158381359E-2</v>
      </c>
      <c r="D11" s="71">
        <f>E11*F11</f>
        <v>-3.0141456568952955E-2</v>
      </c>
      <c r="E11" s="32">
        <v>-3.0141456568952956</v>
      </c>
      <c r="F11" s="31">
        <v>0.01</v>
      </c>
      <c r="W11">
        <f>SUM(R21:R156)</f>
        <v>1.0691526129072066E-3</v>
      </c>
      <c r="AA11">
        <v>-3000</v>
      </c>
      <c r="AB11" s="31">
        <f t="shared" si="1"/>
        <v>-2.7994124044222652E-2</v>
      </c>
    </row>
    <row r="12" spans="1:28" x14ac:dyDescent="0.2">
      <c r="A12" s="15" t="s">
        <v>87</v>
      </c>
      <c r="B12" s="122"/>
      <c r="C12" s="17">
        <f ca="1">SLOPE(INDIRECT($G$9):G870,INDIRECT($F$9):F870)</f>
        <v>4.5040130060833857E-6</v>
      </c>
      <c r="D12" s="71">
        <f>E12*F12</f>
        <v>-2.2517519339422435E-6</v>
      </c>
      <c r="E12" s="33">
        <v>-2.2517519339422436</v>
      </c>
      <c r="F12" s="31">
        <v>9.9999999999999995E-7</v>
      </c>
      <c r="AA12">
        <v>-2000</v>
      </c>
      <c r="AB12" s="31">
        <f t="shared" si="1"/>
        <v>-3.0530246569162742E-2</v>
      </c>
    </row>
    <row r="13" spans="1:28" ht="13.5" thickBot="1" x14ac:dyDescent="0.25">
      <c r="A13" s="15" t="s">
        <v>89</v>
      </c>
      <c r="B13" s="122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U13" t="s">
        <v>436</v>
      </c>
      <c r="V13" s="129">
        <f>2*PI()/V6</f>
        <v>56010.527745834901</v>
      </c>
      <c r="W13" t="s">
        <v>438</v>
      </c>
      <c r="AA13">
        <v>-1000</v>
      </c>
      <c r="AB13" s="31">
        <f t="shared" si="1"/>
        <v>-3.2561488937219496E-2</v>
      </c>
    </row>
    <row r="14" spans="1:28" x14ac:dyDescent="0.2">
      <c r="A14" s="15"/>
      <c r="B14" s="122"/>
      <c r="C14" s="15"/>
      <c r="D14" s="35"/>
      <c r="E14" s="17">
        <f>SUM(R21:R126)</f>
        <v>6.5923863973439212E-4</v>
      </c>
      <c r="V14" s="130">
        <f>V13*C$8/365.24</f>
        <v>54.463214680719645</v>
      </c>
      <c r="W14" s="10" t="s">
        <v>228</v>
      </c>
      <c r="AA14">
        <v>0</v>
      </c>
      <c r="AB14" s="31">
        <f t="shared" si="1"/>
        <v>-3.380357434747918E-2</v>
      </c>
    </row>
    <row r="15" spans="1:28" x14ac:dyDescent="0.2">
      <c r="A15" s="19" t="s">
        <v>88</v>
      </c>
      <c r="B15" s="122"/>
      <c r="C15" s="20">
        <f ca="1">(C7+C11)+(C8+C12)*INT(MAX(F21:F3411))</f>
        <v>56086.71887881287</v>
      </c>
      <c r="D15" s="10">
        <f>+C7+INT(MAX(F21:F1472))*C8+D11+D12*INT(MAX(F21:F3907))+D13*INT(MAX(F21:F3934)^2)</f>
        <v>56086.839931897084</v>
      </c>
      <c r="E15" s="22"/>
      <c r="U15" t="s">
        <v>437</v>
      </c>
      <c r="V15" s="129">
        <f>2*PI()/V9</f>
        <v>14596.116191095121</v>
      </c>
      <c r="W15" t="s">
        <v>438</v>
      </c>
      <c r="AA15">
        <v>1000</v>
      </c>
      <c r="AB15" s="31">
        <f t="shared" si="1"/>
        <v>-3.414168131188372E-2</v>
      </c>
    </row>
    <row r="16" spans="1:28" x14ac:dyDescent="0.2">
      <c r="A16" s="23" t="s">
        <v>74</v>
      </c>
      <c r="B16" s="122"/>
      <c r="C16" s="24">
        <f ca="1">+C8+C12</f>
        <v>0.35515460401300608</v>
      </c>
      <c r="D16" s="10">
        <f>+C8+D12+2*D13*MAX(F21:F780)</f>
        <v>0.35516584212343838</v>
      </c>
      <c r="E16" s="22"/>
      <c r="V16" s="130">
        <f>V15*C$8/365.24</f>
        <v>14.192892686669182</v>
      </c>
      <c r="W16" s="10" t="s">
        <v>228</v>
      </c>
      <c r="AA16">
        <v>2000</v>
      </c>
      <c r="AB16" s="31">
        <f t="shared" si="1"/>
        <v>-3.3634018351824148E-2</v>
      </c>
    </row>
    <row r="17" spans="1:45" ht="13.5" thickBot="1" x14ac:dyDescent="0.25">
      <c r="A17" s="21" t="s">
        <v>122</v>
      </c>
      <c r="B17" s="122"/>
      <c r="C17" s="15">
        <f>COUNT(C21:C2069)</f>
        <v>123</v>
      </c>
      <c r="D17" s="21"/>
      <c r="E17" s="25"/>
      <c r="AA17">
        <v>3000</v>
      </c>
      <c r="AB17" s="31">
        <f t="shared" si="1"/>
        <v>-3.2484567255180848E-2</v>
      </c>
    </row>
    <row r="18" spans="1:45" ht="14.25" thickTop="1" thickBot="1" x14ac:dyDescent="0.25">
      <c r="A18" s="23" t="s">
        <v>75</v>
      </c>
      <c r="B18" s="122"/>
      <c r="C18" s="26">
        <f ca="1">+C15</f>
        <v>56086.71887881287</v>
      </c>
      <c r="D18" s="27">
        <f ca="1">+C16</f>
        <v>0.35515460401300608</v>
      </c>
      <c r="E18" s="69" t="s">
        <v>90</v>
      </c>
      <c r="AA18">
        <v>4000</v>
      </c>
      <c r="AB18" s="31">
        <f t="shared" si="1"/>
        <v>-3.0990177295659022E-2</v>
      </c>
    </row>
    <row r="19" spans="1:45" ht="14.25" thickTop="1" thickBot="1" x14ac:dyDescent="0.25">
      <c r="A19" s="7" t="s">
        <v>132</v>
      </c>
      <c r="C19" s="67">
        <f>+D15</f>
        <v>56086.839931897084</v>
      </c>
      <c r="D19" s="68">
        <f>+D16</f>
        <v>0.35516584212343838</v>
      </c>
      <c r="E19" s="69" t="s">
        <v>133</v>
      </c>
      <c r="AA19">
        <v>5000</v>
      </c>
      <c r="AB19" s="31">
        <f t="shared" si="1"/>
        <v>-2.9471860819816169E-2</v>
      </c>
    </row>
    <row r="20" spans="1:4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543</v>
      </c>
      <c r="I20" s="9" t="s">
        <v>536</v>
      </c>
      <c r="J20" s="9" t="s">
        <v>83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9" t="s">
        <v>230</v>
      </c>
      <c r="U20" s="8" t="s">
        <v>216</v>
      </c>
      <c r="AA20">
        <v>6000</v>
      </c>
      <c r="AB20" s="31">
        <f t="shared" si="1"/>
        <v>-2.8203008823962764E-2</v>
      </c>
    </row>
    <row r="21" spans="1:45" x14ac:dyDescent="0.2">
      <c r="A21" s="103" t="s">
        <v>410</v>
      </c>
      <c r="B21" s="113" t="s">
        <v>111</v>
      </c>
      <c r="C21" s="114">
        <v>42537.432999999997</v>
      </c>
      <c r="D21" s="12" t="s">
        <v>260</v>
      </c>
      <c r="E21">
        <f t="shared" ref="E21:E52" si="2">+(C21-C$7)/C$8</f>
        <v>-1011.5920001148804</v>
      </c>
      <c r="F21" s="11">
        <f t="shared" ref="F21:F52" si="3">ROUND(2*E21,0)/2</f>
        <v>-1011.5</v>
      </c>
      <c r="G21" s="12">
        <f t="shared" ref="G21:G57" si="4">+C21-(C$7+F21*C$8)</f>
        <v>-3.267385000071954E-2</v>
      </c>
      <c r="H21">
        <f>G21</f>
        <v>-3.267385000071954E-2</v>
      </c>
      <c r="P21" s="31">
        <f t="shared" ref="P21:P52" si="5">+$V$2+$V$3*F21+$V$4*F21^2+$V$5*SIN(($V$6*F21+$V$7))+$V$8*SIN(($V$9*F21+$V$10))</f>
        <v>-3.2542224274711797E-2</v>
      </c>
      <c r="Q21" s="2">
        <f t="shared" ref="Q21:Q52" si="6">+C21-15018.5</f>
        <v>27518.932999999997</v>
      </c>
      <c r="R21">
        <f>+(P21-G21)^2</f>
        <v>1.7325331747065511E-8</v>
      </c>
      <c r="S21" s="31">
        <f t="shared" ref="S21:S52" si="7">+G21-P21</f>
        <v>-1.316257260077433E-4</v>
      </c>
      <c r="T21" s="31">
        <f t="shared" ref="T21:T52" si="8">+V$2+V$3*F21+V$4*F21^2+V$5*SIN(RADIANS(V$6*F21+V$7))+V$8*SIN(RADIANS(V$9*F21+V$10))</f>
        <v>-1.6517120239363359E-2</v>
      </c>
      <c r="U21">
        <f>(S21-T21)^2</f>
        <v>2.68484430447207E-4</v>
      </c>
      <c r="AA21">
        <v>7000</v>
      </c>
      <c r="AB21" s="31">
        <f t="shared" si="1"/>
        <v>-2.7347790418599686E-2</v>
      </c>
      <c r="AP21" s="111">
        <v>1</v>
      </c>
      <c r="AQ21" s="104">
        <v>1</v>
      </c>
      <c r="AR21" s="104" t="s">
        <v>410</v>
      </c>
      <c r="AS21" s="104"/>
    </row>
    <row r="22" spans="1:45" x14ac:dyDescent="0.2">
      <c r="A22" s="103" t="s">
        <v>411</v>
      </c>
      <c r="B22" s="113" t="s">
        <v>111</v>
      </c>
      <c r="C22" s="114">
        <v>42537.613700000002</v>
      </c>
      <c r="D22" s="12" t="s">
        <v>260</v>
      </c>
      <c r="E22">
        <f t="shared" si="2"/>
        <v>-1011.0832011591588</v>
      </c>
      <c r="F22" s="11">
        <f t="shared" si="3"/>
        <v>-1011</v>
      </c>
      <c r="G22" s="12">
        <f t="shared" si="4"/>
        <v>-2.9548899998189881E-2</v>
      </c>
      <c r="H22">
        <f>G22</f>
        <v>-2.9548899998189881E-2</v>
      </c>
      <c r="P22" s="31">
        <f t="shared" si="5"/>
        <v>-3.2543064074474229E-2</v>
      </c>
      <c r="Q22" s="2">
        <f t="shared" si="6"/>
        <v>27519.113700000002</v>
      </c>
      <c r="R22">
        <f>+(P22-G22)^2</f>
        <v>8.9650185157116992E-6</v>
      </c>
      <c r="S22" s="31">
        <f t="shared" si="7"/>
        <v>2.9941640762843474E-3</v>
      </c>
      <c r="T22" s="31">
        <f t="shared" si="8"/>
        <v>-1.6513600032499381E-2</v>
      </c>
      <c r="U22">
        <f>(S22-T22)^2</f>
        <v>3.8055286052395064E-4</v>
      </c>
      <c r="AA22">
        <v>8000</v>
      </c>
      <c r="AB22" s="31">
        <f t="shared" si="1"/>
        <v>-2.6921123131087136E-2</v>
      </c>
      <c r="AP22" s="111">
        <v>2</v>
      </c>
      <c r="AQ22" s="104">
        <v>2</v>
      </c>
      <c r="AR22" s="104" t="s">
        <v>411</v>
      </c>
      <c r="AS22" s="104"/>
    </row>
    <row r="23" spans="1:45" x14ac:dyDescent="0.2">
      <c r="A23" t="s">
        <v>108</v>
      </c>
      <c r="C23" s="12">
        <v>42659.417699999998</v>
      </c>
      <c r="D23" s="12"/>
      <c r="E23">
        <f t="shared" si="2"/>
        <v>-668.11835333848683</v>
      </c>
      <c r="F23" s="11">
        <f t="shared" si="3"/>
        <v>-668</v>
      </c>
      <c r="G23" s="12">
        <f t="shared" si="4"/>
        <v>-4.2033199999423232E-2</v>
      </c>
      <c r="P23" s="31">
        <f t="shared" si="5"/>
        <v>-3.3070671460365103E-2</v>
      </c>
      <c r="Q23" s="2">
        <f t="shared" si="6"/>
        <v>27640.917699999998</v>
      </c>
      <c r="S23" s="31">
        <f t="shared" si="7"/>
        <v>-8.9625285390581289E-3</v>
      </c>
      <c r="T23" s="31">
        <f t="shared" si="8"/>
        <v>-1.41203467794105E-2</v>
      </c>
      <c r="AA23">
        <v>9000</v>
      </c>
      <c r="AB23" s="31">
        <f t="shared" si="1"/>
        <v>-2.6777644532339124E-2</v>
      </c>
    </row>
    <row r="24" spans="1:45" x14ac:dyDescent="0.2">
      <c r="A24" s="103" t="s">
        <v>412</v>
      </c>
      <c r="B24" s="113" t="s">
        <v>111</v>
      </c>
      <c r="C24" s="114">
        <v>42876.421999999999</v>
      </c>
      <c r="D24" s="12" t="s">
        <v>260</v>
      </c>
      <c r="E24">
        <f t="shared" si="2"/>
        <v>-57.096985190201067</v>
      </c>
      <c r="F24" s="11">
        <f t="shared" si="3"/>
        <v>-57</v>
      </c>
      <c r="G24" s="12">
        <f t="shared" si="4"/>
        <v>-3.4444299999449868E-2</v>
      </c>
      <c r="H24">
        <f>G24</f>
        <v>-3.4444299999449868E-2</v>
      </c>
      <c r="P24" s="31">
        <f t="shared" si="5"/>
        <v>-3.3756801805067412E-2</v>
      </c>
      <c r="Q24" s="2">
        <f t="shared" si="6"/>
        <v>27857.921999999999</v>
      </c>
      <c r="R24">
        <f>+(P24-G24)^2</f>
        <v>4.7265376727913758E-7</v>
      </c>
      <c r="S24" s="31">
        <f t="shared" si="7"/>
        <v>-6.8749819438245624E-4</v>
      </c>
      <c r="T24" s="31">
        <f t="shared" si="8"/>
        <v>-9.9640511467152994E-3</v>
      </c>
      <c r="U24">
        <f>(S24-T24)^2</f>
        <v>8.6054434677435186E-5</v>
      </c>
      <c r="AA24">
        <v>10000</v>
      </c>
      <c r="AB24" s="31">
        <f t="shared" si="1"/>
        <v>-2.6631801847714638E-2</v>
      </c>
      <c r="AP24" s="111">
        <v>3</v>
      </c>
      <c r="AQ24" s="104">
        <v>3</v>
      </c>
      <c r="AR24" s="104" t="s">
        <v>412</v>
      </c>
      <c r="AS24" s="104"/>
    </row>
    <row r="25" spans="1:45" x14ac:dyDescent="0.2">
      <c r="A25" t="s">
        <v>82</v>
      </c>
      <c r="C25" s="12">
        <v>42896.875899999999</v>
      </c>
      <c r="D25" s="12" t="s">
        <v>84</v>
      </c>
      <c r="E25">
        <f t="shared" si="2"/>
        <v>0.49528354349893844</v>
      </c>
      <c r="F25" s="11">
        <f t="shared" si="3"/>
        <v>0.5</v>
      </c>
      <c r="G25" s="12">
        <f t="shared" si="4"/>
        <v>-1.6750499999034218E-3</v>
      </c>
      <c r="N25" s="107"/>
      <c r="P25" s="31">
        <f t="shared" si="5"/>
        <v>-3.3803971433411177E-2</v>
      </c>
      <c r="Q25" s="2">
        <f t="shared" si="6"/>
        <v>27878.375899999999</v>
      </c>
      <c r="S25" s="31">
        <f t="shared" si="7"/>
        <v>3.2128921433507755E-2</v>
      </c>
      <c r="T25" s="31">
        <f t="shared" si="8"/>
        <v>-9.5799602053455515E-3</v>
      </c>
      <c r="AA25">
        <v>11000</v>
      </c>
      <c r="AB25" s="31">
        <f t="shared" si="1"/>
        <v>-2.6105474867589126E-2</v>
      </c>
    </row>
    <row r="26" spans="1:45" x14ac:dyDescent="0.2">
      <c r="A26" s="103" t="s">
        <v>412</v>
      </c>
      <c r="B26" s="113" t="s">
        <v>111</v>
      </c>
      <c r="C26" s="114">
        <v>42897.375899999999</v>
      </c>
      <c r="D26" s="12" t="s">
        <v>260</v>
      </c>
      <c r="E26">
        <f t="shared" si="2"/>
        <v>1.9031389826498777</v>
      </c>
      <c r="F26" s="11">
        <f t="shared" si="3"/>
        <v>2</v>
      </c>
      <c r="G26" s="12">
        <f t="shared" si="4"/>
        <v>-3.440019999834476E-2</v>
      </c>
      <c r="H26">
        <f t="shared" ref="H26:H41" si="9">G26</f>
        <v>-3.440019999834476E-2</v>
      </c>
      <c r="P26" s="31">
        <f t="shared" si="5"/>
        <v>-3.3805161313049947E-2</v>
      </c>
      <c r="Q26" s="2">
        <f t="shared" si="6"/>
        <v>27878.875899999999</v>
      </c>
      <c r="R26">
        <f t="shared" ref="R26:R41" si="10">+(P26-G26)^2</f>
        <v>3.5407103699737959E-7</v>
      </c>
      <c r="S26" s="31">
        <f t="shared" si="7"/>
        <v>-5.9503868529481307E-4</v>
      </c>
      <c r="T26" s="31">
        <f t="shared" si="8"/>
        <v>-9.5699566729025836E-3</v>
      </c>
      <c r="U26">
        <f t="shared" ref="U26:U41" si="11">(S26-T26)^2</f>
        <v>8.0549152884285517E-5</v>
      </c>
      <c r="AA26">
        <v>12000</v>
      </c>
      <c r="AB26" s="31">
        <f t="shared" si="1"/>
        <v>-2.4794499174331384E-2</v>
      </c>
      <c r="AP26" s="111">
        <v>3</v>
      </c>
      <c r="AQ26" s="104">
        <v>4</v>
      </c>
      <c r="AR26" s="104" t="s">
        <v>130</v>
      </c>
      <c r="AS26" s="104"/>
    </row>
    <row r="27" spans="1:45" x14ac:dyDescent="0.2">
      <c r="A27" s="103" t="s">
        <v>412</v>
      </c>
      <c r="B27" s="113" t="s">
        <v>111</v>
      </c>
      <c r="C27" s="114">
        <v>42898.441800000001</v>
      </c>
      <c r="D27" s="12" t="s">
        <v>260</v>
      </c>
      <c r="E27">
        <f t="shared" si="2"/>
        <v>4.9044052078358487</v>
      </c>
      <c r="F27" s="11">
        <f t="shared" si="3"/>
        <v>5</v>
      </c>
      <c r="G27" s="12">
        <f t="shared" si="4"/>
        <v>-3.3950499993807171E-2</v>
      </c>
      <c r="H27">
        <f t="shared" si="9"/>
        <v>-3.3950499993807171E-2</v>
      </c>
      <c r="P27" s="31">
        <f t="shared" si="5"/>
        <v>-3.3807534870340231E-2</v>
      </c>
      <c r="Q27" s="2">
        <f t="shared" si="6"/>
        <v>27879.941800000001</v>
      </c>
      <c r="R27">
        <f t="shared" si="10"/>
        <v>2.0439026527917371E-8</v>
      </c>
      <c r="S27" s="31">
        <f t="shared" si="7"/>
        <v>-1.429651234669399E-4</v>
      </c>
      <c r="T27" s="31">
        <f t="shared" si="8"/>
        <v>-9.5499520839694863E-3</v>
      </c>
      <c r="U27">
        <f t="shared" si="11"/>
        <v>8.8491403675064936E-5</v>
      </c>
      <c r="AA27">
        <v>13000</v>
      </c>
      <c r="AB27" s="31">
        <f t="shared" si="1"/>
        <v>-2.2341982872410657E-2</v>
      </c>
      <c r="AP27" s="111">
        <v>3</v>
      </c>
      <c r="AQ27" s="104">
        <v>5</v>
      </c>
      <c r="AR27" s="104" t="s">
        <v>413</v>
      </c>
      <c r="AS27" s="104"/>
    </row>
    <row r="28" spans="1:45" x14ac:dyDescent="0.2">
      <c r="A28" s="103" t="s">
        <v>412</v>
      </c>
      <c r="B28" s="113" t="s">
        <v>111</v>
      </c>
      <c r="C28" s="114">
        <v>43225.5334</v>
      </c>
      <c r="D28" s="12" t="s">
        <v>260</v>
      </c>
      <c r="E28">
        <f t="shared" si="2"/>
        <v>925.89978152900176</v>
      </c>
      <c r="F28" s="11">
        <f t="shared" si="3"/>
        <v>926</v>
      </c>
      <c r="G28" s="12">
        <f t="shared" si="4"/>
        <v>-3.5592599997471552E-2</v>
      </c>
      <c r="H28">
        <f t="shared" si="9"/>
        <v>-3.5592599997471552E-2</v>
      </c>
      <c r="P28" s="31">
        <f t="shared" si="5"/>
        <v>-3.4147315576813241E-2</v>
      </c>
      <c r="Q28" s="2">
        <f t="shared" si="6"/>
        <v>28207.0334</v>
      </c>
      <c r="R28">
        <f t="shared" si="10"/>
        <v>2.088847056597632E-6</v>
      </c>
      <c r="S28" s="31">
        <f t="shared" si="7"/>
        <v>-1.4452844206583118E-3</v>
      </c>
      <c r="T28" s="31">
        <f t="shared" si="8"/>
        <v>-3.5646209572875961E-3</v>
      </c>
      <c r="U28">
        <f t="shared" si="11"/>
        <v>4.4915873554918097E-6</v>
      </c>
      <c r="AA28">
        <v>14000</v>
      </c>
      <c r="AB28" s="31">
        <f t="shared" si="1"/>
        <v>-1.8505044800823871E-2</v>
      </c>
      <c r="AP28" s="111">
        <v>3</v>
      </c>
      <c r="AQ28" s="104">
        <v>6</v>
      </c>
      <c r="AR28" s="104" t="s">
        <v>414</v>
      </c>
      <c r="AS28" s="104"/>
    </row>
    <row r="29" spans="1:45" x14ac:dyDescent="0.2">
      <c r="A29" s="103" t="s">
        <v>412</v>
      </c>
      <c r="B29" s="113" t="s">
        <v>111</v>
      </c>
      <c r="C29" s="114">
        <v>43229.440900000001</v>
      </c>
      <c r="D29" s="12" t="s">
        <v>260</v>
      </c>
      <c r="E29">
        <f t="shared" si="2"/>
        <v>936.9021717859697</v>
      </c>
      <c r="F29" s="11">
        <f t="shared" si="3"/>
        <v>937</v>
      </c>
      <c r="G29" s="12">
        <f t="shared" si="4"/>
        <v>-3.4743699994578492E-2</v>
      </c>
      <c r="H29">
        <f t="shared" si="9"/>
        <v>-3.4743699994578492E-2</v>
      </c>
      <c r="P29" s="31">
        <f t="shared" si="5"/>
        <v>-3.4146777599853621E-2</v>
      </c>
      <c r="Q29" s="2">
        <f t="shared" si="6"/>
        <v>28210.940900000001</v>
      </c>
      <c r="R29">
        <f t="shared" si="10"/>
        <v>3.563163453240742E-7</v>
      </c>
      <c r="S29" s="31">
        <f t="shared" si="7"/>
        <v>-5.9692239472487058E-4</v>
      </c>
      <c r="T29" s="31">
        <f t="shared" si="8"/>
        <v>-3.4950151798143533E-3</v>
      </c>
      <c r="U29">
        <f t="shared" si="11"/>
        <v>8.3989417909877153E-6</v>
      </c>
      <c r="AA29">
        <v>15000</v>
      </c>
      <c r="AB29" s="31">
        <f t="shared" si="1"/>
        <v>-1.3202776794700936E-2</v>
      </c>
      <c r="AP29" s="111">
        <v>3</v>
      </c>
      <c r="AQ29" s="104">
        <v>7</v>
      </c>
      <c r="AR29" s="104" t="s">
        <v>415</v>
      </c>
      <c r="AS29" s="104"/>
    </row>
    <row r="30" spans="1:45" x14ac:dyDescent="0.2">
      <c r="A30" s="103" t="s">
        <v>412</v>
      </c>
      <c r="B30" s="113" t="s">
        <v>111</v>
      </c>
      <c r="C30" s="114">
        <v>43230.5069</v>
      </c>
      <c r="D30" s="12" t="s">
        <v>260</v>
      </c>
      <c r="E30">
        <f t="shared" si="2"/>
        <v>939.90371958223636</v>
      </c>
      <c r="F30" s="11">
        <f t="shared" si="3"/>
        <v>940</v>
      </c>
      <c r="G30" s="12">
        <f t="shared" si="4"/>
        <v>-3.4193999999843072E-2</v>
      </c>
      <c r="H30">
        <f t="shared" si="9"/>
        <v>-3.4193999999843072E-2</v>
      </c>
      <c r="P30" s="31">
        <f t="shared" si="5"/>
        <v>-3.4146612668054147E-2</v>
      </c>
      <c r="Q30" s="2">
        <f t="shared" si="6"/>
        <v>28212.0069</v>
      </c>
      <c r="R30">
        <f t="shared" si="10"/>
        <v>2.2455592140737208E-9</v>
      </c>
      <c r="S30" s="31">
        <f t="shared" si="7"/>
        <v>-4.7387331788925624E-5</v>
      </c>
      <c r="T30" s="31">
        <f t="shared" si="8"/>
        <v>-3.4760394889538845E-3</v>
      </c>
      <c r="U30">
        <f t="shared" si="11"/>
        <v>1.1755655614831926E-5</v>
      </c>
      <c r="AA30">
        <v>16000</v>
      </c>
      <c r="AB30" s="31">
        <f t="shared" si="1"/>
        <v>-6.5366329536654822E-3</v>
      </c>
      <c r="AP30" s="111">
        <v>3</v>
      </c>
      <c r="AQ30" s="104">
        <v>8</v>
      </c>
      <c r="AR30" s="104" t="s">
        <v>416</v>
      </c>
      <c r="AS30" s="104"/>
    </row>
    <row r="31" spans="1:45" x14ac:dyDescent="0.2">
      <c r="A31" s="103" t="s">
        <v>412</v>
      </c>
      <c r="B31" s="113" t="s">
        <v>111</v>
      </c>
      <c r="C31" s="114">
        <v>43341.3122</v>
      </c>
      <c r="D31" s="12" t="s">
        <v>260</v>
      </c>
      <c r="E31">
        <f t="shared" si="2"/>
        <v>1251.8994081657395</v>
      </c>
      <c r="F31" s="11">
        <f t="shared" si="3"/>
        <v>1252</v>
      </c>
      <c r="G31" s="12">
        <f t="shared" si="4"/>
        <v>-3.5725199995795265E-2</v>
      </c>
      <c r="H31">
        <f t="shared" si="9"/>
        <v>-3.5725199995795265E-2</v>
      </c>
      <c r="P31" s="31">
        <f t="shared" si="5"/>
        <v>-3.4087613014460651E-2</v>
      </c>
      <c r="Q31" s="2">
        <f t="shared" si="6"/>
        <v>28322.8122</v>
      </c>
      <c r="R31">
        <f t="shared" si="10"/>
        <v>2.6816911214366141E-6</v>
      </c>
      <c r="S31" s="31">
        <f t="shared" si="7"/>
        <v>-1.6375869813346142E-3</v>
      </c>
      <c r="T31" s="31">
        <f t="shared" si="8"/>
        <v>-1.5205926583858002E-3</v>
      </c>
      <c r="U31">
        <f t="shared" si="11"/>
        <v>1.3687671602251385E-8</v>
      </c>
      <c r="AA31">
        <v>17000</v>
      </c>
      <c r="AB31" s="31">
        <f t="shared" si="1"/>
        <v>1.2205450477117809E-3</v>
      </c>
      <c r="AP31" s="111">
        <v>3</v>
      </c>
      <c r="AQ31" s="104">
        <v>9</v>
      </c>
      <c r="AR31" s="104" t="s">
        <v>417</v>
      </c>
      <c r="AS31" s="104"/>
    </row>
    <row r="32" spans="1:45" x14ac:dyDescent="0.2">
      <c r="A32" s="103" t="s">
        <v>412</v>
      </c>
      <c r="B32" s="113" t="s">
        <v>111</v>
      </c>
      <c r="C32" s="114">
        <v>43573.584600000002</v>
      </c>
      <c r="D32" s="12" t="s">
        <v>260</v>
      </c>
      <c r="E32">
        <f t="shared" si="2"/>
        <v>1905.9113315750294</v>
      </c>
      <c r="F32" s="11">
        <f t="shared" si="3"/>
        <v>1906</v>
      </c>
      <c r="G32" s="12">
        <f t="shared" si="4"/>
        <v>-3.1490599998505786E-2</v>
      </c>
      <c r="H32">
        <f t="shared" si="9"/>
        <v>-3.1490599998505786E-2</v>
      </c>
      <c r="P32" s="31">
        <f t="shared" si="5"/>
        <v>-3.3713117350004103E-2</v>
      </c>
      <c r="Q32" s="2">
        <f t="shared" si="6"/>
        <v>28555.084600000002</v>
      </c>
      <c r="R32">
        <f t="shared" si="10"/>
        <v>4.9395833777110929E-6</v>
      </c>
      <c r="S32" s="31">
        <f t="shared" si="7"/>
        <v>2.2225173514983168E-3</v>
      </c>
      <c r="T32" s="31">
        <f t="shared" si="8"/>
        <v>2.4624560534075883E-3</v>
      </c>
      <c r="U32">
        <f t="shared" si="11"/>
        <v>5.7570580673906227E-8</v>
      </c>
      <c r="AA32">
        <v>18000</v>
      </c>
      <c r="AB32" s="31">
        <f t="shared" si="1"/>
        <v>9.6649589046095326E-3</v>
      </c>
      <c r="AP32" s="111">
        <v>3</v>
      </c>
      <c r="AQ32" s="104">
        <v>10</v>
      </c>
      <c r="AR32" s="104" t="s">
        <v>418</v>
      </c>
      <c r="AS32" s="104"/>
    </row>
    <row r="33" spans="1:45" x14ac:dyDescent="0.2">
      <c r="A33" s="103" t="s">
        <v>412</v>
      </c>
      <c r="B33" s="113" t="s">
        <v>111</v>
      </c>
      <c r="C33" s="114">
        <v>43667.34</v>
      </c>
      <c r="D33" s="12" t="s">
        <v>260</v>
      </c>
      <c r="E33">
        <f t="shared" si="2"/>
        <v>2169.8994312545578</v>
      </c>
      <c r="F33" s="11">
        <f t="shared" si="3"/>
        <v>2170</v>
      </c>
      <c r="G33" s="12">
        <f t="shared" si="4"/>
        <v>-3.5716999998840038E-2</v>
      </c>
      <c r="H33">
        <f t="shared" si="9"/>
        <v>-3.5716999998840038E-2</v>
      </c>
      <c r="P33" s="31">
        <f t="shared" si="5"/>
        <v>-3.3476542733685458E-2</v>
      </c>
      <c r="Q33" s="2">
        <f t="shared" si="6"/>
        <v>28648.839999999997</v>
      </c>
      <c r="R33">
        <f t="shared" si="10"/>
        <v>5.0196487569839402E-6</v>
      </c>
      <c r="S33" s="31">
        <f t="shared" si="7"/>
        <v>-2.2404572651545801E-3</v>
      </c>
      <c r="T33" s="31">
        <f t="shared" si="8"/>
        <v>4.025843579711E-3</v>
      </c>
      <c r="U33">
        <f t="shared" si="11"/>
        <v>3.9266526278363086E-5</v>
      </c>
      <c r="AA33">
        <v>19000</v>
      </c>
      <c r="AB33" s="31">
        <f t="shared" si="1"/>
        <v>1.8324481400620284E-2</v>
      </c>
      <c r="AP33" s="111">
        <v>3</v>
      </c>
      <c r="AQ33" s="104">
        <v>11</v>
      </c>
      <c r="AR33" s="104" t="s">
        <v>399</v>
      </c>
      <c r="AS33" s="104" t="s">
        <v>400</v>
      </c>
    </row>
    <row r="34" spans="1:45" x14ac:dyDescent="0.2">
      <c r="A34" s="103" t="s">
        <v>412</v>
      </c>
      <c r="B34" s="113" t="s">
        <v>111</v>
      </c>
      <c r="C34" s="114">
        <v>43670.360999999997</v>
      </c>
      <c r="D34" s="12" t="s">
        <v>260</v>
      </c>
      <c r="E34">
        <f t="shared" si="2"/>
        <v>2178.4056938179097</v>
      </c>
      <c r="F34" s="11">
        <f t="shared" si="3"/>
        <v>2178.5</v>
      </c>
      <c r="G34" s="12">
        <f t="shared" si="4"/>
        <v>-3.3492850001493935E-2</v>
      </c>
      <c r="H34">
        <f t="shared" si="9"/>
        <v>-3.3492850001493935E-2</v>
      </c>
      <c r="P34" s="31">
        <f t="shared" si="5"/>
        <v>-3.3468200069736324E-2</v>
      </c>
      <c r="Q34" s="2">
        <f t="shared" si="6"/>
        <v>28651.860999999997</v>
      </c>
      <c r="R34">
        <f t="shared" si="10"/>
        <v>6.0761913565483763E-10</v>
      </c>
      <c r="S34" s="31">
        <f t="shared" si="7"/>
        <v>-2.4649931757610155E-5</v>
      </c>
      <c r="T34" s="31">
        <f t="shared" si="8"/>
        <v>4.0757551073269333E-3</v>
      </c>
      <c r="U34">
        <f t="shared" si="11"/>
        <v>1.6813321484549915E-5</v>
      </c>
      <c r="AA34">
        <v>20000</v>
      </c>
      <c r="AB34" s="31">
        <f t="shared" ref="AB34:AB52" si="12">+$V$2+$V$3*AA34+$V$4*AA34^2+$V$5*SIN(($V$6*AA34+$V$7))+$V$8*SIN(($V$9*AA34+$V$10))</f>
        <v>2.6732192729934184E-2</v>
      </c>
      <c r="AP34" s="111">
        <v>3</v>
      </c>
      <c r="AQ34" s="104">
        <v>12</v>
      </c>
      <c r="AR34" s="104" t="s">
        <v>401</v>
      </c>
      <c r="AS34" s="104" t="s">
        <v>402</v>
      </c>
    </row>
    <row r="35" spans="1:45" x14ac:dyDescent="0.2">
      <c r="A35" s="103" t="s">
        <v>412</v>
      </c>
      <c r="B35" s="113" t="s">
        <v>110</v>
      </c>
      <c r="C35" s="114">
        <v>44753.392899999999</v>
      </c>
      <c r="D35" s="12" t="s">
        <v>260</v>
      </c>
      <c r="E35">
        <f t="shared" si="2"/>
        <v>5227.9103961958672</v>
      </c>
      <c r="F35" s="11">
        <f t="shared" si="3"/>
        <v>5228</v>
      </c>
      <c r="G35" s="12">
        <f t="shared" si="4"/>
        <v>-3.1822799996007234E-2</v>
      </c>
      <c r="H35">
        <f t="shared" si="9"/>
        <v>-3.1822799996007234E-2</v>
      </c>
      <c r="P35" s="31">
        <f t="shared" si="5"/>
        <v>-2.9152580294201008E-2</v>
      </c>
      <c r="Q35" s="2">
        <f t="shared" si="6"/>
        <v>29734.892899999999</v>
      </c>
      <c r="R35">
        <f t="shared" si="10"/>
        <v>7.1300732559141288E-6</v>
      </c>
      <c r="S35" s="31">
        <f t="shared" si="7"/>
        <v>-2.6702197018062257E-3</v>
      </c>
      <c r="T35" s="31">
        <f t="shared" si="8"/>
        <v>2.0271916195732424E-2</v>
      </c>
      <c r="U35">
        <f t="shared" si="11"/>
        <v>5.2634159954113152E-4</v>
      </c>
      <c r="AA35">
        <v>21000</v>
      </c>
      <c r="AB35" s="31">
        <f t="shared" si="12"/>
        <v>3.4497566460013819E-2</v>
      </c>
      <c r="AP35" s="111">
        <v>3</v>
      </c>
      <c r="AQ35" s="104">
        <v>13</v>
      </c>
      <c r="AR35" s="104" t="s">
        <v>419</v>
      </c>
      <c r="AS35" s="104"/>
    </row>
    <row r="36" spans="1:45" x14ac:dyDescent="0.2">
      <c r="A36" s="103" t="s">
        <v>412</v>
      </c>
      <c r="B36" s="113" t="s">
        <v>111</v>
      </c>
      <c r="C36" s="114">
        <v>44756.416100000002</v>
      </c>
      <c r="D36" s="12" t="s">
        <v>260</v>
      </c>
      <c r="E36">
        <f t="shared" si="2"/>
        <v>5236.4228533231581</v>
      </c>
      <c r="F36" s="11">
        <f t="shared" si="3"/>
        <v>5236.5</v>
      </c>
      <c r="G36" s="12">
        <f t="shared" si="4"/>
        <v>-2.7398649996030144E-2</v>
      </c>
      <c r="H36">
        <f t="shared" si="9"/>
        <v>-2.7398649996030144E-2</v>
      </c>
      <c r="P36" s="31">
        <f t="shared" si="5"/>
        <v>-2.914097197071986E-2</v>
      </c>
      <c r="Q36" s="2">
        <f t="shared" si="6"/>
        <v>29737.916100000002</v>
      </c>
      <c r="R36">
        <f t="shared" si="10"/>
        <v>3.0356858634866709E-6</v>
      </c>
      <c r="S36" s="31">
        <f t="shared" si="7"/>
        <v>1.7423219746897159E-3</v>
      </c>
      <c r="T36" s="31">
        <f t="shared" si="8"/>
        <v>2.0312293132962168E-2</v>
      </c>
      <c r="U36">
        <f t="shared" si="11"/>
        <v>3.4484382881907073E-4</v>
      </c>
      <c r="AA36">
        <v>22000</v>
      </c>
      <c r="AB36" s="31">
        <f t="shared" si="12"/>
        <v>4.1362492620882152E-2</v>
      </c>
      <c r="AP36" s="111">
        <v>3</v>
      </c>
      <c r="AQ36" s="104">
        <v>14</v>
      </c>
      <c r="AR36" s="104" t="s">
        <v>403</v>
      </c>
      <c r="AS36" s="104" t="s">
        <v>404</v>
      </c>
    </row>
    <row r="37" spans="1:45" x14ac:dyDescent="0.2">
      <c r="A37" s="103" t="s">
        <v>412</v>
      </c>
      <c r="B37" s="113" t="s">
        <v>111</v>
      </c>
      <c r="C37" s="114">
        <v>44790.329400000002</v>
      </c>
      <c r="D37" s="12" t="s">
        <v>260</v>
      </c>
      <c r="E37">
        <f t="shared" si="2"/>
        <v>5331.9129010522738</v>
      </c>
      <c r="F37" s="11">
        <f t="shared" si="3"/>
        <v>5332</v>
      </c>
      <c r="G37" s="12">
        <f t="shared" si="4"/>
        <v>-3.0933199996070471E-2</v>
      </c>
      <c r="H37">
        <f t="shared" si="9"/>
        <v>-3.0933199996070471E-2</v>
      </c>
      <c r="P37" s="31">
        <f t="shared" si="5"/>
        <v>-2.9012119513630433E-2</v>
      </c>
      <c r="Q37" s="2">
        <f t="shared" si="6"/>
        <v>29771.829400000002</v>
      </c>
      <c r="R37">
        <f t="shared" si="10"/>
        <v>3.6905502200120488E-6</v>
      </c>
      <c r="S37" s="31">
        <f t="shared" si="7"/>
        <v>-1.9210804824400379E-3</v>
      </c>
      <c r="T37" s="31">
        <f t="shared" si="8"/>
        <v>2.0764118288682135E-2</v>
      </c>
      <c r="U37">
        <f t="shared" si="11"/>
        <v>5.1461824328532298E-4</v>
      </c>
      <c r="AA37">
        <v>23000</v>
      </c>
      <c r="AB37" s="31">
        <f t="shared" si="12"/>
        <v>4.7232107417526502E-2</v>
      </c>
      <c r="AP37" s="111">
        <v>3</v>
      </c>
      <c r="AQ37" s="104">
        <v>15</v>
      </c>
      <c r="AR37" s="104" t="s">
        <v>420</v>
      </c>
      <c r="AS37" s="104"/>
    </row>
    <row r="38" spans="1:45" x14ac:dyDescent="0.2">
      <c r="A38" s="103" t="s">
        <v>412</v>
      </c>
      <c r="B38" s="113" t="s">
        <v>111</v>
      </c>
      <c r="C38" s="114">
        <v>45054.5625</v>
      </c>
      <c r="D38" s="12" t="s">
        <v>260</v>
      </c>
      <c r="E38">
        <f t="shared" si="2"/>
        <v>6075.9169151296956</v>
      </c>
      <c r="F38" s="11">
        <f t="shared" si="3"/>
        <v>6076</v>
      </c>
      <c r="G38" s="12">
        <f t="shared" si="4"/>
        <v>-2.9507599996577483E-2</v>
      </c>
      <c r="H38">
        <f t="shared" si="9"/>
        <v>-2.9507599996577483E-2</v>
      </c>
      <c r="P38" s="31">
        <f t="shared" si="5"/>
        <v>-2.8122330835717163E-2</v>
      </c>
      <c r="Q38" s="2">
        <f t="shared" si="6"/>
        <v>30036.0625</v>
      </c>
      <c r="R38">
        <f t="shared" si="10"/>
        <v>1.9189706480306541E-6</v>
      </c>
      <c r="S38" s="31">
        <f t="shared" si="7"/>
        <v>-1.3852691608603196E-3</v>
      </c>
      <c r="T38" s="31">
        <f t="shared" si="8"/>
        <v>2.4169541801868186E-2</v>
      </c>
      <c r="U38">
        <f t="shared" si="11"/>
        <v>6.5304836334078903E-4</v>
      </c>
      <c r="AA38">
        <v>24000</v>
      </c>
      <c r="AB38" s="31">
        <f t="shared" si="12"/>
        <v>5.217500883368574E-2</v>
      </c>
      <c r="AP38" s="111">
        <v>3</v>
      </c>
      <c r="AQ38" s="104">
        <v>16</v>
      </c>
      <c r="AR38" s="104" t="s">
        <v>421</v>
      </c>
      <c r="AS38" s="104"/>
    </row>
    <row r="39" spans="1:45" x14ac:dyDescent="0.2">
      <c r="A39" s="103" t="s">
        <v>412</v>
      </c>
      <c r="B39" s="113" t="s">
        <v>111</v>
      </c>
      <c r="C39" s="114">
        <v>45057.582900000001</v>
      </c>
      <c r="D39" s="12" t="s">
        <v>260</v>
      </c>
      <c r="E39">
        <f t="shared" si="2"/>
        <v>6084.4214882665219</v>
      </c>
      <c r="F39" s="11">
        <f t="shared" si="3"/>
        <v>6084.5</v>
      </c>
      <c r="G39" s="12">
        <f t="shared" si="4"/>
        <v>-2.788344999862602E-2</v>
      </c>
      <c r="H39">
        <f t="shared" si="9"/>
        <v>-2.788344999862602E-2</v>
      </c>
      <c r="P39" s="31">
        <f t="shared" si="5"/>
        <v>-2.8113462530761406E-2</v>
      </c>
      <c r="Q39" s="2">
        <f t="shared" si="6"/>
        <v>30039.082900000001</v>
      </c>
      <c r="R39">
        <f t="shared" si="10"/>
        <v>5.2905764939331992E-8</v>
      </c>
      <c r="S39" s="31">
        <f t="shared" si="7"/>
        <v>2.3001253213538603E-4</v>
      </c>
      <c r="T39" s="31">
        <f t="shared" si="8"/>
        <v>2.4207274722874851E-2</v>
      </c>
      <c r="U39">
        <f t="shared" si="11"/>
        <v>5.7490910216346429E-4</v>
      </c>
      <c r="AA39">
        <v>25000</v>
      </c>
      <c r="AB39" s="31">
        <f t="shared" si="12"/>
        <v>5.6393033664979268E-2</v>
      </c>
      <c r="AP39" s="111">
        <v>3</v>
      </c>
      <c r="AQ39" s="104">
        <v>17</v>
      </c>
      <c r="AR39" s="104" t="s">
        <v>422</v>
      </c>
      <c r="AS39" s="104"/>
    </row>
    <row r="40" spans="1:45" x14ac:dyDescent="0.2">
      <c r="A40" s="103" t="s">
        <v>412</v>
      </c>
      <c r="B40" s="113" t="s">
        <v>111</v>
      </c>
      <c r="C40" s="114">
        <v>45132.340799999998</v>
      </c>
      <c r="D40" s="12" t="s">
        <v>260</v>
      </c>
      <c r="E40">
        <f t="shared" si="2"/>
        <v>6294.9181205355171</v>
      </c>
      <c r="F40" s="11">
        <f t="shared" si="3"/>
        <v>6295</v>
      </c>
      <c r="G40" s="12">
        <f t="shared" si="4"/>
        <v>-2.9079499996441882E-2</v>
      </c>
      <c r="H40">
        <f t="shared" si="9"/>
        <v>-2.9079499996441882E-2</v>
      </c>
      <c r="P40" s="31">
        <f t="shared" si="5"/>
        <v>-2.790396077737916E-2</v>
      </c>
      <c r="Q40" s="2">
        <f t="shared" si="6"/>
        <v>30113.840799999998</v>
      </c>
      <c r="R40">
        <f t="shared" si="10"/>
        <v>1.3818924555545956E-6</v>
      </c>
      <c r="S40" s="31">
        <f t="shared" si="7"/>
        <v>-1.1755392190627226E-3</v>
      </c>
      <c r="T40" s="31">
        <f t="shared" si="8"/>
        <v>2.5133264357550162E-2</v>
      </c>
      <c r="U40">
        <f t="shared" si="11"/>
        <v>6.9215314563279894E-4</v>
      </c>
      <c r="AA40">
        <v>26000</v>
      </c>
      <c r="AB40" s="31">
        <f t="shared" si="12"/>
        <v>6.0166333059137586E-2</v>
      </c>
      <c r="AP40" s="111">
        <v>3</v>
      </c>
      <c r="AQ40" s="104">
        <v>18</v>
      </c>
      <c r="AR40" s="104" t="s">
        <v>427</v>
      </c>
      <c r="AS40" s="104"/>
    </row>
    <row r="41" spans="1:45" x14ac:dyDescent="0.2">
      <c r="A41" s="103" t="s">
        <v>412</v>
      </c>
      <c r="B41" s="113" t="s">
        <v>111</v>
      </c>
      <c r="C41" s="114">
        <v>45140.333899999998</v>
      </c>
      <c r="D41" s="12" t="s">
        <v>260</v>
      </c>
      <c r="E41">
        <f t="shared" si="2"/>
        <v>6317.4243791568706</v>
      </c>
      <c r="F41" s="11">
        <f t="shared" si="3"/>
        <v>6317.5</v>
      </c>
      <c r="G41" s="12">
        <f t="shared" si="4"/>
        <v>-2.6856750002480112E-2</v>
      </c>
      <c r="H41">
        <f t="shared" si="9"/>
        <v>-2.6856750002480112E-2</v>
      </c>
      <c r="P41" s="31">
        <f t="shared" si="5"/>
        <v>-2.7882732156902314E-2</v>
      </c>
      <c r="Q41" s="2">
        <f t="shared" si="6"/>
        <v>30121.833899999998</v>
      </c>
      <c r="R41">
        <f t="shared" si="10"/>
        <v>1.052639381192824E-6</v>
      </c>
      <c r="S41" s="31">
        <f t="shared" si="7"/>
        <v>1.0259821544222024E-3</v>
      </c>
      <c r="T41" s="31">
        <f t="shared" si="8"/>
        <v>2.5231280350728254E-2</v>
      </c>
      <c r="U41">
        <f t="shared" si="11"/>
        <v>5.8589646077209694E-4</v>
      </c>
      <c r="AA41">
        <v>27000</v>
      </c>
      <c r="AB41" s="31">
        <f t="shared" si="12"/>
        <v>6.3783995593952189E-2</v>
      </c>
      <c r="AP41" s="111">
        <v>3</v>
      </c>
      <c r="AQ41" s="104">
        <v>19</v>
      </c>
      <c r="AR41" s="104" t="s">
        <v>405</v>
      </c>
      <c r="AS41" s="104" t="s">
        <v>406</v>
      </c>
    </row>
    <row r="42" spans="1:45" x14ac:dyDescent="0.2">
      <c r="A42" t="s">
        <v>256</v>
      </c>
      <c r="B42" s="5" t="s">
        <v>111</v>
      </c>
      <c r="C42" s="12">
        <v>46183.41</v>
      </c>
      <c r="D42" s="12" t="s">
        <v>257</v>
      </c>
      <c r="E42">
        <f t="shared" si="2"/>
        <v>9254.4251008235842</v>
      </c>
      <c r="F42" s="11">
        <f t="shared" si="3"/>
        <v>9254.5</v>
      </c>
      <c r="G42" s="12">
        <f t="shared" si="4"/>
        <v>-2.6600449993566144E-2</v>
      </c>
      <c r="P42" s="31">
        <f t="shared" si="5"/>
        <v>-2.6754619075204999E-2</v>
      </c>
      <c r="Q42" s="2">
        <f t="shared" si="6"/>
        <v>31164.910000000003</v>
      </c>
      <c r="S42" s="31">
        <f t="shared" si="7"/>
        <v>1.5416908163885454E-4</v>
      </c>
      <c r="T42" s="31">
        <f t="shared" si="8"/>
        <v>3.6431427623807626E-2</v>
      </c>
      <c r="AA42">
        <v>28000</v>
      </c>
      <c r="AB42" s="31">
        <f t="shared" si="12"/>
        <v>6.7473105975536962E-2</v>
      </c>
    </row>
    <row r="43" spans="1:45" x14ac:dyDescent="0.2">
      <c r="A43" s="103" t="s">
        <v>130</v>
      </c>
      <c r="B43" s="113" t="s">
        <v>111</v>
      </c>
      <c r="C43" s="114">
        <v>46183.410499999998</v>
      </c>
      <c r="D43" s="12" t="s">
        <v>260</v>
      </c>
      <c r="E43">
        <f t="shared" si="2"/>
        <v>9254.4265086790092</v>
      </c>
      <c r="F43" s="11">
        <f t="shared" si="3"/>
        <v>9254.5</v>
      </c>
      <c r="G43" s="12">
        <f t="shared" si="4"/>
        <v>-2.6100449998921249E-2</v>
      </c>
      <c r="H43">
        <f t="shared" ref="H43:H57" si="13">G43</f>
        <v>-2.6100449998921249E-2</v>
      </c>
      <c r="P43" s="31">
        <f t="shared" si="5"/>
        <v>-2.6754619075204999E-2</v>
      </c>
      <c r="Q43" s="2">
        <f t="shared" si="6"/>
        <v>31164.910499999998</v>
      </c>
      <c r="R43">
        <f t="shared" ref="R43:R57" si="14">+(P43-G43)^2</f>
        <v>4.2793718036593437E-7</v>
      </c>
      <c r="S43" s="31">
        <f t="shared" si="7"/>
        <v>6.5416907628374973E-4</v>
      </c>
      <c r="T43" s="31">
        <f t="shared" si="8"/>
        <v>3.6431427623807626E-2</v>
      </c>
      <c r="U43">
        <f t="shared" ref="U43:U57" si="15">(S43-T43)^2</f>
        <v>1.2800122291763704E-3</v>
      </c>
      <c r="AA43">
        <v>29000</v>
      </c>
      <c r="AB43" s="31">
        <f t="shared" si="12"/>
        <v>7.1339412042628156E-2</v>
      </c>
      <c r="AP43" s="111">
        <v>4</v>
      </c>
      <c r="AQ43" s="104">
        <v>20</v>
      </c>
      <c r="AR43" s="104" t="s">
        <v>407</v>
      </c>
      <c r="AS43" s="104" t="s">
        <v>408</v>
      </c>
    </row>
    <row r="44" spans="1:45" x14ac:dyDescent="0.2">
      <c r="A44" s="103" t="s">
        <v>410</v>
      </c>
      <c r="B44" s="113" t="s">
        <v>111</v>
      </c>
      <c r="C44" s="114">
        <v>46207.741199999997</v>
      </c>
      <c r="D44" s="12" t="s">
        <v>260</v>
      </c>
      <c r="E44">
        <f t="shared" si="2"/>
        <v>9322.9347253457036</v>
      </c>
      <c r="F44" s="11">
        <f t="shared" si="3"/>
        <v>9323</v>
      </c>
      <c r="G44" s="12">
        <f t="shared" si="4"/>
        <v>-2.3182299999461975E-2</v>
      </c>
      <c r="H44">
        <f t="shared" si="13"/>
        <v>-2.3182299999461975E-2</v>
      </c>
      <c r="P44" s="31">
        <f t="shared" si="5"/>
        <v>-2.674772374368891E-2</v>
      </c>
      <c r="Q44" s="2">
        <f t="shared" si="6"/>
        <v>31189.241199999997</v>
      </c>
      <c r="R44">
        <f t="shared" si="14"/>
        <v>1.2712246475897217E-5</v>
      </c>
      <c r="S44" s="31">
        <f t="shared" si="7"/>
        <v>3.5654237442269351E-3</v>
      </c>
      <c r="T44" s="31">
        <f t="shared" si="8"/>
        <v>3.6654890019513858E-2</v>
      </c>
      <c r="U44">
        <f t="shared" si="15"/>
        <v>1.0949127783833506E-3</v>
      </c>
      <c r="AA44">
        <v>30000</v>
      </c>
      <c r="AB44" s="31">
        <f t="shared" si="12"/>
        <v>7.5330650998648843E-2</v>
      </c>
      <c r="AP44" s="111">
        <v>1</v>
      </c>
      <c r="AQ44" s="104">
        <v>21</v>
      </c>
      <c r="AR44" s="104" t="s">
        <v>423</v>
      </c>
      <c r="AS44" s="104"/>
    </row>
    <row r="45" spans="1:45" x14ac:dyDescent="0.2">
      <c r="A45" s="103" t="s">
        <v>410</v>
      </c>
      <c r="B45" s="113" t="s">
        <v>111</v>
      </c>
      <c r="C45" s="114">
        <v>46209.693599999999</v>
      </c>
      <c r="D45" s="12" t="s">
        <v>260</v>
      </c>
      <c r="E45">
        <f t="shared" si="2"/>
        <v>9328.4321192645057</v>
      </c>
      <c r="F45" s="11">
        <f t="shared" si="3"/>
        <v>9328.5</v>
      </c>
      <c r="G45" s="12">
        <f t="shared" si="4"/>
        <v>-2.4107849996653385E-2</v>
      </c>
      <c r="H45">
        <f t="shared" si="13"/>
        <v>-2.4107849996653385E-2</v>
      </c>
      <c r="P45" s="31">
        <f t="shared" si="5"/>
        <v>-2.6747149093902474E-2</v>
      </c>
      <c r="Q45" s="2">
        <f t="shared" si="6"/>
        <v>31191.193599999999</v>
      </c>
      <c r="R45">
        <f t="shared" si="14"/>
        <v>6.9658997247398536E-6</v>
      </c>
      <c r="S45" s="31">
        <f t="shared" si="7"/>
        <v>2.6392990972490885E-3</v>
      </c>
      <c r="T45" s="31">
        <f t="shared" si="8"/>
        <v>3.6672757607241979E-2</v>
      </c>
      <c r="U45">
        <f t="shared" si="15"/>
        <v>1.1582762981514076E-3</v>
      </c>
      <c r="AA45">
        <v>31000</v>
      </c>
      <c r="AB45" s="31">
        <f t="shared" si="12"/>
        <v>7.9229444846430547E-2</v>
      </c>
      <c r="AP45" s="111">
        <v>1</v>
      </c>
      <c r="AQ45" s="104">
        <v>22</v>
      </c>
      <c r="AR45" s="104" t="s">
        <v>424</v>
      </c>
      <c r="AS45" s="104"/>
    </row>
    <row r="46" spans="1:45" x14ac:dyDescent="0.2">
      <c r="A46" s="103" t="s">
        <v>410</v>
      </c>
      <c r="B46" s="113" t="s">
        <v>111</v>
      </c>
      <c r="C46" s="114">
        <v>46210.758999999998</v>
      </c>
      <c r="D46" s="12" t="s">
        <v>260</v>
      </c>
      <c r="E46">
        <f t="shared" si="2"/>
        <v>9331.4319776342472</v>
      </c>
      <c r="F46" s="11">
        <f t="shared" si="3"/>
        <v>9331.5</v>
      </c>
      <c r="G46" s="12">
        <f t="shared" si="4"/>
        <v>-2.4158150001312606E-2</v>
      </c>
      <c r="H46">
        <f t="shared" si="13"/>
        <v>-2.4158150001312606E-2</v>
      </c>
      <c r="P46" s="31">
        <f t="shared" si="5"/>
        <v>-2.6746834210023891E-2</v>
      </c>
      <c r="Q46" s="2">
        <f t="shared" si="6"/>
        <v>31192.258999999998</v>
      </c>
      <c r="R46">
        <f t="shared" si="14"/>
        <v>6.7012859324311727E-6</v>
      </c>
      <c r="S46" s="31">
        <f t="shared" si="7"/>
        <v>2.5886842087112852E-3</v>
      </c>
      <c r="T46" s="31">
        <f t="shared" si="8"/>
        <v>3.6682498887194374E-2</v>
      </c>
      <c r="U46">
        <f t="shared" si="15"/>
        <v>1.162388199330749E-3</v>
      </c>
      <c r="AA46">
        <v>32000</v>
      </c>
      <c r="AB46" s="31">
        <f t="shared" si="12"/>
        <v>8.2677270511324313E-2</v>
      </c>
      <c r="AP46" s="111">
        <v>1</v>
      </c>
      <c r="AQ46" s="104">
        <v>23</v>
      </c>
      <c r="AR46" s="104" t="s">
        <v>425</v>
      </c>
      <c r="AS46" s="104"/>
    </row>
    <row r="47" spans="1:45" x14ac:dyDescent="0.2">
      <c r="A47" s="103" t="s">
        <v>410</v>
      </c>
      <c r="B47" s="113" t="s">
        <v>111</v>
      </c>
      <c r="C47" s="114">
        <v>46212.713499999998</v>
      </c>
      <c r="D47" s="12" t="s">
        <v>260</v>
      </c>
      <c r="E47">
        <f t="shared" si="2"/>
        <v>9336.9352845458889</v>
      </c>
      <c r="F47" s="11">
        <f t="shared" si="3"/>
        <v>9337</v>
      </c>
      <c r="G47" s="12">
        <f t="shared" si="4"/>
        <v>-2.2983700000622775E-2</v>
      </c>
      <c r="H47">
        <f t="shared" si="13"/>
        <v>-2.2983700000622775E-2</v>
      </c>
      <c r="P47" s="31">
        <f t="shared" si="5"/>
        <v>-2.674625424468921E-2</v>
      </c>
      <c r="Q47" s="2">
        <f t="shared" si="6"/>
        <v>31194.213499999998</v>
      </c>
      <c r="R47">
        <f t="shared" si="14"/>
        <v>1.4156814439542342E-5</v>
      </c>
      <c r="S47" s="31">
        <f t="shared" si="7"/>
        <v>3.762554244066435E-3</v>
      </c>
      <c r="T47" s="31">
        <f t="shared" si="8"/>
        <v>3.6700349325958254E-2</v>
      </c>
      <c r="U47">
        <f t="shared" si="15"/>
        <v>1.084898344856697E-3</v>
      </c>
      <c r="AA47">
        <v>33000</v>
      </c>
      <c r="AB47" s="31">
        <f t="shared" si="12"/>
        <v>8.522532832829488E-2</v>
      </c>
      <c r="AP47" s="111">
        <v>1</v>
      </c>
      <c r="AQ47" s="104">
        <v>24</v>
      </c>
      <c r="AR47" s="104" t="s">
        <v>426</v>
      </c>
      <c r="AS47" s="104"/>
    </row>
    <row r="48" spans="1:45" x14ac:dyDescent="0.2">
      <c r="A48" s="103" t="s">
        <v>410</v>
      </c>
      <c r="B48" s="113" t="s">
        <v>111</v>
      </c>
      <c r="C48" s="114">
        <v>46229.403700000003</v>
      </c>
      <c r="D48" s="12" t="s">
        <v>260</v>
      </c>
      <c r="E48">
        <f t="shared" si="2"/>
        <v>9383.9300622469345</v>
      </c>
      <c r="F48" s="11">
        <f t="shared" si="3"/>
        <v>9384</v>
      </c>
      <c r="G48" s="12">
        <f t="shared" si="4"/>
        <v>-2.4838399993313942E-2</v>
      </c>
      <c r="H48">
        <f t="shared" si="13"/>
        <v>-2.4838399993313942E-2</v>
      </c>
      <c r="P48" s="31">
        <f t="shared" si="5"/>
        <v>-2.6741148235090904E-2</v>
      </c>
      <c r="Q48" s="2">
        <f t="shared" si="6"/>
        <v>31210.903700000003</v>
      </c>
      <c r="R48">
        <f t="shared" si="14"/>
        <v>3.6204508715853215E-6</v>
      </c>
      <c r="S48" s="31">
        <f t="shared" si="7"/>
        <v>1.9027482417769623E-3</v>
      </c>
      <c r="T48" s="31">
        <f t="shared" si="8"/>
        <v>3.6852436871404839E-2</v>
      </c>
      <c r="U48">
        <f t="shared" si="15"/>
        <v>1.22148073530794E-3</v>
      </c>
      <c r="AA48">
        <v>34000</v>
      </c>
      <c r="AB48" s="31">
        <f t="shared" si="12"/>
        <v>8.640321029191575E-2</v>
      </c>
      <c r="AP48" s="111">
        <v>1</v>
      </c>
      <c r="AQ48" s="104">
        <v>25</v>
      </c>
      <c r="AR48" s="104" t="s">
        <v>409</v>
      </c>
      <c r="AS48" s="104"/>
    </row>
    <row r="49" spans="1:42" x14ac:dyDescent="0.2">
      <c r="A49" s="103" t="s">
        <v>410</v>
      </c>
      <c r="B49" s="113" t="s">
        <v>111</v>
      </c>
      <c r="C49" s="114">
        <v>46231.357600000003</v>
      </c>
      <c r="D49" s="13" t="s">
        <v>260</v>
      </c>
      <c r="E49">
        <f t="shared" si="2"/>
        <v>9389.4316797320498</v>
      </c>
      <c r="F49" s="11">
        <f t="shared" si="3"/>
        <v>9389.5</v>
      </c>
      <c r="G49" s="12">
        <f t="shared" si="4"/>
        <v>-2.4263949992018752E-2</v>
      </c>
      <c r="H49">
        <f t="shared" si="13"/>
        <v>-2.4263949992018752E-2</v>
      </c>
      <c r="P49" s="31">
        <f t="shared" si="5"/>
        <v>-2.6740532124086874E-2</v>
      </c>
      <c r="Q49" s="2">
        <f t="shared" si="6"/>
        <v>31212.857600000003</v>
      </c>
      <c r="R49">
        <f t="shared" si="14"/>
        <v>6.1334590568790842E-6</v>
      </c>
      <c r="S49" s="31">
        <f t="shared" si="7"/>
        <v>2.4765821320681218E-3</v>
      </c>
      <c r="T49" s="31">
        <f t="shared" si="8"/>
        <v>3.6870181390081476E-2</v>
      </c>
      <c r="U49">
        <f t="shared" si="15"/>
        <v>1.1829196699208169E-3</v>
      </c>
      <c r="AA49">
        <v>35000</v>
      </c>
      <c r="AB49" s="31">
        <f t="shared" si="12"/>
        <v>8.5793005025920785E-2</v>
      </c>
      <c r="AP49" s="111">
        <v>1</v>
      </c>
    </row>
    <row r="50" spans="1:42" x14ac:dyDescent="0.2">
      <c r="A50" s="103" t="s">
        <v>410</v>
      </c>
      <c r="B50" s="113" t="s">
        <v>111</v>
      </c>
      <c r="C50" s="114">
        <v>46232.422100000003</v>
      </c>
      <c r="D50" s="13" t="s">
        <v>260</v>
      </c>
      <c r="E50">
        <f t="shared" si="2"/>
        <v>9392.4290039620046</v>
      </c>
      <c r="F50" s="11">
        <f t="shared" si="3"/>
        <v>9392.5</v>
      </c>
      <c r="G50" s="12">
        <f t="shared" si="4"/>
        <v>-2.5214249995769933E-2</v>
      </c>
      <c r="H50">
        <f t="shared" si="13"/>
        <v>-2.5214249995769933E-2</v>
      </c>
      <c r="P50" s="31">
        <f t="shared" si="5"/>
        <v>-2.6740194331780286E-2</v>
      </c>
      <c r="Q50" s="2">
        <f t="shared" si="6"/>
        <v>31213.922100000003</v>
      </c>
      <c r="R50">
        <f t="shared" si="14"/>
        <v>2.3285061166020765E-6</v>
      </c>
      <c r="S50" s="31">
        <f t="shared" si="7"/>
        <v>1.5259443360103528E-3</v>
      </c>
      <c r="T50" s="31">
        <f t="shared" si="8"/>
        <v>3.6879855541459103E-2</v>
      </c>
      <c r="U50">
        <f t="shared" si="15"/>
        <v>1.2498990375227547E-3</v>
      </c>
      <c r="AA50">
        <v>36000</v>
      </c>
      <c r="AB50" s="31">
        <f t="shared" si="12"/>
        <v>8.309546566201223E-2</v>
      </c>
      <c r="AP50" s="111">
        <v>1</v>
      </c>
    </row>
    <row r="51" spans="1:42" x14ac:dyDescent="0.2">
      <c r="A51" s="103" t="s">
        <v>410</v>
      </c>
      <c r="B51" s="113" t="s">
        <v>111</v>
      </c>
      <c r="C51" s="114">
        <v>46233.4899</v>
      </c>
      <c r="D51" s="12" t="s">
        <v>260</v>
      </c>
      <c r="E51">
        <f t="shared" si="2"/>
        <v>9395.4356200378461</v>
      </c>
      <c r="F51" s="11">
        <f t="shared" si="3"/>
        <v>9395.5</v>
      </c>
      <c r="G51" s="12">
        <f t="shared" si="4"/>
        <v>-2.2864549995574635E-2</v>
      </c>
      <c r="H51">
        <f t="shared" si="13"/>
        <v>-2.2864549995574635E-2</v>
      </c>
      <c r="P51" s="31">
        <f t="shared" si="5"/>
        <v>-2.6739855303968621E-2</v>
      </c>
      <c r="Q51" s="2">
        <f t="shared" si="6"/>
        <v>31214.9899</v>
      </c>
      <c r="R51">
        <f t="shared" si="14"/>
        <v>1.501799123326661E-5</v>
      </c>
      <c r="S51" s="31">
        <f t="shared" si="7"/>
        <v>3.8753053083939865E-3</v>
      </c>
      <c r="T51" s="31">
        <f t="shared" si="8"/>
        <v>3.688952639143097E-2</v>
      </c>
      <c r="U51">
        <f t="shared" si="15"/>
        <v>1.0899387937196435E-3</v>
      </c>
      <c r="AA51">
        <v>37000</v>
      </c>
      <c r="AB51" s="31">
        <f t="shared" si="12"/>
        <v>7.8176294386905446E-2</v>
      </c>
      <c r="AP51" s="111">
        <v>1</v>
      </c>
    </row>
    <row r="52" spans="1:42" x14ac:dyDescent="0.2">
      <c r="A52" s="103" t="s">
        <v>410</v>
      </c>
      <c r="B52" s="113" t="s">
        <v>111</v>
      </c>
      <c r="C52" s="114">
        <v>47241.582799999996</v>
      </c>
      <c r="D52" s="13" t="s">
        <v>260</v>
      </c>
      <c r="E52">
        <f t="shared" si="2"/>
        <v>12233.933764906722</v>
      </c>
      <c r="F52" s="11">
        <f t="shared" si="3"/>
        <v>12234</v>
      </c>
      <c r="G52" s="12">
        <f t="shared" si="4"/>
        <v>-2.3523399999248795E-2</v>
      </c>
      <c r="H52">
        <f t="shared" si="13"/>
        <v>-2.3523399999248795E-2</v>
      </c>
      <c r="P52" s="31">
        <f t="shared" si="5"/>
        <v>-2.4334155320155638E-2</v>
      </c>
      <c r="Q52" s="2">
        <f t="shared" si="6"/>
        <v>32223.082799999996</v>
      </c>
      <c r="R52">
        <f t="shared" si="14"/>
        <v>6.5732419037875726E-7</v>
      </c>
      <c r="S52" s="31">
        <f t="shared" si="7"/>
        <v>8.1075532090684257E-4</v>
      </c>
      <c r="T52" s="31">
        <f t="shared" si="8"/>
        <v>4.4560433360670205E-2</v>
      </c>
      <c r="U52">
        <f t="shared" si="15"/>
        <v>1.9140343285829523E-3</v>
      </c>
      <c r="AA52">
        <v>38000</v>
      </c>
      <c r="AB52" s="31">
        <f t="shared" si="12"/>
        <v>7.1084203106804147E-2</v>
      </c>
      <c r="AP52" s="111">
        <v>1</v>
      </c>
    </row>
    <row r="53" spans="1:42" x14ac:dyDescent="0.2">
      <c r="A53" s="103" t="s">
        <v>410</v>
      </c>
      <c r="B53" s="113" t="s">
        <v>110</v>
      </c>
      <c r="C53" s="114">
        <v>47288.460700000003</v>
      </c>
      <c r="D53" s="13" t="s">
        <v>260</v>
      </c>
      <c r="E53">
        <f t="shared" ref="E53:E84" si="16">+(C53-C$7)/C$8</f>
        <v>12365.928377888689</v>
      </c>
      <c r="F53" s="11">
        <f t="shared" ref="F53:F84" si="17">ROUND(2*E53,0)/2</f>
        <v>12366</v>
      </c>
      <c r="G53" s="12">
        <f t="shared" si="4"/>
        <v>-2.543659999355441E-2</v>
      </c>
      <c r="H53">
        <f t="shared" si="13"/>
        <v>-2.543659999355441E-2</v>
      </c>
      <c r="P53" s="31">
        <f t="shared" ref="P53:P84" si="18">+$V$2+$V$3*F53+$V$4*F53^2+$V$5*SIN(($V$6*F53+$V$7))+$V$8*SIN(($V$9*F53+$V$10))</f>
        <v>-2.4045210725514507E-2</v>
      </c>
      <c r="Q53" s="2">
        <f t="shared" ref="Q53:Q84" si="19">+C53-15018.5</f>
        <v>32269.960700000003</v>
      </c>
      <c r="R53">
        <f t="shared" si="14"/>
        <v>1.935964095216616E-6</v>
      </c>
      <c r="S53" s="31">
        <f t="shared" ref="S53:S84" si="20">+G53-P53</f>
        <v>-1.3913892680399026E-3</v>
      </c>
      <c r="T53" s="31">
        <f t="shared" ref="T53:T84" si="21">+V$2+V$3*F53+V$4*F53^2+V$5*SIN(RADIANS(V$6*F53+V$7))+V$8*SIN(RADIANS(V$9*F53+V$10))</f>
        <v>4.4845239556547567E-2</v>
      </c>
      <c r="U53">
        <f t="shared" si="15"/>
        <v>2.1378258450626729E-3</v>
      </c>
      <c r="AP53" s="111">
        <v>1</v>
      </c>
    </row>
    <row r="54" spans="1:42" x14ac:dyDescent="0.2">
      <c r="A54" s="103" t="s">
        <v>413</v>
      </c>
      <c r="B54" s="113" t="s">
        <v>111</v>
      </c>
      <c r="C54" s="114">
        <v>47290.415000000001</v>
      </c>
      <c r="D54" s="13" t="s">
        <v>260</v>
      </c>
      <c r="E54">
        <f t="shared" si="16"/>
        <v>12371.431121658148</v>
      </c>
      <c r="F54" s="11">
        <f t="shared" si="17"/>
        <v>12371.5</v>
      </c>
      <c r="G54" s="12">
        <f t="shared" si="4"/>
        <v>-2.4462149995088112E-2</v>
      </c>
      <c r="H54">
        <f t="shared" si="13"/>
        <v>-2.4462149995088112E-2</v>
      </c>
      <c r="P54" s="31">
        <f t="shared" si="18"/>
        <v>-2.4032699971200767E-2</v>
      </c>
      <c r="Q54" s="2">
        <f t="shared" si="19"/>
        <v>32271.915000000001</v>
      </c>
      <c r="R54">
        <f t="shared" si="14"/>
        <v>1.8442732301684107E-7</v>
      </c>
      <c r="S54" s="31">
        <f t="shared" si="20"/>
        <v>-4.2945002388734485E-4</v>
      </c>
      <c r="T54" s="31">
        <f t="shared" si="21"/>
        <v>4.4856967774720188E-2</v>
      </c>
      <c r="U54">
        <f t="shared" si="15"/>
        <v>2.0508596370300376E-3</v>
      </c>
      <c r="AP54" s="111">
        <v>5</v>
      </c>
    </row>
    <row r="55" spans="1:42" x14ac:dyDescent="0.2">
      <c r="A55" s="103" t="s">
        <v>413</v>
      </c>
      <c r="B55" s="113" t="s">
        <v>111</v>
      </c>
      <c r="C55" s="114">
        <v>47291.479599999999</v>
      </c>
      <c r="D55" s="13" t="s">
        <v>260</v>
      </c>
      <c r="E55">
        <f t="shared" si="16"/>
        <v>12374.428727459182</v>
      </c>
      <c r="F55" s="11">
        <f t="shared" si="17"/>
        <v>12374.5</v>
      </c>
      <c r="G55" s="12">
        <f t="shared" si="4"/>
        <v>-2.5312450001365505E-2</v>
      </c>
      <c r="H55">
        <f t="shared" si="13"/>
        <v>-2.5312450001365505E-2</v>
      </c>
      <c r="P55" s="31">
        <f t="shared" si="18"/>
        <v>-2.4025859865922216E-2</v>
      </c>
      <c r="Q55" s="2">
        <f t="shared" si="19"/>
        <v>32272.979599999999</v>
      </c>
      <c r="R55">
        <f t="shared" si="14"/>
        <v>1.6553141766199811E-6</v>
      </c>
      <c r="S55" s="31">
        <f t="shared" si="20"/>
        <v>-1.2865901354432892E-3</v>
      </c>
      <c r="T55" s="31">
        <f t="shared" si="21"/>
        <v>4.4863360307580744E-2</v>
      </c>
      <c r="U55">
        <f t="shared" si="15"/>
        <v>2.1298179258935736E-3</v>
      </c>
      <c r="AP55" s="111">
        <v>5</v>
      </c>
    </row>
    <row r="56" spans="1:42" x14ac:dyDescent="0.2">
      <c r="A56" s="103" t="s">
        <v>413</v>
      </c>
      <c r="B56" s="113" t="s">
        <v>111</v>
      </c>
      <c r="C56" s="114">
        <v>47292.369899999998</v>
      </c>
      <c r="D56" s="13" t="s">
        <v>260</v>
      </c>
      <c r="E56">
        <f t="shared" si="16"/>
        <v>12376.935554854132</v>
      </c>
      <c r="F56" s="11">
        <f t="shared" si="17"/>
        <v>12377</v>
      </c>
      <c r="G56" s="12">
        <f t="shared" si="4"/>
        <v>-2.2887699997227173E-2</v>
      </c>
      <c r="H56">
        <f t="shared" si="13"/>
        <v>-2.2887699997227173E-2</v>
      </c>
      <c r="P56" s="31">
        <f t="shared" si="18"/>
        <v>-2.4020151113014941E-2</v>
      </c>
      <c r="Q56" s="2">
        <f t="shared" si="19"/>
        <v>32273.869899999998</v>
      </c>
      <c r="R56">
        <f t="shared" si="14"/>
        <v>1.2824455296489603E-6</v>
      </c>
      <c r="S56" s="31">
        <f t="shared" si="20"/>
        <v>1.1324511157877679E-3</v>
      </c>
      <c r="T56" s="31">
        <f t="shared" si="21"/>
        <v>4.4868684896358105E-2</v>
      </c>
      <c r="U56">
        <f t="shared" si="15"/>
        <v>1.9128581453087018E-3</v>
      </c>
      <c r="AP56" s="111">
        <v>5</v>
      </c>
    </row>
    <row r="57" spans="1:42" x14ac:dyDescent="0.2">
      <c r="A57" s="103" t="s">
        <v>413</v>
      </c>
      <c r="B57" s="115" t="s">
        <v>111</v>
      </c>
      <c r="C57" s="116">
        <v>47298.407200000001</v>
      </c>
      <c r="D57" s="77" t="s">
        <v>260</v>
      </c>
      <c r="E57">
        <f t="shared" si="16"/>
        <v>12393.934846139715</v>
      </c>
      <c r="F57" s="11">
        <f t="shared" si="17"/>
        <v>12394</v>
      </c>
      <c r="G57" s="12">
        <f t="shared" si="4"/>
        <v>-2.3139399992942344E-2</v>
      </c>
      <c r="H57">
        <f t="shared" si="13"/>
        <v>-2.3139399992942344E-2</v>
      </c>
      <c r="P57" s="31">
        <f t="shared" si="18"/>
        <v>-2.3981122352832548E-2</v>
      </c>
      <c r="Q57" s="2">
        <f t="shared" si="19"/>
        <v>32279.907200000001</v>
      </c>
      <c r="R57">
        <f t="shared" si="14"/>
        <v>7.0849653113913415E-7</v>
      </c>
      <c r="S57" s="31">
        <f t="shared" si="20"/>
        <v>8.4172235989020405E-4</v>
      </c>
      <c r="T57" s="31">
        <f t="shared" si="21"/>
        <v>4.4904831298367733E-2</v>
      </c>
      <c r="U57">
        <f t="shared" si="15"/>
        <v>1.9415575693241382E-3</v>
      </c>
      <c r="AP57" s="112">
        <v>5</v>
      </c>
    </row>
    <row r="58" spans="1:42" x14ac:dyDescent="0.2">
      <c r="A58" s="103" t="s">
        <v>414</v>
      </c>
      <c r="B58" s="117" t="s">
        <v>111</v>
      </c>
      <c r="C58" s="116">
        <v>47304.428</v>
      </c>
      <c r="D58" s="77" t="s">
        <v>260</v>
      </c>
      <c r="E58">
        <f t="shared" si="16"/>
        <v>12410.88767819579</v>
      </c>
      <c r="F58" s="11">
        <f t="shared" si="17"/>
        <v>12411</v>
      </c>
      <c r="J58" s="107">
        <v>-3.0499200001941063E-2</v>
      </c>
      <c r="P58" s="31">
        <f t="shared" si="18"/>
        <v>-2.3941727832048933E-2</v>
      </c>
      <c r="Q58" s="2">
        <f t="shared" si="19"/>
        <v>32285.928</v>
      </c>
      <c r="S58" s="31">
        <f t="shared" si="20"/>
        <v>2.3941727832048933E-2</v>
      </c>
      <c r="T58" s="31">
        <f t="shared" si="21"/>
        <v>4.4940871687192276E-2</v>
      </c>
      <c r="AP58" s="112">
        <v>6</v>
      </c>
    </row>
    <row r="59" spans="1:42" x14ac:dyDescent="0.2">
      <c r="A59" s="103" t="s">
        <v>410</v>
      </c>
      <c r="B59" s="24" t="s">
        <v>110</v>
      </c>
      <c r="C59" s="118">
        <v>47356.293400000002</v>
      </c>
      <c r="D59" s="82" t="s">
        <v>260</v>
      </c>
      <c r="E59">
        <f t="shared" si="16"/>
        <v>12556.925649183275</v>
      </c>
      <c r="F59" s="11">
        <f t="shared" si="17"/>
        <v>12557</v>
      </c>
      <c r="G59" s="12">
        <f t="shared" ref="G59:G90" si="22">+C59-(C$7+F59*C$8)</f>
        <v>-2.6405699994938914E-2</v>
      </c>
      <c r="H59">
        <f t="shared" ref="H59:H86" si="23">G59</f>
        <v>-2.6405699994938914E-2</v>
      </c>
      <c r="P59" s="31">
        <f t="shared" si="18"/>
        <v>-2.3588154482532559E-2</v>
      </c>
      <c r="Q59" s="2">
        <f t="shared" si="19"/>
        <v>32337.793400000002</v>
      </c>
      <c r="R59">
        <f t="shared" ref="R59:R86" si="24">+(P59-G59)^2</f>
        <v>7.9385627144811881E-6</v>
      </c>
      <c r="S59" s="31">
        <f t="shared" si="20"/>
        <v>-2.8175455124063546E-3</v>
      </c>
      <c r="T59" s="31">
        <f t="shared" si="21"/>
        <v>4.5246030143408042E-2</v>
      </c>
      <c r="U59">
        <f t="shared" ref="U59:U86" si="25">(S59-T59)^2</f>
        <v>2.3101073048221944E-3</v>
      </c>
      <c r="AP59" s="110">
        <v>1</v>
      </c>
    </row>
    <row r="60" spans="1:42" x14ac:dyDescent="0.2">
      <c r="A60" s="103" t="s">
        <v>410</v>
      </c>
      <c r="B60" s="24" t="s">
        <v>111</v>
      </c>
      <c r="C60" s="118">
        <v>47359.307399999998</v>
      </c>
      <c r="D60" s="82" t="s">
        <v>260</v>
      </c>
      <c r="E60">
        <f t="shared" si="16"/>
        <v>12565.412201770465</v>
      </c>
      <c r="F60" s="11">
        <f t="shared" si="17"/>
        <v>12565.5</v>
      </c>
      <c r="G60" s="12">
        <f t="shared" si="22"/>
        <v>-3.1181550002656877E-2</v>
      </c>
      <c r="H60">
        <f t="shared" si="23"/>
        <v>-3.1181550002656877E-2</v>
      </c>
      <c r="P60" s="31">
        <f t="shared" si="18"/>
        <v>-2.3566719077587592E-2</v>
      </c>
      <c r="Q60" s="2">
        <f t="shared" si="19"/>
        <v>32340.807399999998</v>
      </c>
      <c r="R60">
        <f t="shared" si="24"/>
        <v>5.7985650017391537E-5</v>
      </c>
      <c r="S60" s="31">
        <f t="shared" si="20"/>
        <v>-7.6148309250692846E-3</v>
      </c>
      <c r="T60" s="31">
        <f t="shared" si="21"/>
        <v>4.5263555349599319E-2</v>
      </c>
      <c r="U60">
        <f t="shared" si="25"/>
        <v>2.7961237350130615E-3</v>
      </c>
      <c r="AP60" s="110">
        <v>1</v>
      </c>
    </row>
    <row r="61" spans="1:42" x14ac:dyDescent="0.2">
      <c r="A61" s="103" t="s">
        <v>410</v>
      </c>
      <c r="B61" s="24" t="s">
        <v>111</v>
      </c>
      <c r="C61" s="118">
        <v>47587.499799999998</v>
      </c>
      <c r="D61" s="82" t="s">
        <v>260</v>
      </c>
      <c r="E61">
        <f t="shared" si="16"/>
        <v>13207.936024796278</v>
      </c>
      <c r="F61" s="11">
        <f t="shared" si="17"/>
        <v>13208</v>
      </c>
      <c r="G61" s="12">
        <f t="shared" si="22"/>
        <v>-2.2720799999660812E-2</v>
      </c>
      <c r="H61">
        <f t="shared" si="23"/>
        <v>-2.2720799999660812E-2</v>
      </c>
      <c r="P61" s="31">
        <f t="shared" si="18"/>
        <v>-2.1663248957791075E-2</v>
      </c>
      <c r="Q61" s="2">
        <f t="shared" si="19"/>
        <v>32568.999799999998</v>
      </c>
      <c r="R61">
        <f t="shared" si="24"/>
        <v>1.1184142061597665E-6</v>
      </c>
      <c r="S61" s="31">
        <f t="shared" si="20"/>
        <v>-1.0575510418697372E-3</v>
      </c>
      <c r="T61" s="31">
        <f t="shared" si="21"/>
        <v>4.6511538594117385E-2</v>
      </c>
      <c r="U61">
        <f t="shared" si="25"/>
        <v>2.2628182887965771E-3</v>
      </c>
      <c r="AP61" s="110">
        <v>1</v>
      </c>
    </row>
    <row r="62" spans="1:42" x14ac:dyDescent="0.2">
      <c r="A62" s="103" t="s">
        <v>410</v>
      </c>
      <c r="B62" s="24" t="s">
        <v>111</v>
      </c>
      <c r="C62" s="118">
        <v>47596.554499999998</v>
      </c>
      <c r="D62" s="82" t="s">
        <v>260</v>
      </c>
      <c r="E62">
        <f t="shared" si="16"/>
        <v>13233.431442086039</v>
      </c>
      <c r="F62" s="11">
        <f t="shared" si="17"/>
        <v>13233.5</v>
      </c>
      <c r="G62" s="12">
        <f t="shared" si="22"/>
        <v>-2.434835000167368E-2</v>
      </c>
      <c r="H62">
        <f t="shared" si="23"/>
        <v>-2.434835000167368E-2</v>
      </c>
      <c r="P62" s="31">
        <f t="shared" si="18"/>
        <v>-2.1575807355339167E-2</v>
      </c>
      <c r="Q62" s="2">
        <f t="shared" si="19"/>
        <v>32578.054499999998</v>
      </c>
      <c r="R62">
        <f t="shared" si="24"/>
        <v>7.6869927257435848E-6</v>
      </c>
      <c r="S62" s="31">
        <f t="shared" si="20"/>
        <v>-2.7725426463345131E-3</v>
      </c>
      <c r="T62" s="31">
        <f t="shared" si="21"/>
        <v>4.6557945167496222E-2</v>
      </c>
      <c r="U62">
        <f t="shared" si="25"/>
        <v>2.4334970279505023E-3</v>
      </c>
      <c r="AP62" s="110">
        <v>1</v>
      </c>
    </row>
    <row r="63" spans="1:42" x14ac:dyDescent="0.2">
      <c r="A63" s="103" t="s">
        <v>410</v>
      </c>
      <c r="B63" s="24" t="s">
        <v>111</v>
      </c>
      <c r="C63" s="118">
        <v>47643.432000000001</v>
      </c>
      <c r="D63" s="82" t="s">
        <v>260</v>
      </c>
      <c r="E63">
        <f t="shared" si="16"/>
        <v>13365.424928783641</v>
      </c>
      <c r="F63" s="11">
        <f t="shared" si="17"/>
        <v>13365.5</v>
      </c>
      <c r="G63" s="12">
        <f t="shared" si="22"/>
        <v>-2.6661550000426359E-2</v>
      </c>
      <c r="H63">
        <f t="shared" si="23"/>
        <v>-2.6661550000426359E-2</v>
      </c>
      <c r="P63" s="31">
        <f t="shared" si="18"/>
        <v>-2.1108221106382257E-2</v>
      </c>
      <c r="Q63" s="2">
        <f t="shared" si="19"/>
        <v>32624.932000000001</v>
      </c>
      <c r="R63">
        <f t="shared" si="24"/>
        <v>3.0839461805425091E-5</v>
      </c>
      <c r="S63" s="31">
        <f t="shared" si="20"/>
        <v>-5.5533288940441024E-3</v>
      </c>
      <c r="T63" s="31">
        <f t="shared" si="21"/>
        <v>4.6794354242082031E-2</v>
      </c>
      <c r="U63">
        <f t="shared" si="25"/>
        <v>2.7402799297202639E-3</v>
      </c>
      <c r="AP63" s="110">
        <v>1</v>
      </c>
    </row>
    <row r="64" spans="1:42" x14ac:dyDescent="0.2">
      <c r="A64" s="103" t="s">
        <v>415</v>
      </c>
      <c r="B64" s="117" t="s">
        <v>111</v>
      </c>
      <c r="C64" s="119">
        <v>47659.417699999998</v>
      </c>
      <c r="D64" s="83" t="s">
        <v>260</v>
      </c>
      <c r="E64">
        <f t="shared" si="16"/>
        <v>13410.436038170905</v>
      </c>
      <c r="F64" s="11">
        <f t="shared" si="17"/>
        <v>13410.5</v>
      </c>
      <c r="G64" s="12">
        <f t="shared" si="22"/>
        <v>-2.2716049999871757E-2</v>
      </c>
      <c r="H64">
        <f t="shared" si="23"/>
        <v>-2.2716049999871757E-2</v>
      </c>
      <c r="P64" s="31">
        <f t="shared" si="18"/>
        <v>-2.0943058257615915E-2</v>
      </c>
      <c r="Q64" s="2">
        <f t="shared" si="19"/>
        <v>32640.917699999998</v>
      </c>
      <c r="R64">
        <f t="shared" si="24"/>
        <v>3.1434997181074047E-6</v>
      </c>
      <c r="S64" s="31">
        <f t="shared" si="20"/>
        <v>-1.7729917422558417E-3</v>
      </c>
      <c r="T64" s="31">
        <f t="shared" si="21"/>
        <v>4.6873487347804561E-2</v>
      </c>
      <c r="U64">
        <f t="shared" si="25"/>
        <v>2.3664799278596839E-3</v>
      </c>
      <c r="AP64" s="112">
        <v>7</v>
      </c>
    </row>
    <row r="65" spans="1:42" x14ac:dyDescent="0.2">
      <c r="A65" s="103" t="s">
        <v>410</v>
      </c>
      <c r="B65" s="120" t="s">
        <v>111</v>
      </c>
      <c r="C65" s="118">
        <v>47973.552100000001</v>
      </c>
      <c r="D65" s="82" t="s">
        <v>260</v>
      </c>
      <c r="E65">
        <f t="shared" si="16"/>
        <v>14294.947685499747</v>
      </c>
      <c r="F65" s="11">
        <f t="shared" si="17"/>
        <v>14295</v>
      </c>
      <c r="G65" s="12">
        <f t="shared" si="22"/>
        <v>-1.8579499999759719E-2</v>
      </c>
      <c r="H65">
        <f t="shared" si="23"/>
        <v>-1.8579499999759719E-2</v>
      </c>
      <c r="P65" s="31">
        <f t="shared" si="18"/>
        <v>-1.7092216118024067E-2</v>
      </c>
      <c r="Q65" s="2">
        <f t="shared" si="19"/>
        <v>32955.052100000001</v>
      </c>
      <c r="R65">
        <f t="shared" si="24"/>
        <v>2.2120133448706697E-6</v>
      </c>
      <c r="S65" s="31">
        <f t="shared" si="20"/>
        <v>-1.4872838817356522E-3</v>
      </c>
      <c r="T65" s="31">
        <f t="shared" si="21"/>
        <v>4.8278099322267988E-2</v>
      </c>
      <c r="U65">
        <f t="shared" si="25"/>
        <v>2.4765933654413278E-3</v>
      </c>
      <c r="AP65" s="84">
        <v>1</v>
      </c>
    </row>
    <row r="66" spans="1:42" x14ac:dyDescent="0.2">
      <c r="A66" s="103" t="s">
        <v>415</v>
      </c>
      <c r="B66" s="120" t="s">
        <v>111</v>
      </c>
      <c r="C66" s="121">
        <v>47982.429499999998</v>
      </c>
      <c r="D66" s="86" t="s">
        <v>260</v>
      </c>
      <c r="E66">
        <f t="shared" si="16"/>
        <v>14319.943877250776</v>
      </c>
      <c r="F66" s="11">
        <f t="shared" si="17"/>
        <v>14320</v>
      </c>
      <c r="G66" s="12">
        <f t="shared" si="22"/>
        <v>-1.993199999560602E-2</v>
      </c>
      <c r="H66">
        <f t="shared" si="23"/>
        <v>-1.993199999560602E-2</v>
      </c>
      <c r="P66" s="31">
        <f t="shared" si="18"/>
        <v>-1.6966586528874682E-2</v>
      </c>
      <c r="Q66" s="2">
        <f t="shared" si="19"/>
        <v>32963.929499999998</v>
      </c>
      <c r="R66">
        <f t="shared" si="24"/>
        <v>8.7936770286715712E-6</v>
      </c>
      <c r="S66" s="31">
        <f t="shared" si="20"/>
        <v>-2.9654134667313377E-3</v>
      </c>
      <c r="T66" s="31">
        <f t="shared" si="21"/>
        <v>4.8313629655774612E-2</v>
      </c>
      <c r="U66">
        <f t="shared" si="25"/>
        <v>2.6295402635598242E-3</v>
      </c>
      <c r="AP66" s="84">
        <v>7</v>
      </c>
    </row>
    <row r="67" spans="1:42" x14ac:dyDescent="0.2">
      <c r="A67" s="103" t="s">
        <v>416</v>
      </c>
      <c r="B67" s="120" t="s">
        <v>111</v>
      </c>
      <c r="C67" s="121">
        <v>48356.409099999997</v>
      </c>
      <c r="D67" s="86" t="s">
        <v>260</v>
      </c>
      <c r="E67">
        <f t="shared" si="16"/>
        <v>15372.962305233757</v>
      </c>
      <c r="F67" s="11">
        <f t="shared" si="17"/>
        <v>15373</v>
      </c>
      <c r="G67" s="12">
        <f t="shared" si="22"/>
        <v>-1.3387300001340918E-2</v>
      </c>
      <c r="H67">
        <f t="shared" si="23"/>
        <v>-1.3387300001340918E-2</v>
      </c>
      <c r="P67" s="31">
        <f t="shared" si="18"/>
        <v>-1.0864624220626009E-2</v>
      </c>
      <c r="Q67" s="2">
        <f t="shared" si="19"/>
        <v>33337.909099999997</v>
      </c>
      <c r="R67">
        <f t="shared" si="24"/>
        <v>6.3638930946055793E-6</v>
      </c>
      <c r="S67" s="31">
        <f t="shared" si="20"/>
        <v>-2.5226757807149097E-3</v>
      </c>
      <c r="T67" s="31">
        <f t="shared" si="21"/>
        <v>4.9601966010236247E-2</v>
      </c>
      <c r="U67">
        <f t="shared" si="25"/>
        <v>2.7169782818349721E-3</v>
      </c>
      <c r="AP67" s="84">
        <v>8</v>
      </c>
    </row>
    <row r="68" spans="1:42" x14ac:dyDescent="0.2">
      <c r="A68" s="103" t="s">
        <v>417</v>
      </c>
      <c r="B68" s="120" t="s">
        <v>111</v>
      </c>
      <c r="C68" s="121">
        <v>48362.090900000003</v>
      </c>
      <c r="D68" s="86" t="s">
        <v>260</v>
      </c>
      <c r="E68">
        <f t="shared" si="16"/>
        <v>15388.960611302109</v>
      </c>
      <c r="F68" s="11">
        <f t="shared" si="17"/>
        <v>15389</v>
      </c>
      <c r="G68" s="12">
        <f t="shared" si="22"/>
        <v>-1.3988899991090875E-2</v>
      </c>
      <c r="H68">
        <f t="shared" si="23"/>
        <v>-1.3988899991090875E-2</v>
      </c>
      <c r="P68" s="31">
        <f t="shared" si="18"/>
        <v>-1.0760211074844454E-2</v>
      </c>
      <c r="Q68" s="2">
        <f t="shared" si="19"/>
        <v>33343.590900000003</v>
      </c>
      <c r="R68">
        <f t="shared" si="24"/>
        <v>1.0424432117892489E-5</v>
      </c>
      <c r="S68" s="31">
        <f t="shared" si="20"/>
        <v>-3.2286889162464211E-3</v>
      </c>
      <c r="T68" s="31">
        <f t="shared" si="21"/>
        <v>4.9618404725794901E-2</v>
      </c>
      <c r="U68">
        <f t="shared" si="25"/>
        <v>2.7928153064106843E-3</v>
      </c>
      <c r="AP68" s="84">
        <v>9</v>
      </c>
    </row>
    <row r="69" spans="1:42" x14ac:dyDescent="0.2">
      <c r="A69" s="103" t="s">
        <v>417</v>
      </c>
      <c r="B69" s="120" t="s">
        <v>111</v>
      </c>
      <c r="C69" s="121">
        <v>48385.1806</v>
      </c>
      <c r="D69" s="86" t="s">
        <v>260</v>
      </c>
      <c r="E69">
        <f t="shared" si="16"/>
        <v>15453.974530768828</v>
      </c>
      <c r="F69" s="11">
        <f t="shared" si="17"/>
        <v>15454</v>
      </c>
      <c r="G69" s="12">
        <f t="shared" si="22"/>
        <v>-9.045399994647596E-3</v>
      </c>
      <c r="H69">
        <f t="shared" si="23"/>
        <v>-9.045399994647596E-3</v>
      </c>
      <c r="P69" s="31">
        <f t="shared" si="18"/>
        <v>-1.0332647967400344E-2</v>
      </c>
      <c r="Q69" s="2">
        <f t="shared" si="19"/>
        <v>33366.6806</v>
      </c>
      <c r="R69">
        <f t="shared" si="24"/>
        <v>1.6570073433560599E-6</v>
      </c>
      <c r="S69" s="31">
        <f t="shared" si="20"/>
        <v>1.2872479727527482E-3</v>
      </c>
      <c r="T69" s="31">
        <f t="shared" si="21"/>
        <v>4.9684221321493534E-2</v>
      </c>
      <c r="U69">
        <f t="shared" si="25"/>
        <v>2.3422670293187257E-3</v>
      </c>
      <c r="AP69" s="87">
        <v>9</v>
      </c>
    </row>
    <row r="70" spans="1:42" x14ac:dyDescent="0.2">
      <c r="A70" s="103" t="s">
        <v>417</v>
      </c>
      <c r="B70" s="120" t="s">
        <v>111</v>
      </c>
      <c r="C70" s="121">
        <v>48386.067600000002</v>
      </c>
      <c r="D70" s="86" t="s">
        <v>260</v>
      </c>
      <c r="E70">
        <f t="shared" si="16"/>
        <v>15456.472066317889</v>
      </c>
      <c r="F70" s="11">
        <f t="shared" si="17"/>
        <v>15456.5</v>
      </c>
      <c r="G70" s="12">
        <f t="shared" si="22"/>
        <v>-9.9206499944557436E-3</v>
      </c>
      <c r="H70">
        <f t="shared" si="23"/>
        <v>-9.9206499944557436E-3</v>
      </c>
      <c r="P70" s="31">
        <f t="shared" si="18"/>
        <v>-1.0316095370474556E-2</v>
      </c>
      <c r="Q70" s="2">
        <f t="shared" si="19"/>
        <v>33367.567600000002</v>
      </c>
      <c r="R70">
        <f t="shared" si="24"/>
        <v>1.5637704541466024E-7</v>
      </c>
      <c r="S70" s="31">
        <f t="shared" si="20"/>
        <v>3.9544537601881279E-4</v>
      </c>
      <c r="T70" s="31">
        <f t="shared" si="21"/>
        <v>4.9686721777534082E-2</v>
      </c>
      <c r="U70">
        <f t="shared" si="25"/>
        <v>2.4296299292905759E-3</v>
      </c>
      <c r="AP70" s="87">
        <v>9</v>
      </c>
    </row>
    <row r="71" spans="1:42" x14ac:dyDescent="0.2">
      <c r="A71" s="103" t="s">
        <v>417</v>
      </c>
      <c r="B71" s="24" t="s">
        <v>111</v>
      </c>
      <c r="C71" s="118">
        <v>48386.243399999999</v>
      </c>
      <c r="D71" s="82" t="s">
        <v>260</v>
      </c>
      <c r="E71">
        <f t="shared" si="16"/>
        <v>15456.967068290285</v>
      </c>
      <c r="F71" s="11">
        <f t="shared" si="17"/>
        <v>15457</v>
      </c>
      <c r="G71" s="12">
        <f t="shared" si="22"/>
        <v>-1.1695699999108911E-2</v>
      </c>
      <c r="H71">
        <f t="shared" si="23"/>
        <v>-1.1695699999108911E-2</v>
      </c>
      <c r="P71" s="31">
        <f t="shared" si="18"/>
        <v>-1.031278389687652E-2</v>
      </c>
      <c r="Q71" s="2">
        <f t="shared" si="19"/>
        <v>33367.743399999999</v>
      </c>
      <c r="R71">
        <f t="shared" si="24"/>
        <v>1.912456945813628E-6</v>
      </c>
      <c r="S71" s="31">
        <f t="shared" si="20"/>
        <v>-1.3829161022323906E-3</v>
      </c>
      <c r="T71" s="31">
        <f t="shared" si="21"/>
        <v>4.9687221593617832E-2</v>
      </c>
      <c r="U71">
        <f t="shared" si="25"/>
        <v>2.6081589642731021E-3</v>
      </c>
      <c r="AP71" s="110">
        <v>9</v>
      </c>
    </row>
    <row r="72" spans="1:42" x14ac:dyDescent="0.2">
      <c r="A72" s="103" t="s">
        <v>417</v>
      </c>
      <c r="B72" s="24" t="s">
        <v>111</v>
      </c>
      <c r="C72" s="118">
        <v>48387.132100000003</v>
      </c>
      <c r="D72" s="82" t="s">
        <v>260</v>
      </c>
      <c r="E72">
        <f t="shared" si="16"/>
        <v>15459.469390547842</v>
      </c>
      <c r="F72" s="11">
        <f t="shared" si="17"/>
        <v>15459.5</v>
      </c>
      <c r="G72" s="12">
        <f t="shared" si="22"/>
        <v>-1.0870949990930967E-2</v>
      </c>
      <c r="H72">
        <f t="shared" si="23"/>
        <v>-1.0870949990930967E-2</v>
      </c>
      <c r="P72" s="31">
        <f t="shared" si="18"/>
        <v>-1.0296221759686284E-2</v>
      </c>
      <c r="Q72" s="2">
        <f t="shared" si="19"/>
        <v>33368.632100000003</v>
      </c>
      <c r="R72">
        <f t="shared" si="24"/>
        <v>3.3031253978964201E-7</v>
      </c>
      <c r="S72" s="31">
        <f t="shared" si="20"/>
        <v>-5.7472823124468317E-4</v>
      </c>
      <c r="T72" s="31">
        <f t="shared" si="21"/>
        <v>4.9689719298414856E-2</v>
      </c>
      <c r="U72">
        <f t="shared" si="25"/>
        <v>2.5265146854618974E-3</v>
      </c>
      <c r="AP72" s="110">
        <v>9</v>
      </c>
    </row>
    <row r="73" spans="1:42" x14ac:dyDescent="0.2">
      <c r="A73" s="103" t="s">
        <v>417</v>
      </c>
      <c r="B73" s="24" t="s">
        <v>111</v>
      </c>
      <c r="C73" s="118">
        <v>48388.198700000001</v>
      </c>
      <c r="D73" s="82" t="s">
        <v>260</v>
      </c>
      <c r="E73">
        <f t="shared" si="16"/>
        <v>15462.472627770634</v>
      </c>
      <c r="F73" s="11">
        <f t="shared" si="17"/>
        <v>15462.5</v>
      </c>
      <c r="G73" s="12">
        <f t="shared" si="22"/>
        <v>-9.721249996800907E-3</v>
      </c>
      <c r="H73">
        <f t="shared" si="23"/>
        <v>-9.721249996800907E-3</v>
      </c>
      <c r="P73" s="31">
        <f t="shared" si="18"/>
        <v>-1.0276336707296623E-2</v>
      </c>
      <c r="Q73" s="2">
        <f t="shared" si="19"/>
        <v>33369.698700000001</v>
      </c>
      <c r="R73">
        <f t="shared" si="24"/>
        <v>3.0812125616895468E-7</v>
      </c>
      <c r="S73" s="31">
        <f t="shared" si="20"/>
        <v>5.5508671049571585E-4</v>
      </c>
      <c r="T73" s="31">
        <f t="shared" si="21"/>
        <v>4.9692713517803383E-2</v>
      </c>
      <c r="U73">
        <f t="shared" si="25"/>
        <v>2.4145063682542412E-3</v>
      </c>
      <c r="AP73" s="87">
        <v>9</v>
      </c>
    </row>
    <row r="74" spans="1:42" x14ac:dyDescent="0.2">
      <c r="A74" s="103" t="s">
        <v>410</v>
      </c>
      <c r="B74" s="24" t="s">
        <v>111</v>
      </c>
      <c r="C74" s="118">
        <v>48409.329700000002</v>
      </c>
      <c r="D74" s="82" t="s">
        <v>260</v>
      </c>
      <c r="E74">
        <f t="shared" si="16"/>
        <v>15521.971414340034</v>
      </c>
      <c r="F74" s="11">
        <f t="shared" si="17"/>
        <v>15522</v>
      </c>
      <c r="G74" s="12">
        <f t="shared" si="22"/>
        <v>-1.0152199996809941E-2</v>
      </c>
      <c r="H74">
        <f t="shared" si="23"/>
        <v>-1.0152199996809941E-2</v>
      </c>
      <c r="P74" s="31">
        <f t="shared" si="18"/>
        <v>-9.8795971579536922E-3</v>
      </c>
      <c r="Q74" s="2">
        <f t="shared" si="19"/>
        <v>33390.829700000002</v>
      </c>
      <c r="R74">
        <f t="shared" si="24"/>
        <v>7.4312307752485845E-8</v>
      </c>
      <c r="S74" s="31">
        <f t="shared" si="20"/>
        <v>-2.7260283885624861E-4</v>
      </c>
      <c r="T74" s="31">
        <f t="shared" si="21"/>
        <v>4.9751416789817385E-2</v>
      </c>
      <c r="U74">
        <f t="shared" si="25"/>
        <v>2.5024025398099245E-3</v>
      </c>
      <c r="AP74" s="87">
        <v>1</v>
      </c>
    </row>
    <row r="75" spans="1:42" x14ac:dyDescent="0.2">
      <c r="A75" s="103" t="s">
        <v>418</v>
      </c>
      <c r="B75" s="24" t="s">
        <v>111</v>
      </c>
      <c r="C75" s="118">
        <v>48500.25</v>
      </c>
      <c r="D75" s="82" t="s">
        <v>260</v>
      </c>
      <c r="E75">
        <f t="shared" si="16"/>
        <v>15777.976692108499</v>
      </c>
      <c r="F75" s="11">
        <f t="shared" si="17"/>
        <v>15778</v>
      </c>
      <c r="G75" s="12">
        <f t="shared" si="22"/>
        <v>-8.277799999632407E-3</v>
      </c>
      <c r="H75">
        <f t="shared" si="23"/>
        <v>-8.277799999632407E-3</v>
      </c>
      <c r="P75" s="31">
        <f t="shared" si="18"/>
        <v>-8.122748150049746E-3</v>
      </c>
      <c r="Q75" s="2">
        <f t="shared" si="19"/>
        <v>33481.75</v>
      </c>
      <c r="R75">
        <f t="shared" si="24"/>
        <v>2.4041076059004121E-8</v>
      </c>
      <c r="S75" s="31">
        <f t="shared" si="20"/>
        <v>-1.5505184958266097E-4</v>
      </c>
      <c r="T75" s="31">
        <f t="shared" si="21"/>
        <v>4.9989174680224013E-2</v>
      </c>
      <c r="U75">
        <f t="shared" si="25"/>
        <v>2.5144434542725674E-3</v>
      </c>
      <c r="AP75" s="87">
        <v>10</v>
      </c>
    </row>
    <row r="76" spans="1:42" x14ac:dyDescent="0.2">
      <c r="A76" s="103" t="s">
        <v>410</v>
      </c>
      <c r="B76" s="24" t="s">
        <v>111</v>
      </c>
      <c r="C76" s="118">
        <v>48714.589899999999</v>
      </c>
      <c r="D76" s="82" t="s">
        <v>260</v>
      </c>
      <c r="E76">
        <f t="shared" si="16"/>
        <v>16381.495880192633</v>
      </c>
      <c r="F76" s="11">
        <f t="shared" si="17"/>
        <v>16381.5</v>
      </c>
      <c r="G76" s="12">
        <f t="shared" si="22"/>
        <v>-1.4631500016548671E-3</v>
      </c>
      <c r="H76">
        <f t="shared" si="23"/>
        <v>-1.4631500016548671E-3</v>
      </c>
      <c r="P76" s="31">
        <f t="shared" si="18"/>
        <v>-3.6863531969745962E-3</v>
      </c>
      <c r="Q76" s="2">
        <f t="shared" si="19"/>
        <v>33696.089899999999</v>
      </c>
      <c r="R76">
        <f t="shared" si="24"/>
        <v>4.9426324476798536E-6</v>
      </c>
      <c r="S76" s="31">
        <f t="shared" si="20"/>
        <v>2.2232031953197291E-3</v>
      </c>
      <c r="T76" s="31">
        <f t="shared" si="21"/>
        <v>5.0454530639862348E-2</v>
      </c>
      <c r="U76">
        <f t="shared" si="25"/>
        <v>2.3262609470626897E-3</v>
      </c>
      <c r="AP76" s="87">
        <v>1</v>
      </c>
    </row>
    <row r="77" spans="1:42" x14ac:dyDescent="0.2">
      <c r="A77" s="103" t="s">
        <v>410</v>
      </c>
      <c r="B77" s="24" t="s">
        <v>111</v>
      </c>
      <c r="C77" s="118">
        <v>48716.541100000002</v>
      </c>
      <c r="D77" s="82" t="s">
        <v>260</v>
      </c>
      <c r="E77">
        <f t="shared" si="16"/>
        <v>16386.989895258383</v>
      </c>
      <c r="F77" s="11">
        <f t="shared" si="17"/>
        <v>16387</v>
      </c>
      <c r="G77" s="12">
        <f t="shared" si="22"/>
        <v>-3.5886999976355582E-3</v>
      </c>
      <c r="H77">
        <f t="shared" si="23"/>
        <v>-3.5886999976355582E-3</v>
      </c>
      <c r="P77" s="31">
        <f t="shared" si="18"/>
        <v>-3.6441893023323553E-3</v>
      </c>
      <c r="Q77" s="2">
        <f t="shared" si="19"/>
        <v>33698.041100000002</v>
      </c>
      <c r="R77">
        <f t="shared" si="24"/>
        <v>3.0790629357339795E-9</v>
      </c>
      <c r="S77" s="31">
        <f t="shared" si="20"/>
        <v>5.5489304696797019E-5</v>
      </c>
      <c r="T77" s="31">
        <f t="shared" si="21"/>
        <v>5.0458157308933563E-2</v>
      </c>
      <c r="U77">
        <f t="shared" si="25"/>
        <v>2.5404289419453129E-3</v>
      </c>
      <c r="AP77" s="110">
        <v>1</v>
      </c>
    </row>
    <row r="78" spans="1:42" x14ac:dyDescent="0.2">
      <c r="A78" s="103" t="s">
        <v>410</v>
      </c>
      <c r="B78" s="24" t="s">
        <v>111</v>
      </c>
      <c r="C78" s="118">
        <v>48735.367599999998</v>
      </c>
      <c r="D78" s="12" t="s">
        <v>260</v>
      </c>
      <c r="E78">
        <f t="shared" si="16"/>
        <v>16439.999876108723</v>
      </c>
      <c r="F78" s="11">
        <f t="shared" si="17"/>
        <v>16440</v>
      </c>
      <c r="G78" s="12">
        <f t="shared" si="22"/>
        <v>-4.400000034365803E-5</v>
      </c>
      <c r="H78">
        <f t="shared" si="23"/>
        <v>-4.400000034365803E-5</v>
      </c>
      <c r="P78" s="31">
        <f t="shared" si="18"/>
        <v>-3.2364096739977257E-3</v>
      </c>
      <c r="Q78" s="2">
        <f t="shared" si="19"/>
        <v>33716.867599999998</v>
      </c>
      <c r="R78">
        <f t="shared" si="24"/>
        <v>1.0191479524440071E-5</v>
      </c>
      <c r="S78" s="31">
        <f t="shared" si="20"/>
        <v>3.1924096736540676E-3</v>
      </c>
      <c r="T78" s="31">
        <f t="shared" si="21"/>
        <v>5.0492536526551647E-2</v>
      </c>
      <c r="U78">
        <f t="shared" si="25"/>
        <v>2.2373020003002026E-3</v>
      </c>
      <c r="AP78">
        <v>1</v>
      </c>
    </row>
    <row r="79" spans="1:42" x14ac:dyDescent="0.2">
      <c r="A79" s="103" t="s">
        <v>410</v>
      </c>
      <c r="B79" s="24" t="s">
        <v>111</v>
      </c>
      <c r="C79" s="118">
        <v>48735.539700000001</v>
      </c>
      <c r="D79" s="12" t="s">
        <v>260</v>
      </c>
      <c r="E79">
        <f t="shared" si="16"/>
        <v>16440.484459950887</v>
      </c>
      <c r="F79" s="11">
        <f t="shared" si="17"/>
        <v>16440.5</v>
      </c>
      <c r="G79" s="12">
        <f t="shared" si="22"/>
        <v>-5.5190499988384545E-3</v>
      </c>
      <c r="H79">
        <f t="shared" si="23"/>
        <v>-5.5190499988384545E-3</v>
      </c>
      <c r="P79" s="31">
        <f t="shared" si="18"/>
        <v>-3.2325500936453912E-3</v>
      </c>
      <c r="Q79" s="2">
        <f t="shared" si="19"/>
        <v>33717.039700000001</v>
      </c>
      <c r="R79">
        <f t="shared" si="24"/>
        <v>5.2280818164478874E-6</v>
      </c>
      <c r="S79" s="31">
        <f t="shared" si="20"/>
        <v>-2.2864999051930633E-3</v>
      </c>
      <c r="T79" s="31">
        <f t="shared" si="21"/>
        <v>5.0492855952388754E-2</v>
      </c>
      <c r="U79">
        <f t="shared" si="25"/>
        <v>2.7856604047412563E-3</v>
      </c>
      <c r="AP79">
        <v>1</v>
      </c>
    </row>
    <row r="80" spans="1:42" x14ac:dyDescent="0.2">
      <c r="A80" s="103" t="s">
        <v>410</v>
      </c>
      <c r="B80" s="24" t="s">
        <v>111</v>
      </c>
      <c r="C80" s="118">
        <v>49069.572800000002</v>
      </c>
      <c r="D80" s="12" t="s">
        <v>260</v>
      </c>
      <c r="E80">
        <f t="shared" si="16"/>
        <v>17381.025093333788</v>
      </c>
      <c r="F80" s="11">
        <f t="shared" si="17"/>
        <v>17381</v>
      </c>
      <c r="G80" s="12">
        <f t="shared" si="22"/>
        <v>8.9119000040227547E-3</v>
      </c>
      <c r="H80">
        <f t="shared" si="23"/>
        <v>8.9119000040227547E-3</v>
      </c>
      <c r="P80" s="31">
        <f t="shared" si="18"/>
        <v>4.3817030953834362E-3</v>
      </c>
      <c r="Q80" s="2">
        <f t="shared" si="19"/>
        <v>34051.072800000002</v>
      </c>
      <c r="R80">
        <f t="shared" si="24"/>
        <v>2.0522684031045237E-5</v>
      </c>
      <c r="S80" s="31">
        <f t="shared" si="20"/>
        <v>4.5301969086393185E-3</v>
      </c>
      <c r="T80" s="31">
        <f t="shared" si="21"/>
        <v>5.0931369756334909E-2</v>
      </c>
      <c r="U80">
        <f t="shared" si="25"/>
        <v>2.1530688416417226E-3</v>
      </c>
      <c r="AP80">
        <v>1</v>
      </c>
    </row>
    <row r="81" spans="1:42" x14ac:dyDescent="0.2">
      <c r="A81" s="103" t="s">
        <v>410</v>
      </c>
      <c r="B81" s="24" t="s">
        <v>111</v>
      </c>
      <c r="C81" s="118">
        <v>49071.525600000001</v>
      </c>
      <c r="D81" s="12" t="s">
        <v>260</v>
      </c>
      <c r="E81">
        <f t="shared" si="16"/>
        <v>17386.523613536934</v>
      </c>
      <c r="F81" s="11">
        <f t="shared" si="17"/>
        <v>17386.5</v>
      </c>
      <c r="G81" s="12">
        <f t="shared" si="22"/>
        <v>8.3863500040024519E-3</v>
      </c>
      <c r="H81">
        <f t="shared" si="23"/>
        <v>8.3863500040024519E-3</v>
      </c>
      <c r="P81" s="31">
        <f t="shared" si="18"/>
        <v>4.4279468652366179E-3</v>
      </c>
      <c r="Q81" s="2">
        <f t="shared" si="19"/>
        <v>34053.025600000001</v>
      </c>
      <c r="R81">
        <f t="shared" si="24"/>
        <v>1.5668955408991206E-5</v>
      </c>
      <c r="S81" s="31">
        <f t="shared" si="20"/>
        <v>3.958403138765834E-3</v>
      </c>
      <c r="T81" s="31">
        <f t="shared" si="21"/>
        <v>5.0932979843283925E-2</v>
      </c>
      <c r="U81">
        <f t="shared" si="25"/>
        <v>2.206610856568654E-3</v>
      </c>
      <c r="AP81">
        <v>1</v>
      </c>
    </row>
    <row r="82" spans="1:42" x14ac:dyDescent="0.2">
      <c r="A82" s="103" t="s">
        <v>410</v>
      </c>
      <c r="B82" s="24" t="s">
        <v>111</v>
      </c>
      <c r="C82" s="118">
        <v>49135.455000000002</v>
      </c>
      <c r="D82" s="12" t="s">
        <v>260</v>
      </c>
      <c r="E82">
        <f t="shared" si="16"/>
        <v>17566.530320560247</v>
      </c>
      <c r="F82" s="11">
        <f t="shared" si="17"/>
        <v>17566.5</v>
      </c>
      <c r="G82" s="12">
        <f t="shared" si="22"/>
        <v>1.0768350002763327E-2</v>
      </c>
      <c r="H82">
        <f t="shared" si="23"/>
        <v>1.0768350002763327E-2</v>
      </c>
      <c r="P82" s="31">
        <f t="shared" si="18"/>
        <v>5.9494682116987213E-3</v>
      </c>
      <c r="Q82" s="2">
        <f t="shared" si="19"/>
        <v>34116.955000000002</v>
      </c>
      <c r="R82">
        <f t="shared" si="24"/>
        <v>2.3221621716254024E-5</v>
      </c>
      <c r="S82" s="31">
        <f t="shared" si="20"/>
        <v>4.8188817910646059E-3</v>
      </c>
      <c r="T82" s="31">
        <f t="shared" si="21"/>
        <v>5.0979549277764054E-2</v>
      </c>
      <c r="U82">
        <f t="shared" si="25"/>
        <v>2.1308072228176313E-3</v>
      </c>
      <c r="AP82">
        <v>1</v>
      </c>
    </row>
    <row r="83" spans="1:42" x14ac:dyDescent="0.2">
      <c r="A83" s="103" t="s">
        <v>410</v>
      </c>
      <c r="B83" s="24" t="s">
        <v>111</v>
      </c>
      <c r="C83" s="118">
        <v>49500.376600000003</v>
      </c>
      <c r="D83" s="12" t="s">
        <v>260</v>
      </c>
      <c r="E83">
        <f t="shared" si="16"/>
        <v>18594.044039407578</v>
      </c>
      <c r="F83" s="11">
        <f t="shared" si="17"/>
        <v>18594</v>
      </c>
      <c r="G83" s="12">
        <f t="shared" si="22"/>
        <v>1.5640600002370775E-2</v>
      </c>
      <c r="H83">
        <f t="shared" si="23"/>
        <v>1.5640600002370775E-2</v>
      </c>
      <c r="P83" s="31">
        <f t="shared" si="18"/>
        <v>1.4813684791607301E-2</v>
      </c>
      <c r="Q83" s="2">
        <f t="shared" si="19"/>
        <v>34481.876600000003</v>
      </c>
      <c r="R83">
        <f t="shared" si="24"/>
        <v>6.8378876579199998E-7</v>
      </c>
      <c r="S83" s="31">
        <f t="shared" si="20"/>
        <v>8.2691521076347363E-4</v>
      </c>
      <c r="T83" s="31">
        <f t="shared" si="21"/>
        <v>5.1017815133647899E-2</v>
      </c>
      <c r="U83">
        <f t="shared" si="25"/>
        <v>2.5191264350689999E-3</v>
      </c>
      <c r="AP83">
        <v>1</v>
      </c>
    </row>
    <row r="84" spans="1:42" x14ac:dyDescent="0.2">
      <c r="A84" s="103" t="s">
        <v>399</v>
      </c>
      <c r="B84" s="24" t="s">
        <v>111</v>
      </c>
      <c r="C84" s="118">
        <v>49502.335299999999</v>
      </c>
      <c r="D84" s="12" t="s">
        <v>260</v>
      </c>
      <c r="E84">
        <f t="shared" si="16"/>
        <v>18599.559172304896</v>
      </c>
      <c r="F84" s="11">
        <f t="shared" si="17"/>
        <v>18599.5</v>
      </c>
      <c r="G84" s="12">
        <f t="shared" si="22"/>
        <v>2.1015049998823088E-2</v>
      </c>
      <c r="H84">
        <f t="shared" si="23"/>
        <v>2.1015049998823088E-2</v>
      </c>
      <c r="P84" s="31">
        <f t="shared" si="18"/>
        <v>1.486139432647297E-2</v>
      </c>
      <c r="Q84" s="2">
        <f t="shared" si="19"/>
        <v>34483.835299999999</v>
      </c>
      <c r="R84">
        <f t="shared" si="24"/>
        <v>3.7867478133846773E-5</v>
      </c>
      <c r="S84" s="31">
        <f t="shared" si="20"/>
        <v>6.1536556723501175E-3</v>
      </c>
      <c r="T84" s="31">
        <f t="shared" si="21"/>
        <v>5.1016977871237976E-2</v>
      </c>
      <c r="U84">
        <f t="shared" si="25"/>
        <v>2.0127176787212244E-3</v>
      </c>
      <c r="AP84">
        <v>11</v>
      </c>
    </row>
    <row r="85" spans="1:42" x14ac:dyDescent="0.2">
      <c r="A85" s="103" t="s">
        <v>399</v>
      </c>
      <c r="B85" s="24" t="s">
        <v>111</v>
      </c>
      <c r="C85" s="118">
        <v>50248.337399999997</v>
      </c>
      <c r="D85" s="12" t="s">
        <v>260</v>
      </c>
      <c r="E85">
        <f t="shared" ref="E85:E116" si="26">+(C85-C$7)/C$8</f>
        <v>20700.085400510936</v>
      </c>
      <c r="F85" s="11">
        <f t="shared" ref="F85:F116" si="27">ROUND(2*E85,0)/2</f>
        <v>20700</v>
      </c>
      <c r="G85" s="12">
        <f t="shared" si="22"/>
        <v>3.0330000001413282E-2</v>
      </c>
      <c r="H85">
        <f t="shared" si="23"/>
        <v>3.0330000001413282E-2</v>
      </c>
      <c r="P85" s="31">
        <f t="shared" ref="P85:P116" si="28">+$V$2+$V$3*F85+$V$4*F85^2+$V$5*SIN(($V$6*F85+$V$7))+$V$8*SIN(($V$9*F85+$V$10))</f>
        <v>3.2253756845847276E-2</v>
      </c>
      <c r="Q85" s="2">
        <f t="shared" ref="Q85:Q116" si="29">+C85-15018.5</f>
        <v>35229.837399999997</v>
      </c>
      <c r="R85">
        <f t="shared" si="24"/>
        <v>3.7008403965066369E-6</v>
      </c>
      <c r="S85" s="31">
        <f t="shared" ref="S85:S116" si="30">+G85-P85</f>
        <v>-1.9237568444339936E-3</v>
      </c>
      <c r="T85" s="31">
        <f t="shared" ref="T85:T116" si="31">+V$2+V$3*F85+V$4*F85^2+V$5*SIN(RADIANS(V$6*F85+V$7))+V$8*SIN(RADIANS(V$9*F85+V$10))</f>
        <v>4.9885836645938098E-2</v>
      </c>
      <c r="U85">
        <f t="shared" si="25"/>
        <v>2.6842339776376061E-3</v>
      </c>
      <c r="AP85">
        <v>11</v>
      </c>
    </row>
    <row r="86" spans="1:42" x14ac:dyDescent="0.2">
      <c r="A86" s="103" t="s">
        <v>399</v>
      </c>
      <c r="B86" s="24" t="s">
        <v>111</v>
      </c>
      <c r="C86" s="118">
        <v>50260.414299999997</v>
      </c>
      <c r="D86" s="12" t="s">
        <v>260</v>
      </c>
      <c r="E86">
        <f t="shared" si="26"/>
        <v>20734.090459217099</v>
      </c>
      <c r="F86" s="11">
        <f t="shared" si="27"/>
        <v>20734</v>
      </c>
      <c r="G86" s="12">
        <f t="shared" si="22"/>
        <v>3.2126600002811756E-2</v>
      </c>
      <c r="H86">
        <f t="shared" si="23"/>
        <v>3.2126600002811756E-2</v>
      </c>
      <c r="P86" s="31">
        <f t="shared" si="28"/>
        <v>3.2512021026901802E-2</v>
      </c>
      <c r="Q86" s="2">
        <f t="shared" si="29"/>
        <v>35241.914299999997</v>
      </c>
      <c r="R86">
        <f t="shared" si="24"/>
        <v>1.4854936581062005E-7</v>
      </c>
      <c r="S86" s="31">
        <f t="shared" si="30"/>
        <v>-3.854210240900463E-4</v>
      </c>
      <c r="T86" s="31">
        <f t="shared" si="31"/>
        <v>4.9854215964865597E-2</v>
      </c>
      <c r="U86">
        <f t="shared" si="25"/>
        <v>2.5240211247820402E-3</v>
      </c>
      <c r="AP86">
        <v>11</v>
      </c>
    </row>
    <row r="87" spans="1:42" x14ac:dyDescent="0.2">
      <c r="A87" t="s">
        <v>259</v>
      </c>
      <c r="B87" s="5" t="s">
        <v>110</v>
      </c>
      <c r="C87" s="12">
        <v>50554.656000000003</v>
      </c>
      <c r="D87" s="12"/>
      <c r="E87">
        <f t="shared" si="26"/>
        <v>21562.590014757156</v>
      </c>
      <c r="F87" s="11">
        <f t="shared" si="27"/>
        <v>21562.5</v>
      </c>
      <c r="G87" s="12">
        <f t="shared" si="22"/>
        <v>3.1968750001396984E-2</v>
      </c>
      <c r="P87" s="31">
        <f t="shared" si="28"/>
        <v>3.8479878990823703E-2</v>
      </c>
      <c r="Q87" s="2">
        <f t="shared" si="29"/>
        <v>35536.156000000003</v>
      </c>
      <c r="S87" s="31">
        <f t="shared" si="30"/>
        <v>-6.5111289894267191E-3</v>
      </c>
      <c r="T87" s="31">
        <f t="shared" si="31"/>
        <v>4.8952625466782383E-2</v>
      </c>
    </row>
    <row r="88" spans="1:42" x14ac:dyDescent="0.2">
      <c r="A88" s="103" t="s">
        <v>399</v>
      </c>
      <c r="B88" s="24" t="s">
        <v>111</v>
      </c>
      <c r="C88" s="118">
        <v>50597.457699999999</v>
      </c>
      <c r="D88" s="12" t="s">
        <v>260</v>
      </c>
      <c r="E88">
        <f t="shared" si="26"/>
        <v>21683.107227056957</v>
      </c>
      <c r="F88" s="11">
        <f t="shared" si="27"/>
        <v>21683</v>
      </c>
      <c r="G88" s="12">
        <f t="shared" si="22"/>
        <v>3.8081700004113372E-2</v>
      </c>
      <c r="H88">
        <f t="shared" ref="H88:H106" si="32">G88</f>
        <v>3.8081700004113372E-2</v>
      </c>
      <c r="P88" s="31">
        <f t="shared" si="28"/>
        <v>3.9292948908429784E-2</v>
      </c>
      <c r="Q88" s="2">
        <f t="shared" si="29"/>
        <v>35578.957699999999</v>
      </c>
      <c r="R88">
        <f t="shared" ref="R88:R106" si="33">+(P88-G88)^2</f>
        <v>1.4671239082077075E-6</v>
      </c>
      <c r="S88" s="31">
        <f t="shared" si="30"/>
        <v>-1.2112489043164115E-3</v>
      </c>
      <c r="T88" s="31">
        <f t="shared" si="31"/>
        <v>4.8800519926618838E-2</v>
      </c>
      <c r="U88">
        <f t="shared" ref="U88:U106" si="34">(S88-T88)^2</f>
        <v>2.5011770215989065E-3</v>
      </c>
      <c r="AP88">
        <v>11</v>
      </c>
    </row>
    <row r="89" spans="1:42" x14ac:dyDescent="0.2">
      <c r="A89" s="103" t="s">
        <v>401</v>
      </c>
      <c r="B89" s="24" t="s">
        <v>111</v>
      </c>
      <c r="C89" s="118">
        <v>50598.345999999998</v>
      </c>
      <c r="D89" s="12" t="s">
        <v>260</v>
      </c>
      <c r="E89">
        <f t="shared" si="26"/>
        <v>21685.608423030149</v>
      </c>
      <c r="F89" s="11">
        <f t="shared" si="27"/>
        <v>21685.5</v>
      </c>
      <c r="G89" s="12">
        <f t="shared" si="22"/>
        <v>3.8506450000568293E-2</v>
      </c>
      <c r="H89">
        <f t="shared" si="32"/>
        <v>3.8506450000568293E-2</v>
      </c>
      <c r="P89" s="31">
        <f t="shared" si="28"/>
        <v>3.9309664578923126E-2</v>
      </c>
      <c r="Q89" s="2">
        <f t="shared" si="29"/>
        <v>35579.845999999998</v>
      </c>
      <c r="R89">
        <f t="shared" si="33"/>
        <v>6.4515365888173177E-7</v>
      </c>
      <c r="S89" s="31">
        <f t="shared" si="30"/>
        <v>-8.0321457835483279E-4</v>
      </c>
      <c r="T89" s="31">
        <f t="shared" si="31"/>
        <v>4.8797307808037767E-2</v>
      </c>
      <c r="U89">
        <f t="shared" si="34"/>
        <v>2.4602118210030333E-3</v>
      </c>
      <c r="AP89">
        <v>12</v>
      </c>
    </row>
    <row r="90" spans="1:42" x14ac:dyDescent="0.2">
      <c r="A90" s="103" t="s">
        <v>410</v>
      </c>
      <c r="B90" s="24" t="s">
        <v>111</v>
      </c>
      <c r="C90" s="118">
        <v>50926.507599999997</v>
      </c>
      <c r="D90" s="12" t="s">
        <v>260</v>
      </c>
      <c r="E90">
        <f t="shared" si="26"/>
        <v>22609.616609991099</v>
      </c>
      <c r="F90" s="11">
        <f t="shared" si="27"/>
        <v>22609.5</v>
      </c>
      <c r="G90" s="12">
        <f t="shared" si="22"/>
        <v>4.1414049999730196E-2</v>
      </c>
      <c r="H90">
        <f t="shared" si="32"/>
        <v>4.1414049999730196E-2</v>
      </c>
      <c r="P90" s="31">
        <f t="shared" si="28"/>
        <v>4.5057500005545127E-2</v>
      </c>
      <c r="Q90" s="2">
        <f t="shared" si="29"/>
        <v>35908.007599999997</v>
      </c>
      <c r="R90">
        <f t="shared" si="33"/>
        <v>1.3274727944872822E-5</v>
      </c>
      <c r="S90" s="31">
        <f t="shared" si="30"/>
        <v>-3.6434500058149313E-3</v>
      </c>
      <c r="T90" s="31">
        <f t="shared" si="31"/>
        <v>4.7453084335235485E-2</v>
      </c>
      <c r="U90">
        <f t="shared" si="34"/>
        <v>2.6108558216661444E-3</v>
      </c>
      <c r="AP90">
        <v>1</v>
      </c>
    </row>
    <row r="91" spans="1:42" x14ac:dyDescent="0.2">
      <c r="A91" s="103" t="s">
        <v>401</v>
      </c>
      <c r="B91" s="24" t="s">
        <v>111</v>
      </c>
      <c r="C91" s="118">
        <v>51657.419000000002</v>
      </c>
      <c r="D91" s="12" t="s">
        <v>342</v>
      </c>
      <c r="E91">
        <f t="shared" si="26"/>
        <v>24667.651790045966</v>
      </c>
      <c r="F91" s="11">
        <f t="shared" si="27"/>
        <v>24667.5</v>
      </c>
      <c r="G91" s="12">
        <f t="shared" ref="G91:G122" si="35">+C91-(C$7+F91*C$8)</f>
        <v>5.3908250003587455E-2</v>
      </c>
      <c r="H91">
        <f t="shared" si="32"/>
        <v>5.3908250003587455E-2</v>
      </c>
      <c r="P91" s="31">
        <f t="shared" si="28"/>
        <v>5.5054583925511387E-2</v>
      </c>
      <c r="Q91" s="2">
        <f t="shared" si="29"/>
        <v>36638.919000000002</v>
      </c>
      <c r="R91">
        <f t="shared" si="33"/>
        <v>1.3140814605535044E-6</v>
      </c>
      <c r="S91" s="31">
        <f t="shared" si="30"/>
        <v>-1.1463339219239324E-3</v>
      </c>
      <c r="T91" s="31">
        <f t="shared" si="31"/>
        <v>4.3333478603857466E-2</v>
      </c>
      <c r="U91">
        <f t="shared" si="34"/>
        <v>1.9784537223286598E-3</v>
      </c>
      <c r="AP91">
        <v>12</v>
      </c>
    </row>
    <row r="92" spans="1:42" x14ac:dyDescent="0.2">
      <c r="A92" s="103" t="s">
        <v>419</v>
      </c>
      <c r="B92" s="24" t="s">
        <v>111</v>
      </c>
      <c r="C92" s="118">
        <v>51772.31</v>
      </c>
      <c r="D92" s="12" t="s">
        <v>342</v>
      </c>
      <c r="E92">
        <f t="shared" si="26"/>
        <v>24991.151628564938</v>
      </c>
      <c r="F92" s="11">
        <f t="shared" si="27"/>
        <v>24991</v>
      </c>
      <c r="G92" s="12">
        <f t="shared" si="35"/>
        <v>5.3850900003453717E-2</v>
      </c>
      <c r="H92">
        <f t="shared" si="32"/>
        <v>5.3850900003453717E-2</v>
      </c>
      <c r="P92" s="31">
        <f t="shared" si="28"/>
        <v>5.6357503477562583E-2</v>
      </c>
      <c r="Q92" s="2">
        <f t="shared" si="29"/>
        <v>36753.81</v>
      </c>
      <c r="R92">
        <f t="shared" si="33"/>
        <v>6.2830609764146386E-6</v>
      </c>
      <c r="S92" s="31">
        <f t="shared" si="30"/>
        <v>-2.5066034741088664E-3</v>
      </c>
      <c r="T92" s="31">
        <f t="shared" si="31"/>
        <v>4.254459996271711E-2</v>
      </c>
      <c r="U92">
        <f t="shared" si="34"/>
        <v>2.0296109311062805E-3</v>
      </c>
      <c r="AP92">
        <v>13</v>
      </c>
    </row>
    <row r="93" spans="1:42" x14ac:dyDescent="0.2">
      <c r="A93" s="103" t="s">
        <v>419</v>
      </c>
      <c r="B93" s="24" t="s">
        <v>111</v>
      </c>
      <c r="C93" s="118">
        <v>52032.456400000003</v>
      </c>
      <c r="D93" s="12" t="s">
        <v>260</v>
      </c>
      <c r="E93">
        <f t="shared" si="26"/>
        <v>25723.648676996021</v>
      </c>
      <c r="F93" s="11">
        <f t="shared" si="27"/>
        <v>25723.5</v>
      </c>
      <c r="G93" s="12">
        <f t="shared" si="35"/>
        <v>5.2802650003286544E-2</v>
      </c>
      <c r="H93">
        <f t="shared" si="32"/>
        <v>5.2802650003286544E-2</v>
      </c>
      <c r="P93" s="31">
        <f t="shared" si="28"/>
        <v>5.9150320644930386E-2</v>
      </c>
      <c r="Q93" s="2">
        <f t="shared" si="29"/>
        <v>37013.956400000003</v>
      </c>
      <c r="R93">
        <f t="shared" si="33"/>
        <v>4.0292922574787141E-5</v>
      </c>
      <c r="S93" s="31">
        <f t="shared" si="30"/>
        <v>-6.3476706416438419E-3</v>
      </c>
      <c r="T93" s="31">
        <f t="shared" si="31"/>
        <v>4.0616462663633217E-2</v>
      </c>
      <c r="U93">
        <f t="shared" si="34"/>
        <v>2.2056298171158339E-3</v>
      </c>
      <c r="AP93">
        <v>13</v>
      </c>
    </row>
    <row r="94" spans="1:42" x14ac:dyDescent="0.2">
      <c r="A94" s="103" t="s">
        <v>419</v>
      </c>
      <c r="B94" s="24" t="s">
        <v>111</v>
      </c>
      <c r="C94" s="118">
        <v>52053.412900000003</v>
      </c>
      <c r="D94" s="12" t="s">
        <v>260</v>
      </c>
      <c r="E94">
        <f t="shared" si="26"/>
        <v>25782.656122017157</v>
      </c>
      <c r="F94" s="11">
        <f t="shared" si="27"/>
        <v>25782.5</v>
      </c>
      <c r="G94" s="12">
        <f t="shared" si="35"/>
        <v>5.5446750004193746E-2</v>
      </c>
      <c r="H94">
        <f t="shared" si="32"/>
        <v>5.5446750004193746E-2</v>
      </c>
      <c r="P94" s="31">
        <f t="shared" si="28"/>
        <v>5.9368380053308856E-2</v>
      </c>
      <c r="Q94" s="2">
        <f t="shared" si="29"/>
        <v>37034.912900000003</v>
      </c>
      <c r="R94">
        <f t="shared" si="33"/>
        <v>1.537918224212258E-5</v>
      </c>
      <c r="S94" s="31">
        <f t="shared" si="30"/>
        <v>-3.9216300491151102E-3</v>
      </c>
      <c r="T94" s="31">
        <f t="shared" si="31"/>
        <v>4.0452593143819472E-2</v>
      </c>
      <c r="U94">
        <f t="shared" si="34"/>
        <v>1.9690716839763736E-3</v>
      </c>
      <c r="AP94">
        <v>13</v>
      </c>
    </row>
    <row r="95" spans="1:42" x14ac:dyDescent="0.2">
      <c r="A95" s="103" t="s">
        <v>410</v>
      </c>
      <c r="B95" s="24" t="s">
        <v>111</v>
      </c>
      <c r="C95" s="118">
        <v>52074.367700000003</v>
      </c>
      <c r="D95" s="12" t="s">
        <v>260</v>
      </c>
      <c r="E95">
        <f t="shared" si="26"/>
        <v>25841.658780329795</v>
      </c>
      <c r="F95" s="11">
        <f t="shared" si="27"/>
        <v>25841.5</v>
      </c>
      <c r="G95" s="12">
        <f t="shared" si="35"/>
        <v>5.6390850004390813E-2</v>
      </c>
      <c r="H95">
        <f t="shared" si="32"/>
        <v>5.6390850004390813E-2</v>
      </c>
      <c r="P95" s="31">
        <f t="shared" si="28"/>
        <v>5.9585702948071119E-2</v>
      </c>
      <c r="Q95" s="2">
        <f t="shared" si="29"/>
        <v>37055.867700000003</v>
      </c>
      <c r="R95">
        <f t="shared" si="33"/>
        <v>1.0207085331742714E-5</v>
      </c>
      <c r="S95" s="31">
        <f t="shared" si="30"/>
        <v>-3.1948529436803055E-3</v>
      </c>
      <c r="T95" s="31">
        <f t="shared" si="31"/>
        <v>4.0287446624230491E-2</v>
      </c>
      <c r="U95">
        <f t="shared" si="34"/>
        <v>1.8907103757135355E-3</v>
      </c>
      <c r="AP95">
        <v>1</v>
      </c>
    </row>
    <row r="96" spans="1:42" x14ac:dyDescent="0.2">
      <c r="A96" s="103" t="s">
        <v>410</v>
      </c>
      <c r="B96" s="24" t="s">
        <v>111</v>
      </c>
      <c r="C96" s="118">
        <v>52347.484799999998</v>
      </c>
      <c r="D96" s="12" t="s">
        <v>260</v>
      </c>
      <c r="E96">
        <f t="shared" si="26"/>
        <v>26610.677569850046</v>
      </c>
      <c r="F96" s="11">
        <f t="shared" si="27"/>
        <v>26610.5</v>
      </c>
      <c r="G96" s="12">
        <f t="shared" si="35"/>
        <v>6.3063950001378544E-2</v>
      </c>
      <c r="H96">
        <f t="shared" si="32"/>
        <v>6.3063950001378544E-2</v>
      </c>
      <c r="P96" s="31">
        <f t="shared" si="28"/>
        <v>6.2376781707489677E-2</v>
      </c>
      <c r="Q96" s="2">
        <f t="shared" si="29"/>
        <v>37328.984799999998</v>
      </c>
      <c r="R96">
        <f t="shared" si="33"/>
        <v>4.722002641261356E-7</v>
      </c>
      <c r="S96" s="31">
        <f t="shared" si="30"/>
        <v>6.8716829388886652E-4</v>
      </c>
      <c r="T96" s="31">
        <f t="shared" si="31"/>
        <v>3.8018151434961858E-2</v>
      </c>
      <c r="U96">
        <f t="shared" si="34"/>
        <v>1.393602302279076E-3</v>
      </c>
      <c r="AP96">
        <v>1</v>
      </c>
    </row>
    <row r="97" spans="1:42" x14ac:dyDescent="0.2">
      <c r="A97" s="103" t="s">
        <v>403</v>
      </c>
      <c r="B97" s="24" t="s">
        <v>111</v>
      </c>
      <c r="C97" s="118">
        <v>52399.5141</v>
      </c>
      <c r="D97" s="12" t="s">
        <v>342</v>
      </c>
      <c r="E97">
        <f t="shared" si="26"/>
        <v>26757.177035850484</v>
      </c>
      <c r="F97" s="11">
        <f t="shared" si="27"/>
        <v>26757</v>
      </c>
      <c r="G97" s="12">
        <f t="shared" si="35"/>
        <v>6.2874300005205441E-2</v>
      </c>
      <c r="H97">
        <f t="shared" si="32"/>
        <v>6.2874300005205441E-2</v>
      </c>
      <c r="P97" s="31">
        <f t="shared" si="28"/>
        <v>6.2905337456922603E-2</v>
      </c>
      <c r="Q97" s="2">
        <f t="shared" si="29"/>
        <v>37381.0141</v>
      </c>
      <c r="R97">
        <f t="shared" si="33"/>
        <v>9.6332340909512048E-10</v>
      </c>
      <c r="S97" s="31">
        <f t="shared" si="30"/>
        <v>-3.1037451717161324E-5</v>
      </c>
      <c r="T97" s="31">
        <f t="shared" si="31"/>
        <v>3.7561233406402751E-2</v>
      </c>
      <c r="U97">
        <f t="shared" si="34"/>
        <v>1.4131788282702516E-3</v>
      </c>
      <c r="AP97">
        <v>14</v>
      </c>
    </row>
    <row r="98" spans="1:42" x14ac:dyDescent="0.2">
      <c r="A98" s="103" t="s">
        <v>403</v>
      </c>
      <c r="B98" s="24" t="s">
        <v>111</v>
      </c>
      <c r="C98" s="118">
        <v>52399.686900000001</v>
      </c>
      <c r="D98" s="12" t="s">
        <v>342</v>
      </c>
      <c r="E98">
        <f t="shared" si="26"/>
        <v>26757.663590690256</v>
      </c>
      <c r="F98" s="123">
        <f t="shared" si="27"/>
        <v>26757.5</v>
      </c>
      <c r="G98" s="12">
        <f t="shared" si="35"/>
        <v>5.8099250003579073E-2</v>
      </c>
      <c r="H98">
        <f t="shared" si="32"/>
        <v>5.8099250003579073E-2</v>
      </c>
      <c r="P98" s="31">
        <f t="shared" si="28"/>
        <v>6.2907142299891181E-2</v>
      </c>
      <c r="Q98" s="2">
        <f t="shared" si="29"/>
        <v>37381.186900000001</v>
      </c>
      <c r="R98">
        <f t="shared" si="33"/>
        <v>2.3115828332937314E-5</v>
      </c>
      <c r="S98" s="31">
        <f t="shared" si="30"/>
        <v>-4.8078922963121079E-3</v>
      </c>
      <c r="T98" s="31">
        <f t="shared" si="31"/>
        <v>3.7559660477470176E-2</v>
      </c>
      <c r="U98">
        <f t="shared" si="34"/>
        <v>1.7950095280392269E-3</v>
      </c>
      <c r="AP98">
        <v>14</v>
      </c>
    </row>
    <row r="99" spans="1:42" x14ac:dyDescent="0.2">
      <c r="A99" s="103" t="s">
        <v>410</v>
      </c>
      <c r="B99" s="24" t="s">
        <v>111</v>
      </c>
      <c r="C99" s="118">
        <v>52403.421600000001</v>
      </c>
      <c r="D99" s="12" t="s">
        <v>260</v>
      </c>
      <c r="E99">
        <f t="shared" si="26"/>
        <v>26768.17942610745</v>
      </c>
      <c r="F99" s="11">
        <f t="shared" si="27"/>
        <v>26768</v>
      </c>
      <c r="G99" s="12">
        <f t="shared" si="35"/>
        <v>6.3723200000822544E-2</v>
      </c>
      <c r="H99">
        <f t="shared" si="32"/>
        <v>6.3723200000822544E-2</v>
      </c>
      <c r="P99" s="31">
        <f t="shared" si="28"/>
        <v>6.2945046055474241E-2</v>
      </c>
      <c r="Q99" s="2">
        <f t="shared" si="29"/>
        <v>37384.921600000001</v>
      </c>
      <c r="R99">
        <f t="shared" si="33"/>
        <v>6.0552356266113017E-7</v>
      </c>
      <c r="S99" s="31">
        <f t="shared" si="30"/>
        <v>7.7815394534830329E-4</v>
      </c>
      <c r="T99" s="31">
        <f t="shared" si="31"/>
        <v>3.7526607784296062E-2</v>
      </c>
      <c r="U99">
        <f t="shared" si="34"/>
        <v>1.3504488595532742E-3</v>
      </c>
      <c r="AP99">
        <v>1</v>
      </c>
    </row>
    <row r="100" spans="1:42" x14ac:dyDescent="0.2">
      <c r="A100" s="103" t="s">
        <v>410</v>
      </c>
      <c r="B100" s="24" t="s">
        <v>111</v>
      </c>
      <c r="C100" s="118">
        <v>52410.3488</v>
      </c>
      <c r="D100" s="12" t="s">
        <v>260</v>
      </c>
      <c r="E100">
        <f t="shared" si="26"/>
        <v>26787.684418503617</v>
      </c>
      <c r="F100" s="11">
        <f t="shared" si="27"/>
        <v>26787.5</v>
      </c>
      <c r="G100" s="12">
        <f t="shared" si="35"/>
        <v>6.549625000479864E-2</v>
      </c>
      <c r="H100">
        <f t="shared" si="32"/>
        <v>6.549625000479864E-2</v>
      </c>
      <c r="P100" s="31">
        <f t="shared" si="28"/>
        <v>6.30154497584757E-2</v>
      </c>
      <c r="Q100" s="2">
        <f t="shared" si="29"/>
        <v>37391.8488</v>
      </c>
      <c r="R100">
        <f t="shared" si="33"/>
        <v>6.1543698621559574E-6</v>
      </c>
      <c r="S100" s="31">
        <f t="shared" si="30"/>
        <v>2.4808002463229395E-3</v>
      </c>
      <c r="T100" s="31">
        <f t="shared" si="31"/>
        <v>3.746511690761619E-2</v>
      </c>
      <c r="U100">
        <f t="shared" si="34"/>
        <v>1.2239024122576406E-3</v>
      </c>
      <c r="AP100">
        <v>1</v>
      </c>
    </row>
    <row r="101" spans="1:42" x14ac:dyDescent="0.2">
      <c r="A101" s="103" t="s">
        <v>420</v>
      </c>
      <c r="B101" s="24" t="s">
        <v>111</v>
      </c>
      <c r="C101" s="118">
        <v>52462.3796</v>
      </c>
      <c r="D101" s="12" t="s">
        <v>260</v>
      </c>
      <c r="E101">
        <f t="shared" si="26"/>
        <v>26934.188108070368</v>
      </c>
      <c r="F101" s="11">
        <f t="shared" si="27"/>
        <v>26934</v>
      </c>
      <c r="G101" s="12">
        <f t="shared" si="35"/>
        <v>6.680659999983618E-2</v>
      </c>
      <c r="H101">
        <f t="shared" si="32"/>
        <v>6.680659999983618E-2</v>
      </c>
      <c r="P101" s="31">
        <f t="shared" si="28"/>
        <v>6.3544982214507995E-2</v>
      </c>
      <c r="Q101" s="2">
        <f t="shared" si="29"/>
        <v>37443.8796</v>
      </c>
      <c r="R101">
        <f t="shared" si="33"/>
        <v>1.063815057756914E-5</v>
      </c>
      <c r="S101" s="31">
        <f t="shared" si="30"/>
        <v>3.2616177853281858E-3</v>
      </c>
      <c r="T101" s="31">
        <f t="shared" si="31"/>
        <v>3.6998686273559366E-2</v>
      </c>
      <c r="U101">
        <f t="shared" si="34"/>
        <v>1.1381897901796012E-3</v>
      </c>
      <c r="AP101">
        <v>15</v>
      </c>
    </row>
    <row r="102" spans="1:42" x14ac:dyDescent="0.2">
      <c r="A102" s="103" t="s">
        <v>410</v>
      </c>
      <c r="B102" s="24" t="s">
        <v>111</v>
      </c>
      <c r="C102" s="118">
        <v>52725.547500000001</v>
      </c>
      <c r="D102" s="12" t="s">
        <v>260</v>
      </c>
      <c r="E102">
        <f t="shared" si="26"/>
        <v>27675.192826920233</v>
      </c>
      <c r="F102" s="11">
        <f t="shared" si="27"/>
        <v>27675</v>
      </c>
      <c r="G102" s="12">
        <f t="shared" si="35"/>
        <v>6.8482500006211922E-2</v>
      </c>
      <c r="H102">
        <f t="shared" si="32"/>
        <v>6.8482500006211922E-2</v>
      </c>
      <c r="P102" s="31">
        <f t="shared" si="28"/>
        <v>6.6256857265431526E-2</v>
      </c>
      <c r="Q102" s="2">
        <f t="shared" si="29"/>
        <v>37707.047500000001</v>
      </c>
      <c r="R102">
        <f t="shared" si="33"/>
        <v>4.9534856095884701E-6</v>
      </c>
      <c r="S102" s="31">
        <f t="shared" si="30"/>
        <v>2.2256427407803953E-3</v>
      </c>
      <c r="T102" s="31">
        <f t="shared" si="31"/>
        <v>3.4518843215444579E-2</v>
      </c>
      <c r="U102">
        <f t="shared" si="34"/>
        <v>1.0428507968968511E-3</v>
      </c>
      <c r="AP102">
        <v>1</v>
      </c>
    </row>
    <row r="103" spans="1:42" x14ac:dyDescent="0.2">
      <c r="A103" s="103" t="s">
        <v>410</v>
      </c>
      <c r="B103" s="24" t="s">
        <v>111</v>
      </c>
      <c r="C103" s="118">
        <v>52739.394699999997</v>
      </c>
      <c r="D103" s="12" t="s">
        <v>260</v>
      </c>
      <c r="E103">
        <f t="shared" si="26"/>
        <v>27714.182538594243</v>
      </c>
      <c r="F103" s="11">
        <f t="shared" si="27"/>
        <v>27714</v>
      </c>
      <c r="G103" s="12">
        <f t="shared" si="35"/>
        <v>6.4828599999600556E-2</v>
      </c>
      <c r="H103">
        <f t="shared" si="32"/>
        <v>6.4828599999600556E-2</v>
      </c>
      <c r="P103" s="31">
        <f t="shared" si="28"/>
        <v>6.6401801432271715E-2</v>
      </c>
      <c r="Q103" s="2">
        <f t="shared" si="29"/>
        <v>37720.894699999997</v>
      </c>
      <c r="R103">
        <f t="shared" si="33"/>
        <v>2.4749627477585876E-6</v>
      </c>
      <c r="S103" s="31">
        <f t="shared" si="30"/>
        <v>-1.5732014326711591E-3</v>
      </c>
      <c r="T103" s="31">
        <f t="shared" si="31"/>
        <v>3.4382745354764488E-2</v>
      </c>
      <c r="U103">
        <f t="shared" si="34"/>
        <v>1.2928301093809039E-3</v>
      </c>
      <c r="AP103">
        <v>1</v>
      </c>
    </row>
    <row r="104" spans="1:42" x14ac:dyDescent="0.2">
      <c r="A104" s="103" t="s">
        <v>410</v>
      </c>
      <c r="B104" s="24" t="s">
        <v>111</v>
      </c>
      <c r="C104" s="118">
        <v>52760.353499999997</v>
      </c>
      <c r="D104" s="12" t="s">
        <v>260</v>
      </c>
      <c r="E104">
        <f t="shared" si="26"/>
        <v>27773.196459750397</v>
      </c>
      <c r="F104" s="11">
        <f t="shared" si="27"/>
        <v>27773</v>
      </c>
      <c r="G104" s="12">
        <f t="shared" si="35"/>
        <v>6.9772700000612531E-2</v>
      </c>
      <c r="H104">
        <f t="shared" si="32"/>
        <v>6.9772700000612531E-2</v>
      </c>
      <c r="P104" s="31">
        <f t="shared" si="28"/>
        <v>6.662158281844581E-2</v>
      </c>
      <c r="Q104" s="2">
        <f t="shared" si="29"/>
        <v>37741.853499999997</v>
      </c>
      <c r="R104">
        <f t="shared" si="33"/>
        <v>9.9295394957463362E-6</v>
      </c>
      <c r="S104" s="31">
        <f t="shared" si="30"/>
        <v>3.1511171821667211E-3</v>
      </c>
      <c r="T104" s="31">
        <f t="shared" si="31"/>
        <v>3.4175793151656461E-2</v>
      </c>
      <c r="U104">
        <f t="shared" si="34"/>
        <v>9.6253051901183412E-4</v>
      </c>
      <c r="AP104">
        <v>1</v>
      </c>
    </row>
    <row r="105" spans="1:42" x14ac:dyDescent="0.2">
      <c r="A105" s="103" t="s">
        <v>410</v>
      </c>
      <c r="B105" s="24" t="s">
        <v>111</v>
      </c>
      <c r="C105" s="118">
        <v>52760.528100000003</v>
      </c>
      <c r="D105" s="12" t="s">
        <v>260</v>
      </c>
      <c r="E105">
        <f t="shared" si="26"/>
        <v>27773.688082869765</v>
      </c>
      <c r="F105" s="11">
        <f t="shared" si="27"/>
        <v>27773.5</v>
      </c>
      <c r="G105" s="12">
        <f t="shared" si="35"/>
        <v>6.6797650004446041E-2</v>
      </c>
      <c r="H105">
        <f t="shared" si="32"/>
        <v>6.6797650004446041E-2</v>
      </c>
      <c r="P105" s="31">
        <f t="shared" si="28"/>
        <v>6.6623448017195233E-2</v>
      </c>
      <c r="Q105" s="2">
        <f t="shared" si="29"/>
        <v>37742.028100000003</v>
      </c>
      <c r="R105">
        <f t="shared" si="33"/>
        <v>3.0346332362130572E-8</v>
      </c>
      <c r="S105" s="31">
        <f t="shared" si="30"/>
        <v>1.7420198725080771E-4</v>
      </c>
      <c r="T105" s="31">
        <f t="shared" si="31"/>
        <v>3.4174033862509737E-2</v>
      </c>
      <c r="U105">
        <f t="shared" si="34"/>
        <v>1.1559885675458731E-3</v>
      </c>
      <c r="AP105">
        <v>1</v>
      </c>
    </row>
    <row r="106" spans="1:42" x14ac:dyDescent="0.2">
      <c r="A106" s="103" t="s">
        <v>421</v>
      </c>
      <c r="B106" s="24" t="s">
        <v>111</v>
      </c>
      <c r="C106" s="118">
        <v>53071.289400000001</v>
      </c>
      <c r="D106" s="12" t="s">
        <v>342</v>
      </c>
      <c r="E106">
        <f t="shared" si="26"/>
        <v>28648.702055834994</v>
      </c>
      <c r="F106" s="11">
        <f t="shared" si="27"/>
        <v>28648.5</v>
      </c>
      <c r="G106" s="12">
        <f t="shared" si="35"/>
        <v>7.1760150000045542E-2</v>
      </c>
      <c r="H106">
        <f t="shared" si="32"/>
        <v>7.1760150000045542E-2</v>
      </c>
      <c r="P106" s="31">
        <f t="shared" si="28"/>
        <v>6.9959920796083305E-2</v>
      </c>
      <c r="Q106" s="2">
        <f t="shared" si="29"/>
        <v>38052.789400000001</v>
      </c>
      <c r="R106">
        <f t="shared" si="33"/>
        <v>3.2408251867985073E-6</v>
      </c>
      <c r="S106" s="31">
        <f t="shared" si="30"/>
        <v>1.8002292039622364E-3</v>
      </c>
      <c r="T106" s="31">
        <f t="shared" si="31"/>
        <v>3.09547620613317E-2</v>
      </c>
      <c r="U106">
        <f t="shared" si="34"/>
        <v>8.4998678613143572E-4</v>
      </c>
      <c r="AP106">
        <v>16</v>
      </c>
    </row>
    <row r="107" spans="1:42" x14ac:dyDescent="0.2">
      <c r="A107" t="s">
        <v>259</v>
      </c>
      <c r="B107" s="5" t="s">
        <v>111</v>
      </c>
      <c r="C107" s="12">
        <v>53087.803200000002</v>
      </c>
      <c r="D107" s="12">
        <v>2.9999999999999997E-4</v>
      </c>
      <c r="E107">
        <f t="shared" si="26"/>
        <v>28695.200142137099</v>
      </c>
      <c r="F107" s="11">
        <f t="shared" si="27"/>
        <v>28695</v>
      </c>
      <c r="G107" s="12">
        <f t="shared" si="35"/>
        <v>7.1080500005336944E-2</v>
      </c>
      <c r="P107" s="31">
        <f t="shared" si="28"/>
        <v>7.0141248038302587E-2</v>
      </c>
      <c r="Q107" s="2">
        <f t="shared" si="29"/>
        <v>38069.303200000002</v>
      </c>
      <c r="S107" s="31">
        <f t="shared" si="30"/>
        <v>9.3925196703435743E-4</v>
      </c>
      <c r="T107" s="31">
        <f t="shared" si="31"/>
        <v>3.0775820990809267E-2</v>
      </c>
    </row>
    <row r="108" spans="1:42" x14ac:dyDescent="0.2">
      <c r="A108" s="103" t="s">
        <v>422</v>
      </c>
      <c r="B108" s="24" t="s">
        <v>111</v>
      </c>
      <c r="C108" s="118">
        <v>53100.590199999999</v>
      </c>
      <c r="D108" s="12" t="s">
        <v>260</v>
      </c>
      <c r="E108">
        <f t="shared" si="26"/>
        <v>28731.204637137933</v>
      </c>
      <c r="F108" s="11">
        <f t="shared" si="27"/>
        <v>28731</v>
      </c>
      <c r="G108" s="12">
        <f t="shared" si="35"/>
        <v>7.2676900002988987E-2</v>
      </c>
      <c r="H108">
        <f t="shared" ref="H108:H122" si="36">G108</f>
        <v>7.2676900002988987E-2</v>
      </c>
      <c r="P108" s="31">
        <f t="shared" si="28"/>
        <v>7.0281887544573776E-2</v>
      </c>
      <c r="Q108" s="2">
        <f t="shared" si="29"/>
        <v>38082.090199999999</v>
      </c>
      <c r="R108">
        <f t="shared" ref="R108:R122" si="37">+(P108-G108)^2</f>
        <v>5.7360846759640705E-6</v>
      </c>
      <c r="S108" s="31">
        <f t="shared" si="30"/>
        <v>2.3950124584152105E-3</v>
      </c>
      <c r="T108" s="31">
        <f t="shared" si="31"/>
        <v>3.0636741191775171E-2</v>
      </c>
      <c r="U108">
        <f t="shared" ref="U108:U143" si="38">(S108-T108)^2</f>
        <v>7.9759524184868963E-4</v>
      </c>
      <c r="AP108">
        <v>17</v>
      </c>
    </row>
    <row r="109" spans="1:42" x14ac:dyDescent="0.2">
      <c r="A109" s="103" t="s">
        <v>410</v>
      </c>
      <c r="B109" s="24" t="s">
        <v>111</v>
      </c>
      <c r="C109" s="118">
        <v>53121.366900000001</v>
      </c>
      <c r="D109" s="12" t="s">
        <v>260</v>
      </c>
      <c r="E109">
        <f t="shared" si="26"/>
        <v>28789.705817343154</v>
      </c>
      <c r="F109" s="11">
        <f t="shared" si="27"/>
        <v>28789.5</v>
      </c>
      <c r="G109" s="12">
        <f t="shared" si="35"/>
        <v>7.309605000045849E-2</v>
      </c>
      <c r="H109">
        <f t="shared" si="36"/>
        <v>7.309605000045849E-2</v>
      </c>
      <c r="P109" s="31">
        <f t="shared" si="28"/>
        <v>7.0510893866136876E-2</v>
      </c>
      <c r="Q109" s="2">
        <f t="shared" si="29"/>
        <v>38102.866900000001</v>
      </c>
      <c r="R109">
        <f t="shared" si="37"/>
        <v>6.6830322388206738E-6</v>
      </c>
      <c r="S109" s="31">
        <f t="shared" si="30"/>
        <v>2.5851561343216145E-3</v>
      </c>
      <c r="T109" s="31">
        <f t="shared" si="31"/>
        <v>3.040972249061839E-2</v>
      </c>
      <c r="U109">
        <f t="shared" si="38"/>
        <v>7.7420649291596243E-4</v>
      </c>
      <c r="AP109">
        <v>1</v>
      </c>
    </row>
    <row r="110" spans="1:42" x14ac:dyDescent="0.2">
      <c r="A110" s="103" t="s">
        <v>410</v>
      </c>
      <c r="B110" s="24" t="s">
        <v>111</v>
      </c>
      <c r="C110" s="118">
        <v>53121.545299999998</v>
      </c>
      <c r="D110" s="12" t="s">
        <v>260</v>
      </c>
      <c r="E110">
        <f t="shared" si="26"/>
        <v>28790.208140163835</v>
      </c>
      <c r="F110" s="11">
        <f t="shared" si="27"/>
        <v>28790</v>
      </c>
      <c r="G110" s="12">
        <f t="shared" si="35"/>
        <v>7.3921000002883375E-2</v>
      </c>
      <c r="H110">
        <f t="shared" si="36"/>
        <v>7.3921000002883375E-2</v>
      </c>
      <c r="P110" s="31">
        <f t="shared" si="28"/>
        <v>7.051285363369425E-2</v>
      </c>
      <c r="Q110" s="2">
        <f t="shared" si="29"/>
        <v>38103.045299999998</v>
      </c>
      <c r="R110">
        <f t="shared" si="37"/>
        <v>1.1615461673817013E-5</v>
      </c>
      <c r="S110" s="31">
        <f t="shared" si="30"/>
        <v>3.4081463691891245E-3</v>
      </c>
      <c r="T110" s="31">
        <f t="shared" si="31"/>
        <v>3.0407776748755853E-2</v>
      </c>
      <c r="U110">
        <f t="shared" si="38"/>
        <v>7.2898004063322265E-4</v>
      </c>
      <c r="AP110">
        <v>1</v>
      </c>
    </row>
    <row r="111" spans="1:42" x14ac:dyDescent="0.2">
      <c r="A111" s="103" t="s">
        <v>421</v>
      </c>
      <c r="B111" s="24" t="s">
        <v>111</v>
      </c>
      <c r="C111" s="118">
        <v>53133.088300000003</v>
      </c>
      <c r="D111" s="12" t="s">
        <v>342</v>
      </c>
      <c r="E111">
        <f t="shared" si="26"/>
        <v>28822.709890832088</v>
      </c>
      <c r="F111" s="11">
        <f t="shared" si="27"/>
        <v>28822.5</v>
      </c>
      <c r="G111" s="12">
        <f t="shared" si="35"/>
        <v>7.4542750007822178E-2</v>
      </c>
      <c r="H111">
        <f t="shared" si="36"/>
        <v>7.4542750007822178E-2</v>
      </c>
      <c r="P111" s="31">
        <f t="shared" si="28"/>
        <v>7.0640325910912349E-2</v>
      </c>
      <c r="Q111" s="2">
        <f t="shared" si="29"/>
        <v>38114.588300000003</v>
      </c>
      <c r="R111">
        <f t="shared" si="37"/>
        <v>1.5228913832142494E-5</v>
      </c>
      <c r="S111" s="31">
        <f t="shared" si="30"/>
        <v>3.9024240969098289E-3</v>
      </c>
      <c r="T111" s="31">
        <f t="shared" si="31"/>
        <v>3.0281106802685077E-2</v>
      </c>
      <c r="U111">
        <f t="shared" si="38"/>
        <v>6.9583490129196618E-4</v>
      </c>
      <c r="AP111">
        <v>16</v>
      </c>
    </row>
    <row r="112" spans="1:42" x14ac:dyDescent="0.2">
      <c r="A112" s="103" t="s">
        <v>427</v>
      </c>
      <c r="B112" s="24" t="s">
        <v>111</v>
      </c>
      <c r="C112" s="118">
        <v>53421.647499999999</v>
      </c>
      <c r="D112" s="12" t="s">
        <v>342</v>
      </c>
      <c r="E112">
        <f t="shared" si="26"/>
        <v>29635.209169306163</v>
      </c>
      <c r="F112" s="11">
        <f t="shared" si="27"/>
        <v>29635</v>
      </c>
      <c r="G112" s="12">
        <f t="shared" si="35"/>
        <v>7.4286499999288935E-2</v>
      </c>
      <c r="H112">
        <f t="shared" si="36"/>
        <v>7.4286499999288935E-2</v>
      </c>
      <c r="P112" s="31">
        <f t="shared" si="28"/>
        <v>7.3869678668343569E-2</v>
      </c>
      <c r="Q112" s="2">
        <f t="shared" si="29"/>
        <v>38403.147499999999</v>
      </c>
      <c r="R112">
        <f t="shared" si="37"/>
        <v>1.7374002193106641E-7</v>
      </c>
      <c r="S112" s="31">
        <f t="shared" si="30"/>
        <v>4.1682133094536611E-4</v>
      </c>
      <c r="T112" s="31">
        <f t="shared" si="31"/>
        <v>2.6988424192706795E-2</v>
      </c>
      <c r="U112">
        <f t="shared" si="38"/>
        <v>7.0605007864316821E-4</v>
      </c>
      <c r="AP112">
        <v>18</v>
      </c>
    </row>
    <row r="113" spans="1:42" x14ac:dyDescent="0.2">
      <c r="A113" s="103" t="s">
        <v>427</v>
      </c>
      <c r="B113" s="24" t="s">
        <v>111</v>
      </c>
      <c r="C113" s="118">
        <v>53423.604500000001</v>
      </c>
      <c r="D113" s="12" t="s">
        <v>342</v>
      </c>
      <c r="E113">
        <f t="shared" si="26"/>
        <v>29640.719515495006</v>
      </c>
      <c r="F113" s="11">
        <f t="shared" si="27"/>
        <v>29640.5</v>
      </c>
      <c r="G113" s="12">
        <f t="shared" si="35"/>
        <v>7.7960950002307072E-2</v>
      </c>
      <c r="H113">
        <f t="shared" si="36"/>
        <v>7.7960950002307072E-2</v>
      </c>
      <c r="P113" s="31">
        <f t="shared" si="28"/>
        <v>7.389170654748603E-2</v>
      </c>
      <c r="Q113" s="2">
        <f t="shared" si="29"/>
        <v>38405.104500000001</v>
      </c>
      <c r="R113">
        <f t="shared" si="37"/>
        <v>1.6558742294603889E-5</v>
      </c>
      <c r="S113" s="31">
        <f t="shared" si="30"/>
        <v>4.0692434548210421E-3</v>
      </c>
      <c r="T113" s="31">
        <f t="shared" si="31"/>
        <v>2.6965310026154259E-2</v>
      </c>
      <c r="U113">
        <f t="shared" si="38"/>
        <v>5.2422986443892243E-4</v>
      </c>
      <c r="AP113">
        <v>18</v>
      </c>
    </row>
    <row r="114" spans="1:42" x14ac:dyDescent="0.2">
      <c r="A114" s="103" t="s">
        <v>427</v>
      </c>
      <c r="B114" s="24" t="s">
        <v>111</v>
      </c>
      <c r="C114" s="118">
        <v>53425.555899999999</v>
      </c>
      <c r="D114" s="12" t="s">
        <v>342</v>
      </c>
      <c r="E114">
        <f t="shared" si="26"/>
        <v>29646.214093702922</v>
      </c>
      <c r="F114" s="11">
        <f t="shared" si="27"/>
        <v>29646</v>
      </c>
      <c r="G114" s="12">
        <f t="shared" si="35"/>
        <v>7.6035400001273956E-2</v>
      </c>
      <c r="H114">
        <f t="shared" si="36"/>
        <v>7.6035400001273956E-2</v>
      </c>
      <c r="P114" s="31">
        <f t="shared" si="28"/>
        <v>7.3913734939161063E-2</v>
      </c>
      <c r="Q114" s="2">
        <f t="shared" si="29"/>
        <v>38407.055899999999</v>
      </c>
      <c r="R114">
        <f t="shared" si="37"/>
        <v>4.5014626357905063E-6</v>
      </c>
      <c r="S114" s="31">
        <f t="shared" si="30"/>
        <v>2.121665062112893E-3</v>
      </c>
      <c r="T114" s="31">
        <f t="shared" si="31"/>
        <v>2.6942184762255034E-2</v>
      </c>
      <c r="U114">
        <f t="shared" si="38"/>
        <v>6.1605819818514413E-4</v>
      </c>
      <c r="AP114">
        <v>18</v>
      </c>
    </row>
    <row r="115" spans="1:42" x14ac:dyDescent="0.2">
      <c r="A115" s="103" t="s">
        <v>405</v>
      </c>
      <c r="B115" s="24" t="s">
        <v>111</v>
      </c>
      <c r="C115" s="118">
        <v>53451.658000000003</v>
      </c>
      <c r="D115" s="12" t="s">
        <v>260</v>
      </c>
      <c r="E115">
        <f t="shared" si="26"/>
        <v>29719.710060619454</v>
      </c>
      <c r="F115" s="11">
        <f t="shared" si="27"/>
        <v>29719.5</v>
      </c>
      <c r="G115" s="12">
        <f t="shared" si="35"/>
        <v>7.4603050008590799E-2</v>
      </c>
      <c r="H115">
        <f t="shared" si="36"/>
        <v>7.4603050008590799E-2</v>
      </c>
      <c r="P115" s="31">
        <f t="shared" si="28"/>
        <v>7.420814342305411E-2</v>
      </c>
      <c r="Q115" s="2">
        <f t="shared" si="29"/>
        <v>38433.158000000003</v>
      </c>
      <c r="R115">
        <f t="shared" si="37"/>
        <v>1.5595121130024628E-7</v>
      </c>
      <c r="S115" s="31">
        <f t="shared" si="30"/>
        <v>3.94906585536689E-4</v>
      </c>
      <c r="T115" s="31">
        <f t="shared" si="31"/>
        <v>2.6632082074426584E-2</v>
      </c>
      <c r="U115">
        <f t="shared" si="38"/>
        <v>6.8838937763480469E-4</v>
      </c>
      <c r="AP115">
        <v>19</v>
      </c>
    </row>
    <row r="116" spans="1:42" x14ac:dyDescent="0.2">
      <c r="A116" s="103" t="s">
        <v>407</v>
      </c>
      <c r="B116" s="24" t="s">
        <v>111</v>
      </c>
      <c r="C116" s="118">
        <v>53494.454599999997</v>
      </c>
      <c r="D116" s="12" t="s">
        <v>260</v>
      </c>
      <c r="E116">
        <f t="shared" si="26"/>
        <v>29840.212912793773</v>
      </c>
      <c r="F116" s="11">
        <f t="shared" si="27"/>
        <v>29840</v>
      </c>
      <c r="G116" s="12">
        <f t="shared" si="35"/>
        <v>7.5616000001900829E-2</v>
      </c>
      <c r="H116">
        <f t="shared" si="36"/>
        <v>7.5616000001900829E-2</v>
      </c>
      <c r="P116" s="31">
        <f t="shared" si="28"/>
        <v>7.4690732638749591E-2</v>
      </c>
      <c r="Q116" s="2">
        <f t="shared" si="29"/>
        <v>38475.954599999997</v>
      </c>
      <c r="R116">
        <f t="shared" si="37"/>
        <v>8.5611969331284624E-7</v>
      </c>
      <c r="S116" s="31">
        <f t="shared" si="30"/>
        <v>9.252673631512387E-4</v>
      </c>
      <c r="T116" s="31">
        <f t="shared" si="31"/>
        <v>2.6119394449997908E-2</v>
      </c>
      <c r="U116">
        <f t="shared" si="38"/>
        <v>6.3474403966818098E-4</v>
      </c>
      <c r="AP116">
        <v>20</v>
      </c>
    </row>
    <row r="117" spans="1:42" x14ac:dyDescent="0.2">
      <c r="A117" s="103" t="s">
        <v>407</v>
      </c>
      <c r="B117" s="24" t="s">
        <v>111</v>
      </c>
      <c r="C117" s="118">
        <v>53495.3439</v>
      </c>
      <c r="D117" s="12" t="s">
        <v>260</v>
      </c>
      <c r="E117">
        <f t="shared" ref="E117:E143" si="39">+(C117-C$7)/C$8</f>
        <v>29842.716924477852</v>
      </c>
      <c r="F117" s="11">
        <f t="shared" ref="F117:F143" si="40">ROUND(2*E117,0)/2</f>
        <v>29842.5</v>
      </c>
      <c r="G117" s="12">
        <f t="shared" si="35"/>
        <v>7.7040750002197456E-2</v>
      </c>
      <c r="H117">
        <f t="shared" si="36"/>
        <v>7.7040750002197456E-2</v>
      </c>
      <c r="P117" s="31">
        <f t="shared" ref="P117:P143" si="41">+$V$2+$V$3*F117+$V$4*F117^2+$V$5*SIN(($V$6*F117+$V$7))+$V$8*SIN(($V$9*F117+$V$10))</f>
        <v>7.4700741166765061E-2</v>
      </c>
      <c r="Q117" s="2">
        <f t="shared" ref="Q117:Q143" si="42">+C117-15018.5</f>
        <v>38476.8439</v>
      </c>
      <c r="R117">
        <f t="shared" si="37"/>
        <v>5.4756413499016713E-6</v>
      </c>
      <c r="S117" s="31">
        <f t="shared" ref="S117:S143" si="43">+G117-P117</f>
        <v>2.3400088354323945E-3</v>
      </c>
      <c r="T117" s="31">
        <f t="shared" ref="T117:T143" si="44">+V$2+V$3*F117+V$4*F117^2+V$5*SIN(RADIANS(V$6*F117+V$7))+V$8*SIN(RADIANS(V$9*F117+V$10))</f>
        <v>2.610870137338497E-2</v>
      </c>
      <c r="U117">
        <f t="shared" si="38"/>
        <v>5.6495074496372248E-4</v>
      </c>
      <c r="AP117">
        <v>20</v>
      </c>
    </row>
    <row r="118" spans="1:42" x14ac:dyDescent="0.2">
      <c r="A118" s="103" t="s">
        <v>407</v>
      </c>
      <c r="B118" s="24" t="s">
        <v>111</v>
      </c>
      <c r="C118" s="118">
        <v>53509.373500000002</v>
      </c>
      <c r="D118" s="12" t="s">
        <v>260</v>
      </c>
      <c r="E118">
        <f t="shared" si="39"/>
        <v>29882.220221816082</v>
      </c>
      <c r="F118" s="11">
        <f t="shared" si="40"/>
        <v>29882</v>
      </c>
      <c r="G118" s="12">
        <f t="shared" si="35"/>
        <v>7.8211800006101839E-2</v>
      </c>
      <c r="H118">
        <f t="shared" si="36"/>
        <v>7.8211800006101839E-2</v>
      </c>
      <c r="P118" s="31">
        <f t="shared" si="41"/>
        <v>7.4858843790938573E-2</v>
      </c>
      <c r="Q118" s="2">
        <f t="shared" si="42"/>
        <v>38490.873500000002</v>
      </c>
      <c r="R118">
        <f t="shared" si="37"/>
        <v>1.1242315380801976E-5</v>
      </c>
      <c r="S118" s="31">
        <f t="shared" si="43"/>
        <v>3.3529562151632664E-3</v>
      </c>
      <c r="T118" s="31">
        <f t="shared" si="44"/>
        <v>2.5939446456875667E-2</v>
      </c>
      <c r="U118">
        <f t="shared" si="38"/>
        <v>5.101495414389695E-4</v>
      </c>
      <c r="AP118">
        <v>20</v>
      </c>
    </row>
    <row r="119" spans="1:42" x14ac:dyDescent="0.2">
      <c r="A119" s="103" t="s">
        <v>423</v>
      </c>
      <c r="B119" s="24" t="s">
        <v>111</v>
      </c>
      <c r="C119" s="118">
        <v>53804.501900000003</v>
      </c>
      <c r="D119" s="12" t="s">
        <v>260</v>
      </c>
      <c r="E119">
        <f t="shared" si="39"/>
        <v>30713.216468191913</v>
      </c>
      <c r="F119" s="11">
        <f t="shared" si="40"/>
        <v>30713</v>
      </c>
      <c r="G119" s="12">
        <f t="shared" si="35"/>
        <v>7.6878700005181599E-2</v>
      </c>
      <c r="H119">
        <f t="shared" si="36"/>
        <v>7.6878700005181599E-2</v>
      </c>
      <c r="P119" s="31">
        <f t="shared" si="41"/>
        <v>7.8138671556147329E-2</v>
      </c>
      <c r="Q119" s="2">
        <f t="shared" si="42"/>
        <v>38786.001900000003</v>
      </c>
      <c r="R119">
        <f t="shared" si="37"/>
        <v>1.5875283092429872E-6</v>
      </c>
      <c r="S119" s="31">
        <f t="shared" si="43"/>
        <v>-1.25997155096573E-3</v>
      </c>
      <c r="T119" s="31">
        <f t="shared" si="44"/>
        <v>2.2245976941073449E-2</v>
      </c>
      <c r="U119">
        <f t="shared" si="38"/>
        <v>5.525296145103989E-4</v>
      </c>
      <c r="AP119">
        <v>21</v>
      </c>
    </row>
    <row r="120" spans="1:42" x14ac:dyDescent="0.2">
      <c r="A120" s="103" t="s">
        <v>423</v>
      </c>
      <c r="B120" s="24" t="s">
        <v>111</v>
      </c>
      <c r="C120" s="118">
        <v>53874.467600000004</v>
      </c>
      <c r="D120" s="12" t="s">
        <v>260</v>
      </c>
      <c r="E120">
        <f t="shared" si="39"/>
        <v>30910.219650789921</v>
      </c>
      <c r="F120" s="11">
        <f t="shared" si="40"/>
        <v>30910</v>
      </c>
      <c r="G120" s="12">
        <f t="shared" si="35"/>
        <v>7.8009000004385598E-2</v>
      </c>
      <c r="H120">
        <f t="shared" si="36"/>
        <v>7.8009000004385598E-2</v>
      </c>
      <c r="P120" s="31">
        <f t="shared" si="41"/>
        <v>7.8890861106888616E-2</v>
      </c>
      <c r="Q120" s="2">
        <f t="shared" si="42"/>
        <v>38855.967600000004</v>
      </c>
      <c r="R120">
        <f t="shared" si="37"/>
        <v>7.7767900410783783E-7</v>
      </c>
      <c r="S120" s="31">
        <f t="shared" si="43"/>
        <v>-8.8186110250301764E-4</v>
      </c>
      <c r="T120" s="31">
        <f t="shared" si="44"/>
        <v>2.1333242022842168E-2</v>
      </c>
      <c r="U120">
        <f t="shared" si="38"/>
        <v>4.9351080686972138E-4</v>
      </c>
      <c r="AP120">
        <v>21</v>
      </c>
    </row>
    <row r="121" spans="1:42" x14ac:dyDescent="0.2">
      <c r="A121" s="103" t="s">
        <v>424</v>
      </c>
      <c r="B121" s="24" t="s">
        <v>111</v>
      </c>
      <c r="C121" s="118">
        <v>54489.590300000003</v>
      </c>
      <c r="D121" s="12" t="s">
        <v>342</v>
      </c>
      <c r="E121">
        <f t="shared" si="39"/>
        <v>32642.227328670346</v>
      </c>
      <c r="F121" s="11">
        <f t="shared" si="40"/>
        <v>32642</v>
      </c>
      <c r="G121" s="12">
        <f t="shared" si="35"/>
        <v>8.0735800009279046E-2</v>
      </c>
      <c r="H121">
        <f t="shared" si="36"/>
        <v>8.0735800009279046E-2</v>
      </c>
      <c r="P121" s="31">
        <f t="shared" si="41"/>
        <v>8.444649281845451E-2</v>
      </c>
      <c r="Q121" s="2">
        <f t="shared" si="42"/>
        <v>39471.090300000003</v>
      </c>
      <c r="R121">
        <f t="shared" si="37"/>
        <v>1.3769241124066499E-5</v>
      </c>
      <c r="S121" s="31">
        <f t="shared" si="43"/>
        <v>-3.7106928091754643E-3</v>
      </c>
      <c r="T121" s="31">
        <f t="shared" si="44"/>
        <v>1.269574784079844E-2</v>
      </c>
      <c r="U121">
        <f t="shared" si="38"/>
        <v>2.691712948011161E-4</v>
      </c>
      <c r="AP121">
        <v>22</v>
      </c>
    </row>
    <row r="122" spans="1:42" x14ac:dyDescent="0.2">
      <c r="A122" s="103" t="s">
        <v>424</v>
      </c>
      <c r="B122" s="24" t="s">
        <v>111</v>
      </c>
      <c r="C122" s="118">
        <v>54648.342600000004</v>
      </c>
      <c r="D122" s="12" t="s">
        <v>342</v>
      </c>
      <c r="E122">
        <f t="shared" si="39"/>
        <v>33089.227906735789</v>
      </c>
      <c r="F122" s="11">
        <f t="shared" si="40"/>
        <v>33089</v>
      </c>
      <c r="G122" s="12">
        <f t="shared" si="35"/>
        <v>8.0941100008203648E-2</v>
      </c>
      <c r="H122">
        <f t="shared" si="36"/>
        <v>8.0941100008203648E-2</v>
      </c>
      <c r="P122" s="31">
        <f t="shared" si="41"/>
        <v>8.5392439016803934E-2</v>
      </c>
      <c r="Q122" s="2">
        <f t="shared" si="42"/>
        <v>39629.842600000004</v>
      </c>
      <c r="R122">
        <f t="shared" si="37"/>
        <v>1.9814418969486576E-5</v>
      </c>
      <c r="S122" s="31">
        <f t="shared" si="43"/>
        <v>-4.4513390086002858E-3</v>
      </c>
      <c r="T122" s="31">
        <f t="shared" si="44"/>
        <v>1.0287893822878442E-2</v>
      </c>
      <c r="U122">
        <f t="shared" si="38"/>
        <v>2.1724498446054044E-4</v>
      </c>
      <c r="AP122">
        <v>22</v>
      </c>
    </row>
    <row r="123" spans="1:42" x14ac:dyDescent="0.2">
      <c r="A123" t="s">
        <v>129</v>
      </c>
      <c r="B123" s="5" t="s">
        <v>111</v>
      </c>
      <c r="C123" s="12">
        <v>54942.408109999997</v>
      </c>
      <c r="D123" s="12">
        <v>2.0000000000000001E-4</v>
      </c>
      <c r="E123">
        <f t="shared" si="39"/>
        <v>33917.231362176157</v>
      </c>
      <c r="F123" s="11">
        <f t="shared" si="40"/>
        <v>33917</v>
      </c>
      <c r="G123" s="12">
        <f t="shared" ref="G123:G143" si="45">+C123-(C$7+F123*C$8)</f>
        <v>8.2168300003104378E-2</v>
      </c>
      <c r="P123" s="31">
        <f t="shared" si="41"/>
        <v>8.6368371435159033E-2</v>
      </c>
      <c r="Q123" s="2">
        <f t="shared" si="42"/>
        <v>39923.908109999997</v>
      </c>
      <c r="S123" s="31">
        <f t="shared" si="43"/>
        <v>-4.2000714320546556E-3</v>
      </c>
      <c r="T123" s="31">
        <f t="shared" si="44"/>
        <v>5.6340608928975404E-3</v>
      </c>
      <c r="U123">
        <f t="shared" si="38"/>
        <v>9.6710158584669689E-5</v>
      </c>
    </row>
    <row r="124" spans="1:42" x14ac:dyDescent="0.2">
      <c r="A124" s="103" t="s">
        <v>425</v>
      </c>
      <c r="B124" s="24" t="s">
        <v>111</v>
      </c>
      <c r="C124" s="118">
        <v>54942.408600000002</v>
      </c>
      <c r="D124" s="12" t="s">
        <v>342</v>
      </c>
      <c r="E124">
        <f t="shared" si="39"/>
        <v>33917.232741874504</v>
      </c>
      <c r="F124" s="11">
        <f t="shared" si="40"/>
        <v>33917</v>
      </c>
      <c r="G124" s="12">
        <f t="shared" si="45"/>
        <v>8.265830000891583E-2</v>
      </c>
      <c r="H124">
        <f>G124</f>
        <v>8.265830000891583E-2</v>
      </c>
      <c r="P124" s="31">
        <f t="shared" si="41"/>
        <v>8.6368371435159033E-2</v>
      </c>
      <c r="Q124" s="2">
        <f t="shared" si="42"/>
        <v>39923.908600000002</v>
      </c>
      <c r="R124">
        <f>+(P124-G124)^2</f>
        <v>1.3764629987826272E-5</v>
      </c>
      <c r="S124" s="31">
        <f t="shared" si="43"/>
        <v>-3.7100714262432027E-3</v>
      </c>
      <c r="T124" s="31">
        <f t="shared" si="44"/>
        <v>5.6340608928975404E-3</v>
      </c>
      <c r="U124">
        <f t="shared" si="38"/>
        <v>8.7312808797610557E-5</v>
      </c>
      <c r="AP124">
        <v>23</v>
      </c>
    </row>
    <row r="125" spans="1:42" x14ac:dyDescent="0.2">
      <c r="A125" t="s">
        <v>129</v>
      </c>
      <c r="B125" s="5" t="s">
        <v>111</v>
      </c>
      <c r="C125" s="12">
        <v>54942.409110000001</v>
      </c>
      <c r="D125" s="12">
        <v>2.9999999999999997E-4</v>
      </c>
      <c r="E125">
        <f t="shared" si="39"/>
        <v>33917.234177887047</v>
      </c>
      <c r="F125" s="11">
        <f t="shared" si="40"/>
        <v>33917</v>
      </c>
      <c r="G125" s="12">
        <f t="shared" si="45"/>
        <v>8.3168300006946083E-2</v>
      </c>
      <c r="P125" s="31">
        <f t="shared" si="41"/>
        <v>8.6368371435159033E-2</v>
      </c>
      <c r="Q125" s="2">
        <f t="shared" si="42"/>
        <v>39923.909110000001</v>
      </c>
      <c r="S125" s="31">
        <f t="shared" si="43"/>
        <v>-3.20007142821295E-3</v>
      </c>
      <c r="T125" s="31">
        <f t="shared" si="44"/>
        <v>5.6340608928975404E-3</v>
      </c>
      <c r="U125">
        <f t="shared" si="38"/>
        <v>7.8041893866889016E-5</v>
      </c>
    </row>
    <row r="126" spans="1:42" x14ac:dyDescent="0.2">
      <c r="A126" t="s">
        <v>129</v>
      </c>
      <c r="B126" s="5" t="s">
        <v>110</v>
      </c>
      <c r="C126" s="12">
        <v>54944.36131</v>
      </c>
      <c r="D126" s="12">
        <v>6.9999999999999999E-4</v>
      </c>
      <c r="E126">
        <f t="shared" si="39"/>
        <v>33922.731008663664</v>
      </c>
      <c r="F126" s="11">
        <f t="shared" si="40"/>
        <v>33922.5</v>
      </c>
      <c r="G126" s="12">
        <f t="shared" si="45"/>
        <v>8.2042750000255182E-2</v>
      </c>
      <c r="P126" s="31">
        <f t="shared" si="41"/>
        <v>8.6371058978852014E-2</v>
      </c>
      <c r="Q126" s="2">
        <f t="shared" si="42"/>
        <v>39925.86131</v>
      </c>
      <c r="S126" s="31">
        <f t="shared" si="43"/>
        <v>-4.3283089785968315E-3</v>
      </c>
      <c r="T126" s="31">
        <f t="shared" si="44"/>
        <v>5.6023068613875954E-3</v>
      </c>
      <c r="U126">
        <f t="shared" si="38"/>
        <v>9.8617130961349588E-5</v>
      </c>
    </row>
    <row r="127" spans="1:42" x14ac:dyDescent="0.2">
      <c r="A127" s="103" t="s">
        <v>425</v>
      </c>
      <c r="B127" s="24" t="s">
        <v>111</v>
      </c>
      <c r="C127" s="118">
        <v>54944.361400000002</v>
      </c>
      <c r="D127" s="12" t="s">
        <v>342</v>
      </c>
      <c r="E127">
        <f t="shared" si="39"/>
        <v>33922.73126207765</v>
      </c>
      <c r="F127" s="11">
        <f t="shared" si="40"/>
        <v>33922.5</v>
      </c>
      <c r="G127" s="12">
        <f t="shared" si="45"/>
        <v>8.213275000161957E-2</v>
      </c>
      <c r="H127">
        <f>G127</f>
        <v>8.213275000161957E-2</v>
      </c>
      <c r="P127" s="31">
        <f t="shared" si="41"/>
        <v>8.6371058978852014E-2</v>
      </c>
      <c r="Q127" s="2">
        <f t="shared" si="42"/>
        <v>39925.861400000002</v>
      </c>
      <c r="R127">
        <f>+(P127-G127)^2</f>
        <v>1.7963262986489127E-5</v>
      </c>
      <c r="S127" s="31">
        <f t="shared" si="43"/>
        <v>-4.2383089772324439E-3</v>
      </c>
      <c r="T127" s="31">
        <f t="shared" si="44"/>
        <v>5.6023068613875954E-3</v>
      </c>
      <c r="U127">
        <f t="shared" si="38"/>
        <v>9.6837720083299569E-5</v>
      </c>
      <c r="AP127">
        <v>23</v>
      </c>
    </row>
    <row r="128" spans="1:42" x14ac:dyDescent="0.2">
      <c r="A128" t="s">
        <v>129</v>
      </c>
      <c r="B128" s="5" t="s">
        <v>110</v>
      </c>
      <c r="C128" s="12">
        <v>54944.361510000002</v>
      </c>
      <c r="D128" s="12">
        <v>6.9999999999999999E-4</v>
      </c>
      <c r="E128">
        <f t="shared" si="39"/>
        <v>33922.731571805853</v>
      </c>
      <c r="F128" s="11">
        <f t="shared" si="40"/>
        <v>33922.5</v>
      </c>
      <c r="G128" s="12">
        <f t="shared" si="45"/>
        <v>8.2242750002478715E-2</v>
      </c>
      <c r="P128" s="31">
        <f t="shared" si="41"/>
        <v>8.6371058978852014E-2</v>
      </c>
      <c r="Q128" s="2">
        <f t="shared" si="42"/>
        <v>39925.861510000002</v>
      </c>
      <c r="S128" s="31">
        <f t="shared" si="43"/>
        <v>-4.1283089763732989E-3</v>
      </c>
      <c r="T128" s="31">
        <f t="shared" si="44"/>
        <v>5.6023068613875954E-3</v>
      </c>
      <c r="U128">
        <f t="shared" si="38"/>
        <v>9.4684884582083137E-5</v>
      </c>
    </row>
    <row r="129" spans="1:42" x14ac:dyDescent="0.2">
      <c r="A129" s="103" t="s">
        <v>426</v>
      </c>
      <c r="B129" s="24" t="s">
        <v>111</v>
      </c>
      <c r="C129" s="118">
        <v>54961.757799999999</v>
      </c>
      <c r="D129" s="12" t="s">
        <v>342</v>
      </c>
      <c r="E129">
        <f t="shared" si="39"/>
        <v>33971.714494800937</v>
      </c>
      <c r="F129" s="11">
        <f t="shared" si="40"/>
        <v>33971.5</v>
      </c>
      <c r="G129" s="12">
        <f t="shared" si="45"/>
        <v>7.6177850001840852E-2</v>
      </c>
      <c r="H129">
        <f>G129</f>
        <v>7.6177850001840852E-2</v>
      </c>
      <c r="P129" s="31">
        <f t="shared" si="41"/>
        <v>8.6392633229079446E-2</v>
      </c>
      <c r="Q129" s="2">
        <f t="shared" si="42"/>
        <v>39943.257799999999</v>
      </c>
      <c r="R129">
        <f>+(P129-G129)^2</f>
        <v>1.0434179637947491E-4</v>
      </c>
      <c r="S129" s="31">
        <f t="shared" si="43"/>
        <v>-1.0214783227238594E-2</v>
      </c>
      <c r="T129" s="31">
        <f t="shared" si="44"/>
        <v>5.318917456897213E-3</v>
      </c>
      <c r="U129">
        <f t="shared" si="38"/>
        <v>2.4129585694432126E-4</v>
      </c>
      <c r="AP129">
        <v>24</v>
      </c>
    </row>
    <row r="130" spans="1:42" x14ac:dyDescent="0.2">
      <c r="A130" t="s">
        <v>255</v>
      </c>
      <c r="B130" s="5" t="s">
        <v>111</v>
      </c>
      <c r="C130" s="12">
        <v>55284.416729999997</v>
      </c>
      <c r="D130" s="12">
        <v>4.0000000000000002E-4</v>
      </c>
      <c r="E130">
        <f t="shared" si="39"/>
        <v>34880.228753983174</v>
      </c>
      <c r="F130" s="11">
        <f t="shared" si="40"/>
        <v>34880</v>
      </c>
      <c r="G130" s="12">
        <f t="shared" si="45"/>
        <v>8.1242000000202097E-2</v>
      </c>
      <c r="P130" s="31">
        <f t="shared" si="41"/>
        <v>8.5971936612294797E-2</v>
      </c>
      <c r="Q130" s="2">
        <f t="shared" si="42"/>
        <v>40265.916729999997</v>
      </c>
      <c r="S130" s="31">
        <f t="shared" si="43"/>
        <v>-4.7299366120927E-3</v>
      </c>
      <c r="T130" s="31">
        <f t="shared" si="44"/>
        <v>-9.4917741321746529E-5</v>
      </c>
      <c r="U130">
        <f t="shared" si="38"/>
        <v>2.1483399932402842E-5</v>
      </c>
    </row>
    <row r="131" spans="1:42" x14ac:dyDescent="0.2">
      <c r="A131" t="s">
        <v>255</v>
      </c>
      <c r="B131" s="5" t="s">
        <v>111</v>
      </c>
      <c r="C131" s="12">
        <v>55284.41863</v>
      </c>
      <c r="D131" s="12">
        <v>1.2999999999999999E-3</v>
      </c>
      <c r="E131">
        <f t="shared" si="39"/>
        <v>34880.234103833849</v>
      </c>
      <c r="F131" s="11">
        <f t="shared" si="40"/>
        <v>34880</v>
      </c>
      <c r="G131" s="12">
        <f t="shared" si="45"/>
        <v>8.3142000003135763E-2</v>
      </c>
      <c r="P131" s="31">
        <f t="shared" si="41"/>
        <v>8.5971936612294797E-2</v>
      </c>
      <c r="Q131" s="2">
        <f t="shared" si="42"/>
        <v>40265.91863</v>
      </c>
      <c r="S131" s="31">
        <f t="shared" si="43"/>
        <v>-2.8299366091590339E-3</v>
      </c>
      <c r="T131" s="31">
        <f t="shared" si="44"/>
        <v>-9.4917741321746529E-5</v>
      </c>
      <c r="U131">
        <f t="shared" si="38"/>
        <v>7.4803282074259573E-6</v>
      </c>
    </row>
    <row r="132" spans="1:42" x14ac:dyDescent="0.2">
      <c r="A132" s="103" t="s">
        <v>427</v>
      </c>
      <c r="B132" s="24" t="s">
        <v>111</v>
      </c>
      <c r="C132" s="118">
        <v>55314.253599999996</v>
      </c>
      <c r="D132" s="12" t="s">
        <v>342</v>
      </c>
      <c r="E132">
        <f t="shared" si="39"/>
        <v>34964.240753416649</v>
      </c>
      <c r="F132" s="11">
        <f t="shared" si="40"/>
        <v>34964</v>
      </c>
      <c r="G132" s="12">
        <f t="shared" si="45"/>
        <v>8.5503599999356084E-2</v>
      </c>
      <c r="H132">
        <f>G132</f>
        <v>8.5503599999356084E-2</v>
      </c>
      <c r="P132" s="31">
        <f t="shared" si="41"/>
        <v>8.584984369336203E-2</v>
      </c>
      <c r="Q132" s="2">
        <f t="shared" si="42"/>
        <v>40295.753599999996</v>
      </c>
      <c r="R132">
        <f>+(P132-G132)^2</f>
        <v>1.1988469563888317E-7</v>
      </c>
      <c r="S132" s="31">
        <f t="shared" si="43"/>
        <v>-3.4624369400594601E-4</v>
      </c>
      <c r="T132" s="31">
        <f t="shared" si="44"/>
        <v>-6.1077411899593129E-4</v>
      </c>
      <c r="U132">
        <f t="shared" si="38"/>
        <v>6.9976345745382229E-8</v>
      </c>
      <c r="AP132">
        <v>18</v>
      </c>
    </row>
    <row r="133" spans="1:42" x14ac:dyDescent="0.2">
      <c r="A133" t="s">
        <v>255</v>
      </c>
      <c r="B133" s="5" t="s">
        <v>111</v>
      </c>
      <c r="C133" s="12">
        <v>55622.523070000003</v>
      </c>
      <c r="D133" s="12">
        <v>2.9999999999999997E-4</v>
      </c>
      <c r="E133">
        <f t="shared" si="39"/>
        <v>35832.238453544021</v>
      </c>
      <c r="F133" s="11">
        <f t="shared" si="40"/>
        <v>35832</v>
      </c>
      <c r="G133" s="12">
        <f t="shared" si="45"/>
        <v>8.4686800000781659E-2</v>
      </c>
      <c r="P133" s="31">
        <f t="shared" si="41"/>
        <v>8.37025261730555E-2</v>
      </c>
      <c r="Q133" s="2">
        <f t="shared" si="42"/>
        <v>40604.023070000003</v>
      </c>
      <c r="S133" s="31">
        <f t="shared" si="43"/>
        <v>9.8427382772615923E-4</v>
      </c>
      <c r="T133" s="31">
        <f t="shared" si="44"/>
        <v>-6.0928660076339999E-3</v>
      </c>
      <c r="U133">
        <f t="shared" si="38"/>
        <v>5.0085908249241623E-5</v>
      </c>
    </row>
    <row r="134" spans="1:42" x14ac:dyDescent="0.2">
      <c r="A134" t="s">
        <v>255</v>
      </c>
      <c r="B134" s="5" t="s">
        <v>111</v>
      </c>
      <c r="C134" s="12">
        <v>55622.523869999997</v>
      </c>
      <c r="D134" s="12">
        <v>2.9999999999999997E-4</v>
      </c>
      <c r="E134">
        <f t="shared" si="39"/>
        <v>35832.240706112709</v>
      </c>
      <c r="F134" s="11">
        <f t="shared" si="40"/>
        <v>35832</v>
      </c>
      <c r="G134" s="12">
        <f t="shared" si="45"/>
        <v>8.5486799995123874E-2</v>
      </c>
      <c r="P134" s="31">
        <f t="shared" si="41"/>
        <v>8.37025261730555E-2</v>
      </c>
      <c r="Q134" s="2">
        <f t="shared" si="42"/>
        <v>40604.023869999997</v>
      </c>
      <c r="S134" s="31">
        <f t="shared" si="43"/>
        <v>1.7842738220683746E-3</v>
      </c>
      <c r="T134" s="31">
        <f t="shared" si="44"/>
        <v>-6.0928660076339999E-3</v>
      </c>
      <c r="U134">
        <f t="shared" si="38"/>
        <v>6.2049331896683559E-5</v>
      </c>
    </row>
    <row r="135" spans="1:42" x14ac:dyDescent="0.2">
      <c r="A135" t="s">
        <v>255</v>
      </c>
      <c r="B135" s="5" t="s">
        <v>111</v>
      </c>
      <c r="C135" s="12">
        <v>55622.525370000003</v>
      </c>
      <c r="D135" s="12">
        <v>5.0000000000000001E-4</v>
      </c>
      <c r="E135">
        <f t="shared" si="39"/>
        <v>35832.244929679044</v>
      </c>
      <c r="F135" s="11">
        <f t="shared" si="40"/>
        <v>35832</v>
      </c>
      <c r="G135" s="12">
        <f t="shared" si="45"/>
        <v>8.6986800000886433E-2</v>
      </c>
      <c r="P135" s="31">
        <f t="shared" si="41"/>
        <v>8.37025261730555E-2</v>
      </c>
      <c r="Q135" s="2">
        <f t="shared" si="42"/>
        <v>40604.025370000003</v>
      </c>
      <c r="S135" s="31">
        <f t="shared" si="43"/>
        <v>3.284273827830933E-3</v>
      </c>
      <c r="T135" s="31">
        <f t="shared" si="44"/>
        <v>-6.0928660076339999E-3</v>
      </c>
      <c r="U135">
        <f t="shared" si="38"/>
        <v>8.7930751493863306E-5</v>
      </c>
    </row>
    <row r="136" spans="1:42" x14ac:dyDescent="0.2">
      <c r="A136" s="103" t="s">
        <v>409</v>
      </c>
      <c r="B136" s="24" t="s">
        <v>111</v>
      </c>
      <c r="C136" s="118">
        <v>55644.896200000003</v>
      </c>
      <c r="D136" s="12" t="s">
        <v>342</v>
      </c>
      <c r="E136">
        <f t="shared" si="39"/>
        <v>35895.234719066684</v>
      </c>
      <c r="F136" s="11">
        <f t="shared" si="40"/>
        <v>35895</v>
      </c>
      <c r="G136" s="12">
        <f t="shared" si="45"/>
        <v>8.3360500007984228E-2</v>
      </c>
      <c r="H136">
        <f t="shared" ref="H136:H143" si="46">G136</f>
        <v>8.3360500007984228E-2</v>
      </c>
      <c r="P136" s="31">
        <f t="shared" si="41"/>
        <v>8.3482262146124017E-2</v>
      </c>
      <c r="Q136" s="2">
        <f t="shared" si="42"/>
        <v>40626.396200000003</v>
      </c>
      <c r="R136">
        <f t="shared" ref="R136:R143" si="47">+(P136-G136)^2</f>
        <v>1.4826018284372999E-8</v>
      </c>
      <c r="S136" s="31">
        <f t="shared" si="43"/>
        <v>-1.2176213813978876E-4</v>
      </c>
      <c r="T136" s="31">
        <f t="shared" si="44"/>
        <v>-6.5015185916088535E-3</v>
      </c>
      <c r="U136">
        <f t="shared" si="38"/>
        <v>4.0701292405580179E-5</v>
      </c>
      <c r="AP136">
        <v>25</v>
      </c>
    </row>
    <row r="137" spans="1:42" x14ac:dyDescent="0.2">
      <c r="A137" s="103" t="s">
        <v>409</v>
      </c>
      <c r="B137" s="24" t="s">
        <v>111</v>
      </c>
      <c r="C137" s="118">
        <v>55680.77</v>
      </c>
      <c r="D137" s="12" t="s">
        <v>342</v>
      </c>
      <c r="E137">
        <f t="shared" si="39"/>
        <v>35996.244967972692</v>
      </c>
      <c r="F137" s="11">
        <f t="shared" si="40"/>
        <v>35996</v>
      </c>
      <c r="G137" s="12">
        <f t="shared" si="45"/>
        <v>8.7000399995304178E-2</v>
      </c>
      <c r="H137">
        <f t="shared" si="46"/>
        <v>8.7000399995304178E-2</v>
      </c>
      <c r="P137" s="31">
        <f t="shared" si="41"/>
        <v>8.3110652334301857E-2</v>
      </c>
      <c r="Q137" s="2">
        <f t="shared" si="42"/>
        <v>40662.269999999997</v>
      </c>
      <c r="R137">
        <f t="shared" si="47"/>
        <v>1.5130136866273029E-5</v>
      </c>
      <c r="S137" s="31">
        <f t="shared" si="43"/>
        <v>3.8897476610023213E-3</v>
      </c>
      <c r="T137" s="31">
        <f t="shared" si="44"/>
        <v>-7.1596984022146305E-3</v>
      </c>
      <c r="U137">
        <f t="shared" si="38"/>
        <v>1.2209025830394059E-4</v>
      </c>
      <c r="AP137">
        <v>25</v>
      </c>
    </row>
    <row r="138" spans="1:42" x14ac:dyDescent="0.2">
      <c r="A138" s="103" t="s">
        <v>427</v>
      </c>
      <c r="B138" s="24" t="s">
        <v>111</v>
      </c>
      <c r="C138" s="118">
        <v>55717.1705</v>
      </c>
      <c r="D138" s="12" t="s">
        <v>342</v>
      </c>
      <c r="E138">
        <f t="shared" si="39"/>
        <v>36098.738251798328</v>
      </c>
      <c r="F138" s="11">
        <f t="shared" si="40"/>
        <v>36098.5</v>
      </c>
      <c r="G138" s="12">
        <f t="shared" si="45"/>
        <v>8.461515000090003E-2</v>
      </c>
      <c r="H138">
        <f t="shared" si="46"/>
        <v>8.461515000090003E-2</v>
      </c>
      <c r="P138" s="31">
        <f t="shared" si="41"/>
        <v>8.2710193814612781E-2</v>
      </c>
      <c r="Q138" s="2">
        <f t="shared" si="42"/>
        <v>40698.6705</v>
      </c>
      <c r="R138">
        <f t="shared" si="47"/>
        <v>3.6288580716740597E-6</v>
      </c>
      <c r="S138" s="31">
        <f t="shared" si="43"/>
        <v>1.9049561862872488E-3</v>
      </c>
      <c r="T138" s="31">
        <f t="shared" si="44"/>
        <v>-7.831479322608189E-3</v>
      </c>
      <c r="U138">
        <f t="shared" si="38"/>
        <v>9.4798176418879962E-5</v>
      </c>
      <c r="AP138">
        <v>18</v>
      </c>
    </row>
    <row r="139" spans="1:42" x14ac:dyDescent="0.2">
      <c r="A139" s="103" t="s">
        <v>427</v>
      </c>
      <c r="B139" s="24" t="s">
        <v>111</v>
      </c>
      <c r="C139" s="118">
        <v>55726.05</v>
      </c>
      <c r="D139" s="12" t="s">
        <v>342</v>
      </c>
      <c r="E139">
        <f t="shared" si="39"/>
        <v>36123.740356542221</v>
      </c>
      <c r="F139" s="11">
        <f t="shared" si="40"/>
        <v>36123.5</v>
      </c>
      <c r="G139" s="12">
        <f t="shared" si="45"/>
        <v>8.536265000293497E-2</v>
      </c>
      <c r="H139">
        <f t="shared" si="46"/>
        <v>8.536265000293497E-2</v>
      </c>
      <c r="P139" s="31">
        <f t="shared" si="41"/>
        <v>8.260895128061635E-2</v>
      </c>
      <c r="Q139" s="2">
        <f t="shared" si="42"/>
        <v>40707.550000000003</v>
      </c>
      <c r="R139">
        <f t="shared" si="47"/>
        <v>7.5828566532992026E-6</v>
      </c>
      <c r="S139" s="31">
        <f t="shared" si="43"/>
        <v>2.7536987223186205E-3</v>
      </c>
      <c r="T139" s="31">
        <f t="shared" si="44"/>
        <v>-7.9959130172435507E-3</v>
      </c>
      <c r="U139">
        <f t="shared" si="38"/>
        <v>1.1555415255133285E-4</v>
      </c>
      <c r="AP139">
        <v>18</v>
      </c>
    </row>
    <row r="140" spans="1:42" x14ac:dyDescent="0.2">
      <c r="A140" s="103" t="s">
        <v>427</v>
      </c>
      <c r="B140" s="24" t="s">
        <v>111</v>
      </c>
      <c r="C140" s="118">
        <v>55730.134899999997</v>
      </c>
      <c r="D140" s="12" t="s">
        <v>342</v>
      </c>
      <c r="E140">
        <f t="shared" si="39"/>
        <v>36135.242253908982</v>
      </c>
      <c r="F140" s="11">
        <f t="shared" si="40"/>
        <v>36135</v>
      </c>
      <c r="G140" s="12">
        <f t="shared" si="45"/>
        <v>8.6036499997135252E-2</v>
      </c>
      <c r="H140">
        <f t="shared" si="46"/>
        <v>8.6036499997135252E-2</v>
      </c>
      <c r="P140" s="31">
        <f t="shared" si="41"/>
        <v>8.2561909371001899E-2</v>
      </c>
      <c r="Q140" s="2">
        <f t="shared" si="42"/>
        <v>40711.634899999997</v>
      </c>
      <c r="R140">
        <f t="shared" si="47"/>
        <v>1.2072780019213768E-5</v>
      </c>
      <c r="S140" s="31">
        <f t="shared" si="43"/>
        <v>3.4745906261333531E-3</v>
      </c>
      <c r="T140" s="31">
        <f t="shared" si="44"/>
        <v>-8.0716295123935255E-3</v>
      </c>
      <c r="U140">
        <f t="shared" si="38"/>
        <v>1.3331519948732364E-4</v>
      </c>
      <c r="AP140">
        <v>18</v>
      </c>
    </row>
    <row r="141" spans="1:42" x14ac:dyDescent="0.2">
      <c r="A141" s="17" t="s">
        <v>546</v>
      </c>
      <c r="B141" s="20" t="s">
        <v>110</v>
      </c>
      <c r="C141" s="95">
        <v>55998.629000000001</v>
      </c>
      <c r="D141" s="95">
        <v>4.0000000000000001E-3</v>
      </c>
      <c r="E141">
        <f t="shared" si="39"/>
        <v>36891.244012038864</v>
      </c>
      <c r="F141" s="11">
        <f t="shared" si="40"/>
        <v>36891</v>
      </c>
      <c r="G141" s="12">
        <f t="shared" si="45"/>
        <v>8.666090000042459E-2</v>
      </c>
      <c r="H141">
        <f t="shared" si="46"/>
        <v>8.666090000042459E-2</v>
      </c>
      <c r="P141" s="31">
        <f t="shared" si="41"/>
        <v>7.8820415760789769E-2</v>
      </c>
      <c r="Q141" s="2">
        <f t="shared" si="42"/>
        <v>40980.129000000001</v>
      </c>
      <c r="R141">
        <f t="shared" si="47"/>
        <v>6.1473193111962008E-5</v>
      </c>
      <c r="S141" s="31">
        <f t="shared" si="43"/>
        <v>7.8404842396348207E-3</v>
      </c>
      <c r="T141" s="31">
        <f t="shared" si="44"/>
        <v>-1.3155598975576149E-2</v>
      </c>
      <c r="U141">
        <f t="shared" si="38"/>
        <v>4.4083551038006378E-4</v>
      </c>
    </row>
    <row r="142" spans="1:42" x14ac:dyDescent="0.2">
      <c r="A142" s="95" t="s">
        <v>545</v>
      </c>
      <c r="B142" s="20" t="s">
        <v>110</v>
      </c>
      <c r="C142" s="95">
        <v>56013.902399999999</v>
      </c>
      <c r="D142" s="95">
        <v>5.0000000000000001E-4</v>
      </c>
      <c r="E142">
        <f t="shared" si="39"/>
        <v>36934.249490567512</v>
      </c>
      <c r="F142" s="11">
        <f t="shared" si="40"/>
        <v>36934</v>
      </c>
      <c r="G142" s="12">
        <f t="shared" si="45"/>
        <v>8.8606600002094638E-2</v>
      </c>
      <c r="H142">
        <f t="shared" si="46"/>
        <v>8.8606600002094638E-2</v>
      </c>
      <c r="P142" s="31">
        <f t="shared" si="41"/>
        <v>7.8569427905173975E-2</v>
      </c>
      <c r="Q142" s="2">
        <f t="shared" si="42"/>
        <v>40995.402399999999</v>
      </c>
      <c r="R142">
        <f t="shared" si="47"/>
        <v>1.0074482370320274E-4</v>
      </c>
      <c r="S142" s="31">
        <f t="shared" si="43"/>
        <v>1.0037172096920663E-2</v>
      </c>
      <c r="T142" s="31">
        <f t="shared" si="44"/>
        <v>-1.3451068740627674E-2</v>
      </c>
      <c r="U142">
        <f t="shared" si="38"/>
        <v>5.516974576426734E-4</v>
      </c>
    </row>
    <row r="143" spans="1:42" x14ac:dyDescent="0.2">
      <c r="A143" s="95" t="s">
        <v>545</v>
      </c>
      <c r="B143" s="20" t="s">
        <v>110</v>
      </c>
      <c r="C143" s="95">
        <v>56086.706200000001</v>
      </c>
      <c r="D143" s="95">
        <v>5.9999999999999995E-4</v>
      </c>
      <c r="E143">
        <f t="shared" si="39"/>
        <v>37139.243942209228</v>
      </c>
      <c r="F143" s="11">
        <f t="shared" si="40"/>
        <v>37139</v>
      </c>
      <c r="G143" s="12">
        <f t="shared" si="45"/>
        <v>8.6636100000760052E-2</v>
      </c>
      <c r="H143">
        <f t="shared" si="46"/>
        <v>8.6636100000760052E-2</v>
      </c>
      <c r="P143" s="31">
        <f t="shared" si="41"/>
        <v>7.7317218379701527E-2</v>
      </c>
      <c r="Q143" s="2">
        <f t="shared" si="42"/>
        <v>41068.206200000001</v>
      </c>
      <c r="R143">
        <f t="shared" si="47"/>
        <v>8.6841554667302367E-5</v>
      </c>
      <c r="S143" s="31">
        <f t="shared" si="43"/>
        <v>9.3188816210585251E-3</v>
      </c>
      <c r="T143" s="31">
        <f t="shared" si="44"/>
        <v>-1.4869029386997523E-2</v>
      </c>
      <c r="U143">
        <f t="shared" si="38"/>
        <v>5.8505503893363899E-4</v>
      </c>
    </row>
    <row r="144" spans="1:42" x14ac:dyDescent="0.2">
      <c r="C144" s="12"/>
      <c r="D144" s="12"/>
      <c r="F144" s="11"/>
      <c r="P144" s="31"/>
      <c r="Q144" s="2"/>
      <c r="S144" s="31"/>
      <c r="T144" s="31"/>
    </row>
    <row r="145" spans="3:20" x14ac:dyDescent="0.2">
      <c r="C145" s="12"/>
      <c r="D145" s="12"/>
      <c r="F145" s="11"/>
      <c r="P145" s="31"/>
      <c r="Q145" s="2"/>
      <c r="S145" s="31"/>
      <c r="T145" s="31"/>
    </row>
    <row r="146" spans="3:20" x14ac:dyDescent="0.2">
      <c r="C146" s="12"/>
      <c r="D146" s="12"/>
      <c r="F146" s="11"/>
      <c r="P146" s="31"/>
      <c r="Q146" s="2"/>
      <c r="S146" s="31"/>
      <c r="T146" s="31"/>
    </row>
    <row r="147" spans="3:20" x14ac:dyDescent="0.2">
      <c r="C147" s="12"/>
      <c r="D147" s="12"/>
      <c r="F147" s="11"/>
      <c r="P147" s="31"/>
      <c r="Q147" s="2"/>
      <c r="S147" s="31"/>
      <c r="T147" s="31"/>
    </row>
    <row r="148" spans="3:20" x14ac:dyDescent="0.2">
      <c r="C148" s="12"/>
      <c r="D148" s="12"/>
      <c r="F148" s="11"/>
      <c r="P148" s="31"/>
      <c r="Q148" s="2"/>
      <c r="S148" s="31"/>
      <c r="T148" s="31"/>
    </row>
    <row r="149" spans="3:20" x14ac:dyDescent="0.2">
      <c r="C149" s="12"/>
      <c r="D149" s="12"/>
      <c r="F149" s="11"/>
      <c r="P149" s="31"/>
      <c r="Q149" s="2"/>
      <c r="S149" s="31"/>
      <c r="T149" s="31"/>
    </row>
    <row r="150" spans="3:20" x14ac:dyDescent="0.2">
      <c r="C150" s="12"/>
      <c r="D150" s="12"/>
      <c r="F150" s="11"/>
      <c r="P150" s="31"/>
      <c r="Q150" s="2"/>
      <c r="S150" s="31"/>
      <c r="T150" s="31"/>
    </row>
    <row r="151" spans="3:20" x14ac:dyDescent="0.2">
      <c r="C151" s="12"/>
      <c r="D151" s="12"/>
      <c r="F151" s="11"/>
      <c r="P151" s="31"/>
      <c r="Q151" s="2"/>
      <c r="S151" s="31"/>
      <c r="T151" s="31"/>
    </row>
    <row r="152" spans="3:20" x14ac:dyDescent="0.2">
      <c r="C152" s="12"/>
      <c r="D152" s="12"/>
      <c r="F152" s="11"/>
      <c r="P152" s="31"/>
      <c r="Q152" s="2"/>
      <c r="S152" s="31"/>
      <c r="T152" s="31"/>
    </row>
    <row r="153" spans="3:20" x14ac:dyDescent="0.2">
      <c r="C153" s="12"/>
      <c r="D153" s="12"/>
      <c r="F153" s="11"/>
      <c r="P153" s="31"/>
      <c r="Q153" s="2"/>
      <c r="S153" s="31"/>
      <c r="T153" s="31"/>
    </row>
    <row r="154" spans="3:20" x14ac:dyDescent="0.2">
      <c r="C154" s="12"/>
      <c r="D154" s="12"/>
      <c r="F154" s="11"/>
      <c r="P154" s="31"/>
      <c r="Q154" s="2"/>
      <c r="S154" s="31"/>
      <c r="T154" s="31"/>
    </row>
    <row r="155" spans="3:20" x14ac:dyDescent="0.2">
      <c r="C155" s="12"/>
      <c r="D155" s="12"/>
      <c r="F155" s="11"/>
      <c r="P155" s="31"/>
      <c r="Q155" s="2"/>
      <c r="S155" s="31"/>
      <c r="T155" s="31"/>
    </row>
    <row r="156" spans="3:20" x14ac:dyDescent="0.2">
      <c r="C156" s="12"/>
      <c r="D156" s="12"/>
      <c r="F156" s="11"/>
      <c r="P156" s="31"/>
      <c r="Q156" s="2"/>
      <c r="S156" s="31"/>
      <c r="T156" s="31"/>
    </row>
    <row r="157" spans="3:20" x14ac:dyDescent="0.2">
      <c r="C157" s="12"/>
      <c r="D157" s="12"/>
    </row>
    <row r="158" spans="3:20" x14ac:dyDescent="0.2">
      <c r="C158" s="12"/>
      <c r="D158" s="12"/>
    </row>
    <row r="159" spans="3:20" x14ac:dyDescent="0.2">
      <c r="C159" s="12"/>
      <c r="D159" s="12"/>
    </row>
    <row r="160" spans="3:20" x14ac:dyDescent="0.2">
      <c r="C160" s="12"/>
      <c r="D160" s="12"/>
    </row>
    <row r="161" spans="3:4" x14ac:dyDescent="0.2">
      <c r="C161" s="12"/>
      <c r="D161" s="12"/>
    </row>
    <row r="162" spans="3:4" x14ac:dyDescent="0.2">
      <c r="C162" s="12"/>
      <c r="D162" s="12"/>
    </row>
    <row r="163" spans="3:4" x14ac:dyDescent="0.2">
      <c r="C163" s="12"/>
      <c r="D163" s="12"/>
    </row>
    <row r="164" spans="3:4" x14ac:dyDescent="0.2">
      <c r="C164" s="12"/>
      <c r="D164" s="12"/>
    </row>
    <row r="165" spans="3:4" x14ac:dyDescent="0.2">
      <c r="C165" s="12"/>
      <c r="D165" s="12"/>
    </row>
    <row r="166" spans="3:4" x14ac:dyDescent="0.2">
      <c r="C166" s="12"/>
      <c r="D166" s="12"/>
    </row>
    <row r="167" spans="3:4" x14ac:dyDescent="0.2">
      <c r="C167" s="12"/>
      <c r="D167" s="12"/>
    </row>
    <row r="168" spans="3:4" x14ac:dyDescent="0.2">
      <c r="C168" s="12"/>
      <c r="D168" s="12"/>
    </row>
    <row r="169" spans="3:4" x14ac:dyDescent="0.2">
      <c r="C169" s="12"/>
      <c r="D169" s="12"/>
    </row>
    <row r="170" spans="3:4" x14ac:dyDescent="0.2">
      <c r="C170" s="12"/>
      <c r="D170" s="12"/>
    </row>
    <row r="171" spans="3:4" x14ac:dyDescent="0.2">
      <c r="C171" s="12"/>
      <c r="D171" s="12"/>
    </row>
    <row r="172" spans="3:4" x14ac:dyDescent="0.2">
      <c r="C172" s="12"/>
      <c r="D172" s="12"/>
    </row>
    <row r="173" spans="3:4" x14ac:dyDescent="0.2">
      <c r="C173" s="12"/>
      <c r="D173" s="12"/>
    </row>
    <row r="174" spans="3:4" x14ac:dyDescent="0.2">
      <c r="C174" s="12"/>
      <c r="D174" s="12"/>
    </row>
    <row r="175" spans="3:4" x14ac:dyDescent="0.2">
      <c r="C175" s="12"/>
      <c r="D175" s="12"/>
    </row>
    <row r="176" spans="3:4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  <row r="265" spans="3:4" x14ac:dyDescent="0.2">
      <c r="C265" s="12"/>
      <c r="D265" s="12"/>
    </row>
    <row r="266" spans="3:4" x14ac:dyDescent="0.2">
      <c r="C266" s="12"/>
      <c r="D266" s="12"/>
    </row>
    <row r="267" spans="3:4" x14ac:dyDescent="0.2">
      <c r="C267" s="12"/>
      <c r="D267" s="12"/>
    </row>
    <row r="268" spans="3:4" x14ac:dyDescent="0.2">
      <c r="C268" s="12"/>
      <c r="D268" s="12"/>
    </row>
    <row r="269" spans="3:4" x14ac:dyDescent="0.2">
      <c r="C269" s="12"/>
      <c r="D269" s="12"/>
    </row>
    <row r="270" spans="3:4" x14ac:dyDescent="0.2">
      <c r="C270" s="12"/>
      <c r="D270" s="12"/>
    </row>
    <row r="271" spans="3:4" x14ac:dyDescent="0.2">
      <c r="C271" s="12"/>
      <c r="D271" s="12"/>
    </row>
    <row r="272" spans="3:4" x14ac:dyDescent="0.2">
      <c r="C272" s="12"/>
      <c r="D272" s="12"/>
    </row>
    <row r="273" spans="3:4" x14ac:dyDescent="0.2">
      <c r="C273" s="12"/>
      <c r="D273" s="12"/>
    </row>
    <row r="274" spans="3:4" x14ac:dyDescent="0.2">
      <c r="C274" s="12"/>
      <c r="D274" s="12"/>
    </row>
    <row r="275" spans="3:4" x14ac:dyDescent="0.2">
      <c r="C275" s="12"/>
      <c r="D275" s="12"/>
    </row>
    <row r="276" spans="3:4" x14ac:dyDescent="0.2">
      <c r="C276" s="12"/>
      <c r="D276" s="12"/>
    </row>
    <row r="277" spans="3:4" x14ac:dyDescent="0.2">
      <c r="C277" s="12"/>
      <c r="D277" s="12"/>
    </row>
    <row r="278" spans="3:4" x14ac:dyDescent="0.2">
      <c r="C278" s="12"/>
      <c r="D278" s="12"/>
    </row>
    <row r="279" spans="3:4" x14ac:dyDescent="0.2">
      <c r="C279" s="12"/>
      <c r="D279" s="12"/>
    </row>
    <row r="280" spans="3:4" x14ac:dyDescent="0.2">
      <c r="C280" s="12"/>
      <c r="D280" s="12"/>
    </row>
    <row r="281" spans="3:4" x14ac:dyDescent="0.2">
      <c r="C281" s="12"/>
      <c r="D281" s="12"/>
    </row>
    <row r="282" spans="3:4" x14ac:dyDescent="0.2">
      <c r="C282" s="12"/>
      <c r="D282" s="12"/>
    </row>
    <row r="283" spans="3:4" x14ac:dyDescent="0.2">
      <c r="C283" s="12"/>
      <c r="D283" s="12"/>
    </row>
    <row r="284" spans="3:4" x14ac:dyDescent="0.2">
      <c r="C284" s="12"/>
      <c r="D284" s="12"/>
    </row>
    <row r="285" spans="3:4" x14ac:dyDescent="0.2">
      <c r="C285" s="12"/>
      <c r="D285" s="12"/>
    </row>
    <row r="286" spans="3:4" x14ac:dyDescent="0.2">
      <c r="C286" s="12"/>
      <c r="D286" s="12"/>
    </row>
    <row r="287" spans="3:4" x14ac:dyDescent="0.2">
      <c r="C287" s="12"/>
      <c r="D287" s="12"/>
    </row>
    <row r="288" spans="3:4" x14ac:dyDescent="0.2">
      <c r="C288" s="12"/>
      <c r="D288" s="12"/>
    </row>
    <row r="289" spans="3:4" x14ac:dyDescent="0.2">
      <c r="C289" s="12"/>
      <c r="D289" s="12"/>
    </row>
    <row r="290" spans="3:4" x14ac:dyDescent="0.2">
      <c r="C290" s="12"/>
      <c r="D290" s="12"/>
    </row>
    <row r="291" spans="3:4" x14ac:dyDescent="0.2">
      <c r="C291" s="12"/>
      <c r="D291" s="12"/>
    </row>
    <row r="292" spans="3:4" x14ac:dyDescent="0.2">
      <c r="C292" s="12"/>
      <c r="D292" s="12"/>
    </row>
    <row r="293" spans="3:4" x14ac:dyDescent="0.2">
      <c r="C293" s="12"/>
      <c r="D293" s="12"/>
    </row>
    <row r="294" spans="3:4" x14ac:dyDescent="0.2">
      <c r="C294" s="12"/>
      <c r="D294" s="12"/>
    </row>
    <row r="295" spans="3:4" x14ac:dyDescent="0.2">
      <c r="C295" s="12"/>
      <c r="D295" s="12"/>
    </row>
    <row r="296" spans="3:4" x14ac:dyDescent="0.2">
      <c r="C296" s="12"/>
      <c r="D296" s="12"/>
    </row>
    <row r="297" spans="3:4" x14ac:dyDescent="0.2">
      <c r="C297" s="12"/>
      <c r="D297" s="12"/>
    </row>
    <row r="298" spans="3:4" x14ac:dyDescent="0.2">
      <c r="C298" s="12"/>
      <c r="D298" s="12"/>
    </row>
    <row r="299" spans="3:4" x14ac:dyDescent="0.2">
      <c r="C299" s="12"/>
      <c r="D299" s="12"/>
    </row>
    <row r="300" spans="3:4" x14ac:dyDescent="0.2">
      <c r="C300" s="12"/>
      <c r="D300" s="12"/>
    </row>
    <row r="301" spans="3:4" x14ac:dyDescent="0.2">
      <c r="C301" s="12"/>
      <c r="D301" s="12"/>
    </row>
    <row r="302" spans="3:4" x14ac:dyDescent="0.2">
      <c r="C302" s="12"/>
      <c r="D302" s="12"/>
    </row>
    <row r="303" spans="3:4" x14ac:dyDescent="0.2">
      <c r="C303" s="12"/>
      <c r="D303" s="12"/>
    </row>
    <row r="304" spans="3:4" x14ac:dyDescent="0.2">
      <c r="C304" s="12"/>
      <c r="D304" s="12"/>
    </row>
    <row r="305" spans="3:4" x14ac:dyDescent="0.2">
      <c r="C305" s="12"/>
      <c r="D305" s="12"/>
    </row>
    <row r="306" spans="3:4" x14ac:dyDescent="0.2">
      <c r="C306" s="12"/>
      <c r="D306" s="12"/>
    </row>
    <row r="307" spans="3:4" x14ac:dyDescent="0.2">
      <c r="C307" s="12"/>
      <c r="D307" s="12"/>
    </row>
    <row r="308" spans="3:4" x14ac:dyDescent="0.2">
      <c r="C308" s="12"/>
      <c r="D308" s="12"/>
    </row>
    <row r="309" spans="3:4" x14ac:dyDescent="0.2">
      <c r="C309" s="12"/>
      <c r="D309" s="12"/>
    </row>
    <row r="310" spans="3:4" x14ac:dyDescent="0.2">
      <c r="C310" s="12"/>
      <c r="D310" s="12"/>
    </row>
    <row r="311" spans="3:4" x14ac:dyDescent="0.2">
      <c r="C311" s="12"/>
      <c r="D311" s="12"/>
    </row>
    <row r="312" spans="3:4" x14ac:dyDescent="0.2">
      <c r="C312" s="12"/>
      <c r="D312" s="12"/>
    </row>
    <row r="313" spans="3:4" x14ac:dyDescent="0.2">
      <c r="C313" s="12"/>
      <c r="D313" s="12"/>
    </row>
    <row r="314" spans="3:4" x14ac:dyDescent="0.2">
      <c r="C314" s="12"/>
      <c r="D314" s="12"/>
    </row>
    <row r="315" spans="3:4" x14ac:dyDescent="0.2">
      <c r="C315" s="12"/>
      <c r="D315" s="12"/>
    </row>
    <row r="316" spans="3:4" x14ac:dyDescent="0.2">
      <c r="C316" s="12"/>
      <c r="D316" s="12"/>
    </row>
    <row r="317" spans="3:4" x14ac:dyDescent="0.2">
      <c r="C317" s="12"/>
      <c r="D317" s="12"/>
    </row>
    <row r="318" spans="3:4" x14ac:dyDescent="0.2">
      <c r="C318" s="12"/>
      <c r="D318" s="12"/>
    </row>
    <row r="319" spans="3:4" x14ac:dyDescent="0.2">
      <c r="C319" s="12"/>
      <c r="D319" s="12"/>
    </row>
    <row r="320" spans="3:4" x14ac:dyDescent="0.2">
      <c r="C320" s="12"/>
      <c r="D320" s="12"/>
    </row>
    <row r="321" spans="3:4" x14ac:dyDescent="0.2">
      <c r="C321" s="12"/>
      <c r="D321" s="12"/>
    </row>
    <row r="322" spans="3:4" x14ac:dyDescent="0.2">
      <c r="C322" s="12"/>
      <c r="D322" s="12"/>
    </row>
    <row r="323" spans="3:4" x14ac:dyDescent="0.2">
      <c r="C323" s="12"/>
      <c r="D323" s="12"/>
    </row>
    <row r="324" spans="3:4" x14ac:dyDescent="0.2">
      <c r="C324" s="12"/>
      <c r="D324" s="12"/>
    </row>
    <row r="325" spans="3:4" x14ac:dyDescent="0.2">
      <c r="C325" s="12"/>
      <c r="D325" s="12"/>
    </row>
    <row r="326" spans="3:4" x14ac:dyDescent="0.2">
      <c r="C326" s="12"/>
      <c r="D326" s="12"/>
    </row>
    <row r="327" spans="3:4" x14ac:dyDescent="0.2">
      <c r="C327" s="12"/>
      <c r="D327" s="12"/>
    </row>
    <row r="328" spans="3:4" x14ac:dyDescent="0.2">
      <c r="C328" s="12"/>
      <c r="D328" s="12"/>
    </row>
    <row r="329" spans="3:4" x14ac:dyDescent="0.2">
      <c r="C329" s="12"/>
      <c r="D329" s="12"/>
    </row>
    <row r="330" spans="3:4" x14ac:dyDescent="0.2">
      <c r="C330" s="12"/>
      <c r="D330" s="12"/>
    </row>
    <row r="331" spans="3:4" x14ac:dyDescent="0.2">
      <c r="C331" s="12"/>
      <c r="D331" s="12"/>
    </row>
    <row r="332" spans="3:4" x14ac:dyDescent="0.2">
      <c r="C332" s="12"/>
      <c r="D332" s="12"/>
    </row>
    <row r="333" spans="3:4" x14ac:dyDescent="0.2">
      <c r="C333" s="12"/>
      <c r="D333" s="12"/>
    </row>
    <row r="334" spans="3:4" x14ac:dyDescent="0.2">
      <c r="C334" s="12"/>
      <c r="D334" s="12"/>
    </row>
    <row r="335" spans="3:4" x14ac:dyDescent="0.2">
      <c r="C335" s="12"/>
      <c r="D335" s="12"/>
    </row>
    <row r="336" spans="3:4" x14ac:dyDescent="0.2">
      <c r="C336" s="12"/>
      <c r="D336" s="12"/>
    </row>
    <row r="337" spans="3:4" x14ac:dyDescent="0.2">
      <c r="C337" s="12"/>
      <c r="D337" s="12"/>
    </row>
    <row r="338" spans="3:4" x14ac:dyDescent="0.2">
      <c r="C338" s="12"/>
      <c r="D338" s="12"/>
    </row>
    <row r="339" spans="3:4" x14ac:dyDescent="0.2">
      <c r="C339" s="12"/>
      <c r="D339" s="12"/>
    </row>
    <row r="340" spans="3:4" x14ac:dyDescent="0.2">
      <c r="C340" s="12"/>
      <c r="D340" s="12"/>
    </row>
    <row r="341" spans="3:4" x14ac:dyDescent="0.2">
      <c r="C341" s="12"/>
      <c r="D341" s="12"/>
    </row>
    <row r="342" spans="3:4" x14ac:dyDescent="0.2">
      <c r="C342" s="12"/>
      <c r="D342" s="12"/>
    </row>
    <row r="343" spans="3:4" x14ac:dyDescent="0.2">
      <c r="C343" s="12"/>
      <c r="D343" s="12"/>
    </row>
    <row r="344" spans="3:4" x14ac:dyDescent="0.2">
      <c r="C344" s="12"/>
      <c r="D344" s="12"/>
    </row>
    <row r="345" spans="3:4" x14ac:dyDescent="0.2">
      <c r="C345" s="12"/>
      <c r="D345" s="12"/>
    </row>
    <row r="346" spans="3:4" x14ac:dyDescent="0.2">
      <c r="C346" s="12"/>
      <c r="D346" s="12"/>
    </row>
    <row r="347" spans="3:4" x14ac:dyDescent="0.2">
      <c r="C347" s="12"/>
      <c r="D347" s="12"/>
    </row>
    <row r="348" spans="3:4" x14ac:dyDescent="0.2">
      <c r="C348" s="12"/>
      <c r="D348" s="12"/>
    </row>
    <row r="349" spans="3:4" x14ac:dyDescent="0.2">
      <c r="C349" s="12"/>
      <c r="D349" s="12"/>
    </row>
    <row r="350" spans="3:4" x14ac:dyDescent="0.2">
      <c r="C350" s="12"/>
      <c r="D350" s="12"/>
    </row>
    <row r="351" spans="3:4" x14ac:dyDescent="0.2">
      <c r="C351" s="12"/>
      <c r="D351" s="12"/>
    </row>
    <row r="352" spans="3:4" x14ac:dyDescent="0.2">
      <c r="C352" s="12"/>
      <c r="D352" s="12"/>
    </row>
    <row r="353" spans="3:4" x14ac:dyDescent="0.2">
      <c r="C353" s="12"/>
      <c r="D353" s="12"/>
    </row>
    <row r="354" spans="3:4" x14ac:dyDescent="0.2">
      <c r="C354" s="12"/>
      <c r="D354" s="12"/>
    </row>
    <row r="355" spans="3:4" x14ac:dyDescent="0.2">
      <c r="C355" s="12"/>
      <c r="D355" s="12"/>
    </row>
    <row r="356" spans="3:4" x14ac:dyDescent="0.2">
      <c r="C356" s="12"/>
      <c r="D356" s="12"/>
    </row>
    <row r="357" spans="3:4" x14ac:dyDescent="0.2">
      <c r="C357" s="12"/>
      <c r="D357" s="12"/>
    </row>
    <row r="358" spans="3:4" x14ac:dyDescent="0.2">
      <c r="C358" s="12"/>
      <c r="D358" s="12"/>
    </row>
    <row r="359" spans="3:4" x14ac:dyDescent="0.2">
      <c r="C359" s="12"/>
      <c r="D359" s="12"/>
    </row>
    <row r="360" spans="3:4" x14ac:dyDescent="0.2">
      <c r="C360" s="12"/>
      <c r="D360" s="12"/>
    </row>
    <row r="361" spans="3:4" x14ac:dyDescent="0.2">
      <c r="C361" s="12"/>
      <c r="D361" s="12"/>
    </row>
    <row r="362" spans="3:4" x14ac:dyDescent="0.2">
      <c r="C362" s="12"/>
      <c r="D362" s="12"/>
    </row>
    <row r="363" spans="3:4" x14ac:dyDescent="0.2">
      <c r="C363" s="12"/>
      <c r="D363" s="12"/>
    </row>
    <row r="364" spans="3:4" x14ac:dyDescent="0.2">
      <c r="C364" s="12"/>
      <c r="D364" s="12"/>
    </row>
    <row r="365" spans="3:4" x14ac:dyDescent="0.2">
      <c r="C365" s="12"/>
      <c r="D365" s="12"/>
    </row>
    <row r="366" spans="3:4" x14ac:dyDescent="0.2">
      <c r="C366" s="12"/>
      <c r="D366" s="12"/>
    </row>
    <row r="367" spans="3:4" x14ac:dyDescent="0.2">
      <c r="C367" s="12"/>
      <c r="D367" s="12"/>
    </row>
    <row r="368" spans="3:4" x14ac:dyDescent="0.2">
      <c r="C368" s="12"/>
      <c r="D368" s="12"/>
    </row>
    <row r="369" spans="3:4" x14ac:dyDescent="0.2">
      <c r="C369" s="12"/>
      <c r="D369" s="12"/>
    </row>
    <row r="370" spans="3:4" x14ac:dyDescent="0.2">
      <c r="C370" s="12"/>
      <c r="D370" s="12"/>
    </row>
    <row r="371" spans="3:4" x14ac:dyDescent="0.2">
      <c r="C371" s="12"/>
      <c r="D371" s="12"/>
    </row>
    <row r="372" spans="3:4" x14ac:dyDescent="0.2">
      <c r="C372" s="12"/>
      <c r="D372" s="12"/>
    </row>
    <row r="373" spans="3:4" x14ac:dyDescent="0.2">
      <c r="C373" s="12"/>
      <c r="D373" s="12"/>
    </row>
    <row r="374" spans="3:4" x14ac:dyDescent="0.2">
      <c r="C374" s="12"/>
      <c r="D374" s="12"/>
    </row>
    <row r="375" spans="3:4" x14ac:dyDescent="0.2">
      <c r="C375" s="12"/>
      <c r="D375" s="12"/>
    </row>
    <row r="376" spans="3:4" x14ac:dyDescent="0.2">
      <c r="C376" s="12"/>
      <c r="D376" s="12"/>
    </row>
    <row r="377" spans="3:4" x14ac:dyDescent="0.2">
      <c r="C377" s="12"/>
      <c r="D377" s="12"/>
    </row>
    <row r="378" spans="3:4" x14ac:dyDescent="0.2">
      <c r="C378" s="12"/>
      <c r="D378" s="12"/>
    </row>
    <row r="379" spans="3:4" x14ac:dyDescent="0.2">
      <c r="C379" s="12"/>
      <c r="D379" s="12"/>
    </row>
    <row r="380" spans="3:4" x14ac:dyDescent="0.2">
      <c r="C380" s="12"/>
      <c r="D380" s="12"/>
    </row>
    <row r="381" spans="3:4" x14ac:dyDescent="0.2">
      <c r="C381" s="12"/>
      <c r="D381" s="12"/>
    </row>
    <row r="382" spans="3:4" x14ac:dyDescent="0.2">
      <c r="C382" s="12"/>
      <c r="D382" s="12"/>
    </row>
    <row r="383" spans="3:4" x14ac:dyDescent="0.2">
      <c r="C383" s="12"/>
      <c r="D383" s="12"/>
    </row>
    <row r="384" spans="3:4" x14ac:dyDescent="0.2">
      <c r="C384" s="12"/>
      <c r="D384" s="12"/>
    </row>
    <row r="385" spans="3:4" x14ac:dyDescent="0.2">
      <c r="C385" s="12"/>
      <c r="D385" s="12"/>
    </row>
    <row r="386" spans="3:4" x14ac:dyDescent="0.2">
      <c r="C386" s="12"/>
      <c r="D386" s="12"/>
    </row>
    <row r="387" spans="3:4" x14ac:dyDescent="0.2">
      <c r="C387" s="12"/>
      <c r="D387" s="12"/>
    </row>
    <row r="388" spans="3:4" x14ac:dyDescent="0.2">
      <c r="C388" s="12"/>
      <c r="D388" s="12"/>
    </row>
    <row r="389" spans="3:4" x14ac:dyDescent="0.2">
      <c r="C389" s="12"/>
      <c r="D389" s="12"/>
    </row>
    <row r="390" spans="3:4" x14ac:dyDescent="0.2">
      <c r="C390" s="12"/>
      <c r="D390" s="12"/>
    </row>
    <row r="391" spans="3:4" x14ac:dyDescent="0.2">
      <c r="C391" s="12"/>
      <c r="D391" s="12"/>
    </row>
    <row r="392" spans="3:4" x14ac:dyDescent="0.2">
      <c r="C392" s="12"/>
      <c r="D392" s="12"/>
    </row>
    <row r="393" spans="3:4" x14ac:dyDescent="0.2">
      <c r="C393" s="12"/>
      <c r="D393" s="12"/>
    </row>
    <row r="394" spans="3:4" x14ac:dyDescent="0.2">
      <c r="C394" s="12"/>
      <c r="D394" s="12"/>
    </row>
    <row r="395" spans="3:4" x14ac:dyDescent="0.2">
      <c r="C395" s="12"/>
      <c r="D395" s="12"/>
    </row>
    <row r="396" spans="3:4" x14ac:dyDescent="0.2">
      <c r="C396" s="12"/>
      <c r="D396" s="12"/>
    </row>
    <row r="397" spans="3:4" x14ac:dyDescent="0.2">
      <c r="C397" s="12"/>
      <c r="D397" s="12"/>
    </row>
    <row r="398" spans="3:4" x14ac:dyDescent="0.2">
      <c r="C398" s="12"/>
      <c r="D398" s="12"/>
    </row>
    <row r="399" spans="3:4" x14ac:dyDescent="0.2">
      <c r="C399" s="12"/>
      <c r="D399" s="12"/>
    </row>
    <row r="400" spans="3:4" x14ac:dyDescent="0.2">
      <c r="C400" s="12"/>
      <c r="D400" s="12"/>
    </row>
    <row r="401" spans="3:4" x14ac:dyDescent="0.2">
      <c r="C401" s="12"/>
      <c r="D401" s="12"/>
    </row>
    <row r="402" spans="3:4" x14ac:dyDescent="0.2">
      <c r="C402" s="12"/>
      <c r="D402" s="12"/>
    </row>
    <row r="403" spans="3:4" x14ac:dyDescent="0.2">
      <c r="C403" s="12"/>
      <c r="D403" s="12"/>
    </row>
    <row r="404" spans="3:4" x14ac:dyDescent="0.2">
      <c r="C404" s="12"/>
      <c r="D404" s="12"/>
    </row>
    <row r="405" spans="3:4" x14ac:dyDescent="0.2">
      <c r="C405" s="12"/>
      <c r="D405" s="12"/>
    </row>
    <row r="406" spans="3:4" x14ac:dyDescent="0.2">
      <c r="C406" s="12"/>
      <c r="D406" s="12"/>
    </row>
    <row r="407" spans="3:4" x14ac:dyDescent="0.2">
      <c r="C407" s="12"/>
      <c r="D407" s="12"/>
    </row>
    <row r="408" spans="3:4" x14ac:dyDescent="0.2">
      <c r="C408" s="12"/>
      <c r="D408" s="12"/>
    </row>
    <row r="409" spans="3:4" x14ac:dyDescent="0.2">
      <c r="C409" s="12"/>
      <c r="D409" s="12"/>
    </row>
    <row r="410" spans="3:4" x14ac:dyDescent="0.2">
      <c r="C410" s="12"/>
      <c r="D410" s="12"/>
    </row>
    <row r="411" spans="3:4" x14ac:dyDescent="0.2">
      <c r="C411" s="12"/>
      <c r="D411" s="12"/>
    </row>
    <row r="412" spans="3:4" x14ac:dyDescent="0.2">
      <c r="C412" s="12"/>
      <c r="D412" s="12"/>
    </row>
    <row r="413" spans="3:4" x14ac:dyDescent="0.2">
      <c r="C413" s="12"/>
      <c r="D413" s="12"/>
    </row>
    <row r="414" spans="3:4" x14ac:dyDescent="0.2">
      <c r="C414" s="12"/>
      <c r="D414" s="12"/>
    </row>
    <row r="415" spans="3:4" x14ac:dyDescent="0.2">
      <c r="C415" s="12"/>
      <c r="D415" s="12"/>
    </row>
    <row r="416" spans="3:4" x14ac:dyDescent="0.2">
      <c r="C416" s="12"/>
      <c r="D416" s="12"/>
    </row>
    <row r="417" spans="3:4" x14ac:dyDescent="0.2">
      <c r="C417" s="12"/>
      <c r="D417" s="12"/>
    </row>
    <row r="418" spans="3:4" x14ac:dyDescent="0.2">
      <c r="C418" s="12"/>
      <c r="D418" s="12"/>
    </row>
    <row r="419" spans="3:4" x14ac:dyDescent="0.2">
      <c r="C419" s="12"/>
      <c r="D419" s="12"/>
    </row>
    <row r="420" spans="3:4" x14ac:dyDescent="0.2">
      <c r="C420" s="12"/>
      <c r="D420" s="12"/>
    </row>
    <row r="421" spans="3:4" x14ac:dyDescent="0.2">
      <c r="C421" s="12"/>
      <c r="D421" s="12"/>
    </row>
    <row r="422" spans="3:4" x14ac:dyDescent="0.2">
      <c r="C422" s="12"/>
      <c r="D422" s="12"/>
    </row>
    <row r="423" spans="3:4" x14ac:dyDescent="0.2">
      <c r="C423" s="12"/>
      <c r="D423" s="12"/>
    </row>
    <row r="424" spans="3:4" x14ac:dyDescent="0.2">
      <c r="C424" s="12"/>
      <c r="D424" s="12"/>
    </row>
    <row r="425" spans="3:4" x14ac:dyDescent="0.2">
      <c r="C425" s="12"/>
      <c r="D425" s="12"/>
    </row>
    <row r="426" spans="3:4" x14ac:dyDescent="0.2">
      <c r="C426" s="12"/>
      <c r="D426" s="12"/>
    </row>
    <row r="427" spans="3:4" x14ac:dyDescent="0.2">
      <c r="C427" s="12"/>
      <c r="D427" s="12"/>
    </row>
    <row r="428" spans="3:4" x14ac:dyDescent="0.2">
      <c r="C428" s="12"/>
      <c r="D428" s="12"/>
    </row>
    <row r="429" spans="3:4" x14ac:dyDescent="0.2">
      <c r="C429" s="12"/>
      <c r="D429" s="12"/>
    </row>
    <row r="430" spans="3:4" x14ac:dyDescent="0.2">
      <c r="C430" s="12"/>
      <c r="D430" s="12"/>
    </row>
    <row r="431" spans="3:4" x14ac:dyDescent="0.2">
      <c r="C431" s="12"/>
      <c r="D431" s="12"/>
    </row>
    <row r="432" spans="3:4" x14ac:dyDescent="0.2">
      <c r="C432" s="12"/>
      <c r="D432" s="12"/>
    </row>
    <row r="433" spans="3:4" x14ac:dyDescent="0.2">
      <c r="C433" s="12"/>
      <c r="D433" s="12"/>
    </row>
    <row r="434" spans="3:4" x14ac:dyDescent="0.2">
      <c r="C434" s="12"/>
      <c r="D434" s="12"/>
    </row>
    <row r="435" spans="3:4" x14ac:dyDescent="0.2">
      <c r="C435" s="12"/>
      <c r="D435" s="12"/>
    </row>
    <row r="436" spans="3:4" x14ac:dyDescent="0.2">
      <c r="C436" s="12"/>
      <c r="D436" s="12"/>
    </row>
    <row r="437" spans="3:4" x14ac:dyDescent="0.2">
      <c r="C437" s="12"/>
      <c r="D437" s="12"/>
    </row>
    <row r="438" spans="3:4" x14ac:dyDescent="0.2">
      <c r="C438" s="12"/>
      <c r="D438" s="12"/>
    </row>
    <row r="439" spans="3:4" x14ac:dyDescent="0.2">
      <c r="C439" s="12"/>
      <c r="D439" s="12"/>
    </row>
    <row r="440" spans="3:4" x14ac:dyDescent="0.2">
      <c r="C440" s="12"/>
      <c r="D440" s="12"/>
    </row>
    <row r="441" spans="3:4" x14ac:dyDescent="0.2">
      <c r="C441" s="12"/>
      <c r="D441" s="12"/>
    </row>
    <row r="442" spans="3:4" x14ac:dyDescent="0.2">
      <c r="C442" s="12"/>
      <c r="D442" s="12"/>
    </row>
    <row r="443" spans="3:4" x14ac:dyDescent="0.2">
      <c r="C443" s="12"/>
      <c r="D443" s="12"/>
    </row>
    <row r="444" spans="3:4" x14ac:dyDescent="0.2">
      <c r="C444" s="12"/>
      <c r="D444" s="12"/>
    </row>
    <row r="445" spans="3:4" x14ac:dyDescent="0.2">
      <c r="C445" s="12"/>
      <c r="D445" s="12"/>
    </row>
    <row r="446" spans="3:4" x14ac:dyDescent="0.2">
      <c r="C446" s="12"/>
      <c r="D446" s="12"/>
    </row>
    <row r="447" spans="3:4" x14ac:dyDescent="0.2">
      <c r="C447" s="12"/>
      <c r="D447" s="12"/>
    </row>
    <row r="448" spans="3:4" x14ac:dyDescent="0.2">
      <c r="C448" s="12"/>
      <c r="D448" s="12"/>
    </row>
    <row r="449" spans="3:4" x14ac:dyDescent="0.2">
      <c r="C449" s="12"/>
      <c r="D449" s="12"/>
    </row>
    <row r="450" spans="3:4" x14ac:dyDescent="0.2">
      <c r="C450" s="12"/>
      <c r="D450" s="12"/>
    </row>
    <row r="451" spans="3:4" x14ac:dyDescent="0.2">
      <c r="C451" s="12"/>
      <c r="D451" s="12"/>
    </row>
    <row r="452" spans="3:4" x14ac:dyDescent="0.2">
      <c r="C452" s="12"/>
      <c r="D452" s="12"/>
    </row>
    <row r="453" spans="3:4" x14ac:dyDescent="0.2">
      <c r="C453" s="12"/>
      <c r="D453" s="12"/>
    </row>
    <row r="454" spans="3:4" x14ac:dyDescent="0.2">
      <c r="C454" s="12"/>
      <c r="D454" s="12"/>
    </row>
    <row r="455" spans="3:4" x14ac:dyDescent="0.2">
      <c r="C455" s="12"/>
      <c r="D455" s="12"/>
    </row>
    <row r="456" spans="3:4" x14ac:dyDescent="0.2">
      <c r="C456" s="12"/>
      <c r="D456" s="12"/>
    </row>
    <row r="457" spans="3:4" x14ac:dyDescent="0.2">
      <c r="C457" s="12"/>
      <c r="D457" s="12"/>
    </row>
    <row r="458" spans="3:4" x14ac:dyDescent="0.2">
      <c r="C458" s="12"/>
      <c r="D458" s="12"/>
    </row>
    <row r="459" spans="3:4" x14ac:dyDescent="0.2">
      <c r="C459" s="12"/>
      <c r="D459" s="12"/>
    </row>
    <row r="460" spans="3:4" x14ac:dyDescent="0.2">
      <c r="C460" s="12"/>
      <c r="D460" s="12"/>
    </row>
    <row r="461" spans="3:4" x14ac:dyDescent="0.2">
      <c r="C461" s="12"/>
      <c r="D461" s="12"/>
    </row>
    <row r="462" spans="3:4" x14ac:dyDescent="0.2">
      <c r="C462" s="12"/>
      <c r="D462" s="12"/>
    </row>
    <row r="463" spans="3:4" x14ac:dyDescent="0.2">
      <c r="C463" s="12"/>
      <c r="D463" s="12"/>
    </row>
    <row r="464" spans="3:4" x14ac:dyDescent="0.2">
      <c r="C464" s="12"/>
      <c r="D464" s="12"/>
    </row>
    <row r="465" spans="3:4" x14ac:dyDescent="0.2">
      <c r="C465" s="12"/>
      <c r="D465" s="12"/>
    </row>
    <row r="466" spans="3:4" x14ac:dyDescent="0.2">
      <c r="C466" s="12"/>
      <c r="D466" s="12"/>
    </row>
    <row r="467" spans="3:4" x14ac:dyDescent="0.2">
      <c r="C467" s="12"/>
      <c r="D467" s="12"/>
    </row>
    <row r="468" spans="3:4" x14ac:dyDescent="0.2">
      <c r="C468" s="12"/>
      <c r="D468" s="12"/>
    </row>
    <row r="469" spans="3:4" x14ac:dyDescent="0.2">
      <c r="C469" s="12"/>
      <c r="D469" s="12"/>
    </row>
    <row r="470" spans="3:4" x14ac:dyDescent="0.2">
      <c r="C470" s="12"/>
      <c r="D470" s="12"/>
    </row>
    <row r="471" spans="3:4" x14ac:dyDescent="0.2">
      <c r="C471" s="12"/>
      <c r="D471" s="12"/>
    </row>
    <row r="472" spans="3:4" x14ac:dyDescent="0.2">
      <c r="C472" s="12"/>
      <c r="D472" s="12"/>
    </row>
    <row r="473" spans="3:4" x14ac:dyDescent="0.2">
      <c r="C473" s="12"/>
      <c r="D473" s="12"/>
    </row>
    <row r="474" spans="3:4" x14ac:dyDescent="0.2">
      <c r="C474" s="12"/>
      <c r="D474" s="12"/>
    </row>
    <row r="475" spans="3:4" x14ac:dyDescent="0.2">
      <c r="C475" s="12"/>
      <c r="D475" s="12"/>
    </row>
    <row r="476" spans="3:4" x14ac:dyDescent="0.2">
      <c r="C476" s="12"/>
      <c r="D476" s="12"/>
    </row>
    <row r="477" spans="3:4" x14ac:dyDescent="0.2">
      <c r="C477" s="12"/>
      <c r="D477" s="12"/>
    </row>
    <row r="478" spans="3:4" x14ac:dyDescent="0.2">
      <c r="C478" s="12"/>
      <c r="D478" s="12"/>
    </row>
    <row r="479" spans="3:4" x14ac:dyDescent="0.2">
      <c r="C479" s="12"/>
      <c r="D479" s="12"/>
    </row>
    <row r="480" spans="3:4" x14ac:dyDescent="0.2">
      <c r="C480" s="12"/>
      <c r="D480" s="12"/>
    </row>
    <row r="481" spans="3:4" x14ac:dyDescent="0.2">
      <c r="C481" s="12"/>
      <c r="D481" s="12"/>
    </row>
    <row r="482" spans="3:4" x14ac:dyDescent="0.2">
      <c r="C482" s="12"/>
      <c r="D482" s="12"/>
    </row>
    <row r="483" spans="3:4" x14ac:dyDescent="0.2">
      <c r="C483" s="12"/>
      <c r="D483" s="12"/>
    </row>
    <row r="484" spans="3:4" x14ac:dyDescent="0.2">
      <c r="C484" s="12"/>
      <c r="D484" s="12"/>
    </row>
    <row r="485" spans="3:4" x14ac:dyDescent="0.2">
      <c r="C485" s="12"/>
      <c r="D485" s="12"/>
    </row>
    <row r="486" spans="3:4" x14ac:dyDescent="0.2">
      <c r="C486" s="12"/>
      <c r="D486" s="12"/>
    </row>
    <row r="487" spans="3:4" x14ac:dyDescent="0.2">
      <c r="C487" s="12"/>
      <c r="D487" s="12"/>
    </row>
    <row r="488" spans="3:4" x14ac:dyDescent="0.2">
      <c r="C488" s="12"/>
      <c r="D488" s="12"/>
    </row>
    <row r="489" spans="3:4" x14ac:dyDescent="0.2">
      <c r="C489" s="12"/>
      <c r="D489" s="12"/>
    </row>
    <row r="490" spans="3:4" x14ac:dyDescent="0.2">
      <c r="C490" s="12"/>
      <c r="D490" s="12"/>
    </row>
    <row r="491" spans="3:4" x14ac:dyDescent="0.2">
      <c r="C491" s="12"/>
      <c r="D491" s="12"/>
    </row>
    <row r="492" spans="3:4" x14ac:dyDescent="0.2">
      <c r="C492" s="12"/>
      <c r="D492" s="12"/>
    </row>
    <row r="493" spans="3:4" x14ac:dyDescent="0.2">
      <c r="C493" s="12"/>
      <c r="D493" s="12"/>
    </row>
    <row r="494" spans="3:4" x14ac:dyDescent="0.2">
      <c r="C494" s="12"/>
      <c r="D494" s="12"/>
    </row>
    <row r="495" spans="3:4" x14ac:dyDescent="0.2">
      <c r="C495" s="12"/>
      <c r="D495" s="12"/>
    </row>
    <row r="496" spans="3:4" x14ac:dyDescent="0.2">
      <c r="C496" s="12"/>
      <c r="D496" s="12"/>
    </row>
    <row r="497" spans="3:4" x14ac:dyDescent="0.2">
      <c r="C497" s="12"/>
      <c r="D497" s="12"/>
    </row>
    <row r="498" spans="3:4" x14ac:dyDescent="0.2">
      <c r="C498" s="12"/>
      <c r="D498" s="12"/>
    </row>
    <row r="499" spans="3:4" x14ac:dyDescent="0.2">
      <c r="C499" s="12"/>
      <c r="D499" s="12"/>
    </row>
    <row r="500" spans="3:4" x14ac:dyDescent="0.2">
      <c r="C500" s="12"/>
      <c r="D500" s="12"/>
    </row>
    <row r="501" spans="3:4" x14ac:dyDescent="0.2">
      <c r="C501" s="12"/>
      <c r="D501" s="12"/>
    </row>
    <row r="502" spans="3:4" x14ac:dyDescent="0.2">
      <c r="C502" s="12"/>
      <c r="D502" s="12"/>
    </row>
    <row r="503" spans="3:4" x14ac:dyDescent="0.2">
      <c r="C503" s="12"/>
      <c r="D503" s="12"/>
    </row>
    <row r="504" spans="3:4" x14ac:dyDescent="0.2">
      <c r="C504" s="12"/>
      <c r="D504" s="12"/>
    </row>
    <row r="505" spans="3:4" x14ac:dyDescent="0.2">
      <c r="C505" s="12"/>
      <c r="D505" s="12"/>
    </row>
    <row r="506" spans="3:4" x14ac:dyDescent="0.2">
      <c r="C506" s="12"/>
      <c r="D506" s="12"/>
    </row>
    <row r="507" spans="3:4" x14ac:dyDescent="0.2">
      <c r="C507" s="12"/>
      <c r="D507" s="12"/>
    </row>
    <row r="508" spans="3:4" x14ac:dyDescent="0.2">
      <c r="C508" s="12"/>
      <c r="D508" s="12"/>
    </row>
    <row r="509" spans="3:4" x14ac:dyDescent="0.2">
      <c r="C509" s="12"/>
      <c r="D509" s="12"/>
    </row>
    <row r="510" spans="3:4" x14ac:dyDescent="0.2">
      <c r="C510" s="12"/>
      <c r="D510" s="12"/>
    </row>
    <row r="511" spans="3:4" x14ac:dyDescent="0.2">
      <c r="C511" s="12"/>
      <c r="D511" s="12"/>
    </row>
    <row r="512" spans="3:4" x14ac:dyDescent="0.2">
      <c r="C512" s="12"/>
      <c r="D512" s="12"/>
    </row>
    <row r="513" spans="3:4" x14ac:dyDescent="0.2">
      <c r="C513" s="12"/>
      <c r="D513" s="12"/>
    </row>
    <row r="514" spans="3:4" x14ac:dyDescent="0.2">
      <c r="C514" s="12"/>
      <c r="D514" s="12"/>
    </row>
    <row r="515" spans="3:4" x14ac:dyDescent="0.2">
      <c r="C515" s="12"/>
      <c r="D515" s="12"/>
    </row>
    <row r="516" spans="3:4" x14ac:dyDescent="0.2">
      <c r="C516" s="12"/>
      <c r="D516" s="12"/>
    </row>
    <row r="517" spans="3:4" x14ac:dyDescent="0.2">
      <c r="C517" s="12"/>
      <c r="D517" s="12"/>
    </row>
    <row r="518" spans="3:4" x14ac:dyDescent="0.2">
      <c r="C518" s="12"/>
      <c r="D518" s="12"/>
    </row>
    <row r="519" spans="3:4" x14ac:dyDescent="0.2">
      <c r="C519" s="12"/>
      <c r="D519" s="12"/>
    </row>
    <row r="520" spans="3:4" x14ac:dyDescent="0.2">
      <c r="C520" s="12"/>
      <c r="D520" s="12"/>
    </row>
    <row r="521" spans="3:4" x14ac:dyDescent="0.2">
      <c r="C521" s="12"/>
      <c r="D521" s="12"/>
    </row>
    <row r="522" spans="3:4" x14ac:dyDescent="0.2">
      <c r="C522" s="12"/>
      <c r="D522" s="12"/>
    </row>
    <row r="523" spans="3:4" x14ac:dyDescent="0.2">
      <c r="C523" s="12"/>
      <c r="D523" s="12"/>
    </row>
    <row r="524" spans="3:4" x14ac:dyDescent="0.2">
      <c r="C524" s="12"/>
      <c r="D524" s="12"/>
    </row>
    <row r="525" spans="3:4" x14ac:dyDescent="0.2">
      <c r="C525" s="12"/>
      <c r="D525" s="12"/>
    </row>
    <row r="526" spans="3:4" x14ac:dyDescent="0.2">
      <c r="C526" s="12"/>
      <c r="D526" s="12"/>
    </row>
    <row r="527" spans="3:4" x14ac:dyDescent="0.2">
      <c r="C527" s="12"/>
      <c r="D527" s="12"/>
    </row>
    <row r="528" spans="3:4" x14ac:dyDescent="0.2">
      <c r="C528" s="12"/>
      <c r="D528" s="12"/>
    </row>
    <row r="529" spans="3:4" x14ac:dyDescent="0.2">
      <c r="C529" s="12"/>
      <c r="D529" s="12"/>
    </row>
    <row r="530" spans="3:4" x14ac:dyDescent="0.2">
      <c r="C530" s="12"/>
      <c r="D530" s="12"/>
    </row>
    <row r="531" spans="3:4" x14ac:dyDescent="0.2">
      <c r="C531" s="12"/>
      <c r="D531" s="12"/>
    </row>
    <row r="532" spans="3:4" x14ac:dyDescent="0.2">
      <c r="C532" s="12"/>
      <c r="D532" s="12"/>
    </row>
    <row r="533" spans="3:4" x14ac:dyDescent="0.2">
      <c r="C533" s="12"/>
      <c r="D533" s="12"/>
    </row>
    <row r="534" spans="3:4" x14ac:dyDescent="0.2">
      <c r="C534" s="12"/>
      <c r="D534" s="12"/>
    </row>
    <row r="535" spans="3:4" x14ac:dyDescent="0.2">
      <c r="C535" s="12"/>
      <c r="D535" s="12"/>
    </row>
    <row r="536" spans="3:4" x14ac:dyDescent="0.2">
      <c r="C536" s="12"/>
      <c r="D536" s="12"/>
    </row>
    <row r="537" spans="3:4" x14ac:dyDescent="0.2">
      <c r="C537" s="12"/>
      <c r="D537" s="12"/>
    </row>
    <row r="538" spans="3:4" x14ac:dyDescent="0.2">
      <c r="C538" s="12"/>
      <c r="D538" s="12"/>
    </row>
    <row r="539" spans="3:4" x14ac:dyDescent="0.2">
      <c r="C539" s="12"/>
      <c r="D539" s="12"/>
    </row>
    <row r="540" spans="3:4" x14ac:dyDescent="0.2">
      <c r="C540" s="12"/>
      <c r="D540" s="12"/>
    </row>
    <row r="541" spans="3:4" x14ac:dyDescent="0.2">
      <c r="C541" s="12"/>
      <c r="D541" s="12"/>
    </row>
    <row r="542" spans="3:4" x14ac:dyDescent="0.2">
      <c r="C542" s="12"/>
      <c r="D542" s="12"/>
    </row>
    <row r="543" spans="3:4" x14ac:dyDescent="0.2">
      <c r="C543" s="12"/>
      <c r="D543" s="12"/>
    </row>
    <row r="544" spans="3:4" x14ac:dyDescent="0.2">
      <c r="C544" s="12"/>
      <c r="D544" s="12"/>
    </row>
    <row r="545" spans="3:4" x14ac:dyDescent="0.2">
      <c r="C545" s="12"/>
      <c r="D545" s="12"/>
    </row>
    <row r="546" spans="3:4" x14ac:dyDescent="0.2">
      <c r="C546" s="12"/>
      <c r="D546" s="12"/>
    </row>
    <row r="547" spans="3:4" x14ac:dyDescent="0.2">
      <c r="C547" s="12"/>
      <c r="D547" s="12"/>
    </row>
    <row r="548" spans="3:4" x14ac:dyDescent="0.2">
      <c r="C548" s="12"/>
      <c r="D548" s="12"/>
    </row>
    <row r="549" spans="3:4" x14ac:dyDescent="0.2">
      <c r="C549" s="12"/>
      <c r="D549" s="12"/>
    </row>
    <row r="550" spans="3:4" x14ac:dyDescent="0.2">
      <c r="C550" s="12"/>
      <c r="D550" s="12"/>
    </row>
    <row r="551" spans="3:4" x14ac:dyDescent="0.2">
      <c r="C551" s="12"/>
      <c r="D551" s="12"/>
    </row>
    <row r="552" spans="3:4" x14ac:dyDescent="0.2">
      <c r="C552" s="12"/>
      <c r="D552" s="12"/>
    </row>
    <row r="553" spans="3:4" x14ac:dyDescent="0.2">
      <c r="C553" s="12"/>
      <c r="D553" s="12"/>
    </row>
    <row r="554" spans="3:4" x14ac:dyDescent="0.2">
      <c r="C554" s="12"/>
      <c r="D554" s="12"/>
    </row>
    <row r="555" spans="3:4" x14ac:dyDescent="0.2">
      <c r="C555" s="12"/>
      <c r="D555" s="12"/>
    </row>
    <row r="556" spans="3:4" x14ac:dyDescent="0.2">
      <c r="C556" s="12"/>
      <c r="D556" s="12"/>
    </row>
    <row r="557" spans="3:4" x14ac:dyDescent="0.2">
      <c r="C557" s="12"/>
      <c r="D557" s="12"/>
    </row>
    <row r="558" spans="3:4" x14ac:dyDescent="0.2">
      <c r="C558" s="12"/>
      <c r="D558" s="12"/>
    </row>
    <row r="559" spans="3:4" x14ac:dyDescent="0.2">
      <c r="C559" s="12"/>
      <c r="D559" s="12"/>
    </row>
    <row r="560" spans="3:4" x14ac:dyDescent="0.2">
      <c r="C560" s="12"/>
      <c r="D560" s="12"/>
    </row>
    <row r="561" spans="3:4" x14ac:dyDescent="0.2">
      <c r="C561" s="12"/>
      <c r="D561" s="12"/>
    </row>
    <row r="562" spans="3:4" x14ac:dyDescent="0.2">
      <c r="C562" s="12"/>
      <c r="D562" s="12"/>
    </row>
    <row r="563" spans="3:4" x14ac:dyDescent="0.2">
      <c r="C563" s="12"/>
      <c r="D563" s="12"/>
    </row>
    <row r="564" spans="3:4" x14ac:dyDescent="0.2">
      <c r="C564" s="12"/>
      <c r="D564" s="12"/>
    </row>
    <row r="565" spans="3:4" x14ac:dyDescent="0.2">
      <c r="C565" s="12"/>
      <c r="D565" s="12"/>
    </row>
    <row r="566" spans="3:4" x14ac:dyDescent="0.2">
      <c r="C566" s="12"/>
      <c r="D566" s="12"/>
    </row>
    <row r="567" spans="3:4" x14ac:dyDescent="0.2">
      <c r="C567" s="12"/>
      <c r="D567" s="12"/>
    </row>
    <row r="568" spans="3:4" x14ac:dyDescent="0.2">
      <c r="C568" s="12"/>
      <c r="D568" s="12"/>
    </row>
    <row r="569" spans="3:4" x14ac:dyDescent="0.2">
      <c r="C569" s="12"/>
      <c r="D569" s="12"/>
    </row>
    <row r="570" spans="3:4" x14ac:dyDescent="0.2">
      <c r="C570" s="12"/>
      <c r="D570" s="12"/>
    </row>
    <row r="571" spans="3:4" x14ac:dyDescent="0.2">
      <c r="C571" s="12"/>
      <c r="D571" s="12"/>
    </row>
    <row r="572" spans="3:4" x14ac:dyDescent="0.2">
      <c r="C572" s="12"/>
      <c r="D572" s="12"/>
    </row>
    <row r="573" spans="3:4" x14ac:dyDescent="0.2">
      <c r="C573" s="12"/>
      <c r="D573" s="12"/>
    </row>
    <row r="574" spans="3:4" x14ac:dyDescent="0.2">
      <c r="C574" s="12"/>
      <c r="D574" s="12"/>
    </row>
    <row r="575" spans="3:4" x14ac:dyDescent="0.2">
      <c r="C575" s="12"/>
      <c r="D575" s="12"/>
    </row>
    <row r="576" spans="3:4" x14ac:dyDescent="0.2">
      <c r="C576" s="12"/>
      <c r="D576" s="12"/>
    </row>
    <row r="577" spans="3:4" x14ac:dyDescent="0.2">
      <c r="C577" s="12"/>
      <c r="D577" s="12"/>
    </row>
    <row r="578" spans="3:4" x14ac:dyDescent="0.2">
      <c r="C578" s="12"/>
      <c r="D578" s="12"/>
    </row>
    <row r="579" spans="3:4" x14ac:dyDescent="0.2">
      <c r="C579" s="12"/>
      <c r="D579" s="12"/>
    </row>
    <row r="580" spans="3:4" x14ac:dyDescent="0.2">
      <c r="C580" s="12"/>
      <c r="D580" s="12"/>
    </row>
    <row r="581" spans="3:4" x14ac:dyDescent="0.2">
      <c r="C581" s="12"/>
      <c r="D581" s="12"/>
    </row>
    <row r="582" spans="3:4" x14ac:dyDescent="0.2">
      <c r="C582" s="12"/>
      <c r="D582" s="12"/>
    </row>
    <row r="583" spans="3:4" x14ac:dyDescent="0.2">
      <c r="C583" s="12"/>
      <c r="D583" s="12"/>
    </row>
    <row r="584" spans="3:4" x14ac:dyDescent="0.2">
      <c r="C584" s="12"/>
      <c r="D584" s="12"/>
    </row>
    <row r="585" spans="3:4" x14ac:dyDescent="0.2">
      <c r="C585" s="12"/>
      <c r="D585" s="12"/>
    </row>
    <row r="586" spans="3:4" x14ac:dyDescent="0.2">
      <c r="C586" s="12"/>
      <c r="D586" s="12"/>
    </row>
    <row r="587" spans="3:4" x14ac:dyDescent="0.2">
      <c r="C587" s="12"/>
      <c r="D587" s="12"/>
    </row>
    <row r="588" spans="3:4" x14ac:dyDescent="0.2">
      <c r="C588" s="12"/>
      <c r="D588" s="12"/>
    </row>
    <row r="589" spans="3:4" x14ac:dyDescent="0.2">
      <c r="C589" s="12"/>
      <c r="D589" s="12"/>
    </row>
    <row r="590" spans="3:4" x14ac:dyDescent="0.2">
      <c r="C590" s="12"/>
      <c r="D590" s="12"/>
    </row>
    <row r="591" spans="3:4" x14ac:dyDescent="0.2">
      <c r="C591" s="12"/>
      <c r="D591" s="12"/>
    </row>
    <row r="592" spans="3:4" x14ac:dyDescent="0.2">
      <c r="C592" s="12"/>
      <c r="D592" s="12"/>
    </row>
    <row r="593" spans="3:4" x14ac:dyDescent="0.2">
      <c r="C593" s="12"/>
      <c r="D593" s="12"/>
    </row>
    <row r="594" spans="3:4" x14ac:dyDescent="0.2">
      <c r="C594" s="12"/>
      <c r="D594" s="12"/>
    </row>
    <row r="595" spans="3:4" x14ac:dyDescent="0.2">
      <c r="C595" s="12"/>
      <c r="D595" s="12"/>
    </row>
    <row r="596" spans="3:4" x14ac:dyDescent="0.2">
      <c r="C596" s="12"/>
      <c r="D596" s="12"/>
    </row>
    <row r="597" spans="3:4" x14ac:dyDescent="0.2">
      <c r="C597" s="12"/>
      <c r="D597" s="12"/>
    </row>
    <row r="598" spans="3:4" x14ac:dyDescent="0.2">
      <c r="C598" s="12"/>
      <c r="D598" s="12"/>
    </row>
    <row r="599" spans="3:4" x14ac:dyDescent="0.2">
      <c r="C599" s="12"/>
      <c r="D599" s="12"/>
    </row>
    <row r="600" spans="3:4" x14ac:dyDescent="0.2">
      <c r="C600" s="12"/>
      <c r="D600" s="12"/>
    </row>
    <row r="601" spans="3:4" x14ac:dyDescent="0.2">
      <c r="C601" s="12"/>
      <c r="D601" s="12"/>
    </row>
    <row r="602" spans="3:4" x14ac:dyDescent="0.2">
      <c r="C602" s="12"/>
      <c r="D602" s="12"/>
    </row>
    <row r="603" spans="3:4" x14ac:dyDescent="0.2">
      <c r="C603" s="12"/>
      <c r="D603" s="12"/>
    </row>
    <row r="604" spans="3:4" x14ac:dyDescent="0.2">
      <c r="C604" s="12"/>
      <c r="D604" s="12"/>
    </row>
    <row r="605" spans="3:4" x14ac:dyDescent="0.2">
      <c r="C605" s="12"/>
      <c r="D605" s="12"/>
    </row>
    <row r="606" spans="3:4" x14ac:dyDescent="0.2">
      <c r="C606" s="12"/>
      <c r="D606" s="12"/>
    </row>
    <row r="607" spans="3:4" x14ac:dyDescent="0.2">
      <c r="C607" s="12"/>
      <c r="D607" s="12"/>
    </row>
    <row r="608" spans="3:4" x14ac:dyDescent="0.2">
      <c r="C608" s="12"/>
      <c r="D608" s="12"/>
    </row>
    <row r="609" spans="3:4" x14ac:dyDescent="0.2">
      <c r="C609" s="12"/>
      <c r="D609" s="12"/>
    </row>
    <row r="610" spans="3:4" x14ac:dyDescent="0.2">
      <c r="C610" s="12"/>
      <c r="D610" s="12"/>
    </row>
    <row r="611" spans="3:4" x14ac:dyDescent="0.2">
      <c r="C611" s="12"/>
      <c r="D611" s="12"/>
    </row>
    <row r="612" spans="3:4" x14ac:dyDescent="0.2">
      <c r="C612" s="12"/>
      <c r="D612" s="12"/>
    </row>
    <row r="613" spans="3:4" x14ac:dyDescent="0.2">
      <c r="C613" s="12"/>
      <c r="D613" s="12"/>
    </row>
    <row r="614" spans="3:4" x14ac:dyDescent="0.2">
      <c r="C614" s="12"/>
      <c r="D614" s="12"/>
    </row>
    <row r="615" spans="3:4" x14ac:dyDescent="0.2">
      <c r="C615" s="12"/>
      <c r="D615" s="12"/>
    </row>
    <row r="616" spans="3:4" x14ac:dyDescent="0.2">
      <c r="C616" s="12"/>
      <c r="D616" s="12"/>
    </row>
    <row r="617" spans="3:4" x14ac:dyDescent="0.2">
      <c r="C617" s="12"/>
      <c r="D617" s="12"/>
    </row>
    <row r="618" spans="3:4" x14ac:dyDescent="0.2">
      <c r="C618" s="12"/>
      <c r="D618" s="12"/>
    </row>
    <row r="619" spans="3:4" x14ac:dyDescent="0.2">
      <c r="C619" s="12"/>
      <c r="D619" s="12"/>
    </row>
    <row r="620" spans="3:4" x14ac:dyDescent="0.2">
      <c r="C620" s="12"/>
      <c r="D620" s="12"/>
    </row>
    <row r="621" spans="3:4" x14ac:dyDescent="0.2">
      <c r="C621" s="12"/>
      <c r="D621" s="12"/>
    </row>
    <row r="622" spans="3:4" x14ac:dyDescent="0.2">
      <c r="C622" s="12"/>
      <c r="D622" s="12"/>
    </row>
    <row r="623" spans="3:4" x14ac:dyDescent="0.2">
      <c r="C623" s="12"/>
      <c r="D623" s="12"/>
    </row>
    <row r="624" spans="3:4" x14ac:dyDescent="0.2">
      <c r="C624" s="12"/>
      <c r="D624" s="12"/>
    </row>
    <row r="625" spans="3:4" x14ac:dyDescent="0.2">
      <c r="C625" s="12"/>
      <c r="D625" s="12"/>
    </row>
    <row r="626" spans="3:4" x14ac:dyDescent="0.2">
      <c r="C626" s="12"/>
      <c r="D626" s="12"/>
    </row>
    <row r="627" spans="3:4" x14ac:dyDescent="0.2">
      <c r="C627" s="12"/>
      <c r="D627" s="12"/>
    </row>
    <row r="628" spans="3:4" x14ac:dyDescent="0.2">
      <c r="C628" s="12"/>
      <c r="D628" s="12"/>
    </row>
    <row r="629" spans="3:4" x14ac:dyDescent="0.2">
      <c r="C629" s="12"/>
      <c r="D629" s="12"/>
    </row>
    <row r="630" spans="3:4" x14ac:dyDescent="0.2">
      <c r="C630" s="12"/>
      <c r="D630" s="12"/>
    </row>
    <row r="631" spans="3:4" x14ac:dyDescent="0.2">
      <c r="C631" s="12"/>
      <c r="D631" s="12"/>
    </row>
    <row r="632" spans="3:4" x14ac:dyDescent="0.2">
      <c r="C632" s="12"/>
      <c r="D632" s="12"/>
    </row>
    <row r="633" spans="3:4" x14ac:dyDescent="0.2">
      <c r="C633" s="12"/>
      <c r="D633" s="12"/>
    </row>
    <row r="634" spans="3:4" x14ac:dyDescent="0.2">
      <c r="C634" s="12"/>
      <c r="D634" s="12"/>
    </row>
    <row r="635" spans="3:4" x14ac:dyDescent="0.2">
      <c r="C635" s="12"/>
      <c r="D635" s="12"/>
    </row>
    <row r="636" spans="3:4" x14ac:dyDescent="0.2">
      <c r="C636" s="12"/>
      <c r="D636" s="12"/>
    </row>
    <row r="637" spans="3:4" x14ac:dyDescent="0.2">
      <c r="C637" s="12"/>
      <c r="D637" s="12"/>
    </row>
    <row r="638" spans="3:4" x14ac:dyDescent="0.2">
      <c r="C638" s="12"/>
      <c r="D638" s="12"/>
    </row>
    <row r="639" spans="3:4" x14ac:dyDescent="0.2">
      <c r="C639" s="12"/>
      <c r="D639" s="12"/>
    </row>
    <row r="640" spans="3:4" x14ac:dyDescent="0.2">
      <c r="C640" s="12"/>
      <c r="D640" s="12"/>
    </row>
    <row r="641" spans="3:4" x14ac:dyDescent="0.2">
      <c r="C641" s="12"/>
      <c r="D641" s="12"/>
    </row>
    <row r="642" spans="3:4" x14ac:dyDescent="0.2">
      <c r="C642" s="12"/>
      <c r="D642" s="12"/>
    </row>
    <row r="643" spans="3:4" x14ac:dyDescent="0.2">
      <c r="C643" s="12"/>
      <c r="D643" s="12"/>
    </row>
    <row r="644" spans="3:4" x14ac:dyDescent="0.2">
      <c r="C644" s="12"/>
      <c r="D644" s="12"/>
    </row>
    <row r="645" spans="3:4" x14ac:dyDescent="0.2">
      <c r="C645" s="12"/>
      <c r="D645" s="12"/>
    </row>
    <row r="646" spans="3:4" x14ac:dyDescent="0.2">
      <c r="C646" s="12"/>
      <c r="D646" s="12"/>
    </row>
    <row r="647" spans="3:4" x14ac:dyDescent="0.2">
      <c r="C647" s="12"/>
      <c r="D647" s="12"/>
    </row>
    <row r="648" spans="3:4" x14ac:dyDescent="0.2">
      <c r="C648" s="12"/>
      <c r="D648" s="12"/>
    </row>
    <row r="649" spans="3:4" x14ac:dyDescent="0.2">
      <c r="C649" s="12"/>
      <c r="D649" s="12"/>
    </row>
    <row r="650" spans="3:4" x14ac:dyDescent="0.2">
      <c r="C650" s="12"/>
      <c r="D650" s="12"/>
    </row>
    <row r="651" spans="3:4" x14ac:dyDescent="0.2">
      <c r="C651" s="12"/>
      <c r="D651" s="12"/>
    </row>
    <row r="652" spans="3:4" x14ac:dyDescent="0.2">
      <c r="C652" s="12"/>
      <c r="D652" s="12"/>
    </row>
    <row r="653" spans="3:4" x14ac:dyDescent="0.2">
      <c r="C653" s="12"/>
      <c r="D653" s="12"/>
    </row>
    <row r="654" spans="3:4" x14ac:dyDescent="0.2">
      <c r="C654" s="12"/>
      <c r="D654" s="12"/>
    </row>
    <row r="655" spans="3:4" x14ac:dyDescent="0.2">
      <c r="C655" s="12"/>
      <c r="D655" s="12"/>
    </row>
    <row r="656" spans="3:4" x14ac:dyDescent="0.2">
      <c r="C656" s="12"/>
      <c r="D656" s="12"/>
    </row>
    <row r="657" spans="3:4" x14ac:dyDescent="0.2">
      <c r="C657" s="12"/>
      <c r="D657" s="12"/>
    </row>
    <row r="658" spans="3:4" x14ac:dyDescent="0.2">
      <c r="C658" s="12"/>
      <c r="D658" s="12"/>
    </row>
    <row r="659" spans="3:4" x14ac:dyDescent="0.2">
      <c r="C659" s="12"/>
      <c r="D659" s="12"/>
    </row>
    <row r="660" spans="3:4" x14ac:dyDescent="0.2">
      <c r="C660" s="12"/>
      <c r="D660" s="12"/>
    </row>
    <row r="661" spans="3:4" x14ac:dyDescent="0.2">
      <c r="C661" s="12"/>
      <c r="D661" s="12"/>
    </row>
    <row r="662" spans="3:4" x14ac:dyDescent="0.2">
      <c r="C662" s="12"/>
      <c r="D662" s="12"/>
    </row>
    <row r="663" spans="3:4" x14ac:dyDescent="0.2">
      <c r="C663" s="12"/>
      <c r="D663" s="12"/>
    </row>
    <row r="664" spans="3:4" x14ac:dyDescent="0.2">
      <c r="C664" s="12"/>
      <c r="D664" s="12"/>
    </row>
    <row r="665" spans="3:4" x14ac:dyDescent="0.2">
      <c r="C665" s="12"/>
      <c r="D665" s="12"/>
    </row>
    <row r="666" spans="3:4" x14ac:dyDescent="0.2">
      <c r="C666" s="12"/>
      <c r="D666" s="12"/>
    </row>
    <row r="667" spans="3:4" x14ac:dyDescent="0.2">
      <c r="C667" s="12"/>
      <c r="D667" s="12"/>
    </row>
    <row r="668" spans="3:4" x14ac:dyDescent="0.2">
      <c r="C668" s="12"/>
      <c r="D668" s="12"/>
    </row>
    <row r="669" spans="3:4" x14ac:dyDescent="0.2">
      <c r="C669" s="12"/>
      <c r="D669" s="12"/>
    </row>
    <row r="670" spans="3:4" x14ac:dyDescent="0.2">
      <c r="C670" s="12"/>
      <c r="D670" s="12"/>
    </row>
    <row r="671" spans="3:4" x14ac:dyDescent="0.2">
      <c r="C671" s="12"/>
      <c r="D671" s="12"/>
    </row>
    <row r="672" spans="3:4" x14ac:dyDescent="0.2">
      <c r="C672" s="12"/>
      <c r="D672" s="12"/>
    </row>
    <row r="673" spans="3:4" x14ac:dyDescent="0.2">
      <c r="C673" s="12"/>
      <c r="D673" s="12"/>
    </row>
    <row r="674" spans="3:4" x14ac:dyDescent="0.2">
      <c r="C674" s="12"/>
      <c r="D674" s="12"/>
    </row>
    <row r="675" spans="3:4" x14ac:dyDescent="0.2">
      <c r="C675" s="12"/>
      <c r="D675" s="12"/>
    </row>
    <row r="676" spans="3:4" x14ac:dyDescent="0.2">
      <c r="C676" s="12"/>
      <c r="D676" s="12"/>
    </row>
    <row r="677" spans="3:4" x14ac:dyDescent="0.2">
      <c r="C677" s="12"/>
      <c r="D677" s="12"/>
    </row>
    <row r="678" spans="3:4" x14ac:dyDescent="0.2">
      <c r="C678" s="12"/>
      <c r="D678" s="12"/>
    </row>
    <row r="679" spans="3:4" x14ac:dyDescent="0.2">
      <c r="C679" s="12"/>
      <c r="D679" s="12"/>
    </row>
    <row r="680" spans="3:4" x14ac:dyDescent="0.2">
      <c r="C680" s="12"/>
      <c r="D680" s="12"/>
    </row>
    <row r="681" spans="3:4" x14ac:dyDescent="0.2">
      <c r="C681" s="12"/>
      <c r="D681" s="12"/>
    </row>
    <row r="682" spans="3:4" x14ac:dyDescent="0.2">
      <c r="C682" s="12"/>
      <c r="D682" s="12"/>
    </row>
    <row r="683" spans="3:4" x14ac:dyDescent="0.2">
      <c r="C683" s="12"/>
      <c r="D683" s="12"/>
    </row>
    <row r="684" spans="3:4" x14ac:dyDescent="0.2">
      <c r="C684" s="12"/>
      <c r="D684" s="12"/>
    </row>
    <row r="685" spans="3:4" x14ac:dyDescent="0.2">
      <c r="C685" s="12"/>
      <c r="D685" s="12"/>
    </row>
    <row r="686" spans="3:4" x14ac:dyDescent="0.2">
      <c r="C686" s="12"/>
      <c r="D686" s="12"/>
    </row>
    <row r="687" spans="3:4" x14ac:dyDescent="0.2">
      <c r="C687" s="12"/>
      <c r="D687" s="12"/>
    </row>
    <row r="688" spans="3:4" x14ac:dyDescent="0.2">
      <c r="C688" s="12"/>
      <c r="D688" s="12"/>
    </row>
    <row r="689" spans="3:4" x14ac:dyDescent="0.2">
      <c r="C689" s="12"/>
      <c r="D689" s="12"/>
    </row>
    <row r="690" spans="3:4" x14ac:dyDescent="0.2">
      <c r="C690" s="12"/>
      <c r="D690" s="12"/>
    </row>
    <row r="691" spans="3:4" x14ac:dyDescent="0.2">
      <c r="C691" s="12"/>
      <c r="D691" s="12"/>
    </row>
    <row r="692" spans="3:4" x14ac:dyDescent="0.2">
      <c r="C692" s="12"/>
      <c r="D692" s="12"/>
    </row>
    <row r="693" spans="3:4" x14ac:dyDescent="0.2">
      <c r="C693" s="12"/>
      <c r="D693" s="12"/>
    </row>
    <row r="694" spans="3:4" x14ac:dyDescent="0.2">
      <c r="C694" s="12"/>
      <c r="D694" s="12"/>
    </row>
    <row r="695" spans="3:4" x14ac:dyDescent="0.2">
      <c r="C695" s="12"/>
      <c r="D695" s="12"/>
    </row>
    <row r="696" spans="3:4" x14ac:dyDescent="0.2">
      <c r="C696" s="12"/>
      <c r="D696" s="12"/>
    </row>
    <row r="697" spans="3:4" x14ac:dyDescent="0.2">
      <c r="C697" s="12"/>
      <c r="D697" s="12"/>
    </row>
    <row r="698" spans="3:4" x14ac:dyDescent="0.2">
      <c r="C698" s="12"/>
      <c r="D698" s="12"/>
    </row>
    <row r="699" spans="3:4" x14ac:dyDescent="0.2">
      <c r="C699" s="12"/>
      <c r="D699" s="12"/>
    </row>
    <row r="700" spans="3:4" x14ac:dyDescent="0.2">
      <c r="C700" s="12"/>
      <c r="D700" s="12"/>
    </row>
    <row r="701" spans="3:4" x14ac:dyDescent="0.2">
      <c r="C701" s="12"/>
      <c r="D701" s="12"/>
    </row>
    <row r="702" spans="3:4" x14ac:dyDescent="0.2">
      <c r="C702" s="12"/>
      <c r="D702" s="12"/>
    </row>
    <row r="703" spans="3:4" x14ac:dyDescent="0.2">
      <c r="C703" s="12"/>
      <c r="D703" s="12"/>
    </row>
    <row r="704" spans="3:4" x14ac:dyDescent="0.2">
      <c r="C704" s="12"/>
      <c r="D704" s="12"/>
    </row>
    <row r="705" spans="3:4" x14ac:dyDescent="0.2">
      <c r="C705" s="12"/>
      <c r="D705" s="12"/>
    </row>
    <row r="706" spans="3:4" x14ac:dyDescent="0.2">
      <c r="C706" s="12"/>
      <c r="D706" s="12"/>
    </row>
    <row r="707" spans="3:4" x14ac:dyDescent="0.2">
      <c r="C707" s="12"/>
      <c r="D707" s="12"/>
    </row>
    <row r="708" spans="3:4" x14ac:dyDescent="0.2">
      <c r="C708" s="12"/>
      <c r="D708" s="12"/>
    </row>
    <row r="709" spans="3:4" x14ac:dyDescent="0.2">
      <c r="C709" s="12"/>
      <c r="D709" s="12"/>
    </row>
    <row r="710" spans="3:4" x14ac:dyDescent="0.2">
      <c r="C710" s="12"/>
      <c r="D710" s="12"/>
    </row>
    <row r="711" spans="3:4" x14ac:dyDescent="0.2">
      <c r="C711" s="12"/>
      <c r="D711" s="12"/>
    </row>
    <row r="712" spans="3:4" x14ac:dyDescent="0.2">
      <c r="C712" s="12"/>
      <c r="D712" s="12"/>
    </row>
    <row r="713" spans="3:4" x14ac:dyDescent="0.2">
      <c r="C713" s="12"/>
      <c r="D713" s="12"/>
    </row>
    <row r="714" spans="3:4" x14ac:dyDescent="0.2">
      <c r="C714" s="12"/>
      <c r="D714" s="12"/>
    </row>
    <row r="715" spans="3:4" x14ac:dyDescent="0.2">
      <c r="C715" s="12"/>
      <c r="D715" s="12"/>
    </row>
    <row r="716" spans="3:4" x14ac:dyDescent="0.2">
      <c r="C716" s="12"/>
      <c r="D716" s="12"/>
    </row>
    <row r="717" spans="3:4" x14ac:dyDescent="0.2">
      <c r="C717" s="12"/>
      <c r="D717" s="12"/>
    </row>
    <row r="718" spans="3:4" x14ac:dyDescent="0.2">
      <c r="C718" s="12"/>
      <c r="D718" s="12"/>
    </row>
    <row r="719" spans="3:4" x14ac:dyDescent="0.2">
      <c r="C719" s="12"/>
      <c r="D719" s="12"/>
    </row>
    <row r="720" spans="3:4" x14ac:dyDescent="0.2">
      <c r="C720" s="12"/>
      <c r="D720" s="12"/>
    </row>
    <row r="721" spans="3:4" x14ac:dyDescent="0.2">
      <c r="C721" s="12"/>
      <c r="D721" s="12"/>
    </row>
    <row r="722" spans="3:4" x14ac:dyDescent="0.2">
      <c r="C722" s="12"/>
      <c r="D722" s="12"/>
    </row>
    <row r="723" spans="3:4" x14ac:dyDescent="0.2">
      <c r="C723" s="12"/>
      <c r="D723" s="12"/>
    </row>
    <row r="724" spans="3:4" x14ac:dyDescent="0.2">
      <c r="C724" s="12"/>
      <c r="D724" s="12"/>
    </row>
    <row r="725" spans="3:4" x14ac:dyDescent="0.2">
      <c r="C725" s="12"/>
      <c r="D725" s="12"/>
    </row>
    <row r="726" spans="3:4" x14ac:dyDescent="0.2">
      <c r="C726" s="12"/>
      <c r="D726" s="12"/>
    </row>
    <row r="727" spans="3:4" x14ac:dyDescent="0.2">
      <c r="C727" s="12"/>
      <c r="D727" s="12"/>
    </row>
    <row r="728" spans="3:4" x14ac:dyDescent="0.2">
      <c r="C728" s="12"/>
      <c r="D728" s="12"/>
    </row>
    <row r="729" spans="3:4" x14ac:dyDescent="0.2">
      <c r="C729" s="12"/>
      <c r="D729" s="12"/>
    </row>
    <row r="730" spans="3:4" x14ac:dyDescent="0.2">
      <c r="C730" s="12"/>
      <c r="D730" s="12"/>
    </row>
    <row r="731" spans="3:4" x14ac:dyDescent="0.2">
      <c r="C731" s="12"/>
      <c r="D731" s="12"/>
    </row>
    <row r="732" spans="3:4" x14ac:dyDescent="0.2">
      <c r="C732" s="12"/>
      <c r="D732" s="12"/>
    </row>
    <row r="733" spans="3:4" x14ac:dyDescent="0.2">
      <c r="C733" s="12"/>
      <c r="D733" s="12"/>
    </row>
    <row r="734" spans="3:4" x14ac:dyDescent="0.2">
      <c r="C734" s="12"/>
      <c r="D734" s="12"/>
    </row>
    <row r="735" spans="3:4" x14ac:dyDescent="0.2">
      <c r="C735" s="12"/>
      <c r="D735" s="12"/>
    </row>
    <row r="736" spans="3:4" x14ac:dyDescent="0.2">
      <c r="C736" s="12"/>
      <c r="D736" s="12"/>
    </row>
    <row r="737" spans="3:4" x14ac:dyDescent="0.2">
      <c r="C737" s="12"/>
      <c r="D737" s="12"/>
    </row>
    <row r="738" spans="3:4" x14ac:dyDescent="0.2">
      <c r="C738" s="12"/>
      <c r="D738" s="12"/>
    </row>
    <row r="739" spans="3:4" x14ac:dyDescent="0.2">
      <c r="C739" s="12"/>
      <c r="D739" s="12"/>
    </row>
    <row r="740" spans="3:4" x14ac:dyDescent="0.2">
      <c r="C740" s="12"/>
      <c r="D740" s="12"/>
    </row>
    <row r="741" spans="3:4" x14ac:dyDescent="0.2">
      <c r="C741" s="12"/>
      <c r="D741" s="12"/>
    </row>
    <row r="742" spans="3:4" x14ac:dyDescent="0.2">
      <c r="C742" s="12"/>
      <c r="D742" s="12"/>
    </row>
    <row r="743" spans="3:4" x14ac:dyDescent="0.2">
      <c r="C743" s="12"/>
      <c r="D743" s="12"/>
    </row>
    <row r="744" spans="3:4" x14ac:dyDescent="0.2">
      <c r="C744" s="12"/>
      <c r="D744" s="12"/>
    </row>
    <row r="745" spans="3:4" x14ac:dyDescent="0.2">
      <c r="C745" s="12"/>
      <c r="D745" s="12"/>
    </row>
    <row r="746" spans="3:4" x14ac:dyDescent="0.2">
      <c r="C746" s="12"/>
      <c r="D746" s="12"/>
    </row>
    <row r="747" spans="3:4" x14ac:dyDescent="0.2">
      <c r="C747" s="12"/>
      <c r="D747" s="12"/>
    </row>
    <row r="748" spans="3:4" x14ac:dyDescent="0.2">
      <c r="C748" s="12"/>
      <c r="D748" s="12"/>
    </row>
    <row r="749" spans="3:4" x14ac:dyDescent="0.2">
      <c r="C749" s="12"/>
      <c r="D749" s="12"/>
    </row>
    <row r="750" spans="3:4" x14ac:dyDescent="0.2">
      <c r="C750" s="12"/>
      <c r="D750" s="12"/>
    </row>
    <row r="751" spans="3:4" x14ac:dyDescent="0.2">
      <c r="C751" s="12"/>
      <c r="D751" s="12"/>
    </row>
    <row r="752" spans="3:4" x14ac:dyDescent="0.2">
      <c r="C752" s="12"/>
      <c r="D752" s="12"/>
    </row>
    <row r="753" spans="3:4" x14ac:dyDescent="0.2">
      <c r="C753" s="12"/>
      <c r="D753" s="12"/>
    </row>
    <row r="754" spans="3:4" x14ac:dyDescent="0.2">
      <c r="C754" s="12"/>
      <c r="D754" s="12"/>
    </row>
    <row r="755" spans="3:4" x14ac:dyDescent="0.2">
      <c r="C755" s="12"/>
      <c r="D755" s="12"/>
    </row>
    <row r="756" spans="3:4" x14ac:dyDescent="0.2">
      <c r="C756" s="12"/>
      <c r="D756" s="12"/>
    </row>
    <row r="757" spans="3:4" x14ac:dyDescent="0.2">
      <c r="C757" s="12"/>
      <c r="D757" s="12"/>
    </row>
    <row r="758" spans="3:4" x14ac:dyDescent="0.2">
      <c r="C758" s="12"/>
      <c r="D758" s="12"/>
    </row>
    <row r="759" spans="3:4" x14ac:dyDescent="0.2">
      <c r="C759" s="12"/>
      <c r="D759" s="12"/>
    </row>
    <row r="760" spans="3:4" x14ac:dyDescent="0.2">
      <c r="C760" s="12"/>
      <c r="D760" s="12"/>
    </row>
    <row r="761" spans="3:4" x14ac:dyDescent="0.2">
      <c r="C761" s="12"/>
      <c r="D761" s="12"/>
    </row>
    <row r="762" spans="3:4" x14ac:dyDescent="0.2">
      <c r="C762" s="12"/>
      <c r="D762" s="12"/>
    </row>
    <row r="763" spans="3:4" x14ac:dyDescent="0.2">
      <c r="C763" s="12"/>
      <c r="D763" s="12"/>
    </row>
    <row r="764" spans="3:4" x14ac:dyDescent="0.2">
      <c r="C764" s="12"/>
      <c r="D764" s="12"/>
    </row>
    <row r="765" spans="3:4" x14ac:dyDescent="0.2">
      <c r="C765" s="12"/>
      <c r="D765" s="12"/>
    </row>
    <row r="766" spans="3:4" x14ac:dyDescent="0.2">
      <c r="C766" s="12"/>
      <c r="D766" s="12"/>
    </row>
    <row r="767" spans="3:4" x14ac:dyDescent="0.2">
      <c r="C767" s="12"/>
      <c r="D767" s="12"/>
    </row>
    <row r="768" spans="3:4" x14ac:dyDescent="0.2">
      <c r="C768" s="12"/>
      <c r="D768" s="12"/>
    </row>
    <row r="769" spans="3:4" x14ac:dyDescent="0.2">
      <c r="C769" s="12"/>
      <c r="D769" s="12"/>
    </row>
    <row r="770" spans="3:4" x14ac:dyDescent="0.2">
      <c r="C770" s="12"/>
      <c r="D770" s="12"/>
    </row>
    <row r="771" spans="3:4" x14ac:dyDescent="0.2">
      <c r="C771" s="12"/>
      <c r="D771" s="12"/>
    </row>
    <row r="772" spans="3:4" x14ac:dyDescent="0.2">
      <c r="C772" s="12"/>
      <c r="D772" s="12"/>
    </row>
    <row r="773" spans="3:4" x14ac:dyDescent="0.2">
      <c r="C773" s="12"/>
      <c r="D773" s="12"/>
    </row>
    <row r="774" spans="3:4" x14ac:dyDescent="0.2">
      <c r="C774" s="12"/>
      <c r="D774" s="12"/>
    </row>
    <row r="775" spans="3:4" x14ac:dyDescent="0.2">
      <c r="C775" s="12"/>
      <c r="D775" s="12"/>
    </row>
    <row r="776" spans="3:4" x14ac:dyDescent="0.2">
      <c r="C776" s="12"/>
      <c r="D776" s="12"/>
    </row>
    <row r="777" spans="3:4" x14ac:dyDescent="0.2">
      <c r="C777" s="12"/>
      <c r="D777" s="12"/>
    </row>
    <row r="778" spans="3:4" x14ac:dyDescent="0.2">
      <c r="C778" s="12"/>
      <c r="D778" s="12"/>
    </row>
    <row r="779" spans="3:4" x14ac:dyDescent="0.2">
      <c r="C779" s="12"/>
      <c r="D779" s="12"/>
    </row>
    <row r="780" spans="3:4" x14ac:dyDescent="0.2">
      <c r="C780" s="12"/>
      <c r="D780" s="12"/>
    </row>
    <row r="781" spans="3:4" x14ac:dyDescent="0.2">
      <c r="C781" s="12"/>
      <c r="D781" s="12"/>
    </row>
    <row r="782" spans="3:4" x14ac:dyDescent="0.2">
      <c r="C782" s="12"/>
      <c r="D782" s="12"/>
    </row>
    <row r="783" spans="3:4" x14ac:dyDescent="0.2">
      <c r="C783" s="12"/>
      <c r="D783" s="12"/>
    </row>
    <row r="784" spans="3:4" x14ac:dyDescent="0.2">
      <c r="C784" s="12"/>
      <c r="D784" s="12"/>
    </row>
    <row r="785" spans="3:4" x14ac:dyDescent="0.2">
      <c r="C785" s="12"/>
      <c r="D785" s="12"/>
    </row>
    <row r="786" spans="3:4" x14ac:dyDescent="0.2">
      <c r="C786" s="12"/>
      <c r="D786" s="12"/>
    </row>
    <row r="787" spans="3:4" x14ac:dyDescent="0.2">
      <c r="C787" s="12"/>
      <c r="D787" s="12"/>
    </row>
    <row r="788" spans="3:4" x14ac:dyDescent="0.2">
      <c r="C788" s="12"/>
      <c r="D788" s="12"/>
    </row>
    <row r="789" spans="3:4" x14ac:dyDescent="0.2">
      <c r="C789" s="12"/>
      <c r="D789" s="12"/>
    </row>
    <row r="790" spans="3:4" x14ac:dyDescent="0.2">
      <c r="C790" s="12"/>
      <c r="D790" s="12"/>
    </row>
    <row r="791" spans="3:4" x14ac:dyDescent="0.2">
      <c r="C791" s="12"/>
      <c r="D791" s="12"/>
    </row>
    <row r="792" spans="3:4" x14ac:dyDescent="0.2">
      <c r="C792" s="12"/>
      <c r="D792" s="12"/>
    </row>
    <row r="793" spans="3:4" x14ac:dyDescent="0.2">
      <c r="C793" s="12"/>
      <c r="D793" s="12"/>
    </row>
    <row r="794" spans="3:4" x14ac:dyDescent="0.2">
      <c r="C794" s="12"/>
      <c r="D794" s="12"/>
    </row>
    <row r="795" spans="3:4" x14ac:dyDescent="0.2">
      <c r="C795" s="12"/>
      <c r="D795" s="12"/>
    </row>
    <row r="796" spans="3:4" x14ac:dyDescent="0.2">
      <c r="C796" s="12"/>
      <c r="D796" s="12"/>
    </row>
    <row r="797" spans="3:4" x14ac:dyDescent="0.2">
      <c r="C797" s="12"/>
      <c r="D797" s="12"/>
    </row>
    <row r="798" spans="3:4" x14ac:dyDescent="0.2">
      <c r="C798" s="12"/>
      <c r="D798" s="12"/>
    </row>
    <row r="799" spans="3:4" x14ac:dyDescent="0.2">
      <c r="C799" s="12"/>
      <c r="D799" s="12"/>
    </row>
    <row r="800" spans="3:4" x14ac:dyDescent="0.2">
      <c r="C800" s="12"/>
      <c r="D800" s="12"/>
    </row>
    <row r="801" spans="3:4" x14ac:dyDescent="0.2">
      <c r="C801" s="12"/>
      <c r="D801" s="12"/>
    </row>
    <row r="802" spans="3:4" x14ac:dyDescent="0.2">
      <c r="C802" s="12"/>
      <c r="D802" s="12"/>
    </row>
    <row r="803" spans="3:4" x14ac:dyDescent="0.2">
      <c r="C803" s="12"/>
      <c r="D803" s="12"/>
    </row>
    <row r="804" spans="3:4" x14ac:dyDescent="0.2">
      <c r="C804" s="12"/>
      <c r="D804" s="12"/>
    </row>
    <row r="805" spans="3:4" x14ac:dyDescent="0.2">
      <c r="C805" s="12"/>
      <c r="D805" s="12"/>
    </row>
    <row r="806" spans="3:4" x14ac:dyDescent="0.2">
      <c r="C806" s="12"/>
      <c r="D806" s="12"/>
    </row>
    <row r="807" spans="3:4" x14ac:dyDescent="0.2">
      <c r="C807" s="12"/>
      <c r="D807" s="12"/>
    </row>
    <row r="808" spans="3:4" x14ac:dyDescent="0.2">
      <c r="C808" s="12"/>
      <c r="D808" s="12"/>
    </row>
    <row r="809" spans="3:4" x14ac:dyDescent="0.2">
      <c r="C809" s="12"/>
      <c r="D809" s="12"/>
    </row>
    <row r="810" spans="3:4" x14ac:dyDescent="0.2">
      <c r="C810" s="12"/>
      <c r="D810" s="12"/>
    </row>
    <row r="811" spans="3:4" x14ac:dyDescent="0.2">
      <c r="C811" s="12"/>
      <c r="D811" s="12"/>
    </row>
    <row r="812" spans="3:4" x14ac:dyDescent="0.2">
      <c r="C812" s="12"/>
      <c r="D812" s="12"/>
    </row>
    <row r="813" spans="3:4" x14ac:dyDescent="0.2">
      <c r="C813" s="12"/>
      <c r="D813" s="12"/>
    </row>
    <row r="814" spans="3:4" x14ac:dyDescent="0.2">
      <c r="C814" s="12"/>
      <c r="D814" s="12"/>
    </row>
    <row r="815" spans="3:4" x14ac:dyDescent="0.2">
      <c r="C815" s="12"/>
      <c r="D815" s="12"/>
    </row>
    <row r="816" spans="3:4" x14ac:dyDescent="0.2">
      <c r="C816" s="12"/>
      <c r="D816" s="12"/>
    </row>
    <row r="817" spans="3:4" x14ac:dyDescent="0.2">
      <c r="C817" s="12"/>
      <c r="D817" s="12"/>
    </row>
    <row r="818" spans="3:4" x14ac:dyDescent="0.2">
      <c r="C818" s="12"/>
      <c r="D818" s="12"/>
    </row>
    <row r="819" spans="3:4" x14ac:dyDescent="0.2">
      <c r="C819" s="12"/>
      <c r="D819" s="12"/>
    </row>
    <row r="820" spans="3:4" x14ac:dyDescent="0.2">
      <c r="C820" s="12"/>
      <c r="D820" s="12"/>
    </row>
    <row r="821" spans="3:4" x14ac:dyDescent="0.2">
      <c r="C821" s="12"/>
      <c r="D821" s="12"/>
    </row>
    <row r="822" spans="3:4" x14ac:dyDescent="0.2">
      <c r="C822" s="12"/>
      <c r="D822" s="12"/>
    </row>
    <row r="823" spans="3:4" x14ac:dyDescent="0.2">
      <c r="C823" s="12"/>
      <c r="D823" s="12"/>
    </row>
    <row r="824" spans="3:4" x14ac:dyDescent="0.2">
      <c r="C824" s="12"/>
      <c r="D824" s="12"/>
    </row>
    <row r="825" spans="3:4" x14ac:dyDescent="0.2">
      <c r="C825" s="12"/>
      <c r="D825" s="12"/>
    </row>
    <row r="826" spans="3:4" x14ac:dyDescent="0.2">
      <c r="C826" s="12"/>
      <c r="D826" s="12"/>
    </row>
    <row r="827" spans="3:4" x14ac:dyDescent="0.2">
      <c r="C827" s="12"/>
      <c r="D827" s="12"/>
    </row>
    <row r="828" spans="3:4" x14ac:dyDescent="0.2">
      <c r="C828" s="12"/>
      <c r="D828" s="12"/>
    </row>
    <row r="829" spans="3:4" x14ac:dyDescent="0.2">
      <c r="C829" s="12"/>
      <c r="D829" s="12"/>
    </row>
    <row r="830" spans="3:4" x14ac:dyDescent="0.2">
      <c r="C830" s="12"/>
      <c r="D830" s="12"/>
    </row>
    <row r="831" spans="3:4" x14ac:dyDescent="0.2">
      <c r="C831" s="12"/>
      <c r="D831" s="12"/>
    </row>
    <row r="832" spans="3:4" x14ac:dyDescent="0.2">
      <c r="C832" s="12"/>
      <c r="D832" s="12"/>
    </row>
    <row r="833" spans="3:4" x14ac:dyDescent="0.2">
      <c r="C833" s="12"/>
      <c r="D833" s="12"/>
    </row>
    <row r="834" spans="3:4" x14ac:dyDescent="0.2">
      <c r="C834" s="12"/>
      <c r="D834" s="12"/>
    </row>
    <row r="835" spans="3:4" x14ac:dyDescent="0.2">
      <c r="C835" s="12"/>
      <c r="D835" s="12"/>
    </row>
    <row r="836" spans="3:4" x14ac:dyDescent="0.2">
      <c r="C836" s="12"/>
      <c r="D836" s="12"/>
    </row>
    <row r="837" spans="3:4" x14ac:dyDescent="0.2">
      <c r="C837" s="12"/>
      <c r="D837" s="12"/>
    </row>
    <row r="838" spans="3:4" x14ac:dyDescent="0.2">
      <c r="C838" s="12"/>
      <c r="D838" s="12"/>
    </row>
    <row r="839" spans="3:4" x14ac:dyDescent="0.2">
      <c r="C839" s="12"/>
      <c r="D839" s="12"/>
    </row>
    <row r="840" spans="3:4" x14ac:dyDescent="0.2">
      <c r="C840" s="12"/>
      <c r="D840" s="12"/>
    </row>
    <row r="841" spans="3:4" x14ac:dyDescent="0.2">
      <c r="C841" s="12"/>
      <c r="D841" s="12"/>
    </row>
    <row r="842" spans="3:4" x14ac:dyDescent="0.2">
      <c r="C842" s="12"/>
      <c r="D842" s="12"/>
    </row>
    <row r="843" spans="3:4" x14ac:dyDescent="0.2">
      <c r="C843" s="12"/>
      <c r="D843" s="12"/>
    </row>
    <row r="844" spans="3:4" x14ac:dyDescent="0.2">
      <c r="C844" s="12"/>
      <c r="D844" s="12"/>
    </row>
    <row r="845" spans="3:4" x14ac:dyDescent="0.2">
      <c r="C845" s="12"/>
      <c r="D845" s="12"/>
    </row>
    <row r="846" spans="3:4" x14ac:dyDescent="0.2">
      <c r="C846" s="12"/>
      <c r="D846" s="12"/>
    </row>
    <row r="847" spans="3:4" x14ac:dyDescent="0.2">
      <c r="C847" s="12"/>
      <c r="D847" s="12"/>
    </row>
    <row r="848" spans="3:4" x14ac:dyDescent="0.2">
      <c r="C848" s="12"/>
      <c r="D848" s="12"/>
    </row>
    <row r="849" spans="3:4" x14ac:dyDescent="0.2">
      <c r="C849" s="12"/>
      <c r="D849" s="12"/>
    </row>
    <row r="850" spans="3:4" x14ac:dyDescent="0.2">
      <c r="C850" s="12"/>
      <c r="D850" s="12"/>
    </row>
    <row r="851" spans="3:4" x14ac:dyDescent="0.2">
      <c r="C851" s="12"/>
      <c r="D851" s="12"/>
    </row>
    <row r="852" spans="3:4" x14ac:dyDescent="0.2">
      <c r="C852" s="12"/>
      <c r="D852" s="12"/>
    </row>
    <row r="853" spans="3:4" x14ac:dyDescent="0.2">
      <c r="C853" s="12"/>
      <c r="D853" s="12"/>
    </row>
    <row r="854" spans="3:4" x14ac:dyDescent="0.2">
      <c r="C854" s="12"/>
      <c r="D854" s="12"/>
    </row>
    <row r="855" spans="3:4" x14ac:dyDescent="0.2">
      <c r="C855" s="12"/>
      <c r="D855" s="12"/>
    </row>
    <row r="856" spans="3:4" x14ac:dyDescent="0.2">
      <c r="C856" s="12"/>
      <c r="D856" s="12"/>
    </row>
    <row r="857" spans="3:4" x14ac:dyDescent="0.2">
      <c r="C857" s="12"/>
      <c r="D857" s="12"/>
    </row>
    <row r="858" spans="3:4" x14ac:dyDescent="0.2">
      <c r="C858" s="12"/>
      <c r="D858" s="12"/>
    </row>
    <row r="859" spans="3:4" x14ac:dyDescent="0.2">
      <c r="C859" s="12"/>
      <c r="D859" s="12"/>
    </row>
    <row r="860" spans="3:4" x14ac:dyDescent="0.2">
      <c r="C860" s="12"/>
      <c r="D860" s="12"/>
    </row>
    <row r="861" spans="3:4" x14ac:dyDescent="0.2">
      <c r="C861" s="12"/>
      <c r="D861" s="12"/>
    </row>
    <row r="862" spans="3:4" x14ac:dyDescent="0.2">
      <c r="C862" s="12"/>
      <c r="D862" s="12"/>
    </row>
    <row r="863" spans="3:4" x14ac:dyDescent="0.2">
      <c r="C863" s="12"/>
      <c r="D863" s="12"/>
    </row>
    <row r="864" spans="3:4" x14ac:dyDescent="0.2">
      <c r="C864" s="12"/>
      <c r="D8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1"/>
  </sheetPr>
  <dimension ref="A1:AS864"/>
  <sheetViews>
    <sheetView workbookViewId="0">
      <selection activeCell="F17" sqref="F17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0.85546875" customWidth="1"/>
    <col min="6" max="6" width="16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7" width="10.28515625" customWidth="1"/>
    <col min="28" max="28" width="14.28515625" customWidth="1"/>
  </cols>
  <sheetData>
    <row r="1" spans="1:28" ht="21" thickBot="1" x14ac:dyDescent="0.35">
      <c r="A1" s="1" t="s">
        <v>121</v>
      </c>
      <c r="U1" s="128" t="s">
        <v>439</v>
      </c>
      <c r="AA1" s="6" t="s">
        <v>80</v>
      </c>
      <c r="AB1" s="6" t="s">
        <v>435</v>
      </c>
    </row>
    <row r="2" spans="1:28" x14ac:dyDescent="0.2">
      <c r="A2" t="s">
        <v>94</v>
      </c>
      <c r="B2" s="5" t="s">
        <v>98</v>
      </c>
      <c r="T2">
        <v>1E-4</v>
      </c>
      <c r="U2" t="s">
        <v>428</v>
      </c>
      <c r="V2">
        <f t="shared" ref="V2:V10" si="0">W2*X2</f>
        <v>-1.1962362354359171E-3</v>
      </c>
      <c r="W2" s="125">
        <v>-11.96236235435917</v>
      </c>
      <c r="X2">
        <v>1E-4</v>
      </c>
      <c r="AA2">
        <v>-20000</v>
      </c>
      <c r="AB2" s="31">
        <f t="shared" ref="AB2:AB33" si="1">+$V$2+$V$3*AA2+$V$4*AA2^2+$V$5*SIN(($V$6*AA2+$V$7))+$V$8*SIN(($V$9*AA2+$V$10))</f>
        <v>3.439901325642325E-2</v>
      </c>
    </row>
    <row r="3" spans="1:28" ht="13.5" thickBot="1" x14ac:dyDescent="0.25">
      <c r="A3" s="158" t="s">
        <v>540</v>
      </c>
      <c r="E3" s="88"/>
      <c r="T3">
        <v>1.0000000000000001E-9</v>
      </c>
      <c r="U3" t="s">
        <v>429</v>
      </c>
      <c r="V3">
        <f t="shared" si="0"/>
        <v>-2.9126924883893511E-7</v>
      </c>
      <c r="W3" s="126">
        <v>-2.9126924883893515</v>
      </c>
      <c r="X3">
        <v>9.9999999999999995E-8</v>
      </c>
      <c r="AA3">
        <v>-19000</v>
      </c>
      <c r="AB3" s="31">
        <f t="shared" si="1"/>
        <v>3.099526193248741E-2</v>
      </c>
    </row>
    <row r="4" spans="1:28" ht="14.25" thickTop="1" thickBot="1" x14ac:dyDescent="0.25">
      <c r="A4" s="7" t="s">
        <v>70</v>
      </c>
      <c r="C4" s="3">
        <v>42896.875899999999</v>
      </c>
      <c r="D4" s="4">
        <v>0.35515010000000002</v>
      </c>
      <c r="T4">
        <v>4.7600000000000002E-11</v>
      </c>
      <c r="U4" s="89" t="s">
        <v>430</v>
      </c>
      <c r="V4">
        <f t="shared" si="0"/>
        <v>2.6093775530677934E-11</v>
      </c>
      <c r="W4" s="126">
        <v>2.6093775530677936</v>
      </c>
      <c r="X4">
        <v>9.9999999999999994E-12</v>
      </c>
      <c r="AA4">
        <v>-18000</v>
      </c>
      <c r="AB4" s="31">
        <f t="shared" si="1"/>
        <v>2.6397546460003141E-2</v>
      </c>
    </row>
    <row r="5" spans="1:28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>
        <v>1.3100000000000001E-2</v>
      </c>
      <c r="U5" t="s">
        <v>431</v>
      </c>
      <c r="V5">
        <f t="shared" si="0"/>
        <v>1.5562780495898487E-2</v>
      </c>
      <c r="W5" s="126">
        <v>1.5562780495898487</v>
      </c>
      <c r="X5">
        <v>0.01</v>
      </c>
      <c r="AA5">
        <v>-17000</v>
      </c>
      <c r="AB5" s="31">
        <f t="shared" si="1"/>
        <v>2.1402796126971602E-2</v>
      </c>
    </row>
    <row r="6" spans="1:28" x14ac:dyDescent="0.2">
      <c r="A6" s="7" t="s">
        <v>71</v>
      </c>
      <c r="T6">
        <v>2.5300000000000002E-4</v>
      </c>
      <c r="U6" t="s">
        <v>189</v>
      </c>
      <c r="V6">
        <f t="shared" si="0"/>
        <v>2.2643049780227611E-4</v>
      </c>
      <c r="W6" s="126">
        <v>2.2643049780227611</v>
      </c>
      <c r="X6">
        <v>1E-4</v>
      </c>
      <c r="AA6">
        <v>-16000</v>
      </c>
      <c r="AB6" s="31">
        <f t="shared" si="1"/>
        <v>1.6760812466427803E-2</v>
      </c>
    </row>
    <row r="7" spans="1:28" ht="13.5" thickBot="1" x14ac:dyDescent="0.25">
      <c r="A7" t="s">
        <v>72</v>
      </c>
      <c r="C7" s="72">
        <v>49135.281600000002</v>
      </c>
      <c r="D7" t="s">
        <v>541</v>
      </c>
      <c r="T7">
        <v>3.859</v>
      </c>
      <c r="U7" s="89" t="s">
        <v>432</v>
      </c>
      <c r="V7">
        <f t="shared" si="0"/>
        <v>5.8938602966141769</v>
      </c>
      <c r="W7" s="126">
        <v>5.8938602966141769</v>
      </c>
      <c r="X7">
        <v>1</v>
      </c>
      <c r="AA7">
        <v>-15000</v>
      </c>
      <c r="AB7" s="31">
        <f t="shared" si="1"/>
        <v>1.2986214566065506E-2</v>
      </c>
    </row>
    <row r="8" spans="1:28" x14ac:dyDescent="0.2">
      <c r="A8" t="s">
        <v>73</v>
      </c>
      <c r="C8">
        <v>0.35515426</v>
      </c>
      <c r="D8" t="s">
        <v>541</v>
      </c>
      <c r="T8">
        <v>4.7000000000000002E-3</v>
      </c>
      <c r="U8" t="s">
        <v>433</v>
      </c>
      <c r="V8">
        <f t="shared" si="0"/>
        <v>5.5385060959562259E-3</v>
      </c>
      <c r="W8" s="126">
        <v>5.538506095956226</v>
      </c>
      <c r="X8">
        <v>1E-3</v>
      </c>
      <c r="AA8">
        <v>-14000</v>
      </c>
      <c r="AB8" s="31">
        <f t="shared" si="1"/>
        <v>1.0241578522565197E-2</v>
      </c>
    </row>
    <row r="9" spans="1:28" x14ac:dyDescent="0.2">
      <c r="A9" s="28" t="s">
        <v>126</v>
      </c>
      <c r="C9" s="70">
        <v>33</v>
      </c>
      <c r="D9" s="18" t="str">
        <f>"F"&amp;C9</f>
        <v>F33</v>
      </c>
      <c r="E9" s="95" t="str">
        <f>"G"&amp;C9</f>
        <v>G33</v>
      </c>
      <c r="T9">
        <v>5.7300000000000005E-4</v>
      </c>
      <c r="U9" t="s">
        <v>190</v>
      </c>
      <c r="V9">
        <f t="shared" si="0"/>
        <v>5.2488182522289874E-4</v>
      </c>
      <c r="W9" s="126">
        <v>5.248818252228987</v>
      </c>
      <c r="X9">
        <v>1E-4</v>
      </c>
      <c r="AA9">
        <v>-13000</v>
      </c>
      <c r="AB9" s="31">
        <f t="shared" si="1"/>
        <v>8.3221263998609282E-3</v>
      </c>
    </row>
    <row r="10" spans="1:28" ht="13.5" thickBot="1" x14ac:dyDescent="0.25">
      <c r="A10" s="15"/>
      <c r="B10" s="122"/>
      <c r="C10" s="6" t="s">
        <v>90</v>
      </c>
      <c r="D10" s="6" t="s">
        <v>91</v>
      </c>
      <c r="E10" s="15"/>
      <c r="T10">
        <v>2.0529999999999999</v>
      </c>
      <c r="U10" s="89" t="s">
        <v>434</v>
      </c>
      <c r="V10">
        <f t="shared" si="0"/>
        <v>0.24014229737318943</v>
      </c>
      <c r="W10" s="127">
        <v>0.24014229737318943</v>
      </c>
      <c r="X10">
        <v>1</v>
      </c>
      <c r="AA10">
        <v>-12000</v>
      </c>
      <c r="AB10" s="31">
        <f t="shared" si="1"/>
        <v>6.7446340011124289E-3</v>
      </c>
    </row>
    <row r="11" spans="1:28" x14ac:dyDescent="0.2">
      <c r="A11" s="15" t="s">
        <v>86</v>
      </c>
      <c r="B11" s="122"/>
      <c r="C11" s="17">
        <f ca="1">INTERCEPT(INDIRECT($E$9):G870,INDIRECT($D$9):F870)</f>
        <v>-5.8788606185028441E-3</v>
      </c>
      <c r="D11" s="71">
        <f>E11*F11</f>
        <v>-3.0141456568952955E-2</v>
      </c>
      <c r="E11" s="32">
        <v>-3.0141456568952956</v>
      </c>
      <c r="F11" s="31">
        <v>0.01</v>
      </c>
      <c r="W11">
        <f>SUM(R21:R156)</f>
        <v>6.9579936597815E-4</v>
      </c>
      <c r="AA11">
        <v>-11000</v>
      </c>
      <c r="AB11" s="31">
        <f t="shared" si="1"/>
        <v>4.9148962221465123E-3</v>
      </c>
    </row>
    <row r="12" spans="1:28" x14ac:dyDescent="0.2">
      <c r="A12" s="15" t="s">
        <v>87</v>
      </c>
      <c r="B12" s="122"/>
      <c r="C12" s="17">
        <f ca="1">SLOPE(INDIRECT($E$9):G870,INDIRECT($D$9):F870)</f>
        <v>3.1411062635356605E-7</v>
      </c>
      <c r="D12" s="71">
        <f>E12*F12</f>
        <v>-2.2517519339422435E-6</v>
      </c>
      <c r="E12" s="33">
        <v>-2.2517519339422436</v>
      </c>
      <c r="F12" s="31">
        <v>9.9999999999999995E-7</v>
      </c>
      <c r="AA12">
        <v>-10000</v>
      </c>
      <c r="AB12" s="31">
        <f t="shared" si="1"/>
        <v>2.3267551072077173E-3</v>
      </c>
    </row>
    <row r="13" spans="1:28" ht="13.5" thickBot="1" x14ac:dyDescent="0.25">
      <c r="A13" s="15" t="s">
        <v>89</v>
      </c>
      <c r="B13" s="122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U13" t="s">
        <v>436</v>
      </c>
      <c r="V13" s="129">
        <f>2*PI()/V6</f>
        <v>27748.847298238932</v>
      </c>
      <c r="W13" t="s">
        <v>438</v>
      </c>
      <c r="AA13">
        <v>-9000</v>
      </c>
      <c r="AB13" s="31">
        <f t="shared" si="1"/>
        <v>-1.262887930080195E-3</v>
      </c>
    </row>
    <row r="14" spans="1:28" x14ac:dyDescent="0.2">
      <c r="A14" s="15"/>
      <c r="B14" s="122"/>
      <c r="C14" s="15"/>
      <c r="D14" s="35"/>
      <c r="E14" s="17">
        <f>SUM(R21:R126)</f>
        <v>4.6608539491913974E-4</v>
      </c>
      <c r="V14" s="130">
        <f>V13*C$8/365.24</f>
        <v>26.982590428373253</v>
      </c>
      <c r="W14" s="10" t="s">
        <v>228</v>
      </c>
      <c r="AA14">
        <v>-8000</v>
      </c>
      <c r="AB14" s="31">
        <f t="shared" si="1"/>
        <v>-5.7321725307038982E-3</v>
      </c>
    </row>
    <row r="15" spans="1:28" x14ac:dyDescent="0.2">
      <c r="A15" s="19" t="s">
        <v>88</v>
      </c>
      <c r="B15" s="122"/>
      <c r="C15" s="20">
        <f ca="1">(C7+C11)+(C8+C12)*INT(MAX(F21:F3411))</f>
        <v>56357.34398567897</v>
      </c>
      <c r="D15" s="10">
        <f>+C7+INT(MAX(F21:F1472))*C8+D11+D12*INT(MAX(F21:F3907))+D13*INT(MAX(F21:F3934)^2)</f>
        <v>56357.367724696829</v>
      </c>
      <c r="E15" s="21" t="s">
        <v>248</v>
      </c>
      <c r="F15" s="16">
        <v>1</v>
      </c>
      <c r="U15" t="s">
        <v>437</v>
      </c>
      <c r="V15" s="129">
        <f>2*PI()/V9</f>
        <v>11970.66654862995</v>
      </c>
      <c r="W15" t="s">
        <v>438</v>
      </c>
      <c r="AA15">
        <v>-7000</v>
      </c>
      <c r="AB15" s="31">
        <f t="shared" si="1"/>
        <v>-1.0594788066131075E-2</v>
      </c>
    </row>
    <row r="16" spans="1:28" x14ac:dyDescent="0.2">
      <c r="A16" s="23" t="s">
        <v>74</v>
      </c>
      <c r="B16" s="122"/>
      <c r="C16" s="24">
        <f ca="1">+C8+C12</f>
        <v>0.35515457411062634</v>
      </c>
      <c r="D16" s="10">
        <f>+C8+D12+2*D13*MAX(F21:F780)</f>
        <v>0.35516186081417267</v>
      </c>
      <c r="E16" s="21" t="s">
        <v>249</v>
      </c>
      <c r="F16" s="22">
        <f ca="1">NOW()+15018.5+$C$5/24</f>
        <v>60369.354989930558</v>
      </c>
      <c r="V16" s="130">
        <f>V15*C$8/365.24</f>
        <v>11.640108476030619</v>
      </c>
      <c r="W16" s="10" t="s">
        <v>228</v>
      </c>
      <c r="AA16">
        <v>-6000</v>
      </c>
      <c r="AB16" s="31">
        <f t="shared" si="1"/>
        <v>-1.5104402607814942E-2</v>
      </c>
    </row>
    <row r="17" spans="1:45" ht="13.5" thickBot="1" x14ac:dyDescent="0.25">
      <c r="A17" s="21" t="s">
        <v>122</v>
      </c>
      <c r="B17" s="122"/>
      <c r="C17" s="15">
        <f>COUNT(C21:C2069)</f>
        <v>146</v>
      </c>
      <c r="D17" s="21"/>
      <c r="E17" s="21" t="s">
        <v>250</v>
      </c>
      <c r="F17" s="22">
        <f ca="1">ROUND(2*(F16-$C$7)/$C$8,0)/2+F15</f>
        <v>31632.5</v>
      </c>
      <c r="AA17">
        <v>-5000</v>
      </c>
      <c r="AB17" s="31">
        <f t="shared" si="1"/>
        <v>-1.8436249389756347E-2</v>
      </c>
    </row>
    <row r="18" spans="1:45" ht="14.25" thickTop="1" thickBot="1" x14ac:dyDescent="0.25">
      <c r="A18" s="23" t="s">
        <v>883</v>
      </c>
      <c r="B18" s="122"/>
      <c r="C18" s="26">
        <f ca="1">+C15</f>
        <v>56357.34398567897</v>
      </c>
      <c r="D18" s="27">
        <f ca="1">+C16</f>
        <v>0.35515457411062634</v>
      </c>
      <c r="E18" s="21" t="s">
        <v>251</v>
      </c>
      <c r="F18" s="10">
        <f ca="1">ROUND(2*(F16-$C$15)/$C$16,0)/2+F15</f>
        <v>11297.5</v>
      </c>
      <c r="AA18">
        <v>-4000</v>
      </c>
      <c r="AB18" s="31">
        <f t="shared" si="1"/>
        <v>-1.9897969495006225E-2</v>
      </c>
    </row>
    <row r="19" spans="1:45" ht="14.25" thickTop="1" thickBot="1" x14ac:dyDescent="0.25">
      <c r="A19" s="23" t="s">
        <v>884</v>
      </c>
      <c r="C19" s="67">
        <f>+D15</f>
        <v>56357.367724696829</v>
      </c>
      <c r="D19" s="68">
        <f>+D16</f>
        <v>0.35516186081417267</v>
      </c>
      <c r="E19" s="21" t="s">
        <v>252</v>
      </c>
      <c r="F19" s="25">
        <f ca="1">+$C$15+$C$16*F18-15018.5-$C$5/24</f>
        <v>45350.869453360436</v>
      </c>
      <c r="AA19">
        <v>-3000</v>
      </c>
      <c r="AB19" s="31">
        <f t="shared" si="1"/>
        <v>-1.9113517227421103E-2</v>
      </c>
    </row>
    <row r="20" spans="1:4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9" t="s">
        <v>542</v>
      </c>
      <c r="U20" s="8" t="s">
        <v>216</v>
      </c>
      <c r="AA20">
        <v>-2000</v>
      </c>
      <c r="AB20" s="31">
        <f t="shared" si="1"/>
        <v>-1.6130742330140023E-2</v>
      </c>
    </row>
    <row r="21" spans="1:45" x14ac:dyDescent="0.2">
      <c r="A21" s="103" t="s">
        <v>410</v>
      </c>
      <c r="B21" s="113" t="s">
        <v>111</v>
      </c>
      <c r="C21" s="114">
        <v>42537.432999999997</v>
      </c>
      <c r="D21" s="12" t="s">
        <v>260</v>
      </c>
      <c r="E21">
        <f t="shared" ref="E21:E52" si="2">+(C21-C$7)/C$8</f>
        <v>-18577.416472492841</v>
      </c>
      <c r="F21" s="11">
        <f t="shared" ref="F21:F52" si="3">ROUND(2*E21,0)/2</f>
        <v>-18577.5</v>
      </c>
      <c r="G21" s="12">
        <f t="shared" ref="G21:G59" si="4">+C21-(C$7+F21*C$8)</f>
        <v>2.9665149995707907E-2</v>
      </c>
      <c r="K21">
        <f>G21</f>
        <v>2.9665149995707907E-2</v>
      </c>
      <c r="P21" s="31">
        <f t="shared" ref="P21:P52" si="5">+$V$2+$V$3*F21+$V$4*F21^2+$V$5*SIN(($V$6*F21+$V$7))+$V$8*SIN(($V$9*F21+$V$10))</f>
        <v>2.9153710535374831E-2</v>
      </c>
      <c r="Q21" s="2">
        <f t="shared" ref="Q21:Q52" si="6">+C21-15018.5</f>
        <v>27518.932999999997</v>
      </c>
      <c r="R21">
        <f>+(P21-G21)^2</f>
        <v>2.6157032158578817E-7</v>
      </c>
      <c r="S21" s="31">
        <f t="shared" ref="S21:S52" si="7">+G21-P21</f>
        <v>5.1143946033307616E-4</v>
      </c>
      <c r="T21" s="31">
        <f t="shared" ref="T21:T52" si="8">+V$2+V$3*F21+V$4*F21^2+V$5*SIN(RADIANS(V$6*F21+V$7))+V$8*SIN(RADIANS(V$9*F21+V$10))</f>
        <v>1.2763496080052237E-2</v>
      </c>
      <c r="U21">
        <f>(S21-T21)^2</f>
        <v>1.501128914128041E-4</v>
      </c>
      <c r="AA21">
        <v>-1000</v>
      </c>
      <c r="AB21" s="31">
        <f t="shared" si="1"/>
        <v>-1.1423360724543202E-2</v>
      </c>
      <c r="AP21" s="111">
        <v>1</v>
      </c>
      <c r="AQ21" s="104">
        <v>1</v>
      </c>
      <c r="AR21" s="104" t="s">
        <v>410</v>
      </c>
      <c r="AS21" s="104"/>
    </row>
    <row r="22" spans="1:45" x14ac:dyDescent="0.2">
      <c r="A22" s="103" t="s">
        <v>411</v>
      </c>
      <c r="B22" s="113" t="s">
        <v>111</v>
      </c>
      <c r="C22" s="114">
        <v>42537.613700000002</v>
      </c>
      <c r="D22" s="12" t="s">
        <v>260</v>
      </c>
      <c r="E22">
        <f t="shared" si="2"/>
        <v>-18576.907679496791</v>
      </c>
      <c r="F22" s="11">
        <f t="shared" si="3"/>
        <v>-18577</v>
      </c>
      <c r="G22" s="12">
        <f t="shared" si="4"/>
        <v>3.2788019998406526E-2</v>
      </c>
      <c r="J22">
        <f>G22</f>
        <v>3.2788019998406526E-2</v>
      </c>
      <c r="P22" s="31">
        <f t="shared" si="5"/>
        <v>2.915142699251878E-2</v>
      </c>
      <c r="Q22" s="2">
        <f t="shared" si="6"/>
        <v>27519.113700000002</v>
      </c>
      <c r="R22">
        <f>+(P22-G22)^2</f>
        <v>1.3224808690471669E-5</v>
      </c>
      <c r="S22" s="31">
        <f t="shared" si="7"/>
        <v>3.6365930058877456E-3</v>
      </c>
      <c r="T22" s="31">
        <f t="shared" si="8"/>
        <v>1.2762921453418088E-2</v>
      </c>
      <c r="U22">
        <f>(S22-T22)^2</f>
        <v>8.3289870932201583E-5</v>
      </c>
      <c r="AA22">
        <v>0</v>
      </c>
      <c r="AB22" s="31">
        <f t="shared" si="1"/>
        <v>-5.7860248782050233E-3</v>
      </c>
      <c r="AP22" s="111">
        <v>2</v>
      </c>
      <c r="AQ22" s="104">
        <v>2</v>
      </c>
      <c r="AR22" s="104" t="s">
        <v>411</v>
      </c>
      <c r="AS22" s="104"/>
    </row>
    <row r="23" spans="1:45" x14ac:dyDescent="0.2">
      <c r="A23" t="s">
        <v>108</v>
      </c>
      <c r="C23" s="12">
        <v>42659.417699999998</v>
      </c>
      <c r="D23" s="12"/>
      <c r="E23">
        <f t="shared" si="2"/>
        <v>-18233.946848898853</v>
      </c>
      <c r="F23" s="11">
        <f t="shared" si="3"/>
        <v>-18234</v>
      </c>
      <c r="G23" s="12">
        <f t="shared" si="4"/>
        <v>1.8876839996664785E-2</v>
      </c>
      <c r="N23">
        <f>G23</f>
        <v>1.8876839996664785E-2</v>
      </c>
      <c r="O23">
        <f ca="1">+C$11+C$12*F23</f>
        <v>-1.1606353779433767E-2</v>
      </c>
      <c r="P23" s="31">
        <f t="shared" si="5"/>
        <v>2.7539144805360651E-2</v>
      </c>
      <c r="Q23" s="2">
        <f t="shared" si="6"/>
        <v>27640.917699999998</v>
      </c>
      <c r="S23" s="31">
        <f t="shared" si="7"/>
        <v>-8.6623048086958664E-3</v>
      </c>
      <c r="T23" s="31">
        <f t="shared" si="8"/>
        <v>1.2371806032002124E-2</v>
      </c>
      <c r="AA23">
        <v>1000</v>
      </c>
      <c r="AB23" s="31">
        <f t="shared" si="1"/>
        <v>-1.4959007099856316E-4</v>
      </c>
    </row>
    <row r="24" spans="1:45" x14ac:dyDescent="0.2">
      <c r="A24" s="103" t="s">
        <v>412</v>
      </c>
      <c r="B24" s="113" t="s">
        <v>111</v>
      </c>
      <c r="C24" s="114">
        <v>42876.421999999999</v>
      </c>
      <c r="D24" s="12" t="s">
        <v>260</v>
      </c>
      <c r="E24">
        <f t="shared" si="2"/>
        <v>-17622.932637778311</v>
      </c>
      <c r="F24" s="11">
        <f t="shared" si="3"/>
        <v>-17623</v>
      </c>
      <c r="G24" s="12">
        <f t="shared" si="4"/>
        <v>2.3923979999381118E-2</v>
      </c>
      <c r="H24">
        <f>+G24</f>
        <v>2.3923979999381118E-2</v>
      </c>
      <c r="P24" s="31">
        <f t="shared" si="5"/>
        <v>2.4517529488763685E-2</v>
      </c>
      <c r="Q24" s="2">
        <f t="shared" si="6"/>
        <v>27857.921999999999</v>
      </c>
      <c r="R24">
        <f>+(P24-G24)^2</f>
        <v>3.5230099634630716E-7</v>
      </c>
      <c r="S24" s="31">
        <f t="shared" si="7"/>
        <v>-5.9354948938256796E-4</v>
      </c>
      <c r="T24" s="31">
        <f t="shared" si="8"/>
        <v>1.1690325605758993E-2</v>
      </c>
      <c r="U24">
        <f>(S24-T24)^2</f>
        <v>1.508935873530391E-4</v>
      </c>
      <c r="AA24">
        <v>2000</v>
      </c>
      <c r="AB24" s="31">
        <f t="shared" si="1"/>
        <v>4.6351783082942896E-3</v>
      </c>
      <c r="AP24" s="111">
        <v>3</v>
      </c>
      <c r="AQ24" s="104">
        <v>3</v>
      </c>
      <c r="AR24" s="104" t="s">
        <v>412</v>
      </c>
      <c r="AS24" s="104"/>
    </row>
    <row r="25" spans="1:45" x14ac:dyDescent="0.2">
      <c r="A25" t="s">
        <v>82</v>
      </c>
      <c r="C25" s="12">
        <v>42896.875899999999</v>
      </c>
      <c r="D25" s="12" t="s">
        <v>84</v>
      </c>
      <c r="E25">
        <f t="shared" si="2"/>
        <v>-17565.341043635526</v>
      </c>
      <c r="F25" s="11">
        <f t="shared" si="3"/>
        <v>-17565.5</v>
      </c>
      <c r="G25" s="12">
        <f t="shared" si="4"/>
        <v>5.6454029996530153E-2</v>
      </c>
      <c r="N25" s="107">
        <v>4.6189399996364955E-2</v>
      </c>
      <c r="O25">
        <f ca="1">+C$11+C$12*F25</f>
        <v>-1.1396370825716408E-2</v>
      </c>
      <c r="P25" s="31">
        <f t="shared" si="5"/>
        <v>2.4228635938839699E-2</v>
      </c>
      <c r="Q25" s="2">
        <f t="shared" si="6"/>
        <v>27878.375899999999</v>
      </c>
      <c r="S25" s="31">
        <f t="shared" si="7"/>
        <v>3.2225394057690454E-2</v>
      </c>
      <c r="T25" s="31">
        <f t="shared" si="8"/>
        <v>1.1627197106669575E-2</v>
      </c>
      <c r="AA25">
        <v>3000</v>
      </c>
      <c r="AB25" s="31">
        <f t="shared" si="1"/>
        <v>7.988975513725606E-3</v>
      </c>
    </row>
    <row r="26" spans="1:45" x14ac:dyDescent="0.2">
      <c r="A26" s="103" t="s">
        <v>412</v>
      </c>
      <c r="B26" s="113" t="s">
        <v>111</v>
      </c>
      <c r="C26" s="114">
        <v>42897.375899999999</v>
      </c>
      <c r="D26" s="12" t="s">
        <v>260</v>
      </c>
      <c r="E26">
        <f t="shared" si="2"/>
        <v>-17563.933204686895</v>
      </c>
      <c r="F26" s="11">
        <f t="shared" si="3"/>
        <v>-17564</v>
      </c>
      <c r="G26" s="12">
        <f t="shared" si="4"/>
        <v>2.3722639998595696E-2</v>
      </c>
      <c r="K26">
        <f t="shared" ref="K26:K41" si="9">G26</f>
        <v>2.3722639998595696E-2</v>
      </c>
      <c r="P26" s="31">
        <f t="shared" si="5"/>
        <v>2.4221097097323341E-2</v>
      </c>
      <c r="Q26" s="2">
        <f t="shared" si="6"/>
        <v>27878.875899999999</v>
      </c>
      <c r="R26">
        <f t="shared" ref="R26:R41" si="10">+(P26-G26)^2</f>
        <v>2.4845947927198112E-7</v>
      </c>
      <c r="S26" s="31">
        <f t="shared" si="7"/>
        <v>-4.9845709872764488E-4</v>
      </c>
      <c r="T26" s="31">
        <f t="shared" si="8"/>
        <v>1.1625552588412533E-2</v>
      </c>
      <c r="U26">
        <f t="shared" ref="U26:U41" si="11">(S26-T26)^2</f>
        <v>1.4699161089386887E-4</v>
      </c>
      <c r="AA26">
        <v>4000</v>
      </c>
      <c r="AB26" s="31">
        <f t="shared" si="1"/>
        <v>9.7208066364217402E-3</v>
      </c>
      <c r="AP26" s="111">
        <v>3</v>
      </c>
      <c r="AQ26" s="104">
        <v>4</v>
      </c>
      <c r="AR26" s="104" t="s">
        <v>130</v>
      </c>
      <c r="AS26" s="104"/>
    </row>
    <row r="27" spans="1:45" x14ac:dyDescent="0.2">
      <c r="A27" s="103" t="s">
        <v>412</v>
      </c>
      <c r="B27" s="113" t="s">
        <v>111</v>
      </c>
      <c r="C27" s="114">
        <v>42898.441800000001</v>
      </c>
      <c r="D27" s="12" t="s">
        <v>260</v>
      </c>
      <c r="E27">
        <f t="shared" si="2"/>
        <v>-17560.931973616203</v>
      </c>
      <c r="F27" s="11">
        <f t="shared" si="3"/>
        <v>-17561</v>
      </c>
      <c r="G27" s="12">
        <f t="shared" si="4"/>
        <v>2.4159859996871091E-2</v>
      </c>
      <c r="K27">
        <f t="shared" si="9"/>
        <v>2.4159859996871091E-2</v>
      </c>
      <c r="P27" s="31">
        <f t="shared" si="5"/>
        <v>2.420601914439046E-2</v>
      </c>
      <c r="Q27" s="2">
        <f t="shared" si="6"/>
        <v>27879.941800000001</v>
      </c>
      <c r="R27">
        <f t="shared" si="10"/>
        <v>2.1306668997148438E-9</v>
      </c>
      <c r="S27" s="31">
        <f t="shared" si="7"/>
        <v>-4.6159147519368726E-5</v>
      </c>
      <c r="T27" s="31">
        <f t="shared" si="8"/>
        <v>1.1622263904599178E-2</v>
      </c>
      <c r="U27">
        <f t="shared" si="11"/>
        <v>1.361520965232115E-4</v>
      </c>
      <c r="AA27">
        <v>5000</v>
      </c>
      <c r="AB27" s="31">
        <f t="shared" si="1"/>
        <v>1.0040851618313477E-2</v>
      </c>
      <c r="AP27" s="111">
        <v>3</v>
      </c>
      <c r="AQ27" s="104">
        <v>5</v>
      </c>
      <c r="AR27" s="104" t="s">
        <v>413</v>
      </c>
      <c r="AS27" s="104"/>
    </row>
    <row r="28" spans="1:45" x14ac:dyDescent="0.2">
      <c r="A28" s="103" t="s">
        <v>412</v>
      </c>
      <c r="B28" s="113" t="s">
        <v>111</v>
      </c>
      <c r="C28" s="114">
        <v>43225.5334</v>
      </c>
      <c r="D28" s="12" t="s">
        <v>260</v>
      </c>
      <c r="E28">
        <f t="shared" si="2"/>
        <v>-16639.947385116546</v>
      </c>
      <c r="F28" s="11">
        <f t="shared" si="3"/>
        <v>-16640</v>
      </c>
      <c r="G28" s="12">
        <f t="shared" si="4"/>
        <v>1.8686399998841807E-2</v>
      </c>
      <c r="K28">
        <f t="shared" si="9"/>
        <v>1.8686399998841807E-2</v>
      </c>
      <c r="P28" s="31">
        <f t="shared" si="5"/>
        <v>1.965754541217073E-2</v>
      </c>
      <c r="Q28" s="2">
        <f t="shared" si="6"/>
        <v>28207.0334</v>
      </c>
      <c r="R28">
        <f t="shared" si="10"/>
        <v>9.4312341382980433E-7</v>
      </c>
      <c r="S28" s="31">
        <f t="shared" si="7"/>
        <v>-9.7114541332892282E-4</v>
      </c>
      <c r="T28" s="31">
        <f t="shared" si="8"/>
        <v>1.0634870609385342E-2</v>
      </c>
      <c r="U28">
        <f t="shared" si="11"/>
        <v>1.3469960791950023E-4</v>
      </c>
      <c r="AA28">
        <v>6000</v>
      </c>
      <c r="AB28" s="31">
        <f t="shared" si="1"/>
        <v>9.4678508183964338E-3</v>
      </c>
      <c r="AP28" s="111">
        <v>3</v>
      </c>
      <c r="AQ28" s="104">
        <v>6</v>
      </c>
      <c r="AR28" s="104" t="s">
        <v>414</v>
      </c>
      <c r="AS28" s="104"/>
    </row>
    <row r="29" spans="1:45" x14ac:dyDescent="0.2">
      <c r="A29" s="103" t="s">
        <v>412</v>
      </c>
      <c r="B29" s="113" t="s">
        <v>111</v>
      </c>
      <c r="C29" s="114">
        <v>43229.440900000001</v>
      </c>
      <c r="D29" s="12" t="s">
        <v>260</v>
      </c>
      <c r="E29">
        <f t="shared" si="2"/>
        <v>-16628.945123732996</v>
      </c>
      <c r="F29" s="11">
        <f t="shared" si="3"/>
        <v>-16629</v>
      </c>
      <c r="G29" s="12">
        <f t="shared" si="4"/>
        <v>1.9489539998176042E-2</v>
      </c>
      <c r="K29">
        <f t="shared" si="9"/>
        <v>1.9489539998176042E-2</v>
      </c>
      <c r="P29" s="31">
        <f t="shared" si="5"/>
        <v>1.9605296388894966E-2</v>
      </c>
      <c r="Q29" s="2">
        <f t="shared" si="6"/>
        <v>28210.940900000001</v>
      </c>
      <c r="R29">
        <f t="shared" si="10"/>
        <v>1.3399541992272211E-8</v>
      </c>
      <c r="S29" s="31">
        <f t="shared" si="7"/>
        <v>-1.1575639071892407E-4</v>
      </c>
      <c r="T29" s="31">
        <f t="shared" si="8"/>
        <v>1.0623345465554499E-2</v>
      </c>
      <c r="U29">
        <f t="shared" si="11"/>
        <v>1.1532830867941527E-4</v>
      </c>
      <c r="AA29">
        <v>7000</v>
      </c>
      <c r="AB29" s="31">
        <f t="shared" si="1"/>
        <v>8.657785304467697E-3</v>
      </c>
      <c r="AP29" s="111">
        <v>3</v>
      </c>
      <c r="AQ29" s="104">
        <v>7</v>
      </c>
      <c r="AR29" s="104" t="s">
        <v>415</v>
      </c>
      <c r="AS29" s="104"/>
    </row>
    <row r="30" spans="1:45" x14ac:dyDescent="0.2">
      <c r="A30" s="103" t="s">
        <v>412</v>
      </c>
      <c r="B30" s="113" t="s">
        <v>111</v>
      </c>
      <c r="C30" s="114">
        <v>43230.5069</v>
      </c>
      <c r="D30" s="12" t="s">
        <v>260</v>
      </c>
      <c r="E30">
        <f t="shared" si="2"/>
        <v>-16625.943611094521</v>
      </c>
      <c r="F30" s="11">
        <f t="shared" si="3"/>
        <v>-16626</v>
      </c>
      <c r="G30" s="12">
        <f t="shared" si="4"/>
        <v>2.0026760001201183E-2</v>
      </c>
      <c r="K30">
        <f t="shared" si="9"/>
        <v>2.0026760001201183E-2</v>
      </c>
      <c r="P30" s="31">
        <f t="shared" si="5"/>
        <v>1.9591059315886533E-2</v>
      </c>
      <c r="Q30" s="2">
        <f t="shared" si="6"/>
        <v>28212.0069</v>
      </c>
      <c r="R30">
        <f t="shared" si="10"/>
        <v>1.898350871836552E-7</v>
      </c>
      <c r="S30" s="31">
        <f t="shared" si="7"/>
        <v>4.3570068531464945E-4</v>
      </c>
      <c r="T30" s="31">
        <f t="shared" si="8"/>
        <v>1.0620203341699757E-2</v>
      </c>
      <c r="U30">
        <f t="shared" si="11"/>
        <v>1.0372409435791531E-4</v>
      </c>
      <c r="AA30">
        <v>8000</v>
      </c>
      <c r="AB30" s="31">
        <f t="shared" si="1"/>
        <v>8.2015930769027065E-3</v>
      </c>
      <c r="AP30" s="111">
        <v>3</v>
      </c>
      <c r="AQ30" s="104">
        <v>8</v>
      </c>
      <c r="AR30" s="104" t="s">
        <v>416</v>
      </c>
      <c r="AS30" s="104"/>
    </row>
    <row r="31" spans="1:45" x14ac:dyDescent="0.2">
      <c r="A31" s="103" t="s">
        <v>412</v>
      </c>
      <c r="B31" s="113" t="s">
        <v>111</v>
      </c>
      <c r="C31" s="114">
        <v>43341.3122</v>
      </c>
      <c r="D31" s="12" t="s">
        <v>260</v>
      </c>
      <c r="E31">
        <f t="shared" si="2"/>
        <v>-16313.951576985171</v>
      </c>
      <c r="F31" s="11">
        <f t="shared" si="3"/>
        <v>-16314</v>
      </c>
      <c r="G31" s="12">
        <f t="shared" si="4"/>
        <v>1.7197640001541004E-2</v>
      </c>
      <c r="K31">
        <f t="shared" si="9"/>
        <v>1.7197640001541004E-2</v>
      </c>
      <c r="P31" s="31">
        <f t="shared" si="5"/>
        <v>1.8142946110051728E-2</v>
      </c>
      <c r="Q31" s="2">
        <f t="shared" si="6"/>
        <v>28322.8122</v>
      </c>
      <c r="R31">
        <f t="shared" si="10"/>
        <v>8.9360363878768989E-7</v>
      </c>
      <c r="S31" s="31">
        <f t="shared" si="7"/>
        <v>-9.4530610851072464E-4</v>
      </c>
      <c r="T31" s="31">
        <f t="shared" si="8"/>
        <v>1.0295989857866306E-2</v>
      </c>
      <c r="U31">
        <f t="shared" si="11"/>
        <v>1.2636673500368451E-4</v>
      </c>
      <c r="AA31">
        <v>9000</v>
      </c>
      <c r="AB31" s="31">
        <f t="shared" si="1"/>
        <v>8.4476934155109686E-3</v>
      </c>
      <c r="AP31" s="111">
        <v>3</v>
      </c>
      <c r="AQ31" s="104">
        <v>9</v>
      </c>
      <c r="AR31" s="104" t="s">
        <v>417</v>
      </c>
      <c r="AS31" s="104"/>
    </row>
    <row r="32" spans="1:45" x14ac:dyDescent="0.2">
      <c r="A32" s="103" t="s">
        <v>412</v>
      </c>
      <c r="B32" s="113" t="s">
        <v>111</v>
      </c>
      <c r="C32" s="114">
        <v>43573.584600000002</v>
      </c>
      <c r="D32" s="12" t="s">
        <v>260</v>
      </c>
      <c r="E32">
        <f t="shared" si="2"/>
        <v>-15659.947314161458</v>
      </c>
      <c r="F32" s="11">
        <f t="shared" si="3"/>
        <v>-15660</v>
      </c>
      <c r="G32" s="12">
        <f t="shared" si="4"/>
        <v>1.8711600001552142E-2</v>
      </c>
      <c r="K32">
        <f t="shared" si="9"/>
        <v>1.8711600001552142E-2</v>
      </c>
      <c r="P32" s="31">
        <f t="shared" si="5"/>
        <v>1.5364038185630004E-2</v>
      </c>
      <c r="Q32" s="2">
        <f t="shared" si="6"/>
        <v>28555.084600000002</v>
      </c>
      <c r="R32">
        <f t="shared" si="10"/>
        <v>1.1206170111419921E-5</v>
      </c>
      <c r="S32" s="31">
        <f t="shared" si="7"/>
        <v>3.3475618159221378E-3</v>
      </c>
      <c r="T32" s="31">
        <f t="shared" si="8"/>
        <v>9.6328917438914027E-3</v>
      </c>
      <c r="U32">
        <f t="shared" si="11"/>
        <v>3.9505372303426127E-5</v>
      </c>
      <c r="AA32">
        <v>10000</v>
      </c>
      <c r="AB32" s="31">
        <f t="shared" si="1"/>
        <v>9.3980398651953671E-3</v>
      </c>
      <c r="AP32" s="111">
        <v>3</v>
      </c>
      <c r="AQ32" s="104">
        <v>10</v>
      </c>
      <c r="AR32" s="104" t="s">
        <v>418</v>
      </c>
      <c r="AS32" s="104"/>
    </row>
    <row r="33" spans="1:45" x14ac:dyDescent="0.2">
      <c r="A33" s="103" t="s">
        <v>412</v>
      </c>
      <c r="B33" s="113" t="s">
        <v>111</v>
      </c>
      <c r="C33" s="114">
        <v>43667.34</v>
      </c>
      <c r="D33" s="12" t="s">
        <v>260</v>
      </c>
      <c r="E33">
        <f t="shared" si="2"/>
        <v>-15395.962306632633</v>
      </c>
      <c r="F33" s="11">
        <f t="shared" si="3"/>
        <v>-15396</v>
      </c>
      <c r="G33" s="12">
        <f t="shared" si="4"/>
        <v>1.3386959995841607E-2</v>
      </c>
      <c r="K33">
        <f t="shared" si="9"/>
        <v>1.3386959995841607E-2</v>
      </c>
      <c r="P33" s="31">
        <f t="shared" si="5"/>
        <v>1.4358285555170654E-2</v>
      </c>
      <c r="Q33" s="2">
        <f t="shared" si="6"/>
        <v>28648.839999999997</v>
      </c>
      <c r="R33">
        <f t="shared" si="10"/>
        <v>9.4347334220588588E-7</v>
      </c>
      <c r="S33" s="31">
        <f t="shared" si="7"/>
        <v>-9.7132555932904693E-4</v>
      </c>
      <c r="T33" s="31">
        <f t="shared" si="8"/>
        <v>9.3715496830316502E-3</v>
      </c>
      <c r="U33">
        <f t="shared" si="11"/>
        <v>1.0697506827903784E-4</v>
      </c>
      <c r="AA33">
        <v>11000</v>
      </c>
      <c r="AB33" s="31">
        <f t="shared" si="1"/>
        <v>1.0706205606006406E-2</v>
      </c>
      <c r="AP33" s="111">
        <v>3</v>
      </c>
      <c r="AQ33" s="104">
        <v>11</v>
      </c>
      <c r="AR33" s="104" t="s">
        <v>399</v>
      </c>
      <c r="AS33" s="104" t="s">
        <v>400</v>
      </c>
    </row>
    <row r="34" spans="1:45" x14ac:dyDescent="0.2">
      <c r="A34" s="103" t="s">
        <v>412</v>
      </c>
      <c r="B34" s="113" t="s">
        <v>111</v>
      </c>
      <c r="C34" s="114">
        <v>43670.360999999997</v>
      </c>
      <c r="D34" s="12" t="s">
        <v>260</v>
      </c>
      <c r="E34">
        <f t="shared" si="2"/>
        <v>-15387.456143705005</v>
      </c>
      <c r="F34" s="11">
        <f t="shared" si="3"/>
        <v>-15387.5</v>
      </c>
      <c r="G34" s="12">
        <f t="shared" si="4"/>
        <v>1.557574999606004E-2</v>
      </c>
      <c r="K34">
        <f t="shared" si="9"/>
        <v>1.557574999606004E-2</v>
      </c>
      <c r="P34" s="31">
        <f t="shared" si="5"/>
        <v>1.4327097141820956E-2</v>
      </c>
      <c r="Q34" s="2">
        <f t="shared" si="6"/>
        <v>28651.860999999997</v>
      </c>
      <c r="R34">
        <f t="shared" si="10"/>
        <v>1.5591339503994096E-6</v>
      </c>
      <c r="S34" s="31">
        <f t="shared" si="7"/>
        <v>1.2486528542390834E-3</v>
      </c>
      <c r="T34" s="31">
        <f t="shared" si="8"/>
        <v>9.363195762447183E-3</v>
      </c>
      <c r="U34">
        <f t="shared" si="11"/>
        <v>6.5845806609150367E-5</v>
      </c>
      <c r="AA34">
        <v>12000</v>
      </c>
      <c r="AB34" s="31">
        <f t="shared" ref="AB34:AB52" si="12">+$V$2+$V$3*AA34+$V$4*AA34^2+$V$5*SIN(($V$6*AA34+$V$7))+$V$8*SIN(($V$9*AA34+$V$10))</f>
        <v>1.1778087584928754E-2</v>
      </c>
      <c r="AP34" s="111">
        <v>3</v>
      </c>
      <c r="AQ34" s="104">
        <v>12</v>
      </c>
      <c r="AR34" s="104" t="s">
        <v>401</v>
      </c>
      <c r="AS34" s="104" t="s">
        <v>402</v>
      </c>
    </row>
    <row r="35" spans="1:45" x14ac:dyDescent="0.2">
      <c r="A35" s="103" t="s">
        <v>412</v>
      </c>
      <c r="B35" s="113" t="s">
        <v>110</v>
      </c>
      <c r="C35" s="114">
        <v>44753.392899999999</v>
      </c>
      <c r="D35" s="12" t="s">
        <v>260</v>
      </c>
      <c r="E35">
        <f t="shared" si="2"/>
        <v>-12337.987160846678</v>
      </c>
      <c r="F35" s="11">
        <f t="shared" si="3"/>
        <v>-12338</v>
      </c>
      <c r="G35" s="12">
        <f t="shared" si="4"/>
        <v>4.5598799988511018E-3</v>
      </c>
      <c r="K35">
        <f t="shared" si="9"/>
        <v>4.5598799988511018E-3</v>
      </c>
      <c r="P35" s="31">
        <f t="shared" si="5"/>
        <v>7.276282215437295E-3</v>
      </c>
      <c r="Q35" s="2">
        <f t="shared" si="6"/>
        <v>29734.892899999999</v>
      </c>
      <c r="R35">
        <f t="shared" si="10"/>
        <v>7.3788410022743835E-6</v>
      </c>
      <c r="S35" s="31">
        <f t="shared" si="7"/>
        <v>-2.7164022165861931E-3</v>
      </c>
      <c r="T35" s="31">
        <f t="shared" si="8"/>
        <v>6.609661393488073E-3</v>
      </c>
      <c r="U35">
        <f t="shared" si="11"/>
        <v>8.6975462459151458E-5</v>
      </c>
      <c r="AA35">
        <v>13000</v>
      </c>
      <c r="AB35" s="31">
        <f t="shared" si="12"/>
        <v>1.1947736926650854E-2</v>
      </c>
      <c r="AP35" s="111">
        <v>3</v>
      </c>
      <c r="AQ35" s="104">
        <v>13</v>
      </c>
      <c r="AR35" s="104" t="s">
        <v>419</v>
      </c>
      <c r="AS35" s="104"/>
    </row>
    <row r="36" spans="1:45" x14ac:dyDescent="0.2">
      <c r="A36" s="103" t="s">
        <v>412</v>
      </c>
      <c r="B36" s="113" t="s">
        <v>111</v>
      </c>
      <c r="C36" s="114">
        <v>44756.416100000002</v>
      </c>
      <c r="D36" s="12" t="s">
        <v>260</v>
      </c>
      <c r="E36">
        <f t="shared" si="2"/>
        <v>-12329.474803427671</v>
      </c>
      <c r="F36" s="11">
        <f t="shared" si="3"/>
        <v>-12329.5</v>
      </c>
      <c r="G36" s="12">
        <f t="shared" si="4"/>
        <v>8.9486700017005205E-3</v>
      </c>
      <c r="K36">
        <f t="shared" si="9"/>
        <v>8.9486700017005205E-3</v>
      </c>
      <c r="P36" s="31">
        <f t="shared" si="5"/>
        <v>7.2630863791736614E-3</v>
      </c>
      <c r="Q36" s="2">
        <f t="shared" si="6"/>
        <v>29737.916100000002</v>
      </c>
      <c r="R36">
        <f t="shared" si="10"/>
        <v>2.841192148530769E-6</v>
      </c>
      <c r="S36" s="31">
        <f t="shared" si="7"/>
        <v>1.6855836225268591E-3</v>
      </c>
      <c r="T36" s="31">
        <f t="shared" si="8"/>
        <v>6.6026651601662906E-3</v>
      </c>
      <c r="U36">
        <f t="shared" si="11"/>
        <v>2.4177690847794555E-5</v>
      </c>
      <c r="AA36">
        <v>14000</v>
      </c>
      <c r="AB36" s="31">
        <f t="shared" si="12"/>
        <v>1.068016555874768E-2</v>
      </c>
      <c r="AP36" s="111">
        <v>3</v>
      </c>
      <c r="AQ36" s="104">
        <v>14</v>
      </c>
      <c r="AR36" s="104" t="s">
        <v>403</v>
      </c>
      <c r="AS36" s="104" t="s">
        <v>404</v>
      </c>
    </row>
    <row r="37" spans="1:45" x14ac:dyDescent="0.2">
      <c r="A37" s="103" t="s">
        <v>412</v>
      </c>
      <c r="B37" s="113" t="s">
        <v>111</v>
      </c>
      <c r="C37" s="114">
        <v>44790.329400000002</v>
      </c>
      <c r="D37" s="12" t="s">
        <v>260</v>
      </c>
      <c r="E37">
        <f t="shared" si="2"/>
        <v>-12233.985874194497</v>
      </c>
      <c r="F37" s="11">
        <f t="shared" si="3"/>
        <v>-12234</v>
      </c>
      <c r="G37" s="12">
        <f t="shared" si="4"/>
        <v>5.0168399975518696E-3</v>
      </c>
      <c r="K37">
        <f t="shared" si="9"/>
        <v>5.0168399975518696E-3</v>
      </c>
      <c r="P37" s="31">
        <f t="shared" si="5"/>
        <v>7.1144485306191187E-3</v>
      </c>
      <c r="Q37" s="2">
        <f t="shared" si="6"/>
        <v>29771.829400000002</v>
      </c>
      <c r="R37">
        <f t="shared" si="10"/>
        <v>4.3999615579965364E-6</v>
      </c>
      <c r="S37" s="31">
        <f t="shared" si="7"/>
        <v>-2.0976085330672491E-3</v>
      </c>
      <c r="T37" s="31">
        <f t="shared" si="8"/>
        <v>6.5243197689358436E-3</v>
      </c>
      <c r="U37">
        <f t="shared" si="11"/>
        <v>7.4337647644881954E-5</v>
      </c>
      <c r="AA37">
        <v>15000</v>
      </c>
      <c r="AB37" s="31">
        <f t="shared" si="12"/>
        <v>7.745326406086139E-3</v>
      </c>
      <c r="AP37" s="111">
        <v>3</v>
      </c>
      <c r="AQ37" s="104">
        <v>15</v>
      </c>
      <c r="AR37" s="104" t="s">
        <v>420</v>
      </c>
      <c r="AS37" s="104"/>
    </row>
    <row r="38" spans="1:45" x14ac:dyDescent="0.2">
      <c r="A38" s="103" t="s">
        <v>412</v>
      </c>
      <c r="B38" s="113" t="s">
        <v>111</v>
      </c>
      <c r="C38" s="114">
        <v>45054.5625</v>
      </c>
      <c r="D38" s="12" t="s">
        <v>260</v>
      </c>
      <c r="E38">
        <f t="shared" si="2"/>
        <v>-11489.990574799813</v>
      </c>
      <c r="F38" s="11">
        <f t="shared" si="3"/>
        <v>-11490</v>
      </c>
      <c r="G38" s="12">
        <f t="shared" si="4"/>
        <v>3.3474000010755844E-3</v>
      </c>
      <c r="K38">
        <f t="shared" si="9"/>
        <v>3.3474000010755844E-3</v>
      </c>
      <c r="P38" s="31">
        <f t="shared" si="5"/>
        <v>5.8791920446994144E-3</v>
      </c>
      <c r="Q38" s="2">
        <f t="shared" si="6"/>
        <v>30036.0625</v>
      </c>
      <c r="R38">
        <f t="shared" si="10"/>
        <v>6.4099709521569291E-6</v>
      </c>
      <c r="S38" s="31">
        <f t="shared" si="7"/>
        <v>-2.53179204362383E-3</v>
      </c>
      <c r="T38" s="31">
        <f t="shared" si="8"/>
        <v>5.9302730526245503E-3</v>
      </c>
      <c r="U38">
        <f t="shared" si="11"/>
        <v>7.1606545693145109E-5</v>
      </c>
      <c r="AA38">
        <v>16000</v>
      </c>
      <c r="AB38" s="31">
        <f t="shared" si="12"/>
        <v>3.3148971559341499E-3</v>
      </c>
      <c r="AP38" s="111">
        <v>3</v>
      </c>
      <c r="AQ38" s="104">
        <v>16</v>
      </c>
      <c r="AR38" s="104" t="s">
        <v>421</v>
      </c>
      <c r="AS38" s="104"/>
    </row>
    <row r="39" spans="1:45" x14ac:dyDescent="0.2">
      <c r="A39" s="103" t="s">
        <v>412</v>
      </c>
      <c r="B39" s="113" t="s">
        <v>111</v>
      </c>
      <c r="C39" s="114">
        <v>45057.582900000001</v>
      </c>
      <c r="D39" s="12" t="s">
        <v>260</v>
      </c>
      <c r="E39">
        <f t="shared" si="2"/>
        <v>-11481.486101278922</v>
      </c>
      <c r="F39" s="11">
        <f t="shared" si="3"/>
        <v>-11481.5</v>
      </c>
      <c r="G39" s="12">
        <f t="shared" si="4"/>
        <v>4.9361900018993765E-3</v>
      </c>
      <c r="K39">
        <f t="shared" si="9"/>
        <v>4.9361900018993765E-3</v>
      </c>
      <c r="P39" s="31">
        <f t="shared" si="5"/>
        <v>5.8637594281312055E-3</v>
      </c>
      <c r="Q39" s="2">
        <f t="shared" si="6"/>
        <v>30039.082900000001</v>
      </c>
      <c r="R39">
        <f t="shared" si="10"/>
        <v>8.6038504048004438E-7</v>
      </c>
      <c r="S39" s="31">
        <f t="shared" si="7"/>
        <v>-9.2756942623182896E-4</v>
      </c>
      <c r="T39" s="31">
        <f t="shared" si="8"/>
        <v>5.9236532403066731E-3</v>
      </c>
      <c r="U39">
        <f t="shared" si="11"/>
        <v>4.6939252026490944E-5</v>
      </c>
      <c r="AA39">
        <v>17000</v>
      </c>
      <c r="AB39" s="31">
        <f t="shared" si="12"/>
        <v>-2.04596888405029E-3</v>
      </c>
      <c r="AP39" s="111">
        <v>3</v>
      </c>
      <c r="AQ39" s="104">
        <v>17</v>
      </c>
      <c r="AR39" s="104" t="s">
        <v>422</v>
      </c>
      <c r="AS39" s="104"/>
    </row>
    <row r="40" spans="1:45" x14ac:dyDescent="0.2">
      <c r="A40" s="103" t="s">
        <v>412</v>
      </c>
      <c r="B40" s="113" t="s">
        <v>111</v>
      </c>
      <c r="C40" s="114">
        <v>45132.340799999998</v>
      </c>
      <c r="D40" s="12" t="s">
        <v>260</v>
      </c>
      <c r="E40">
        <f t="shared" si="2"/>
        <v>-11270.991934603302</v>
      </c>
      <c r="F40" s="11">
        <f t="shared" si="3"/>
        <v>-11271</v>
      </c>
      <c r="G40" s="12">
        <f t="shared" si="4"/>
        <v>2.8644599951803684E-3</v>
      </c>
      <c r="K40">
        <f t="shared" si="9"/>
        <v>2.8644599951803684E-3</v>
      </c>
      <c r="P40" s="31">
        <f t="shared" si="5"/>
        <v>5.4680071930965314E-3</v>
      </c>
      <c r="Q40" s="2">
        <f t="shared" si="6"/>
        <v>30113.840799999998</v>
      </c>
      <c r="R40">
        <f t="shared" si="10"/>
        <v>6.7784580117771034E-6</v>
      </c>
      <c r="S40" s="31">
        <f t="shared" si="7"/>
        <v>-2.603547197916163E-3</v>
      </c>
      <c r="T40" s="31">
        <f t="shared" si="8"/>
        <v>5.7609191954051458E-3</v>
      </c>
      <c r="U40">
        <f t="shared" si="11"/>
        <v>6.9964298045001585E-5</v>
      </c>
      <c r="AA40">
        <v>18000</v>
      </c>
      <c r="AB40" s="31">
        <f t="shared" si="12"/>
        <v>-7.4916424518824357E-3</v>
      </c>
      <c r="AP40" s="111">
        <v>3</v>
      </c>
      <c r="AQ40" s="104">
        <v>18</v>
      </c>
      <c r="AR40" s="104" t="s">
        <v>427</v>
      </c>
      <c r="AS40" s="104"/>
    </row>
    <row r="41" spans="1:45" x14ac:dyDescent="0.2">
      <c r="A41" s="103" t="s">
        <v>412</v>
      </c>
      <c r="B41" s="113" t="s">
        <v>111</v>
      </c>
      <c r="C41" s="114">
        <v>45140.333899999998</v>
      </c>
      <c r="D41" s="12" t="s">
        <v>260</v>
      </c>
      <c r="E41">
        <f t="shared" si="2"/>
        <v>-11248.485939602708</v>
      </c>
      <c r="F41" s="11">
        <f t="shared" si="3"/>
        <v>-11248.5</v>
      </c>
      <c r="G41" s="12">
        <f t="shared" si="4"/>
        <v>4.9936099967453629E-3</v>
      </c>
      <c r="K41">
        <f t="shared" si="9"/>
        <v>4.9936099967453629E-3</v>
      </c>
      <c r="P41" s="31">
        <f t="shared" si="5"/>
        <v>5.4240567636925467E-3</v>
      </c>
      <c r="Q41" s="2">
        <f t="shared" si="6"/>
        <v>30121.833899999998</v>
      </c>
      <c r="R41">
        <f t="shared" si="10"/>
        <v>1.8528441917528319E-7</v>
      </c>
      <c r="S41" s="31">
        <f t="shared" si="7"/>
        <v>-4.3044676694718384E-4</v>
      </c>
      <c r="T41" s="31">
        <f t="shared" si="8"/>
        <v>5.7436617008884503E-3</v>
      </c>
      <c r="U41">
        <f t="shared" si="11"/>
        <v>3.8119615372599684E-5</v>
      </c>
      <c r="AA41">
        <v>19000</v>
      </c>
      <c r="AB41" s="31">
        <f t="shared" si="12"/>
        <v>-1.2085344336715959E-2</v>
      </c>
      <c r="AP41" s="111">
        <v>3</v>
      </c>
      <c r="AQ41" s="104">
        <v>19</v>
      </c>
      <c r="AR41" s="104" t="s">
        <v>405</v>
      </c>
      <c r="AS41" s="104" t="s">
        <v>406</v>
      </c>
    </row>
    <row r="42" spans="1:45" x14ac:dyDescent="0.2">
      <c r="A42" t="s">
        <v>256</v>
      </c>
      <c r="B42" s="5" t="s">
        <v>111</v>
      </c>
      <c r="C42" s="12">
        <v>46183.41</v>
      </c>
      <c r="D42" s="12" t="s">
        <v>257</v>
      </c>
      <c r="E42">
        <f t="shared" si="2"/>
        <v>-8311.5196196717407</v>
      </c>
      <c r="F42" s="11">
        <f t="shared" si="3"/>
        <v>-8311.5</v>
      </c>
      <c r="G42" s="12">
        <f t="shared" si="4"/>
        <v>-6.9680099986726418E-3</v>
      </c>
      <c r="N42">
        <f>G42</f>
        <v>-6.9680099986726418E-3</v>
      </c>
      <c r="O42">
        <f ca="1">+C$11+C$12*F42</f>
        <v>-8.4895910894405083E-3</v>
      </c>
      <c r="P42" s="31">
        <f t="shared" si="5"/>
        <v>-4.2685217488012224E-3</v>
      </c>
      <c r="Q42" s="2">
        <f t="shared" si="6"/>
        <v>31164.910000000003</v>
      </c>
      <c r="S42" s="31">
        <f t="shared" si="7"/>
        <v>-2.6994882498714194E-3</v>
      </c>
      <c r="T42" s="31">
        <f t="shared" si="8"/>
        <v>3.7179076059027159E-3</v>
      </c>
      <c r="AA42">
        <v>20000</v>
      </c>
      <c r="AB42" s="31">
        <f t="shared" si="12"/>
        <v>-1.501578242520075E-2</v>
      </c>
    </row>
    <row r="43" spans="1:45" x14ac:dyDescent="0.2">
      <c r="A43" s="164" t="s">
        <v>256</v>
      </c>
      <c r="B43" s="165" t="s">
        <v>111</v>
      </c>
      <c r="C43" s="164">
        <v>46183.41</v>
      </c>
      <c r="D43" s="164" t="s">
        <v>257</v>
      </c>
      <c r="E43">
        <f t="shared" si="2"/>
        <v>-8311.5196196717407</v>
      </c>
      <c r="F43" s="11">
        <f t="shared" si="3"/>
        <v>-8311.5</v>
      </c>
      <c r="G43" s="12">
        <f t="shared" si="4"/>
        <v>-6.9680099986726418E-3</v>
      </c>
      <c r="M43">
        <f>G43</f>
        <v>-6.9680099986726418E-3</v>
      </c>
      <c r="P43" s="31">
        <f t="shared" si="5"/>
        <v>-4.2685217488012224E-3</v>
      </c>
      <c r="Q43" s="2">
        <f t="shared" si="6"/>
        <v>31164.910000000003</v>
      </c>
      <c r="R43">
        <f t="shared" ref="R43:R59" si="13">+(P43-G43)^2</f>
        <v>7.2872368111938588E-6</v>
      </c>
      <c r="S43" s="31">
        <f t="shared" si="7"/>
        <v>-2.6994882498714194E-3</v>
      </c>
      <c r="T43" s="31">
        <f t="shared" si="8"/>
        <v>3.7179076059027159E-3</v>
      </c>
      <c r="U43">
        <f t="shared" ref="U43:U59" si="14">(S43-T43)^2</f>
        <v>4.1182969569707039E-5</v>
      </c>
      <c r="AA43">
        <v>21000</v>
      </c>
      <c r="AB43" s="31">
        <f t="shared" si="12"/>
        <v>-1.5784590003523703E-2</v>
      </c>
      <c r="AP43" s="111">
        <v>4</v>
      </c>
      <c r="AQ43" s="104">
        <v>20</v>
      </c>
      <c r="AR43" s="104" t="s">
        <v>407</v>
      </c>
      <c r="AS43" s="104" t="s">
        <v>408</v>
      </c>
    </row>
    <row r="44" spans="1:45" x14ac:dyDescent="0.2">
      <c r="A44" s="103" t="s">
        <v>130</v>
      </c>
      <c r="B44" s="113" t="s">
        <v>111</v>
      </c>
      <c r="C44" s="114">
        <v>46183.410499999998</v>
      </c>
      <c r="D44" s="12" t="s">
        <v>260</v>
      </c>
      <c r="E44">
        <f t="shared" si="2"/>
        <v>-8311.5182118328066</v>
      </c>
      <c r="F44" s="11">
        <f t="shared" si="3"/>
        <v>-8311.5</v>
      </c>
      <c r="G44" s="12">
        <f t="shared" si="4"/>
        <v>-6.4680100040277466E-3</v>
      </c>
      <c r="O44">
        <f ca="1">+C$11+C$12*F44</f>
        <v>-8.4895910894405083E-3</v>
      </c>
      <c r="P44" s="31">
        <f t="shared" si="5"/>
        <v>-4.2685217488012224E-3</v>
      </c>
      <c r="Q44" s="2">
        <f t="shared" si="6"/>
        <v>31164.910499999998</v>
      </c>
      <c r="R44">
        <f t="shared" si="13"/>
        <v>4.8377485848794196E-6</v>
      </c>
      <c r="S44" s="31">
        <f t="shared" si="7"/>
        <v>-2.1994882552265243E-3</v>
      </c>
      <c r="T44" s="31">
        <f t="shared" si="8"/>
        <v>3.7179076059027159E-3</v>
      </c>
      <c r="U44">
        <f t="shared" si="14"/>
        <v>3.5015573777309454E-5</v>
      </c>
      <c r="AA44">
        <v>22000</v>
      </c>
      <c r="AB44" s="31">
        <f t="shared" si="12"/>
        <v>-1.4315682659072048E-2</v>
      </c>
      <c r="AP44" s="111">
        <v>1</v>
      </c>
      <c r="AQ44" s="104">
        <v>21</v>
      </c>
      <c r="AR44" s="104" t="s">
        <v>423</v>
      </c>
      <c r="AS44" s="104"/>
    </row>
    <row r="45" spans="1:45" x14ac:dyDescent="0.2">
      <c r="A45" s="103" t="s">
        <v>410</v>
      </c>
      <c r="B45" s="113" t="s">
        <v>111</v>
      </c>
      <c r="C45" s="114">
        <v>46207.741199999997</v>
      </c>
      <c r="D45" s="12" t="s">
        <v>260</v>
      </c>
      <c r="E45">
        <f t="shared" si="2"/>
        <v>-8243.0107976179297</v>
      </c>
      <c r="F45" s="11">
        <f t="shared" si="3"/>
        <v>-8243</v>
      </c>
      <c r="G45" s="12">
        <f t="shared" si="4"/>
        <v>-3.8348200032487512E-3</v>
      </c>
      <c r="J45">
        <f>G45</f>
        <v>-3.8348200032487512E-3</v>
      </c>
      <c r="P45" s="31">
        <f t="shared" si="5"/>
        <v>-4.5859616757380744E-3</v>
      </c>
      <c r="Q45" s="2">
        <f t="shared" si="6"/>
        <v>31189.241199999997</v>
      </c>
      <c r="R45">
        <f t="shared" si="13"/>
        <v>5.6421381215005766E-7</v>
      </c>
      <c r="S45" s="31">
        <f t="shared" si="7"/>
        <v>7.5114167248932322E-4</v>
      </c>
      <c r="T45" s="31">
        <f t="shared" si="8"/>
        <v>3.6760350053215507E-3</v>
      </c>
      <c r="U45">
        <f t="shared" si="14"/>
        <v>8.5550010084464157E-6</v>
      </c>
      <c r="AA45">
        <v>23000</v>
      </c>
      <c r="AB45" s="31">
        <f t="shared" si="12"/>
        <v>-1.0958358344850623E-2</v>
      </c>
      <c r="AP45" s="111">
        <v>1</v>
      </c>
      <c r="AQ45" s="104">
        <v>22</v>
      </c>
      <c r="AR45" s="104" t="s">
        <v>424</v>
      </c>
      <c r="AS45" s="104"/>
    </row>
    <row r="46" spans="1:45" x14ac:dyDescent="0.2">
      <c r="A46" s="103" t="s">
        <v>410</v>
      </c>
      <c r="B46" s="113" t="s">
        <v>111</v>
      </c>
      <c r="C46" s="114">
        <v>46209.693599999999</v>
      </c>
      <c r="D46" s="12" t="s">
        <v>260</v>
      </c>
      <c r="E46">
        <f t="shared" si="2"/>
        <v>-8237.5134680913125</v>
      </c>
      <c r="F46" s="11">
        <f t="shared" si="3"/>
        <v>-8237.5</v>
      </c>
      <c r="G46" s="12">
        <f t="shared" si="4"/>
        <v>-4.7832500058575533E-3</v>
      </c>
      <c r="J46">
        <f>G46</f>
        <v>-4.7832500058575533E-3</v>
      </c>
      <c r="P46" s="31">
        <f t="shared" si="5"/>
        <v>-4.6115673018558307E-3</v>
      </c>
      <c r="Q46" s="2">
        <f t="shared" si="6"/>
        <v>31191.193599999999</v>
      </c>
      <c r="R46">
        <f t="shared" si="13"/>
        <v>2.9474950853343106E-8</v>
      </c>
      <c r="S46" s="31">
        <f t="shared" si="7"/>
        <v>-1.7168270400172263E-4</v>
      </c>
      <c r="T46" s="31">
        <f t="shared" si="8"/>
        <v>3.6726835951536941E-3</v>
      </c>
      <c r="U46">
        <f t="shared" si="14"/>
        <v>1.4779152242081914E-5</v>
      </c>
      <c r="AA46">
        <v>24000</v>
      </c>
      <c r="AB46" s="31">
        <f t="shared" si="12"/>
        <v>-6.3841934759102503E-3</v>
      </c>
      <c r="AP46" s="111">
        <v>1</v>
      </c>
      <c r="AQ46" s="104">
        <v>23</v>
      </c>
      <c r="AR46" s="104" t="s">
        <v>425</v>
      </c>
      <c r="AS46" s="104"/>
    </row>
    <row r="47" spans="1:45" x14ac:dyDescent="0.2">
      <c r="A47" s="103" t="s">
        <v>410</v>
      </c>
      <c r="B47" s="113" t="s">
        <v>111</v>
      </c>
      <c r="C47" s="114">
        <v>46210.758999999998</v>
      </c>
      <c r="D47" s="12" t="s">
        <v>260</v>
      </c>
      <c r="E47">
        <f t="shared" si="2"/>
        <v>-8234.5136448595713</v>
      </c>
      <c r="F47" s="11">
        <f t="shared" si="3"/>
        <v>-8234.5</v>
      </c>
      <c r="G47" s="12">
        <f t="shared" si="4"/>
        <v>-4.846030002227053E-3</v>
      </c>
      <c r="J47">
        <f>G47</f>
        <v>-4.846030002227053E-3</v>
      </c>
      <c r="P47" s="31">
        <f t="shared" si="5"/>
        <v>-4.6255411948226115E-3</v>
      </c>
      <c r="Q47" s="2">
        <f t="shared" si="6"/>
        <v>31192.258999999998</v>
      </c>
      <c r="R47">
        <f t="shared" si="13"/>
        <v>4.8615314190632901E-8</v>
      </c>
      <c r="S47" s="31">
        <f t="shared" si="7"/>
        <v>-2.204888074044415E-4</v>
      </c>
      <c r="T47" s="31">
        <f t="shared" si="8"/>
        <v>3.670856218839582E-3</v>
      </c>
      <c r="U47">
        <f t="shared" si="14"/>
        <v>1.5142566113274101E-5</v>
      </c>
      <c r="AA47">
        <v>25000</v>
      </c>
      <c r="AB47" s="31">
        <f t="shared" si="12"/>
        <v>-1.4059566896992568E-3</v>
      </c>
      <c r="AP47" s="111">
        <v>1</v>
      </c>
      <c r="AQ47" s="104">
        <v>24</v>
      </c>
      <c r="AR47" s="104" t="s">
        <v>426</v>
      </c>
      <c r="AS47" s="104"/>
    </row>
    <row r="48" spans="1:45" x14ac:dyDescent="0.2">
      <c r="A48" s="103" t="s">
        <v>410</v>
      </c>
      <c r="B48" s="113" t="s">
        <v>111</v>
      </c>
      <c r="C48" s="114">
        <v>46212.713499999998</v>
      </c>
      <c r="D48" s="12" t="s">
        <v>260</v>
      </c>
      <c r="E48">
        <f t="shared" si="2"/>
        <v>-8229.0104024093762</v>
      </c>
      <c r="F48" s="11">
        <f t="shared" si="3"/>
        <v>-8229</v>
      </c>
      <c r="G48" s="12">
        <f t="shared" si="4"/>
        <v>-3.6944600069546141E-3</v>
      </c>
      <c r="J48">
        <f>G48</f>
        <v>-3.6944600069546141E-3</v>
      </c>
      <c r="P48" s="31">
        <f t="shared" si="5"/>
        <v>-4.6511731123626337E-3</v>
      </c>
      <c r="Q48" s="2">
        <f t="shared" si="6"/>
        <v>31194.213499999998</v>
      </c>
      <c r="R48">
        <f t="shared" si="13"/>
        <v>9.1529996605945656E-7</v>
      </c>
      <c r="S48" s="31">
        <f t="shared" si="7"/>
        <v>9.5671310540801965E-4</v>
      </c>
      <c r="T48" s="31">
        <f t="shared" si="8"/>
        <v>3.6675072491884611E-3</v>
      </c>
      <c r="U48">
        <f t="shared" si="14"/>
        <v>7.3484048899543369E-6</v>
      </c>
      <c r="AA48">
        <v>26000</v>
      </c>
      <c r="AB48" s="31">
        <f t="shared" si="12"/>
        <v>3.2326911647302982E-3</v>
      </c>
      <c r="AP48" s="111">
        <v>1</v>
      </c>
      <c r="AQ48" s="104">
        <v>25</v>
      </c>
      <c r="AR48" s="104" t="s">
        <v>409</v>
      </c>
      <c r="AS48" s="104"/>
    </row>
    <row r="49" spans="1:42" x14ac:dyDescent="0.2">
      <c r="A49" s="103" t="s">
        <v>410</v>
      </c>
      <c r="B49" s="113" t="s">
        <v>111</v>
      </c>
      <c r="C49" s="114">
        <v>46229.403700000003</v>
      </c>
      <c r="D49" s="12" t="s">
        <v>260</v>
      </c>
      <c r="E49">
        <f t="shared" si="2"/>
        <v>-8182.0161751685018</v>
      </c>
      <c r="F49" s="11">
        <f t="shared" si="3"/>
        <v>-8182</v>
      </c>
      <c r="G49" s="12">
        <f t="shared" si="4"/>
        <v>-5.7446799983154051E-3</v>
      </c>
      <c r="I49">
        <f>G49</f>
        <v>-5.7446799983154051E-3</v>
      </c>
      <c r="P49" s="31">
        <f t="shared" si="5"/>
        <v>-4.8708881787617479E-3</v>
      </c>
      <c r="Q49" s="2">
        <f t="shared" si="6"/>
        <v>31210.903700000003</v>
      </c>
      <c r="R49">
        <f t="shared" si="13"/>
        <v>7.6351214391889107E-7</v>
      </c>
      <c r="S49" s="31">
        <f t="shared" si="7"/>
        <v>-8.7379181955365721E-4</v>
      </c>
      <c r="T49" s="31">
        <f t="shared" si="8"/>
        <v>3.6389531872771052E-3</v>
      </c>
      <c r="U49">
        <f t="shared" si="14"/>
        <v>2.0364867496675975E-5</v>
      </c>
      <c r="AA49">
        <v>27000</v>
      </c>
      <c r="AB49" s="31">
        <f t="shared" si="12"/>
        <v>7.0405261677094644E-3</v>
      </c>
      <c r="AP49" s="111">
        <v>1</v>
      </c>
    </row>
    <row r="50" spans="1:42" x14ac:dyDescent="0.2">
      <c r="A50" s="103" t="s">
        <v>410</v>
      </c>
      <c r="B50" s="113" t="s">
        <v>111</v>
      </c>
      <c r="C50" s="114">
        <v>46231.357600000003</v>
      </c>
      <c r="D50" s="13" t="s">
        <v>260</v>
      </c>
      <c r="E50">
        <f t="shared" si="2"/>
        <v>-8176.5146221250425</v>
      </c>
      <c r="F50" s="11">
        <f t="shared" si="3"/>
        <v>-8176.5</v>
      </c>
      <c r="G50" s="12">
        <f t="shared" si="4"/>
        <v>-5.1931100024376065E-3</v>
      </c>
      <c r="J50">
        <f>G50</f>
        <v>-5.1931100024376065E-3</v>
      </c>
      <c r="P50" s="31">
        <f t="shared" si="5"/>
        <v>-4.8966772755557842E-3</v>
      </c>
      <c r="Q50" s="2">
        <f t="shared" si="6"/>
        <v>31212.857600000003</v>
      </c>
      <c r="R50">
        <f t="shared" si="13"/>
        <v>8.7872361566592998E-8</v>
      </c>
      <c r="S50" s="31">
        <f t="shared" si="7"/>
        <v>-2.9643272688182221E-4</v>
      </c>
      <c r="T50" s="31">
        <f t="shared" si="8"/>
        <v>3.6356192913599749E-3</v>
      </c>
      <c r="U50">
        <f t="shared" si="14"/>
        <v>1.5461033074159388E-5</v>
      </c>
      <c r="AA50">
        <v>28000</v>
      </c>
      <c r="AB50" s="31">
        <f t="shared" si="12"/>
        <v>9.8866234621129943E-3</v>
      </c>
      <c r="AP50" s="111">
        <v>1</v>
      </c>
    </row>
    <row r="51" spans="1:42" x14ac:dyDescent="0.2">
      <c r="A51" s="103" t="s">
        <v>410</v>
      </c>
      <c r="B51" s="113" t="s">
        <v>111</v>
      </c>
      <c r="C51" s="114">
        <v>46232.422100000003</v>
      </c>
      <c r="D51" s="13" t="s">
        <v>260</v>
      </c>
      <c r="E51">
        <f t="shared" si="2"/>
        <v>-8173.5173330034077</v>
      </c>
      <c r="F51" s="11">
        <f t="shared" si="3"/>
        <v>-8173.5</v>
      </c>
      <c r="G51" s="12">
        <f t="shared" si="4"/>
        <v>-6.1558899978990667E-3</v>
      </c>
      <c r="J51">
        <f>G51</f>
        <v>-6.1558899978990667E-3</v>
      </c>
      <c r="P51" s="31">
        <f t="shared" si="5"/>
        <v>-4.910750781240379E-3</v>
      </c>
      <c r="Q51" s="2">
        <f t="shared" si="6"/>
        <v>31213.922100000003</v>
      </c>
      <c r="R51">
        <f t="shared" si="13"/>
        <v>1.5503716688614104E-6</v>
      </c>
      <c r="S51" s="31">
        <f t="shared" si="7"/>
        <v>-1.2451392166586877E-3</v>
      </c>
      <c r="T51" s="31">
        <f t="shared" si="8"/>
        <v>3.6338014682694838E-3</v>
      </c>
      <c r="U51">
        <f t="shared" si="14"/>
        <v>2.3804062207047376E-5</v>
      </c>
      <c r="AA51">
        <v>29000</v>
      </c>
      <c r="AB51" s="31">
        <f t="shared" si="12"/>
        <v>1.2004957517601278E-2</v>
      </c>
      <c r="AP51" s="111">
        <v>1</v>
      </c>
    </row>
    <row r="52" spans="1:42" x14ac:dyDescent="0.2">
      <c r="A52" s="103" t="s">
        <v>410</v>
      </c>
      <c r="B52" s="113" t="s">
        <v>111</v>
      </c>
      <c r="C52" s="114">
        <v>46233.4899</v>
      </c>
      <c r="D52" s="12" t="s">
        <v>260</v>
      </c>
      <c r="E52">
        <f t="shared" si="2"/>
        <v>-8170.5107521447208</v>
      </c>
      <c r="F52" s="11">
        <f t="shared" si="3"/>
        <v>-8170.5</v>
      </c>
      <c r="G52" s="12">
        <f t="shared" si="4"/>
        <v>-3.8186700039659627E-3</v>
      </c>
      <c r="I52">
        <f>G52</f>
        <v>-3.8186700039659627E-3</v>
      </c>
      <c r="P52" s="31">
        <f t="shared" si="5"/>
        <v>-4.9248290135793116E-3</v>
      </c>
      <c r="Q52" s="2">
        <f t="shared" si="6"/>
        <v>31214.9899</v>
      </c>
      <c r="R52">
        <f t="shared" si="13"/>
        <v>1.2235877545487851E-6</v>
      </c>
      <c r="S52" s="31">
        <f t="shared" si="7"/>
        <v>1.106159009613349E-3</v>
      </c>
      <c r="T52" s="31">
        <f t="shared" si="8"/>
        <v>3.6319841150081623E-3</v>
      </c>
      <c r="U52">
        <f t="shared" si="14"/>
        <v>6.3797924630427199E-6</v>
      </c>
      <c r="AA52">
        <v>30000</v>
      </c>
      <c r="AB52" s="31">
        <f t="shared" si="12"/>
        <v>1.3896066681217293E-2</v>
      </c>
      <c r="AP52" s="111">
        <v>1</v>
      </c>
    </row>
    <row r="53" spans="1:42" x14ac:dyDescent="0.2">
      <c r="A53" s="103" t="s">
        <v>410</v>
      </c>
      <c r="B53" s="113" t="s">
        <v>111</v>
      </c>
      <c r="C53" s="114">
        <v>47241.582799999996</v>
      </c>
      <c r="D53" s="13" t="s">
        <v>260</v>
      </c>
      <c r="E53">
        <f t="shared" ref="E53:E84" si="15">+(C53-C$7)/C$8</f>
        <v>-5332.0458552292339</v>
      </c>
      <c r="F53" s="11">
        <f t="shared" ref="F53:F84" si="16">ROUND(2*E53,0)/2</f>
        <v>-5332</v>
      </c>
      <c r="G53" s="12">
        <f t="shared" si="4"/>
        <v>-1.6285680008877534E-2</v>
      </c>
      <c r="J53">
        <f>G53</f>
        <v>-1.6285680008877534E-2</v>
      </c>
      <c r="O53">
        <f ca="1">+C$11+C$12*F53</f>
        <v>-7.5536984782200584E-3</v>
      </c>
      <c r="P53" s="31">
        <f t="shared" ref="P53:P84" si="17">+$V$2+$V$3*F53+$V$4*F53^2+$V$5*SIN(($V$6*F53+$V$7))+$V$8*SIN(($V$9*F53+$V$10))</f>
        <v>-1.7508334646658782E-2</v>
      </c>
      <c r="Q53" s="2">
        <f t="shared" ref="Q53:Q84" si="18">+C53-15018.5</f>
        <v>32223.082799999996</v>
      </c>
      <c r="R53">
        <f t="shared" si="13"/>
        <v>1.4948843632879948E-6</v>
      </c>
      <c r="S53" s="31">
        <f t="shared" ref="S53:S84" si="19">+G53-P53</f>
        <v>1.2226546377812481E-3</v>
      </c>
      <c r="T53" s="31">
        <f t="shared" ref="T53:T84" si="20">+V$2+V$3*F53+V$4*F53^2+V$5*SIN(RADIANS(V$6*F53+V$7))+V$8*SIN(RADIANS(V$9*F53+V$10))</f>
        <v>2.1229702988439184E-3</v>
      </c>
      <c r="U53">
        <f t="shared" si="14"/>
        <v>8.1056828955471317E-7</v>
      </c>
      <c r="AP53" s="111">
        <v>1</v>
      </c>
    </row>
    <row r="54" spans="1:42" x14ac:dyDescent="0.2">
      <c r="A54" s="103" t="s">
        <v>410</v>
      </c>
      <c r="B54" s="113" t="s">
        <v>110</v>
      </c>
      <c r="C54" s="114">
        <v>47288.460700000003</v>
      </c>
      <c r="D54" s="13" t="s">
        <v>260</v>
      </c>
      <c r="E54">
        <f t="shared" si="15"/>
        <v>-5200.0527883292143</v>
      </c>
      <c r="F54" s="11">
        <f t="shared" si="16"/>
        <v>-5200</v>
      </c>
      <c r="G54" s="12">
        <f t="shared" si="4"/>
        <v>-1.8748000002233312E-2</v>
      </c>
      <c r="J54">
        <f>G54</f>
        <v>-1.8748000002233312E-2</v>
      </c>
      <c r="O54">
        <f ca="1">+C$11+C$12*F54</f>
        <v>-7.5122358755413876E-3</v>
      </c>
      <c r="P54" s="31">
        <f t="shared" si="17"/>
        <v>-1.7900892774528152E-2</v>
      </c>
      <c r="Q54" s="2">
        <f t="shared" si="18"/>
        <v>32269.960700000003</v>
      </c>
      <c r="R54">
        <f t="shared" si="13"/>
        <v>7.1759065523032181E-7</v>
      </c>
      <c r="S54" s="31">
        <f t="shared" si="19"/>
        <v>-8.4710722770516E-4</v>
      </c>
      <c r="T54" s="31">
        <f t="shared" si="20"/>
        <v>2.0630285949721368E-3</v>
      </c>
      <c r="U54">
        <f t="shared" si="14"/>
        <v>8.4688905064296681E-6</v>
      </c>
      <c r="AP54" s="111">
        <v>5</v>
      </c>
    </row>
    <row r="55" spans="1:42" x14ac:dyDescent="0.2">
      <c r="A55" s="164" t="s">
        <v>256</v>
      </c>
      <c r="B55" s="165" t="s">
        <v>111</v>
      </c>
      <c r="C55" s="164">
        <v>47290.414600000004</v>
      </c>
      <c r="D55" s="164" t="s">
        <v>257</v>
      </c>
      <c r="E55">
        <f t="shared" si="15"/>
        <v>-5194.5512352857559</v>
      </c>
      <c r="F55" s="11">
        <f t="shared" si="16"/>
        <v>-5194.5</v>
      </c>
      <c r="G55" s="12">
        <f t="shared" si="4"/>
        <v>-1.8196429999079555E-2</v>
      </c>
      <c r="M55">
        <f>G55</f>
        <v>-1.8196429999079555E-2</v>
      </c>
      <c r="P55" s="31">
        <f t="shared" si="17"/>
        <v>-1.7916587959068128E-2</v>
      </c>
      <c r="Q55" s="2">
        <f t="shared" si="18"/>
        <v>32271.914600000004</v>
      </c>
      <c r="R55">
        <f t="shared" si="13"/>
        <v>7.8311567357757161E-8</v>
      </c>
      <c r="S55" s="31">
        <f t="shared" si="19"/>
        <v>-2.798420400114271E-4</v>
      </c>
      <c r="T55" s="31">
        <f t="shared" si="20"/>
        <v>2.0605507575546917E-3</v>
      </c>
      <c r="U55">
        <f t="shared" si="14"/>
        <v>5.4774384468993637E-6</v>
      </c>
      <c r="AP55" s="111">
        <v>5</v>
      </c>
    </row>
    <row r="56" spans="1:42" x14ac:dyDescent="0.2">
      <c r="A56" s="103" t="s">
        <v>413</v>
      </c>
      <c r="B56" s="113" t="s">
        <v>111</v>
      </c>
      <c r="C56" s="114">
        <v>47290.415000000001</v>
      </c>
      <c r="D56" s="13" t="s">
        <v>260</v>
      </c>
      <c r="E56">
        <f t="shared" si="15"/>
        <v>-5194.5501090146045</v>
      </c>
      <c r="F56" s="11">
        <f t="shared" si="16"/>
        <v>-5194.5</v>
      </c>
      <c r="G56" s="12">
        <f t="shared" si="4"/>
        <v>-1.7796430001908448E-2</v>
      </c>
      <c r="J56">
        <f>G56</f>
        <v>-1.7796430001908448E-2</v>
      </c>
      <c r="O56">
        <f t="shared" ref="O56:O69" ca="1" si="21">+C$11+C$12*F56</f>
        <v>-7.510508267096443E-3</v>
      </c>
      <c r="P56" s="31">
        <f t="shared" si="17"/>
        <v>-1.7916587959068128E-2</v>
      </c>
      <c r="Q56" s="2">
        <f t="shared" si="18"/>
        <v>32271.915000000001</v>
      </c>
      <c r="R56">
        <f t="shared" si="13"/>
        <v>1.4437934668787634E-8</v>
      </c>
      <c r="S56" s="31">
        <f t="shared" si="19"/>
        <v>1.2015795715968058E-4</v>
      </c>
      <c r="T56" s="31">
        <f t="shared" si="20"/>
        <v>2.0605507575546917E-3</v>
      </c>
      <c r="U56">
        <f t="shared" si="14"/>
        <v>3.7651242198247933E-6</v>
      </c>
      <c r="AP56" s="111">
        <v>5</v>
      </c>
    </row>
    <row r="57" spans="1:42" x14ac:dyDescent="0.2">
      <c r="A57" s="103" t="s">
        <v>413</v>
      </c>
      <c r="B57" s="113" t="s">
        <v>111</v>
      </c>
      <c r="C57" s="114">
        <v>47291.479599999999</v>
      </c>
      <c r="D57" s="13" t="s">
        <v>260</v>
      </c>
      <c r="E57">
        <f t="shared" si="15"/>
        <v>-5191.552538325187</v>
      </c>
      <c r="F57" s="11">
        <f t="shared" si="16"/>
        <v>-5191.5</v>
      </c>
      <c r="G57" s="12">
        <f t="shared" si="4"/>
        <v>-1.865920999989612E-2</v>
      </c>
      <c r="J57">
        <f>G57</f>
        <v>-1.865920999989612E-2</v>
      </c>
      <c r="O57">
        <f t="shared" ca="1" si="21"/>
        <v>-7.509565935217382E-3</v>
      </c>
      <c r="P57" s="31">
        <f t="shared" si="17"/>
        <v>-1.7925126282193303E-2</v>
      </c>
      <c r="Q57" s="2">
        <f t="shared" si="18"/>
        <v>32272.979599999999</v>
      </c>
      <c r="R57">
        <f t="shared" si="13"/>
        <v>5.3887890459638951E-7</v>
      </c>
      <c r="S57" s="31">
        <f t="shared" si="19"/>
        <v>-7.3408371770281727E-4</v>
      </c>
      <c r="T57" s="31">
        <f t="shared" si="20"/>
        <v>2.0591998752659902E-3</v>
      </c>
      <c r="U57">
        <f t="shared" si="14"/>
        <v>7.8024332307487311E-6</v>
      </c>
      <c r="AP57" s="112">
        <v>5</v>
      </c>
    </row>
    <row r="58" spans="1:42" x14ac:dyDescent="0.2">
      <c r="A58" s="103" t="s">
        <v>413</v>
      </c>
      <c r="B58" s="113" t="s">
        <v>111</v>
      </c>
      <c r="C58" s="114">
        <v>47292.369899999998</v>
      </c>
      <c r="D58" s="13" t="s">
        <v>260</v>
      </c>
      <c r="E58">
        <f t="shared" si="15"/>
        <v>-5189.0457402932579</v>
      </c>
      <c r="F58" s="11">
        <f t="shared" si="16"/>
        <v>-5189</v>
      </c>
      <c r="G58" s="12">
        <f t="shared" si="4"/>
        <v>-1.6244860002188943E-2</v>
      </c>
      <c r="J58">
        <f>G58</f>
        <v>-1.6244860002188943E-2</v>
      </c>
      <c r="O58">
        <f t="shared" ca="1" si="21"/>
        <v>-7.5087806586514984E-3</v>
      </c>
      <c r="P58" s="31">
        <f t="shared" si="17"/>
        <v>-1.7932229302502288E-2</v>
      </c>
      <c r="Q58" s="2">
        <f t="shared" si="18"/>
        <v>32273.869899999998</v>
      </c>
      <c r="R58">
        <f t="shared" si="13"/>
        <v>2.8472151556399466E-6</v>
      </c>
      <c r="S58" s="31">
        <f t="shared" si="19"/>
        <v>1.6873693003133447E-3</v>
      </c>
      <c r="T58" s="31">
        <f t="shared" si="20"/>
        <v>2.0580744988159092E-3</v>
      </c>
      <c r="U58">
        <f t="shared" si="14"/>
        <v>1.3742234419682574E-7</v>
      </c>
      <c r="AP58" s="112">
        <v>6</v>
      </c>
    </row>
    <row r="59" spans="1:42" x14ac:dyDescent="0.2">
      <c r="A59" s="103" t="s">
        <v>413</v>
      </c>
      <c r="B59" s="115" t="s">
        <v>111</v>
      </c>
      <c r="C59" s="116">
        <v>47298.407200000001</v>
      </c>
      <c r="D59" s="77" t="s">
        <v>260</v>
      </c>
      <c r="E59">
        <f t="shared" si="15"/>
        <v>-5172.0466481241156</v>
      </c>
      <c r="F59" s="11">
        <f t="shared" si="16"/>
        <v>-5172</v>
      </c>
      <c r="G59" s="12">
        <f t="shared" si="4"/>
        <v>-1.6567279999435414E-2</v>
      </c>
      <c r="J59">
        <f>G59</f>
        <v>-1.6567279999435414E-2</v>
      </c>
      <c r="O59">
        <f t="shared" ca="1" si="21"/>
        <v>-7.5034407780034881E-3</v>
      </c>
      <c r="P59" s="31">
        <f t="shared" si="17"/>
        <v>-1.7980233743892588E-2</v>
      </c>
      <c r="Q59" s="2">
        <f t="shared" si="18"/>
        <v>32279.907200000001</v>
      </c>
      <c r="R59">
        <f t="shared" si="13"/>
        <v>1.9964382839755504E-6</v>
      </c>
      <c r="S59" s="31">
        <f t="shared" si="19"/>
        <v>1.4129537444571745E-3</v>
      </c>
      <c r="T59" s="31">
        <f t="shared" si="20"/>
        <v>2.0504305890617493E-3</v>
      </c>
      <c r="U59">
        <f t="shared" si="14"/>
        <v>4.0637672740700516E-7</v>
      </c>
      <c r="AP59" s="110">
        <v>1</v>
      </c>
    </row>
    <row r="60" spans="1:42" x14ac:dyDescent="0.2">
      <c r="A60" s="103" t="s">
        <v>414</v>
      </c>
      <c r="B60" s="117" t="s">
        <v>111</v>
      </c>
      <c r="C60" s="116">
        <v>47304.428</v>
      </c>
      <c r="D60" s="77" t="s">
        <v>260</v>
      </c>
      <c r="E60">
        <f t="shared" si="15"/>
        <v>-5155.0940146402927</v>
      </c>
      <c r="F60" s="11">
        <f t="shared" si="16"/>
        <v>-5155</v>
      </c>
      <c r="J60" s="107">
        <v>-3.0499200001941063E-2</v>
      </c>
      <c r="O60">
        <f t="shared" ca="1" si="21"/>
        <v>-7.498100897355477E-3</v>
      </c>
      <c r="P60" s="31">
        <f t="shared" si="17"/>
        <v>-1.8027719703076338E-2</v>
      </c>
      <c r="Q60" s="2">
        <f t="shared" si="18"/>
        <v>32285.928</v>
      </c>
      <c r="S60" s="31">
        <f t="shared" si="19"/>
        <v>1.8027719703076338E-2</v>
      </c>
      <c r="T60" s="31">
        <f t="shared" si="20"/>
        <v>2.0428017615260518E-3</v>
      </c>
      <c r="AP60" s="110">
        <v>1</v>
      </c>
    </row>
    <row r="61" spans="1:42" x14ac:dyDescent="0.2">
      <c r="A61" s="103" t="s">
        <v>410</v>
      </c>
      <c r="B61" s="24" t="s">
        <v>110</v>
      </c>
      <c r="C61" s="118">
        <v>47356.293400000002</v>
      </c>
      <c r="D61" s="82" t="s">
        <v>260</v>
      </c>
      <c r="E61">
        <f t="shared" si="15"/>
        <v>-5009.0577542276978</v>
      </c>
      <c r="F61" s="11">
        <f t="shared" si="16"/>
        <v>-5009</v>
      </c>
      <c r="G61" s="12">
        <f t="shared" ref="G61:G92" si="22">+C61-(C$7+F61*C$8)</f>
        <v>-2.051165999728255E-2</v>
      </c>
      <c r="J61">
        <f t="shared" ref="J61:J69" si="23">G61</f>
        <v>-2.051165999728255E-2</v>
      </c>
      <c r="O61">
        <f t="shared" ca="1" si="21"/>
        <v>-7.4522407459078569E-3</v>
      </c>
      <c r="P61" s="31">
        <f t="shared" si="17"/>
        <v>-1.8413753848267069E-2</v>
      </c>
      <c r="Q61" s="2">
        <f t="shared" si="18"/>
        <v>32337.793400000002</v>
      </c>
      <c r="R61">
        <f t="shared" ref="R61:R102" si="24">+(P61-G61)^2</f>
        <v>4.4012102100769638E-6</v>
      </c>
      <c r="S61" s="31">
        <f t="shared" si="19"/>
        <v>-2.0979061490154806E-3</v>
      </c>
      <c r="T61" s="31">
        <f t="shared" si="20"/>
        <v>1.9779045722478636E-3</v>
      </c>
      <c r="U61">
        <f t="shared" ref="U61:U102" si="25">(S61-T61)^2</f>
        <v>1.6612233035565223E-5</v>
      </c>
      <c r="AP61" s="110">
        <v>1</v>
      </c>
    </row>
    <row r="62" spans="1:42" x14ac:dyDescent="0.2">
      <c r="A62" s="103" t="s">
        <v>410</v>
      </c>
      <c r="B62" s="24" t="s">
        <v>111</v>
      </c>
      <c r="C62" s="118">
        <v>47359.307399999998</v>
      </c>
      <c r="D62" s="82" t="s">
        <v>260</v>
      </c>
      <c r="E62">
        <f t="shared" si="15"/>
        <v>-5000.5713010453665</v>
      </c>
      <c r="F62" s="11">
        <f t="shared" si="16"/>
        <v>-5000.5</v>
      </c>
      <c r="G62" s="12">
        <f t="shared" si="22"/>
        <v>-2.5322870002128184E-2</v>
      </c>
      <c r="J62">
        <f t="shared" si="23"/>
        <v>-2.5322870002128184E-2</v>
      </c>
      <c r="O62">
        <f t="shared" ca="1" si="21"/>
        <v>-7.4495708055838513E-3</v>
      </c>
      <c r="P62" s="31">
        <f t="shared" si="17"/>
        <v>-1.8435003665505153E-2</v>
      </c>
      <c r="Q62" s="2">
        <f t="shared" si="18"/>
        <v>32340.807399999998</v>
      </c>
      <c r="R62">
        <f t="shared" si="24"/>
        <v>4.7442702671184772E-5</v>
      </c>
      <c r="S62" s="31">
        <f t="shared" si="19"/>
        <v>-6.887866336623031E-3</v>
      </c>
      <c r="T62" s="31">
        <f t="shared" si="20"/>
        <v>1.9741605785148367E-3</v>
      </c>
      <c r="U62">
        <f t="shared" si="25"/>
        <v>7.8535521044627982E-5</v>
      </c>
      <c r="AP62" s="110">
        <v>1</v>
      </c>
    </row>
    <row r="63" spans="1:42" x14ac:dyDescent="0.2">
      <c r="A63" s="103" t="s">
        <v>410</v>
      </c>
      <c r="B63" s="24" t="s">
        <v>111</v>
      </c>
      <c r="C63" s="118">
        <v>47587.499799999998</v>
      </c>
      <c r="D63" s="82" t="s">
        <v>260</v>
      </c>
      <c r="E63">
        <f t="shared" si="15"/>
        <v>-4358.0550040424805</v>
      </c>
      <c r="F63" s="11">
        <f t="shared" si="16"/>
        <v>-4358</v>
      </c>
      <c r="G63" s="12">
        <f t="shared" si="22"/>
        <v>-1.9534920007572509E-2</v>
      </c>
      <c r="J63">
        <f t="shared" si="23"/>
        <v>-1.9534920007572509E-2</v>
      </c>
      <c r="O63">
        <f t="shared" ca="1" si="21"/>
        <v>-7.2477547281516851E-3</v>
      </c>
      <c r="P63" s="31">
        <f t="shared" si="17"/>
        <v>-1.9621637000924282E-2</v>
      </c>
      <c r="Q63" s="2">
        <f t="shared" si="18"/>
        <v>32568.999799999998</v>
      </c>
      <c r="R63">
        <f t="shared" si="24"/>
        <v>7.519836935971431E-9</v>
      </c>
      <c r="S63" s="31">
        <f t="shared" si="19"/>
        <v>8.6716993351772936E-5</v>
      </c>
      <c r="T63" s="31">
        <f t="shared" si="20"/>
        <v>1.7020724720036638E-3</v>
      </c>
      <c r="U63">
        <f t="shared" si="25"/>
        <v>2.6093733224106796E-6</v>
      </c>
      <c r="AP63" s="110">
        <v>1</v>
      </c>
    </row>
    <row r="64" spans="1:42" x14ac:dyDescent="0.2">
      <c r="A64" s="103" t="s">
        <v>410</v>
      </c>
      <c r="B64" s="24" t="s">
        <v>111</v>
      </c>
      <c r="C64" s="118">
        <v>47596.554499999998</v>
      </c>
      <c r="D64" s="82" t="s">
        <v>260</v>
      </c>
      <c r="E64">
        <f t="shared" si="15"/>
        <v>-4332.559885386152</v>
      </c>
      <c r="F64" s="11">
        <f t="shared" si="16"/>
        <v>-4332.5</v>
      </c>
      <c r="G64" s="12">
        <f t="shared" si="22"/>
        <v>-2.1268550000968389E-2</v>
      </c>
      <c r="J64">
        <f t="shared" si="23"/>
        <v>-2.1268550000968389E-2</v>
      </c>
      <c r="O64">
        <f t="shared" ca="1" si="21"/>
        <v>-7.2397449071796693E-3</v>
      </c>
      <c r="P64" s="31">
        <f t="shared" si="17"/>
        <v>-1.9650767696250918E-2</v>
      </c>
      <c r="Q64" s="2">
        <f t="shared" si="18"/>
        <v>32578.054499999998</v>
      </c>
      <c r="R64">
        <f t="shared" si="24"/>
        <v>2.6172195854569742E-6</v>
      </c>
      <c r="S64" s="31">
        <f t="shared" si="19"/>
        <v>-1.6177823047174716E-3</v>
      </c>
      <c r="T64" s="31">
        <f t="shared" si="20"/>
        <v>1.6917180992768719E-3</v>
      </c>
      <c r="U64">
        <f t="shared" si="25"/>
        <v>1.0952792924038723E-5</v>
      </c>
      <c r="AP64" s="112">
        <v>7</v>
      </c>
    </row>
    <row r="65" spans="1:42" x14ac:dyDescent="0.2">
      <c r="A65" s="103" t="s">
        <v>410</v>
      </c>
      <c r="B65" s="24" t="s">
        <v>111</v>
      </c>
      <c r="C65" s="118">
        <v>47643.432000000001</v>
      </c>
      <c r="D65" s="82" t="s">
        <v>260</v>
      </c>
      <c r="E65">
        <f t="shared" si="15"/>
        <v>-4200.5679447573048</v>
      </c>
      <c r="F65" s="11">
        <f t="shared" si="16"/>
        <v>-4200.5</v>
      </c>
      <c r="G65" s="12">
        <f t="shared" si="22"/>
        <v>-2.4130869998771232E-2</v>
      </c>
      <c r="J65">
        <f t="shared" si="23"/>
        <v>-2.4130869998771232E-2</v>
      </c>
      <c r="O65">
        <f t="shared" ca="1" si="21"/>
        <v>-7.1982823045009985E-3</v>
      </c>
      <c r="P65" s="31">
        <f t="shared" si="17"/>
        <v>-1.9778587110713224E-2</v>
      </c>
      <c r="Q65" s="2">
        <f t="shared" si="18"/>
        <v>32624.932000000001</v>
      </c>
      <c r="R65">
        <f t="shared" si="24"/>
        <v>1.8942366337682556E-5</v>
      </c>
      <c r="S65" s="31">
        <f t="shared" si="19"/>
        <v>-4.3522828880580081E-3</v>
      </c>
      <c r="T65" s="31">
        <f t="shared" si="20"/>
        <v>1.6386614361675158E-3</v>
      </c>
      <c r="U65">
        <f t="shared" si="25"/>
        <v>3.5891413895970021E-5</v>
      </c>
      <c r="AP65" s="84">
        <v>1</v>
      </c>
    </row>
    <row r="66" spans="1:42" x14ac:dyDescent="0.2">
      <c r="A66" s="103" t="s">
        <v>415</v>
      </c>
      <c r="B66" s="117" t="s">
        <v>111</v>
      </c>
      <c r="C66" s="119">
        <v>47659.417699999998</v>
      </c>
      <c r="D66" s="83" t="s">
        <v>260</v>
      </c>
      <c r="E66">
        <f t="shared" si="15"/>
        <v>-4155.5573625950701</v>
      </c>
      <c r="F66" s="11">
        <f t="shared" si="16"/>
        <v>-4155.5</v>
      </c>
      <c r="G66" s="12">
        <f t="shared" si="22"/>
        <v>-2.0372570004838053E-2</v>
      </c>
      <c r="J66">
        <f t="shared" si="23"/>
        <v>-2.0372570004838053E-2</v>
      </c>
      <c r="O66">
        <f t="shared" ca="1" si="21"/>
        <v>-7.1841473263150879E-3</v>
      </c>
      <c r="P66" s="31">
        <f t="shared" si="17"/>
        <v>-1.9813281388869505E-2</v>
      </c>
      <c r="Q66" s="2">
        <f t="shared" si="18"/>
        <v>32640.917699999998</v>
      </c>
      <c r="R66">
        <f t="shared" si="24"/>
        <v>3.1280375595201454E-7</v>
      </c>
      <c r="S66" s="31">
        <f t="shared" si="19"/>
        <v>-5.5928861596854854E-4</v>
      </c>
      <c r="T66" s="31">
        <f t="shared" si="20"/>
        <v>1.6207817549625345E-3</v>
      </c>
      <c r="U66">
        <f t="shared" si="25"/>
        <v>4.7527068222115886E-6</v>
      </c>
      <c r="AP66" s="84">
        <v>7</v>
      </c>
    </row>
    <row r="67" spans="1:42" x14ac:dyDescent="0.2">
      <c r="A67" s="103" t="s">
        <v>410</v>
      </c>
      <c r="B67" s="120" t="s">
        <v>111</v>
      </c>
      <c r="C67" s="118">
        <v>47973.552100000001</v>
      </c>
      <c r="D67" s="82" t="s">
        <v>260</v>
      </c>
      <c r="E67">
        <f t="shared" si="15"/>
        <v>-3271.0560757457938</v>
      </c>
      <c r="F67" s="11">
        <f t="shared" si="16"/>
        <v>-3271</v>
      </c>
      <c r="G67" s="12">
        <f t="shared" si="22"/>
        <v>-1.9915540004149079E-2</v>
      </c>
      <c r="J67">
        <f t="shared" si="23"/>
        <v>-1.9915540004149079E-2</v>
      </c>
      <c r="O67">
        <f t="shared" ca="1" si="21"/>
        <v>-6.9063164773053584E-3</v>
      </c>
      <c r="P67" s="31">
        <f t="shared" si="17"/>
        <v>-1.9553364668023394E-2</v>
      </c>
      <c r="Q67" s="2">
        <f t="shared" si="18"/>
        <v>32955.052100000001</v>
      </c>
      <c r="R67">
        <f t="shared" si="24"/>
        <v>1.3117097409775336E-7</v>
      </c>
      <c r="S67" s="31">
        <f t="shared" si="19"/>
        <v>-3.6217533612568562E-4</v>
      </c>
      <c r="T67" s="31">
        <f t="shared" si="20"/>
        <v>1.2907967416578786E-3</v>
      </c>
      <c r="U67">
        <f t="shared" si="25"/>
        <v>2.7323166899321135E-6</v>
      </c>
      <c r="AP67" s="84">
        <v>8</v>
      </c>
    </row>
    <row r="68" spans="1:42" x14ac:dyDescent="0.2">
      <c r="A68" s="103" t="s">
        <v>415</v>
      </c>
      <c r="B68" s="120" t="s">
        <v>111</v>
      </c>
      <c r="C68" s="121">
        <v>47982.429499999998</v>
      </c>
      <c r="D68" s="86" t="s">
        <v>260</v>
      </c>
      <c r="E68">
        <f t="shared" si="15"/>
        <v>-3246.0601767806579</v>
      </c>
      <c r="F68" s="11">
        <f t="shared" si="16"/>
        <v>-3246</v>
      </c>
      <c r="G68" s="12">
        <f t="shared" si="22"/>
        <v>-2.1372040006099269E-2</v>
      </c>
      <c r="J68">
        <f t="shared" si="23"/>
        <v>-2.1372040006099269E-2</v>
      </c>
      <c r="O68">
        <f t="shared" ca="1" si="21"/>
        <v>-6.89846371164652E-3</v>
      </c>
      <c r="P68" s="31">
        <f t="shared" si="17"/>
        <v>-1.9519783531328664E-2</v>
      </c>
      <c r="Q68" s="2">
        <f t="shared" si="18"/>
        <v>32963.929499999998</v>
      </c>
      <c r="R68">
        <f t="shared" si="24"/>
        <v>3.4308540483296282E-6</v>
      </c>
      <c r="S68" s="31">
        <f t="shared" si="19"/>
        <v>-1.8522564747706048E-3</v>
      </c>
      <c r="T68" s="31">
        <f t="shared" si="20"/>
        <v>1.2820630738760966E-3</v>
      </c>
      <c r="U68">
        <f t="shared" si="25"/>
        <v>9.8239590330288629E-6</v>
      </c>
      <c r="AP68" s="84">
        <v>9</v>
      </c>
    </row>
    <row r="69" spans="1:42" x14ac:dyDescent="0.2">
      <c r="A69" s="103" t="s">
        <v>416</v>
      </c>
      <c r="B69" s="120" t="s">
        <v>111</v>
      </c>
      <c r="C69" s="121">
        <v>48356.409099999997</v>
      </c>
      <c r="D69" s="86" t="s">
        <v>260</v>
      </c>
      <c r="E69">
        <f t="shared" si="15"/>
        <v>-2193.0540830342425</v>
      </c>
      <c r="F69" s="11">
        <f t="shared" si="16"/>
        <v>-2193</v>
      </c>
      <c r="G69" s="12">
        <f t="shared" si="22"/>
        <v>-1.9207820005249232E-2</v>
      </c>
      <c r="J69">
        <f t="shared" si="23"/>
        <v>-1.9207820005249232E-2</v>
      </c>
      <c r="O69">
        <f t="shared" ca="1" si="21"/>
        <v>-6.5677052220962148E-3</v>
      </c>
      <c r="P69" s="31">
        <f t="shared" si="17"/>
        <v>-1.6860807348353189E-2</v>
      </c>
      <c r="Q69" s="2">
        <f t="shared" si="18"/>
        <v>33337.909099999997</v>
      </c>
      <c r="R69">
        <f t="shared" si="24"/>
        <v>5.5084684116302253E-6</v>
      </c>
      <c r="S69" s="31">
        <f t="shared" si="19"/>
        <v>-2.3470126568960435E-3</v>
      </c>
      <c r="T69" s="31">
        <f t="shared" si="20"/>
        <v>9.4381423866603665E-4</v>
      </c>
      <c r="U69">
        <f t="shared" si="25"/>
        <v>1.0829541656554759E-5</v>
      </c>
      <c r="AP69" s="87">
        <v>9</v>
      </c>
    </row>
    <row r="70" spans="1:42" x14ac:dyDescent="0.2">
      <c r="A70" s="164" t="s">
        <v>256</v>
      </c>
      <c r="B70" s="165" t="s">
        <v>110</v>
      </c>
      <c r="C70" s="164">
        <v>48362.090700000001</v>
      </c>
      <c r="D70" s="164" t="s">
        <v>257</v>
      </c>
      <c r="E70">
        <f t="shared" si="15"/>
        <v>-2177.056527493156</v>
      </c>
      <c r="F70" s="11">
        <f t="shared" si="16"/>
        <v>-2177</v>
      </c>
      <c r="G70" s="12">
        <f t="shared" si="22"/>
        <v>-2.0075979999091942E-2</v>
      </c>
      <c r="M70">
        <f>G70</f>
        <v>-2.0075979999091942E-2</v>
      </c>
      <c r="P70" s="31">
        <f t="shared" si="17"/>
        <v>-1.6802878382662489E-2</v>
      </c>
      <c r="Q70" s="2">
        <f t="shared" si="18"/>
        <v>33343.590700000001</v>
      </c>
      <c r="R70">
        <f t="shared" si="24"/>
        <v>1.0713194191473098E-5</v>
      </c>
      <c r="S70" s="31">
        <f t="shared" si="19"/>
        <v>-3.2731016164294531E-3</v>
      </c>
      <c r="T70" s="31">
        <f t="shared" si="20"/>
        <v>9.391208462488595E-4</v>
      </c>
      <c r="U70">
        <f t="shared" si="25"/>
        <v>1.7742818075091746E-5</v>
      </c>
      <c r="AP70" s="87">
        <v>9</v>
      </c>
    </row>
    <row r="71" spans="1:42" x14ac:dyDescent="0.2">
      <c r="A71" s="164" t="s">
        <v>256</v>
      </c>
      <c r="B71" s="165" t="s">
        <v>110</v>
      </c>
      <c r="C71" s="164">
        <v>48362.090799999998</v>
      </c>
      <c r="D71" s="164" t="s">
        <v>257</v>
      </c>
      <c r="E71">
        <f t="shared" si="15"/>
        <v>-2177.0562459253733</v>
      </c>
      <c r="F71" s="11">
        <f t="shared" si="16"/>
        <v>-2177</v>
      </c>
      <c r="G71" s="12">
        <f t="shared" si="22"/>
        <v>-1.9975980001618154E-2</v>
      </c>
      <c r="M71">
        <f>G71</f>
        <v>-1.9975980001618154E-2</v>
      </c>
      <c r="P71" s="31">
        <f t="shared" si="17"/>
        <v>-1.6802878382662489E-2</v>
      </c>
      <c r="Q71" s="2">
        <f t="shared" si="18"/>
        <v>33343.590799999998</v>
      </c>
      <c r="R71">
        <f t="shared" si="24"/>
        <v>1.0068573884219066E-5</v>
      </c>
      <c r="S71" s="31">
        <f t="shared" si="19"/>
        <v>-3.1731016189556656E-3</v>
      </c>
      <c r="T71" s="31">
        <f t="shared" si="20"/>
        <v>9.391208462488595E-4</v>
      </c>
      <c r="U71">
        <f t="shared" si="25"/>
        <v>1.6910373603332779E-5</v>
      </c>
      <c r="AP71" s="110">
        <v>9</v>
      </c>
    </row>
    <row r="72" spans="1:42" x14ac:dyDescent="0.2">
      <c r="A72" s="103" t="s">
        <v>417</v>
      </c>
      <c r="B72" s="120" t="s">
        <v>111</v>
      </c>
      <c r="C72" s="121">
        <v>48362.090900000003</v>
      </c>
      <c r="D72" s="86" t="s">
        <v>260</v>
      </c>
      <c r="E72">
        <f t="shared" si="15"/>
        <v>-2177.0559643575702</v>
      </c>
      <c r="F72" s="11">
        <f t="shared" si="16"/>
        <v>-2177</v>
      </c>
      <c r="G72" s="12">
        <f t="shared" si="22"/>
        <v>-1.9875979996868409E-2</v>
      </c>
      <c r="J72">
        <f>G72</f>
        <v>-1.9875979996868409E-2</v>
      </c>
      <c r="O72">
        <f ca="1">+C$11+C$12*F72</f>
        <v>-6.5626794520745576E-3</v>
      </c>
      <c r="P72" s="31">
        <f t="shared" si="17"/>
        <v>-1.6802878382662489E-2</v>
      </c>
      <c r="Q72" s="2">
        <f t="shared" si="18"/>
        <v>33343.590900000003</v>
      </c>
      <c r="R72">
        <f t="shared" si="24"/>
        <v>9.4439535312350337E-6</v>
      </c>
      <c r="S72" s="31">
        <f t="shared" si="19"/>
        <v>-3.0731016142059205E-3</v>
      </c>
      <c r="T72" s="31">
        <f t="shared" si="20"/>
        <v>9.391208462488595E-4</v>
      </c>
      <c r="U72">
        <f t="shared" si="25"/>
        <v>1.6097929072177805E-5</v>
      </c>
      <c r="AP72" s="110">
        <v>9</v>
      </c>
    </row>
    <row r="73" spans="1:42" x14ac:dyDescent="0.2">
      <c r="A73" s="164" t="s">
        <v>256</v>
      </c>
      <c r="B73" s="165" t="s">
        <v>110</v>
      </c>
      <c r="C73" s="164">
        <v>48362.0913</v>
      </c>
      <c r="D73" s="164" t="s">
        <v>257</v>
      </c>
      <c r="E73">
        <f t="shared" si="15"/>
        <v>-2177.0548380864193</v>
      </c>
      <c r="F73" s="11">
        <f t="shared" si="16"/>
        <v>-2177</v>
      </c>
      <c r="G73" s="12">
        <f t="shared" si="22"/>
        <v>-1.9475979999697302E-2</v>
      </c>
      <c r="M73">
        <f>G73</f>
        <v>-1.9475979999697302E-2</v>
      </c>
      <c r="P73" s="31">
        <f t="shared" si="17"/>
        <v>-1.6802878382662489E-2</v>
      </c>
      <c r="Q73" s="2">
        <f t="shared" si="18"/>
        <v>33343.5913</v>
      </c>
      <c r="R73">
        <f t="shared" si="24"/>
        <v>7.1454722549941312E-6</v>
      </c>
      <c r="S73" s="31">
        <f t="shared" si="19"/>
        <v>-2.6731016170348128E-3</v>
      </c>
      <c r="T73" s="31">
        <f t="shared" si="20"/>
        <v>9.391208462488595E-4</v>
      </c>
      <c r="U73">
        <f t="shared" si="25"/>
        <v>1.3048151124251161E-5</v>
      </c>
      <c r="AP73" s="87">
        <v>9</v>
      </c>
    </row>
    <row r="74" spans="1:42" x14ac:dyDescent="0.2">
      <c r="A74" s="164" t="s">
        <v>256</v>
      </c>
      <c r="B74" s="165" t="s">
        <v>110</v>
      </c>
      <c r="C74" s="164">
        <v>48385.179700000001</v>
      </c>
      <c r="D74" s="164" t="s">
        <v>257</v>
      </c>
      <c r="E74">
        <f t="shared" si="15"/>
        <v>-2112.0453405233025</v>
      </c>
      <c r="F74" s="11">
        <f t="shared" si="16"/>
        <v>-2112</v>
      </c>
      <c r="G74" s="12">
        <f t="shared" si="22"/>
        <v>-1.6102879999380093E-2</v>
      </c>
      <c r="M74">
        <f>G74</f>
        <v>-1.6102879999380093E-2</v>
      </c>
      <c r="P74" s="31">
        <f t="shared" si="17"/>
        <v>-1.656265635672419E-2</v>
      </c>
      <c r="Q74" s="2">
        <f t="shared" si="18"/>
        <v>33366.679700000001</v>
      </c>
      <c r="R74">
        <f t="shared" si="24"/>
        <v>2.1139429877260706E-7</v>
      </c>
      <c r="S74" s="31">
        <f t="shared" si="19"/>
        <v>4.597763573440973E-4</v>
      </c>
      <c r="T74" s="31">
        <f t="shared" si="20"/>
        <v>9.2019128210571834E-4</v>
      </c>
      <c r="U74">
        <f t="shared" si="25"/>
        <v>2.1198190294324915E-7</v>
      </c>
      <c r="AP74" s="87">
        <v>1</v>
      </c>
    </row>
    <row r="75" spans="1:42" x14ac:dyDescent="0.2">
      <c r="A75" s="103" t="s">
        <v>417</v>
      </c>
      <c r="B75" s="120" t="s">
        <v>111</v>
      </c>
      <c r="C75" s="121">
        <v>48385.1806</v>
      </c>
      <c r="D75" s="86" t="s">
        <v>260</v>
      </c>
      <c r="E75">
        <f t="shared" si="15"/>
        <v>-2112.0428064131975</v>
      </c>
      <c r="F75" s="11">
        <f t="shared" si="16"/>
        <v>-2112</v>
      </c>
      <c r="G75" s="12">
        <f t="shared" si="22"/>
        <v>-1.5202880000288133E-2</v>
      </c>
      <c r="J75">
        <f>G75</f>
        <v>-1.5202880000288133E-2</v>
      </c>
      <c r="O75">
        <f ca="1">+C$11+C$12*F75</f>
        <v>-6.5422622613615757E-3</v>
      </c>
      <c r="P75" s="31">
        <f t="shared" si="17"/>
        <v>-1.656265635672419E-2</v>
      </c>
      <c r="Q75" s="2">
        <f t="shared" si="18"/>
        <v>33366.6806</v>
      </c>
      <c r="R75">
        <f t="shared" si="24"/>
        <v>1.8489917395225209E-6</v>
      </c>
      <c r="S75" s="31">
        <f t="shared" si="19"/>
        <v>1.3597763564360578E-3</v>
      </c>
      <c r="T75" s="31">
        <f t="shared" si="20"/>
        <v>9.2019128210571834E-4</v>
      </c>
      <c r="U75">
        <f t="shared" si="25"/>
        <v>1.9323503757401006E-7</v>
      </c>
      <c r="AP75" s="87">
        <v>10</v>
      </c>
    </row>
    <row r="76" spans="1:42" x14ac:dyDescent="0.2">
      <c r="A76" s="164" t="s">
        <v>256</v>
      </c>
      <c r="B76" s="165" t="s">
        <v>110</v>
      </c>
      <c r="C76" s="164">
        <v>48385.181400000001</v>
      </c>
      <c r="D76" s="164" t="s">
        <v>257</v>
      </c>
      <c r="E76">
        <f t="shared" si="15"/>
        <v>-2112.0405538708751</v>
      </c>
      <c r="F76" s="11">
        <f t="shared" si="16"/>
        <v>-2112</v>
      </c>
      <c r="G76" s="12">
        <f t="shared" si="22"/>
        <v>-1.440287999866996E-2</v>
      </c>
      <c r="M76">
        <f>G76</f>
        <v>-1.440287999866996E-2</v>
      </c>
      <c r="P76" s="31">
        <f t="shared" si="17"/>
        <v>-1.656265635672419E-2</v>
      </c>
      <c r="Q76" s="2">
        <f t="shared" si="18"/>
        <v>33366.681400000001</v>
      </c>
      <c r="R76">
        <f t="shared" si="24"/>
        <v>4.6646339168099964E-6</v>
      </c>
      <c r="S76" s="31">
        <f t="shared" si="19"/>
        <v>2.1597763580542308E-3</v>
      </c>
      <c r="T76" s="31">
        <f t="shared" si="20"/>
        <v>9.2019128210571834E-4</v>
      </c>
      <c r="U76">
        <f t="shared" si="25"/>
        <v>1.536571160514279E-6</v>
      </c>
      <c r="AP76" s="87">
        <v>1</v>
      </c>
    </row>
    <row r="77" spans="1:42" x14ac:dyDescent="0.2">
      <c r="A77" s="164" t="s">
        <v>256</v>
      </c>
      <c r="B77" s="165" t="s">
        <v>111</v>
      </c>
      <c r="C77" s="164">
        <v>48386.066399999996</v>
      </c>
      <c r="D77" s="164" t="s">
        <v>257</v>
      </c>
      <c r="E77">
        <f t="shared" si="15"/>
        <v>-2109.5486789318143</v>
      </c>
      <c r="F77" s="11">
        <f t="shared" si="16"/>
        <v>-2109.5</v>
      </c>
      <c r="G77" s="12">
        <f t="shared" si="22"/>
        <v>-1.7288530005316716E-2</v>
      </c>
      <c r="M77">
        <f>G77</f>
        <v>-1.7288530005316716E-2</v>
      </c>
      <c r="P77" s="31">
        <f t="shared" si="17"/>
        <v>-1.6553261917775012E-2</v>
      </c>
      <c r="Q77" s="2">
        <f t="shared" si="18"/>
        <v>33367.566399999996</v>
      </c>
      <c r="R77">
        <f t="shared" si="24"/>
        <v>5.406191605572346E-7</v>
      </c>
      <c r="S77" s="31">
        <f t="shared" si="19"/>
        <v>-7.3526808754170378E-4</v>
      </c>
      <c r="T77" s="31">
        <f t="shared" si="20"/>
        <v>9.1946762393898293E-4</v>
      </c>
      <c r="U77">
        <f t="shared" si="25"/>
        <v>2.7381502748494946E-6</v>
      </c>
      <c r="AP77" s="110">
        <v>1</v>
      </c>
    </row>
    <row r="78" spans="1:42" x14ac:dyDescent="0.2">
      <c r="A78" s="164" t="s">
        <v>256</v>
      </c>
      <c r="B78" s="165" t="s">
        <v>111</v>
      </c>
      <c r="C78" s="164">
        <v>48386.066800000001</v>
      </c>
      <c r="D78" s="164" t="s">
        <v>257</v>
      </c>
      <c r="E78">
        <f t="shared" si="15"/>
        <v>-2109.5475526606424</v>
      </c>
      <c r="F78" s="11">
        <f t="shared" si="16"/>
        <v>-2109.5</v>
      </c>
      <c r="G78" s="12">
        <f t="shared" si="22"/>
        <v>-1.688853000086965E-2</v>
      </c>
      <c r="M78">
        <f>G78</f>
        <v>-1.688853000086965E-2</v>
      </c>
      <c r="P78" s="31">
        <f t="shared" si="17"/>
        <v>-1.6553261917775012E-2</v>
      </c>
      <c r="Q78" s="2">
        <f t="shared" si="18"/>
        <v>33367.566800000001</v>
      </c>
      <c r="R78">
        <f t="shared" si="24"/>
        <v>1.1240468754195342E-7</v>
      </c>
      <c r="S78" s="31">
        <f t="shared" si="19"/>
        <v>-3.3526808309463849E-4</v>
      </c>
      <c r="T78" s="31">
        <f t="shared" si="20"/>
        <v>9.1946762393898293E-4</v>
      </c>
      <c r="U78">
        <f t="shared" si="25"/>
        <v>1.5743616945051618E-6</v>
      </c>
      <c r="AP78">
        <v>1</v>
      </c>
    </row>
    <row r="79" spans="1:42" x14ac:dyDescent="0.2">
      <c r="A79" s="103" t="s">
        <v>417</v>
      </c>
      <c r="B79" s="120" t="s">
        <v>111</v>
      </c>
      <c r="C79" s="121">
        <v>48386.067600000002</v>
      </c>
      <c r="D79" s="86" t="s">
        <v>260</v>
      </c>
      <c r="E79">
        <f t="shared" si="15"/>
        <v>-2109.5453001183205</v>
      </c>
      <c r="F79" s="11">
        <f t="shared" si="16"/>
        <v>-2109.5</v>
      </c>
      <c r="G79" s="12">
        <f t="shared" si="22"/>
        <v>-1.6088529999251477E-2</v>
      </c>
      <c r="J79">
        <f>G79</f>
        <v>-1.6088529999251477E-2</v>
      </c>
      <c r="O79">
        <f ca="1">+C$11+C$12*F79</f>
        <v>-6.5414769847956921E-3</v>
      </c>
      <c r="P79" s="31">
        <f t="shared" si="17"/>
        <v>-1.6553261917775012E-2</v>
      </c>
      <c r="Q79" s="2">
        <f t="shared" si="18"/>
        <v>33367.567600000002</v>
      </c>
      <c r="R79">
        <f t="shared" si="24"/>
        <v>2.159757560945651E-7</v>
      </c>
      <c r="S79" s="31">
        <f t="shared" si="19"/>
        <v>4.6473191852353449E-4</v>
      </c>
      <c r="T79" s="31">
        <f t="shared" si="20"/>
        <v>9.1946762393898293E-4</v>
      </c>
      <c r="U79">
        <f t="shared" si="25"/>
        <v>2.0678456177968549E-7</v>
      </c>
      <c r="AP79">
        <v>1</v>
      </c>
    </row>
    <row r="80" spans="1:42" x14ac:dyDescent="0.2">
      <c r="A80" s="164" t="s">
        <v>256</v>
      </c>
      <c r="B80" s="165" t="s">
        <v>111</v>
      </c>
      <c r="C80" s="164">
        <v>48386.069499999998</v>
      </c>
      <c r="D80" s="164" t="s">
        <v>257</v>
      </c>
      <c r="E80">
        <f t="shared" si="15"/>
        <v>-2109.5399503303279</v>
      </c>
      <c r="F80" s="11">
        <f t="shared" si="16"/>
        <v>-2109.5</v>
      </c>
      <c r="G80" s="12">
        <f t="shared" si="22"/>
        <v>-1.4188530003593769E-2</v>
      </c>
      <c r="M80">
        <f>G80</f>
        <v>-1.4188530003593769E-2</v>
      </c>
      <c r="P80" s="31">
        <f t="shared" si="17"/>
        <v>-1.6553261917775012E-2</v>
      </c>
      <c r="Q80" s="2">
        <f t="shared" si="18"/>
        <v>33367.569499999998</v>
      </c>
      <c r="R80">
        <f t="shared" si="24"/>
        <v>5.5919570259472855E-6</v>
      </c>
      <c r="S80" s="31">
        <f t="shared" si="19"/>
        <v>2.364731914181243E-3</v>
      </c>
      <c r="T80" s="31">
        <f t="shared" si="20"/>
        <v>9.1946762393898293E-4</v>
      </c>
      <c r="U80">
        <f t="shared" si="25"/>
        <v>2.0887888686494639E-6</v>
      </c>
      <c r="AP80">
        <v>1</v>
      </c>
    </row>
    <row r="81" spans="1:42" x14ac:dyDescent="0.2">
      <c r="A81" s="164" t="s">
        <v>256</v>
      </c>
      <c r="B81" s="165" t="s">
        <v>110</v>
      </c>
      <c r="C81" s="164">
        <v>48386.242899999997</v>
      </c>
      <c r="D81" s="164" t="s">
        <v>257</v>
      </c>
      <c r="E81">
        <f t="shared" si="15"/>
        <v>-2109.0517117829436</v>
      </c>
      <c r="F81" s="11">
        <f t="shared" si="16"/>
        <v>-2109</v>
      </c>
      <c r="G81" s="12">
        <f t="shared" si="22"/>
        <v>-1.8365660005656537E-2</v>
      </c>
      <c r="M81">
        <f>G81</f>
        <v>-1.8365660005656537E-2</v>
      </c>
      <c r="P81" s="31">
        <f t="shared" si="17"/>
        <v>-1.6551381661742356E-2</v>
      </c>
      <c r="Q81" s="2">
        <f t="shared" si="18"/>
        <v>33367.742899999997</v>
      </c>
      <c r="R81">
        <f t="shared" si="24"/>
        <v>3.2916059091959828E-6</v>
      </c>
      <c r="S81" s="31">
        <f t="shared" si="19"/>
        <v>-1.8142783439141809E-3</v>
      </c>
      <c r="T81" s="31">
        <f t="shared" si="20"/>
        <v>9.1932293143437026E-4</v>
      </c>
      <c r="U81">
        <f t="shared" si="25"/>
        <v>7.4725759325872257E-6</v>
      </c>
      <c r="AP81">
        <v>1</v>
      </c>
    </row>
    <row r="82" spans="1:42" x14ac:dyDescent="0.2">
      <c r="A82" s="103" t="s">
        <v>417</v>
      </c>
      <c r="B82" s="24" t="s">
        <v>111</v>
      </c>
      <c r="C82" s="118">
        <v>48386.243399999999</v>
      </c>
      <c r="D82" s="82" t="s">
        <v>260</v>
      </c>
      <c r="E82">
        <f t="shared" si="15"/>
        <v>-2109.0503039439895</v>
      </c>
      <c r="F82" s="11">
        <f t="shared" si="16"/>
        <v>-2109</v>
      </c>
      <c r="G82" s="12">
        <f t="shared" si="22"/>
        <v>-1.7865660003735684E-2</v>
      </c>
      <c r="J82">
        <f>G82</f>
        <v>-1.7865660003735684E-2</v>
      </c>
      <c r="O82">
        <f ca="1">+C$11+C$12*F82</f>
        <v>-6.5413199294825147E-3</v>
      </c>
      <c r="P82" s="31">
        <f t="shared" si="17"/>
        <v>-1.6551381661742356E-2</v>
      </c>
      <c r="Q82" s="2">
        <f t="shared" si="18"/>
        <v>33367.743399999999</v>
      </c>
      <c r="R82">
        <f t="shared" si="24"/>
        <v>1.7273275602327314E-6</v>
      </c>
      <c r="S82" s="31">
        <f t="shared" si="19"/>
        <v>-1.3142783419933281E-3</v>
      </c>
      <c r="T82" s="31">
        <f t="shared" si="20"/>
        <v>9.1932293143437026E-4</v>
      </c>
      <c r="U82">
        <f t="shared" si="25"/>
        <v>4.9889746486578358E-6</v>
      </c>
      <c r="AP82">
        <v>1</v>
      </c>
    </row>
    <row r="83" spans="1:42" x14ac:dyDescent="0.2">
      <c r="A83" s="164" t="s">
        <v>256</v>
      </c>
      <c r="B83" s="165" t="s">
        <v>110</v>
      </c>
      <c r="C83" s="164">
        <v>48386.243900000001</v>
      </c>
      <c r="D83" s="164" t="s">
        <v>257</v>
      </c>
      <c r="E83">
        <f t="shared" si="15"/>
        <v>-2109.0488961050355</v>
      </c>
      <c r="F83" s="11">
        <f t="shared" si="16"/>
        <v>-2109</v>
      </c>
      <c r="G83" s="12">
        <f t="shared" si="22"/>
        <v>-1.7365660001814831E-2</v>
      </c>
      <c r="M83">
        <f>G83</f>
        <v>-1.7365660001814831E-2</v>
      </c>
      <c r="P83" s="31">
        <f t="shared" si="17"/>
        <v>-1.6551381661742356E-2</v>
      </c>
      <c r="Q83" s="2">
        <f t="shared" si="18"/>
        <v>33367.743900000001</v>
      </c>
      <c r="R83">
        <f t="shared" si="24"/>
        <v>6.6304921511118563E-7</v>
      </c>
      <c r="S83" s="31">
        <f t="shared" si="19"/>
        <v>-8.1427834007247527E-4</v>
      </c>
      <c r="T83" s="31">
        <f t="shared" si="20"/>
        <v>9.1932293143437026E-4</v>
      </c>
      <c r="U83">
        <f t="shared" si="25"/>
        <v>3.0053733685701519E-6</v>
      </c>
      <c r="AP83">
        <v>1</v>
      </c>
    </row>
    <row r="84" spans="1:42" x14ac:dyDescent="0.2">
      <c r="A84" s="164" t="s">
        <v>256</v>
      </c>
      <c r="B84" s="165" t="s">
        <v>111</v>
      </c>
      <c r="C84" s="164">
        <v>48387.1319</v>
      </c>
      <c r="D84" s="164" t="s">
        <v>257</v>
      </c>
      <c r="E84">
        <f t="shared" si="15"/>
        <v>-2106.5485741322709</v>
      </c>
      <c r="F84" s="11">
        <f t="shared" si="16"/>
        <v>-2106.5</v>
      </c>
      <c r="G84" s="12">
        <f t="shared" si="22"/>
        <v>-1.7251310004212428E-2</v>
      </c>
      <c r="M84">
        <f>G84</f>
        <v>-1.7251310004212428E-2</v>
      </c>
      <c r="P84" s="31">
        <f t="shared" si="17"/>
        <v>-1.6541973544732105E-2</v>
      </c>
      <c r="Q84" s="2">
        <f t="shared" si="18"/>
        <v>33368.6319</v>
      </c>
      <c r="R84">
        <f t="shared" si="24"/>
        <v>5.0315821274808027E-7</v>
      </c>
      <c r="S84" s="31">
        <f t="shared" si="19"/>
        <v>-7.0933645948032323E-4</v>
      </c>
      <c r="T84" s="31">
        <f t="shared" si="20"/>
        <v>9.1859966455494501E-4</v>
      </c>
      <c r="U84">
        <f t="shared" si="25"/>
        <v>2.650176023938972E-6</v>
      </c>
      <c r="AP84">
        <v>11</v>
      </c>
    </row>
    <row r="85" spans="1:42" x14ac:dyDescent="0.2">
      <c r="A85" s="103" t="s">
        <v>417</v>
      </c>
      <c r="B85" s="24" t="s">
        <v>111</v>
      </c>
      <c r="C85" s="118">
        <v>48387.132100000003</v>
      </c>
      <c r="D85" s="82" t="s">
        <v>260</v>
      </c>
      <c r="E85">
        <f t="shared" ref="E85:E116" si="26">+(C85-C$7)/C$8</f>
        <v>-2106.5480109966852</v>
      </c>
      <c r="F85" s="11">
        <f t="shared" ref="F85:F116" si="27">ROUND(2*E85,0)/2</f>
        <v>-2106.5</v>
      </c>
      <c r="G85" s="12">
        <f t="shared" si="22"/>
        <v>-1.7051310001988895E-2</v>
      </c>
      <c r="J85">
        <f>G85</f>
        <v>-1.7051310001988895E-2</v>
      </c>
      <c r="O85">
        <f ca="1">+C$11+C$12*F85</f>
        <v>-6.5405346529166311E-3</v>
      </c>
      <c r="P85" s="31">
        <f t="shared" ref="P85:P116" si="28">+$V$2+$V$3*F85+$V$4*F85^2+$V$5*SIN(($V$6*F85+$V$7))+$V$8*SIN(($V$9*F85+$V$10))</f>
        <v>-1.6541973544732105E-2</v>
      </c>
      <c r="Q85" s="2">
        <f t="shared" ref="Q85:Q116" si="29">+C85-15018.5</f>
        <v>33368.632100000003</v>
      </c>
      <c r="R85">
        <f t="shared" si="24"/>
        <v>2.5942362669089846E-7</v>
      </c>
      <c r="S85" s="31">
        <f t="shared" ref="S85:S116" si="30">+G85-P85</f>
        <v>-5.0933645725679058E-4</v>
      </c>
      <c r="T85" s="31">
        <f t="shared" ref="T85:T116" si="31">+V$2+V$3*F85+V$4*F85^2+V$5*SIN(RADIANS(V$6*F85+V$7))+V$8*SIN(RADIANS(V$9*F85+V$10))</f>
        <v>9.1859966455494501E-4</v>
      </c>
      <c r="U85">
        <f t="shared" si="25"/>
        <v>2.0390015679747394E-6</v>
      </c>
      <c r="AP85">
        <v>11</v>
      </c>
    </row>
    <row r="86" spans="1:42" x14ac:dyDescent="0.2">
      <c r="A86" s="164" t="s">
        <v>256</v>
      </c>
      <c r="B86" s="165" t="s">
        <v>111</v>
      </c>
      <c r="C86" s="164">
        <v>48387.1322</v>
      </c>
      <c r="D86" s="164" t="s">
        <v>257</v>
      </c>
      <c r="E86">
        <f t="shared" si="26"/>
        <v>-2106.5477294289026</v>
      </c>
      <c r="F86" s="11">
        <f t="shared" si="27"/>
        <v>-2106.5</v>
      </c>
      <c r="G86" s="12">
        <f t="shared" si="22"/>
        <v>-1.6951310004515108E-2</v>
      </c>
      <c r="M86">
        <f>G86</f>
        <v>-1.6951310004515108E-2</v>
      </c>
      <c r="P86" s="31">
        <f t="shared" si="28"/>
        <v>-1.6541973544732105E-2</v>
      </c>
      <c r="Q86" s="2">
        <f t="shared" si="29"/>
        <v>33368.6322</v>
      </c>
      <c r="R86">
        <f t="shared" si="24"/>
        <v>1.675563373076821E-7</v>
      </c>
      <c r="S86" s="31">
        <f t="shared" si="30"/>
        <v>-4.0933645978300306E-4</v>
      </c>
      <c r="T86" s="31">
        <f t="shared" si="31"/>
        <v>9.1859966455494501E-4</v>
      </c>
      <c r="U86">
        <f t="shared" si="25"/>
        <v>1.7634143503216901E-6</v>
      </c>
      <c r="AP86">
        <v>11</v>
      </c>
    </row>
    <row r="87" spans="1:42" x14ac:dyDescent="0.2">
      <c r="A87" s="164" t="s">
        <v>256</v>
      </c>
      <c r="B87" s="165" t="s">
        <v>111</v>
      </c>
      <c r="C87" s="164">
        <v>48388.197099999998</v>
      </c>
      <c r="D87" s="164" t="s">
        <v>257</v>
      </c>
      <c r="E87">
        <f t="shared" si="26"/>
        <v>-2103.5493140361164</v>
      </c>
      <c r="F87" s="11">
        <f t="shared" si="27"/>
        <v>-2103.5</v>
      </c>
      <c r="G87" s="12">
        <f t="shared" si="22"/>
        <v>-1.751409000280546E-2</v>
      </c>
      <c r="M87">
        <f>G87</f>
        <v>-1.751409000280546E-2</v>
      </c>
      <c r="P87" s="31">
        <f t="shared" si="28"/>
        <v>-1.6530668773750007E-2</v>
      </c>
      <c r="Q87" s="2">
        <f t="shared" si="29"/>
        <v>33369.697099999998</v>
      </c>
      <c r="R87">
        <f t="shared" si="24"/>
        <v>9.6711731375693854E-7</v>
      </c>
      <c r="S87" s="31">
        <f t="shared" si="30"/>
        <v>-9.8342122905545337E-4</v>
      </c>
      <c r="T87" s="31">
        <f t="shared" si="31"/>
        <v>9.1773217471555039E-4</v>
      </c>
      <c r="U87">
        <f t="shared" si="25"/>
        <v>3.6143842646700727E-6</v>
      </c>
    </row>
    <row r="88" spans="1:42" x14ac:dyDescent="0.2">
      <c r="A88" s="103" t="s">
        <v>417</v>
      </c>
      <c r="B88" s="24" t="s">
        <v>111</v>
      </c>
      <c r="C88" s="118">
        <v>48388.198700000001</v>
      </c>
      <c r="D88" s="82" t="s">
        <v>260</v>
      </c>
      <c r="E88">
        <f t="shared" si="26"/>
        <v>-2103.5448089514716</v>
      </c>
      <c r="F88" s="11">
        <f t="shared" si="27"/>
        <v>-2103.5</v>
      </c>
      <c r="G88" s="12">
        <f t="shared" si="22"/>
        <v>-1.5914089999569114E-2</v>
      </c>
      <c r="J88">
        <f>G88</f>
        <v>-1.5914089999569114E-2</v>
      </c>
      <c r="O88">
        <f ca="1">+C$11+C$12*F88</f>
        <v>-6.5395923210375701E-3</v>
      </c>
      <c r="P88" s="31">
        <f t="shared" si="28"/>
        <v>-1.6530668773750007E-2</v>
      </c>
      <c r="Q88" s="2">
        <f t="shared" si="29"/>
        <v>33369.698700000001</v>
      </c>
      <c r="R88">
        <f t="shared" si="24"/>
        <v>3.8016938477041213E-7</v>
      </c>
      <c r="S88" s="31">
        <f t="shared" si="30"/>
        <v>6.1657877418089257E-4</v>
      </c>
      <c r="T88" s="31">
        <f t="shared" si="31"/>
        <v>9.1773217471555039E-4</v>
      </c>
      <c r="U88">
        <f t="shared" si="25"/>
        <v>9.0693370653588035E-8</v>
      </c>
      <c r="AP88">
        <v>11</v>
      </c>
    </row>
    <row r="89" spans="1:42" x14ac:dyDescent="0.2">
      <c r="A89" s="164" t="s">
        <v>256</v>
      </c>
      <c r="B89" s="165" t="s">
        <v>111</v>
      </c>
      <c r="C89" s="164">
        <v>48388.200199999999</v>
      </c>
      <c r="D89" s="164" t="s">
        <v>257</v>
      </c>
      <c r="E89">
        <f t="shared" si="26"/>
        <v>-2103.54058543463</v>
      </c>
      <c r="F89" s="11">
        <f t="shared" si="27"/>
        <v>-2103.5</v>
      </c>
      <c r="G89" s="12">
        <f t="shared" si="22"/>
        <v>-1.4414090001082513E-2</v>
      </c>
      <c r="M89">
        <f>G89</f>
        <v>-1.4414090001082513E-2</v>
      </c>
      <c r="P89" s="31">
        <f t="shared" si="28"/>
        <v>-1.6530668773750007E-2</v>
      </c>
      <c r="Q89" s="2">
        <f t="shared" si="29"/>
        <v>33369.700199999999</v>
      </c>
      <c r="R89">
        <f t="shared" si="24"/>
        <v>4.4799057009066327E-6</v>
      </c>
      <c r="S89" s="31">
        <f t="shared" si="30"/>
        <v>2.1165787726674934E-3</v>
      </c>
      <c r="T89" s="31">
        <f t="shared" si="31"/>
        <v>9.1773217471555039E-4</v>
      </c>
      <c r="U89">
        <f t="shared" si="25"/>
        <v>1.437233165420948E-6</v>
      </c>
      <c r="AP89">
        <v>12</v>
      </c>
    </row>
    <row r="90" spans="1:42" x14ac:dyDescent="0.2">
      <c r="A90" s="103" t="s">
        <v>410</v>
      </c>
      <c r="B90" s="24" t="s">
        <v>111</v>
      </c>
      <c r="C90" s="118">
        <v>48409.329700000002</v>
      </c>
      <c r="D90" s="82" t="s">
        <v>260</v>
      </c>
      <c r="E90">
        <f t="shared" si="26"/>
        <v>-2044.046719304451</v>
      </c>
      <c r="F90" s="11">
        <f t="shared" si="27"/>
        <v>-2044</v>
      </c>
      <c r="G90" s="12">
        <f t="shared" si="22"/>
        <v>-1.6592560001299717E-2</v>
      </c>
      <c r="J90">
        <f t="shared" ref="J90:J102" si="32">G90</f>
        <v>-1.6592560001299717E-2</v>
      </c>
      <c r="O90">
        <f t="shared" ref="O90:O121" ca="1" si="33">+C$11+C$12*F90</f>
        <v>-6.5209027387695328E-3</v>
      </c>
      <c r="P90" s="31">
        <f t="shared" si="28"/>
        <v>-1.6303095762500188E-2</v>
      </c>
      <c r="Q90" s="2">
        <f t="shared" si="29"/>
        <v>33390.829700000002</v>
      </c>
      <c r="R90">
        <f t="shared" si="24"/>
        <v>8.3789545543790429E-8</v>
      </c>
      <c r="S90" s="31">
        <f t="shared" si="30"/>
        <v>-2.8946423879952846E-4</v>
      </c>
      <c r="T90" s="31">
        <f t="shared" si="31"/>
        <v>9.0062396597492681E-4</v>
      </c>
      <c r="U90">
        <f t="shared" si="25"/>
        <v>1.416309935143286E-6</v>
      </c>
      <c r="AP90">
        <v>1</v>
      </c>
    </row>
    <row r="91" spans="1:42" x14ac:dyDescent="0.2">
      <c r="A91" s="103" t="s">
        <v>418</v>
      </c>
      <c r="B91" s="24" t="s">
        <v>111</v>
      </c>
      <c r="C91" s="118">
        <v>48500.25</v>
      </c>
      <c r="D91" s="82" t="s">
        <v>260</v>
      </c>
      <c r="E91">
        <f t="shared" si="26"/>
        <v>-1788.0444401821396</v>
      </c>
      <c r="F91" s="11">
        <f t="shared" si="27"/>
        <v>-1788</v>
      </c>
      <c r="G91" s="12">
        <f t="shared" si="22"/>
        <v>-1.5783120004925877E-2</v>
      </c>
      <c r="J91">
        <f t="shared" si="32"/>
        <v>-1.5783120004925877E-2</v>
      </c>
      <c r="O91">
        <f t="shared" ca="1" si="33"/>
        <v>-6.4404904184230203E-3</v>
      </c>
      <c r="P91" s="31">
        <f t="shared" si="28"/>
        <v>-1.5253812508148874E-2</v>
      </c>
      <c r="Q91" s="2">
        <f t="shared" si="29"/>
        <v>33481.75</v>
      </c>
      <c r="R91">
        <f t="shared" si="24"/>
        <v>2.8016642614433696E-7</v>
      </c>
      <c r="S91" s="31">
        <f t="shared" si="30"/>
        <v>-5.2930749677700291E-4</v>
      </c>
      <c r="T91" s="31">
        <f t="shared" si="31"/>
        <v>8.2912241048751871E-4</v>
      </c>
      <c r="U91">
        <f t="shared" si="25"/>
        <v>1.8453318129506972E-6</v>
      </c>
      <c r="AP91">
        <v>12</v>
      </c>
    </row>
    <row r="92" spans="1:42" x14ac:dyDescent="0.2">
      <c r="A92" s="103" t="s">
        <v>410</v>
      </c>
      <c r="B92" s="24" t="s">
        <v>111</v>
      </c>
      <c r="C92" s="118">
        <v>48714.589899999999</v>
      </c>
      <c r="D92" s="82" t="s">
        <v>260</v>
      </c>
      <c r="E92">
        <f t="shared" si="26"/>
        <v>-1184.5323212510616</v>
      </c>
      <c r="F92" s="11">
        <f t="shared" si="27"/>
        <v>-1184.5</v>
      </c>
      <c r="G92" s="12">
        <f t="shared" si="22"/>
        <v>-1.1479029999463819E-2</v>
      </c>
      <c r="J92">
        <f t="shared" si="32"/>
        <v>-1.1479029999463819E-2</v>
      </c>
      <c r="O92">
        <f t="shared" ca="1" si="33"/>
        <v>-6.2509246554186427E-3</v>
      </c>
      <c r="P92" s="31">
        <f t="shared" si="28"/>
        <v>-1.238851804865896E-2</v>
      </c>
      <c r="Q92" s="2">
        <f t="shared" si="29"/>
        <v>33696.089899999999</v>
      </c>
      <c r="R92">
        <f t="shared" si="24"/>
        <v>8.2716851162878317E-7</v>
      </c>
      <c r="S92" s="31">
        <f t="shared" si="30"/>
        <v>9.0948804919514098E-4</v>
      </c>
      <c r="T92" s="31">
        <f t="shared" si="31"/>
        <v>6.7409341884455188E-4</v>
      </c>
      <c r="U92">
        <f t="shared" si="25"/>
        <v>5.5410631997890485E-8</v>
      </c>
      <c r="AP92">
        <v>13</v>
      </c>
    </row>
    <row r="93" spans="1:42" x14ac:dyDescent="0.2">
      <c r="A93" s="103" t="s">
        <v>410</v>
      </c>
      <c r="B93" s="24" t="s">
        <v>111</v>
      </c>
      <c r="C93" s="118">
        <v>48716.541100000002</v>
      </c>
      <c r="D93" s="82" t="s">
        <v>260</v>
      </c>
      <c r="E93">
        <f t="shared" si="26"/>
        <v>-1179.0383705379174</v>
      </c>
      <c r="F93" s="11">
        <f t="shared" si="27"/>
        <v>-1179</v>
      </c>
      <c r="G93" s="12">
        <f t="shared" ref="G93:G124" si="34">+C93-(C$7+F93*C$8)</f>
        <v>-1.3627460000861902E-2</v>
      </c>
      <c r="J93">
        <f t="shared" si="32"/>
        <v>-1.3627460000861902E-2</v>
      </c>
      <c r="O93">
        <f t="shared" ca="1" si="33"/>
        <v>-6.2491970469736981E-3</v>
      </c>
      <c r="P93" s="31">
        <f t="shared" si="28"/>
        <v>-1.2360263981847299E-2</v>
      </c>
      <c r="Q93" s="2">
        <f t="shared" si="29"/>
        <v>33698.041100000002</v>
      </c>
      <c r="R93">
        <f t="shared" si="24"/>
        <v>1.6057857506064564E-6</v>
      </c>
      <c r="S93" s="31">
        <f t="shared" si="30"/>
        <v>-1.2671960190146023E-3</v>
      </c>
      <c r="T93" s="31">
        <f t="shared" si="31"/>
        <v>6.7276792954489646E-4</v>
      </c>
      <c r="U93">
        <f t="shared" si="25"/>
        <v>3.7634601217105617E-6</v>
      </c>
      <c r="AP93">
        <v>13</v>
      </c>
    </row>
    <row r="94" spans="1:42" x14ac:dyDescent="0.2">
      <c r="A94" s="103" t="s">
        <v>410</v>
      </c>
      <c r="B94" s="24" t="s">
        <v>111</v>
      </c>
      <c r="C94" s="118">
        <v>48735.367599999998</v>
      </c>
      <c r="D94" s="12" t="s">
        <v>260</v>
      </c>
      <c r="E94">
        <f t="shared" si="26"/>
        <v>-1126.0290106051502</v>
      </c>
      <c r="F94" s="11">
        <f t="shared" si="27"/>
        <v>-1126</v>
      </c>
      <c r="G94" s="12">
        <f t="shared" si="34"/>
        <v>-1.0303240007488057E-2</v>
      </c>
      <c r="J94">
        <f t="shared" si="32"/>
        <v>-1.0303240007488057E-2</v>
      </c>
      <c r="O94">
        <f t="shared" ca="1" si="33"/>
        <v>-6.2325491837769594E-3</v>
      </c>
      <c r="P94" s="31">
        <f t="shared" si="28"/>
        <v>-1.2086309151196102E-2</v>
      </c>
      <c r="Q94" s="2">
        <f t="shared" si="29"/>
        <v>33716.867599999998</v>
      </c>
      <c r="R94">
        <f t="shared" si="24"/>
        <v>3.1793355712437424E-6</v>
      </c>
      <c r="S94" s="31">
        <f t="shared" si="30"/>
        <v>1.7830691437080454E-3</v>
      </c>
      <c r="T94" s="31">
        <f t="shared" si="31"/>
        <v>6.6007590409734396E-4</v>
      </c>
      <c r="U94">
        <f t="shared" si="25"/>
        <v>1.2611138162113386E-6</v>
      </c>
      <c r="AP94">
        <v>13</v>
      </c>
    </row>
    <row r="95" spans="1:42" x14ac:dyDescent="0.2">
      <c r="A95" s="103" t="s">
        <v>410</v>
      </c>
      <c r="B95" s="24" t="s">
        <v>111</v>
      </c>
      <c r="C95" s="118">
        <v>48735.539700000001</v>
      </c>
      <c r="D95" s="12" t="s">
        <v>260</v>
      </c>
      <c r="E95">
        <f t="shared" si="26"/>
        <v>-1125.5444324390221</v>
      </c>
      <c r="F95" s="11">
        <f t="shared" si="27"/>
        <v>-1125.5</v>
      </c>
      <c r="G95" s="12">
        <f t="shared" si="34"/>
        <v>-1.5780369998537935E-2</v>
      </c>
      <c r="J95">
        <f t="shared" si="32"/>
        <v>-1.5780369998537935E-2</v>
      </c>
      <c r="O95">
        <f t="shared" ca="1" si="33"/>
        <v>-6.2323921284637828E-3</v>
      </c>
      <c r="P95" s="31">
        <f t="shared" si="28"/>
        <v>-1.2083710339594522E-2</v>
      </c>
      <c r="Q95" s="2">
        <f t="shared" si="29"/>
        <v>33717.039700000001</v>
      </c>
      <c r="R95">
        <f t="shared" si="24"/>
        <v>1.3665292634059634E-5</v>
      </c>
      <c r="S95" s="31">
        <f t="shared" si="30"/>
        <v>-3.6966596589434134E-3</v>
      </c>
      <c r="T95" s="31">
        <f t="shared" si="31"/>
        <v>6.5995686573657223E-4</v>
      </c>
      <c r="U95">
        <f t="shared" si="25"/>
        <v>1.8980107543114718E-5</v>
      </c>
      <c r="AP95">
        <v>1</v>
      </c>
    </row>
    <row r="96" spans="1:42" x14ac:dyDescent="0.2">
      <c r="A96" s="103" t="s">
        <v>410</v>
      </c>
      <c r="B96" s="24" t="s">
        <v>111</v>
      </c>
      <c r="C96" s="118">
        <v>49069.572800000002</v>
      </c>
      <c r="D96" s="12" t="s">
        <v>260</v>
      </c>
      <c r="E96">
        <f t="shared" si="26"/>
        <v>-185.01481581552855</v>
      </c>
      <c r="F96" s="11">
        <f t="shared" si="27"/>
        <v>-185</v>
      </c>
      <c r="G96" s="12">
        <f t="shared" si="34"/>
        <v>-5.2618999980040826E-3</v>
      </c>
      <c r="J96">
        <f t="shared" si="32"/>
        <v>-5.2618999980040826E-3</v>
      </c>
      <c r="O96">
        <f t="shared" ca="1" si="33"/>
        <v>-5.9369710843782536E-3</v>
      </c>
      <c r="P96" s="31">
        <f t="shared" si="28"/>
        <v>-6.8567803740723693E-3</v>
      </c>
      <c r="Q96" s="2">
        <f t="shared" si="29"/>
        <v>34051.072800000002</v>
      </c>
      <c r="R96">
        <f t="shared" si="24"/>
        <v>2.5436434139677194E-6</v>
      </c>
      <c r="S96" s="31">
        <f t="shared" si="30"/>
        <v>1.5948803760682867E-3</v>
      </c>
      <c r="T96" s="31">
        <f t="shared" si="31"/>
        <v>4.5912894175694142E-4</v>
      </c>
      <c r="U96">
        <f t="shared" si="25"/>
        <v>1.2899313205402781E-6</v>
      </c>
      <c r="AP96">
        <v>1</v>
      </c>
    </row>
    <row r="97" spans="1:42" x14ac:dyDescent="0.2">
      <c r="A97" s="103" t="s">
        <v>410</v>
      </c>
      <c r="B97" s="24" t="s">
        <v>111</v>
      </c>
      <c r="C97" s="118">
        <v>49071.525600000001</v>
      </c>
      <c r="D97" s="12" t="s">
        <v>260</v>
      </c>
      <c r="E97">
        <f t="shared" si="26"/>
        <v>-179.51636001776023</v>
      </c>
      <c r="F97" s="11">
        <f t="shared" si="27"/>
        <v>-179.5</v>
      </c>
      <c r="G97" s="12">
        <f t="shared" si="34"/>
        <v>-5.8103300034417771E-3</v>
      </c>
      <c r="J97">
        <f t="shared" si="32"/>
        <v>-5.8103300034417771E-3</v>
      </c>
      <c r="O97">
        <f t="shared" ca="1" si="33"/>
        <v>-5.935243475933309E-3</v>
      </c>
      <c r="P97" s="31">
        <f t="shared" si="28"/>
        <v>-6.825000202645367E-3</v>
      </c>
      <c r="Q97" s="2">
        <f t="shared" si="29"/>
        <v>34053.025600000001</v>
      </c>
      <c r="R97">
        <f t="shared" si="24"/>
        <v>1.0295556131518528E-6</v>
      </c>
      <c r="S97" s="31">
        <f t="shared" si="30"/>
        <v>1.0146701992035899E-3</v>
      </c>
      <c r="T97" s="31">
        <f t="shared" si="31"/>
        <v>4.5809021210524995E-4</v>
      </c>
      <c r="U97">
        <f t="shared" si="25"/>
        <v>3.0978128203838817E-7</v>
      </c>
      <c r="AP97">
        <v>14</v>
      </c>
    </row>
    <row r="98" spans="1:42" x14ac:dyDescent="0.2">
      <c r="A98" s="103" t="s">
        <v>410</v>
      </c>
      <c r="B98" s="24" t="s">
        <v>111</v>
      </c>
      <c r="C98" s="118">
        <v>49135.455000000002</v>
      </c>
      <c r="D98" s="12" t="s">
        <v>260</v>
      </c>
      <c r="E98">
        <f t="shared" si="26"/>
        <v>0.48823854738409739</v>
      </c>
      <c r="F98" s="11">
        <f t="shared" si="27"/>
        <v>0.5</v>
      </c>
      <c r="G98" s="12">
        <f t="shared" si="34"/>
        <v>-4.1771300020627677E-3</v>
      </c>
      <c r="J98">
        <f t="shared" si="32"/>
        <v>-4.1771300020627677E-3</v>
      </c>
      <c r="O98">
        <f t="shared" ca="1" si="33"/>
        <v>-5.8787035631896675E-3</v>
      </c>
      <c r="P98" s="31">
        <f t="shared" si="28"/>
        <v>-5.7831286037322406E-3</v>
      </c>
      <c r="Q98" s="2">
        <f t="shared" si="29"/>
        <v>34116.955000000002</v>
      </c>
      <c r="R98">
        <f t="shared" si="24"/>
        <v>2.5792315085643024E-6</v>
      </c>
      <c r="S98" s="31">
        <f t="shared" si="30"/>
        <v>1.6059986016694729E-3</v>
      </c>
      <c r="T98" s="31">
        <f t="shared" si="31"/>
        <v>4.2496625602010977E-4</v>
      </c>
      <c r="U98">
        <f t="shared" si="25"/>
        <v>1.3948374014700368E-6</v>
      </c>
      <c r="AP98">
        <v>14</v>
      </c>
    </row>
    <row r="99" spans="1:42" x14ac:dyDescent="0.2">
      <c r="A99" s="103" t="s">
        <v>410</v>
      </c>
      <c r="B99" s="24" t="s">
        <v>111</v>
      </c>
      <c r="C99" s="118">
        <v>49500.376600000003</v>
      </c>
      <c r="D99" s="12" t="s">
        <v>260</v>
      </c>
      <c r="E99">
        <f t="shared" si="26"/>
        <v>1027.9899219004192</v>
      </c>
      <c r="F99" s="11">
        <f t="shared" si="27"/>
        <v>1028</v>
      </c>
      <c r="G99" s="12">
        <f t="shared" si="34"/>
        <v>-3.5792799972114153E-3</v>
      </c>
      <c r="J99">
        <f t="shared" si="32"/>
        <v>-3.5792799972114153E-3</v>
      </c>
      <c r="O99">
        <f t="shared" ca="1" si="33"/>
        <v>-5.5559548946113781E-3</v>
      </c>
      <c r="P99" s="31">
        <f t="shared" si="28"/>
        <v>-5.4997384260450921E-7</v>
      </c>
      <c r="Q99" s="2">
        <f t="shared" si="29"/>
        <v>34481.876600000003</v>
      </c>
      <c r="R99">
        <f t="shared" si="24"/>
        <v>1.280730858016133E-5</v>
      </c>
      <c r="S99" s="31">
        <f t="shared" si="30"/>
        <v>-3.5787300233688108E-3</v>
      </c>
      <c r="T99" s="31">
        <f t="shared" si="31"/>
        <v>2.6824077674808024E-4</v>
      </c>
      <c r="U99">
        <f t="shared" si="25"/>
        <v>1.4799184336951994E-5</v>
      </c>
      <c r="AP99">
        <v>1</v>
      </c>
    </row>
    <row r="100" spans="1:42" x14ac:dyDescent="0.2">
      <c r="A100" s="103" t="s">
        <v>399</v>
      </c>
      <c r="B100" s="24" t="s">
        <v>111</v>
      </c>
      <c r="C100" s="118">
        <v>49502.335299999999</v>
      </c>
      <c r="D100" s="12" t="s">
        <v>260</v>
      </c>
      <c r="E100">
        <f t="shared" si="26"/>
        <v>1033.5049901977713</v>
      </c>
      <c r="F100" s="11">
        <f t="shared" si="27"/>
        <v>1033.5</v>
      </c>
      <c r="G100" s="12">
        <f t="shared" si="34"/>
        <v>1.7722899938235059E-3</v>
      </c>
      <c r="J100">
        <f t="shared" si="32"/>
        <v>1.7722899938235059E-3</v>
      </c>
      <c r="O100">
        <f t="shared" ca="1" si="33"/>
        <v>-5.5542272861664336E-3</v>
      </c>
      <c r="P100" s="31">
        <f t="shared" si="28"/>
        <v>2.8643714420009767E-5</v>
      </c>
      <c r="Q100" s="2">
        <f t="shared" si="29"/>
        <v>34483.835299999999</v>
      </c>
      <c r="R100">
        <f t="shared" si="24"/>
        <v>3.0403023476776552E-6</v>
      </c>
      <c r="S100" s="31">
        <f t="shared" si="30"/>
        <v>1.7436462794034962E-3</v>
      </c>
      <c r="T100" s="31">
        <f t="shared" si="31"/>
        <v>2.6755002207865203E-4</v>
      </c>
      <c r="U100">
        <f t="shared" si="25"/>
        <v>2.178860160888413E-6</v>
      </c>
      <c r="AP100">
        <v>1</v>
      </c>
    </row>
    <row r="101" spans="1:42" x14ac:dyDescent="0.2">
      <c r="A101" s="103" t="s">
        <v>399</v>
      </c>
      <c r="B101" s="24" t="s">
        <v>111</v>
      </c>
      <c r="C101" s="118">
        <v>50248.337399999997</v>
      </c>
      <c r="D101" s="12" t="s">
        <v>260</v>
      </c>
      <c r="E101">
        <f t="shared" si="26"/>
        <v>3134.0066144778739</v>
      </c>
      <c r="F101" s="11">
        <f t="shared" si="27"/>
        <v>3134</v>
      </c>
      <c r="G101" s="12">
        <f t="shared" si="34"/>
        <v>2.3491599931730889E-3</v>
      </c>
      <c r="J101">
        <f t="shared" si="32"/>
        <v>2.3491599931730889E-3</v>
      </c>
      <c r="O101">
        <f t="shared" ca="1" si="33"/>
        <v>-4.8944379155107676E-3</v>
      </c>
      <c r="P101" s="31">
        <f t="shared" si="28"/>
        <v>8.3144480060746585E-3</v>
      </c>
      <c r="Q101" s="2">
        <f t="shared" si="29"/>
        <v>35229.837399999997</v>
      </c>
      <c r="R101">
        <f t="shared" si="24"/>
        <v>3.5584661076867154E-5</v>
      </c>
      <c r="S101" s="31">
        <f t="shared" si="30"/>
        <v>-5.9652880129015696E-3</v>
      </c>
      <c r="T101" s="31">
        <f t="shared" si="31"/>
        <v>1.19094861897248E-4</v>
      </c>
      <c r="U101">
        <f t="shared" si="25"/>
        <v>3.7019714967145125E-5</v>
      </c>
      <c r="AP101">
        <v>15</v>
      </c>
    </row>
    <row r="102" spans="1:42" x14ac:dyDescent="0.2">
      <c r="A102" s="103" t="s">
        <v>399</v>
      </c>
      <c r="B102" s="24" t="s">
        <v>111</v>
      </c>
      <c r="C102" s="118">
        <v>50260.414299999997</v>
      </c>
      <c r="D102" s="12" t="s">
        <v>260</v>
      </c>
      <c r="E102">
        <f t="shared" si="26"/>
        <v>3168.0112748753027</v>
      </c>
      <c r="F102" s="11">
        <f t="shared" si="27"/>
        <v>3168</v>
      </c>
      <c r="G102" s="12">
        <f t="shared" si="34"/>
        <v>4.0043199915089644E-3</v>
      </c>
      <c r="J102">
        <f t="shared" si="32"/>
        <v>4.0043199915089644E-3</v>
      </c>
      <c r="O102">
        <f t="shared" ca="1" si="33"/>
        <v>-4.8837581542147471E-3</v>
      </c>
      <c r="P102" s="31">
        <f t="shared" si="28"/>
        <v>8.3923119442345512E-3</v>
      </c>
      <c r="Q102" s="2">
        <f t="shared" si="29"/>
        <v>35241.914299999997</v>
      </c>
      <c r="R102">
        <f t="shared" si="24"/>
        <v>1.9254473377184506E-5</v>
      </c>
      <c r="S102" s="31">
        <f t="shared" si="30"/>
        <v>-4.3879919527255867E-3</v>
      </c>
      <c r="T102" s="31">
        <f t="shared" si="31"/>
        <v>1.1858413904185957E-4</v>
      </c>
      <c r="U102">
        <f t="shared" si="25"/>
        <v>2.0309228070889948E-5</v>
      </c>
      <c r="AP102">
        <v>1</v>
      </c>
    </row>
    <row r="103" spans="1:42" x14ac:dyDescent="0.2">
      <c r="A103" t="s">
        <v>259</v>
      </c>
      <c r="B103" s="5" t="s">
        <v>110</v>
      </c>
      <c r="C103" s="12">
        <v>50554.656000000003</v>
      </c>
      <c r="D103" s="12"/>
      <c r="E103">
        <f t="shared" si="26"/>
        <v>3996.5011260177498</v>
      </c>
      <c r="F103" s="11">
        <f t="shared" si="27"/>
        <v>3996.5</v>
      </c>
      <c r="G103" s="12">
        <f t="shared" si="34"/>
        <v>3.9991000085137784E-4</v>
      </c>
      <c r="N103">
        <f>G103</f>
        <v>3.9991000085137784E-4</v>
      </c>
      <c r="O103">
        <f t="shared" ca="1" si="33"/>
        <v>-4.6235175002808174E-3</v>
      </c>
      <c r="P103" s="31">
        <f t="shared" si="28"/>
        <v>9.7174360293493661E-3</v>
      </c>
      <c r="Q103" s="2">
        <f t="shared" si="29"/>
        <v>35536.156000000003</v>
      </c>
      <c r="S103" s="31">
        <f t="shared" si="30"/>
        <v>-9.3175260284979883E-3</v>
      </c>
      <c r="T103" s="31">
        <f t="shared" si="31"/>
        <v>1.2476914156361933E-4</v>
      </c>
      <c r="AP103">
        <v>1</v>
      </c>
    </row>
    <row r="104" spans="1:42" x14ac:dyDescent="0.2">
      <c r="A104" s="103" t="s">
        <v>399</v>
      </c>
      <c r="B104" s="24" t="s">
        <v>111</v>
      </c>
      <c r="C104" s="118">
        <v>50597.457699999999</v>
      </c>
      <c r="D104" s="12" t="s">
        <v>260</v>
      </c>
      <c r="E104">
        <f t="shared" si="26"/>
        <v>4117.0169266729254</v>
      </c>
      <c r="F104" s="11">
        <f t="shared" si="27"/>
        <v>4117</v>
      </c>
      <c r="G104" s="12">
        <f t="shared" si="34"/>
        <v>6.0115800006315112E-3</v>
      </c>
      <c r="J104">
        <f t="shared" ref="J104:J122" si="35">G104</f>
        <v>6.0115800006315112E-3</v>
      </c>
      <c r="O104">
        <f t="shared" ca="1" si="33"/>
        <v>-4.5856671698052132E-3</v>
      </c>
      <c r="P104" s="31">
        <f t="shared" si="28"/>
        <v>9.8234505880974762E-3</v>
      </c>
      <c r="Q104" s="2">
        <f t="shared" si="29"/>
        <v>35578.957699999999</v>
      </c>
      <c r="R104">
        <f t="shared" ref="R104:R122" si="36">+(P104-G104)^2</f>
        <v>1.453035737558812E-5</v>
      </c>
      <c r="S104" s="31">
        <f t="shared" si="30"/>
        <v>-3.811870587465965E-3</v>
      </c>
      <c r="T104" s="31">
        <f t="shared" si="31"/>
        <v>1.2864999205917721E-4</v>
      </c>
      <c r="U104">
        <f t="shared" ref="U104:U122" si="37">(S104-T104)^2</f>
        <v>1.5527702437661164E-5</v>
      </c>
      <c r="AP104">
        <v>1</v>
      </c>
    </row>
    <row r="105" spans="1:42" x14ac:dyDescent="0.2">
      <c r="A105" s="103" t="s">
        <v>401</v>
      </c>
      <c r="B105" s="24" t="s">
        <v>111</v>
      </c>
      <c r="C105" s="118">
        <v>50598.345999999998</v>
      </c>
      <c r="D105" s="12" t="s">
        <v>260</v>
      </c>
      <c r="E105">
        <f t="shared" si="26"/>
        <v>4119.5180933490583</v>
      </c>
      <c r="F105" s="11">
        <f t="shared" si="27"/>
        <v>4119.5</v>
      </c>
      <c r="G105" s="12">
        <f t="shared" si="34"/>
        <v>6.4259299979312345E-3</v>
      </c>
      <c r="J105">
        <f t="shared" si="35"/>
        <v>6.4259299979312345E-3</v>
      </c>
      <c r="O105">
        <f t="shared" ca="1" si="33"/>
        <v>-4.5848818932393287E-3</v>
      </c>
      <c r="P105" s="31">
        <f t="shared" si="28"/>
        <v>9.8254338454277276E-3</v>
      </c>
      <c r="Q105" s="2">
        <f t="shared" si="29"/>
        <v>35579.845999999998</v>
      </c>
      <c r="R105">
        <f t="shared" si="36"/>
        <v>1.1556626409143459E-5</v>
      </c>
      <c r="S105" s="31">
        <f t="shared" si="30"/>
        <v>-3.399503847496493E-3</v>
      </c>
      <c r="T105" s="31">
        <f t="shared" si="31"/>
        <v>1.2873852406147836E-4</v>
      </c>
      <c r="U105">
        <f t="shared" si="37"/>
        <v>1.2448494232457018E-5</v>
      </c>
      <c r="AP105">
        <v>1</v>
      </c>
    </row>
    <row r="106" spans="1:42" x14ac:dyDescent="0.2">
      <c r="A106" s="103" t="s">
        <v>410</v>
      </c>
      <c r="B106" s="24" t="s">
        <v>111</v>
      </c>
      <c r="C106" s="118">
        <v>50926.507599999997</v>
      </c>
      <c r="D106" s="12" t="s">
        <v>260</v>
      </c>
      <c r="E106">
        <f t="shared" si="26"/>
        <v>5043.5154571987823</v>
      </c>
      <c r="F106" s="11">
        <f t="shared" si="27"/>
        <v>5043.5</v>
      </c>
      <c r="G106" s="12">
        <f t="shared" si="34"/>
        <v>5.4896899964660406E-3</v>
      </c>
      <c r="J106">
        <f t="shared" si="35"/>
        <v>5.4896899964660406E-3</v>
      </c>
      <c r="O106">
        <f t="shared" ca="1" si="33"/>
        <v>-4.2946436744886341E-3</v>
      </c>
      <c r="P106" s="31">
        <f t="shared" si="28"/>
        <v>1.0029956160047678E-2</v>
      </c>
      <c r="Q106" s="2">
        <f t="shared" si="29"/>
        <v>35908.007599999997</v>
      </c>
      <c r="R106">
        <f t="shared" si="36"/>
        <v>2.0614016836164318E-5</v>
      </c>
      <c r="S106" s="31">
        <f t="shared" si="30"/>
        <v>-4.5402661635816372E-3</v>
      </c>
      <c r="T106" s="31">
        <f t="shared" si="31"/>
        <v>1.837770768607673E-4</v>
      </c>
      <c r="U106">
        <f t="shared" si="37"/>
        <v>2.2316584537569574E-5</v>
      </c>
      <c r="AP106">
        <v>16</v>
      </c>
    </row>
    <row r="107" spans="1:42" x14ac:dyDescent="0.2">
      <c r="A107" s="103" t="s">
        <v>401</v>
      </c>
      <c r="B107" s="24" t="s">
        <v>111</v>
      </c>
      <c r="C107" s="118">
        <v>51657.419000000002</v>
      </c>
      <c r="D107" s="12" t="s">
        <v>342</v>
      </c>
      <c r="E107">
        <f t="shared" si="26"/>
        <v>7101.5265310347104</v>
      </c>
      <c r="F107" s="11">
        <f t="shared" si="27"/>
        <v>7101.5</v>
      </c>
      <c r="G107" s="12">
        <f t="shared" si="34"/>
        <v>9.4226099972729571E-3</v>
      </c>
      <c r="J107">
        <f t="shared" si="35"/>
        <v>9.4226099972729571E-3</v>
      </c>
      <c r="O107">
        <f t="shared" ca="1" si="33"/>
        <v>-3.6482040054529948E-3</v>
      </c>
      <c r="P107" s="31">
        <f t="shared" si="28"/>
        <v>8.5870900842516529E-3</v>
      </c>
      <c r="Q107" s="2">
        <f t="shared" si="29"/>
        <v>36638.919000000002</v>
      </c>
      <c r="R107">
        <f t="shared" si="36"/>
        <v>6.9809352505512782E-7</v>
      </c>
      <c r="S107" s="31">
        <f t="shared" si="30"/>
        <v>8.3551991302130424E-4</v>
      </c>
      <c r="T107" s="31">
        <f t="shared" si="31"/>
        <v>4.6633006030284485E-4</v>
      </c>
      <c r="U107">
        <f t="shared" si="37"/>
        <v>1.3630114735027774E-7</v>
      </c>
    </row>
    <row r="108" spans="1:42" x14ac:dyDescent="0.2">
      <c r="A108" s="103" t="s">
        <v>419</v>
      </c>
      <c r="B108" s="24" t="s">
        <v>111</v>
      </c>
      <c r="C108" s="118">
        <v>51772.31</v>
      </c>
      <c r="D108" s="12" t="s">
        <v>342</v>
      </c>
      <c r="E108">
        <f t="shared" si="26"/>
        <v>7425.0225803288849</v>
      </c>
      <c r="F108" s="11">
        <f t="shared" si="27"/>
        <v>7425</v>
      </c>
      <c r="G108" s="12">
        <f t="shared" si="34"/>
        <v>8.0194999973173253E-3</v>
      </c>
      <c r="J108">
        <f t="shared" si="35"/>
        <v>8.0194999973173253E-3</v>
      </c>
      <c r="O108">
        <f t="shared" ca="1" si="33"/>
        <v>-3.5465892178276164E-3</v>
      </c>
      <c r="P108" s="31">
        <f t="shared" si="28"/>
        <v>8.3933057459483224E-3</v>
      </c>
      <c r="Q108" s="2">
        <f t="shared" si="29"/>
        <v>36753.81</v>
      </c>
      <c r="R108">
        <f t="shared" si="36"/>
        <v>1.3973073770958019E-7</v>
      </c>
      <c r="S108" s="31">
        <f t="shared" si="30"/>
        <v>-3.738057486309971E-4</v>
      </c>
      <c r="T108" s="31">
        <f t="shared" si="31"/>
        <v>5.3082456147422285E-4</v>
      </c>
      <c r="U108">
        <f t="shared" si="37"/>
        <v>8.1835599796106636E-7</v>
      </c>
      <c r="AP108">
        <v>17</v>
      </c>
    </row>
    <row r="109" spans="1:42" x14ac:dyDescent="0.2">
      <c r="A109" s="103" t="s">
        <v>419</v>
      </c>
      <c r="B109" s="24" t="s">
        <v>111</v>
      </c>
      <c r="C109" s="118">
        <v>52032.456400000003</v>
      </c>
      <c r="D109" s="12" t="s">
        <v>260</v>
      </c>
      <c r="E109">
        <f t="shared" si="26"/>
        <v>8157.5110488608543</v>
      </c>
      <c r="F109" s="11">
        <f t="shared" si="27"/>
        <v>8157.5</v>
      </c>
      <c r="G109" s="12">
        <f t="shared" si="34"/>
        <v>3.9240499972947873E-3</v>
      </c>
      <c r="J109">
        <f t="shared" si="35"/>
        <v>3.9240499972947873E-3</v>
      </c>
      <c r="O109">
        <f t="shared" ca="1" si="33"/>
        <v>-3.316503184023629E-3</v>
      </c>
      <c r="P109" s="31">
        <f t="shared" si="28"/>
        <v>8.1893517340418873E-3</v>
      </c>
      <c r="Q109" s="2">
        <f t="shared" si="29"/>
        <v>37013.956400000003</v>
      </c>
      <c r="R109">
        <f t="shared" si="36"/>
        <v>1.8192798905497829E-5</v>
      </c>
      <c r="S109" s="31">
        <f t="shared" si="30"/>
        <v>-4.2653017367470999E-3</v>
      </c>
      <c r="T109" s="31">
        <f t="shared" si="31"/>
        <v>6.9701767200044148E-4</v>
      </c>
      <c r="U109">
        <f t="shared" si="37"/>
        <v>2.4624613914432552E-5</v>
      </c>
      <c r="AP109">
        <v>1</v>
      </c>
    </row>
    <row r="110" spans="1:42" x14ac:dyDescent="0.2">
      <c r="A110" s="103" t="s">
        <v>419</v>
      </c>
      <c r="B110" s="24" t="s">
        <v>111</v>
      </c>
      <c r="C110" s="118">
        <v>52053.412900000003</v>
      </c>
      <c r="D110" s="12" t="s">
        <v>260</v>
      </c>
      <c r="E110">
        <f t="shared" si="26"/>
        <v>8216.5178027148013</v>
      </c>
      <c r="F110" s="11">
        <f t="shared" si="27"/>
        <v>8216.5</v>
      </c>
      <c r="G110" s="12">
        <f t="shared" si="34"/>
        <v>6.3227100035874173E-3</v>
      </c>
      <c r="J110">
        <f t="shared" si="35"/>
        <v>6.3227100035874173E-3</v>
      </c>
      <c r="O110">
        <f t="shared" ca="1" si="33"/>
        <v>-3.2979706570687686E-3</v>
      </c>
      <c r="P110" s="31">
        <f t="shared" si="28"/>
        <v>8.1895735081092443E-3</v>
      </c>
      <c r="Q110" s="2">
        <f t="shared" si="29"/>
        <v>37034.912900000003</v>
      </c>
      <c r="R110">
        <f t="shared" si="36"/>
        <v>3.4851793445155175E-6</v>
      </c>
      <c r="S110" s="31">
        <f t="shared" si="30"/>
        <v>-1.8668635045218269E-3</v>
      </c>
      <c r="T110" s="31">
        <f t="shared" si="31"/>
        <v>7.1162082212104024E-4</v>
      </c>
      <c r="U110">
        <f t="shared" si="37"/>
        <v>6.6485814227429198E-6</v>
      </c>
      <c r="AP110">
        <v>1</v>
      </c>
    </row>
    <row r="111" spans="1:42" x14ac:dyDescent="0.2">
      <c r="A111" s="103" t="s">
        <v>410</v>
      </c>
      <c r="B111" s="24" t="s">
        <v>111</v>
      </c>
      <c r="C111" s="118">
        <v>52074.367700000003</v>
      </c>
      <c r="D111" s="12" t="s">
        <v>260</v>
      </c>
      <c r="E111">
        <f t="shared" si="26"/>
        <v>8275.5197699163182</v>
      </c>
      <c r="F111" s="11">
        <f t="shared" si="27"/>
        <v>8275.5</v>
      </c>
      <c r="G111" s="12">
        <f t="shared" si="34"/>
        <v>7.0213700018939562E-3</v>
      </c>
      <c r="J111">
        <f t="shared" si="35"/>
        <v>7.0213700018939562E-3</v>
      </c>
      <c r="O111">
        <f t="shared" ca="1" si="33"/>
        <v>-3.2794381301139083E-3</v>
      </c>
      <c r="P111" s="31">
        <f t="shared" si="28"/>
        <v>8.1924568694115071E-3</v>
      </c>
      <c r="Q111" s="2">
        <f t="shared" si="29"/>
        <v>37055.867700000003</v>
      </c>
      <c r="R111">
        <f t="shared" si="36"/>
        <v>1.3714444512720696E-6</v>
      </c>
      <c r="S111" s="31">
        <f t="shared" si="30"/>
        <v>-1.1710868675175509E-3</v>
      </c>
      <c r="T111" s="31">
        <f t="shared" si="31"/>
        <v>7.2640539451479806E-4</v>
      </c>
      <c r="U111">
        <f t="shared" si="37"/>
        <v>3.6004768844726402E-6</v>
      </c>
      <c r="AP111">
        <v>16</v>
      </c>
    </row>
    <row r="112" spans="1:42" x14ac:dyDescent="0.2">
      <c r="A112" s="103" t="s">
        <v>410</v>
      </c>
      <c r="B112" s="24" t="s">
        <v>111</v>
      </c>
      <c r="C112" s="118">
        <v>52347.484799999998</v>
      </c>
      <c r="D112" s="12" t="s">
        <v>260</v>
      </c>
      <c r="E112">
        <f t="shared" si="26"/>
        <v>9044.5295517502636</v>
      </c>
      <c r="F112" s="11">
        <f t="shared" si="27"/>
        <v>9044.5</v>
      </c>
      <c r="G112" s="12">
        <f t="shared" si="34"/>
        <v>1.0495429996808525E-2</v>
      </c>
      <c r="J112">
        <f t="shared" si="35"/>
        <v>1.0495429996808525E-2</v>
      </c>
      <c r="O112">
        <f t="shared" ca="1" si="33"/>
        <v>-3.0378870584480159E-3</v>
      </c>
      <c r="P112" s="31">
        <f t="shared" si="28"/>
        <v>8.4763940311851672E-3</v>
      </c>
      <c r="Q112" s="2">
        <f t="shared" si="29"/>
        <v>37328.984799999998</v>
      </c>
      <c r="R112">
        <f t="shared" si="36"/>
        <v>4.0765062304806452E-6</v>
      </c>
      <c r="S112" s="31">
        <f t="shared" si="30"/>
        <v>2.0190359656233579E-3</v>
      </c>
      <c r="T112" s="31">
        <f t="shared" si="31"/>
        <v>9.3569807336009816E-4</v>
      </c>
      <c r="U112">
        <f t="shared" si="37"/>
        <v>1.1736209888134023E-6</v>
      </c>
      <c r="AP112">
        <v>18</v>
      </c>
    </row>
    <row r="113" spans="1:42" x14ac:dyDescent="0.2">
      <c r="A113" s="103" t="s">
        <v>403</v>
      </c>
      <c r="B113" s="24" t="s">
        <v>111</v>
      </c>
      <c r="C113" s="118">
        <v>52399.5141</v>
      </c>
      <c r="D113" s="12" t="s">
        <v>342</v>
      </c>
      <c r="E113">
        <f t="shared" si="26"/>
        <v>9191.0273017702166</v>
      </c>
      <c r="F113" s="11">
        <f t="shared" si="27"/>
        <v>9191</v>
      </c>
      <c r="G113" s="12">
        <f t="shared" si="34"/>
        <v>9.6963399992091581E-3</v>
      </c>
      <c r="J113">
        <f t="shared" si="35"/>
        <v>9.6963399992091581E-3</v>
      </c>
      <c r="O113">
        <f t="shared" ca="1" si="33"/>
        <v>-2.9918698516872184E-3</v>
      </c>
      <c r="P113" s="31">
        <f t="shared" si="28"/>
        <v>8.5809325427904769E-3</v>
      </c>
      <c r="Q113" s="2">
        <f t="shared" si="29"/>
        <v>37381.0141</v>
      </c>
      <c r="R113">
        <f t="shared" si="36"/>
        <v>1.2441337938343922E-6</v>
      </c>
      <c r="S113" s="31">
        <f t="shared" si="30"/>
        <v>1.1154074564186812E-3</v>
      </c>
      <c r="T113" s="31">
        <f t="shared" si="31"/>
        <v>9.7906465268227799E-4</v>
      </c>
      <c r="U113">
        <f t="shared" si="37"/>
        <v>1.8589360130703359E-8</v>
      </c>
      <c r="AP113">
        <v>18</v>
      </c>
    </row>
    <row r="114" spans="1:42" x14ac:dyDescent="0.2">
      <c r="A114" s="103" t="s">
        <v>403</v>
      </c>
      <c r="B114" s="24" t="s">
        <v>111</v>
      </c>
      <c r="C114" s="118">
        <v>52399.686900000001</v>
      </c>
      <c r="D114" s="12" t="s">
        <v>342</v>
      </c>
      <c r="E114">
        <f t="shared" si="26"/>
        <v>9191.5138509108656</v>
      </c>
      <c r="F114" s="123">
        <f t="shared" si="27"/>
        <v>9191.5</v>
      </c>
      <c r="G114" s="12">
        <f t="shared" si="34"/>
        <v>4.9192099977517501E-3</v>
      </c>
      <c r="J114">
        <f t="shared" si="35"/>
        <v>4.9192099977517501E-3</v>
      </c>
      <c r="O114">
        <f t="shared" ca="1" si="33"/>
        <v>-2.9917127963740419E-3</v>
      </c>
      <c r="P114" s="31">
        <f t="shared" si="28"/>
        <v>8.5813152082015159E-3</v>
      </c>
      <c r="Q114" s="2">
        <f t="shared" si="29"/>
        <v>37381.186900000001</v>
      </c>
      <c r="R114">
        <f t="shared" si="36"/>
        <v>1.3411014572403323E-5</v>
      </c>
      <c r="S114" s="31">
        <f t="shared" si="30"/>
        <v>-3.6621052104497658E-3</v>
      </c>
      <c r="T114" s="31">
        <f t="shared" si="31"/>
        <v>9.7921457664006204E-4</v>
      </c>
      <c r="U114">
        <f t="shared" si="37"/>
        <v>2.1541849366031565E-5</v>
      </c>
      <c r="AP114">
        <v>18</v>
      </c>
    </row>
    <row r="115" spans="1:42" x14ac:dyDescent="0.2">
      <c r="A115" s="103" t="s">
        <v>410</v>
      </c>
      <c r="B115" s="24" t="s">
        <v>111</v>
      </c>
      <c r="C115" s="118">
        <v>52403.421600000001</v>
      </c>
      <c r="D115" s="12" t="s">
        <v>260</v>
      </c>
      <c r="E115">
        <f t="shared" si="26"/>
        <v>9202.0295631537665</v>
      </c>
      <c r="F115" s="11">
        <f t="shared" si="27"/>
        <v>9202</v>
      </c>
      <c r="G115" s="12">
        <f t="shared" si="34"/>
        <v>1.0499479998543393E-2</v>
      </c>
      <c r="J115">
        <f t="shared" si="35"/>
        <v>1.0499479998543393E-2</v>
      </c>
      <c r="O115">
        <f t="shared" ca="1" si="33"/>
        <v>-2.9884146347973293E-3</v>
      </c>
      <c r="P115" s="31">
        <f t="shared" si="28"/>
        <v>8.5893911138343985E-3</v>
      </c>
      <c r="Q115" s="2">
        <f t="shared" si="29"/>
        <v>37384.921600000001</v>
      </c>
      <c r="R115">
        <f t="shared" si="36"/>
        <v>3.6484395474888499E-6</v>
      </c>
      <c r="S115" s="31">
        <f t="shared" si="30"/>
        <v>1.9100888847089943E-3</v>
      </c>
      <c r="T115" s="31">
        <f t="shared" si="31"/>
        <v>9.8236598926649751E-4</v>
      </c>
      <c r="U115">
        <f t="shared" si="37"/>
        <v>8.606697707282099E-7</v>
      </c>
      <c r="AP115">
        <v>19</v>
      </c>
    </row>
    <row r="116" spans="1:42" x14ac:dyDescent="0.2">
      <c r="A116" s="103" t="s">
        <v>410</v>
      </c>
      <c r="B116" s="24" t="s">
        <v>111</v>
      </c>
      <c r="C116" s="118">
        <v>52410.3488</v>
      </c>
      <c r="D116" s="12" t="s">
        <v>260</v>
      </c>
      <c r="E116">
        <f t="shared" si="26"/>
        <v>9221.5343270836674</v>
      </c>
      <c r="F116" s="11">
        <f t="shared" si="27"/>
        <v>9221.5</v>
      </c>
      <c r="G116" s="12">
        <f t="shared" si="34"/>
        <v>1.2191409994557034E-2</v>
      </c>
      <c r="J116">
        <f t="shared" si="35"/>
        <v>1.2191409994557034E-2</v>
      </c>
      <c r="O116">
        <f t="shared" ca="1" si="33"/>
        <v>-2.9822894775834346E-3</v>
      </c>
      <c r="P116" s="31">
        <f t="shared" si="28"/>
        <v>8.604590710089342E-3</v>
      </c>
      <c r="Q116" s="2">
        <f t="shared" si="29"/>
        <v>37391.8488</v>
      </c>
      <c r="R116">
        <f t="shared" si="36"/>
        <v>1.2865272579429327E-5</v>
      </c>
      <c r="S116" s="31">
        <f t="shared" si="30"/>
        <v>3.5868192844676922E-3</v>
      </c>
      <c r="T116" s="31">
        <f t="shared" si="31"/>
        <v>9.8823385568792247E-4</v>
      </c>
      <c r="U116">
        <f t="shared" si="37"/>
        <v>6.752646230666541E-6</v>
      </c>
      <c r="AP116">
        <v>20</v>
      </c>
    </row>
    <row r="117" spans="1:42" x14ac:dyDescent="0.2">
      <c r="A117" s="103" t="s">
        <v>420</v>
      </c>
      <c r="B117" s="24" t="s">
        <v>111</v>
      </c>
      <c r="C117" s="118">
        <v>52462.3796</v>
      </c>
      <c r="D117" s="12" t="s">
        <v>260</v>
      </c>
      <c r="E117">
        <f t="shared" ref="E117:E148" si="38">+(C117-C$7)/C$8</f>
        <v>9368.0363006204625</v>
      </c>
      <c r="F117" s="11">
        <f t="shared" ref="F117:F148" si="39">ROUND(2*E117,0)/2</f>
        <v>9368</v>
      </c>
      <c r="G117" s="12">
        <f t="shared" si="34"/>
        <v>1.2892319995444268E-2</v>
      </c>
      <c r="J117">
        <f t="shared" si="35"/>
        <v>1.2892319995444268E-2</v>
      </c>
      <c r="O117">
        <f t="shared" ca="1" si="33"/>
        <v>-2.9362722708226375E-3</v>
      </c>
      <c r="P117" s="31">
        <f t="shared" ref="P117:P148" si="40">+$V$2+$V$3*F117+$V$4*F117^2+$V$5*SIN(($V$6*F117+$V$7))+$V$8*SIN(($V$9*F117+$V$10))</f>
        <v>8.7269628427521749E-3</v>
      </c>
      <c r="Q117" s="2">
        <f t="shared" ref="Q117:Q148" si="41">+C117-15018.5</f>
        <v>37443.8796</v>
      </c>
      <c r="R117">
        <f t="shared" si="36"/>
        <v>1.735020020948318E-5</v>
      </c>
      <c r="S117" s="31">
        <f t="shared" ref="S117:S148" si="42">+G117-P117</f>
        <v>4.1653571526920931E-3</v>
      </c>
      <c r="T117" s="31">
        <f t="shared" ref="T117:T148" si="43">+V$2+V$3*F117+V$4*F117^2+V$5*SIN(RADIANS(V$6*F117+V$7))+V$8*SIN(RADIANS(V$9*F117+V$10))</f>
        <v>1.0329517438815504E-3</v>
      </c>
      <c r="U117">
        <f t="shared" si="37"/>
        <v>9.8119636451455435E-6</v>
      </c>
      <c r="AP117">
        <v>20</v>
      </c>
    </row>
    <row r="118" spans="1:42" x14ac:dyDescent="0.2">
      <c r="A118" s="103" t="s">
        <v>410</v>
      </c>
      <c r="B118" s="24" t="s">
        <v>111</v>
      </c>
      <c r="C118" s="118">
        <v>52725.547500000001</v>
      </c>
      <c r="D118" s="12" t="s">
        <v>260</v>
      </c>
      <c r="E118">
        <f t="shared" si="38"/>
        <v>10109.032339918993</v>
      </c>
      <c r="F118" s="11">
        <f t="shared" si="39"/>
        <v>10109</v>
      </c>
      <c r="G118" s="12">
        <f t="shared" si="34"/>
        <v>1.1485659997561015E-2</v>
      </c>
      <c r="J118">
        <f t="shared" si="35"/>
        <v>1.1485659997561015E-2</v>
      </c>
      <c r="O118">
        <f t="shared" ca="1" si="33"/>
        <v>-2.703516296694645E-3</v>
      </c>
      <c r="P118" s="31">
        <f t="shared" si="40"/>
        <v>9.5323480660110364E-3</v>
      </c>
      <c r="Q118" s="2">
        <f t="shared" si="41"/>
        <v>37707.047500000001</v>
      </c>
      <c r="R118">
        <f t="shared" si="36"/>
        <v>3.8154275019355086E-6</v>
      </c>
      <c r="S118" s="31">
        <f t="shared" si="42"/>
        <v>1.9533119315499788E-3</v>
      </c>
      <c r="T118" s="31">
        <f t="shared" si="43"/>
        <v>1.2762707629302829E-3</v>
      </c>
      <c r="U118">
        <f t="shared" si="37"/>
        <v>4.5838474400592347E-7</v>
      </c>
      <c r="AP118">
        <v>20</v>
      </c>
    </row>
    <row r="119" spans="1:42" x14ac:dyDescent="0.2">
      <c r="A119" s="103" t="s">
        <v>410</v>
      </c>
      <c r="B119" s="24" t="s">
        <v>111</v>
      </c>
      <c r="C119" s="118">
        <v>52739.394699999997</v>
      </c>
      <c r="D119" s="12" t="s">
        <v>260</v>
      </c>
      <c r="E119">
        <f t="shared" si="38"/>
        <v>10148.021594897933</v>
      </c>
      <c r="F119" s="11">
        <f t="shared" si="39"/>
        <v>10148</v>
      </c>
      <c r="G119" s="12">
        <f t="shared" si="34"/>
        <v>7.669519996852614E-3</v>
      </c>
      <c r="J119">
        <f t="shared" si="35"/>
        <v>7.669519996852614E-3</v>
      </c>
      <c r="O119">
        <f t="shared" ca="1" si="33"/>
        <v>-2.6912659822668559E-3</v>
      </c>
      <c r="P119" s="31">
        <f t="shared" si="40"/>
        <v>9.5813695868078117E-3</v>
      </c>
      <c r="Q119" s="2">
        <f t="shared" si="41"/>
        <v>37720.894699999997</v>
      </c>
      <c r="R119">
        <f t="shared" si="36"/>
        <v>3.6551688546118577E-6</v>
      </c>
      <c r="S119" s="31">
        <f t="shared" si="42"/>
        <v>-1.9118495899551977E-3</v>
      </c>
      <c r="T119" s="31">
        <f t="shared" si="43"/>
        <v>1.2898696087503985E-3</v>
      </c>
      <c r="U119">
        <f t="shared" si="37"/>
        <v>1.0251005827360005E-5</v>
      </c>
      <c r="AP119">
        <v>21</v>
      </c>
    </row>
    <row r="120" spans="1:42" x14ac:dyDescent="0.2">
      <c r="A120" s="103" t="s">
        <v>410</v>
      </c>
      <c r="B120" s="24" t="s">
        <v>111</v>
      </c>
      <c r="C120" s="118">
        <v>52760.353499999997</v>
      </c>
      <c r="D120" s="12" t="s">
        <v>260</v>
      </c>
      <c r="E120">
        <f t="shared" si="38"/>
        <v>10207.034824811042</v>
      </c>
      <c r="F120" s="11">
        <f t="shared" si="39"/>
        <v>10207</v>
      </c>
      <c r="G120" s="12">
        <f t="shared" si="34"/>
        <v>1.236817999597406E-2</v>
      </c>
      <c r="J120">
        <f t="shared" si="35"/>
        <v>1.236817999597406E-2</v>
      </c>
      <c r="O120">
        <f t="shared" ca="1" si="33"/>
        <v>-2.6727334553119952E-3</v>
      </c>
      <c r="P120" s="31">
        <f t="shared" si="40"/>
        <v>9.6563913338876921E-3</v>
      </c>
      <c r="Q120" s="2">
        <f t="shared" si="41"/>
        <v>37741.853499999997</v>
      </c>
      <c r="R120">
        <f t="shared" si="36"/>
        <v>7.3537977478201737E-6</v>
      </c>
      <c r="S120" s="31">
        <f t="shared" si="42"/>
        <v>2.7117886620863681E-3</v>
      </c>
      <c r="T120" s="31">
        <f t="shared" si="43"/>
        <v>1.3105928652974469E-3</v>
      </c>
      <c r="U120">
        <f t="shared" si="37"/>
        <v>1.9633496609389395E-6</v>
      </c>
      <c r="AP120">
        <v>21</v>
      </c>
    </row>
    <row r="121" spans="1:42" x14ac:dyDescent="0.2">
      <c r="A121" s="103" t="s">
        <v>410</v>
      </c>
      <c r="B121" s="24" t="s">
        <v>111</v>
      </c>
      <c r="C121" s="118">
        <v>52760.528100000003</v>
      </c>
      <c r="D121" s="12" t="s">
        <v>260</v>
      </c>
      <c r="E121">
        <f t="shared" si="38"/>
        <v>10207.52644217192</v>
      </c>
      <c r="F121" s="11">
        <f t="shared" si="39"/>
        <v>10207.5</v>
      </c>
      <c r="G121" s="12">
        <f t="shared" si="34"/>
        <v>9.3910499999765307E-3</v>
      </c>
      <c r="J121">
        <f t="shared" si="35"/>
        <v>9.3910499999765307E-3</v>
      </c>
      <c r="O121">
        <f t="shared" ca="1" si="33"/>
        <v>-2.6725763999988186E-3</v>
      </c>
      <c r="P121" s="31">
        <f t="shared" si="40"/>
        <v>9.657031273408714E-3</v>
      </c>
      <c r="Q121" s="2">
        <f t="shared" si="41"/>
        <v>37742.028100000003</v>
      </c>
      <c r="R121">
        <f t="shared" si="36"/>
        <v>7.0746037816605888E-8</v>
      </c>
      <c r="S121" s="31">
        <f t="shared" si="42"/>
        <v>-2.6598127343218335E-4</v>
      </c>
      <c r="T121" s="31">
        <f t="shared" si="43"/>
        <v>1.3107692612165812E-3</v>
      </c>
      <c r="U121">
        <f t="shared" si="37"/>
        <v>2.4861422485151648E-6</v>
      </c>
      <c r="AP121">
        <v>22</v>
      </c>
    </row>
    <row r="122" spans="1:42" x14ac:dyDescent="0.2">
      <c r="A122" s="103" t="s">
        <v>421</v>
      </c>
      <c r="B122" s="24" t="s">
        <v>111</v>
      </c>
      <c r="C122" s="118">
        <v>53071.289400000001</v>
      </c>
      <c r="D122" s="12" t="s">
        <v>342</v>
      </c>
      <c r="E122">
        <f t="shared" si="38"/>
        <v>11082.530165905935</v>
      </c>
      <c r="F122" s="11">
        <f t="shared" si="39"/>
        <v>11082.5</v>
      </c>
      <c r="G122" s="12">
        <f t="shared" si="34"/>
        <v>1.0713550000218675E-2</v>
      </c>
      <c r="J122">
        <f t="shared" si="35"/>
        <v>1.0713550000218675E-2</v>
      </c>
      <c r="O122">
        <f t="shared" ref="O122:O151" ca="1" si="44">+C$11+C$12*F122</f>
        <v>-2.3977296019394483E-3</v>
      </c>
      <c r="P122" s="31">
        <f t="shared" si="40"/>
        <v>1.0812752151491795E-2</v>
      </c>
      <c r="Q122" s="2">
        <f t="shared" si="41"/>
        <v>38052.789400000001</v>
      </c>
      <c r="R122">
        <f t="shared" si="36"/>
        <v>9.8410668172150613E-9</v>
      </c>
      <c r="S122" s="31">
        <f t="shared" si="42"/>
        <v>-9.920215127312039E-5</v>
      </c>
      <c r="T122" s="31">
        <f t="shared" si="43"/>
        <v>1.6394203499284245E-3</v>
      </c>
      <c r="U122">
        <f t="shared" si="37"/>
        <v>3.0228082016843159E-6</v>
      </c>
      <c r="AP122">
        <v>22</v>
      </c>
    </row>
    <row r="123" spans="1:42" x14ac:dyDescent="0.2">
      <c r="A123" t="s">
        <v>259</v>
      </c>
      <c r="B123" s="5" t="s">
        <v>111</v>
      </c>
      <c r="C123" s="12">
        <v>53087.803200000002</v>
      </c>
      <c r="D123" s="12">
        <v>2.9999999999999997E-4</v>
      </c>
      <c r="E123">
        <f t="shared" si="38"/>
        <v>11129.027707565721</v>
      </c>
      <c r="F123" s="11">
        <f t="shared" si="39"/>
        <v>11129</v>
      </c>
      <c r="G123" s="12">
        <f t="shared" si="34"/>
        <v>9.8404599993955344E-3</v>
      </c>
      <c r="N123">
        <f>G123</f>
        <v>9.8404599993955344E-3</v>
      </c>
      <c r="O123">
        <f t="shared" ca="1" si="44"/>
        <v>-2.3831234578140076E-3</v>
      </c>
      <c r="P123" s="31">
        <f t="shared" si="40"/>
        <v>1.0871971374196083E-2</v>
      </c>
      <c r="Q123" s="2">
        <f t="shared" si="41"/>
        <v>38069.303200000002</v>
      </c>
      <c r="S123" s="31">
        <f t="shared" si="42"/>
        <v>-1.0315113748005488E-3</v>
      </c>
      <c r="T123" s="31">
        <f t="shared" si="43"/>
        <v>1.6580021383907416E-3</v>
      </c>
    </row>
    <row r="124" spans="1:42" x14ac:dyDescent="0.2">
      <c r="A124" s="103" t="s">
        <v>422</v>
      </c>
      <c r="B124" s="24" t="s">
        <v>111</v>
      </c>
      <c r="C124" s="118">
        <v>53100.590199999999</v>
      </c>
      <c r="D124" s="12" t="s">
        <v>260</v>
      </c>
      <c r="E124">
        <f t="shared" si="38"/>
        <v>11165.031780837984</v>
      </c>
      <c r="F124" s="11">
        <f t="shared" si="39"/>
        <v>11165</v>
      </c>
      <c r="G124" s="12">
        <f t="shared" si="34"/>
        <v>1.1287099994660821E-2</v>
      </c>
      <c r="J124">
        <f t="shared" ref="J124:J138" si="45">G124</f>
        <v>1.1287099994660821E-2</v>
      </c>
      <c r="O124">
        <f t="shared" ca="1" si="44"/>
        <v>-2.3718154752652792E-3</v>
      </c>
      <c r="P124" s="31">
        <f t="shared" si="40"/>
        <v>1.0917349346299381E-2</v>
      </c>
      <c r="Q124" s="2">
        <f t="shared" si="41"/>
        <v>38082.090199999999</v>
      </c>
      <c r="R124">
        <f t="shared" ref="R124:R138" si="46">+(P124-G124)^2</f>
        <v>1.3671554196370487E-7</v>
      </c>
      <c r="S124" s="31">
        <f t="shared" si="42"/>
        <v>3.6975064836143948E-4</v>
      </c>
      <c r="T124" s="31">
        <f t="shared" si="43"/>
        <v>1.6724654117362191E-3</v>
      </c>
      <c r="U124">
        <f t="shared" ref="U124:U166" si="47">(S124-T124)^2</f>
        <v>1.6970657547146079E-6</v>
      </c>
      <c r="AP124">
        <v>23</v>
      </c>
    </row>
    <row r="125" spans="1:42" x14ac:dyDescent="0.2">
      <c r="A125" s="103" t="s">
        <v>410</v>
      </c>
      <c r="B125" s="24" t="s">
        <v>111</v>
      </c>
      <c r="C125" s="118">
        <v>53121.366900000001</v>
      </c>
      <c r="D125" s="12" t="s">
        <v>260</v>
      </c>
      <c r="E125">
        <f t="shared" si="38"/>
        <v>11223.532275806008</v>
      </c>
      <c r="F125" s="11">
        <f t="shared" si="39"/>
        <v>11223.5</v>
      </c>
      <c r="G125" s="12">
        <f t="shared" ref="G125:G156" si="48">+C125-(C$7+F125*C$8)</f>
        <v>1.1462889997346792E-2</v>
      </c>
      <c r="J125">
        <f t="shared" si="45"/>
        <v>1.1462889997346792E-2</v>
      </c>
      <c r="O125">
        <f t="shared" ca="1" si="44"/>
        <v>-2.3534400036235954E-3</v>
      </c>
      <c r="P125" s="31">
        <f t="shared" si="40"/>
        <v>1.0990125661435016E-2</v>
      </c>
      <c r="Q125" s="2">
        <f t="shared" si="41"/>
        <v>38102.866900000001</v>
      </c>
      <c r="R125">
        <f t="shared" si="46"/>
        <v>2.2350611731010291E-7</v>
      </c>
      <c r="S125" s="31">
        <f t="shared" si="42"/>
        <v>4.7276433591177634E-4</v>
      </c>
      <c r="T125" s="31">
        <f t="shared" si="43"/>
        <v>1.696112248794064E-3</v>
      </c>
      <c r="U125">
        <f t="shared" si="47"/>
        <v>1.4965801159534493E-6</v>
      </c>
    </row>
    <row r="126" spans="1:42" x14ac:dyDescent="0.2">
      <c r="A126" s="103" t="s">
        <v>410</v>
      </c>
      <c r="B126" s="24" t="s">
        <v>111</v>
      </c>
      <c r="C126" s="118">
        <v>53121.545299999998</v>
      </c>
      <c r="D126" s="12" t="s">
        <v>260</v>
      </c>
      <c r="E126">
        <f t="shared" si="38"/>
        <v>11224.034592742872</v>
      </c>
      <c r="F126" s="11">
        <f t="shared" si="39"/>
        <v>11224</v>
      </c>
      <c r="G126" s="12">
        <f t="shared" si="48"/>
        <v>1.228575999266468E-2</v>
      </c>
      <c r="J126">
        <f t="shared" si="45"/>
        <v>1.228575999266468E-2</v>
      </c>
      <c r="O126">
        <f t="shared" ca="1" si="44"/>
        <v>-2.3532829483104188E-3</v>
      </c>
      <c r="P126" s="31">
        <f t="shared" si="40"/>
        <v>1.0990742220200357E-2</v>
      </c>
      <c r="Q126" s="2">
        <f t="shared" si="41"/>
        <v>38103.045299999998</v>
      </c>
      <c r="R126">
        <f t="shared" si="46"/>
        <v>1.6770710309984555E-6</v>
      </c>
      <c r="S126" s="31">
        <f t="shared" si="42"/>
        <v>1.2950177724643224E-3</v>
      </c>
      <c r="T126" s="31">
        <f t="shared" si="43"/>
        <v>1.6963151270222197E-3</v>
      </c>
      <c r="U126">
        <f t="shared" si="47"/>
        <v>1.6103956677516671E-7</v>
      </c>
    </row>
    <row r="127" spans="1:42" x14ac:dyDescent="0.2">
      <c r="A127" s="103" t="s">
        <v>421</v>
      </c>
      <c r="B127" s="24" t="s">
        <v>111</v>
      </c>
      <c r="C127" s="118">
        <v>53133.088300000003</v>
      </c>
      <c r="D127" s="12" t="s">
        <v>342</v>
      </c>
      <c r="E127">
        <f t="shared" si="38"/>
        <v>11256.535962710966</v>
      </c>
      <c r="F127" s="11">
        <f t="shared" si="39"/>
        <v>11256.5</v>
      </c>
      <c r="G127" s="12">
        <f t="shared" si="48"/>
        <v>1.2772310001309961E-2</v>
      </c>
      <c r="J127">
        <f t="shared" si="45"/>
        <v>1.2772310001309961E-2</v>
      </c>
      <c r="O127">
        <f t="shared" ca="1" si="44"/>
        <v>-2.3430743529539279E-3</v>
      </c>
      <c r="P127" s="31">
        <f t="shared" si="40"/>
        <v>1.1030608677195922E-2</v>
      </c>
      <c r="Q127" s="2">
        <f t="shared" si="41"/>
        <v>38114.588300000003</v>
      </c>
      <c r="R127">
        <f t="shared" si="46"/>
        <v>3.0335235024205982E-6</v>
      </c>
      <c r="S127" s="31">
        <f t="shared" si="42"/>
        <v>1.7417013241140394E-3</v>
      </c>
      <c r="T127" s="31">
        <f t="shared" si="43"/>
        <v>1.7095301516546189E-3</v>
      </c>
      <c r="U127">
        <f t="shared" si="47"/>
        <v>1.0349843374137795E-9</v>
      </c>
      <c r="AP127">
        <v>23</v>
      </c>
    </row>
    <row r="128" spans="1:42" x14ac:dyDescent="0.2">
      <c r="A128" s="103" t="s">
        <v>427</v>
      </c>
      <c r="B128" s="24" t="s">
        <v>111</v>
      </c>
      <c r="C128" s="118">
        <v>53421.647499999999</v>
      </c>
      <c r="D128" s="12" t="s">
        <v>342</v>
      </c>
      <c r="E128">
        <f t="shared" si="38"/>
        <v>12069.025724202202</v>
      </c>
      <c r="F128" s="11">
        <f t="shared" si="39"/>
        <v>12069</v>
      </c>
      <c r="G128" s="12">
        <f t="shared" si="48"/>
        <v>9.1360599981271662E-3</v>
      </c>
      <c r="J128">
        <f t="shared" si="45"/>
        <v>9.1360599981271662E-3</v>
      </c>
      <c r="O128">
        <f t="shared" ca="1" si="44"/>
        <v>-2.0878594690416554E-3</v>
      </c>
      <c r="P128" s="31">
        <f t="shared" si="40"/>
        <v>1.1826076381811374E-2</v>
      </c>
      <c r="Q128" s="2">
        <f t="shared" si="41"/>
        <v>38403.147499999999</v>
      </c>
      <c r="R128">
        <f t="shared" si="46"/>
        <v>7.2361881444894618E-6</v>
      </c>
      <c r="S128" s="31">
        <f t="shared" si="42"/>
        <v>-2.6900163836842076E-3</v>
      </c>
      <c r="T128" s="31">
        <f t="shared" si="43"/>
        <v>2.0577909727776162E-3</v>
      </c>
      <c r="U128">
        <f t="shared" si="47"/>
        <v>2.2541674694073007E-5</v>
      </c>
    </row>
    <row r="129" spans="1:42" x14ac:dyDescent="0.2">
      <c r="A129" s="103" t="s">
        <v>427</v>
      </c>
      <c r="B129" s="24" t="s">
        <v>111</v>
      </c>
      <c r="C129" s="118">
        <v>53423.604500000001</v>
      </c>
      <c r="D129" s="12" t="s">
        <v>342</v>
      </c>
      <c r="E129">
        <f t="shared" si="38"/>
        <v>12074.536005847147</v>
      </c>
      <c r="F129" s="11">
        <f t="shared" si="39"/>
        <v>12074.5</v>
      </c>
      <c r="G129" s="12">
        <f t="shared" si="48"/>
        <v>1.2787629995727912E-2</v>
      </c>
      <c r="J129">
        <f t="shared" si="45"/>
        <v>1.2787629995727912E-2</v>
      </c>
      <c r="O129">
        <f t="shared" ca="1" si="44"/>
        <v>-2.0861318605967108E-3</v>
      </c>
      <c r="P129" s="31">
        <f t="shared" si="40"/>
        <v>1.182970808558155E-2</v>
      </c>
      <c r="Q129" s="2">
        <f t="shared" si="41"/>
        <v>38405.104500000001</v>
      </c>
      <c r="R129">
        <f t="shared" si="46"/>
        <v>9.1761438593845395E-7</v>
      </c>
      <c r="S129" s="31">
        <f t="shared" si="42"/>
        <v>9.5792191014636152E-4</v>
      </c>
      <c r="T129" s="31">
        <f t="shared" si="43"/>
        <v>2.0602656279416678E-3</v>
      </c>
      <c r="U129">
        <f t="shared" si="47"/>
        <v>1.2151616721627778E-6</v>
      </c>
      <c r="AP129">
        <v>24</v>
      </c>
    </row>
    <row r="130" spans="1:42" x14ac:dyDescent="0.2">
      <c r="A130" s="103" t="s">
        <v>427</v>
      </c>
      <c r="B130" s="24" t="s">
        <v>111</v>
      </c>
      <c r="C130" s="118">
        <v>53425.555899999999</v>
      </c>
      <c r="D130" s="12" t="s">
        <v>342</v>
      </c>
      <c r="E130">
        <f t="shared" si="38"/>
        <v>12080.030519695856</v>
      </c>
      <c r="F130" s="11">
        <f t="shared" si="39"/>
        <v>12080</v>
      </c>
      <c r="G130" s="12">
        <f t="shared" si="48"/>
        <v>1.0839199996553361E-2</v>
      </c>
      <c r="J130">
        <f t="shared" si="45"/>
        <v>1.0839199996553361E-2</v>
      </c>
      <c r="O130">
        <f t="shared" ca="1" si="44"/>
        <v>-2.0844042521517663E-3</v>
      </c>
      <c r="P130" s="31">
        <f t="shared" si="40"/>
        <v>1.1833310701752324E-2</v>
      </c>
      <c r="Q130" s="2">
        <f t="shared" si="41"/>
        <v>38407.055899999999</v>
      </c>
      <c r="R130">
        <f t="shared" si="46"/>
        <v>9.8825609419117926E-7</v>
      </c>
      <c r="S130" s="31">
        <f t="shared" si="42"/>
        <v>-9.941107051989629E-4</v>
      </c>
      <c r="T130" s="31">
        <f t="shared" si="43"/>
        <v>2.0627418590654862E-3</v>
      </c>
      <c r="U130">
        <f t="shared" si="47"/>
        <v>9.3443475996501376E-6</v>
      </c>
    </row>
    <row r="131" spans="1:42" x14ac:dyDescent="0.2">
      <c r="A131" s="103" t="s">
        <v>405</v>
      </c>
      <c r="B131" s="24" t="s">
        <v>111</v>
      </c>
      <c r="C131" s="118">
        <v>53451.658000000003</v>
      </c>
      <c r="D131" s="12" t="s">
        <v>260</v>
      </c>
      <c r="E131">
        <f t="shared" si="38"/>
        <v>12153.525625737957</v>
      </c>
      <c r="F131" s="11">
        <f t="shared" si="39"/>
        <v>12153.5</v>
      </c>
      <c r="G131" s="12">
        <f t="shared" si="48"/>
        <v>9.1010899996035732E-3</v>
      </c>
      <c r="J131">
        <f t="shared" si="45"/>
        <v>9.1010899996035732E-3</v>
      </c>
      <c r="O131">
        <f t="shared" ca="1" si="44"/>
        <v>-2.0613171211147792E-3</v>
      </c>
      <c r="P131" s="31">
        <f t="shared" si="40"/>
        <v>1.1878610970996328E-2</v>
      </c>
      <c r="Q131" s="2">
        <f t="shared" si="41"/>
        <v>38433.158000000003</v>
      </c>
      <c r="R131">
        <f t="shared" si="46"/>
        <v>7.7146227465265512E-6</v>
      </c>
      <c r="S131" s="31">
        <f t="shared" si="42"/>
        <v>-2.7775209713927548E-3</v>
      </c>
      <c r="T131" s="31">
        <f t="shared" si="43"/>
        <v>2.0959845639970955E-3</v>
      </c>
      <c r="U131">
        <f t="shared" si="47"/>
        <v>2.3751056203475515E-5</v>
      </c>
    </row>
    <row r="132" spans="1:42" x14ac:dyDescent="0.2">
      <c r="A132" s="103" t="s">
        <v>407</v>
      </c>
      <c r="B132" s="24" t="s">
        <v>111</v>
      </c>
      <c r="C132" s="118">
        <v>53494.454599999997</v>
      </c>
      <c r="D132" s="12" t="s">
        <v>260</v>
      </c>
      <c r="E132">
        <f t="shared" si="38"/>
        <v>12274.02706643585</v>
      </c>
      <c r="F132" s="11">
        <f t="shared" si="39"/>
        <v>12274</v>
      </c>
      <c r="G132" s="12">
        <f t="shared" si="48"/>
        <v>9.6127599972533062E-3</v>
      </c>
      <c r="J132">
        <f t="shared" si="45"/>
        <v>9.6127599972533062E-3</v>
      </c>
      <c r="O132">
        <f t="shared" ca="1" si="44"/>
        <v>-2.0234667906391742E-3</v>
      </c>
      <c r="P132" s="31">
        <f t="shared" si="40"/>
        <v>1.1940940981325653E-2</v>
      </c>
      <c r="Q132" s="2">
        <f t="shared" si="41"/>
        <v>38475.954599999997</v>
      </c>
      <c r="R132">
        <f t="shared" si="46"/>
        <v>5.4204266945960819E-6</v>
      </c>
      <c r="S132" s="31">
        <f t="shared" si="42"/>
        <v>-2.3281809840723471E-3</v>
      </c>
      <c r="T132" s="31">
        <f t="shared" si="43"/>
        <v>2.15109344872966E-3</v>
      </c>
      <c r="U132">
        <f t="shared" si="47"/>
        <v>2.0063899444353742E-5</v>
      </c>
      <c r="AP132">
        <v>18</v>
      </c>
    </row>
    <row r="133" spans="1:42" x14ac:dyDescent="0.2">
      <c r="A133" s="103" t="s">
        <v>407</v>
      </c>
      <c r="B133" s="24" t="s">
        <v>111</v>
      </c>
      <c r="C133" s="118">
        <v>53495.3439</v>
      </c>
      <c r="D133" s="12" t="s">
        <v>260</v>
      </c>
      <c r="E133">
        <f t="shared" si="38"/>
        <v>12276.531048789891</v>
      </c>
      <c r="F133" s="11">
        <f t="shared" si="39"/>
        <v>12276.5</v>
      </c>
      <c r="G133" s="12">
        <f t="shared" si="48"/>
        <v>1.1027109998394735E-2</v>
      </c>
      <c r="J133">
        <f t="shared" si="45"/>
        <v>1.1027109998394735E-2</v>
      </c>
      <c r="O133">
        <f t="shared" ca="1" si="44"/>
        <v>-2.0226815140732906E-3</v>
      </c>
      <c r="P133" s="31">
        <f t="shared" si="40"/>
        <v>1.1942070861491202E-2</v>
      </c>
      <c r="Q133" s="2">
        <f t="shared" si="41"/>
        <v>38476.8439</v>
      </c>
      <c r="R133">
        <f t="shared" si="46"/>
        <v>8.371533809982317E-7</v>
      </c>
      <c r="S133" s="31">
        <f t="shared" si="42"/>
        <v>-9.1496086309646694E-4</v>
      </c>
      <c r="T133" s="31">
        <f t="shared" si="43"/>
        <v>2.1522447965030764E-3</v>
      </c>
      <c r="U133">
        <f t="shared" si="47"/>
        <v>9.4077505582794696E-6</v>
      </c>
    </row>
    <row r="134" spans="1:42" x14ac:dyDescent="0.2">
      <c r="A134" s="103" t="s">
        <v>407</v>
      </c>
      <c r="B134" s="24" t="s">
        <v>111</v>
      </c>
      <c r="C134" s="118">
        <v>53509.373500000002</v>
      </c>
      <c r="D134" s="12" t="s">
        <v>260</v>
      </c>
      <c r="E134">
        <f t="shared" si="38"/>
        <v>12316.033883417305</v>
      </c>
      <c r="F134" s="11">
        <f t="shared" si="39"/>
        <v>12316</v>
      </c>
      <c r="G134" s="12">
        <f t="shared" si="48"/>
        <v>1.2033840001095086E-2</v>
      </c>
      <c r="J134">
        <f t="shared" si="45"/>
        <v>1.2033840001095086E-2</v>
      </c>
      <c r="O134">
        <f t="shared" ca="1" si="44"/>
        <v>-2.0102741443323246E-3</v>
      </c>
      <c r="P134" s="31">
        <f t="shared" si="40"/>
        <v>1.1959014705307722E-2</v>
      </c>
      <c r="Q134" s="2">
        <f t="shared" si="41"/>
        <v>38490.873500000002</v>
      </c>
      <c r="R134">
        <f t="shared" si="46"/>
        <v>5.5988248896665031E-9</v>
      </c>
      <c r="S134" s="31">
        <f t="shared" si="42"/>
        <v>7.4825295787363938E-5</v>
      </c>
      <c r="T134" s="31">
        <f t="shared" si="43"/>
        <v>2.1704793055634655E-3</v>
      </c>
      <c r="U134">
        <f t="shared" si="47"/>
        <v>4.3917657286906531E-6</v>
      </c>
    </row>
    <row r="135" spans="1:42" x14ac:dyDescent="0.2">
      <c r="A135" s="103" t="s">
        <v>423</v>
      </c>
      <c r="B135" s="24" t="s">
        <v>111</v>
      </c>
      <c r="C135" s="118">
        <v>53804.501900000003</v>
      </c>
      <c r="D135" s="12" t="s">
        <v>260</v>
      </c>
      <c r="E135">
        <f t="shared" si="38"/>
        <v>13147.020396151242</v>
      </c>
      <c r="F135" s="11">
        <f t="shared" si="39"/>
        <v>13147</v>
      </c>
      <c r="G135" s="12">
        <f t="shared" si="48"/>
        <v>7.2437799972249195E-3</v>
      </c>
      <c r="J135">
        <f t="shared" si="45"/>
        <v>7.2437799972249195E-3</v>
      </c>
      <c r="O135">
        <f t="shared" ca="1" si="44"/>
        <v>-1.7492482138325108E-3</v>
      </c>
      <c r="P135" s="31">
        <f t="shared" si="40"/>
        <v>1.1861089186119124E-2</v>
      </c>
      <c r="Q135" s="2">
        <f t="shared" si="41"/>
        <v>38786.001900000003</v>
      </c>
      <c r="R135">
        <f t="shared" si="46"/>
        <v>2.1319544145846854E-5</v>
      </c>
      <c r="S135" s="31">
        <f t="shared" si="42"/>
        <v>-4.6173091888942041E-3</v>
      </c>
      <c r="T135" s="31">
        <f t="shared" si="43"/>
        <v>2.5729389113815452E-3</v>
      </c>
      <c r="U135">
        <f t="shared" si="47"/>
        <v>5.1699667743519021E-5</v>
      </c>
    </row>
    <row r="136" spans="1:42" x14ac:dyDescent="0.2">
      <c r="A136" s="103" t="s">
        <v>423</v>
      </c>
      <c r="B136" s="24" t="s">
        <v>111</v>
      </c>
      <c r="C136" s="118">
        <v>53874.467600000004</v>
      </c>
      <c r="D136" s="12" t="s">
        <v>260</v>
      </c>
      <c r="E136">
        <f t="shared" si="38"/>
        <v>13344.021271207619</v>
      </c>
      <c r="F136" s="11">
        <f t="shared" si="39"/>
        <v>13344</v>
      </c>
      <c r="G136" s="12">
        <f t="shared" si="48"/>
        <v>7.5545599975157529E-3</v>
      </c>
      <c r="J136">
        <f t="shared" si="45"/>
        <v>7.5545599975157529E-3</v>
      </c>
      <c r="O136">
        <f t="shared" ca="1" si="44"/>
        <v>-1.6873684204408591E-3</v>
      </c>
      <c r="P136" s="31">
        <f t="shared" si="40"/>
        <v>1.169323393990058E-2</v>
      </c>
      <c r="Q136" s="2">
        <f t="shared" si="41"/>
        <v>38855.967600000004</v>
      </c>
      <c r="R136">
        <f t="shared" si="46"/>
        <v>1.7128622001375169E-5</v>
      </c>
      <c r="S136" s="31">
        <f t="shared" si="42"/>
        <v>-4.1386739423848271E-3</v>
      </c>
      <c r="T136" s="31">
        <f t="shared" si="43"/>
        <v>2.6736223782371838E-3</v>
      </c>
      <c r="U136">
        <f t="shared" si="47"/>
        <v>4.640738115996018E-5</v>
      </c>
      <c r="AP136">
        <v>25</v>
      </c>
    </row>
    <row r="137" spans="1:42" x14ac:dyDescent="0.2">
      <c r="A137" s="103" t="s">
        <v>424</v>
      </c>
      <c r="B137" s="24" t="s">
        <v>111</v>
      </c>
      <c r="C137" s="118">
        <v>54489.590300000003</v>
      </c>
      <c r="D137" s="12" t="s">
        <v>342</v>
      </c>
      <c r="E137">
        <f t="shared" si="38"/>
        <v>15076.008661700978</v>
      </c>
      <c r="F137" s="11">
        <f t="shared" si="39"/>
        <v>15076</v>
      </c>
      <c r="G137" s="12">
        <f t="shared" si="48"/>
        <v>3.0762399983359501E-3</v>
      </c>
      <c r="J137">
        <f t="shared" si="45"/>
        <v>3.0762399983359501E-3</v>
      </c>
      <c r="O137">
        <f t="shared" ca="1" si="44"/>
        <v>-1.1433288155964826E-3</v>
      </c>
      <c r="P137" s="31">
        <f t="shared" si="40"/>
        <v>7.4562289782776538E-3</v>
      </c>
      <c r="Q137" s="2">
        <f t="shared" si="41"/>
        <v>39471.090300000003</v>
      </c>
      <c r="R137">
        <f t="shared" si="46"/>
        <v>1.9184303464410767E-5</v>
      </c>
      <c r="S137" s="31">
        <f t="shared" si="42"/>
        <v>-4.3799889799417038E-3</v>
      </c>
      <c r="T137" s="31">
        <f t="shared" si="43"/>
        <v>3.6458339326024829E-3</v>
      </c>
      <c r="U137">
        <f t="shared" si="47"/>
        <v>6.4413833423519238E-5</v>
      </c>
      <c r="AP137">
        <v>25</v>
      </c>
    </row>
    <row r="138" spans="1:42" x14ac:dyDescent="0.2">
      <c r="A138" s="103" t="s">
        <v>424</v>
      </c>
      <c r="B138" s="24" t="s">
        <v>111</v>
      </c>
      <c r="C138" s="118">
        <v>54648.342600000004</v>
      </c>
      <c r="D138" s="12" t="s">
        <v>342</v>
      </c>
      <c r="E138">
        <f t="shared" si="38"/>
        <v>15523.004003950287</v>
      </c>
      <c r="F138" s="11">
        <f t="shared" si="39"/>
        <v>15523</v>
      </c>
      <c r="G138" s="12">
        <f t="shared" si="48"/>
        <v>1.4220200027921237E-3</v>
      </c>
      <c r="J138">
        <f t="shared" si="45"/>
        <v>1.4220200027921237E-3</v>
      </c>
      <c r="O138">
        <f t="shared" ca="1" si="44"/>
        <v>-1.0029213656164385E-3</v>
      </c>
      <c r="P138" s="31">
        <f t="shared" si="40"/>
        <v>5.5873126053448746E-3</v>
      </c>
      <c r="Q138" s="2">
        <f t="shared" si="41"/>
        <v>39629.842600000004</v>
      </c>
      <c r="R138">
        <f t="shared" si="46"/>
        <v>1.7349662464880667E-5</v>
      </c>
      <c r="S138" s="31">
        <f t="shared" si="42"/>
        <v>-4.1652926025527509E-3</v>
      </c>
      <c r="T138" s="31">
        <f t="shared" si="43"/>
        <v>3.9221108505977402E-3</v>
      </c>
      <c r="U138">
        <f t="shared" si="47"/>
        <v>6.5406094614030481E-5</v>
      </c>
      <c r="AP138">
        <v>18</v>
      </c>
    </row>
    <row r="139" spans="1:42" x14ac:dyDescent="0.2">
      <c r="A139" t="s">
        <v>129</v>
      </c>
      <c r="B139" s="5" t="s">
        <v>111</v>
      </c>
      <c r="C139" s="12">
        <v>54942.408109999997</v>
      </c>
      <c r="D139" s="12">
        <v>2.0000000000000001E-4</v>
      </c>
      <c r="E139">
        <f t="shared" si="38"/>
        <v>16350.997760803981</v>
      </c>
      <c r="F139" s="11">
        <f t="shared" si="39"/>
        <v>16351</v>
      </c>
      <c r="G139" s="12">
        <f t="shared" si="48"/>
        <v>-7.9526000627083704E-4</v>
      </c>
      <c r="N139">
        <f>G139</f>
        <v>-7.9526000627083704E-4</v>
      </c>
      <c r="O139">
        <f t="shared" ca="1" si="44"/>
        <v>-7.4283776699568538E-4</v>
      </c>
      <c r="P139" s="31">
        <f t="shared" si="40"/>
        <v>1.5001298074059605E-3</v>
      </c>
      <c r="Q139" s="2">
        <f t="shared" si="41"/>
        <v>39923.908109999997</v>
      </c>
      <c r="S139" s="31">
        <f t="shared" si="42"/>
        <v>-2.2953898136767975E-3</v>
      </c>
      <c r="T139" s="31">
        <f t="shared" si="43"/>
        <v>4.4613622110278523E-3</v>
      </c>
      <c r="U139">
        <f t="shared" si="47"/>
        <v>4.5653697923350377E-5</v>
      </c>
      <c r="AP139">
        <v>18</v>
      </c>
    </row>
    <row r="140" spans="1:42" x14ac:dyDescent="0.2">
      <c r="A140" s="103" t="s">
        <v>425</v>
      </c>
      <c r="B140" s="24" t="s">
        <v>111</v>
      </c>
      <c r="C140" s="118">
        <v>54942.408600000002</v>
      </c>
      <c r="D140" s="12" t="s">
        <v>342</v>
      </c>
      <c r="E140">
        <f t="shared" si="38"/>
        <v>16350.999140486167</v>
      </c>
      <c r="F140" s="11">
        <f t="shared" si="39"/>
        <v>16351</v>
      </c>
      <c r="G140" s="12">
        <f t="shared" si="48"/>
        <v>-3.0526000045938417E-4</v>
      </c>
      <c r="J140">
        <f>G140</f>
        <v>-3.0526000045938417E-4</v>
      </c>
      <c r="O140">
        <f t="shared" ca="1" si="44"/>
        <v>-7.4283776699568538E-4</v>
      </c>
      <c r="P140" s="31">
        <f t="shared" si="40"/>
        <v>1.5001298074059605E-3</v>
      </c>
      <c r="Q140" s="2">
        <f t="shared" si="41"/>
        <v>39923.908600000002</v>
      </c>
      <c r="R140">
        <f>+(P140-G140)^2</f>
        <v>3.259432358344066E-6</v>
      </c>
      <c r="S140" s="31">
        <f t="shared" si="42"/>
        <v>-1.8053898078653446E-3</v>
      </c>
      <c r="T140" s="31">
        <f t="shared" si="43"/>
        <v>4.4613622110278523E-3</v>
      </c>
      <c r="U140">
        <f t="shared" si="47"/>
        <v>3.9272180866301956E-5</v>
      </c>
      <c r="AP140">
        <v>18</v>
      </c>
    </row>
    <row r="141" spans="1:42" x14ac:dyDescent="0.2">
      <c r="A141" t="s">
        <v>129</v>
      </c>
      <c r="B141" s="5" t="s">
        <v>111</v>
      </c>
      <c r="C141" s="12">
        <v>54942.409110000001</v>
      </c>
      <c r="D141" s="12">
        <v>2.9999999999999997E-4</v>
      </c>
      <c r="E141">
        <f t="shared" si="38"/>
        <v>16351.000576481889</v>
      </c>
      <c r="F141" s="11">
        <f t="shared" si="39"/>
        <v>16351</v>
      </c>
      <c r="G141" s="12">
        <f t="shared" si="48"/>
        <v>2.0473999757086858E-4</v>
      </c>
      <c r="N141">
        <f>G141</f>
        <v>2.0473999757086858E-4</v>
      </c>
      <c r="O141">
        <f t="shared" ca="1" si="44"/>
        <v>-7.4283776699568538E-4</v>
      </c>
      <c r="P141" s="31">
        <f t="shared" si="40"/>
        <v>1.5001298074059605E-3</v>
      </c>
      <c r="Q141" s="2">
        <f t="shared" si="41"/>
        <v>39923.909110000001</v>
      </c>
      <c r="S141" s="31">
        <f t="shared" si="42"/>
        <v>-1.2953898098350919E-3</v>
      </c>
      <c r="T141" s="31">
        <f t="shared" si="43"/>
        <v>4.4613622110278523E-3</v>
      </c>
      <c r="U141">
        <f t="shared" si="47"/>
        <v>3.3140193829709584E-5</v>
      </c>
    </row>
    <row r="142" spans="1:42" x14ac:dyDescent="0.2">
      <c r="A142" t="s">
        <v>129</v>
      </c>
      <c r="B142" s="5" t="s">
        <v>110</v>
      </c>
      <c r="C142" s="12">
        <v>54944.36131</v>
      </c>
      <c r="D142" s="12">
        <v>6.9999999999999999E-4</v>
      </c>
      <c r="E142">
        <f t="shared" si="38"/>
        <v>16356.497342872921</v>
      </c>
      <c r="F142" s="11">
        <f t="shared" si="39"/>
        <v>16356.5</v>
      </c>
      <c r="G142" s="12">
        <f t="shared" si="48"/>
        <v>-9.4368999998550862E-4</v>
      </c>
      <c r="N142">
        <f>G142</f>
        <v>-9.4368999998550862E-4</v>
      </c>
      <c r="O142">
        <f t="shared" ca="1" si="44"/>
        <v>-7.411101585507408E-4</v>
      </c>
      <c r="P142" s="31">
        <f t="shared" si="40"/>
        <v>1.4709382233262275E-3</v>
      </c>
      <c r="Q142" s="2">
        <f t="shared" si="41"/>
        <v>39925.86131</v>
      </c>
      <c r="S142" s="31">
        <f t="shared" si="42"/>
        <v>-2.4146282233117361E-3</v>
      </c>
      <c r="T142" s="31">
        <f t="shared" si="43"/>
        <v>4.4650635620558324E-3</v>
      </c>
      <c r="U142">
        <f t="shared" si="47"/>
        <v>4.7330159061653994E-5</v>
      </c>
    </row>
    <row r="143" spans="1:42" x14ac:dyDescent="0.2">
      <c r="A143" s="103" t="s">
        <v>425</v>
      </c>
      <c r="B143" s="24" t="s">
        <v>111</v>
      </c>
      <c r="C143" s="118">
        <v>54944.361400000002</v>
      </c>
      <c r="D143" s="12" t="s">
        <v>342</v>
      </c>
      <c r="E143">
        <f t="shared" si="38"/>
        <v>16356.497596283934</v>
      </c>
      <c r="F143" s="11">
        <f t="shared" si="39"/>
        <v>16356.5</v>
      </c>
      <c r="G143" s="12">
        <f t="shared" si="48"/>
        <v>-8.5368999862112105E-4</v>
      </c>
      <c r="J143">
        <f>G143</f>
        <v>-8.5368999862112105E-4</v>
      </c>
      <c r="O143">
        <f t="shared" ca="1" si="44"/>
        <v>-7.411101585507408E-4</v>
      </c>
      <c r="P143" s="31">
        <f t="shared" si="40"/>
        <v>1.4709382233262275E-3</v>
      </c>
      <c r="Q143" s="2">
        <f t="shared" si="41"/>
        <v>39925.861400000002</v>
      </c>
      <c r="R143">
        <f>+(P143-G143)^2</f>
        <v>5.4038963702740908E-6</v>
      </c>
      <c r="S143" s="31">
        <f t="shared" si="42"/>
        <v>-2.3246282219473485E-3</v>
      </c>
      <c r="T143" s="31">
        <f t="shared" si="43"/>
        <v>4.4650635620558324E-3</v>
      </c>
      <c r="U143">
        <f t="shared" si="47"/>
        <v>4.6099914521760295E-5</v>
      </c>
    </row>
    <row r="144" spans="1:42" x14ac:dyDescent="0.2">
      <c r="A144" t="s">
        <v>129</v>
      </c>
      <c r="B144" s="5" t="s">
        <v>110</v>
      </c>
      <c r="C144" s="12">
        <v>54944.361510000002</v>
      </c>
      <c r="D144" s="12">
        <v>6.9999999999999999E-4</v>
      </c>
      <c r="E144">
        <f t="shared" si="38"/>
        <v>16356.497906008506</v>
      </c>
      <c r="F144" s="11">
        <f t="shared" si="39"/>
        <v>16356.5</v>
      </c>
      <c r="G144" s="12">
        <f t="shared" si="48"/>
        <v>-7.4368999776197597E-4</v>
      </c>
      <c r="N144">
        <f>G144</f>
        <v>-7.4368999776197597E-4</v>
      </c>
      <c r="O144">
        <f t="shared" ca="1" si="44"/>
        <v>-7.411101585507408E-4</v>
      </c>
      <c r="P144" s="31">
        <f t="shared" si="40"/>
        <v>1.4709382233262275E-3</v>
      </c>
      <c r="Q144" s="2">
        <f t="shared" si="41"/>
        <v>39925.861510000002</v>
      </c>
      <c r="S144" s="31">
        <f t="shared" si="42"/>
        <v>-2.2146282210882035E-3</v>
      </c>
      <c r="T144" s="31">
        <f t="shared" si="43"/>
        <v>4.4650635620558324E-3</v>
      </c>
      <c r="U144">
        <f t="shared" si="47"/>
        <v>4.4618282317801947E-5</v>
      </c>
    </row>
    <row r="145" spans="1:21" x14ac:dyDescent="0.2">
      <c r="A145" s="103" t="s">
        <v>426</v>
      </c>
      <c r="B145" s="24" t="s">
        <v>111</v>
      </c>
      <c r="C145" s="118">
        <v>54961.757799999999</v>
      </c>
      <c r="D145" s="12" t="s">
        <v>342</v>
      </c>
      <c r="E145">
        <f t="shared" si="38"/>
        <v>16405.480255255836</v>
      </c>
      <c r="F145" s="11">
        <f t="shared" si="39"/>
        <v>16405.5</v>
      </c>
      <c r="G145" s="12">
        <f t="shared" si="48"/>
        <v>-7.0124300036695786E-3</v>
      </c>
      <c r="J145">
        <f>G145</f>
        <v>-7.0124300036695786E-3</v>
      </c>
      <c r="O145">
        <f t="shared" ca="1" si="44"/>
        <v>-7.2571873785941612E-4</v>
      </c>
      <c r="P145" s="31">
        <f t="shared" si="40"/>
        <v>1.2099874020914466E-3</v>
      </c>
      <c r="Q145" s="2">
        <f t="shared" si="41"/>
        <v>39943.257799999999</v>
      </c>
      <c r="R145">
        <f>+(P145-G145)^2</f>
        <v>6.7608147994561857E-5</v>
      </c>
      <c r="S145" s="31">
        <f t="shared" si="42"/>
        <v>-8.2224174057610247E-3</v>
      </c>
      <c r="T145" s="31">
        <f t="shared" si="43"/>
        <v>4.4981087688493095E-3</v>
      </c>
      <c r="U145">
        <f t="shared" si="47"/>
        <v>1.6181178615894663E-4</v>
      </c>
    </row>
    <row r="146" spans="1:21" x14ac:dyDescent="0.2">
      <c r="A146" t="s">
        <v>255</v>
      </c>
      <c r="B146" s="5" t="s">
        <v>111</v>
      </c>
      <c r="C146" s="12">
        <v>55284.416729999997</v>
      </c>
      <c r="D146" s="12">
        <v>4.0000000000000002E-4</v>
      </c>
      <c r="E146">
        <f t="shared" si="38"/>
        <v>17313.983872810633</v>
      </c>
      <c r="F146" s="11">
        <f t="shared" si="39"/>
        <v>17314</v>
      </c>
      <c r="G146" s="12">
        <f t="shared" si="48"/>
        <v>-5.7276400038972497E-3</v>
      </c>
      <c r="N146">
        <f>G146</f>
        <v>-5.7276400038972497E-3</v>
      </c>
      <c r="O146">
        <f t="shared" ca="1" si="44"/>
        <v>-4.4034923381720131E-4</v>
      </c>
      <c r="P146" s="31">
        <f t="shared" si="40"/>
        <v>-3.791146177414776E-3</v>
      </c>
      <c r="Q146" s="2">
        <f t="shared" si="41"/>
        <v>40265.916729999997</v>
      </c>
      <c r="S146" s="31">
        <f t="shared" si="42"/>
        <v>-1.9364938264824737E-3</v>
      </c>
      <c r="T146" s="31">
        <f t="shared" si="43"/>
        <v>5.133443165857933E-3</v>
      </c>
      <c r="U146">
        <f t="shared" si="47"/>
        <v>4.9984009075663318E-5</v>
      </c>
    </row>
    <row r="147" spans="1:21" x14ac:dyDescent="0.2">
      <c r="A147" t="s">
        <v>255</v>
      </c>
      <c r="B147" s="5" t="s">
        <v>111</v>
      </c>
      <c r="C147" s="12">
        <v>55284.41863</v>
      </c>
      <c r="D147" s="12">
        <v>1.2999999999999999E-3</v>
      </c>
      <c r="E147">
        <f t="shared" si="38"/>
        <v>17313.989222598648</v>
      </c>
      <c r="F147" s="11">
        <f t="shared" si="39"/>
        <v>17314</v>
      </c>
      <c r="G147" s="12">
        <f t="shared" si="48"/>
        <v>-3.8276400009635836E-3</v>
      </c>
      <c r="N147">
        <f>G147</f>
        <v>-3.8276400009635836E-3</v>
      </c>
      <c r="O147">
        <f t="shared" ca="1" si="44"/>
        <v>-4.4034923381720131E-4</v>
      </c>
      <c r="P147" s="31">
        <f t="shared" si="40"/>
        <v>-3.791146177414776E-3</v>
      </c>
      <c r="Q147" s="2">
        <f t="shared" si="41"/>
        <v>40265.91863</v>
      </c>
      <c r="S147" s="31">
        <f t="shared" si="42"/>
        <v>-3.6493823548807564E-5</v>
      </c>
      <c r="T147" s="31">
        <f t="shared" si="43"/>
        <v>5.133443165857933E-3</v>
      </c>
      <c r="U147">
        <f t="shared" si="47"/>
        <v>2.6728248474436033E-5</v>
      </c>
    </row>
    <row r="148" spans="1:21" x14ac:dyDescent="0.2">
      <c r="A148" s="103" t="s">
        <v>427</v>
      </c>
      <c r="B148" s="24" t="s">
        <v>111</v>
      </c>
      <c r="C148" s="118">
        <v>55314.253599999996</v>
      </c>
      <c r="D148" s="12" t="s">
        <v>342</v>
      </c>
      <c r="E148">
        <f t="shared" si="38"/>
        <v>17397.994888193076</v>
      </c>
      <c r="F148" s="11">
        <f t="shared" si="39"/>
        <v>17398</v>
      </c>
      <c r="G148" s="12">
        <f t="shared" si="48"/>
        <v>-1.8154800054617226E-3</v>
      </c>
      <c r="J148">
        <f>G148</f>
        <v>-1.8154800054617226E-3</v>
      </c>
      <c r="O148">
        <f t="shared" ca="1" si="44"/>
        <v>-4.1396394120350212E-4</v>
      </c>
      <c r="P148" s="31">
        <f t="shared" si="40"/>
        <v>-4.2557691999576481E-3</v>
      </c>
      <c r="Q148" s="2">
        <f t="shared" si="41"/>
        <v>40295.753599999996</v>
      </c>
      <c r="R148">
        <f>+(P148-G148)^2</f>
        <v>5.9550113527735726E-6</v>
      </c>
      <c r="S148" s="31">
        <f t="shared" si="42"/>
        <v>2.4402891944959254E-3</v>
      </c>
      <c r="T148" s="31">
        <f t="shared" si="43"/>
        <v>5.1943568767111635E-3</v>
      </c>
      <c r="U148">
        <f t="shared" si="47"/>
        <v>7.5848887982224133E-6</v>
      </c>
    </row>
    <row r="149" spans="1:21" x14ac:dyDescent="0.2">
      <c r="A149" t="s">
        <v>255</v>
      </c>
      <c r="B149" s="5" t="s">
        <v>111</v>
      </c>
      <c r="C149" s="12">
        <v>55622.523070000003</v>
      </c>
      <c r="D149" s="12">
        <v>2.9999999999999997E-4</v>
      </c>
      <c r="E149">
        <f t="shared" ref="E149:E166" si="49">+(C149-C$7)/C$8</f>
        <v>18265.98242127238</v>
      </c>
      <c r="F149" s="11">
        <f t="shared" ref="F149:F166" si="50">ROUND(2*E149,0)/2</f>
        <v>18266</v>
      </c>
      <c r="G149" s="12">
        <f t="shared" si="48"/>
        <v>-6.2431600017589517E-3</v>
      </c>
      <c r="N149">
        <f>G149</f>
        <v>-6.2431600017589517E-3</v>
      </c>
      <c r="O149">
        <f t="shared" ca="1" si="44"/>
        <v>-1.4131591752860641E-4</v>
      </c>
      <c r="P149" s="31">
        <f t="shared" ref="P149:P166" si="51">+$V$2+$V$3*F149+$V$4*F149^2+$V$5*SIN(($V$6*F149+$V$7))+$V$8*SIN(($V$9*F149+$V$10))</f>
        <v>-8.8341224072224379E-3</v>
      </c>
      <c r="Q149" s="2">
        <f t="shared" ref="Q149:Q166" si="52">+C149-15018.5</f>
        <v>40604.023070000003</v>
      </c>
      <c r="S149" s="31">
        <f t="shared" ref="S149:S166" si="53">+G149-P149</f>
        <v>2.5909624054634862E-3</v>
      </c>
      <c r="T149" s="31">
        <f t="shared" ref="T149:T166" si="54">+V$2+V$3*F149+V$4*F149^2+V$5*SIN(RADIANS(V$6*F149+V$7))+V$8*SIN(RADIANS(V$9*F149+V$10))</f>
        <v>5.8453118022772079E-3</v>
      </c>
      <c r="U149">
        <f t="shared" si="47"/>
        <v>1.0590789996541835E-5</v>
      </c>
    </row>
    <row r="150" spans="1:21" x14ac:dyDescent="0.2">
      <c r="A150" t="s">
        <v>255</v>
      </c>
      <c r="B150" s="5" t="s">
        <v>111</v>
      </c>
      <c r="C150" s="12">
        <v>55622.523869999997</v>
      </c>
      <c r="D150" s="12">
        <v>2.9999999999999997E-4</v>
      </c>
      <c r="E150">
        <f t="shared" si="49"/>
        <v>18265.984673814684</v>
      </c>
      <c r="F150" s="11">
        <f t="shared" si="50"/>
        <v>18266</v>
      </c>
      <c r="G150" s="12">
        <f t="shared" si="48"/>
        <v>-5.4431600074167363E-3</v>
      </c>
      <c r="N150">
        <f>G150</f>
        <v>-5.4431600074167363E-3</v>
      </c>
      <c r="O150">
        <f t="shared" ca="1" si="44"/>
        <v>-1.4131591752860641E-4</v>
      </c>
      <c r="P150" s="31">
        <f t="shared" si="51"/>
        <v>-8.8341224072224379E-3</v>
      </c>
      <c r="Q150" s="2">
        <f t="shared" si="52"/>
        <v>40604.023869999997</v>
      </c>
      <c r="S150" s="31">
        <f t="shared" si="53"/>
        <v>3.3909623998057015E-3</v>
      </c>
      <c r="T150" s="31">
        <f t="shared" si="54"/>
        <v>5.8453118022772079E-3</v>
      </c>
      <c r="U150">
        <f t="shared" si="47"/>
        <v>6.0238309894122402E-6</v>
      </c>
    </row>
    <row r="151" spans="1:21" x14ac:dyDescent="0.2">
      <c r="A151" t="s">
        <v>255</v>
      </c>
      <c r="B151" s="5" t="s">
        <v>111</v>
      </c>
      <c r="C151" s="12">
        <v>55622.525370000003</v>
      </c>
      <c r="D151" s="12">
        <v>5.0000000000000001E-4</v>
      </c>
      <c r="E151">
        <f t="shared" si="49"/>
        <v>18265.988897331546</v>
      </c>
      <c r="F151" s="11">
        <f t="shared" si="50"/>
        <v>18266</v>
      </c>
      <c r="G151" s="12">
        <f t="shared" si="48"/>
        <v>-3.9431600016541779E-3</v>
      </c>
      <c r="N151">
        <f>G151</f>
        <v>-3.9431600016541779E-3</v>
      </c>
      <c r="O151">
        <f t="shared" ca="1" si="44"/>
        <v>-1.4131591752860641E-4</v>
      </c>
      <c r="P151" s="31">
        <f t="shared" si="51"/>
        <v>-8.8341224072224379E-3</v>
      </c>
      <c r="Q151" s="2">
        <f t="shared" si="52"/>
        <v>40604.025370000003</v>
      </c>
      <c r="S151" s="31">
        <f t="shared" si="53"/>
        <v>4.89096240556826E-3</v>
      </c>
      <c r="T151" s="31">
        <f t="shared" si="54"/>
        <v>5.8453118022772079E-3</v>
      </c>
      <c r="U151">
        <f t="shared" si="47"/>
        <v>9.1078277099873294E-7</v>
      </c>
    </row>
    <row r="152" spans="1:21" x14ac:dyDescent="0.2">
      <c r="A152" s="173" t="s">
        <v>549</v>
      </c>
      <c r="B152" s="30" t="s">
        <v>110</v>
      </c>
      <c r="C152" s="29">
        <v>55644.540480000003</v>
      </c>
      <c r="D152" s="29">
        <v>1E-4</v>
      </c>
      <c r="E152">
        <f t="shared" si="49"/>
        <v>18327.976355964311</v>
      </c>
      <c r="F152" s="11">
        <f t="shared" si="50"/>
        <v>18328</v>
      </c>
      <c r="G152" s="12">
        <f t="shared" si="48"/>
        <v>-8.3972799984621815E-3</v>
      </c>
      <c r="M152">
        <f>G152</f>
        <v>-8.3972799984621815E-3</v>
      </c>
      <c r="P152" s="31">
        <f t="shared" si="51"/>
        <v>-9.136424010670224E-3</v>
      </c>
      <c r="Q152" s="2">
        <f t="shared" si="52"/>
        <v>40626.040480000003</v>
      </c>
      <c r="R152">
        <f t="shared" ref="R152:R166" si="55">+(P152-G152)^2</f>
        <v>5.4633387078300287E-7</v>
      </c>
      <c r="S152" s="31">
        <f t="shared" si="53"/>
        <v>7.3914401220804248E-4</v>
      </c>
      <c r="T152" s="31">
        <f t="shared" si="54"/>
        <v>5.8933096819635128E-3</v>
      </c>
      <c r="U152">
        <f t="shared" si="47"/>
        <v>2.6565423751285855E-5</v>
      </c>
    </row>
    <row r="153" spans="1:21" x14ac:dyDescent="0.2">
      <c r="A153" s="103" t="s">
        <v>409</v>
      </c>
      <c r="B153" s="24" t="s">
        <v>111</v>
      </c>
      <c r="C153" s="118">
        <v>55644.896200000003</v>
      </c>
      <c r="D153" s="12" t="s">
        <v>342</v>
      </c>
      <c r="E153">
        <f t="shared" si="49"/>
        <v>18328.977948905922</v>
      </c>
      <c r="F153" s="11">
        <f t="shared" si="50"/>
        <v>18329</v>
      </c>
      <c r="G153" s="12">
        <f t="shared" si="48"/>
        <v>-7.8315400023711845E-3</v>
      </c>
      <c r="J153">
        <f>G153</f>
        <v>-7.8315400023711845E-3</v>
      </c>
      <c r="O153">
        <f ca="1">+C$11+C$12*F153</f>
        <v>-1.2152694806833158E-4</v>
      </c>
      <c r="P153" s="31">
        <f t="shared" si="51"/>
        <v>-9.1412639025421419E-3</v>
      </c>
      <c r="Q153" s="2">
        <f t="shared" si="52"/>
        <v>40626.396200000003</v>
      </c>
      <c r="R153">
        <f t="shared" si="55"/>
        <v>1.7153766946790238E-6</v>
      </c>
      <c r="S153" s="31">
        <f t="shared" si="53"/>
        <v>1.3097239001709574E-3</v>
      </c>
      <c r="T153" s="31">
        <f t="shared" si="54"/>
        <v>5.8940854813819077E-3</v>
      </c>
      <c r="U153">
        <f t="shared" si="47"/>
        <v>2.1016371107282965E-5</v>
      </c>
    </row>
    <row r="154" spans="1:21" x14ac:dyDescent="0.2">
      <c r="A154" s="103" t="s">
        <v>409</v>
      </c>
      <c r="B154" s="24" t="s">
        <v>111</v>
      </c>
      <c r="C154" s="118">
        <v>55680.77</v>
      </c>
      <c r="D154" s="12" t="s">
        <v>342</v>
      </c>
      <c r="E154">
        <f t="shared" si="49"/>
        <v>18429.987014656657</v>
      </c>
      <c r="F154" s="11">
        <f t="shared" si="50"/>
        <v>18430</v>
      </c>
      <c r="G154" s="12">
        <f t="shared" si="48"/>
        <v>-4.611800002749078E-3</v>
      </c>
      <c r="J154">
        <f>G154</f>
        <v>-4.611800002749078E-3</v>
      </c>
      <c r="O154">
        <f ca="1">+C$11+C$12*F154</f>
        <v>-8.9801774806622103E-5</v>
      </c>
      <c r="P154" s="31">
        <f t="shared" si="51"/>
        <v>-9.6239705519106378E-3</v>
      </c>
      <c r="Q154" s="2">
        <f t="shared" si="52"/>
        <v>40662.269999999997</v>
      </c>
      <c r="R154">
        <f t="shared" si="55"/>
        <v>2.5121853613882492E-5</v>
      </c>
      <c r="S154" s="31">
        <f t="shared" si="53"/>
        <v>5.0121705491615598E-3</v>
      </c>
      <c r="T154" s="31">
        <f t="shared" si="54"/>
        <v>5.9727094114603325E-3</v>
      </c>
      <c r="U154">
        <f t="shared" si="47"/>
        <v>9.2263490598622063E-7</v>
      </c>
    </row>
    <row r="155" spans="1:21" x14ac:dyDescent="0.2">
      <c r="A155" s="103" t="s">
        <v>427</v>
      </c>
      <c r="B155" s="24" t="s">
        <v>111</v>
      </c>
      <c r="C155" s="118">
        <v>55717.1705</v>
      </c>
      <c r="D155" s="12" t="s">
        <v>342</v>
      </c>
      <c r="E155">
        <f t="shared" si="49"/>
        <v>18532.479097955907</v>
      </c>
      <c r="F155" s="11">
        <f t="shared" si="50"/>
        <v>18532.5</v>
      </c>
      <c r="G155" s="12">
        <f t="shared" si="48"/>
        <v>-7.4234499988961034E-3</v>
      </c>
      <c r="J155">
        <f>G155</f>
        <v>-7.4234499988961034E-3</v>
      </c>
      <c r="O155">
        <f ca="1">+C$11+C$12*F155</f>
        <v>-5.7605435605381262E-5</v>
      </c>
      <c r="P155" s="31">
        <f t="shared" si="51"/>
        <v>-1.0100840508776944E-2</v>
      </c>
      <c r="Q155" s="2">
        <f t="shared" si="52"/>
        <v>40698.6705</v>
      </c>
      <c r="R155">
        <f t="shared" si="55"/>
        <v>7.168419942399988E-6</v>
      </c>
      <c r="S155" s="31">
        <f t="shared" si="53"/>
        <v>2.6773905098808407E-3</v>
      </c>
      <c r="T155" s="31">
        <f t="shared" si="54"/>
        <v>6.0530440294840129E-3</v>
      </c>
      <c r="U155">
        <f t="shared" si="47"/>
        <v>1.1395036684409284E-5</v>
      </c>
    </row>
    <row r="156" spans="1:21" x14ac:dyDescent="0.2">
      <c r="A156" s="103" t="s">
        <v>427</v>
      </c>
      <c r="B156" s="24" t="s">
        <v>111</v>
      </c>
      <c r="C156" s="118">
        <v>55726.05</v>
      </c>
      <c r="D156" s="12" t="s">
        <v>342</v>
      </c>
      <c r="E156">
        <f t="shared" si="49"/>
        <v>18557.480909844642</v>
      </c>
      <c r="F156" s="11">
        <f t="shared" si="50"/>
        <v>18557.5</v>
      </c>
      <c r="G156" s="12">
        <f t="shared" si="48"/>
        <v>-6.7799499956890941E-3</v>
      </c>
      <c r="J156">
        <f>G156</f>
        <v>-6.7799499956890941E-3</v>
      </c>
      <c r="O156">
        <f ca="1">+C$11+C$12*F156</f>
        <v>-4.9752669946541948E-5</v>
      </c>
      <c r="P156" s="31">
        <f t="shared" si="51"/>
        <v>-1.0215060330270559E-2</v>
      </c>
      <c r="Q156" s="2">
        <f t="shared" si="52"/>
        <v>40707.550000000003</v>
      </c>
      <c r="R156">
        <f t="shared" si="55"/>
        <v>1.1799983010748383E-5</v>
      </c>
      <c r="S156" s="31">
        <f t="shared" si="53"/>
        <v>3.4351103345814649E-3</v>
      </c>
      <c r="T156" s="31">
        <f t="shared" si="54"/>
        <v>6.0727208167899267E-3</v>
      </c>
      <c r="U156">
        <f t="shared" si="47"/>
        <v>6.9569890558559542E-6</v>
      </c>
    </row>
    <row r="157" spans="1:21" x14ac:dyDescent="0.2">
      <c r="A157" s="103" t="s">
        <v>427</v>
      </c>
      <c r="B157" s="24" t="s">
        <v>111</v>
      </c>
      <c r="C157" s="118">
        <v>55730.134899999997</v>
      </c>
      <c r="D157" s="12" t="s">
        <v>342</v>
      </c>
      <c r="E157">
        <f t="shared" si="49"/>
        <v>18568.982672487149</v>
      </c>
      <c r="F157" s="11">
        <f t="shared" si="50"/>
        <v>18569</v>
      </c>
      <c r="G157" s="12">
        <f t="shared" ref="G157:G166" si="56">+C157-(C$7+F157*C$8)</f>
        <v>-6.1539400048786774E-3</v>
      </c>
      <c r="J157">
        <f>G157</f>
        <v>-6.1539400048786774E-3</v>
      </c>
      <c r="O157">
        <f ca="1">+C$11+C$12*F157</f>
        <v>-4.6140397743476246E-5</v>
      </c>
      <c r="P157" s="31">
        <f t="shared" si="51"/>
        <v>-1.0267318159331669E-2</v>
      </c>
      <c r="Q157" s="2">
        <f t="shared" si="52"/>
        <v>40711.634899999997</v>
      </c>
      <c r="R157">
        <f t="shared" si="55"/>
        <v>1.6919879841531095E-5</v>
      </c>
      <c r="S157" s="31">
        <f t="shared" si="53"/>
        <v>4.1133781544529912E-3</v>
      </c>
      <c r="T157" s="31">
        <f t="shared" si="54"/>
        <v>6.0817830659685504E-3</v>
      </c>
      <c r="U157">
        <f t="shared" si="47"/>
        <v>3.8746178956785762E-6</v>
      </c>
    </row>
    <row r="158" spans="1:21" x14ac:dyDescent="0.2">
      <c r="A158" s="173" t="s">
        <v>549</v>
      </c>
      <c r="B158" s="30" t="s">
        <v>110</v>
      </c>
      <c r="C158" s="29">
        <v>55996.497239999997</v>
      </c>
      <c r="D158" s="29">
        <v>5.0000000000000001E-4</v>
      </c>
      <c r="E158">
        <f t="shared" si="49"/>
        <v>19318.973225887803</v>
      </c>
      <c r="F158" s="11">
        <f t="shared" si="50"/>
        <v>19319</v>
      </c>
      <c r="G158" s="12">
        <f t="shared" si="56"/>
        <v>-9.5089400056167506E-3</v>
      </c>
      <c r="M158">
        <f>G158</f>
        <v>-9.5089400056167506E-3</v>
      </c>
      <c r="P158" s="31">
        <f t="shared" si="51"/>
        <v>-1.323231918333587E-2</v>
      </c>
      <c r="Q158" s="2">
        <f t="shared" si="52"/>
        <v>40977.997239999997</v>
      </c>
      <c r="R158">
        <f t="shared" si="55"/>
        <v>1.3863552501072307E-5</v>
      </c>
      <c r="S158" s="31">
        <f t="shared" si="53"/>
        <v>3.7233791777191196E-3</v>
      </c>
      <c r="T158" s="31">
        <f t="shared" si="54"/>
        <v>6.6876665749817966E-3</v>
      </c>
      <c r="U158">
        <f t="shared" si="47"/>
        <v>8.7869997735703367E-6</v>
      </c>
    </row>
    <row r="159" spans="1:21" x14ac:dyDescent="0.2">
      <c r="A159" s="173" t="s">
        <v>549</v>
      </c>
      <c r="B159" s="30" t="s">
        <v>110</v>
      </c>
      <c r="C159" s="29">
        <v>55996.497640000001</v>
      </c>
      <c r="D159" s="29">
        <v>4.0000000000000002E-4</v>
      </c>
      <c r="E159">
        <f t="shared" si="49"/>
        <v>19318.974352158973</v>
      </c>
      <c r="F159" s="11">
        <f t="shared" si="50"/>
        <v>19319</v>
      </c>
      <c r="G159" s="12">
        <f t="shared" si="56"/>
        <v>-9.1089400011696853E-3</v>
      </c>
      <c r="M159">
        <f>G159</f>
        <v>-9.1089400011696853E-3</v>
      </c>
      <c r="P159" s="31">
        <f t="shared" si="51"/>
        <v>-1.323231918333587E-2</v>
      </c>
      <c r="Q159" s="2">
        <f t="shared" si="52"/>
        <v>40977.997640000001</v>
      </c>
      <c r="R159">
        <f t="shared" si="55"/>
        <v>1.7002255879921477E-5</v>
      </c>
      <c r="S159" s="31">
        <f t="shared" si="53"/>
        <v>4.1233791821661848E-3</v>
      </c>
      <c r="T159" s="31">
        <f t="shared" si="54"/>
        <v>6.6876665749817966E-3</v>
      </c>
      <c r="U159">
        <f t="shared" si="47"/>
        <v>6.5755698329530874E-6</v>
      </c>
    </row>
    <row r="160" spans="1:21" x14ac:dyDescent="0.2">
      <c r="A160" s="173" t="s">
        <v>549</v>
      </c>
      <c r="B160" s="30" t="s">
        <v>110</v>
      </c>
      <c r="C160" s="29">
        <v>55996.497940000001</v>
      </c>
      <c r="D160" s="29">
        <v>8.9999999999999998E-4</v>
      </c>
      <c r="E160">
        <f t="shared" si="49"/>
        <v>19318.975196862342</v>
      </c>
      <c r="F160" s="11">
        <f t="shared" si="50"/>
        <v>19319</v>
      </c>
      <c r="G160" s="12">
        <f t="shared" si="56"/>
        <v>-8.8089400014723651E-3</v>
      </c>
      <c r="M160">
        <f>G160</f>
        <v>-8.8089400014723651E-3</v>
      </c>
      <c r="P160" s="31">
        <f t="shared" si="51"/>
        <v>-1.323231918333587E-2</v>
      </c>
      <c r="Q160" s="2">
        <f t="shared" si="52"/>
        <v>40977.997940000001</v>
      </c>
      <c r="R160">
        <f t="shared" si="55"/>
        <v>1.9566283386543451E-5</v>
      </c>
      <c r="S160" s="31">
        <f t="shared" si="53"/>
        <v>4.423379181863505E-3</v>
      </c>
      <c r="T160" s="31">
        <f t="shared" si="54"/>
        <v>6.6876665749817966E-3</v>
      </c>
      <c r="U160">
        <f t="shared" si="47"/>
        <v>5.1269973986344288E-6</v>
      </c>
    </row>
    <row r="161" spans="1:21" x14ac:dyDescent="0.2">
      <c r="A161" s="17" t="s">
        <v>546</v>
      </c>
      <c r="B161" s="20" t="s">
        <v>110</v>
      </c>
      <c r="C161" s="95">
        <v>55998.629000000001</v>
      </c>
      <c r="D161" s="95">
        <v>4.0000000000000001E-3</v>
      </c>
      <c r="E161">
        <f t="shared" si="49"/>
        <v>19324.975575402077</v>
      </c>
      <c r="F161" s="11">
        <f t="shared" si="50"/>
        <v>19325</v>
      </c>
      <c r="G161" s="12">
        <f t="shared" si="56"/>
        <v>-8.674500000779517E-3</v>
      </c>
      <c r="H161">
        <f>G161</f>
        <v>-8.674500000779517E-3</v>
      </c>
      <c r="P161" s="31">
        <f t="shared" si="51"/>
        <v>-1.3252107657858283E-2</v>
      </c>
      <c r="Q161" s="2">
        <f t="shared" si="52"/>
        <v>40980.129000000001</v>
      </c>
      <c r="R161">
        <f t="shared" si="55"/>
        <v>2.0954491862146146E-5</v>
      </c>
      <c r="S161" s="31">
        <f t="shared" si="53"/>
        <v>4.5776076570787656E-3</v>
      </c>
      <c r="T161" s="31">
        <f t="shared" si="54"/>
        <v>6.692631719098955E-3</v>
      </c>
      <c r="U161">
        <f t="shared" si="47"/>
        <v>4.4733267829243823E-6</v>
      </c>
    </row>
    <row r="162" spans="1:21" x14ac:dyDescent="0.2">
      <c r="A162" s="95" t="s">
        <v>545</v>
      </c>
      <c r="B162" s="20" t="s">
        <v>110</v>
      </c>
      <c r="C162" s="95">
        <v>56013.902399999999</v>
      </c>
      <c r="D162" s="95">
        <v>5.0000000000000001E-4</v>
      </c>
      <c r="E162">
        <f t="shared" si="49"/>
        <v>19367.980550198095</v>
      </c>
      <c r="F162" s="11">
        <f t="shared" si="50"/>
        <v>19368</v>
      </c>
      <c r="G162" s="12">
        <f t="shared" si="56"/>
        <v>-6.9076800064067356E-3</v>
      </c>
      <c r="H162">
        <f>G162</f>
        <v>-6.9076800064067356E-3</v>
      </c>
      <c r="P162" s="31">
        <f t="shared" si="51"/>
        <v>-1.3391918276405814E-2</v>
      </c>
      <c r="Q162" s="2">
        <f t="shared" si="52"/>
        <v>40995.402399999999</v>
      </c>
      <c r="R162">
        <f t="shared" si="55"/>
        <v>4.2045345942120641E-5</v>
      </c>
      <c r="S162" s="31">
        <f t="shared" si="53"/>
        <v>6.4842382699990785E-3</v>
      </c>
      <c r="T162" s="31">
        <f t="shared" si="54"/>
        <v>6.728270097549633E-3</v>
      </c>
      <c r="U162">
        <f t="shared" si="47"/>
        <v>5.9551532857663607E-8</v>
      </c>
    </row>
    <row r="163" spans="1:21" x14ac:dyDescent="0.2">
      <c r="A163" s="95" t="s">
        <v>545</v>
      </c>
      <c r="B163" s="20" t="s">
        <v>110</v>
      </c>
      <c r="C163" s="95">
        <v>56086.706200000001</v>
      </c>
      <c r="D163" s="95">
        <v>5.9999999999999995E-4</v>
      </c>
      <c r="E163">
        <f t="shared" si="49"/>
        <v>19572.972600694691</v>
      </c>
      <c r="F163" s="11">
        <f t="shared" si="50"/>
        <v>19573</v>
      </c>
      <c r="G163" s="12">
        <f t="shared" si="56"/>
        <v>-9.7309800039511174E-3</v>
      </c>
      <c r="H163">
        <f>G163</f>
        <v>-9.7309800039511174E-3</v>
      </c>
      <c r="P163" s="31">
        <f t="shared" si="51"/>
        <v>-1.4008845345630926E-2</v>
      </c>
      <c r="Q163" s="2">
        <f t="shared" si="52"/>
        <v>41068.206200000001</v>
      </c>
      <c r="R163">
        <f t="shared" si="55"/>
        <v>1.8300131881545301E-5</v>
      </c>
      <c r="S163" s="31">
        <f t="shared" si="53"/>
        <v>4.2778653416798082E-3</v>
      </c>
      <c r="T163" s="31">
        <f t="shared" si="54"/>
        <v>6.899497358644098E-3</v>
      </c>
      <c r="U163">
        <f t="shared" si="47"/>
        <v>6.8729544323722506E-6</v>
      </c>
    </row>
    <row r="164" spans="1:21" x14ac:dyDescent="0.2">
      <c r="A164" s="173" t="s">
        <v>549</v>
      </c>
      <c r="B164" s="30" t="s">
        <v>111</v>
      </c>
      <c r="C164" s="29">
        <v>56357.504699999998</v>
      </c>
      <c r="D164" s="29">
        <v>2.0000000000000001E-4</v>
      </c>
      <c r="E164">
        <f t="shared" si="49"/>
        <v>20335.453951756052</v>
      </c>
      <c r="F164" s="11">
        <f t="shared" si="50"/>
        <v>20335.5</v>
      </c>
      <c r="G164" s="12">
        <f t="shared" si="56"/>
        <v>-1.6354230006982107E-2</v>
      </c>
      <c r="M164">
        <f>G164</f>
        <v>-1.6354230006982107E-2</v>
      </c>
      <c r="P164" s="31">
        <f t="shared" si="51"/>
        <v>-1.5527682350470898E-2</v>
      </c>
      <c r="Q164" s="2">
        <f t="shared" si="52"/>
        <v>41339.004699999998</v>
      </c>
      <c r="R164">
        <f t="shared" si="55"/>
        <v>6.8318102848417089E-7</v>
      </c>
      <c r="S164" s="31">
        <f t="shared" si="53"/>
        <v>-8.2654765651120864E-4</v>
      </c>
      <c r="T164" s="31">
        <f t="shared" si="54"/>
        <v>7.5555814061101789E-3</v>
      </c>
      <c r="U164">
        <f t="shared" si="47"/>
        <v>7.0260087622442107E-5</v>
      </c>
    </row>
    <row r="165" spans="1:21" x14ac:dyDescent="0.2">
      <c r="A165" s="173" t="s">
        <v>549</v>
      </c>
      <c r="B165" s="30" t="s">
        <v>111</v>
      </c>
      <c r="C165" s="29">
        <v>56357.504979999998</v>
      </c>
      <c r="D165" s="29">
        <v>4.0000000000000002E-4</v>
      </c>
      <c r="E165">
        <f t="shared" si="49"/>
        <v>20335.454740145862</v>
      </c>
      <c r="F165" s="11">
        <f t="shared" si="50"/>
        <v>20335.5</v>
      </c>
      <c r="G165" s="12">
        <f t="shared" si="56"/>
        <v>-1.6074230006779544E-2</v>
      </c>
      <c r="M165">
        <f>G165</f>
        <v>-1.6074230006779544E-2</v>
      </c>
      <c r="P165" s="31">
        <f t="shared" si="51"/>
        <v>-1.5527682350470898E-2</v>
      </c>
      <c r="Q165" s="2">
        <f t="shared" si="52"/>
        <v>41339.004979999998</v>
      </c>
      <c r="R165">
        <f t="shared" si="55"/>
        <v>2.9871434061647378E-7</v>
      </c>
      <c r="S165" s="31">
        <f t="shared" si="53"/>
        <v>-5.4654765630864598E-4</v>
      </c>
      <c r="T165" s="31">
        <f t="shared" si="54"/>
        <v>7.5555814061101789E-3</v>
      </c>
      <c r="U165">
        <f t="shared" si="47"/>
        <v>6.564449534409175E-5</v>
      </c>
    </row>
    <row r="166" spans="1:21" x14ac:dyDescent="0.2">
      <c r="A166" s="173" t="s">
        <v>549</v>
      </c>
      <c r="B166" s="30" t="s">
        <v>111</v>
      </c>
      <c r="C166" s="29">
        <v>56357.505100000002</v>
      </c>
      <c r="D166" s="29">
        <v>5.9999999999999995E-4</v>
      </c>
      <c r="E166">
        <f t="shared" si="49"/>
        <v>20335.455078027222</v>
      </c>
      <c r="F166" s="11">
        <f t="shared" si="50"/>
        <v>20335.5</v>
      </c>
      <c r="G166" s="12">
        <f t="shared" si="56"/>
        <v>-1.5954230002535041E-2</v>
      </c>
      <c r="M166">
        <f>G166</f>
        <v>-1.5954230002535041E-2</v>
      </c>
      <c r="P166" s="31">
        <f t="shared" si="51"/>
        <v>-1.5527682350470898E-2</v>
      </c>
      <c r="Q166" s="2">
        <f t="shared" si="52"/>
        <v>41339.005100000002</v>
      </c>
      <c r="R166">
        <f t="shared" si="55"/>
        <v>1.819428994814335E-7</v>
      </c>
      <c r="S166" s="31">
        <f t="shared" si="53"/>
        <v>-4.2654765206414334E-4</v>
      </c>
      <c r="T166" s="31">
        <f t="shared" si="54"/>
        <v>7.5555814061101789E-3</v>
      </c>
      <c r="U166">
        <f t="shared" si="47"/>
        <v>6.3714384301350894E-5</v>
      </c>
    </row>
    <row r="167" spans="1:21" x14ac:dyDescent="0.2">
      <c r="C167" s="12"/>
      <c r="D167" s="12"/>
    </row>
    <row r="168" spans="1:21" x14ac:dyDescent="0.2">
      <c r="C168" s="12"/>
      <c r="D168" s="12"/>
    </row>
    <row r="169" spans="1:21" x14ac:dyDescent="0.2">
      <c r="C169" s="12"/>
      <c r="D169" s="12"/>
    </row>
    <row r="170" spans="1:21" x14ac:dyDescent="0.2">
      <c r="C170" s="12"/>
      <c r="D170" s="12"/>
    </row>
    <row r="171" spans="1:21" x14ac:dyDescent="0.2">
      <c r="C171" s="12"/>
      <c r="D171" s="12"/>
    </row>
    <row r="172" spans="1:21" x14ac:dyDescent="0.2">
      <c r="C172" s="12"/>
      <c r="D172" s="12"/>
    </row>
    <row r="173" spans="1:21" x14ac:dyDescent="0.2">
      <c r="C173" s="12"/>
      <c r="D173" s="12"/>
    </row>
    <row r="174" spans="1:21" x14ac:dyDescent="0.2">
      <c r="C174" s="12"/>
      <c r="D174" s="12"/>
    </row>
    <row r="175" spans="1:21" x14ac:dyDescent="0.2">
      <c r="C175" s="12"/>
      <c r="D175" s="12"/>
    </row>
    <row r="176" spans="1:21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  <row r="265" spans="3:4" x14ac:dyDescent="0.2">
      <c r="C265" s="12"/>
      <c r="D265" s="12"/>
    </row>
    <row r="266" spans="3:4" x14ac:dyDescent="0.2">
      <c r="C266" s="12"/>
      <c r="D266" s="12"/>
    </row>
    <row r="267" spans="3:4" x14ac:dyDescent="0.2">
      <c r="C267" s="12"/>
      <c r="D267" s="12"/>
    </row>
    <row r="268" spans="3:4" x14ac:dyDescent="0.2">
      <c r="C268" s="12"/>
      <c r="D268" s="12"/>
    </row>
    <row r="269" spans="3:4" x14ac:dyDescent="0.2">
      <c r="C269" s="12"/>
      <c r="D269" s="12"/>
    </row>
    <row r="270" spans="3:4" x14ac:dyDescent="0.2">
      <c r="C270" s="12"/>
      <c r="D270" s="12"/>
    </row>
    <row r="271" spans="3:4" x14ac:dyDescent="0.2">
      <c r="C271" s="12"/>
      <c r="D271" s="12"/>
    </row>
    <row r="272" spans="3:4" x14ac:dyDescent="0.2">
      <c r="C272" s="12"/>
      <c r="D272" s="12"/>
    </row>
    <row r="273" spans="3:4" x14ac:dyDescent="0.2">
      <c r="C273" s="12"/>
      <c r="D273" s="12"/>
    </row>
    <row r="274" spans="3:4" x14ac:dyDescent="0.2">
      <c r="C274" s="12"/>
      <c r="D274" s="12"/>
    </row>
    <row r="275" spans="3:4" x14ac:dyDescent="0.2">
      <c r="C275" s="12"/>
      <c r="D275" s="12"/>
    </row>
    <row r="276" spans="3:4" x14ac:dyDescent="0.2">
      <c r="C276" s="12"/>
      <c r="D276" s="12"/>
    </row>
    <row r="277" spans="3:4" x14ac:dyDescent="0.2">
      <c r="C277" s="12"/>
      <c r="D277" s="12"/>
    </row>
    <row r="278" spans="3:4" x14ac:dyDescent="0.2">
      <c r="C278" s="12"/>
      <c r="D278" s="12"/>
    </row>
    <row r="279" spans="3:4" x14ac:dyDescent="0.2">
      <c r="C279" s="12"/>
      <c r="D279" s="12"/>
    </row>
    <row r="280" spans="3:4" x14ac:dyDescent="0.2">
      <c r="C280" s="12"/>
      <c r="D280" s="12"/>
    </row>
    <row r="281" spans="3:4" x14ac:dyDescent="0.2">
      <c r="C281" s="12"/>
      <c r="D281" s="12"/>
    </row>
    <row r="282" spans="3:4" x14ac:dyDescent="0.2">
      <c r="C282" s="12"/>
      <c r="D282" s="12"/>
    </row>
    <row r="283" spans="3:4" x14ac:dyDescent="0.2">
      <c r="C283" s="12"/>
      <c r="D283" s="12"/>
    </row>
    <row r="284" spans="3:4" x14ac:dyDescent="0.2">
      <c r="C284" s="12"/>
      <c r="D284" s="12"/>
    </row>
    <row r="285" spans="3:4" x14ac:dyDescent="0.2">
      <c r="C285" s="12"/>
      <c r="D285" s="12"/>
    </row>
    <row r="286" spans="3:4" x14ac:dyDescent="0.2">
      <c r="C286" s="12"/>
      <c r="D286" s="12"/>
    </row>
    <row r="287" spans="3:4" x14ac:dyDescent="0.2">
      <c r="C287" s="12"/>
      <c r="D287" s="12"/>
    </row>
    <row r="288" spans="3:4" x14ac:dyDescent="0.2">
      <c r="C288" s="12"/>
      <c r="D288" s="12"/>
    </row>
    <row r="289" spans="3:4" x14ac:dyDescent="0.2">
      <c r="C289" s="12"/>
      <c r="D289" s="12"/>
    </row>
    <row r="290" spans="3:4" x14ac:dyDescent="0.2">
      <c r="C290" s="12"/>
      <c r="D290" s="12"/>
    </row>
    <row r="291" spans="3:4" x14ac:dyDescent="0.2">
      <c r="C291" s="12"/>
      <c r="D291" s="12"/>
    </row>
    <row r="292" spans="3:4" x14ac:dyDescent="0.2">
      <c r="C292" s="12"/>
      <c r="D292" s="12"/>
    </row>
    <row r="293" spans="3:4" x14ac:dyDescent="0.2">
      <c r="C293" s="12"/>
      <c r="D293" s="12"/>
    </row>
    <row r="294" spans="3:4" x14ac:dyDescent="0.2">
      <c r="C294" s="12"/>
      <c r="D294" s="12"/>
    </row>
    <row r="295" spans="3:4" x14ac:dyDescent="0.2">
      <c r="C295" s="12"/>
      <c r="D295" s="12"/>
    </row>
    <row r="296" spans="3:4" x14ac:dyDescent="0.2">
      <c r="C296" s="12"/>
      <c r="D296" s="12"/>
    </row>
    <row r="297" spans="3:4" x14ac:dyDescent="0.2">
      <c r="C297" s="12"/>
      <c r="D297" s="12"/>
    </row>
    <row r="298" spans="3:4" x14ac:dyDescent="0.2">
      <c r="C298" s="12"/>
      <c r="D298" s="12"/>
    </row>
    <row r="299" spans="3:4" x14ac:dyDescent="0.2">
      <c r="C299" s="12"/>
      <c r="D299" s="12"/>
    </row>
    <row r="300" spans="3:4" x14ac:dyDescent="0.2">
      <c r="C300" s="12"/>
      <c r="D300" s="12"/>
    </row>
    <row r="301" spans="3:4" x14ac:dyDescent="0.2">
      <c r="C301" s="12"/>
      <c r="D301" s="12"/>
    </row>
    <row r="302" spans="3:4" x14ac:dyDescent="0.2">
      <c r="C302" s="12"/>
      <c r="D302" s="12"/>
    </row>
    <row r="303" spans="3:4" x14ac:dyDescent="0.2">
      <c r="C303" s="12"/>
      <c r="D303" s="12"/>
    </row>
    <row r="304" spans="3:4" x14ac:dyDescent="0.2">
      <c r="C304" s="12"/>
      <c r="D304" s="12"/>
    </row>
    <row r="305" spans="3:4" x14ac:dyDescent="0.2">
      <c r="C305" s="12"/>
      <c r="D305" s="12"/>
    </row>
    <row r="306" spans="3:4" x14ac:dyDescent="0.2">
      <c r="C306" s="12"/>
      <c r="D306" s="12"/>
    </row>
    <row r="307" spans="3:4" x14ac:dyDescent="0.2">
      <c r="C307" s="12"/>
      <c r="D307" s="12"/>
    </row>
    <row r="308" spans="3:4" x14ac:dyDescent="0.2">
      <c r="C308" s="12"/>
      <c r="D308" s="12"/>
    </row>
    <row r="309" spans="3:4" x14ac:dyDescent="0.2">
      <c r="C309" s="12"/>
      <c r="D309" s="12"/>
    </row>
    <row r="310" spans="3:4" x14ac:dyDescent="0.2">
      <c r="C310" s="12"/>
      <c r="D310" s="12"/>
    </row>
    <row r="311" spans="3:4" x14ac:dyDescent="0.2">
      <c r="C311" s="12"/>
      <c r="D311" s="12"/>
    </row>
    <row r="312" spans="3:4" x14ac:dyDescent="0.2">
      <c r="C312" s="12"/>
      <c r="D312" s="12"/>
    </row>
    <row r="313" spans="3:4" x14ac:dyDescent="0.2">
      <c r="C313" s="12"/>
      <c r="D313" s="12"/>
    </row>
    <row r="314" spans="3:4" x14ac:dyDescent="0.2">
      <c r="C314" s="12"/>
      <c r="D314" s="12"/>
    </row>
    <row r="315" spans="3:4" x14ac:dyDescent="0.2">
      <c r="C315" s="12"/>
      <c r="D315" s="12"/>
    </row>
    <row r="316" spans="3:4" x14ac:dyDescent="0.2">
      <c r="C316" s="12"/>
      <c r="D316" s="12"/>
    </row>
    <row r="317" spans="3:4" x14ac:dyDescent="0.2">
      <c r="C317" s="12"/>
      <c r="D317" s="12"/>
    </row>
    <row r="318" spans="3:4" x14ac:dyDescent="0.2">
      <c r="C318" s="12"/>
      <c r="D318" s="12"/>
    </row>
    <row r="319" spans="3:4" x14ac:dyDescent="0.2">
      <c r="C319" s="12"/>
      <c r="D319" s="12"/>
    </row>
    <row r="320" spans="3:4" x14ac:dyDescent="0.2">
      <c r="C320" s="12"/>
      <c r="D320" s="12"/>
    </row>
    <row r="321" spans="3:4" x14ac:dyDescent="0.2">
      <c r="C321" s="12"/>
      <c r="D321" s="12"/>
    </row>
    <row r="322" spans="3:4" x14ac:dyDescent="0.2">
      <c r="C322" s="12"/>
      <c r="D322" s="12"/>
    </row>
    <row r="323" spans="3:4" x14ac:dyDescent="0.2">
      <c r="C323" s="12"/>
      <c r="D323" s="12"/>
    </row>
    <row r="324" spans="3:4" x14ac:dyDescent="0.2">
      <c r="C324" s="12"/>
      <c r="D324" s="12"/>
    </row>
    <row r="325" spans="3:4" x14ac:dyDescent="0.2">
      <c r="C325" s="12"/>
      <c r="D325" s="12"/>
    </row>
    <row r="326" spans="3:4" x14ac:dyDescent="0.2">
      <c r="C326" s="12"/>
      <c r="D326" s="12"/>
    </row>
    <row r="327" spans="3:4" x14ac:dyDescent="0.2">
      <c r="C327" s="12"/>
      <c r="D327" s="12"/>
    </row>
    <row r="328" spans="3:4" x14ac:dyDescent="0.2">
      <c r="C328" s="12"/>
      <c r="D328" s="12"/>
    </row>
    <row r="329" spans="3:4" x14ac:dyDescent="0.2">
      <c r="C329" s="12"/>
      <c r="D329" s="12"/>
    </row>
    <row r="330" spans="3:4" x14ac:dyDescent="0.2">
      <c r="C330" s="12"/>
      <c r="D330" s="12"/>
    </row>
    <row r="331" spans="3:4" x14ac:dyDescent="0.2">
      <c r="C331" s="12"/>
      <c r="D331" s="12"/>
    </row>
    <row r="332" spans="3:4" x14ac:dyDescent="0.2">
      <c r="C332" s="12"/>
      <c r="D332" s="12"/>
    </row>
    <row r="333" spans="3:4" x14ac:dyDescent="0.2">
      <c r="C333" s="12"/>
      <c r="D333" s="12"/>
    </row>
    <row r="334" spans="3:4" x14ac:dyDescent="0.2">
      <c r="C334" s="12"/>
      <c r="D334" s="12"/>
    </row>
    <row r="335" spans="3:4" x14ac:dyDescent="0.2">
      <c r="C335" s="12"/>
      <c r="D335" s="12"/>
    </row>
    <row r="336" spans="3:4" x14ac:dyDescent="0.2">
      <c r="C336" s="12"/>
      <c r="D336" s="12"/>
    </row>
    <row r="337" spans="3:4" x14ac:dyDescent="0.2">
      <c r="C337" s="12"/>
      <c r="D337" s="12"/>
    </row>
    <row r="338" spans="3:4" x14ac:dyDescent="0.2">
      <c r="C338" s="12"/>
      <c r="D338" s="12"/>
    </row>
    <row r="339" spans="3:4" x14ac:dyDescent="0.2">
      <c r="C339" s="12"/>
      <c r="D339" s="12"/>
    </row>
    <row r="340" spans="3:4" x14ac:dyDescent="0.2">
      <c r="C340" s="12"/>
      <c r="D340" s="12"/>
    </row>
    <row r="341" spans="3:4" x14ac:dyDescent="0.2">
      <c r="C341" s="12"/>
      <c r="D341" s="12"/>
    </row>
    <row r="342" spans="3:4" x14ac:dyDescent="0.2">
      <c r="C342" s="12"/>
      <c r="D342" s="12"/>
    </row>
    <row r="343" spans="3:4" x14ac:dyDescent="0.2">
      <c r="C343" s="12"/>
      <c r="D343" s="12"/>
    </row>
    <row r="344" spans="3:4" x14ac:dyDescent="0.2">
      <c r="C344" s="12"/>
      <c r="D344" s="12"/>
    </row>
    <row r="345" spans="3:4" x14ac:dyDescent="0.2">
      <c r="C345" s="12"/>
      <c r="D345" s="12"/>
    </row>
    <row r="346" spans="3:4" x14ac:dyDescent="0.2">
      <c r="C346" s="12"/>
      <c r="D346" s="12"/>
    </row>
    <row r="347" spans="3:4" x14ac:dyDescent="0.2">
      <c r="C347" s="12"/>
      <c r="D347" s="12"/>
    </row>
    <row r="348" spans="3:4" x14ac:dyDescent="0.2">
      <c r="C348" s="12"/>
      <c r="D348" s="12"/>
    </row>
    <row r="349" spans="3:4" x14ac:dyDescent="0.2">
      <c r="C349" s="12"/>
      <c r="D349" s="12"/>
    </row>
    <row r="350" spans="3:4" x14ac:dyDescent="0.2">
      <c r="C350" s="12"/>
      <c r="D350" s="12"/>
    </row>
    <row r="351" spans="3:4" x14ac:dyDescent="0.2">
      <c r="C351" s="12"/>
      <c r="D351" s="12"/>
    </row>
    <row r="352" spans="3:4" x14ac:dyDescent="0.2">
      <c r="C352" s="12"/>
      <c r="D352" s="12"/>
    </row>
    <row r="353" spans="3:4" x14ac:dyDescent="0.2">
      <c r="C353" s="12"/>
      <c r="D353" s="12"/>
    </row>
    <row r="354" spans="3:4" x14ac:dyDescent="0.2">
      <c r="C354" s="12"/>
      <c r="D354" s="12"/>
    </row>
    <row r="355" spans="3:4" x14ac:dyDescent="0.2">
      <c r="C355" s="12"/>
      <c r="D355" s="12"/>
    </row>
    <row r="356" spans="3:4" x14ac:dyDescent="0.2">
      <c r="C356" s="12"/>
      <c r="D356" s="12"/>
    </row>
    <row r="357" spans="3:4" x14ac:dyDescent="0.2">
      <c r="C357" s="12"/>
      <c r="D357" s="12"/>
    </row>
    <row r="358" spans="3:4" x14ac:dyDescent="0.2">
      <c r="C358" s="12"/>
      <c r="D358" s="12"/>
    </row>
    <row r="359" spans="3:4" x14ac:dyDescent="0.2">
      <c r="C359" s="12"/>
      <c r="D359" s="12"/>
    </row>
    <row r="360" spans="3:4" x14ac:dyDescent="0.2">
      <c r="C360" s="12"/>
      <c r="D360" s="12"/>
    </row>
    <row r="361" spans="3:4" x14ac:dyDescent="0.2">
      <c r="C361" s="12"/>
      <c r="D361" s="12"/>
    </row>
    <row r="362" spans="3:4" x14ac:dyDescent="0.2">
      <c r="C362" s="12"/>
      <c r="D362" s="12"/>
    </row>
    <row r="363" spans="3:4" x14ac:dyDescent="0.2">
      <c r="C363" s="12"/>
      <c r="D363" s="12"/>
    </row>
    <row r="364" spans="3:4" x14ac:dyDescent="0.2">
      <c r="C364" s="12"/>
      <c r="D364" s="12"/>
    </row>
    <row r="365" spans="3:4" x14ac:dyDescent="0.2">
      <c r="C365" s="12"/>
      <c r="D365" s="12"/>
    </row>
    <row r="366" spans="3:4" x14ac:dyDescent="0.2">
      <c r="C366" s="12"/>
      <c r="D366" s="12"/>
    </row>
    <row r="367" spans="3:4" x14ac:dyDescent="0.2">
      <c r="C367" s="12"/>
      <c r="D367" s="12"/>
    </row>
    <row r="368" spans="3:4" x14ac:dyDescent="0.2">
      <c r="C368" s="12"/>
      <c r="D368" s="12"/>
    </row>
    <row r="369" spans="3:4" x14ac:dyDescent="0.2">
      <c r="C369" s="12"/>
      <c r="D369" s="12"/>
    </row>
    <row r="370" spans="3:4" x14ac:dyDescent="0.2">
      <c r="C370" s="12"/>
      <c r="D370" s="12"/>
    </row>
    <row r="371" spans="3:4" x14ac:dyDescent="0.2">
      <c r="C371" s="12"/>
      <c r="D371" s="12"/>
    </row>
    <row r="372" spans="3:4" x14ac:dyDescent="0.2">
      <c r="C372" s="12"/>
      <c r="D372" s="12"/>
    </row>
    <row r="373" spans="3:4" x14ac:dyDescent="0.2">
      <c r="C373" s="12"/>
      <c r="D373" s="12"/>
    </row>
    <row r="374" spans="3:4" x14ac:dyDescent="0.2">
      <c r="C374" s="12"/>
      <c r="D374" s="12"/>
    </row>
    <row r="375" spans="3:4" x14ac:dyDescent="0.2">
      <c r="C375" s="12"/>
      <c r="D375" s="12"/>
    </row>
    <row r="376" spans="3:4" x14ac:dyDescent="0.2">
      <c r="C376" s="12"/>
      <c r="D376" s="12"/>
    </row>
    <row r="377" spans="3:4" x14ac:dyDescent="0.2">
      <c r="C377" s="12"/>
      <c r="D377" s="12"/>
    </row>
    <row r="378" spans="3:4" x14ac:dyDescent="0.2">
      <c r="C378" s="12"/>
      <c r="D378" s="12"/>
    </row>
    <row r="379" spans="3:4" x14ac:dyDescent="0.2">
      <c r="C379" s="12"/>
      <c r="D379" s="12"/>
    </row>
    <row r="380" spans="3:4" x14ac:dyDescent="0.2">
      <c r="C380" s="12"/>
      <c r="D380" s="12"/>
    </row>
    <row r="381" spans="3:4" x14ac:dyDescent="0.2">
      <c r="C381" s="12"/>
      <c r="D381" s="12"/>
    </row>
    <row r="382" spans="3:4" x14ac:dyDescent="0.2">
      <c r="C382" s="12"/>
      <c r="D382" s="12"/>
    </row>
    <row r="383" spans="3:4" x14ac:dyDescent="0.2">
      <c r="C383" s="12"/>
      <c r="D383" s="12"/>
    </row>
    <row r="384" spans="3:4" x14ac:dyDescent="0.2">
      <c r="C384" s="12"/>
      <c r="D384" s="12"/>
    </row>
    <row r="385" spans="3:4" x14ac:dyDescent="0.2">
      <c r="C385" s="12"/>
      <c r="D385" s="12"/>
    </row>
    <row r="386" spans="3:4" x14ac:dyDescent="0.2">
      <c r="C386" s="12"/>
      <c r="D386" s="12"/>
    </row>
    <row r="387" spans="3:4" x14ac:dyDescent="0.2">
      <c r="C387" s="12"/>
      <c r="D387" s="12"/>
    </row>
    <row r="388" spans="3:4" x14ac:dyDescent="0.2">
      <c r="C388" s="12"/>
      <c r="D388" s="12"/>
    </row>
    <row r="389" spans="3:4" x14ac:dyDescent="0.2">
      <c r="C389" s="12"/>
      <c r="D389" s="12"/>
    </row>
    <row r="390" spans="3:4" x14ac:dyDescent="0.2">
      <c r="C390" s="12"/>
      <c r="D390" s="12"/>
    </row>
    <row r="391" spans="3:4" x14ac:dyDescent="0.2">
      <c r="C391" s="12"/>
      <c r="D391" s="12"/>
    </row>
    <row r="392" spans="3:4" x14ac:dyDescent="0.2">
      <c r="C392" s="12"/>
      <c r="D392" s="12"/>
    </row>
    <row r="393" spans="3:4" x14ac:dyDescent="0.2">
      <c r="C393" s="12"/>
      <c r="D393" s="12"/>
    </row>
    <row r="394" spans="3:4" x14ac:dyDescent="0.2">
      <c r="C394" s="12"/>
      <c r="D394" s="12"/>
    </row>
    <row r="395" spans="3:4" x14ac:dyDescent="0.2">
      <c r="C395" s="12"/>
      <c r="D395" s="12"/>
    </row>
    <row r="396" spans="3:4" x14ac:dyDescent="0.2">
      <c r="C396" s="12"/>
      <c r="D396" s="12"/>
    </row>
    <row r="397" spans="3:4" x14ac:dyDescent="0.2">
      <c r="C397" s="12"/>
      <c r="D397" s="12"/>
    </row>
    <row r="398" spans="3:4" x14ac:dyDescent="0.2">
      <c r="C398" s="12"/>
      <c r="D398" s="12"/>
    </row>
    <row r="399" spans="3:4" x14ac:dyDescent="0.2">
      <c r="C399" s="12"/>
      <c r="D399" s="12"/>
    </row>
    <row r="400" spans="3:4" x14ac:dyDescent="0.2">
      <c r="C400" s="12"/>
      <c r="D400" s="12"/>
    </row>
    <row r="401" spans="3:4" x14ac:dyDescent="0.2">
      <c r="C401" s="12"/>
      <c r="D401" s="12"/>
    </row>
    <row r="402" spans="3:4" x14ac:dyDescent="0.2">
      <c r="C402" s="12"/>
      <c r="D402" s="12"/>
    </row>
    <row r="403" spans="3:4" x14ac:dyDescent="0.2">
      <c r="C403" s="12"/>
      <c r="D403" s="12"/>
    </row>
    <row r="404" spans="3:4" x14ac:dyDescent="0.2">
      <c r="C404" s="12"/>
      <c r="D404" s="12"/>
    </row>
    <row r="405" spans="3:4" x14ac:dyDescent="0.2">
      <c r="C405" s="12"/>
      <c r="D405" s="12"/>
    </row>
    <row r="406" spans="3:4" x14ac:dyDescent="0.2">
      <c r="C406" s="12"/>
      <c r="D406" s="12"/>
    </row>
    <row r="407" spans="3:4" x14ac:dyDescent="0.2">
      <c r="C407" s="12"/>
      <c r="D407" s="12"/>
    </row>
    <row r="408" spans="3:4" x14ac:dyDescent="0.2">
      <c r="C408" s="12"/>
      <c r="D408" s="12"/>
    </row>
    <row r="409" spans="3:4" x14ac:dyDescent="0.2">
      <c r="C409" s="12"/>
      <c r="D409" s="12"/>
    </row>
    <row r="410" spans="3:4" x14ac:dyDescent="0.2">
      <c r="C410" s="12"/>
      <c r="D410" s="12"/>
    </row>
    <row r="411" spans="3:4" x14ac:dyDescent="0.2">
      <c r="C411" s="12"/>
      <c r="D411" s="12"/>
    </row>
    <row r="412" spans="3:4" x14ac:dyDescent="0.2">
      <c r="C412" s="12"/>
      <c r="D412" s="12"/>
    </row>
    <row r="413" spans="3:4" x14ac:dyDescent="0.2">
      <c r="C413" s="12"/>
      <c r="D413" s="12"/>
    </row>
    <row r="414" spans="3:4" x14ac:dyDescent="0.2">
      <c r="C414" s="12"/>
      <c r="D414" s="12"/>
    </row>
    <row r="415" spans="3:4" x14ac:dyDescent="0.2">
      <c r="C415" s="12"/>
      <c r="D415" s="12"/>
    </row>
    <row r="416" spans="3:4" x14ac:dyDescent="0.2">
      <c r="C416" s="12"/>
      <c r="D416" s="12"/>
    </row>
    <row r="417" spans="3:4" x14ac:dyDescent="0.2">
      <c r="C417" s="12"/>
      <c r="D417" s="12"/>
    </row>
    <row r="418" spans="3:4" x14ac:dyDescent="0.2">
      <c r="C418" s="12"/>
      <c r="D418" s="12"/>
    </row>
    <row r="419" spans="3:4" x14ac:dyDescent="0.2">
      <c r="C419" s="12"/>
      <c r="D419" s="12"/>
    </row>
    <row r="420" spans="3:4" x14ac:dyDescent="0.2">
      <c r="C420" s="12"/>
      <c r="D420" s="12"/>
    </row>
    <row r="421" spans="3:4" x14ac:dyDescent="0.2">
      <c r="C421" s="12"/>
      <c r="D421" s="12"/>
    </row>
    <row r="422" spans="3:4" x14ac:dyDescent="0.2">
      <c r="C422" s="12"/>
      <c r="D422" s="12"/>
    </row>
    <row r="423" spans="3:4" x14ac:dyDescent="0.2">
      <c r="C423" s="12"/>
      <c r="D423" s="12"/>
    </row>
    <row r="424" spans="3:4" x14ac:dyDescent="0.2">
      <c r="C424" s="12"/>
      <c r="D424" s="12"/>
    </row>
    <row r="425" spans="3:4" x14ac:dyDescent="0.2">
      <c r="C425" s="12"/>
      <c r="D425" s="12"/>
    </row>
    <row r="426" spans="3:4" x14ac:dyDescent="0.2">
      <c r="C426" s="12"/>
      <c r="D426" s="12"/>
    </row>
    <row r="427" spans="3:4" x14ac:dyDescent="0.2">
      <c r="C427" s="12"/>
      <c r="D427" s="12"/>
    </row>
    <row r="428" spans="3:4" x14ac:dyDescent="0.2">
      <c r="C428" s="12"/>
      <c r="D428" s="12"/>
    </row>
    <row r="429" spans="3:4" x14ac:dyDescent="0.2">
      <c r="C429" s="12"/>
      <c r="D429" s="12"/>
    </row>
    <row r="430" spans="3:4" x14ac:dyDescent="0.2">
      <c r="C430" s="12"/>
      <c r="D430" s="12"/>
    </row>
    <row r="431" spans="3:4" x14ac:dyDescent="0.2">
      <c r="C431" s="12"/>
      <c r="D431" s="12"/>
    </row>
    <row r="432" spans="3:4" x14ac:dyDescent="0.2">
      <c r="C432" s="12"/>
      <c r="D432" s="12"/>
    </row>
    <row r="433" spans="3:4" x14ac:dyDescent="0.2">
      <c r="C433" s="12"/>
      <c r="D433" s="12"/>
    </row>
    <row r="434" spans="3:4" x14ac:dyDescent="0.2">
      <c r="C434" s="12"/>
      <c r="D434" s="12"/>
    </row>
    <row r="435" spans="3:4" x14ac:dyDescent="0.2">
      <c r="C435" s="12"/>
      <c r="D435" s="12"/>
    </row>
    <row r="436" spans="3:4" x14ac:dyDescent="0.2">
      <c r="C436" s="12"/>
      <c r="D436" s="12"/>
    </row>
    <row r="437" spans="3:4" x14ac:dyDescent="0.2">
      <c r="C437" s="12"/>
      <c r="D437" s="12"/>
    </row>
    <row r="438" spans="3:4" x14ac:dyDescent="0.2">
      <c r="C438" s="12"/>
      <c r="D438" s="12"/>
    </row>
    <row r="439" spans="3:4" x14ac:dyDescent="0.2">
      <c r="C439" s="12"/>
      <c r="D439" s="12"/>
    </row>
    <row r="440" spans="3:4" x14ac:dyDescent="0.2">
      <c r="C440" s="12"/>
      <c r="D440" s="12"/>
    </row>
    <row r="441" spans="3:4" x14ac:dyDescent="0.2">
      <c r="C441" s="12"/>
      <c r="D441" s="12"/>
    </row>
    <row r="442" spans="3:4" x14ac:dyDescent="0.2">
      <c r="C442" s="12"/>
      <c r="D442" s="12"/>
    </row>
    <row r="443" spans="3:4" x14ac:dyDescent="0.2">
      <c r="C443" s="12"/>
      <c r="D443" s="12"/>
    </row>
    <row r="444" spans="3:4" x14ac:dyDescent="0.2">
      <c r="C444" s="12"/>
      <c r="D444" s="12"/>
    </row>
    <row r="445" spans="3:4" x14ac:dyDescent="0.2">
      <c r="C445" s="12"/>
      <c r="D445" s="12"/>
    </row>
    <row r="446" spans="3:4" x14ac:dyDescent="0.2">
      <c r="C446" s="12"/>
      <c r="D446" s="12"/>
    </row>
    <row r="447" spans="3:4" x14ac:dyDescent="0.2">
      <c r="C447" s="12"/>
      <c r="D447" s="12"/>
    </row>
    <row r="448" spans="3:4" x14ac:dyDescent="0.2">
      <c r="C448" s="12"/>
      <c r="D448" s="12"/>
    </row>
    <row r="449" spans="3:4" x14ac:dyDescent="0.2">
      <c r="C449" s="12"/>
      <c r="D449" s="12"/>
    </row>
    <row r="450" spans="3:4" x14ac:dyDescent="0.2">
      <c r="C450" s="12"/>
      <c r="D450" s="12"/>
    </row>
    <row r="451" spans="3:4" x14ac:dyDescent="0.2">
      <c r="C451" s="12"/>
      <c r="D451" s="12"/>
    </row>
    <row r="452" spans="3:4" x14ac:dyDescent="0.2">
      <c r="C452" s="12"/>
      <c r="D452" s="12"/>
    </row>
    <row r="453" spans="3:4" x14ac:dyDescent="0.2">
      <c r="C453" s="12"/>
      <c r="D453" s="12"/>
    </row>
    <row r="454" spans="3:4" x14ac:dyDescent="0.2">
      <c r="C454" s="12"/>
      <c r="D454" s="12"/>
    </row>
    <row r="455" spans="3:4" x14ac:dyDescent="0.2">
      <c r="C455" s="12"/>
      <c r="D455" s="12"/>
    </row>
    <row r="456" spans="3:4" x14ac:dyDescent="0.2">
      <c r="C456" s="12"/>
      <c r="D456" s="12"/>
    </row>
    <row r="457" spans="3:4" x14ac:dyDescent="0.2">
      <c r="C457" s="12"/>
      <c r="D457" s="12"/>
    </row>
    <row r="458" spans="3:4" x14ac:dyDescent="0.2">
      <c r="C458" s="12"/>
      <c r="D458" s="12"/>
    </row>
    <row r="459" spans="3:4" x14ac:dyDescent="0.2">
      <c r="C459" s="12"/>
      <c r="D459" s="12"/>
    </row>
    <row r="460" spans="3:4" x14ac:dyDescent="0.2">
      <c r="C460" s="12"/>
      <c r="D460" s="12"/>
    </row>
    <row r="461" spans="3:4" x14ac:dyDescent="0.2">
      <c r="C461" s="12"/>
      <c r="D461" s="12"/>
    </row>
    <row r="462" spans="3:4" x14ac:dyDescent="0.2">
      <c r="C462" s="12"/>
      <c r="D462" s="12"/>
    </row>
    <row r="463" spans="3:4" x14ac:dyDescent="0.2">
      <c r="C463" s="12"/>
      <c r="D463" s="12"/>
    </row>
    <row r="464" spans="3:4" x14ac:dyDescent="0.2">
      <c r="C464" s="12"/>
      <c r="D464" s="12"/>
    </row>
    <row r="465" spans="3:4" x14ac:dyDescent="0.2">
      <c r="C465" s="12"/>
      <c r="D465" s="12"/>
    </row>
    <row r="466" spans="3:4" x14ac:dyDescent="0.2">
      <c r="C466" s="12"/>
      <c r="D466" s="12"/>
    </row>
    <row r="467" spans="3:4" x14ac:dyDescent="0.2">
      <c r="C467" s="12"/>
      <c r="D467" s="12"/>
    </row>
    <row r="468" spans="3:4" x14ac:dyDescent="0.2">
      <c r="C468" s="12"/>
      <c r="D468" s="12"/>
    </row>
    <row r="469" spans="3:4" x14ac:dyDescent="0.2">
      <c r="C469" s="12"/>
      <c r="D469" s="12"/>
    </row>
    <row r="470" spans="3:4" x14ac:dyDescent="0.2">
      <c r="C470" s="12"/>
      <c r="D470" s="12"/>
    </row>
    <row r="471" spans="3:4" x14ac:dyDescent="0.2">
      <c r="C471" s="12"/>
      <c r="D471" s="12"/>
    </row>
    <row r="472" spans="3:4" x14ac:dyDescent="0.2">
      <c r="C472" s="12"/>
      <c r="D472" s="12"/>
    </row>
    <row r="473" spans="3:4" x14ac:dyDescent="0.2">
      <c r="C473" s="12"/>
      <c r="D473" s="12"/>
    </row>
    <row r="474" spans="3:4" x14ac:dyDescent="0.2">
      <c r="C474" s="12"/>
      <c r="D474" s="12"/>
    </row>
    <row r="475" spans="3:4" x14ac:dyDescent="0.2">
      <c r="C475" s="12"/>
      <c r="D475" s="12"/>
    </row>
    <row r="476" spans="3:4" x14ac:dyDescent="0.2">
      <c r="C476" s="12"/>
      <c r="D476" s="12"/>
    </row>
    <row r="477" spans="3:4" x14ac:dyDescent="0.2">
      <c r="C477" s="12"/>
      <c r="D477" s="12"/>
    </row>
    <row r="478" spans="3:4" x14ac:dyDescent="0.2">
      <c r="C478" s="12"/>
      <c r="D478" s="12"/>
    </row>
    <row r="479" spans="3:4" x14ac:dyDescent="0.2">
      <c r="C479" s="12"/>
      <c r="D479" s="12"/>
    </row>
    <row r="480" spans="3:4" x14ac:dyDescent="0.2">
      <c r="C480" s="12"/>
      <c r="D480" s="12"/>
    </row>
    <row r="481" spans="3:4" x14ac:dyDescent="0.2">
      <c r="C481" s="12"/>
      <c r="D481" s="12"/>
    </row>
    <row r="482" spans="3:4" x14ac:dyDescent="0.2">
      <c r="C482" s="12"/>
      <c r="D482" s="12"/>
    </row>
    <row r="483" spans="3:4" x14ac:dyDescent="0.2">
      <c r="C483" s="12"/>
      <c r="D483" s="12"/>
    </row>
    <row r="484" spans="3:4" x14ac:dyDescent="0.2">
      <c r="C484" s="12"/>
      <c r="D484" s="12"/>
    </row>
    <row r="485" spans="3:4" x14ac:dyDescent="0.2">
      <c r="C485" s="12"/>
      <c r="D485" s="12"/>
    </row>
    <row r="486" spans="3:4" x14ac:dyDescent="0.2">
      <c r="C486" s="12"/>
      <c r="D486" s="12"/>
    </row>
    <row r="487" spans="3:4" x14ac:dyDescent="0.2">
      <c r="C487" s="12"/>
      <c r="D487" s="12"/>
    </row>
    <row r="488" spans="3:4" x14ac:dyDescent="0.2">
      <c r="C488" s="12"/>
      <c r="D488" s="12"/>
    </row>
    <row r="489" spans="3:4" x14ac:dyDescent="0.2">
      <c r="C489" s="12"/>
      <c r="D489" s="12"/>
    </row>
    <row r="490" spans="3:4" x14ac:dyDescent="0.2">
      <c r="C490" s="12"/>
      <c r="D490" s="12"/>
    </row>
    <row r="491" spans="3:4" x14ac:dyDescent="0.2">
      <c r="C491" s="12"/>
      <c r="D491" s="12"/>
    </row>
    <row r="492" spans="3:4" x14ac:dyDescent="0.2">
      <c r="C492" s="12"/>
      <c r="D492" s="12"/>
    </row>
    <row r="493" spans="3:4" x14ac:dyDescent="0.2">
      <c r="C493" s="12"/>
      <c r="D493" s="12"/>
    </row>
    <row r="494" spans="3:4" x14ac:dyDescent="0.2">
      <c r="C494" s="12"/>
      <c r="D494" s="12"/>
    </row>
    <row r="495" spans="3:4" x14ac:dyDescent="0.2">
      <c r="C495" s="12"/>
      <c r="D495" s="12"/>
    </row>
    <row r="496" spans="3:4" x14ac:dyDescent="0.2">
      <c r="C496" s="12"/>
      <c r="D496" s="12"/>
    </row>
    <row r="497" spans="3:4" x14ac:dyDescent="0.2">
      <c r="C497" s="12"/>
      <c r="D497" s="12"/>
    </row>
    <row r="498" spans="3:4" x14ac:dyDescent="0.2">
      <c r="C498" s="12"/>
      <c r="D498" s="12"/>
    </row>
    <row r="499" spans="3:4" x14ac:dyDescent="0.2">
      <c r="C499" s="12"/>
      <c r="D499" s="12"/>
    </row>
    <row r="500" spans="3:4" x14ac:dyDescent="0.2">
      <c r="C500" s="12"/>
      <c r="D500" s="12"/>
    </row>
    <row r="501" spans="3:4" x14ac:dyDescent="0.2">
      <c r="C501" s="12"/>
      <c r="D501" s="12"/>
    </row>
    <row r="502" spans="3:4" x14ac:dyDescent="0.2">
      <c r="C502" s="12"/>
      <c r="D502" s="12"/>
    </row>
    <row r="503" spans="3:4" x14ac:dyDescent="0.2">
      <c r="C503" s="12"/>
      <c r="D503" s="12"/>
    </row>
    <row r="504" spans="3:4" x14ac:dyDescent="0.2">
      <c r="C504" s="12"/>
      <c r="D504" s="12"/>
    </row>
    <row r="505" spans="3:4" x14ac:dyDescent="0.2">
      <c r="C505" s="12"/>
      <c r="D505" s="12"/>
    </row>
    <row r="506" spans="3:4" x14ac:dyDescent="0.2">
      <c r="C506" s="12"/>
      <c r="D506" s="12"/>
    </row>
    <row r="507" spans="3:4" x14ac:dyDescent="0.2">
      <c r="C507" s="12"/>
      <c r="D507" s="12"/>
    </row>
    <row r="508" spans="3:4" x14ac:dyDescent="0.2">
      <c r="C508" s="12"/>
      <c r="D508" s="12"/>
    </row>
    <row r="509" spans="3:4" x14ac:dyDescent="0.2">
      <c r="C509" s="12"/>
      <c r="D509" s="12"/>
    </row>
    <row r="510" spans="3:4" x14ac:dyDescent="0.2">
      <c r="C510" s="12"/>
      <c r="D510" s="12"/>
    </row>
    <row r="511" spans="3:4" x14ac:dyDescent="0.2">
      <c r="C511" s="12"/>
      <c r="D511" s="12"/>
    </row>
    <row r="512" spans="3:4" x14ac:dyDescent="0.2">
      <c r="C512" s="12"/>
      <c r="D512" s="12"/>
    </row>
    <row r="513" spans="3:4" x14ac:dyDescent="0.2">
      <c r="C513" s="12"/>
      <c r="D513" s="12"/>
    </row>
    <row r="514" spans="3:4" x14ac:dyDescent="0.2">
      <c r="C514" s="12"/>
      <c r="D514" s="12"/>
    </row>
    <row r="515" spans="3:4" x14ac:dyDescent="0.2">
      <c r="C515" s="12"/>
      <c r="D515" s="12"/>
    </row>
    <row r="516" spans="3:4" x14ac:dyDescent="0.2">
      <c r="C516" s="12"/>
      <c r="D516" s="12"/>
    </row>
    <row r="517" spans="3:4" x14ac:dyDescent="0.2">
      <c r="C517" s="12"/>
      <c r="D517" s="12"/>
    </row>
    <row r="518" spans="3:4" x14ac:dyDescent="0.2">
      <c r="C518" s="12"/>
      <c r="D518" s="12"/>
    </row>
    <row r="519" spans="3:4" x14ac:dyDescent="0.2">
      <c r="C519" s="12"/>
      <c r="D519" s="12"/>
    </row>
    <row r="520" spans="3:4" x14ac:dyDescent="0.2">
      <c r="C520" s="12"/>
      <c r="D520" s="12"/>
    </row>
    <row r="521" spans="3:4" x14ac:dyDescent="0.2">
      <c r="C521" s="12"/>
      <c r="D521" s="12"/>
    </row>
    <row r="522" spans="3:4" x14ac:dyDescent="0.2">
      <c r="C522" s="12"/>
      <c r="D522" s="12"/>
    </row>
    <row r="523" spans="3:4" x14ac:dyDescent="0.2">
      <c r="C523" s="12"/>
      <c r="D523" s="12"/>
    </row>
    <row r="524" spans="3:4" x14ac:dyDescent="0.2">
      <c r="C524" s="12"/>
      <c r="D524" s="12"/>
    </row>
    <row r="525" spans="3:4" x14ac:dyDescent="0.2">
      <c r="C525" s="12"/>
      <c r="D525" s="12"/>
    </row>
    <row r="526" spans="3:4" x14ac:dyDescent="0.2">
      <c r="C526" s="12"/>
      <c r="D526" s="12"/>
    </row>
    <row r="527" spans="3:4" x14ac:dyDescent="0.2">
      <c r="C527" s="12"/>
      <c r="D527" s="12"/>
    </row>
    <row r="528" spans="3:4" x14ac:dyDescent="0.2">
      <c r="C528" s="12"/>
      <c r="D528" s="12"/>
    </row>
    <row r="529" spans="3:4" x14ac:dyDescent="0.2">
      <c r="C529" s="12"/>
      <c r="D529" s="12"/>
    </row>
    <row r="530" spans="3:4" x14ac:dyDescent="0.2">
      <c r="C530" s="12"/>
      <c r="D530" s="12"/>
    </row>
    <row r="531" spans="3:4" x14ac:dyDescent="0.2">
      <c r="C531" s="12"/>
      <c r="D531" s="12"/>
    </row>
    <row r="532" spans="3:4" x14ac:dyDescent="0.2">
      <c r="C532" s="12"/>
      <c r="D532" s="12"/>
    </row>
    <row r="533" spans="3:4" x14ac:dyDescent="0.2">
      <c r="C533" s="12"/>
      <c r="D533" s="12"/>
    </row>
    <row r="534" spans="3:4" x14ac:dyDescent="0.2">
      <c r="C534" s="12"/>
      <c r="D534" s="12"/>
    </row>
    <row r="535" spans="3:4" x14ac:dyDescent="0.2">
      <c r="C535" s="12"/>
      <c r="D535" s="12"/>
    </row>
    <row r="536" spans="3:4" x14ac:dyDescent="0.2">
      <c r="C536" s="12"/>
      <c r="D536" s="12"/>
    </row>
    <row r="537" spans="3:4" x14ac:dyDescent="0.2">
      <c r="C537" s="12"/>
      <c r="D537" s="12"/>
    </row>
    <row r="538" spans="3:4" x14ac:dyDescent="0.2">
      <c r="C538" s="12"/>
      <c r="D538" s="12"/>
    </row>
    <row r="539" spans="3:4" x14ac:dyDescent="0.2">
      <c r="C539" s="12"/>
      <c r="D539" s="12"/>
    </row>
    <row r="540" spans="3:4" x14ac:dyDescent="0.2">
      <c r="C540" s="12"/>
      <c r="D540" s="12"/>
    </row>
    <row r="541" spans="3:4" x14ac:dyDescent="0.2">
      <c r="C541" s="12"/>
      <c r="D541" s="12"/>
    </row>
    <row r="542" spans="3:4" x14ac:dyDescent="0.2">
      <c r="C542" s="12"/>
      <c r="D542" s="12"/>
    </row>
    <row r="543" spans="3:4" x14ac:dyDescent="0.2">
      <c r="C543" s="12"/>
      <c r="D543" s="12"/>
    </row>
    <row r="544" spans="3:4" x14ac:dyDescent="0.2">
      <c r="C544" s="12"/>
      <c r="D544" s="12"/>
    </row>
    <row r="545" spans="3:4" x14ac:dyDescent="0.2">
      <c r="C545" s="12"/>
      <c r="D545" s="12"/>
    </row>
    <row r="546" spans="3:4" x14ac:dyDescent="0.2">
      <c r="C546" s="12"/>
      <c r="D546" s="12"/>
    </row>
    <row r="547" spans="3:4" x14ac:dyDescent="0.2">
      <c r="C547" s="12"/>
      <c r="D547" s="12"/>
    </row>
    <row r="548" spans="3:4" x14ac:dyDescent="0.2">
      <c r="C548" s="12"/>
      <c r="D548" s="12"/>
    </row>
    <row r="549" spans="3:4" x14ac:dyDescent="0.2">
      <c r="C549" s="12"/>
      <c r="D549" s="12"/>
    </row>
    <row r="550" spans="3:4" x14ac:dyDescent="0.2">
      <c r="C550" s="12"/>
      <c r="D550" s="12"/>
    </row>
    <row r="551" spans="3:4" x14ac:dyDescent="0.2">
      <c r="C551" s="12"/>
      <c r="D551" s="12"/>
    </row>
    <row r="552" spans="3:4" x14ac:dyDescent="0.2">
      <c r="C552" s="12"/>
      <c r="D552" s="12"/>
    </row>
    <row r="553" spans="3:4" x14ac:dyDescent="0.2">
      <c r="C553" s="12"/>
      <c r="D553" s="12"/>
    </row>
    <row r="554" spans="3:4" x14ac:dyDescent="0.2">
      <c r="C554" s="12"/>
      <c r="D554" s="12"/>
    </row>
    <row r="555" spans="3:4" x14ac:dyDescent="0.2">
      <c r="C555" s="12"/>
      <c r="D555" s="12"/>
    </row>
    <row r="556" spans="3:4" x14ac:dyDescent="0.2">
      <c r="C556" s="12"/>
      <c r="D556" s="12"/>
    </row>
    <row r="557" spans="3:4" x14ac:dyDescent="0.2">
      <c r="C557" s="12"/>
      <c r="D557" s="12"/>
    </row>
    <row r="558" spans="3:4" x14ac:dyDescent="0.2">
      <c r="C558" s="12"/>
      <c r="D558" s="12"/>
    </row>
    <row r="559" spans="3:4" x14ac:dyDescent="0.2">
      <c r="C559" s="12"/>
      <c r="D559" s="12"/>
    </row>
    <row r="560" spans="3:4" x14ac:dyDescent="0.2">
      <c r="C560" s="12"/>
      <c r="D560" s="12"/>
    </row>
    <row r="561" spans="3:4" x14ac:dyDescent="0.2">
      <c r="C561" s="12"/>
      <c r="D561" s="12"/>
    </row>
    <row r="562" spans="3:4" x14ac:dyDescent="0.2">
      <c r="C562" s="12"/>
      <c r="D562" s="12"/>
    </row>
    <row r="563" spans="3:4" x14ac:dyDescent="0.2">
      <c r="C563" s="12"/>
      <c r="D563" s="12"/>
    </row>
    <row r="564" spans="3:4" x14ac:dyDescent="0.2">
      <c r="C564" s="12"/>
      <c r="D564" s="12"/>
    </row>
    <row r="565" spans="3:4" x14ac:dyDescent="0.2">
      <c r="C565" s="12"/>
      <c r="D565" s="12"/>
    </row>
    <row r="566" spans="3:4" x14ac:dyDescent="0.2">
      <c r="C566" s="12"/>
      <c r="D566" s="12"/>
    </row>
    <row r="567" spans="3:4" x14ac:dyDescent="0.2">
      <c r="C567" s="12"/>
      <c r="D567" s="12"/>
    </row>
    <row r="568" spans="3:4" x14ac:dyDescent="0.2">
      <c r="C568" s="12"/>
      <c r="D568" s="12"/>
    </row>
    <row r="569" spans="3:4" x14ac:dyDescent="0.2">
      <c r="C569" s="12"/>
      <c r="D569" s="12"/>
    </row>
    <row r="570" spans="3:4" x14ac:dyDescent="0.2">
      <c r="C570" s="12"/>
      <c r="D570" s="12"/>
    </row>
    <row r="571" spans="3:4" x14ac:dyDescent="0.2">
      <c r="C571" s="12"/>
      <c r="D571" s="12"/>
    </row>
    <row r="572" spans="3:4" x14ac:dyDescent="0.2">
      <c r="C572" s="12"/>
      <c r="D572" s="12"/>
    </row>
    <row r="573" spans="3:4" x14ac:dyDescent="0.2">
      <c r="C573" s="12"/>
      <c r="D573" s="12"/>
    </row>
    <row r="574" spans="3:4" x14ac:dyDescent="0.2">
      <c r="C574" s="12"/>
      <c r="D574" s="12"/>
    </row>
    <row r="575" spans="3:4" x14ac:dyDescent="0.2">
      <c r="C575" s="12"/>
      <c r="D575" s="12"/>
    </row>
    <row r="576" spans="3:4" x14ac:dyDescent="0.2">
      <c r="C576" s="12"/>
      <c r="D576" s="12"/>
    </row>
    <row r="577" spans="3:4" x14ac:dyDescent="0.2">
      <c r="C577" s="12"/>
      <c r="D577" s="12"/>
    </row>
    <row r="578" spans="3:4" x14ac:dyDescent="0.2">
      <c r="C578" s="12"/>
      <c r="D578" s="12"/>
    </row>
    <row r="579" spans="3:4" x14ac:dyDescent="0.2">
      <c r="C579" s="12"/>
      <c r="D579" s="12"/>
    </row>
    <row r="580" spans="3:4" x14ac:dyDescent="0.2">
      <c r="C580" s="12"/>
      <c r="D580" s="12"/>
    </row>
    <row r="581" spans="3:4" x14ac:dyDescent="0.2">
      <c r="C581" s="12"/>
      <c r="D581" s="12"/>
    </row>
    <row r="582" spans="3:4" x14ac:dyDescent="0.2">
      <c r="C582" s="12"/>
      <c r="D582" s="12"/>
    </row>
    <row r="583" spans="3:4" x14ac:dyDescent="0.2">
      <c r="C583" s="12"/>
      <c r="D583" s="12"/>
    </row>
    <row r="584" spans="3:4" x14ac:dyDescent="0.2">
      <c r="C584" s="12"/>
      <c r="D584" s="12"/>
    </row>
    <row r="585" spans="3:4" x14ac:dyDescent="0.2">
      <c r="C585" s="12"/>
      <c r="D585" s="12"/>
    </row>
    <row r="586" spans="3:4" x14ac:dyDescent="0.2">
      <c r="C586" s="12"/>
      <c r="D586" s="12"/>
    </row>
    <row r="587" spans="3:4" x14ac:dyDescent="0.2">
      <c r="C587" s="12"/>
      <c r="D587" s="12"/>
    </row>
    <row r="588" spans="3:4" x14ac:dyDescent="0.2">
      <c r="C588" s="12"/>
      <c r="D588" s="12"/>
    </row>
    <row r="589" spans="3:4" x14ac:dyDescent="0.2">
      <c r="C589" s="12"/>
      <c r="D589" s="12"/>
    </row>
    <row r="590" spans="3:4" x14ac:dyDescent="0.2">
      <c r="C590" s="12"/>
      <c r="D590" s="12"/>
    </row>
    <row r="591" spans="3:4" x14ac:dyDescent="0.2">
      <c r="C591" s="12"/>
      <c r="D591" s="12"/>
    </row>
    <row r="592" spans="3:4" x14ac:dyDescent="0.2">
      <c r="C592" s="12"/>
      <c r="D592" s="12"/>
    </row>
    <row r="593" spans="3:4" x14ac:dyDescent="0.2">
      <c r="C593" s="12"/>
      <c r="D593" s="12"/>
    </row>
    <row r="594" spans="3:4" x14ac:dyDescent="0.2">
      <c r="C594" s="12"/>
      <c r="D594" s="12"/>
    </row>
    <row r="595" spans="3:4" x14ac:dyDescent="0.2">
      <c r="C595" s="12"/>
      <c r="D595" s="12"/>
    </row>
    <row r="596" spans="3:4" x14ac:dyDescent="0.2">
      <c r="C596" s="12"/>
      <c r="D596" s="12"/>
    </row>
    <row r="597" spans="3:4" x14ac:dyDescent="0.2">
      <c r="C597" s="12"/>
      <c r="D597" s="12"/>
    </row>
    <row r="598" spans="3:4" x14ac:dyDescent="0.2">
      <c r="C598" s="12"/>
      <c r="D598" s="12"/>
    </row>
    <row r="599" spans="3:4" x14ac:dyDescent="0.2">
      <c r="C599" s="12"/>
      <c r="D599" s="12"/>
    </row>
    <row r="600" spans="3:4" x14ac:dyDescent="0.2">
      <c r="C600" s="12"/>
      <c r="D600" s="12"/>
    </row>
    <row r="601" spans="3:4" x14ac:dyDescent="0.2">
      <c r="C601" s="12"/>
      <c r="D601" s="12"/>
    </row>
    <row r="602" spans="3:4" x14ac:dyDescent="0.2">
      <c r="C602" s="12"/>
      <c r="D602" s="12"/>
    </row>
    <row r="603" spans="3:4" x14ac:dyDescent="0.2">
      <c r="C603" s="12"/>
      <c r="D603" s="12"/>
    </row>
    <row r="604" spans="3:4" x14ac:dyDescent="0.2">
      <c r="C604" s="12"/>
      <c r="D604" s="12"/>
    </row>
    <row r="605" spans="3:4" x14ac:dyDescent="0.2">
      <c r="C605" s="12"/>
      <c r="D605" s="12"/>
    </row>
    <row r="606" spans="3:4" x14ac:dyDescent="0.2">
      <c r="C606" s="12"/>
      <c r="D606" s="12"/>
    </row>
    <row r="607" spans="3:4" x14ac:dyDescent="0.2">
      <c r="C607" s="12"/>
      <c r="D607" s="12"/>
    </row>
    <row r="608" spans="3:4" x14ac:dyDescent="0.2">
      <c r="C608" s="12"/>
      <c r="D608" s="12"/>
    </row>
    <row r="609" spans="3:4" x14ac:dyDescent="0.2">
      <c r="C609" s="12"/>
      <c r="D609" s="12"/>
    </row>
    <row r="610" spans="3:4" x14ac:dyDescent="0.2">
      <c r="C610" s="12"/>
      <c r="D610" s="12"/>
    </row>
    <row r="611" spans="3:4" x14ac:dyDescent="0.2">
      <c r="C611" s="12"/>
      <c r="D611" s="12"/>
    </row>
    <row r="612" spans="3:4" x14ac:dyDescent="0.2">
      <c r="C612" s="12"/>
      <c r="D612" s="12"/>
    </row>
    <row r="613" spans="3:4" x14ac:dyDescent="0.2">
      <c r="C613" s="12"/>
      <c r="D613" s="12"/>
    </row>
    <row r="614" spans="3:4" x14ac:dyDescent="0.2">
      <c r="C614" s="12"/>
      <c r="D614" s="12"/>
    </row>
    <row r="615" spans="3:4" x14ac:dyDescent="0.2">
      <c r="C615" s="12"/>
      <c r="D615" s="12"/>
    </row>
    <row r="616" spans="3:4" x14ac:dyDescent="0.2">
      <c r="C616" s="12"/>
      <c r="D616" s="12"/>
    </row>
    <row r="617" spans="3:4" x14ac:dyDescent="0.2">
      <c r="C617" s="12"/>
      <c r="D617" s="12"/>
    </row>
    <row r="618" spans="3:4" x14ac:dyDescent="0.2">
      <c r="C618" s="12"/>
      <c r="D618" s="12"/>
    </row>
    <row r="619" spans="3:4" x14ac:dyDescent="0.2">
      <c r="C619" s="12"/>
      <c r="D619" s="12"/>
    </row>
    <row r="620" spans="3:4" x14ac:dyDescent="0.2">
      <c r="C620" s="12"/>
      <c r="D620" s="12"/>
    </row>
    <row r="621" spans="3:4" x14ac:dyDescent="0.2">
      <c r="C621" s="12"/>
      <c r="D621" s="12"/>
    </row>
    <row r="622" spans="3:4" x14ac:dyDescent="0.2">
      <c r="C622" s="12"/>
      <c r="D622" s="12"/>
    </row>
    <row r="623" spans="3:4" x14ac:dyDescent="0.2">
      <c r="C623" s="12"/>
      <c r="D623" s="12"/>
    </row>
    <row r="624" spans="3:4" x14ac:dyDescent="0.2">
      <c r="C624" s="12"/>
      <c r="D624" s="12"/>
    </row>
    <row r="625" spans="3:4" x14ac:dyDescent="0.2">
      <c r="C625" s="12"/>
      <c r="D625" s="12"/>
    </row>
    <row r="626" spans="3:4" x14ac:dyDescent="0.2">
      <c r="C626" s="12"/>
      <c r="D626" s="12"/>
    </row>
    <row r="627" spans="3:4" x14ac:dyDescent="0.2">
      <c r="C627" s="12"/>
      <c r="D627" s="12"/>
    </row>
    <row r="628" spans="3:4" x14ac:dyDescent="0.2">
      <c r="C628" s="12"/>
      <c r="D628" s="12"/>
    </row>
    <row r="629" spans="3:4" x14ac:dyDescent="0.2">
      <c r="C629" s="12"/>
      <c r="D629" s="12"/>
    </row>
    <row r="630" spans="3:4" x14ac:dyDescent="0.2">
      <c r="C630" s="12"/>
      <c r="D630" s="12"/>
    </row>
    <row r="631" spans="3:4" x14ac:dyDescent="0.2">
      <c r="C631" s="12"/>
      <c r="D631" s="12"/>
    </row>
    <row r="632" spans="3:4" x14ac:dyDescent="0.2">
      <c r="C632" s="12"/>
      <c r="D632" s="12"/>
    </row>
    <row r="633" spans="3:4" x14ac:dyDescent="0.2">
      <c r="C633" s="12"/>
      <c r="D633" s="12"/>
    </row>
    <row r="634" spans="3:4" x14ac:dyDescent="0.2">
      <c r="C634" s="12"/>
      <c r="D634" s="12"/>
    </row>
    <row r="635" spans="3:4" x14ac:dyDescent="0.2">
      <c r="C635" s="12"/>
      <c r="D635" s="12"/>
    </row>
    <row r="636" spans="3:4" x14ac:dyDescent="0.2">
      <c r="C636" s="12"/>
      <c r="D636" s="12"/>
    </row>
    <row r="637" spans="3:4" x14ac:dyDescent="0.2">
      <c r="C637" s="12"/>
      <c r="D637" s="12"/>
    </row>
    <row r="638" spans="3:4" x14ac:dyDescent="0.2">
      <c r="C638" s="12"/>
      <c r="D638" s="12"/>
    </row>
    <row r="639" spans="3:4" x14ac:dyDescent="0.2">
      <c r="C639" s="12"/>
      <c r="D639" s="12"/>
    </row>
    <row r="640" spans="3:4" x14ac:dyDescent="0.2">
      <c r="C640" s="12"/>
      <c r="D640" s="12"/>
    </row>
    <row r="641" spans="3:4" x14ac:dyDescent="0.2">
      <c r="C641" s="12"/>
      <c r="D641" s="12"/>
    </row>
    <row r="642" spans="3:4" x14ac:dyDescent="0.2">
      <c r="C642" s="12"/>
      <c r="D642" s="12"/>
    </row>
    <row r="643" spans="3:4" x14ac:dyDescent="0.2">
      <c r="C643" s="12"/>
      <c r="D643" s="12"/>
    </row>
    <row r="644" spans="3:4" x14ac:dyDescent="0.2">
      <c r="C644" s="12"/>
      <c r="D644" s="12"/>
    </row>
    <row r="645" spans="3:4" x14ac:dyDescent="0.2">
      <c r="C645" s="12"/>
      <c r="D645" s="12"/>
    </row>
    <row r="646" spans="3:4" x14ac:dyDescent="0.2">
      <c r="C646" s="12"/>
      <c r="D646" s="12"/>
    </row>
    <row r="647" spans="3:4" x14ac:dyDescent="0.2">
      <c r="C647" s="12"/>
      <c r="D647" s="12"/>
    </row>
    <row r="648" spans="3:4" x14ac:dyDescent="0.2">
      <c r="C648" s="12"/>
      <c r="D648" s="12"/>
    </row>
    <row r="649" spans="3:4" x14ac:dyDescent="0.2">
      <c r="C649" s="12"/>
      <c r="D649" s="12"/>
    </row>
    <row r="650" spans="3:4" x14ac:dyDescent="0.2">
      <c r="C650" s="12"/>
      <c r="D650" s="12"/>
    </row>
    <row r="651" spans="3:4" x14ac:dyDescent="0.2">
      <c r="C651" s="12"/>
      <c r="D651" s="12"/>
    </row>
    <row r="652" spans="3:4" x14ac:dyDescent="0.2">
      <c r="C652" s="12"/>
      <c r="D652" s="12"/>
    </row>
    <row r="653" spans="3:4" x14ac:dyDescent="0.2">
      <c r="C653" s="12"/>
      <c r="D653" s="12"/>
    </row>
    <row r="654" spans="3:4" x14ac:dyDescent="0.2">
      <c r="C654" s="12"/>
      <c r="D654" s="12"/>
    </row>
    <row r="655" spans="3:4" x14ac:dyDescent="0.2">
      <c r="C655" s="12"/>
      <c r="D655" s="12"/>
    </row>
    <row r="656" spans="3:4" x14ac:dyDescent="0.2">
      <c r="C656" s="12"/>
      <c r="D656" s="12"/>
    </row>
    <row r="657" spans="3:4" x14ac:dyDescent="0.2">
      <c r="C657" s="12"/>
      <c r="D657" s="12"/>
    </row>
    <row r="658" spans="3:4" x14ac:dyDescent="0.2">
      <c r="C658" s="12"/>
      <c r="D658" s="12"/>
    </row>
    <row r="659" spans="3:4" x14ac:dyDescent="0.2">
      <c r="C659" s="12"/>
      <c r="D659" s="12"/>
    </row>
    <row r="660" spans="3:4" x14ac:dyDescent="0.2">
      <c r="C660" s="12"/>
      <c r="D660" s="12"/>
    </row>
    <row r="661" spans="3:4" x14ac:dyDescent="0.2">
      <c r="C661" s="12"/>
      <c r="D661" s="12"/>
    </row>
    <row r="662" spans="3:4" x14ac:dyDescent="0.2">
      <c r="C662" s="12"/>
      <c r="D662" s="12"/>
    </row>
    <row r="663" spans="3:4" x14ac:dyDescent="0.2">
      <c r="C663" s="12"/>
      <c r="D663" s="12"/>
    </row>
    <row r="664" spans="3:4" x14ac:dyDescent="0.2">
      <c r="C664" s="12"/>
      <c r="D664" s="12"/>
    </row>
    <row r="665" spans="3:4" x14ac:dyDescent="0.2">
      <c r="C665" s="12"/>
      <c r="D665" s="12"/>
    </row>
    <row r="666" spans="3:4" x14ac:dyDescent="0.2">
      <c r="C666" s="12"/>
      <c r="D666" s="12"/>
    </row>
    <row r="667" spans="3:4" x14ac:dyDescent="0.2">
      <c r="C667" s="12"/>
      <c r="D667" s="12"/>
    </row>
    <row r="668" spans="3:4" x14ac:dyDescent="0.2">
      <c r="C668" s="12"/>
      <c r="D668" s="12"/>
    </row>
    <row r="669" spans="3:4" x14ac:dyDescent="0.2">
      <c r="C669" s="12"/>
      <c r="D669" s="12"/>
    </row>
    <row r="670" spans="3:4" x14ac:dyDescent="0.2">
      <c r="C670" s="12"/>
      <c r="D670" s="12"/>
    </row>
    <row r="671" spans="3:4" x14ac:dyDescent="0.2">
      <c r="C671" s="12"/>
      <c r="D671" s="12"/>
    </row>
    <row r="672" spans="3:4" x14ac:dyDescent="0.2">
      <c r="C672" s="12"/>
      <c r="D672" s="12"/>
    </row>
    <row r="673" spans="3:4" x14ac:dyDescent="0.2">
      <c r="C673" s="12"/>
      <c r="D673" s="12"/>
    </row>
    <row r="674" spans="3:4" x14ac:dyDescent="0.2">
      <c r="C674" s="12"/>
      <c r="D674" s="12"/>
    </row>
    <row r="675" spans="3:4" x14ac:dyDescent="0.2">
      <c r="C675" s="12"/>
      <c r="D675" s="12"/>
    </row>
    <row r="676" spans="3:4" x14ac:dyDescent="0.2">
      <c r="C676" s="12"/>
      <c r="D676" s="12"/>
    </row>
    <row r="677" spans="3:4" x14ac:dyDescent="0.2">
      <c r="C677" s="12"/>
      <c r="D677" s="12"/>
    </row>
    <row r="678" spans="3:4" x14ac:dyDescent="0.2">
      <c r="C678" s="12"/>
      <c r="D678" s="12"/>
    </row>
    <row r="679" spans="3:4" x14ac:dyDescent="0.2">
      <c r="C679" s="12"/>
      <c r="D679" s="12"/>
    </row>
    <row r="680" spans="3:4" x14ac:dyDescent="0.2">
      <c r="C680" s="12"/>
      <c r="D680" s="12"/>
    </row>
    <row r="681" spans="3:4" x14ac:dyDescent="0.2">
      <c r="C681" s="12"/>
      <c r="D681" s="12"/>
    </row>
    <row r="682" spans="3:4" x14ac:dyDescent="0.2">
      <c r="C682" s="12"/>
      <c r="D682" s="12"/>
    </row>
    <row r="683" spans="3:4" x14ac:dyDescent="0.2">
      <c r="C683" s="12"/>
      <c r="D683" s="12"/>
    </row>
    <row r="684" spans="3:4" x14ac:dyDescent="0.2">
      <c r="C684" s="12"/>
      <c r="D684" s="12"/>
    </row>
    <row r="685" spans="3:4" x14ac:dyDescent="0.2">
      <c r="C685" s="12"/>
      <c r="D685" s="12"/>
    </row>
    <row r="686" spans="3:4" x14ac:dyDescent="0.2">
      <c r="C686" s="12"/>
      <c r="D686" s="12"/>
    </row>
    <row r="687" spans="3:4" x14ac:dyDescent="0.2">
      <c r="C687" s="12"/>
      <c r="D687" s="12"/>
    </row>
    <row r="688" spans="3:4" x14ac:dyDescent="0.2">
      <c r="C688" s="12"/>
      <c r="D688" s="12"/>
    </row>
    <row r="689" spans="3:4" x14ac:dyDescent="0.2">
      <c r="C689" s="12"/>
      <c r="D689" s="12"/>
    </row>
    <row r="690" spans="3:4" x14ac:dyDescent="0.2">
      <c r="C690" s="12"/>
      <c r="D690" s="12"/>
    </row>
    <row r="691" spans="3:4" x14ac:dyDescent="0.2">
      <c r="C691" s="12"/>
      <c r="D691" s="12"/>
    </row>
    <row r="692" spans="3:4" x14ac:dyDescent="0.2">
      <c r="C692" s="12"/>
      <c r="D692" s="12"/>
    </row>
    <row r="693" spans="3:4" x14ac:dyDescent="0.2">
      <c r="C693" s="12"/>
      <c r="D693" s="12"/>
    </row>
    <row r="694" spans="3:4" x14ac:dyDescent="0.2">
      <c r="C694" s="12"/>
      <c r="D694" s="12"/>
    </row>
    <row r="695" spans="3:4" x14ac:dyDescent="0.2">
      <c r="C695" s="12"/>
      <c r="D695" s="12"/>
    </row>
    <row r="696" spans="3:4" x14ac:dyDescent="0.2">
      <c r="C696" s="12"/>
      <c r="D696" s="12"/>
    </row>
    <row r="697" spans="3:4" x14ac:dyDescent="0.2">
      <c r="C697" s="12"/>
      <c r="D697" s="12"/>
    </row>
    <row r="698" spans="3:4" x14ac:dyDescent="0.2">
      <c r="C698" s="12"/>
      <c r="D698" s="12"/>
    </row>
    <row r="699" spans="3:4" x14ac:dyDescent="0.2">
      <c r="C699" s="12"/>
      <c r="D699" s="12"/>
    </row>
    <row r="700" spans="3:4" x14ac:dyDescent="0.2">
      <c r="C700" s="12"/>
      <c r="D700" s="12"/>
    </row>
    <row r="701" spans="3:4" x14ac:dyDescent="0.2">
      <c r="C701" s="12"/>
      <c r="D701" s="12"/>
    </row>
    <row r="702" spans="3:4" x14ac:dyDescent="0.2">
      <c r="C702" s="12"/>
      <c r="D702" s="12"/>
    </row>
    <row r="703" spans="3:4" x14ac:dyDescent="0.2">
      <c r="C703" s="12"/>
      <c r="D703" s="12"/>
    </row>
    <row r="704" spans="3:4" x14ac:dyDescent="0.2">
      <c r="C704" s="12"/>
      <c r="D704" s="12"/>
    </row>
    <row r="705" spans="3:4" x14ac:dyDescent="0.2">
      <c r="C705" s="12"/>
      <c r="D705" s="12"/>
    </row>
    <row r="706" spans="3:4" x14ac:dyDescent="0.2">
      <c r="C706" s="12"/>
      <c r="D706" s="12"/>
    </row>
    <row r="707" spans="3:4" x14ac:dyDescent="0.2">
      <c r="C707" s="12"/>
      <c r="D707" s="12"/>
    </row>
    <row r="708" spans="3:4" x14ac:dyDescent="0.2">
      <c r="C708" s="12"/>
      <c r="D708" s="12"/>
    </row>
    <row r="709" spans="3:4" x14ac:dyDescent="0.2">
      <c r="C709" s="12"/>
      <c r="D709" s="12"/>
    </row>
    <row r="710" spans="3:4" x14ac:dyDescent="0.2">
      <c r="C710" s="12"/>
      <c r="D710" s="12"/>
    </row>
    <row r="711" spans="3:4" x14ac:dyDescent="0.2">
      <c r="C711" s="12"/>
      <c r="D711" s="12"/>
    </row>
    <row r="712" spans="3:4" x14ac:dyDescent="0.2">
      <c r="C712" s="12"/>
      <c r="D712" s="12"/>
    </row>
    <row r="713" spans="3:4" x14ac:dyDescent="0.2">
      <c r="C713" s="12"/>
      <c r="D713" s="12"/>
    </row>
    <row r="714" spans="3:4" x14ac:dyDescent="0.2">
      <c r="C714" s="12"/>
      <c r="D714" s="12"/>
    </row>
    <row r="715" spans="3:4" x14ac:dyDescent="0.2">
      <c r="C715" s="12"/>
      <c r="D715" s="12"/>
    </row>
    <row r="716" spans="3:4" x14ac:dyDescent="0.2">
      <c r="C716" s="12"/>
      <c r="D716" s="12"/>
    </row>
    <row r="717" spans="3:4" x14ac:dyDescent="0.2">
      <c r="C717" s="12"/>
      <c r="D717" s="12"/>
    </row>
    <row r="718" spans="3:4" x14ac:dyDescent="0.2">
      <c r="C718" s="12"/>
      <c r="D718" s="12"/>
    </row>
    <row r="719" spans="3:4" x14ac:dyDescent="0.2">
      <c r="C719" s="12"/>
      <c r="D719" s="12"/>
    </row>
    <row r="720" spans="3:4" x14ac:dyDescent="0.2">
      <c r="C720" s="12"/>
      <c r="D720" s="12"/>
    </row>
    <row r="721" spans="3:4" x14ac:dyDescent="0.2">
      <c r="C721" s="12"/>
      <c r="D721" s="12"/>
    </row>
    <row r="722" spans="3:4" x14ac:dyDescent="0.2">
      <c r="C722" s="12"/>
      <c r="D722" s="12"/>
    </row>
    <row r="723" spans="3:4" x14ac:dyDescent="0.2">
      <c r="C723" s="12"/>
      <c r="D723" s="12"/>
    </row>
    <row r="724" spans="3:4" x14ac:dyDescent="0.2">
      <c r="C724" s="12"/>
      <c r="D724" s="12"/>
    </row>
    <row r="725" spans="3:4" x14ac:dyDescent="0.2">
      <c r="C725" s="12"/>
      <c r="D725" s="12"/>
    </row>
    <row r="726" spans="3:4" x14ac:dyDescent="0.2">
      <c r="C726" s="12"/>
      <c r="D726" s="12"/>
    </row>
    <row r="727" spans="3:4" x14ac:dyDescent="0.2">
      <c r="C727" s="12"/>
      <c r="D727" s="12"/>
    </row>
    <row r="728" spans="3:4" x14ac:dyDescent="0.2">
      <c r="C728" s="12"/>
      <c r="D728" s="12"/>
    </row>
    <row r="729" spans="3:4" x14ac:dyDescent="0.2">
      <c r="C729" s="12"/>
      <c r="D729" s="12"/>
    </row>
    <row r="730" spans="3:4" x14ac:dyDescent="0.2">
      <c r="C730" s="12"/>
      <c r="D730" s="12"/>
    </row>
    <row r="731" spans="3:4" x14ac:dyDescent="0.2">
      <c r="C731" s="12"/>
      <c r="D731" s="12"/>
    </row>
    <row r="732" spans="3:4" x14ac:dyDescent="0.2">
      <c r="C732" s="12"/>
      <c r="D732" s="12"/>
    </row>
    <row r="733" spans="3:4" x14ac:dyDescent="0.2">
      <c r="C733" s="12"/>
      <c r="D733" s="12"/>
    </row>
    <row r="734" spans="3:4" x14ac:dyDescent="0.2">
      <c r="C734" s="12"/>
      <c r="D734" s="12"/>
    </row>
    <row r="735" spans="3:4" x14ac:dyDescent="0.2">
      <c r="C735" s="12"/>
      <c r="D735" s="12"/>
    </row>
    <row r="736" spans="3:4" x14ac:dyDescent="0.2">
      <c r="C736" s="12"/>
      <c r="D736" s="12"/>
    </row>
    <row r="737" spans="3:4" x14ac:dyDescent="0.2">
      <c r="C737" s="12"/>
      <c r="D737" s="12"/>
    </row>
    <row r="738" spans="3:4" x14ac:dyDescent="0.2">
      <c r="C738" s="12"/>
      <c r="D738" s="12"/>
    </row>
    <row r="739" spans="3:4" x14ac:dyDescent="0.2">
      <c r="C739" s="12"/>
      <c r="D739" s="12"/>
    </row>
    <row r="740" spans="3:4" x14ac:dyDescent="0.2">
      <c r="C740" s="12"/>
      <c r="D740" s="12"/>
    </row>
    <row r="741" spans="3:4" x14ac:dyDescent="0.2">
      <c r="C741" s="12"/>
      <c r="D741" s="12"/>
    </row>
    <row r="742" spans="3:4" x14ac:dyDescent="0.2">
      <c r="C742" s="12"/>
      <c r="D742" s="12"/>
    </row>
    <row r="743" spans="3:4" x14ac:dyDescent="0.2">
      <c r="C743" s="12"/>
      <c r="D743" s="12"/>
    </row>
    <row r="744" spans="3:4" x14ac:dyDescent="0.2">
      <c r="C744" s="12"/>
      <c r="D744" s="12"/>
    </row>
    <row r="745" spans="3:4" x14ac:dyDescent="0.2">
      <c r="C745" s="12"/>
      <c r="D745" s="12"/>
    </row>
    <row r="746" spans="3:4" x14ac:dyDescent="0.2">
      <c r="C746" s="12"/>
      <c r="D746" s="12"/>
    </row>
    <row r="747" spans="3:4" x14ac:dyDescent="0.2">
      <c r="C747" s="12"/>
      <c r="D747" s="12"/>
    </row>
    <row r="748" spans="3:4" x14ac:dyDescent="0.2">
      <c r="C748" s="12"/>
      <c r="D748" s="12"/>
    </row>
    <row r="749" spans="3:4" x14ac:dyDescent="0.2">
      <c r="C749" s="12"/>
      <c r="D749" s="12"/>
    </row>
    <row r="750" spans="3:4" x14ac:dyDescent="0.2">
      <c r="C750" s="12"/>
      <c r="D750" s="12"/>
    </row>
    <row r="751" spans="3:4" x14ac:dyDescent="0.2">
      <c r="C751" s="12"/>
      <c r="D751" s="12"/>
    </row>
    <row r="752" spans="3:4" x14ac:dyDescent="0.2">
      <c r="C752" s="12"/>
      <c r="D752" s="12"/>
    </row>
    <row r="753" spans="3:4" x14ac:dyDescent="0.2">
      <c r="C753" s="12"/>
      <c r="D753" s="12"/>
    </row>
    <row r="754" spans="3:4" x14ac:dyDescent="0.2">
      <c r="C754" s="12"/>
      <c r="D754" s="12"/>
    </row>
    <row r="755" spans="3:4" x14ac:dyDescent="0.2">
      <c r="C755" s="12"/>
      <c r="D755" s="12"/>
    </row>
    <row r="756" spans="3:4" x14ac:dyDescent="0.2">
      <c r="C756" s="12"/>
      <c r="D756" s="12"/>
    </row>
    <row r="757" spans="3:4" x14ac:dyDescent="0.2">
      <c r="C757" s="12"/>
      <c r="D757" s="12"/>
    </row>
    <row r="758" spans="3:4" x14ac:dyDescent="0.2">
      <c r="C758" s="12"/>
      <c r="D758" s="12"/>
    </row>
    <row r="759" spans="3:4" x14ac:dyDescent="0.2">
      <c r="C759" s="12"/>
      <c r="D759" s="12"/>
    </row>
    <row r="760" spans="3:4" x14ac:dyDescent="0.2">
      <c r="C760" s="12"/>
      <c r="D760" s="12"/>
    </row>
    <row r="761" spans="3:4" x14ac:dyDescent="0.2">
      <c r="C761" s="12"/>
      <c r="D761" s="12"/>
    </row>
    <row r="762" spans="3:4" x14ac:dyDescent="0.2">
      <c r="C762" s="12"/>
      <c r="D762" s="12"/>
    </row>
    <row r="763" spans="3:4" x14ac:dyDescent="0.2">
      <c r="C763" s="12"/>
      <c r="D763" s="12"/>
    </row>
    <row r="764" spans="3:4" x14ac:dyDescent="0.2">
      <c r="C764" s="12"/>
      <c r="D764" s="12"/>
    </row>
    <row r="765" spans="3:4" x14ac:dyDescent="0.2">
      <c r="C765" s="12"/>
      <c r="D765" s="12"/>
    </row>
    <row r="766" spans="3:4" x14ac:dyDescent="0.2">
      <c r="C766" s="12"/>
      <c r="D766" s="12"/>
    </row>
    <row r="767" spans="3:4" x14ac:dyDescent="0.2">
      <c r="C767" s="12"/>
      <c r="D767" s="12"/>
    </row>
    <row r="768" spans="3:4" x14ac:dyDescent="0.2">
      <c r="C768" s="12"/>
      <c r="D768" s="12"/>
    </row>
    <row r="769" spans="3:4" x14ac:dyDescent="0.2">
      <c r="C769" s="12"/>
      <c r="D769" s="12"/>
    </row>
    <row r="770" spans="3:4" x14ac:dyDescent="0.2">
      <c r="C770" s="12"/>
      <c r="D770" s="12"/>
    </row>
    <row r="771" spans="3:4" x14ac:dyDescent="0.2">
      <c r="C771" s="12"/>
      <c r="D771" s="12"/>
    </row>
    <row r="772" spans="3:4" x14ac:dyDescent="0.2">
      <c r="C772" s="12"/>
      <c r="D772" s="12"/>
    </row>
    <row r="773" spans="3:4" x14ac:dyDescent="0.2">
      <c r="C773" s="12"/>
      <c r="D773" s="12"/>
    </row>
    <row r="774" spans="3:4" x14ac:dyDescent="0.2">
      <c r="C774" s="12"/>
      <c r="D774" s="12"/>
    </row>
    <row r="775" spans="3:4" x14ac:dyDescent="0.2">
      <c r="C775" s="12"/>
      <c r="D775" s="12"/>
    </row>
    <row r="776" spans="3:4" x14ac:dyDescent="0.2">
      <c r="C776" s="12"/>
      <c r="D776" s="12"/>
    </row>
    <row r="777" spans="3:4" x14ac:dyDescent="0.2">
      <c r="C777" s="12"/>
      <c r="D777" s="12"/>
    </row>
    <row r="778" spans="3:4" x14ac:dyDescent="0.2">
      <c r="C778" s="12"/>
      <c r="D778" s="12"/>
    </row>
    <row r="779" spans="3:4" x14ac:dyDescent="0.2">
      <c r="C779" s="12"/>
      <c r="D779" s="12"/>
    </row>
    <row r="780" spans="3:4" x14ac:dyDescent="0.2">
      <c r="C780" s="12"/>
      <c r="D780" s="12"/>
    </row>
    <row r="781" spans="3:4" x14ac:dyDescent="0.2">
      <c r="C781" s="12"/>
      <c r="D781" s="12"/>
    </row>
    <row r="782" spans="3:4" x14ac:dyDescent="0.2">
      <c r="C782" s="12"/>
      <c r="D782" s="12"/>
    </row>
    <row r="783" spans="3:4" x14ac:dyDescent="0.2">
      <c r="C783" s="12"/>
      <c r="D783" s="12"/>
    </row>
    <row r="784" spans="3:4" x14ac:dyDescent="0.2">
      <c r="C784" s="12"/>
      <c r="D784" s="12"/>
    </row>
    <row r="785" spans="3:4" x14ac:dyDescent="0.2">
      <c r="C785" s="12"/>
      <c r="D785" s="12"/>
    </row>
    <row r="786" spans="3:4" x14ac:dyDescent="0.2">
      <c r="C786" s="12"/>
      <c r="D786" s="12"/>
    </row>
    <row r="787" spans="3:4" x14ac:dyDescent="0.2">
      <c r="C787" s="12"/>
      <c r="D787" s="12"/>
    </row>
    <row r="788" spans="3:4" x14ac:dyDescent="0.2">
      <c r="C788" s="12"/>
      <c r="D788" s="12"/>
    </row>
    <row r="789" spans="3:4" x14ac:dyDescent="0.2">
      <c r="C789" s="12"/>
      <c r="D789" s="12"/>
    </row>
    <row r="790" spans="3:4" x14ac:dyDescent="0.2">
      <c r="C790" s="12"/>
      <c r="D790" s="12"/>
    </row>
    <row r="791" spans="3:4" x14ac:dyDescent="0.2">
      <c r="C791" s="12"/>
      <c r="D791" s="12"/>
    </row>
    <row r="792" spans="3:4" x14ac:dyDescent="0.2">
      <c r="C792" s="12"/>
      <c r="D792" s="12"/>
    </row>
    <row r="793" spans="3:4" x14ac:dyDescent="0.2">
      <c r="C793" s="12"/>
      <c r="D793" s="12"/>
    </row>
    <row r="794" spans="3:4" x14ac:dyDescent="0.2">
      <c r="C794" s="12"/>
      <c r="D794" s="12"/>
    </row>
    <row r="795" spans="3:4" x14ac:dyDescent="0.2">
      <c r="C795" s="12"/>
      <c r="D795" s="12"/>
    </row>
    <row r="796" spans="3:4" x14ac:dyDescent="0.2">
      <c r="C796" s="12"/>
      <c r="D796" s="12"/>
    </row>
    <row r="797" spans="3:4" x14ac:dyDescent="0.2">
      <c r="C797" s="12"/>
      <c r="D797" s="12"/>
    </row>
    <row r="798" spans="3:4" x14ac:dyDescent="0.2">
      <c r="C798" s="12"/>
      <c r="D798" s="12"/>
    </row>
    <row r="799" spans="3:4" x14ac:dyDescent="0.2">
      <c r="C799" s="12"/>
      <c r="D799" s="12"/>
    </row>
    <row r="800" spans="3:4" x14ac:dyDescent="0.2">
      <c r="C800" s="12"/>
      <c r="D800" s="12"/>
    </row>
    <row r="801" spans="3:4" x14ac:dyDescent="0.2">
      <c r="C801" s="12"/>
      <c r="D801" s="12"/>
    </row>
    <row r="802" spans="3:4" x14ac:dyDescent="0.2">
      <c r="C802" s="12"/>
      <c r="D802" s="12"/>
    </row>
    <row r="803" spans="3:4" x14ac:dyDescent="0.2">
      <c r="C803" s="12"/>
      <c r="D803" s="12"/>
    </row>
    <row r="804" spans="3:4" x14ac:dyDescent="0.2">
      <c r="C804" s="12"/>
      <c r="D804" s="12"/>
    </row>
    <row r="805" spans="3:4" x14ac:dyDescent="0.2">
      <c r="C805" s="12"/>
      <c r="D805" s="12"/>
    </row>
    <row r="806" spans="3:4" x14ac:dyDescent="0.2">
      <c r="C806" s="12"/>
      <c r="D806" s="12"/>
    </row>
    <row r="807" spans="3:4" x14ac:dyDescent="0.2">
      <c r="C807" s="12"/>
      <c r="D807" s="12"/>
    </row>
    <row r="808" spans="3:4" x14ac:dyDescent="0.2">
      <c r="C808" s="12"/>
      <c r="D808" s="12"/>
    </row>
    <row r="809" spans="3:4" x14ac:dyDescent="0.2">
      <c r="C809" s="12"/>
      <c r="D809" s="12"/>
    </row>
    <row r="810" spans="3:4" x14ac:dyDescent="0.2">
      <c r="C810" s="12"/>
      <c r="D810" s="12"/>
    </row>
    <row r="811" spans="3:4" x14ac:dyDescent="0.2">
      <c r="C811" s="12"/>
      <c r="D811" s="12"/>
    </row>
    <row r="812" spans="3:4" x14ac:dyDescent="0.2">
      <c r="C812" s="12"/>
      <c r="D812" s="12"/>
    </row>
    <row r="813" spans="3:4" x14ac:dyDescent="0.2">
      <c r="C813" s="12"/>
      <c r="D813" s="12"/>
    </row>
    <row r="814" spans="3:4" x14ac:dyDescent="0.2">
      <c r="C814" s="12"/>
      <c r="D814" s="12"/>
    </row>
    <row r="815" spans="3:4" x14ac:dyDescent="0.2">
      <c r="C815" s="12"/>
      <c r="D815" s="12"/>
    </row>
    <row r="816" spans="3:4" x14ac:dyDescent="0.2">
      <c r="C816" s="12"/>
      <c r="D816" s="12"/>
    </row>
    <row r="817" spans="3:4" x14ac:dyDescent="0.2">
      <c r="C817" s="12"/>
      <c r="D817" s="12"/>
    </row>
    <row r="818" spans="3:4" x14ac:dyDescent="0.2">
      <c r="C818" s="12"/>
      <c r="D818" s="12"/>
    </row>
    <row r="819" spans="3:4" x14ac:dyDescent="0.2">
      <c r="C819" s="12"/>
      <c r="D819" s="12"/>
    </row>
    <row r="820" spans="3:4" x14ac:dyDescent="0.2">
      <c r="C820" s="12"/>
      <c r="D820" s="12"/>
    </row>
    <row r="821" spans="3:4" x14ac:dyDescent="0.2">
      <c r="C821" s="12"/>
      <c r="D821" s="12"/>
    </row>
    <row r="822" spans="3:4" x14ac:dyDescent="0.2">
      <c r="C822" s="12"/>
      <c r="D822" s="12"/>
    </row>
    <row r="823" spans="3:4" x14ac:dyDescent="0.2">
      <c r="C823" s="12"/>
      <c r="D823" s="12"/>
    </row>
    <row r="824" spans="3:4" x14ac:dyDescent="0.2">
      <c r="C824" s="12"/>
      <c r="D824" s="12"/>
    </row>
    <row r="825" spans="3:4" x14ac:dyDescent="0.2">
      <c r="C825" s="12"/>
      <c r="D825" s="12"/>
    </row>
    <row r="826" spans="3:4" x14ac:dyDescent="0.2">
      <c r="C826" s="12"/>
      <c r="D826" s="12"/>
    </row>
    <row r="827" spans="3:4" x14ac:dyDescent="0.2">
      <c r="C827" s="12"/>
      <c r="D827" s="12"/>
    </row>
    <row r="828" spans="3:4" x14ac:dyDescent="0.2">
      <c r="C828" s="12"/>
      <c r="D828" s="12"/>
    </row>
    <row r="829" spans="3:4" x14ac:dyDescent="0.2">
      <c r="C829" s="12"/>
      <c r="D829" s="12"/>
    </row>
    <row r="830" spans="3:4" x14ac:dyDescent="0.2">
      <c r="C830" s="12"/>
      <c r="D830" s="12"/>
    </row>
    <row r="831" spans="3:4" x14ac:dyDescent="0.2">
      <c r="C831" s="12"/>
      <c r="D831" s="12"/>
    </row>
    <row r="832" spans="3:4" x14ac:dyDescent="0.2">
      <c r="C832" s="12"/>
      <c r="D832" s="12"/>
    </row>
    <row r="833" spans="3:4" x14ac:dyDescent="0.2">
      <c r="C833" s="12"/>
      <c r="D833" s="12"/>
    </row>
    <row r="834" spans="3:4" x14ac:dyDescent="0.2">
      <c r="C834" s="12"/>
      <c r="D834" s="12"/>
    </row>
    <row r="835" spans="3:4" x14ac:dyDescent="0.2">
      <c r="C835" s="12"/>
      <c r="D835" s="12"/>
    </row>
    <row r="836" spans="3:4" x14ac:dyDescent="0.2">
      <c r="C836" s="12"/>
      <c r="D836" s="12"/>
    </row>
    <row r="837" spans="3:4" x14ac:dyDescent="0.2">
      <c r="C837" s="12"/>
      <c r="D837" s="12"/>
    </row>
    <row r="838" spans="3:4" x14ac:dyDescent="0.2">
      <c r="C838" s="12"/>
      <c r="D838" s="12"/>
    </row>
    <row r="839" spans="3:4" x14ac:dyDescent="0.2">
      <c r="C839" s="12"/>
      <c r="D839" s="12"/>
    </row>
    <row r="840" spans="3:4" x14ac:dyDescent="0.2">
      <c r="C840" s="12"/>
      <c r="D840" s="12"/>
    </row>
    <row r="841" spans="3:4" x14ac:dyDescent="0.2">
      <c r="C841" s="12"/>
      <c r="D841" s="12"/>
    </row>
    <row r="842" spans="3:4" x14ac:dyDescent="0.2">
      <c r="C842" s="12"/>
      <c r="D842" s="12"/>
    </row>
    <row r="843" spans="3:4" x14ac:dyDescent="0.2">
      <c r="C843" s="12"/>
      <c r="D843" s="12"/>
    </row>
    <row r="844" spans="3:4" x14ac:dyDescent="0.2">
      <c r="C844" s="12"/>
      <c r="D844" s="12"/>
    </row>
    <row r="845" spans="3:4" x14ac:dyDescent="0.2">
      <c r="C845" s="12"/>
      <c r="D845" s="12"/>
    </row>
    <row r="846" spans="3:4" x14ac:dyDescent="0.2">
      <c r="C846" s="12"/>
      <c r="D846" s="12"/>
    </row>
    <row r="847" spans="3:4" x14ac:dyDescent="0.2">
      <c r="C847" s="12"/>
      <c r="D847" s="12"/>
    </row>
    <row r="848" spans="3:4" x14ac:dyDescent="0.2">
      <c r="C848" s="12"/>
      <c r="D848" s="12"/>
    </row>
    <row r="849" spans="3:4" x14ac:dyDescent="0.2">
      <c r="C849" s="12"/>
      <c r="D849" s="12"/>
    </row>
    <row r="850" spans="3:4" x14ac:dyDescent="0.2">
      <c r="C850" s="12"/>
      <c r="D850" s="12"/>
    </row>
    <row r="851" spans="3:4" x14ac:dyDescent="0.2">
      <c r="C851" s="12"/>
      <c r="D851" s="12"/>
    </row>
    <row r="852" spans="3:4" x14ac:dyDescent="0.2">
      <c r="C852" s="12"/>
      <c r="D852" s="12"/>
    </row>
    <row r="853" spans="3:4" x14ac:dyDescent="0.2">
      <c r="C853" s="12"/>
      <c r="D853" s="12"/>
    </row>
    <row r="854" spans="3:4" x14ac:dyDescent="0.2">
      <c r="C854" s="12"/>
      <c r="D854" s="12"/>
    </row>
    <row r="855" spans="3:4" x14ac:dyDescent="0.2">
      <c r="C855" s="12"/>
      <c r="D855" s="12"/>
    </row>
    <row r="856" spans="3:4" x14ac:dyDescent="0.2">
      <c r="C856" s="12"/>
      <c r="D856" s="12"/>
    </row>
    <row r="857" spans="3:4" x14ac:dyDescent="0.2">
      <c r="C857" s="12"/>
      <c r="D857" s="12"/>
    </row>
    <row r="858" spans="3:4" x14ac:dyDescent="0.2">
      <c r="C858" s="12"/>
      <c r="D858" s="12"/>
    </row>
    <row r="859" spans="3:4" x14ac:dyDescent="0.2">
      <c r="C859" s="12"/>
      <c r="D859" s="12"/>
    </row>
    <row r="860" spans="3:4" x14ac:dyDescent="0.2">
      <c r="C860" s="12"/>
      <c r="D860" s="12"/>
    </row>
    <row r="861" spans="3:4" x14ac:dyDescent="0.2">
      <c r="C861" s="12"/>
      <c r="D861" s="12"/>
    </row>
    <row r="862" spans="3:4" x14ac:dyDescent="0.2">
      <c r="C862" s="12"/>
      <c r="D862" s="12"/>
    </row>
    <row r="863" spans="3:4" x14ac:dyDescent="0.2">
      <c r="C863" s="12"/>
      <c r="D863" s="12"/>
    </row>
    <row r="864" spans="3:4" x14ac:dyDescent="0.2">
      <c r="C864" s="12"/>
      <c r="D8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88"/>
  <sheetViews>
    <sheetView workbookViewId="0">
      <selection activeCell="S74" sqref="S74:S8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7" ht="20.25" x14ac:dyDescent="0.3">
      <c r="A1" s="1" t="s">
        <v>121</v>
      </c>
    </row>
    <row r="2" spans="1:7" x14ac:dyDescent="0.2">
      <c r="A2" t="s">
        <v>94</v>
      </c>
      <c r="B2" t="s">
        <v>98</v>
      </c>
    </row>
    <row r="3" spans="1:7" ht="13.5" thickBot="1" x14ac:dyDescent="0.25">
      <c r="A3" s="76" t="s">
        <v>219</v>
      </c>
      <c r="E3" s="88" t="s">
        <v>218</v>
      </c>
    </row>
    <row r="4" spans="1:7" ht="14.25" thickTop="1" thickBot="1" x14ac:dyDescent="0.25">
      <c r="A4" s="7" t="s">
        <v>70</v>
      </c>
      <c r="C4" s="3">
        <v>42896.875899999999</v>
      </c>
      <c r="D4" s="4">
        <v>0.35515010000000002</v>
      </c>
    </row>
    <row r="5" spans="1:7" ht="13.5" thickTop="1" x14ac:dyDescent="0.2">
      <c r="A5" s="14" t="s">
        <v>123</v>
      </c>
      <c r="B5" s="15"/>
      <c r="C5" s="16">
        <v>8</v>
      </c>
      <c r="D5" s="15" t="s">
        <v>124</v>
      </c>
      <c r="E5" s="15"/>
    </row>
    <row r="6" spans="1:7" x14ac:dyDescent="0.2">
      <c r="A6" s="7" t="s">
        <v>71</v>
      </c>
    </row>
    <row r="7" spans="1:7" x14ac:dyDescent="0.2">
      <c r="A7" t="s">
        <v>72</v>
      </c>
      <c r="C7" s="72">
        <v>42896.7</v>
      </c>
    </row>
    <row r="8" spans="1:7" x14ac:dyDescent="0.2">
      <c r="A8" t="s">
        <v>73</v>
      </c>
      <c r="C8">
        <f>+D4</f>
        <v>0.35515010000000002</v>
      </c>
    </row>
    <row r="9" spans="1:7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</row>
    <row r="10" spans="1:7" ht="13.5" thickBot="1" x14ac:dyDescent="0.25">
      <c r="A10" s="15"/>
      <c r="B10" s="15"/>
      <c r="C10" s="6" t="s">
        <v>90</v>
      </c>
      <c r="D10" s="6" t="s">
        <v>91</v>
      </c>
      <c r="E10" s="15"/>
    </row>
    <row r="11" spans="1:7" x14ac:dyDescent="0.2">
      <c r="A11" s="15" t="s">
        <v>86</v>
      </c>
      <c r="B11" s="15"/>
      <c r="C11" s="17">
        <f ca="1">INTERCEPT(INDIRECT($G$9):G966,INDIRECT($F$9):F966)</f>
        <v>-6.7578878580917504E-2</v>
      </c>
      <c r="D11" s="71">
        <f>E11*F11</f>
        <v>-3.9584683385302646E-2</v>
      </c>
      <c r="E11" s="32">
        <v>-3.9584683385302646</v>
      </c>
      <c r="F11" s="31">
        <v>0.01</v>
      </c>
    </row>
    <row r="12" spans="1:7" x14ac:dyDescent="0.2">
      <c r="A12" s="15" t="s">
        <v>87</v>
      </c>
      <c r="B12" s="15"/>
      <c r="C12" s="17">
        <f ca="1">SLOPE(INDIRECT($G$9):G966,INDIRECT($F$9):F966)</f>
        <v>4.419483831793072E-6</v>
      </c>
      <c r="D12" s="71">
        <f>E12*F12</f>
        <v>1.2310800695231309E-6</v>
      </c>
      <c r="E12" s="33">
        <v>1.231080069523131</v>
      </c>
      <c r="F12" s="31">
        <v>9.9999999999999995E-7</v>
      </c>
    </row>
    <row r="13" spans="1:7" ht="13.5" thickBot="1" x14ac:dyDescent="0.25">
      <c r="A13" s="15" t="s">
        <v>89</v>
      </c>
      <c r="B13" s="15"/>
      <c r="C13" s="5" t="s">
        <v>84</v>
      </c>
      <c r="D13" s="71">
        <f>E13*F13</f>
        <v>7.9823642924987157E-11</v>
      </c>
      <c r="E13" s="34">
        <v>0.79823642924987148</v>
      </c>
      <c r="F13" s="31">
        <v>1E-10</v>
      </c>
    </row>
    <row r="14" spans="1:7" x14ac:dyDescent="0.2">
      <c r="A14" s="15"/>
      <c r="B14" s="15"/>
      <c r="C14" s="15"/>
      <c r="D14" s="35"/>
      <c r="E14" s="17">
        <f>SUM(R21:R153)</f>
        <v>1.1903990582753123E-2</v>
      </c>
    </row>
    <row r="15" spans="1:7" x14ac:dyDescent="0.2">
      <c r="A15" s="19" t="s">
        <v>88</v>
      </c>
      <c r="B15" s="15"/>
      <c r="C15" s="20">
        <f ca="1">(C7+C11)+(C8+C12)*INT(MAX(F21:F3507))</f>
        <v>56086.716120231446</v>
      </c>
      <c r="D15" s="10">
        <f>+C7+INT(MAX(F21:F1568))*C8+D11+D12*INT(MAX(F21:F4003))+D13*INT(MAX(F21:F4030)^2)</f>
        <v>56086.735801474744</v>
      </c>
      <c r="E15" s="22"/>
    </row>
    <row r="16" spans="1:7" x14ac:dyDescent="0.2">
      <c r="A16" s="23" t="s">
        <v>74</v>
      </c>
      <c r="B16" s="15"/>
      <c r="C16" s="24">
        <f ca="1">+C8+C12</f>
        <v>0.35515451948383181</v>
      </c>
      <c r="D16" s="10">
        <f>+C8+D12+2*D13*MAX(F21:F876)</f>
        <v>0.35515726022061872</v>
      </c>
      <c r="E16" s="22"/>
    </row>
    <row r="17" spans="1:19" ht="13.5" thickBot="1" x14ac:dyDescent="0.25">
      <c r="A17" s="21" t="s">
        <v>122</v>
      </c>
      <c r="B17" s="15"/>
      <c r="C17" s="15">
        <f>COUNT(C21:C2165)</f>
        <v>68</v>
      </c>
      <c r="D17" s="21"/>
      <c r="E17" s="25"/>
    </row>
    <row r="18" spans="1:19" ht="14.25" thickTop="1" thickBot="1" x14ac:dyDescent="0.25">
      <c r="A18" s="23" t="s">
        <v>75</v>
      </c>
      <c r="B18" s="15"/>
      <c r="C18" s="26">
        <f ca="1">+C15</f>
        <v>56086.716120231446</v>
      </c>
      <c r="D18" s="27">
        <f ca="1">+C16</f>
        <v>0.35515451948383181</v>
      </c>
      <c r="E18" s="69" t="s">
        <v>90</v>
      </c>
    </row>
    <row r="19" spans="1:19" ht="14.25" thickTop="1" thickBot="1" x14ac:dyDescent="0.25">
      <c r="A19" s="7" t="s">
        <v>132</v>
      </c>
      <c r="C19" s="67">
        <f>+D15</f>
        <v>56086.735801474744</v>
      </c>
      <c r="D19" s="68">
        <f>+D16</f>
        <v>0.35515726022061872</v>
      </c>
      <c r="E19" s="69" t="s">
        <v>133</v>
      </c>
    </row>
    <row r="20" spans="1:19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215</v>
      </c>
    </row>
    <row r="21" spans="1:19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2" si="0">+(C21-C$7)/C$8</f>
        <v>1.9031389826498777</v>
      </c>
      <c r="F21" s="11">
        <f t="shared" ref="F21:F52" si="1">ROUND(2*E21,0)/2</f>
        <v>2</v>
      </c>
      <c r="G21">
        <f t="shared" ref="G21:G52" si="2">+C21-(C$7+F21*C$8)</f>
        <v>-3.440019999834476E-2</v>
      </c>
      <c r="K21">
        <f>G21</f>
        <v>-3.440019999834476E-2</v>
      </c>
      <c r="P21" s="31">
        <f t="shared" ref="P21:P52" si="3">+D$11+D$12*F21+D$13*F21^2</f>
        <v>-3.9582220905869027E-2</v>
      </c>
      <c r="Q21" s="2">
        <f t="shared" ref="Q21:Q52" si="4">+C21-15018.5</f>
        <v>27878.875899999999</v>
      </c>
      <c r="R21">
        <f t="shared" ref="R21:R52" si="5">+(P21-G21)^2</f>
        <v>2.6853340686018623E-5</v>
      </c>
      <c r="S21" s="31">
        <f t="shared" ref="S21:S52" si="6">+G21-P21</f>
        <v>5.1820209075242665E-3</v>
      </c>
    </row>
    <row r="22" spans="1:19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0"/>
        <v>4.9044052078358487</v>
      </c>
      <c r="F22" s="11">
        <f t="shared" si="1"/>
        <v>5</v>
      </c>
      <c r="G22">
        <f t="shared" si="2"/>
        <v>-3.3950499993807171E-2</v>
      </c>
      <c r="J22">
        <f>G22</f>
        <v>-3.3950499993807171E-2</v>
      </c>
      <c r="P22" s="31">
        <f t="shared" si="3"/>
        <v>-3.9578525989363955E-2</v>
      </c>
      <c r="Q22" s="2">
        <f t="shared" si="4"/>
        <v>27879.941800000001</v>
      </c>
      <c r="R22">
        <f t="shared" si="5"/>
        <v>3.1674676606662938E-5</v>
      </c>
      <c r="S22" s="31">
        <f t="shared" si="6"/>
        <v>5.6280259955567846E-3</v>
      </c>
    </row>
    <row r="23" spans="1:19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0"/>
        <v>925.89978152900176</v>
      </c>
      <c r="F23" s="11">
        <f t="shared" si="1"/>
        <v>926</v>
      </c>
      <c r="G23">
        <f t="shared" si="2"/>
        <v>-3.5592599997471552E-2</v>
      </c>
      <c r="H23">
        <f>+G23</f>
        <v>-3.5592599997471552E-2</v>
      </c>
      <c r="P23" s="31">
        <f t="shared" si="3"/>
        <v>-3.8376256382883479E-2</v>
      </c>
      <c r="Q23" s="2">
        <f t="shared" si="4"/>
        <v>28207.0334</v>
      </c>
      <c r="R23">
        <f t="shared" si="5"/>
        <v>7.7487428720445943E-6</v>
      </c>
      <c r="S23" s="31">
        <f t="shared" si="6"/>
        <v>2.783656385411927E-3</v>
      </c>
    </row>
    <row r="24" spans="1:19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0"/>
        <v>936.9021717859697</v>
      </c>
      <c r="F24" s="11">
        <f t="shared" si="1"/>
        <v>937</v>
      </c>
      <c r="G24">
        <f t="shared" si="2"/>
        <v>-3.4743699994578492E-2</v>
      </c>
      <c r="K24">
        <f t="shared" ref="K24:K39" si="7">G24</f>
        <v>-3.4743699994578492E-2</v>
      </c>
      <c r="P24" s="31">
        <f t="shared" si="3"/>
        <v>-3.8361078676204259E-2</v>
      </c>
      <c r="Q24" s="2">
        <f t="shared" si="4"/>
        <v>28210.940900000001</v>
      </c>
      <c r="R24">
        <f t="shared" si="5"/>
        <v>1.3085428526280574E-5</v>
      </c>
      <c r="S24" s="31">
        <f t="shared" si="6"/>
        <v>3.6173786816257672E-3</v>
      </c>
    </row>
    <row r="25" spans="1:19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0"/>
        <v>939.90371958223636</v>
      </c>
      <c r="F25" s="11">
        <f t="shared" si="1"/>
        <v>940</v>
      </c>
      <c r="G25">
        <f t="shared" si="2"/>
        <v>-3.4193999999843072E-2</v>
      </c>
      <c r="K25">
        <f t="shared" si="7"/>
        <v>-3.4193999999843072E-2</v>
      </c>
      <c r="P25" s="31">
        <f t="shared" si="3"/>
        <v>-3.8356935949062386E-2</v>
      </c>
      <c r="Q25" s="2">
        <f t="shared" si="4"/>
        <v>28212.0069</v>
      </c>
      <c r="R25">
        <f t="shared" si="5"/>
        <v>1.733003571730251E-5</v>
      </c>
      <c r="S25" s="31">
        <f t="shared" si="6"/>
        <v>4.1629359492193138E-3</v>
      </c>
    </row>
    <row r="26" spans="1:19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0"/>
        <v>1251.8994081657395</v>
      </c>
      <c r="F26" s="11">
        <f t="shared" si="1"/>
        <v>1252</v>
      </c>
      <c r="G26">
        <f t="shared" si="2"/>
        <v>-3.5725199995795265E-2</v>
      </c>
      <c r="K26">
        <f t="shared" si="7"/>
        <v>-3.5725199995795265E-2</v>
      </c>
      <c r="P26" s="31">
        <f t="shared" si="3"/>
        <v>-3.7918247258680197E-2</v>
      </c>
      <c r="Q26" s="2">
        <f t="shared" si="4"/>
        <v>28322.8122</v>
      </c>
      <c r="R26">
        <f t="shared" si="5"/>
        <v>4.8094562972470944E-6</v>
      </c>
      <c r="S26" s="31">
        <f t="shared" si="6"/>
        <v>2.1930472628849326E-3</v>
      </c>
    </row>
    <row r="27" spans="1:19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0"/>
        <v>1905.9113315750294</v>
      </c>
      <c r="F27" s="11">
        <f t="shared" si="1"/>
        <v>1906</v>
      </c>
      <c r="G27">
        <f t="shared" si="2"/>
        <v>-3.1490599998505786E-2</v>
      </c>
      <c r="K27">
        <f t="shared" si="7"/>
        <v>-3.1490599998505786E-2</v>
      </c>
      <c r="P27" s="31">
        <f t="shared" si="3"/>
        <v>-3.6948258569122518E-2</v>
      </c>
      <c r="Q27" s="2">
        <f t="shared" si="4"/>
        <v>28555.084600000002</v>
      </c>
      <c r="R27">
        <f t="shared" si="5"/>
        <v>2.9786037073426264E-5</v>
      </c>
      <c r="S27" s="31">
        <f t="shared" si="6"/>
        <v>5.4576585706167316E-3</v>
      </c>
    </row>
    <row r="28" spans="1:19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0"/>
        <v>2169.8994312545578</v>
      </c>
      <c r="F28" s="11">
        <f t="shared" si="1"/>
        <v>2170</v>
      </c>
      <c r="G28">
        <f t="shared" si="2"/>
        <v>-3.5716999998840038E-2</v>
      </c>
      <c r="K28">
        <f t="shared" si="7"/>
        <v>-3.5716999998840038E-2</v>
      </c>
      <c r="P28" s="31">
        <f t="shared" si="3"/>
        <v>-3.6537358082267983E-2</v>
      </c>
      <c r="Q28" s="2">
        <f t="shared" si="4"/>
        <v>28648.839999999997</v>
      </c>
      <c r="R28">
        <f t="shared" si="5"/>
        <v>6.7298738504557168E-7</v>
      </c>
      <c r="S28" s="31">
        <f t="shared" si="6"/>
        <v>8.2035808342794531E-4</v>
      </c>
    </row>
    <row r="29" spans="1:19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0"/>
        <v>2178.4056938179097</v>
      </c>
      <c r="F29" s="11">
        <f t="shared" si="1"/>
        <v>2178.5</v>
      </c>
      <c r="G29">
        <f t="shared" si="2"/>
        <v>-3.3492850001493935E-2</v>
      </c>
      <c r="K29">
        <f t="shared" si="7"/>
        <v>-3.3492850001493935E-2</v>
      </c>
      <c r="P29" s="31">
        <f t="shared" si="3"/>
        <v>-3.6523943440231334E-2</v>
      </c>
      <c r="Q29" s="2">
        <f t="shared" si="4"/>
        <v>28651.860999999997</v>
      </c>
      <c r="R29">
        <f t="shared" si="5"/>
        <v>9.1875274343569116E-6</v>
      </c>
      <c r="S29" s="31">
        <f t="shared" si="6"/>
        <v>3.0310934387373992E-3</v>
      </c>
    </row>
    <row r="30" spans="1:19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0"/>
        <v>5227.9103961958672</v>
      </c>
      <c r="F30" s="11">
        <f t="shared" si="1"/>
        <v>5228</v>
      </c>
      <c r="G30">
        <f t="shared" si="2"/>
        <v>-3.1822799996007234E-2</v>
      </c>
      <c r="K30">
        <f t="shared" si="7"/>
        <v>-3.1822799996007234E-2</v>
      </c>
      <c r="P30" s="31">
        <f t="shared" si="3"/>
        <v>-3.0966858250588255E-2</v>
      </c>
      <c r="Q30" s="2">
        <f t="shared" si="4"/>
        <v>29734.892899999999</v>
      </c>
      <c r="R30">
        <f t="shared" si="5"/>
        <v>7.3263627155088815E-7</v>
      </c>
      <c r="S30" s="31">
        <f t="shared" si="6"/>
        <v>-8.5594174541897897E-4</v>
      </c>
    </row>
    <row r="31" spans="1:19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0"/>
        <v>5236.4228533231581</v>
      </c>
      <c r="F31" s="11">
        <f t="shared" si="1"/>
        <v>5236.5</v>
      </c>
      <c r="G31">
        <f t="shared" si="2"/>
        <v>-2.7398649996030144E-2</v>
      </c>
      <c r="K31">
        <f t="shared" si="7"/>
        <v>-2.7398649996030144E-2</v>
      </c>
      <c r="P31" s="31">
        <f t="shared" si="3"/>
        <v>-3.0949293896650507E-2</v>
      </c>
      <c r="Q31" s="2">
        <f t="shared" si="4"/>
        <v>29737.916100000002</v>
      </c>
      <c r="R31">
        <f t="shared" si="5"/>
        <v>1.260707210901258E-5</v>
      </c>
      <c r="S31" s="31">
        <f t="shared" si="6"/>
        <v>3.5506439006203622E-3</v>
      </c>
    </row>
    <row r="32" spans="1:19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0"/>
        <v>5331.9129010522738</v>
      </c>
      <c r="F32" s="11">
        <f t="shared" si="1"/>
        <v>5332</v>
      </c>
      <c r="G32">
        <f t="shared" si="2"/>
        <v>-3.0933199996070471E-2</v>
      </c>
      <c r="K32">
        <f t="shared" si="7"/>
        <v>-3.0933199996070471E-2</v>
      </c>
      <c r="P32" s="31">
        <f t="shared" si="3"/>
        <v>-3.0751160405751914E-2</v>
      </c>
      <c r="Q32" s="2">
        <f t="shared" si="4"/>
        <v>29771.829400000002</v>
      </c>
      <c r="R32">
        <f t="shared" si="5"/>
        <v>3.3138412443347832E-8</v>
      </c>
      <c r="S32" s="31">
        <f t="shared" si="6"/>
        <v>-1.8203959031855635E-4</v>
      </c>
    </row>
    <row r="33" spans="1:19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0"/>
        <v>6075.9169151296956</v>
      </c>
      <c r="F33" s="11">
        <f t="shared" si="1"/>
        <v>6076</v>
      </c>
      <c r="G33">
        <f t="shared" si="2"/>
        <v>-2.9507599996577483E-2</v>
      </c>
      <c r="K33">
        <f t="shared" si="7"/>
        <v>-2.9507599996577483E-2</v>
      </c>
      <c r="P33" s="31">
        <f t="shared" si="3"/>
        <v>-2.9157729513871446E-2</v>
      </c>
      <c r="Q33" s="2">
        <f t="shared" si="4"/>
        <v>30036.0625</v>
      </c>
      <c r="R33">
        <f t="shared" si="5"/>
        <v>1.2240935466895532E-7</v>
      </c>
      <c r="S33" s="31">
        <f t="shared" si="6"/>
        <v>-3.4987048270603699E-4</v>
      </c>
    </row>
    <row r="34" spans="1:19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0"/>
        <v>6084.4214882665219</v>
      </c>
      <c r="F34" s="11">
        <f t="shared" si="1"/>
        <v>6084.5</v>
      </c>
      <c r="G34">
        <f t="shared" si="2"/>
        <v>-2.788344999862602E-2</v>
      </c>
      <c r="K34">
        <f t="shared" si="7"/>
        <v>-2.788344999862602E-2</v>
      </c>
      <c r="P34" s="31">
        <f t="shared" si="3"/>
        <v>-2.9139014422297289E-2</v>
      </c>
      <c r="Q34" s="2">
        <f t="shared" si="4"/>
        <v>30039.082900000001</v>
      </c>
      <c r="R34">
        <f t="shared" si="5"/>
        <v>1.5764420219889655E-6</v>
      </c>
      <c r="S34" s="31">
        <f t="shared" si="6"/>
        <v>1.2555644236712689E-3</v>
      </c>
    </row>
    <row r="35" spans="1:19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0"/>
        <v>6294.9181205355171</v>
      </c>
      <c r="F35" s="11">
        <f t="shared" si="1"/>
        <v>6295</v>
      </c>
      <c r="G35">
        <f t="shared" si="2"/>
        <v>-2.9079499996441882E-2</v>
      </c>
      <c r="K35">
        <f t="shared" si="7"/>
        <v>-2.9079499996441882E-2</v>
      </c>
      <c r="P35" s="31">
        <f t="shared" si="3"/>
        <v>-2.8671860853874995E-2</v>
      </c>
      <c r="Q35" s="2">
        <f t="shared" si="4"/>
        <v>30113.840799999998</v>
      </c>
      <c r="R35">
        <f t="shared" si="5"/>
        <v>1.6616967055266656E-7</v>
      </c>
      <c r="S35" s="31">
        <f t="shared" si="6"/>
        <v>-4.0763914256688669E-4</v>
      </c>
    </row>
    <row r="36" spans="1:19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0"/>
        <v>6317.4243791568706</v>
      </c>
      <c r="F36" s="11">
        <f t="shared" si="1"/>
        <v>6317.5</v>
      </c>
      <c r="G36">
        <f t="shared" si="2"/>
        <v>-2.6856750002480112E-2</v>
      </c>
      <c r="K36">
        <f t="shared" si="7"/>
        <v>-2.6856750002480112E-2</v>
      </c>
      <c r="P36" s="31">
        <f t="shared" si="3"/>
        <v>-2.8621509099141924E-2</v>
      </c>
      <c r="Q36" s="2">
        <f t="shared" si="4"/>
        <v>30121.833899999998</v>
      </c>
      <c r="R36">
        <f t="shared" si="5"/>
        <v>3.1143746692506134E-6</v>
      </c>
      <c r="S36" s="31">
        <f t="shared" si="6"/>
        <v>1.7647590966618117E-3</v>
      </c>
    </row>
    <row r="37" spans="1:19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0"/>
        <v>9254.4265086790092</v>
      </c>
      <c r="F37" s="11">
        <f t="shared" si="1"/>
        <v>9254.5</v>
      </c>
      <c r="G37">
        <f t="shared" si="2"/>
        <v>-2.6100449998921249E-2</v>
      </c>
      <c r="K37">
        <f t="shared" si="7"/>
        <v>-2.6100449998921249E-2</v>
      </c>
      <c r="P37" s="31">
        <f t="shared" si="3"/>
        <v>-2.1355095499429343E-2</v>
      </c>
      <c r="Q37" s="2">
        <f t="shared" si="4"/>
        <v>31164.910499999998</v>
      </c>
      <c r="R37">
        <f t="shared" si="5"/>
        <v>2.251838932584808E-5</v>
      </c>
      <c r="S37" s="31">
        <f t="shared" si="6"/>
        <v>-4.7453544994919064E-3</v>
      </c>
    </row>
    <row r="38" spans="1:19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0"/>
        <v>12371.431121658148</v>
      </c>
      <c r="F38" s="11">
        <f t="shared" si="1"/>
        <v>12371.5</v>
      </c>
      <c r="G38">
        <f t="shared" si="2"/>
        <v>-2.4462149995088112E-2</v>
      </c>
      <c r="K38">
        <f t="shared" si="7"/>
        <v>-2.4462149995088112E-2</v>
      </c>
      <c r="P38" s="31">
        <f t="shared" si="3"/>
        <v>-1.2137047483116623E-2</v>
      </c>
      <c r="Q38" s="2">
        <f t="shared" si="4"/>
        <v>32271.915000000001</v>
      </c>
      <c r="R38">
        <f t="shared" si="5"/>
        <v>1.519081519306059E-4</v>
      </c>
      <c r="S38" s="31">
        <f t="shared" si="6"/>
        <v>-1.2325102511971489E-2</v>
      </c>
    </row>
    <row r="39" spans="1:19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0"/>
        <v>12374.428727459182</v>
      </c>
      <c r="F39" s="11">
        <f t="shared" si="1"/>
        <v>12374.5</v>
      </c>
      <c r="G39">
        <f t="shared" si="2"/>
        <v>-2.5312450001365505E-2</v>
      </c>
      <c r="K39">
        <f t="shared" si="7"/>
        <v>-2.5312450001365505E-2</v>
      </c>
      <c r="P39" s="31">
        <f t="shared" si="3"/>
        <v>-1.2127428295304591E-2</v>
      </c>
      <c r="Q39" s="2">
        <f t="shared" si="4"/>
        <v>32272.979599999999</v>
      </c>
      <c r="R39">
        <f t="shared" si="5"/>
        <v>1.7384479738929748E-4</v>
      </c>
      <c r="S39" s="31">
        <f t="shared" si="6"/>
        <v>-1.3185021706060914E-2</v>
      </c>
    </row>
    <row r="40" spans="1:19" x14ac:dyDescent="0.2">
      <c r="A40" s="73" t="s">
        <v>208</v>
      </c>
      <c r="B40" s="74" t="s">
        <v>110</v>
      </c>
      <c r="C40" s="75">
        <v>47292.369899999998</v>
      </c>
      <c r="E40">
        <f t="shared" si="0"/>
        <v>12376.935554854132</v>
      </c>
      <c r="F40" s="11">
        <f t="shared" si="1"/>
        <v>12377</v>
      </c>
      <c r="G40">
        <f t="shared" si="2"/>
        <v>-2.2887699997227173E-2</v>
      </c>
      <c r="O40">
        <f ca="1">+C$11+C$12*F40</f>
        <v>-1.2878927194814649E-2</v>
      </c>
      <c r="P40" s="31">
        <f t="shared" si="3"/>
        <v>-1.2119411207886134E-2</v>
      </c>
      <c r="Q40" s="2">
        <f t="shared" si="4"/>
        <v>32273.869899999998</v>
      </c>
      <c r="R40">
        <f t="shared" si="5"/>
        <v>1.1595604345064792E-4</v>
      </c>
      <c r="S40" s="31">
        <f t="shared" si="6"/>
        <v>-1.076828878934104E-2</v>
      </c>
    </row>
    <row r="41" spans="1:19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0"/>
        <v>12393.934846139715</v>
      </c>
      <c r="F41" s="11">
        <f t="shared" si="1"/>
        <v>12394</v>
      </c>
      <c r="G41">
        <f t="shared" si="2"/>
        <v>-2.3139399992942344E-2</v>
      </c>
      <c r="J41">
        <f>G41</f>
        <v>-2.3139399992942344E-2</v>
      </c>
      <c r="P41" s="31">
        <f t="shared" si="3"/>
        <v>-1.2064868551903028E-2</v>
      </c>
      <c r="Q41" s="2">
        <f t="shared" si="4"/>
        <v>32279.907200000001</v>
      </c>
      <c r="R41">
        <f t="shared" si="5"/>
        <v>1.2264524663856835E-4</v>
      </c>
      <c r="S41" s="31">
        <f t="shared" si="6"/>
        <v>-1.1074531441039316E-2</v>
      </c>
    </row>
    <row r="42" spans="1:19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0"/>
        <v>13410.436038170905</v>
      </c>
      <c r="F42" s="11">
        <f t="shared" si="1"/>
        <v>13410.5</v>
      </c>
      <c r="G42">
        <f t="shared" si="2"/>
        <v>-2.2716049999871757E-2</v>
      </c>
      <c r="J42">
        <f>G42</f>
        <v>-2.2716049999871757E-2</v>
      </c>
      <c r="P42" s="31">
        <f t="shared" si="3"/>
        <v>-8.7196796156762818E-3</v>
      </c>
      <c r="Q42" s="2">
        <f t="shared" si="4"/>
        <v>32640.917699999998</v>
      </c>
      <c r="R42">
        <f t="shared" si="5"/>
        <v>1.9589838393158418E-4</v>
      </c>
      <c r="S42" s="31">
        <f t="shared" si="6"/>
        <v>-1.3996370384195475E-2</v>
      </c>
    </row>
    <row r="43" spans="1:19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0"/>
        <v>14319.943877250776</v>
      </c>
      <c r="F43" s="11">
        <f t="shared" si="1"/>
        <v>14320</v>
      </c>
      <c r="G43">
        <f t="shared" si="2"/>
        <v>-1.993199999560602E-2</v>
      </c>
      <c r="J43">
        <f>G43</f>
        <v>-1.993199999560602E-2</v>
      </c>
      <c r="P43" s="31">
        <f t="shared" si="3"/>
        <v>-5.5867889947905265E-3</v>
      </c>
      <c r="Q43" s="2">
        <f t="shared" si="4"/>
        <v>32963.929499999998</v>
      </c>
      <c r="R43">
        <f t="shared" si="5"/>
        <v>2.0578507865791785E-4</v>
      </c>
      <c r="S43" s="31">
        <f t="shared" si="6"/>
        <v>-1.4345211000815494E-2</v>
      </c>
    </row>
    <row r="44" spans="1:19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0"/>
        <v>15388.960611302109</v>
      </c>
      <c r="F44" s="11">
        <f t="shared" si="1"/>
        <v>15389</v>
      </c>
      <c r="G44">
        <f t="shared" si="2"/>
        <v>-1.3988899991090875E-2</v>
      </c>
      <c r="J44">
        <f>G44</f>
        <v>-1.3988899991090875E-2</v>
      </c>
      <c r="P44" s="31">
        <f t="shared" si="3"/>
        <v>-1.7356516308834231E-3</v>
      </c>
      <c r="Q44" s="2">
        <f t="shared" si="4"/>
        <v>33343.590900000003</v>
      </c>
      <c r="R44">
        <f t="shared" si="5"/>
        <v>1.501420953769266E-4</v>
      </c>
      <c r="S44" s="31">
        <f t="shared" si="6"/>
        <v>-1.2253248360207452E-2</v>
      </c>
    </row>
    <row r="45" spans="1:19" x14ac:dyDescent="0.2">
      <c r="A45" s="73" t="s">
        <v>210</v>
      </c>
      <c r="B45" s="74" t="s">
        <v>110</v>
      </c>
      <c r="C45" s="75">
        <v>48385.1806</v>
      </c>
      <c r="D45" s="12"/>
      <c r="E45">
        <f t="shared" si="0"/>
        <v>15453.974530768828</v>
      </c>
      <c r="F45" s="11">
        <f t="shared" si="1"/>
        <v>15454</v>
      </c>
      <c r="G45">
        <f t="shared" si="2"/>
        <v>-9.045399994647596E-3</v>
      </c>
      <c r="I45">
        <f>G45</f>
        <v>-9.045399994647596E-3</v>
      </c>
      <c r="P45" s="31">
        <f t="shared" si="3"/>
        <v>-1.4956013861466208E-3</v>
      </c>
      <c r="Q45" s="2">
        <f t="shared" si="4"/>
        <v>33366.6806</v>
      </c>
      <c r="R45">
        <f t="shared" si="5"/>
        <v>5.6999459028923265E-5</v>
      </c>
      <c r="S45" s="31">
        <f t="shared" si="6"/>
        <v>-7.5497986085009752E-3</v>
      </c>
    </row>
    <row r="46" spans="1:19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0"/>
        <v>15456.472066317889</v>
      </c>
      <c r="F46" s="11">
        <f t="shared" si="1"/>
        <v>15456.5</v>
      </c>
      <c r="G46">
        <f t="shared" si="2"/>
        <v>-9.9206499944557436E-3</v>
      </c>
      <c r="J46">
        <f>G46</f>
        <v>-9.9206499944557436E-3</v>
      </c>
      <c r="P46" s="31">
        <f t="shared" si="3"/>
        <v>-1.4863552141862295E-3</v>
      </c>
      <c r="Q46" s="2">
        <f t="shared" si="4"/>
        <v>33367.567600000002</v>
      </c>
      <c r="R46">
        <f t="shared" si="5"/>
        <v>7.1137328440481565E-5</v>
      </c>
      <c r="S46" s="31">
        <f t="shared" si="6"/>
        <v>-8.4342947802695141E-3</v>
      </c>
    </row>
    <row r="47" spans="1:19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0"/>
        <v>15456.967068290285</v>
      </c>
      <c r="F47" s="11">
        <f t="shared" si="1"/>
        <v>15457</v>
      </c>
      <c r="G47">
        <f t="shared" si="2"/>
        <v>-1.1695699999108911E-2</v>
      </c>
      <c r="J47">
        <f>G47</f>
        <v>-1.1695699999108911E-2</v>
      </c>
      <c r="P47" s="31">
        <f t="shared" si="3"/>
        <v>-1.484505860058688E-3</v>
      </c>
      <c r="Q47" s="2">
        <f t="shared" si="4"/>
        <v>33367.743399999999</v>
      </c>
      <c r="R47">
        <f t="shared" si="5"/>
        <v>1.0426848574537361E-4</v>
      </c>
      <c r="S47" s="31">
        <f t="shared" si="6"/>
        <v>-1.0211194139050223E-2</v>
      </c>
    </row>
    <row r="48" spans="1:19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0"/>
        <v>15459.469390547842</v>
      </c>
      <c r="F48" s="11">
        <f t="shared" si="1"/>
        <v>15459.5</v>
      </c>
      <c r="G48">
        <f t="shared" si="2"/>
        <v>-1.0870949990930967E-2</v>
      </c>
      <c r="I48">
        <f>G48</f>
        <v>-1.0870949990930967E-2</v>
      </c>
      <c r="P48" s="31">
        <f t="shared" si="3"/>
        <v>-1.4752584907436542E-3</v>
      </c>
      <c r="Q48" s="2">
        <f t="shared" si="4"/>
        <v>33368.632100000003</v>
      </c>
      <c r="R48">
        <f t="shared" si="5"/>
        <v>8.8279018766692112E-5</v>
      </c>
      <c r="S48" s="31">
        <f t="shared" si="6"/>
        <v>-9.3956915001873129E-3</v>
      </c>
    </row>
    <row r="49" spans="1:19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0"/>
        <v>15462.472627770634</v>
      </c>
      <c r="F49" s="11">
        <f t="shared" si="1"/>
        <v>15462.5</v>
      </c>
      <c r="G49">
        <f t="shared" si="2"/>
        <v>-9.721249996800907E-3</v>
      </c>
      <c r="J49">
        <f t="shared" ref="J49:J74" si="8">G49</f>
        <v>-9.721249996800907E-3</v>
      </c>
      <c r="O49">
        <f t="shared" ref="O49:O74" ca="1" si="9">+C$11+C$12*F49</f>
        <v>7.5739016818286709E-4</v>
      </c>
      <c r="P49" s="31">
        <f t="shared" si="3"/>
        <v>-1.4641603304755071E-3</v>
      </c>
      <c r="Q49" s="2">
        <f t="shared" si="4"/>
        <v>33369.698700000001</v>
      </c>
      <c r="R49">
        <f t="shared" si="5"/>
        <v>6.8179529757737703E-5</v>
      </c>
      <c r="S49" s="31">
        <f t="shared" si="6"/>
        <v>-8.2570896663253998E-3</v>
      </c>
    </row>
    <row r="50" spans="1:19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0"/>
        <v>18594.044039407578</v>
      </c>
      <c r="F50" s="11">
        <f t="shared" si="1"/>
        <v>18594</v>
      </c>
      <c r="G50">
        <f t="shared" si="2"/>
        <v>1.5640600002370775E-2</v>
      </c>
      <c r="J50">
        <f t="shared" si="8"/>
        <v>1.5640600002370775E-2</v>
      </c>
      <c r="O50">
        <f t="shared" ca="1" si="9"/>
        <v>1.4597003787442872E-2</v>
      </c>
      <c r="P50" s="31">
        <f t="shared" si="3"/>
        <v>1.0903993170289297E-2</v>
      </c>
      <c r="Q50" s="2">
        <f t="shared" si="4"/>
        <v>34481.876600000003</v>
      </c>
      <c r="R50">
        <f t="shared" si="5"/>
        <v>2.2435444281720931E-5</v>
      </c>
      <c r="S50" s="31">
        <f t="shared" si="6"/>
        <v>4.7366068320814775E-3</v>
      </c>
    </row>
    <row r="51" spans="1:19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0"/>
        <v>18599.559172304896</v>
      </c>
      <c r="F51" s="11">
        <f t="shared" si="1"/>
        <v>18599.5</v>
      </c>
      <c r="G51">
        <f t="shared" si="2"/>
        <v>2.1015049998823088E-2</v>
      </c>
      <c r="J51">
        <f t="shared" si="8"/>
        <v>2.1015049998823088E-2</v>
      </c>
      <c r="O51">
        <f t="shared" ca="1" si="9"/>
        <v>1.4621310948517735E-2</v>
      </c>
      <c r="P51" s="31">
        <f t="shared" si="3"/>
        <v>1.0927093174318888E-2</v>
      </c>
      <c r="Q51" s="2">
        <f t="shared" si="4"/>
        <v>34483.835299999999</v>
      </c>
      <c r="R51">
        <f t="shared" si="5"/>
        <v>1.0176687289306085E-4</v>
      </c>
      <c r="S51" s="31">
        <f t="shared" si="6"/>
        <v>1.00879568245042E-2</v>
      </c>
    </row>
    <row r="52" spans="1:19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0"/>
        <v>20700.085400510936</v>
      </c>
      <c r="F52" s="11">
        <f t="shared" si="1"/>
        <v>20700</v>
      </c>
      <c r="G52">
        <f t="shared" si="2"/>
        <v>3.0330000001413282E-2</v>
      </c>
      <c r="J52">
        <f t="shared" si="8"/>
        <v>3.0330000001413282E-2</v>
      </c>
      <c r="O52">
        <f t="shared" ca="1" si="9"/>
        <v>2.3904436737199081E-2</v>
      </c>
      <c r="P52" s="31">
        <f t="shared" si="3"/>
        <v>2.0102306810753912E-2</v>
      </c>
      <c r="Q52" s="2">
        <f t="shared" si="4"/>
        <v>35229.837399999997</v>
      </c>
      <c r="R52">
        <f t="shared" si="5"/>
        <v>1.0460570800226004E-4</v>
      </c>
      <c r="S52" s="31">
        <f t="shared" si="6"/>
        <v>1.022769319065937E-2</v>
      </c>
    </row>
    <row r="53" spans="1:19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ref="E53:E88" si="10">+(C53-C$7)/C$8</f>
        <v>20734.090459217099</v>
      </c>
      <c r="F53" s="11">
        <f t="shared" ref="F53:F88" si="11">ROUND(2*E53,0)/2</f>
        <v>20734</v>
      </c>
      <c r="G53">
        <f t="shared" ref="G53:G88" si="12">+C53-(C$7+F53*C$8)</f>
        <v>3.2126600002811756E-2</v>
      </c>
      <c r="J53">
        <f t="shared" si="8"/>
        <v>3.2126600002811756E-2</v>
      </c>
      <c r="O53">
        <f t="shared" ca="1" si="9"/>
        <v>2.4054699187480044E-2</v>
      </c>
      <c r="P53" s="31">
        <f t="shared" ref="P53:P88" si="13">+D$11+D$12*F53+D$13*F53^2</f>
        <v>2.0256615569030127E-2</v>
      </c>
      <c r="Q53" s="2">
        <f t="shared" ref="Q53:Q88" si="14">+C53-15018.5</f>
        <v>35241.914299999997</v>
      </c>
      <c r="R53">
        <f t="shared" ref="R53:R88" si="15">+(P53-G53)^2</f>
        <v>1.4089653045821818E-4</v>
      </c>
      <c r="S53" s="31">
        <f t="shared" ref="S53:S88" si="16">+G53-P53</f>
        <v>1.1869984433781629E-2</v>
      </c>
    </row>
    <row r="54" spans="1:19" x14ac:dyDescent="0.2">
      <c r="A54" s="77" t="s">
        <v>117</v>
      </c>
      <c r="B54" s="78" t="s">
        <v>111</v>
      </c>
      <c r="C54" s="77">
        <v>50597.457699999999</v>
      </c>
      <c r="D54" s="77">
        <v>4.0000000000000002E-4</v>
      </c>
      <c r="E54">
        <f t="shared" si="10"/>
        <v>21683.107227056957</v>
      </c>
      <c r="F54" s="11">
        <f t="shared" si="11"/>
        <v>21683</v>
      </c>
      <c r="G54">
        <f t="shared" si="12"/>
        <v>3.8081700004113372E-2</v>
      </c>
      <c r="J54">
        <f t="shared" si="8"/>
        <v>3.8081700004113372E-2</v>
      </c>
      <c r="O54">
        <f t="shared" ca="1" si="9"/>
        <v>2.824878934385168E-2</v>
      </c>
      <c r="P54" s="31">
        <f t="shared" si="13"/>
        <v>2.4638110164397355E-2</v>
      </c>
      <c r="Q54" s="2">
        <f t="shared" si="14"/>
        <v>35578.957699999999</v>
      </c>
      <c r="R54">
        <f t="shared" si="15"/>
        <v>1.8073010777851575E-4</v>
      </c>
      <c r="S54" s="31">
        <f t="shared" si="16"/>
        <v>1.3443589839716018E-2</v>
      </c>
    </row>
    <row r="55" spans="1:19" x14ac:dyDescent="0.2">
      <c r="A55" s="77" t="s">
        <v>117</v>
      </c>
      <c r="B55" s="79"/>
      <c r="C55" s="77">
        <v>50926.507599999997</v>
      </c>
      <c r="D55" s="77">
        <v>4.0000000000000002E-4</v>
      </c>
      <c r="E55">
        <f t="shared" si="10"/>
        <v>22609.616609991099</v>
      </c>
      <c r="F55" s="11">
        <f t="shared" si="11"/>
        <v>22609.5</v>
      </c>
      <c r="G55">
        <f t="shared" si="12"/>
        <v>4.1414049999730196E-2</v>
      </c>
      <c r="J55">
        <f t="shared" si="8"/>
        <v>4.1414049999730196E-2</v>
      </c>
      <c r="O55">
        <f t="shared" ca="1" si="9"/>
        <v>3.2343441114007956E-2</v>
      </c>
      <c r="P55" s="31">
        <f t="shared" si="13"/>
        <v>2.9054428783302784E-2</v>
      </c>
      <c r="Q55" s="2">
        <f t="shared" si="14"/>
        <v>35908.007599999997</v>
      </c>
      <c r="R55">
        <f t="shared" si="15"/>
        <v>1.5276023661356261E-4</v>
      </c>
      <c r="S55" s="31">
        <f t="shared" si="16"/>
        <v>1.2359621216427412E-2</v>
      </c>
    </row>
    <row r="56" spans="1:19" x14ac:dyDescent="0.2">
      <c r="A56" s="80" t="s">
        <v>106</v>
      </c>
      <c r="B56" s="81" t="s">
        <v>111</v>
      </c>
      <c r="C56" s="82">
        <v>51657.419000000002</v>
      </c>
      <c r="D56" s="82">
        <v>6.7000000000000002E-3</v>
      </c>
      <c r="E56">
        <f t="shared" si="10"/>
        <v>24667.651790045966</v>
      </c>
      <c r="F56" s="11">
        <f t="shared" si="11"/>
        <v>24667.5</v>
      </c>
      <c r="G56">
        <f t="shared" si="12"/>
        <v>5.3908250003587455E-2</v>
      </c>
      <c r="J56">
        <f t="shared" si="8"/>
        <v>5.3908250003587455E-2</v>
      </c>
      <c r="O56">
        <f t="shared" ca="1" si="9"/>
        <v>4.1438738839838105E-2</v>
      </c>
      <c r="P56" s="31">
        <f t="shared" si="13"/>
        <v>3.9354517996771372E-2</v>
      </c>
      <c r="Q56" s="2">
        <f t="shared" si="14"/>
        <v>36638.919000000002</v>
      </c>
      <c r="R56">
        <f t="shared" si="15"/>
        <v>2.1181111532622286E-4</v>
      </c>
      <c r="S56" s="31">
        <f t="shared" si="16"/>
        <v>1.4553732006816082E-2</v>
      </c>
    </row>
    <row r="57" spans="1:19" x14ac:dyDescent="0.2">
      <c r="A57" s="80" t="s">
        <v>106</v>
      </c>
      <c r="B57" s="81"/>
      <c r="C57" s="82">
        <v>51772.31</v>
      </c>
      <c r="D57" s="82">
        <v>4.8999999999999998E-3</v>
      </c>
      <c r="E57">
        <f t="shared" si="10"/>
        <v>24991.151628564938</v>
      </c>
      <c r="F57" s="11">
        <f t="shared" si="11"/>
        <v>24991</v>
      </c>
      <c r="G57">
        <f t="shared" si="12"/>
        <v>5.3850900003453717E-2</v>
      </c>
      <c r="J57">
        <f t="shared" si="8"/>
        <v>5.3850900003453717E-2</v>
      </c>
      <c r="O57">
        <f t="shared" ca="1" si="9"/>
        <v>4.2868441859423165E-2</v>
      </c>
      <c r="P57" s="31">
        <f t="shared" si="13"/>
        <v>4.1035101286665723E-2</v>
      </c>
      <c r="Q57" s="2">
        <f t="shared" si="14"/>
        <v>36753.81</v>
      </c>
      <c r="R57">
        <f t="shared" si="15"/>
        <v>1.6424469674922477E-4</v>
      </c>
      <c r="S57" s="31">
        <f t="shared" si="16"/>
        <v>1.2815798716787993E-2</v>
      </c>
    </row>
    <row r="58" spans="1:19" x14ac:dyDescent="0.2">
      <c r="A58" s="80" t="s">
        <v>104</v>
      </c>
      <c r="B58" s="81"/>
      <c r="C58" s="82">
        <v>52399.5141</v>
      </c>
      <c r="D58" s="82">
        <v>2.3E-3</v>
      </c>
      <c r="E58">
        <f t="shared" si="10"/>
        <v>26757.177035850484</v>
      </c>
      <c r="F58" s="11">
        <f t="shared" si="11"/>
        <v>26757</v>
      </c>
      <c r="G58">
        <f t="shared" si="12"/>
        <v>6.2874300005205441E-2</v>
      </c>
      <c r="J58">
        <f t="shared" si="8"/>
        <v>6.2874300005205441E-2</v>
      </c>
      <c r="O58">
        <f t="shared" ca="1" si="9"/>
        <v>5.0673250306369724E-2</v>
      </c>
      <c r="P58" s="31">
        <f t="shared" si="13"/>
        <v>5.0504029391072798E-2</v>
      </c>
      <c r="Q58" s="2">
        <f t="shared" si="14"/>
        <v>37381.0141</v>
      </c>
      <c r="R58">
        <f t="shared" si="15"/>
        <v>1.5302359506687361E-4</v>
      </c>
      <c r="S58" s="31">
        <f t="shared" si="16"/>
        <v>1.2370270614132643E-2</v>
      </c>
    </row>
    <row r="59" spans="1:19" x14ac:dyDescent="0.2">
      <c r="A59" s="80" t="s">
        <v>104</v>
      </c>
      <c r="B59" s="81" t="s">
        <v>111</v>
      </c>
      <c r="C59" s="82">
        <v>52399.686900000001</v>
      </c>
      <c r="D59" s="82">
        <v>2.5999999999999999E-3</v>
      </c>
      <c r="E59">
        <f t="shared" si="10"/>
        <v>26757.663590690256</v>
      </c>
      <c r="F59" s="11">
        <f t="shared" si="11"/>
        <v>26757.5</v>
      </c>
      <c r="G59">
        <f t="shared" si="12"/>
        <v>5.8099250003579073E-2</v>
      </c>
      <c r="J59">
        <f t="shared" si="8"/>
        <v>5.8099250003579073E-2</v>
      </c>
      <c r="O59">
        <f t="shared" ca="1" si="9"/>
        <v>5.0675460048285617E-2</v>
      </c>
      <c r="P59" s="31">
        <f t="shared" si="13"/>
        <v>5.0506780792277217E-2</v>
      </c>
      <c r="Q59" s="2">
        <f t="shared" si="14"/>
        <v>37381.186900000001</v>
      </c>
      <c r="R59">
        <f t="shared" si="15"/>
        <v>5.7645588724566616E-5</v>
      </c>
      <c r="S59" s="31">
        <f t="shared" si="16"/>
        <v>7.5924692113018555E-3</v>
      </c>
    </row>
    <row r="60" spans="1:19" x14ac:dyDescent="0.2">
      <c r="A60" s="80" t="s">
        <v>116</v>
      </c>
      <c r="B60" s="81" t="s">
        <v>110</v>
      </c>
      <c r="C60" s="82">
        <v>52462.3796</v>
      </c>
      <c r="D60" s="82">
        <v>5.9999999999999995E-4</v>
      </c>
      <c r="E60">
        <f t="shared" si="10"/>
        <v>26934.188108070368</v>
      </c>
      <c r="F60" s="11">
        <f t="shared" si="11"/>
        <v>26934</v>
      </c>
      <c r="G60">
        <f t="shared" si="12"/>
        <v>6.680659999983618E-2</v>
      </c>
      <c r="J60">
        <f t="shared" si="8"/>
        <v>6.680659999983618E-2</v>
      </c>
      <c r="O60">
        <f t="shared" ca="1" si="9"/>
        <v>5.1455498944597097E-2</v>
      </c>
      <c r="P60" s="31">
        <f t="shared" si="13"/>
        <v>5.1480519147952923E-2</v>
      </c>
      <c r="Q60" s="2">
        <f t="shared" si="14"/>
        <v>37443.8796</v>
      </c>
      <c r="R60">
        <f t="shared" si="15"/>
        <v>2.3488875427846262E-4</v>
      </c>
      <c r="S60" s="31">
        <f t="shared" si="16"/>
        <v>1.5326080851883257E-2</v>
      </c>
    </row>
    <row r="61" spans="1:19" x14ac:dyDescent="0.2">
      <c r="A61" s="77" t="s">
        <v>118</v>
      </c>
      <c r="B61" s="79" t="s">
        <v>110</v>
      </c>
      <c r="C61" s="83">
        <v>53100.590199999999</v>
      </c>
      <c r="D61" s="83">
        <v>5.0000000000000001E-4</v>
      </c>
      <c r="E61">
        <f t="shared" si="10"/>
        <v>28731.204637137933</v>
      </c>
      <c r="F61" s="11">
        <f t="shared" si="11"/>
        <v>28731</v>
      </c>
      <c r="G61">
        <f t="shared" si="12"/>
        <v>7.2676900002988987E-2</v>
      </c>
      <c r="J61">
        <f t="shared" si="8"/>
        <v>7.2676900002988987E-2</v>
      </c>
      <c r="O61">
        <f t="shared" ca="1" si="9"/>
        <v>5.9397311390329235E-2</v>
      </c>
      <c r="P61" s="31">
        <f t="shared" si="13"/>
        <v>6.1677529433790679E-2</v>
      </c>
      <c r="Q61" s="2">
        <f t="shared" si="14"/>
        <v>38082.090199999999</v>
      </c>
      <c r="R61">
        <f t="shared" si="15"/>
        <v>1.2098615291854591E-4</v>
      </c>
      <c r="S61" s="31">
        <f t="shared" si="16"/>
        <v>1.0999370569198308E-2</v>
      </c>
    </row>
    <row r="62" spans="1:19" x14ac:dyDescent="0.2">
      <c r="A62" s="84" t="s">
        <v>120</v>
      </c>
      <c r="B62" s="85"/>
      <c r="C62" s="82">
        <v>53451.658000000003</v>
      </c>
      <c r="D62" s="82">
        <v>3.0000000000000001E-3</v>
      </c>
      <c r="E62">
        <f t="shared" si="10"/>
        <v>29719.710060619454</v>
      </c>
      <c r="F62" s="11">
        <f t="shared" si="11"/>
        <v>29719.5</v>
      </c>
      <c r="G62">
        <f t="shared" si="12"/>
        <v>7.4603050008590799E-2</v>
      </c>
      <c r="J62">
        <f t="shared" si="8"/>
        <v>7.4603050008590799E-2</v>
      </c>
      <c r="O62">
        <f t="shared" ca="1" si="9"/>
        <v>6.3765971158056697E-2</v>
      </c>
      <c r="P62" s="31">
        <f t="shared" si="13"/>
        <v>6.7506528007132194E-2</v>
      </c>
      <c r="Q62" s="2">
        <f t="shared" si="14"/>
        <v>38433.158000000003</v>
      </c>
      <c r="R62">
        <f t="shared" si="15"/>
        <v>5.0360624517186045E-5</v>
      </c>
      <c r="S62" s="31">
        <f t="shared" si="16"/>
        <v>7.096522001458605E-3</v>
      </c>
    </row>
    <row r="63" spans="1:19" x14ac:dyDescent="0.2">
      <c r="A63" s="84" t="s">
        <v>119</v>
      </c>
      <c r="B63" s="85" t="s">
        <v>110</v>
      </c>
      <c r="C63" s="86">
        <v>53494.454599999997</v>
      </c>
      <c r="D63" s="86">
        <v>6.9999999999999999E-4</v>
      </c>
      <c r="E63">
        <f t="shared" si="10"/>
        <v>29840.212912793773</v>
      </c>
      <c r="F63" s="11">
        <f t="shared" si="11"/>
        <v>29840</v>
      </c>
      <c r="G63">
        <f t="shared" si="12"/>
        <v>7.5616000001900829E-2</v>
      </c>
      <c r="J63">
        <f t="shared" si="8"/>
        <v>7.5616000001900829E-2</v>
      </c>
      <c r="O63">
        <f t="shared" ca="1" si="9"/>
        <v>6.4298518959787762E-2</v>
      </c>
      <c r="P63" s="31">
        <f t="shared" si="13"/>
        <v>6.8227761034935025E-2</v>
      </c>
      <c r="Q63" s="2">
        <f t="shared" si="14"/>
        <v>38475.954599999997</v>
      </c>
      <c r="R63">
        <f t="shared" si="15"/>
        <v>5.4586075032991934E-5</v>
      </c>
      <c r="S63" s="31">
        <f t="shared" si="16"/>
        <v>7.3882389669658044E-3</v>
      </c>
    </row>
    <row r="64" spans="1:19" x14ac:dyDescent="0.2">
      <c r="A64" s="84" t="s">
        <v>119</v>
      </c>
      <c r="B64" s="85" t="s">
        <v>111</v>
      </c>
      <c r="C64" s="86">
        <v>53495.3439</v>
      </c>
      <c r="D64" s="86">
        <v>5.9999999999999995E-4</v>
      </c>
      <c r="E64">
        <f t="shared" si="10"/>
        <v>29842.716924477852</v>
      </c>
      <c r="F64" s="11">
        <f t="shared" si="11"/>
        <v>29842.5</v>
      </c>
      <c r="G64">
        <f t="shared" si="12"/>
        <v>7.7040750002197456E-2</v>
      </c>
      <c r="J64">
        <f t="shared" si="8"/>
        <v>7.7040750002197456E-2</v>
      </c>
      <c r="O64">
        <f t="shared" ca="1" si="9"/>
        <v>6.4309567669367254E-2</v>
      </c>
      <c r="P64" s="31">
        <f t="shared" si="13"/>
        <v>6.824274892153101E-2</v>
      </c>
      <c r="Q64" s="2">
        <f t="shared" si="14"/>
        <v>38476.8439</v>
      </c>
      <c r="R64">
        <f t="shared" si="15"/>
        <v>7.7404823015407947E-5</v>
      </c>
      <c r="S64" s="31">
        <f t="shared" si="16"/>
        <v>8.7980010806664455E-3</v>
      </c>
    </row>
    <row r="65" spans="1:19" x14ac:dyDescent="0.2">
      <c r="A65" s="84" t="s">
        <v>119</v>
      </c>
      <c r="B65" s="85" t="s">
        <v>110</v>
      </c>
      <c r="C65" s="86">
        <v>53509.373500000002</v>
      </c>
      <c r="D65" s="86">
        <v>2.0000000000000001E-4</v>
      </c>
      <c r="E65">
        <f t="shared" si="10"/>
        <v>29882.220221816082</v>
      </c>
      <c r="F65" s="11">
        <f t="shared" si="11"/>
        <v>29882</v>
      </c>
      <c r="G65">
        <f t="shared" si="12"/>
        <v>7.8211800006101839E-2</v>
      </c>
      <c r="J65">
        <f t="shared" si="8"/>
        <v>7.8211800006101839E-2</v>
      </c>
      <c r="O65">
        <f t="shared" ca="1" si="9"/>
        <v>6.4484137280723067E-2</v>
      </c>
      <c r="P65" s="31">
        <f t="shared" si="13"/>
        <v>6.8479689957171172E-2</v>
      </c>
      <c r="Q65" s="2">
        <f t="shared" si="14"/>
        <v>38490.873500000002</v>
      </c>
      <c r="R65">
        <f t="shared" si="15"/>
        <v>9.4713966004497272E-5</v>
      </c>
      <c r="S65" s="31">
        <f t="shared" si="16"/>
        <v>9.7321100489306672E-3</v>
      </c>
    </row>
    <row r="66" spans="1:19" x14ac:dyDescent="0.2">
      <c r="A66" s="87" t="s">
        <v>125</v>
      </c>
      <c r="B66" s="85" t="s">
        <v>110</v>
      </c>
      <c r="C66" s="86">
        <v>53804.501900000003</v>
      </c>
      <c r="D66" s="86">
        <v>4.0000000000000002E-4</v>
      </c>
      <c r="E66">
        <f t="shared" si="10"/>
        <v>30713.216468191913</v>
      </c>
      <c r="F66" s="11">
        <f t="shared" si="11"/>
        <v>30713</v>
      </c>
      <c r="G66">
        <f t="shared" si="12"/>
        <v>7.6878700005181599E-2</v>
      </c>
      <c r="J66">
        <f t="shared" si="8"/>
        <v>7.6878700005181599E-2</v>
      </c>
      <c r="O66">
        <f t="shared" ca="1" si="9"/>
        <v>6.8156728344943115E-2</v>
      </c>
      <c r="P66" s="31">
        <f t="shared" si="13"/>
        <v>7.3522192732310795E-2</v>
      </c>
      <c r="Q66" s="2">
        <f t="shared" si="14"/>
        <v>38786.001900000003</v>
      </c>
      <c r="R66">
        <f t="shared" si="15"/>
        <v>1.1266141072834602E-5</v>
      </c>
      <c r="S66" s="31">
        <f t="shared" si="16"/>
        <v>3.356507272870804E-3</v>
      </c>
    </row>
    <row r="67" spans="1:19" x14ac:dyDescent="0.2">
      <c r="A67" s="87" t="s">
        <v>125</v>
      </c>
      <c r="B67" s="85" t="s">
        <v>110</v>
      </c>
      <c r="C67" s="86">
        <v>53874.467600000004</v>
      </c>
      <c r="D67" s="86">
        <v>2.9999999999999997E-4</v>
      </c>
      <c r="E67">
        <f t="shared" si="10"/>
        <v>30910.219650789921</v>
      </c>
      <c r="F67" s="11">
        <f t="shared" si="11"/>
        <v>30910</v>
      </c>
      <c r="G67">
        <f t="shared" si="12"/>
        <v>7.8009000004385598E-2</v>
      </c>
      <c r="J67">
        <f t="shared" si="8"/>
        <v>7.8009000004385598E-2</v>
      </c>
      <c r="O67">
        <f t="shared" ca="1" si="9"/>
        <v>6.9027366659806341E-2</v>
      </c>
      <c r="P67" s="31">
        <f t="shared" si="13"/>
        <v>7.4733753058556257E-2</v>
      </c>
      <c r="Q67" s="2">
        <f t="shared" si="14"/>
        <v>38855.967600000004</v>
      </c>
      <c r="R67">
        <f t="shared" si="15"/>
        <v>1.0727242556164426E-5</v>
      </c>
      <c r="S67" s="31">
        <f t="shared" si="16"/>
        <v>3.2752469458293409E-3</v>
      </c>
    </row>
    <row r="68" spans="1:19" x14ac:dyDescent="0.2">
      <c r="A68" s="82" t="s">
        <v>127</v>
      </c>
      <c r="B68" s="81" t="s">
        <v>111</v>
      </c>
      <c r="C68" s="82">
        <v>54489.590300000003</v>
      </c>
      <c r="D68" s="82">
        <v>5.0000000000000001E-4</v>
      </c>
      <c r="E68">
        <f t="shared" si="10"/>
        <v>32642.227328670346</v>
      </c>
      <c r="F68" s="11">
        <f t="shared" si="11"/>
        <v>32642</v>
      </c>
      <c r="G68">
        <f t="shared" si="12"/>
        <v>8.0735800009279046E-2</v>
      </c>
      <c r="J68">
        <f t="shared" si="8"/>
        <v>8.0735800009279046E-2</v>
      </c>
      <c r="O68">
        <f t="shared" ca="1" si="9"/>
        <v>7.6681912656471965E-2</v>
      </c>
      <c r="P68" s="31">
        <f t="shared" si="13"/>
        <v>8.5652336871722648E-2</v>
      </c>
      <c r="Q68" s="2">
        <f t="shared" si="14"/>
        <v>39471.090300000003</v>
      </c>
      <c r="R68">
        <f t="shared" si="15"/>
        <v>2.4172334719766777E-5</v>
      </c>
      <c r="S68" s="31">
        <f t="shared" si="16"/>
        <v>-4.9165368624436018E-3</v>
      </c>
    </row>
    <row r="69" spans="1:19" x14ac:dyDescent="0.2">
      <c r="A69" s="82" t="s">
        <v>127</v>
      </c>
      <c r="B69" s="81" t="s">
        <v>111</v>
      </c>
      <c r="C69" s="82">
        <v>54648.342600000004</v>
      </c>
      <c r="D69" s="82">
        <v>5.0000000000000001E-4</v>
      </c>
      <c r="E69">
        <f t="shared" si="10"/>
        <v>33089.227906735789</v>
      </c>
      <c r="F69" s="11">
        <f t="shared" si="11"/>
        <v>33089</v>
      </c>
      <c r="G69">
        <f t="shared" si="12"/>
        <v>8.0941100008203648E-2</v>
      </c>
      <c r="J69">
        <f t="shared" si="8"/>
        <v>8.0941100008203648E-2</v>
      </c>
      <c r="O69">
        <f t="shared" ca="1" si="9"/>
        <v>7.8657421929283447E-2</v>
      </c>
      <c r="P69" s="31">
        <f t="shared" si="13"/>
        <v>8.8547988542076225E-2</v>
      </c>
      <c r="Q69" s="2">
        <f t="shared" si="14"/>
        <v>39629.842600000004</v>
      </c>
      <c r="R69">
        <f t="shared" si="15"/>
        <v>5.7864753166762085E-5</v>
      </c>
      <c r="S69" s="31">
        <f t="shared" si="16"/>
        <v>-7.6068885338725772E-3</v>
      </c>
    </row>
    <row r="70" spans="1:19" x14ac:dyDescent="0.2">
      <c r="A70" s="87" t="s">
        <v>129</v>
      </c>
      <c r="B70" s="81" t="s">
        <v>111</v>
      </c>
      <c r="C70" s="82">
        <v>54942.408109999997</v>
      </c>
      <c r="D70" s="82">
        <v>2.0000000000000001E-4</v>
      </c>
      <c r="E70">
        <f t="shared" si="10"/>
        <v>33917.231362176157</v>
      </c>
      <c r="F70" s="11">
        <f t="shared" si="11"/>
        <v>33917</v>
      </c>
      <c r="G70">
        <f t="shared" si="12"/>
        <v>8.2168300003104378E-2</v>
      </c>
      <c r="J70">
        <f t="shared" si="8"/>
        <v>8.2168300003104378E-2</v>
      </c>
      <c r="O70">
        <f t="shared" ca="1" si="9"/>
        <v>8.2316754542008111E-2</v>
      </c>
      <c r="P70" s="31">
        <f t="shared" si="13"/>
        <v>9.3996015818406026E-2</v>
      </c>
      <c r="Q70" s="2">
        <f t="shared" si="14"/>
        <v>39923.908109999997</v>
      </c>
      <c r="R70">
        <f t="shared" si="15"/>
        <v>1.3989486140753674E-4</v>
      </c>
      <c r="S70" s="31">
        <f t="shared" si="16"/>
        <v>-1.1827715815301648E-2</v>
      </c>
    </row>
    <row r="71" spans="1:19" x14ac:dyDescent="0.2">
      <c r="A71" s="87" t="s">
        <v>129</v>
      </c>
      <c r="B71" s="81" t="s">
        <v>111</v>
      </c>
      <c r="C71" s="82">
        <v>54942.409110000001</v>
      </c>
      <c r="D71" s="82">
        <v>2.9999999999999997E-4</v>
      </c>
      <c r="E71">
        <f t="shared" si="10"/>
        <v>33917.234177887047</v>
      </c>
      <c r="F71" s="11">
        <f t="shared" si="11"/>
        <v>33917</v>
      </c>
      <c r="G71">
        <f t="shared" si="12"/>
        <v>8.3168300006946083E-2</v>
      </c>
      <c r="J71">
        <f t="shared" si="8"/>
        <v>8.3168300006946083E-2</v>
      </c>
      <c r="O71">
        <f t="shared" ca="1" si="9"/>
        <v>8.2316754542008111E-2</v>
      </c>
      <c r="P71" s="31">
        <f t="shared" si="13"/>
        <v>9.3996015818406026E-2</v>
      </c>
      <c r="Q71" s="2">
        <f t="shared" si="14"/>
        <v>39923.909110000001</v>
      </c>
      <c r="R71">
        <f t="shared" si="15"/>
        <v>1.1723942969373965E-4</v>
      </c>
      <c r="S71" s="31">
        <f t="shared" si="16"/>
        <v>-1.0827715811459943E-2</v>
      </c>
    </row>
    <row r="72" spans="1:19" x14ac:dyDescent="0.2">
      <c r="A72" s="87" t="s">
        <v>129</v>
      </c>
      <c r="B72" s="81" t="s">
        <v>110</v>
      </c>
      <c r="C72" s="82">
        <v>54944.36131</v>
      </c>
      <c r="D72" s="82">
        <v>6.9999999999999999E-4</v>
      </c>
      <c r="E72">
        <f t="shared" si="10"/>
        <v>33922.731008663664</v>
      </c>
      <c r="F72" s="11">
        <f t="shared" si="11"/>
        <v>33922.5</v>
      </c>
      <c r="G72">
        <f t="shared" si="12"/>
        <v>8.2042750000255182E-2</v>
      </c>
      <c r="J72">
        <f t="shared" si="8"/>
        <v>8.2042750000255182E-2</v>
      </c>
      <c r="O72">
        <f t="shared" ca="1" si="9"/>
        <v>8.2341061703082988E-2</v>
      </c>
      <c r="P72" s="31">
        <f t="shared" si="13"/>
        <v>9.4032570336921556E-2</v>
      </c>
      <c r="Q72" s="2">
        <f t="shared" si="14"/>
        <v>39925.86131</v>
      </c>
      <c r="R72">
        <f t="shared" si="15"/>
        <v>1.4375579170553855E-4</v>
      </c>
      <c r="S72" s="31">
        <f t="shared" si="16"/>
        <v>-1.1989820336666374E-2</v>
      </c>
    </row>
    <row r="73" spans="1:19" x14ac:dyDescent="0.2">
      <c r="A73" s="87" t="s">
        <v>129</v>
      </c>
      <c r="B73" s="81" t="s">
        <v>110</v>
      </c>
      <c r="C73" s="82">
        <v>54944.361510000002</v>
      </c>
      <c r="D73" s="82">
        <v>6.9999999999999999E-4</v>
      </c>
      <c r="E73">
        <f t="shared" si="10"/>
        <v>33922.731571805853</v>
      </c>
      <c r="F73" s="11">
        <f t="shared" si="11"/>
        <v>33922.5</v>
      </c>
      <c r="G73">
        <f t="shared" si="12"/>
        <v>8.2242750002478715E-2</v>
      </c>
      <c r="J73">
        <f t="shared" si="8"/>
        <v>8.2242750002478715E-2</v>
      </c>
      <c r="O73">
        <f t="shared" ca="1" si="9"/>
        <v>8.2341061703082988E-2</v>
      </c>
      <c r="P73" s="31">
        <f t="shared" si="13"/>
        <v>9.4032570336921556E-2</v>
      </c>
      <c r="Q73" s="2">
        <f t="shared" si="14"/>
        <v>39925.861510000002</v>
      </c>
      <c r="R73">
        <f t="shared" si="15"/>
        <v>1.3899986351844189E-4</v>
      </c>
      <c r="S73" s="31">
        <f t="shared" si="16"/>
        <v>-1.1789820334442841E-2</v>
      </c>
    </row>
    <row r="74" spans="1:19" x14ac:dyDescent="0.2">
      <c r="A74" s="82" t="s">
        <v>128</v>
      </c>
      <c r="B74" s="81" t="s">
        <v>111</v>
      </c>
      <c r="C74" s="82">
        <v>54961.757799999999</v>
      </c>
      <c r="D74" s="82">
        <v>2.9999999999999997E-4</v>
      </c>
      <c r="E74">
        <f t="shared" si="10"/>
        <v>33971.714494800937</v>
      </c>
      <c r="F74" s="11">
        <f t="shared" si="11"/>
        <v>33971.5</v>
      </c>
      <c r="G74">
        <f t="shared" si="12"/>
        <v>7.6177850001840852E-2</v>
      </c>
      <c r="J74">
        <f t="shared" si="8"/>
        <v>7.6177850001840852E-2</v>
      </c>
      <c r="O74">
        <f t="shared" ca="1" si="9"/>
        <v>8.2557616410840848E-2</v>
      </c>
      <c r="P74" s="31">
        <f t="shared" si="13"/>
        <v>9.4358451034552898E-2</v>
      </c>
      <c r="Q74" s="2">
        <f t="shared" si="14"/>
        <v>39943.257799999999</v>
      </c>
      <c r="R74">
        <f t="shared" si="15"/>
        <v>3.3053425391065032E-4</v>
      </c>
      <c r="S74" s="31">
        <f t="shared" si="16"/>
        <v>-1.8180601032712046E-2</v>
      </c>
    </row>
    <row r="75" spans="1:19" x14ac:dyDescent="0.2">
      <c r="A75" s="166" t="s">
        <v>255</v>
      </c>
      <c r="B75" s="163" t="s">
        <v>111</v>
      </c>
      <c r="C75" s="161">
        <v>55284.416729999997</v>
      </c>
      <c r="D75" s="161">
        <v>4.0000000000000002E-4</v>
      </c>
      <c r="E75">
        <f t="shared" si="10"/>
        <v>34880.228753983174</v>
      </c>
      <c r="F75" s="11">
        <f t="shared" si="11"/>
        <v>34880</v>
      </c>
      <c r="G75">
        <f t="shared" si="12"/>
        <v>8.1242000000202097E-2</v>
      </c>
      <c r="N75">
        <f>G75</f>
        <v>8.1242000000202097E-2</v>
      </c>
      <c r="P75" s="31">
        <f t="shared" si="13"/>
        <v>0.10046998288266165</v>
      </c>
      <c r="Q75" s="2">
        <f t="shared" si="14"/>
        <v>40265.916729999997</v>
      </c>
      <c r="R75">
        <f t="shared" si="15"/>
        <v>3.6971532572815761E-4</v>
      </c>
      <c r="S75" s="31">
        <f t="shared" si="16"/>
        <v>-1.9227982882459554E-2</v>
      </c>
    </row>
    <row r="76" spans="1:19" x14ac:dyDescent="0.2">
      <c r="A76" s="166" t="s">
        <v>255</v>
      </c>
      <c r="B76" s="163" t="s">
        <v>111</v>
      </c>
      <c r="C76" s="161">
        <v>55284.41863</v>
      </c>
      <c r="D76" s="161">
        <v>1.2999999999999999E-3</v>
      </c>
      <c r="E76">
        <f t="shared" si="10"/>
        <v>34880.234103833849</v>
      </c>
      <c r="F76" s="11">
        <f t="shared" si="11"/>
        <v>34880</v>
      </c>
      <c r="G76">
        <f t="shared" si="12"/>
        <v>8.3142000003135763E-2</v>
      </c>
      <c r="N76">
        <f>G76</f>
        <v>8.3142000003135763E-2</v>
      </c>
      <c r="P76" s="31">
        <f t="shared" si="13"/>
        <v>0.10046998288266165</v>
      </c>
      <c r="Q76" s="2">
        <f t="shared" si="14"/>
        <v>40265.91863</v>
      </c>
      <c r="R76">
        <f t="shared" si="15"/>
        <v>3.0025899067314229E-4</v>
      </c>
      <c r="S76" s="31">
        <f t="shared" si="16"/>
        <v>-1.7327982879525888E-2</v>
      </c>
    </row>
    <row r="77" spans="1:19" x14ac:dyDescent="0.2">
      <c r="A77" s="159" t="s">
        <v>427</v>
      </c>
      <c r="B77" s="160" t="s">
        <v>111</v>
      </c>
      <c r="C77" s="161">
        <v>55314.253599999996</v>
      </c>
      <c r="D77" s="159">
        <v>4.0000000000000002E-4</v>
      </c>
      <c r="E77">
        <f t="shared" si="10"/>
        <v>34964.240753416649</v>
      </c>
      <c r="F77" s="11">
        <f t="shared" si="11"/>
        <v>34964</v>
      </c>
      <c r="G77">
        <f t="shared" si="12"/>
        <v>8.5503599999356084E-2</v>
      </c>
      <c r="K77" s="63"/>
      <c r="L77" s="63"/>
      <c r="P77" s="31">
        <f t="shared" si="13"/>
        <v>0.10104171061988362</v>
      </c>
      <c r="Q77" s="2">
        <f t="shared" si="14"/>
        <v>40295.753599999996</v>
      </c>
      <c r="R77">
        <f t="shared" si="15"/>
        <v>2.4143288165575074E-4</v>
      </c>
      <c r="S77" s="31">
        <f t="shared" si="16"/>
        <v>-1.553811062052754E-2</v>
      </c>
    </row>
    <row r="78" spans="1:19" x14ac:dyDescent="0.2">
      <c r="A78" s="166" t="s">
        <v>255</v>
      </c>
      <c r="B78" s="163" t="s">
        <v>111</v>
      </c>
      <c r="C78" s="161">
        <v>55622.523070000003</v>
      </c>
      <c r="D78" s="161">
        <v>2.9999999999999997E-4</v>
      </c>
      <c r="E78">
        <f t="shared" si="10"/>
        <v>35832.238453544021</v>
      </c>
      <c r="F78" s="11">
        <f t="shared" si="11"/>
        <v>35832</v>
      </c>
      <c r="G78">
        <f t="shared" si="12"/>
        <v>8.4686800000781659E-2</v>
      </c>
      <c r="N78">
        <f>G78</f>
        <v>8.4686800000781659E-2</v>
      </c>
      <c r="P78" s="31">
        <f t="shared" si="13"/>
        <v>0.10701552505431081</v>
      </c>
      <c r="Q78" s="2">
        <f t="shared" si="14"/>
        <v>40604.023070000003</v>
      </c>
      <c r="R78">
        <f t="shared" si="15"/>
        <v>4.985719625161002E-4</v>
      </c>
      <c r="S78" s="31">
        <f t="shared" si="16"/>
        <v>-2.2328725053529147E-2</v>
      </c>
    </row>
    <row r="79" spans="1:19" x14ac:dyDescent="0.2">
      <c r="A79" s="166" t="s">
        <v>255</v>
      </c>
      <c r="B79" s="163" t="s">
        <v>111</v>
      </c>
      <c r="C79" s="161">
        <v>55622.523869999997</v>
      </c>
      <c r="D79" s="161">
        <v>2.9999999999999997E-4</v>
      </c>
      <c r="E79">
        <f t="shared" si="10"/>
        <v>35832.240706112709</v>
      </c>
      <c r="F79" s="11">
        <f t="shared" si="11"/>
        <v>35832</v>
      </c>
      <c r="G79">
        <f t="shared" si="12"/>
        <v>8.5486799995123874E-2</v>
      </c>
      <c r="N79">
        <f>G79</f>
        <v>8.5486799995123874E-2</v>
      </c>
      <c r="P79" s="31">
        <f t="shared" si="13"/>
        <v>0.10701552505431081</v>
      </c>
      <c r="Q79" s="2">
        <f t="shared" si="14"/>
        <v>40604.023869999997</v>
      </c>
      <c r="R79">
        <f t="shared" si="15"/>
        <v>4.6348600267406338E-4</v>
      </c>
      <c r="S79" s="31">
        <f t="shared" si="16"/>
        <v>-2.1528725059186932E-2</v>
      </c>
    </row>
    <row r="80" spans="1:19" x14ac:dyDescent="0.2">
      <c r="A80" s="166" t="s">
        <v>255</v>
      </c>
      <c r="B80" s="163" t="s">
        <v>111</v>
      </c>
      <c r="C80" s="161">
        <v>55622.525370000003</v>
      </c>
      <c r="D80" s="161">
        <v>5.0000000000000001E-4</v>
      </c>
      <c r="E80">
        <f t="shared" si="10"/>
        <v>35832.244929679044</v>
      </c>
      <c r="F80" s="11">
        <f t="shared" si="11"/>
        <v>35832</v>
      </c>
      <c r="G80">
        <f t="shared" si="12"/>
        <v>8.6986800000886433E-2</v>
      </c>
      <c r="N80">
        <f>G80</f>
        <v>8.6986800000886433E-2</v>
      </c>
      <c r="P80" s="31">
        <f t="shared" si="13"/>
        <v>0.10701552505431081</v>
      </c>
      <c r="Q80" s="2">
        <f t="shared" si="14"/>
        <v>40604.025370000003</v>
      </c>
      <c r="R80">
        <f t="shared" si="15"/>
        <v>4.0114982726566917E-4</v>
      </c>
      <c r="S80" s="31">
        <f t="shared" si="16"/>
        <v>-2.0028725053424373E-2</v>
      </c>
    </row>
    <row r="81" spans="1:19" x14ac:dyDescent="0.2">
      <c r="A81" s="164" t="s">
        <v>258</v>
      </c>
      <c r="B81" s="165" t="s">
        <v>110</v>
      </c>
      <c r="C81" s="164">
        <v>55644.896200000003</v>
      </c>
      <c r="D81" s="164">
        <v>4.0000000000000002E-4</v>
      </c>
      <c r="E81">
        <f t="shared" si="10"/>
        <v>35895.234719066684</v>
      </c>
      <c r="F81" s="11">
        <f t="shared" si="11"/>
        <v>35895</v>
      </c>
      <c r="G81">
        <f t="shared" si="12"/>
        <v>8.3360500007984228E-2</v>
      </c>
      <c r="J81">
        <f>G81</f>
        <v>8.3360500007984228E-2</v>
      </c>
      <c r="P81" s="31">
        <f t="shared" si="13"/>
        <v>0.10745379025616383</v>
      </c>
      <c r="Q81" s="2">
        <f t="shared" si="14"/>
        <v>40626.396200000003</v>
      </c>
      <c r="R81">
        <f t="shared" si="15"/>
        <v>5.8048663498302651E-4</v>
      </c>
      <c r="S81" s="31">
        <f t="shared" si="16"/>
        <v>-2.4093290248179605E-2</v>
      </c>
    </row>
    <row r="82" spans="1:19" x14ac:dyDescent="0.2">
      <c r="A82" s="164" t="s">
        <v>258</v>
      </c>
      <c r="B82" s="165" t="s">
        <v>110</v>
      </c>
      <c r="C82" s="164">
        <v>55680.77</v>
      </c>
      <c r="D82" s="164">
        <v>1.1000000000000001E-3</v>
      </c>
      <c r="E82">
        <f t="shared" si="10"/>
        <v>35996.244967972692</v>
      </c>
      <c r="F82" s="11">
        <f t="shared" si="11"/>
        <v>35996</v>
      </c>
      <c r="G82">
        <f t="shared" si="12"/>
        <v>8.7000399995304178E-2</v>
      </c>
      <c r="J82">
        <f>G82</f>
        <v>8.7000399995304178E-2</v>
      </c>
      <c r="P82" s="31">
        <f t="shared" si="13"/>
        <v>0.1081577280960512</v>
      </c>
      <c r="Q82" s="2">
        <f t="shared" si="14"/>
        <v>40662.269999999997</v>
      </c>
      <c r="R82">
        <f t="shared" si="15"/>
        <v>4.4763253236265971E-4</v>
      </c>
      <c r="S82" s="31">
        <f t="shared" si="16"/>
        <v>-2.1157328100747025E-2</v>
      </c>
    </row>
    <row r="83" spans="1:19" x14ac:dyDescent="0.2">
      <c r="A83" s="159" t="s">
        <v>427</v>
      </c>
      <c r="B83" s="160" t="s">
        <v>111</v>
      </c>
      <c r="C83" s="161">
        <v>55717.1705</v>
      </c>
      <c r="D83" s="159">
        <v>2.0000000000000001E-4</v>
      </c>
      <c r="E83">
        <f t="shared" si="10"/>
        <v>36098.738251798328</v>
      </c>
      <c r="F83" s="11">
        <f t="shared" si="11"/>
        <v>36098.5</v>
      </c>
      <c r="G83">
        <f t="shared" si="12"/>
        <v>8.461515000090003E-2</v>
      </c>
      <c r="K83" s="63"/>
      <c r="L83" s="63"/>
      <c r="N83">
        <f t="shared" ref="N83:N88" si="17">G83</f>
        <v>8.461515000090003E-2</v>
      </c>
      <c r="P83" s="31">
        <f t="shared" si="13"/>
        <v>0.10887378547972504</v>
      </c>
      <c r="Q83" s="2">
        <f t="shared" si="14"/>
        <v>40698.6705</v>
      </c>
      <c r="R83">
        <f t="shared" si="15"/>
        <v>5.8848139529450738E-4</v>
      </c>
      <c r="S83" s="31">
        <f t="shared" si="16"/>
        <v>-2.4258635478825008E-2</v>
      </c>
    </row>
    <row r="84" spans="1:19" x14ac:dyDescent="0.2">
      <c r="A84" s="159" t="s">
        <v>427</v>
      </c>
      <c r="B84" s="160" t="s">
        <v>111</v>
      </c>
      <c r="C84" s="161">
        <v>55726.05</v>
      </c>
      <c r="D84" s="159">
        <v>2.9999999999999997E-4</v>
      </c>
      <c r="E84">
        <f t="shared" si="10"/>
        <v>36123.740356542221</v>
      </c>
      <c r="F84" s="11">
        <f t="shared" si="11"/>
        <v>36123.5</v>
      </c>
      <c r="G84">
        <f t="shared" si="12"/>
        <v>8.536265000293497E-2</v>
      </c>
      <c r="K84" s="63"/>
      <c r="L84" s="63"/>
      <c r="N84">
        <f t="shared" si="17"/>
        <v>8.536265000293497E-2</v>
      </c>
      <c r="P84" s="31">
        <f t="shared" si="13"/>
        <v>0.1090486880599463</v>
      </c>
      <c r="Q84" s="2">
        <f t="shared" si="14"/>
        <v>40707.550000000003</v>
      </c>
      <c r="R84">
        <f t="shared" si="15"/>
        <v>5.6102839883818924E-4</v>
      </c>
      <c r="S84" s="31">
        <f t="shared" si="16"/>
        <v>-2.3686038057011333E-2</v>
      </c>
    </row>
    <row r="85" spans="1:19" x14ac:dyDescent="0.2">
      <c r="A85" s="159" t="s">
        <v>427</v>
      </c>
      <c r="B85" s="160" t="s">
        <v>111</v>
      </c>
      <c r="C85" s="161">
        <v>55730.134899999997</v>
      </c>
      <c r="D85" s="159">
        <v>2.9999999999999997E-4</v>
      </c>
      <c r="E85">
        <f t="shared" si="10"/>
        <v>36135.242253908982</v>
      </c>
      <c r="F85" s="11">
        <f t="shared" si="11"/>
        <v>36135</v>
      </c>
      <c r="G85">
        <f t="shared" si="12"/>
        <v>8.6036499997135252E-2</v>
      </c>
      <c r="K85" s="63"/>
      <c r="L85" s="63"/>
      <c r="N85">
        <f t="shared" si="17"/>
        <v>8.6036499997135252E-2</v>
      </c>
      <c r="P85" s="31">
        <f t="shared" si="13"/>
        <v>0.10912917675282223</v>
      </c>
      <c r="Q85" s="2">
        <f t="shared" si="14"/>
        <v>40711.634899999997</v>
      </c>
      <c r="R85">
        <f t="shared" si="15"/>
        <v>5.3327171974264567E-4</v>
      </c>
      <c r="S85" s="31">
        <f t="shared" si="16"/>
        <v>-2.3092676755686978E-2</v>
      </c>
    </row>
    <row r="86" spans="1:19" x14ac:dyDescent="0.2">
      <c r="A86" s="173" t="s">
        <v>546</v>
      </c>
      <c r="B86" s="30" t="s">
        <v>110</v>
      </c>
      <c r="C86" s="29">
        <v>55998.629000000001</v>
      </c>
      <c r="D86" s="29">
        <v>4.0000000000000001E-3</v>
      </c>
      <c r="E86">
        <f t="shared" si="10"/>
        <v>36891.244012038864</v>
      </c>
      <c r="F86" s="11">
        <f t="shared" si="11"/>
        <v>36891</v>
      </c>
      <c r="G86">
        <f t="shared" si="12"/>
        <v>8.666090000042459E-2</v>
      </c>
      <c r="K86" s="63"/>
      <c r="L86" s="63"/>
      <c r="N86">
        <f t="shared" si="17"/>
        <v>8.666090000042459E-2</v>
      </c>
      <c r="P86" s="31">
        <f t="shared" si="13"/>
        <v>0.11446674950465124</v>
      </c>
      <c r="Q86" s="2">
        <f t="shared" si="14"/>
        <v>40980.129000000001</v>
      </c>
      <c r="R86">
        <f t="shared" si="15"/>
        <v>7.7316526665170162E-4</v>
      </c>
      <c r="S86" s="31">
        <f t="shared" si="16"/>
        <v>-2.7805849504226654E-2</v>
      </c>
    </row>
    <row r="87" spans="1:19" x14ac:dyDescent="0.2">
      <c r="A87" s="135" t="s">
        <v>545</v>
      </c>
      <c r="B87" s="138" t="s">
        <v>110</v>
      </c>
      <c r="C87" s="135">
        <v>56013.902399999999</v>
      </c>
      <c r="D87" s="135">
        <v>5.0000000000000001E-4</v>
      </c>
      <c r="E87">
        <f t="shared" si="10"/>
        <v>36934.249490567512</v>
      </c>
      <c r="F87" s="11">
        <f t="shared" si="11"/>
        <v>36934</v>
      </c>
      <c r="G87">
        <f t="shared" si="12"/>
        <v>8.8606600002094638E-2</v>
      </c>
      <c r="K87" s="63"/>
      <c r="L87" s="63"/>
      <c r="N87">
        <f t="shared" si="17"/>
        <v>8.8606600002094638E-2</v>
      </c>
      <c r="P87" s="31">
        <f t="shared" si="13"/>
        <v>0.11477308410651503</v>
      </c>
      <c r="Q87" s="2">
        <f t="shared" si="14"/>
        <v>40995.402399999999</v>
      </c>
      <c r="R87">
        <f t="shared" si="15"/>
        <v>6.8468489038688506E-4</v>
      </c>
      <c r="S87" s="31">
        <f t="shared" si="16"/>
        <v>-2.6166484104420393E-2</v>
      </c>
    </row>
    <row r="88" spans="1:19" x14ac:dyDescent="0.2">
      <c r="A88" s="135" t="s">
        <v>545</v>
      </c>
      <c r="B88" s="138" t="s">
        <v>110</v>
      </c>
      <c r="C88" s="135">
        <v>56086.706200000001</v>
      </c>
      <c r="D88" s="135">
        <v>5.9999999999999995E-4</v>
      </c>
      <c r="E88">
        <f t="shared" si="10"/>
        <v>37139.243942209228</v>
      </c>
      <c r="F88" s="11">
        <f t="shared" si="11"/>
        <v>37139</v>
      </c>
      <c r="G88">
        <f t="shared" si="12"/>
        <v>8.6636100000760052E-2</v>
      </c>
      <c r="K88" s="63"/>
      <c r="L88" s="63"/>
      <c r="N88">
        <f t="shared" si="17"/>
        <v>8.6636100000760052E-2</v>
      </c>
      <c r="P88" s="31">
        <f t="shared" si="13"/>
        <v>0.11623757474475571</v>
      </c>
      <c r="Q88" s="2">
        <f t="shared" si="14"/>
        <v>41068.206200000001</v>
      </c>
      <c r="R88">
        <f t="shared" si="15"/>
        <v>8.7624730701941285E-4</v>
      </c>
      <c r="S88" s="31">
        <f t="shared" si="16"/>
        <v>-2.9601474743995659E-2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1"/>
  </sheetPr>
  <dimension ref="A1:CE3002"/>
  <sheetViews>
    <sheetView workbookViewId="0">
      <selection activeCell="AQ1" sqref="AQ1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11.140625" customWidth="1"/>
    <col min="5" max="5" width="10" customWidth="1"/>
    <col min="6" max="6" width="16.42578125" customWidth="1"/>
    <col min="7" max="7" width="8.140625" customWidth="1"/>
    <col min="8" max="8" width="8.5703125" customWidth="1"/>
    <col min="9" max="9" width="10.85546875" customWidth="1"/>
    <col min="10" max="14" width="8.5703125" customWidth="1"/>
    <col min="15" max="15" width="8" customWidth="1"/>
    <col min="16" max="16" width="11.42578125" customWidth="1"/>
    <col min="17" max="17" width="9.85546875" customWidth="1"/>
    <col min="18" max="26" width="10.28515625" customWidth="1"/>
    <col min="27" max="27" width="12.140625" style="15" customWidth="1"/>
    <col min="28" max="28" width="9.42578125" style="15" customWidth="1"/>
    <col min="29" max="29" width="10.42578125" style="15" customWidth="1"/>
    <col min="30" max="30" width="9.7109375" style="15" customWidth="1"/>
    <col min="31" max="31" width="12" style="15" customWidth="1"/>
    <col min="32" max="32" width="10.5703125" style="15" customWidth="1"/>
    <col min="33" max="35" width="10.28515625" style="15" customWidth="1"/>
    <col min="36" max="36" width="11.28515625" style="15" customWidth="1"/>
    <col min="37" max="37" width="13.28515625" style="15" customWidth="1"/>
    <col min="38" max="49" width="10.28515625" style="15" customWidth="1"/>
    <col min="50" max="50" width="13.7109375" style="15" customWidth="1"/>
    <col min="51" max="54" width="10.28515625" style="15" customWidth="1"/>
    <col min="55" max="55" width="11.85546875" style="15" customWidth="1"/>
    <col min="56" max="56" width="14.7109375" style="15" customWidth="1"/>
    <col min="57" max="71" width="10.28515625" style="15" customWidth="1"/>
    <col min="72" max="72" width="11.85546875" style="15" customWidth="1"/>
    <col min="73" max="73" width="14.7109375" style="15" customWidth="1"/>
    <col min="74" max="83" width="10.28515625" style="15" customWidth="1"/>
  </cols>
  <sheetData>
    <row r="1" spans="1:83" ht="21" thickBot="1" x14ac:dyDescent="0.35">
      <c r="A1" s="1" t="s">
        <v>121</v>
      </c>
      <c r="AA1" s="175" t="s">
        <v>39</v>
      </c>
      <c r="AB1" s="176"/>
      <c r="AC1" s="176" t="s">
        <v>40</v>
      </c>
      <c r="AD1" s="176" t="s">
        <v>41</v>
      </c>
      <c r="AE1" s="177"/>
      <c r="AF1" s="15" t="s">
        <v>551</v>
      </c>
      <c r="AG1" s="5">
        <v>149600000</v>
      </c>
      <c r="AI1" s="5"/>
      <c r="AS1" s="38"/>
      <c r="AX1" s="178" t="s">
        <v>68</v>
      </c>
      <c r="AY1" s="179" t="s">
        <v>80</v>
      </c>
      <c r="AZ1" s="178" t="s">
        <v>42</v>
      </c>
      <c r="BA1" s="8" t="s">
        <v>43</v>
      </c>
      <c r="BB1" s="180" t="s">
        <v>44</v>
      </c>
      <c r="BC1" s="181" t="s">
        <v>45</v>
      </c>
      <c r="BD1" s="180" t="s">
        <v>46</v>
      </c>
      <c r="BE1" s="181" t="s">
        <v>47</v>
      </c>
      <c r="BF1" s="180" t="s">
        <v>48</v>
      </c>
      <c r="BG1" s="6" t="s">
        <v>30</v>
      </c>
      <c r="BH1" s="6" t="s">
        <v>31</v>
      </c>
      <c r="BI1" s="6" t="s">
        <v>32</v>
      </c>
      <c r="BJ1" s="6" t="s">
        <v>33</v>
      </c>
      <c r="BK1" s="6" t="s">
        <v>34</v>
      </c>
      <c r="BL1" s="6" t="s">
        <v>35</v>
      </c>
      <c r="BM1" s="6" t="s">
        <v>36</v>
      </c>
      <c r="BN1" s="181" t="s">
        <v>175</v>
      </c>
      <c r="BP1" s="179"/>
      <c r="BQ1" s="178"/>
      <c r="BR1" s="8"/>
      <c r="BS1" s="180"/>
      <c r="BT1" s="181"/>
      <c r="BU1" s="180"/>
      <c r="BV1" s="181"/>
      <c r="BW1" s="180"/>
      <c r="BX1" s="6"/>
      <c r="BY1" s="6"/>
      <c r="BZ1" s="6"/>
      <c r="CA1" s="6"/>
      <c r="CB1" s="6"/>
      <c r="CC1" s="6"/>
      <c r="CD1" s="6"/>
      <c r="CE1" s="181"/>
    </row>
    <row r="2" spans="1:83" ht="16.5" thickBot="1" x14ac:dyDescent="0.35">
      <c r="A2" t="s">
        <v>94</v>
      </c>
      <c r="B2" t="s">
        <v>98</v>
      </c>
      <c r="AA2" s="182" t="s">
        <v>8</v>
      </c>
      <c r="AB2" s="183">
        <f>C7</f>
        <v>46183.595000000001</v>
      </c>
      <c r="AC2" s="184" t="s">
        <v>9</v>
      </c>
      <c r="AD2" s="183">
        <f>C8</f>
        <v>0.3551532</v>
      </c>
      <c r="AE2" s="185" t="s">
        <v>227</v>
      </c>
      <c r="AF2" s="5" t="s">
        <v>552</v>
      </c>
      <c r="AG2" s="5"/>
      <c r="AH2" s="5"/>
      <c r="AI2" s="38"/>
      <c r="AJ2" s="5"/>
      <c r="AK2" s="38"/>
      <c r="AS2" s="38"/>
      <c r="AX2" s="15">
        <f t="shared" ref="AX2:AX65" si="0">AZ2+BS2</f>
        <v>1.3772159903996271E-2</v>
      </c>
      <c r="AY2" s="15">
        <v>-15000</v>
      </c>
      <c r="AZ2" s="15">
        <f t="shared" ref="AZ2:AZ33" si="1">AB$3+AB$4*AY2+AB$5*AY2^2+BB2</f>
        <v>1.3772159903996271E-2</v>
      </c>
      <c r="BA2" s="15">
        <f t="shared" ref="BA2:BA33" si="2">AB$3+AB$4*AY2+AB$5*AY2^2</f>
        <v>-7.1278091592543707E-3</v>
      </c>
      <c r="BB2" s="63">
        <f t="shared" ref="BB2:BB65" si="3">$AB$6*($AB$11/BC2*BD2+$AB$12)</f>
        <v>2.0899969063250642E-2</v>
      </c>
      <c r="BC2" s="15">
        <f t="shared" ref="BC2:BC65" si="4">1+$AB$7*COS(BE2)</f>
        <v>0.37413685018026022</v>
      </c>
      <c r="BD2" s="15">
        <f t="shared" ref="BD2:BD65" si="5">SIN(BE2+RADIANS($AB$9))</f>
        <v>0.77129301664813343</v>
      </c>
      <c r="BE2" s="15">
        <f t="shared" ref="BE2:BE65" si="6">2*ATAN(BF2)</f>
        <v>-2.8961432861722187</v>
      </c>
      <c r="BF2" s="15">
        <f t="shared" ref="BF2:BF65" si="7">SQRT((1+$AB$7)/(1-$AB$7))*TAN(BG2/2)</f>
        <v>-8.1073706802654026</v>
      </c>
      <c r="BG2" s="15">
        <f t="shared" ref="BG2:BM11" si="8">$BN2+$AB$7*SIN(BH2)</f>
        <v>9.9440021250047579</v>
      </c>
      <c r="BH2" s="15">
        <f t="shared" si="8"/>
        <v>9.9579058145626025</v>
      </c>
      <c r="BI2" s="15">
        <f t="shared" si="8"/>
        <v>9.9330634549920944</v>
      </c>
      <c r="BJ2" s="15">
        <f t="shared" si="8"/>
        <v>9.9777086841353597</v>
      </c>
      <c r="BK2" s="15">
        <f t="shared" si="8"/>
        <v>9.8982595897521897</v>
      </c>
      <c r="BL2" s="15">
        <f t="shared" si="8"/>
        <v>10.04243436936088</v>
      </c>
      <c r="BM2" s="15">
        <f t="shared" si="8"/>
        <v>9.7884077370299991</v>
      </c>
      <c r="BN2" s="15">
        <f t="shared" ref="BN2:BN33" si="9">RADIANS($AB$9)+$AB$18*(AY2-AB$15)</f>
        <v>10.271912352058362</v>
      </c>
      <c r="BQ2" s="93"/>
      <c r="BR2" s="93"/>
      <c r="BS2" s="63"/>
    </row>
    <row r="3" spans="1:83" ht="13.5" thickBot="1" x14ac:dyDescent="0.25">
      <c r="A3" s="222" t="s">
        <v>28</v>
      </c>
      <c r="C3" s="232" t="s">
        <v>553</v>
      </c>
      <c r="AA3" s="186" t="s">
        <v>49</v>
      </c>
      <c r="AB3" s="187">
        <f t="shared" ref="AB3:AB10" si="10">AC3*AD3</f>
        <v>1.4281274603108345E-2</v>
      </c>
      <c r="AC3" s="188">
        <v>1.4281274603108345</v>
      </c>
      <c r="AD3" s="15">
        <v>0.01</v>
      </c>
      <c r="AE3" s="15" t="s">
        <v>227</v>
      </c>
      <c r="AF3" s="188">
        <v>1.4281274603108345</v>
      </c>
      <c r="AG3" s="188"/>
      <c r="AH3" s="188"/>
      <c r="AI3" s="188"/>
      <c r="AJ3" s="188"/>
      <c r="AK3" s="188"/>
      <c r="AS3" s="38"/>
      <c r="AX3" s="15">
        <f t="shared" si="0"/>
        <v>1.3975366021075511E-2</v>
      </c>
      <c r="AY3" s="15">
        <v>-14500</v>
      </c>
      <c r="AZ3" s="15">
        <f t="shared" si="1"/>
        <v>1.3975366021075511E-2</v>
      </c>
      <c r="BA3" s="15">
        <f t="shared" si="2"/>
        <v>-6.0025511746066174E-3</v>
      </c>
      <c r="BB3" s="63">
        <f t="shared" si="3"/>
        <v>1.9977917195682128E-2</v>
      </c>
      <c r="BC3" s="15">
        <f t="shared" si="4"/>
        <v>0.37707461703841905</v>
      </c>
      <c r="BD3" s="15">
        <f t="shared" si="5"/>
        <v>0.75965588284451646</v>
      </c>
      <c r="BE3" s="15">
        <f t="shared" si="6"/>
        <v>-2.8780569216032736</v>
      </c>
      <c r="BF3" s="15">
        <f t="shared" si="7"/>
        <v>-7.545130157486776</v>
      </c>
      <c r="BG3" s="15">
        <f t="shared" si="8"/>
        <v>9.9807931304127706</v>
      </c>
      <c r="BH3" s="15">
        <f t="shared" si="8"/>
        <v>9.9934451439396756</v>
      </c>
      <c r="BI3" s="15">
        <f t="shared" si="8"/>
        <v>9.9703416742547777</v>
      </c>
      <c r="BJ3" s="15">
        <f t="shared" si="8"/>
        <v>10.0127902207949</v>
      </c>
      <c r="BK3" s="15">
        <f t="shared" si="8"/>
        <v>9.9356258128559176</v>
      </c>
      <c r="BL3" s="15">
        <f t="shared" si="8"/>
        <v>10.078965229307684</v>
      </c>
      <c r="BM3" s="15">
        <f t="shared" si="8"/>
        <v>9.8214512327130077</v>
      </c>
      <c r="BN3" s="15">
        <f t="shared" si="9"/>
        <v>10.328239959920591</v>
      </c>
      <c r="BQ3" s="93"/>
      <c r="BR3" s="93"/>
      <c r="BS3" s="63"/>
    </row>
    <row r="4" spans="1:83" ht="14.25" thickTop="1" thickBot="1" x14ac:dyDescent="0.25">
      <c r="A4" s="7" t="s">
        <v>70</v>
      </c>
      <c r="C4" s="3">
        <v>42896.875899999999</v>
      </c>
      <c r="D4" s="4">
        <v>0.35515010000000002</v>
      </c>
      <c r="AA4" s="190" t="s">
        <v>50</v>
      </c>
      <c r="AB4" s="191">
        <f t="shared" si="10"/>
        <v>5.7564081792281093E-7</v>
      </c>
      <c r="AC4" s="192">
        <v>5.7564081792281092</v>
      </c>
      <c r="AD4" s="15">
        <v>9.9999999999999995E-8</v>
      </c>
      <c r="AE4" s="15" t="s">
        <v>66</v>
      </c>
      <c r="AF4" s="192">
        <v>5.7564081792281092</v>
      </c>
      <c r="AG4" s="192"/>
      <c r="AH4" s="192"/>
      <c r="AI4" s="192"/>
      <c r="AJ4" s="192"/>
      <c r="AK4" s="192"/>
      <c r="AS4" s="38"/>
      <c r="AX4" s="15">
        <f t="shared" si="0"/>
        <v>1.4114710998974852E-2</v>
      </c>
      <c r="AY4" s="15">
        <v>-14000</v>
      </c>
      <c r="AZ4" s="15">
        <f t="shared" si="1"/>
        <v>1.4114710998974852E-2</v>
      </c>
      <c r="BA4" s="15">
        <f t="shared" si="2"/>
        <v>-4.9056809043889118E-3</v>
      </c>
      <c r="BB4" s="63">
        <f t="shared" si="3"/>
        <v>1.9020391903363763E-2</v>
      </c>
      <c r="BC4" s="15">
        <f t="shared" si="4"/>
        <v>0.38027131281302629</v>
      </c>
      <c r="BD4" s="15">
        <f t="shared" si="5"/>
        <v>0.74756606501542366</v>
      </c>
      <c r="BE4" s="15">
        <f t="shared" si="6"/>
        <v>-2.8596630683813533</v>
      </c>
      <c r="BF4" s="15">
        <f t="shared" si="7"/>
        <v>-7.0469193011606688</v>
      </c>
      <c r="BG4" s="15">
        <f t="shared" si="8"/>
        <v>10.017906619187244</v>
      </c>
      <c r="BH4" s="15">
        <f t="shared" si="8"/>
        <v>10.02920354372883</v>
      </c>
      <c r="BI4" s="15">
        <f t="shared" si="8"/>
        <v>10.008076873346113</v>
      </c>
      <c r="BJ4" s="15">
        <f t="shared" si="8"/>
        <v>10.047840162424022</v>
      </c>
      <c r="BK4" s="15">
        <f t="shared" si="8"/>
        <v>9.9738494015836849</v>
      </c>
      <c r="BL4" s="15">
        <f t="shared" si="8"/>
        <v>10.114825714469079</v>
      </c>
      <c r="BM4" s="15">
        <f t="shared" si="8"/>
        <v>9.8561022422753908</v>
      </c>
      <c r="BN4" s="15">
        <f t="shared" si="9"/>
        <v>10.384567567782817</v>
      </c>
      <c r="BQ4" s="93"/>
      <c r="BR4" s="93"/>
      <c r="BS4" s="63"/>
    </row>
    <row r="5" spans="1:83" ht="15" thickTop="1" x14ac:dyDescent="0.2">
      <c r="A5" s="14" t="s">
        <v>123</v>
      </c>
      <c r="B5" s="15"/>
      <c r="C5" s="16">
        <v>8</v>
      </c>
      <c r="D5" s="15" t="s">
        <v>124</v>
      </c>
      <c r="E5" s="15"/>
      <c r="AA5" s="190" t="s">
        <v>133</v>
      </c>
      <c r="AB5" s="191">
        <f t="shared" si="10"/>
        <v>-5.6775428860091338E-11</v>
      </c>
      <c r="AC5" s="192">
        <v>-5.6775428860091344</v>
      </c>
      <c r="AD5" s="15">
        <v>9.9999999999999994E-12</v>
      </c>
      <c r="AE5" s="15" t="s">
        <v>10</v>
      </c>
      <c r="AF5" s="192">
        <v>-5.6775428860091344</v>
      </c>
      <c r="AG5" s="192"/>
      <c r="AH5" s="192"/>
      <c r="AI5" s="192"/>
      <c r="AJ5" s="192"/>
      <c r="AK5" s="192"/>
      <c r="AS5" s="38"/>
      <c r="AX5" s="15">
        <f t="shared" si="0"/>
        <v>1.4190699839573289E-2</v>
      </c>
      <c r="AY5" s="15">
        <v>-13500</v>
      </c>
      <c r="AZ5" s="15">
        <f t="shared" si="1"/>
        <v>1.4190699839573289E-2</v>
      </c>
      <c r="BA5" s="15">
        <f t="shared" si="2"/>
        <v>-3.8371983486012503E-3</v>
      </c>
      <c r="BB5" s="63">
        <f t="shared" si="3"/>
        <v>1.8027898188174539E-2</v>
      </c>
      <c r="BC5" s="15">
        <f t="shared" si="4"/>
        <v>0.38373978086837279</v>
      </c>
      <c r="BD5" s="15">
        <f t="shared" si="5"/>
        <v>0.73500286082992128</v>
      </c>
      <c r="BE5" s="15">
        <f t="shared" si="6"/>
        <v>-2.840944016564761</v>
      </c>
      <c r="BF5" s="15">
        <f t="shared" si="7"/>
        <v>-6.6020998519733212</v>
      </c>
      <c r="BG5" s="15">
        <f t="shared" si="8"/>
        <v>10.055346837391667</v>
      </c>
      <c r="BH5" s="15">
        <f t="shared" si="8"/>
        <v>10.065236507573115</v>
      </c>
      <c r="BI5" s="15">
        <f t="shared" si="8"/>
        <v>10.046253123204252</v>
      </c>
      <c r="BJ5" s="15">
        <f t="shared" si="8"/>
        <v>10.082932067939959</v>
      </c>
      <c r="BK5" s="15">
        <f t="shared" si="8"/>
        <v>10.012910973920643</v>
      </c>
      <c r="BL5" s="15">
        <f t="shared" si="8"/>
        <v>10.150044228980136</v>
      </c>
      <c r="BM5" s="15">
        <f t="shared" si="8"/>
        <v>9.8924295230330817</v>
      </c>
      <c r="BN5" s="15">
        <f t="shared" si="9"/>
        <v>10.440895175645046</v>
      </c>
      <c r="BQ5" s="93"/>
      <c r="BR5" s="93"/>
      <c r="BS5" s="63"/>
    </row>
    <row r="6" spans="1:83" x14ac:dyDescent="0.2">
      <c r="A6" s="7" t="s">
        <v>71</v>
      </c>
      <c r="AA6" s="190" t="s">
        <v>51</v>
      </c>
      <c r="AB6" s="191">
        <f t="shared" si="10"/>
        <v>3.3664295395116568E-2</v>
      </c>
      <c r="AC6" s="192">
        <v>3.3664295395116568</v>
      </c>
      <c r="AD6" s="15">
        <v>0.01</v>
      </c>
      <c r="AE6" s="15" t="s">
        <v>227</v>
      </c>
      <c r="AF6" s="192">
        <v>3.3664295395116568</v>
      </c>
      <c r="AG6" s="192"/>
      <c r="AH6" s="192"/>
      <c r="AI6" s="192"/>
      <c r="AJ6" s="192"/>
      <c r="AK6" s="192"/>
      <c r="AS6" s="38"/>
      <c r="AX6" s="15">
        <f t="shared" si="0"/>
        <v>1.4203840266407404E-2</v>
      </c>
      <c r="AY6" s="15">
        <v>-13000</v>
      </c>
      <c r="AZ6" s="15">
        <f t="shared" si="1"/>
        <v>1.4203840266407404E-2</v>
      </c>
      <c r="BA6" s="15">
        <f t="shared" si="2"/>
        <v>-2.7971035072436329E-3</v>
      </c>
      <c r="BB6" s="15">
        <f t="shared" si="3"/>
        <v>1.7000943773651037E-2</v>
      </c>
      <c r="BC6" s="15">
        <f t="shared" si="4"/>
        <v>0.38749422125927102</v>
      </c>
      <c r="BD6" s="15">
        <f t="shared" si="5"/>
        <v>0.72194304172554491</v>
      </c>
      <c r="BE6" s="15">
        <f t="shared" si="6"/>
        <v>-2.8218793941769693</v>
      </c>
      <c r="BF6" s="15">
        <f t="shared" si="7"/>
        <v>-6.2022288824286722</v>
      </c>
      <c r="BG6" s="15">
        <f t="shared" si="8"/>
        <v>10.093121197637055</v>
      </c>
      <c r="BH6" s="15">
        <f t="shared" si="8"/>
        <v>10.101600237460907</v>
      </c>
      <c r="BI6" s="15">
        <f t="shared" si="8"/>
        <v>10.084854402935919</v>
      </c>
      <c r="BJ6" s="15">
        <f t="shared" si="8"/>
        <v>10.118146692407972</v>
      </c>
      <c r="BK6" s="15">
        <f t="shared" si="8"/>
        <v>10.05278325621596</v>
      </c>
      <c r="BL6" s="15">
        <f t="shared" si="8"/>
        <v>10.184664095501466</v>
      </c>
      <c r="BM6" s="15">
        <f t="shared" si="8"/>
        <v>9.9304965152357987</v>
      </c>
      <c r="BN6" s="15">
        <f t="shared" si="9"/>
        <v>10.497222783507272</v>
      </c>
      <c r="BQ6" s="93"/>
      <c r="BR6" s="93"/>
      <c r="BS6" s="63"/>
    </row>
    <row r="7" spans="1:83" x14ac:dyDescent="0.2">
      <c r="A7" t="s">
        <v>72</v>
      </c>
      <c r="C7" s="72">
        <v>46183.595000000001</v>
      </c>
      <c r="AA7" s="196" t="s">
        <v>59</v>
      </c>
      <c r="AB7" s="194">
        <f t="shared" si="10"/>
        <v>0.64520096466112242</v>
      </c>
      <c r="AC7" s="192">
        <v>0.64520096466112242</v>
      </c>
      <c r="AD7" s="15">
        <v>1</v>
      </c>
      <c r="AE7" s="197" t="s">
        <v>67</v>
      </c>
      <c r="AF7" s="192">
        <v>0.64520096466112242</v>
      </c>
      <c r="AG7" s="192"/>
      <c r="AH7" s="192"/>
      <c r="AI7" s="192"/>
      <c r="AJ7" s="192"/>
      <c r="AK7" s="192"/>
      <c r="AS7" s="38"/>
      <c r="AX7" s="15">
        <f t="shared" si="0"/>
        <v>1.4154610668863357E-2</v>
      </c>
      <c r="AY7" s="15">
        <v>-12500</v>
      </c>
      <c r="AZ7" s="15">
        <f t="shared" si="1"/>
        <v>1.4154610668863357E-2</v>
      </c>
      <c r="BA7" s="15">
        <f t="shared" si="2"/>
        <v>-1.7853963803160632E-3</v>
      </c>
      <c r="BB7" s="15">
        <f t="shared" si="3"/>
        <v>1.594000704917942E-2</v>
      </c>
      <c r="BC7" s="15">
        <f t="shared" si="4"/>
        <v>0.39155049389197571</v>
      </c>
      <c r="BD7" s="15">
        <f t="shared" si="5"/>
        <v>0.70836024378888329</v>
      </c>
      <c r="BE7" s="15">
        <f t="shared" si="6"/>
        <v>-2.8024455185752584</v>
      </c>
      <c r="BF7" s="15">
        <f t="shared" si="7"/>
        <v>-5.8405123184387229</v>
      </c>
      <c r="BG7" s="15">
        <f t="shared" si="8"/>
        <v>10.131241213228254</v>
      </c>
      <c r="BH7" s="15">
        <f t="shared" si="8"/>
        <v>10.138350621649993</v>
      </c>
      <c r="BI7" s="15">
        <f t="shared" si="8"/>
        <v>10.123866204170598</v>
      </c>
      <c r="BJ7" s="15">
        <f t="shared" si="8"/>
        <v>10.15357070909692</v>
      </c>
      <c r="BK7" s="15">
        <f t="shared" si="8"/>
        <v>10.093431940246209</v>
      </c>
      <c r="BL7" s="15">
        <f t="shared" si="8"/>
        <v>10.21874483884713</v>
      </c>
      <c r="BM7" s="15">
        <f t="shared" si="8"/>
        <v>9.9703611408371025</v>
      </c>
      <c r="BN7" s="15">
        <f t="shared" si="9"/>
        <v>10.553550391369502</v>
      </c>
      <c r="BQ7" s="93"/>
      <c r="BR7" s="93"/>
      <c r="BS7" s="63"/>
    </row>
    <row r="8" spans="1:83" ht="15.75" x14ac:dyDescent="0.2">
      <c r="A8" t="s">
        <v>73</v>
      </c>
      <c r="C8">
        <v>0.3551532</v>
      </c>
      <c r="AA8" s="190" t="s">
        <v>12</v>
      </c>
      <c r="AB8" s="194">
        <f t="shared" si="10"/>
        <v>54.232964780071583</v>
      </c>
      <c r="AC8" s="192">
        <v>5.423296478007158</v>
      </c>
      <c r="AD8" s="15">
        <v>10</v>
      </c>
      <c r="AE8" s="15" t="s">
        <v>228</v>
      </c>
      <c r="AF8" s="192">
        <v>5.423296478007158</v>
      </c>
      <c r="AG8" s="192"/>
      <c r="AH8" s="192"/>
      <c r="AI8" s="192"/>
      <c r="AJ8" s="192"/>
      <c r="AK8" s="192"/>
      <c r="AS8" s="38"/>
      <c r="AX8" s="15">
        <f t="shared" si="0"/>
        <v>1.4043430539272164E-2</v>
      </c>
      <c r="AY8" s="15">
        <v>-12000</v>
      </c>
      <c r="AZ8" s="15">
        <f t="shared" si="1"/>
        <v>1.4043430539272164E-2</v>
      </c>
      <c r="BA8" s="15">
        <f t="shared" si="2"/>
        <v>-8.0207696781854024E-4</v>
      </c>
      <c r="BB8" s="15">
        <f t="shared" si="3"/>
        <v>1.4845507507090704E-2</v>
      </c>
      <c r="BC8" s="15">
        <f t="shared" si="4"/>
        <v>0.39592646918359387</v>
      </c>
      <c r="BD8" s="15">
        <f t="shared" si="5"/>
        <v>0.69422432063679562</v>
      </c>
      <c r="BE8" s="15">
        <f t="shared" si="6"/>
        <v>-2.7826147627525013</v>
      </c>
      <c r="BF8" s="15">
        <f t="shared" si="7"/>
        <v>-5.5114152127494993</v>
      </c>
      <c r="BG8" s="15">
        <f t="shared" si="8"/>
        <v>10.169723288500563</v>
      </c>
      <c r="BH8" s="15">
        <f t="shared" si="8"/>
        <v>10.175542341521055</v>
      </c>
      <c r="BI8" s="15">
        <f t="shared" si="8"/>
        <v>10.163277178508027</v>
      </c>
      <c r="BJ8" s="15">
        <f t="shared" si="8"/>
        <v>10.189295259645714</v>
      </c>
      <c r="BK8" s="15">
        <f t="shared" si="8"/>
        <v>10.134816714503824</v>
      </c>
      <c r="BL8" s="15">
        <f t="shared" si="8"/>
        <v>10.252363428611678</v>
      </c>
      <c r="BM8" s="15">
        <f t="shared" si="8"/>
        <v>10.012075619768213</v>
      </c>
      <c r="BN8" s="15">
        <f t="shared" si="9"/>
        <v>10.609877999231728</v>
      </c>
      <c r="BQ8" s="93"/>
      <c r="BR8" s="93"/>
      <c r="BS8" s="63"/>
    </row>
    <row r="9" spans="1:83" ht="15.75" x14ac:dyDescent="0.2">
      <c r="A9" s="28" t="s">
        <v>126</v>
      </c>
      <c r="C9" s="70">
        <v>21</v>
      </c>
      <c r="F9" s="18" t="str">
        <f>"F"&amp;C9</f>
        <v>F21</v>
      </c>
      <c r="G9" s="10" t="str">
        <f>"G"&amp;C9</f>
        <v>G21</v>
      </c>
      <c r="AA9" s="199" t="s">
        <v>14</v>
      </c>
      <c r="AB9" s="194">
        <f t="shared" si="10"/>
        <v>295.46664414012065</v>
      </c>
      <c r="AC9" s="192">
        <v>2.9546664414012063</v>
      </c>
      <c r="AD9" s="15">
        <v>100</v>
      </c>
      <c r="AE9" s="15" t="s">
        <v>63</v>
      </c>
      <c r="AF9" s="192">
        <v>2.9546664414012063</v>
      </c>
      <c r="AG9" s="192"/>
      <c r="AH9" s="192"/>
      <c r="AI9" s="192"/>
      <c r="AJ9" s="192"/>
      <c r="AK9" s="192"/>
      <c r="AS9" s="38"/>
      <c r="AX9" s="15">
        <f t="shared" si="0"/>
        <v>1.3870635729199957E-2</v>
      </c>
      <c r="AY9" s="15">
        <v>-11500</v>
      </c>
      <c r="AZ9" s="15">
        <f t="shared" si="1"/>
        <v>1.3870635729199957E-2</v>
      </c>
      <c r="BA9" s="15">
        <f t="shared" si="2"/>
        <v>1.5285473024893945E-4</v>
      </c>
      <c r="BB9" s="15">
        <f t="shared" si="3"/>
        <v>1.3717780998951016E-2</v>
      </c>
      <c r="BC9" s="15">
        <f t="shared" si="4"/>
        <v>0.40064242496074576</v>
      </c>
      <c r="BD9" s="15">
        <f t="shared" si="5"/>
        <v>0.67950066770269724</v>
      </c>
      <c r="BE9" s="15">
        <f t="shared" si="6"/>
        <v>-2.7623549457573766</v>
      </c>
      <c r="BF9" s="15">
        <f t="shared" si="7"/>
        <v>-5.2103788682981351</v>
      </c>
      <c r="BG9" s="15">
        <f t="shared" si="8"/>
        <v>10.208589336446561</v>
      </c>
      <c r="BH9" s="15">
        <f t="shared" si="8"/>
        <v>10.213228165038069</v>
      </c>
      <c r="BI9" s="15">
        <f t="shared" si="8"/>
        <v>10.203080784207549</v>
      </c>
      <c r="BJ9" s="15">
        <f t="shared" si="8"/>
        <v>10.225414367217518</v>
      </c>
      <c r="BK9" s="15">
        <f t="shared" si="8"/>
        <v>10.176892485537065</v>
      </c>
      <c r="BL9" s="15">
        <f t="shared" si="8"/>
        <v>10.285615441892984</v>
      </c>
      <c r="BM9" s="15">
        <f t="shared" si="8"/>
        <v>10.055686304298465</v>
      </c>
      <c r="BN9" s="15">
        <f t="shared" si="9"/>
        <v>10.666205607093957</v>
      </c>
      <c r="BQ9" s="93"/>
      <c r="BR9" s="93"/>
      <c r="BS9" s="63"/>
    </row>
    <row r="10" spans="1:83" ht="13.5" thickBot="1" x14ac:dyDescent="0.25">
      <c r="A10" s="15"/>
      <c r="B10" s="15"/>
      <c r="C10" s="6" t="s">
        <v>90</v>
      </c>
      <c r="D10" s="6" t="s">
        <v>91</v>
      </c>
      <c r="E10" s="15"/>
      <c r="AA10" s="193" t="s">
        <v>61</v>
      </c>
      <c r="AB10" s="200">
        <f t="shared" si="10"/>
        <v>24730.766104139504</v>
      </c>
      <c r="AC10" s="201">
        <v>2.4730766104139503</v>
      </c>
      <c r="AD10" s="15">
        <v>10000</v>
      </c>
      <c r="AE10" s="15" t="s">
        <v>60</v>
      </c>
      <c r="AF10" s="201">
        <v>2.4730766104139503</v>
      </c>
      <c r="AG10" s="201"/>
      <c r="AH10" s="201"/>
      <c r="AI10" s="201"/>
      <c r="AJ10" s="201"/>
      <c r="AK10" s="201"/>
      <c r="AS10" s="38"/>
      <c r="AX10" s="15">
        <f t="shared" si="0"/>
        <v>1.3636460575195491E-2</v>
      </c>
      <c r="AY10" s="15">
        <v>-11000</v>
      </c>
      <c r="AZ10" s="15">
        <f t="shared" si="1"/>
        <v>1.3636460575195491E-2</v>
      </c>
      <c r="BA10" s="15">
        <f t="shared" si="2"/>
        <v>1.0793987138863715E-3</v>
      </c>
      <c r="BB10" s="15">
        <f t="shared" si="3"/>
        <v>1.2557061861309121E-2</v>
      </c>
      <c r="BC10" s="15">
        <f t="shared" si="4"/>
        <v>0.40572148878025349</v>
      </c>
      <c r="BD10" s="15">
        <f t="shared" si="5"/>
        <v>0.66414952520672821</v>
      </c>
      <c r="BE10" s="15">
        <f t="shared" si="6"/>
        <v>-2.7416287517111706</v>
      </c>
      <c r="BF10" s="15">
        <f t="shared" si="7"/>
        <v>-4.9336122076161661</v>
      </c>
      <c r="BG10" s="15">
        <f t="shared" si="8"/>
        <v>10.247867206009291</v>
      </c>
      <c r="BH10" s="15">
        <f t="shared" si="8"/>
        <v>10.251458480178071</v>
      </c>
      <c r="BI10" s="15">
        <f t="shared" si="8"/>
        <v>10.243276883955202</v>
      </c>
      <c r="BJ10" s="15">
        <f t="shared" si="8"/>
        <v>10.26202325652884</v>
      </c>
      <c r="BK10" s="15">
        <f t="shared" si="8"/>
        <v>10.219610812473684</v>
      </c>
      <c r="BL10" s="15">
        <f t="shared" si="8"/>
        <v>10.318616100781416</v>
      </c>
      <c r="BM10" s="15">
        <f t="shared" si="8"/>
        <v>10.101233532007722</v>
      </c>
      <c r="BN10" s="15">
        <f t="shared" si="9"/>
        <v>10.722533214956183</v>
      </c>
      <c r="BQ10" s="93"/>
      <c r="BR10" s="93"/>
      <c r="BS10" s="63"/>
    </row>
    <row r="11" spans="1:83" ht="14.25" x14ac:dyDescent="0.2">
      <c r="A11" s="15" t="s">
        <v>86</v>
      </c>
      <c r="B11" s="15"/>
      <c r="C11" s="17">
        <f ca="1">INTERCEPT(INDIRECT($G$9):G67,INDIRECT($F$9):F67)</f>
        <v>-6.7531508746695515E-3</v>
      </c>
      <c r="D11" s="71">
        <f>AB3</f>
        <v>1.4281274603108345E-2</v>
      </c>
      <c r="E11" s="32"/>
      <c r="F11" s="31">
        <v>1</v>
      </c>
      <c r="I11">
        <v>-0.202144966316299</v>
      </c>
      <c r="AA11" s="204" t="s">
        <v>16</v>
      </c>
      <c r="AB11" s="17">
        <f>1-AB7^2</f>
        <v>0.58371571520035703</v>
      </c>
      <c r="AC11" s="22">
        <f>SUM(AD21:AD200)</f>
        <v>7.6977082191931031E-4</v>
      </c>
      <c r="AD11" s="15" t="s">
        <v>26</v>
      </c>
      <c r="AF11" s="47">
        <v>7.6977082191931031E-4</v>
      </c>
      <c r="AG11" s="195"/>
      <c r="AH11" s="195"/>
      <c r="AI11" s="195"/>
      <c r="AJ11" s="195"/>
      <c r="AK11" s="195"/>
      <c r="AS11" s="38"/>
      <c r="AX11" s="15">
        <f t="shared" si="0"/>
        <v>1.3341028489845874E-2</v>
      </c>
      <c r="AY11" s="15">
        <v>-10500</v>
      </c>
      <c r="AZ11" s="15">
        <f t="shared" si="1"/>
        <v>1.3341028489845874E-2</v>
      </c>
      <c r="BA11" s="15">
        <f t="shared" si="2"/>
        <v>1.9775549830937595E-3</v>
      </c>
      <c r="BB11" s="15">
        <f t="shared" si="3"/>
        <v>1.1363473506752113E-2</v>
      </c>
      <c r="BC11" s="15">
        <f t="shared" si="4"/>
        <v>0.41119012623065332</v>
      </c>
      <c r="BD11" s="15">
        <f t="shared" si="5"/>
        <v>0.64812526321099106</v>
      </c>
      <c r="BE11" s="15">
        <f t="shared" si="6"/>
        <v>-2.7203931755062132</v>
      </c>
      <c r="BF11" s="15">
        <f t="shared" si="7"/>
        <v>-4.6779356034623332</v>
      </c>
      <c r="BG11" s="15">
        <f t="shared" si="8"/>
        <v>10.287590915127005</v>
      </c>
      <c r="BH11" s="15">
        <f t="shared" si="8"/>
        <v>10.290281114750798</v>
      </c>
      <c r="BI11" s="15">
        <f t="shared" si="8"/>
        <v>10.283873241578524</v>
      </c>
      <c r="BJ11" s="15">
        <f t="shared" si="8"/>
        <v>10.299216634246365</v>
      </c>
      <c r="BK11" s="15">
        <f t="shared" si="8"/>
        <v>10.262921586149279</v>
      </c>
      <c r="BL11" s="15">
        <f t="shared" si="8"/>
        <v>10.351501133184316</v>
      </c>
      <c r="BM11" s="15">
        <f t="shared" si="8"/>
        <v>10.148751497837177</v>
      </c>
      <c r="BN11" s="15">
        <f t="shared" si="9"/>
        <v>10.778860822818412</v>
      </c>
      <c r="BQ11" s="93"/>
      <c r="BR11" s="93"/>
      <c r="BS11" s="63"/>
    </row>
    <row r="12" spans="1:83" x14ac:dyDescent="0.2">
      <c r="A12" s="15" t="s">
        <v>87</v>
      </c>
      <c r="B12" s="15"/>
      <c r="C12" s="17">
        <f ca="1">SLOPE(INDIRECT($G$9):G67,INDIRECT($F$9):F67)</f>
        <v>-2.1382472475608977E-6</v>
      </c>
      <c r="D12" s="71">
        <f>AB4</f>
        <v>5.7564081792281093E-7</v>
      </c>
      <c r="E12" s="33"/>
      <c r="F12" s="31">
        <v>1E-4</v>
      </c>
      <c r="I12">
        <v>0.157673406099651</v>
      </c>
      <c r="AA12" s="206" t="s">
        <v>53</v>
      </c>
      <c r="AB12" s="17">
        <f>AB7*SIN(RADIANS(AB9))</f>
        <v>-0.58251050447441299</v>
      </c>
      <c r="AC12" s="207"/>
      <c r="AF12" s="192"/>
      <c r="AG12" s="195"/>
      <c r="AH12" s="195"/>
      <c r="AI12" s="195"/>
      <c r="AJ12" s="195"/>
      <c r="AK12" s="195"/>
      <c r="AS12" s="38"/>
      <c r="AX12" s="15">
        <f t="shared" si="0"/>
        <v>1.2984352002093906E-2</v>
      </c>
      <c r="AY12" s="15">
        <v>-10000</v>
      </c>
      <c r="AZ12" s="15">
        <f t="shared" si="1"/>
        <v>1.2984352002093906E-2</v>
      </c>
      <c r="BA12" s="15">
        <f t="shared" si="2"/>
        <v>2.8473235378711015E-3</v>
      </c>
      <c r="BB12" s="15">
        <f t="shared" si="3"/>
        <v>1.0137028464222805E-2</v>
      </c>
      <c r="BC12" s="15">
        <f t="shared" si="4"/>
        <v>0.41707867833672641</v>
      </c>
      <c r="BD12" s="15">
        <f t="shared" si="5"/>
        <v>0.6313756462562935</v>
      </c>
      <c r="BE12" s="15">
        <f t="shared" si="6"/>
        <v>-2.6985989850465808</v>
      </c>
      <c r="BF12" s="15">
        <f t="shared" si="7"/>
        <v>-4.4406623149558584</v>
      </c>
      <c r="BG12" s="15">
        <f t="shared" ref="BG12:BM21" si="11">$BN12+$AB$7*SIN(BH12)</f>
        <v>10.327800701367318</v>
      </c>
      <c r="BH12" s="15">
        <f t="shared" si="11"/>
        <v>10.329741479426247</v>
      </c>
      <c r="BI12" s="15">
        <f t="shared" si="11"/>
        <v>10.324886862554155</v>
      </c>
      <c r="BJ12" s="15">
        <f t="shared" si="11"/>
        <v>10.337086993636374</v>
      </c>
      <c r="BK12" s="15">
        <f t="shared" si="11"/>
        <v>10.306774992980046</v>
      </c>
      <c r="BL12" s="15">
        <f t="shared" si="11"/>
        <v>10.38442740012565</v>
      </c>
      <c r="BM12" s="15">
        <f t="shared" si="11"/>
        <v>10.19826814562432</v>
      </c>
      <c r="BN12" s="15">
        <f t="shared" si="9"/>
        <v>10.835188430680638</v>
      </c>
      <c r="BQ12" s="93"/>
      <c r="BR12" s="93"/>
      <c r="BS12" s="63"/>
    </row>
    <row r="13" spans="1:83" ht="13.5" thickBot="1" x14ac:dyDescent="0.25">
      <c r="A13" s="15" t="s">
        <v>89</v>
      </c>
      <c r="B13" s="15"/>
      <c r="C13" s="5" t="s">
        <v>84</v>
      </c>
      <c r="D13" s="71">
        <f>AB5</f>
        <v>-5.6775428860091338E-11</v>
      </c>
      <c r="E13" s="34"/>
      <c r="F13" s="31">
        <v>1E-8</v>
      </c>
      <c r="I13">
        <v>-2.1760028113075799E-2</v>
      </c>
      <c r="AA13" s="209" t="s">
        <v>54</v>
      </c>
      <c r="AB13" s="157">
        <f>AB6*86400*300000</f>
        <v>872578536.64142144</v>
      </c>
      <c r="AC13" s="15" t="s">
        <v>64</v>
      </c>
      <c r="AD13" s="210">
        <f>AB13/149600000</f>
        <v>5.832744228886507</v>
      </c>
      <c r="AE13" s="15" t="s">
        <v>65</v>
      </c>
      <c r="AF13" s="192"/>
      <c r="AG13" s="195"/>
      <c r="AH13" s="195"/>
      <c r="AI13" s="195"/>
      <c r="AJ13" s="195"/>
      <c r="AK13" s="195"/>
      <c r="AS13" s="38"/>
      <c r="AX13" s="15">
        <f t="shared" si="0"/>
        <v>1.2566342499162789E-2</v>
      </c>
      <c r="AY13" s="15">
        <v>-9500</v>
      </c>
      <c r="AZ13" s="15">
        <f t="shared" si="1"/>
        <v>1.2566342499162789E-2</v>
      </c>
      <c r="BA13" s="15">
        <f t="shared" si="2"/>
        <v>3.688704378218396E-3</v>
      </c>
      <c r="BB13" s="15">
        <f t="shared" si="3"/>
        <v>8.8776381209443919E-3</v>
      </c>
      <c r="BC13" s="15">
        <f t="shared" si="4"/>
        <v>0.42342195520517201</v>
      </c>
      <c r="BD13" s="15">
        <f t="shared" si="5"/>
        <v>0.6138410669276122</v>
      </c>
      <c r="BE13" s="15">
        <f t="shared" si="6"/>
        <v>-2.6761901797612002</v>
      </c>
      <c r="BF13" s="15">
        <f t="shared" si="7"/>
        <v>-4.2195072091313808</v>
      </c>
      <c r="BG13" s="15">
        <f t="shared" si="11"/>
        <v>10.368542919150816</v>
      </c>
      <c r="BH13" s="15">
        <f t="shared" si="11"/>
        <v>10.369883058538207</v>
      </c>
      <c r="BI13" s="15">
        <f t="shared" si="11"/>
        <v>10.366345121977442</v>
      </c>
      <c r="BJ13" s="15">
        <f t="shared" si="11"/>
        <v>10.375723018776442</v>
      </c>
      <c r="BK13" s="15">
        <f t="shared" si="11"/>
        <v>10.351123812008581</v>
      </c>
      <c r="BL13" s="15">
        <f t="shared" si="11"/>
        <v>10.417573228304377</v>
      </c>
      <c r="BM13" s="15">
        <f t="shared" si="11"/>
        <v>10.249805079466222</v>
      </c>
      <c r="BN13" s="15">
        <f t="shared" si="9"/>
        <v>10.891516038542868</v>
      </c>
      <c r="BQ13" s="93"/>
      <c r="BR13" s="93"/>
      <c r="BS13" s="63"/>
    </row>
    <row r="14" spans="1:83" x14ac:dyDescent="0.2">
      <c r="A14" s="15"/>
      <c r="B14" s="15"/>
      <c r="C14" s="15"/>
      <c r="D14" s="35"/>
      <c r="E14" s="17">
        <f>SUM(T47:T922)</f>
        <v>0</v>
      </c>
      <c r="I14">
        <v>1.6149360900310773E-4</v>
      </c>
      <c r="AA14" s="209" t="s">
        <v>55</v>
      </c>
      <c r="AB14" s="17">
        <f>2*AB5*365.24/C8</f>
        <v>-1.1677584567369665E-7</v>
      </c>
      <c r="AC14" s="15" t="s">
        <v>233</v>
      </c>
      <c r="AE14" s="17" t="s">
        <v>550</v>
      </c>
      <c r="AF14" s="192"/>
      <c r="AG14" s="195"/>
      <c r="AH14" s="195"/>
      <c r="AI14" s="195"/>
      <c r="AJ14" s="195"/>
      <c r="AK14" s="195"/>
      <c r="AS14" s="38"/>
      <c r="AX14" s="15">
        <f t="shared" si="0"/>
        <v>1.2086829127050161E-2</v>
      </c>
      <c r="AY14" s="15">
        <v>-9000</v>
      </c>
      <c r="AZ14" s="15">
        <f t="shared" si="1"/>
        <v>1.2086829127050161E-2</v>
      </c>
      <c r="BA14" s="15">
        <f t="shared" si="2"/>
        <v>4.5016975041356488E-3</v>
      </c>
      <c r="BB14" s="15">
        <f t="shared" si="3"/>
        <v>7.5851316229145118E-3</v>
      </c>
      <c r="BC14" s="15">
        <f t="shared" si="4"/>
        <v>0.43025989878764026</v>
      </c>
      <c r="BD14" s="15">
        <f t="shared" si="5"/>
        <v>0.59545372717401412</v>
      </c>
      <c r="BE14" s="15">
        <f t="shared" si="6"/>
        <v>-2.6531034130999758</v>
      </c>
      <c r="BF14" s="15">
        <f t="shared" si="7"/>
        <v>-4.0125154788337092</v>
      </c>
      <c r="BG14" s="15">
        <f t="shared" si="11"/>
        <v>10.409869830219902</v>
      </c>
      <c r="BH14" s="15">
        <f t="shared" si="11"/>
        <v>10.410748258418142</v>
      </c>
      <c r="BI14" s="15">
        <f t="shared" si="11"/>
        <v>10.408286625586349</v>
      </c>
      <c r="BJ14" s="15">
        <f t="shared" si="11"/>
        <v>10.41520817635009</v>
      </c>
      <c r="BK14" s="15">
        <f t="shared" si="11"/>
        <v>10.395926100178263</v>
      </c>
      <c r="BL14" s="15">
        <f t="shared" si="11"/>
        <v>10.451138383849807</v>
      </c>
      <c r="BM14" s="15">
        <f t="shared" si="11"/>
        <v>10.303377495192157</v>
      </c>
      <c r="BN14" s="15">
        <f t="shared" si="9"/>
        <v>10.947843646405094</v>
      </c>
      <c r="BQ14" s="93"/>
      <c r="BR14" s="93"/>
      <c r="BS14" s="63"/>
    </row>
    <row r="15" spans="1:83" ht="16.5" thickBot="1" x14ac:dyDescent="0.35">
      <c r="A15" s="19" t="s">
        <v>88</v>
      </c>
      <c r="B15" s="15"/>
      <c r="C15" s="20">
        <f ca="1">(C7+C11)+(C8+C12)*INT(MAX(F21:F3473))</f>
        <v>56357.245561818476</v>
      </c>
      <c r="D15" s="10">
        <f>+C7+INT(MAX(F21:F1534))*C8+D11+D12*INT(MAX(F21:F3969))+D13*INT(MAX(F21:F3996)^2)</f>
        <v>56357.297747117649</v>
      </c>
      <c r="E15" s="21" t="s">
        <v>248</v>
      </c>
      <c r="F15" s="16">
        <v>1</v>
      </c>
      <c r="AA15" s="206" t="s">
        <v>20</v>
      </c>
      <c r="AB15" s="17">
        <f>(AB10-AB2)/AD2</f>
        <v>-60404.436439994053</v>
      </c>
      <c r="AC15" s="15" t="s">
        <v>62</v>
      </c>
      <c r="AF15" s="192"/>
      <c r="AG15" s="203"/>
      <c r="AH15" s="203"/>
      <c r="AI15" s="203"/>
      <c r="AJ15" s="203"/>
      <c r="AK15" s="203"/>
      <c r="AS15" s="38"/>
      <c r="AX15" s="15">
        <f t="shared" si="0"/>
        <v>1.1545585522015407E-2</v>
      </c>
      <c r="AY15" s="15">
        <v>-8500</v>
      </c>
      <c r="AZ15" s="15">
        <f t="shared" si="1"/>
        <v>1.1545585522015407E-2</v>
      </c>
      <c r="BA15" s="15">
        <f t="shared" si="2"/>
        <v>5.2863029156228524E-3</v>
      </c>
      <c r="BB15" s="15">
        <f t="shared" si="3"/>
        <v>6.2592826063925539E-3</v>
      </c>
      <c r="BC15" s="15">
        <f t="shared" si="4"/>
        <v>0.43763833536410512</v>
      </c>
      <c r="BD15" s="15">
        <f t="shared" si="5"/>
        <v>0.57613673330957849</v>
      </c>
      <c r="BE15" s="15">
        <f t="shared" si="6"/>
        <v>-2.6292673329340004</v>
      </c>
      <c r="BF15" s="15">
        <f t="shared" si="7"/>
        <v>-3.818006134987137</v>
      </c>
      <c r="BG15" s="15">
        <f t="shared" si="11"/>
        <v>10.451839350947241</v>
      </c>
      <c r="BH15" s="15">
        <f t="shared" si="11"/>
        <v>10.452379605862287</v>
      </c>
      <c r="BI15" s="15">
        <f t="shared" si="11"/>
        <v>10.450761756048809</v>
      </c>
      <c r="BJ15" s="15">
        <f t="shared" si="11"/>
        <v>10.455619597239268</v>
      </c>
      <c r="BK15" s="15">
        <f t="shared" si="11"/>
        <v>10.44114832419702</v>
      </c>
      <c r="BL15" s="15">
        <f t="shared" si="11"/>
        <v>10.485343622341365</v>
      </c>
      <c r="BM15" s="15">
        <f t="shared" si="11"/>
        <v>10.358994132163055</v>
      </c>
      <c r="BN15" s="15">
        <f t="shared" si="9"/>
        <v>11.004171254267323</v>
      </c>
      <c r="BQ15" s="93"/>
      <c r="BR15" s="93"/>
      <c r="BS15" s="63"/>
    </row>
    <row r="16" spans="1:83" ht="16.5" thickBot="1" x14ac:dyDescent="0.25">
      <c r="A16" s="23" t="s">
        <v>74</v>
      </c>
      <c r="B16" s="15"/>
      <c r="C16" s="24">
        <f ca="1">+C8+C12</f>
        <v>0.35515106175275246</v>
      </c>
      <c r="D16" s="10">
        <f>+C8+D12+2*D13*MAX(F21:F842)</f>
        <v>0.35515052280617221</v>
      </c>
      <c r="E16" s="21" t="s">
        <v>249</v>
      </c>
      <c r="F16" s="22">
        <f ca="1">NOW()+15018.5+$C$5/24</f>
        <v>60369.354990046297</v>
      </c>
      <c r="AA16" s="205" t="s">
        <v>21</v>
      </c>
      <c r="AB16" s="15">
        <f>AB8*365.24</f>
        <v>19808.048056273346</v>
      </c>
      <c r="AC16" s="15" t="s">
        <v>227</v>
      </c>
      <c r="AD16" s="211" t="s">
        <v>38</v>
      </c>
      <c r="AF16" s="201"/>
      <c r="AG16" s="212"/>
      <c r="AH16" s="212"/>
      <c r="AI16" s="212"/>
      <c r="AJ16" s="212"/>
      <c r="AK16" s="212"/>
      <c r="AS16" s="38"/>
      <c r="AX16" s="15">
        <f t="shared" si="0"/>
        <v>1.0942362364536284E-2</v>
      </c>
      <c r="AY16" s="15">
        <v>-8000</v>
      </c>
      <c r="AZ16" s="15">
        <f t="shared" si="1"/>
        <v>1.0942362364536284E-2</v>
      </c>
      <c r="BA16" s="15">
        <f t="shared" si="2"/>
        <v>6.0425206126800118E-3</v>
      </c>
      <c r="BB16" s="15">
        <f t="shared" si="3"/>
        <v>4.8998417518562711E-3</v>
      </c>
      <c r="BC16" s="15">
        <f t="shared" si="4"/>
        <v>0.44560984831927419</v>
      </c>
      <c r="BD16" s="15">
        <f t="shared" si="5"/>
        <v>0.55580305549862408</v>
      </c>
      <c r="BE16" s="15">
        <f t="shared" si="6"/>
        <v>-2.6046017784400926</v>
      </c>
      <c r="BF16" s="15">
        <f t="shared" si="7"/>
        <v>-3.6345264905878638</v>
      </c>
      <c r="BG16" s="15">
        <f t="shared" si="11"/>
        <v>10.494514834810287</v>
      </c>
      <c r="BH16" s="15">
        <f t="shared" si="11"/>
        <v>10.494821270335494</v>
      </c>
      <c r="BI16" s="15">
        <f t="shared" si="11"/>
        <v>10.493832869912346</v>
      </c>
      <c r="BJ16" s="15">
        <f t="shared" si="11"/>
        <v>10.497027365873739</v>
      </c>
      <c r="BK16" s="15">
        <f t="shared" si="11"/>
        <v>10.486768995207111</v>
      </c>
      <c r="BL16" s="15">
        <f t="shared" si="11"/>
        <v>10.520429751727951</v>
      </c>
      <c r="BM16" s="15">
        <f t="shared" si="11"/>
        <v>10.416657245550569</v>
      </c>
      <c r="BN16" s="15">
        <f t="shared" si="9"/>
        <v>11.060498862129549</v>
      </c>
      <c r="BQ16" s="93"/>
      <c r="BR16" s="93"/>
      <c r="BS16" s="63"/>
    </row>
    <row r="17" spans="1:71" ht="13.5" thickBot="1" x14ac:dyDescent="0.25">
      <c r="A17" s="21" t="s">
        <v>122</v>
      </c>
      <c r="B17" s="15"/>
      <c r="C17" s="15">
        <f>COUNT(C21:C2131)</f>
        <v>137</v>
      </c>
      <c r="D17" s="21"/>
      <c r="E17" s="21" t="s">
        <v>250</v>
      </c>
      <c r="F17" s="22">
        <f ca="1">ROUND(2*(F16-$C$7)/$C$8,0)/2+F15</f>
        <v>39943.5</v>
      </c>
      <c r="AA17" s="205" t="s">
        <v>544</v>
      </c>
      <c r="AB17" s="17">
        <f>2*AB5*365.24/AD2</f>
        <v>-1.1677584567369665E-7</v>
      </c>
      <c r="AC17" s="15" t="s">
        <v>233</v>
      </c>
      <c r="AE17" s="189"/>
      <c r="AG17" s="5"/>
      <c r="AH17" s="5"/>
      <c r="AI17" s="5"/>
      <c r="AJ17" s="5"/>
      <c r="AK17" s="5"/>
      <c r="AS17" s="38"/>
      <c r="AX17" s="15">
        <f t="shared" si="0"/>
        <v>1.027692327768398E-2</v>
      </c>
      <c r="AY17" s="15">
        <v>-7500</v>
      </c>
      <c r="AZ17" s="15">
        <f t="shared" si="1"/>
        <v>1.027692327768398E-2</v>
      </c>
      <c r="BA17" s="15">
        <f t="shared" si="2"/>
        <v>6.7703505953071244E-3</v>
      </c>
      <c r="BB17" s="15">
        <f t="shared" si="3"/>
        <v>3.506572682376855E-3</v>
      </c>
      <c r="BC17" s="15">
        <f t="shared" si="4"/>
        <v>0.45423481423197265</v>
      </c>
      <c r="BD17" s="15">
        <f t="shared" si="5"/>
        <v>0.53435428552810671</v>
      </c>
      <c r="BE17" s="15">
        <f t="shared" si="6"/>
        <v>-2.5790167554476917</v>
      </c>
      <c r="BF17" s="15">
        <f t="shared" si="7"/>
        <v>-3.4608148777769361</v>
      </c>
      <c r="BG17" s="15">
        <f t="shared" si="11"/>
        <v>10.537964979189098</v>
      </c>
      <c r="BH17" s="15">
        <f t="shared" si="11"/>
        <v>10.53812086361552</v>
      </c>
      <c r="BI17" s="15">
        <f t="shared" si="11"/>
        <v>10.537574132422915</v>
      </c>
      <c r="BJ17" s="15">
        <f t="shared" si="11"/>
        <v>10.53949435245298</v>
      </c>
      <c r="BK17" s="15">
        <f t="shared" si="11"/>
        <v>10.532782852282981</v>
      </c>
      <c r="BL17" s="15">
        <f t="shared" si="11"/>
        <v>10.556656149228601</v>
      </c>
      <c r="BM17" s="15">
        <f t="shared" si="11"/>
        <v>10.476362599183789</v>
      </c>
      <c r="BN17" s="15">
        <f t="shared" si="9"/>
        <v>11.116826469991778</v>
      </c>
      <c r="BQ17" s="93"/>
      <c r="BR17" s="93"/>
      <c r="BS17" s="63"/>
    </row>
    <row r="18" spans="1:71" ht="17.25" thickTop="1" thickBot="1" x14ac:dyDescent="0.25">
      <c r="A18" s="7" t="s">
        <v>253</v>
      </c>
      <c r="B18" s="15"/>
      <c r="C18" s="26">
        <f ca="1">+C15</f>
        <v>56357.245561818476</v>
      </c>
      <c r="D18" s="27">
        <f ca="1">+C16</f>
        <v>0.35515106175275246</v>
      </c>
      <c r="E18" s="21" t="s">
        <v>251</v>
      </c>
      <c r="F18" s="10">
        <f ca="1">ROUND(2*(F16-$C$15)/$C$16,0)/2+F15</f>
        <v>11298</v>
      </c>
      <c r="AA18" s="213" t="s">
        <v>23</v>
      </c>
      <c r="AB18" s="214">
        <f>2*PI()/(AB8*365.2422)*AD2</f>
        <v>1.1265521572445526E-4</v>
      </c>
      <c r="AC18" s="54" t="s">
        <v>52</v>
      </c>
      <c r="AD18" s="54"/>
      <c r="AE18" s="215"/>
      <c r="AX18" s="15">
        <f t="shared" si="0"/>
        <v>9.5490814500074263E-3</v>
      </c>
      <c r="AY18" s="15">
        <v>-7000</v>
      </c>
      <c r="AZ18" s="15">
        <f t="shared" si="1"/>
        <v>9.5490814500074263E-3</v>
      </c>
      <c r="BA18" s="15">
        <f t="shared" si="2"/>
        <v>7.4697928635041912E-3</v>
      </c>
      <c r="BB18" s="15">
        <f t="shared" si="3"/>
        <v>2.0792885865032348E-3</v>
      </c>
      <c r="BC18" s="15">
        <f t="shared" si="4"/>
        <v>0.46358266043475405</v>
      </c>
      <c r="BD18" s="15">
        <f t="shared" si="5"/>
        <v>0.51167910836003694</v>
      </c>
      <c r="BE18" s="15">
        <f t="shared" si="6"/>
        <v>-2.5524110946570651</v>
      </c>
      <c r="BF18" s="15">
        <f t="shared" si="7"/>
        <v>-3.295769584023192</v>
      </c>
      <c r="BG18" s="15">
        <f t="shared" si="11"/>
        <v>10.582263950817783</v>
      </c>
      <c r="BH18" s="15">
        <f t="shared" si="11"/>
        <v>10.582331451436271</v>
      </c>
      <c r="BI18" s="15">
        <f t="shared" si="11"/>
        <v>10.582071009861121</v>
      </c>
      <c r="BJ18" s="15">
        <f t="shared" si="11"/>
        <v>10.58307674129826</v>
      </c>
      <c r="BK18" s="15">
        <f t="shared" si="11"/>
        <v>10.579205619504409</v>
      </c>
      <c r="BL18" s="15">
        <f t="shared" si="11"/>
        <v>10.594298681002353</v>
      </c>
      <c r="BM18" s="15">
        <f t="shared" si="11"/>
        <v>10.538099478986176</v>
      </c>
      <c r="BN18" s="15">
        <f t="shared" si="9"/>
        <v>11.173154077854004</v>
      </c>
      <c r="BQ18" s="93"/>
      <c r="BR18" s="93"/>
      <c r="BS18" s="63"/>
    </row>
    <row r="19" spans="1:71" ht="14.25" thickTop="1" thickBot="1" x14ac:dyDescent="0.25">
      <c r="A19" s="7" t="s">
        <v>254</v>
      </c>
      <c r="C19" s="67">
        <f>+D15</f>
        <v>56357.297747117649</v>
      </c>
      <c r="D19" s="68">
        <f>+D16</f>
        <v>0.35515052280617221</v>
      </c>
      <c r="E19" s="21" t="s">
        <v>252</v>
      </c>
      <c r="F19" s="25">
        <f ca="1">+$C$15+$C$16*F18-15018.5-$C$5/24</f>
        <v>45350.908924167736</v>
      </c>
      <c r="AA19" s="216"/>
      <c r="AC19" s="216"/>
      <c r="AX19" s="15">
        <f t="shared" si="0"/>
        <v>8.7587346611561739E-3</v>
      </c>
      <c r="AY19" s="15">
        <v>-6500</v>
      </c>
      <c r="AZ19" s="15">
        <f t="shared" si="1"/>
        <v>8.7587346611561739E-3</v>
      </c>
      <c r="BA19" s="15">
        <f t="shared" si="2"/>
        <v>8.1408474172712155E-3</v>
      </c>
      <c r="BB19" s="15">
        <f t="shared" si="3"/>
        <v>6.1788724388495793E-4</v>
      </c>
      <c r="BC19" s="15">
        <f t="shared" si="4"/>
        <v>0.47373342023569598</v>
      </c>
      <c r="BD19" s="15">
        <f t="shared" si="5"/>
        <v>0.48765138412417092</v>
      </c>
      <c r="BE19" s="15">
        <f t="shared" si="6"/>
        <v>-2.5246706787630737</v>
      </c>
      <c r="BF19" s="15">
        <f t="shared" si="7"/>
        <v>-3.1384225460778898</v>
      </c>
      <c r="BG19" s="15">
        <f t="shared" si="11"/>
        <v>10.627491822176182</v>
      </c>
      <c r="BH19" s="15">
        <f t="shared" si="11"/>
        <v>10.627513695958484</v>
      </c>
      <c r="BI19" s="15">
        <f t="shared" si="11"/>
        <v>10.627419483851089</v>
      </c>
      <c r="BJ19" s="15">
        <f t="shared" si="11"/>
        <v>10.627825426894695</v>
      </c>
      <c r="BK19" s="15">
        <f t="shared" si="11"/>
        <v>10.626079325671379</v>
      </c>
      <c r="BL19" s="15">
        <f t="shared" si="11"/>
        <v>10.633646984629582</v>
      </c>
      <c r="BM19" s="15">
        <f t="shared" si="11"/>
        <v>10.601850726960224</v>
      </c>
      <c r="BN19" s="15">
        <f t="shared" si="9"/>
        <v>11.229481685716232</v>
      </c>
      <c r="BQ19" s="93"/>
      <c r="BR19" s="93"/>
      <c r="BS19" s="63"/>
    </row>
    <row r="20" spans="1:71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213</v>
      </c>
      <c r="O20" s="9" t="s">
        <v>93</v>
      </c>
      <c r="P20" s="8" t="s">
        <v>92</v>
      </c>
      <c r="Q20" s="6" t="s">
        <v>85</v>
      </c>
      <c r="Z20" s="6" t="s">
        <v>80</v>
      </c>
      <c r="AA20" s="8" t="s">
        <v>547</v>
      </c>
      <c r="AB20" s="8" t="s">
        <v>56</v>
      </c>
      <c r="AC20" s="8" t="s">
        <v>57</v>
      </c>
      <c r="AD20" s="8" t="s">
        <v>25</v>
      </c>
      <c r="AH20" s="8" t="s">
        <v>44</v>
      </c>
      <c r="AI20" s="8" t="s">
        <v>45</v>
      </c>
      <c r="AJ20" s="8" t="s">
        <v>46</v>
      </c>
      <c r="AK20" s="8" t="s">
        <v>58</v>
      </c>
      <c r="AL20" s="8" t="s">
        <v>47</v>
      </c>
      <c r="AM20" s="8" t="s">
        <v>48</v>
      </c>
      <c r="AN20" s="6" t="s">
        <v>30</v>
      </c>
      <c r="AO20" s="6" t="s">
        <v>31</v>
      </c>
      <c r="AP20" s="6" t="s">
        <v>32</v>
      </c>
      <c r="AQ20" s="6" t="s">
        <v>33</v>
      </c>
      <c r="AR20" s="6" t="s">
        <v>34</v>
      </c>
      <c r="AS20" s="6" t="s">
        <v>35</v>
      </c>
      <c r="AT20" s="6" t="s">
        <v>36</v>
      </c>
      <c r="AU20" s="6" t="s">
        <v>175</v>
      </c>
      <c r="AV20" s="5"/>
      <c r="AW20" s="5"/>
      <c r="AX20" s="15">
        <f t="shared" si="0"/>
        <v>7.9058972160973798E-3</v>
      </c>
      <c r="AY20" s="15">
        <v>-6000</v>
      </c>
      <c r="AZ20" s="15">
        <f t="shared" si="1"/>
        <v>7.9058972160973798E-3</v>
      </c>
      <c r="BA20" s="15">
        <f t="shared" si="2"/>
        <v>8.7835142566081905E-3</v>
      </c>
      <c r="BB20" s="15">
        <f t="shared" si="3"/>
        <v>-8.7761704051081055E-4</v>
      </c>
      <c r="BC20" s="15">
        <f t="shared" si="4"/>
        <v>0.48477968318565234</v>
      </c>
      <c r="BD20" s="15">
        <f t="shared" si="5"/>
        <v>0.46212771880758902</v>
      </c>
      <c r="BE20" s="15">
        <f t="shared" si="6"/>
        <v>-2.4956661051196898</v>
      </c>
      <c r="BF20" s="15">
        <f t="shared" si="7"/>
        <v>-2.9879167564597982</v>
      </c>
      <c r="BG20" s="15">
        <f t="shared" si="11"/>
        <v>10.673735400876495</v>
      </c>
      <c r="BH20" s="15">
        <f t="shared" si="11"/>
        <v>10.6737380395376</v>
      </c>
      <c r="BI20" s="15">
        <f t="shared" si="11"/>
        <v>10.67372511042986</v>
      </c>
      <c r="BJ20" s="15">
        <f t="shared" si="11"/>
        <v>10.673788466223407</v>
      </c>
      <c r="BK20" s="15">
        <f t="shared" si="11"/>
        <v>10.673478122270422</v>
      </c>
      <c r="BL20" s="15">
        <f t="shared" si="11"/>
        <v>10.675001089403649</v>
      </c>
      <c r="BM20" s="15">
        <f t="shared" si="11"/>
        <v>10.667592795611926</v>
      </c>
      <c r="BN20" s="15">
        <f t="shared" si="9"/>
        <v>11.28580929357846</v>
      </c>
      <c r="BQ20" s="93"/>
      <c r="BR20" s="93"/>
      <c r="BS20" s="63"/>
    </row>
    <row r="21" spans="1:71" x14ac:dyDescent="0.2">
      <c r="A21" t="s">
        <v>113</v>
      </c>
      <c r="B21" s="5" t="s">
        <v>111</v>
      </c>
      <c r="C21" s="12">
        <v>42537.432999999997</v>
      </c>
      <c r="D21" s="12"/>
      <c r="E21">
        <f t="shared" ref="E21:E52" si="12">+(C21-C$7)/C$8</f>
        <v>-10266.448394664623</v>
      </c>
      <c r="F21" s="11">
        <f t="shared" ref="F21:F52" si="13">ROUND(2*E21,0)/2</f>
        <v>-10266.5</v>
      </c>
      <c r="G21">
        <f t="shared" ref="G21:G52" si="14">+C21-(C$7+F21*C$8)</f>
        <v>1.832779999676859E-2</v>
      </c>
      <c r="K21">
        <f>G21</f>
        <v>1.832779999676859E-2</v>
      </c>
      <c r="O21">
        <f t="shared" ref="O21:O65" ca="1" si="15">+C$11+C$12*F21</f>
        <v>1.5199164492414406E-2</v>
      </c>
      <c r="Q21" s="2">
        <f t="shared" ref="Q21:Q52" si="16">+C21-15018.5</f>
        <v>27518.932999999997</v>
      </c>
      <c r="R21">
        <f t="shared" ref="R21:R52" si="17">+(P21-G21)^2</f>
        <v>3.3590825272155071E-4</v>
      </c>
      <c r="S21">
        <v>1</v>
      </c>
      <c r="Z21">
        <f>F21</f>
        <v>-10266.5</v>
      </c>
      <c r="AA21" s="217">
        <f t="shared" ref="AA21:AA84" si="18">AB$3+AB$4*Z21+AB$5*Z21^2+AH21</f>
        <v>1.3182085982014865E-2</v>
      </c>
      <c r="AB21" s="218">
        <f>+G21-AH21</f>
        <v>7.5329839201217514E-3</v>
      </c>
      <c r="AC21" s="218">
        <f>+G21-AA21</f>
        <v>5.1457140147537252E-3</v>
      </c>
      <c r="AD21" s="219">
        <f>S21*AC21^2</f>
        <v>2.6478372721632901E-5</v>
      </c>
      <c r="AH21" s="15">
        <f t="shared" ref="AH21:AH84" si="19">$AB$6*($AB$11/AI21*AJ21+$AB$12)</f>
        <v>1.0794816076646839E-2</v>
      </c>
      <c r="AI21" s="15">
        <f t="shared" ref="AI21:AI84" si="20">1+$AB$7*COS(AL21)</f>
        <v>0.41388581236502886</v>
      </c>
      <c r="AJ21" s="15">
        <f t="shared" ref="AJ21:AJ84" si="21">SIN(AL21+RADIANS($AB$9))</f>
        <v>0.64039691309447488</v>
      </c>
      <c r="AK21" s="15">
        <f t="shared" ref="AK21:AK84" si="22">$AB$7*SIN(AL21)</f>
        <v>-0.26973031689567423</v>
      </c>
      <c r="AL21" s="15">
        <f t="shared" ref="AL21:AL84" si="23">2*ATAN(AM21)</f>
        <v>-2.7102880550577768</v>
      </c>
      <c r="AM21" s="15">
        <f t="shared" ref="AM21:AM84" si="24">TAN(AN21/2)*SQRT((1+$AB$7)/(1-$AB$7))</f>
        <v>-4.564986118235792</v>
      </c>
      <c r="AN21" s="63">
        <f t="shared" ref="AN21:AT36" si="25">$AU21+$AB$7*SIN(AO21)</f>
        <v>10.306305709899995</v>
      </c>
      <c r="AO21" s="63">
        <f t="shared" si="25"/>
        <v>10.308627052727767</v>
      </c>
      <c r="AP21" s="63">
        <f t="shared" si="25"/>
        <v>10.302973259034045</v>
      </c>
      <c r="AQ21" s="63">
        <f t="shared" si="25"/>
        <v>10.316812334594657</v>
      </c>
      <c r="AR21" s="63">
        <f t="shared" si="25"/>
        <v>10.283336556614332</v>
      </c>
      <c r="AS21" s="63">
        <f t="shared" si="25"/>
        <v>10.366862217508166</v>
      </c>
      <c r="AT21" s="63">
        <f t="shared" si="25"/>
        <v>10.171625561837544</v>
      </c>
      <c r="AU21" s="63">
        <f t="shared" ref="AU21:AU84" si="26">RADIANS($AB$9)+$AB$18*(F21-AB$15)</f>
        <v>10.805165815690071</v>
      </c>
      <c r="AV21" s="63"/>
      <c r="AW21" s="63"/>
      <c r="AX21" s="15">
        <f t="shared" si="0"/>
        <v>6.9907286914079828E-3</v>
      </c>
      <c r="AY21" s="15">
        <v>-5500</v>
      </c>
      <c r="AZ21" s="15">
        <f t="shared" si="1"/>
        <v>6.9907286914079828E-3</v>
      </c>
      <c r="BA21" s="15">
        <f t="shared" si="2"/>
        <v>9.3977933815151213E-3</v>
      </c>
      <c r="BB21" s="15">
        <f t="shared" si="3"/>
        <v>-2.407064690107139E-3</v>
      </c>
      <c r="BC21" s="15">
        <f t="shared" si="4"/>
        <v>0.49682906257305715</v>
      </c>
      <c r="BD21" s="15">
        <f t="shared" si="5"/>
        <v>0.43494438487824405</v>
      </c>
      <c r="BE21" s="15">
        <f t="shared" si="6"/>
        <v>-2.4652496291273165</v>
      </c>
      <c r="BF21" s="15">
        <f t="shared" si="7"/>
        <v>-2.8434866508903012</v>
      </c>
      <c r="BG21" s="15">
        <f t="shared" si="11"/>
        <v>10.721089515867043</v>
      </c>
      <c r="BH21" s="15">
        <f t="shared" si="11"/>
        <v>10.721086844749085</v>
      </c>
      <c r="BI21" s="15">
        <f t="shared" si="11"/>
        <v>10.721102118814711</v>
      </c>
      <c r="BJ21" s="15">
        <f t="shared" si="11"/>
        <v>10.721014789374619</v>
      </c>
      <c r="BK21" s="15">
        <f t="shared" si="11"/>
        <v>10.72151446108856</v>
      </c>
      <c r="BL21" s="15">
        <f t="shared" si="11"/>
        <v>10.718667368075725</v>
      </c>
      <c r="BM21" s="15">
        <f t="shared" si="11"/>
        <v>10.735295822642511</v>
      </c>
      <c r="BN21" s="15">
        <f t="shared" si="9"/>
        <v>11.342136901440687</v>
      </c>
      <c r="BQ21" s="93"/>
      <c r="BR21" s="93"/>
      <c r="BS21" s="63"/>
    </row>
    <row r="22" spans="1:71" x14ac:dyDescent="0.2">
      <c r="A22" s="159" t="s">
        <v>411</v>
      </c>
      <c r="B22" s="160" t="s">
        <v>111</v>
      </c>
      <c r="C22" s="161">
        <v>42537.613700000002</v>
      </c>
      <c r="D22" s="159" t="s">
        <v>260</v>
      </c>
      <c r="E22">
        <f t="shared" si="12"/>
        <v>-10265.939600150019</v>
      </c>
      <c r="F22" s="11">
        <f t="shared" si="13"/>
        <v>-10266</v>
      </c>
      <c r="G22">
        <f t="shared" si="14"/>
        <v>2.1451200002047699E-2</v>
      </c>
      <c r="K22" s="63"/>
      <c r="O22">
        <f t="shared" ca="1" si="15"/>
        <v>1.5198095368790625E-2</v>
      </c>
      <c r="Q22" s="2">
        <f t="shared" si="16"/>
        <v>27519.113700000002</v>
      </c>
      <c r="R22">
        <f t="shared" si="17"/>
        <v>4.6015398152785122E-4</v>
      </c>
      <c r="S22">
        <v>1</v>
      </c>
      <c r="Z22">
        <f t="shared" ref="Z22:Z85" si="27">F22</f>
        <v>-10266</v>
      </c>
      <c r="AA22" s="217">
        <f t="shared" si="18"/>
        <v>1.3181731300510834E-2</v>
      </c>
      <c r="AB22" s="218">
        <f t="shared" ref="AB22:AB85" si="28">+G22-AH22</f>
        <v>1.0657609298060389E-2</v>
      </c>
      <c r="AC22" s="218">
        <f t="shared" ref="AC22:AC85" si="29">+G22-AA22</f>
        <v>8.2694687015368654E-3</v>
      </c>
      <c r="AD22" s="219">
        <f t="shared" ref="AD22:AD85" si="30">S22*AC22^2</f>
        <v>6.8384112605697812E-5</v>
      </c>
      <c r="AH22" s="15">
        <f t="shared" si="19"/>
        <v>1.079359070398731E-2</v>
      </c>
      <c r="AI22" s="15">
        <f t="shared" si="20"/>
        <v>0.41389168530762066</v>
      </c>
      <c r="AJ22" s="15">
        <f t="shared" si="21"/>
        <v>0.64038019041603089</v>
      </c>
      <c r="AK22" s="15">
        <f t="shared" si="22"/>
        <v>-0.26974307822092825</v>
      </c>
      <c r="AL22" s="15">
        <f t="shared" si="23"/>
        <v>-2.7102662821857697</v>
      </c>
      <c r="AM22" s="15">
        <f t="shared" si="24"/>
        <v>-4.5647483801049384</v>
      </c>
      <c r="AN22" s="63">
        <f t="shared" si="25"/>
        <v>10.306345901268294</v>
      </c>
      <c r="AO22" s="63">
        <f t="shared" si="25"/>
        <v>10.308666489863954</v>
      </c>
      <c r="AP22" s="63">
        <f t="shared" si="25"/>
        <v>10.303014257600452</v>
      </c>
      <c r="AQ22" s="63">
        <f t="shared" si="25"/>
        <v>10.316850177825241</v>
      </c>
      <c r="AR22" s="63">
        <f t="shared" si="25"/>
        <v>10.283380395133909</v>
      </c>
      <c r="AS22" s="63">
        <f t="shared" si="25"/>
        <v>10.366895132346707</v>
      </c>
      <c r="AT22" s="63">
        <f t="shared" si="25"/>
        <v>10.171675012244876</v>
      </c>
      <c r="AU22" s="63">
        <f t="shared" si="26"/>
        <v>10.805222143297934</v>
      </c>
      <c r="AV22" s="63"/>
      <c r="AW22" s="63"/>
      <c r="AX22" s="15">
        <f t="shared" si="0"/>
        <v>6.0135613252115978E-3</v>
      </c>
      <c r="AY22" s="15">
        <v>-5000</v>
      </c>
      <c r="AZ22" s="15">
        <f t="shared" si="1"/>
        <v>6.0135613252115978E-3</v>
      </c>
      <c r="BA22" s="15">
        <f t="shared" si="2"/>
        <v>9.9836847919920063E-3</v>
      </c>
      <c r="BB22" s="15">
        <f t="shared" si="3"/>
        <v>-3.9701234667804085E-3</v>
      </c>
      <c r="BC22" s="15">
        <f t="shared" si="4"/>
        <v>0.51000733166131496</v>
      </c>
      <c r="BD22" s="15">
        <f t="shared" si="5"/>
        <v>0.4059134380801232</v>
      </c>
      <c r="BE22" s="15">
        <f t="shared" si="6"/>
        <v>-2.4332512074678161</v>
      </c>
      <c r="BF22" s="15">
        <f t="shared" si="7"/>
        <v>-2.7044409755559489</v>
      </c>
      <c r="BG22" s="15">
        <f t="shared" ref="BG22:BM31" si="31">$BN22+$AB$7*SIN(BH22)</f>
        <v>10.769658800145981</v>
      </c>
      <c r="BH22" s="15">
        <f t="shared" si="31"/>
        <v>10.769656430030942</v>
      </c>
      <c r="BI22" s="15">
        <f t="shared" si="31"/>
        <v>10.769672829884664</v>
      </c>
      <c r="BJ22" s="15">
        <f t="shared" si="31"/>
        <v>10.769559376139663</v>
      </c>
      <c r="BK22" s="15">
        <f t="shared" si="31"/>
        <v>10.770345395966581</v>
      </c>
      <c r="BL22" s="15">
        <f t="shared" si="31"/>
        <v>10.764953835805406</v>
      </c>
      <c r="BM22" s="15">
        <f t="shared" si="31"/>
        <v>10.804923725670477</v>
      </c>
      <c r="BN22" s="15">
        <f t="shared" si="9"/>
        <v>11.398464509302915</v>
      </c>
      <c r="BQ22" s="93"/>
      <c r="BR22" s="93"/>
      <c r="BS22" s="63"/>
    </row>
    <row r="23" spans="1:71" x14ac:dyDescent="0.2">
      <c r="A23" s="162" t="s">
        <v>108</v>
      </c>
      <c r="B23" s="163"/>
      <c r="C23" s="161">
        <v>42659.417699999998</v>
      </c>
      <c r="D23" s="161"/>
      <c r="E23">
        <f t="shared" si="12"/>
        <v>-9922.9777459417601</v>
      </c>
      <c r="F23" s="11">
        <f t="shared" si="13"/>
        <v>-9923</v>
      </c>
      <c r="G23">
        <f t="shared" si="14"/>
        <v>7.9035999951884151E-3</v>
      </c>
      <c r="J23">
        <f>G23</f>
        <v>7.9035999951884151E-3</v>
      </c>
      <c r="O23">
        <f t="shared" ca="1" si="15"/>
        <v>1.4464676562877237E-2</v>
      </c>
      <c r="Q23" s="2">
        <f t="shared" si="16"/>
        <v>27640.917699999998</v>
      </c>
      <c r="R23">
        <f t="shared" si="17"/>
        <v>6.2466892883942314E-5</v>
      </c>
      <c r="S23">
        <v>1</v>
      </c>
      <c r="Z23">
        <f t="shared" si="27"/>
        <v>-9923</v>
      </c>
      <c r="AA23" s="217">
        <f t="shared" si="18"/>
        <v>1.2923977340606243E-2</v>
      </c>
      <c r="AB23" s="218">
        <f t="shared" si="28"/>
        <v>-2.0416319256398412E-3</v>
      </c>
      <c r="AC23" s="218">
        <f t="shared" si="29"/>
        <v>-5.0203773454178275E-3</v>
      </c>
      <c r="AD23" s="219">
        <f t="shared" si="30"/>
        <v>2.5204188690384553E-5</v>
      </c>
      <c r="AH23" s="15">
        <f t="shared" si="19"/>
        <v>9.9452319208282562E-3</v>
      </c>
      <c r="AI23" s="15">
        <f t="shared" si="20"/>
        <v>0.41802498328612636</v>
      </c>
      <c r="AJ23" s="15">
        <f t="shared" si="21"/>
        <v>0.628728054960214</v>
      </c>
      <c r="AK23" s="15">
        <f t="shared" si="22"/>
        <v>-0.27854867567541858</v>
      </c>
      <c r="AL23" s="15">
        <f t="shared" si="23"/>
        <v>-2.6951895656211242</v>
      </c>
      <c r="AM23" s="15">
        <f t="shared" si="24"/>
        <v>-4.4056069496628076</v>
      </c>
      <c r="AN23" s="63">
        <f t="shared" si="25"/>
        <v>10.334039076758215</v>
      </c>
      <c r="AO23" s="63">
        <f t="shared" si="25"/>
        <v>10.335877837017646</v>
      </c>
      <c r="AP23" s="63">
        <f t="shared" si="25"/>
        <v>10.331241635871296</v>
      </c>
      <c r="AQ23" s="63">
        <f t="shared" si="25"/>
        <v>10.342984906296184</v>
      </c>
      <c r="AR23" s="63">
        <f t="shared" si="25"/>
        <v>10.313573565495973</v>
      </c>
      <c r="AS23" s="63">
        <f t="shared" si="25"/>
        <v>10.389512796035502</v>
      </c>
      <c r="AT23" s="63">
        <f t="shared" si="25"/>
        <v>10.206072772790225</v>
      </c>
      <c r="AU23" s="63">
        <f t="shared" si="26"/>
        <v>10.843862882291422</v>
      </c>
      <c r="AV23" s="63"/>
      <c r="AW23" s="63"/>
      <c r="AX23" s="15">
        <f t="shared" si="0"/>
        <v>4.974930190357725E-3</v>
      </c>
      <c r="AY23" s="15">
        <v>-4500</v>
      </c>
      <c r="AZ23" s="15">
        <f t="shared" si="1"/>
        <v>4.974930190357725E-3</v>
      </c>
      <c r="BA23" s="15">
        <f t="shared" si="2"/>
        <v>1.0541188488038845E-2</v>
      </c>
      <c r="BB23" s="15">
        <f t="shared" si="3"/>
        <v>-5.5662582976811203E-3</v>
      </c>
      <c r="BC23" s="15">
        <f t="shared" si="4"/>
        <v>0.52446241597589127</v>
      </c>
      <c r="BD23" s="15">
        <f t="shared" si="5"/>
        <v>0.37481786341932166</v>
      </c>
      <c r="BE23" s="15">
        <f t="shared" si="6"/>
        <v>-2.3994734244429199</v>
      </c>
      <c r="BF23" s="15">
        <f t="shared" si="7"/>
        <v>-2.5701477888737627</v>
      </c>
      <c r="BG23" s="15">
        <f t="shared" si="31"/>
        <v>10.819559984626325</v>
      </c>
      <c r="BH23" s="15">
        <f t="shared" si="31"/>
        <v>10.819558993039344</v>
      </c>
      <c r="BI23" s="15">
        <f t="shared" si="31"/>
        <v>10.81956776993521</v>
      </c>
      <c r="BJ23" s="15">
        <f t="shared" si="31"/>
        <v>10.81949009749215</v>
      </c>
      <c r="BK23" s="15">
        <f t="shared" si="31"/>
        <v>10.820178653644522</v>
      </c>
      <c r="BL23" s="15">
        <f t="shared" si="31"/>
        <v>10.814164837191724</v>
      </c>
      <c r="BM23" s="15">
        <f t="shared" si="31"/>
        <v>10.876434316683477</v>
      </c>
      <c r="BN23" s="15">
        <f t="shared" si="9"/>
        <v>11.454792117165143</v>
      </c>
      <c r="BQ23" s="93"/>
      <c r="BR23" s="93"/>
      <c r="BS23" s="63"/>
    </row>
    <row r="24" spans="1:71" x14ac:dyDescent="0.2">
      <c r="A24" s="159" t="s">
        <v>412</v>
      </c>
      <c r="B24" s="160" t="s">
        <v>111</v>
      </c>
      <c r="C24" s="161">
        <v>42876.421999999999</v>
      </c>
      <c r="D24" s="159" t="s">
        <v>260</v>
      </c>
      <c r="E24">
        <f t="shared" si="12"/>
        <v>-9311.9617111714106</v>
      </c>
      <c r="F24" s="11">
        <f t="shared" si="13"/>
        <v>-9312</v>
      </c>
      <c r="G24">
        <f t="shared" si="14"/>
        <v>1.3598400000773836E-2</v>
      </c>
      <c r="K24" s="63"/>
      <c r="O24">
        <f t="shared" ca="1" si="15"/>
        <v>1.3158207494617529E-2</v>
      </c>
      <c r="Q24" s="2">
        <f t="shared" si="16"/>
        <v>27857.921999999999</v>
      </c>
      <c r="R24">
        <f t="shared" si="17"/>
        <v>1.8491648258104587E-4</v>
      </c>
      <c r="S24">
        <v>1</v>
      </c>
      <c r="Z24">
        <f t="shared" si="27"/>
        <v>-9312</v>
      </c>
      <c r="AA24" s="217">
        <f t="shared" si="18"/>
        <v>1.2393271897081837E-2</v>
      </c>
      <c r="AB24" s="218">
        <f t="shared" si="28"/>
        <v>5.2028481168105017E-3</v>
      </c>
      <c r="AC24" s="218">
        <f t="shared" si="29"/>
        <v>1.2051281036919992E-3</v>
      </c>
      <c r="AD24" s="219">
        <f t="shared" si="30"/>
        <v>1.4523337463082739E-6</v>
      </c>
      <c r="AH24" s="15">
        <f t="shared" si="19"/>
        <v>8.3955518839633342E-3</v>
      </c>
      <c r="AI24" s="15">
        <f t="shared" si="20"/>
        <v>0.42593266285201681</v>
      </c>
      <c r="AJ24" s="15">
        <f t="shared" si="21"/>
        <v>0.60703139487829461</v>
      </c>
      <c r="AK24" s="15">
        <f t="shared" si="22"/>
        <v>-0.29450123466543693</v>
      </c>
      <c r="AL24" s="15">
        <f t="shared" si="23"/>
        <v>-2.66759274533378</v>
      </c>
      <c r="AM24" s="15">
        <f t="shared" si="24"/>
        <v>-4.1401127000171458</v>
      </c>
      <c r="AN24" s="63">
        <f t="shared" si="25"/>
        <v>10.384010250786437</v>
      </c>
      <c r="AO24" s="63">
        <f t="shared" si="25"/>
        <v>10.385161213095291</v>
      </c>
      <c r="AP24" s="63">
        <f t="shared" si="25"/>
        <v>10.382055987007</v>
      </c>
      <c r="AQ24" s="63">
        <f t="shared" si="25"/>
        <v>10.390465526494033</v>
      </c>
      <c r="AR24" s="63">
        <f t="shared" si="25"/>
        <v>10.367918298368407</v>
      </c>
      <c r="AS24" s="63">
        <f t="shared" si="25"/>
        <v>10.430133107586338</v>
      </c>
      <c r="AT24" s="63">
        <f t="shared" si="25"/>
        <v>10.269708909661714</v>
      </c>
      <c r="AU24" s="63">
        <f t="shared" si="26"/>
        <v>10.912695219099064</v>
      </c>
      <c r="AV24" s="63"/>
      <c r="AW24" s="63"/>
      <c r="AX24" s="15">
        <f t="shared" si="0"/>
        <v>3.875612696949751E-3</v>
      </c>
      <c r="AY24" s="15">
        <v>-4000</v>
      </c>
      <c r="AZ24" s="15">
        <f t="shared" si="1"/>
        <v>3.875612696949751E-3</v>
      </c>
      <c r="BA24" s="15">
        <f t="shared" si="2"/>
        <v>1.107030446965564E-2</v>
      </c>
      <c r="BB24" s="15">
        <f t="shared" si="3"/>
        <v>-7.1946917727058893E-3</v>
      </c>
      <c r="BC24" s="15">
        <f t="shared" si="4"/>
        <v>0.54036947500671073</v>
      </c>
      <c r="BD24" s="15">
        <f t="shared" si="5"/>
        <v>0.34140556998861804</v>
      </c>
      <c r="BE24" s="15">
        <f t="shared" si="6"/>
        <v>-2.3636850293642033</v>
      </c>
      <c r="BF24" s="15">
        <f t="shared" si="7"/>
        <v>-2.4400213342649222</v>
      </c>
      <c r="BG24" s="15">
        <f t="shared" si="31"/>
        <v>10.870924700753061</v>
      </c>
      <c r="BH24" s="15">
        <f t="shared" si="31"/>
        <v>10.870924504027489</v>
      </c>
      <c r="BI24" s="15">
        <f t="shared" si="31"/>
        <v>10.870926956497804</v>
      </c>
      <c r="BJ24" s="15">
        <f t="shared" si="31"/>
        <v>10.870896386319201</v>
      </c>
      <c r="BK24" s="15">
        <f t="shared" si="31"/>
        <v>10.871277979757386</v>
      </c>
      <c r="BL24" s="15">
        <f t="shared" si="31"/>
        <v>10.866595189689535</v>
      </c>
      <c r="BM24" s="15">
        <f t="shared" si="31"/>
        <v>10.949779435857046</v>
      </c>
      <c r="BN24" s="15">
        <f t="shared" si="9"/>
        <v>11.51111972502737</v>
      </c>
      <c r="BQ24" s="93"/>
      <c r="BR24" s="93"/>
      <c r="BS24" s="63"/>
    </row>
    <row r="25" spans="1:71" x14ac:dyDescent="0.2">
      <c r="A25" s="162" t="s">
        <v>113</v>
      </c>
      <c r="B25" s="163"/>
      <c r="C25" s="161">
        <v>42897.375899999999</v>
      </c>
      <c r="D25" s="161">
        <v>4.0000000000000002E-4</v>
      </c>
      <c r="E25">
        <f t="shared" si="12"/>
        <v>-9252.962101988669</v>
      </c>
      <c r="F25" s="11">
        <f t="shared" si="13"/>
        <v>-9253</v>
      </c>
      <c r="G25">
        <f t="shared" si="14"/>
        <v>1.345959999889601E-2</v>
      </c>
      <c r="K25">
        <f t="shared" ref="K25:K40" si="32">G25</f>
        <v>1.345959999889601E-2</v>
      </c>
      <c r="O25">
        <f t="shared" ca="1" si="15"/>
        <v>1.3032050907011435E-2</v>
      </c>
      <c r="Q25" s="2">
        <f t="shared" si="16"/>
        <v>27878.875899999999</v>
      </c>
      <c r="R25">
        <f t="shared" si="17"/>
        <v>1.8116083213028149E-4</v>
      </c>
      <c r="S25">
        <v>1</v>
      </c>
      <c r="Z25">
        <f t="shared" si="27"/>
        <v>-9253</v>
      </c>
      <c r="AA25" s="217">
        <f t="shared" si="18"/>
        <v>1.233716291600306E-2</v>
      </c>
      <c r="AB25" s="218">
        <f t="shared" si="28"/>
        <v>5.2163080186393655E-3</v>
      </c>
      <c r="AC25" s="218">
        <f t="shared" si="29"/>
        <v>1.1224370828929499E-3</v>
      </c>
      <c r="AD25" s="219">
        <f t="shared" si="30"/>
        <v>1.2598650050532348E-6</v>
      </c>
      <c r="AH25" s="15">
        <f t="shared" si="19"/>
        <v>8.2432919802566448E-3</v>
      </c>
      <c r="AI25" s="15">
        <f t="shared" si="20"/>
        <v>0.42673537004064188</v>
      </c>
      <c r="AJ25" s="15">
        <f t="shared" si="21"/>
        <v>0.60486886223215774</v>
      </c>
      <c r="AK25" s="15">
        <f t="shared" si="22"/>
        <v>-0.29606071815964224</v>
      </c>
      <c r="AL25" s="15">
        <f t="shared" si="23"/>
        <v>-2.6648742949139619</v>
      </c>
      <c r="AM25" s="15">
        <f t="shared" si="24"/>
        <v>-4.1155935924044416</v>
      </c>
      <c r="AN25" s="63">
        <f t="shared" si="25"/>
        <v>10.388881861894303</v>
      </c>
      <c r="AO25" s="63">
        <f t="shared" si="25"/>
        <v>10.389977399922804</v>
      </c>
      <c r="AP25" s="63">
        <f t="shared" si="25"/>
        <v>10.387000972110851</v>
      </c>
      <c r="AQ25" s="63">
        <f t="shared" si="25"/>
        <v>10.395117600562866</v>
      </c>
      <c r="AR25" s="63">
        <f t="shared" si="25"/>
        <v>10.373201791005256</v>
      </c>
      <c r="AS25" s="63">
        <f t="shared" si="25"/>
        <v>10.434088750151133</v>
      </c>
      <c r="AT25" s="63">
        <f t="shared" si="25"/>
        <v>10.276014758567571</v>
      </c>
      <c r="AU25" s="63">
        <f t="shared" si="26"/>
        <v>10.919341876826806</v>
      </c>
      <c r="AV25" s="63"/>
      <c r="AW25" s="63"/>
      <c r="AX25" s="15">
        <f t="shared" si="0"/>
        <v>2.7166860724625753E-3</v>
      </c>
      <c r="AY25" s="15">
        <v>-3500</v>
      </c>
      <c r="AZ25" s="15">
        <f t="shared" si="1"/>
        <v>2.7166860724625753E-3</v>
      </c>
      <c r="BA25" s="15">
        <f t="shared" si="2"/>
        <v>1.1571032736842388E-2</v>
      </c>
      <c r="BB25" s="15">
        <f t="shared" si="3"/>
        <v>-8.8543466643798124E-3</v>
      </c>
      <c r="BC25" s="15">
        <f t="shared" si="4"/>
        <v>0.55793737008728894</v>
      </c>
      <c r="BD25" s="15">
        <f t="shared" si="5"/>
        <v>0.30538203612799802</v>
      </c>
      <c r="BE25" s="15">
        <f t="shared" si="6"/>
        <v>-2.3256127215159528</v>
      </c>
      <c r="BF25" s="15">
        <f t="shared" si="7"/>
        <v>-2.3135105234185307</v>
      </c>
      <c r="BG25" s="15">
        <f t="shared" si="31"/>
        <v>10.923902794395579</v>
      </c>
      <c r="BH25" s="15">
        <f t="shared" si="31"/>
        <v>10.923902787761268</v>
      </c>
      <c r="BI25" s="15">
        <f t="shared" si="31"/>
        <v>10.923902931352096</v>
      </c>
      <c r="BJ25" s="15">
        <f t="shared" si="31"/>
        <v>10.923899823584385</v>
      </c>
      <c r="BK25" s="15">
        <f t="shared" si="31"/>
        <v>10.92396711575949</v>
      </c>
      <c r="BL25" s="15">
        <f t="shared" si="31"/>
        <v>10.92252388049865</v>
      </c>
      <c r="BM25" s="15">
        <f t="shared" si="31"/>
        <v>11.024905104315652</v>
      </c>
      <c r="BN25" s="15">
        <f t="shared" si="9"/>
        <v>11.567447332889598</v>
      </c>
      <c r="BQ25" s="93"/>
      <c r="BR25" s="93"/>
      <c r="BS25" s="63"/>
    </row>
    <row r="26" spans="1:71" x14ac:dyDescent="0.2">
      <c r="A26" s="162" t="s">
        <v>113</v>
      </c>
      <c r="B26" s="163"/>
      <c r="C26" s="161">
        <v>42898.441800000001</v>
      </c>
      <c r="D26" s="161">
        <v>4.0000000000000002E-4</v>
      </c>
      <c r="E26">
        <f t="shared" si="12"/>
        <v>-9249.9608619604169</v>
      </c>
      <c r="F26" s="11">
        <f t="shared" si="13"/>
        <v>-9250</v>
      </c>
      <c r="G26">
        <f t="shared" si="14"/>
        <v>1.389999999810243E-2</v>
      </c>
      <c r="K26">
        <f t="shared" si="32"/>
        <v>1.389999999810243E-2</v>
      </c>
      <c r="O26">
        <f t="shared" ca="1" si="15"/>
        <v>1.3025636165268754E-2</v>
      </c>
      <c r="Q26" s="2">
        <f t="shared" si="16"/>
        <v>27879.941800000001</v>
      </c>
      <c r="R26">
        <f t="shared" si="17"/>
        <v>1.9320999994724755E-4</v>
      </c>
      <c r="S26">
        <v>1</v>
      </c>
      <c r="Z26">
        <f t="shared" si="27"/>
        <v>-9250</v>
      </c>
      <c r="AA26" s="217">
        <f t="shared" si="18"/>
        <v>1.233428700223521E-2</v>
      </c>
      <c r="AB26" s="218">
        <f t="shared" si="28"/>
        <v>5.6644624013479986E-3</v>
      </c>
      <c r="AC26" s="218">
        <f t="shared" si="29"/>
        <v>1.5657129958672206E-3</v>
      </c>
      <c r="AD26" s="219">
        <f t="shared" si="30"/>
        <v>2.4514571854275074E-6</v>
      </c>
      <c r="AH26" s="15">
        <f t="shared" si="19"/>
        <v>8.2355375967544317E-3</v>
      </c>
      <c r="AI26" s="15">
        <f t="shared" si="20"/>
        <v>0.42677637697873405</v>
      </c>
      <c r="AJ26" s="15">
        <f t="shared" si="21"/>
        <v>0.60475857339111039</v>
      </c>
      <c r="AK26" s="15">
        <f t="shared" si="22"/>
        <v>-0.29614010672318014</v>
      </c>
      <c r="AL26" s="15">
        <f t="shared" si="23"/>
        <v>-2.6647358049412917</v>
      </c>
      <c r="AM26" s="15">
        <f t="shared" si="24"/>
        <v>-4.1143518220627993</v>
      </c>
      <c r="AN26" s="63">
        <f t="shared" si="25"/>
        <v>10.389129797852224</v>
      </c>
      <c r="AO26" s="63">
        <f t="shared" si="25"/>
        <v>10.390222567130062</v>
      </c>
      <c r="AP26" s="63">
        <f t="shared" si="25"/>
        <v>10.387252599437236</v>
      </c>
      <c r="AQ26" s="63">
        <f t="shared" si="25"/>
        <v>10.395354476203783</v>
      </c>
      <c r="AR26" s="63">
        <f t="shared" si="25"/>
        <v>10.373470605395678</v>
      </c>
      <c r="AS26" s="63">
        <f t="shared" si="25"/>
        <v>10.434290076420035</v>
      </c>
      <c r="AT26" s="63">
        <f t="shared" si="25"/>
        <v>10.276336154135015</v>
      </c>
      <c r="AU26" s="63">
        <f t="shared" si="26"/>
        <v>10.919679842473981</v>
      </c>
      <c r="AV26" s="63"/>
      <c r="AW26" s="63"/>
      <c r="AX26" s="15">
        <f t="shared" si="0"/>
        <v>1.499612811318031E-3</v>
      </c>
      <c r="AY26" s="15">
        <v>-3000</v>
      </c>
      <c r="AZ26" s="15">
        <f t="shared" si="1"/>
        <v>1.499612811318031E-3</v>
      </c>
      <c r="BA26" s="15">
        <f t="shared" si="2"/>
        <v>1.2043373289599089E-2</v>
      </c>
      <c r="BB26" s="15">
        <f t="shared" si="3"/>
        <v>-1.0543760478281058E-2</v>
      </c>
      <c r="BC26" s="15">
        <f t="shared" si="4"/>
        <v>0.57741690822750591</v>
      </c>
      <c r="BD26" s="15">
        <f t="shared" si="5"/>
        <v>0.26640137547577258</v>
      </c>
      <c r="BE26" s="15">
        <f t="shared" si="6"/>
        <v>-2.2849306641539044</v>
      </c>
      <c r="BF26" s="15">
        <f t="shared" si="7"/>
        <v>-2.190088685787853</v>
      </c>
      <c r="BG26" s="15">
        <f t="shared" si="31"/>
        <v>10.978666200023632</v>
      </c>
      <c r="BH26" s="15">
        <f t="shared" si="31"/>
        <v>10.978666200069062</v>
      </c>
      <c r="BI26" s="15">
        <f t="shared" si="31"/>
        <v>10.97866619590444</v>
      </c>
      <c r="BJ26" s="15">
        <f t="shared" si="31"/>
        <v>10.978666577683088</v>
      </c>
      <c r="BK26" s="15">
        <f t="shared" si="31"/>
        <v>10.978631615078401</v>
      </c>
      <c r="BL26" s="15">
        <f t="shared" si="31"/>
        <v>10.98220744295444</v>
      </c>
      <c r="BM26" s="15">
        <f t="shared" si="31"/>
        <v>11.101751695351576</v>
      </c>
      <c r="BN26" s="15">
        <f t="shared" si="9"/>
        <v>11.623774940751826</v>
      </c>
      <c r="BQ26" s="93"/>
      <c r="BR26" s="93"/>
      <c r="BS26" s="63"/>
    </row>
    <row r="27" spans="1:71" x14ac:dyDescent="0.2">
      <c r="A27" s="162" t="s">
        <v>113</v>
      </c>
      <c r="B27" s="163"/>
      <c r="C27" s="161">
        <v>43225.5334</v>
      </c>
      <c r="D27" s="161">
        <v>2.9999999999999997E-4</v>
      </c>
      <c r="E27">
        <f t="shared" si="12"/>
        <v>-8328.9735246648506</v>
      </c>
      <c r="F27" s="11">
        <f t="shared" si="13"/>
        <v>-8329</v>
      </c>
      <c r="G27">
        <f t="shared" si="14"/>
        <v>9.4028000021353364E-3</v>
      </c>
      <c r="K27">
        <f t="shared" si="32"/>
        <v>9.4028000021353364E-3</v>
      </c>
      <c r="O27">
        <f t="shared" ca="1" si="15"/>
        <v>1.1056310450265165E-2</v>
      </c>
      <c r="Q27" s="2">
        <f t="shared" si="16"/>
        <v>28207.0334</v>
      </c>
      <c r="R27">
        <f t="shared" si="17"/>
        <v>8.8412647880156282E-5</v>
      </c>
      <c r="S27">
        <v>1</v>
      </c>
      <c r="Z27">
        <f t="shared" si="27"/>
        <v>-8329</v>
      </c>
      <c r="AA27" s="217">
        <f t="shared" si="18"/>
        <v>1.1346269545091856E-2</v>
      </c>
      <c r="AB27" s="218">
        <f t="shared" si="28"/>
        <v>3.6046539539121205E-3</v>
      </c>
      <c r="AC27" s="218">
        <f t="shared" si="29"/>
        <v>-1.9434695429565198E-3</v>
      </c>
      <c r="AD27" s="219">
        <f t="shared" si="30"/>
        <v>3.7770738643996237E-6</v>
      </c>
      <c r="AH27" s="15">
        <f t="shared" si="19"/>
        <v>5.7981460482232159E-3</v>
      </c>
      <c r="AI27" s="15">
        <f t="shared" si="20"/>
        <v>0.44029499587047394</v>
      </c>
      <c r="AJ27" s="15">
        <f t="shared" si="21"/>
        <v>0.56930171303904697</v>
      </c>
      <c r="AK27" s="15">
        <f t="shared" si="22"/>
        <v>-0.32095886520239653</v>
      </c>
      <c r="AL27" s="15">
        <f t="shared" si="23"/>
        <v>-2.6209293570956369</v>
      </c>
      <c r="AM27" s="15">
        <f t="shared" si="24"/>
        <v>-3.7540822187006282</v>
      </c>
      <c r="AN27" s="63">
        <f t="shared" si="25"/>
        <v>10.466351586692683</v>
      </c>
      <c r="AO27" s="63">
        <f t="shared" si="25"/>
        <v>10.466801174127504</v>
      </c>
      <c r="AP27" s="63">
        <f t="shared" si="25"/>
        <v>10.465421527968852</v>
      </c>
      <c r="AQ27" s="63">
        <f t="shared" si="25"/>
        <v>10.469665633908864</v>
      </c>
      <c r="AR27" s="63">
        <f t="shared" si="25"/>
        <v>10.456706408572227</v>
      </c>
      <c r="AS27" s="63">
        <f t="shared" si="25"/>
        <v>10.497231277025266</v>
      </c>
      <c r="AT27" s="63">
        <f t="shared" si="25"/>
        <v>10.378484729340544</v>
      </c>
      <c r="AU27" s="63">
        <f t="shared" si="26"/>
        <v>11.023435296156205</v>
      </c>
      <c r="AV27" s="63"/>
      <c r="AW27" s="63"/>
      <c r="AX27" s="15">
        <f t="shared" si="0"/>
        <v>2.2636434520600761E-4</v>
      </c>
      <c r="AY27" s="15">
        <v>-2500</v>
      </c>
      <c r="AZ27" s="15">
        <f t="shared" si="1"/>
        <v>2.2636434520600761E-4</v>
      </c>
      <c r="BA27" s="15">
        <f t="shared" si="2"/>
        <v>1.2487326127925746E-2</v>
      </c>
      <c r="BB27" s="15">
        <f t="shared" si="3"/>
        <v>-1.2260961782719739E-2</v>
      </c>
      <c r="BC27" s="15">
        <f t="shared" si="4"/>
        <v>0.59911139407799885</v>
      </c>
      <c r="BD27" s="15">
        <f t="shared" si="5"/>
        <v>0.2240555403662827</v>
      </c>
      <c r="BE27" s="15">
        <f t="shared" si="6"/>
        <v>-2.2412469469151137</v>
      </c>
      <c r="BF27" s="15">
        <f t="shared" si="7"/>
        <v>-2.0692440628844335</v>
      </c>
      <c r="BG27" s="15">
        <f t="shared" si="31"/>
        <v>11.035413536810758</v>
      </c>
      <c r="BH27" s="15">
        <f t="shared" si="31"/>
        <v>11.035413541857436</v>
      </c>
      <c r="BI27" s="15">
        <f t="shared" si="31"/>
        <v>11.035413738244582</v>
      </c>
      <c r="BJ27" s="15">
        <f t="shared" si="31"/>
        <v>11.035421379733275</v>
      </c>
      <c r="BK27" s="15">
        <f t="shared" si="31"/>
        <v>11.035717583753666</v>
      </c>
      <c r="BL27" s="15">
        <f t="shared" si="31"/>
        <v>11.045873166153086</v>
      </c>
      <c r="BM27" s="15">
        <f t="shared" si="31"/>
        <v>11.180254123558466</v>
      </c>
      <c r="BN27" s="15">
        <f t="shared" si="9"/>
        <v>11.680102548614054</v>
      </c>
      <c r="BQ27" s="93"/>
      <c r="BR27" s="93"/>
      <c r="BS27" s="63"/>
    </row>
    <row r="28" spans="1:71" x14ac:dyDescent="0.2">
      <c r="A28" s="162" t="s">
        <v>113</v>
      </c>
      <c r="B28" s="163"/>
      <c r="C28" s="161">
        <v>43229.440900000001</v>
      </c>
      <c r="D28" s="161">
        <v>2.9999999999999997E-4</v>
      </c>
      <c r="E28">
        <f t="shared" si="12"/>
        <v>-8317.9712304436507</v>
      </c>
      <c r="F28" s="11">
        <f t="shared" si="13"/>
        <v>-8318</v>
      </c>
      <c r="G28">
        <f t="shared" si="14"/>
        <v>1.0217600000032689E-2</v>
      </c>
      <c r="K28">
        <f t="shared" si="32"/>
        <v>1.0217600000032689E-2</v>
      </c>
      <c r="O28">
        <f t="shared" ca="1" si="15"/>
        <v>1.1032789730541996E-2</v>
      </c>
      <c r="Q28" s="2">
        <f t="shared" si="16"/>
        <v>28210.940900000001</v>
      </c>
      <c r="R28">
        <f t="shared" si="17"/>
        <v>1.0439934976066802E-4</v>
      </c>
      <c r="S28">
        <v>1</v>
      </c>
      <c r="Z28">
        <f t="shared" si="27"/>
        <v>-8318</v>
      </c>
      <c r="AA28" s="217">
        <f t="shared" si="18"/>
        <v>1.1333199643607983E-2</v>
      </c>
      <c r="AB28" s="218">
        <f t="shared" si="28"/>
        <v>4.4492524484970701E-3</v>
      </c>
      <c r="AC28" s="218">
        <f t="shared" si="29"/>
        <v>-1.1155996435752939E-3</v>
      </c>
      <c r="AD28" s="219">
        <f t="shared" si="30"/>
        <v>1.2445625647453228E-6</v>
      </c>
      <c r="AH28" s="15">
        <f t="shared" si="19"/>
        <v>5.7683475515356193E-3</v>
      </c>
      <c r="AI28" s="15">
        <f t="shared" si="20"/>
        <v>0.44046831818198429</v>
      </c>
      <c r="AJ28" s="15">
        <f t="shared" si="21"/>
        <v>0.5688578778783755</v>
      </c>
      <c r="AK28" s="15">
        <f t="shared" si="22"/>
        <v>-0.32126092485944463</v>
      </c>
      <c r="AL28" s="15">
        <f t="shared" si="23"/>
        <v>-2.6203895970010884</v>
      </c>
      <c r="AM28" s="15">
        <f t="shared" si="24"/>
        <v>-3.7500130058027512</v>
      </c>
      <c r="AN28" s="63">
        <f t="shared" si="25"/>
        <v>10.467288010106241</v>
      </c>
      <c r="AO28" s="63">
        <f t="shared" si="25"/>
        <v>10.467732163956072</v>
      </c>
      <c r="AP28" s="63">
        <f t="shared" si="25"/>
        <v>10.466367002472728</v>
      </c>
      <c r="AQ28" s="63">
        <f t="shared" si="25"/>
        <v>10.470573233635617</v>
      </c>
      <c r="AR28" s="63">
        <f t="shared" si="25"/>
        <v>10.45770879942069</v>
      </c>
      <c r="AS28" s="63">
        <f t="shared" si="25"/>
        <v>10.497999739203909</v>
      </c>
      <c r="AT28" s="63">
        <f t="shared" si="25"/>
        <v>10.379746704959574</v>
      </c>
      <c r="AU28" s="63">
        <f t="shared" si="26"/>
        <v>11.024674503529173</v>
      </c>
      <c r="AV28" s="63"/>
      <c r="AW28" s="63"/>
      <c r="AX28" s="15">
        <f t="shared" si="0"/>
        <v>-1.1004074748507207E-3</v>
      </c>
      <c r="AY28" s="15">
        <v>-2000</v>
      </c>
      <c r="AZ28" s="15">
        <f t="shared" si="1"/>
        <v>-1.1004074748507207E-3</v>
      </c>
      <c r="BA28" s="15">
        <f t="shared" si="2"/>
        <v>1.2902891251822358E-2</v>
      </c>
      <c r="BB28" s="15">
        <f t="shared" si="3"/>
        <v>-1.4003298726673078E-2</v>
      </c>
      <c r="BC28" s="15">
        <f t="shared" si="4"/>
        <v>0.6233902426055753</v>
      </c>
      <c r="BD28" s="15">
        <f t="shared" si="5"/>
        <v>0.17786129566167586</v>
      </c>
      <c r="BE28" s="15">
        <f t="shared" si="6"/>
        <v>-2.1940857816841808</v>
      </c>
      <c r="BF28" s="15">
        <f t="shared" si="7"/>
        <v>-1.9504702571291712</v>
      </c>
      <c r="BG28" s="15">
        <f t="shared" si="31"/>
        <v>11.094375793008787</v>
      </c>
      <c r="BH28" s="15">
        <f t="shared" si="31"/>
        <v>11.094376121383949</v>
      </c>
      <c r="BI28" s="15">
        <f t="shared" si="31"/>
        <v>11.094381280862322</v>
      </c>
      <c r="BJ28" s="15">
        <f t="shared" si="31"/>
        <v>11.094462312110018</v>
      </c>
      <c r="BK28" s="15">
        <f t="shared" si="31"/>
        <v>11.095726361647468</v>
      </c>
      <c r="BL28" s="15">
        <f t="shared" si="31"/>
        <v>11.113712316470032</v>
      </c>
      <c r="BM28" s="15">
        <f t="shared" si="31"/>
        <v>11.2603420512797</v>
      </c>
      <c r="BN28" s="15">
        <f t="shared" si="9"/>
        <v>11.736430156476281</v>
      </c>
      <c r="BQ28" s="93"/>
      <c r="BR28" s="93"/>
      <c r="BS28" s="63"/>
    </row>
    <row r="29" spans="1:71" x14ac:dyDescent="0.2">
      <c r="A29" s="162" t="s">
        <v>113</v>
      </c>
      <c r="B29" s="163"/>
      <c r="C29" s="161">
        <v>43230.5069</v>
      </c>
      <c r="D29" s="161">
        <v>2.9999999999999997E-4</v>
      </c>
      <c r="E29">
        <f t="shared" si="12"/>
        <v>-8314.9697088467765</v>
      </c>
      <c r="F29" s="11">
        <f t="shared" si="13"/>
        <v>-8315</v>
      </c>
      <c r="G29">
        <f t="shared" si="14"/>
        <v>1.0757999996712897E-2</v>
      </c>
      <c r="K29">
        <f t="shared" si="32"/>
        <v>1.0757999996712897E-2</v>
      </c>
      <c r="O29">
        <f t="shared" ca="1" si="15"/>
        <v>1.1026374988799312E-2</v>
      </c>
      <c r="Q29" s="2">
        <f t="shared" si="16"/>
        <v>28212.0069</v>
      </c>
      <c r="R29">
        <f t="shared" si="17"/>
        <v>1.157345639292747E-4</v>
      </c>
      <c r="S29">
        <v>1</v>
      </c>
      <c r="Z29">
        <f t="shared" si="27"/>
        <v>-8315</v>
      </c>
      <c r="AA29" s="217">
        <f t="shared" si="18"/>
        <v>1.1329629911148217E-2</v>
      </c>
      <c r="AB29" s="218">
        <f t="shared" si="28"/>
        <v>4.9977821372155047E-3</v>
      </c>
      <c r="AC29" s="218">
        <f t="shared" si="29"/>
        <v>-5.7162991443531971E-4</v>
      </c>
      <c r="AD29" s="219">
        <f t="shared" si="30"/>
        <v>3.2676075907733093E-7</v>
      </c>
      <c r="AH29" s="15">
        <f t="shared" si="19"/>
        <v>5.7602178594973923E-3</v>
      </c>
      <c r="AI29" s="15">
        <f t="shared" si="20"/>
        <v>0.44051563940314242</v>
      </c>
      <c r="AJ29" s="15">
        <f t="shared" si="21"/>
        <v>0.56873674375809591</v>
      </c>
      <c r="AK29" s="15">
        <f t="shared" si="22"/>
        <v>-0.32134332892899514</v>
      </c>
      <c r="AL29" s="15">
        <f t="shared" si="23"/>
        <v>-2.6202423174871616</v>
      </c>
      <c r="AM29" s="15">
        <f t="shared" si="24"/>
        <v>-3.7489041060011266</v>
      </c>
      <c r="AN29" s="63">
        <f t="shared" si="25"/>
        <v>10.467543459591587</v>
      </c>
      <c r="AO29" s="63">
        <f t="shared" si="25"/>
        <v>10.467986139703466</v>
      </c>
      <c r="AP29" s="63">
        <f t="shared" si="25"/>
        <v>10.466624911258279</v>
      </c>
      <c r="AQ29" s="63">
        <f t="shared" si="25"/>
        <v>10.470820846540445</v>
      </c>
      <c r="AR29" s="63">
        <f t="shared" si="25"/>
        <v>10.457982211752983</v>
      </c>
      <c r="AS29" s="63">
        <f t="shared" si="25"/>
        <v>10.498209401310222</v>
      </c>
      <c r="AT29" s="63">
        <f t="shared" si="25"/>
        <v>10.380091052012915</v>
      </c>
      <c r="AU29" s="63">
        <f t="shared" si="26"/>
        <v>11.025012469176346</v>
      </c>
      <c r="AV29" s="63"/>
      <c r="AW29" s="63"/>
      <c r="AX29" s="15">
        <f t="shared" si="0"/>
        <v>-2.477141782085553E-3</v>
      </c>
      <c r="AY29" s="15">
        <v>-1500</v>
      </c>
      <c r="AZ29" s="15">
        <f t="shared" si="1"/>
        <v>-2.477141782085553E-3</v>
      </c>
      <c r="BA29" s="15">
        <f t="shared" si="2"/>
        <v>1.3290068661288923E-2</v>
      </c>
      <c r="BB29" s="15">
        <f t="shared" si="3"/>
        <v>-1.5767210443374476E-2</v>
      </c>
      <c r="BC29" s="15">
        <f t="shared" si="4"/>
        <v>0.65070673741451346</v>
      </c>
      <c r="BD29" s="15">
        <f t="shared" si="5"/>
        <v>0.12724450312550567</v>
      </c>
      <c r="BE29" s="15">
        <f t="shared" si="6"/>
        <v>-2.1428635185624163</v>
      </c>
      <c r="BF29" s="15">
        <f t="shared" si="7"/>
        <v>-1.8332555082165387</v>
      </c>
      <c r="BG29" s="15">
        <f t="shared" si="31"/>
        <v>11.155823779048154</v>
      </c>
      <c r="BH29" s="15">
        <f t="shared" si="31"/>
        <v>11.155827126871499</v>
      </c>
      <c r="BI29" s="15">
        <f t="shared" si="31"/>
        <v>11.155859641482227</v>
      </c>
      <c r="BJ29" s="15">
        <f t="shared" si="31"/>
        <v>11.156175089233869</v>
      </c>
      <c r="BK29" s="15">
        <f t="shared" si="31"/>
        <v>11.15920418108011</v>
      </c>
      <c r="BL29" s="15">
        <f t="shared" si="31"/>
        <v>11.185873570164084</v>
      </c>
      <c r="BM29" s="15">
        <f t="shared" si="31"/>
        <v>11.341940111716646</v>
      </c>
      <c r="BN29" s="15">
        <f t="shared" si="9"/>
        <v>11.792757764338509</v>
      </c>
      <c r="BQ29" s="93"/>
      <c r="BR29" s="93"/>
      <c r="BS29" s="63"/>
    </row>
    <row r="30" spans="1:71" x14ac:dyDescent="0.2">
      <c r="A30" s="162" t="s">
        <v>113</v>
      </c>
      <c r="B30" s="163"/>
      <c r="C30" s="161">
        <v>43341.3122</v>
      </c>
      <c r="D30" s="161">
        <v>6.9999999999999999E-4</v>
      </c>
      <c r="E30">
        <f t="shared" si="12"/>
        <v>-8002.9767435574304</v>
      </c>
      <c r="F30" s="11">
        <f t="shared" si="13"/>
        <v>-8003</v>
      </c>
      <c r="G30">
        <f t="shared" si="14"/>
        <v>8.2595999992918223E-3</v>
      </c>
      <c r="K30">
        <f t="shared" si="32"/>
        <v>8.2595999992918223E-3</v>
      </c>
      <c r="O30">
        <f t="shared" ca="1" si="15"/>
        <v>1.0359241847560312E-2</v>
      </c>
      <c r="Q30" s="2">
        <f t="shared" si="16"/>
        <v>28322.8122</v>
      </c>
      <c r="R30">
        <f t="shared" si="17"/>
        <v>6.822099214830147E-5</v>
      </c>
      <c r="S30">
        <v>1</v>
      </c>
      <c r="Z30">
        <f t="shared" si="27"/>
        <v>-8003</v>
      </c>
      <c r="AA30" s="217">
        <f t="shared" si="18"/>
        <v>1.0946167012469596E-2</v>
      </c>
      <c r="AB30" s="218">
        <f t="shared" si="28"/>
        <v>3.3515009454843248E-3</v>
      </c>
      <c r="AC30" s="218">
        <f t="shared" si="29"/>
        <v>-2.6865670131777739E-3</v>
      </c>
      <c r="AD30" s="219">
        <f t="shared" si="30"/>
        <v>7.2176423162949453E-6</v>
      </c>
      <c r="AH30" s="15">
        <f t="shared" si="19"/>
        <v>4.9080990538074975E-3</v>
      </c>
      <c r="AI30" s="15">
        <f t="shared" si="20"/>
        <v>0.44556013525334859</v>
      </c>
      <c r="AJ30" s="15">
        <f t="shared" si="21"/>
        <v>0.55592827827153912</v>
      </c>
      <c r="AK30" s="15">
        <f t="shared" si="22"/>
        <v>-0.32997078837278587</v>
      </c>
      <c r="AL30" s="15">
        <f t="shared" si="23"/>
        <v>-2.6047524183666648</v>
      </c>
      <c r="AM30" s="15">
        <f t="shared" si="24"/>
        <v>-3.635597063981538</v>
      </c>
      <c r="AN30" s="63">
        <f t="shared" si="25"/>
        <v>10.49425654323843</v>
      </c>
      <c r="AO30" s="63">
        <f t="shared" si="25"/>
        <v>10.494564111914599</v>
      </c>
      <c r="AP30" s="63">
        <f t="shared" si="25"/>
        <v>10.493572524774992</v>
      </c>
      <c r="AQ30" s="63">
        <f t="shared" si="25"/>
        <v>10.496775820024647</v>
      </c>
      <c r="AR30" s="63">
        <f t="shared" si="25"/>
        <v>10.486494102891166</v>
      </c>
      <c r="AS30" s="63">
        <f t="shared" si="25"/>
        <v>10.520216102737646</v>
      </c>
      <c r="AT30" s="63">
        <f t="shared" si="25"/>
        <v>10.416305169439953</v>
      </c>
      <c r="AU30" s="63">
        <f t="shared" si="26"/>
        <v>11.060160896482376</v>
      </c>
      <c r="AV30" s="63"/>
      <c r="AW30" s="63"/>
      <c r="AX30" s="15">
        <f t="shared" si="0"/>
        <v>-3.8990701825024274E-3</v>
      </c>
      <c r="AY30" s="15">
        <v>-1000</v>
      </c>
      <c r="AZ30" s="15">
        <f t="shared" si="1"/>
        <v>-3.8990701825024274E-3</v>
      </c>
      <c r="BA30" s="15">
        <f t="shared" si="2"/>
        <v>1.3648858356325441E-2</v>
      </c>
      <c r="BB30" s="15">
        <f t="shared" si="3"/>
        <v>-1.7547928538827869E-2</v>
      </c>
      <c r="BC30" s="15">
        <f t="shared" si="4"/>
        <v>0.68162148387201671</v>
      </c>
      <c r="BD30" s="15">
        <f t="shared" si="5"/>
        <v>7.1521257597242177E-2</v>
      </c>
      <c r="BE30" s="15">
        <f t="shared" si="6"/>
        <v>-2.0868554901901568</v>
      </c>
      <c r="BF30" s="15">
        <f t="shared" si="7"/>
        <v>-1.71706933366279</v>
      </c>
      <c r="BG30" s="15">
        <f t="shared" si="31"/>
        <v>11.220078440288853</v>
      </c>
      <c r="BH30" s="15">
        <f t="shared" si="31"/>
        <v>11.220095604055103</v>
      </c>
      <c r="BI30" s="15">
        <f t="shared" si="31"/>
        <v>11.220215058240631</v>
      </c>
      <c r="BJ30" s="15">
        <f t="shared" si="31"/>
        <v>11.221044696843959</v>
      </c>
      <c r="BK30" s="15">
        <f t="shared" si="31"/>
        <v>11.226725989539659</v>
      </c>
      <c r="BL30" s="15">
        <f t="shared" si="31"/>
        <v>11.262456870811947</v>
      </c>
      <c r="BM30" s="15">
        <f t="shared" si="31"/>
        <v>11.424968147989185</v>
      </c>
      <c r="BN30" s="15">
        <f t="shared" si="9"/>
        <v>11.849085372200737</v>
      </c>
      <c r="BQ30" s="93"/>
      <c r="BR30" s="93"/>
      <c r="BS30" s="63"/>
    </row>
    <row r="31" spans="1:71" x14ac:dyDescent="0.2">
      <c r="A31" s="162" t="s">
        <v>113</v>
      </c>
      <c r="B31" s="163"/>
      <c r="C31" s="161">
        <v>43573.584600000002</v>
      </c>
      <c r="D31" s="161">
        <v>5.9999999999999995E-4</v>
      </c>
      <c r="E31">
        <f t="shared" si="12"/>
        <v>-7348.9705287746219</v>
      </c>
      <c r="F31" s="11">
        <f t="shared" si="13"/>
        <v>-7349</v>
      </c>
      <c r="G31">
        <f t="shared" si="14"/>
        <v>1.04667999985395E-2</v>
      </c>
      <c r="K31">
        <f t="shared" si="32"/>
        <v>1.04667999985395E-2</v>
      </c>
      <c r="O31">
        <f t="shared" ca="1" si="15"/>
        <v>8.9608281476554856E-3</v>
      </c>
      <c r="Q31" s="2">
        <f t="shared" si="16"/>
        <v>28555.084600000002</v>
      </c>
      <c r="R31">
        <f t="shared" si="17"/>
        <v>1.0955390220942647E-4</v>
      </c>
      <c r="S31">
        <v>1</v>
      </c>
      <c r="Z31">
        <f t="shared" si="27"/>
        <v>-7349</v>
      </c>
      <c r="AA31" s="217">
        <f t="shared" si="18"/>
        <v>1.0063698787778573E-2</v>
      </c>
      <c r="AB31" s="218">
        <f t="shared" si="28"/>
        <v>7.3876753793890651E-3</v>
      </c>
      <c r="AC31" s="218">
        <f t="shared" si="29"/>
        <v>4.0310121076092727E-4</v>
      </c>
      <c r="AD31" s="219">
        <f t="shared" si="30"/>
        <v>1.6249058611692552E-7</v>
      </c>
      <c r="AH31" s="15">
        <f t="shared" si="19"/>
        <v>3.0791246191504348E-3</v>
      </c>
      <c r="AI31" s="15">
        <f t="shared" si="20"/>
        <v>0.4569782342897466</v>
      </c>
      <c r="AJ31" s="15">
        <f t="shared" si="21"/>
        <v>0.52764110559247379</v>
      </c>
      <c r="AK31" s="15">
        <f t="shared" si="22"/>
        <v>-0.34844174084710577</v>
      </c>
      <c r="AL31" s="15">
        <f t="shared" si="23"/>
        <v>-2.5710943693342387</v>
      </c>
      <c r="AM31" s="15">
        <f t="shared" si="24"/>
        <v>-3.4101044481142146</v>
      </c>
      <c r="AN31" s="63">
        <f t="shared" si="25"/>
        <v>10.551250261563739</v>
      </c>
      <c r="AO31" s="63">
        <f t="shared" si="25"/>
        <v>10.551373836316403</v>
      </c>
      <c r="AP31" s="63">
        <f t="shared" si="25"/>
        <v>10.550928354741623</v>
      </c>
      <c r="AQ31" s="63">
        <f t="shared" si="25"/>
        <v>10.552536259250424</v>
      </c>
      <c r="AR31" s="63">
        <f t="shared" si="25"/>
        <v>10.546758068137596</v>
      </c>
      <c r="AS31" s="63">
        <f t="shared" si="25"/>
        <v>10.567861927177994</v>
      </c>
      <c r="AT31" s="63">
        <f t="shared" si="25"/>
        <v>10.494793678220564</v>
      </c>
      <c r="AU31" s="63">
        <f t="shared" si="26"/>
        <v>11.133837407566169</v>
      </c>
      <c r="AV31" s="63"/>
      <c r="AW31" s="63"/>
      <c r="AX31" s="15">
        <f t="shared" si="0"/>
        <v>-5.3598213760195981E-3</v>
      </c>
      <c r="AY31" s="15">
        <v>-500</v>
      </c>
      <c r="AZ31" s="15">
        <f t="shared" si="1"/>
        <v>-5.3598213760195981E-3</v>
      </c>
      <c r="BA31" s="15">
        <f t="shared" si="2"/>
        <v>1.3979260336931917E-2</v>
      </c>
      <c r="BB31" s="15">
        <f t="shared" si="3"/>
        <v>-1.9339081712951515E-2</v>
      </c>
      <c r="BC31" s="15">
        <f t="shared" si="4"/>
        <v>0.71683364478871658</v>
      </c>
      <c r="BD31" s="15">
        <f t="shared" si="5"/>
        <v>9.8758433565896073E-3</v>
      </c>
      <c r="BE31" s="15">
        <f t="shared" si="6"/>
        <v>-2.0251491203729475</v>
      </c>
      <c r="BF31" s="15">
        <f t="shared" si="7"/>
        <v>-1.6013448859769974</v>
      </c>
      <c r="BG31" s="15">
        <f t="shared" si="31"/>
        <v>11.287525540504076</v>
      </c>
      <c r="BH31" s="15">
        <f t="shared" si="31"/>
        <v>11.287586152365225</v>
      </c>
      <c r="BI31" s="15">
        <f t="shared" si="31"/>
        <v>11.287912301582574</v>
      </c>
      <c r="BJ31" s="15">
        <f t="shared" si="31"/>
        <v>11.289661261361713</v>
      </c>
      <c r="BK31" s="15">
        <f t="shared" si="31"/>
        <v>11.298872937549023</v>
      </c>
      <c r="BL31" s="15">
        <f t="shared" si="31"/>
        <v>11.343507932428386</v>
      </c>
      <c r="BM31" s="15">
        <f t="shared" si="31"/>
        <v>11.509341467390177</v>
      </c>
      <c r="BN31" s="15">
        <f t="shared" si="9"/>
        <v>11.905412980062964</v>
      </c>
      <c r="BQ31" s="93"/>
      <c r="BR31" s="93"/>
      <c r="BS31" s="63"/>
    </row>
    <row r="32" spans="1:71" x14ac:dyDescent="0.2">
      <c r="A32" s="162" t="s">
        <v>113</v>
      </c>
      <c r="B32" s="163"/>
      <c r="C32" s="161">
        <v>43667.34</v>
      </c>
      <c r="D32" s="161">
        <v>6.9999999999999999E-4</v>
      </c>
      <c r="E32">
        <f t="shared" si="12"/>
        <v>-7084.9847333488888</v>
      </c>
      <c r="F32" s="11">
        <f t="shared" si="13"/>
        <v>-7085</v>
      </c>
      <c r="G32">
        <f t="shared" si="14"/>
        <v>5.421999994723592E-3</v>
      </c>
      <c r="K32">
        <f t="shared" si="32"/>
        <v>5.421999994723592E-3</v>
      </c>
      <c r="O32">
        <f t="shared" ca="1" si="15"/>
        <v>8.3963308742994094E-3</v>
      </c>
      <c r="Q32" s="2">
        <f t="shared" si="16"/>
        <v>28648.839999999997</v>
      </c>
      <c r="R32">
        <f t="shared" si="17"/>
        <v>2.9398083942782632E-5</v>
      </c>
      <c r="S32">
        <v>1</v>
      </c>
      <c r="Z32">
        <f t="shared" si="27"/>
        <v>-7085</v>
      </c>
      <c r="AA32" s="217">
        <f t="shared" si="18"/>
        <v>9.6772227745807772E-3</v>
      </c>
      <c r="AB32" s="218">
        <f t="shared" si="28"/>
        <v>3.0976676513065462E-3</v>
      </c>
      <c r="AC32" s="218">
        <f t="shared" si="29"/>
        <v>-4.2552227798571853E-3</v>
      </c>
      <c r="AD32" s="219">
        <f t="shared" si="30"/>
        <v>1.8106920906215511E-5</v>
      </c>
      <c r="AH32" s="15">
        <f t="shared" si="19"/>
        <v>2.3243323434170458E-3</v>
      </c>
      <c r="AI32" s="15">
        <f t="shared" si="20"/>
        <v>0.46193922932916875</v>
      </c>
      <c r="AJ32" s="15">
        <f t="shared" si="21"/>
        <v>0.51562563758151658</v>
      </c>
      <c r="AK32" s="15">
        <f t="shared" si="22"/>
        <v>-0.35605461921558351</v>
      </c>
      <c r="AL32" s="15">
        <f t="shared" si="23"/>
        <v>-2.5570107961023725</v>
      </c>
      <c r="AM32" s="15">
        <f t="shared" si="24"/>
        <v>-3.3232590492401775</v>
      </c>
      <c r="AN32" s="63">
        <f t="shared" si="25"/>
        <v>10.574669874054209</v>
      </c>
      <c r="AO32" s="63">
        <f t="shared" si="25"/>
        <v>10.57474888141817</v>
      </c>
      <c r="AP32" s="63">
        <f t="shared" si="25"/>
        <v>10.574449227277897</v>
      </c>
      <c r="AQ32" s="63">
        <f t="shared" si="25"/>
        <v>10.575586801178686</v>
      </c>
      <c r="AR32" s="63">
        <f t="shared" si="25"/>
        <v>10.57128346317125</v>
      </c>
      <c r="AS32" s="63">
        <f t="shared" si="25"/>
        <v>10.587787228630036</v>
      </c>
      <c r="AT32" s="63">
        <f t="shared" si="25"/>
        <v>10.527461542871507</v>
      </c>
      <c r="AU32" s="63">
        <f t="shared" si="26"/>
        <v>11.163578384517425</v>
      </c>
      <c r="AV32" s="63"/>
      <c r="AW32" s="63"/>
      <c r="AX32" s="15">
        <f t="shared" si="0"/>
        <v>-6.8508655805447731E-3</v>
      </c>
      <c r="AY32" s="15">
        <v>0</v>
      </c>
      <c r="AZ32" s="15">
        <f t="shared" si="1"/>
        <v>-6.8508655805447731E-3</v>
      </c>
      <c r="BA32" s="15">
        <f t="shared" si="2"/>
        <v>1.4281274603108345E-2</v>
      </c>
      <c r="BB32" s="15">
        <f t="shared" si="3"/>
        <v>-2.1132140183653118E-2</v>
      </c>
      <c r="BC32" s="15">
        <f t="shared" si="4"/>
        <v>0.75722234923842557</v>
      </c>
      <c r="BD32" s="15">
        <f t="shared" si="5"/>
        <v>-5.8662773998696828E-2</v>
      </c>
      <c r="BE32" s="15">
        <f t="shared" si="6"/>
        <v>-1.9565766440237951</v>
      </c>
      <c r="BF32" s="15">
        <f t="shared" si="7"/>
        <v>-1.4854556398418073</v>
      </c>
      <c r="BG32" s="15">
        <f t="shared" ref="BG32:BM41" si="33">$BN32+$AB$7*SIN(BH32)</f>
        <v>11.358636418491599</v>
      </c>
      <c r="BH32" s="15">
        <f t="shared" si="33"/>
        <v>11.358804619998017</v>
      </c>
      <c r="BI32" s="15">
        <f t="shared" si="33"/>
        <v>11.359537657922226</v>
      </c>
      <c r="BJ32" s="15">
        <f t="shared" si="33"/>
        <v>11.362715978071076</v>
      </c>
      <c r="BK32" s="15">
        <f t="shared" si="33"/>
        <v>11.376203534425278</v>
      </c>
      <c r="BL32" s="15">
        <f t="shared" si="33"/>
        <v>11.429013607576051</v>
      </c>
      <c r="BM32" s="15">
        <f t="shared" si="33"/>
        <v>11.594971110027394</v>
      </c>
      <c r="BN32" s="15">
        <f t="shared" si="9"/>
        <v>11.961740587925192</v>
      </c>
      <c r="BQ32" s="93"/>
      <c r="BR32" s="93"/>
      <c r="BS32" s="63"/>
    </row>
    <row r="33" spans="1:71" x14ac:dyDescent="0.2">
      <c r="A33" s="162" t="s">
        <v>113</v>
      </c>
      <c r="B33" s="163" t="s">
        <v>111</v>
      </c>
      <c r="C33" s="161">
        <v>43670.360999999997</v>
      </c>
      <c r="D33" s="161">
        <v>8.0000000000000004E-4</v>
      </c>
      <c r="E33">
        <f t="shared" si="12"/>
        <v>-7076.4785450335348</v>
      </c>
      <c r="F33" s="11">
        <f t="shared" si="13"/>
        <v>-7076.5</v>
      </c>
      <c r="G33">
        <f t="shared" si="14"/>
        <v>7.619799995154608E-3</v>
      </c>
      <c r="K33">
        <f t="shared" si="32"/>
        <v>7.619799995154608E-3</v>
      </c>
      <c r="O33">
        <f t="shared" ca="1" si="15"/>
        <v>8.3781557726951405E-3</v>
      </c>
      <c r="Q33" s="2">
        <f t="shared" si="16"/>
        <v>28651.860999999997</v>
      </c>
      <c r="R33">
        <f t="shared" si="17"/>
        <v>5.8061351966158162E-5</v>
      </c>
      <c r="S33">
        <v>1</v>
      </c>
      <c r="Z33">
        <f t="shared" si="27"/>
        <v>-7076.5</v>
      </c>
      <c r="AA33" s="217">
        <f t="shared" si="18"/>
        <v>9.6644899343106307E-3</v>
      </c>
      <c r="AB33" s="218">
        <f t="shared" si="28"/>
        <v>5.3199276534643698E-3</v>
      </c>
      <c r="AC33" s="218">
        <f t="shared" si="29"/>
        <v>-2.0446899391560226E-3</v>
      </c>
      <c r="AD33" s="219">
        <f t="shared" si="30"/>
        <v>4.1807569472858597E-6</v>
      </c>
      <c r="AH33" s="15">
        <f t="shared" si="19"/>
        <v>2.2998723416902379E-3</v>
      </c>
      <c r="AI33" s="15">
        <f t="shared" si="20"/>
        <v>0.46210254150805996</v>
      </c>
      <c r="AJ33" s="15">
        <f t="shared" si="21"/>
        <v>0.5152327231559054</v>
      </c>
      <c r="AK33" s="15">
        <f t="shared" si="22"/>
        <v>-0.3563012895676278</v>
      </c>
      <c r="AL33" s="15">
        <f t="shared" si="23"/>
        <v>-2.5565522832325658</v>
      </c>
      <c r="AM33" s="15">
        <f t="shared" si="24"/>
        <v>-3.3204999751439419</v>
      </c>
      <c r="AN33" s="63">
        <f t="shared" si="25"/>
        <v>10.575428086010309</v>
      </c>
      <c r="AO33" s="63">
        <f t="shared" si="25"/>
        <v>10.575505884861119</v>
      </c>
      <c r="AP33" s="63">
        <f t="shared" si="25"/>
        <v>10.57521031313442</v>
      </c>
      <c r="AQ33" s="63">
        <f t="shared" si="25"/>
        <v>10.576334284944432</v>
      </c>
      <c r="AR33" s="63">
        <f t="shared" si="25"/>
        <v>10.57207510348681</v>
      </c>
      <c r="AS33" s="63">
        <f t="shared" si="25"/>
        <v>10.588436197969147</v>
      </c>
      <c r="AT33" s="63">
        <f t="shared" si="25"/>
        <v>10.528522713306634</v>
      </c>
      <c r="AU33" s="63">
        <f t="shared" si="26"/>
        <v>11.164535953851084</v>
      </c>
      <c r="AV33" s="63"/>
      <c r="AW33" s="63"/>
      <c r="AX33" s="15">
        <f t="shared" si="0"/>
        <v>-8.3606608314050757E-3</v>
      </c>
      <c r="AY33" s="15">
        <v>500</v>
      </c>
      <c r="AZ33" s="15">
        <f t="shared" si="1"/>
        <v>-8.3606608314050757E-3</v>
      </c>
      <c r="BA33" s="15">
        <f t="shared" si="2"/>
        <v>1.4554901154854728E-2</v>
      </c>
      <c r="BB33" s="15">
        <f t="shared" si="3"/>
        <v>-2.2915561986259804E-2</v>
      </c>
      <c r="BC33" s="15">
        <f t="shared" si="4"/>
        <v>0.80389972806067123</v>
      </c>
      <c r="BD33" s="15">
        <f t="shared" si="5"/>
        <v>-0.13523895312709272</v>
      </c>
      <c r="BE33" s="15">
        <f t="shared" si="6"/>
        <v>-1.8796184892327461</v>
      </c>
      <c r="BF33" s="15">
        <f t="shared" si="7"/>
        <v>-1.3686862401139785</v>
      </c>
      <c r="BG33" s="15">
        <f t="shared" si="33"/>
        <v>11.433995965599291</v>
      </c>
      <c r="BH33" s="15">
        <f t="shared" si="33"/>
        <v>11.434388059596913</v>
      </c>
      <c r="BI33" s="15">
        <f t="shared" si="33"/>
        <v>11.435816240281172</v>
      </c>
      <c r="BJ33" s="15">
        <f t="shared" si="33"/>
        <v>11.440982120142628</v>
      </c>
      <c r="BK33" s="15">
        <f t="shared" si="33"/>
        <v>11.459219161459252</v>
      </c>
      <c r="BL33" s="15">
        <f t="shared" si="33"/>
        <v>11.518898328688428</v>
      </c>
      <c r="BM33" s="15">
        <f t="shared" si="33"/>
        <v>11.681764131000788</v>
      </c>
      <c r="BN33" s="15">
        <f t="shared" si="9"/>
        <v>12.01806819578742</v>
      </c>
      <c r="BQ33" s="93"/>
      <c r="BR33" s="93"/>
      <c r="BS33" s="63"/>
    </row>
    <row r="34" spans="1:71" x14ac:dyDescent="0.2">
      <c r="A34" s="162" t="s">
        <v>113</v>
      </c>
      <c r="B34" s="163"/>
      <c r="C34" s="161">
        <v>44753.392899999999</v>
      </c>
      <c r="D34" s="161">
        <v>5.0000000000000001E-4</v>
      </c>
      <c r="E34">
        <f t="shared" si="12"/>
        <v>-4027.0004606462853</v>
      </c>
      <c r="F34" s="11">
        <f t="shared" si="13"/>
        <v>-4027</v>
      </c>
      <c r="G34">
        <f t="shared" si="14"/>
        <v>-1.6360000154236332E-4</v>
      </c>
      <c r="K34">
        <f t="shared" si="32"/>
        <v>-1.6360000154236332E-4</v>
      </c>
      <c r="O34">
        <f t="shared" ca="1" si="15"/>
        <v>1.8575707912581833E-3</v>
      </c>
      <c r="Q34" s="2">
        <f t="shared" si="16"/>
        <v>29734.892899999999</v>
      </c>
      <c r="R34">
        <f t="shared" si="17"/>
        <v>2.6764960504661279E-8</v>
      </c>
      <c r="S34">
        <v>1</v>
      </c>
      <c r="Z34">
        <f t="shared" si="27"/>
        <v>-4027</v>
      </c>
      <c r="AA34" s="217">
        <f t="shared" si="18"/>
        <v>3.9365095437302079E-3</v>
      </c>
      <c r="AB34" s="218">
        <f t="shared" si="28"/>
        <v>6.9423477403777328E-3</v>
      </c>
      <c r="AC34" s="218">
        <f t="shared" si="29"/>
        <v>-4.1001095452725712E-3</v>
      </c>
      <c r="AD34" s="219">
        <f t="shared" si="30"/>
        <v>1.6810898283235251E-5</v>
      </c>
      <c r="AH34" s="15">
        <f t="shared" si="19"/>
        <v>-7.1059477419200962E-3</v>
      </c>
      <c r="AI34" s="15">
        <f t="shared" si="20"/>
        <v>0.53947011355971863</v>
      </c>
      <c r="AJ34" s="15">
        <f t="shared" si="21"/>
        <v>0.34327368046739137</v>
      </c>
      <c r="AK34" s="15">
        <f t="shared" si="22"/>
        <v>-0.45188107782351811</v>
      </c>
      <c r="AL34" s="15">
        <f t="shared" si="23"/>
        <v>-2.3656732776352762</v>
      </c>
      <c r="AM34" s="15">
        <f t="shared" si="24"/>
        <v>-2.4469509907941891</v>
      </c>
      <c r="AN34" s="63">
        <f t="shared" si="25"/>
        <v>10.868111230815062</v>
      </c>
      <c r="AO34" s="63">
        <f t="shared" si="25"/>
        <v>10.868111010254554</v>
      </c>
      <c r="AP34" s="63">
        <f t="shared" si="25"/>
        <v>10.868113699490126</v>
      </c>
      <c r="AQ34" s="63">
        <f t="shared" si="25"/>
        <v>10.868080914206113</v>
      </c>
      <c r="AR34" s="63">
        <f t="shared" si="25"/>
        <v>10.868481183334964</v>
      </c>
      <c r="AS34" s="63">
        <f t="shared" si="25"/>
        <v>10.863677013723009</v>
      </c>
      <c r="AT34" s="63">
        <f t="shared" si="25"/>
        <v>10.945772811258587</v>
      </c>
      <c r="AU34" s="63">
        <f t="shared" si="26"/>
        <v>11.508078034202811</v>
      </c>
      <c r="AV34" s="63"/>
      <c r="AW34" s="63"/>
      <c r="AX34" s="15">
        <f t="shared" si="0"/>
        <v>-9.8732357753195769E-3</v>
      </c>
      <c r="AY34" s="15">
        <v>1000</v>
      </c>
      <c r="AZ34" s="15">
        <f t="shared" ref="AZ34:AZ65" si="34">AB$3+AB$4*AY34+AB$5*AY34^2+BB34</f>
        <v>-9.8732357753195769E-3</v>
      </c>
      <c r="BA34" s="15">
        <f t="shared" ref="BA34:BA65" si="35">AB$3+AB$4*AY34+AB$5*AY34^2</f>
        <v>1.4800139992171064E-2</v>
      </c>
      <c r="BB34" s="15">
        <f t="shared" si="3"/>
        <v>-2.4673375767490641E-2</v>
      </c>
      <c r="BC34" s="15">
        <f t="shared" si="4"/>
        <v>0.8582721243991891</v>
      </c>
      <c r="BD34" s="15">
        <f t="shared" si="5"/>
        <v>-0.22116220799009437</v>
      </c>
      <c r="BE34" s="15">
        <f t="shared" si="6"/>
        <v>-1.7922670882148499</v>
      </c>
      <c r="BF34" s="15">
        <f t="shared" si="7"/>
        <v>-1.2502003033811397</v>
      </c>
      <c r="BG34" s="15">
        <f t="shared" si="33"/>
        <v>11.51433670919492</v>
      </c>
      <c r="BH34" s="15">
        <f t="shared" si="33"/>
        <v>11.515133294058826</v>
      </c>
      <c r="BI34" s="15">
        <f t="shared" si="33"/>
        <v>11.517614595511009</v>
      </c>
      <c r="BJ34" s="15">
        <f t="shared" si="33"/>
        <v>11.525276042761702</v>
      </c>
      <c r="BK34" s="15">
        <f t="shared" si="33"/>
        <v>11.548325465719998</v>
      </c>
      <c r="BL34" s="15">
        <f t="shared" si="33"/>
        <v>11.61302180980128</v>
      </c>
      <c r="BM34" s="15">
        <f t="shared" si="33"/>
        <v>11.769623895220061</v>
      </c>
      <c r="BN34" s="15">
        <f t="shared" ref="BN34:BN65" si="36">RADIANS($AB$9)+$AB$18*(AY34-AB$15)</f>
        <v>12.074395803649647</v>
      </c>
      <c r="BQ34" s="93"/>
      <c r="BR34" s="93"/>
      <c r="BS34" s="63"/>
    </row>
    <row r="35" spans="1:71" x14ac:dyDescent="0.2">
      <c r="A35" s="162" t="s">
        <v>113</v>
      </c>
      <c r="B35" s="163" t="s">
        <v>111</v>
      </c>
      <c r="C35" s="161">
        <v>44756.416100000002</v>
      </c>
      <c r="D35" s="161">
        <v>5.0000000000000001E-4</v>
      </c>
      <c r="E35">
        <f t="shared" si="12"/>
        <v>-4018.4880778210613</v>
      </c>
      <c r="F35" s="11">
        <f t="shared" si="13"/>
        <v>-4018.5</v>
      </c>
      <c r="G35">
        <f t="shared" si="14"/>
        <v>4.234200001519639E-3</v>
      </c>
      <c r="K35">
        <f t="shared" si="32"/>
        <v>4.234200001519639E-3</v>
      </c>
      <c r="O35">
        <f t="shared" ca="1" si="15"/>
        <v>1.8393956896539162E-3</v>
      </c>
      <c r="Q35" s="2">
        <f t="shared" si="16"/>
        <v>29737.916100000002</v>
      </c>
      <c r="R35">
        <f t="shared" si="17"/>
        <v>1.7928449652868913E-5</v>
      </c>
      <c r="S35">
        <v>1</v>
      </c>
      <c r="Z35">
        <f t="shared" si="27"/>
        <v>-4018.5</v>
      </c>
      <c r="AA35" s="217">
        <f t="shared" si="18"/>
        <v>3.9173570830314513E-3</v>
      </c>
      <c r="AB35" s="218">
        <f t="shared" si="28"/>
        <v>1.1368075838150435E-2</v>
      </c>
      <c r="AC35" s="218">
        <f t="shared" si="29"/>
        <v>3.1684291848818776E-4</v>
      </c>
      <c r="AD35" s="219">
        <f t="shared" si="30"/>
        <v>1.0038943499611239E-7</v>
      </c>
      <c r="AH35" s="15">
        <f t="shared" si="19"/>
        <v>-7.1338758366307955E-3</v>
      </c>
      <c r="AI35" s="15">
        <f t="shared" si="20"/>
        <v>0.53975272678923303</v>
      </c>
      <c r="AJ35" s="15">
        <f t="shared" si="21"/>
        <v>0.34268638848540223</v>
      </c>
      <c r="AK35" s="15">
        <f t="shared" si="22"/>
        <v>-0.45216892009701043</v>
      </c>
      <c r="AL35" s="15">
        <f t="shared" si="23"/>
        <v>-2.3650480617269558</v>
      </c>
      <c r="AM35" s="15">
        <f t="shared" si="24"/>
        <v>-2.4447682906527972</v>
      </c>
      <c r="AN35" s="63">
        <f t="shared" si="25"/>
        <v>10.868996447523134</v>
      </c>
      <c r="AO35" s="63">
        <f t="shared" si="25"/>
        <v>10.868996234670641</v>
      </c>
      <c r="AP35" s="63">
        <f t="shared" si="25"/>
        <v>10.868998847975732</v>
      </c>
      <c r="AQ35" s="63">
        <f t="shared" si="25"/>
        <v>10.868966766731303</v>
      </c>
      <c r="AR35" s="63">
        <f t="shared" si="25"/>
        <v>10.86936116129006</v>
      </c>
      <c r="AS35" s="63">
        <f t="shared" si="25"/>
        <v>10.864594600508383</v>
      </c>
      <c r="AT35" s="63">
        <f t="shared" si="25"/>
        <v>10.947033595367362</v>
      </c>
      <c r="AU35" s="63">
        <f t="shared" si="26"/>
        <v>11.509035603536468</v>
      </c>
      <c r="AV35" s="63"/>
      <c r="AW35" s="63"/>
      <c r="AX35" s="15">
        <f t="shared" si="0"/>
        <v>-1.1365770235071333E-2</v>
      </c>
      <c r="AY35" s="15">
        <v>1500</v>
      </c>
      <c r="AZ35" s="15">
        <f t="shared" si="34"/>
        <v>-1.1365770235071333E-2</v>
      </c>
      <c r="BA35" s="15">
        <f t="shared" si="35"/>
        <v>1.5016991115057355E-2</v>
      </c>
      <c r="BB35" s="15">
        <f t="shared" si="3"/>
        <v>-2.6382761350128688E-2</v>
      </c>
      <c r="BC35" s="15">
        <f t="shared" si="4"/>
        <v>0.92209051084202021</v>
      </c>
      <c r="BD35" s="15">
        <f t="shared" si="5"/>
        <v>-0.31781974157253579</v>
      </c>
      <c r="BE35" s="15">
        <f t="shared" si="6"/>
        <v>-1.6918440021165859</v>
      </c>
      <c r="BF35" s="15">
        <f t="shared" si="7"/>
        <v>-1.1290136462519751</v>
      </c>
      <c r="BG35" s="15">
        <f t="shared" si="33"/>
        <v>11.60057240036906</v>
      </c>
      <c r="BH35" s="15">
        <f t="shared" si="33"/>
        <v>11.60201198926868</v>
      </c>
      <c r="BI35" s="15">
        <f t="shared" si="33"/>
        <v>11.605915828992023</v>
      </c>
      <c r="BJ35" s="15">
        <f t="shared" si="33"/>
        <v>11.616394290443662</v>
      </c>
      <c r="BK35" s="15">
        <f t="shared" si="33"/>
        <v>11.643792055866006</v>
      </c>
      <c r="BL35" s="15">
        <f t="shared" si="33"/>
        <v>11.711178165021838</v>
      </c>
      <c r="BM35" s="15">
        <f t="shared" si="33"/>
        <v>11.858450383927355</v>
      </c>
      <c r="BN35" s="15">
        <f t="shared" si="36"/>
        <v>12.130723411511875</v>
      </c>
      <c r="BQ35" s="93"/>
      <c r="BR35" s="93"/>
      <c r="BS35" s="63"/>
    </row>
    <row r="36" spans="1:71" x14ac:dyDescent="0.2">
      <c r="A36" s="162" t="s">
        <v>113</v>
      </c>
      <c r="B36" s="163"/>
      <c r="C36" s="161">
        <v>44790.329400000002</v>
      </c>
      <c r="D36" s="161"/>
      <c r="E36">
        <f t="shared" si="12"/>
        <v>-3922.9988635890054</v>
      </c>
      <c r="F36" s="11">
        <f t="shared" si="13"/>
        <v>-3923</v>
      </c>
      <c r="G36">
        <f t="shared" si="14"/>
        <v>4.0360000275541097E-4</v>
      </c>
      <c r="K36">
        <f t="shared" si="32"/>
        <v>4.0360000275541097E-4</v>
      </c>
      <c r="O36">
        <f t="shared" ca="1" si="15"/>
        <v>1.6351930775118494E-3</v>
      </c>
      <c r="Q36" s="2">
        <f t="shared" si="16"/>
        <v>29771.829400000002</v>
      </c>
      <c r="R36">
        <f t="shared" si="17"/>
        <v>1.6289296222416774E-7</v>
      </c>
      <c r="S36">
        <v>1</v>
      </c>
      <c r="Z36">
        <f t="shared" si="27"/>
        <v>-3923</v>
      </c>
      <c r="AA36" s="217">
        <f t="shared" si="18"/>
        <v>3.7009893780958324E-3</v>
      </c>
      <c r="AB36" s="218">
        <f t="shared" si="28"/>
        <v>7.8518764799553799E-3</v>
      </c>
      <c r="AC36" s="218">
        <f t="shared" si="29"/>
        <v>-3.2973893753404215E-3</v>
      </c>
      <c r="AD36" s="219">
        <f t="shared" si="30"/>
        <v>1.0872776692607895E-5</v>
      </c>
      <c r="AH36" s="15">
        <f t="shared" si="19"/>
        <v>-7.448276477199969E-3</v>
      </c>
      <c r="AI36" s="15">
        <f t="shared" si="20"/>
        <v>0.54296098747464105</v>
      </c>
      <c r="AJ36" s="15">
        <f t="shared" si="21"/>
        <v>0.33603607136468866</v>
      </c>
      <c r="AK36" s="15">
        <f t="shared" si="22"/>
        <v>-0.4554114906647479</v>
      </c>
      <c r="AL36" s="15">
        <f t="shared" si="23"/>
        <v>-2.357978170653833</v>
      </c>
      <c r="AM36" s="15">
        <f t="shared" si="24"/>
        <v>-2.4203165703561433</v>
      </c>
      <c r="AN36" s="63">
        <f t="shared" si="25"/>
        <v>10.878974196578231</v>
      </c>
      <c r="AO36" s="63">
        <f t="shared" si="25"/>
        <v>10.878974057896304</v>
      </c>
      <c r="AP36" s="63">
        <f t="shared" si="25"/>
        <v>10.878975905519495</v>
      </c>
      <c r="AQ36" s="63">
        <f t="shared" si="25"/>
        <v>10.878951292508654</v>
      </c>
      <c r="AR36" s="63">
        <f t="shared" si="25"/>
        <v>10.879279598956693</v>
      </c>
      <c r="AS36" s="63">
        <f t="shared" si="25"/>
        <v>10.874973597843754</v>
      </c>
      <c r="AT36" s="63">
        <f t="shared" si="25"/>
        <v>10.961234229969156</v>
      </c>
      <c r="AU36" s="63">
        <f t="shared" si="26"/>
        <v>11.519794176638154</v>
      </c>
      <c r="AV36" s="63"/>
      <c r="AW36" s="63"/>
      <c r="AX36" s="15">
        <f t="shared" si="0"/>
        <v>-1.2804594579856991E-2</v>
      </c>
      <c r="AY36" s="15">
        <v>2000</v>
      </c>
      <c r="AZ36" s="15">
        <f t="shared" si="34"/>
        <v>-1.2804594579856991E-2</v>
      </c>
      <c r="BA36" s="15">
        <f t="shared" si="35"/>
        <v>1.5205454523513601E-2</v>
      </c>
      <c r="BB36" s="15">
        <f t="shared" si="3"/>
        <v>-2.8010049103370592E-2</v>
      </c>
      <c r="BC36" s="15">
        <f t="shared" si="4"/>
        <v>0.99743052093385676</v>
      </c>
      <c r="BD36" s="15">
        <f t="shared" si="5"/>
        <v>-0.42638666025332972</v>
      </c>
      <c r="BE36" s="15">
        <f t="shared" si="6"/>
        <v>-1.5747787849728436</v>
      </c>
      <c r="BF36" s="15">
        <f t="shared" si="7"/>
        <v>-1.0039904092709475</v>
      </c>
      <c r="BG36" s="15">
        <f t="shared" si="33"/>
        <v>11.693814014736439</v>
      </c>
      <c r="BH36" s="15">
        <f t="shared" si="33"/>
        <v>11.696151288290023</v>
      </c>
      <c r="BI36" s="15">
        <f t="shared" si="33"/>
        <v>11.70175204867151</v>
      </c>
      <c r="BJ36" s="15">
        <f t="shared" si="33"/>
        <v>11.715025997926723</v>
      </c>
      <c r="BK36" s="15">
        <f t="shared" si="33"/>
        <v>11.745713757390062</v>
      </c>
      <c r="BL36" s="15">
        <f t="shared" si="33"/>
        <v>11.813096560045361</v>
      </c>
      <c r="BM36" s="15">
        <f t="shared" si="33"/>
        <v>11.94814051195282</v>
      </c>
      <c r="BN36" s="15">
        <f t="shared" si="36"/>
        <v>12.187051019374103</v>
      </c>
      <c r="BQ36" s="93"/>
      <c r="BR36" s="93"/>
      <c r="BS36" s="63"/>
    </row>
    <row r="37" spans="1:71" x14ac:dyDescent="0.2">
      <c r="A37" s="162" t="s">
        <v>113</v>
      </c>
      <c r="B37" s="163"/>
      <c r="C37" s="161">
        <v>45054.5625</v>
      </c>
      <c r="D37" s="161">
        <v>5.9999999999999995E-4</v>
      </c>
      <c r="E37">
        <f t="shared" si="12"/>
        <v>-3179.001343645506</v>
      </c>
      <c r="F37" s="11">
        <f t="shared" si="13"/>
        <v>-3179</v>
      </c>
      <c r="G37">
        <f t="shared" si="14"/>
        <v>-4.7720000293338671E-4</v>
      </c>
      <c r="K37">
        <f t="shared" si="32"/>
        <v>-4.7720000293338671E-4</v>
      </c>
      <c r="O37">
        <f t="shared" ca="1" si="15"/>
        <v>4.4337125326541875E-5</v>
      </c>
      <c r="Q37" s="2">
        <f t="shared" si="16"/>
        <v>30036.0625</v>
      </c>
      <c r="R37">
        <f t="shared" si="17"/>
        <v>2.2771984279962429E-7</v>
      </c>
      <c r="S37">
        <v>1</v>
      </c>
      <c r="Z37">
        <f t="shared" si="27"/>
        <v>-3179</v>
      </c>
      <c r="AA37" s="217">
        <f t="shared" si="18"/>
        <v>1.9418957038455781E-3</v>
      </c>
      <c r="AB37" s="218">
        <f t="shared" si="28"/>
        <v>9.458441924300098E-3</v>
      </c>
      <c r="AC37" s="218">
        <f t="shared" si="29"/>
        <v>-2.4190957067789648E-3</v>
      </c>
      <c r="AD37" s="219">
        <f t="shared" si="30"/>
        <v>5.8520240385564195E-6</v>
      </c>
      <c r="AH37" s="15">
        <f t="shared" si="19"/>
        <v>-9.9356419272334847E-3</v>
      </c>
      <c r="AI37" s="15">
        <f t="shared" si="20"/>
        <v>0.57020573292885857</v>
      </c>
      <c r="AJ37" s="15">
        <f t="shared" si="21"/>
        <v>0.2807204811452032</v>
      </c>
      <c r="AK37" s="15">
        <f t="shared" si="22"/>
        <v>-0.48120803483776464</v>
      </c>
      <c r="AL37" s="15">
        <f t="shared" si="23"/>
        <v>-2.2998178091043657</v>
      </c>
      <c r="AM37" s="15">
        <f t="shared" si="24"/>
        <v>-2.2339511269687957</v>
      </c>
      <c r="AN37" s="63">
        <f t="shared" ref="AN37:AT52" si="37">$AU37+$AB$7*SIN(AO37)</f>
        <v>10.958843871417521</v>
      </c>
      <c r="AO37" s="63">
        <f t="shared" si="37"/>
        <v>10.958843871907348</v>
      </c>
      <c r="AP37" s="63">
        <f t="shared" si="37"/>
        <v>10.958843851233627</v>
      </c>
      <c r="AQ37" s="63">
        <f t="shared" si="37"/>
        <v>10.958844723803825</v>
      </c>
      <c r="AR37" s="63">
        <f t="shared" si="37"/>
        <v>10.958807913468151</v>
      </c>
      <c r="AS37" s="63">
        <f t="shared" si="37"/>
        <v>10.960394227661029</v>
      </c>
      <c r="AT37" s="63">
        <f t="shared" si="37"/>
        <v>11.07404683024023</v>
      </c>
      <c r="AU37" s="63">
        <f t="shared" si="26"/>
        <v>11.603609657137149</v>
      </c>
      <c r="AV37" s="63"/>
      <c r="AW37" s="63"/>
      <c r="AX37" s="15">
        <f t="shared" si="0"/>
        <v>-1.4139166662837502E-2</v>
      </c>
      <c r="AY37" s="15">
        <v>2500</v>
      </c>
      <c r="AZ37" s="15">
        <f t="shared" si="34"/>
        <v>-1.4139166662837502E-2</v>
      </c>
      <c r="BA37" s="15">
        <f t="shared" si="35"/>
        <v>1.5365530217539801E-2</v>
      </c>
      <c r="BB37" s="15">
        <f t="shared" si="3"/>
        <v>-2.9504696880377303E-2</v>
      </c>
      <c r="BC37" s="15">
        <f t="shared" si="4"/>
        <v>1.0864502090553816</v>
      </c>
      <c r="BD37" s="15">
        <f t="shared" si="5"/>
        <v>-0.54707886304553477</v>
      </c>
      <c r="BE37" s="15">
        <f t="shared" si="6"/>
        <v>-1.4364025445665509</v>
      </c>
      <c r="BF37" s="15">
        <f t="shared" si="7"/>
        <v>-0.87389051351595848</v>
      </c>
      <c r="BG37" s="15">
        <f t="shared" si="33"/>
        <v>11.795335029071181</v>
      </c>
      <c r="BH37" s="15">
        <f t="shared" si="33"/>
        <v>11.798750291818784</v>
      </c>
      <c r="BI37" s="15">
        <f t="shared" si="33"/>
        <v>11.806080720596485</v>
      </c>
      <c r="BJ37" s="15">
        <f t="shared" si="33"/>
        <v>11.8216450159166</v>
      </c>
      <c r="BK37" s="15">
        <f t="shared" si="33"/>
        <v>11.853977299257</v>
      </c>
      <c r="BL37" s="15">
        <f t="shared" si="33"/>
        <v>11.918443465125566</v>
      </c>
      <c r="BM37" s="15">
        <f t="shared" si="33"/>
        <v>12.038588454696704</v>
      </c>
      <c r="BN37" s="15">
        <f t="shared" si="36"/>
        <v>12.243378627236329</v>
      </c>
      <c r="BQ37" s="93"/>
      <c r="BR37" s="93"/>
      <c r="BS37" s="63"/>
    </row>
    <row r="38" spans="1:71" x14ac:dyDescent="0.2">
      <c r="A38" s="162" t="s">
        <v>113</v>
      </c>
      <c r="B38" s="163" t="s">
        <v>111</v>
      </c>
      <c r="C38" s="161">
        <v>45057.582900000001</v>
      </c>
      <c r="D38" s="161">
        <v>2.3999999999999998E-3</v>
      </c>
      <c r="E38">
        <f t="shared" si="12"/>
        <v>-3170.496844741931</v>
      </c>
      <c r="F38" s="11">
        <f t="shared" si="13"/>
        <v>-3170.5</v>
      </c>
      <c r="G38">
        <f t="shared" si="14"/>
        <v>1.120599998102989E-3</v>
      </c>
      <c r="K38">
        <f t="shared" si="32"/>
        <v>1.120599998102989E-3</v>
      </c>
      <c r="O38">
        <f t="shared" ca="1" si="15"/>
        <v>2.6162023722274726E-5</v>
      </c>
      <c r="Q38" s="2">
        <f t="shared" si="16"/>
        <v>30039.082900000001</v>
      </c>
      <c r="R38">
        <f t="shared" si="17"/>
        <v>1.255744355748419E-6</v>
      </c>
      <c r="S38">
        <v>0.1</v>
      </c>
      <c r="Z38">
        <f t="shared" si="27"/>
        <v>-3170.5</v>
      </c>
      <c r="AA38" s="217">
        <f t="shared" si="18"/>
        <v>1.9210578999025382E-3</v>
      </c>
      <c r="AB38" s="218">
        <f t="shared" si="28"/>
        <v>1.1085036888709009E-2</v>
      </c>
      <c r="AC38" s="218">
        <f t="shared" si="29"/>
        <v>-8.0045790179954918E-4</v>
      </c>
      <c r="AD38" s="219">
        <f t="shared" si="30"/>
        <v>6.407328525533367E-8</v>
      </c>
      <c r="AH38" s="15">
        <f t="shared" si="19"/>
        <v>-9.9644368906060196E-3</v>
      </c>
      <c r="AI38" s="15">
        <f t="shared" si="20"/>
        <v>0.57054197774605675</v>
      </c>
      <c r="AJ38" s="15">
        <f t="shared" si="21"/>
        <v>0.28004996744067984</v>
      </c>
      <c r="AK38" s="15">
        <f t="shared" si="22"/>
        <v>-0.48150814315167562</v>
      </c>
      <c r="AL38" s="15">
        <f t="shared" si="23"/>
        <v>-2.2991192754945371</v>
      </c>
      <c r="AM38" s="15">
        <f t="shared" si="24"/>
        <v>-2.2318604621740463</v>
      </c>
      <c r="AN38" s="63">
        <f t="shared" si="37"/>
        <v>10.959779553720546</v>
      </c>
      <c r="AO38" s="63">
        <f t="shared" si="37"/>
        <v>10.959779554186525</v>
      </c>
      <c r="AP38" s="63">
        <f t="shared" si="37"/>
        <v>10.959779534005404</v>
      </c>
      <c r="AQ38" s="63">
        <f t="shared" si="37"/>
        <v>10.959780408040658</v>
      </c>
      <c r="AR38" s="63">
        <f t="shared" si="37"/>
        <v>10.959742573493394</v>
      </c>
      <c r="AS38" s="63">
        <f t="shared" si="37"/>
        <v>10.961418645340078</v>
      </c>
      <c r="AT38" s="63">
        <f t="shared" si="37"/>
        <v>11.075357578382036</v>
      </c>
      <c r="AU38" s="63">
        <f t="shared" si="26"/>
        <v>11.604567226470806</v>
      </c>
      <c r="AV38" s="63"/>
      <c r="AW38" s="63"/>
      <c r="AX38" s="15">
        <f t="shared" si="0"/>
        <v>-1.5294508661957851E-2</v>
      </c>
      <c r="AY38" s="15">
        <v>3000</v>
      </c>
      <c r="AZ38" s="15">
        <f t="shared" si="34"/>
        <v>-1.5294508661957851E-2</v>
      </c>
      <c r="BA38" s="15">
        <f t="shared" si="35"/>
        <v>1.5497218197135953E-2</v>
      </c>
      <c r="BB38" s="15">
        <f t="shared" si="3"/>
        <v>-3.0791726859093805E-2</v>
      </c>
      <c r="BC38" s="15">
        <f t="shared" si="4"/>
        <v>1.1905993263201133</v>
      </c>
      <c r="BD38" s="15">
        <f t="shared" si="5"/>
        <v>-0.67750287696689027</v>
      </c>
      <c r="BE38" s="15">
        <f t="shared" si="6"/>
        <v>-1.2709108574145556</v>
      </c>
      <c r="BF38" s="15">
        <f t="shared" si="7"/>
        <v>-0.73750376078216828</v>
      </c>
      <c r="BG38" s="15">
        <f t="shared" si="33"/>
        <v>11.906435736290154</v>
      </c>
      <c r="BH38" s="15">
        <f t="shared" si="33"/>
        <v>11.910900764091002</v>
      </c>
      <c r="BI38" s="15">
        <f t="shared" si="33"/>
        <v>11.919601216186585</v>
      </c>
      <c r="BJ38" s="15">
        <f t="shared" si="33"/>
        <v>11.936393146944525</v>
      </c>
      <c r="BK38" s="15">
        <f t="shared" si="33"/>
        <v>11.968237529624485</v>
      </c>
      <c r="BL38" s="15">
        <f t="shared" si="33"/>
        <v>12.026826523942429</v>
      </c>
      <c r="BM38" s="15">
        <f t="shared" si="33"/>
        <v>12.129685983800835</v>
      </c>
      <c r="BN38" s="15">
        <f t="shared" si="36"/>
        <v>12.299706235098558</v>
      </c>
      <c r="BQ38" s="93"/>
      <c r="BR38" s="93"/>
      <c r="BS38" s="63"/>
    </row>
    <row r="39" spans="1:71" x14ac:dyDescent="0.2">
      <c r="A39" s="162" t="s">
        <v>113</v>
      </c>
      <c r="B39" s="163"/>
      <c r="C39" s="161">
        <v>45132.340799999998</v>
      </c>
      <c r="D39" s="161">
        <v>6.9999999999999999E-4</v>
      </c>
      <c r="E39">
        <f t="shared" si="12"/>
        <v>-2960.0020498196359</v>
      </c>
      <c r="F39" s="11">
        <f t="shared" si="13"/>
        <v>-2960</v>
      </c>
      <c r="G39">
        <f t="shared" si="14"/>
        <v>-7.2800000634742901E-4</v>
      </c>
      <c r="K39">
        <f t="shared" si="32"/>
        <v>-7.2800000634742901E-4</v>
      </c>
      <c r="O39">
        <f t="shared" ca="1" si="15"/>
        <v>-4.2393902188929411E-4</v>
      </c>
      <c r="Q39" s="2">
        <f t="shared" si="16"/>
        <v>30113.840799999998</v>
      </c>
      <c r="R39">
        <f t="shared" si="17"/>
        <v>5.2998400924185662E-7</v>
      </c>
      <c r="S39">
        <v>1</v>
      </c>
      <c r="Z39">
        <f t="shared" si="27"/>
        <v>-2960</v>
      </c>
      <c r="AA39" s="217">
        <f t="shared" si="18"/>
        <v>1.3997899023690946E-3</v>
      </c>
      <c r="AB39" s="218">
        <f t="shared" si="28"/>
        <v>9.9521442758397239E-3</v>
      </c>
      <c r="AC39" s="218">
        <f t="shared" si="29"/>
        <v>-2.1277899087165236E-3</v>
      </c>
      <c r="AD39" s="219">
        <f t="shared" si="30"/>
        <v>4.5274898956358716E-6</v>
      </c>
      <c r="AH39" s="15">
        <f t="shared" si="19"/>
        <v>-1.0680144282187153E-2</v>
      </c>
      <c r="AI39" s="15">
        <f t="shared" si="20"/>
        <v>0.57906652431641059</v>
      </c>
      <c r="AJ39" s="15">
        <f t="shared" si="21"/>
        <v>0.26314343303855131</v>
      </c>
      <c r="AK39" s="15">
        <f t="shared" si="22"/>
        <v>-0.48897780506744476</v>
      </c>
      <c r="AL39" s="15">
        <f t="shared" si="23"/>
        <v>-2.2815521435664214</v>
      </c>
      <c r="AM39" s="15">
        <f t="shared" si="24"/>
        <v>-2.1803329911828206</v>
      </c>
      <c r="AN39" s="63">
        <f t="shared" si="37"/>
        <v>10.983130140948424</v>
      </c>
      <c r="AO39" s="63">
        <f t="shared" si="37"/>
        <v>10.983130140962562</v>
      </c>
      <c r="AP39" s="63">
        <f t="shared" si="37"/>
        <v>10.983130139201734</v>
      </c>
      <c r="AQ39" s="63">
        <f t="shared" si="37"/>
        <v>10.983130358518313</v>
      </c>
      <c r="AR39" s="63">
        <f t="shared" si="37"/>
        <v>10.98310307161421</v>
      </c>
      <c r="AS39" s="63">
        <f t="shared" si="37"/>
        <v>10.987151376565357</v>
      </c>
      <c r="AT39" s="63">
        <f t="shared" si="37"/>
        <v>11.107971853803381</v>
      </c>
      <c r="AU39" s="63">
        <f t="shared" si="26"/>
        <v>11.628281149380804</v>
      </c>
      <c r="AV39" s="63"/>
      <c r="AW39" s="63"/>
      <c r="AX39" s="15">
        <f t="shared" si="0"/>
        <v>-1.6164941689552147E-2</v>
      </c>
      <c r="AY39" s="15">
        <v>3500</v>
      </c>
      <c r="AZ39" s="15">
        <f t="shared" si="34"/>
        <v>-1.6164941689552147E-2</v>
      </c>
      <c r="BA39" s="15">
        <f t="shared" si="35"/>
        <v>1.5600518462302065E-2</v>
      </c>
      <c r="BB39" s="15">
        <f t="shared" si="3"/>
        <v>-3.1765460151854212E-2</v>
      </c>
      <c r="BC39" s="15">
        <f t="shared" si="4"/>
        <v>1.3087359266226806</v>
      </c>
      <c r="BD39" s="15">
        <f t="shared" si="5"/>
        <v>-0.80957941309152082</v>
      </c>
      <c r="BE39" s="15">
        <f t="shared" si="6"/>
        <v>-1.0718378454740403</v>
      </c>
      <c r="BF39" s="15">
        <f t="shared" si="7"/>
        <v>-0.59389565718029702</v>
      </c>
      <c r="BG39" s="15">
        <f t="shared" si="33"/>
        <v>12.028153792837756</v>
      </c>
      <c r="BH39" s="15">
        <f t="shared" si="33"/>
        <v>12.033297067861261</v>
      </c>
      <c r="BI39" s="15">
        <f t="shared" si="33"/>
        <v>12.042527901713434</v>
      </c>
      <c r="BJ39" s="15">
        <f t="shared" si="33"/>
        <v>12.058973057741335</v>
      </c>
      <c r="BK39" s="15">
        <f t="shared" si="33"/>
        <v>12.08790695617202</v>
      </c>
      <c r="BL39" s="15">
        <f t="shared" si="33"/>
        <v>12.137799995090482</v>
      </c>
      <c r="BM39" s="15">
        <f t="shared" si="33"/>
        <v>12.22132281044467</v>
      </c>
      <c r="BN39" s="15">
        <f t="shared" si="36"/>
        <v>12.356033842960784</v>
      </c>
      <c r="BQ39" s="93"/>
      <c r="BR39" s="93"/>
      <c r="BS39" s="63"/>
    </row>
    <row r="40" spans="1:71" x14ac:dyDescent="0.2">
      <c r="A40" s="162" t="s">
        <v>113</v>
      </c>
      <c r="B40" s="163" t="s">
        <v>111</v>
      </c>
      <c r="C40" s="161">
        <v>45140.333899999998</v>
      </c>
      <c r="D40" s="161">
        <v>8.0000000000000004E-4</v>
      </c>
      <c r="E40">
        <f t="shared" si="12"/>
        <v>-2937.4959876470307</v>
      </c>
      <c r="F40" s="11">
        <f t="shared" si="13"/>
        <v>-2937.5</v>
      </c>
      <c r="G40">
        <f t="shared" si="14"/>
        <v>1.424999994924292E-3</v>
      </c>
      <c r="K40">
        <f t="shared" si="32"/>
        <v>1.424999994924292E-3</v>
      </c>
      <c r="O40">
        <f t="shared" ca="1" si="15"/>
        <v>-4.7204958495941467E-4</v>
      </c>
      <c r="Q40" s="2">
        <f t="shared" si="16"/>
        <v>30121.833899999998</v>
      </c>
      <c r="R40">
        <f t="shared" si="17"/>
        <v>2.0306249855342321E-6</v>
      </c>
      <c r="S40">
        <v>1</v>
      </c>
      <c r="Z40">
        <f t="shared" si="27"/>
        <v>-2937.5</v>
      </c>
      <c r="AA40" s="217">
        <f t="shared" si="18"/>
        <v>1.3434818054642913E-3</v>
      </c>
      <c r="AB40" s="218">
        <f t="shared" si="28"/>
        <v>1.2181938036982814E-2</v>
      </c>
      <c r="AC40" s="218">
        <f t="shared" si="29"/>
        <v>8.1518189460000681E-5</v>
      </c>
      <c r="AD40" s="219">
        <f t="shared" si="30"/>
        <v>6.645215212836566E-9</v>
      </c>
      <c r="AH40" s="15">
        <f t="shared" si="19"/>
        <v>-1.0756938042058522E-2</v>
      </c>
      <c r="AI40" s="15">
        <f t="shared" si="20"/>
        <v>0.58000071193875347</v>
      </c>
      <c r="AJ40" s="15">
        <f t="shared" si="21"/>
        <v>0.26130130787684674</v>
      </c>
      <c r="AK40" s="15">
        <f t="shared" si="22"/>
        <v>-0.48978044349247857</v>
      </c>
      <c r="AL40" s="15">
        <f t="shared" si="23"/>
        <v>-2.2796432200093806</v>
      </c>
      <c r="AM40" s="15">
        <f t="shared" si="24"/>
        <v>-2.1748525627661719</v>
      </c>
      <c r="AN40" s="63">
        <f t="shared" si="37"/>
        <v>10.985646721210532</v>
      </c>
      <c r="AO40" s="63">
        <f t="shared" si="37"/>
        <v>10.985646721216241</v>
      </c>
      <c r="AP40" s="63">
        <f t="shared" si="37"/>
        <v>10.985646720324835</v>
      </c>
      <c r="AQ40" s="63">
        <f t="shared" si="37"/>
        <v>10.985646859495699</v>
      </c>
      <c r="AR40" s="63">
        <f t="shared" si="37"/>
        <v>10.985625155023838</v>
      </c>
      <c r="AS40" s="63">
        <f t="shared" si="37"/>
        <v>10.989943587769377</v>
      </c>
      <c r="AT40" s="63">
        <f t="shared" si="37"/>
        <v>11.111475338143046</v>
      </c>
      <c r="AU40" s="63">
        <f t="shared" si="26"/>
        <v>11.630815891734605</v>
      </c>
      <c r="AV40" s="63"/>
      <c r="AW40" s="63"/>
      <c r="AX40" s="15">
        <f t="shared" si="0"/>
        <v>-1.6615665091218642E-2</v>
      </c>
      <c r="AY40" s="15">
        <v>4000</v>
      </c>
      <c r="AZ40" s="15">
        <f t="shared" si="34"/>
        <v>-1.6615665091218642E-2</v>
      </c>
      <c r="BA40" s="15">
        <f t="shared" si="35"/>
        <v>1.5675431013038126E-2</v>
      </c>
      <c r="BB40" s="15">
        <f t="shared" si="3"/>
        <v>-3.2291096104256768E-2</v>
      </c>
      <c r="BC40" s="15">
        <f t="shared" si="4"/>
        <v>1.4337078749340249</v>
      </c>
      <c r="BD40" s="15">
        <f t="shared" si="5"/>
        <v>-0.92523745257210033</v>
      </c>
      <c r="BE40" s="15">
        <f t="shared" si="6"/>
        <v>-0.83361211705644622</v>
      </c>
      <c r="BF40" s="15">
        <f t="shared" si="7"/>
        <v>-0.44274708986404554</v>
      </c>
      <c r="BG40" s="15">
        <f t="shared" si="33"/>
        <v>12.160808923623755</v>
      </c>
      <c r="BH40" s="15">
        <f t="shared" si="33"/>
        <v>12.165866686378692</v>
      </c>
      <c r="BI40" s="15">
        <f t="shared" si="33"/>
        <v>12.174364209079146</v>
      </c>
      <c r="BJ40" s="15">
        <f t="shared" si="33"/>
        <v>12.188574348131297</v>
      </c>
      <c r="BK40" s="15">
        <f t="shared" si="33"/>
        <v>12.212161506210927</v>
      </c>
      <c r="BL40" s="15">
        <f t="shared" si="33"/>
        <v>12.250871664098678</v>
      </c>
      <c r="BM40" s="15">
        <f t="shared" si="33"/>
        <v>12.313386935177142</v>
      </c>
      <c r="BN40" s="15">
        <f t="shared" si="36"/>
        <v>12.412361450823013</v>
      </c>
      <c r="BQ40" s="93"/>
      <c r="BR40" s="93"/>
      <c r="BS40" s="63"/>
    </row>
    <row r="41" spans="1:71" x14ac:dyDescent="0.2">
      <c r="A41" s="164" t="s">
        <v>256</v>
      </c>
      <c r="B41" s="165" t="s">
        <v>111</v>
      </c>
      <c r="C41" s="164">
        <v>46183.41</v>
      </c>
      <c r="D41" s="164" t="s">
        <v>257</v>
      </c>
      <c r="E41">
        <f t="shared" si="12"/>
        <v>-0.52090196568036473</v>
      </c>
      <c r="F41" s="11">
        <f t="shared" si="13"/>
        <v>-0.5</v>
      </c>
      <c r="G41">
        <f t="shared" si="14"/>
        <v>-7.4233999985153787E-3</v>
      </c>
      <c r="J41">
        <f>G41</f>
        <v>-7.4233999985153787E-3</v>
      </c>
      <c r="O41">
        <f t="shared" ca="1" si="15"/>
        <v>-6.7520817510457708E-3</v>
      </c>
      <c r="P41" s="31"/>
      <c r="Q41" s="2">
        <f t="shared" si="16"/>
        <v>31164.910000000003</v>
      </c>
      <c r="R41">
        <f t="shared" si="17"/>
        <v>5.5106867537958122E-5</v>
      </c>
      <c r="S41">
        <v>1</v>
      </c>
      <c r="Z41">
        <f t="shared" si="27"/>
        <v>-0.5</v>
      </c>
      <c r="AA41" s="217">
        <f t="shared" si="18"/>
        <v>-6.8493629377411498E-3</v>
      </c>
      <c r="AB41" s="218">
        <f t="shared" si="28"/>
        <v>1.3706949707731297E-2</v>
      </c>
      <c r="AC41" s="218">
        <f t="shared" si="29"/>
        <v>-5.7403706077422886E-4</v>
      </c>
      <c r="AD41" s="219">
        <f t="shared" si="30"/>
        <v>3.295185471423157E-7</v>
      </c>
      <c r="AH41" s="15">
        <f t="shared" si="19"/>
        <v>-2.1130349706246675E-2</v>
      </c>
      <c r="AI41" s="15">
        <f t="shared" si="20"/>
        <v>0.75717902711647</v>
      </c>
      <c r="AJ41" s="15">
        <f t="shared" si="21"/>
        <v>-5.8590426144519113E-2</v>
      </c>
      <c r="AK41" s="15">
        <f t="shared" si="22"/>
        <v>-0.59776438496077944</v>
      </c>
      <c r="AL41" s="15">
        <f t="shared" si="23"/>
        <v>-1.956649116532033</v>
      </c>
      <c r="AM41" s="15">
        <f t="shared" si="24"/>
        <v>-1.4855718404884848</v>
      </c>
      <c r="AN41" s="63">
        <f t="shared" si="37"/>
        <v>11.358563293978827</v>
      </c>
      <c r="AO41" s="63">
        <f t="shared" si="37"/>
        <v>11.358731339867365</v>
      </c>
      <c r="AP41" s="63">
        <f t="shared" si="37"/>
        <v>11.359463841178933</v>
      </c>
      <c r="AQ41" s="63">
        <f t="shared" si="37"/>
        <v>11.362640454392322</v>
      </c>
      <c r="AR41" s="63">
        <f t="shared" si="37"/>
        <v>11.376123441081107</v>
      </c>
      <c r="AS41" s="63">
        <f t="shared" si="37"/>
        <v>11.428925896636358</v>
      </c>
      <c r="AT41" s="63">
        <f t="shared" si="37"/>
        <v>11.594884883469087</v>
      </c>
      <c r="AU41" s="63">
        <f t="shared" si="26"/>
        <v>11.96168426031733</v>
      </c>
      <c r="AV41" s="63"/>
      <c r="AW41" s="63"/>
      <c r="AX41" s="15">
        <f t="shared" si="0"/>
        <v>-1.6501140508597877E-2</v>
      </c>
      <c r="AY41" s="15">
        <v>4500</v>
      </c>
      <c r="AZ41" s="15">
        <f t="shared" si="34"/>
        <v>-1.6501140508597877E-2</v>
      </c>
      <c r="BA41" s="15">
        <f t="shared" si="35"/>
        <v>1.5721955849344146E-2</v>
      </c>
      <c r="BB41" s="15">
        <f t="shared" si="3"/>
        <v>-3.2223096357942023E-2</v>
      </c>
      <c r="BC41" s="15">
        <f t="shared" si="4"/>
        <v>1.5484543126184831</v>
      </c>
      <c r="BD41" s="15">
        <f t="shared" si="5"/>
        <v>-0.99393019636391955</v>
      </c>
      <c r="BE41" s="15">
        <f t="shared" si="6"/>
        <v>-0.5547124827536859</v>
      </c>
      <c r="BF41" s="15">
        <f t="shared" si="7"/>
        <v>-0.28469412908049002</v>
      </c>
      <c r="BG41" s="15">
        <f t="shared" si="33"/>
        <v>12.303477724708555</v>
      </c>
      <c r="BH41" s="15">
        <f t="shared" si="33"/>
        <v>12.307424627974846</v>
      </c>
      <c r="BI41" s="15">
        <f t="shared" si="33"/>
        <v>12.313747681829927</v>
      </c>
      <c r="BJ41" s="15">
        <f t="shared" si="33"/>
        <v>12.323856047744988</v>
      </c>
      <c r="BK41" s="15">
        <f t="shared" si="33"/>
        <v>12.339963936049173</v>
      </c>
      <c r="BL41" s="15">
        <f t="shared" si="33"/>
        <v>12.365511066865983</v>
      </c>
      <c r="BM41" s="15">
        <f t="shared" si="33"/>
        <v>12.40576500317445</v>
      </c>
      <c r="BN41" s="15">
        <f t="shared" si="36"/>
        <v>12.468689058685239</v>
      </c>
      <c r="BQ41" s="93"/>
      <c r="BR41" s="93"/>
      <c r="BS41" s="63"/>
    </row>
    <row r="42" spans="1:71" x14ac:dyDescent="0.2">
      <c r="A42" s="166" t="s">
        <v>130</v>
      </c>
      <c r="B42" s="163" t="s">
        <v>111</v>
      </c>
      <c r="C42" s="161">
        <v>46183.410499999998</v>
      </c>
      <c r="D42" s="161"/>
      <c r="E42">
        <f t="shared" si="12"/>
        <v>-0.51949412254493776</v>
      </c>
      <c r="F42" s="11">
        <f t="shared" si="13"/>
        <v>-0.5</v>
      </c>
      <c r="G42">
        <f t="shared" si="14"/>
        <v>-6.9234000038704835E-3</v>
      </c>
      <c r="O42">
        <f t="shared" ca="1" si="15"/>
        <v>-6.7520817510457708E-3</v>
      </c>
      <c r="P42" s="31"/>
      <c r="Q42" s="2">
        <f t="shared" si="16"/>
        <v>31164.910499999998</v>
      </c>
      <c r="R42">
        <f t="shared" si="17"/>
        <v>4.7933467613593812E-5</v>
      </c>
      <c r="S42">
        <v>1</v>
      </c>
      <c r="Z42">
        <f t="shared" si="27"/>
        <v>-0.5</v>
      </c>
      <c r="AA42" s="217">
        <f t="shared" si="18"/>
        <v>-6.8493629377411498E-3</v>
      </c>
      <c r="AB42" s="218">
        <f t="shared" si="28"/>
        <v>1.4206949702376192E-2</v>
      </c>
      <c r="AC42" s="218">
        <f t="shared" si="29"/>
        <v>-7.4037066129333667E-5</v>
      </c>
      <c r="AD42" s="219">
        <f t="shared" si="30"/>
        <v>5.4814871610393268E-9</v>
      </c>
      <c r="AH42" s="15">
        <f t="shared" si="19"/>
        <v>-2.1130349706246675E-2</v>
      </c>
      <c r="AI42" s="15">
        <f t="shared" si="20"/>
        <v>0.75717902711647</v>
      </c>
      <c r="AJ42" s="15">
        <f t="shared" si="21"/>
        <v>-5.8590426144519113E-2</v>
      </c>
      <c r="AK42" s="15">
        <f t="shared" si="22"/>
        <v>-0.59776438496077944</v>
      </c>
      <c r="AL42" s="15">
        <f t="shared" si="23"/>
        <v>-1.956649116532033</v>
      </c>
      <c r="AM42" s="15">
        <f t="shared" si="24"/>
        <v>-1.4855718404884848</v>
      </c>
      <c r="AN42" s="63">
        <f t="shared" si="37"/>
        <v>11.358563293978827</v>
      </c>
      <c r="AO42" s="63">
        <f t="shared" si="37"/>
        <v>11.358731339867365</v>
      </c>
      <c r="AP42" s="63">
        <f t="shared" si="37"/>
        <v>11.359463841178933</v>
      </c>
      <c r="AQ42" s="63">
        <f t="shared" si="37"/>
        <v>11.362640454392322</v>
      </c>
      <c r="AR42" s="63">
        <f t="shared" si="37"/>
        <v>11.376123441081107</v>
      </c>
      <c r="AS42" s="63">
        <f t="shared" si="37"/>
        <v>11.428925896636358</v>
      </c>
      <c r="AT42" s="63">
        <f t="shared" si="37"/>
        <v>11.594884883469087</v>
      </c>
      <c r="AU42" s="63">
        <f t="shared" si="26"/>
        <v>11.96168426031733</v>
      </c>
      <c r="AV42" s="63"/>
      <c r="AW42" s="63"/>
      <c r="AX42" s="15">
        <f t="shared" si="0"/>
        <v>-1.5704395838810108E-2</v>
      </c>
      <c r="AY42" s="15">
        <v>5000</v>
      </c>
      <c r="AZ42" s="15">
        <f t="shared" si="34"/>
        <v>-1.5704395838810108E-2</v>
      </c>
      <c r="BA42" s="15">
        <f t="shared" si="35"/>
        <v>1.5740092971220115E-2</v>
      </c>
      <c r="BB42" s="15">
        <f t="shared" si="3"/>
        <v>-3.1444488810030223E-2</v>
      </c>
      <c r="BC42" s="15">
        <f t="shared" si="4"/>
        <v>1.6264274656680144</v>
      </c>
      <c r="BD42" s="15">
        <f t="shared" si="5"/>
        <v>-0.97953603795817246</v>
      </c>
      <c r="BE42" s="15">
        <f t="shared" si="6"/>
        <v>-0.24182368179290081</v>
      </c>
      <c r="BF42" s="15">
        <f t="shared" si="7"/>
        <v>-0.12150453768735993</v>
      </c>
      <c r="BG42" s="15">
        <f t="shared" ref="BG42:BM51" si="38">$BN42+$AB$7*SIN(BH42)</f>
        <v>12.453639458495918</v>
      </c>
      <c r="BH42" s="15">
        <f t="shared" si="38"/>
        <v>12.455515839418448</v>
      </c>
      <c r="BI42" s="15">
        <f t="shared" si="38"/>
        <v>12.45844153992873</v>
      </c>
      <c r="BJ42" s="15">
        <f t="shared" si="38"/>
        <v>12.46300152579459</v>
      </c>
      <c r="BK42" s="15">
        <f t="shared" si="38"/>
        <v>12.470104439906983</v>
      </c>
      <c r="BL42" s="15">
        <f t="shared" si="38"/>
        <v>12.481158813071133</v>
      </c>
      <c r="BM42" s="15">
        <f t="shared" si="38"/>
        <v>12.498342663797153</v>
      </c>
      <c r="BN42" s="15">
        <f t="shared" si="36"/>
        <v>12.525016666547469</v>
      </c>
      <c r="BQ42" s="93"/>
      <c r="BR42" s="93"/>
      <c r="BS42" s="63"/>
    </row>
    <row r="43" spans="1:71" x14ac:dyDescent="0.2">
      <c r="A43" s="159" t="s">
        <v>410</v>
      </c>
      <c r="B43" s="160" t="s">
        <v>111</v>
      </c>
      <c r="C43" s="161">
        <v>46207.741199999997</v>
      </c>
      <c r="D43" s="159" t="s">
        <v>260</v>
      </c>
      <c r="E43">
        <f t="shared" si="12"/>
        <v>67.988124561444437</v>
      </c>
      <c r="F43" s="11">
        <f t="shared" si="13"/>
        <v>68</v>
      </c>
      <c r="G43">
        <f t="shared" si="14"/>
        <v>-4.2176000060862862E-3</v>
      </c>
      <c r="K43" s="63"/>
      <c r="O43">
        <f t="shared" ca="1" si="15"/>
        <v>-6.8985516875036922E-3</v>
      </c>
      <c r="Q43" s="2">
        <f t="shared" si="16"/>
        <v>31189.241199999997</v>
      </c>
      <c r="R43">
        <f t="shared" si="17"/>
        <v>1.7788149811339041E-5</v>
      </c>
      <c r="S43">
        <v>1</v>
      </c>
      <c r="Z43">
        <f t="shared" si="27"/>
        <v>68</v>
      </c>
      <c r="AA43" s="217">
        <f t="shared" si="18"/>
        <v>-7.055397383952158E-3</v>
      </c>
      <c r="AB43" s="218">
        <f t="shared" si="28"/>
        <v>1.7157953027009919E-2</v>
      </c>
      <c r="AC43" s="218">
        <f t="shared" si="29"/>
        <v>2.8377973778658718E-3</v>
      </c>
      <c r="AD43" s="219">
        <f t="shared" si="30"/>
        <v>8.0530939578224173E-6</v>
      </c>
      <c r="AH43" s="15">
        <f t="shared" si="19"/>
        <v>-2.1375553033096205E-2</v>
      </c>
      <c r="AI43" s="15">
        <f t="shared" si="20"/>
        <v>0.76317303970526551</v>
      </c>
      <c r="AJ43" s="15">
        <f t="shared" si="21"/>
        <v>-6.8577344748486355E-2</v>
      </c>
      <c r="AK43" s="15">
        <f t="shared" si="22"/>
        <v>-0.60016437388202182</v>
      </c>
      <c r="AL43" s="15">
        <f t="shared" si="23"/>
        <v>-1.9466419061327447</v>
      </c>
      <c r="AM43" s="15">
        <f t="shared" si="24"/>
        <v>-1.4696439231317033</v>
      </c>
      <c r="AN43" s="63">
        <f t="shared" si="37"/>
        <v>11.368621092792434</v>
      </c>
      <c r="AO43" s="63">
        <f t="shared" si="37"/>
        <v>11.368811556757979</v>
      </c>
      <c r="AP43" s="63">
        <f t="shared" si="37"/>
        <v>11.369620308384379</v>
      </c>
      <c r="AQ43" s="63">
        <f t="shared" si="37"/>
        <v>11.373036051174864</v>
      </c>
      <c r="AR43" s="63">
        <f t="shared" si="37"/>
        <v>11.387149458056573</v>
      </c>
      <c r="AS43" s="63">
        <f t="shared" si="37"/>
        <v>11.440983094955548</v>
      </c>
      <c r="AT43" s="63">
        <f t="shared" si="37"/>
        <v>11.606708723034009</v>
      </c>
      <c r="AU43" s="63">
        <f t="shared" si="26"/>
        <v>11.969401142594455</v>
      </c>
      <c r="AV43" s="63"/>
      <c r="AW43" s="63"/>
      <c r="AX43" s="15">
        <f t="shared" si="0"/>
        <v>-1.4185624165583624E-2</v>
      </c>
      <c r="AY43" s="15">
        <v>5500</v>
      </c>
      <c r="AZ43" s="15">
        <f t="shared" si="34"/>
        <v>-1.4185624165583624E-2</v>
      </c>
      <c r="BA43" s="15">
        <f t="shared" si="35"/>
        <v>1.5729842378666044E-2</v>
      </c>
      <c r="BB43" s="15">
        <f t="shared" si="3"/>
        <v>-2.9915466544249668E-2</v>
      </c>
      <c r="BC43" s="15">
        <f t="shared" si="4"/>
        <v>1.6427002806664086</v>
      </c>
      <c r="BD43" s="15">
        <f t="shared" si="5"/>
        <v>-0.86151583167261603</v>
      </c>
      <c r="BE43" s="15">
        <f t="shared" si="6"/>
        <v>8.807188091554545E-2</v>
      </c>
      <c r="BF43" s="15">
        <f t="shared" si="7"/>
        <v>4.4064426858142124E-2</v>
      </c>
      <c r="BG43" s="15">
        <f t="shared" si="38"/>
        <v>12.607290956061615</v>
      </c>
      <c r="BH43" s="15">
        <f t="shared" si="38"/>
        <v>12.606596345291115</v>
      </c>
      <c r="BI43" s="15">
        <f t="shared" si="38"/>
        <v>12.60551891635347</v>
      </c>
      <c r="BJ43" s="15">
        <f t="shared" si="38"/>
        <v>12.603847777644036</v>
      </c>
      <c r="BK43" s="15">
        <f t="shared" si="38"/>
        <v>12.601255974940296</v>
      </c>
      <c r="BL43" s="15">
        <f t="shared" si="38"/>
        <v>12.597236753253119</v>
      </c>
      <c r="BM43" s="15">
        <f t="shared" si="38"/>
        <v>12.591004933305836</v>
      </c>
      <c r="BN43" s="15">
        <f t="shared" si="36"/>
        <v>12.581344274409695</v>
      </c>
      <c r="BQ43" s="93"/>
      <c r="BR43" s="93"/>
      <c r="BS43" s="63"/>
    </row>
    <row r="44" spans="1:71" x14ac:dyDescent="0.2">
      <c r="A44" s="159" t="s">
        <v>410</v>
      </c>
      <c r="B44" s="160" t="s">
        <v>111</v>
      </c>
      <c r="C44" s="161">
        <v>46209.693599999999</v>
      </c>
      <c r="D44" s="159" t="s">
        <v>260</v>
      </c>
      <c r="E44">
        <f t="shared" si="12"/>
        <v>73.485470495542572</v>
      </c>
      <c r="F44" s="11">
        <f t="shared" si="13"/>
        <v>73.5</v>
      </c>
      <c r="G44">
        <f t="shared" si="14"/>
        <v>-5.1602000021375716E-3</v>
      </c>
      <c r="K44" s="63"/>
      <c r="O44">
        <f t="shared" ca="1" si="15"/>
        <v>-6.9103120473652776E-3</v>
      </c>
      <c r="Q44" s="2">
        <f t="shared" si="16"/>
        <v>31191.193599999999</v>
      </c>
      <c r="R44">
        <f t="shared" si="17"/>
        <v>2.6627664062060594E-5</v>
      </c>
      <c r="S44">
        <v>1</v>
      </c>
      <c r="Z44">
        <f t="shared" si="27"/>
        <v>73.5</v>
      </c>
      <c r="AA44" s="217">
        <f t="shared" si="18"/>
        <v>-7.0719548148260418E-3</v>
      </c>
      <c r="AB44" s="218">
        <f t="shared" si="28"/>
        <v>1.6235032300853582E-2</v>
      </c>
      <c r="AC44" s="218">
        <f t="shared" si="29"/>
        <v>1.9117548126884702E-3</v>
      </c>
      <c r="AD44" s="219">
        <f t="shared" si="30"/>
        <v>3.6548064638375279E-6</v>
      </c>
      <c r="AH44" s="15">
        <f t="shared" si="19"/>
        <v>-2.1395232302991153E-2</v>
      </c>
      <c r="AI44" s="15">
        <f t="shared" si="20"/>
        <v>0.76365950611932232</v>
      </c>
      <c r="AJ44" s="15">
        <f t="shared" si="21"/>
        <v>-6.9385840040148666E-2</v>
      </c>
      <c r="AK44" s="15">
        <f t="shared" si="22"/>
        <v>-0.60035610744947054</v>
      </c>
      <c r="AL44" s="15">
        <f t="shared" si="23"/>
        <v>-1.9458314803299435</v>
      </c>
      <c r="AM44" s="15">
        <f t="shared" si="24"/>
        <v>-1.4683642718101202</v>
      </c>
      <c r="AN44" s="63">
        <f t="shared" si="37"/>
        <v>11.369432152005199</v>
      </c>
      <c r="AO44" s="63">
        <f t="shared" si="37"/>
        <v>11.369624514407493</v>
      </c>
      <c r="AP44" s="63">
        <f t="shared" si="37"/>
        <v>11.370439630673193</v>
      </c>
      <c r="AQ44" s="63">
        <f t="shared" si="37"/>
        <v>11.373875035046888</v>
      </c>
      <c r="AR44" s="63">
        <f t="shared" si="37"/>
        <v>11.388039427856803</v>
      </c>
      <c r="AS44" s="63">
        <f t="shared" si="37"/>
        <v>11.441954751626417</v>
      </c>
      <c r="AT44" s="63">
        <f t="shared" si="37"/>
        <v>11.607659022381881</v>
      </c>
      <c r="AU44" s="63">
        <f t="shared" si="26"/>
        <v>11.970020746280939</v>
      </c>
      <c r="AV44" s="63"/>
      <c r="AW44" s="63"/>
      <c r="AX44" s="15">
        <f t="shared" si="0"/>
        <v>-1.2011867533120418E-2</v>
      </c>
      <c r="AY44" s="15">
        <v>6000</v>
      </c>
      <c r="AZ44" s="15">
        <f t="shared" si="34"/>
        <v>-1.2011867533120418E-2</v>
      </c>
      <c r="BA44" s="15">
        <f t="shared" si="35"/>
        <v>1.5691204071681921E-2</v>
      </c>
      <c r="BB44" s="15">
        <f t="shared" si="3"/>
        <v>-2.7703071604802339E-2</v>
      </c>
      <c r="BC44" s="15">
        <f t="shared" si="4"/>
        <v>1.591314323436626</v>
      </c>
      <c r="BD44" s="15">
        <f t="shared" si="5"/>
        <v>-0.65540366682347584</v>
      </c>
      <c r="BE44" s="15">
        <f t="shared" si="6"/>
        <v>0.41160257979618342</v>
      </c>
      <c r="BF44" s="15">
        <f t="shared" si="7"/>
        <v>0.20875688709998971</v>
      </c>
      <c r="BG44" s="15">
        <f t="shared" si="38"/>
        <v>12.759655335168178</v>
      </c>
      <c r="BH44" s="15">
        <f t="shared" si="38"/>
        <v>12.756578184368134</v>
      </c>
      <c r="BI44" s="15">
        <f t="shared" si="38"/>
        <v>12.751723549779308</v>
      </c>
      <c r="BJ44" s="15">
        <f t="shared" si="38"/>
        <v>12.744073614381163</v>
      </c>
      <c r="BK44" s="15">
        <f t="shared" si="38"/>
        <v>12.732039954385623</v>
      </c>
      <c r="BL44" s="15">
        <f t="shared" si="38"/>
        <v>12.713158698292654</v>
      </c>
      <c r="BM44" s="15">
        <f t="shared" si="38"/>
        <v>12.683636559585057</v>
      </c>
      <c r="BN44" s="15">
        <f t="shared" si="36"/>
        <v>12.637671882271924</v>
      </c>
      <c r="BQ44" s="93"/>
      <c r="BR44" s="93"/>
      <c r="BS44" s="63"/>
    </row>
    <row r="45" spans="1:71" x14ac:dyDescent="0.2">
      <c r="A45" s="159" t="s">
        <v>410</v>
      </c>
      <c r="B45" s="160" t="s">
        <v>111</v>
      </c>
      <c r="C45" s="161">
        <v>46210.758999999998</v>
      </c>
      <c r="D45" s="159" t="s">
        <v>260</v>
      </c>
      <c r="E45">
        <f t="shared" si="12"/>
        <v>76.485302680637631</v>
      </c>
      <c r="F45" s="11">
        <f t="shared" si="13"/>
        <v>76.5</v>
      </c>
      <c r="G45">
        <f t="shared" si="14"/>
        <v>-5.2198000048520043E-3</v>
      </c>
      <c r="K45" s="63"/>
      <c r="O45">
        <f t="shared" ca="1" si="15"/>
        <v>-6.9167267891079602E-3</v>
      </c>
      <c r="Q45" s="2">
        <f t="shared" si="16"/>
        <v>31192.258999999998</v>
      </c>
      <c r="R45">
        <f t="shared" si="17"/>
        <v>2.7246312090652986E-5</v>
      </c>
      <c r="S45">
        <v>1</v>
      </c>
      <c r="Z45">
        <f t="shared" si="27"/>
        <v>76.5</v>
      </c>
      <c r="AA45" s="217">
        <f t="shared" si="18"/>
        <v>-7.0809870143475478E-3</v>
      </c>
      <c r="AB45" s="218">
        <f t="shared" si="28"/>
        <v>1.6186165871171436E-2</v>
      </c>
      <c r="AC45" s="218">
        <f t="shared" si="29"/>
        <v>1.8611870094955435E-3</v>
      </c>
      <c r="AD45" s="219">
        <f t="shared" si="30"/>
        <v>3.4640170843149645E-6</v>
      </c>
      <c r="AH45" s="15">
        <f t="shared" si="19"/>
        <v>-2.140596587602344E-2</v>
      </c>
      <c r="AI45" s="15">
        <f t="shared" si="20"/>
        <v>0.76392518028250178</v>
      </c>
      <c r="AJ45" s="15">
        <f t="shared" si="21"/>
        <v>-6.9827255890672221E-2</v>
      </c>
      <c r="AK45" s="15">
        <f t="shared" si="22"/>
        <v>-0.6004606267649808</v>
      </c>
      <c r="AL45" s="15">
        <f t="shared" si="23"/>
        <v>-1.9453889912285263</v>
      </c>
      <c r="AM45" s="15">
        <f t="shared" si="24"/>
        <v>-1.4676662300516672</v>
      </c>
      <c r="AN45" s="63">
        <f t="shared" si="37"/>
        <v>11.369874768890307</v>
      </c>
      <c r="AO45" s="63">
        <f t="shared" si="37"/>
        <v>11.370068173134849</v>
      </c>
      <c r="AP45" s="63">
        <f t="shared" si="37"/>
        <v>11.370886776429428</v>
      </c>
      <c r="AQ45" s="63">
        <f t="shared" si="37"/>
        <v>11.374332934207638</v>
      </c>
      <c r="AR45" s="63">
        <f t="shared" si="37"/>
        <v>11.388525159655337</v>
      </c>
      <c r="AS45" s="63">
        <f t="shared" si="37"/>
        <v>11.442484968949373</v>
      </c>
      <c r="AT45" s="63">
        <f t="shared" si="37"/>
        <v>11.608177426123582</v>
      </c>
      <c r="AU45" s="63">
        <f t="shared" si="26"/>
        <v>11.970358711928112</v>
      </c>
      <c r="AV45" s="63"/>
      <c r="AW45" s="63"/>
      <c r="AX45" s="15">
        <f t="shared" si="0"/>
        <v>-9.3437089110799693E-3</v>
      </c>
      <c r="AY45" s="15">
        <v>6500</v>
      </c>
      <c r="AZ45" s="15">
        <f t="shared" si="34"/>
        <v>-9.3437089110799693E-3</v>
      </c>
      <c r="BA45" s="15">
        <f t="shared" si="35"/>
        <v>1.5624178050267756E-2</v>
      </c>
      <c r="BB45" s="15">
        <f t="shared" si="3"/>
        <v>-2.4967886961347725E-2</v>
      </c>
      <c r="BC45" s="15">
        <f t="shared" si="4"/>
        <v>1.4901836546106642</v>
      </c>
      <c r="BD45" s="15">
        <f t="shared" si="5"/>
        <v>-0.40632933466300925</v>
      </c>
      <c r="BE45" s="15">
        <f t="shared" si="6"/>
        <v>0.70788632697348175</v>
      </c>
      <c r="BF45" s="15">
        <f t="shared" si="7"/>
        <v>0.36950353271397895</v>
      </c>
      <c r="BG45" s="15">
        <f t="shared" si="38"/>
        <v>12.906247209578776</v>
      </c>
      <c r="BH45" s="15">
        <f t="shared" si="38"/>
        <v>12.901576639794689</v>
      </c>
      <c r="BI45" s="15">
        <f t="shared" si="38"/>
        <v>12.893921187846356</v>
      </c>
      <c r="BJ45" s="15">
        <f t="shared" si="38"/>
        <v>12.881415950733379</v>
      </c>
      <c r="BK45" s="15">
        <f t="shared" si="38"/>
        <v>12.861096588770058</v>
      </c>
      <c r="BL45" s="15">
        <f t="shared" si="38"/>
        <v>12.828341376880239</v>
      </c>
      <c r="BM45" s="15">
        <f t="shared" si="38"/>
        <v>12.776122387718468</v>
      </c>
      <c r="BN45" s="15">
        <f t="shared" si="36"/>
        <v>12.69399949013415</v>
      </c>
      <c r="BQ45" s="93"/>
      <c r="BR45" s="93"/>
      <c r="BS45" s="63"/>
    </row>
    <row r="46" spans="1:71" x14ac:dyDescent="0.2">
      <c r="A46" s="159" t="s">
        <v>410</v>
      </c>
      <c r="B46" s="160" t="s">
        <v>111</v>
      </c>
      <c r="C46" s="161">
        <v>46212.713499999998</v>
      </c>
      <c r="D46" s="159" t="s">
        <v>260</v>
      </c>
      <c r="E46">
        <f t="shared" si="12"/>
        <v>81.988561555961923</v>
      </c>
      <c r="F46" s="11">
        <f t="shared" si="13"/>
        <v>82</v>
      </c>
      <c r="G46">
        <f t="shared" si="14"/>
        <v>-4.0624000030220486E-3</v>
      </c>
      <c r="K46" s="63"/>
      <c r="O46">
        <f t="shared" ca="1" si="15"/>
        <v>-6.9284871489695447E-3</v>
      </c>
      <c r="Q46" s="2">
        <f t="shared" si="16"/>
        <v>31194.213499999998</v>
      </c>
      <c r="R46">
        <f t="shared" si="17"/>
        <v>1.6503093784553539E-5</v>
      </c>
      <c r="S46">
        <v>1</v>
      </c>
      <c r="Z46">
        <f t="shared" si="27"/>
        <v>82</v>
      </c>
      <c r="AA46" s="217">
        <f t="shared" si="18"/>
        <v>-7.0975476361961262E-3</v>
      </c>
      <c r="AB46" s="218">
        <f t="shared" si="28"/>
        <v>1.7363243025368437E-2</v>
      </c>
      <c r="AC46" s="218">
        <f t="shared" si="29"/>
        <v>3.0351476331740776E-3</v>
      </c>
      <c r="AD46" s="219">
        <f t="shared" si="30"/>
        <v>9.2121211551622043E-6</v>
      </c>
      <c r="AH46" s="15">
        <f t="shared" si="19"/>
        <v>-2.1425643028390486E-2</v>
      </c>
      <c r="AI46" s="15">
        <f t="shared" si="20"/>
        <v>0.76441285359116173</v>
      </c>
      <c r="AJ46" s="15">
        <f t="shared" si="21"/>
        <v>-7.0637286484349693E-2</v>
      </c>
      <c r="AK46" s="15">
        <f t="shared" si="22"/>
        <v>-0.60065212997756323</v>
      </c>
      <c r="AL46" s="15">
        <f t="shared" si="23"/>
        <v>-1.9445769554240198</v>
      </c>
      <c r="AM46" s="15">
        <f t="shared" si="24"/>
        <v>-1.4663863942393107</v>
      </c>
      <c r="AN46" s="63">
        <f t="shared" si="37"/>
        <v>11.370686638842855</v>
      </c>
      <c r="AO46" s="63">
        <f t="shared" si="37"/>
        <v>11.370881964793819</v>
      </c>
      <c r="AP46" s="63">
        <f t="shared" si="37"/>
        <v>11.371706989295355</v>
      </c>
      <c r="AQ46" s="63">
        <f t="shared" si="37"/>
        <v>11.375172914635279</v>
      </c>
      <c r="AR46" s="63">
        <f t="shared" si="37"/>
        <v>11.389416206841366</v>
      </c>
      <c r="AS46" s="63">
        <f t="shared" si="37"/>
        <v>11.443457442360328</v>
      </c>
      <c r="AT46" s="63">
        <f t="shared" si="37"/>
        <v>11.609127940412019</v>
      </c>
      <c r="AU46" s="63">
        <f t="shared" si="26"/>
        <v>11.970978315614598</v>
      </c>
      <c r="AV46" s="63"/>
      <c r="AW46" s="63"/>
      <c r="AX46" s="15">
        <f t="shared" si="0"/>
        <v>-6.3842695007910039E-3</v>
      </c>
      <c r="AY46" s="15">
        <v>7000</v>
      </c>
      <c r="AZ46" s="15">
        <f t="shared" si="34"/>
        <v>-6.3842695007910039E-3</v>
      </c>
      <c r="BA46" s="15">
        <f t="shared" si="35"/>
        <v>1.5528764314423547E-2</v>
      </c>
      <c r="BB46" s="15">
        <f t="shared" si="3"/>
        <v>-2.1913033815214551E-2</v>
      </c>
      <c r="BC46" s="15">
        <f t="shared" si="4"/>
        <v>1.3671883461311047</v>
      </c>
      <c r="BD46" s="15">
        <f t="shared" si="5"/>
        <v>-0.16024865294993654</v>
      </c>
      <c r="BE46" s="15">
        <f t="shared" si="6"/>
        <v>0.96537698086862933</v>
      </c>
      <c r="BF46" s="15">
        <f t="shared" si="7"/>
        <v>0.52403280920374484</v>
      </c>
      <c r="BG46" s="15">
        <f t="shared" si="38"/>
        <v>13.043800220504751</v>
      </c>
      <c r="BH46" s="15">
        <f t="shared" si="38"/>
        <v>13.038580417555298</v>
      </c>
      <c r="BI46" s="15">
        <f t="shared" si="38"/>
        <v>13.029516932767644</v>
      </c>
      <c r="BJ46" s="15">
        <f t="shared" si="38"/>
        <v>13.013875688389522</v>
      </c>
      <c r="BK46" s="15">
        <f t="shared" si="38"/>
        <v>12.987153525843212</v>
      </c>
      <c r="BL46" s="15">
        <f t="shared" si="38"/>
        <v>12.942215306527054</v>
      </c>
      <c r="BM46" s="15">
        <f t="shared" si="38"/>
        <v>12.868347725255717</v>
      </c>
      <c r="BN46" s="15">
        <f t="shared" si="36"/>
        <v>12.750327097996379</v>
      </c>
      <c r="BQ46" s="93"/>
      <c r="BR46" s="93"/>
      <c r="BS46" s="63"/>
    </row>
    <row r="47" spans="1:71" x14ac:dyDescent="0.2">
      <c r="A47" s="159" t="s">
        <v>410</v>
      </c>
      <c r="B47" s="160" t="s">
        <v>111</v>
      </c>
      <c r="C47" s="161">
        <v>46229.403700000003</v>
      </c>
      <c r="D47" s="159" t="s">
        <v>260</v>
      </c>
      <c r="E47">
        <f t="shared" si="12"/>
        <v>128.9829290570982</v>
      </c>
      <c r="F47" s="11">
        <f t="shared" si="13"/>
        <v>129</v>
      </c>
      <c r="G47">
        <f t="shared" si="14"/>
        <v>-6.062799999199342E-3</v>
      </c>
      <c r="K47" s="63"/>
      <c r="O47">
        <f t="shared" ca="1" si="15"/>
        <v>-7.028984769604907E-3</v>
      </c>
      <c r="Q47" s="2">
        <f t="shared" si="16"/>
        <v>31210.903700000003</v>
      </c>
      <c r="R47">
        <f t="shared" si="17"/>
        <v>3.6757543830291544E-5</v>
      </c>
      <c r="S47">
        <v>1</v>
      </c>
      <c r="Z47">
        <f t="shared" si="27"/>
        <v>129</v>
      </c>
      <c r="AA47" s="217">
        <f t="shared" si="18"/>
        <v>-7.2391469906873084E-3</v>
      </c>
      <c r="AB47" s="218">
        <f t="shared" si="28"/>
        <v>1.5530934460196693E-2</v>
      </c>
      <c r="AC47" s="218">
        <f t="shared" si="29"/>
        <v>1.1763469914879664E-3</v>
      </c>
      <c r="AD47" s="219">
        <f t="shared" si="30"/>
        <v>1.3837922443827897E-6</v>
      </c>
      <c r="AH47" s="15">
        <f t="shared" si="19"/>
        <v>-2.1593734459396035E-2</v>
      </c>
      <c r="AI47" s="15">
        <f t="shared" si="20"/>
        <v>0.76861236072720585</v>
      </c>
      <c r="AJ47" s="15">
        <f t="shared" si="21"/>
        <v>-7.7600143464316415E-2</v>
      </c>
      <c r="AK47" s="15">
        <f t="shared" si="22"/>
        <v>-0.60228236334082219</v>
      </c>
      <c r="AL47" s="15">
        <f t="shared" si="23"/>
        <v>-1.9375948793441118</v>
      </c>
      <c r="AM47" s="15">
        <f t="shared" si="24"/>
        <v>-1.4554445842835826</v>
      </c>
      <c r="AN47" s="63">
        <f t="shared" si="37"/>
        <v>11.377645971417504</v>
      </c>
      <c r="AO47" s="63">
        <f t="shared" si="37"/>
        <v>11.377858346328797</v>
      </c>
      <c r="AP47" s="63">
        <f t="shared" si="37"/>
        <v>11.378739753049993</v>
      </c>
      <c r="AQ47" s="63">
        <f t="shared" si="37"/>
        <v>11.382377396241381</v>
      </c>
      <c r="AR47" s="63">
        <f t="shared" si="37"/>
        <v>11.397059134391121</v>
      </c>
      <c r="AS47" s="63">
        <f t="shared" si="37"/>
        <v>11.451789199287543</v>
      </c>
      <c r="AT47" s="63">
        <f t="shared" si="37"/>
        <v>11.617256169780418</v>
      </c>
      <c r="AU47" s="63">
        <f t="shared" si="26"/>
        <v>11.976273110753645</v>
      </c>
      <c r="AV47" s="63"/>
      <c r="AW47" s="63"/>
      <c r="AX47" s="15">
        <f t="shared" si="0"/>
        <v>-3.3221754031233126E-3</v>
      </c>
      <c r="AY47" s="15">
        <v>7500</v>
      </c>
      <c r="AZ47" s="15">
        <f t="shared" si="34"/>
        <v>-3.3221754031233126E-3</v>
      </c>
      <c r="BA47" s="15">
        <f t="shared" si="35"/>
        <v>1.5404962864149288E-2</v>
      </c>
      <c r="BB47" s="15">
        <f t="shared" si="3"/>
        <v>-1.8727138267272601E-2</v>
      </c>
      <c r="BC47" s="15">
        <f t="shared" si="4"/>
        <v>1.2444320825461075</v>
      </c>
      <c r="BD47" s="15">
        <f t="shared" si="5"/>
        <v>5.5898143463500194E-2</v>
      </c>
      <c r="BE47" s="15">
        <f t="shared" si="6"/>
        <v>1.1822468314990684</v>
      </c>
      <c r="BF47" s="15">
        <f t="shared" si="7"/>
        <v>0.67118391951103984</v>
      </c>
      <c r="BG47" s="15">
        <f t="shared" si="38"/>
        <v>13.170664677328244</v>
      </c>
      <c r="BH47" s="15">
        <f t="shared" si="38"/>
        <v>13.165811297960337</v>
      </c>
      <c r="BI47" s="15">
        <f t="shared" si="38"/>
        <v>13.156728640723776</v>
      </c>
      <c r="BJ47" s="15">
        <f t="shared" si="38"/>
        <v>13.139877569075598</v>
      </c>
      <c r="BK47" s="15">
        <f t="shared" si="38"/>
        <v>13.109086671195815</v>
      </c>
      <c r="BL47" s="15">
        <f t="shared" si="38"/>
        <v>13.054235257322201</v>
      </c>
      <c r="BM47" s="15">
        <f t="shared" si="38"/>
        <v>12.960198706012338</v>
      </c>
      <c r="BN47" s="15">
        <f t="shared" si="36"/>
        <v>12.806654705858605</v>
      </c>
      <c r="BQ47" s="93"/>
      <c r="BR47" s="93"/>
      <c r="BS47" s="63"/>
    </row>
    <row r="48" spans="1:71" x14ac:dyDescent="0.2">
      <c r="A48" s="159" t="s">
        <v>410</v>
      </c>
      <c r="B48" s="160" t="s">
        <v>111</v>
      </c>
      <c r="C48" s="161">
        <v>46231.357600000003</v>
      </c>
      <c r="D48" s="159" t="s">
        <v>260</v>
      </c>
      <c r="E48">
        <f t="shared" si="12"/>
        <v>134.4844985206436</v>
      </c>
      <c r="F48" s="11">
        <f t="shared" si="13"/>
        <v>134.5</v>
      </c>
      <c r="G48">
        <f t="shared" si="14"/>
        <v>-5.5053999967640266E-3</v>
      </c>
      <c r="K48" s="63"/>
      <c r="O48">
        <f t="shared" ca="1" si="15"/>
        <v>-7.0407451294664924E-3</v>
      </c>
      <c r="Q48" s="2">
        <f t="shared" si="16"/>
        <v>31212.857600000003</v>
      </c>
      <c r="R48">
        <f t="shared" si="17"/>
        <v>3.0309429124369344E-5</v>
      </c>
      <c r="S48">
        <v>1</v>
      </c>
      <c r="Z48">
        <f t="shared" si="27"/>
        <v>134.5</v>
      </c>
      <c r="AA48" s="217">
        <f t="shared" si="18"/>
        <v>-7.2557263251041403E-3</v>
      </c>
      <c r="AB48" s="218">
        <f t="shared" si="28"/>
        <v>1.6107997539757141E-2</v>
      </c>
      <c r="AC48" s="218">
        <f t="shared" si="29"/>
        <v>1.7503263283401137E-3</v>
      </c>
      <c r="AD48" s="219">
        <f t="shared" si="30"/>
        <v>3.0636422556805836E-6</v>
      </c>
      <c r="AH48" s="15">
        <f t="shared" si="19"/>
        <v>-2.1613397536521167E-2</v>
      </c>
      <c r="AI48" s="15">
        <f t="shared" si="20"/>
        <v>0.76910757998024781</v>
      </c>
      <c r="AJ48" s="15">
        <f t="shared" si="21"/>
        <v>-7.8419746077990682E-2</v>
      </c>
      <c r="AK48" s="15">
        <f t="shared" si="22"/>
        <v>-0.60247238540622361</v>
      </c>
      <c r="AL48" s="15">
        <f t="shared" si="23"/>
        <v>-1.9367727713994611</v>
      </c>
      <c r="AM48" s="15">
        <f t="shared" si="24"/>
        <v>-1.4541635532227075</v>
      </c>
      <c r="AN48" s="63">
        <f t="shared" si="37"/>
        <v>11.378462896649063</v>
      </c>
      <c r="AO48" s="63">
        <f t="shared" si="37"/>
        <v>11.378677341458122</v>
      </c>
      <c r="AP48" s="63">
        <f t="shared" si="37"/>
        <v>11.379565524666681</v>
      </c>
      <c r="AQ48" s="63">
        <f t="shared" si="37"/>
        <v>11.38322358930826</v>
      </c>
      <c r="AR48" s="63">
        <f t="shared" si="37"/>
        <v>11.39795686736365</v>
      </c>
      <c r="AS48" s="63">
        <f t="shared" si="37"/>
        <v>11.452766708832636</v>
      </c>
      <c r="AT48" s="63">
        <f t="shared" si="37"/>
        <v>11.618208004910706</v>
      </c>
      <c r="AU48" s="63">
        <f t="shared" si="26"/>
        <v>11.97689271444013</v>
      </c>
      <c r="AV48" s="63"/>
      <c r="AW48" s="63"/>
      <c r="AX48" s="15">
        <f t="shared" si="0"/>
        <v>-2.9718776872131834E-4</v>
      </c>
      <c r="AY48" s="15">
        <v>8000</v>
      </c>
      <c r="AZ48" s="15">
        <f t="shared" si="34"/>
        <v>-2.9718776872131834E-4</v>
      </c>
      <c r="BA48" s="15">
        <f t="shared" si="35"/>
        <v>1.5252773699444985E-2</v>
      </c>
      <c r="BB48" s="15">
        <f t="shared" si="3"/>
        <v>-1.5549961468166304E-2</v>
      </c>
      <c r="BC48" s="15">
        <f t="shared" si="4"/>
        <v>1.1333209098384078</v>
      </c>
      <c r="BD48" s="15">
        <f t="shared" si="5"/>
        <v>0.23414848760065901</v>
      </c>
      <c r="BE48" s="15">
        <f t="shared" si="6"/>
        <v>1.3626621521173456</v>
      </c>
      <c r="BF48" s="15">
        <f t="shared" si="7"/>
        <v>0.81086525959420452</v>
      </c>
      <c r="BG48" s="15">
        <f t="shared" si="38"/>
        <v>13.286640192374781</v>
      </c>
      <c r="BH48" s="15">
        <f t="shared" si="38"/>
        <v>13.282711515457745</v>
      </c>
      <c r="BI48" s="15">
        <f t="shared" si="38"/>
        <v>13.274666194198529</v>
      </c>
      <c r="BJ48" s="15">
        <f t="shared" si="38"/>
        <v>13.258360713103363</v>
      </c>
      <c r="BK48" s="15">
        <f t="shared" si="38"/>
        <v>13.225968119922538</v>
      </c>
      <c r="BL48" s="15">
        <f t="shared" si="38"/>
        <v>13.16389000476053</v>
      </c>
      <c r="BM48" s="15">
        <f t="shared" si="38"/>
        <v>13.051562651248855</v>
      </c>
      <c r="BN48" s="15">
        <f t="shared" si="36"/>
        <v>12.862982313720835</v>
      </c>
      <c r="BQ48" s="93"/>
      <c r="BR48" s="93"/>
      <c r="BS48" s="63"/>
    </row>
    <row r="49" spans="1:71" x14ac:dyDescent="0.2">
      <c r="A49" s="159" t="s">
        <v>410</v>
      </c>
      <c r="B49" s="160" t="s">
        <v>111</v>
      </c>
      <c r="C49" s="161">
        <v>46232.422100000003</v>
      </c>
      <c r="D49" s="159" t="s">
        <v>260</v>
      </c>
      <c r="E49">
        <f t="shared" si="12"/>
        <v>137.4817965880703</v>
      </c>
      <c r="F49" s="11">
        <f t="shared" si="13"/>
        <v>137.5</v>
      </c>
      <c r="G49">
        <f t="shared" si="14"/>
        <v>-6.4649999985704198E-3</v>
      </c>
      <c r="K49" s="63"/>
      <c r="O49">
        <f t="shared" ca="1" si="15"/>
        <v>-7.047159871209175E-3</v>
      </c>
      <c r="Q49" s="2">
        <f t="shared" si="16"/>
        <v>31213.922100000003</v>
      </c>
      <c r="R49">
        <f t="shared" si="17"/>
        <v>4.1796224981515532E-5</v>
      </c>
      <c r="S49">
        <v>1</v>
      </c>
      <c r="Z49">
        <f t="shared" si="27"/>
        <v>137.5</v>
      </c>
      <c r="AA49" s="217">
        <f t="shared" si="18"/>
        <v>-7.2647703834835646E-3</v>
      </c>
      <c r="AB49" s="218">
        <f t="shared" si="28"/>
        <v>1.5159122190033989E-2</v>
      </c>
      <c r="AC49" s="218">
        <f t="shared" si="29"/>
        <v>7.9977038491314476E-4</v>
      </c>
      <c r="AD49" s="219">
        <f t="shared" si="30"/>
        <v>6.3963266858411975E-7</v>
      </c>
      <c r="AH49" s="15">
        <f t="shared" si="19"/>
        <v>-2.1624122188604409E-2</v>
      </c>
      <c r="AI49" s="15">
        <f t="shared" si="20"/>
        <v>0.76937803654372039</v>
      </c>
      <c r="AJ49" s="15">
        <f t="shared" si="21"/>
        <v>-7.8867228371160961E-2</v>
      </c>
      <c r="AK49" s="15">
        <f t="shared" si="22"/>
        <v>-0.6025759659754224</v>
      </c>
      <c r="AL49" s="15">
        <f t="shared" si="23"/>
        <v>-1.9363238988565106</v>
      </c>
      <c r="AM49" s="15">
        <f t="shared" si="24"/>
        <v>-1.4534647539412893</v>
      </c>
      <c r="AN49" s="63">
        <f t="shared" si="37"/>
        <v>11.378908717417191</v>
      </c>
      <c r="AO49" s="63">
        <f t="shared" si="37"/>
        <v>11.379124297988538</v>
      </c>
      <c r="AP49" s="63">
        <f t="shared" si="37"/>
        <v>11.380016193388029</v>
      </c>
      <c r="AQ49" s="63">
        <f t="shared" si="37"/>
        <v>11.383685425834136</v>
      </c>
      <c r="AR49" s="63">
        <f t="shared" si="37"/>
        <v>11.398446836375948</v>
      </c>
      <c r="AS49" s="63">
        <f t="shared" si="37"/>
        <v>11.453300117879849</v>
      </c>
      <c r="AT49" s="63">
        <f t="shared" si="37"/>
        <v>11.618727245756958</v>
      </c>
      <c r="AU49" s="63">
        <f t="shared" si="26"/>
        <v>11.977230680087304</v>
      </c>
      <c r="AV49" s="63"/>
      <c r="AW49" s="63"/>
      <c r="AX49" s="15">
        <f t="shared" si="0"/>
        <v>2.6055992531276769E-3</v>
      </c>
      <c r="AY49" s="15">
        <v>8500</v>
      </c>
      <c r="AZ49" s="15">
        <f t="shared" si="34"/>
        <v>2.6055992531276769E-3</v>
      </c>
      <c r="BA49" s="15">
        <f t="shared" si="35"/>
        <v>1.5072196820310638E-2</v>
      </c>
      <c r="BB49" s="15">
        <f t="shared" si="3"/>
        <v>-1.2466597567182961E-2</v>
      </c>
      <c r="BC49" s="15">
        <f t="shared" si="4"/>
        <v>1.0372989055590596</v>
      </c>
      <c r="BD49" s="15">
        <f t="shared" si="5"/>
        <v>0.37707375767607559</v>
      </c>
      <c r="BE49" s="15">
        <f t="shared" si="6"/>
        <v>1.5129543299682924</v>
      </c>
      <c r="BF49" s="15">
        <f t="shared" si="7"/>
        <v>0.94376859296384874</v>
      </c>
      <c r="BG49" s="15">
        <f t="shared" si="38"/>
        <v>13.392493058429704</v>
      </c>
      <c r="BH49" s="15">
        <f t="shared" si="38"/>
        <v>13.38966412379172</v>
      </c>
      <c r="BI49" s="15">
        <f t="shared" si="38"/>
        <v>13.383236646239252</v>
      </c>
      <c r="BJ49" s="15">
        <f t="shared" si="38"/>
        <v>13.36879376073014</v>
      </c>
      <c r="BK49" s="15">
        <f t="shared" si="38"/>
        <v>13.337097801029483</v>
      </c>
      <c r="BL49" s="15">
        <f t="shared" si="38"/>
        <v>13.270711097598573</v>
      </c>
      <c r="BM49" s="15">
        <f t="shared" si="38"/>
        <v>13.142328427083246</v>
      </c>
      <c r="BN49" s="15">
        <f t="shared" si="36"/>
        <v>12.919309921583061</v>
      </c>
      <c r="BQ49" s="93"/>
      <c r="BR49" s="93"/>
      <c r="BS49" s="63"/>
    </row>
    <row r="50" spans="1:71" x14ac:dyDescent="0.2">
      <c r="A50" s="159" t="s">
        <v>410</v>
      </c>
      <c r="B50" s="160" t="s">
        <v>111</v>
      </c>
      <c r="C50" s="161">
        <v>46233.4899</v>
      </c>
      <c r="D50" s="159" t="s">
        <v>260</v>
      </c>
      <c r="E50">
        <f t="shared" si="12"/>
        <v>140.48838642028096</v>
      </c>
      <c r="F50" s="11">
        <f t="shared" si="13"/>
        <v>140.5</v>
      </c>
      <c r="G50">
        <f t="shared" si="14"/>
        <v>-4.1246000037062913E-3</v>
      </c>
      <c r="K50" s="63"/>
      <c r="O50">
        <f t="shared" ca="1" si="15"/>
        <v>-7.0535746129518576E-3</v>
      </c>
      <c r="Q50" s="2">
        <f t="shared" si="16"/>
        <v>31214.9899</v>
      </c>
      <c r="R50">
        <f t="shared" si="17"/>
        <v>1.7012325190573938E-5</v>
      </c>
      <c r="S50">
        <v>1</v>
      </c>
      <c r="Z50">
        <f t="shared" si="27"/>
        <v>140.5</v>
      </c>
      <c r="AA50" s="217">
        <f t="shared" si="18"/>
        <v>-7.2738149920132736E-3</v>
      </c>
      <c r="AB50" s="218">
        <f t="shared" si="28"/>
        <v>1.7510246365173926E-2</v>
      </c>
      <c r="AC50" s="218">
        <f t="shared" si="29"/>
        <v>3.1492149883069823E-3</v>
      </c>
      <c r="AD50" s="219">
        <f t="shared" si="30"/>
        <v>9.917555042577346E-6</v>
      </c>
      <c r="AH50" s="15">
        <f t="shared" si="19"/>
        <v>-2.1634846368880217E-2</v>
      </c>
      <c r="AI50" s="15">
        <f t="shared" si="20"/>
        <v>0.76964873133490763</v>
      </c>
      <c r="AJ50" s="15">
        <f t="shared" si="21"/>
        <v>-7.9315011951153633E-2</v>
      </c>
      <c r="AK50" s="15">
        <f t="shared" si="22"/>
        <v>-0.60267949842683832</v>
      </c>
      <c r="AL50" s="15">
        <f t="shared" si="23"/>
        <v>-1.9358747081336625</v>
      </c>
      <c r="AM50" s="15">
        <f t="shared" si="24"/>
        <v>-1.4527659155681427</v>
      </c>
      <c r="AN50" s="63">
        <f t="shared" si="37"/>
        <v>11.379354697331737</v>
      </c>
      <c r="AO50" s="63">
        <f t="shared" si="37"/>
        <v>11.379571418431707</v>
      </c>
      <c r="AP50" s="63">
        <f t="shared" si="37"/>
        <v>11.380467037285911</v>
      </c>
      <c r="AQ50" s="63">
        <f t="shared" si="37"/>
        <v>11.384147457883168</v>
      </c>
      <c r="AR50" s="63">
        <f t="shared" si="37"/>
        <v>11.398937014789929</v>
      </c>
      <c r="AS50" s="63">
        <f t="shared" si="37"/>
        <v>11.453833683614356</v>
      </c>
      <c r="AT50" s="63">
        <f t="shared" si="37"/>
        <v>11.619246527551748</v>
      </c>
      <c r="AU50" s="63">
        <f t="shared" si="26"/>
        <v>11.977568645734477</v>
      </c>
      <c r="AV50" s="63"/>
      <c r="AW50" s="63"/>
      <c r="AX50" s="15">
        <f t="shared" si="0"/>
        <v>5.3441225708383798E-3</v>
      </c>
      <c r="AY50" s="15">
        <v>9000</v>
      </c>
      <c r="AZ50" s="15">
        <f t="shared" si="34"/>
        <v>5.3441225708383798E-3</v>
      </c>
      <c r="BA50" s="15">
        <f t="shared" si="35"/>
        <v>1.4863232226746244E-2</v>
      </c>
      <c r="BB50" s="15">
        <f t="shared" si="3"/>
        <v>-9.519109655907864E-3</v>
      </c>
      <c r="BC50" s="15">
        <f t="shared" si="4"/>
        <v>0.95580565181184252</v>
      </c>
      <c r="BD50" s="15">
        <f t="shared" si="5"/>
        <v>0.4908172338524659</v>
      </c>
      <c r="BE50" s="15">
        <f t="shared" si="6"/>
        <v>1.6393470305326612</v>
      </c>
      <c r="BF50" s="15">
        <f t="shared" si="7"/>
        <v>1.0710124925720339</v>
      </c>
      <c r="BG50" s="15">
        <f t="shared" si="38"/>
        <v>13.489447325079915</v>
      </c>
      <c r="BH50" s="15">
        <f t="shared" si="38"/>
        <v>13.487617204552144</v>
      </c>
      <c r="BI50" s="15">
        <f t="shared" si="38"/>
        <v>13.482941793979343</v>
      </c>
      <c r="BJ50" s="15">
        <f t="shared" si="38"/>
        <v>13.471124739741633</v>
      </c>
      <c r="BK50" s="15">
        <f t="shared" si="38"/>
        <v>13.442017432764491</v>
      </c>
      <c r="BL50" s="15">
        <f t="shared" si="38"/>
        <v>13.37428040719953</v>
      </c>
      <c r="BM50" s="15">
        <f t="shared" si="38"/>
        <v>13.232386797003301</v>
      </c>
      <c r="BN50" s="15">
        <f t="shared" si="36"/>
        <v>12.97563752944529</v>
      </c>
      <c r="BQ50" s="93"/>
      <c r="BR50" s="93"/>
      <c r="BS50" s="63"/>
    </row>
    <row r="51" spans="1:71" x14ac:dyDescent="0.2">
      <c r="A51" s="159" t="s">
        <v>410</v>
      </c>
      <c r="B51" s="160" t="s">
        <v>111</v>
      </c>
      <c r="C51" s="161">
        <v>47241.582799999996</v>
      </c>
      <c r="D51" s="159" t="s">
        <v>260</v>
      </c>
      <c r="E51">
        <f t="shared" si="12"/>
        <v>2978.9617550960975</v>
      </c>
      <c r="F51" s="11">
        <f t="shared" si="13"/>
        <v>2979</v>
      </c>
      <c r="G51">
        <f t="shared" si="14"/>
        <v>-1.3582800005679019E-2</v>
      </c>
      <c r="K51" s="63"/>
      <c r="O51">
        <f t="shared" ca="1" si="15"/>
        <v>-1.3122989425153466E-2</v>
      </c>
      <c r="Q51" s="2">
        <f t="shared" si="16"/>
        <v>32223.082799999996</v>
      </c>
      <c r="R51">
        <f t="shared" si="17"/>
        <v>1.8449245599427396E-4</v>
      </c>
      <c r="S51">
        <v>1</v>
      </c>
      <c r="Z51">
        <f t="shared" si="27"/>
        <v>2979</v>
      </c>
      <c r="AA51" s="217">
        <f t="shared" si="18"/>
        <v>-1.5250866943652939E-2</v>
      </c>
      <c r="AB51" s="218">
        <f t="shared" si="28"/>
        <v>1.7160325344005741E-2</v>
      </c>
      <c r="AC51" s="218">
        <f t="shared" si="29"/>
        <v>1.6680669379739201E-3</v>
      </c>
      <c r="AD51" s="219">
        <f t="shared" si="30"/>
        <v>2.7824473095616898E-6</v>
      </c>
      <c r="AH51" s="15">
        <f t="shared" si="19"/>
        <v>-3.074312534968476E-2</v>
      </c>
      <c r="AI51" s="15">
        <f t="shared" si="20"/>
        <v>1.1859209605816892</v>
      </c>
      <c r="AJ51" s="15">
        <f t="shared" si="21"/>
        <v>-0.67190753095764888</v>
      </c>
      <c r="AK51" s="15">
        <f t="shared" si="22"/>
        <v>-0.61783305286786416</v>
      </c>
      <c r="AL51" s="15">
        <f t="shared" si="23"/>
        <v>-1.2784917937989584</v>
      </c>
      <c r="AM51" s="15">
        <f t="shared" si="24"/>
        <v>-0.74337234297767396</v>
      </c>
      <c r="AN51" s="63">
        <f t="shared" si="37"/>
        <v>11.901561436390612</v>
      </c>
      <c r="AO51" s="63">
        <f t="shared" si="37"/>
        <v>11.905987089747564</v>
      </c>
      <c r="AP51" s="63">
        <f t="shared" si="37"/>
        <v>11.91464347830113</v>
      </c>
      <c r="AQ51" s="63">
        <f t="shared" si="37"/>
        <v>11.931412403915854</v>
      </c>
      <c r="AR51" s="63">
        <f t="shared" si="37"/>
        <v>11.963324843304637</v>
      </c>
      <c r="AS51" s="63">
        <f t="shared" si="37"/>
        <v>12.022219037297541</v>
      </c>
      <c r="AT51" s="63">
        <f t="shared" si="37"/>
        <v>12.125848260986768</v>
      </c>
      <c r="AU51" s="63">
        <f t="shared" si="26"/>
        <v>12.297340475568344</v>
      </c>
      <c r="AV51" s="63"/>
      <c r="AW51" s="63"/>
      <c r="AX51" s="15">
        <f t="shared" si="0"/>
        <v>7.9034402219318595E-3</v>
      </c>
      <c r="AY51" s="15">
        <v>9500</v>
      </c>
      <c r="AZ51" s="15">
        <f t="shared" si="34"/>
        <v>7.9034402219318595E-3</v>
      </c>
      <c r="BA51" s="15">
        <f t="shared" si="35"/>
        <v>1.4625879918751805E-2</v>
      </c>
      <c r="BB51" s="15">
        <f t="shared" si="3"/>
        <v>-6.7224396968199466E-3</v>
      </c>
      <c r="BC51" s="15">
        <f t="shared" si="4"/>
        <v>0.88686454184916774</v>
      </c>
      <c r="BD51" s="15">
        <f t="shared" si="5"/>
        <v>0.58163500911053001</v>
      </c>
      <c r="BE51" s="15">
        <f t="shared" si="6"/>
        <v>1.7470567559434282</v>
      </c>
      <c r="BF51" s="15">
        <f t="shared" si="7"/>
        <v>1.1938462659839597</v>
      </c>
      <c r="BG51" s="15">
        <f t="shared" si="38"/>
        <v>13.578814235446563</v>
      </c>
      <c r="BH51" s="15">
        <f t="shared" si="38"/>
        <v>13.577748683204039</v>
      </c>
      <c r="BI51" s="15">
        <f t="shared" si="38"/>
        <v>13.574644397756185</v>
      </c>
      <c r="BJ51" s="15">
        <f t="shared" si="38"/>
        <v>13.565686445701001</v>
      </c>
      <c r="BK51" s="15">
        <f t="shared" si="38"/>
        <v>13.540507376108245</v>
      </c>
      <c r="BL51" s="15">
        <f t="shared" si="38"/>
        <v>13.474236273985854</v>
      </c>
      <c r="BM51" s="15">
        <f t="shared" si="38"/>
        <v>13.321630768360473</v>
      </c>
      <c r="BN51" s="15">
        <f t="shared" si="36"/>
        <v>13.031965137307516</v>
      </c>
      <c r="BQ51" s="93"/>
      <c r="BR51" s="93"/>
      <c r="BS51" s="63"/>
    </row>
    <row r="52" spans="1:71" x14ac:dyDescent="0.2">
      <c r="A52" s="159" t="s">
        <v>410</v>
      </c>
      <c r="B52" s="160" t="s">
        <v>110</v>
      </c>
      <c r="C52" s="161">
        <v>47288.460700000003</v>
      </c>
      <c r="D52" s="159" t="s">
        <v>260</v>
      </c>
      <c r="E52">
        <f t="shared" si="12"/>
        <v>3110.955215946251</v>
      </c>
      <c r="F52" s="11">
        <f t="shared" si="13"/>
        <v>3111</v>
      </c>
      <c r="G52">
        <f t="shared" si="14"/>
        <v>-1.5905199994449504E-2</v>
      </c>
      <c r="K52" s="63"/>
      <c r="O52">
        <f t="shared" ca="1" si="15"/>
        <v>-1.3405238061831505E-2</v>
      </c>
      <c r="Q52" s="2">
        <f t="shared" si="16"/>
        <v>32269.960700000003</v>
      </c>
      <c r="R52">
        <f t="shared" si="17"/>
        <v>2.5297538686343648E-4</v>
      </c>
      <c r="S52">
        <v>1</v>
      </c>
      <c r="Z52">
        <f t="shared" si="27"/>
        <v>3111</v>
      </c>
      <c r="AA52" s="217">
        <f t="shared" si="18"/>
        <v>-1.5516696024326707E-2</v>
      </c>
      <c r="AB52" s="218">
        <f t="shared" si="28"/>
        <v>1.5134098392122784E-2</v>
      </c>
      <c r="AC52" s="218">
        <f t="shared" si="29"/>
        <v>-3.8850397012279644E-4</v>
      </c>
      <c r="AD52" s="219">
        <f t="shared" si="30"/>
        <v>1.509353348011747E-7</v>
      </c>
      <c r="AH52" s="15">
        <f t="shared" si="19"/>
        <v>-3.1039298386572288E-2</v>
      </c>
      <c r="AI52" s="15">
        <f t="shared" si="20"/>
        <v>1.2157459725842157</v>
      </c>
      <c r="AJ52" s="15">
        <f t="shared" si="21"/>
        <v>-0.70712937553936983</v>
      </c>
      <c r="AK52" s="15">
        <f t="shared" si="22"/>
        <v>-0.60806081941968093</v>
      </c>
      <c r="AL52" s="15">
        <f t="shared" si="23"/>
        <v>-1.2298429993255529</v>
      </c>
      <c r="AM52" s="15">
        <f t="shared" si="24"/>
        <v>-0.70626979795667233</v>
      </c>
      <c r="AN52" s="63">
        <f t="shared" si="37"/>
        <v>11.932514097485479</v>
      </c>
      <c r="AO52" s="63">
        <f t="shared" si="37"/>
        <v>11.93717580159486</v>
      </c>
      <c r="AP52" s="63">
        <f t="shared" si="37"/>
        <v>11.946083569107532</v>
      </c>
      <c r="AQ52" s="63">
        <f t="shared" si="37"/>
        <v>11.962949700638877</v>
      </c>
      <c r="AR52" s="63">
        <f t="shared" si="37"/>
        <v>11.994362408916698</v>
      </c>
      <c r="AS52" s="63">
        <f t="shared" si="37"/>
        <v>12.051255572637993</v>
      </c>
      <c r="AT52" s="63">
        <f t="shared" si="37"/>
        <v>12.149986702112043</v>
      </c>
      <c r="AU52" s="63">
        <f t="shared" si="26"/>
        <v>12.312210964043972</v>
      </c>
      <c r="AV52" s="63"/>
      <c r="AW52" s="63"/>
      <c r="AX52" s="15">
        <f t="shared" si="0"/>
        <v>1.0282882604728306E-2</v>
      </c>
      <c r="AY52" s="15">
        <v>10000</v>
      </c>
      <c r="AZ52" s="15">
        <f t="shared" si="34"/>
        <v>1.0282882604728306E-2</v>
      </c>
      <c r="BA52" s="15">
        <f t="shared" si="35"/>
        <v>1.4360139896327319E-2</v>
      </c>
      <c r="BB52" s="15">
        <f t="shared" si="3"/>
        <v>-4.077257291599014E-3</v>
      </c>
      <c r="BC52" s="15">
        <f t="shared" si="4"/>
        <v>0.8283079863185222</v>
      </c>
      <c r="BD52" s="15">
        <f t="shared" si="5"/>
        <v>0.65473212356030619</v>
      </c>
      <c r="BE52" s="15">
        <f t="shared" si="6"/>
        <v>1.8401477040938703</v>
      </c>
      <c r="BF52" s="15">
        <f t="shared" si="7"/>
        <v>1.3134649406706778</v>
      </c>
      <c r="BG52" s="15">
        <f t="shared" ref="BG52:BM61" si="39">$BN52+$AB$7*SIN(BH52)</f>
        <v>13.661790015724097</v>
      </c>
      <c r="BH52" s="15">
        <f t="shared" si="39"/>
        <v>13.661234968036226</v>
      </c>
      <c r="BI52" s="15">
        <f t="shared" si="39"/>
        <v>13.659360738213454</v>
      </c>
      <c r="BJ52" s="15">
        <f t="shared" si="39"/>
        <v>13.653081512217449</v>
      </c>
      <c r="BK52" s="15">
        <f t="shared" si="39"/>
        <v>13.63256865907924</v>
      </c>
      <c r="BL52" s="15">
        <f t="shared" si="39"/>
        <v>13.570278121801747</v>
      </c>
      <c r="BM52" s="15">
        <f t="shared" si="39"/>
        <v>13.409955931746405</v>
      </c>
      <c r="BN52" s="15">
        <f t="shared" si="36"/>
        <v>13.088292745169746</v>
      </c>
      <c r="BQ52" s="93"/>
      <c r="BR52" s="93"/>
      <c r="BS52" s="63"/>
    </row>
    <row r="53" spans="1:71" x14ac:dyDescent="0.2">
      <c r="A53" s="164" t="s">
        <v>256</v>
      </c>
      <c r="B53" s="165" t="s">
        <v>111</v>
      </c>
      <c r="C53" s="164">
        <v>47290.414600000004</v>
      </c>
      <c r="D53" s="164" t="s">
        <v>257</v>
      </c>
      <c r="E53">
        <f t="shared" ref="E53:E84" si="40">+(C53-C$7)/C$8</f>
        <v>3116.4567854097963</v>
      </c>
      <c r="F53" s="11">
        <f t="shared" ref="F53:F84" si="41">ROUND(2*E53,0)/2</f>
        <v>3116.5</v>
      </c>
      <c r="G53">
        <f t="shared" ref="G53:G84" si="42">+C53-(C$7+F53*C$8)</f>
        <v>-1.5347799999290146E-2</v>
      </c>
      <c r="J53">
        <f>G53</f>
        <v>-1.5347799999290146E-2</v>
      </c>
      <c r="O53">
        <f t="shared" ca="1" si="15"/>
        <v>-1.341699842169309E-2</v>
      </c>
      <c r="P53" s="31"/>
      <c r="Q53" s="2">
        <f t="shared" ref="Q53:Q84" si="43">+C53-15018.5</f>
        <v>32271.914600000004</v>
      </c>
      <c r="R53">
        <f t="shared" ref="R53:R84" si="44">+(P53-G53)^2</f>
        <v>2.3555496481821061E-4</v>
      </c>
      <c r="S53">
        <v>1</v>
      </c>
      <c r="Z53">
        <f t="shared" si="27"/>
        <v>3116.5</v>
      </c>
      <c r="AA53" s="217">
        <f t="shared" si="18"/>
        <v>-1.5527319279264203E-2</v>
      </c>
      <c r="AB53" s="218">
        <f t="shared" si="28"/>
        <v>1.5703343037310469E-2</v>
      </c>
      <c r="AC53" s="218">
        <f t="shared" si="29"/>
        <v>1.7951927997405734E-4</v>
      </c>
      <c r="AD53" s="219">
        <f t="shared" si="30"/>
        <v>3.2227171882403984E-8</v>
      </c>
      <c r="AH53" s="15">
        <f t="shared" si="19"/>
        <v>-3.1051143036600615E-2</v>
      </c>
      <c r="AI53" s="15">
        <f t="shared" si="20"/>
        <v>1.2170098262271645</v>
      </c>
      <c r="AJ53" s="15">
        <f t="shared" si="21"/>
        <v>-0.7085980628625026</v>
      </c>
      <c r="AK53" s="15">
        <f t="shared" si="22"/>
        <v>-0.60761091178524662</v>
      </c>
      <c r="AL53" s="15">
        <f t="shared" si="23"/>
        <v>-1.2277637321102894</v>
      </c>
      <c r="AM53" s="15">
        <f t="shared" si="24"/>
        <v>-0.70471272014498854</v>
      </c>
      <c r="AN53" s="63">
        <f t="shared" ref="AN53:AT68" si="45">$AU53+$AB$7*SIN(AO53)</f>
        <v>11.933820095417625</v>
      </c>
      <c r="AO53" s="63">
        <f t="shared" si="45"/>
        <v>11.938490996236663</v>
      </c>
      <c r="AP53" s="63">
        <f t="shared" si="45"/>
        <v>11.947407859245166</v>
      </c>
      <c r="AQ53" s="63">
        <f t="shared" si="45"/>
        <v>11.964275544044211</v>
      </c>
      <c r="AR53" s="63">
        <f t="shared" si="45"/>
        <v>11.99566370048634</v>
      </c>
      <c r="AS53" s="63">
        <f t="shared" si="45"/>
        <v>12.052469253304491</v>
      </c>
      <c r="AT53" s="63">
        <f t="shared" si="45"/>
        <v>12.150993263205212</v>
      </c>
      <c r="AU53" s="63">
        <f t="shared" si="26"/>
        <v>12.312830567730456</v>
      </c>
      <c r="AV53" s="63"/>
      <c r="AW53" s="63"/>
      <c r="AX53" s="15">
        <f t="shared" si="0"/>
        <v>1.2488015311316875E-2</v>
      </c>
      <c r="AY53" s="15">
        <v>10500</v>
      </c>
      <c r="AZ53" s="15">
        <f t="shared" si="34"/>
        <v>1.2488015311316875E-2</v>
      </c>
      <c r="BA53" s="15">
        <f t="shared" si="35"/>
        <v>1.4066012159472792E-2</v>
      </c>
      <c r="BB53" s="15">
        <f t="shared" si="3"/>
        <v>-1.5779968481559167E-3</v>
      </c>
      <c r="BC53" s="15">
        <f t="shared" si="4"/>
        <v>0.77822203146492863</v>
      </c>
      <c r="BD53" s="15">
        <f t="shared" si="5"/>
        <v>0.71412115952731781</v>
      </c>
      <c r="BE53" s="15">
        <f t="shared" si="6"/>
        <v>1.9216873916082684</v>
      </c>
      <c r="BF53" s="15">
        <f t="shared" si="7"/>
        <v>1.4309255946578028</v>
      </c>
      <c r="BG53" s="15">
        <f t="shared" si="39"/>
        <v>13.739380895913552</v>
      </c>
      <c r="BH53" s="15">
        <f t="shared" si="39"/>
        <v>13.739126088535487</v>
      </c>
      <c r="BI53" s="15">
        <f t="shared" si="39"/>
        <v>13.738108450322777</v>
      </c>
      <c r="BJ53" s="15">
        <f t="shared" si="39"/>
        <v>13.734068498848741</v>
      </c>
      <c r="BK53" s="15">
        <f t="shared" si="39"/>
        <v>13.718393620889037</v>
      </c>
      <c r="BL53" s="15">
        <f t="shared" si="39"/>
        <v>13.662169469328235</v>
      </c>
      <c r="BM53" s="15">
        <f t="shared" si="39"/>
        <v>13.497260792175405</v>
      </c>
      <c r="BN53" s="15">
        <f t="shared" si="36"/>
        <v>13.144620353031971</v>
      </c>
      <c r="BQ53" s="93"/>
      <c r="BR53" s="93"/>
      <c r="BS53" s="63"/>
    </row>
    <row r="54" spans="1:71" x14ac:dyDescent="0.2">
      <c r="A54" s="162" t="s">
        <v>109</v>
      </c>
      <c r="B54" s="163" t="s">
        <v>111</v>
      </c>
      <c r="C54" s="161">
        <v>47290.415300000001</v>
      </c>
      <c r="D54" s="161">
        <v>6.9999999999999999E-4</v>
      </c>
      <c r="E54">
        <f t="shared" si="40"/>
        <v>3116.4587563901982</v>
      </c>
      <c r="F54" s="11">
        <f t="shared" si="41"/>
        <v>3116.5</v>
      </c>
      <c r="G54">
        <f t="shared" si="42"/>
        <v>-1.4647800002421718E-2</v>
      </c>
      <c r="J54">
        <f>G54</f>
        <v>-1.4647800002421718E-2</v>
      </c>
      <c r="O54">
        <f t="shared" ca="1" si="15"/>
        <v>-1.341699842169309E-2</v>
      </c>
      <c r="Q54" s="2">
        <f t="shared" si="43"/>
        <v>32271.915300000001</v>
      </c>
      <c r="R54">
        <f t="shared" si="44"/>
        <v>2.1455804491094568E-4</v>
      </c>
      <c r="S54">
        <v>1</v>
      </c>
      <c r="Z54">
        <f t="shared" si="27"/>
        <v>3116.5</v>
      </c>
      <c r="AA54" s="217">
        <f t="shared" si="18"/>
        <v>-1.5527319279264203E-2</v>
      </c>
      <c r="AB54" s="218">
        <f t="shared" si="28"/>
        <v>1.6403343034178897E-2</v>
      </c>
      <c r="AC54" s="218">
        <f t="shared" si="29"/>
        <v>8.7951927684248518E-4</v>
      </c>
      <c r="AD54" s="219">
        <f t="shared" si="30"/>
        <v>7.7355415833752805E-7</v>
      </c>
      <c r="AH54" s="15">
        <f t="shared" si="19"/>
        <v>-3.1051143036600615E-2</v>
      </c>
      <c r="AI54" s="15">
        <f t="shared" si="20"/>
        <v>1.2170098262271645</v>
      </c>
      <c r="AJ54" s="15">
        <f t="shared" si="21"/>
        <v>-0.7085980628625026</v>
      </c>
      <c r="AK54" s="15">
        <f t="shared" si="22"/>
        <v>-0.60761091178524662</v>
      </c>
      <c r="AL54" s="15">
        <f t="shared" si="23"/>
        <v>-1.2277637321102894</v>
      </c>
      <c r="AM54" s="15">
        <f t="shared" si="24"/>
        <v>-0.70471272014498854</v>
      </c>
      <c r="AN54" s="63">
        <f t="shared" si="45"/>
        <v>11.933820095417625</v>
      </c>
      <c r="AO54" s="63">
        <f t="shared" si="45"/>
        <v>11.938490996236663</v>
      </c>
      <c r="AP54" s="63">
        <f t="shared" si="45"/>
        <v>11.947407859245166</v>
      </c>
      <c r="AQ54" s="63">
        <f t="shared" si="45"/>
        <v>11.964275544044211</v>
      </c>
      <c r="AR54" s="63">
        <f t="shared" si="45"/>
        <v>11.99566370048634</v>
      </c>
      <c r="AS54" s="63">
        <f t="shared" si="45"/>
        <v>12.052469253304491</v>
      </c>
      <c r="AT54" s="63">
        <f t="shared" si="45"/>
        <v>12.150993263205212</v>
      </c>
      <c r="AU54" s="63">
        <f t="shared" si="26"/>
        <v>12.312830567730456</v>
      </c>
      <c r="AV54" s="63"/>
      <c r="AW54" s="63"/>
      <c r="AX54" s="15">
        <f t="shared" si="0"/>
        <v>1.4526462992653937E-2</v>
      </c>
      <c r="AY54" s="15">
        <v>11000</v>
      </c>
      <c r="AZ54" s="15">
        <f t="shared" si="34"/>
        <v>1.4526462992653937E-2</v>
      </c>
      <c r="BA54" s="15">
        <f t="shared" si="35"/>
        <v>1.3743496708188214E-2</v>
      </c>
      <c r="BB54" s="15">
        <f t="shared" si="3"/>
        <v>7.8296628446572318E-4</v>
      </c>
      <c r="BC54" s="15">
        <f t="shared" si="4"/>
        <v>0.73504304015366639</v>
      </c>
      <c r="BD54" s="15">
        <f t="shared" si="5"/>
        <v>0.76281305687499279</v>
      </c>
      <c r="BE54" s="15">
        <f t="shared" si="6"/>
        <v>1.9939719672033476</v>
      </c>
      <c r="BF54" s="15">
        <f t="shared" si="7"/>
        <v>1.5471313614260283</v>
      </c>
      <c r="BG54" s="15">
        <f t="shared" si="39"/>
        <v>13.812400607944358</v>
      </c>
      <c r="BH54" s="15">
        <f t="shared" si="39"/>
        <v>13.812300374172965</v>
      </c>
      <c r="BI54" s="15">
        <f t="shared" si="39"/>
        <v>13.811814004189136</v>
      </c>
      <c r="BJ54" s="15">
        <f t="shared" si="39"/>
        <v>13.809463849349086</v>
      </c>
      <c r="BK54" s="15">
        <f t="shared" si="39"/>
        <v>13.798329204189896</v>
      </c>
      <c r="BL54" s="15">
        <f t="shared" si="39"/>
        <v>13.749739326274215</v>
      </c>
      <c r="BM54" s="15">
        <f t="shared" si="39"/>
        <v>13.58344709102259</v>
      </c>
      <c r="BN54" s="15">
        <f t="shared" si="36"/>
        <v>13.200947960894199</v>
      </c>
      <c r="BQ54" s="93"/>
      <c r="BR54" s="93"/>
      <c r="BS54" s="63"/>
    </row>
    <row r="55" spans="1:71" x14ac:dyDescent="0.2">
      <c r="A55" s="162" t="s">
        <v>109</v>
      </c>
      <c r="B55" s="163" t="s">
        <v>111</v>
      </c>
      <c r="C55" s="161">
        <v>47291.479599999999</v>
      </c>
      <c r="D55" s="161">
        <v>2.9999999999999997E-4</v>
      </c>
      <c r="E55">
        <f t="shared" si="40"/>
        <v>3119.4554913203588</v>
      </c>
      <c r="F55" s="11">
        <f t="shared" si="41"/>
        <v>3119.5</v>
      </c>
      <c r="G55">
        <f t="shared" si="42"/>
        <v>-1.5807399999175686E-2</v>
      </c>
      <c r="J55">
        <f>G55</f>
        <v>-1.5807399999175686E-2</v>
      </c>
      <c r="O55">
        <f t="shared" ca="1" si="15"/>
        <v>-1.3423413163435772E-2</v>
      </c>
      <c r="Q55" s="2">
        <f t="shared" si="43"/>
        <v>32272.979599999999</v>
      </c>
      <c r="R55">
        <f t="shared" si="44"/>
        <v>2.4987389473393951E-4</v>
      </c>
      <c r="S55">
        <v>1</v>
      </c>
      <c r="Z55">
        <f t="shared" si="27"/>
        <v>3119.5</v>
      </c>
      <c r="AA55" s="217">
        <f t="shared" si="18"/>
        <v>-1.5533097900545681E-2</v>
      </c>
      <c r="AB55" s="218">
        <f t="shared" si="28"/>
        <v>1.5250186426437062E-2</v>
      </c>
      <c r="AC55" s="218">
        <f t="shared" si="29"/>
        <v>-2.7430209863000578E-4</v>
      </c>
      <c r="AD55" s="219">
        <f t="shared" si="30"/>
        <v>7.5241641312825415E-8</v>
      </c>
      <c r="AH55" s="15">
        <f t="shared" si="19"/>
        <v>-3.1057586425612748E-2</v>
      </c>
      <c r="AI55" s="15">
        <f t="shared" si="20"/>
        <v>1.2176998943187061</v>
      </c>
      <c r="AJ55" s="15">
        <f t="shared" si="21"/>
        <v>-0.70939913731172355</v>
      </c>
      <c r="AK55" s="15">
        <f t="shared" si="22"/>
        <v>-0.60736401013993835</v>
      </c>
      <c r="AL55" s="15">
        <f t="shared" si="23"/>
        <v>-1.2266277942322543</v>
      </c>
      <c r="AM55" s="15">
        <f t="shared" si="24"/>
        <v>-0.70386302646401266</v>
      </c>
      <c r="AN55" s="63">
        <f t="shared" si="45"/>
        <v>11.934533010961125</v>
      </c>
      <c r="AO55" s="63">
        <f t="shared" si="45"/>
        <v>11.939208904664996</v>
      </c>
      <c r="AP55" s="63">
        <f t="shared" si="45"/>
        <v>11.948130680040022</v>
      </c>
      <c r="AQ55" s="63">
        <f t="shared" si="45"/>
        <v>11.964999125886552</v>
      </c>
      <c r="AR55" s="63">
        <f t="shared" si="45"/>
        <v>11.996373764077775</v>
      </c>
      <c r="AS55" s="63">
        <f t="shared" si="45"/>
        <v>12.05313138763168</v>
      </c>
      <c r="AT55" s="63">
        <f t="shared" si="45"/>
        <v>12.151542322725591</v>
      </c>
      <c r="AU55" s="63">
        <f t="shared" si="26"/>
        <v>12.313168533377631</v>
      </c>
      <c r="AV55" s="63"/>
      <c r="AW55" s="63"/>
      <c r="AX55" s="15">
        <f t="shared" si="0"/>
        <v>1.6406089837083401E-2</v>
      </c>
      <c r="AY55" s="15">
        <v>11500</v>
      </c>
      <c r="AZ55" s="15">
        <f t="shared" si="34"/>
        <v>1.6406089837083401E-2</v>
      </c>
      <c r="BA55" s="15">
        <f t="shared" si="35"/>
        <v>1.339259354247359E-2</v>
      </c>
      <c r="BB55" s="15">
        <f t="shared" si="3"/>
        <v>3.0134962946098101E-3</v>
      </c>
      <c r="BC55" s="15">
        <f t="shared" si="4"/>
        <v>0.69752879291551628</v>
      </c>
      <c r="BD55" s="15">
        <f t="shared" si="5"/>
        <v>0.80305856284407029</v>
      </c>
      <c r="BE55" s="15">
        <f t="shared" si="6"/>
        <v>2.0587298247496948</v>
      </c>
      <c r="BF55" s="15">
        <f t="shared" si="7"/>
        <v>1.6628503149443667</v>
      </c>
      <c r="BG55" s="15">
        <f t="shared" si="39"/>
        <v>13.881498726809165</v>
      </c>
      <c r="BH55" s="15">
        <f t="shared" si="39"/>
        <v>13.881466594600758</v>
      </c>
      <c r="BI55" s="15">
        <f t="shared" si="39"/>
        <v>13.881269763508936</v>
      </c>
      <c r="BJ55" s="15">
        <f t="shared" si="39"/>
        <v>13.880067259204045</v>
      </c>
      <c r="BK55" s="15">
        <f t="shared" si="39"/>
        <v>13.8728369310993</v>
      </c>
      <c r="BL55" s="15">
        <f t="shared" si="39"/>
        <v>13.83288201810111</v>
      </c>
      <c r="BM55" s="15">
        <f t="shared" si="39"/>
        <v>13.668420117696341</v>
      </c>
      <c r="BN55" s="15">
        <f t="shared" si="36"/>
        <v>13.257275568756427</v>
      </c>
      <c r="BQ55" s="93"/>
      <c r="BR55" s="93"/>
      <c r="BS55" s="63"/>
    </row>
    <row r="56" spans="1:71" x14ac:dyDescent="0.2">
      <c r="A56" s="162" t="s">
        <v>109</v>
      </c>
      <c r="B56" s="163" t="s">
        <v>110</v>
      </c>
      <c r="C56" s="161">
        <v>47292.369899999998</v>
      </c>
      <c r="D56" s="161">
        <v>5.0000000000000001E-4</v>
      </c>
      <c r="E56">
        <f t="shared" si="40"/>
        <v>3121.9622968341455</v>
      </c>
      <c r="F56" s="11">
        <f t="shared" si="41"/>
        <v>3122</v>
      </c>
      <c r="G56">
        <f t="shared" si="42"/>
        <v>-1.3390400003117975E-2</v>
      </c>
      <c r="J56">
        <f>G56</f>
        <v>-1.3390400003117975E-2</v>
      </c>
      <c r="O56">
        <f t="shared" ca="1" si="15"/>
        <v>-1.3428758781554674E-2</v>
      </c>
      <c r="Q56" s="2">
        <f t="shared" si="43"/>
        <v>32273.869899999998</v>
      </c>
      <c r="R56">
        <f t="shared" si="44"/>
        <v>1.7930281224350187E-4</v>
      </c>
      <c r="S56">
        <v>1</v>
      </c>
      <c r="Z56">
        <f t="shared" si="27"/>
        <v>3122</v>
      </c>
      <c r="AA56" s="217">
        <f t="shared" si="18"/>
        <v>-1.5537904828660029E-2</v>
      </c>
      <c r="AB56" s="218">
        <f t="shared" si="28"/>
        <v>1.7672546543055851E-2</v>
      </c>
      <c r="AC56" s="218">
        <f t="shared" si="29"/>
        <v>2.1475048255420546E-3</v>
      </c>
      <c r="AD56" s="219">
        <f t="shared" si="30"/>
        <v>4.61177697572641E-6</v>
      </c>
      <c r="AH56" s="15">
        <f t="shared" si="19"/>
        <v>-3.1062946546173826E-2</v>
      </c>
      <c r="AI56" s="15">
        <f t="shared" si="20"/>
        <v>1.218275324018385</v>
      </c>
      <c r="AJ56" s="15">
        <f t="shared" si="21"/>
        <v>-0.71006668149160224</v>
      </c>
      <c r="AK56" s="15">
        <f t="shared" si="22"/>
        <v>-0.60715744887492895</v>
      </c>
      <c r="AL56" s="15">
        <f t="shared" si="23"/>
        <v>-1.2256802117052423</v>
      </c>
      <c r="AM56" s="15">
        <f t="shared" si="24"/>
        <v>-0.70315474418346735</v>
      </c>
      <c r="AN56" s="63">
        <f t="shared" si="45"/>
        <v>11.93512740557988</v>
      </c>
      <c r="AO56" s="63">
        <f t="shared" si="45"/>
        <v>11.93980744726481</v>
      </c>
      <c r="AP56" s="63">
        <f t="shared" si="45"/>
        <v>11.948733289860783</v>
      </c>
      <c r="AQ56" s="63">
        <f t="shared" si="45"/>
        <v>11.965602323357983</v>
      </c>
      <c r="AR56" s="63">
        <f t="shared" si="45"/>
        <v>11.996965628195145</v>
      </c>
      <c r="AS56" s="63">
        <f t="shared" si="45"/>
        <v>12.053683234454265</v>
      </c>
      <c r="AT56" s="63">
        <f t="shared" si="45"/>
        <v>12.151999886429133</v>
      </c>
      <c r="AU56" s="63">
        <f t="shared" si="26"/>
        <v>12.313450171416941</v>
      </c>
      <c r="AV56" s="63"/>
      <c r="AW56" s="63"/>
      <c r="AX56" s="15">
        <f t="shared" si="0"/>
        <v>1.8134366032866608E-2</v>
      </c>
      <c r="AY56" s="15">
        <v>12000</v>
      </c>
      <c r="AZ56" s="15">
        <f t="shared" si="34"/>
        <v>1.8134366032866608E-2</v>
      </c>
      <c r="BA56" s="15">
        <f t="shared" si="35"/>
        <v>1.3013302662328924E-2</v>
      </c>
      <c r="BB56" s="15">
        <f t="shared" si="3"/>
        <v>5.1210633705376851E-3</v>
      </c>
      <c r="BC56" s="15">
        <f t="shared" si="4"/>
        <v>0.66469832215402103</v>
      </c>
      <c r="BD56" s="15">
        <f t="shared" si="5"/>
        <v>0.83655220026584831</v>
      </c>
      <c r="BE56" s="15">
        <f t="shared" si="6"/>
        <v>2.1172792902053934</v>
      </c>
      <c r="BF56" s="15">
        <f t="shared" si="7"/>
        <v>1.7787466527490257</v>
      </c>
      <c r="BG56" s="15">
        <f t="shared" si="39"/>
        <v>13.947195847726807</v>
      </c>
      <c r="BH56" s="15">
        <f t="shared" si="39"/>
        <v>13.947188208377556</v>
      </c>
      <c r="BI56" s="15">
        <f t="shared" si="39"/>
        <v>13.947125517960997</v>
      </c>
      <c r="BJ56" s="15">
        <f t="shared" si="39"/>
        <v>13.946611834349268</v>
      </c>
      <c r="BK56" s="15">
        <f t="shared" si="39"/>
        <v>13.942453146196099</v>
      </c>
      <c r="BL56" s="15">
        <f t="shared" si="39"/>
        <v>13.911555534038706</v>
      </c>
      <c r="BM56" s="15">
        <f t="shared" si="39"/>
        <v>13.752089010056583</v>
      </c>
      <c r="BN56" s="15">
        <f t="shared" si="36"/>
        <v>13.313603176618654</v>
      </c>
      <c r="BQ56" s="93"/>
      <c r="BR56" s="93"/>
      <c r="BS56" s="63"/>
    </row>
    <row r="57" spans="1:71" x14ac:dyDescent="0.2">
      <c r="A57" s="162" t="s">
        <v>109</v>
      </c>
      <c r="B57" s="163" t="s">
        <v>110</v>
      </c>
      <c r="C57" s="161">
        <v>47298.407200000001</v>
      </c>
      <c r="D57" s="161">
        <v>2.0000000000000001E-4</v>
      </c>
      <c r="E57">
        <f t="shared" si="40"/>
        <v>3138.9614397392456</v>
      </c>
      <c r="F57" s="11">
        <f t="shared" si="41"/>
        <v>3139</v>
      </c>
      <c r="G57">
        <f t="shared" si="42"/>
        <v>-1.3694799999939278E-2</v>
      </c>
      <c r="J57">
        <f>G57</f>
        <v>-1.3694799999939278E-2</v>
      </c>
      <c r="O57">
        <f t="shared" ca="1" si="15"/>
        <v>-1.3465108984763208E-2</v>
      </c>
      <c r="Q57" s="2">
        <f t="shared" si="43"/>
        <v>32279.907200000001</v>
      </c>
      <c r="R57">
        <f t="shared" si="44"/>
        <v>1.8754754703833684E-4</v>
      </c>
      <c r="S57">
        <v>1</v>
      </c>
      <c r="Z57">
        <f t="shared" si="27"/>
        <v>3139</v>
      </c>
      <c r="AA57" s="217">
        <f t="shared" si="18"/>
        <v>-1.5570383559972784E-2</v>
      </c>
      <c r="AB57" s="218">
        <f t="shared" si="28"/>
        <v>1.7404368165130409E-2</v>
      </c>
      <c r="AC57" s="218">
        <f t="shared" si="29"/>
        <v>1.8755835600335058E-3</v>
      </c>
      <c r="AD57" s="219">
        <f t="shared" si="30"/>
        <v>3.5178136906679595E-6</v>
      </c>
      <c r="AH57" s="15">
        <f t="shared" si="19"/>
        <v>-3.1099168165069687E-2</v>
      </c>
      <c r="AI57" s="15">
        <f t="shared" si="20"/>
        <v>1.222197191136871</v>
      </c>
      <c r="AJ57" s="15">
        <f t="shared" si="21"/>
        <v>-0.71460540620173019</v>
      </c>
      <c r="AK57" s="15">
        <f t="shared" si="22"/>
        <v>-0.60573318635396534</v>
      </c>
      <c r="AL57" s="15">
        <f t="shared" si="23"/>
        <v>-1.2192132585663968</v>
      </c>
      <c r="AM57" s="15">
        <f t="shared" si="24"/>
        <v>-0.69833349575974113</v>
      </c>
      <c r="AN57" s="63">
        <f t="shared" si="45"/>
        <v>11.939176487675788</v>
      </c>
      <c r="AO57" s="63">
        <f t="shared" si="45"/>
        <v>11.943884423966322</v>
      </c>
      <c r="AP57" s="63">
        <f t="shared" si="45"/>
        <v>11.952837281981083</v>
      </c>
      <c r="AQ57" s="63">
        <f t="shared" si="45"/>
        <v>11.969709185135844</v>
      </c>
      <c r="AR57" s="63">
        <f t="shared" si="45"/>
        <v>12.000993779298552</v>
      </c>
      <c r="AS57" s="63">
        <f t="shared" si="45"/>
        <v>12.057437432692204</v>
      </c>
      <c r="AT57" s="63">
        <f t="shared" si="45"/>
        <v>12.155111658518978</v>
      </c>
      <c r="AU57" s="63">
        <f t="shared" si="26"/>
        <v>12.315365310084257</v>
      </c>
      <c r="AV57" s="63"/>
      <c r="AW57" s="63"/>
      <c r="AX57" s="15">
        <f t="shared" si="0"/>
        <v>1.9718226594720348E-2</v>
      </c>
      <c r="AY57" s="15">
        <v>12500</v>
      </c>
      <c r="AZ57" s="15">
        <f t="shared" si="34"/>
        <v>1.9718226594720348E-2</v>
      </c>
      <c r="BA57" s="15">
        <f t="shared" si="35"/>
        <v>1.260562406775421E-2</v>
      </c>
      <c r="BB57" s="15">
        <f t="shared" si="3"/>
        <v>7.1126025269661374E-3</v>
      </c>
      <c r="BC57" s="15">
        <f t="shared" si="4"/>
        <v>0.63577403714756953</v>
      </c>
      <c r="BD57" s="15">
        <f t="shared" si="5"/>
        <v>0.86458454534224272</v>
      </c>
      <c r="BE57" s="15">
        <f t="shared" si="6"/>
        <v>2.1706425235386586</v>
      </c>
      <c r="BF57" s="15">
        <f t="shared" si="7"/>
        <v>1.8954118940068405</v>
      </c>
      <c r="BG57" s="15">
        <f t="shared" si="39"/>
        <v>14.009914800292275</v>
      </c>
      <c r="BH57" s="15">
        <f t="shared" si="39"/>
        <v>14.009913700257359</v>
      </c>
      <c r="BI57" s="15">
        <f t="shared" si="39"/>
        <v>14.009900266652748</v>
      </c>
      <c r="BJ57" s="15">
        <f t="shared" si="39"/>
        <v>14.009736329366447</v>
      </c>
      <c r="BK57" s="15">
        <f t="shared" si="39"/>
        <v>14.007752356325339</v>
      </c>
      <c r="BL57" s="15">
        <f t="shared" si="39"/>
        <v>13.985778537054408</v>
      </c>
      <c r="BM57" s="15">
        <f t="shared" si="39"/>
        <v>13.83436704262591</v>
      </c>
      <c r="BN57" s="15">
        <f t="shared" si="36"/>
        <v>13.369930784480882</v>
      </c>
      <c r="BQ57" s="93"/>
      <c r="BR57" s="93"/>
      <c r="BS57" s="63"/>
    </row>
    <row r="58" spans="1:71" x14ac:dyDescent="0.2">
      <c r="A58" s="159" t="s">
        <v>410</v>
      </c>
      <c r="B58" s="160" t="s">
        <v>110</v>
      </c>
      <c r="C58" s="161">
        <v>47356.293400000002</v>
      </c>
      <c r="D58" s="159" t="s">
        <v>260</v>
      </c>
      <c r="E58">
        <f t="shared" si="40"/>
        <v>3301.9508200967953</v>
      </c>
      <c r="F58" s="11">
        <f t="shared" si="41"/>
        <v>3302</v>
      </c>
      <c r="G58">
        <f t="shared" si="42"/>
        <v>-1.7466400000557769E-2</v>
      </c>
      <c r="K58" s="63"/>
      <c r="O58">
        <f t="shared" ca="1" si="15"/>
        <v>-1.3813643286115635E-2</v>
      </c>
      <c r="Q58" s="2">
        <f t="shared" si="43"/>
        <v>32337.793400000002</v>
      </c>
      <c r="R58">
        <f t="shared" si="44"/>
        <v>3.0507512897948446E-4</v>
      </c>
      <c r="S58">
        <v>1</v>
      </c>
      <c r="Z58">
        <f t="shared" si="27"/>
        <v>3302</v>
      </c>
      <c r="AA58" s="217">
        <f t="shared" si="18"/>
        <v>-1.5862407675803013E-2</v>
      </c>
      <c r="AB58" s="218">
        <f t="shared" si="28"/>
        <v>1.3959014176085645E-2</v>
      </c>
      <c r="AC58" s="218">
        <f t="shared" si="29"/>
        <v>-1.6039923247547563E-3</v>
      </c>
      <c r="AD58" s="219">
        <f t="shared" si="30"/>
        <v>2.5727913778721679E-6</v>
      </c>
      <c r="AH58" s="15">
        <f t="shared" si="19"/>
        <v>-3.1425414176643414E-2</v>
      </c>
      <c r="AI58" s="15">
        <f t="shared" si="20"/>
        <v>1.2605544851416191</v>
      </c>
      <c r="AJ58" s="15">
        <f t="shared" si="21"/>
        <v>-0.75796089361209318</v>
      </c>
      <c r="AK58" s="15">
        <f t="shared" si="22"/>
        <v>-0.59025049349596381</v>
      </c>
      <c r="AL58" s="15">
        <f t="shared" si="23"/>
        <v>-1.1550917302258163</v>
      </c>
      <c r="AM58" s="15">
        <f t="shared" si="24"/>
        <v>-0.65166651067295334</v>
      </c>
      <c r="AN58" s="63">
        <f t="shared" si="45"/>
        <v>11.97864101322264</v>
      </c>
      <c r="AO58" s="63">
        <f t="shared" si="45"/>
        <v>11.983585854549789</v>
      </c>
      <c r="AP58" s="63">
        <f t="shared" si="45"/>
        <v>11.992737594559992</v>
      </c>
      <c r="AQ58" s="63">
        <f t="shared" si="45"/>
        <v>12.009534649088344</v>
      </c>
      <c r="AR58" s="63">
        <f t="shared" si="45"/>
        <v>12.039918569120017</v>
      </c>
      <c r="AS58" s="63">
        <f t="shared" si="45"/>
        <v>12.093575233893832</v>
      </c>
      <c r="AT58" s="63">
        <f t="shared" si="45"/>
        <v>12.184977258807493</v>
      </c>
      <c r="AU58" s="63">
        <f t="shared" si="26"/>
        <v>12.333728110247343</v>
      </c>
      <c r="AV58" s="63"/>
      <c r="AW58" s="63"/>
      <c r="AX58" s="15">
        <f t="shared" si="0"/>
        <v>2.1164085217403865E-2</v>
      </c>
      <c r="AY58" s="15">
        <v>13000</v>
      </c>
      <c r="AZ58" s="15">
        <f t="shared" si="34"/>
        <v>2.1164085217403865E-2</v>
      </c>
      <c r="BA58" s="15">
        <f t="shared" si="35"/>
        <v>1.216955775874945E-2</v>
      </c>
      <c r="BB58" s="15">
        <f t="shared" si="3"/>
        <v>8.9945274586544152E-3</v>
      </c>
      <c r="BC58" s="15">
        <f t="shared" si="4"/>
        <v>0.6101348947387526</v>
      </c>
      <c r="BD58" s="15">
        <f t="shared" si="5"/>
        <v>0.88815093343051565</v>
      </c>
      <c r="BE58" s="15">
        <f t="shared" si="6"/>
        <v>2.2196252986089644</v>
      </c>
      <c r="BF58" s="15">
        <f t="shared" si="7"/>
        <v>2.0133910348278743</v>
      </c>
      <c r="BG58" s="15">
        <f t="shared" si="39"/>
        <v>14.070004727276745</v>
      </c>
      <c r="BH58" s="15">
        <f t="shared" si="39"/>
        <v>14.070004673465796</v>
      </c>
      <c r="BI58" s="15">
        <f t="shared" si="39"/>
        <v>14.070003430747111</v>
      </c>
      <c r="BJ58" s="15">
        <f t="shared" si="39"/>
        <v>14.069974737587406</v>
      </c>
      <c r="BK58" s="15">
        <f t="shared" si="39"/>
        <v>14.06931560978817</v>
      </c>
      <c r="BL58" s="15">
        <f t="shared" si="39"/>
        <v>14.05562620971244</v>
      </c>
      <c r="BM58" s="15">
        <f t="shared" si="39"/>
        <v>13.915171901679386</v>
      </c>
      <c r="BN58" s="15">
        <f t="shared" si="36"/>
        <v>13.42625839234311</v>
      </c>
      <c r="BQ58" s="93"/>
      <c r="BR58" s="93"/>
      <c r="BS58" s="63"/>
    </row>
    <row r="59" spans="1:71" x14ac:dyDescent="0.2">
      <c r="A59" s="159" t="s">
        <v>410</v>
      </c>
      <c r="B59" s="160" t="s">
        <v>111</v>
      </c>
      <c r="C59" s="161">
        <v>47359.307399999998</v>
      </c>
      <c r="D59" s="159" t="s">
        <v>260</v>
      </c>
      <c r="E59">
        <f t="shared" si="40"/>
        <v>3310.437298608028</v>
      </c>
      <c r="F59" s="11">
        <f t="shared" si="41"/>
        <v>3310.5</v>
      </c>
      <c r="G59">
        <f t="shared" si="42"/>
        <v>-2.226860000519082E-2</v>
      </c>
      <c r="K59" s="63"/>
      <c r="O59">
        <f t="shared" ca="1" si="15"/>
        <v>-1.3831818387719904E-2</v>
      </c>
      <c r="Q59" s="2">
        <f t="shared" si="43"/>
        <v>32340.807399999998</v>
      </c>
      <c r="R59">
        <f t="shared" si="44"/>
        <v>4.9589054619118454E-4</v>
      </c>
      <c r="S59">
        <v>1</v>
      </c>
      <c r="Z59">
        <f t="shared" si="27"/>
        <v>3310.5</v>
      </c>
      <c r="AA59" s="217">
        <f t="shared" si="18"/>
        <v>-1.5876623012483555E-2</v>
      </c>
      <c r="AB59" s="218">
        <f t="shared" si="28"/>
        <v>9.1727313211371134E-3</v>
      </c>
      <c r="AC59" s="218">
        <f t="shared" si="29"/>
        <v>-6.3919769927072642E-3</v>
      </c>
      <c r="AD59" s="219">
        <f t="shared" si="30"/>
        <v>4.0857369875299001E-5</v>
      </c>
      <c r="AH59" s="15">
        <f t="shared" si="19"/>
        <v>-3.1441331326327933E-2</v>
      </c>
      <c r="AI59" s="15">
        <f t="shared" si="20"/>
        <v>1.2625899216910068</v>
      </c>
      <c r="AJ59" s="15">
        <f t="shared" si="21"/>
        <v>-0.76020750451913577</v>
      </c>
      <c r="AK59" s="15">
        <f t="shared" si="22"/>
        <v>-0.58934779021046135</v>
      </c>
      <c r="AL59" s="15">
        <f t="shared" si="23"/>
        <v>-1.1516406663215051</v>
      </c>
      <c r="AM59" s="15">
        <f t="shared" si="24"/>
        <v>-0.64921095713870736</v>
      </c>
      <c r="AN59" s="63">
        <f t="shared" si="45"/>
        <v>11.980730990611585</v>
      </c>
      <c r="AO59" s="63">
        <f t="shared" si="45"/>
        <v>11.985686515249151</v>
      </c>
      <c r="AP59" s="63">
        <f t="shared" si="45"/>
        <v>11.994845470180843</v>
      </c>
      <c r="AQ59" s="63">
        <f t="shared" si="45"/>
        <v>12.011633407729203</v>
      </c>
      <c r="AR59" s="63">
        <f t="shared" si="45"/>
        <v>12.041963093096209</v>
      </c>
      <c r="AS59" s="63">
        <f t="shared" si="45"/>
        <v>12.0954665793437</v>
      </c>
      <c r="AT59" s="63">
        <f t="shared" si="45"/>
        <v>12.186536077057406</v>
      </c>
      <c r="AU59" s="63">
        <f t="shared" si="26"/>
        <v>12.334685679581</v>
      </c>
      <c r="AV59" s="63"/>
      <c r="AW59" s="63"/>
      <c r="AX59" s="15">
        <f t="shared" si="0"/>
        <v>2.2477871691713405E-2</v>
      </c>
      <c r="AY59" s="15">
        <v>13500</v>
      </c>
      <c r="AZ59" s="15">
        <f t="shared" si="34"/>
        <v>2.2477871691713405E-2</v>
      </c>
      <c r="BA59" s="15">
        <f t="shared" si="35"/>
        <v>1.1705103735314646E-2</v>
      </c>
      <c r="BB59" s="15">
        <f t="shared" si="3"/>
        <v>1.0772767956398761E-2</v>
      </c>
      <c r="BC59" s="15">
        <f t="shared" si="4"/>
        <v>0.58728068803814948</v>
      </c>
      <c r="BD59" s="15">
        <f t="shared" si="5"/>
        <v>0.90802825871096282</v>
      </c>
      <c r="BE59" s="15">
        <f t="shared" si="6"/>
        <v>2.2648724723854565</v>
      </c>
      <c r="BF59" s="15">
        <f t="shared" si="7"/>
        <v>2.1332027181144126</v>
      </c>
      <c r="BG59" s="15">
        <f t="shared" si="39"/>
        <v>14.127758408324269</v>
      </c>
      <c r="BH59" s="15">
        <f t="shared" si="39"/>
        <v>14.127758408312356</v>
      </c>
      <c r="BI59" s="15">
        <f t="shared" si="39"/>
        <v>14.127758406349978</v>
      </c>
      <c r="BJ59" s="15">
        <f t="shared" si="39"/>
        <v>14.127758083080568</v>
      </c>
      <c r="BK59" s="15">
        <f t="shared" si="39"/>
        <v>14.127704980540004</v>
      </c>
      <c r="BL59" s="15">
        <f t="shared" si="39"/>
        <v>14.121225135542989</v>
      </c>
      <c r="BM59" s="15">
        <f t="shared" si="39"/>
        <v>13.994425946340435</v>
      </c>
      <c r="BN59" s="15">
        <f t="shared" si="36"/>
        <v>13.482586000205337</v>
      </c>
      <c r="BQ59" s="93"/>
      <c r="BR59" s="93"/>
      <c r="BS59" s="63"/>
    </row>
    <row r="60" spans="1:71" x14ac:dyDescent="0.2">
      <c r="A60" s="159" t="s">
        <v>410</v>
      </c>
      <c r="B60" s="160" t="s">
        <v>111</v>
      </c>
      <c r="C60" s="161">
        <v>47587.499799999998</v>
      </c>
      <c r="D60" s="159" t="s">
        <v>260</v>
      </c>
      <c r="E60">
        <f t="shared" si="40"/>
        <v>3952.955513282709</v>
      </c>
      <c r="F60" s="11">
        <f t="shared" si="41"/>
        <v>3953</v>
      </c>
      <c r="G60">
        <f t="shared" si="42"/>
        <v>-1.5799600005266257E-2</v>
      </c>
      <c r="K60" s="63"/>
      <c r="O60">
        <f t="shared" ca="1" si="15"/>
        <v>-1.520564224427778E-2</v>
      </c>
      <c r="Q60" s="2">
        <f t="shared" si="43"/>
        <v>32568.999799999998</v>
      </c>
      <c r="R60">
        <f t="shared" si="44"/>
        <v>2.4962736032640948E-4</v>
      </c>
      <c r="S60">
        <v>1</v>
      </c>
      <c r="Z60">
        <f t="shared" si="27"/>
        <v>3953</v>
      </c>
      <c r="AA60" s="217">
        <f t="shared" si="18"/>
        <v>-1.659516771617604E-2</v>
      </c>
      <c r="AB60" s="218">
        <f t="shared" si="28"/>
        <v>1.646516574983458E-2</v>
      </c>
      <c r="AC60" s="218">
        <f t="shared" si="29"/>
        <v>7.9556771090978293E-4</v>
      </c>
      <c r="AD60" s="219">
        <f t="shared" si="30"/>
        <v>6.329279826422319E-7</v>
      </c>
      <c r="AH60" s="15">
        <f t="shared" si="19"/>
        <v>-3.2264765755100837E-2</v>
      </c>
      <c r="AI60" s="15">
        <f t="shared" si="20"/>
        <v>1.4220466794784152</v>
      </c>
      <c r="AJ60" s="15">
        <f t="shared" si="21"/>
        <v>-0.91580648950287769</v>
      </c>
      <c r="AK60" s="15">
        <f t="shared" si="22"/>
        <v>-0.48801730004261823</v>
      </c>
      <c r="AL60" s="15">
        <f t="shared" si="23"/>
        <v>-0.85776167913208545</v>
      </c>
      <c r="AM60" s="15">
        <f t="shared" si="24"/>
        <v>-0.45726716074044793</v>
      </c>
      <c r="AN60" s="63">
        <f t="shared" si="45"/>
        <v>12.147887357363038</v>
      </c>
      <c r="AO60" s="63">
        <f t="shared" si="45"/>
        <v>12.152994659004133</v>
      </c>
      <c r="AP60" s="63">
        <f t="shared" si="45"/>
        <v>12.161622348093195</v>
      </c>
      <c r="AQ60" s="63">
        <f t="shared" si="45"/>
        <v>12.176125315259393</v>
      </c>
      <c r="AR60" s="63">
        <f t="shared" si="45"/>
        <v>12.200312969076775</v>
      </c>
      <c r="AS60" s="63">
        <f t="shared" si="45"/>
        <v>12.240167688429761</v>
      </c>
      <c r="AT60" s="63">
        <f t="shared" si="45"/>
        <v>12.304717770431793</v>
      </c>
      <c r="AU60" s="63">
        <f t="shared" si="26"/>
        <v>12.407066655683963</v>
      </c>
      <c r="AV60" s="63"/>
      <c r="AW60" s="63"/>
      <c r="AX60" s="15">
        <f t="shared" si="0"/>
        <v>2.3665059156690371E-2</v>
      </c>
      <c r="AY60" s="15">
        <v>14000</v>
      </c>
      <c r="AZ60" s="15">
        <f t="shared" si="34"/>
        <v>2.3665059156690371E-2</v>
      </c>
      <c r="BA60" s="15">
        <f t="shared" si="35"/>
        <v>1.1212261997449798E-2</v>
      </c>
      <c r="BB60" s="15">
        <f t="shared" si="3"/>
        <v>1.2452797159240574E-2</v>
      </c>
      <c r="BC60" s="15">
        <f t="shared" si="4"/>
        <v>0.56680523889403545</v>
      </c>
      <c r="BD60" s="15">
        <f t="shared" si="5"/>
        <v>0.92482958984102392</v>
      </c>
      <c r="BE60" s="15">
        <f t="shared" si="6"/>
        <v>2.3069068890498468</v>
      </c>
      <c r="BF60" s="15">
        <f t="shared" si="7"/>
        <v>2.2553543948371355</v>
      </c>
      <c r="BG60" s="15">
        <f t="shared" si="39"/>
        <v>14.183424410326595</v>
      </c>
      <c r="BH60" s="15">
        <f t="shared" si="39"/>
        <v>14.183424409778148</v>
      </c>
      <c r="BI60" s="15">
        <f t="shared" si="39"/>
        <v>14.183424428160986</v>
      </c>
      <c r="BJ60" s="15">
        <f t="shared" si="39"/>
        <v>14.183423812001269</v>
      </c>
      <c r="BK60" s="15">
        <f t="shared" si="39"/>
        <v>14.183444460100597</v>
      </c>
      <c r="BL60" s="15">
        <f t="shared" si="39"/>
        <v>14.182747431259322</v>
      </c>
      <c r="BM60" s="15">
        <f t="shared" si="39"/>
        <v>14.072056454854646</v>
      </c>
      <c r="BN60" s="15">
        <f t="shared" si="36"/>
        <v>13.538913608067565</v>
      </c>
      <c r="BQ60" s="93"/>
      <c r="BR60" s="93"/>
      <c r="BS60" s="63"/>
    </row>
    <row r="61" spans="1:71" x14ac:dyDescent="0.2">
      <c r="A61" s="159" t="s">
        <v>410</v>
      </c>
      <c r="B61" s="160" t="s">
        <v>111</v>
      </c>
      <c r="C61" s="161">
        <v>47596.554499999998</v>
      </c>
      <c r="D61" s="159" t="s">
        <v>260</v>
      </c>
      <c r="E61">
        <f t="shared" si="40"/>
        <v>3978.4507080324693</v>
      </c>
      <c r="F61" s="11">
        <f t="shared" si="41"/>
        <v>3978.5</v>
      </c>
      <c r="G61">
        <f t="shared" si="42"/>
        <v>-1.7506200005300343E-2</v>
      </c>
      <c r="K61" s="63"/>
      <c r="O61">
        <f t="shared" ca="1" si="15"/>
        <v>-1.5260167549090584E-2</v>
      </c>
      <c r="Q61" s="2">
        <f t="shared" si="43"/>
        <v>32578.054499999998</v>
      </c>
      <c r="R61">
        <f t="shared" si="44"/>
        <v>3.0646703862557772E-4</v>
      </c>
      <c r="S61">
        <v>1</v>
      </c>
      <c r="Z61">
        <f t="shared" si="27"/>
        <v>3978.5</v>
      </c>
      <c r="AA61" s="217">
        <f t="shared" si="18"/>
        <v>-1.6606903660031626E-2</v>
      </c>
      <c r="AB61" s="218">
        <f t="shared" si="28"/>
        <v>1.4773497519506011E-2</v>
      </c>
      <c r="AC61" s="218">
        <f t="shared" si="29"/>
        <v>-8.9929634526871721E-4</v>
      </c>
      <c r="AD61" s="219">
        <f t="shared" si="30"/>
        <v>8.0873391661367186E-7</v>
      </c>
      <c r="AH61" s="15">
        <f t="shared" si="19"/>
        <v>-3.2279697524806354E-2</v>
      </c>
      <c r="AI61" s="15">
        <f t="shared" si="20"/>
        <v>1.4283825580467604</v>
      </c>
      <c r="AJ61" s="15">
        <f t="shared" si="21"/>
        <v>-0.92097222057870776</v>
      </c>
      <c r="AK61" s="15">
        <f t="shared" si="22"/>
        <v>-0.48246519953355888</v>
      </c>
      <c r="AL61" s="15">
        <f t="shared" si="23"/>
        <v>-0.8447046924135132</v>
      </c>
      <c r="AM61" s="15">
        <f t="shared" si="24"/>
        <v>-0.44939698619502327</v>
      </c>
      <c r="AN61" s="63">
        <f t="shared" si="45"/>
        <v>12.154886780701959</v>
      </c>
      <c r="AO61" s="63">
        <f t="shared" si="45"/>
        <v>12.159968353238904</v>
      </c>
      <c r="AP61" s="63">
        <f t="shared" si="45"/>
        <v>12.168527037671074</v>
      </c>
      <c r="AQ61" s="63">
        <f t="shared" si="45"/>
        <v>12.182873225232358</v>
      </c>
      <c r="AR61" s="63">
        <f t="shared" si="45"/>
        <v>12.206737467879677</v>
      </c>
      <c r="AS61" s="63">
        <f t="shared" si="45"/>
        <v>12.245973415547175</v>
      </c>
      <c r="AT61" s="63">
        <f t="shared" si="45"/>
        <v>12.30942090339793</v>
      </c>
      <c r="AU61" s="63">
        <f t="shared" si="26"/>
        <v>12.409939363684938</v>
      </c>
      <c r="AV61" s="63"/>
      <c r="AW61" s="63"/>
      <c r="AX61" s="15">
        <f t="shared" si="0"/>
        <v>2.4730683554821407E-2</v>
      </c>
      <c r="AY61" s="15">
        <v>14500</v>
      </c>
      <c r="AZ61" s="15">
        <f t="shared" si="34"/>
        <v>2.4730683554821407E-2</v>
      </c>
      <c r="BA61" s="15">
        <f t="shared" si="35"/>
        <v>1.0691032545154897E-2</v>
      </c>
      <c r="BB61" s="15">
        <f t="shared" si="3"/>
        <v>1.4039651009666511E-2</v>
      </c>
      <c r="BC61" s="15">
        <f t="shared" si="4"/>
        <v>0.54837619811981386</v>
      </c>
      <c r="BD61" s="15">
        <f t="shared" si="5"/>
        <v>0.93904355877472312</v>
      </c>
      <c r="BE61" s="15">
        <f t="shared" si="6"/>
        <v>2.3461572037493501</v>
      </c>
      <c r="BF61" s="15">
        <f t="shared" si="7"/>
        <v>2.3803540826467335</v>
      </c>
      <c r="BG61" s="15">
        <f t="shared" si="39"/>
        <v>14.237215716846631</v>
      </c>
      <c r="BH61" s="15">
        <f t="shared" si="39"/>
        <v>14.237215776258489</v>
      </c>
      <c r="BI61" s="15">
        <f t="shared" si="39"/>
        <v>14.237214854339289</v>
      </c>
      <c r="BJ61" s="15">
        <f t="shared" si="39"/>
        <v>14.237229159200034</v>
      </c>
      <c r="BK61" s="15">
        <f t="shared" si="39"/>
        <v>14.237006969303598</v>
      </c>
      <c r="BL61" s="15">
        <f t="shared" si="39"/>
        <v>14.240404351092211</v>
      </c>
      <c r="BM61" s="15">
        <f t="shared" si="39"/>
        <v>14.14799585526031</v>
      </c>
      <c r="BN61" s="15">
        <f t="shared" si="36"/>
        <v>13.595241215929793</v>
      </c>
      <c r="BQ61" s="93"/>
      <c r="BR61" s="93"/>
      <c r="BS61" s="63"/>
    </row>
    <row r="62" spans="1:71" x14ac:dyDescent="0.2">
      <c r="A62" s="159" t="s">
        <v>410</v>
      </c>
      <c r="B62" s="160" t="s">
        <v>111</v>
      </c>
      <c r="C62" s="161">
        <v>47643.432000000001</v>
      </c>
      <c r="D62" s="159" t="s">
        <v>260</v>
      </c>
      <c r="E62">
        <f t="shared" si="40"/>
        <v>4110.4430426080899</v>
      </c>
      <c r="F62" s="11">
        <f t="shared" si="41"/>
        <v>4110.5</v>
      </c>
      <c r="G62">
        <f t="shared" si="42"/>
        <v>-2.0228599998517893E-2</v>
      </c>
      <c r="K62" s="63"/>
      <c r="O62">
        <f t="shared" ca="1" si="15"/>
        <v>-1.5542416185768621E-2</v>
      </c>
      <c r="Q62" s="2">
        <f t="shared" si="43"/>
        <v>32624.932000000001</v>
      </c>
      <c r="R62">
        <f t="shared" si="44"/>
        <v>4.0919625790003809E-4</v>
      </c>
      <c r="S62">
        <v>1</v>
      </c>
      <c r="Z62">
        <f t="shared" si="27"/>
        <v>4110.5</v>
      </c>
      <c r="AA62" s="217">
        <f t="shared" si="18"/>
        <v>-1.6643894490928977E-2</v>
      </c>
      <c r="AB62" s="218">
        <f t="shared" si="28"/>
        <v>1.2103451094537122E-2</v>
      </c>
      <c r="AC62" s="218">
        <f t="shared" si="29"/>
        <v>-3.5847055075889159E-3</v>
      </c>
      <c r="AD62" s="219">
        <f t="shared" si="30"/>
        <v>1.2850113576138307E-5</v>
      </c>
      <c r="AH62" s="15">
        <f t="shared" si="19"/>
        <v>-3.2332051093055016E-2</v>
      </c>
      <c r="AI62" s="15">
        <f t="shared" si="20"/>
        <v>1.4607654560887557</v>
      </c>
      <c r="AJ62" s="15">
        <f t="shared" si="21"/>
        <v>-0.94574345362363799</v>
      </c>
      <c r="AK62" s="15">
        <f t="shared" si="22"/>
        <v>-0.45164087422969573</v>
      </c>
      <c r="AL62" s="15">
        <f t="shared" si="23"/>
        <v>-0.77539792842886213</v>
      </c>
      <c r="AM62" s="15">
        <f t="shared" si="24"/>
        <v>-0.40836761926593562</v>
      </c>
      <c r="AN62" s="63">
        <f t="shared" si="45"/>
        <v>12.191539076730697</v>
      </c>
      <c r="AO62" s="63">
        <f t="shared" si="45"/>
        <v>12.196443509926493</v>
      </c>
      <c r="AP62" s="63">
        <f t="shared" si="45"/>
        <v>12.204583671100464</v>
      </c>
      <c r="AQ62" s="63">
        <f t="shared" si="45"/>
        <v>12.218039536738605</v>
      </c>
      <c r="AR62" s="63">
        <f t="shared" si="45"/>
        <v>12.240140480445596</v>
      </c>
      <c r="AS62" s="63">
        <f t="shared" si="45"/>
        <v>12.27609123761119</v>
      </c>
      <c r="AT62" s="63">
        <f t="shared" si="45"/>
        <v>12.333779457312051</v>
      </c>
      <c r="AU62" s="63">
        <f t="shared" si="26"/>
        <v>12.424809852160564</v>
      </c>
      <c r="AV62" s="63"/>
      <c r="AW62" s="63"/>
      <c r="AX62" s="15">
        <f t="shared" si="0"/>
        <v>2.5679364589611505E-2</v>
      </c>
      <c r="AY62" s="15">
        <v>15000</v>
      </c>
      <c r="AZ62" s="15">
        <f t="shared" si="34"/>
        <v>2.5679364589611505E-2</v>
      </c>
      <c r="BA62" s="15">
        <f t="shared" si="35"/>
        <v>1.0141415378429957E-2</v>
      </c>
      <c r="BB62" s="15">
        <f t="shared" si="3"/>
        <v>1.5537949211181548E-2</v>
      </c>
      <c r="BC62" s="15">
        <f t="shared" si="4"/>
        <v>0.53171965158022594</v>
      </c>
      <c r="BD62" s="15">
        <f t="shared" si="5"/>
        <v>0.95106321828977847</v>
      </c>
      <c r="BE62" s="15">
        <f t="shared" si="6"/>
        <v>2.3829782873860612</v>
      </c>
      <c r="BF62" s="15">
        <f t="shared" si="7"/>
        <v>2.5087203040973511</v>
      </c>
      <c r="BG62" s="15">
        <f t="shared" ref="BG62:BM71" si="46">$BN62+$AB$7*SIN(BH62)</f>
        <v>14.289316132875092</v>
      </c>
      <c r="BH62" s="15">
        <f t="shared" si="46"/>
        <v>14.289316654987536</v>
      </c>
      <c r="BI62" s="15">
        <f t="shared" si="46"/>
        <v>14.289311315711519</v>
      </c>
      <c r="BJ62" s="15">
        <f t="shared" si="46"/>
        <v>14.289365907956549</v>
      </c>
      <c r="BK62" s="15">
        <f t="shared" si="46"/>
        <v>14.288806801491216</v>
      </c>
      <c r="BL62" s="15">
        <f t="shared" si="46"/>
        <v>14.294439581324301</v>
      </c>
      <c r="BM62" s="15">
        <f t="shared" si="46"/>
        <v>14.222181939724024</v>
      </c>
      <c r="BN62" s="15">
        <f t="shared" si="36"/>
        <v>13.651568823792021</v>
      </c>
      <c r="BQ62" s="93"/>
      <c r="BR62" s="93"/>
      <c r="BS62" s="63"/>
    </row>
    <row r="63" spans="1:71" x14ac:dyDescent="0.2">
      <c r="A63" s="164" t="s">
        <v>108</v>
      </c>
      <c r="B63" s="165" t="s">
        <v>111</v>
      </c>
      <c r="C63" s="164">
        <v>47659.417699999998</v>
      </c>
      <c r="D63" s="164">
        <v>1E-3</v>
      </c>
      <c r="E63">
        <f t="shared" si="40"/>
        <v>4155.4537591101443</v>
      </c>
      <c r="F63" s="11">
        <f t="shared" si="41"/>
        <v>4155.5</v>
      </c>
      <c r="G63">
        <f t="shared" si="42"/>
        <v>-1.6422600005171262E-2</v>
      </c>
      <c r="J63">
        <f>G63</f>
        <v>-1.6422600005171262E-2</v>
      </c>
      <c r="O63">
        <f t="shared" ca="1" si="15"/>
        <v>-1.5638637311908864E-2</v>
      </c>
      <c r="P63" s="31"/>
      <c r="Q63" s="2">
        <f t="shared" si="43"/>
        <v>32640.917699999998</v>
      </c>
      <c r="R63">
        <f t="shared" si="44"/>
        <v>2.6970179092985114E-4</v>
      </c>
      <c r="S63">
        <v>0.6</v>
      </c>
      <c r="Z63">
        <f t="shared" si="27"/>
        <v>4155.5</v>
      </c>
      <c r="AA63" s="217">
        <f t="shared" si="18"/>
        <v>-1.6647099973495356E-2</v>
      </c>
      <c r="AB63" s="218">
        <f t="shared" si="28"/>
        <v>1.591744165098357E-2</v>
      </c>
      <c r="AC63" s="218">
        <f t="shared" si="29"/>
        <v>2.2449996832409405E-4</v>
      </c>
      <c r="AD63" s="219">
        <f t="shared" si="30"/>
        <v>3.0240141466511535E-8</v>
      </c>
      <c r="AH63" s="15">
        <f t="shared" si="19"/>
        <v>-3.2340041656154832E-2</v>
      </c>
      <c r="AI63" s="15">
        <f t="shared" si="20"/>
        <v>1.4715944920362256</v>
      </c>
      <c r="AJ63" s="15">
        <f t="shared" si="21"/>
        <v>-0.953352901106436</v>
      </c>
      <c r="AK63" s="15">
        <f t="shared" si="22"/>
        <v>-0.44032138249321628</v>
      </c>
      <c r="AL63" s="15">
        <f t="shared" si="23"/>
        <v>-0.75111774424044153</v>
      </c>
      <c r="AM63" s="15">
        <f t="shared" si="24"/>
        <v>-0.39427218283584359</v>
      </c>
      <c r="AN63" s="63">
        <f t="shared" si="45"/>
        <v>12.204191117324932</v>
      </c>
      <c r="AO63" s="63">
        <f t="shared" si="45"/>
        <v>12.20901809854381</v>
      </c>
      <c r="AP63" s="63">
        <f t="shared" si="45"/>
        <v>12.216992170121308</v>
      </c>
      <c r="AQ63" s="63">
        <f t="shared" si="45"/>
        <v>12.230114902258926</v>
      </c>
      <c r="AR63" s="63">
        <f t="shared" si="45"/>
        <v>12.251581627555023</v>
      </c>
      <c r="AS63" s="63">
        <f t="shared" si="45"/>
        <v>12.286382260903125</v>
      </c>
      <c r="AT63" s="63">
        <f t="shared" si="45"/>
        <v>12.342088216109037</v>
      </c>
      <c r="AU63" s="63">
        <f t="shared" si="26"/>
        <v>12.429879336868165</v>
      </c>
      <c r="AV63" s="63"/>
      <c r="AW63" s="63"/>
      <c r="AX63" s="15">
        <f t="shared" si="0"/>
        <v>2.6515333782693731E-2</v>
      </c>
      <c r="AY63" s="15">
        <v>15500</v>
      </c>
      <c r="AZ63" s="15">
        <f t="shared" si="34"/>
        <v>2.6515333782693731E-2</v>
      </c>
      <c r="BA63" s="15">
        <f t="shared" si="35"/>
        <v>9.5634104972749726E-3</v>
      </c>
      <c r="BB63" s="15">
        <f t="shared" si="3"/>
        <v>1.6951923285418759E-2</v>
      </c>
      <c r="BC63" s="15">
        <f t="shared" si="4"/>
        <v>0.51660824573770114</v>
      </c>
      <c r="BD63" s="15">
        <f t="shared" si="5"/>
        <v>0.9612074849559481</v>
      </c>
      <c r="BE63" s="15">
        <f t="shared" si="6"/>
        <v>2.4176665759731897</v>
      </c>
      <c r="BF63" s="15">
        <f t="shared" si="7"/>
        <v>2.6409914958160545</v>
      </c>
      <c r="BG63" s="15">
        <f t="shared" si="46"/>
        <v>14.339885328486847</v>
      </c>
      <c r="BH63" s="15">
        <f t="shared" si="46"/>
        <v>14.339887032230555</v>
      </c>
      <c r="BI63" s="15">
        <f t="shared" si="46"/>
        <v>14.339873916122272</v>
      </c>
      <c r="BJ63" s="15">
        <f t="shared" si="46"/>
        <v>14.339974867659169</v>
      </c>
      <c r="BK63" s="15">
        <f t="shared" si="46"/>
        <v>14.339196585750571</v>
      </c>
      <c r="BL63" s="15">
        <f t="shared" si="46"/>
        <v>14.345122431870253</v>
      </c>
      <c r="BM63" s="15">
        <f t="shared" si="46"/>
        <v>14.294558061861483</v>
      </c>
      <c r="BN63" s="15">
        <f t="shared" si="36"/>
        <v>13.707896431654248</v>
      </c>
      <c r="BQ63" s="93"/>
      <c r="BR63" s="93"/>
      <c r="BS63" s="63"/>
    </row>
    <row r="64" spans="1:71" x14ac:dyDescent="0.2">
      <c r="A64" s="159" t="s">
        <v>410</v>
      </c>
      <c r="B64" s="160" t="s">
        <v>111</v>
      </c>
      <c r="C64" s="161">
        <v>47973.552100000001</v>
      </c>
      <c r="D64" s="159" t="s">
        <v>260</v>
      </c>
      <c r="E64">
        <f t="shared" si="40"/>
        <v>5039.9576858662676</v>
      </c>
      <c r="F64" s="11">
        <f t="shared" si="41"/>
        <v>5040</v>
      </c>
      <c r="G64">
        <f t="shared" si="42"/>
        <v>-1.5028000001620967E-2</v>
      </c>
      <c r="K64" s="63"/>
      <c r="O64">
        <f t="shared" ca="1" si="15"/>
        <v>-1.7529917002376477E-2</v>
      </c>
      <c r="Q64" s="2">
        <f t="shared" si="43"/>
        <v>32955.052100000001</v>
      </c>
      <c r="R64">
        <f t="shared" si="44"/>
        <v>2.2584078404871979E-4</v>
      </c>
      <c r="S64">
        <v>1</v>
      </c>
      <c r="Z64">
        <f t="shared" si="27"/>
        <v>5040</v>
      </c>
      <c r="AA64" s="217">
        <f t="shared" si="18"/>
        <v>-1.5609283393060319E-2</v>
      </c>
      <c r="AB64" s="218">
        <f t="shared" si="28"/>
        <v>1.6321600983146167E-2</v>
      </c>
      <c r="AC64" s="218">
        <f t="shared" si="29"/>
        <v>5.8128339143935157E-4</v>
      </c>
      <c r="AD64" s="219">
        <f t="shared" si="30"/>
        <v>3.3789038116323444E-7</v>
      </c>
      <c r="AH64" s="15">
        <f t="shared" si="19"/>
        <v>-3.1349600984767134E-2</v>
      </c>
      <c r="AI64" s="15">
        <f t="shared" si="20"/>
        <v>1.6302400980233929</v>
      </c>
      <c r="AJ64" s="15">
        <f t="shared" si="21"/>
        <v>-0.97396013298962947</v>
      </c>
      <c r="AK64" s="15">
        <f t="shared" si="22"/>
        <v>-0.1381365398549822</v>
      </c>
      <c r="AL64" s="15">
        <f t="shared" si="23"/>
        <v>-0.21576880625796083</v>
      </c>
      <c r="AM64" s="15">
        <f t="shared" si="24"/>
        <v>-0.10830491811533492</v>
      </c>
      <c r="AN64" s="63">
        <f t="shared" si="45"/>
        <v>12.465864123878594</v>
      </c>
      <c r="AO64" s="63">
        <f t="shared" si="45"/>
        <v>12.467544831559593</v>
      </c>
      <c r="AP64" s="63">
        <f t="shared" si="45"/>
        <v>12.470162204221106</v>
      </c>
      <c r="AQ64" s="63">
        <f t="shared" si="45"/>
        <v>12.474236939592201</v>
      </c>
      <c r="AR64" s="63">
        <f t="shared" si="45"/>
        <v>12.480577476131327</v>
      </c>
      <c r="AS64" s="63">
        <f t="shared" si="45"/>
        <v>12.490436960719066</v>
      </c>
      <c r="AT64" s="63">
        <f t="shared" si="45"/>
        <v>12.505754057870893</v>
      </c>
      <c r="AU64" s="63">
        <f t="shared" si="26"/>
        <v>12.529522875176447</v>
      </c>
      <c r="AV64" s="63"/>
      <c r="AW64" s="63"/>
      <c r="AX64" s="15">
        <f t="shared" si="0"/>
        <v>2.7242469830405729E-2</v>
      </c>
      <c r="AY64" s="15">
        <v>16000</v>
      </c>
      <c r="AZ64" s="15">
        <f t="shared" si="34"/>
        <v>2.7242469830405729E-2</v>
      </c>
      <c r="BA64" s="15">
        <f t="shared" si="35"/>
        <v>8.9570179016899374E-3</v>
      </c>
      <c r="BB64" s="15">
        <f t="shared" si="3"/>
        <v>1.8285451928715789E-2</v>
      </c>
      <c r="BC64" s="15">
        <f t="shared" si="4"/>
        <v>0.5028519403165288</v>
      </c>
      <c r="BD64" s="15">
        <f t="shared" si="5"/>
        <v>0.96973725231947361</v>
      </c>
      <c r="BE64" s="15">
        <f t="shared" si="6"/>
        <v>2.4504718670950933</v>
      </c>
      <c r="BF64" s="15">
        <f t="shared" si="7"/>
        <v>2.7777358309071829</v>
      </c>
      <c r="BG64" s="15">
        <f t="shared" si="46"/>
        <v>14.389063020949658</v>
      </c>
      <c r="BH64" s="15">
        <f t="shared" si="46"/>
        <v>14.389065893392596</v>
      </c>
      <c r="BI64" s="15">
        <f t="shared" si="46"/>
        <v>14.389048030665897</v>
      </c>
      <c r="BJ64" s="15">
        <f t="shared" si="46"/>
        <v>14.389159092659995</v>
      </c>
      <c r="BK64" s="15">
        <f t="shared" si="46"/>
        <v>14.388467782436253</v>
      </c>
      <c r="BL64" s="15">
        <f t="shared" si="46"/>
        <v>14.3927411138233</v>
      </c>
      <c r="BM64" s="15">
        <f t="shared" si="46"/>
        <v>14.36507331641759</v>
      </c>
      <c r="BN64" s="15">
        <f t="shared" si="36"/>
        <v>13.764224039516476</v>
      </c>
      <c r="BQ64" s="93"/>
      <c r="BR64" s="93"/>
      <c r="BS64" s="63"/>
    </row>
    <row r="65" spans="1:71" x14ac:dyDescent="0.2">
      <c r="A65" s="164" t="s">
        <v>108</v>
      </c>
      <c r="B65" s="165" t="s">
        <v>110</v>
      </c>
      <c r="C65" s="164">
        <v>47982.429499999998</v>
      </c>
      <c r="D65" s="164">
        <v>1E-3</v>
      </c>
      <c r="E65">
        <f t="shared" si="40"/>
        <v>5064.9536594348501</v>
      </c>
      <c r="F65" s="11">
        <f t="shared" si="41"/>
        <v>5065</v>
      </c>
      <c r="G65">
        <f t="shared" si="42"/>
        <v>-1.6458000005513895E-2</v>
      </c>
      <c r="J65">
        <f>G65</f>
        <v>-1.6458000005513895E-2</v>
      </c>
      <c r="O65">
        <f t="shared" ca="1" si="15"/>
        <v>-1.7583373183565499E-2</v>
      </c>
      <c r="P65" s="31"/>
      <c r="Q65" s="2">
        <f t="shared" si="43"/>
        <v>32963.929499999998</v>
      </c>
      <c r="R65">
        <f t="shared" si="44"/>
        <v>2.7086576418149539E-4</v>
      </c>
      <c r="S65">
        <v>0.6</v>
      </c>
      <c r="Z65">
        <f t="shared" si="27"/>
        <v>5065</v>
      </c>
      <c r="AA65" s="217">
        <f t="shared" si="18"/>
        <v>-1.5547464333983366E-2</v>
      </c>
      <c r="AB65" s="218">
        <f t="shared" si="28"/>
        <v>1.4829830047908575E-2</v>
      </c>
      <c r="AC65" s="218">
        <f t="shared" si="29"/>
        <v>-9.1053567153052961E-4</v>
      </c>
      <c r="AD65" s="219">
        <f t="shared" si="30"/>
        <v>4.9744512547773145E-7</v>
      </c>
      <c r="AH65" s="15">
        <f t="shared" si="19"/>
        <v>-3.128783005342247E-2</v>
      </c>
      <c r="AI65" s="15">
        <f t="shared" si="20"/>
        <v>1.6324125599846324</v>
      </c>
      <c r="AJ65" s="15">
        <f t="shared" si="21"/>
        <v>-0.97012654849286184</v>
      </c>
      <c r="AK65" s="15">
        <f t="shared" si="22"/>
        <v>-0.12782268489328014</v>
      </c>
      <c r="AL65" s="15">
        <f t="shared" si="23"/>
        <v>-0.19943236485307808</v>
      </c>
      <c r="AM65" s="15">
        <f t="shared" si="24"/>
        <v>-0.10004800546293659</v>
      </c>
      <c r="AN65" s="63">
        <f t="shared" si="45"/>
        <v>12.473515043385284</v>
      </c>
      <c r="AO65" s="63">
        <f t="shared" si="45"/>
        <v>12.475071908942073</v>
      </c>
      <c r="AP65" s="63">
        <f t="shared" si="45"/>
        <v>12.477494727570315</v>
      </c>
      <c r="AQ65" s="63">
        <f t="shared" si="45"/>
        <v>12.481264121133187</v>
      </c>
      <c r="AR65" s="63">
        <f t="shared" si="45"/>
        <v>12.487126111578698</v>
      </c>
      <c r="AS65" s="63">
        <f t="shared" si="45"/>
        <v>12.496237070180431</v>
      </c>
      <c r="AT65" s="63">
        <f t="shared" si="45"/>
        <v>12.510386428006109</v>
      </c>
      <c r="AU65" s="63">
        <f t="shared" si="26"/>
        <v>12.532339255569557</v>
      </c>
      <c r="AV65" s="63"/>
      <c r="AW65" s="63"/>
      <c r="AX65" s="15">
        <f t="shared" si="0"/>
        <v>2.7864337777813296E-2</v>
      </c>
      <c r="AY65" s="15">
        <v>16500</v>
      </c>
      <c r="AZ65" s="15">
        <f t="shared" si="34"/>
        <v>2.7864337777813296E-2</v>
      </c>
      <c r="BA65" s="15">
        <f t="shared" si="35"/>
        <v>8.3222375916748564E-3</v>
      </c>
      <c r="BB65" s="15">
        <f t="shared" si="3"/>
        <v>1.9542100186138441E-2</v>
      </c>
      <c r="BC65" s="15">
        <f t="shared" si="4"/>
        <v>0.49029076444456288</v>
      </c>
      <c r="BD65" s="15">
        <f t="shared" si="5"/>
        <v>0.97686760050859045</v>
      </c>
      <c r="BE65" s="15">
        <f t="shared" si="6"/>
        <v>2.4816065211206308</v>
      </c>
      <c r="BF65" s="15">
        <f t="shared" si="7"/>
        <v>2.919562091234289</v>
      </c>
      <c r="BG65" s="15">
        <f t="shared" si="46"/>
        <v>14.436972539903476</v>
      </c>
      <c r="BH65" s="15">
        <f t="shared" si="46"/>
        <v>14.436973519481761</v>
      </c>
      <c r="BI65" s="15">
        <f t="shared" si="46"/>
        <v>14.436968378663874</v>
      </c>
      <c r="BJ65" s="15">
        <f t="shared" si="46"/>
        <v>14.436995356676253</v>
      </c>
      <c r="BK65" s="15">
        <f t="shared" si="46"/>
        <v>14.436853755061923</v>
      </c>
      <c r="BL65" s="15">
        <f t="shared" si="46"/>
        <v>14.43759626881848</v>
      </c>
      <c r="BM65" s="15">
        <f t="shared" si="46"/>
        <v>14.433682700735908</v>
      </c>
      <c r="BN65" s="15">
        <f t="shared" si="36"/>
        <v>13.820551647378704</v>
      </c>
      <c r="BQ65" s="93"/>
      <c r="BR65" s="93"/>
      <c r="BS65" s="63"/>
    </row>
    <row r="66" spans="1:71" x14ac:dyDescent="0.2">
      <c r="A66" s="162" t="s">
        <v>102</v>
      </c>
      <c r="B66" s="163" t="s">
        <v>112</v>
      </c>
      <c r="C66" s="161">
        <v>48356.409099999997</v>
      </c>
      <c r="D66" s="161">
        <v>2E-3</v>
      </c>
      <c r="E66">
        <f t="shared" si="40"/>
        <v>6117.9628960121881</v>
      </c>
      <c r="F66" s="11">
        <f t="shared" si="41"/>
        <v>6118</v>
      </c>
      <c r="G66">
        <f t="shared" si="42"/>
        <v>-1.3177600005292334E-2</v>
      </c>
      <c r="I66">
        <f>G66</f>
        <v>-1.3177600005292334E-2</v>
      </c>
      <c r="P66" s="31">
        <f t="shared" ref="P66:P97" si="47">+D$11+D$12*F66+D$13*F66^2</f>
        <v>1.5677945139859477E-2</v>
      </c>
      <c r="Q66" s="2">
        <f t="shared" si="43"/>
        <v>33337.909099999997</v>
      </c>
      <c r="R66">
        <f t="shared" si="44"/>
        <v>8.3264248562389426E-4</v>
      </c>
      <c r="S66">
        <v>0.1</v>
      </c>
      <c r="Z66">
        <f t="shared" si="27"/>
        <v>6118</v>
      </c>
      <c r="AA66" s="217">
        <f t="shared" si="18"/>
        <v>-1.1419450041178066E-2</v>
      </c>
      <c r="AB66" s="218">
        <f t="shared" si="28"/>
        <v>1.3919795175745209E-2</v>
      </c>
      <c r="AC66" s="218">
        <f t="shared" si="29"/>
        <v>-1.7581499641142681E-3</v>
      </c>
      <c r="AD66" s="219">
        <f t="shared" si="30"/>
        <v>3.0910912963150024E-7</v>
      </c>
      <c r="AH66" s="15">
        <f t="shared" si="19"/>
        <v>-2.7097395181037542E-2</v>
      </c>
      <c r="AI66" s="15">
        <f t="shared" si="20"/>
        <v>1.5709168190402516</v>
      </c>
      <c r="AJ66" s="15">
        <f t="shared" si="21"/>
        <v>-0.59858289253415409</v>
      </c>
      <c r="AK66" s="15">
        <f t="shared" si="22"/>
        <v>0.30056325546647139</v>
      </c>
      <c r="AL66" s="15">
        <f t="shared" si="23"/>
        <v>0.4845886384634574</v>
      </c>
      <c r="AM66" s="15">
        <f t="shared" si="24"/>
        <v>0.2471497905011121</v>
      </c>
      <c r="AN66" s="63">
        <f t="shared" si="45"/>
        <v>12.794917756166988</v>
      </c>
      <c r="AO66" s="63">
        <f t="shared" si="45"/>
        <v>12.791377162496806</v>
      </c>
      <c r="AP66" s="63">
        <f t="shared" si="45"/>
        <v>12.785751267746205</v>
      </c>
      <c r="AQ66" s="63">
        <f t="shared" si="45"/>
        <v>12.776826309206275</v>
      </c>
      <c r="AR66" s="63">
        <f t="shared" si="45"/>
        <v>12.762702215263865</v>
      </c>
      <c r="AS66" s="63">
        <f t="shared" si="45"/>
        <v>12.740429913234955</v>
      </c>
      <c r="AT66" s="63">
        <f t="shared" si="45"/>
        <v>12.70548062924431</v>
      </c>
      <c r="AU66" s="63">
        <f t="shared" si="26"/>
        <v>12.650965197727409</v>
      </c>
      <c r="AV66" s="63"/>
      <c r="AW66" s="63"/>
      <c r="AX66" s="15">
        <f t="shared" ref="AX66:AX95" si="48">AZ66+BS66</f>
        <v>2.838422720340477E-2</v>
      </c>
      <c r="AY66" s="15">
        <v>17000</v>
      </c>
      <c r="AZ66" s="15">
        <f t="shared" ref="AZ66:AZ95" si="49">AB$3+AB$4*AY66+AB$5*AY66^2+BB66</f>
        <v>2.838422720340477E-2</v>
      </c>
      <c r="BA66" s="15">
        <f t="shared" ref="BA66:BA95" si="50">AB$3+AB$4*AY66+AB$5*AY66^2</f>
        <v>7.6590695672297364E-3</v>
      </c>
      <c r="BB66" s="15">
        <f t="shared" ref="BB66:BB72" si="51">$AB$6*($AB$11/BC66*BD66+$AB$12)</f>
        <v>2.0725157636175034E-2</v>
      </c>
      <c r="BC66" s="15">
        <f t="shared" ref="BC66:BC72" si="52">1+$AB$7*COS(BE66)</f>
        <v>0.47878912749064451</v>
      </c>
      <c r="BD66" s="15">
        <f t="shared" ref="BD66:BD72" si="53">SIN(BE66+RADIANS($AB$9))</f>
        <v>0.98277710694344034</v>
      </c>
      <c r="BE66" s="15">
        <f t="shared" ref="BE66:BE72" si="54">2*ATAN(BF66)</f>
        <v>2.5112526917315789</v>
      </c>
      <c r="BF66" s="15">
        <f t="shared" ref="BF66:BF72" si="55">SQRT((1+$AB$7)/(1-$AB$7))*TAN(BG66/2)</f>
        <v>3.0671320049774109</v>
      </c>
      <c r="BG66" s="15">
        <f t="shared" si="46"/>
        <v>14.483723867513</v>
      </c>
      <c r="BH66" s="15">
        <f t="shared" si="46"/>
        <v>14.483713431376392</v>
      </c>
      <c r="BI66" s="15">
        <f t="shared" si="46"/>
        <v>14.483761050610166</v>
      </c>
      <c r="BJ66" s="15">
        <f t="shared" si="46"/>
        <v>14.483543716892187</v>
      </c>
      <c r="BK66" s="15">
        <f t="shared" si="46"/>
        <v>14.484534564577181</v>
      </c>
      <c r="BL66" s="15">
        <f t="shared" si="46"/>
        <v>14.479994889461596</v>
      </c>
      <c r="BM66" s="15">
        <f t="shared" si="46"/>
        <v>14.500347257505316</v>
      </c>
      <c r="BN66" s="15">
        <f t="shared" ref="BN66:BN95" si="56">RADIANS($AB$9)+$AB$18*(AY66-AB$15)</f>
        <v>13.876879255240931</v>
      </c>
      <c r="BQ66" s="93"/>
      <c r="BR66" s="93"/>
      <c r="BS66" s="63"/>
    </row>
    <row r="67" spans="1:71" x14ac:dyDescent="0.2">
      <c r="A67" s="164" t="s">
        <v>256</v>
      </c>
      <c r="B67" s="165" t="s">
        <v>110</v>
      </c>
      <c r="C67" s="164">
        <v>48362.090700000001</v>
      </c>
      <c r="D67" s="164" t="s">
        <v>257</v>
      </c>
      <c r="E67">
        <f t="shared" si="40"/>
        <v>6133.9604993000185</v>
      </c>
      <c r="F67" s="11">
        <f t="shared" si="41"/>
        <v>6134</v>
      </c>
      <c r="G67">
        <f t="shared" si="42"/>
        <v>-1.4028800003870856E-2</v>
      </c>
      <c r="J67">
        <f t="shared" ref="J67:J80" si="57">G67</f>
        <v>-1.4028800003870856E-2</v>
      </c>
      <c r="P67" s="31">
        <f t="shared" si="47"/>
        <v>1.567602559207594E-2</v>
      </c>
      <c r="Q67" s="2">
        <f t="shared" si="43"/>
        <v>33343.590700000001</v>
      </c>
      <c r="R67">
        <f t="shared" si="44"/>
        <v>8.8237666368561594E-4</v>
      </c>
      <c r="S67">
        <v>1</v>
      </c>
      <c r="Z67">
        <f t="shared" si="27"/>
        <v>6134</v>
      </c>
      <c r="AA67" s="217">
        <f t="shared" si="18"/>
        <v>-1.1337131781788228E-2</v>
      </c>
      <c r="AB67" s="218">
        <f t="shared" si="28"/>
        <v>1.2984357369993312E-2</v>
      </c>
      <c r="AC67" s="218">
        <f t="shared" si="29"/>
        <v>-2.6916682220826278E-3</v>
      </c>
      <c r="AD67" s="219">
        <f t="shared" si="30"/>
        <v>7.2450778177694547E-6</v>
      </c>
      <c r="AH67" s="15">
        <f t="shared" si="19"/>
        <v>-2.7013157373864168E-2</v>
      </c>
      <c r="AI67" s="15">
        <f t="shared" si="20"/>
        <v>1.5679548727853792</v>
      </c>
      <c r="AJ67" s="15">
        <f t="shared" si="21"/>
        <v>-0.59073271704111996</v>
      </c>
      <c r="AK67" s="15">
        <f t="shared" si="22"/>
        <v>0.30612341837727269</v>
      </c>
      <c r="AL67" s="15">
        <f t="shared" si="23"/>
        <v>0.49435289685147665</v>
      </c>
      <c r="AM67" s="15">
        <f t="shared" si="24"/>
        <v>0.25233643438720404</v>
      </c>
      <c r="AN67" s="63">
        <f t="shared" si="45"/>
        <v>12.799671056609608</v>
      </c>
      <c r="AO67" s="63">
        <f t="shared" si="45"/>
        <v>12.796071453334617</v>
      </c>
      <c r="AP67" s="63">
        <f t="shared" si="45"/>
        <v>12.79034572426778</v>
      </c>
      <c r="AQ67" s="63">
        <f t="shared" si="45"/>
        <v>12.781253341465664</v>
      </c>
      <c r="AR67" s="63">
        <f t="shared" si="45"/>
        <v>12.766851417857621</v>
      </c>
      <c r="AS67" s="63">
        <f t="shared" si="45"/>
        <v>12.744124114017144</v>
      </c>
      <c r="AT67" s="63">
        <f t="shared" si="45"/>
        <v>12.708441828825277</v>
      </c>
      <c r="AU67" s="63">
        <f t="shared" si="26"/>
        <v>12.652767681179</v>
      </c>
      <c r="AV67" s="63"/>
      <c r="AW67" s="63"/>
      <c r="AX67" s="15">
        <f t="shared" si="48"/>
        <v>2.8805185133967598E-2</v>
      </c>
      <c r="AY67" s="15">
        <v>17500</v>
      </c>
      <c r="AZ67" s="15">
        <f t="shared" si="49"/>
        <v>2.8805185133967598E-2</v>
      </c>
      <c r="BA67" s="15">
        <f t="shared" si="50"/>
        <v>6.9675138283545636E-3</v>
      </c>
      <c r="BB67" s="15">
        <f t="shared" si="51"/>
        <v>2.1837671305613034E-2</v>
      </c>
      <c r="BC67" s="15">
        <f t="shared" si="52"/>
        <v>0.46823134896580609</v>
      </c>
      <c r="BD67" s="15">
        <f t="shared" si="53"/>
        <v>0.98761498666611935</v>
      </c>
      <c r="BE67" s="15">
        <f t="shared" si="54"/>
        <v>2.5395680117347799</v>
      </c>
      <c r="BF67" s="15">
        <f t="shared" si="55"/>
        <v>3.2211743379059876</v>
      </c>
      <c r="BG67" s="15">
        <f t="shared" si="46"/>
        <v>14.529416171309098</v>
      </c>
      <c r="BH67" s="15">
        <f t="shared" si="46"/>
        <v>14.529374281752808</v>
      </c>
      <c r="BI67" s="15">
        <f t="shared" si="46"/>
        <v>14.529544105292935</v>
      </c>
      <c r="BJ67" s="15">
        <f t="shared" si="46"/>
        <v>14.52885519516882</v>
      </c>
      <c r="BK67" s="15">
        <f t="shared" si="46"/>
        <v>14.531642771255802</v>
      </c>
      <c r="BL67" s="15">
        <f t="shared" si="46"/>
        <v>14.520244741526684</v>
      </c>
      <c r="BM67" s="15">
        <f t="shared" si="46"/>
        <v>14.565034198331077</v>
      </c>
      <c r="BN67" s="15">
        <f t="shared" si="56"/>
        <v>13.933206863103159</v>
      </c>
      <c r="BQ67" s="93"/>
      <c r="BR67" s="93"/>
      <c r="BS67" s="63"/>
    </row>
    <row r="68" spans="1:71" x14ac:dyDescent="0.2">
      <c r="A68" s="164" t="s">
        <v>256</v>
      </c>
      <c r="B68" s="165" t="s">
        <v>110</v>
      </c>
      <c r="C68" s="164">
        <v>48362.090799999998</v>
      </c>
      <c r="D68" s="164" t="s">
        <v>257</v>
      </c>
      <c r="E68">
        <f t="shared" si="40"/>
        <v>6133.9607808686415</v>
      </c>
      <c r="F68" s="11">
        <f t="shared" si="41"/>
        <v>6134</v>
      </c>
      <c r="G68">
        <f t="shared" si="42"/>
        <v>-1.3928800006397069E-2</v>
      </c>
      <c r="J68">
        <f t="shared" si="57"/>
        <v>-1.3928800006397069E-2</v>
      </c>
      <c r="P68" s="31">
        <f t="shared" si="47"/>
        <v>1.567602559207594E-2</v>
      </c>
      <c r="Q68" s="2">
        <f t="shared" si="43"/>
        <v>33343.590799999998</v>
      </c>
      <c r="R68">
        <f t="shared" si="44"/>
        <v>8.764456987160027E-4</v>
      </c>
      <c r="S68">
        <v>1</v>
      </c>
      <c r="Z68">
        <f t="shared" si="27"/>
        <v>6134</v>
      </c>
      <c r="AA68" s="217">
        <f t="shared" si="18"/>
        <v>-1.1337131781788228E-2</v>
      </c>
      <c r="AB68" s="218">
        <f t="shared" si="28"/>
        <v>1.30843573674671E-2</v>
      </c>
      <c r="AC68" s="218">
        <f t="shared" si="29"/>
        <v>-2.5916682246088403E-3</v>
      </c>
      <c r="AD68" s="219">
        <f t="shared" si="30"/>
        <v>6.7167441864471381E-6</v>
      </c>
      <c r="AH68" s="15">
        <f t="shared" si="19"/>
        <v>-2.7013157373864168E-2</v>
      </c>
      <c r="AI68" s="15">
        <f t="shared" si="20"/>
        <v>1.5679548727853792</v>
      </c>
      <c r="AJ68" s="15">
        <f t="shared" si="21"/>
        <v>-0.59073271704111996</v>
      </c>
      <c r="AK68" s="15">
        <f t="shared" si="22"/>
        <v>0.30612341837727269</v>
      </c>
      <c r="AL68" s="15">
        <f t="shared" si="23"/>
        <v>0.49435289685147665</v>
      </c>
      <c r="AM68" s="15">
        <f t="shared" si="24"/>
        <v>0.25233643438720404</v>
      </c>
      <c r="AN68" s="63">
        <f t="shared" si="45"/>
        <v>12.799671056609608</v>
      </c>
      <c r="AO68" s="63">
        <f t="shared" si="45"/>
        <v>12.796071453334617</v>
      </c>
      <c r="AP68" s="63">
        <f t="shared" si="45"/>
        <v>12.79034572426778</v>
      </c>
      <c r="AQ68" s="63">
        <f t="shared" si="45"/>
        <v>12.781253341465664</v>
      </c>
      <c r="AR68" s="63">
        <f t="shared" si="45"/>
        <v>12.766851417857621</v>
      </c>
      <c r="AS68" s="63">
        <f t="shared" si="45"/>
        <v>12.744124114017144</v>
      </c>
      <c r="AT68" s="63">
        <f t="shared" si="45"/>
        <v>12.708441828825277</v>
      </c>
      <c r="AU68" s="63">
        <f t="shared" si="26"/>
        <v>12.652767681179</v>
      </c>
      <c r="AV68" s="63"/>
      <c r="AW68" s="63"/>
      <c r="AX68" s="15">
        <f t="shared" si="48"/>
        <v>2.9130040978900002E-2</v>
      </c>
      <c r="AY68" s="15">
        <v>18000</v>
      </c>
      <c r="AZ68" s="15">
        <f t="shared" si="49"/>
        <v>2.9130040978900002E-2</v>
      </c>
      <c r="BA68" s="15">
        <f t="shared" si="50"/>
        <v>6.2475703750493466E-3</v>
      </c>
      <c r="BB68" s="15">
        <f t="shared" si="51"/>
        <v>2.2882470603850655E-2</v>
      </c>
      <c r="BC68" s="15">
        <f t="shared" si="52"/>
        <v>0.4585181471914116</v>
      </c>
      <c r="BD68" s="15">
        <f t="shared" si="53"/>
        <v>0.99150660291184178</v>
      </c>
      <c r="BE68" s="15">
        <f t="shared" si="54"/>
        <v>2.5666900431599142</v>
      </c>
      <c r="BF68" s="15">
        <f t="shared" si="55"/>
        <v>3.3825009902046115</v>
      </c>
      <c r="BG68" s="15">
        <f t="shared" si="46"/>
        <v>14.574139825829953</v>
      </c>
      <c r="BH68" s="15">
        <f t="shared" si="46"/>
        <v>14.574031834606572</v>
      </c>
      <c r="BI68" s="15">
        <f t="shared" si="46"/>
        <v>14.574427261030362</v>
      </c>
      <c r="BJ68" s="15">
        <f t="shared" si="46"/>
        <v>14.572977710936639</v>
      </c>
      <c r="BK68" s="15">
        <f t="shared" si="46"/>
        <v>14.578269680586562</v>
      </c>
      <c r="BL68" s="15">
        <f t="shared" si="46"/>
        <v>14.55864936960595</v>
      </c>
      <c r="BM68" s="15">
        <f t="shared" si="46"/>
        <v>14.627717007738315</v>
      </c>
      <c r="BN68" s="15">
        <f t="shared" si="56"/>
        <v>13.989534470965387</v>
      </c>
      <c r="BQ68" s="93"/>
      <c r="BR68" s="93"/>
      <c r="BS68" s="63"/>
    </row>
    <row r="69" spans="1:71" x14ac:dyDescent="0.2">
      <c r="A69" s="164" t="s">
        <v>256</v>
      </c>
      <c r="B69" s="165" t="s">
        <v>110</v>
      </c>
      <c r="C69" s="164">
        <v>48362.0913</v>
      </c>
      <c r="D69" s="164" t="s">
        <v>257</v>
      </c>
      <c r="E69">
        <f t="shared" si="40"/>
        <v>6133.9621887117974</v>
      </c>
      <c r="F69" s="11">
        <f t="shared" si="41"/>
        <v>6134</v>
      </c>
      <c r="G69">
        <f t="shared" si="42"/>
        <v>-1.3428800004476216E-2</v>
      </c>
      <c r="J69">
        <f t="shared" si="57"/>
        <v>-1.3428800004476216E-2</v>
      </c>
      <c r="P69" s="31">
        <f t="shared" si="47"/>
        <v>1.567602559207594E-2</v>
      </c>
      <c r="Q69" s="2">
        <f t="shared" si="43"/>
        <v>33343.5913</v>
      </c>
      <c r="R69">
        <f t="shared" si="44"/>
        <v>8.4709087300571752E-4</v>
      </c>
      <c r="S69">
        <v>1</v>
      </c>
      <c r="Z69">
        <f t="shared" si="27"/>
        <v>6134</v>
      </c>
      <c r="AA69" s="217">
        <f t="shared" si="18"/>
        <v>-1.1337131781788228E-2</v>
      </c>
      <c r="AB69" s="218">
        <f t="shared" si="28"/>
        <v>1.3584357369387953E-2</v>
      </c>
      <c r="AC69" s="218">
        <f t="shared" si="29"/>
        <v>-2.0916682226879875E-3</v>
      </c>
      <c r="AD69" s="219">
        <f t="shared" si="30"/>
        <v>4.3750759538027248E-6</v>
      </c>
      <c r="AH69" s="15">
        <f t="shared" si="19"/>
        <v>-2.7013157373864168E-2</v>
      </c>
      <c r="AI69" s="15">
        <f t="shared" si="20"/>
        <v>1.5679548727853792</v>
      </c>
      <c r="AJ69" s="15">
        <f t="shared" si="21"/>
        <v>-0.59073271704111996</v>
      </c>
      <c r="AK69" s="15">
        <f t="shared" si="22"/>
        <v>0.30612341837727269</v>
      </c>
      <c r="AL69" s="15">
        <f t="shared" si="23"/>
        <v>0.49435289685147665</v>
      </c>
      <c r="AM69" s="15">
        <f t="shared" si="24"/>
        <v>0.25233643438720404</v>
      </c>
      <c r="AN69" s="63">
        <f t="shared" ref="AN69:AT84" si="58">$AU69+$AB$7*SIN(AO69)</f>
        <v>12.799671056609608</v>
      </c>
      <c r="AO69" s="63">
        <f t="shared" si="58"/>
        <v>12.796071453334617</v>
      </c>
      <c r="AP69" s="63">
        <f t="shared" si="58"/>
        <v>12.79034572426778</v>
      </c>
      <c r="AQ69" s="63">
        <f t="shared" si="58"/>
        <v>12.781253341465664</v>
      </c>
      <c r="AR69" s="63">
        <f t="shared" si="58"/>
        <v>12.766851417857621</v>
      </c>
      <c r="AS69" s="63">
        <f t="shared" si="58"/>
        <v>12.744124114017144</v>
      </c>
      <c r="AT69" s="63">
        <f t="shared" si="58"/>
        <v>12.708441828825277</v>
      </c>
      <c r="AU69" s="63">
        <f t="shared" si="26"/>
        <v>12.652767681179</v>
      </c>
      <c r="AV69" s="63"/>
      <c r="AW69" s="63"/>
      <c r="AX69" s="15">
        <f t="shared" si="48"/>
        <v>2.9361422661961473E-2</v>
      </c>
      <c r="AY69" s="15">
        <v>18500</v>
      </c>
      <c r="AZ69" s="15">
        <f t="shared" si="49"/>
        <v>2.9361422661961473E-2</v>
      </c>
      <c r="BA69" s="15">
        <f t="shared" si="50"/>
        <v>5.4992392073140856E-3</v>
      </c>
      <c r="BB69" s="15">
        <f t="shared" si="51"/>
        <v>2.3862183454647388E-2</v>
      </c>
      <c r="BC69" s="15">
        <f t="shared" si="52"/>
        <v>0.44956387946937504</v>
      </c>
      <c r="BD69" s="15">
        <f t="shared" si="53"/>
        <v>0.99455775496004595</v>
      </c>
      <c r="BE69" s="15">
        <f t="shared" si="54"/>
        <v>2.5927397310552265</v>
      </c>
      <c r="BF69" s="15">
        <f t="shared" si="55"/>
        <v>3.5520253964496988</v>
      </c>
      <c r="BG69" s="15">
        <f t="shared" si="46"/>
        <v>14.617977928002913</v>
      </c>
      <c r="BH69" s="15">
        <f t="shared" si="46"/>
        <v>14.617751061492996</v>
      </c>
      <c r="BI69" s="15">
        <f t="shared" si="46"/>
        <v>14.61851110369112</v>
      </c>
      <c r="BJ69" s="15">
        <f t="shared" si="46"/>
        <v>14.615960452616275</v>
      </c>
      <c r="BK69" s="15">
        <f t="shared" si="46"/>
        <v>14.624471615121424</v>
      </c>
      <c r="BL69" s="15">
        <f t="shared" si="46"/>
        <v>14.595503739698483</v>
      </c>
      <c r="BM69" s="15">
        <f t="shared" si="46"/>
        <v>14.688375527278078</v>
      </c>
      <c r="BN69" s="15">
        <f t="shared" si="56"/>
        <v>14.045862078827614</v>
      </c>
      <c r="BQ69" s="93"/>
      <c r="BR69" s="93"/>
      <c r="BS69" s="63"/>
    </row>
    <row r="70" spans="1:71" x14ac:dyDescent="0.2">
      <c r="A70" s="164" t="s">
        <v>256</v>
      </c>
      <c r="B70" s="165" t="s">
        <v>110</v>
      </c>
      <c r="C70" s="164">
        <v>48385.179700000001</v>
      </c>
      <c r="D70" s="164" t="s">
        <v>257</v>
      </c>
      <c r="E70">
        <f t="shared" si="40"/>
        <v>6198.9718803040478</v>
      </c>
      <c r="F70" s="11">
        <f t="shared" si="41"/>
        <v>6199</v>
      </c>
      <c r="G70">
        <f t="shared" si="42"/>
        <v>-9.9868000033893622E-3</v>
      </c>
      <c r="J70">
        <f t="shared" si="57"/>
        <v>-9.9868000033893622E-3</v>
      </c>
      <c r="P70" s="31">
        <f t="shared" si="47"/>
        <v>1.5667928506572375E-2</v>
      </c>
      <c r="Q70" s="2">
        <f t="shared" si="43"/>
        <v>33366.679700000001</v>
      </c>
      <c r="R70">
        <f t="shared" si="44"/>
        <v>6.5816509491984363E-4</v>
      </c>
      <c r="S70">
        <v>1</v>
      </c>
      <c r="Z70">
        <f t="shared" si="27"/>
        <v>6199</v>
      </c>
      <c r="AA70" s="217">
        <f t="shared" si="18"/>
        <v>-1.0998112970616612E-2</v>
      </c>
      <c r="AB70" s="218">
        <f t="shared" si="28"/>
        <v>1.6679241473799625E-2</v>
      </c>
      <c r="AC70" s="218">
        <f t="shared" si="29"/>
        <v>1.01131296722725E-3</v>
      </c>
      <c r="AD70" s="219">
        <f t="shared" si="30"/>
        <v>1.0227539176819848E-6</v>
      </c>
      <c r="AH70" s="15">
        <f t="shared" si="19"/>
        <v>-2.6666041477188988E-2</v>
      </c>
      <c r="AI70" s="15">
        <f t="shared" si="20"/>
        <v>1.5554814575141838</v>
      </c>
      <c r="AJ70" s="15">
        <f t="shared" si="21"/>
        <v>-0.55855636845766299</v>
      </c>
      <c r="AK70" s="15">
        <f t="shared" si="22"/>
        <v>0.3282143128468975</v>
      </c>
      <c r="AL70" s="15">
        <f t="shared" si="23"/>
        <v>0.53367519275683895</v>
      </c>
      <c r="AM70" s="15">
        <f t="shared" si="24"/>
        <v>0.27335647360628756</v>
      </c>
      <c r="AN70" s="63">
        <f t="shared" si="58"/>
        <v>12.818907247429975</v>
      </c>
      <c r="AO70" s="63">
        <f t="shared" si="58"/>
        <v>12.815077850166057</v>
      </c>
      <c r="AP70" s="63">
        <f t="shared" si="58"/>
        <v>12.808958950754544</v>
      </c>
      <c r="AQ70" s="63">
        <f t="shared" si="58"/>
        <v>12.799200802530843</v>
      </c>
      <c r="AR70" s="63">
        <f t="shared" si="58"/>
        <v>12.783685113887644</v>
      </c>
      <c r="AS70" s="63">
        <f t="shared" si="58"/>
        <v>12.759122181967545</v>
      </c>
      <c r="AT70" s="63">
        <f t="shared" si="58"/>
        <v>12.720469802564423</v>
      </c>
      <c r="AU70" s="63">
        <f t="shared" si="26"/>
        <v>12.66009027020109</v>
      </c>
      <c r="AV70" s="63"/>
      <c r="AW70" s="63"/>
      <c r="AX70" s="15">
        <f t="shared" si="48"/>
        <v>2.9501764828364637E-2</v>
      </c>
      <c r="AY70" s="15">
        <v>19000</v>
      </c>
      <c r="AZ70" s="15">
        <f t="shared" si="49"/>
        <v>2.9501764828364637E-2</v>
      </c>
      <c r="BA70" s="15">
        <f t="shared" si="50"/>
        <v>4.7225203251487803E-3</v>
      </c>
      <c r="BB70" s="15">
        <f t="shared" si="51"/>
        <v>2.4779244503215857E-2</v>
      </c>
      <c r="BC70" s="15">
        <f t="shared" si="52"/>
        <v>0.44129436645573084</v>
      </c>
      <c r="BD70" s="15">
        <f t="shared" si="53"/>
        <v>0.99685805136324912</v>
      </c>
      <c r="BE70" s="15">
        <f t="shared" si="54"/>
        <v>2.6178240569755409</v>
      </c>
      <c r="BF70" s="15">
        <f t="shared" si="55"/>
        <v>3.7307836477970464</v>
      </c>
      <c r="BG70" s="15">
        <f t="shared" si="46"/>
        <v>14.661007333903143</v>
      </c>
      <c r="BH70" s="15">
        <f t="shared" si="46"/>
        <v>14.66058831446529</v>
      </c>
      <c r="BI70" s="15">
        <f t="shared" si="46"/>
        <v>14.661886135184201</v>
      </c>
      <c r="BJ70" s="15">
        <f t="shared" si="46"/>
        <v>14.657856893513671</v>
      </c>
      <c r="BK70" s="15">
        <f t="shared" si="46"/>
        <v>14.670275923497851</v>
      </c>
      <c r="BL70" s="15">
        <f t="shared" si="46"/>
        <v>14.631090545917912</v>
      </c>
      <c r="BM70" s="15">
        <f t="shared" si="46"/>
        <v>14.746996019469121</v>
      </c>
      <c r="BN70" s="15">
        <f t="shared" si="56"/>
        <v>14.102189686689842</v>
      </c>
      <c r="BQ70" s="93"/>
      <c r="BR70" s="93"/>
      <c r="BS70" s="63"/>
    </row>
    <row r="71" spans="1:71" x14ac:dyDescent="0.2">
      <c r="A71" s="164" t="s">
        <v>256</v>
      </c>
      <c r="B71" s="165" t="s">
        <v>110</v>
      </c>
      <c r="C71" s="164">
        <v>48385.181400000001</v>
      </c>
      <c r="D71" s="164" t="s">
        <v>257</v>
      </c>
      <c r="E71">
        <f t="shared" si="40"/>
        <v>6198.9766669707615</v>
      </c>
      <c r="F71" s="11">
        <f t="shared" si="41"/>
        <v>6199</v>
      </c>
      <c r="G71">
        <f t="shared" si="42"/>
        <v>-8.2868000026792288E-3</v>
      </c>
      <c r="J71">
        <f t="shared" si="57"/>
        <v>-8.2868000026792288E-3</v>
      </c>
      <c r="P71" s="31">
        <f t="shared" si="47"/>
        <v>1.5667928506572375E-2</v>
      </c>
      <c r="Q71" s="2">
        <f t="shared" si="43"/>
        <v>33366.681400000001</v>
      </c>
      <c r="R71">
        <f t="shared" si="44"/>
        <v>5.7382901795195154E-4</v>
      </c>
      <c r="S71">
        <v>1</v>
      </c>
      <c r="Z71">
        <f t="shared" si="27"/>
        <v>6199</v>
      </c>
      <c r="AA71" s="217">
        <f t="shared" si="18"/>
        <v>-1.0998112970616612E-2</v>
      </c>
      <c r="AB71" s="218">
        <f t="shared" si="28"/>
        <v>1.8379241474509759E-2</v>
      </c>
      <c r="AC71" s="218">
        <f t="shared" si="29"/>
        <v>2.7113129679373835E-3</v>
      </c>
      <c r="AD71" s="219">
        <f t="shared" si="30"/>
        <v>7.3512180101054233E-6</v>
      </c>
      <c r="AH71" s="15">
        <f t="shared" si="19"/>
        <v>-2.6666041477188988E-2</v>
      </c>
      <c r="AI71" s="15">
        <f t="shared" si="20"/>
        <v>1.5554814575141838</v>
      </c>
      <c r="AJ71" s="15">
        <f t="shared" si="21"/>
        <v>-0.55855636845766299</v>
      </c>
      <c r="AK71" s="15">
        <f t="shared" si="22"/>
        <v>0.3282143128468975</v>
      </c>
      <c r="AL71" s="15">
        <f t="shared" si="23"/>
        <v>0.53367519275683895</v>
      </c>
      <c r="AM71" s="15">
        <f t="shared" si="24"/>
        <v>0.27335647360628756</v>
      </c>
      <c r="AN71" s="63">
        <f t="shared" si="58"/>
        <v>12.818907247429975</v>
      </c>
      <c r="AO71" s="63">
        <f t="shared" si="58"/>
        <v>12.815077850166057</v>
      </c>
      <c r="AP71" s="63">
        <f t="shared" si="58"/>
        <v>12.808958950754544</v>
      </c>
      <c r="AQ71" s="63">
        <f t="shared" si="58"/>
        <v>12.799200802530843</v>
      </c>
      <c r="AR71" s="63">
        <f t="shared" si="58"/>
        <v>12.783685113887644</v>
      </c>
      <c r="AS71" s="63">
        <f t="shared" si="58"/>
        <v>12.759122181967545</v>
      </c>
      <c r="AT71" s="63">
        <f t="shared" si="58"/>
        <v>12.720469802564423</v>
      </c>
      <c r="AU71" s="63">
        <f t="shared" si="26"/>
        <v>12.66009027020109</v>
      </c>
      <c r="AV71" s="63"/>
      <c r="AW71" s="63"/>
      <c r="AX71" s="15">
        <f t="shared" si="48"/>
        <v>2.9553311234647738E-2</v>
      </c>
      <c r="AY71" s="15">
        <v>19500</v>
      </c>
      <c r="AZ71" s="15">
        <f t="shared" si="49"/>
        <v>2.9553311234647738E-2</v>
      </c>
      <c r="BA71" s="15">
        <f t="shared" si="50"/>
        <v>3.917413728553424E-3</v>
      </c>
      <c r="BB71" s="15">
        <f t="shared" si="51"/>
        <v>2.5635897506094314E-2</v>
      </c>
      <c r="BC71" s="15">
        <f t="shared" si="52"/>
        <v>0.43364516546816834</v>
      </c>
      <c r="BD71" s="15">
        <f t="shared" si="53"/>
        <v>0.9984836010678535</v>
      </c>
      <c r="BE71" s="15">
        <f t="shared" si="54"/>
        <v>2.6420380583722096</v>
      </c>
      <c r="BF71" s="15">
        <f t="shared" si="55"/>
        <v>3.9199589504029904</v>
      </c>
      <c r="BG71" s="15">
        <f t="shared" si="46"/>
        <v>14.703299269920706</v>
      </c>
      <c r="BH71" s="15">
        <f t="shared" si="46"/>
        <v>14.702593499132606</v>
      </c>
      <c r="BI71" s="15">
        <f t="shared" si="46"/>
        <v>14.704631895698714</v>
      </c>
      <c r="BJ71" s="15">
        <f t="shared" si="46"/>
        <v>14.698726658143705</v>
      </c>
      <c r="BK71" s="15">
        <f t="shared" si="46"/>
        <v>14.715686545528218</v>
      </c>
      <c r="BL71" s="15">
        <f t="shared" si="46"/>
        <v>14.665677184907061</v>
      </c>
      <c r="BM71" s="15">
        <f t="shared" si="46"/>
        <v>14.803571211372677</v>
      </c>
      <c r="BN71" s="15">
        <f t="shared" si="56"/>
        <v>14.15851729455207</v>
      </c>
      <c r="BQ71" s="93"/>
      <c r="BR71" s="93"/>
      <c r="BS71" s="63"/>
    </row>
    <row r="72" spans="1:71" x14ac:dyDescent="0.2">
      <c r="A72" s="164" t="s">
        <v>256</v>
      </c>
      <c r="B72" s="165" t="s">
        <v>111</v>
      </c>
      <c r="C72" s="164">
        <v>48386.066399999996</v>
      </c>
      <c r="D72" s="164" t="s">
        <v>257</v>
      </c>
      <c r="E72">
        <f t="shared" si="40"/>
        <v>6201.4685493471407</v>
      </c>
      <c r="F72" s="11">
        <f t="shared" si="41"/>
        <v>6201.5</v>
      </c>
      <c r="G72">
        <f t="shared" si="42"/>
        <v>-1.1169800003699493E-2</v>
      </c>
      <c r="J72">
        <f t="shared" si="57"/>
        <v>-1.1169800003699493E-2</v>
      </c>
      <c r="P72" s="31">
        <f t="shared" si="47"/>
        <v>1.5667607499353232E-2</v>
      </c>
      <c r="Q72" s="2">
        <f t="shared" si="43"/>
        <v>33367.566399999996</v>
      </c>
      <c r="R72">
        <f t="shared" si="44"/>
        <v>7.2024644148491071E-4</v>
      </c>
      <c r="S72">
        <v>1</v>
      </c>
      <c r="Z72">
        <f t="shared" si="27"/>
        <v>6201.5</v>
      </c>
      <c r="AA72" s="217">
        <f t="shared" si="18"/>
        <v>-1.0984930231119523E-2</v>
      </c>
      <c r="AB72" s="218">
        <f t="shared" si="28"/>
        <v>1.5482737726773263E-2</v>
      </c>
      <c r="AC72" s="218">
        <f t="shared" si="29"/>
        <v>-1.8486977257996945E-4</v>
      </c>
      <c r="AD72" s="219">
        <f t="shared" si="30"/>
        <v>3.4176832813769621E-8</v>
      </c>
      <c r="AH72" s="15">
        <f t="shared" si="19"/>
        <v>-2.6652537730472756E-2</v>
      </c>
      <c r="AI72" s="15">
        <f t="shared" si="20"/>
        <v>1.5549881545064665</v>
      </c>
      <c r="AJ72" s="15">
        <f t="shared" si="21"/>
        <v>-0.55731064035042055</v>
      </c>
      <c r="AK72" s="15">
        <f t="shared" si="22"/>
        <v>0.32904776728789609</v>
      </c>
      <c r="AL72" s="15">
        <f t="shared" si="23"/>
        <v>0.53517627711876625</v>
      </c>
      <c r="AM72" s="15">
        <f t="shared" si="24"/>
        <v>0.27416326479956143</v>
      </c>
      <c r="AN72" s="63">
        <f t="shared" si="58"/>
        <v>12.819644658751127</v>
      </c>
      <c r="AO72" s="63">
        <f t="shared" si="58"/>
        <v>12.815806747892339</v>
      </c>
      <c r="AP72" s="63">
        <f t="shared" si="58"/>
        <v>12.809673133615634</v>
      </c>
      <c r="AQ72" s="63">
        <f t="shared" si="58"/>
        <v>12.799889853065485</v>
      </c>
      <c r="AR72" s="63">
        <f t="shared" si="58"/>
        <v>12.784331820094463</v>
      </c>
      <c r="AS72" s="63">
        <f t="shared" si="58"/>
        <v>12.759698711530762</v>
      </c>
      <c r="AT72" s="63">
        <f t="shared" si="58"/>
        <v>12.720932353898078</v>
      </c>
      <c r="AU72" s="63">
        <f t="shared" si="26"/>
        <v>12.6603719082404</v>
      </c>
      <c r="AV72" s="63"/>
      <c r="AW72" s="63"/>
      <c r="AX72" s="15">
        <f t="shared" si="48"/>
        <v>2.9518114090251815E-2</v>
      </c>
      <c r="AY72" s="15">
        <v>20000</v>
      </c>
      <c r="AZ72" s="15">
        <f t="shared" si="49"/>
        <v>2.9518114090251815E-2</v>
      </c>
      <c r="BA72" s="15">
        <f t="shared" si="50"/>
        <v>3.083919417528027E-3</v>
      </c>
      <c r="BB72" s="15">
        <f t="shared" si="51"/>
        <v>2.6434194672723788E-2</v>
      </c>
      <c r="BC72" s="15">
        <f t="shared" si="52"/>
        <v>0.42656018421996011</v>
      </c>
      <c r="BD72" s="15">
        <f t="shared" si="53"/>
        <v>0.99949919616032723</v>
      </c>
      <c r="BE72" s="15">
        <f t="shared" si="54"/>
        <v>2.6654663569320678</v>
      </c>
      <c r="BF72" s="15">
        <f t="shared" si="55"/>
        <v>4.1209103071303437</v>
      </c>
      <c r="BG72" s="15">
        <f t="shared" ref="BG72:BM81" si="59">$BN72+$AB$7*SIN(BH72)</f>
        <v>14.744919592774529</v>
      </c>
      <c r="BH72" s="15">
        <f t="shared" si="59"/>
        <v>14.743812158416985</v>
      </c>
      <c r="BI72" s="15">
        <f t="shared" si="59"/>
        <v>14.746816314574469</v>
      </c>
      <c r="BJ72" s="15">
        <f t="shared" si="59"/>
        <v>14.738636434505006</v>
      </c>
      <c r="BK72" s="15">
        <f t="shared" si="59"/>
        <v>14.760689036945065</v>
      </c>
      <c r="BL72" s="15">
        <f t="shared" si="59"/>
        <v>14.69951338123947</v>
      </c>
      <c r="BM72" s="15">
        <f t="shared" si="59"/>
        <v>14.85810031766192</v>
      </c>
      <c r="BN72" s="15">
        <f t="shared" si="56"/>
        <v>14.214844902414297</v>
      </c>
      <c r="BQ72" s="93"/>
      <c r="BR72" s="93"/>
      <c r="BS72" s="63"/>
    </row>
    <row r="73" spans="1:71" x14ac:dyDescent="0.2">
      <c r="A73" s="164" t="s">
        <v>256</v>
      </c>
      <c r="B73" s="165" t="s">
        <v>111</v>
      </c>
      <c r="C73" s="164">
        <v>48386.066800000001</v>
      </c>
      <c r="D73" s="164" t="s">
        <v>257</v>
      </c>
      <c r="E73">
        <f t="shared" si="40"/>
        <v>6201.4696756216736</v>
      </c>
      <c r="F73" s="11">
        <f t="shared" si="41"/>
        <v>6201.5</v>
      </c>
      <c r="G73">
        <f t="shared" si="42"/>
        <v>-1.0769799999252427E-2</v>
      </c>
      <c r="J73">
        <f t="shared" si="57"/>
        <v>-1.0769799999252427E-2</v>
      </c>
      <c r="P73" s="31">
        <f t="shared" si="47"/>
        <v>1.5667607499353232E-2</v>
      </c>
      <c r="Q73" s="2">
        <f t="shared" si="43"/>
        <v>33367.566800000001</v>
      </c>
      <c r="R73">
        <f t="shared" si="44"/>
        <v>6.9893651524733074E-4</v>
      </c>
      <c r="S73">
        <v>1</v>
      </c>
      <c r="Z73">
        <f t="shared" si="27"/>
        <v>6201.5</v>
      </c>
      <c r="AA73" s="217">
        <f t="shared" si="18"/>
        <v>-1.0984930231119523E-2</v>
      </c>
      <c r="AB73" s="218">
        <f t="shared" si="28"/>
        <v>1.5882737731220328E-2</v>
      </c>
      <c r="AC73" s="218">
        <f t="shared" si="29"/>
        <v>2.1513023186709584E-4</v>
      </c>
      <c r="AD73" s="219">
        <f t="shared" si="30"/>
        <v>4.6281016663190423E-8</v>
      </c>
      <c r="AH73" s="15">
        <f t="shared" si="19"/>
        <v>-2.6652537730472756E-2</v>
      </c>
      <c r="AI73" s="15">
        <f t="shared" si="20"/>
        <v>1.5549881545064665</v>
      </c>
      <c r="AJ73" s="15">
        <f t="shared" si="21"/>
        <v>-0.55731064035042055</v>
      </c>
      <c r="AK73" s="15">
        <f t="shared" si="22"/>
        <v>0.32904776728789609</v>
      </c>
      <c r="AL73" s="15">
        <f t="shared" si="23"/>
        <v>0.53517627711876625</v>
      </c>
      <c r="AM73" s="15">
        <f t="shared" si="24"/>
        <v>0.27416326479956143</v>
      </c>
      <c r="AN73" s="63">
        <f t="shared" si="58"/>
        <v>12.819644658751127</v>
      </c>
      <c r="AO73" s="63">
        <f t="shared" si="58"/>
        <v>12.815806747892339</v>
      </c>
      <c r="AP73" s="63">
        <f t="shared" si="58"/>
        <v>12.809673133615634</v>
      </c>
      <c r="AQ73" s="63">
        <f t="shared" si="58"/>
        <v>12.799889853065485</v>
      </c>
      <c r="AR73" s="63">
        <f t="shared" si="58"/>
        <v>12.784331820094463</v>
      </c>
      <c r="AS73" s="63">
        <f t="shared" si="58"/>
        <v>12.759698711530762</v>
      </c>
      <c r="AT73" s="63">
        <f t="shared" si="58"/>
        <v>12.720932353898078</v>
      </c>
      <c r="AU73" s="63">
        <f t="shared" si="26"/>
        <v>12.6603719082404</v>
      </c>
      <c r="AV73" s="63"/>
      <c r="AW73" s="63"/>
      <c r="AX73" s="15">
        <f t="shared" si="48"/>
        <v>2.9398033242104792E-2</v>
      </c>
      <c r="AY73" s="15">
        <v>20500</v>
      </c>
      <c r="AZ73" s="15">
        <f t="shared" si="49"/>
        <v>2.9398033242104792E-2</v>
      </c>
      <c r="BA73" s="15">
        <f t="shared" si="50"/>
        <v>2.2220373920725858E-3</v>
      </c>
      <c r="BB73" s="15">
        <f t="shared" ref="BB73:BB95" si="60">$AB$6*($AB$11/BC73*BD73+$AB$12)</f>
        <v>2.7175995850032206E-2</v>
      </c>
      <c r="BC73" s="15">
        <f t="shared" ref="BC73:BC95" si="61">1+$AB$7*COS(BE73)</f>
        <v>0.41999054927727442</v>
      </c>
      <c r="BD73" s="15">
        <f t="shared" ref="BD73:BD95" si="62">SIN(BE73+RADIANS($AB$9))</f>
        <v>0.99996011401568441</v>
      </c>
      <c r="BE73" s="15">
        <f t="shared" ref="BE73:BE95" si="63">2*ATAN(BF73)</f>
        <v>2.6881843187515866</v>
      </c>
      <c r="BF73" s="15">
        <f t="shared" ref="BF73:BF95" si="64">SQRT((1+$AB$7)/(1-$AB$7))*TAN(BG73/2)</f>
        <v>4.3352066744930839</v>
      </c>
      <c r="BG73" s="15">
        <f t="shared" si="59"/>
        <v>14.785928786910659</v>
      </c>
      <c r="BH73" s="15">
        <f t="shared" si="59"/>
        <v>14.78428738070874</v>
      </c>
      <c r="BI73" s="15">
        <f t="shared" si="59"/>
        <v>14.788495379852499</v>
      </c>
      <c r="BJ73" s="15">
        <f t="shared" si="59"/>
        <v>14.777660112120438</v>
      </c>
      <c r="BK73" s="15">
        <f t="shared" si="59"/>
        <v>14.805255020242992</v>
      </c>
      <c r="BL73" s="15">
        <f t="shared" si="59"/>
        <v>14.732829430390284</v>
      </c>
      <c r="BM73" s="15">
        <f t="shared" si="59"/>
        <v>14.910589043112994</v>
      </c>
      <c r="BN73" s="15">
        <f t="shared" si="56"/>
        <v>14.271172510276525</v>
      </c>
      <c r="BQ73" s="93"/>
      <c r="BR73" s="93"/>
      <c r="BS73" s="63"/>
    </row>
    <row r="74" spans="1:71" x14ac:dyDescent="0.2">
      <c r="A74" s="164" t="s">
        <v>256</v>
      </c>
      <c r="B74" s="165" t="s">
        <v>111</v>
      </c>
      <c r="C74" s="164">
        <v>48386.069499999998</v>
      </c>
      <c r="D74" s="164" t="s">
        <v>257</v>
      </c>
      <c r="E74">
        <f t="shared" si="40"/>
        <v>6201.4772779746781</v>
      </c>
      <c r="F74" s="11">
        <f t="shared" si="41"/>
        <v>6201.5</v>
      </c>
      <c r="G74">
        <f t="shared" si="42"/>
        <v>-8.0698000019765459E-3</v>
      </c>
      <c r="J74">
        <f t="shared" si="57"/>
        <v>-8.0698000019765459E-3</v>
      </c>
      <c r="P74" s="31">
        <f t="shared" si="47"/>
        <v>1.5667607499353232E-2</v>
      </c>
      <c r="Q74" s="2">
        <f t="shared" si="43"/>
        <v>33367.569499999998</v>
      </c>
      <c r="R74">
        <f t="shared" si="44"/>
        <v>5.6346451488418722E-4</v>
      </c>
      <c r="S74">
        <v>1</v>
      </c>
      <c r="Z74">
        <f t="shared" si="27"/>
        <v>6201.5</v>
      </c>
      <c r="AA74" s="217">
        <f t="shared" si="18"/>
        <v>-1.0984930231119523E-2</v>
      </c>
      <c r="AB74" s="218">
        <f t="shared" si="28"/>
        <v>1.858273772849621E-2</v>
      </c>
      <c r="AC74" s="218">
        <f t="shared" si="29"/>
        <v>2.9151302291429773E-3</v>
      </c>
      <c r="AD74" s="219">
        <f t="shared" si="30"/>
        <v>8.4979842528631874E-6</v>
      </c>
      <c r="AH74" s="15">
        <f t="shared" si="19"/>
        <v>-2.6652537730472756E-2</v>
      </c>
      <c r="AI74" s="15">
        <f t="shared" si="20"/>
        <v>1.5549881545064665</v>
      </c>
      <c r="AJ74" s="15">
        <f t="shared" si="21"/>
        <v>-0.55731064035042055</v>
      </c>
      <c r="AK74" s="15">
        <f t="shared" si="22"/>
        <v>0.32904776728789609</v>
      </c>
      <c r="AL74" s="15">
        <f t="shared" si="23"/>
        <v>0.53517627711876625</v>
      </c>
      <c r="AM74" s="15">
        <f t="shared" si="24"/>
        <v>0.27416326479956143</v>
      </c>
      <c r="AN74" s="63">
        <f t="shared" si="58"/>
        <v>12.819644658751127</v>
      </c>
      <c r="AO74" s="63">
        <f t="shared" si="58"/>
        <v>12.815806747892339</v>
      </c>
      <c r="AP74" s="63">
        <f t="shared" si="58"/>
        <v>12.809673133615634</v>
      </c>
      <c r="AQ74" s="63">
        <f t="shared" si="58"/>
        <v>12.799889853065485</v>
      </c>
      <c r="AR74" s="63">
        <f t="shared" si="58"/>
        <v>12.784331820094463</v>
      </c>
      <c r="AS74" s="63">
        <f t="shared" si="58"/>
        <v>12.759698711530762</v>
      </c>
      <c r="AT74" s="63">
        <f t="shared" si="58"/>
        <v>12.720932353898078</v>
      </c>
      <c r="AU74" s="63">
        <f t="shared" si="26"/>
        <v>12.6603719082404</v>
      </c>
      <c r="AV74" s="63"/>
      <c r="AW74" s="63"/>
      <c r="AX74" s="15">
        <f t="shared" si="48"/>
        <v>2.919473777882875E-2</v>
      </c>
      <c r="AY74" s="15">
        <v>21000</v>
      </c>
      <c r="AZ74" s="15">
        <f t="shared" si="49"/>
        <v>2.919473777882875E-2</v>
      </c>
      <c r="BA74" s="15">
        <f t="shared" si="50"/>
        <v>1.3317676521870936E-3</v>
      </c>
      <c r="BB74" s="15">
        <f t="shared" si="60"/>
        <v>2.7862970126641656E-2</v>
      </c>
      <c r="BC74" s="15">
        <f t="shared" si="61"/>
        <v>0.41389366301052122</v>
      </c>
      <c r="BD74" s="15">
        <f t="shared" si="62"/>
        <v>0.99991363088151897</v>
      </c>
      <c r="BE74" s="15">
        <f t="shared" si="63"/>
        <v>2.7102589504419465</v>
      </c>
      <c r="BF74" s="15">
        <f t="shared" si="64"/>
        <v>4.5646683300643183</v>
      </c>
      <c r="BG74" s="15">
        <f t="shared" si="59"/>
        <v>14.826381793635059</v>
      </c>
      <c r="BH74" s="15">
        <f t="shared" si="59"/>
        <v>14.824061458978946</v>
      </c>
      <c r="BI74" s="15">
        <f t="shared" si="59"/>
        <v>14.829713165511555</v>
      </c>
      <c r="BJ74" s="15">
        <f t="shared" si="59"/>
        <v>14.815878307722205</v>
      </c>
      <c r="BK74" s="15">
        <f t="shared" si="59"/>
        <v>14.849346071655628</v>
      </c>
      <c r="BL74" s="15">
        <f t="shared" si="59"/>
        <v>14.765835012880601</v>
      </c>
      <c r="BM74" s="15">
        <f t="shared" si="59"/>
        <v>14.961049564509684</v>
      </c>
      <c r="BN74" s="15">
        <f t="shared" si="56"/>
        <v>14.327500118138753</v>
      </c>
      <c r="BQ74" s="93"/>
      <c r="BR74" s="93"/>
      <c r="BS74" s="63"/>
    </row>
    <row r="75" spans="1:71" x14ac:dyDescent="0.2">
      <c r="A75" s="164" t="s">
        <v>256</v>
      </c>
      <c r="B75" s="165" t="s">
        <v>110</v>
      </c>
      <c r="C75" s="164">
        <v>48386.242899999997</v>
      </c>
      <c r="D75" s="164" t="s">
        <v>257</v>
      </c>
      <c r="E75">
        <f t="shared" si="40"/>
        <v>6201.9655179792726</v>
      </c>
      <c r="F75" s="11">
        <f t="shared" si="41"/>
        <v>6202</v>
      </c>
      <c r="G75">
        <f t="shared" si="42"/>
        <v>-1.2246400001458824E-2</v>
      </c>
      <c r="J75">
        <f t="shared" si="57"/>
        <v>-1.2246400001458824E-2</v>
      </c>
      <c r="P75" s="31">
        <f t="shared" si="47"/>
        <v>1.5667543212746261E-2</v>
      </c>
      <c r="Q75" s="2">
        <f t="shared" si="43"/>
        <v>33367.742899999997</v>
      </c>
      <c r="R75">
        <f t="shared" si="44"/>
        <v>7.7918822576586607E-4</v>
      </c>
      <c r="S75">
        <v>1</v>
      </c>
      <c r="Z75">
        <f t="shared" si="27"/>
        <v>6202</v>
      </c>
      <c r="AA75" s="217">
        <f t="shared" si="18"/>
        <v>-1.0982292435599204E-2</v>
      </c>
      <c r="AB75" s="218">
        <f t="shared" si="28"/>
        <v>1.4403435646886641E-2</v>
      </c>
      <c r="AC75" s="218">
        <f t="shared" si="29"/>
        <v>-1.26410756585962E-3</v>
      </c>
      <c r="AD75" s="219">
        <f t="shared" si="30"/>
        <v>1.5979679380635336E-6</v>
      </c>
      <c r="AH75" s="15">
        <f t="shared" si="19"/>
        <v>-2.6649835648345464E-2</v>
      </c>
      <c r="AI75" s="15">
        <f t="shared" si="20"/>
        <v>1.5548893774909847</v>
      </c>
      <c r="AJ75" s="15">
        <f t="shared" si="21"/>
        <v>-0.55706142892137378</v>
      </c>
      <c r="AK75" s="15">
        <f t="shared" si="22"/>
        <v>0.3292143124885526</v>
      </c>
      <c r="AL75" s="15">
        <f t="shared" si="23"/>
        <v>0.53547639167123728</v>
      </c>
      <c r="AM75" s="15">
        <f t="shared" si="24"/>
        <v>0.27432460784425339</v>
      </c>
      <c r="AN75" s="63">
        <f t="shared" si="58"/>
        <v>12.819792118827881</v>
      </c>
      <c r="AO75" s="63">
        <f t="shared" si="58"/>
        <v>12.815952508178801</v>
      </c>
      <c r="AP75" s="63">
        <f t="shared" si="58"/>
        <v>12.809815954613295</v>
      </c>
      <c r="AQ75" s="63">
        <f t="shared" si="58"/>
        <v>12.800027651900997</v>
      </c>
      <c r="AR75" s="63">
        <f t="shared" si="58"/>
        <v>12.784461154549515</v>
      </c>
      <c r="AS75" s="63">
        <f t="shared" si="58"/>
        <v>12.759814014528081</v>
      </c>
      <c r="AT75" s="63">
        <f t="shared" si="58"/>
        <v>12.721024863588834</v>
      </c>
      <c r="AU75" s="63">
        <f t="shared" si="26"/>
        <v>12.660428235848263</v>
      </c>
      <c r="AV75" s="63"/>
      <c r="AW75" s="63"/>
      <c r="AX75" s="15">
        <f t="shared" si="48"/>
        <v>2.8909712012453161E-2</v>
      </c>
      <c r="AY75" s="15">
        <v>21500</v>
      </c>
      <c r="AZ75" s="15">
        <f t="shared" si="49"/>
        <v>2.8909712012453161E-2</v>
      </c>
      <c r="BA75" s="15">
        <f t="shared" si="50"/>
        <v>4.131101978715572E-4</v>
      </c>
      <c r="BB75" s="15">
        <f t="shared" si="60"/>
        <v>2.8496601814581603E-2</v>
      </c>
      <c r="BC75" s="15">
        <f t="shared" si="61"/>
        <v>0.40823239927771926</v>
      </c>
      <c r="BD75" s="15">
        <f t="shared" si="62"/>
        <v>0.99940031151004971</v>
      </c>
      <c r="BE75" s="15">
        <f t="shared" si="63"/>
        <v>2.7317496173099691</v>
      </c>
      <c r="BF75" s="15">
        <f t="shared" si="64"/>
        <v>4.8114178316766028</v>
      </c>
      <c r="BG75" s="15">
        <f t="shared" si="59"/>
        <v>14.866327764368654</v>
      </c>
      <c r="BH75" s="15">
        <f t="shared" si="59"/>
        <v>14.863177245357191</v>
      </c>
      <c r="BI75" s="15">
        <f t="shared" si="59"/>
        <v>14.870502217351687</v>
      </c>
      <c r="BJ75" s="15">
        <f t="shared" si="59"/>
        <v>14.853377422110315</v>
      </c>
      <c r="BK75" s="15">
        <f t="shared" si="59"/>
        <v>14.892917081903361</v>
      </c>
      <c r="BL75" s="15">
        <f t="shared" si="59"/>
        <v>14.798718523860044</v>
      </c>
      <c r="BM75" s="15">
        <f t="shared" si="59"/>
        <v>15.009500492019145</v>
      </c>
      <c r="BN75" s="15">
        <f t="shared" si="56"/>
        <v>14.38382772600098</v>
      </c>
      <c r="BQ75" s="93"/>
      <c r="BR75" s="93"/>
      <c r="BS75" s="63"/>
    </row>
    <row r="76" spans="1:71" x14ac:dyDescent="0.2">
      <c r="A76" s="164" t="s">
        <v>256</v>
      </c>
      <c r="B76" s="165" t="s">
        <v>110</v>
      </c>
      <c r="C76" s="164">
        <v>48386.243900000001</v>
      </c>
      <c r="D76" s="164" t="s">
        <v>257</v>
      </c>
      <c r="E76">
        <f t="shared" si="40"/>
        <v>6201.9683336655844</v>
      </c>
      <c r="F76" s="11">
        <f t="shared" si="41"/>
        <v>6202</v>
      </c>
      <c r="G76">
        <f t="shared" si="42"/>
        <v>-1.1246399997617118E-2</v>
      </c>
      <c r="J76">
        <f t="shared" si="57"/>
        <v>-1.1246399997617118E-2</v>
      </c>
      <c r="P76" s="31">
        <f t="shared" si="47"/>
        <v>1.5667543212746261E-2</v>
      </c>
      <c r="Q76" s="2">
        <f t="shared" si="43"/>
        <v>33367.743900000001</v>
      </c>
      <c r="R76">
        <f t="shared" si="44"/>
        <v>7.2436033913066502E-4</v>
      </c>
      <c r="S76">
        <v>1</v>
      </c>
      <c r="Z76">
        <f t="shared" si="27"/>
        <v>6202</v>
      </c>
      <c r="AA76" s="217">
        <f t="shared" si="18"/>
        <v>-1.0982292435599204E-2</v>
      </c>
      <c r="AB76" s="218">
        <f t="shared" si="28"/>
        <v>1.5403435650728346E-2</v>
      </c>
      <c r="AC76" s="218">
        <f t="shared" si="29"/>
        <v>-2.6410756201791438E-4</v>
      </c>
      <c r="AD76" s="219">
        <f t="shared" si="30"/>
        <v>6.9752804315046486E-8</v>
      </c>
      <c r="AH76" s="15">
        <f t="shared" si="19"/>
        <v>-2.6649835648345464E-2</v>
      </c>
      <c r="AI76" s="15">
        <f t="shared" si="20"/>
        <v>1.5548893774909847</v>
      </c>
      <c r="AJ76" s="15">
        <f t="shared" si="21"/>
        <v>-0.55706142892137378</v>
      </c>
      <c r="AK76" s="15">
        <f t="shared" si="22"/>
        <v>0.3292143124885526</v>
      </c>
      <c r="AL76" s="15">
        <f t="shared" si="23"/>
        <v>0.53547639167123728</v>
      </c>
      <c r="AM76" s="15">
        <f t="shared" si="24"/>
        <v>0.27432460784425339</v>
      </c>
      <c r="AN76" s="63">
        <f t="shared" si="58"/>
        <v>12.819792118827881</v>
      </c>
      <c r="AO76" s="63">
        <f t="shared" si="58"/>
        <v>12.815952508178801</v>
      </c>
      <c r="AP76" s="63">
        <f t="shared" si="58"/>
        <v>12.809815954613295</v>
      </c>
      <c r="AQ76" s="63">
        <f t="shared" si="58"/>
        <v>12.800027651900997</v>
      </c>
      <c r="AR76" s="63">
        <f t="shared" si="58"/>
        <v>12.784461154549515</v>
      </c>
      <c r="AS76" s="63">
        <f t="shared" si="58"/>
        <v>12.759814014528081</v>
      </c>
      <c r="AT76" s="63">
        <f t="shared" si="58"/>
        <v>12.721024863588834</v>
      </c>
      <c r="AU76" s="63">
        <f t="shared" si="26"/>
        <v>12.660428235848263</v>
      </c>
      <c r="AV76" s="63"/>
      <c r="AW76" s="63"/>
      <c r="AX76" s="15">
        <f t="shared" si="48"/>
        <v>2.8544267007737819E-2</v>
      </c>
      <c r="AY76" s="15">
        <v>22000</v>
      </c>
      <c r="AZ76" s="15">
        <f t="shared" si="49"/>
        <v>2.8544267007737819E-2</v>
      </c>
      <c r="BA76" s="15">
        <f t="shared" si="50"/>
        <v>-5.3393497087402333E-4</v>
      </c>
      <c r="BB76" s="15">
        <f t="shared" si="60"/>
        <v>2.9078201978611842E-2</v>
      </c>
      <c r="BC76" s="15">
        <f t="shared" si="61"/>
        <v>0.40297440175953458</v>
      </c>
      <c r="BD76" s="15">
        <f t="shared" si="62"/>
        <v>0.99845511885912519</v>
      </c>
      <c r="BE76" s="15">
        <f t="shared" si="63"/>
        <v>2.752708652672053</v>
      </c>
      <c r="BF76" s="15">
        <f t="shared" si="64"/>
        <v>5.0779438294618071</v>
      </c>
      <c r="BG76" s="15">
        <f t="shared" si="59"/>
        <v>14.905809822017192</v>
      </c>
      <c r="BH76" s="15">
        <f t="shared" si="59"/>
        <v>14.901679165489407</v>
      </c>
      <c r="BI76" s="15">
        <f t="shared" si="59"/>
        <v>14.910884271938162</v>
      </c>
      <c r="BJ76" s="15">
        <f t="shared" si="59"/>
        <v>14.890248354020978</v>
      </c>
      <c r="BK76" s="15">
        <f t="shared" si="59"/>
        <v>14.935919143331914</v>
      </c>
      <c r="BL76" s="15">
        <f t="shared" si="59"/>
        <v>14.83164685646182</v>
      </c>
      <c r="BM76" s="15">
        <f t="shared" si="59"/>
        <v>15.055966810161179</v>
      </c>
      <c r="BN76" s="15">
        <f t="shared" si="56"/>
        <v>14.440155333863208</v>
      </c>
      <c r="BQ76" s="93"/>
      <c r="BR76" s="93"/>
      <c r="BS76" s="63"/>
    </row>
    <row r="77" spans="1:71" x14ac:dyDescent="0.2">
      <c r="A77" s="164" t="s">
        <v>256</v>
      </c>
      <c r="B77" s="165" t="s">
        <v>111</v>
      </c>
      <c r="C77" s="164">
        <v>48387.1319</v>
      </c>
      <c r="D77" s="164" t="s">
        <v>257</v>
      </c>
      <c r="E77">
        <f t="shared" si="40"/>
        <v>6204.468663100879</v>
      </c>
      <c r="F77" s="11">
        <f t="shared" si="41"/>
        <v>6204.5</v>
      </c>
      <c r="G77">
        <f t="shared" si="42"/>
        <v>-1.112940000166418E-2</v>
      </c>
      <c r="J77">
        <f t="shared" si="57"/>
        <v>-1.112940000166418E-2</v>
      </c>
      <c r="P77" s="31">
        <f t="shared" si="47"/>
        <v>1.5667221353895686E-2</v>
      </c>
      <c r="Q77" s="2">
        <f t="shared" si="43"/>
        <v>33368.6319</v>
      </c>
      <c r="R77">
        <f t="shared" si="44"/>
        <v>7.1805891607324703E-4</v>
      </c>
      <c r="S77">
        <v>1</v>
      </c>
      <c r="Z77">
        <f t="shared" si="27"/>
        <v>6204.5</v>
      </c>
      <c r="AA77" s="217">
        <f t="shared" si="18"/>
        <v>-1.0969097231421778E-2</v>
      </c>
      <c r="AB77" s="218">
        <f t="shared" si="28"/>
        <v>1.5506918583653283E-2</v>
      </c>
      <c r="AC77" s="218">
        <f t="shared" si="29"/>
        <v>-1.6030277024240216E-4</v>
      </c>
      <c r="AD77" s="219">
        <f t="shared" si="30"/>
        <v>2.5696978147388376E-8</v>
      </c>
      <c r="AH77" s="15">
        <f t="shared" si="19"/>
        <v>-2.6636318585317464E-2</v>
      </c>
      <c r="AI77" s="15">
        <f t="shared" si="20"/>
        <v>1.5543949119996712</v>
      </c>
      <c r="AJ77" s="15">
        <f t="shared" si="21"/>
        <v>-0.5558150454910753</v>
      </c>
      <c r="AK77" s="15">
        <f t="shared" si="22"/>
        <v>0.33004630939993834</v>
      </c>
      <c r="AL77" s="15">
        <f t="shared" si="23"/>
        <v>0.53697645213951584</v>
      </c>
      <c r="AM77" s="15">
        <f t="shared" si="24"/>
        <v>0.27513124696515162</v>
      </c>
      <c r="AN77" s="63">
        <f t="shared" si="58"/>
        <v>12.82052930808341</v>
      </c>
      <c r="AO77" s="63">
        <f t="shared" si="58"/>
        <v>12.816681213142866</v>
      </c>
      <c r="AP77" s="63">
        <f t="shared" si="58"/>
        <v>12.810529981580315</v>
      </c>
      <c r="AQ77" s="63">
        <f t="shared" si="58"/>
        <v>12.800716589608482</v>
      </c>
      <c r="AR77" s="63">
        <f t="shared" si="58"/>
        <v>12.785107792822147</v>
      </c>
      <c r="AS77" s="63">
        <f t="shared" si="58"/>
        <v>12.760390514906518</v>
      </c>
      <c r="AT77" s="63">
        <f t="shared" si="58"/>
        <v>12.721487409156385</v>
      </c>
      <c r="AU77" s="63">
        <f t="shared" si="26"/>
        <v>12.660709873887575</v>
      </c>
      <c r="AV77" s="63"/>
      <c r="AW77" s="63"/>
      <c r="AX77" s="15">
        <f t="shared" si="48"/>
        <v>2.8099557992223339E-2</v>
      </c>
      <c r="AY77" s="15">
        <v>22500</v>
      </c>
      <c r="AZ77" s="15">
        <f t="shared" si="49"/>
        <v>2.8099557992223339E-2</v>
      </c>
      <c r="BA77" s="15">
        <f t="shared" si="50"/>
        <v>-1.5093678540496515E-3</v>
      </c>
      <c r="BB77" s="15">
        <f t="shared" si="60"/>
        <v>2.960892584627299E-2</v>
      </c>
      <c r="BC77" s="15">
        <f t="shared" si="61"/>
        <v>0.39809145996790596</v>
      </c>
      <c r="BD77" s="15">
        <f t="shared" si="62"/>
        <v>0.99710837287077203</v>
      </c>
      <c r="BE77" s="15">
        <f t="shared" si="63"/>
        <v>2.7731819113881087</v>
      </c>
      <c r="BF77" s="15">
        <f t="shared" si="64"/>
        <v>5.3671822156213906</v>
      </c>
      <c r="BG77" s="15">
        <f t="shared" si="59"/>
        <v>14.94486490132428</v>
      </c>
      <c r="BH77" s="15">
        <f t="shared" si="59"/>
        <v>14.93961387656614</v>
      </c>
      <c r="BI77" s="15">
        <f t="shared" si="59"/>
        <v>14.950871266051072</v>
      </c>
      <c r="BJ77" s="15">
        <f t="shared" si="59"/>
        <v>14.926584980403081</v>
      </c>
      <c r="BK77" s="15">
        <f t="shared" si="59"/>
        <v>14.978302021624392</v>
      </c>
      <c r="BL77" s="15">
        <f t="shared" si="59"/>
        <v>14.864765574400613</v>
      </c>
      <c r="BM77" s="15">
        <f t="shared" si="59"/>
        <v>15.100479798558323</v>
      </c>
      <c r="BN77" s="15">
        <f t="shared" si="56"/>
        <v>14.496482941725436</v>
      </c>
      <c r="BQ77" s="93"/>
      <c r="BR77" s="93"/>
      <c r="BS77" s="63"/>
    </row>
    <row r="78" spans="1:71" x14ac:dyDescent="0.2">
      <c r="A78" s="164" t="s">
        <v>256</v>
      </c>
      <c r="B78" s="165" t="s">
        <v>111</v>
      </c>
      <c r="C78" s="164">
        <v>48387.1322</v>
      </c>
      <c r="D78" s="164" t="s">
        <v>257</v>
      </c>
      <c r="E78">
        <f t="shared" si="40"/>
        <v>6204.4695078067689</v>
      </c>
      <c r="F78" s="11">
        <f t="shared" si="41"/>
        <v>6204.5</v>
      </c>
      <c r="G78">
        <f t="shared" si="42"/>
        <v>-1.082940000196686E-2</v>
      </c>
      <c r="J78">
        <f t="shared" si="57"/>
        <v>-1.082940000196686E-2</v>
      </c>
      <c r="P78" s="31">
        <f t="shared" si="47"/>
        <v>1.5667221353895686E-2</v>
      </c>
      <c r="Q78" s="2">
        <f t="shared" si="43"/>
        <v>33368.6322</v>
      </c>
      <c r="R78">
        <f t="shared" si="44"/>
        <v>7.0207094327595111E-4</v>
      </c>
      <c r="S78">
        <v>1</v>
      </c>
      <c r="Z78">
        <f t="shared" si="27"/>
        <v>6204.5</v>
      </c>
      <c r="AA78" s="217">
        <f t="shared" si="18"/>
        <v>-1.0969097231421778E-2</v>
      </c>
      <c r="AB78" s="218">
        <f t="shared" si="28"/>
        <v>1.5806918583350604E-2</v>
      </c>
      <c r="AC78" s="218">
        <f t="shared" si="29"/>
        <v>1.39697229454918E-4</v>
      </c>
      <c r="AD78" s="219">
        <f t="shared" si="30"/>
        <v>1.9515315917380007E-8</v>
      </c>
      <c r="AH78" s="15">
        <f t="shared" si="19"/>
        <v>-2.6636318585317464E-2</v>
      </c>
      <c r="AI78" s="15">
        <f t="shared" si="20"/>
        <v>1.5543949119996712</v>
      </c>
      <c r="AJ78" s="15">
        <f t="shared" si="21"/>
        <v>-0.5558150454910753</v>
      </c>
      <c r="AK78" s="15">
        <f t="shared" si="22"/>
        <v>0.33004630939993834</v>
      </c>
      <c r="AL78" s="15">
        <f t="shared" si="23"/>
        <v>0.53697645213951584</v>
      </c>
      <c r="AM78" s="15">
        <f t="shared" si="24"/>
        <v>0.27513124696515162</v>
      </c>
      <c r="AN78" s="63">
        <f t="shared" si="58"/>
        <v>12.82052930808341</v>
      </c>
      <c r="AO78" s="63">
        <f t="shared" si="58"/>
        <v>12.816681213142866</v>
      </c>
      <c r="AP78" s="63">
        <f t="shared" si="58"/>
        <v>12.810529981580315</v>
      </c>
      <c r="AQ78" s="63">
        <f t="shared" si="58"/>
        <v>12.800716589608482</v>
      </c>
      <c r="AR78" s="63">
        <f t="shared" si="58"/>
        <v>12.785107792822147</v>
      </c>
      <c r="AS78" s="63">
        <f t="shared" si="58"/>
        <v>12.760390514906518</v>
      </c>
      <c r="AT78" s="63">
        <f t="shared" si="58"/>
        <v>12.721487409156385</v>
      </c>
      <c r="AU78" s="63">
        <f t="shared" si="26"/>
        <v>12.660709873887575</v>
      </c>
      <c r="AV78" s="63"/>
      <c r="AW78" s="63"/>
      <c r="AX78" s="15">
        <f t="shared" si="48"/>
        <v>2.7576607190501579E-2</v>
      </c>
      <c r="AY78" s="15">
        <v>23000</v>
      </c>
      <c r="AZ78" s="15">
        <f t="shared" si="49"/>
        <v>2.7576607190501579E-2</v>
      </c>
      <c r="BA78" s="15">
        <f t="shared" si="50"/>
        <v>-2.5131884516553238E-3</v>
      </c>
      <c r="BB78" s="15">
        <f t="shared" si="60"/>
        <v>3.0089795642156903E-2</v>
      </c>
      <c r="BC78" s="15">
        <f t="shared" si="61"/>
        <v>0.39355894669676894</v>
      </c>
      <c r="BD78" s="15">
        <f t="shared" si="62"/>
        <v>0.99538657682835718</v>
      </c>
      <c r="BE78" s="15">
        <f t="shared" si="63"/>
        <v>2.7932093061538663</v>
      </c>
      <c r="BF78" s="15">
        <f t="shared" si="64"/>
        <v>5.6826208370058895</v>
      </c>
      <c r="BG78" s="15">
        <f t="shared" si="59"/>
        <v>14.983523722970444</v>
      </c>
      <c r="BH78" s="15">
        <f t="shared" si="59"/>
        <v>14.977030571012218</v>
      </c>
      <c r="BI78" s="15">
        <f t="shared" si="59"/>
        <v>14.990466584638609</v>
      </c>
      <c r="BJ78" s="15">
        <f t="shared" si="59"/>
        <v>14.962482497578504</v>
      </c>
      <c r="BK78" s="15">
        <f t="shared" si="59"/>
        <v>15.020016269222419</v>
      </c>
      <c r="BL78" s="15">
        <f t="shared" si="59"/>
        <v>14.898199409069322</v>
      </c>
      <c r="BM78" s="15">
        <f t="shared" si="59"/>
        <v>15.143076932718126</v>
      </c>
      <c r="BN78" s="15">
        <f t="shared" si="56"/>
        <v>14.552810549587663</v>
      </c>
    </row>
    <row r="79" spans="1:71" x14ac:dyDescent="0.2">
      <c r="A79" s="164" t="s">
        <v>256</v>
      </c>
      <c r="B79" s="165" t="s">
        <v>111</v>
      </c>
      <c r="C79" s="164">
        <v>48388.197099999998</v>
      </c>
      <c r="D79" s="164" t="s">
        <v>257</v>
      </c>
      <c r="E79">
        <f t="shared" si="40"/>
        <v>6207.4679321487074</v>
      </c>
      <c r="F79" s="11">
        <f t="shared" si="41"/>
        <v>6207.5</v>
      </c>
      <c r="G79">
        <f t="shared" si="42"/>
        <v>-1.1389000006602146E-2</v>
      </c>
      <c r="J79">
        <f t="shared" si="57"/>
        <v>-1.1389000006602146E-2</v>
      </c>
      <c r="P79" s="31">
        <f t="shared" si="47"/>
        <v>1.5666834186480419E-2</v>
      </c>
      <c r="Q79" s="2">
        <f t="shared" si="43"/>
        <v>33369.697099999998</v>
      </c>
      <c r="R79">
        <f t="shared" si="44"/>
        <v>7.3201816388357563E-4</v>
      </c>
      <c r="S79">
        <v>1</v>
      </c>
      <c r="Z79">
        <f t="shared" si="27"/>
        <v>6207.5</v>
      </c>
      <c r="AA79" s="217">
        <f t="shared" si="18"/>
        <v>-1.0953249315618085E-2</v>
      </c>
      <c r="AB79" s="218">
        <f t="shared" si="28"/>
        <v>1.5231083495496359E-2</v>
      </c>
      <c r="AC79" s="218">
        <f t="shared" si="29"/>
        <v>-4.3575069098406027E-4</v>
      </c>
      <c r="AD79" s="219">
        <f t="shared" si="30"/>
        <v>1.8987866469308598E-7</v>
      </c>
      <c r="AH79" s="15">
        <f t="shared" si="19"/>
        <v>-2.6620083502098504E-2</v>
      </c>
      <c r="AI79" s="15">
        <f t="shared" si="20"/>
        <v>1.553800280473923</v>
      </c>
      <c r="AJ79" s="15">
        <f t="shared" si="21"/>
        <v>-0.5543186741466265</v>
      </c>
      <c r="AK79" s="15">
        <f t="shared" si="22"/>
        <v>0.3310431001344798</v>
      </c>
      <c r="AL79" s="15">
        <f t="shared" si="23"/>
        <v>0.53877539599434121</v>
      </c>
      <c r="AM79" s="15">
        <f t="shared" si="24"/>
        <v>0.27609904616670677</v>
      </c>
      <c r="AN79" s="63">
        <f t="shared" si="58"/>
        <v>12.821413690250861</v>
      </c>
      <c r="AO79" s="63">
        <f t="shared" si="58"/>
        <v>12.817555446452033</v>
      </c>
      <c r="AP79" s="63">
        <f t="shared" si="58"/>
        <v>12.811386641938039</v>
      </c>
      <c r="AQ79" s="63">
        <f t="shared" si="58"/>
        <v>12.801543190352442</v>
      </c>
      <c r="AR79" s="63">
        <f t="shared" si="58"/>
        <v>12.785883683773159</v>
      </c>
      <c r="AS79" s="63">
        <f t="shared" si="58"/>
        <v>12.76108228314717</v>
      </c>
      <c r="AT79" s="63">
        <f t="shared" si="58"/>
        <v>12.722042457472632</v>
      </c>
      <c r="AU79" s="63">
        <f t="shared" si="26"/>
        <v>12.661047839534747</v>
      </c>
      <c r="AV79" s="63"/>
      <c r="AW79" s="63"/>
      <c r="AX79" s="15">
        <f t="shared" si="48"/>
        <v>2.6976330955092866E-2</v>
      </c>
      <c r="AY79" s="15">
        <v>23500</v>
      </c>
      <c r="AZ79" s="15">
        <f t="shared" si="49"/>
        <v>2.6976330955092866E-2</v>
      </c>
      <c r="BA79" s="15">
        <f t="shared" si="50"/>
        <v>-3.5453967636910402E-3</v>
      </c>
      <c r="BB79" s="15">
        <f t="shared" si="60"/>
        <v>3.0521727718783906E-2</v>
      </c>
      <c r="BC79" s="15">
        <f t="shared" si="61"/>
        <v>0.38935530732022616</v>
      </c>
      <c r="BD79" s="15">
        <f t="shared" si="62"/>
        <v>0.99331312286273354</v>
      </c>
      <c r="BE79" s="15">
        <f t="shared" si="63"/>
        <v>2.812825352220198</v>
      </c>
      <c r="BF79" s="15">
        <f t="shared" si="64"/>
        <v>6.0284365227513739</v>
      </c>
      <c r="BG79" s="15">
        <f t="shared" si="59"/>
        <v>15.021810938692463</v>
      </c>
      <c r="BH79" s="15">
        <f t="shared" si="59"/>
        <v>15.01398094377792</v>
      </c>
      <c r="BI79" s="15">
        <f t="shared" si="59"/>
        <v>15.029666491368477</v>
      </c>
      <c r="BJ79" s="15">
        <f t="shared" si="59"/>
        <v>14.998035704374685</v>
      </c>
      <c r="BK79" s="15">
        <f t="shared" si="59"/>
        <v>15.06101503228604</v>
      </c>
      <c r="BL79" s="15">
        <f t="shared" si="59"/>
        <v>14.932053018369682</v>
      </c>
      <c r="BM79" s="15">
        <f t="shared" si="59"/>
        <v>15.183801765162297</v>
      </c>
      <c r="BN79" s="15">
        <f t="shared" si="56"/>
        <v>14.609138157449891</v>
      </c>
    </row>
    <row r="80" spans="1:71" x14ac:dyDescent="0.2">
      <c r="A80" s="164" t="s">
        <v>256</v>
      </c>
      <c r="B80" s="165" t="s">
        <v>111</v>
      </c>
      <c r="C80" s="164">
        <v>48388.200199999999</v>
      </c>
      <c r="D80" s="164" t="s">
        <v>257</v>
      </c>
      <c r="E80">
        <f t="shared" si="40"/>
        <v>6207.4766607762458</v>
      </c>
      <c r="F80" s="11">
        <f t="shared" si="41"/>
        <v>6207.5</v>
      </c>
      <c r="G80">
        <f t="shared" si="42"/>
        <v>-8.289000004879199E-3</v>
      </c>
      <c r="J80">
        <f t="shared" si="57"/>
        <v>-8.289000004879199E-3</v>
      </c>
      <c r="P80" s="31">
        <f t="shared" si="47"/>
        <v>1.5666834186480419E-2</v>
      </c>
      <c r="Q80" s="2">
        <f t="shared" si="43"/>
        <v>33369.700199999999</v>
      </c>
      <c r="R80">
        <f t="shared" si="44"/>
        <v>5.7388199180391454E-4</v>
      </c>
      <c r="S80">
        <v>1</v>
      </c>
      <c r="Z80">
        <f t="shared" si="27"/>
        <v>6207.5</v>
      </c>
      <c r="AA80" s="217">
        <f t="shared" si="18"/>
        <v>-1.0953249315618085E-2</v>
      </c>
      <c r="AB80" s="218">
        <f t="shared" si="28"/>
        <v>1.8331083497219305E-2</v>
      </c>
      <c r="AC80" s="218">
        <f t="shared" si="29"/>
        <v>2.6642493107388865E-3</v>
      </c>
      <c r="AD80" s="219">
        <f t="shared" si="30"/>
        <v>7.0982243897726316E-6</v>
      </c>
      <c r="AH80" s="15">
        <f t="shared" si="19"/>
        <v>-2.6620083502098504E-2</v>
      </c>
      <c r="AI80" s="15">
        <f t="shared" si="20"/>
        <v>1.553800280473923</v>
      </c>
      <c r="AJ80" s="15">
        <f t="shared" si="21"/>
        <v>-0.5543186741466265</v>
      </c>
      <c r="AK80" s="15">
        <f t="shared" si="22"/>
        <v>0.3310431001344798</v>
      </c>
      <c r="AL80" s="15">
        <f t="shared" si="23"/>
        <v>0.53877539599434121</v>
      </c>
      <c r="AM80" s="15">
        <f t="shared" si="24"/>
        <v>0.27609904616670677</v>
      </c>
      <c r="AN80" s="63">
        <f t="shared" si="58"/>
        <v>12.821413690250861</v>
      </c>
      <c r="AO80" s="63">
        <f t="shared" si="58"/>
        <v>12.817555446452033</v>
      </c>
      <c r="AP80" s="63">
        <f t="shared" si="58"/>
        <v>12.811386641938039</v>
      </c>
      <c r="AQ80" s="63">
        <f t="shared" si="58"/>
        <v>12.801543190352442</v>
      </c>
      <c r="AR80" s="63">
        <f t="shared" si="58"/>
        <v>12.785883683773159</v>
      </c>
      <c r="AS80" s="63">
        <f t="shared" si="58"/>
        <v>12.76108228314717</v>
      </c>
      <c r="AT80" s="63">
        <f t="shared" si="58"/>
        <v>12.722042457472632</v>
      </c>
      <c r="AU80" s="63">
        <f t="shared" si="26"/>
        <v>12.661047839534747</v>
      </c>
      <c r="AV80" s="63"/>
      <c r="AW80" s="63"/>
      <c r="AX80" s="15">
        <f t="shared" si="48"/>
        <v>2.6299569560726883E-2</v>
      </c>
      <c r="AY80" s="15">
        <v>24000</v>
      </c>
      <c r="AZ80" s="15">
        <f t="shared" si="49"/>
        <v>2.6299569560726883E-2</v>
      </c>
      <c r="BA80" s="15">
        <f t="shared" si="50"/>
        <v>-4.6059927901568043E-3</v>
      </c>
      <c r="BB80" s="15">
        <f t="shared" si="60"/>
        <v>3.0905562350883688E-2</v>
      </c>
      <c r="BC80" s="15">
        <f t="shared" si="61"/>
        <v>0.38546159613240205</v>
      </c>
      <c r="BD80" s="15">
        <f t="shared" si="62"/>
        <v>0.99090888402637711</v>
      </c>
      <c r="BE80" s="15">
        <f t="shared" si="63"/>
        <v>2.8320597351847536</v>
      </c>
      <c r="BF80" s="15">
        <f t="shared" si="64"/>
        <v>6.4096769251052335</v>
      </c>
      <c r="BG80" s="15">
        <f t="shared" si="59"/>
        <v>15.059745467172041</v>
      </c>
      <c r="BH80" s="15">
        <f t="shared" si="59"/>
        <v>15.050518854639304</v>
      </c>
      <c r="BI80" s="15">
        <f t="shared" si="59"/>
        <v>15.06846168577373</v>
      </c>
      <c r="BJ80" s="15">
        <f t="shared" si="59"/>
        <v>15.033337296320463</v>
      </c>
      <c r="BK80" s="15">
        <f t="shared" si="59"/>
        <v>15.101255595333388</v>
      </c>
      <c r="BL80" s="15">
        <f t="shared" si="59"/>
        <v>14.966411948216871</v>
      </c>
      <c r="BM80" s="15">
        <f t="shared" si="59"/>
        <v>15.222703787279846</v>
      </c>
      <c r="BN80" s="15">
        <f t="shared" si="56"/>
        <v>14.665465765312119</v>
      </c>
    </row>
    <row r="81" spans="1:66" x14ac:dyDescent="0.2">
      <c r="A81" s="159" t="s">
        <v>410</v>
      </c>
      <c r="B81" s="160" t="s">
        <v>111</v>
      </c>
      <c r="C81" s="161">
        <v>48409.329700000002</v>
      </c>
      <c r="D81" s="159" t="s">
        <v>260</v>
      </c>
      <c r="E81">
        <f t="shared" si="40"/>
        <v>6266.9707044734523</v>
      </c>
      <c r="F81" s="11">
        <f t="shared" si="41"/>
        <v>6267</v>
      </c>
      <c r="G81">
        <f t="shared" si="42"/>
        <v>-1.0404399996332359E-2</v>
      </c>
      <c r="K81" s="63"/>
      <c r="P81" s="31">
        <f t="shared" si="47"/>
        <v>1.5658944232451573E-2</v>
      </c>
      <c r="Q81" s="2">
        <f t="shared" si="43"/>
        <v>33390.829700000002</v>
      </c>
      <c r="R81">
        <f t="shared" si="44"/>
        <v>6.7929791238808472E-4</v>
      </c>
      <c r="S81">
        <v>1</v>
      </c>
      <c r="Z81">
        <f t="shared" si="27"/>
        <v>6267</v>
      </c>
      <c r="AA81" s="217">
        <f t="shared" si="18"/>
        <v>-1.0635918940335005E-2</v>
      </c>
      <c r="AB81" s="218">
        <f t="shared" si="28"/>
        <v>1.589046317645422E-2</v>
      </c>
      <c r="AC81" s="218">
        <f t="shared" si="29"/>
        <v>2.3151894400264689E-4</v>
      </c>
      <c r="AD81" s="219">
        <f t="shared" si="30"/>
        <v>5.3601021432100744E-8</v>
      </c>
      <c r="AH81" s="15">
        <f t="shared" si="19"/>
        <v>-2.6294863172786578E-2</v>
      </c>
      <c r="AI81" s="15">
        <f t="shared" si="20"/>
        <v>1.5417295721898321</v>
      </c>
      <c r="AJ81" s="15">
        <f t="shared" si="21"/>
        <v>-0.52449630585704965</v>
      </c>
      <c r="AK81" s="15">
        <f t="shared" si="22"/>
        <v>0.35044736468500415</v>
      </c>
      <c r="AL81" s="15">
        <f t="shared" si="23"/>
        <v>0.57419612998739111</v>
      </c>
      <c r="AM81" s="15">
        <f t="shared" si="24"/>
        <v>0.29525515925706658</v>
      </c>
      <c r="AN81" s="63">
        <f t="shared" si="58"/>
        <v>12.83889763310642</v>
      </c>
      <c r="AO81" s="63">
        <f t="shared" si="58"/>
        <v>12.83484547328889</v>
      </c>
      <c r="AP81" s="63">
        <f t="shared" si="58"/>
        <v>12.828337445133377</v>
      </c>
      <c r="AQ81" s="63">
        <f t="shared" si="58"/>
        <v>12.817908719938035</v>
      </c>
      <c r="AR81" s="63">
        <f t="shared" si="58"/>
        <v>12.801254874772354</v>
      </c>
      <c r="AS81" s="63">
        <f t="shared" si="58"/>
        <v>12.774794908695561</v>
      </c>
      <c r="AT81" s="63">
        <f t="shared" si="58"/>
        <v>12.733049444259301</v>
      </c>
      <c r="AU81" s="63">
        <f t="shared" si="26"/>
        <v>12.667750824870353</v>
      </c>
      <c r="AV81" s="63"/>
      <c r="AW81" s="63"/>
      <c r="AX81" s="15">
        <f t="shared" si="48"/>
        <v>2.554711771424132E-2</v>
      </c>
      <c r="AY81" s="15">
        <v>24500</v>
      </c>
      <c r="AZ81" s="15">
        <f t="shared" si="49"/>
        <v>2.554711771424132E-2</v>
      </c>
      <c r="BA81" s="15">
        <f t="shared" si="50"/>
        <v>-5.6949765310526125E-3</v>
      </c>
      <c r="BB81" s="15">
        <f t="shared" si="60"/>
        <v>3.1242094245293933E-2</v>
      </c>
      <c r="BC81" s="15">
        <f t="shared" si="61"/>
        <v>0.38186105813344262</v>
      </c>
      <c r="BD81" s="15">
        <f t="shared" si="62"/>
        <v>0.98819269830391665</v>
      </c>
      <c r="BE81" s="15">
        <f t="shared" si="63"/>
        <v>2.850937907388178</v>
      </c>
      <c r="BF81" s="15">
        <f t="shared" si="64"/>
        <v>6.8325053384420764</v>
      </c>
      <c r="BG81" s="15">
        <f t="shared" si="59"/>
        <v>15.097341023934566</v>
      </c>
      <c r="BH81" s="15">
        <f t="shared" si="59"/>
        <v>15.086699727762639</v>
      </c>
      <c r="BI81" s="15">
        <f t="shared" si="59"/>
        <v>15.106838933281608</v>
      </c>
      <c r="BJ81" s="15">
        <f t="shared" si="59"/>
        <v>15.068476229152871</v>
      </c>
      <c r="BK81" s="15">
        <f t="shared" si="59"/>
        <v>15.140700699055291</v>
      </c>
      <c r="BL81" s="15">
        <f t="shared" si="59"/>
        <v>15.001343742637388</v>
      </c>
      <c r="BM81" s="15">
        <f t="shared" si="59"/>
        <v>15.259838272342327</v>
      </c>
      <c r="BN81" s="15">
        <f t="shared" si="56"/>
        <v>14.721793373174346</v>
      </c>
    </row>
    <row r="82" spans="1:66" x14ac:dyDescent="0.2">
      <c r="A82" s="159" t="s">
        <v>418</v>
      </c>
      <c r="B82" s="160" t="s">
        <v>111</v>
      </c>
      <c r="C82" s="161">
        <v>48500.25</v>
      </c>
      <c r="D82" s="159" t="s">
        <v>260</v>
      </c>
      <c r="E82">
        <f t="shared" si="40"/>
        <v>6522.9737476672008</v>
      </c>
      <c r="F82" s="11">
        <f t="shared" si="41"/>
        <v>6523</v>
      </c>
      <c r="G82">
        <f t="shared" si="42"/>
        <v>-9.3236000029719435E-3</v>
      </c>
      <c r="K82" s="63"/>
      <c r="P82" s="31">
        <f t="shared" si="47"/>
        <v>1.5620411901648947E-2</v>
      </c>
      <c r="Q82" s="2">
        <f t="shared" si="43"/>
        <v>33481.75</v>
      </c>
      <c r="R82">
        <f t="shared" si="44"/>
        <v>6.222037298978687E-4</v>
      </c>
      <c r="S82">
        <v>1</v>
      </c>
      <c r="Z82">
        <f t="shared" si="27"/>
        <v>6523</v>
      </c>
      <c r="AA82" s="217">
        <f t="shared" si="18"/>
        <v>-9.2123930899264406E-3</v>
      </c>
      <c r="AB82" s="218">
        <f t="shared" si="28"/>
        <v>1.5509204988603444E-2</v>
      </c>
      <c r="AC82" s="218">
        <f t="shared" si="29"/>
        <v>-1.112069130455029E-4</v>
      </c>
      <c r="AD82" s="219">
        <f t="shared" si="30"/>
        <v>1.2366977509110043E-8</v>
      </c>
      <c r="AH82" s="15">
        <f t="shared" si="19"/>
        <v>-2.4832804991575388E-2</v>
      </c>
      <c r="AI82" s="15">
        <f t="shared" si="20"/>
        <v>1.4847984077481313</v>
      </c>
      <c r="AJ82" s="15">
        <f t="shared" si="21"/>
        <v>-0.39465403351118866</v>
      </c>
      <c r="AK82" s="15">
        <f t="shared" si="22"/>
        <v>0.42574028308878586</v>
      </c>
      <c r="AL82" s="15">
        <f t="shared" si="23"/>
        <v>0.72062824598193065</v>
      </c>
      <c r="AM82" s="15">
        <f t="shared" si="24"/>
        <v>0.37676152171754912</v>
      </c>
      <c r="AN82" s="63">
        <f t="shared" si="58"/>
        <v>12.91279175861351</v>
      </c>
      <c r="AO82" s="63">
        <f t="shared" si="58"/>
        <v>12.908072693331958</v>
      </c>
      <c r="AP82" s="63">
        <f t="shared" si="58"/>
        <v>12.900320393973495</v>
      </c>
      <c r="AQ82" s="63">
        <f t="shared" si="58"/>
        <v>12.887630063625247</v>
      </c>
      <c r="AR82" s="63">
        <f t="shared" si="58"/>
        <v>12.866970265555375</v>
      </c>
      <c r="AS82" s="63">
        <f t="shared" si="58"/>
        <v>12.833612571647416</v>
      </c>
      <c r="AT82" s="63">
        <f t="shared" si="58"/>
        <v>12.780371343699361</v>
      </c>
      <c r="AU82" s="63">
        <f t="shared" si="26"/>
        <v>12.696590560095814</v>
      </c>
      <c r="AV82" s="63"/>
      <c r="AW82" s="63"/>
      <c r="AX82" s="15">
        <f t="shared" si="48"/>
        <v>2.4719753715783582E-2</v>
      </c>
      <c r="AY82" s="15">
        <v>25000</v>
      </c>
      <c r="AZ82" s="15">
        <f t="shared" si="49"/>
        <v>2.4719753715783582E-2</v>
      </c>
      <c r="BA82" s="15">
        <f t="shared" si="50"/>
        <v>-6.8123479863784683E-3</v>
      </c>
      <c r="BB82" s="15">
        <f t="shared" si="60"/>
        <v>3.1532101702162051E-2</v>
      </c>
      <c r="BC82" s="15">
        <f t="shared" si="61"/>
        <v>0.37853875656581892</v>
      </c>
      <c r="BD82" s="15">
        <f t="shared" si="62"/>
        <v>0.98518174940651959</v>
      </c>
      <c r="BE82" s="15">
        <f t="shared" si="63"/>
        <v>2.8694817112107334</v>
      </c>
      <c r="BF82" s="15">
        <f t="shared" si="64"/>
        <v>7.3045354180698272</v>
      </c>
      <c r="BG82" s="15">
        <f t="shared" ref="BG82:BM91" si="65">$BN82+$AB$7*SIN(BH82)</f>
        <v>15.134606833770123</v>
      </c>
      <c r="BH82" s="15">
        <f t="shared" si="65"/>
        <v>15.122579738974304</v>
      </c>
      <c r="BI82" s="15">
        <f t="shared" si="65"/>
        <v>15.144782718031196</v>
      </c>
      <c r="BJ82" s="15">
        <f t="shared" si="65"/>
        <v>15.103536199936727</v>
      </c>
      <c r="BK82" s="15">
        <f t="shared" si="65"/>
        <v>15.179319658223896</v>
      </c>
      <c r="BL82" s="15">
        <f t="shared" si="65"/>
        <v>15.03689915421284</v>
      </c>
      <c r="BM82" s="15">
        <f t="shared" si="65"/>
        <v>15.295266100179209</v>
      </c>
      <c r="BN82" s="15">
        <f t="shared" si="56"/>
        <v>14.778120981036574</v>
      </c>
    </row>
    <row r="83" spans="1:66" x14ac:dyDescent="0.2">
      <c r="A83" s="159" t="s">
        <v>410</v>
      </c>
      <c r="B83" s="160" t="s">
        <v>111</v>
      </c>
      <c r="C83" s="161">
        <v>48714.589899999999</v>
      </c>
      <c r="D83" s="159" t="s">
        <v>260</v>
      </c>
      <c r="E83">
        <f t="shared" si="40"/>
        <v>7126.4876678571327</v>
      </c>
      <c r="F83" s="11">
        <f t="shared" si="41"/>
        <v>7126.5</v>
      </c>
      <c r="G83">
        <f t="shared" si="42"/>
        <v>-4.3798000042443164E-3</v>
      </c>
      <c r="K83" s="63"/>
      <c r="P83" s="31">
        <f t="shared" si="47"/>
        <v>1.5500125058773082E-2</v>
      </c>
      <c r="Q83" s="2">
        <f t="shared" si="43"/>
        <v>33696.089899999999</v>
      </c>
      <c r="R83">
        <f t="shared" si="44"/>
        <v>3.9521142051118725E-4</v>
      </c>
      <c r="S83">
        <v>1</v>
      </c>
      <c r="Z83">
        <f t="shared" si="27"/>
        <v>7126.5</v>
      </c>
      <c r="AA83" s="217">
        <f t="shared" si="18"/>
        <v>-5.6127661892244312E-3</v>
      </c>
      <c r="AB83" s="218">
        <f t="shared" si="28"/>
        <v>1.6733091243753197E-2</v>
      </c>
      <c r="AC83" s="218">
        <f t="shared" si="29"/>
        <v>1.2329661849801148E-3</v>
      </c>
      <c r="AD83" s="219">
        <f t="shared" si="30"/>
        <v>1.5202056133044188E-6</v>
      </c>
      <c r="AH83" s="15">
        <f t="shared" si="19"/>
        <v>-2.1112891247997513E-2</v>
      </c>
      <c r="AI83" s="15">
        <f t="shared" si="20"/>
        <v>1.3354809075620788</v>
      </c>
      <c r="AJ83" s="15">
        <f t="shared" si="21"/>
        <v>-0.10215284579883932</v>
      </c>
      <c r="AK83" s="15">
        <f t="shared" si="22"/>
        <v>0.5511232579568448</v>
      </c>
      <c r="AL83" s="15">
        <f t="shared" si="23"/>
        <v>1.0239881875187375</v>
      </c>
      <c r="AM83" s="15">
        <f t="shared" si="24"/>
        <v>0.56197965269557892</v>
      </c>
      <c r="AN83" s="63">
        <f t="shared" si="58"/>
        <v>13.076936675444381</v>
      </c>
      <c r="AO83" s="63">
        <f t="shared" si="58"/>
        <v>13.071734877670885</v>
      </c>
      <c r="AP83" s="63">
        <f t="shared" si="58"/>
        <v>13.062544050889048</v>
      </c>
      <c r="AQ83" s="63">
        <f t="shared" si="58"/>
        <v>13.0464155197132</v>
      </c>
      <c r="AR83" s="63">
        <f t="shared" si="58"/>
        <v>13.018432603014151</v>
      </c>
      <c r="AS83" s="63">
        <f t="shared" si="58"/>
        <v>12.970752381744477</v>
      </c>
      <c r="AT83" s="63">
        <f t="shared" si="58"/>
        <v>12.89162586883997</v>
      </c>
      <c r="AU83" s="63">
        <f t="shared" si="26"/>
        <v>12.764577982785521</v>
      </c>
      <c r="AV83" s="63"/>
      <c r="AW83" s="63"/>
      <c r="AX83" s="15">
        <f t="shared" si="48"/>
        <v>2.3818265280056546E-2</v>
      </c>
      <c r="AY83" s="15">
        <v>25500</v>
      </c>
      <c r="AZ83" s="15">
        <f t="shared" si="49"/>
        <v>2.3818265280056546E-2</v>
      </c>
      <c r="BA83" s="15">
        <f t="shared" si="50"/>
        <v>-7.9581071561343683E-3</v>
      </c>
      <c r="BB83" s="15">
        <f t="shared" si="60"/>
        <v>3.1776372436190914E-2</v>
      </c>
      <c r="BC83" s="15">
        <f t="shared" si="61"/>
        <v>0.37548124735397626</v>
      </c>
      <c r="BD83" s="15">
        <f t="shared" si="62"/>
        <v>0.98189184973122046</v>
      </c>
      <c r="BE83" s="15">
        <f t="shared" si="63"/>
        <v>2.8877100220901109</v>
      </c>
      <c r="BF83" s="15">
        <f t="shared" si="64"/>
        <v>7.8352965625036752</v>
      </c>
      <c r="BG83" s="15">
        <f t="shared" si="65"/>
        <v>15.171548501738853</v>
      </c>
      <c r="BH83" s="15">
        <f t="shared" si="65"/>
        <v>15.158214846716076</v>
      </c>
      <c r="BI83" s="15">
        <f t="shared" si="65"/>
        <v>15.18227687259229</v>
      </c>
      <c r="BJ83" s="15">
        <f t="shared" si="65"/>
        <v>15.138594284828585</v>
      </c>
      <c r="BK83" s="15">
        <f t="shared" si="65"/>
        <v>15.217089298796346</v>
      </c>
      <c r="BL83" s="15">
        <f t="shared" si="65"/>
        <v>15.073113412936307</v>
      </c>
      <c r="BM83" s="15">
        <f t="shared" si="65"/>
        <v>15.329053564069453</v>
      </c>
      <c r="BN83" s="15">
        <f t="shared" si="56"/>
        <v>14.8344485888988</v>
      </c>
    </row>
    <row r="84" spans="1:66" x14ac:dyDescent="0.2">
      <c r="A84" s="159" t="s">
        <v>410</v>
      </c>
      <c r="B84" s="160" t="s">
        <v>111</v>
      </c>
      <c r="C84" s="161">
        <v>48716.541100000002</v>
      </c>
      <c r="D84" s="159" t="s">
        <v>260</v>
      </c>
      <c r="E84">
        <f t="shared" si="40"/>
        <v>7131.981634967673</v>
      </c>
      <c r="F84" s="11">
        <f t="shared" si="41"/>
        <v>7132</v>
      </c>
      <c r="G84">
        <f t="shared" si="42"/>
        <v>-6.5223999990848824E-3</v>
      </c>
      <c r="K84" s="63"/>
      <c r="P84" s="31">
        <f t="shared" si="47"/>
        <v>1.5498838654783449E-2</v>
      </c>
      <c r="Q84" s="2">
        <f t="shared" si="43"/>
        <v>33698.041100000002</v>
      </c>
      <c r="R84">
        <f t="shared" si="44"/>
        <v>4.8493495185062481E-4</v>
      </c>
      <c r="S84">
        <v>1</v>
      </c>
      <c r="Z84">
        <f t="shared" si="27"/>
        <v>7132</v>
      </c>
      <c r="AA84" s="217">
        <f t="shared" si="18"/>
        <v>-5.579120842525145E-3</v>
      </c>
      <c r="AB84" s="218">
        <f t="shared" si="28"/>
        <v>1.4555559498223711E-2</v>
      </c>
      <c r="AC84" s="218">
        <f t="shared" si="29"/>
        <v>-9.4327915655973739E-4</v>
      </c>
      <c r="AD84" s="219">
        <f t="shared" si="30"/>
        <v>8.8977556720004952E-7</v>
      </c>
      <c r="AH84" s="15">
        <f t="shared" si="19"/>
        <v>-2.1077959497308594E-2</v>
      </c>
      <c r="AI84" s="15">
        <f t="shared" si="20"/>
        <v>1.3341079459793317</v>
      </c>
      <c r="AJ84" s="15">
        <f t="shared" si="21"/>
        <v>-9.9676231647646552E-2</v>
      </c>
      <c r="AK84" s="15">
        <f t="shared" si="22"/>
        <v>0.55195666970615986</v>
      </c>
      <c r="AL84" s="15">
        <f t="shared" si="23"/>
        <v>1.0264775100770163</v>
      </c>
      <c r="AM84" s="15">
        <f t="shared" si="24"/>
        <v>0.56361855152036555</v>
      </c>
      <c r="AN84" s="63">
        <f t="shared" si="58"/>
        <v>13.078361519926974</v>
      </c>
      <c r="AO84" s="63">
        <f t="shared" si="58"/>
        <v>13.073161783220741</v>
      </c>
      <c r="AP84" s="63">
        <f t="shared" si="58"/>
        <v>13.063967417279043</v>
      </c>
      <c r="AQ84" s="63">
        <f t="shared" si="58"/>
        <v>13.047820534473953</v>
      </c>
      <c r="AR84" s="63">
        <f t="shared" si="58"/>
        <v>13.019786296773397</v>
      </c>
      <c r="AS84" s="63">
        <f t="shared" si="58"/>
        <v>12.971990296121545</v>
      </c>
      <c r="AT84" s="63">
        <f t="shared" si="58"/>
        <v>12.892637389992487</v>
      </c>
      <c r="AU84" s="63">
        <f t="shared" si="26"/>
        <v>12.765197586472006</v>
      </c>
      <c r="AV84" s="63"/>
      <c r="AW84" s="63"/>
      <c r="AX84" s="15">
        <f t="shared" si="48"/>
        <v>2.2843470267790645E-2</v>
      </c>
      <c r="AY84" s="15">
        <v>26000</v>
      </c>
      <c r="AZ84" s="15">
        <f t="shared" si="49"/>
        <v>2.2843470267790645E-2</v>
      </c>
      <c r="BA84" s="15">
        <f t="shared" si="50"/>
        <v>-9.1322540403203124E-3</v>
      </c>
      <c r="BB84" s="15">
        <f t="shared" si="60"/>
        <v>3.1975724308110957E-2</v>
      </c>
      <c r="BC84" s="15">
        <f t="shared" si="61"/>
        <v>0.37267630164316778</v>
      </c>
      <c r="BD84" s="15">
        <f t="shared" si="62"/>
        <v>0.97833763206421942</v>
      </c>
      <c r="BE84" s="15">
        <f t="shared" si="63"/>
        <v>2.9056394001940435</v>
      </c>
      <c r="BF84" s="15">
        <f t="shared" si="64"/>
        <v>8.4368931571199219</v>
      </c>
      <c r="BG84" s="15">
        <f t="shared" si="65"/>
        <v>15.208169008926975</v>
      </c>
      <c r="BH84" s="15">
        <f t="shared" si="65"/>
        <v>15.193659725611802</v>
      </c>
      <c r="BI84" s="15">
        <f t="shared" si="65"/>
        <v>15.219306143043488</v>
      </c>
      <c r="BJ84" s="15">
        <f t="shared" si="65"/>
        <v>15.173719763772791</v>
      </c>
      <c r="BK84" s="15">
        <f t="shared" si="65"/>
        <v>15.253994726669994</v>
      </c>
      <c r="BL84" s="15">
        <f t="shared" si="65"/>
        <v>15.110007518023162</v>
      </c>
      <c r="BM84" s="15">
        <f t="shared" si="65"/>
        <v>15.361272160461841</v>
      </c>
      <c r="BN84" s="15">
        <f t="shared" si="56"/>
        <v>14.890776196761028</v>
      </c>
    </row>
    <row r="85" spans="1:66" x14ac:dyDescent="0.2">
      <c r="A85" s="159" t="s">
        <v>410</v>
      </c>
      <c r="B85" s="160" t="s">
        <v>111</v>
      </c>
      <c r="C85" s="161">
        <v>48735.367599999998</v>
      </c>
      <c r="D85" s="159" t="s">
        <v>260</v>
      </c>
      <c r="E85">
        <f t="shared" ref="E85:E116" si="66">+(C85-C$7)/C$8</f>
        <v>7184.9911531136322</v>
      </c>
      <c r="F85" s="11">
        <f t="shared" ref="F85:F116" si="67">ROUND(2*E85,0)/2</f>
        <v>7185</v>
      </c>
      <c r="G85">
        <f t="shared" ref="G85:G116" si="68">+C85-(C$7+F85*C$8)</f>
        <v>-3.1420000013895333E-3</v>
      </c>
      <c r="K85" s="63"/>
      <c r="P85" s="31">
        <f t="shared" si="47"/>
        <v>1.5486266365938892E-2</v>
      </c>
      <c r="Q85" s="2">
        <f t="shared" ref="Q85:Q116" si="69">+C85-15018.5</f>
        <v>33716.867599999998</v>
      </c>
      <c r="R85">
        <f t="shared" ref="R85:R116" si="70">+(P85-G85)^2</f>
        <v>3.470123078521394E-4</v>
      </c>
      <c r="S85">
        <v>1</v>
      </c>
      <c r="Z85">
        <f t="shared" si="27"/>
        <v>7185</v>
      </c>
      <c r="AA85" s="217">
        <f t="shared" ref="AA85:AA148" si="71">AB$3+AB$4*Z85+AB$5*Z85^2+AH85</f>
        <v>-5.2545872578460169E-3</v>
      </c>
      <c r="AB85" s="218">
        <f t="shared" si="28"/>
        <v>1.7598853622395376E-2</v>
      </c>
      <c r="AC85" s="218">
        <f t="shared" si="29"/>
        <v>2.1125872564564836E-3</v>
      </c>
      <c r="AD85" s="219">
        <f t="shared" si="30"/>
        <v>4.4630249161423325E-6</v>
      </c>
      <c r="AH85" s="15">
        <f t="shared" ref="AH85:AH148" si="72">$AB$6*($AB$11/AI85*AJ85+$AB$12)</f>
        <v>-2.0740853623784909E-2</v>
      </c>
      <c r="AI85" s="15">
        <f t="shared" ref="AI85:AI148" si="73">1+$AB$7*COS(AL85)</f>
        <v>1.3209122812874905</v>
      </c>
      <c r="AJ85" s="15">
        <f t="shared" ref="AJ85:AJ148" si="74">SIN(AL85+RADIANS($AB$9))</f>
        <v>-7.6029839322844114E-2</v>
      </c>
      <c r="AK85" s="15">
        <f t="shared" ref="AK85:AK148" si="75">$AB$7*SIN(AL85)</f>
        <v>0.55973171476922912</v>
      </c>
      <c r="AL85" s="15">
        <f t="shared" ref="AL85:AL148" si="76">2*ATAN(AM85)</f>
        <v>1.0502162577205538</v>
      </c>
      <c r="AM85" s="15">
        <f t="shared" ref="AM85:AM148" si="77">TAN(AN85/2)*SQRT((1+$AB$7)/(1-$AB$7))</f>
        <v>0.57936449698465364</v>
      </c>
      <c r="AN85" s="63">
        <f t="shared" ref="AN85:AT100" si="78">$AU85+$AB$7*SIN(AO85)</f>
        <v>13.092023674742732</v>
      </c>
      <c r="AO85" s="63">
        <f t="shared" si="78"/>
        <v>13.086848995804282</v>
      </c>
      <c r="AP85" s="63">
        <f t="shared" si="78"/>
        <v>13.077628840840267</v>
      </c>
      <c r="AQ85" s="63">
        <f t="shared" si="78"/>
        <v>13.06131715611922</v>
      </c>
      <c r="AR85" s="63">
        <f t="shared" si="78"/>
        <v>13.032803463768744</v>
      </c>
      <c r="AS85" s="63">
        <f t="shared" si="78"/>
        <v>12.983906811896221</v>
      </c>
      <c r="AT85" s="63">
        <f t="shared" si="78"/>
        <v>12.902382246136344</v>
      </c>
      <c r="AU85" s="63">
        <f t="shared" ref="AU85:AU148" si="79">RADIANS($AB$9)+$AB$18*(F85-AB$15)</f>
        <v>12.771168312905402</v>
      </c>
      <c r="AV85" s="63"/>
      <c r="AW85" s="63"/>
      <c r="AX85" s="15">
        <f t="shared" si="48"/>
        <v>2.1796230956275704E-2</v>
      </c>
      <c r="AY85" s="15">
        <v>26500</v>
      </c>
      <c r="AZ85" s="15">
        <f t="shared" si="49"/>
        <v>2.1796230956275704E-2</v>
      </c>
      <c r="BA85" s="15">
        <f t="shared" si="50"/>
        <v>-1.0334788638936311E-2</v>
      </c>
      <c r="BB85" s="15">
        <f t="shared" si="60"/>
        <v>3.2131019595212015E-2</v>
      </c>
      <c r="BC85" s="15">
        <f t="shared" si="61"/>
        <v>0.37011267709416107</v>
      </c>
      <c r="BD85" s="15">
        <f t="shared" si="62"/>
        <v>0.97453265815305501</v>
      </c>
      <c r="BE85" s="15">
        <f t="shared" si="63"/>
        <v>2.923284737175996</v>
      </c>
      <c r="BF85" s="15">
        <f t="shared" si="64"/>
        <v>9.1249582635913367</v>
      </c>
      <c r="BG85" s="15">
        <f t="shared" si="65"/>
        <v>15.244469791879339</v>
      </c>
      <c r="BH85" s="15">
        <f t="shared" si="65"/>
        <v>15.22896666202745</v>
      </c>
      <c r="BI85" s="15">
        <f t="shared" si="65"/>
        <v>15.255857652129986</v>
      </c>
      <c r="BJ85" s="15">
        <f t="shared" si="65"/>
        <v>15.208973154138121</v>
      </c>
      <c r="BK85" s="15">
        <f t="shared" si="65"/>
        <v>15.290029935278699</v>
      </c>
      <c r="BL85" s="15">
        <f t="shared" si="65"/>
        <v>15.147589523592135</v>
      </c>
      <c r="BM85" s="15">
        <f t="shared" si="65"/>
        <v>15.391998362191059</v>
      </c>
      <c r="BN85" s="15">
        <f t="shared" si="56"/>
        <v>14.947103804623255</v>
      </c>
    </row>
    <row r="86" spans="1:66" x14ac:dyDescent="0.2">
      <c r="A86" s="159" t="s">
        <v>410</v>
      </c>
      <c r="B86" s="160" t="s">
        <v>111</v>
      </c>
      <c r="C86" s="161">
        <v>48735.539700000001</v>
      </c>
      <c r="D86" s="159" t="s">
        <v>260</v>
      </c>
      <c r="E86">
        <f t="shared" si="66"/>
        <v>7185.4757327260459</v>
      </c>
      <c r="F86" s="11">
        <f t="shared" si="67"/>
        <v>7185.5</v>
      </c>
      <c r="G86">
        <f t="shared" si="68"/>
        <v>-8.6185999971348792E-3</v>
      </c>
      <c r="K86" s="63"/>
      <c r="P86" s="31">
        <f t="shared" si="47"/>
        <v>1.5486146240697635E-2</v>
      </c>
      <c r="Q86" s="2">
        <f t="shared" si="69"/>
        <v>33717.039700000001</v>
      </c>
      <c r="R86">
        <f t="shared" si="70"/>
        <v>5.8103879119030075E-4</v>
      </c>
      <c r="S86">
        <v>1</v>
      </c>
      <c r="Z86">
        <f t="shared" ref="Z86:Z149" si="80">F86</f>
        <v>7185.5</v>
      </c>
      <c r="AA86" s="217">
        <f t="shared" si="71"/>
        <v>-5.2515232223295863E-3</v>
      </c>
      <c r="AB86" s="218">
        <f t="shared" ref="AB86:AB149" si="81">+G86-AH86</f>
        <v>1.2119069465892342E-2</v>
      </c>
      <c r="AC86" s="218">
        <f t="shared" ref="AC86:AC149" si="82">+G86-AA86</f>
        <v>-3.3670767748052929E-3</v>
      </c>
      <c r="AD86" s="219">
        <f t="shared" ref="AD86:AD149" si="83">S86*AC86^2</f>
        <v>1.1337206007433214E-5</v>
      </c>
      <c r="AH86" s="15">
        <f t="shared" si="72"/>
        <v>-2.0737669463027221E-2</v>
      </c>
      <c r="AI86" s="15">
        <f t="shared" si="73"/>
        <v>1.3207881203752128</v>
      </c>
      <c r="AJ86" s="15">
        <f t="shared" si="74"/>
        <v>-7.5808671384662019E-2</v>
      </c>
      <c r="AK86" s="15">
        <f t="shared" si="75"/>
        <v>0.55980288193772376</v>
      </c>
      <c r="AL86" s="15">
        <f t="shared" si="76"/>
        <v>1.0504380658042591</v>
      </c>
      <c r="AM86" s="15">
        <f t="shared" si="77"/>
        <v>0.57951263695351907</v>
      </c>
      <c r="AN86" s="63">
        <f t="shared" si="78"/>
        <v>13.092151974104523</v>
      </c>
      <c r="AO86" s="63">
        <f t="shared" si="78"/>
        <v>13.086977575638144</v>
      </c>
      <c r="AP86" s="63">
        <f t="shared" si="78"/>
        <v>13.07775724847656</v>
      </c>
      <c r="AQ86" s="63">
        <f t="shared" si="78"/>
        <v>13.061444112654284</v>
      </c>
      <c r="AR86" s="63">
        <f t="shared" si="78"/>
        <v>13.032926027768239</v>
      </c>
      <c r="AS86" s="63">
        <f t="shared" si="78"/>
        <v>12.984019123113693</v>
      </c>
      <c r="AT86" s="63">
        <f t="shared" si="78"/>
        <v>12.902474156680062</v>
      </c>
      <c r="AU86" s="63">
        <f t="shared" si="79"/>
        <v>12.771224640513264</v>
      </c>
      <c r="AV86" s="63"/>
      <c r="AW86" s="63"/>
      <c r="AX86" s="15">
        <f t="shared" si="48"/>
        <v>2.0677460955379999E-2</v>
      </c>
      <c r="AY86" s="15">
        <v>27000</v>
      </c>
      <c r="AZ86" s="15">
        <f t="shared" si="49"/>
        <v>2.0677460955379999E-2</v>
      </c>
      <c r="BA86" s="15">
        <f t="shared" si="50"/>
        <v>-1.1565710951982347E-2</v>
      </c>
      <c r="BB86" s="15">
        <f t="shared" si="60"/>
        <v>3.2243171907362346E-2</v>
      </c>
      <c r="BC86" s="15">
        <f t="shared" si="61"/>
        <v>0.36777993766842432</v>
      </c>
      <c r="BD86" s="15">
        <f t="shared" si="62"/>
        <v>0.97048945391370833</v>
      </c>
      <c r="BE86" s="15">
        <f t="shared" si="63"/>
        <v>2.9406598831057611</v>
      </c>
      <c r="BF86" s="15">
        <f t="shared" si="64"/>
        <v>9.9200666298801146</v>
      </c>
      <c r="BG86" s="15">
        <f t="shared" si="65"/>
        <v>15.280451860023698</v>
      </c>
      <c r="BH86" s="15">
        <f t="shared" si="65"/>
        <v>15.264184469132541</v>
      </c>
      <c r="BI86" s="15">
        <f t="shared" si="65"/>
        <v>15.291922227347985</v>
      </c>
      <c r="BJ86" s="15">
        <f t="shared" si="65"/>
        <v>15.244405467510767</v>
      </c>
      <c r="BK86" s="15">
        <f t="shared" si="65"/>
        <v>15.325198255380219</v>
      </c>
      <c r="BL86" s="15">
        <f t="shared" si="65"/>
        <v>15.185855795200483</v>
      </c>
      <c r="BM86" s="15">
        <f t="shared" si="65"/>
        <v>15.421313375908872</v>
      </c>
      <c r="BN86" s="15">
        <f t="shared" si="56"/>
        <v>15.003431412485483</v>
      </c>
    </row>
    <row r="87" spans="1:66" x14ac:dyDescent="0.2">
      <c r="A87" s="159" t="s">
        <v>410</v>
      </c>
      <c r="B87" s="160" t="s">
        <v>111</v>
      </c>
      <c r="C87" s="161">
        <v>49069.572800000002</v>
      </c>
      <c r="D87" s="159" t="s">
        <v>260</v>
      </c>
      <c r="E87">
        <f t="shared" si="66"/>
        <v>8126.0081564800785</v>
      </c>
      <c r="F87" s="11">
        <f t="shared" si="67"/>
        <v>8126</v>
      </c>
      <c r="G87">
        <f t="shared" si="68"/>
        <v>2.8968000042368658E-3</v>
      </c>
      <c r="K87" s="63"/>
      <c r="P87" s="31">
        <f t="shared" si="47"/>
        <v>1.5209943811212734E-2</v>
      </c>
      <c r="Q87" s="2">
        <f t="shared" si="69"/>
        <v>34051.072800000002</v>
      </c>
      <c r="R87">
        <f t="shared" si="70"/>
        <v>1.5161351041126817E-4</v>
      </c>
      <c r="S87">
        <v>1</v>
      </c>
      <c r="Z87">
        <f t="shared" si="80"/>
        <v>8126</v>
      </c>
      <c r="AA87" s="217">
        <f t="shared" si="71"/>
        <v>4.4810035900998829E-4</v>
      </c>
      <c r="AB87" s="218">
        <f t="shared" si="81"/>
        <v>1.765864345643961E-2</v>
      </c>
      <c r="AC87" s="218">
        <f t="shared" si="82"/>
        <v>2.4486996452268775E-3</v>
      </c>
      <c r="AD87" s="219">
        <f t="shared" si="83"/>
        <v>5.9961299525342358E-6</v>
      </c>
      <c r="AH87" s="15">
        <f t="shared" si="72"/>
        <v>-1.4761843452202746E-2</v>
      </c>
      <c r="AI87" s="15">
        <f t="shared" si="73"/>
        <v>1.1076803535650828</v>
      </c>
      <c r="AJ87" s="15">
        <f t="shared" si="74"/>
        <v>0.27327680197477977</v>
      </c>
      <c r="AK87" s="15">
        <f t="shared" si="75"/>
        <v>0.63615188929668498</v>
      </c>
      <c r="AL87" s="15">
        <f t="shared" si="76"/>
        <v>1.4031173961238492</v>
      </c>
      <c r="AM87" s="15">
        <f t="shared" si="77"/>
        <v>0.84495640135614491</v>
      </c>
      <c r="AN87" s="63">
        <f t="shared" si="78"/>
        <v>13.314225383307409</v>
      </c>
      <c r="AO87" s="63">
        <f t="shared" si="78"/>
        <v>13.310570634926179</v>
      </c>
      <c r="AP87" s="63">
        <f t="shared" si="78"/>
        <v>13.30289744937706</v>
      </c>
      <c r="AQ87" s="63">
        <f t="shared" si="78"/>
        <v>13.286958216102425</v>
      </c>
      <c r="AR87" s="63">
        <f t="shared" si="78"/>
        <v>13.254537107333347</v>
      </c>
      <c r="AS87" s="63">
        <f t="shared" si="78"/>
        <v>13.191093350400529</v>
      </c>
      <c r="AT87" s="63">
        <f t="shared" si="78"/>
        <v>13.074496334928766</v>
      </c>
      <c r="AU87" s="63">
        <f t="shared" si="79"/>
        <v>12.877176870902115</v>
      </c>
      <c r="AV87" s="63"/>
      <c r="AW87" s="63"/>
      <c r="AX87" s="15">
        <f t="shared" si="48"/>
        <v>1.9488124409671213E-2</v>
      </c>
      <c r="AY87" s="15">
        <v>27500</v>
      </c>
      <c r="AZ87" s="15">
        <f t="shared" si="49"/>
        <v>1.9488124409671213E-2</v>
      </c>
      <c r="BA87" s="15">
        <f t="shared" si="50"/>
        <v>-1.2825020979458427E-2</v>
      </c>
      <c r="BB87" s="15">
        <f t="shared" si="60"/>
        <v>3.231314538912964E-2</v>
      </c>
      <c r="BC87" s="15">
        <f t="shared" si="61"/>
        <v>0.3656683205044019</v>
      </c>
      <c r="BD87" s="15">
        <f t="shared" si="62"/>
        <v>0.96621948257648849</v>
      </c>
      <c r="BE87" s="15">
        <f t="shared" si="63"/>
        <v>2.9577782383004054</v>
      </c>
      <c r="BF87" s="15">
        <f t="shared" si="64"/>
        <v>10.849886464488266</v>
      </c>
      <c r="BG87" s="15">
        <f t="shared" si="65"/>
        <v>15.316116903310869</v>
      </c>
      <c r="BH87" s="15">
        <f t="shared" si="65"/>
        <v>15.299357474991403</v>
      </c>
      <c r="BI87" s="15">
        <f t="shared" si="65"/>
        <v>15.327495564853868</v>
      </c>
      <c r="BJ87" s="15">
        <f t="shared" si="65"/>
        <v>15.280057696637154</v>
      </c>
      <c r="BK87" s="15">
        <f t="shared" si="65"/>
        <v>15.359512647915318</v>
      </c>
      <c r="BL87" s="15">
        <f t="shared" si="65"/>
        <v>15.224792219829114</v>
      </c>
      <c r="BM87" s="15">
        <f t="shared" si="65"/>
        <v>15.449302884499835</v>
      </c>
      <c r="BN87" s="15">
        <f t="shared" si="56"/>
        <v>15.059759020347711</v>
      </c>
    </row>
    <row r="88" spans="1:66" x14ac:dyDescent="0.2">
      <c r="A88" s="159" t="s">
        <v>410</v>
      </c>
      <c r="B88" s="160" t="s">
        <v>111</v>
      </c>
      <c r="C88" s="161">
        <v>49071.525600000001</v>
      </c>
      <c r="D88" s="159" t="s">
        <v>260</v>
      </c>
      <c r="E88">
        <f t="shared" si="66"/>
        <v>8131.5066286886886</v>
      </c>
      <c r="F88" s="11">
        <f t="shared" si="67"/>
        <v>8131.5</v>
      </c>
      <c r="G88">
        <f t="shared" si="68"/>
        <v>2.3541999980807304E-3</v>
      </c>
      <c r="K88" s="63"/>
      <c r="P88" s="31">
        <f t="shared" si="47"/>
        <v>1.5208033189770497E-2</v>
      </c>
      <c r="Q88" s="2">
        <f t="shared" si="69"/>
        <v>34053.025600000001</v>
      </c>
      <c r="R88">
        <f t="shared" si="70"/>
        <v>1.6522102771978554E-4</v>
      </c>
      <c r="S88">
        <v>1</v>
      </c>
      <c r="Z88">
        <f t="shared" si="80"/>
        <v>8131.5</v>
      </c>
      <c r="AA88" s="217">
        <f t="shared" si="71"/>
        <v>4.8043701700511802E-4</v>
      </c>
      <c r="AB88" s="218">
        <f t="shared" si="81"/>
        <v>1.7081796170846111E-2</v>
      </c>
      <c r="AC88" s="218">
        <f t="shared" si="82"/>
        <v>1.8737629810756124E-3</v>
      </c>
      <c r="AD88" s="219">
        <f t="shared" si="83"/>
        <v>3.5109877092493658E-6</v>
      </c>
      <c r="AH88" s="15">
        <f t="shared" si="72"/>
        <v>-1.4727596172765379E-2</v>
      </c>
      <c r="AI88" s="15">
        <f t="shared" si="73"/>
        <v>1.1065834658691609</v>
      </c>
      <c r="AJ88" s="15">
        <f t="shared" si="74"/>
        <v>0.27493477530268401</v>
      </c>
      <c r="AK88" s="15">
        <f t="shared" si="75"/>
        <v>0.63633658515204072</v>
      </c>
      <c r="AL88" s="15">
        <f t="shared" si="76"/>
        <v>1.4048413998319651</v>
      </c>
      <c r="AM88" s="15">
        <f t="shared" si="77"/>
        <v>0.84643490781418607</v>
      </c>
      <c r="AN88" s="63">
        <f t="shared" si="78"/>
        <v>13.315415089015994</v>
      </c>
      <c r="AO88" s="63">
        <f t="shared" si="78"/>
        <v>13.311772452643831</v>
      </c>
      <c r="AP88" s="63">
        <f t="shared" si="78"/>
        <v>13.304116223729983</v>
      </c>
      <c r="AQ88" s="63">
        <f t="shared" si="78"/>
        <v>13.288194760788917</v>
      </c>
      <c r="AR88" s="63">
        <f t="shared" si="78"/>
        <v>13.25577567869335</v>
      </c>
      <c r="AS88" s="63">
        <f t="shared" si="78"/>
        <v>13.192276583778026</v>
      </c>
      <c r="AT88" s="63">
        <f t="shared" si="78"/>
        <v>13.07549651560554</v>
      </c>
      <c r="AU88" s="63">
        <f t="shared" si="79"/>
        <v>12.8777964745886</v>
      </c>
      <c r="AV88" s="63"/>
      <c r="AW88" s="63"/>
      <c r="AX88" s="15">
        <f t="shared" si="48"/>
        <v>1.8229227674759398E-2</v>
      </c>
      <c r="AY88" s="15">
        <v>28000</v>
      </c>
      <c r="AZ88" s="15">
        <f t="shared" si="49"/>
        <v>1.8229227674759398E-2</v>
      </c>
      <c r="BA88" s="15">
        <f t="shared" si="50"/>
        <v>-1.4112718721364558E-2</v>
      </c>
      <c r="BB88" s="15">
        <f t="shared" si="60"/>
        <v>3.2341946396123956E-2</v>
      </c>
      <c r="BC88" s="15">
        <f t="shared" si="61"/>
        <v>0.36376864728120761</v>
      </c>
      <c r="BD88" s="15">
        <f t="shared" si="62"/>
        <v>0.96173306835560923</v>
      </c>
      <c r="BE88" s="15">
        <f t="shared" si="63"/>
        <v>2.9746532952160698</v>
      </c>
      <c r="BF88" s="15">
        <f t="shared" si="64"/>
        <v>11.952562110184234</v>
      </c>
      <c r="BG88" s="15">
        <f t="shared" si="65"/>
        <v>15.351468342564949</v>
      </c>
      <c r="BH88" s="15">
        <f t="shared" si="65"/>
        <v>15.334524631415782</v>
      </c>
      <c r="BI88" s="15">
        <f t="shared" si="65"/>
        <v>15.362579204198866</v>
      </c>
      <c r="BJ88" s="15">
        <f t="shared" si="65"/>
        <v>15.315960532977121</v>
      </c>
      <c r="BK88" s="15">
        <f t="shared" si="65"/>
        <v>15.392995839595102</v>
      </c>
      <c r="BL88" s="15">
        <f t="shared" si="65"/>
        <v>15.264375356969037</v>
      </c>
      <c r="BM88" s="15">
        <f t="shared" si="65"/>
        <v>15.476056775298543</v>
      </c>
      <c r="BN88" s="15">
        <f t="shared" si="56"/>
        <v>15.116086628209938</v>
      </c>
    </row>
    <row r="89" spans="1:66" x14ac:dyDescent="0.2">
      <c r="A89" s="159" t="s">
        <v>410</v>
      </c>
      <c r="B89" s="160" t="s">
        <v>111</v>
      </c>
      <c r="C89" s="161">
        <v>49135.455000000002</v>
      </c>
      <c r="D89" s="159" t="s">
        <v>260</v>
      </c>
      <c r="E89">
        <f t="shared" si="66"/>
        <v>8311.5117645005048</v>
      </c>
      <c r="F89" s="11">
        <f t="shared" si="67"/>
        <v>8311.5</v>
      </c>
      <c r="G89">
        <f t="shared" si="68"/>
        <v>4.1782000043895096E-3</v>
      </c>
      <c r="K89" s="63"/>
      <c r="P89" s="31">
        <f t="shared" si="47"/>
        <v>1.5143608029182239E-2</v>
      </c>
      <c r="Q89" s="2">
        <f t="shared" si="69"/>
        <v>34116.955000000002</v>
      </c>
      <c r="R89">
        <f t="shared" si="70"/>
        <v>1.2024017315018879E-4</v>
      </c>
      <c r="S89">
        <v>1</v>
      </c>
      <c r="Z89">
        <f t="shared" si="80"/>
        <v>8311.5</v>
      </c>
      <c r="AA89" s="217">
        <f t="shared" si="71"/>
        <v>1.5290255349714125E-3</v>
      </c>
      <c r="AB89" s="218">
        <f t="shared" si="81"/>
        <v>1.7792782498600335E-2</v>
      </c>
      <c r="AC89" s="218">
        <f t="shared" si="82"/>
        <v>2.6491744694180971E-3</v>
      </c>
      <c r="AD89" s="219">
        <f t="shared" si="83"/>
        <v>7.0181253694166561E-6</v>
      </c>
      <c r="AH89" s="15">
        <f t="shared" si="72"/>
        <v>-1.3614582494210827E-2</v>
      </c>
      <c r="AI89" s="15">
        <f t="shared" si="73"/>
        <v>1.0717123477202366</v>
      </c>
      <c r="AJ89" s="15">
        <f t="shared" si="74"/>
        <v>0.32697359021843303</v>
      </c>
      <c r="AK89" s="15">
        <f t="shared" si="75"/>
        <v>0.64120326261186067</v>
      </c>
      <c r="AL89" s="15">
        <f t="shared" si="76"/>
        <v>1.459418894050301</v>
      </c>
      <c r="AM89" s="15">
        <f t="shared" si="77"/>
        <v>0.89439441497046057</v>
      </c>
      <c r="AN89" s="63">
        <f t="shared" si="78"/>
        <v>13.353702473886459</v>
      </c>
      <c r="AO89" s="63">
        <f t="shared" si="78"/>
        <v>13.350459063318963</v>
      </c>
      <c r="AP89" s="63">
        <f t="shared" si="78"/>
        <v>13.343384040081441</v>
      </c>
      <c r="AQ89" s="63">
        <f t="shared" si="78"/>
        <v>13.328118714937352</v>
      </c>
      <c r="AR89" s="63">
        <f t="shared" si="78"/>
        <v>13.2959118147231</v>
      </c>
      <c r="AS89" s="63">
        <f t="shared" si="78"/>
        <v>13.230800059915509</v>
      </c>
      <c r="AT89" s="63">
        <f t="shared" si="78"/>
        <v>13.108186961499792</v>
      </c>
      <c r="AU89" s="63">
        <f t="shared" si="79"/>
        <v>12.898074413419002</v>
      </c>
      <c r="AV89" s="63"/>
      <c r="AW89" s="63"/>
      <c r="AX89" s="15">
        <f t="shared" si="48"/>
        <v>1.690180417565728E-2</v>
      </c>
      <c r="AY89" s="15">
        <v>28500</v>
      </c>
      <c r="AZ89" s="15">
        <f t="shared" si="49"/>
        <v>1.690180417565728E-2</v>
      </c>
      <c r="BA89" s="15">
        <f t="shared" si="50"/>
        <v>-1.5428804177700733E-2</v>
      </c>
      <c r="BB89" s="15">
        <f t="shared" si="60"/>
        <v>3.2330608353358013E-2</v>
      </c>
      <c r="BC89" s="15">
        <f t="shared" si="61"/>
        <v>0.36207227630432093</v>
      </c>
      <c r="BD89" s="15">
        <f t="shared" si="62"/>
        <v>0.95703928413627304</v>
      </c>
      <c r="BE89" s="15">
        <f t="shared" si="63"/>
        <v>2.9912991166661591</v>
      </c>
      <c r="BF89" s="15">
        <f t="shared" si="64"/>
        <v>13.282233764681568</v>
      </c>
      <c r="BG89" s="15">
        <f t="shared" si="65"/>
        <v>15.386512277483167</v>
      </c>
      <c r="BH89" s="15">
        <f t="shared" si="65"/>
        <v>15.369718784038518</v>
      </c>
      <c r="BI89" s="15">
        <f t="shared" si="65"/>
        <v>15.397181293193537</v>
      </c>
      <c r="BJ89" s="15">
        <f t="shared" si="65"/>
        <v>15.352134309605786</v>
      </c>
      <c r="BK89" s="15">
        <f t="shared" si="65"/>
        <v>15.425680300730702</v>
      </c>
      <c r="BL89" s="15">
        <f t="shared" si="65"/>
        <v>15.304573522903281</v>
      </c>
      <c r="BM89" s="15">
        <f t="shared" si="65"/>
        <v>15.501668854970562</v>
      </c>
      <c r="BN89" s="15">
        <f t="shared" si="56"/>
        <v>15.172414236072166</v>
      </c>
    </row>
    <row r="90" spans="1:66" x14ac:dyDescent="0.2">
      <c r="A90" s="164" t="s">
        <v>107</v>
      </c>
      <c r="B90" s="165" t="s">
        <v>110</v>
      </c>
      <c r="C90" s="164">
        <v>49500.376600000003</v>
      </c>
      <c r="D90" s="164">
        <v>1E-3</v>
      </c>
      <c r="E90">
        <f t="shared" si="66"/>
        <v>9339.0165145632982</v>
      </c>
      <c r="F90" s="11">
        <f t="shared" si="67"/>
        <v>9339</v>
      </c>
      <c r="G90">
        <f t="shared" si="68"/>
        <v>5.8652000006986782E-3</v>
      </c>
      <c r="J90">
        <f>G90</f>
        <v>5.8652000006986782E-3</v>
      </c>
      <c r="P90" s="31">
        <f t="shared" si="47"/>
        <v>1.4705406108057768E-2</v>
      </c>
      <c r="Q90" s="2">
        <f t="shared" si="69"/>
        <v>34481.876600000003</v>
      </c>
      <c r="R90">
        <f t="shared" si="70"/>
        <v>7.8149244020588959E-5</v>
      </c>
      <c r="S90">
        <v>0.6</v>
      </c>
      <c r="Z90">
        <f t="shared" si="80"/>
        <v>9339</v>
      </c>
      <c r="AA90" s="217">
        <f t="shared" si="71"/>
        <v>7.0991245013789679E-3</v>
      </c>
      <c r="AB90" s="218">
        <f t="shared" si="81"/>
        <v>1.3471481607377479E-2</v>
      </c>
      <c r="AC90" s="218">
        <f t="shared" si="82"/>
        <v>-1.2339245006802897E-3</v>
      </c>
      <c r="AD90" s="219">
        <f t="shared" si="83"/>
        <v>9.1354180402746138E-7</v>
      </c>
      <c r="AH90" s="15">
        <f t="shared" si="72"/>
        <v>-7.6062816066788004E-3</v>
      </c>
      <c r="AI90" s="15">
        <f t="shared" si="73"/>
        <v>0.9078287982098967</v>
      </c>
      <c r="AJ90" s="15">
        <f t="shared" si="74"/>
        <v>0.55455140353624055</v>
      </c>
      <c r="AK90" s="15">
        <f t="shared" si="75"/>
        <v>0.63858339655851604</v>
      </c>
      <c r="AL90" s="15">
        <f t="shared" si="76"/>
        <v>1.7141433247645408</v>
      </c>
      <c r="AM90" s="15">
        <f t="shared" si="77"/>
        <v>1.1546998722877964</v>
      </c>
      <c r="AN90" s="63">
        <f t="shared" si="78"/>
        <v>13.550789737722702</v>
      </c>
      <c r="AO90" s="63">
        <f t="shared" si="78"/>
        <v>13.549506532039551</v>
      </c>
      <c r="AP90" s="63">
        <f t="shared" si="78"/>
        <v>13.545928845838235</v>
      </c>
      <c r="AQ90" s="63">
        <f t="shared" si="78"/>
        <v>13.536053030643442</v>
      </c>
      <c r="AR90" s="63">
        <f t="shared" si="78"/>
        <v>13.509499578045851</v>
      </c>
      <c r="AS90" s="63">
        <f t="shared" si="78"/>
        <v>13.442464544889539</v>
      </c>
      <c r="AT90" s="63">
        <f t="shared" si="78"/>
        <v>13.292989538235084</v>
      </c>
      <c r="AU90" s="63">
        <f t="shared" si="79"/>
        <v>13.01382764757588</v>
      </c>
      <c r="AV90" s="63"/>
      <c r="AW90" s="63"/>
      <c r="AX90" s="15">
        <f t="shared" si="48"/>
        <v>1.5506893610558677E-2</v>
      </c>
      <c r="AY90" s="15">
        <v>29000</v>
      </c>
      <c r="AZ90" s="15">
        <f t="shared" si="49"/>
        <v>1.5506893610558677E-2</v>
      </c>
      <c r="BA90" s="15">
        <f t="shared" si="50"/>
        <v>-1.6773277348466956E-2</v>
      </c>
      <c r="BB90" s="15">
        <f t="shared" si="60"/>
        <v>3.2280170959025634E-2</v>
      </c>
      <c r="BC90" s="15">
        <f t="shared" si="61"/>
        <v>0.36057109051460889</v>
      </c>
      <c r="BD90" s="15">
        <f t="shared" si="62"/>
        <v>0.95214581712675617</v>
      </c>
      <c r="BE90" s="15">
        <f t="shared" si="63"/>
        <v>3.0077307383113157</v>
      </c>
      <c r="BF90" s="15">
        <f t="shared" si="64"/>
        <v>14.91845235805158</v>
      </c>
      <c r="BG90" s="15">
        <f t="shared" si="65"/>
        <v>15.421258291645016</v>
      </c>
      <c r="BH90" s="15">
        <f t="shared" si="65"/>
        <v>15.404966135701773</v>
      </c>
      <c r="BI90" s="15">
        <f t="shared" si="65"/>
        <v>15.431317126850846</v>
      </c>
      <c r="BJ90" s="15">
        <f t="shared" si="65"/>
        <v>15.38858915938858</v>
      </c>
      <c r="BK90" s="15">
        <f t="shared" si="65"/>
        <v>15.457608065578762</v>
      </c>
      <c r="BL90" s="15">
        <f t="shared" si="65"/>
        <v>15.345347804088792</v>
      </c>
      <c r="BM90" s="15">
        <f t="shared" si="65"/>
        <v>15.526236551961372</v>
      </c>
      <c r="BN90" s="15">
        <f t="shared" si="56"/>
        <v>15.228741843934394</v>
      </c>
    </row>
    <row r="91" spans="1:66" x14ac:dyDescent="0.2">
      <c r="A91" s="164" t="s">
        <v>107</v>
      </c>
      <c r="B91" s="165" t="s">
        <v>111</v>
      </c>
      <c r="C91" s="164">
        <v>49502.335299999999</v>
      </c>
      <c r="D91" s="164">
        <v>8.0000000000000004E-4</v>
      </c>
      <c r="E91">
        <f t="shared" si="66"/>
        <v>9344.5315993210752</v>
      </c>
      <c r="F91" s="11">
        <f t="shared" si="67"/>
        <v>9344.5</v>
      </c>
      <c r="G91">
        <f t="shared" si="68"/>
        <v>1.1222599998291116E-2</v>
      </c>
      <c r="J91">
        <f>G91</f>
        <v>1.1222599998291116E-2</v>
      </c>
      <c r="P91" s="31">
        <f t="shared" si="47"/>
        <v>1.4702737932068253E-2</v>
      </c>
      <c r="Q91" s="2">
        <f t="shared" si="69"/>
        <v>34483.835299999999</v>
      </c>
      <c r="R91">
        <f t="shared" si="70"/>
        <v>1.2111360038114598E-5</v>
      </c>
      <c r="S91">
        <v>1</v>
      </c>
      <c r="Z91">
        <f t="shared" si="80"/>
        <v>9344.5</v>
      </c>
      <c r="AA91" s="217">
        <f t="shared" si="71"/>
        <v>7.1269107578890928E-3</v>
      </c>
      <c r="AB91" s="218">
        <f t="shared" si="81"/>
        <v>1.8798427172470277E-2</v>
      </c>
      <c r="AC91" s="218">
        <f t="shared" si="82"/>
        <v>4.0956892404020234E-3</v>
      </c>
      <c r="AD91" s="219">
        <f t="shared" si="83"/>
        <v>1.6774670353944903E-5</v>
      </c>
      <c r="AH91" s="15">
        <f t="shared" si="72"/>
        <v>-7.5758271741791601E-3</v>
      </c>
      <c r="AI91" s="15">
        <f t="shared" si="73"/>
        <v>0.90709414043624292</v>
      </c>
      <c r="AJ91" s="15">
        <f t="shared" si="74"/>
        <v>0.55550846170261403</v>
      </c>
      <c r="AK91" s="15">
        <f t="shared" si="75"/>
        <v>0.63847692680187151</v>
      </c>
      <c r="AL91" s="15">
        <f t="shared" si="76"/>
        <v>1.7152938697766644</v>
      </c>
      <c r="AM91" s="15">
        <f t="shared" si="77"/>
        <v>1.1560430663047665</v>
      </c>
      <c r="AN91" s="63">
        <f t="shared" si="78"/>
        <v>13.551758408373518</v>
      </c>
      <c r="AO91" s="63">
        <f t="shared" si="78"/>
        <v>13.550483087539336</v>
      </c>
      <c r="AP91" s="63">
        <f t="shared" si="78"/>
        <v>13.546922138813603</v>
      </c>
      <c r="AQ91" s="63">
        <f t="shared" si="78"/>
        <v>13.537077881189475</v>
      </c>
      <c r="AR91" s="63">
        <f t="shared" si="78"/>
        <v>13.510569903875041</v>
      </c>
      <c r="AS91" s="63">
        <f t="shared" si="78"/>
        <v>13.443556518749761</v>
      </c>
      <c r="AT91" s="63">
        <f t="shared" si="78"/>
        <v>13.293969500077539</v>
      </c>
      <c r="AU91" s="63">
        <f t="shared" si="79"/>
        <v>13.014447251262364</v>
      </c>
      <c r="AV91" s="63"/>
      <c r="AW91" s="63"/>
      <c r="AX91" s="15">
        <f t="shared" si="48"/>
        <v>1.4045517025918282E-2</v>
      </c>
      <c r="AY91" s="15">
        <v>29500</v>
      </c>
      <c r="AZ91" s="15">
        <f t="shared" si="49"/>
        <v>1.4045517025918282E-2</v>
      </c>
      <c r="BA91" s="15">
        <f t="shared" si="50"/>
        <v>-1.814613823366322E-2</v>
      </c>
      <c r="BB91" s="15">
        <f t="shared" si="60"/>
        <v>3.2191655259581502E-2</v>
      </c>
      <c r="BC91" s="15">
        <f t="shared" si="61"/>
        <v>0.35925751577911502</v>
      </c>
      <c r="BD91" s="15">
        <f t="shared" si="62"/>
        <v>0.94705882636726857</v>
      </c>
      <c r="BE91" s="15">
        <f t="shared" si="63"/>
        <v>3.0239644855544165</v>
      </c>
      <c r="BF91" s="15">
        <f t="shared" si="64"/>
        <v>16.983120940142914</v>
      </c>
      <c r="BG91" s="15">
        <f t="shared" si="65"/>
        <v>15.455720080068447</v>
      </c>
      <c r="BH91" s="15">
        <f t="shared" si="65"/>
        <v>15.440285926189878</v>
      </c>
      <c r="BI91" s="15">
        <f t="shared" si="65"/>
        <v>15.465009449443674</v>
      </c>
      <c r="BJ91" s="15">
        <f t="shared" si="65"/>
        <v>15.425325374502375</v>
      </c>
      <c r="BK91" s="15">
        <f t="shared" si="65"/>
        <v>15.488830396953563</v>
      </c>
      <c r="BL91" s="15">
        <f t="shared" si="65"/>
        <v>15.386652998731829</v>
      </c>
      <c r="BM91" s="15">
        <f t="shared" si="65"/>
        <v>15.549860607457175</v>
      </c>
      <c r="BN91" s="15">
        <f t="shared" si="56"/>
        <v>15.285069451796621</v>
      </c>
    </row>
    <row r="92" spans="1:66" x14ac:dyDescent="0.2">
      <c r="A92" s="164" t="s">
        <v>107</v>
      </c>
      <c r="B92" s="165" t="s">
        <v>110</v>
      </c>
      <c r="C92" s="164">
        <v>50248.337399999997</v>
      </c>
      <c r="D92" s="164">
        <v>1E-3</v>
      </c>
      <c r="E92">
        <f t="shared" si="66"/>
        <v>11445.039492816046</v>
      </c>
      <c r="F92" s="11">
        <f t="shared" si="67"/>
        <v>11445</v>
      </c>
      <c r="G92">
        <f t="shared" si="68"/>
        <v>1.402599999710219E-2</v>
      </c>
      <c r="J92">
        <f>G92</f>
        <v>1.402599999710219E-2</v>
      </c>
      <c r="P92" s="31">
        <f t="shared" si="47"/>
        <v>1.3432582469323551E-2</v>
      </c>
      <c r="Q92" s="2">
        <f t="shared" si="69"/>
        <v>35229.837399999997</v>
      </c>
      <c r="R92">
        <f t="shared" si="70"/>
        <v>3.5214436227491192E-7</v>
      </c>
      <c r="S92">
        <v>0.6</v>
      </c>
      <c r="Z92">
        <f t="shared" si="80"/>
        <v>11445</v>
      </c>
      <c r="AA92" s="217">
        <f t="shared" si="71"/>
        <v>1.6206870294871722E-2</v>
      </c>
      <c r="AB92" s="218">
        <f t="shared" si="81"/>
        <v>1.1251712171554018E-2</v>
      </c>
      <c r="AC92" s="218">
        <f t="shared" si="82"/>
        <v>-2.1808702977695327E-3</v>
      </c>
      <c r="AD92" s="219">
        <f t="shared" si="83"/>
        <v>2.8537171534160217E-6</v>
      </c>
      <c r="AH92" s="15">
        <f t="shared" si="72"/>
        <v>2.7742878255481722E-3</v>
      </c>
      <c r="AI92" s="15">
        <f t="shared" si="73"/>
        <v>0.70141025453456618</v>
      </c>
      <c r="AJ92" s="15">
        <f t="shared" si="74"/>
        <v>0.79898882974594332</v>
      </c>
      <c r="AK92" s="15">
        <f t="shared" si="75"/>
        <v>0.57195143911221202</v>
      </c>
      <c r="AL92" s="15">
        <f t="shared" si="76"/>
        <v>2.0519313597786484</v>
      </c>
      <c r="AM92" s="15">
        <f t="shared" si="77"/>
        <v>1.6501238489608769</v>
      </c>
      <c r="AN92" s="63">
        <f t="shared" si="78"/>
        <v>13.874072903805859</v>
      </c>
      <c r="AO92" s="63">
        <f t="shared" si="78"/>
        <v>13.874036035267483</v>
      </c>
      <c r="AP92" s="63">
        <f t="shared" si="78"/>
        <v>13.873816433773488</v>
      </c>
      <c r="AQ92" s="63">
        <f t="shared" si="78"/>
        <v>13.872512100339327</v>
      </c>
      <c r="AR92" s="63">
        <f t="shared" si="78"/>
        <v>13.864890686014098</v>
      </c>
      <c r="AS92" s="63">
        <f t="shared" si="78"/>
        <v>13.823954859477253</v>
      </c>
      <c r="AT92" s="63">
        <f t="shared" si="78"/>
        <v>13.659135310868781</v>
      </c>
      <c r="AU92" s="63">
        <f t="shared" si="79"/>
        <v>13.251079531891582</v>
      </c>
      <c r="AV92" s="63"/>
      <c r="AW92" s="63"/>
      <c r="AX92" s="15">
        <f t="shared" si="48"/>
        <v>1.2518649537761807E-2</v>
      </c>
      <c r="AY92" s="15">
        <v>30000</v>
      </c>
      <c r="AZ92" s="15">
        <f t="shared" si="49"/>
        <v>1.2518649537761807E-2</v>
      </c>
      <c r="BA92" s="15">
        <f t="shared" si="50"/>
        <v>-1.9547386833289535E-2</v>
      </c>
      <c r="BB92" s="15">
        <f t="shared" si="60"/>
        <v>3.2066036371051342E-2</v>
      </c>
      <c r="BC92" s="15">
        <f t="shared" si="61"/>
        <v>0.35812456321077224</v>
      </c>
      <c r="BD92" s="15">
        <f t="shared" si="62"/>
        <v>0.94178280539569215</v>
      </c>
      <c r="BE92" s="15">
        <f t="shared" si="63"/>
        <v>3.0400181976169329</v>
      </c>
      <c r="BF92" s="15">
        <f t="shared" si="64"/>
        <v>19.673057792085672</v>
      </c>
      <c r="BG92" s="15">
        <f t="shared" ref="BG92:BM95" si="84">$BN92+$AB$7*SIN(BH92)</f>
        <v>15.489915872545737</v>
      </c>
      <c r="BH92" s="15">
        <f t="shared" si="84"/>
        <v>15.475690341967391</v>
      </c>
      <c r="BI92" s="15">
        <f t="shared" si="84"/>
        <v>15.498288514287008</v>
      </c>
      <c r="BJ92" s="15">
        <f t="shared" si="84"/>
        <v>15.462333950486753</v>
      </c>
      <c r="BK92" s="15">
        <f t="shared" si="84"/>
        <v>15.519407298874567</v>
      </c>
      <c r="BL92" s="15">
        <f t="shared" si="84"/>
        <v>15.42843848825215</v>
      </c>
      <c r="BM92" s="15">
        <f t="shared" si="84"/>
        <v>15.572644755837826</v>
      </c>
      <c r="BN92" s="15">
        <f t="shared" si="56"/>
        <v>15.341397059658849</v>
      </c>
    </row>
    <row r="93" spans="1:66" x14ac:dyDescent="0.2">
      <c r="A93" s="164" t="s">
        <v>107</v>
      </c>
      <c r="B93" s="165" t="s">
        <v>110</v>
      </c>
      <c r="C93" s="164">
        <v>50260.414299999997</v>
      </c>
      <c r="D93" s="164">
        <v>1.5E-3</v>
      </c>
      <c r="E93">
        <f t="shared" si="66"/>
        <v>11479.044254704717</v>
      </c>
      <c r="F93" s="11">
        <f t="shared" si="67"/>
        <v>11479</v>
      </c>
      <c r="G93">
        <f t="shared" si="68"/>
        <v>1.57171999962884E-2</v>
      </c>
      <c r="J93">
        <f>G93</f>
        <v>1.57171999962884E-2</v>
      </c>
      <c r="P93" s="31">
        <f t="shared" si="47"/>
        <v>1.3407902579472511E-2</v>
      </c>
      <c r="Q93" s="2">
        <f t="shared" si="69"/>
        <v>35241.914299999997</v>
      </c>
      <c r="R93">
        <f t="shared" si="70"/>
        <v>5.3328545593125385E-6</v>
      </c>
      <c r="S93">
        <v>0.6</v>
      </c>
      <c r="Z93">
        <f t="shared" si="80"/>
        <v>11479</v>
      </c>
      <c r="AA93" s="217">
        <f t="shared" si="71"/>
        <v>1.6330240779413179E-2</v>
      </c>
      <c r="AB93" s="218">
        <f t="shared" si="81"/>
        <v>1.2794861796347734E-2</v>
      </c>
      <c r="AC93" s="218">
        <f t="shared" si="82"/>
        <v>-6.1304078312477903E-4</v>
      </c>
      <c r="AD93" s="219">
        <f t="shared" si="83"/>
        <v>2.2549140106454538E-7</v>
      </c>
      <c r="AH93" s="15">
        <f t="shared" si="72"/>
        <v>2.9223381999406669E-3</v>
      </c>
      <c r="AI93" s="15">
        <f t="shared" si="73"/>
        <v>0.69900407800245223</v>
      </c>
      <c r="AJ93" s="15">
        <f t="shared" si="74"/>
        <v>0.80151436560420164</v>
      </c>
      <c r="AK93" s="15">
        <f t="shared" si="75"/>
        <v>0.57068882917093189</v>
      </c>
      <c r="AL93" s="15">
        <f t="shared" si="76"/>
        <v>2.0561429617014135</v>
      </c>
      <c r="AM93" s="15">
        <f t="shared" si="77"/>
        <v>1.6579909020354537</v>
      </c>
      <c r="AN93" s="63">
        <f t="shared" si="78"/>
        <v>13.878668291524006</v>
      </c>
      <c r="AO93" s="63">
        <f t="shared" si="78"/>
        <v>13.878634413521816</v>
      </c>
      <c r="AP93" s="63">
        <f t="shared" si="78"/>
        <v>13.878429114042197</v>
      </c>
      <c r="AQ93" s="63">
        <f t="shared" si="78"/>
        <v>13.877188396859614</v>
      </c>
      <c r="AR93" s="63">
        <f t="shared" si="78"/>
        <v>13.869809940512715</v>
      </c>
      <c r="AS93" s="63">
        <f t="shared" si="78"/>
        <v>13.829479854935139</v>
      </c>
      <c r="AT93" s="63">
        <f t="shared" si="78"/>
        <v>13.66487686599258</v>
      </c>
      <c r="AU93" s="63">
        <f t="shared" si="79"/>
        <v>13.254909809226213</v>
      </c>
      <c r="AV93" s="63"/>
      <c r="AW93" s="63"/>
      <c r="AX93" s="15">
        <f t="shared" si="48"/>
        <v>1.0927192598947602E-2</v>
      </c>
      <c r="AY93" s="15">
        <v>30500</v>
      </c>
      <c r="AZ93" s="15">
        <f t="shared" si="49"/>
        <v>1.0927192598947602E-2</v>
      </c>
      <c r="BA93" s="15">
        <f t="shared" si="50"/>
        <v>-2.097702314734589E-2</v>
      </c>
      <c r="BB93" s="15">
        <f t="shared" si="60"/>
        <v>3.1904215746293492E-2</v>
      </c>
      <c r="BC93" s="15">
        <f t="shared" si="61"/>
        <v>0.35716588890823697</v>
      </c>
      <c r="BD93" s="15">
        <f t="shared" si="62"/>
        <v>0.93632046224401</v>
      </c>
      <c r="BE93" s="15">
        <f t="shared" si="63"/>
        <v>3.0559113546167169</v>
      </c>
      <c r="BF93" s="15">
        <f t="shared" si="64"/>
        <v>23.328034550411154</v>
      </c>
      <c r="BG93" s="15">
        <f t="shared" si="84"/>
        <v>15.523868634924179</v>
      </c>
      <c r="BH93" s="15">
        <f t="shared" si="84"/>
        <v>15.51118466027199</v>
      </c>
      <c r="BI93" s="15">
        <f t="shared" si="84"/>
        <v>15.531191901892134</v>
      </c>
      <c r="BJ93" s="15">
        <f t="shared" si="84"/>
        <v>15.499597296028403</v>
      </c>
      <c r="BK93" s="15">
        <f t="shared" si="84"/>
        <v>15.549406883408663</v>
      </c>
      <c r="BL93" s="15">
        <f t="shared" si="84"/>
        <v>15.470649042397291</v>
      </c>
      <c r="BM93" s="15">
        <f t="shared" si="84"/>
        <v>15.594695395635462</v>
      </c>
      <c r="BN93" s="15">
        <f t="shared" si="56"/>
        <v>15.397724667521077</v>
      </c>
    </row>
    <row r="94" spans="1:66" x14ac:dyDescent="0.2">
      <c r="A94" s="161" t="s">
        <v>259</v>
      </c>
      <c r="B94" s="163" t="s">
        <v>110</v>
      </c>
      <c r="C94" s="161">
        <v>50554.656000000003</v>
      </c>
      <c r="D94" s="161"/>
      <c r="E94">
        <f t="shared" si="66"/>
        <v>12307.536578580741</v>
      </c>
      <c r="F94" s="11">
        <f t="shared" si="67"/>
        <v>12307.5</v>
      </c>
      <c r="G94">
        <f t="shared" si="68"/>
        <v>1.2991000003239606E-2</v>
      </c>
      <c r="N94">
        <f>G94</f>
        <v>1.2991000003239606E-2</v>
      </c>
      <c r="P94" s="31">
        <f t="shared" si="47"/>
        <v>1.2765941077207561E-2</v>
      </c>
      <c r="Q94" s="2">
        <f t="shared" si="69"/>
        <v>35536.156000000003</v>
      </c>
      <c r="R94">
        <f t="shared" si="70"/>
        <v>5.0651520186697346E-8</v>
      </c>
      <c r="S94">
        <v>1</v>
      </c>
      <c r="Z94">
        <f t="shared" si="80"/>
        <v>12307.5</v>
      </c>
      <c r="AA94" s="217">
        <f t="shared" si="71"/>
        <v>1.9125117483850824E-2</v>
      </c>
      <c r="AB94" s="218">
        <f t="shared" si="81"/>
        <v>6.631823596596342E-3</v>
      </c>
      <c r="AC94" s="218">
        <f t="shared" si="82"/>
        <v>-6.1341174806112189E-3</v>
      </c>
      <c r="AD94" s="219">
        <f t="shared" si="83"/>
        <v>3.7627397265940126E-5</v>
      </c>
      <c r="AH94" s="15">
        <f t="shared" si="72"/>
        <v>6.3591764066432636E-3</v>
      </c>
      <c r="AI94" s="15">
        <f t="shared" si="73"/>
        <v>0.64649001963389252</v>
      </c>
      <c r="AJ94" s="15">
        <f t="shared" si="74"/>
        <v>0.85436969827165532</v>
      </c>
      <c r="AK94" s="15">
        <f t="shared" si="75"/>
        <v>0.5397360267586343</v>
      </c>
      <c r="AL94" s="15">
        <f t="shared" si="76"/>
        <v>2.1506562661480348</v>
      </c>
      <c r="AM94" s="15">
        <f t="shared" si="77"/>
        <v>1.8503692462868435</v>
      </c>
      <c r="AN94" s="63">
        <f t="shared" si="78"/>
        <v>13.986096931446793</v>
      </c>
      <c r="AO94" s="63">
        <f t="shared" si="78"/>
        <v>13.986094415112621</v>
      </c>
      <c r="AP94" s="63">
        <f t="shared" si="78"/>
        <v>13.986068502924255</v>
      </c>
      <c r="AQ94" s="63">
        <f t="shared" si="78"/>
        <v>13.985801925787541</v>
      </c>
      <c r="AR94" s="63">
        <f t="shared" si="78"/>
        <v>13.983086028978583</v>
      </c>
      <c r="AS94" s="63">
        <f t="shared" si="78"/>
        <v>13.957725966540057</v>
      </c>
      <c r="AT94" s="63">
        <f t="shared" si="78"/>
        <v>13.80286000694789</v>
      </c>
      <c r="AU94" s="63">
        <f t="shared" si="79"/>
        <v>13.348244655453925</v>
      </c>
      <c r="AV94" s="63"/>
      <c r="AW94" s="63"/>
      <c r="AX94" s="15">
        <f t="shared" si="48"/>
        <v>9.2719477111943699E-3</v>
      </c>
      <c r="AY94" s="15">
        <v>31000</v>
      </c>
      <c r="AZ94" s="15">
        <f t="shared" si="49"/>
        <v>9.2719477111943699E-3</v>
      </c>
      <c r="BA94" s="15">
        <f t="shared" si="50"/>
        <v>-2.2435047175832293E-2</v>
      </c>
      <c r="BB94" s="15">
        <f t="shared" si="60"/>
        <v>3.1706994887026663E-2</v>
      </c>
      <c r="BC94" s="15">
        <f t="shared" si="61"/>
        <v>0.35637586441550373</v>
      </c>
      <c r="BD94" s="15">
        <f t="shared" si="62"/>
        <v>0.93067262730813394</v>
      </c>
      <c r="BE94" s="15">
        <f t="shared" si="63"/>
        <v>3.0716651068394736</v>
      </c>
      <c r="BF94" s="15">
        <f t="shared" si="64"/>
        <v>28.589376426231244</v>
      </c>
      <c r="BG94" s="15">
        <f t="shared" si="84"/>
        <v>15.557606040337687</v>
      </c>
      <c r="BH94" s="15">
        <f t="shared" si="84"/>
        <v>15.546767622979525</v>
      </c>
      <c r="BI94" s="15">
        <f t="shared" si="84"/>
        <v>15.563764103540759</v>
      </c>
      <c r="BJ94" s="15">
        <f t="shared" si="84"/>
        <v>15.537090088506391</v>
      </c>
      <c r="BK94" s="15">
        <f t="shared" si="84"/>
        <v>15.578904600472978</v>
      </c>
      <c r="BL94" s="15">
        <f t="shared" si="84"/>
        <v>15.513225563361203</v>
      </c>
      <c r="BM94" s="15">
        <f t="shared" si="84"/>
        <v>15.616121252042552</v>
      </c>
      <c r="BN94" s="15">
        <f t="shared" si="56"/>
        <v>15.454052275383305</v>
      </c>
    </row>
    <row r="95" spans="1:66" x14ac:dyDescent="0.2">
      <c r="A95" s="164" t="s">
        <v>117</v>
      </c>
      <c r="B95" s="165" t="s">
        <v>111</v>
      </c>
      <c r="C95" s="164">
        <v>50597.457699999999</v>
      </c>
      <c r="D95" s="164">
        <v>4.0000000000000002E-4</v>
      </c>
      <c r="E95">
        <f t="shared" si="66"/>
        <v>12428.052738930686</v>
      </c>
      <c r="F95" s="11">
        <f t="shared" si="67"/>
        <v>12428</v>
      </c>
      <c r="G95">
        <f t="shared" si="68"/>
        <v>1.8730399999185465E-2</v>
      </c>
      <c r="J95">
        <f>G95</f>
        <v>1.8730399999185465E-2</v>
      </c>
      <c r="P95" s="31">
        <f t="shared" si="47"/>
        <v>1.2666079376988722E-2</v>
      </c>
      <c r="Q95" s="2">
        <f t="shared" si="69"/>
        <v>35578.957699999999</v>
      </c>
      <c r="R95">
        <f t="shared" si="70"/>
        <v>3.67759846088007E-5</v>
      </c>
      <c r="S95">
        <v>1</v>
      </c>
      <c r="Z95">
        <f t="shared" si="80"/>
        <v>12428</v>
      </c>
      <c r="AA95" s="217">
        <f t="shared" si="71"/>
        <v>1.9498801309837256E-2</v>
      </c>
      <c r="AB95" s="218">
        <f t="shared" si="81"/>
        <v>1.1897678066336931E-2</v>
      </c>
      <c r="AC95" s="218">
        <f t="shared" si="82"/>
        <v>-7.684013106517909E-4</v>
      </c>
      <c r="AD95" s="219">
        <f t="shared" si="83"/>
        <v>5.904405742113901E-7</v>
      </c>
      <c r="AH95" s="15">
        <f t="shared" si="72"/>
        <v>6.8327219328485353E-3</v>
      </c>
      <c r="AI95" s="15">
        <f t="shared" si="73"/>
        <v>0.63972353072876842</v>
      </c>
      <c r="AJ95" s="15">
        <f t="shared" si="74"/>
        <v>0.860843842688783</v>
      </c>
      <c r="AK95" s="15">
        <f t="shared" si="75"/>
        <v>0.53524307607768107</v>
      </c>
      <c r="AL95" s="15">
        <f t="shared" si="76"/>
        <v>2.1632451611769983</v>
      </c>
      <c r="AM95" s="15">
        <f t="shared" si="77"/>
        <v>1.8785435606203471</v>
      </c>
      <c r="AN95" s="63">
        <f t="shared" si="78"/>
        <v>14.001052826529129</v>
      </c>
      <c r="AO95" s="63">
        <f t="shared" si="78"/>
        <v>14.001051305457878</v>
      </c>
      <c r="AP95" s="63">
        <f t="shared" si="78"/>
        <v>14.001033933015339</v>
      </c>
      <c r="AQ95" s="63">
        <f t="shared" si="78"/>
        <v>14.000835675116848</v>
      </c>
      <c r="AR95" s="63">
        <f t="shared" si="78"/>
        <v>13.998593078651634</v>
      </c>
      <c r="AS95" s="63">
        <f t="shared" si="78"/>
        <v>13.975362438301449</v>
      </c>
      <c r="AT95" s="63">
        <f t="shared" si="78"/>
        <v>13.822607915770313</v>
      </c>
      <c r="AU95" s="63">
        <f t="shared" si="79"/>
        <v>13.361819608948721</v>
      </c>
      <c r="AV95" s="63"/>
      <c r="AW95" s="63"/>
      <c r="AX95" s="15">
        <f t="shared" si="48"/>
        <v>7.5535933611543676E-3</v>
      </c>
      <c r="AY95" s="15">
        <v>31500</v>
      </c>
      <c r="AZ95" s="15">
        <f t="shared" si="49"/>
        <v>7.5535933611543676E-3</v>
      </c>
      <c r="BA95" s="15">
        <f t="shared" si="50"/>
        <v>-2.3921458918748743E-2</v>
      </c>
      <c r="BB95" s="15">
        <f t="shared" si="60"/>
        <v>3.1475052279903111E-2</v>
      </c>
      <c r="BC95" s="15">
        <f t="shared" si="61"/>
        <v>0.35574965137076497</v>
      </c>
      <c r="BD95" s="15">
        <f t="shared" si="62"/>
        <v>0.9248381975570179</v>
      </c>
      <c r="BE95" s="15">
        <f t="shared" si="63"/>
        <v>3.0873022089951139</v>
      </c>
      <c r="BF95" s="15">
        <f t="shared" si="64"/>
        <v>36.829846370423894</v>
      </c>
      <c r="BG95" s="15">
        <f t="shared" si="84"/>
        <v>15.591160212757467</v>
      </c>
      <c r="BH95" s="15">
        <f t="shared" si="84"/>
        <v>15.582432027371027</v>
      </c>
      <c r="BI95" s="15">
        <f t="shared" si="84"/>
        <v>15.596055883921954</v>
      </c>
      <c r="BJ95" s="15">
        <f t="shared" si="84"/>
        <v>15.57478025481778</v>
      </c>
      <c r="BK95" s="15">
        <f t="shared" si="84"/>
        <v>15.607982342042959</v>
      </c>
      <c r="BL95" s="15">
        <f t="shared" si="84"/>
        <v>15.556105775450293</v>
      </c>
      <c r="BM95" s="15">
        <f t="shared" si="84"/>
        <v>15.63703303203987</v>
      </c>
      <c r="BN95" s="15">
        <f t="shared" si="56"/>
        <v>15.510379883245532</v>
      </c>
    </row>
    <row r="96" spans="1:66" x14ac:dyDescent="0.2">
      <c r="A96" s="159" t="s">
        <v>401</v>
      </c>
      <c r="B96" s="160" t="s">
        <v>111</v>
      </c>
      <c r="C96" s="161">
        <v>50598.345999999998</v>
      </c>
      <c r="D96" s="159" t="s">
        <v>260</v>
      </c>
      <c r="E96">
        <f t="shared" si="66"/>
        <v>12430.55391307187</v>
      </c>
      <c r="F96" s="11">
        <f t="shared" si="67"/>
        <v>12430.5</v>
      </c>
      <c r="G96">
        <f t="shared" si="68"/>
        <v>1.9147399994835723E-2</v>
      </c>
      <c r="K96" s="63"/>
      <c r="P96" s="31">
        <f t="shared" si="47"/>
        <v>1.2663990099037731E-2</v>
      </c>
      <c r="Q96" s="2">
        <f t="shared" si="69"/>
        <v>35579.845999999998</v>
      </c>
      <c r="R96">
        <f t="shared" si="70"/>
        <v>4.2034603876931334E-5</v>
      </c>
      <c r="S96">
        <v>1</v>
      </c>
      <c r="Z96">
        <f t="shared" si="80"/>
        <v>12430.5</v>
      </c>
      <c r="AA96" s="217">
        <f t="shared" si="71"/>
        <v>1.9506468387937053E-2</v>
      </c>
      <c r="AB96" s="218">
        <f t="shared" si="81"/>
        <v>1.2304921705936403E-2</v>
      </c>
      <c r="AC96" s="218">
        <f t="shared" si="82"/>
        <v>-3.5906839310132985E-4</v>
      </c>
      <c r="AD96" s="219">
        <f t="shared" si="83"/>
        <v>1.2893011092437114E-7</v>
      </c>
      <c r="AH96" s="15">
        <f t="shared" si="72"/>
        <v>6.8424782888993211E-3</v>
      </c>
      <c r="AI96" s="15">
        <f t="shared" si="73"/>
        <v>0.63958523907686704</v>
      </c>
      <c r="AJ96" s="15">
        <f t="shared" si="74"/>
        <v>0.86097530277859768</v>
      </c>
      <c r="AK96" s="15">
        <f t="shared" si="75"/>
        <v>0.53514996487747613</v>
      </c>
      <c r="AL96" s="15">
        <f t="shared" si="76"/>
        <v>2.1635035553291284</v>
      </c>
      <c r="AM96" s="15">
        <f t="shared" si="77"/>
        <v>1.8791288266542137</v>
      </c>
      <c r="AN96" s="63">
        <f t="shared" si="78"/>
        <v>14.001361456427098</v>
      </c>
      <c r="AO96" s="63">
        <f t="shared" si="78"/>
        <v>14.001359951907393</v>
      </c>
      <c r="AP96" s="63">
        <f t="shared" si="78"/>
        <v>14.001342729684966</v>
      </c>
      <c r="AQ96" s="63">
        <f t="shared" si="78"/>
        <v>14.001145741461251</v>
      </c>
      <c r="AR96" s="63">
        <f t="shared" si="78"/>
        <v>13.998912425749232</v>
      </c>
      <c r="AS96" s="63">
        <f t="shared" si="78"/>
        <v>13.975725633578191</v>
      </c>
      <c r="AT96" s="63">
        <f t="shared" si="78"/>
        <v>13.823016728217386</v>
      </c>
      <c r="AU96" s="63">
        <f t="shared" si="79"/>
        <v>13.362101246988033</v>
      </c>
      <c r="AV96" s="63"/>
      <c r="AW96" s="63"/>
      <c r="AX96" s="63"/>
    </row>
    <row r="97" spans="1:50" x14ac:dyDescent="0.2">
      <c r="A97" s="164" t="s">
        <v>117</v>
      </c>
      <c r="B97" s="167"/>
      <c r="C97" s="164">
        <v>50926.507599999997</v>
      </c>
      <c r="D97" s="164">
        <v>4.0000000000000002E-4</v>
      </c>
      <c r="E97">
        <f t="shared" si="66"/>
        <v>13354.554034709518</v>
      </c>
      <c r="F97" s="11">
        <f t="shared" si="67"/>
        <v>13354.5</v>
      </c>
      <c r="G97">
        <f t="shared" si="68"/>
        <v>1.9190599996363744E-2</v>
      </c>
      <c r="J97">
        <f>G97</f>
        <v>1.9190599996363744E-2</v>
      </c>
      <c r="P97" s="31">
        <f t="shared" si="47"/>
        <v>1.184318831856092E-2</v>
      </c>
      <c r="Q97" s="2">
        <f t="shared" si="69"/>
        <v>35908.007599999997</v>
      </c>
      <c r="R97">
        <f t="shared" si="70"/>
        <v>5.398445836311331E-5</v>
      </c>
      <c r="S97">
        <v>1</v>
      </c>
      <c r="Z97">
        <f t="shared" si="80"/>
        <v>13354.5</v>
      </c>
      <c r="AA97" s="217">
        <f t="shared" si="71"/>
        <v>2.2108854235790676E-2</v>
      </c>
      <c r="AB97" s="218">
        <f t="shared" si="81"/>
        <v>8.9249340791339865E-3</v>
      </c>
      <c r="AC97" s="218">
        <f t="shared" si="82"/>
        <v>-2.9182542394269317E-3</v>
      </c>
      <c r="AD97" s="219">
        <f t="shared" si="83"/>
        <v>8.5162078059332593E-6</v>
      </c>
      <c r="AH97" s="15">
        <f t="shared" si="72"/>
        <v>1.0265665917229758E-2</v>
      </c>
      <c r="AI97" s="15">
        <f t="shared" si="73"/>
        <v>0.59366939344695147</v>
      </c>
      <c r="AJ97" s="15">
        <f t="shared" si="74"/>
        <v>0.90258583689258298</v>
      </c>
      <c r="AK97" s="15">
        <f t="shared" si="75"/>
        <v>0.5011783345056674</v>
      </c>
      <c r="AL97" s="15">
        <f t="shared" si="76"/>
        <v>2.2520581881117021</v>
      </c>
      <c r="AM97" s="15">
        <f t="shared" si="77"/>
        <v>2.0981185714089956</v>
      </c>
      <c r="AN97" s="63">
        <f t="shared" si="78"/>
        <v>14.111177746528671</v>
      </c>
      <c r="AO97" s="63">
        <f t="shared" si="78"/>
        <v>14.111177745746035</v>
      </c>
      <c r="AP97" s="63">
        <f t="shared" si="78"/>
        <v>14.111177699067225</v>
      </c>
      <c r="AQ97" s="63">
        <f t="shared" si="78"/>
        <v>14.111174915146908</v>
      </c>
      <c r="AR97" s="63">
        <f t="shared" si="78"/>
        <v>14.111009418025525</v>
      </c>
      <c r="AS97" s="63">
        <f t="shared" si="78"/>
        <v>14.102564831533899</v>
      </c>
      <c r="AT97" s="63">
        <f t="shared" si="78"/>
        <v>13.971527369920143</v>
      </c>
      <c r="AU97" s="63">
        <f t="shared" si="79"/>
        <v>13.466194666317429</v>
      </c>
      <c r="AV97" s="63"/>
      <c r="AW97" s="63"/>
      <c r="AX97" s="63"/>
    </row>
    <row r="98" spans="1:50" x14ac:dyDescent="0.2">
      <c r="A98" s="162" t="s">
        <v>106</v>
      </c>
      <c r="B98" s="163" t="s">
        <v>111</v>
      </c>
      <c r="C98" s="161">
        <v>51657.419000000002</v>
      </c>
      <c r="D98" s="161">
        <v>6.7000000000000002E-3</v>
      </c>
      <c r="E98">
        <f t="shared" si="66"/>
        <v>15412.571250941848</v>
      </c>
      <c r="F98" s="11">
        <f t="shared" si="67"/>
        <v>15412.5</v>
      </c>
      <c r="G98">
        <f t="shared" si="68"/>
        <v>2.530500000284519E-2</v>
      </c>
      <c r="J98">
        <f>G98</f>
        <v>2.530500000284519E-2</v>
      </c>
      <c r="P98" s="31">
        <f t="shared" ref="P98:P129" si="85">+D$11+D$12*F98+D$13*F98^2</f>
        <v>9.6666105896125142E-3</v>
      </c>
      <c r="Q98" s="2">
        <f t="shared" si="69"/>
        <v>36638.919000000002</v>
      </c>
      <c r="R98">
        <f t="shared" si="70"/>
        <v>2.4455922343990784E-4</v>
      </c>
      <c r="S98">
        <v>0.2</v>
      </c>
      <c r="Z98">
        <f t="shared" si="80"/>
        <v>15412.5</v>
      </c>
      <c r="AA98" s="217">
        <f t="shared" si="71"/>
        <v>2.6377000961583033E-2</v>
      </c>
      <c r="AB98" s="218">
        <f t="shared" si="81"/>
        <v>8.5946096308746715E-3</v>
      </c>
      <c r="AC98" s="218">
        <f t="shared" si="82"/>
        <v>-1.0720009587378426E-3</v>
      </c>
      <c r="AD98" s="219">
        <f t="shared" si="83"/>
        <v>2.2983721110697075E-7</v>
      </c>
      <c r="AH98" s="15">
        <f t="shared" si="72"/>
        <v>1.6710390371970519E-2</v>
      </c>
      <c r="AI98" s="15">
        <f t="shared" si="73"/>
        <v>0.51914997132498264</v>
      </c>
      <c r="AJ98" s="15">
        <f t="shared" si="74"/>
        <v>0.95955551049545207</v>
      </c>
      <c r="AK98" s="15">
        <f t="shared" si="75"/>
        <v>0.43019476370927384</v>
      </c>
      <c r="AL98" s="15">
        <f t="shared" si="76"/>
        <v>2.4117385882373945</v>
      </c>
      <c r="AM98" s="15">
        <f t="shared" si="77"/>
        <v>2.6175376557979821</v>
      </c>
      <c r="AN98" s="63">
        <f t="shared" si="78"/>
        <v>14.331139888711109</v>
      </c>
      <c r="AO98" s="63">
        <f t="shared" si="78"/>
        <v>14.331141343115451</v>
      </c>
      <c r="AP98" s="63">
        <f t="shared" si="78"/>
        <v>14.331129648510656</v>
      </c>
      <c r="AQ98" s="63">
        <f t="shared" si="78"/>
        <v>14.331223663034123</v>
      </c>
      <c r="AR98" s="63">
        <f t="shared" si="78"/>
        <v>14.330466589958736</v>
      </c>
      <c r="AS98" s="63">
        <f t="shared" si="78"/>
        <v>14.336482472191213</v>
      </c>
      <c r="AT98" s="63">
        <f t="shared" si="78"/>
        <v>14.282025207884306</v>
      </c>
      <c r="AU98" s="63">
        <f t="shared" si="79"/>
        <v>13.698039100278358</v>
      </c>
      <c r="AV98" s="63"/>
      <c r="AW98" s="63"/>
      <c r="AX98" s="63"/>
    </row>
    <row r="99" spans="1:50" x14ac:dyDescent="0.2">
      <c r="A99" s="162" t="s">
        <v>106</v>
      </c>
      <c r="B99" s="163"/>
      <c r="C99" s="161">
        <v>51772.31</v>
      </c>
      <c r="D99" s="161">
        <v>4.8999999999999998E-3</v>
      </c>
      <c r="E99">
        <f t="shared" si="66"/>
        <v>15736.068265751221</v>
      </c>
      <c r="F99" s="11">
        <f t="shared" si="67"/>
        <v>15736</v>
      </c>
      <c r="G99">
        <f t="shared" si="68"/>
        <v>2.4244799998996314E-2</v>
      </c>
      <c r="J99">
        <f>G99</f>
        <v>2.4244799998996314E-2</v>
      </c>
      <c r="P99" s="31">
        <f t="shared" si="85"/>
        <v>9.2807305284785344E-3</v>
      </c>
      <c r="Q99" s="2">
        <f t="shared" si="69"/>
        <v>36753.81</v>
      </c>
      <c r="R99">
        <f t="shared" si="70"/>
        <v>2.2392337511848226E-4</v>
      </c>
      <c r="S99">
        <v>0.4</v>
      </c>
      <c r="Z99">
        <f t="shared" si="80"/>
        <v>15736</v>
      </c>
      <c r="AA99" s="217">
        <f t="shared" si="71"/>
        <v>2.6871878639179406E-2</v>
      </c>
      <c r="AB99" s="218">
        <f t="shared" si="81"/>
        <v>6.6536518882954407E-3</v>
      </c>
      <c r="AC99" s="218">
        <f t="shared" si="82"/>
        <v>-2.627078640183092E-3</v>
      </c>
      <c r="AD99" s="219">
        <f t="shared" si="83"/>
        <v>2.7606168726824977E-6</v>
      </c>
      <c r="AH99" s="15">
        <f t="shared" si="72"/>
        <v>1.7591148110700873E-2</v>
      </c>
      <c r="AI99" s="15">
        <f t="shared" si="73"/>
        <v>0.50995682394845054</v>
      </c>
      <c r="AJ99" s="15">
        <f t="shared" si="74"/>
        <v>0.96542061407735036</v>
      </c>
      <c r="AK99" s="15">
        <f t="shared" si="75"/>
        <v>0.41969270949702359</v>
      </c>
      <c r="AL99" s="15">
        <f t="shared" si="76"/>
        <v>2.4333715435226084</v>
      </c>
      <c r="AM99" s="15">
        <f t="shared" si="77"/>
        <v>2.7049412940081647</v>
      </c>
      <c r="AN99" s="63">
        <f t="shared" si="78"/>
        <v>14.36326270608148</v>
      </c>
      <c r="AO99" s="63">
        <f t="shared" si="78"/>
        <v>14.363265081019948</v>
      </c>
      <c r="AP99" s="63">
        <f t="shared" si="78"/>
        <v>14.363248660670052</v>
      </c>
      <c r="AQ99" s="63">
        <f t="shared" si="78"/>
        <v>14.363362167190537</v>
      </c>
      <c r="AR99" s="63">
        <f t="shared" si="78"/>
        <v>14.362576399433108</v>
      </c>
      <c r="AS99" s="63">
        <f t="shared" si="78"/>
        <v>14.367962106067942</v>
      </c>
      <c r="AT99" s="63">
        <f t="shared" si="78"/>
        <v>14.328076032107424</v>
      </c>
      <c r="AU99" s="63">
        <f t="shared" si="79"/>
        <v>13.73448306256522</v>
      </c>
      <c r="AV99" s="63"/>
      <c r="AW99" s="63"/>
      <c r="AX99" s="63"/>
    </row>
    <row r="100" spans="1:50" x14ac:dyDescent="0.2">
      <c r="A100" s="159" t="s">
        <v>419</v>
      </c>
      <c r="B100" s="160" t="s">
        <v>111</v>
      </c>
      <c r="C100" s="161">
        <v>52032.456400000003</v>
      </c>
      <c r="D100" s="159" t="s">
        <v>260</v>
      </c>
      <c r="E100">
        <f t="shared" si="66"/>
        <v>16468.558920488402</v>
      </c>
      <c r="F100" s="11">
        <f t="shared" si="67"/>
        <v>16468.5</v>
      </c>
      <c r="G100">
        <f t="shared" si="68"/>
        <v>2.092580000316957E-2</v>
      </c>
      <c r="K100" s="63"/>
      <c r="L100" s="63"/>
      <c r="P100" s="31">
        <f t="shared" si="85"/>
        <v>8.3630666287910684E-3</v>
      </c>
      <c r="Q100" s="2">
        <f t="shared" si="69"/>
        <v>37013.956400000003</v>
      </c>
      <c r="R100">
        <f t="shared" si="70"/>
        <v>1.5782226983572346E-4</v>
      </c>
      <c r="S100">
        <v>1</v>
      </c>
      <c r="Z100">
        <f t="shared" si="80"/>
        <v>16468.5</v>
      </c>
      <c r="AA100" s="217">
        <f t="shared" si="71"/>
        <v>2.7828203157866063E-2</v>
      </c>
      <c r="AB100" s="218">
        <f t="shared" si="81"/>
        <v>1.460663474094577E-3</v>
      </c>
      <c r="AC100" s="218">
        <f t="shared" si="82"/>
        <v>-6.9024031546964931E-3</v>
      </c>
      <c r="AD100" s="219">
        <f t="shared" si="83"/>
        <v>4.7643169309964097E-5</v>
      </c>
      <c r="AH100" s="15">
        <f t="shared" si="72"/>
        <v>1.9465136529074993E-2</v>
      </c>
      <c r="AI100" s="15">
        <f t="shared" si="73"/>
        <v>0.49104953674323049</v>
      </c>
      <c r="AJ100" s="15">
        <f t="shared" si="74"/>
        <v>0.97645612819913574</v>
      </c>
      <c r="AK100" s="15">
        <f t="shared" si="75"/>
        <v>0.39655227997120707</v>
      </c>
      <c r="AL100" s="15">
        <f t="shared" si="76"/>
        <v>2.4796907415896214</v>
      </c>
      <c r="AM100" s="15">
        <f t="shared" si="77"/>
        <v>2.9104647387267399</v>
      </c>
      <c r="AN100" s="63">
        <f t="shared" si="78"/>
        <v>14.433989515493581</v>
      </c>
      <c r="AO100" s="63">
        <f t="shared" si="78"/>
        <v>14.433990808053007</v>
      </c>
      <c r="AP100" s="63">
        <f t="shared" si="78"/>
        <v>14.433983958573046</v>
      </c>
      <c r="AQ100" s="63">
        <f t="shared" si="78"/>
        <v>14.434020253320174</v>
      </c>
      <c r="AR100" s="63">
        <f t="shared" si="78"/>
        <v>14.433827881803106</v>
      </c>
      <c r="AS100" s="63">
        <f t="shared" si="78"/>
        <v>14.434846125526457</v>
      </c>
      <c r="AT100" s="63">
        <f t="shared" si="78"/>
        <v>14.429417335656904</v>
      </c>
      <c r="AU100" s="63">
        <f t="shared" si="79"/>
        <v>13.817003008083383</v>
      </c>
      <c r="AV100" s="63"/>
      <c r="AW100" s="63"/>
      <c r="AX100" s="63"/>
    </row>
    <row r="101" spans="1:50" x14ac:dyDescent="0.2">
      <c r="A101" s="159" t="s">
        <v>419</v>
      </c>
      <c r="B101" s="160" t="s">
        <v>111</v>
      </c>
      <c r="C101" s="161">
        <v>52053.412900000003</v>
      </c>
      <c r="D101" s="159" t="s">
        <v>260</v>
      </c>
      <c r="E101">
        <f t="shared" si="66"/>
        <v>16527.565850455529</v>
      </c>
      <c r="F101" s="11">
        <f t="shared" si="67"/>
        <v>16527.5</v>
      </c>
      <c r="G101">
        <f t="shared" si="68"/>
        <v>2.3387000001093838E-2</v>
      </c>
      <c r="K101" s="63"/>
      <c r="L101" s="63"/>
      <c r="P101" s="31">
        <f t="shared" si="85"/>
        <v>8.2865010760591277E-3</v>
      </c>
      <c r="Q101" s="2">
        <f t="shared" si="69"/>
        <v>37034.912900000003</v>
      </c>
      <c r="R101">
        <f t="shared" si="70"/>
        <v>2.2802506778497446E-4</v>
      </c>
      <c r="S101">
        <v>1</v>
      </c>
      <c r="Z101">
        <f t="shared" si="80"/>
        <v>16527.5</v>
      </c>
      <c r="AA101" s="217">
        <f t="shared" si="71"/>
        <v>2.7895552991996982E-2</v>
      </c>
      <c r="AB101" s="218">
        <f t="shared" si="81"/>
        <v>3.7779480851559862E-3</v>
      </c>
      <c r="AC101" s="218">
        <f t="shared" si="82"/>
        <v>-4.5085529909031433E-3</v>
      </c>
      <c r="AD101" s="219">
        <f t="shared" si="83"/>
        <v>2.0327050071781679E-5</v>
      </c>
      <c r="AH101" s="15">
        <f t="shared" si="72"/>
        <v>1.9609051915937852E-2</v>
      </c>
      <c r="AI101" s="15">
        <f t="shared" si="73"/>
        <v>0.48963177813535763</v>
      </c>
      <c r="AJ101" s="15">
        <f t="shared" si="74"/>
        <v>0.97722286718404527</v>
      </c>
      <c r="AK101" s="15">
        <f t="shared" si="75"/>
        <v>0.3947259339217099</v>
      </c>
      <c r="AL101" s="15">
        <f t="shared" si="76"/>
        <v>2.4832742020358665</v>
      </c>
      <c r="AM101" s="15">
        <f t="shared" si="77"/>
        <v>2.9275228385550189</v>
      </c>
      <c r="AN101" s="63">
        <f t="shared" ref="AN101:AT116" si="86">$AU101+$AB$7*SIN(AO101)</f>
        <v>14.439573011227713</v>
      </c>
      <c r="AO101" s="63">
        <f t="shared" si="86"/>
        <v>14.439573687853995</v>
      </c>
      <c r="AP101" s="63">
        <f t="shared" si="86"/>
        <v>14.439570166542165</v>
      </c>
      <c r="AQ101" s="63">
        <f t="shared" si="86"/>
        <v>14.4395884917878</v>
      </c>
      <c r="AR101" s="63">
        <f t="shared" si="86"/>
        <v>14.439493113667695</v>
      </c>
      <c r="AS101" s="63">
        <f t="shared" si="86"/>
        <v>14.439989213252971</v>
      </c>
      <c r="AT101" s="63">
        <f t="shared" si="86"/>
        <v>14.43740011983636</v>
      </c>
      <c r="AU101" s="63">
        <f t="shared" si="79"/>
        <v>13.823649665811127</v>
      </c>
      <c r="AV101" s="63"/>
      <c r="AW101" s="63"/>
      <c r="AX101" s="63"/>
    </row>
    <row r="102" spans="1:50" x14ac:dyDescent="0.2">
      <c r="A102" s="159" t="s">
        <v>410</v>
      </c>
      <c r="B102" s="160" t="s">
        <v>111</v>
      </c>
      <c r="C102" s="161">
        <v>52074.367700000003</v>
      </c>
      <c r="D102" s="159" t="s">
        <v>260</v>
      </c>
      <c r="E102">
        <f t="shared" si="66"/>
        <v>16586.567993755936</v>
      </c>
      <c r="F102" s="11">
        <f t="shared" si="67"/>
        <v>16586.5</v>
      </c>
      <c r="G102">
        <f t="shared" si="68"/>
        <v>2.4148199998307973E-2</v>
      </c>
      <c r="K102" s="63"/>
      <c r="L102" s="63"/>
      <c r="P102" s="31">
        <f t="shared" si="85"/>
        <v>8.2095402527914627E-3</v>
      </c>
      <c r="Q102" s="2">
        <f t="shared" si="69"/>
        <v>37055.867700000003</v>
      </c>
      <c r="R102">
        <f t="shared" si="70"/>
        <v>2.5404087448334845E-4</v>
      </c>
      <c r="S102">
        <v>1</v>
      </c>
      <c r="Z102">
        <f t="shared" si="80"/>
        <v>16586.5</v>
      </c>
      <c r="AA102" s="217">
        <f t="shared" si="71"/>
        <v>2.7961485569141846E-2</v>
      </c>
      <c r="AB102" s="218">
        <f t="shared" si="81"/>
        <v>4.3962546819575898E-3</v>
      </c>
      <c r="AC102" s="218">
        <f t="shared" si="82"/>
        <v>-3.8132855708338728E-3</v>
      </c>
      <c r="AD102" s="219">
        <f t="shared" si="83"/>
        <v>1.4541146844729815E-5</v>
      </c>
      <c r="AH102" s="15">
        <f t="shared" si="72"/>
        <v>1.9751945316350383E-2</v>
      </c>
      <c r="AI102" s="15">
        <f t="shared" si="73"/>
        <v>0.48822865486171629</v>
      </c>
      <c r="AJ102" s="15">
        <f t="shared" si="74"/>
        <v>0.977972764239325</v>
      </c>
      <c r="AK102" s="15">
        <f t="shared" si="75"/>
        <v>0.39290504590167163</v>
      </c>
      <c r="AL102" s="15">
        <f t="shared" si="76"/>
        <v>2.4868370933524631</v>
      </c>
      <c r="AM102" s="15">
        <f t="shared" si="77"/>
        <v>2.9446613675940161</v>
      </c>
      <c r="AN102" s="63">
        <f t="shared" si="86"/>
        <v>14.445140472027681</v>
      </c>
      <c r="AO102" s="63">
        <f t="shared" si="86"/>
        <v>14.445140398337184</v>
      </c>
      <c r="AP102" s="63">
        <f t="shared" si="86"/>
        <v>14.445140775119114</v>
      </c>
      <c r="AQ102" s="63">
        <f t="shared" si="86"/>
        <v>14.445138848616025</v>
      </c>
      <c r="AR102" s="63">
        <f t="shared" si="86"/>
        <v>14.445148698790964</v>
      </c>
      <c r="AS102" s="63">
        <f t="shared" si="86"/>
        <v>14.445098331819569</v>
      </c>
      <c r="AT102" s="63">
        <f t="shared" si="86"/>
        <v>14.445355789811897</v>
      </c>
      <c r="AU102" s="63">
        <f t="shared" si="79"/>
        <v>13.830296323538869</v>
      </c>
      <c r="AV102" s="63"/>
      <c r="AW102" s="63"/>
      <c r="AX102" s="63"/>
    </row>
    <row r="103" spans="1:50" x14ac:dyDescent="0.2">
      <c r="A103" s="159" t="s">
        <v>410</v>
      </c>
      <c r="B103" s="160" t="s">
        <v>111</v>
      </c>
      <c r="C103" s="161">
        <v>52347.484799999998</v>
      </c>
      <c r="D103" s="159" t="s">
        <v>260</v>
      </c>
      <c r="E103">
        <f t="shared" si="66"/>
        <v>17355.580070797609</v>
      </c>
      <c r="F103" s="11">
        <f t="shared" si="67"/>
        <v>17355.5</v>
      </c>
      <c r="G103">
        <f t="shared" si="68"/>
        <v>2.8437399996619206E-2</v>
      </c>
      <c r="K103" s="63"/>
      <c r="L103" s="63"/>
      <c r="P103" s="31">
        <f t="shared" si="85"/>
        <v>7.1702899764761741E-3</v>
      </c>
      <c r="Q103" s="2">
        <f t="shared" si="69"/>
        <v>37328.984799999998</v>
      </c>
      <c r="R103">
        <f t="shared" si="70"/>
        <v>4.5228996860886817E-4</v>
      </c>
      <c r="S103">
        <v>1</v>
      </c>
      <c r="Z103">
        <f t="shared" si="80"/>
        <v>17355.5</v>
      </c>
      <c r="AA103" s="217">
        <f t="shared" si="71"/>
        <v>2.8693522762805589E-2</v>
      </c>
      <c r="AB103" s="218">
        <f t="shared" si="81"/>
        <v>6.9141672102897914E-3</v>
      </c>
      <c r="AC103" s="218">
        <f t="shared" si="82"/>
        <v>-2.5612276618638269E-4</v>
      </c>
      <c r="AD103" s="219">
        <f t="shared" si="83"/>
        <v>6.5598871358964449E-8</v>
      </c>
      <c r="AH103" s="15">
        <f t="shared" si="72"/>
        <v>2.1523232786329415E-2</v>
      </c>
      <c r="AI103" s="15">
        <f t="shared" si="73"/>
        <v>0.47119167173786947</v>
      </c>
      <c r="AJ103" s="15">
        <f t="shared" si="74"/>
        <v>0.98631918964816012</v>
      </c>
      <c r="AK103" s="15">
        <f t="shared" si="75"/>
        <v>0.36965664712034296</v>
      </c>
      <c r="AL103" s="15">
        <f t="shared" si="76"/>
        <v>2.5315132144585024</v>
      </c>
      <c r="AM103" s="15">
        <f t="shared" si="77"/>
        <v>3.1759453051064712</v>
      </c>
      <c r="AN103" s="63">
        <f t="shared" si="86"/>
        <v>14.516314454947583</v>
      </c>
      <c r="AO103" s="63">
        <f t="shared" si="86"/>
        <v>14.516284496461447</v>
      </c>
      <c r="AP103" s="63">
        <f t="shared" si="86"/>
        <v>14.516409936572733</v>
      </c>
      <c r="AQ103" s="63">
        <f t="shared" si="86"/>
        <v>14.515884438554822</v>
      </c>
      <c r="AR103" s="63">
        <f t="shared" si="86"/>
        <v>14.518081264156613</v>
      </c>
      <c r="AS103" s="63">
        <f t="shared" si="86"/>
        <v>14.508815384379359</v>
      </c>
      <c r="AT103" s="63">
        <f t="shared" si="86"/>
        <v>14.546544524787834</v>
      </c>
      <c r="AU103" s="63">
        <f t="shared" si="79"/>
        <v>13.916928184430976</v>
      </c>
      <c r="AV103" s="63"/>
      <c r="AW103" s="63"/>
      <c r="AX103" s="63"/>
    </row>
    <row r="104" spans="1:50" x14ac:dyDescent="0.2">
      <c r="A104" s="162" t="s">
        <v>104</v>
      </c>
      <c r="B104" s="163"/>
      <c r="C104" s="161">
        <v>52399.5141</v>
      </c>
      <c r="D104" s="161">
        <v>2.3E-3</v>
      </c>
      <c r="E104">
        <f t="shared" si="66"/>
        <v>17502.078258058773</v>
      </c>
      <c r="F104" s="11">
        <f t="shared" si="67"/>
        <v>17502</v>
      </c>
      <c r="G104">
        <f t="shared" si="68"/>
        <v>2.7793599998403806E-2</v>
      </c>
      <c r="J104">
        <f>G104</f>
        <v>2.7793599998403806E-2</v>
      </c>
      <c r="P104" s="31">
        <f t="shared" si="85"/>
        <v>6.9646906028684903E-3</v>
      </c>
      <c r="Q104" s="2">
        <f t="shared" si="69"/>
        <v>37381.0141</v>
      </c>
      <c r="R104">
        <f t="shared" si="70"/>
        <v>4.3384346660741937E-4</v>
      </c>
      <c r="S104">
        <v>0.5</v>
      </c>
      <c r="Z104">
        <f t="shared" si="80"/>
        <v>17502</v>
      </c>
      <c r="AA104" s="217">
        <f t="shared" si="71"/>
        <v>2.8806674175329932E-2</v>
      </c>
      <c r="AB104" s="218">
        <f t="shared" si="81"/>
        <v>5.9516164259423646E-3</v>
      </c>
      <c r="AC104" s="218">
        <f t="shared" si="82"/>
        <v>-1.0130741769261258E-3</v>
      </c>
      <c r="AD104" s="219">
        <f t="shared" si="83"/>
        <v>5.1315964397727353E-7</v>
      </c>
      <c r="AH104" s="15">
        <f t="shared" si="72"/>
        <v>2.1841983572461442E-2</v>
      </c>
      <c r="AI104" s="15">
        <f t="shared" si="73"/>
        <v>0.46819087506851265</v>
      </c>
      <c r="AJ104" s="15">
        <f t="shared" si="74"/>
        <v>0.98763236155110012</v>
      </c>
      <c r="AK104" s="15">
        <f t="shared" si="75"/>
        <v>0.36532634648933909</v>
      </c>
      <c r="AL104" s="15">
        <f t="shared" si="76"/>
        <v>2.5396787911367151</v>
      </c>
      <c r="AM104" s="15">
        <f t="shared" si="77"/>
        <v>3.2218045616016298</v>
      </c>
      <c r="AN104" s="63">
        <f t="shared" si="86"/>
        <v>14.529596937827426</v>
      </c>
      <c r="AO104" s="63">
        <f t="shared" si="86"/>
        <v>14.52955486391544</v>
      </c>
      <c r="AP104" s="63">
        <f t="shared" si="86"/>
        <v>14.529725360296267</v>
      </c>
      <c r="AQ104" s="63">
        <f t="shared" si="86"/>
        <v>14.529034021761982</v>
      </c>
      <c r="AR104" s="63">
        <f t="shared" si="86"/>
        <v>14.531830189277454</v>
      </c>
      <c r="AS104" s="63">
        <f t="shared" si="86"/>
        <v>14.520401835693498</v>
      </c>
      <c r="AT104" s="63">
        <f t="shared" si="86"/>
        <v>14.565288937361853</v>
      </c>
      <c r="AU104" s="63">
        <f t="shared" si="79"/>
        <v>13.933432173534607</v>
      </c>
      <c r="AV104" s="63"/>
      <c r="AW104" s="63"/>
      <c r="AX104" s="63"/>
    </row>
    <row r="105" spans="1:50" x14ac:dyDescent="0.2">
      <c r="A105" s="162" t="s">
        <v>104</v>
      </c>
      <c r="B105" s="163" t="s">
        <v>111</v>
      </c>
      <c r="C105" s="161">
        <v>52399.686900000001</v>
      </c>
      <c r="D105" s="161">
        <v>2.5999999999999999E-3</v>
      </c>
      <c r="E105">
        <f t="shared" si="66"/>
        <v>17502.56480865159</v>
      </c>
      <c r="F105" s="11">
        <f t="shared" si="67"/>
        <v>17502.5</v>
      </c>
      <c r="G105">
        <f t="shared" si="68"/>
        <v>2.3016999999526888E-2</v>
      </c>
      <c r="J105">
        <f>G105</f>
        <v>2.3016999999526888E-2</v>
      </c>
      <c r="P105" s="31">
        <f t="shared" si="85"/>
        <v>6.9639847255276791E-3</v>
      </c>
      <c r="Q105" s="2">
        <f t="shared" si="69"/>
        <v>37381.186900000001</v>
      </c>
      <c r="R105">
        <f t="shared" si="70"/>
        <v>2.5769929938725193E-4</v>
      </c>
      <c r="S105">
        <v>0.5</v>
      </c>
      <c r="Z105">
        <f t="shared" si="80"/>
        <v>17502.5</v>
      </c>
      <c r="AA105" s="217">
        <f t="shared" si="71"/>
        <v>2.8807046195477519E-2</v>
      </c>
      <c r="AB105" s="218">
        <f t="shared" si="81"/>
        <v>1.1739385295770483E-3</v>
      </c>
      <c r="AC105" s="218">
        <f t="shared" si="82"/>
        <v>-5.7900461959506308E-3</v>
      </c>
      <c r="AD105" s="219">
        <f t="shared" si="83"/>
        <v>1.6762317475621184E-5</v>
      </c>
      <c r="AH105" s="15">
        <f t="shared" si="72"/>
        <v>2.184306146994984E-2</v>
      </c>
      <c r="AI105" s="15">
        <f t="shared" si="73"/>
        <v>0.46818075870211662</v>
      </c>
      <c r="AJ105" s="15">
        <f t="shared" si="74"/>
        <v>0.987636702911597</v>
      </c>
      <c r="AK105" s="15">
        <f t="shared" si="75"/>
        <v>0.3653116195592287</v>
      </c>
      <c r="AL105" s="15">
        <f t="shared" si="76"/>
        <v>2.539706483008382</v>
      </c>
      <c r="AM105" s="15">
        <f t="shared" si="77"/>
        <v>3.2219621357216992</v>
      </c>
      <c r="AN105" s="63">
        <f t="shared" si="86"/>
        <v>14.529642127037537</v>
      </c>
      <c r="AO105" s="63">
        <f t="shared" si="86"/>
        <v>14.529600006950629</v>
      </c>
      <c r="AP105" s="63">
        <f t="shared" si="86"/>
        <v>14.529770671800042</v>
      </c>
      <c r="AQ105" s="63">
        <f t="shared" si="86"/>
        <v>14.529078725437923</v>
      </c>
      <c r="AR105" s="63">
        <f t="shared" si="86"/>
        <v>14.531877042587446</v>
      </c>
      <c r="AS105" s="63">
        <f t="shared" si="86"/>
        <v>14.520441104626199</v>
      </c>
      <c r="AT105" s="63">
        <f t="shared" si="86"/>
        <v>14.56535261710772</v>
      </c>
      <c r="AU105" s="63">
        <f t="shared" si="79"/>
        <v>13.93348850114247</v>
      </c>
      <c r="AV105" s="63"/>
      <c r="AW105" s="63"/>
      <c r="AX105" s="63"/>
    </row>
    <row r="106" spans="1:50" x14ac:dyDescent="0.2">
      <c r="A106" s="159" t="s">
        <v>410</v>
      </c>
      <c r="B106" s="160" t="s">
        <v>111</v>
      </c>
      <c r="C106" s="161">
        <v>52403.421600000001</v>
      </c>
      <c r="D106" s="159" t="s">
        <v>260</v>
      </c>
      <c r="E106">
        <f t="shared" si="66"/>
        <v>17513.080552279975</v>
      </c>
      <c r="F106" s="11">
        <f t="shared" si="67"/>
        <v>17513</v>
      </c>
      <c r="G106">
        <f t="shared" si="68"/>
        <v>2.8608399996301159E-2</v>
      </c>
      <c r="K106" s="63"/>
      <c r="L106" s="63"/>
      <c r="P106" s="31">
        <f t="shared" si="85"/>
        <v>6.9491547438087428E-3</v>
      </c>
      <c r="Q106" s="2">
        <f t="shared" si="69"/>
        <v>37384.921600000001</v>
      </c>
      <c r="R106">
        <f t="shared" si="70"/>
        <v>4.691229049076153E-4</v>
      </c>
      <c r="S106">
        <v>1</v>
      </c>
      <c r="Z106">
        <f t="shared" si="80"/>
        <v>17513</v>
      </c>
      <c r="AA106" s="217">
        <f t="shared" si="71"/>
        <v>2.8814836430194411E-2</v>
      </c>
      <c r="AB106" s="218">
        <f t="shared" si="81"/>
        <v>6.7427183099154908E-3</v>
      </c>
      <c r="AC106" s="218">
        <f t="shared" si="82"/>
        <v>-2.06436433893252E-4</v>
      </c>
      <c r="AD106" s="219">
        <f t="shared" si="83"/>
        <v>4.2616001238563004E-8</v>
      </c>
      <c r="AH106" s="15">
        <f t="shared" si="72"/>
        <v>2.1865681686385668E-2</v>
      </c>
      <c r="AI106" s="15">
        <f t="shared" si="73"/>
        <v>0.46796850959667957</v>
      </c>
      <c r="AJ106" s="15">
        <f t="shared" si="74"/>
        <v>0.98772765357804548</v>
      </c>
      <c r="AK106" s="15">
        <f t="shared" si="75"/>
        <v>0.3650024356341538</v>
      </c>
      <c r="AL106" s="15">
        <f t="shared" si="76"/>
        <v>2.5402877373275392</v>
      </c>
      <c r="AM106" s="15">
        <f t="shared" si="77"/>
        <v>3.2252728752867728</v>
      </c>
      <c r="AN106" s="63">
        <f t="shared" si="86"/>
        <v>14.530590877063482</v>
      </c>
      <c r="AO106" s="63">
        <f t="shared" si="86"/>
        <v>14.530547779323816</v>
      </c>
      <c r="AP106" s="63">
        <f t="shared" si="86"/>
        <v>14.530722005961923</v>
      </c>
      <c r="AQ106" s="63">
        <f t="shared" si="86"/>
        <v>14.530017228082837</v>
      </c>
      <c r="AR106" s="63">
        <f t="shared" si="86"/>
        <v>14.532860851784386</v>
      </c>
      <c r="AS106" s="63">
        <f t="shared" si="86"/>
        <v>14.521265326942078</v>
      </c>
      <c r="AT106" s="63">
        <f t="shared" si="86"/>
        <v>14.566689428631292</v>
      </c>
      <c r="AU106" s="63">
        <f t="shared" si="79"/>
        <v>13.934671380907577</v>
      </c>
      <c r="AV106" s="63"/>
      <c r="AW106" s="63"/>
      <c r="AX106" s="63"/>
    </row>
    <row r="107" spans="1:50" x14ac:dyDescent="0.2">
      <c r="A107" s="159" t="s">
        <v>410</v>
      </c>
      <c r="B107" s="160" t="s">
        <v>111</v>
      </c>
      <c r="C107" s="161">
        <v>52410.3488</v>
      </c>
      <c r="D107" s="159" t="s">
        <v>260</v>
      </c>
      <c r="E107">
        <f t="shared" si="66"/>
        <v>17532.585374424329</v>
      </c>
      <c r="F107" s="11">
        <f t="shared" si="67"/>
        <v>17532.5</v>
      </c>
      <c r="G107">
        <f t="shared" si="68"/>
        <v>3.032099999836646E-2</v>
      </c>
      <c r="K107" s="63"/>
      <c r="L107" s="63"/>
      <c r="P107" s="31">
        <f t="shared" si="85"/>
        <v>6.921580135561968E-3</v>
      </c>
      <c r="Q107" s="2">
        <f t="shared" si="69"/>
        <v>37391.8488</v>
      </c>
      <c r="R107">
        <f t="shared" si="70"/>
        <v>5.4753284991580938E-4</v>
      </c>
      <c r="S107">
        <v>1</v>
      </c>
      <c r="Z107">
        <f t="shared" si="80"/>
        <v>17532.5</v>
      </c>
      <c r="AA107" s="217">
        <f t="shared" si="71"/>
        <v>2.8829191690966382E-2</v>
      </c>
      <c r="AB107" s="218">
        <f t="shared" si="81"/>
        <v>8.4133884429620463E-3</v>
      </c>
      <c r="AC107" s="218">
        <f t="shared" si="82"/>
        <v>1.4918083074000783E-3</v>
      </c>
      <c r="AD107" s="219">
        <f t="shared" si="83"/>
        <v>2.2254920260278866E-6</v>
      </c>
      <c r="AH107" s="15">
        <f t="shared" si="72"/>
        <v>2.1907611555404414E-2</v>
      </c>
      <c r="AI107" s="15">
        <f t="shared" si="73"/>
        <v>0.46757531608940905</v>
      </c>
      <c r="AJ107" s="15">
        <f t="shared" si="74"/>
        <v>0.98789546100481551</v>
      </c>
      <c r="AK107" s="15">
        <f t="shared" si="75"/>
        <v>0.36442864975513423</v>
      </c>
      <c r="AL107" s="15">
        <f t="shared" si="76"/>
        <v>2.5413658198964439</v>
      </c>
      <c r="AM107" s="15">
        <f t="shared" si="77"/>
        <v>3.2314299365952142</v>
      </c>
      <c r="AN107" s="63">
        <f t="shared" si="86"/>
        <v>14.532351712011595</v>
      </c>
      <c r="AO107" s="63">
        <f t="shared" si="86"/>
        <v>14.532306757819129</v>
      </c>
      <c r="AP107" s="63">
        <f t="shared" si="86"/>
        <v>14.532487721351545</v>
      </c>
      <c r="AQ107" s="63">
        <f t="shared" si="86"/>
        <v>14.531758772123574</v>
      </c>
      <c r="AR107" s="63">
        <f t="shared" si="86"/>
        <v>14.534687368978163</v>
      </c>
      <c r="AS107" s="63">
        <f t="shared" si="86"/>
        <v>14.522793878697543</v>
      </c>
      <c r="AT107" s="63">
        <f t="shared" si="86"/>
        <v>14.569169732279764</v>
      </c>
      <c r="AU107" s="63">
        <f t="shared" si="79"/>
        <v>13.936868157614203</v>
      </c>
      <c r="AV107" s="63"/>
      <c r="AW107" s="63"/>
      <c r="AX107" s="63"/>
    </row>
    <row r="108" spans="1:50" x14ac:dyDescent="0.2">
      <c r="A108" s="162" t="s">
        <v>116</v>
      </c>
      <c r="B108" s="163" t="s">
        <v>110</v>
      </c>
      <c r="C108" s="161">
        <v>52462.3796</v>
      </c>
      <c r="D108" s="161">
        <v>5.9999999999999995E-4</v>
      </c>
      <c r="E108">
        <f t="shared" si="66"/>
        <v>17679.087785214942</v>
      </c>
      <c r="F108" s="11">
        <f t="shared" si="67"/>
        <v>17679</v>
      </c>
      <c r="G108">
        <f t="shared" si="68"/>
        <v>3.1177199998637661E-2</v>
      </c>
      <c r="J108">
        <f>G108</f>
        <v>3.1177199998637661E-2</v>
      </c>
      <c r="P108" s="31">
        <f t="shared" si="85"/>
        <v>6.7130363314381707E-3</v>
      </c>
      <c r="Q108" s="2">
        <f t="shared" si="69"/>
        <v>37443.8796</v>
      </c>
      <c r="R108">
        <f t="shared" si="70"/>
        <v>5.9849530393552366E-4</v>
      </c>
      <c r="S108">
        <v>1</v>
      </c>
      <c r="Z108">
        <f t="shared" si="80"/>
        <v>17679</v>
      </c>
      <c r="AA108" s="217">
        <f t="shared" si="71"/>
        <v>2.8932386494231809E-2</v>
      </c>
      <c r="AB108" s="218">
        <f t="shared" si="81"/>
        <v>8.9578498358440228E-3</v>
      </c>
      <c r="AC108" s="218">
        <f t="shared" si="82"/>
        <v>2.2448135044058522E-3</v>
      </c>
      <c r="AD108" s="219">
        <f t="shared" si="83"/>
        <v>5.0391876695628831E-6</v>
      </c>
      <c r="AH108" s="15">
        <f t="shared" si="72"/>
        <v>2.2219350162793639E-2</v>
      </c>
      <c r="AI108" s="15">
        <f t="shared" si="73"/>
        <v>0.46466168781667416</v>
      </c>
      <c r="AJ108" s="15">
        <f t="shared" si="74"/>
        <v>0.98911104405568928</v>
      </c>
      <c r="AK108" s="15">
        <f t="shared" si="75"/>
        <v>0.36013494180425054</v>
      </c>
      <c r="AL108" s="15">
        <f t="shared" si="76"/>
        <v>2.5494082128683857</v>
      </c>
      <c r="AM108" s="15">
        <f t="shared" si="77"/>
        <v>3.2780470312878554</v>
      </c>
      <c r="AN108" s="63">
        <f t="shared" si="86"/>
        <v>14.545534089268196</v>
      </c>
      <c r="AO108" s="63">
        <f t="shared" si="86"/>
        <v>14.545473394049242</v>
      </c>
      <c r="AP108" s="63">
        <f t="shared" si="86"/>
        <v>14.545710252734466</v>
      </c>
      <c r="AQ108" s="63">
        <f t="shared" si="86"/>
        <v>14.544785193284184</v>
      </c>
      <c r="AR108" s="63">
        <f t="shared" si="86"/>
        <v>14.548386899783068</v>
      </c>
      <c r="AS108" s="63">
        <f t="shared" si="86"/>
        <v>14.534190080476106</v>
      </c>
      <c r="AT108" s="63">
        <f t="shared" si="86"/>
        <v>14.587706139988551</v>
      </c>
      <c r="AU108" s="63">
        <f t="shared" si="79"/>
        <v>13.953372146717836</v>
      </c>
      <c r="AV108" s="63"/>
      <c r="AW108" s="63"/>
      <c r="AX108" s="63"/>
    </row>
    <row r="109" spans="1:50" x14ac:dyDescent="0.2">
      <c r="A109" s="159" t="s">
        <v>410</v>
      </c>
      <c r="B109" s="160" t="s">
        <v>111</v>
      </c>
      <c r="C109" s="161">
        <v>52725.547500000001</v>
      </c>
      <c r="D109" s="159" t="s">
        <v>260</v>
      </c>
      <c r="E109">
        <f t="shared" si="66"/>
        <v>18420.086036110613</v>
      </c>
      <c r="F109" s="11">
        <f t="shared" si="67"/>
        <v>18420</v>
      </c>
      <c r="G109">
        <f t="shared" si="68"/>
        <v>3.0555999997886829E-2</v>
      </c>
      <c r="K109" s="63"/>
      <c r="L109" s="63"/>
      <c r="P109" s="31">
        <f t="shared" si="85"/>
        <v>5.6208798485614248E-3</v>
      </c>
      <c r="Q109" s="2">
        <f t="shared" si="69"/>
        <v>37707.047500000001</v>
      </c>
      <c r="R109">
        <f t="shared" si="70"/>
        <v>6.2176021686129374E-4</v>
      </c>
      <c r="S109">
        <v>1</v>
      </c>
      <c r="Z109">
        <f t="shared" si="80"/>
        <v>18420</v>
      </c>
      <c r="AA109" s="217">
        <f t="shared" si="71"/>
        <v>2.9330580426741189E-2</v>
      </c>
      <c r="AB109" s="218">
        <f t="shared" si="81"/>
        <v>6.8462994197070644E-3</v>
      </c>
      <c r="AC109" s="218">
        <f t="shared" si="82"/>
        <v>1.2254195711456396E-3</v>
      </c>
      <c r="AD109" s="219">
        <f t="shared" si="83"/>
        <v>1.5016531253467633E-6</v>
      </c>
      <c r="AH109" s="15">
        <f t="shared" si="72"/>
        <v>2.3709700578179765E-2</v>
      </c>
      <c r="AI109" s="15">
        <f t="shared" si="73"/>
        <v>0.4509487436682813</v>
      </c>
      <c r="AJ109" s="15">
        <f t="shared" si="74"/>
        <v>0.99412218267573815</v>
      </c>
      <c r="AK109" s="15">
        <f t="shared" si="75"/>
        <v>0.33886133258340972</v>
      </c>
      <c r="AL109" s="15">
        <f t="shared" si="76"/>
        <v>2.5886392812815022</v>
      </c>
      <c r="AM109" s="15">
        <f t="shared" si="77"/>
        <v>3.5243095217979157</v>
      </c>
      <c r="AN109" s="63">
        <f t="shared" si="86"/>
        <v>14.61102010357749</v>
      </c>
      <c r="AO109" s="63">
        <f t="shared" si="86"/>
        <v>14.610816629935421</v>
      </c>
      <c r="AP109" s="63">
        <f t="shared" si="86"/>
        <v>14.611507545662676</v>
      </c>
      <c r="AQ109" s="63">
        <f t="shared" si="86"/>
        <v>14.609157669236845</v>
      </c>
      <c r="AR109" s="63">
        <f t="shared" si="86"/>
        <v>14.617106429420517</v>
      </c>
      <c r="AS109" s="63">
        <f t="shared" si="86"/>
        <v>14.58969939745811</v>
      </c>
      <c r="AT109" s="63">
        <f t="shared" si="86"/>
        <v>14.678806839728184</v>
      </c>
      <c r="AU109" s="63">
        <f t="shared" si="79"/>
        <v>14.036849661569658</v>
      </c>
      <c r="AV109" s="63"/>
      <c r="AW109" s="63"/>
      <c r="AX109" s="63"/>
    </row>
    <row r="110" spans="1:50" x14ac:dyDescent="0.2">
      <c r="A110" s="159" t="s">
        <v>410</v>
      </c>
      <c r="B110" s="160" t="s">
        <v>111</v>
      </c>
      <c r="C110" s="161">
        <v>52739.394699999997</v>
      </c>
      <c r="D110" s="159" t="s">
        <v>260</v>
      </c>
      <c r="E110">
        <f t="shared" si="66"/>
        <v>18459.075407457953</v>
      </c>
      <c r="F110" s="11">
        <f t="shared" si="67"/>
        <v>18459</v>
      </c>
      <c r="G110">
        <f t="shared" si="68"/>
        <v>2.6781199994729832E-2</v>
      </c>
      <c r="K110" s="63"/>
      <c r="L110" s="63"/>
      <c r="P110" s="31">
        <f t="shared" si="85"/>
        <v>5.5616708198640945E-3</v>
      </c>
      <c r="Q110" s="2">
        <f t="shared" si="69"/>
        <v>37720.894699999997</v>
      </c>
      <c r="R110">
        <f t="shared" si="70"/>
        <v>4.502684184029782E-4</v>
      </c>
      <c r="S110">
        <v>1</v>
      </c>
      <c r="Z110">
        <f t="shared" si="80"/>
        <v>18459</v>
      </c>
      <c r="AA110" s="217">
        <f t="shared" si="71"/>
        <v>2.9345907715764858E-2</v>
      </c>
      <c r="AB110" s="218">
        <f t="shared" si="81"/>
        <v>2.9969630988290683E-3</v>
      </c>
      <c r="AC110" s="218">
        <f t="shared" si="82"/>
        <v>-2.5647077210350262E-3</v>
      </c>
      <c r="AD110" s="219">
        <f t="shared" si="83"/>
        <v>6.5777256943366778E-6</v>
      </c>
      <c r="AH110" s="15">
        <f t="shared" si="72"/>
        <v>2.3784236895900764E-2</v>
      </c>
      <c r="AI110" s="15">
        <f t="shared" si="73"/>
        <v>0.45027141720936381</v>
      </c>
      <c r="AJ110" s="15">
        <f t="shared" si="74"/>
        <v>0.99433694320463406</v>
      </c>
      <c r="AK110" s="15">
        <f t="shared" si="75"/>
        <v>0.33776140996662368</v>
      </c>
      <c r="AL110" s="15">
        <f t="shared" si="76"/>
        <v>2.5906413606976315</v>
      </c>
      <c r="AM110" s="15">
        <f t="shared" si="77"/>
        <v>3.5377918027101947</v>
      </c>
      <c r="AN110" s="63">
        <f t="shared" si="86"/>
        <v>14.614414646849179</v>
      </c>
      <c r="AO110" s="63">
        <f t="shared" si="86"/>
        <v>14.614199997803444</v>
      </c>
      <c r="AP110" s="63">
        <f t="shared" si="86"/>
        <v>14.614924066166846</v>
      </c>
      <c r="AQ110" s="63">
        <f t="shared" si="86"/>
        <v>14.612477516222743</v>
      </c>
      <c r="AR110" s="63">
        <f t="shared" si="86"/>
        <v>14.620698226817259</v>
      </c>
      <c r="AS110" s="63">
        <f t="shared" si="86"/>
        <v>14.592533135182762</v>
      </c>
      <c r="AT110" s="63">
        <f t="shared" si="86"/>
        <v>14.683478091453228</v>
      </c>
      <c r="AU110" s="63">
        <f t="shared" si="79"/>
        <v>14.041243214982911</v>
      </c>
      <c r="AV110" s="63"/>
      <c r="AW110" s="63"/>
      <c r="AX110" s="63"/>
    </row>
    <row r="111" spans="1:50" x14ac:dyDescent="0.2">
      <c r="A111" s="159" t="s">
        <v>410</v>
      </c>
      <c r="B111" s="160" t="s">
        <v>111</v>
      </c>
      <c r="C111" s="161">
        <v>52760.353499999997</v>
      </c>
      <c r="D111" s="159" t="s">
        <v>260</v>
      </c>
      <c r="E111">
        <f t="shared" si="66"/>
        <v>18518.088813503571</v>
      </c>
      <c r="F111" s="11">
        <f t="shared" si="67"/>
        <v>18518</v>
      </c>
      <c r="G111">
        <f t="shared" si="68"/>
        <v>3.1542400000034831E-2</v>
      </c>
      <c r="K111" s="63"/>
      <c r="L111" s="63"/>
      <c r="P111" s="31">
        <f t="shared" si="85"/>
        <v>5.4717699111769269E-3</v>
      </c>
      <c r="Q111" s="2">
        <f t="shared" si="69"/>
        <v>37741.853499999997</v>
      </c>
      <c r="R111">
        <f t="shared" si="70"/>
        <v>6.7967775323006312E-4</v>
      </c>
      <c r="S111">
        <v>1</v>
      </c>
      <c r="Z111">
        <f t="shared" si="80"/>
        <v>18518</v>
      </c>
      <c r="AA111" s="217">
        <f t="shared" si="71"/>
        <v>2.9368040691184236E-2</v>
      </c>
      <c r="AB111" s="218">
        <f t="shared" si="81"/>
        <v>7.646129220027522E-3</v>
      </c>
      <c r="AC111" s="218">
        <f t="shared" si="82"/>
        <v>2.1743593088505951E-3</v>
      </c>
      <c r="AD111" s="219">
        <f t="shared" si="83"/>
        <v>4.7278384039852377E-6</v>
      </c>
      <c r="AH111" s="15">
        <f t="shared" si="72"/>
        <v>2.3896270780007309E-2</v>
      </c>
      <c r="AI111" s="15">
        <f t="shared" si="73"/>
        <v>0.44925470810159662</v>
      </c>
      <c r="AJ111" s="15">
        <f t="shared" si="74"/>
        <v>0.9946531015754897</v>
      </c>
      <c r="AK111" s="15">
        <f t="shared" si="75"/>
        <v>0.33610103875380293</v>
      </c>
      <c r="AL111" s="15">
        <f t="shared" si="76"/>
        <v>2.5936589152095824</v>
      </c>
      <c r="AM111" s="15">
        <f t="shared" si="77"/>
        <v>3.5582938422144159</v>
      </c>
      <c r="AN111" s="63">
        <f t="shared" si="86"/>
        <v>14.619540576242938</v>
      </c>
      <c r="AO111" s="63">
        <f t="shared" si="86"/>
        <v>14.619308191171726</v>
      </c>
      <c r="AP111" s="63">
        <f t="shared" si="86"/>
        <v>14.620084394298676</v>
      </c>
      <c r="AQ111" s="63">
        <f t="shared" si="86"/>
        <v>14.617487236403534</v>
      </c>
      <c r="AR111" s="63">
        <f t="shared" si="86"/>
        <v>14.626127383705965</v>
      </c>
      <c r="AS111" s="63">
        <f t="shared" si="86"/>
        <v>14.596805208958667</v>
      </c>
      <c r="AT111" s="63">
        <f t="shared" si="86"/>
        <v>14.690521291488249</v>
      </c>
      <c r="AU111" s="63">
        <f t="shared" si="79"/>
        <v>14.047889872710654</v>
      </c>
      <c r="AV111" s="63"/>
      <c r="AW111" s="63"/>
      <c r="AX111" s="63"/>
    </row>
    <row r="112" spans="1:50" x14ac:dyDescent="0.2">
      <c r="A112" s="159" t="s">
        <v>410</v>
      </c>
      <c r="B112" s="160" t="s">
        <v>111</v>
      </c>
      <c r="C112" s="161">
        <v>52760.528100000003</v>
      </c>
      <c r="D112" s="159" t="s">
        <v>260</v>
      </c>
      <c r="E112">
        <f t="shared" si="66"/>
        <v>18518.580432331742</v>
      </c>
      <c r="F112" s="11">
        <f t="shared" si="67"/>
        <v>18518.5</v>
      </c>
      <c r="G112">
        <f t="shared" si="68"/>
        <v>2.8565799999341834E-2</v>
      </c>
      <c r="K112" s="63"/>
      <c r="L112" s="63"/>
      <c r="P112" s="31">
        <f t="shared" si="85"/>
        <v>5.4710063500003972E-3</v>
      </c>
      <c r="Q112" s="2">
        <f t="shared" si="69"/>
        <v>37742.028100000003</v>
      </c>
      <c r="R112">
        <f t="shared" si="70"/>
        <v>5.3336949370566154E-4</v>
      </c>
      <c r="S112">
        <v>1</v>
      </c>
      <c r="Z112">
        <f t="shared" si="80"/>
        <v>18518.5</v>
      </c>
      <c r="AA112" s="217">
        <f t="shared" si="71"/>
        <v>2.9368222842443746E-2</v>
      </c>
      <c r="AB112" s="218">
        <f t="shared" si="81"/>
        <v>4.6685835068984854E-3</v>
      </c>
      <c r="AC112" s="218">
        <f t="shared" si="82"/>
        <v>-8.0242284310191175E-4</v>
      </c>
      <c r="AD112" s="219">
        <f t="shared" si="83"/>
        <v>6.4388241913175529E-7</v>
      </c>
      <c r="AH112" s="15">
        <f t="shared" si="72"/>
        <v>2.3897216492443349E-2</v>
      </c>
      <c r="AI112" s="15">
        <f t="shared" si="73"/>
        <v>0.4492461326300986</v>
      </c>
      <c r="AJ112" s="15">
        <f t="shared" si="74"/>
        <v>0.99465573625941217</v>
      </c>
      <c r="AK112" s="15">
        <f t="shared" si="75"/>
        <v>0.33608698632458239</v>
      </c>
      <c r="AL112" s="15">
        <f t="shared" si="76"/>
        <v>2.5936844303070776</v>
      </c>
      <c r="AM112" s="15">
        <f t="shared" si="77"/>
        <v>3.5584681368055349</v>
      </c>
      <c r="AN112" s="63">
        <f t="shared" si="86"/>
        <v>14.619583968219469</v>
      </c>
      <c r="AO112" s="63">
        <f t="shared" si="86"/>
        <v>14.619351428490951</v>
      </c>
      <c r="AP112" s="63">
        <f t="shared" si="86"/>
        <v>14.620128083757789</v>
      </c>
      <c r="AQ112" s="63">
        <f t="shared" si="86"/>
        <v>14.617529626983393</v>
      </c>
      <c r="AR112" s="63">
        <f t="shared" si="86"/>
        <v>14.626173369963951</v>
      </c>
      <c r="AS112" s="63">
        <f t="shared" si="86"/>
        <v>14.596841337580372</v>
      </c>
      <c r="AT112" s="63">
        <f t="shared" si="86"/>
        <v>14.690580858331474</v>
      </c>
      <c r="AU112" s="63">
        <f t="shared" si="79"/>
        <v>14.047946200318517</v>
      </c>
      <c r="AV112" s="63"/>
      <c r="AW112" s="63"/>
      <c r="AX112" s="63"/>
    </row>
    <row r="113" spans="1:50" x14ac:dyDescent="0.2">
      <c r="A113" s="159" t="s">
        <v>421</v>
      </c>
      <c r="B113" s="160" t="s">
        <v>111</v>
      </c>
      <c r="C113" s="161">
        <v>53071.289400000001</v>
      </c>
      <c r="D113" s="159" t="s">
        <v>342</v>
      </c>
      <c r="E113">
        <f t="shared" si="66"/>
        <v>19393.586767625915</v>
      </c>
      <c r="F113" s="11">
        <f t="shared" si="67"/>
        <v>19393.5</v>
      </c>
      <c r="G113">
        <f t="shared" si="68"/>
        <v>3.0815800004347693E-2</v>
      </c>
      <c r="K113" s="63"/>
      <c r="L113" s="63"/>
      <c r="P113" s="31">
        <f t="shared" si="85"/>
        <v>4.0912807641070512E-3</v>
      </c>
      <c r="Q113" s="2">
        <f t="shared" si="69"/>
        <v>38052.789400000001</v>
      </c>
      <c r="R113">
        <f t="shared" si="70"/>
        <v>7.1419992862199223E-4</v>
      </c>
      <c r="S113">
        <v>1</v>
      </c>
      <c r="Z113">
        <f t="shared" si="80"/>
        <v>19393.5</v>
      </c>
      <c r="AA113" s="217">
        <f t="shared" si="71"/>
        <v>2.9549668941213962E-2</v>
      </c>
      <c r="AB113" s="218">
        <f t="shared" si="81"/>
        <v>5.3574118272407822E-3</v>
      </c>
      <c r="AC113" s="218">
        <f t="shared" si="82"/>
        <v>1.2661310631337311E-3</v>
      </c>
      <c r="AD113" s="219">
        <f t="shared" si="83"/>
        <v>1.6030878690321522E-6</v>
      </c>
      <c r="AH113" s="15">
        <f t="shared" si="72"/>
        <v>2.5458388177106911E-2</v>
      </c>
      <c r="AI113" s="15">
        <f t="shared" si="73"/>
        <v>0.43522537019225893</v>
      </c>
      <c r="AJ113" s="15">
        <f t="shared" si="74"/>
        <v>0.99819052327549029</v>
      </c>
      <c r="AK113" s="15">
        <f t="shared" si="75"/>
        <v>0.31195176281786252</v>
      </c>
      <c r="AL113" s="15">
        <f t="shared" si="76"/>
        <v>2.6369490509825564</v>
      </c>
      <c r="AM113" s="15">
        <f t="shared" si="77"/>
        <v>3.8787265811199312</v>
      </c>
      <c r="AN113" s="63">
        <f t="shared" si="86"/>
        <v>14.694349530327068</v>
      </c>
      <c r="AO113" s="63">
        <f t="shared" si="86"/>
        <v>14.693713811972001</v>
      </c>
      <c r="AP113" s="63">
        <f t="shared" si="86"/>
        <v>14.695576220258587</v>
      </c>
      <c r="AQ113" s="63">
        <f t="shared" si="86"/>
        <v>14.690104230422072</v>
      </c>
      <c r="AR113" s="63">
        <f t="shared" si="86"/>
        <v>14.706047562216691</v>
      </c>
      <c r="AS113" s="63">
        <f t="shared" si="86"/>
        <v>14.65838130830895</v>
      </c>
      <c r="AT113" s="63">
        <f t="shared" si="86"/>
        <v>14.79169226087993</v>
      </c>
      <c r="AU113" s="63">
        <f t="shared" si="79"/>
        <v>14.146519514077415</v>
      </c>
      <c r="AV113" s="63"/>
      <c r="AW113" s="63"/>
      <c r="AX113" s="63"/>
    </row>
    <row r="114" spans="1:50" x14ac:dyDescent="0.2">
      <c r="A114" s="161" t="s">
        <v>259</v>
      </c>
      <c r="B114" s="163" t="s">
        <v>111</v>
      </c>
      <c r="C114" s="161">
        <v>53087.803200000002</v>
      </c>
      <c r="D114" s="161">
        <v>2.9999999999999997E-4</v>
      </c>
      <c r="E114">
        <f t="shared" si="66"/>
        <v>19440.084448063542</v>
      </c>
      <c r="F114" s="11">
        <f t="shared" si="67"/>
        <v>19440</v>
      </c>
      <c r="G114">
        <f t="shared" si="68"/>
        <v>2.9992000003403518E-2</v>
      </c>
      <c r="N114">
        <f>G114</f>
        <v>2.9992000003403518E-2</v>
      </c>
      <c r="P114" s="31">
        <f t="shared" si="85"/>
        <v>4.0155253914667746E-3</v>
      </c>
      <c r="Q114" s="2">
        <f t="shared" si="69"/>
        <v>38069.303200000002</v>
      </c>
      <c r="R114">
        <f t="shared" si="70"/>
        <v>6.7477723326459416E-4</v>
      </c>
      <c r="S114">
        <v>1</v>
      </c>
      <c r="Z114">
        <f t="shared" si="80"/>
        <v>19440</v>
      </c>
      <c r="AA114" s="217">
        <f t="shared" si="71"/>
        <v>2.9551744396950776E-2</v>
      </c>
      <c r="AB114" s="218">
        <f t="shared" si="81"/>
        <v>4.4557809979195173E-3</v>
      </c>
      <c r="AC114" s="218">
        <f t="shared" si="82"/>
        <v>4.402556064527427E-4</v>
      </c>
      <c r="AD114" s="219">
        <f t="shared" si="83"/>
        <v>1.9382499901307226E-7</v>
      </c>
      <c r="AH114" s="15">
        <f t="shared" si="72"/>
        <v>2.5536219005484001E-2</v>
      </c>
      <c r="AI114" s="15">
        <f t="shared" si="73"/>
        <v>0.43453224401446811</v>
      </c>
      <c r="AJ114" s="15">
        <f t="shared" si="74"/>
        <v>0.99832192326770497</v>
      </c>
      <c r="AK114" s="15">
        <f t="shared" si="75"/>
        <v>0.31069358174949463</v>
      </c>
      <c r="AL114" s="15">
        <f t="shared" si="76"/>
        <v>2.6391754416479012</v>
      </c>
      <c r="AM114" s="15">
        <f t="shared" si="77"/>
        <v>3.896664726157073</v>
      </c>
      <c r="AN114" s="63">
        <f t="shared" si="86"/>
        <v>14.698260947576449</v>
      </c>
      <c r="AO114" s="63">
        <f t="shared" si="86"/>
        <v>14.69759527343342</v>
      </c>
      <c r="AP114" s="63">
        <f t="shared" si="86"/>
        <v>14.699533272305414</v>
      </c>
      <c r="AQ114" s="63">
        <f t="shared" si="86"/>
        <v>14.69387435578294</v>
      </c>
      <c r="AR114" s="63">
        <f t="shared" si="86"/>
        <v>14.710258389970852</v>
      </c>
      <c r="AS114" s="63">
        <f t="shared" si="86"/>
        <v>14.661571159949373</v>
      </c>
      <c r="AT114" s="63">
        <f t="shared" si="86"/>
        <v>14.796890266341844</v>
      </c>
      <c r="AU114" s="63">
        <f t="shared" si="79"/>
        <v>14.151757981608602</v>
      </c>
      <c r="AV114" s="63"/>
      <c r="AW114" s="63"/>
      <c r="AX114" s="63"/>
    </row>
    <row r="115" spans="1:50" x14ac:dyDescent="0.2">
      <c r="A115" s="164" t="s">
        <v>118</v>
      </c>
      <c r="B115" s="167" t="s">
        <v>110</v>
      </c>
      <c r="C115" s="168">
        <v>53100.590199999999</v>
      </c>
      <c r="D115" s="168">
        <v>5.0000000000000001E-4</v>
      </c>
      <c r="E115">
        <f t="shared" si="66"/>
        <v>19476.088628794554</v>
      </c>
      <c r="F115" s="11">
        <f t="shared" si="67"/>
        <v>19476</v>
      </c>
      <c r="G115">
        <f t="shared" si="68"/>
        <v>3.1476799995289184E-2</v>
      </c>
      <c r="J115">
        <f>G115</f>
        <v>3.1476799995289184E-2</v>
      </c>
      <c r="P115" s="31">
        <f t="shared" si="85"/>
        <v>3.9567074476892991E-3</v>
      </c>
      <c r="Q115" s="2">
        <f t="shared" si="69"/>
        <v>38082.090199999999</v>
      </c>
      <c r="R115">
        <f t="shared" si="70"/>
        <v>7.5735549382846274E-4</v>
      </c>
      <c r="S115">
        <v>1</v>
      </c>
      <c r="Z115">
        <f t="shared" si="80"/>
        <v>19476</v>
      </c>
      <c r="AA115" s="217">
        <f t="shared" si="71"/>
        <v>2.9552834554583993E-2</v>
      </c>
      <c r="AB115" s="218">
        <f t="shared" si="81"/>
        <v>5.8806728883944899E-3</v>
      </c>
      <c r="AC115" s="218">
        <f t="shared" si="82"/>
        <v>1.9239654407051908E-3</v>
      </c>
      <c r="AD115" s="219">
        <f t="shared" si="83"/>
        <v>3.701643017027919E-6</v>
      </c>
      <c r="AH115" s="15">
        <f t="shared" si="72"/>
        <v>2.5596127106894694E-2</v>
      </c>
      <c r="AI115" s="15">
        <f t="shared" si="73"/>
        <v>0.43399901787369999</v>
      </c>
      <c r="AJ115" s="15">
        <f t="shared" si="74"/>
        <v>0.99841998838522583</v>
      </c>
      <c r="AK115" s="15">
        <f t="shared" si="75"/>
        <v>0.30972112138455582</v>
      </c>
      <c r="AL115" s="15">
        <f t="shared" si="76"/>
        <v>2.6408943757955909</v>
      </c>
      <c r="AM115" s="15">
        <f t="shared" si="77"/>
        <v>3.9106210818718101</v>
      </c>
      <c r="AN115" s="63">
        <f t="shared" si="86"/>
        <v>14.701285106892971</v>
      </c>
      <c r="AO115" s="63">
        <f t="shared" si="86"/>
        <v>14.700595571872949</v>
      </c>
      <c r="AP115" s="63">
        <f t="shared" si="86"/>
        <v>14.702593420651409</v>
      </c>
      <c r="AQ115" s="63">
        <f t="shared" si="86"/>
        <v>14.696787403890838</v>
      </c>
      <c r="AR115" s="63">
        <f t="shared" si="86"/>
        <v>14.713515984432007</v>
      </c>
      <c r="AS115" s="63">
        <f t="shared" si="86"/>
        <v>14.664036092203744</v>
      </c>
      <c r="AT115" s="63">
        <f t="shared" si="86"/>
        <v>14.800902370148462</v>
      </c>
      <c r="AU115" s="63">
        <f t="shared" si="79"/>
        <v>14.155813569374683</v>
      </c>
      <c r="AV115" s="63"/>
      <c r="AW115" s="63"/>
      <c r="AX115" s="63"/>
    </row>
    <row r="116" spans="1:50" x14ac:dyDescent="0.2">
      <c r="A116" s="159" t="s">
        <v>410</v>
      </c>
      <c r="B116" s="160" t="s">
        <v>111</v>
      </c>
      <c r="C116" s="161">
        <v>53121.366900000001</v>
      </c>
      <c r="D116" s="159" t="s">
        <v>260</v>
      </c>
      <c r="E116">
        <f t="shared" si="66"/>
        <v>19534.589298364761</v>
      </c>
      <c r="F116" s="11">
        <f t="shared" si="67"/>
        <v>19534.5</v>
      </c>
      <c r="G116">
        <f t="shared" si="68"/>
        <v>3.1714600001578219E-2</v>
      </c>
      <c r="K116" s="63"/>
      <c r="L116" s="63"/>
      <c r="P116" s="31">
        <f t="shared" si="85"/>
        <v>3.8608144202863098E-3</v>
      </c>
      <c r="Q116" s="2">
        <f t="shared" si="69"/>
        <v>38102.866900000001</v>
      </c>
      <c r="R116">
        <f t="shared" si="70"/>
        <v>7.7583337120858511E-4</v>
      </c>
      <c r="S116">
        <v>1</v>
      </c>
      <c r="Z116">
        <f t="shared" si="80"/>
        <v>19534.5</v>
      </c>
      <c r="AA116" s="217">
        <f t="shared" si="71"/>
        <v>2.9553646441742361E-2</v>
      </c>
      <c r="AB116" s="218">
        <f t="shared" si="81"/>
        <v>6.0217679801221682E-3</v>
      </c>
      <c r="AC116" s="218">
        <f t="shared" si="82"/>
        <v>2.1609535598358584E-3</v>
      </c>
      <c r="AD116" s="219">
        <f t="shared" si="83"/>
        <v>4.6697202877672687E-6</v>
      </c>
      <c r="AH116" s="15">
        <f t="shared" si="72"/>
        <v>2.5692832021456051E-2</v>
      </c>
      <c r="AI116" s="15">
        <f t="shared" si="73"/>
        <v>0.43313877622165597</v>
      </c>
      <c r="AJ116" s="15">
        <f t="shared" si="74"/>
        <v>0.99857258707789465</v>
      </c>
      <c r="AK116" s="15">
        <f t="shared" si="75"/>
        <v>0.30814385889736812</v>
      </c>
      <c r="AL116" s="15">
        <f t="shared" si="76"/>
        <v>2.6436789359297745</v>
      </c>
      <c r="AM116" s="15">
        <f t="shared" si="77"/>
        <v>3.9334296415206582</v>
      </c>
      <c r="AN116" s="63">
        <f t="shared" si="86"/>
        <v>14.706191921885043</v>
      </c>
      <c r="AO116" s="63">
        <f t="shared" si="86"/>
        <v>14.705462346809423</v>
      </c>
      <c r="AP116" s="63">
        <f t="shared" si="86"/>
        <v>14.707559943493379</v>
      </c>
      <c r="AQ116" s="63">
        <f t="shared" si="86"/>
        <v>14.701510460686514</v>
      </c>
      <c r="AR116" s="63">
        <f t="shared" si="86"/>
        <v>14.718805083694299</v>
      </c>
      <c r="AS116" s="63">
        <f t="shared" si="86"/>
        <v>14.66803323983469</v>
      </c>
      <c r="AT116" s="63">
        <f t="shared" si="86"/>
        <v>14.807399409501629</v>
      </c>
      <c r="AU116" s="63">
        <f t="shared" si="79"/>
        <v>14.162403899494564</v>
      </c>
      <c r="AV116" s="63"/>
      <c r="AW116" s="63"/>
      <c r="AX116" s="63"/>
    </row>
    <row r="117" spans="1:50" x14ac:dyDescent="0.2">
      <c r="A117" s="159" t="s">
        <v>410</v>
      </c>
      <c r="B117" s="160" t="s">
        <v>111</v>
      </c>
      <c r="C117" s="161">
        <v>53121.545299999998</v>
      </c>
      <c r="D117" s="159" t="s">
        <v>260</v>
      </c>
      <c r="E117">
        <f t="shared" ref="E117:E148" si="87">+(C117-C$7)/C$8</f>
        <v>19535.091616800852</v>
      </c>
      <c r="F117" s="11">
        <f t="shared" ref="F117:F148" si="88">ROUND(2*E117,0)/2</f>
        <v>19535</v>
      </c>
      <c r="G117">
        <f t="shared" ref="G117:G148" si="89">+C117-(C$7+F117*C$8)</f>
        <v>3.2537999999476597E-2</v>
      </c>
      <c r="K117" s="63"/>
      <c r="L117" s="63"/>
      <c r="P117" s="31">
        <f t="shared" si="85"/>
        <v>3.8599931468863424E-3</v>
      </c>
      <c r="Q117" s="2">
        <f t="shared" ref="Q117:Q148" si="90">+C117-15018.5</f>
        <v>38103.045299999998</v>
      </c>
      <c r="R117">
        <f t="shared" ref="R117:R148" si="91">+(P117-G117)^2</f>
        <v>8.2242807703721357E-4</v>
      </c>
      <c r="S117">
        <v>1</v>
      </c>
      <c r="Z117">
        <f t="shared" si="80"/>
        <v>19535</v>
      </c>
      <c r="AA117" s="217">
        <f t="shared" si="71"/>
        <v>2.9553648267517888E-2</v>
      </c>
      <c r="AB117" s="218">
        <f t="shared" si="81"/>
        <v>6.844344878845051E-3</v>
      </c>
      <c r="AC117" s="218">
        <f t="shared" si="82"/>
        <v>2.9843517319587086E-3</v>
      </c>
      <c r="AD117" s="219">
        <f t="shared" si="83"/>
        <v>8.9063552600449443E-6</v>
      </c>
      <c r="AH117" s="15">
        <f t="shared" si="72"/>
        <v>2.5693655120631546E-2</v>
      </c>
      <c r="AI117" s="15">
        <f t="shared" si="73"/>
        <v>0.43313145688938548</v>
      </c>
      <c r="AJ117" s="15">
        <f t="shared" si="74"/>
        <v>0.99857385550573596</v>
      </c>
      <c r="AK117" s="15">
        <f t="shared" si="75"/>
        <v>0.30813039387780677</v>
      </c>
      <c r="AL117" s="15">
        <f t="shared" si="76"/>
        <v>2.6437026894201634</v>
      </c>
      <c r="AM117" s="15">
        <f t="shared" si="77"/>
        <v>3.9336252828482721</v>
      </c>
      <c r="AN117" s="63">
        <f t="shared" ref="AN117:AT132" si="92">$AU117+$AB$7*SIN(AO117)</f>
        <v>14.706233820988682</v>
      </c>
      <c r="AO117" s="63">
        <f t="shared" si="92"/>
        <v>14.705503896861693</v>
      </c>
      <c r="AP117" s="63">
        <f t="shared" si="92"/>
        <v>14.707602359456709</v>
      </c>
      <c r="AQ117" s="63">
        <f t="shared" si="92"/>
        <v>14.701550772144447</v>
      </c>
      <c r="AR117" s="63">
        <f t="shared" si="92"/>
        <v>14.71885026561846</v>
      </c>
      <c r="AS117" s="63">
        <f t="shared" si="92"/>
        <v>14.668067359738657</v>
      </c>
      <c r="AT117" s="63">
        <f t="shared" si="92"/>
        <v>14.807454819006264</v>
      </c>
      <c r="AU117" s="63">
        <f t="shared" si="79"/>
        <v>14.162460227102425</v>
      </c>
      <c r="AV117" s="63"/>
      <c r="AW117" s="63"/>
      <c r="AX117" s="63"/>
    </row>
    <row r="118" spans="1:50" x14ac:dyDescent="0.2">
      <c r="A118" s="159" t="s">
        <v>421</v>
      </c>
      <c r="B118" s="160" t="s">
        <v>111</v>
      </c>
      <c r="C118" s="161">
        <v>53133.088300000003</v>
      </c>
      <c r="D118" s="159" t="s">
        <v>342</v>
      </c>
      <c r="E118">
        <f t="shared" si="87"/>
        <v>19567.59308377343</v>
      </c>
      <c r="F118" s="11">
        <f t="shared" si="88"/>
        <v>19567.5</v>
      </c>
      <c r="G118">
        <f t="shared" si="89"/>
        <v>3.3059000001230743E-2</v>
      </c>
      <c r="K118" s="63"/>
      <c r="L118" s="63"/>
      <c r="P118" s="31">
        <f t="shared" si="85"/>
        <v>3.8065494842412853E-3</v>
      </c>
      <c r="Q118" s="2">
        <f t="shared" si="90"/>
        <v>38114.588300000003</v>
      </c>
      <c r="R118">
        <f t="shared" si="91"/>
        <v>8.5570586124891681E-4</v>
      </c>
      <c r="S118">
        <v>1</v>
      </c>
      <c r="Z118">
        <f t="shared" si="80"/>
        <v>19567.5</v>
      </c>
      <c r="AA118" s="217">
        <f t="shared" si="71"/>
        <v>2.9553581293895112E-2</v>
      </c>
      <c r="AB118" s="218">
        <f t="shared" si="81"/>
        <v>7.3119681915769161E-3</v>
      </c>
      <c r="AC118" s="218">
        <f t="shared" si="82"/>
        <v>3.5054187073356308E-3</v>
      </c>
      <c r="AD118" s="219">
        <f t="shared" si="83"/>
        <v>1.2287960313738605E-5</v>
      </c>
      <c r="AH118" s="15">
        <f t="shared" si="72"/>
        <v>2.5747031809653827E-2</v>
      </c>
      <c r="AI118" s="15">
        <f t="shared" si="73"/>
        <v>0.43265689909127569</v>
      </c>
      <c r="AJ118" s="15">
        <f t="shared" si="74"/>
        <v>0.99865500825120079</v>
      </c>
      <c r="AK118" s="15">
        <f t="shared" si="75"/>
        <v>0.3072557414449989</v>
      </c>
      <c r="AL118" s="15">
        <f t="shared" si="76"/>
        <v>2.6452449981489456</v>
      </c>
      <c r="AM118" s="15">
        <f t="shared" si="77"/>
        <v>3.9463674783336828</v>
      </c>
      <c r="AN118" s="63">
        <f t="shared" si="92"/>
        <v>14.708955835403186</v>
      </c>
      <c r="AO118" s="63">
        <f t="shared" si="92"/>
        <v>14.708202972167184</v>
      </c>
      <c r="AP118" s="63">
        <f t="shared" si="92"/>
        <v>14.710358207173973</v>
      </c>
      <c r="AQ118" s="63">
        <f t="shared" si="92"/>
        <v>14.704168970280891</v>
      </c>
      <c r="AR118" s="63">
        <f t="shared" si="92"/>
        <v>14.721786213201199</v>
      </c>
      <c r="AS118" s="63">
        <f t="shared" si="92"/>
        <v>14.670283594195439</v>
      </c>
      <c r="AT118" s="63">
        <f t="shared" si="92"/>
        <v>14.811052047335391</v>
      </c>
      <c r="AU118" s="63">
        <f t="shared" si="79"/>
        <v>14.166121521613469</v>
      </c>
      <c r="AV118" s="63"/>
      <c r="AW118" s="63"/>
      <c r="AX118" s="63"/>
    </row>
    <row r="119" spans="1:50" x14ac:dyDescent="0.2">
      <c r="A119" s="159" t="s">
        <v>427</v>
      </c>
      <c r="B119" s="160" t="s">
        <v>111</v>
      </c>
      <c r="C119" s="161">
        <v>53421.647499999999</v>
      </c>
      <c r="D119" s="159">
        <v>2.7E-4</v>
      </c>
      <c r="E119">
        <f t="shared" si="87"/>
        <v>20380.085270243933</v>
      </c>
      <c r="F119" s="11">
        <f t="shared" si="88"/>
        <v>20380</v>
      </c>
      <c r="G119">
        <f t="shared" si="89"/>
        <v>3.0284000000392552E-2</v>
      </c>
      <c r="K119" s="63"/>
      <c r="L119" s="63"/>
      <c r="P119" s="31">
        <f t="shared" si="85"/>
        <v>2.4314780377379108E-3</v>
      </c>
      <c r="Q119" s="2">
        <f t="shared" si="90"/>
        <v>38403.147499999999</v>
      </c>
      <c r="R119">
        <f t="shared" si="91"/>
        <v>7.757629796801592E-4</v>
      </c>
      <c r="S119">
        <v>1</v>
      </c>
      <c r="Z119">
        <f t="shared" si="80"/>
        <v>20380</v>
      </c>
      <c r="AA119" s="217">
        <f t="shared" si="71"/>
        <v>2.9434501609593412E-2</v>
      </c>
      <c r="AB119" s="218">
        <f t="shared" si="81"/>
        <v>3.280976428537051E-3</v>
      </c>
      <c r="AC119" s="218">
        <f t="shared" si="82"/>
        <v>8.4949839079914019E-4</v>
      </c>
      <c r="AD119" s="219">
        <f t="shared" si="83"/>
        <v>7.2164751597032875E-7</v>
      </c>
      <c r="AH119" s="15">
        <f t="shared" si="72"/>
        <v>2.7003023571855501E-2</v>
      </c>
      <c r="AI119" s="15">
        <f t="shared" si="73"/>
        <v>0.42152263755318775</v>
      </c>
      <c r="AJ119" s="15">
        <f t="shared" si="74"/>
        <v>0.99989743059655389</v>
      </c>
      <c r="AK119" s="15">
        <f t="shared" si="75"/>
        <v>0.28574153694593002</v>
      </c>
      <c r="AL119" s="15">
        <f t="shared" si="76"/>
        <v>2.6827930738959012</v>
      </c>
      <c r="AM119" s="15">
        <f t="shared" si="77"/>
        <v>4.2824656862522836</v>
      </c>
      <c r="AN119" s="63">
        <f t="shared" si="92"/>
        <v>14.776139281575203</v>
      </c>
      <c r="AO119" s="63">
        <f t="shared" si="92"/>
        <v>14.774638866299632</v>
      </c>
      <c r="AP119" s="63">
        <f t="shared" si="92"/>
        <v>14.778535939028682</v>
      </c>
      <c r="AQ119" s="63">
        <f t="shared" si="92"/>
        <v>14.768371032683524</v>
      </c>
      <c r="AR119" s="63">
        <f t="shared" si="92"/>
        <v>14.794600915466136</v>
      </c>
      <c r="AS119" s="63">
        <f t="shared" si="92"/>
        <v>14.724869447556062</v>
      </c>
      <c r="AT119" s="63">
        <f t="shared" si="92"/>
        <v>14.898177287293175</v>
      </c>
      <c r="AU119" s="63">
        <f t="shared" si="79"/>
        <v>14.25765388438959</v>
      </c>
      <c r="AV119" s="63"/>
      <c r="AW119" s="63"/>
      <c r="AX119" s="63"/>
    </row>
    <row r="120" spans="1:50" x14ac:dyDescent="0.2">
      <c r="A120" s="159" t="s">
        <v>427</v>
      </c>
      <c r="B120" s="160" t="s">
        <v>111</v>
      </c>
      <c r="C120" s="161">
        <v>53423.604500000001</v>
      </c>
      <c r="D120" s="159">
        <v>2.7E-4</v>
      </c>
      <c r="E120">
        <f t="shared" si="87"/>
        <v>20385.595568335018</v>
      </c>
      <c r="F120" s="11">
        <f t="shared" si="88"/>
        <v>20385.5</v>
      </c>
      <c r="G120">
        <f t="shared" si="89"/>
        <v>3.3941399997274857E-2</v>
      </c>
      <c r="K120" s="63"/>
      <c r="L120" s="63"/>
      <c r="P120" s="31">
        <f t="shared" si="85"/>
        <v>2.4219144291379065E-3</v>
      </c>
      <c r="Q120" s="2">
        <f t="shared" si="90"/>
        <v>38405.104500000001</v>
      </c>
      <c r="R120">
        <f t="shared" si="91"/>
        <v>9.9347797047999366E-4</v>
      </c>
      <c r="S120">
        <v>1</v>
      </c>
      <c r="Z120">
        <f t="shared" si="80"/>
        <v>20385.5</v>
      </c>
      <c r="AA120" s="217">
        <f t="shared" si="71"/>
        <v>2.9432935245342705E-2</v>
      </c>
      <c r="AB120" s="218">
        <f t="shared" si="81"/>
        <v>6.9303791810700587E-3</v>
      </c>
      <c r="AC120" s="218">
        <f t="shared" si="82"/>
        <v>4.5084647519321522E-3</v>
      </c>
      <c r="AD120" s="219">
        <f t="shared" si="83"/>
        <v>2.0326254419414642E-5</v>
      </c>
      <c r="AH120" s="15">
        <f t="shared" si="72"/>
        <v>2.7011020816204798E-2</v>
      </c>
      <c r="AI120" s="15">
        <f t="shared" si="73"/>
        <v>0.42145181407901866</v>
      </c>
      <c r="AJ120" s="15">
        <f t="shared" si="74"/>
        <v>0.99990095066259554</v>
      </c>
      <c r="AK120" s="15">
        <f t="shared" si="75"/>
        <v>0.28559811163098497</v>
      </c>
      <c r="AL120" s="15">
        <f t="shared" si="76"/>
        <v>2.6830409946344065</v>
      </c>
      <c r="AM120" s="15">
        <f t="shared" si="77"/>
        <v>4.2848642926718075</v>
      </c>
      <c r="AN120" s="63">
        <f t="shared" si="92"/>
        <v>14.776588677507496</v>
      </c>
      <c r="AO120" s="63">
        <f t="shared" si="92"/>
        <v>14.775081981345751</v>
      </c>
      <c r="AP120" s="63">
        <f t="shared" si="92"/>
        <v>14.77899300088367</v>
      </c>
      <c r="AQ120" s="63">
        <f t="shared" si="92"/>
        <v>14.768797813671021</v>
      </c>
      <c r="AR120" s="63">
        <f t="shared" si="92"/>
        <v>14.795089817824167</v>
      </c>
      <c r="AS120" s="63">
        <f t="shared" si="92"/>
        <v>14.725234708476425</v>
      </c>
      <c r="AT120" s="63">
        <f t="shared" si="92"/>
        <v>14.898748717555328</v>
      </c>
      <c r="AU120" s="63">
        <f t="shared" si="79"/>
        <v>14.258273488076075</v>
      </c>
      <c r="AV120" s="63"/>
      <c r="AW120" s="63"/>
      <c r="AX120" s="63"/>
    </row>
    <row r="121" spans="1:50" x14ac:dyDescent="0.2">
      <c r="A121" s="159" t="s">
        <v>427</v>
      </c>
      <c r="B121" s="160" t="s">
        <v>111</v>
      </c>
      <c r="C121" s="161">
        <v>53425.555899999999</v>
      </c>
      <c r="D121" s="159">
        <v>3.5E-4</v>
      </c>
      <c r="E121">
        <f t="shared" si="87"/>
        <v>20391.090098582805</v>
      </c>
      <c r="F121" s="11">
        <f t="shared" si="88"/>
        <v>20391</v>
      </c>
      <c r="G121">
        <f t="shared" si="89"/>
        <v>3.1998799997381866E-2</v>
      </c>
      <c r="K121" s="63"/>
      <c r="L121" s="63"/>
      <c r="P121" s="31">
        <f t="shared" si="85"/>
        <v>2.4123473856244582E-3</v>
      </c>
      <c r="Q121" s="2">
        <f t="shared" si="90"/>
        <v>38407.055899999999</v>
      </c>
      <c r="R121">
        <f t="shared" si="91"/>
        <v>8.7535817814776674E-4</v>
      </c>
      <c r="S121">
        <v>1</v>
      </c>
      <c r="Z121">
        <f t="shared" si="80"/>
        <v>20391</v>
      </c>
      <c r="AA121" s="217">
        <f t="shared" si="71"/>
        <v>2.9431358769773555E-2</v>
      </c>
      <c r="AB121" s="218">
        <f t="shared" si="81"/>
        <v>4.979788613232769E-3</v>
      </c>
      <c r="AC121" s="218">
        <f t="shared" si="82"/>
        <v>2.5674412276083108E-3</v>
      </c>
      <c r="AD121" s="219">
        <f t="shared" si="83"/>
        <v>6.59175445722287E-6</v>
      </c>
      <c r="AH121" s="15">
        <f t="shared" si="72"/>
        <v>2.7019011384149097E-2</v>
      </c>
      <c r="AI121" s="15">
        <f t="shared" si="73"/>
        <v>0.42138104886926375</v>
      </c>
      <c r="AJ121" s="15">
        <f t="shared" si="74"/>
        <v>0.9999044081703149</v>
      </c>
      <c r="AK121" s="15">
        <f t="shared" si="75"/>
        <v>0.28545471478329032</v>
      </c>
      <c r="AL121" s="15">
        <f t="shared" si="76"/>
        <v>2.6832888358361986</v>
      </c>
      <c r="AM121" s="15">
        <f t="shared" si="77"/>
        <v>4.2872646777649148</v>
      </c>
      <c r="AN121" s="63">
        <f t="shared" si="92"/>
        <v>14.777038004737229</v>
      </c>
      <c r="AO121" s="63">
        <f t="shared" si="92"/>
        <v>14.775525010377613</v>
      </c>
      <c r="AP121" s="63">
        <f t="shared" si="92"/>
        <v>14.779450005945971</v>
      </c>
      <c r="AQ121" s="63">
        <f t="shared" si="92"/>
        <v>14.769224494833376</v>
      </c>
      <c r="AR121" s="63">
        <f t="shared" si="92"/>
        <v>14.79557866393934</v>
      </c>
      <c r="AS121" s="63">
        <f t="shared" si="92"/>
        <v>14.725599926459763</v>
      </c>
      <c r="AT121" s="63">
        <f t="shared" si="92"/>
        <v>14.89931990193346</v>
      </c>
      <c r="AU121" s="63">
        <f t="shared" si="79"/>
        <v>14.258893091762559</v>
      </c>
      <c r="AV121" s="63"/>
      <c r="AW121" s="63"/>
      <c r="AX121" s="63"/>
    </row>
    <row r="122" spans="1:50" x14ac:dyDescent="0.2">
      <c r="A122" s="169" t="s">
        <v>120</v>
      </c>
      <c r="B122" s="170"/>
      <c r="C122" s="161">
        <v>53451.658000000003</v>
      </c>
      <c r="D122" s="161">
        <v>3.0000000000000001E-3</v>
      </c>
      <c r="E122">
        <f t="shared" si="87"/>
        <v>20464.585423980418</v>
      </c>
      <c r="F122" s="11">
        <f t="shared" si="88"/>
        <v>20464.5</v>
      </c>
      <c r="G122">
        <f t="shared" si="89"/>
        <v>3.0338600001414306E-2</v>
      </c>
      <c r="J122">
        <f t="shared" ref="J122:J129" si="93">G122</f>
        <v>3.0338600001414306E-2</v>
      </c>
      <c r="P122" s="31">
        <f t="shared" si="85"/>
        <v>2.2841672285079662E-3</v>
      </c>
      <c r="Q122" s="2">
        <f t="shared" si="90"/>
        <v>38433.158000000003</v>
      </c>
      <c r="R122">
        <f t="shared" si="91"/>
        <v>7.8705119820952137E-4</v>
      </c>
      <c r="S122">
        <v>0.2</v>
      </c>
      <c r="Z122">
        <f t="shared" si="80"/>
        <v>20464.5</v>
      </c>
      <c r="AA122" s="217">
        <f t="shared" si="71"/>
        <v>2.9409321940850729E-2</v>
      </c>
      <c r="AB122" s="218">
        <f t="shared" si="81"/>
        <v>3.2134452890715433E-3</v>
      </c>
      <c r="AC122" s="218">
        <f t="shared" si="82"/>
        <v>9.2927806056357712E-4</v>
      </c>
      <c r="AD122" s="219">
        <f t="shared" si="83"/>
        <v>1.7271154276896067E-7</v>
      </c>
      <c r="AH122" s="15">
        <f t="shared" si="72"/>
        <v>2.7125154712342763E-2</v>
      </c>
      <c r="AI122" s="15">
        <f t="shared" si="73"/>
        <v>0.42044093363722057</v>
      </c>
      <c r="AJ122" s="15">
        <f t="shared" si="74"/>
        <v>0.99994463837900449</v>
      </c>
      <c r="AK122" s="15">
        <f t="shared" si="75"/>
        <v>0.28354113175401263</v>
      </c>
      <c r="AL122" s="15">
        <f t="shared" si="76"/>
        <v>2.6865933041633321</v>
      </c>
      <c r="AM122" s="15">
        <f t="shared" si="77"/>
        <v>4.3195145037597129</v>
      </c>
      <c r="AN122" s="63">
        <f t="shared" si="92"/>
        <v>14.783036091507491</v>
      </c>
      <c r="AO122" s="63">
        <f t="shared" si="92"/>
        <v>14.781437261615997</v>
      </c>
      <c r="AP122" s="63">
        <f t="shared" si="92"/>
        <v>14.785551831138655</v>
      </c>
      <c r="AQ122" s="63">
        <f t="shared" si="92"/>
        <v>14.77491698007163</v>
      </c>
      <c r="AR122" s="63">
        <f t="shared" si="92"/>
        <v>14.802106000765164</v>
      </c>
      <c r="AS122" s="63">
        <f t="shared" si="92"/>
        <v>14.730476578815786</v>
      </c>
      <c r="AT122" s="63">
        <f t="shared" si="92"/>
        <v>14.90692941276933</v>
      </c>
      <c r="AU122" s="63">
        <f t="shared" si="79"/>
        <v>14.267173250118306</v>
      </c>
      <c r="AV122" s="63"/>
      <c r="AW122" s="63"/>
      <c r="AX122" s="63"/>
    </row>
    <row r="123" spans="1:50" x14ac:dyDescent="0.2">
      <c r="A123" s="169" t="s">
        <v>119</v>
      </c>
      <c r="B123" s="170" t="s">
        <v>110</v>
      </c>
      <c r="C123" s="171">
        <v>53494.454599999997</v>
      </c>
      <c r="D123" s="171">
        <v>6.9999999999999999E-4</v>
      </c>
      <c r="E123">
        <f t="shared" si="87"/>
        <v>20585.087224330222</v>
      </c>
      <c r="F123" s="11">
        <f t="shared" si="88"/>
        <v>20585</v>
      </c>
      <c r="G123">
        <f t="shared" si="89"/>
        <v>3.0977999995229766E-2</v>
      </c>
      <c r="J123">
        <f t="shared" si="93"/>
        <v>3.0977999995229766E-2</v>
      </c>
      <c r="P123" s="31">
        <f t="shared" si="85"/>
        <v>2.0726942895450892E-3</v>
      </c>
      <c r="Q123" s="2">
        <f t="shared" si="90"/>
        <v>38475.954599999997</v>
      </c>
      <c r="R123">
        <f t="shared" si="91"/>
        <v>8.3551669793908707E-4</v>
      </c>
      <c r="S123">
        <v>1</v>
      </c>
      <c r="Z123">
        <f t="shared" si="80"/>
        <v>20585</v>
      </c>
      <c r="AA123" s="217">
        <f t="shared" si="71"/>
        <v>2.9369300686232353E-2</v>
      </c>
      <c r="AB123" s="218">
        <f t="shared" si="81"/>
        <v>3.6813935985425018E-3</v>
      </c>
      <c r="AC123" s="218">
        <f t="shared" si="82"/>
        <v>1.6086993089974126E-3</v>
      </c>
      <c r="AD123" s="219">
        <f t="shared" si="83"/>
        <v>2.5879134667687529E-6</v>
      </c>
      <c r="AH123" s="15">
        <f t="shared" si="72"/>
        <v>2.7296606396687264E-2</v>
      </c>
      <c r="AI123" s="15">
        <f t="shared" si="73"/>
        <v>0.41892181251142713</v>
      </c>
      <c r="AJ123" s="15">
        <f t="shared" si="74"/>
        <v>0.99998681490543917</v>
      </c>
      <c r="AK123" s="15">
        <f t="shared" si="75"/>
        <v>0.28041473717448928</v>
      </c>
      <c r="AL123" s="15">
        <f t="shared" si="76"/>
        <v>2.691980667023731</v>
      </c>
      <c r="AM123" s="15">
        <f t="shared" si="77"/>
        <v>4.3730909598614893</v>
      </c>
      <c r="AN123" s="63">
        <f t="shared" si="92"/>
        <v>14.79284361040094</v>
      </c>
      <c r="AO123" s="63">
        <f t="shared" si="92"/>
        <v>14.791097274156819</v>
      </c>
      <c r="AP123" s="63">
        <f t="shared" si="92"/>
        <v>14.79553390920672</v>
      </c>
      <c r="AQ123" s="63">
        <f t="shared" si="92"/>
        <v>14.784211721384191</v>
      </c>
      <c r="AR123" s="63">
        <f t="shared" si="92"/>
        <v>14.812785179356869</v>
      </c>
      <c r="AS123" s="63">
        <f t="shared" si="92"/>
        <v>14.738456829022018</v>
      </c>
      <c r="AT123" s="63">
        <f t="shared" si="92"/>
        <v>14.919309990209612</v>
      </c>
      <c r="AU123" s="63">
        <f t="shared" si="79"/>
        <v>14.280748203613104</v>
      </c>
      <c r="AV123" s="63"/>
      <c r="AW123" s="63"/>
      <c r="AX123" s="63"/>
    </row>
    <row r="124" spans="1:50" x14ac:dyDescent="0.2">
      <c r="A124" s="169" t="s">
        <v>119</v>
      </c>
      <c r="B124" s="170" t="s">
        <v>111</v>
      </c>
      <c r="C124" s="171">
        <v>53495.3439</v>
      </c>
      <c r="D124" s="171">
        <v>5.9999999999999995E-4</v>
      </c>
      <c r="E124">
        <f t="shared" si="87"/>
        <v>20587.591214157717</v>
      </c>
      <c r="F124" s="11">
        <f t="shared" si="88"/>
        <v>20587.5</v>
      </c>
      <c r="G124">
        <f t="shared" si="89"/>
        <v>3.2394999994721729E-2</v>
      </c>
      <c r="J124">
        <f t="shared" si="93"/>
        <v>3.2394999994721729E-2</v>
      </c>
      <c r="P124" s="31">
        <f t="shared" si="85"/>
        <v>2.068289425728044E-3</v>
      </c>
      <c r="Q124" s="2">
        <f t="shared" si="90"/>
        <v>38476.8439</v>
      </c>
      <c r="R124">
        <f t="shared" si="91"/>
        <v>9.197093739355133E-4</v>
      </c>
      <c r="S124">
        <v>1</v>
      </c>
      <c r="Z124">
        <f t="shared" si="80"/>
        <v>20587.5</v>
      </c>
      <c r="AA124" s="217">
        <f t="shared" si="71"/>
        <v>2.9368419290046355E-2</v>
      </c>
      <c r="AB124" s="218">
        <f t="shared" si="81"/>
        <v>5.0948701304034186E-3</v>
      </c>
      <c r="AC124" s="218">
        <f t="shared" si="82"/>
        <v>3.0265807046753745E-3</v>
      </c>
      <c r="AD124" s="219">
        <f t="shared" si="83"/>
        <v>9.1601907619132868E-6</v>
      </c>
      <c r="AH124" s="15">
        <f t="shared" si="72"/>
        <v>2.7300129864318311E-2</v>
      </c>
      <c r="AI124" s="15">
        <f t="shared" si="73"/>
        <v>0.41889058372716825</v>
      </c>
      <c r="AJ124" s="15">
        <f t="shared" si="74"/>
        <v>0.99998738065481285</v>
      </c>
      <c r="AK124" s="15">
        <f t="shared" si="75"/>
        <v>0.28035001537130633</v>
      </c>
      <c r="AL124" s="15">
        <f t="shared" si="76"/>
        <v>2.6920920462931477</v>
      </c>
      <c r="AM124" s="15">
        <f t="shared" si="77"/>
        <v>4.3742119268649979</v>
      </c>
      <c r="AN124" s="63">
        <f t="shared" si="92"/>
        <v>14.793046747044537</v>
      </c>
      <c r="AO124" s="63">
        <f t="shared" si="92"/>
        <v>14.791297260497162</v>
      </c>
      <c r="AP124" s="63">
        <f t="shared" si="92"/>
        <v>14.795740725270852</v>
      </c>
      <c r="AQ124" s="63">
        <f t="shared" si="92"/>
        <v>14.784404067398121</v>
      </c>
      <c r="AR124" s="63">
        <f t="shared" si="92"/>
        <v>14.813006444922117</v>
      </c>
      <c r="AS124" s="63">
        <f t="shared" si="92"/>
        <v>14.738622215645448</v>
      </c>
      <c r="AT124" s="63">
        <f t="shared" si="92"/>
        <v>14.919565601875748</v>
      </c>
      <c r="AU124" s="63">
        <f t="shared" si="79"/>
        <v>14.281029841652414</v>
      </c>
      <c r="AV124" s="63"/>
      <c r="AW124" s="63"/>
      <c r="AX124" s="63"/>
    </row>
    <row r="125" spans="1:50" x14ac:dyDescent="0.2">
      <c r="A125" s="169" t="s">
        <v>119</v>
      </c>
      <c r="B125" s="170" t="s">
        <v>110</v>
      </c>
      <c r="C125" s="171">
        <v>53509.373500000002</v>
      </c>
      <c r="D125" s="171">
        <v>2.0000000000000001E-4</v>
      </c>
      <c r="E125">
        <f t="shared" si="87"/>
        <v>20627.094166686376</v>
      </c>
      <c r="F125" s="11">
        <f t="shared" si="88"/>
        <v>20627</v>
      </c>
      <c r="G125">
        <f t="shared" si="89"/>
        <v>3.3443599997553974E-2</v>
      </c>
      <c r="J125">
        <f t="shared" si="93"/>
        <v>3.3443599997553974E-2</v>
      </c>
      <c r="P125" s="31">
        <f t="shared" si="85"/>
        <v>1.9985983869822005E-3</v>
      </c>
      <c r="Q125" s="2">
        <f t="shared" si="90"/>
        <v>38490.873500000002</v>
      </c>
      <c r="R125">
        <f t="shared" si="91"/>
        <v>9.8878812628886152E-4</v>
      </c>
      <c r="S125">
        <v>1</v>
      </c>
      <c r="Z125">
        <f t="shared" si="80"/>
        <v>20627</v>
      </c>
      <c r="AA125" s="217">
        <f t="shared" si="71"/>
        <v>2.9354218206291176E-2</v>
      </c>
      <c r="AB125" s="218">
        <f t="shared" si="81"/>
        <v>6.0879801782449984E-3</v>
      </c>
      <c r="AC125" s="218">
        <f t="shared" si="82"/>
        <v>4.0893817912627979E-3</v>
      </c>
      <c r="AD125" s="219">
        <f t="shared" si="83"/>
        <v>1.6723043434711728E-5</v>
      </c>
      <c r="AH125" s="15">
        <f t="shared" si="72"/>
        <v>2.7355619819308976E-2</v>
      </c>
      <c r="AI125" s="15">
        <f t="shared" si="73"/>
        <v>0.41839871008290153</v>
      </c>
      <c r="AJ125" s="15">
        <f t="shared" si="74"/>
        <v>0.99999466624665478</v>
      </c>
      <c r="AK125" s="15">
        <f t="shared" si="75"/>
        <v>0.27932816608142119</v>
      </c>
      <c r="AL125" s="15">
        <f t="shared" si="76"/>
        <v>2.6938497475362175</v>
      </c>
      <c r="AM125" s="15">
        <f t="shared" si="77"/>
        <v>4.3919747578216706</v>
      </c>
      <c r="AN125" s="63">
        <f t="shared" si="92"/>
        <v>14.796254496320669</v>
      </c>
      <c r="AO125" s="63">
        <f t="shared" si="92"/>
        <v>14.794454746164815</v>
      </c>
      <c r="AP125" s="63">
        <f t="shared" si="92"/>
        <v>14.799006916274834</v>
      </c>
      <c r="AQ125" s="63">
        <f t="shared" si="92"/>
        <v>14.787440516114879</v>
      </c>
      <c r="AR125" s="63">
        <f t="shared" si="92"/>
        <v>14.816500838247782</v>
      </c>
      <c r="AS125" s="63">
        <f t="shared" si="92"/>
        <v>14.741234430574083</v>
      </c>
      <c r="AT125" s="63">
        <f t="shared" si="92"/>
        <v>14.923597545475699</v>
      </c>
      <c r="AU125" s="63">
        <f t="shared" si="79"/>
        <v>14.28547972267353</v>
      </c>
      <c r="AV125" s="63"/>
      <c r="AW125" s="63"/>
      <c r="AX125" s="63"/>
    </row>
    <row r="126" spans="1:50" x14ac:dyDescent="0.2">
      <c r="A126" s="166" t="s">
        <v>125</v>
      </c>
      <c r="B126" s="170" t="s">
        <v>110</v>
      </c>
      <c r="C126" s="171">
        <v>53804.501900000003</v>
      </c>
      <c r="D126" s="171">
        <v>4.0000000000000002E-4</v>
      </c>
      <c r="E126">
        <f t="shared" si="87"/>
        <v>21458.083159605492</v>
      </c>
      <c r="F126" s="11">
        <f t="shared" si="88"/>
        <v>21458</v>
      </c>
      <c r="G126">
        <f t="shared" si="89"/>
        <v>2.9534400004195049E-2</v>
      </c>
      <c r="J126">
        <f t="shared" si="93"/>
        <v>2.9534400004195049E-2</v>
      </c>
      <c r="P126" s="31">
        <f t="shared" si="85"/>
        <v>4.9136955618361497E-4</v>
      </c>
      <c r="Q126" s="2">
        <f t="shared" si="90"/>
        <v>38786.001900000003</v>
      </c>
      <c r="R126">
        <f t="shared" si="91"/>
        <v>8.4349761760411923E-4</v>
      </c>
      <c r="S126">
        <v>1</v>
      </c>
      <c r="Z126">
        <f t="shared" si="80"/>
        <v>21458</v>
      </c>
      <c r="AA126" s="217">
        <f t="shared" si="71"/>
        <v>2.8936765197369031E-2</v>
      </c>
      <c r="AB126" s="218">
        <f t="shared" si="81"/>
        <v>1.0890043630096338E-3</v>
      </c>
      <c r="AC126" s="218">
        <f t="shared" si="82"/>
        <v>5.9763480682601886E-4</v>
      </c>
      <c r="AD126" s="219">
        <f t="shared" si="83"/>
        <v>3.5716736232997288E-7</v>
      </c>
      <c r="AH126" s="15">
        <f t="shared" si="72"/>
        <v>2.8445395641185416E-2</v>
      </c>
      <c r="AI126" s="15">
        <f t="shared" si="73"/>
        <v>0.40869201042851622</v>
      </c>
      <c r="AJ126" s="15">
        <f t="shared" si="74"/>
        <v>0.99946049800355941</v>
      </c>
      <c r="AK126" s="15">
        <f t="shared" si="75"/>
        <v>0.25814559122435726</v>
      </c>
      <c r="AL126" s="15">
        <f t="shared" si="76"/>
        <v>2.729965537085036</v>
      </c>
      <c r="AM126" s="15">
        <f t="shared" si="77"/>
        <v>4.7899673527948892</v>
      </c>
      <c r="AN126" s="63">
        <f t="shared" si="92"/>
        <v>14.862990709037279</v>
      </c>
      <c r="AO126" s="63">
        <f t="shared" si="92"/>
        <v>14.859915767051103</v>
      </c>
      <c r="AP126" s="63">
        <f t="shared" si="92"/>
        <v>14.86709182875058</v>
      </c>
      <c r="AQ126" s="63">
        <f t="shared" si="92"/>
        <v>14.850252951829365</v>
      </c>
      <c r="AR126" s="63">
        <f t="shared" si="92"/>
        <v>14.889278310588097</v>
      </c>
      <c r="AS126" s="63">
        <f t="shared" si="92"/>
        <v>14.79595676159712</v>
      </c>
      <c r="AT126" s="63">
        <f t="shared" si="92"/>
        <v>15.005507355479276</v>
      </c>
      <c r="AU126" s="63">
        <f t="shared" si="79"/>
        <v>14.379096206940552</v>
      </c>
      <c r="AV126" s="63"/>
      <c r="AW126" s="63"/>
      <c r="AX126" s="63"/>
    </row>
    <row r="127" spans="1:50" x14ac:dyDescent="0.2">
      <c r="A127" s="166" t="s">
        <v>125</v>
      </c>
      <c r="B127" s="170" t="s">
        <v>110</v>
      </c>
      <c r="C127" s="171">
        <v>53874.467600000004</v>
      </c>
      <c r="D127" s="171">
        <v>2.9999999999999997E-4</v>
      </c>
      <c r="E127">
        <f t="shared" si="87"/>
        <v>21655.084622636095</v>
      </c>
      <c r="F127" s="11">
        <f t="shared" si="88"/>
        <v>21655</v>
      </c>
      <c r="G127">
        <f t="shared" si="89"/>
        <v>3.0054000002564862E-2</v>
      </c>
      <c r="J127">
        <f t="shared" si="93"/>
        <v>3.0054000002564862E-2</v>
      </c>
      <c r="P127" s="31">
        <f t="shared" si="85"/>
        <v>1.2256226161872288E-4</v>
      </c>
      <c r="Q127" s="2">
        <f t="shared" si="90"/>
        <v>38855.967600000004</v>
      </c>
      <c r="R127">
        <f t="shared" si="91"/>
        <v>8.9589096524013499E-4</v>
      </c>
      <c r="S127">
        <v>1</v>
      </c>
      <c r="Z127">
        <f t="shared" si="80"/>
        <v>21655</v>
      </c>
      <c r="AA127" s="217">
        <f t="shared" si="71"/>
        <v>2.8804968060419638E-2</v>
      </c>
      <c r="AB127" s="218">
        <f t="shared" si="81"/>
        <v>1.371594203763947E-3</v>
      </c>
      <c r="AC127" s="218">
        <f t="shared" si="82"/>
        <v>1.2490319421452241E-3</v>
      </c>
      <c r="AD127" s="219">
        <f t="shared" si="83"/>
        <v>1.5600807924990704E-6</v>
      </c>
      <c r="AH127" s="15">
        <f t="shared" si="72"/>
        <v>2.8682405798800915E-2</v>
      </c>
      <c r="AI127" s="15">
        <f t="shared" si="73"/>
        <v>0.40656068464488626</v>
      </c>
      <c r="AJ127" s="15">
        <f t="shared" si="74"/>
        <v>0.9991519910825869</v>
      </c>
      <c r="AK127" s="15">
        <f t="shared" si="75"/>
        <v>0.25320755081651269</v>
      </c>
      <c r="AL127" s="15">
        <f t="shared" si="76"/>
        <v>2.7383015118410636</v>
      </c>
      <c r="AM127" s="15">
        <f t="shared" si="77"/>
        <v>4.8917983528612003</v>
      </c>
      <c r="AN127" s="63">
        <f t="shared" si="92"/>
        <v>14.878614969864611</v>
      </c>
      <c r="AO127" s="63">
        <f t="shared" si="92"/>
        <v>14.875176362858971</v>
      </c>
      <c r="AP127" s="63">
        <f t="shared" si="92"/>
        <v>14.883063442308881</v>
      </c>
      <c r="AQ127" s="63">
        <f t="shared" si="92"/>
        <v>14.864870254967252</v>
      </c>
      <c r="AR127" s="63">
        <f t="shared" si="92"/>
        <v>14.906310910487301</v>
      </c>
      <c r="AS127" s="63">
        <f t="shared" si="92"/>
        <v>14.808914297720483</v>
      </c>
      <c r="AT127" s="63">
        <f t="shared" si="92"/>
        <v>15.024115967197414</v>
      </c>
      <c r="AU127" s="63">
        <f t="shared" si="79"/>
        <v>14.40128928443827</v>
      </c>
      <c r="AV127" s="63"/>
      <c r="AW127" s="63"/>
      <c r="AX127" s="63"/>
    </row>
    <row r="128" spans="1:50" x14ac:dyDescent="0.2">
      <c r="A128" s="161" t="s">
        <v>127</v>
      </c>
      <c r="B128" s="163" t="s">
        <v>111</v>
      </c>
      <c r="C128" s="161">
        <v>54489.590300000003</v>
      </c>
      <c r="D128" s="161">
        <v>5.0000000000000001E-4</v>
      </c>
      <c r="E128">
        <f t="shared" si="87"/>
        <v>23387.077182466615</v>
      </c>
      <c r="F128" s="11">
        <f t="shared" si="88"/>
        <v>23387</v>
      </c>
      <c r="G128">
        <f t="shared" si="89"/>
        <v>2.7411600000050385E-2</v>
      </c>
      <c r="J128">
        <f t="shared" si="93"/>
        <v>2.7411600000050385E-2</v>
      </c>
      <c r="P128" s="31">
        <f t="shared" si="85"/>
        <v>-3.3096348388914898E-3</v>
      </c>
      <c r="Q128" s="2">
        <f t="shared" si="90"/>
        <v>39471.090300000003</v>
      </c>
      <c r="R128">
        <f t="shared" si="91"/>
        <v>9.4379427002941601E-4</v>
      </c>
      <c r="S128">
        <v>1</v>
      </c>
      <c r="Z128">
        <f t="shared" si="80"/>
        <v>23387</v>
      </c>
      <c r="AA128" s="217">
        <f t="shared" si="71"/>
        <v>2.7118712026674419E-2</v>
      </c>
      <c r="AB128" s="218">
        <f t="shared" si="81"/>
        <v>-3.0167468655155245E-3</v>
      </c>
      <c r="AC128" s="218">
        <f t="shared" si="82"/>
        <v>2.9288797337596525E-4</v>
      </c>
      <c r="AD128" s="219">
        <f t="shared" si="83"/>
        <v>8.5783364948280137E-8</v>
      </c>
      <c r="AH128" s="15">
        <f t="shared" si="72"/>
        <v>3.0428346865565909E-2</v>
      </c>
      <c r="AI128" s="15">
        <f t="shared" si="73"/>
        <v>0.39027758323790596</v>
      </c>
      <c r="AJ128" s="15">
        <f t="shared" si="74"/>
        <v>0.9938113652953533</v>
      </c>
      <c r="AK128" s="15">
        <f t="shared" si="75"/>
        <v>0.21100440587209132</v>
      </c>
      <c r="AL128" s="15">
        <f t="shared" si="76"/>
        <v>2.8084264964648877</v>
      </c>
      <c r="AM128" s="15">
        <f t="shared" si="77"/>
        <v>5.9473799906526006</v>
      </c>
      <c r="AN128" s="63">
        <f t="shared" si="92"/>
        <v>15.013189464035422</v>
      </c>
      <c r="AO128" s="63">
        <f t="shared" si="92"/>
        <v>15.00566818918475</v>
      </c>
      <c r="AP128" s="63">
        <f t="shared" si="92"/>
        <v>15.020842302958537</v>
      </c>
      <c r="AQ128" s="63">
        <f t="shared" si="92"/>
        <v>14.990025951523284</v>
      </c>
      <c r="AR128" s="63">
        <f t="shared" si="92"/>
        <v>15.051814176629939</v>
      </c>
      <c r="AS128" s="63">
        <f t="shared" si="92"/>
        <v>14.924360670378412</v>
      </c>
      <c r="AT128" s="63">
        <f t="shared" si="92"/>
        <v>15.174759241450252</v>
      </c>
      <c r="AU128" s="63">
        <f t="shared" si="79"/>
        <v>14.596408118073027</v>
      </c>
      <c r="AV128" s="63"/>
      <c r="AW128" s="63"/>
      <c r="AX128" s="63"/>
    </row>
    <row r="129" spans="1:69" x14ac:dyDescent="0.2">
      <c r="A129" s="161" t="s">
        <v>127</v>
      </c>
      <c r="B129" s="163" t="s">
        <v>111</v>
      </c>
      <c r="C129" s="161">
        <v>54648.342600000004</v>
      </c>
      <c r="D129" s="161">
        <v>5.0000000000000001E-4</v>
      </c>
      <c r="E129">
        <f t="shared" si="87"/>
        <v>23834.073858830507</v>
      </c>
      <c r="F129" s="11">
        <f t="shared" si="88"/>
        <v>23834</v>
      </c>
      <c r="G129">
        <f t="shared" si="89"/>
        <v>2.6231200004986022E-2</v>
      </c>
      <c r="J129">
        <f t="shared" si="93"/>
        <v>2.6231200004986022E-2</v>
      </c>
      <c r="P129" s="31">
        <f t="shared" si="85"/>
        <v>-4.2507270524924541E-3</v>
      </c>
      <c r="Q129" s="2">
        <f t="shared" si="90"/>
        <v>39629.842600000004</v>
      </c>
      <c r="R129">
        <f t="shared" si="91"/>
        <v>9.2914787713743838E-4</v>
      </c>
      <c r="S129">
        <v>1</v>
      </c>
      <c r="Z129">
        <f t="shared" si="80"/>
        <v>23834</v>
      </c>
      <c r="AA129" s="217">
        <f t="shared" si="71"/>
        <v>2.65326860275895E-2</v>
      </c>
      <c r="AB129" s="218">
        <f t="shared" si="81"/>
        <v>-4.5522130750959323E-3</v>
      </c>
      <c r="AC129" s="218">
        <f t="shared" si="82"/>
        <v>-3.0148602260347823E-4</v>
      </c>
      <c r="AD129" s="219">
        <f t="shared" si="83"/>
        <v>9.0893821825264987E-8</v>
      </c>
      <c r="AH129" s="15">
        <f t="shared" si="72"/>
        <v>3.0783413080081954E-2</v>
      </c>
      <c r="AI129" s="15">
        <f t="shared" si="73"/>
        <v>0.38672101463725428</v>
      </c>
      <c r="AJ129" s="15">
        <f t="shared" si="74"/>
        <v>0.99174257277950117</v>
      </c>
      <c r="AK129" s="15">
        <f t="shared" si="75"/>
        <v>0.20043245972667231</v>
      </c>
      <c r="AL129" s="15">
        <f t="shared" si="76"/>
        <v>2.8257145924806912</v>
      </c>
      <c r="AM129" s="15">
        <f t="shared" si="77"/>
        <v>6.2788230595984551</v>
      </c>
      <c r="AN129" s="63">
        <f t="shared" si="92"/>
        <v>15.04718936713266</v>
      </c>
      <c r="AO129" s="63">
        <f t="shared" si="92"/>
        <v>15.038430612199821</v>
      </c>
      <c r="AP129" s="63">
        <f t="shared" si="92"/>
        <v>15.055627312278576</v>
      </c>
      <c r="AQ129" s="63">
        <f t="shared" si="92"/>
        <v>15.021639490392856</v>
      </c>
      <c r="AR129" s="63">
        <f t="shared" si="92"/>
        <v>15.087982225928075</v>
      </c>
      <c r="AS129" s="63">
        <f t="shared" si="92"/>
        <v>14.954944228523475</v>
      </c>
      <c r="AT129" s="63">
        <f t="shared" si="92"/>
        <v>15.209987152787303</v>
      </c>
      <c r="AU129" s="63">
        <f t="shared" si="79"/>
        <v>14.646764999501858</v>
      </c>
      <c r="AV129" s="63"/>
      <c r="AW129" s="63"/>
      <c r="AX129" s="63"/>
    </row>
    <row r="130" spans="1:69" x14ac:dyDescent="0.2">
      <c r="A130" s="166" t="s">
        <v>129</v>
      </c>
      <c r="B130" s="163" t="s">
        <v>111</v>
      </c>
      <c r="C130" s="161">
        <v>54942.408109999997</v>
      </c>
      <c r="D130" s="161">
        <v>2.0000000000000001E-4</v>
      </c>
      <c r="E130">
        <f t="shared" si="87"/>
        <v>24662.070086937118</v>
      </c>
      <c r="F130" s="11">
        <f t="shared" si="88"/>
        <v>24662</v>
      </c>
      <c r="G130">
        <f t="shared" si="89"/>
        <v>2.4891599990951363E-2</v>
      </c>
      <c r="N130">
        <f>G130</f>
        <v>2.4891599990951363E-2</v>
      </c>
      <c r="P130" s="31">
        <f t="shared" ref="P130:P157" si="94">+D$11+D$12*F130+D$13*F130^2</f>
        <v>-6.0538960871955316E-3</v>
      </c>
      <c r="Q130" s="2">
        <f t="shared" si="90"/>
        <v>39923.908109999997</v>
      </c>
      <c r="R130">
        <f t="shared" si="91"/>
        <v>9.5762372752260488E-4</v>
      </c>
      <c r="S130">
        <v>1</v>
      </c>
      <c r="Z130">
        <f t="shared" si="80"/>
        <v>24662</v>
      </c>
      <c r="AA130" s="217">
        <f t="shared" si="71"/>
        <v>2.5287217897343409E-2</v>
      </c>
      <c r="AB130" s="218">
        <f t="shared" si="81"/>
        <v>-6.4495139935875773E-3</v>
      </c>
      <c r="AC130" s="218">
        <f t="shared" si="82"/>
        <v>-3.9561790639204564E-4</v>
      </c>
      <c r="AD130" s="219">
        <f t="shared" si="83"/>
        <v>1.565135278580254E-7</v>
      </c>
      <c r="AH130" s="15">
        <f t="shared" si="72"/>
        <v>3.134111398453894E-2</v>
      </c>
      <c r="AI130" s="15">
        <f t="shared" si="73"/>
        <v>0.38075483937952748</v>
      </c>
      <c r="AJ130" s="15">
        <f t="shared" si="74"/>
        <v>0.98724864113492972</v>
      </c>
      <c r="AK130" s="15">
        <f t="shared" si="75"/>
        <v>0.18116212586456396</v>
      </c>
      <c r="AL130" s="15">
        <f t="shared" si="76"/>
        <v>2.856981750942349</v>
      </c>
      <c r="AM130" s="15">
        <f t="shared" si="77"/>
        <v>6.979638372243925</v>
      </c>
      <c r="AN130" s="63">
        <f t="shared" si="92"/>
        <v>15.109450922289803</v>
      </c>
      <c r="AO130" s="63">
        <f t="shared" si="92"/>
        <v>15.09835508069059</v>
      </c>
      <c r="AP130" s="63">
        <f t="shared" si="92"/>
        <v>15.119180972193044</v>
      </c>
      <c r="AQ130" s="63">
        <f t="shared" si="92"/>
        <v>15.079840435810752</v>
      </c>
      <c r="AR130" s="63">
        <f t="shared" si="92"/>
        <v>15.153304994631538</v>
      </c>
      <c r="AS130" s="63">
        <f t="shared" si="92"/>
        <v>15.012793397496326</v>
      </c>
      <c r="AT130" s="63">
        <f t="shared" si="92"/>
        <v>15.271500691685763</v>
      </c>
      <c r="AU130" s="63">
        <f t="shared" si="79"/>
        <v>14.740043518121707</v>
      </c>
      <c r="AV130" s="63"/>
      <c r="AW130" s="63"/>
      <c r="AX130" s="63"/>
    </row>
    <row r="131" spans="1:69" x14ac:dyDescent="0.2">
      <c r="A131" s="159" t="s">
        <v>425</v>
      </c>
      <c r="B131" s="160" t="s">
        <v>111</v>
      </c>
      <c r="C131" s="161">
        <v>54942.408600000002</v>
      </c>
      <c r="D131" s="159" t="s">
        <v>342</v>
      </c>
      <c r="E131">
        <f t="shared" si="87"/>
        <v>24662.07146662342</v>
      </c>
      <c r="F131" s="11">
        <f t="shared" si="88"/>
        <v>24662</v>
      </c>
      <c r="G131">
        <f t="shared" si="89"/>
        <v>2.5381599996762816E-2</v>
      </c>
      <c r="K131" s="63"/>
      <c r="L131" s="63"/>
      <c r="P131" s="31">
        <f t="shared" si="94"/>
        <v>-6.0538960871955316E-3</v>
      </c>
      <c r="Q131" s="2">
        <f t="shared" si="90"/>
        <v>39923.908600000002</v>
      </c>
      <c r="R131">
        <f t="shared" si="91"/>
        <v>9.8819041404456069E-4</v>
      </c>
      <c r="S131">
        <v>1</v>
      </c>
      <c r="Z131">
        <f t="shared" si="80"/>
        <v>24662</v>
      </c>
      <c r="AA131" s="217">
        <f t="shared" si="71"/>
        <v>2.5287217897343409E-2</v>
      </c>
      <c r="AB131" s="218">
        <f t="shared" si="81"/>
        <v>-5.9595139877761244E-3</v>
      </c>
      <c r="AC131" s="218">
        <f t="shared" si="82"/>
        <v>9.4382099419407228E-5</v>
      </c>
      <c r="AD131" s="219">
        <f t="shared" si="83"/>
        <v>8.9079806908148706E-9</v>
      </c>
      <c r="AH131" s="15">
        <f t="shared" si="72"/>
        <v>3.134111398453894E-2</v>
      </c>
      <c r="AI131" s="15">
        <f t="shared" si="73"/>
        <v>0.38075483937952748</v>
      </c>
      <c r="AJ131" s="15">
        <f t="shared" si="74"/>
        <v>0.98724864113492972</v>
      </c>
      <c r="AK131" s="15">
        <f t="shared" si="75"/>
        <v>0.18116212586456396</v>
      </c>
      <c r="AL131" s="15">
        <f t="shared" si="76"/>
        <v>2.856981750942349</v>
      </c>
      <c r="AM131" s="15">
        <f t="shared" si="77"/>
        <v>6.979638372243925</v>
      </c>
      <c r="AN131" s="63">
        <f t="shared" si="92"/>
        <v>15.109450922289803</v>
      </c>
      <c r="AO131" s="63">
        <f t="shared" si="92"/>
        <v>15.09835508069059</v>
      </c>
      <c r="AP131" s="63">
        <f t="shared" si="92"/>
        <v>15.119180972193044</v>
      </c>
      <c r="AQ131" s="63">
        <f t="shared" si="92"/>
        <v>15.079840435810752</v>
      </c>
      <c r="AR131" s="63">
        <f t="shared" si="92"/>
        <v>15.153304994631538</v>
      </c>
      <c r="AS131" s="63">
        <f t="shared" si="92"/>
        <v>15.012793397496326</v>
      </c>
      <c r="AT131" s="63">
        <f t="shared" si="92"/>
        <v>15.271500691685763</v>
      </c>
      <c r="AU131" s="63">
        <f t="shared" si="79"/>
        <v>14.740043518121707</v>
      </c>
      <c r="AV131" s="63"/>
      <c r="AW131" s="63"/>
      <c r="AX131" s="63"/>
    </row>
    <row r="132" spans="1:69" x14ac:dyDescent="0.2">
      <c r="A132" s="166" t="s">
        <v>129</v>
      </c>
      <c r="B132" s="163" t="s">
        <v>111</v>
      </c>
      <c r="C132" s="161">
        <v>54942.409110000001</v>
      </c>
      <c r="D132" s="161">
        <v>2.9999999999999997E-4</v>
      </c>
      <c r="E132">
        <f t="shared" si="87"/>
        <v>24662.072902623429</v>
      </c>
      <c r="F132" s="11">
        <f t="shared" si="88"/>
        <v>24662</v>
      </c>
      <c r="G132">
        <f t="shared" si="89"/>
        <v>2.5891599994793069E-2</v>
      </c>
      <c r="N132">
        <f>G132</f>
        <v>2.5891599994793069E-2</v>
      </c>
      <c r="P132" s="31">
        <f t="shared" si="94"/>
        <v>-6.0538960871955316E-3</v>
      </c>
      <c r="Q132" s="2">
        <f t="shared" si="90"/>
        <v>39923.909110000001</v>
      </c>
      <c r="R132">
        <f t="shared" si="91"/>
        <v>1.020514719924349E-3</v>
      </c>
      <c r="S132">
        <v>1</v>
      </c>
      <c r="Z132">
        <f t="shared" si="80"/>
        <v>24662</v>
      </c>
      <c r="AA132" s="217">
        <f t="shared" si="71"/>
        <v>2.5287217897343409E-2</v>
      </c>
      <c r="AB132" s="218">
        <f t="shared" si="81"/>
        <v>-5.4495139897458716E-3</v>
      </c>
      <c r="AC132" s="218">
        <f t="shared" si="82"/>
        <v>6.0438209744965998E-4</v>
      </c>
      <c r="AD132" s="219">
        <f t="shared" si="83"/>
        <v>3.6527771971765029E-7</v>
      </c>
      <c r="AH132" s="15">
        <f t="shared" si="72"/>
        <v>3.134111398453894E-2</v>
      </c>
      <c r="AI132" s="15">
        <f t="shared" si="73"/>
        <v>0.38075483937952748</v>
      </c>
      <c r="AJ132" s="15">
        <f t="shared" si="74"/>
        <v>0.98724864113492972</v>
      </c>
      <c r="AK132" s="15">
        <f t="shared" si="75"/>
        <v>0.18116212586456396</v>
      </c>
      <c r="AL132" s="15">
        <f t="shared" si="76"/>
        <v>2.856981750942349</v>
      </c>
      <c r="AM132" s="15">
        <f t="shared" si="77"/>
        <v>6.979638372243925</v>
      </c>
      <c r="AN132" s="63">
        <f t="shared" si="92"/>
        <v>15.109450922289803</v>
      </c>
      <c r="AO132" s="63">
        <f t="shared" si="92"/>
        <v>15.09835508069059</v>
      </c>
      <c r="AP132" s="63">
        <f t="shared" si="92"/>
        <v>15.119180972193044</v>
      </c>
      <c r="AQ132" s="63">
        <f t="shared" si="92"/>
        <v>15.079840435810752</v>
      </c>
      <c r="AR132" s="63">
        <f t="shared" si="92"/>
        <v>15.153304994631538</v>
      </c>
      <c r="AS132" s="63">
        <f t="shared" si="92"/>
        <v>15.012793397496326</v>
      </c>
      <c r="AT132" s="63">
        <f t="shared" si="92"/>
        <v>15.271500691685763</v>
      </c>
      <c r="AU132" s="63">
        <f t="shared" si="79"/>
        <v>14.740043518121707</v>
      </c>
      <c r="AV132" s="63"/>
      <c r="AW132" s="63"/>
      <c r="AX132" s="63"/>
    </row>
    <row r="133" spans="1:69" x14ac:dyDescent="0.2">
      <c r="A133" s="166" t="s">
        <v>129</v>
      </c>
      <c r="B133" s="163" t="s">
        <v>110</v>
      </c>
      <c r="C133" s="161">
        <v>54944.36131</v>
      </c>
      <c r="D133" s="161">
        <v>6.9999999999999999E-4</v>
      </c>
      <c r="E133">
        <f t="shared" si="87"/>
        <v>24667.569685420262</v>
      </c>
      <c r="F133" s="11">
        <f t="shared" si="88"/>
        <v>24667.5</v>
      </c>
      <c r="G133">
        <f t="shared" si="89"/>
        <v>2.4748999996518251E-2</v>
      </c>
      <c r="N133">
        <f>G133</f>
        <v>2.4748999996518251E-2</v>
      </c>
      <c r="P133" s="31">
        <f t="shared" si="94"/>
        <v>-6.0661339320456989E-3</v>
      </c>
      <c r="Q133" s="2">
        <f t="shared" si="90"/>
        <v>39925.86131</v>
      </c>
      <c r="R133">
        <f t="shared" si="91"/>
        <v>9.4957247903533308E-4</v>
      </c>
      <c r="S133">
        <v>1</v>
      </c>
      <c r="Z133">
        <f t="shared" si="80"/>
        <v>24667.5</v>
      </c>
      <c r="AA133" s="217">
        <f t="shared" si="71"/>
        <v>2.5278256426072114E-2</v>
      </c>
      <c r="AB133" s="218">
        <f t="shared" si="81"/>
        <v>-6.5953903615995624E-3</v>
      </c>
      <c r="AC133" s="218">
        <f t="shared" si="82"/>
        <v>-5.2925642955386348E-4</v>
      </c>
      <c r="AD133" s="219">
        <f t="shared" si="83"/>
        <v>2.8011236822410363E-7</v>
      </c>
      <c r="AH133" s="15">
        <f t="shared" si="72"/>
        <v>3.1344390358117813E-2</v>
      </c>
      <c r="AI133" s="15">
        <f t="shared" si="73"/>
        <v>0.38071778935250811</v>
      </c>
      <c r="AJ133" s="15">
        <f t="shared" si="74"/>
        <v>0.98721605350551578</v>
      </c>
      <c r="AK133" s="15">
        <f t="shared" si="75"/>
        <v>0.18103543403212088</v>
      </c>
      <c r="AL133" s="15">
        <f t="shared" si="76"/>
        <v>2.8571863355723544</v>
      </c>
      <c r="AM133" s="15">
        <f t="shared" si="77"/>
        <v>6.9847275041429704</v>
      </c>
      <c r="AN133" s="63">
        <f t="shared" ref="AN133:AT148" si="95">$AU133+$AB$7*SIN(AO133)</f>
        <v>15.109861456541703</v>
      </c>
      <c r="AO133" s="63">
        <f t="shared" si="95"/>
        <v>15.098750255592584</v>
      </c>
      <c r="AP133" s="63">
        <f t="shared" si="95"/>
        <v>15.119599186876977</v>
      </c>
      <c r="AQ133" s="63">
        <f t="shared" si="95"/>
        <v>15.080226145500658</v>
      </c>
      <c r="AR133" s="63">
        <f t="shared" si="95"/>
        <v>15.153731384314016</v>
      </c>
      <c r="AS133" s="63">
        <f t="shared" si="95"/>
        <v>15.013183288243841</v>
      </c>
      <c r="AT133" s="63">
        <f t="shared" si="95"/>
        <v>15.2718935187002</v>
      </c>
      <c r="AU133" s="63">
        <f t="shared" si="79"/>
        <v>14.740663121808192</v>
      </c>
      <c r="AV133" s="63"/>
      <c r="AW133" s="63"/>
      <c r="AX133" s="63"/>
    </row>
    <row r="134" spans="1:69" x14ac:dyDescent="0.2">
      <c r="A134" s="159" t="s">
        <v>425</v>
      </c>
      <c r="B134" s="160" t="s">
        <v>111</v>
      </c>
      <c r="C134" s="161">
        <v>54944.361400000002</v>
      </c>
      <c r="D134" s="159" t="s">
        <v>342</v>
      </c>
      <c r="E134">
        <f t="shared" si="87"/>
        <v>24667.569938832032</v>
      </c>
      <c r="F134" s="11">
        <f t="shared" si="88"/>
        <v>24667.5</v>
      </c>
      <c r="G134">
        <f t="shared" si="89"/>
        <v>2.4838999997882638E-2</v>
      </c>
      <c r="K134" s="63"/>
      <c r="L134" s="63"/>
      <c r="P134" s="31">
        <f t="shared" si="94"/>
        <v>-6.0661339320456989E-3</v>
      </c>
      <c r="Q134" s="2">
        <f t="shared" si="90"/>
        <v>39925.861400000002</v>
      </c>
      <c r="R134">
        <f t="shared" si="91"/>
        <v>9.5512730322680776E-4</v>
      </c>
      <c r="S134">
        <v>1</v>
      </c>
      <c r="Z134">
        <f t="shared" si="80"/>
        <v>24667.5</v>
      </c>
      <c r="AA134" s="217">
        <f t="shared" si="71"/>
        <v>2.5278256426072114E-2</v>
      </c>
      <c r="AB134" s="218">
        <f t="shared" si="81"/>
        <v>-6.5053903602351748E-3</v>
      </c>
      <c r="AC134" s="218">
        <f t="shared" si="82"/>
        <v>-4.3925642818947591E-4</v>
      </c>
      <c r="AD134" s="219">
        <f t="shared" si="83"/>
        <v>1.929462097057762E-7</v>
      </c>
      <c r="AH134" s="15">
        <f t="shared" si="72"/>
        <v>3.1344390358117813E-2</v>
      </c>
      <c r="AI134" s="15">
        <f t="shared" si="73"/>
        <v>0.38071778935250811</v>
      </c>
      <c r="AJ134" s="15">
        <f t="shared" si="74"/>
        <v>0.98721605350551578</v>
      </c>
      <c r="AK134" s="15">
        <f t="shared" si="75"/>
        <v>0.18103543403212088</v>
      </c>
      <c r="AL134" s="15">
        <f t="shared" si="76"/>
        <v>2.8571863355723544</v>
      </c>
      <c r="AM134" s="15">
        <f t="shared" si="77"/>
        <v>6.9847275041429704</v>
      </c>
      <c r="AN134" s="63">
        <f t="shared" si="95"/>
        <v>15.109861456541703</v>
      </c>
      <c r="AO134" s="63">
        <f t="shared" si="95"/>
        <v>15.098750255592584</v>
      </c>
      <c r="AP134" s="63">
        <f t="shared" si="95"/>
        <v>15.119599186876977</v>
      </c>
      <c r="AQ134" s="63">
        <f t="shared" si="95"/>
        <v>15.080226145500658</v>
      </c>
      <c r="AR134" s="63">
        <f t="shared" si="95"/>
        <v>15.153731384314016</v>
      </c>
      <c r="AS134" s="63">
        <f t="shared" si="95"/>
        <v>15.013183288243841</v>
      </c>
      <c r="AT134" s="63">
        <f t="shared" si="95"/>
        <v>15.2718935187002</v>
      </c>
      <c r="AU134" s="63">
        <f t="shared" si="79"/>
        <v>14.740663121808192</v>
      </c>
      <c r="AV134" s="63"/>
      <c r="AW134" s="63"/>
      <c r="AX134" s="63"/>
    </row>
    <row r="135" spans="1:69" x14ac:dyDescent="0.2">
      <c r="A135" s="166" t="s">
        <v>129</v>
      </c>
      <c r="B135" s="163" t="s">
        <v>110</v>
      </c>
      <c r="C135" s="161">
        <v>54944.361510000002</v>
      </c>
      <c r="D135" s="161">
        <v>6.9999999999999999E-4</v>
      </c>
      <c r="E135">
        <f t="shared" si="87"/>
        <v>24667.570248557528</v>
      </c>
      <c r="F135" s="11">
        <f t="shared" si="88"/>
        <v>24667.5</v>
      </c>
      <c r="G135">
        <f t="shared" si="89"/>
        <v>2.4948999998741783E-2</v>
      </c>
      <c r="N135">
        <f>G135</f>
        <v>2.4948999998741783E-2</v>
      </c>
      <c r="P135" s="31">
        <f t="shared" si="94"/>
        <v>-6.0661339320456989E-3</v>
      </c>
      <c r="Q135" s="2">
        <f t="shared" si="90"/>
        <v>39925.861510000002</v>
      </c>
      <c r="R135">
        <f t="shared" si="91"/>
        <v>9.6193853274468492E-4</v>
      </c>
      <c r="S135">
        <v>1</v>
      </c>
      <c r="Z135">
        <f t="shared" si="80"/>
        <v>24667.5</v>
      </c>
      <c r="AA135" s="217">
        <f t="shared" si="71"/>
        <v>2.5278256426072114E-2</v>
      </c>
      <c r="AB135" s="218">
        <f t="shared" si="81"/>
        <v>-6.3953903593760297E-3</v>
      </c>
      <c r="AC135" s="218">
        <f t="shared" si="82"/>
        <v>-3.2925642733033084E-4</v>
      </c>
      <c r="AD135" s="219">
        <f t="shared" si="83"/>
        <v>1.0840979493833343E-7</v>
      </c>
      <c r="AH135" s="15">
        <f t="shared" si="72"/>
        <v>3.1344390358117813E-2</v>
      </c>
      <c r="AI135" s="15">
        <f t="shared" si="73"/>
        <v>0.38071778935250811</v>
      </c>
      <c r="AJ135" s="15">
        <f t="shared" si="74"/>
        <v>0.98721605350551578</v>
      </c>
      <c r="AK135" s="15">
        <f t="shared" si="75"/>
        <v>0.18103543403212088</v>
      </c>
      <c r="AL135" s="15">
        <f t="shared" si="76"/>
        <v>2.8571863355723544</v>
      </c>
      <c r="AM135" s="15">
        <f t="shared" si="77"/>
        <v>6.9847275041429704</v>
      </c>
      <c r="AN135" s="63">
        <f t="shared" si="95"/>
        <v>15.109861456541703</v>
      </c>
      <c r="AO135" s="63">
        <f t="shared" si="95"/>
        <v>15.098750255592584</v>
      </c>
      <c r="AP135" s="63">
        <f t="shared" si="95"/>
        <v>15.119599186876977</v>
      </c>
      <c r="AQ135" s="63">
        <f t="shared" si="95"/>
        <v>15.080226145500658</v>
      </c>
      <c r="AR135" s="63">
        <f t="shared" si="95"/>
        <v>15.153731384314016</v>
      </c>
      <c r="AS135" s="63">
        <f t="shared" si="95"/>
        <v>15.013183288243841</v>
      </c>
      <c r="AT135" s="63">
        <f t="shared" si="95"/>
        <v>15.2718935187002</v>
      </c>
      <c r="AU135" s="63">
        <f t="shared" si="79"/>
        <v>14.740663121808192</v>
      </c>
      <c r="AV135" s="63"/>
      <c r="AW135" s="63"/>
      <c r="AX135" s="63"/>
    </row>
    <row r="136" spans="1:69" x14ac:dyDescent="0.2">
      <c r="A136" s="161" t="s">
        <v>128</v>
      </c>
      <c r="B136" s="163" t="s">
        <v>111</v>
      </c>
      <c r="C136" s="161">
        <v>54961.757799999999</v>
      </c>
      <c r="D136" s="161">
        <v>2.9999999999999997E-4</v>
      </c>
      <c r="E136">
        <f t="shared" si="87"/>
        <v>24716.552743998924</v>
      </c>
      <c r="F136" s="11">
        <f t="shared" si="88"/>
        <v>24716.5</v>
      </c>
      <c r="G136">
        <f t="shared" si="89"/>
        <v>1.8732199998339638E-2</v>
      </c>
      <c r="J136">
        <f>G136</f>
        <v>1.8732199998339638E-2</v>
      </c>
      <c r="P136" s="31">
        <f t="shared" si="94"/>
        <v>-6.1753136231299938E-3</v>
      </c>
      <c r="Q136" s="2">
        <f t="shared" si="90"/>
        <v>39943.257799999999</v>
      </c>
      <c r="R136">
        <f t="shared" si="91"/>
        <v>6.2038423480369523E-4</v>
      </c>
      <c r="S136">
        <v>1</v>
      </c>
      <c r="Z136">
        <f t="shared" si="80"/>
        <v>24716.5</v>
      </c>
      <c r="AA136" s="217">
        <f t="shared" si="71"/>
        <v>2.5198019268974262E-2</v>
      </c>
      <c r="AB136" s="218">
        <f t="shared" si="81"/>
        <v>-1.2641132893764617E-2</v>
      </c>
      <c r="AC136" s="218">
        <f t="shared" si="82"/>
        <v>-6.4658192706346235E-3</v>
      </c>
      <c r="AD136" s="219">
        <f t="shared" si="83"/>
        <v>4.1806818840510052E-5</v>
      </c>
      <c r="AH136" s="15">
        <f t="shared" si="72"/>
        <v>3.1373332892104255E-2</v>
      </c>
      <c r="AI136" s="15">
        <f t="shared" si="73"/>
        <v>0.3803891657663615</v>
      </c>
      <c r="AJ136" s="15">
        <f t="shared" si="74"/>
        <v>0.98692418511496627</v>
      </c>
      <c r="AK136" s="15">
        <f t="shared" si="75"/>
        <v>0.17990747316311642</v>
      </c>
      <c r="AL136" s="15">
        <f t="shared" si="76"/>
        <v>2.8590072523367134</v>
      </c>
      <c r="AM136" s="15">
        <f t="shared" si="77"/>
        <v>7.0303460809990721</v>
      </c>
      <c r="AN136" s="63">
        <f t="shared" si="95"/>
        <v>15.11351719665859</v>
      </c>
      <c r="AO136" s="63">
        <f t="shared" si="95"/>
        <v>15.102269407292798</v>
      </c>
      <c r="AP136" s="63">
        <f t="shared" si="95"/>
        <v>15.123322752940309</v>
      </c>
      <c r="AQ136" s="63">
        <f t="shared" si="95"/>
        <v>15.083662203896157</v>
      </c>
      <c r="AR136" s="63">
        <f t="shared" si="95"/>
        <v>15.157525662914749</v>
      </c>
      <c r="AS136" s="63">
        <f t="shared" si="95"/>
        <v>15.016660275499612</v>
      </c>
      <c r="AT136" s="63">
        <f t="shared" si="95"/>
        <v>15.275384258251202</v>
      </c>
      <c r="AU136" s="63">
        <f t="shared" si="79"/>
        <v>14.74618322737869</v>
      </c>
      <c r="AV136" s="63"/>
      <c r="AW136" s="63"/>
      <c r="AX136" s="63"/>
    </row>
    <row r="137" spans="1:69" x14ac:dyDescent="0.2">
      <c r="A137" s="166" t="s">
        <v>255</v>
      </c>
      <c r="B137" s="163" t="s">
        <v>111</v>
      </c>
      <c r="C137" s="161">
        <v>55284.416729999997</v>
      </c>
      <c r="D137" s="161">
        <v>4.0000000000000002E-4</v>
      </c>
      <c r="E137">
        <f t="shared" si="87"/>
        <v>25625.059073098582</v>
      </c>
      <c r="F137" s="11">
        <f t="shared" si="88"/>
        <v>25625</v>
      </c>
      <c r="G137">
        <f t="shared" si="89"/>
        <v>2.0979999993869569E-2</v>
      </c>
      <c r="N137">
        <f>G137</f>
        <v>2.0979999993869569E-2</v>
      </c>
      <c r="P137" s="31">
        <f t="shared" si="94"/>
        <v>-8.2489825289530395E-3</v>
      </c>
      <c r="Q137" s="2">
        <f t="shared" si="90"/>
        <v>40265.916729999997</v>
      </c>
      <c r="R137">
        <f t="shared" si="91"/>
        <v>8.5433341931946954E-4</v>
      </c>
      <c r="S137">
        <v>1</v>
      </c>
      <c r="Z137">
        <f t="shared" si="80"/>
        <v>25625</v>
      </c>
      <c r="AA137" s="217">
        <f t="shared" si="71"/>
        <v>2.3581406175026364E-2</v>
      </c>
      <c r="AB137" s="218">
        <f t="shared" si="81"/>
        <v>-1.0850388710109835E-2</v>
      </c>
      <c r="AC137" s="218">
        <f t="shared" si="82"/>
        <v>-2.601406181156795E-3</v>
      </c>
      <c r="AD137" s="219">
        <f t="shared" si="83"/>
        <v>6.7673141193607798E-6</v>
      </c>
      <c r="AH137" s="15">
        <f t="shared" si="72"/>
        <v>3.1830388703979404E-2</v>
      </c>
      <c r="AI137" s="15">
        <f t="shared" si="73"/>
        <v>0.3747567875558494</v>
      </c>
      <c r="AJ137" s="15">
        <f t="shared" si="74"/>
        <v>0.98102752757850997</v>
      </c>
      <c r="AK137" s="15">
        <f t="shared" si="75"/>
        <v>0.15923319406506226</v>
      </c>
      <c r="AL137" s="15">
        <f t="shared" si="76"/>
        <v>2.8922197862602079</v>
      </c>
      <c r="AM137" s="15">
        <f t="shared" si="77"/>
        <v>7.9785134284637431</v>
      </c>
      <c r="AN137" s="63">
        <f t="shared" si="95"/>
        <v>15.180733663385089</v>
      </c>
      <c r="AO137" s="63">
        <f t="shared" si="95"/>
        <v>15.167091808639453</v>
      </c>
      <c r="AP137" s="63">
        <f t="shared" si="95"/>
        <v>15.19157832746539</v>
      </c>
      <c r="AQ137" s="63">
        <f t="shared" si="95"/>
        <v>15.147366816142549</v>
      </c>
      <c r="AR137" s="63">
        <f t="shared" si="95"/>
        <v>15.226397066235812</v>
      </c>
      <c r="AS137" s="63">
        <f t="shared" si="95"/>
        <v>15.082272677566388</v>
      </c>
      <c r="AT137" s="63">
        <f t="shared" si="95"/>
        <v>15.337252390509985</v>
      </c>
      <c r="AU137" s="63">
        <f t="shared" si="79"/>
        <v>14.848530490864357</v>
      </c>
      <c r="AV137" s="63"/>
      <c r="AW137" s="63"/>
      <c r="AX137" s="63"/>
    </row>
    <row r="138" spans="1:69" x14ac:dyDescent="0.2">
      <c r="A138" s="166" t="s">
        <v>255</v>
      </c>
      <c r="B138" s="163" t="s">
        <v>111</v>
      </c>
      <c r="C138" s="161">
        <v>55284.41863</v>
      </c>
      <c r="D138" s="161">
        <v>1.2999999999999999E-3</v>
      </c>
      <c r="E138">
        <f t="shared" si="87"/>
        <v>25625.064422902564</v>
      </c>
      <c r="F138" s="11">
        <f t="shared" si="88"/>
        <v>25625</v>
      </c>
      <c r="G138">
        <f t="shared" si="89"/>
        <v>2.2879999996803235E-2</v>
      </c>
      <c r="N138">
        <f>G138</f>
        <v>2.2879999996803235E-2</v>
      </c>
      <c r="P138" s="31">
        <f t="shared" si="94"/>
        <v>-8.2489825289530395E-3</v>
      </c>
      <c r="Q138" s="2">
        <f t="shared" si="90"/>
        <v>40265.91863</v>
      </c>
      <c r="R138">
        <f t="shared" si="91"/>
        <v>9.690135530888395E-4</v>
      </c>
      <c r="S138">
        <v>0.6</v>
      </c>
      <c r="Z138">
        <f t="shared" si="80"/>
        <v>25625</v>
      </c>
      <c r="AA138" s="217">
        <f t="shared" si="71"/>
        <v>2.3581406175026364E-2</v>
      </c>
      <c r="AB138" s="218">
        <f t="shared" si="81"/>
        <v>-8.9503887071761684E-3</v>
      </c>
      <c r="AC138" s="218">
        <f t="shared" si="82"/>
        <v>-7.0140617822312887E-4</v>
      </c>
      <c r="AD138" s="219">
        <f t="shared" si="83"/>
        <v>2.9518237610974536E-7</v>
      </c>
      <c r="AH138" s="15">
        <f t="shared" si="72"/>
        <v>3.1830388703979404E-2</v>
      </c>
      <c r="AI138" s="15">
        <f t="shared" si="73"/>
        <v>0.3747567875558494</v>
      </c>
      <c r="AJ138" s="15">
        <f t="shared" si="74"/>
        <v>0.98102752757850997</v>
      </c>
      <c r="AK138" s="15">
        <f t="shared" si="75"/>
        <v>0.15923319406506226</v>
      </c>
      <c r="AL138" s="15">
        <f t="shared" si="76"/>
        <v>2.8922197862602079</v>
      </c>
      <c r="AM138" s="15">
        <f t="shared" si="77"/>
        <v>7.9785134284637431</v>
      </c>
      <c r="AN138" s="63">
        <f t="shared" si="95"/>
        <v>15.180733663385089</v>
      </c>
      <c r="AO138" s="63">
        <f t="shared" si="95"/>
        <v>15.167091808639453</v>
      </c>
      <c r="AP138" s="63">
        <f t="shared" si="95"/>
        <v>15.19157832746539</v>
      </c>
      <c r="AQ138" s="63">
        <f t="shared" si="95"/>
        <v>15.147366816142549</v>
      </c>
      <c r="AR138" s="63">
        <f t="shared" si="95"/>
        <v>15.226397066235812</v>
      </c>
      <c r="AS138" s="63">
        <f t="shared" si="95"/>
        <v>15.082272677566388</v>
      </c>
      <c r="AT138" s="63">
        <f t="shared" si="95"/>
        <v>15.337252390509985</v>
      </c>
      <c r="AU138" s="63">
        <f t="shared" si="79"/>
        <v>14.848530490864357</v>
      </c>
      <c r="AV138" s="63"/>
      <c r="AW138" s="63"/>
      <c r="AX138" s="63"/>
    </row>
    <row r="139" spans="1:69" x14ac:dyDescent="0.2">
      <c r="A139" s="159" t="s">
        <v>427</v>
      </c>
      <c r="B139" s="160" t="s">
        <v>111</v>
      </c>
      <c r="C139" s="161">
        <v>55314.253599999996</v>
      </c>
      <c r="D139" s="159">
        <v>4.0000000000000002E-4</v>
      </c>
      <c r="E139">
        <f t="shared" si="87"/>
        <v>25709.07033922261</v>
      </c>
      <c r="F139" s="11">
        <f t="shared" si="88"/>
        <v>25709</v>
      </c>
      <c r="G139">
        <f t="shared" si="89"/>
        <v>2.4981199996545911E-2</v>
      </c>
      <c r="K139" s="63"/>
      <c r="L139" s="63"/>
      <c r="P139" s="31">
        <f t="shared" si="94"/>
        <v>-8.4454475289162528E-3</v>
      </c>
      <c r="Q139" s="2">
        <f t="shared" si="90"/>
        <v>40295.753599999996</v>
      </c>
      <c r="R139">
        <f t="shared" si="91"/>
        <v>1.1173407647914859E-3</v>
      </c>
      <c r="S139">
        <v>1</v>
      </c>
      <c r="Z139">
        <f t="shared" si="80"/>
        <v>25709</v>
      </c>
      <c r="AA139" s="217">
        <f t="shared" si="71"/>
        <v>2.3419669376561272E-2</v>
      </c>
      <c r="AB139" s="218">
        <f t="shared" si="81"/>
        <v>-6.8839169089316143E-3</v>
      </c>
      <c r="AC139" s="218">
        <f t="shared" si="82"/>
        <v>1.5615306199846385E-3</v>
      </c>
      <c r="AD139" s="219">
        <f t="shared" si="83"/>
        <v>2.4383778771496097E-6</v>
      </c>
      <c r="AH139" s="15">
        <f t="shared" si="72"/>
        <v>3.1865116905477525E-2</v>
      </c>
      <c r="AI139" s="15">
        <f t="shared" si="73"/>
        <v>0.37427872532046336</v>
      </c>
      <c r="AJ139" s="15">
        <f t="shared" si="74"/>
        <v>0.98043753449147741</v>
      </c>
      <c r="AK139" s="15">
        <f t="shared" si="75"/>
        <v>0.1573441171860544</v>
      </c>
      <c r="AL139" s="15">
        <f t="shared" si="76"/>
        <v>2.8952399766213408</v>
      </c>
      <c r="AM139" s="15">
        <f t="shared" si="77"/>
        <v>8.0773419564065101</v>
      </c>
      <c r="AN139" s="63">
        <f t="shared" si="95"/>
        <v>15.186894833601723</v>
      </c>
      <c r="AO139" s="63">
        <f t="shared" si="95"/>
        <v>15.173050872528419</v>
      </c>
      <c r="AP139" s="63">
        <f t="shared" si="95"/>
        <v>15.197812464940004</v>
      </c>
      <c r="AQ139" s="63">
        <f t="shared" si="95"/>
        <v>15.153264849446156</v>
      </c>
      <c r="AR139" s="63">
        <f t="shared" si="95"/>
        <v>15.232621441877047</v>
      </c>
      <c r="AS139" s="63">
        <f t="shared" si="95"/>
        <v>15.088451710288448</v>
      </c>
      <c r="AT139" s="63">
        <f t="shared" si="95"/>
        <v>15.342707485083004</v>
      </c>
      <c r="AU139" s="63">
        <f t="shared" si="79"/>
        <v>14.857993528985212</v>
      </c>
      <c r="AV139" s="63"/>
      <c r="AW139" s="63"/>
      <c r="AX139" s="63"/>
    </row>
    <row r="140" spans="1:69" x14ac:dyDescent="0.2">
      <c r="A140" s="166" t="s">
        <v>255</v>
      </c>
      <c r="B140" s="163" t="s">
        <v>111</v>
      </c>
      <c r="C140" s="161">
        <v>55622.523070000003</v>
      </c>
      <c r="D140" s="161">
        <v>2.9999999999999997E-4</v>
      </c>
      <c r="E140">
        <f t="shared" si="87"/>
        <v>26577.060462921359</v>
      </c>
      <c r="F140" s="11">
        <f t="shared" si="88"/>
        <v>26577</v>
      </c>
      <c r="G140">
        <f t="shared" si="89"/>
        <v>2.1473599997989368E-2</v>
      </c>
      <c r="N140">
        <f>G140</f>
        <v>2.1473599997989368E-2</v>
      </c>
      <c r="P140" s="31">
        <f t="shared" si="94"/>
        <v>-1.0522501442651995E-2</v>
      </c>
      <c r="Q140" s="2">
        <f t="shared" si="90"/>
        <v>40604.023070000003</v>
      </c>
      <c r="R140">
        <f t="shared" si="91"/>
        <v>1.0237505073998122E-3</v>
      </c>
      <c r="S140">
        <v>1</v>
      </c>
      <c r="Z140">
        <f t="shared" si="80"/>
        <v>26577</v>
      </c>
      <c r="AA140" s="217">
        <f t="shared" si="71"/>
        <v>2.1628576429026547E-2</v>
      </c>
      <c r="AB140" s="218">
        <f t="shared" si="81"/>
        <v>-1.0677477873689174E-2</v>
      </c>
      <c r="AC140" s="218">
        <f t="shared" si="82"/>
        <v>-1.5497643103717929E-4</v>
      </c>
      <c r="AD140" s="219">
        <f t="shared" si="83"/>
        <v>2.4017694177021587E-8</v>
      </c>
      <c r="AH140" s="15">
        <f t="shared" si="72"/>
        <v>3.2151077871678542E-2</v>
      </c>
      <c r="AI140" s="15">
        <f t="shared" si="73"/>
        <v>0.36973864678277168</v>
      </c>
      <c r="AJ140" s="15">
        <f t="shared" si="74"/>
        <v>0.97392522368859924</v>
      </c>
      <c r="AK140" s="15">
        <f t="shared" si="75"/>
        <v>0.13803952854320764</v>
      </c>
      <c r="AL140" s="15">
        <f t="shared" si="76"/>
        <v>2.9259777722820774</v>
      </c>
      <c r="AM140" s="15">
        <f t="shared" si="77"/>
        <v>9.2398339181455409</v>
      </c>
      <c r="AN140" s="63">
        <f t="shared" si="95"/>
        <v>15.250031763034434</v>
      </c>
      <c r="AO140" s="63">
        <f t="shared" si="95"/>
        <v>15.234394842973574</v>
      </c>
      <c r="AP140" s="63">
        <f t="shared" si="95"/>
        <v>15.261443486034878</v>
      </c>
      <c r="AQ140" s="63">
        <f t="shared" si="95"/>
        <v>15.214416929991009</v>
      </c>
      <c r="AR140" s="63">
        <f t="shared" si="95"/>
        <v>15.2955021150644</v>
      </c>
      <c r="AS140" s="63">
        <f t="shared" si="95"/>
        <v>15.153438193312351</v>
      </c>
      <c r="AT140" s="63">
        <f t="shared" si="95"/>
        <v>15.396602705318017</v>
      </c>
      <c r="AU140" s="63">
        <f t="shared" si="79"/>
        <v>14.955778256234039</v>
      </c>
      <c r="AV140" s="63"/>
      <c r="AW140" s="63"/>
      <c r="AX140" s="63"/>
      <c r="AZ140" s="63"/>
      <c r="BQ140" s="63"/>
    </row>
    <row r="141" spans="1:69" x14ac:dyDescent="0.2">
      <c r="A141" s="166" t="s">
        <v>255</v>
      </c>
      <c r="B141" s="163" t="s">
        <v>111</v>
      </c>
      <c r="C141" s="161">
        <v>55622.523869999997</v>
      </c>
      <c r="D141" s="161">
        <v>2.9999999999999997E-4</v>
      </c>
      <c r="E141">
        <f t="shared" si="87"/>
        <v>26577.062715470383</v>
      </c>
      <c r="F141" s="11">
        <f t="shared" si="88"/>
        <v>26577</v>
      </c>
      <c r="G141">
        <f t="shared" si="89"/>
        <v>2.2273599992331583E-2</v>
      </c>
      <c r="N141">
        <f>G141</f>
        <v>2.2273599992331583E-2</v>
      </c>
      <c r="P141" s="31">
        <f t="shared" si="94"/>
        <v>-1.0522501442651995E-2</v>
      </c>
      <c r="Q141" s="2">
        <f t="shared" si="90"/>
        <v>40604.023869999997</v>
      </c>
      <c r="R141">
        <f t="shared" si="91"/>
        <v>1.0755842693337318E-3</v>
      </c>
      <c r="S141">
        <v>1</v>
      </c>
      <c r="Z141">
        <f t="shared" si="80"/>
        <v>26577</v>
      </c>
      <c r="AA141" s="217">
        <f t="shared" si="71"/>
        <v>2.1628576429026547E-2</v>
      </c>
      <c r="AB141" s="218">
        <f t="shared" si="81"/>
        <v>-9.8774778793469589E-3</v>
      </c>
      <c r="AC141" s="218">
        <f t="shared" si="82"/>
        <v>6.4502356330503607E-4</v>
      </c>
      <c r="AD141" s="219">
        <f t="shared" si="83"/>
        <v>4.1605539721872589E-7</v>
      </c>
      <c r="AH141" s="15">
        <f t="shared" si="72"/>
        <v>3.2151077871678542E-2</v>
      </c>
      <c r="AI141" s="15">
        <f t="shared" si="73"/>
        <v>0.36973864678277168</v>
      </c>
      <c r="AJ141" s="15">
        <f t="shared" si="74"/>
        <v>0.97392522368859924</v>
      </c>
      <c r="AK141" s="15">
        <f t="shared" si="75"/>
        <v>0.13803952854320764</v>
      </c>
      <c r="AL141" s="15">
        <f t="shared" si="76"/>
        <v>2.9259777722820774</v>
      </c>
      <c r="AM141" s="15">
        <f t="shared" si="77"/>
        <v>9.2398339181455409</v>
      </c>
      <c r="AN141" s="63">
        <f t="shared" si="95"/>
        <v>15.250031763034434</v>
      </c>
      <c r="AO141" s="63">
        <f t="shared" si="95"/>
        <v>15.234394842973574</v>
      </c>
      <c r="AP141" s="63">
        <f t="shared" si="95"/>
        <v>15.261443486034878</v>
      </c>
      <c r="AQ141" s="63">
        <f t="shared" si="95"/>
        <v>15.214416929991009</v>
      </c>
      <c r="AR141" s="63">
        <f t="shared" si="95"/>
        <v>15.2955021150644</v>
      </c>
      <c r="AS141" s="63">
        <f t="shared" si="95"/>
        <v>15.153438193312351</v>
      </c>
      <c r="AT141" s="63">
        <f t="shared" si="95"/>
        <v>15.396602705318017</v>
      </c>
      <c r="AU141" s="63">
        <f t="shared" si="79"/>
        <v>14.955778256234039</v>
      </c>
      <c r="AV141" s="63"/>
      <c r="AW141" s="63"/>
      <c r="AX141" s="63"/>
      <c r="AZ141" s="63"/>
      <c r="BQ141" s="63"/>
    </row>
    <row r="142" spans="1:69" x14ac:dyDescent="0.2">
      <c r="A142" s="166" t="s">
        <v>255</v>
      </c>
      <c r="B142" s="163" t="s">
        <v>111</v>
      </c>
      <c r="C142" s="161">
        <v>55622.525370000003</v>
      </c>
      <c r="D142" s="161">
        <v>5.0000000000000001E-4</v>
      </c>
      <c r="E142">
        <f t="shared" si="87"/>
        <v>26577.066938999851</v>
      </c>
      <c r="F142" s="11">
        <f t="shared" si="88"/>
        <v>26577</v>
      </c>
      <c r="G142">
        <f t="shared" si="89"/>
        <v>2.3773599998094141E-2</v>
      </c>
      <c r="N142">
        <f>G142</f>
        <v>2.3773599998094141E-2</v>
      </c>
      <c r="P142" s="31">
        <f t="shared" si="94"/>
        <v>-1.0522501442651995E-2</v>
      </c>
      <c r="Q142" s="2">
        <f t="shared" si="90"/>
        <v>40604.025370000003</v>
      </c>
      <c r="R142">
        <f t="shared" si="91"/>
        <v>1.1762225740339493E-3</v>
      </c>
      <c r="S142">
        <v>1</v>
      </c>
      <c r="Z142">
        <f t="shared" si="80"/>
        <v>26577</v>
      </c>
      <c r="AA142" s="217">
        <f t="shared" si="71"/>
        <v>2.1628576429026547E-2</v>
      </c>
      <c r="AB142" s="218">
        <f t="shared" si="81"/>
        <v>-8.3774778735844005E-3</v>
      </c>
      <c r="AC142" s="218">
        <f t="shared" si="82"/>
        <v>2.1450235690675945E-3</v>
      </c>
      <c r="AD142" s="219">
        <f t="shared" si="83"/>
        <v>4.6011261118554815E-6</v>
      </c>
      <c r="AH142" s="15">
        <f t="shared" si="72"/>
        <v>3.2151077871678542E-2</v>
      </c>
      <c r="AI142" s="15">
        <f t="shared" si="73"/>
        <v>0.36973864678277168</v>
      </c>
      <c r="AJ142" s="15">
        <f t="shared" si="74"/>
        <v>0.97392522368859924</v>
      </c>
      <c r="AK142" s="15">
        <f t="shared" si="75"/>
        <v>0.13803952854320764</v>
      </c>
      <c r="AL142" s="15">
        <f t="shared" si="76"/>
        <v>2.9259777722820774</v>
      </c>
      <c r="AM142" s="15">
        <f t="shared" si="77"/>
        <v>9.2398339181455409</v>
      </c>
      <c r="AN142" s="63">
        <f t="shared" si="95"/>
        <v>15.250031763034434</v>
      </c>
      <c r="AO142" s="63">
        <f t="shared" si="95"/>
        <v>15.234394842973574</v>
      </c>
      <c r="AP142" s="63">
        <f t="shared" si="95"/>
        <v>15.261443486034878</v>
      </c>
      <c r="AQ142" s="63">
        <f t="shared" si="95"/>
        <v>15.214416929991009</v>
      </c>
      <c r="AR142" s="63">
        <f t="shared" si="95"/>
        <v>15.2955021150644</v>
      </c>
      <c r="AS142" s="63">
        <f t="shared" si="95"/>
        <v>15.153438193312351</v>
      </c>
      <c r="AT142" s="63">
        <f t="shared" si="95"/>
        <v>15.396602705318017</v>
      </c>
      <c r="AU142" s="63">
        <f t="shared" si="79"/>
        <v>14.955778256234039</v>
      </c>
      <c r="AV142" s="63"/>
      <c r="AW142" s="63"/>
      <c r="AX142" s="63"/>
      <c r="AZ142" s="63"/>
      <c r="BQ142" s="63"/>
    </row>
    <row r="143" spans="1:69" x14ac:dyDescent="0.2">
      <c r="A143" s="173" t="s">
        <v>549</v>
      </c>
      <c r="B143" s="30" t="s">
        <v>110</v>
      </c>
      <c r="C143" s="29">
        <v>55644.540480000003</v>
      </c>
      <c r="D143" s="29">
        <v>1E-4</v>
      </c>
      <c r="E143">
        <f t="shared" si="87"/>
        <v>26639.054582642089</v>
      </c>
      <c r="F143" s="11">
        <f t="shared" si="88"/>
        <v>26639</v>
      </c>
      <c r="G143">
        <f t="shared" si="89"/>
        <v>1.9385200001124758E-2</v>
      </c>
      <c r="K143" s="63"/>
      <c r="L143" s="63"/>
      <c r="N143">
        <f>G143</f>
        <v>1.9385200001124758E-2</v>
      </c>
      <c r="P143" s="31">
        <f t="shared" si="94"/>
        <v>-1.0674136107718335E-2</v>
      </c>
      <c r="Q143" s="2">
        <f t="shared" si="90"/>
        <v>40626.040480000003</v>
      </c>
      <c r="R143">
        <f t="shared" si="91"/>
        <v>9.035636873043982E-4</v>
      </c>
      <c r="S143">
        <v>1</v>
      </c>
      <c r="Z143">
        <f t="shared" si="80"/>
        <v>26639</v>
      </c>
      <c r="AA143" s="217">
        <f t="shared" si="71"/>
        <v>2.1492351241425546E-2</v>
      </c>
      <c r="AB143" s="218">
        <f t="shared" si="81"/>
        <v>-1.2781287348019123E-2</v>
      </c>
      <c r="AC143" s="218">
        <f t="shared" si="82"/>
        <v>-2.1071512403007878E-3</v>
      </c>
      <c r="AD143" s="219">
        <f t="shared" si="83"/>
        <v>4.4400863495011483E-6</v>
      </c>
      <c r="AH143" s="15">
        <f t="shared" si="72"/>
        <v>3.2166487349143881E-2</v>
      </c>
      <c r="AI143" s="15">
        <f t="shared" si="73"/>
        <v>0.36944143323451772</v>
      </c>
      <c r="AJ143" s="15">
        <f t="shared" si="74"/>
        <v>0.97343204557797458</v>
      </c>
      <c r="AK143" s="15">
        <f t="shared" si="75"/>
        <v>0.13667545016682314</v>
      </c>
      <c r="AL143" s="15">
        <f t="shared" si="76"/>
        <v>2.928141567162768</v>
      </c>
      <c r="AM143" s="15">
        <f t="shared" si="77"/>
        <v>9.334225933548705</v>
      </c>
      <c r="AN143" s="63">
        <f t="shared" si="95"/>
        <v>15.254504741788086</v>
      </c>
      <c r="AO143" s="63">
        <f t="shared" si="95"/>
        <v>15.238764171547396</v>
      </c>
      <c r="AP143" s="63">
        <f t="shared" si="95"/>
        <v>15.265932754290974</v>
      </c>
      <c r="AQ143" s="63">
        <f t="shared" si="95"/>
        <v>15.218803440720839</v>
      </c>
      <c r="AR143" s="63">
        <f t="shared" si="95"/>
        <v>15.299893352330445</v>
      </c>
      <c r="AS143" s="63">
        <f t="shared" si="95"/>
        <v>15.158159295931094</v>
      </c>
      <c r="AT143" s="63">
        <f t="shared" si="95"/>
        <v>15.400285977011247</v>
      </c>
      <c r="AU143" s="63">
        <f t="shared" si="79"/>
        <v>14.962762879608956</v>
      </c>
      <c r="AV143" s="63"/>
      <c r="AW143" s="63"/>
      <c r="AX143" s="63"/>
      <c r="AZ143" s="63"/>
      <c r="BQ143" s="63"/>
    </row>
    <row r="144" spans="1:69" x14ac:dyDescent="0.2">
      <c r="A144" s="164" t="s">
        <v>258</v>
      </c>
      <c r="B144" s="165" t="s">
        <v>110</v>
      </c>
      <c r="C144" s="164">
        <v>55644.896200000003</v>
      </c>
      <c r="D144" s="164">
        <v>4.0000000000000002E-4</v>
      </c>
      <c r="E144">
        <f t="shared" si="87"/>
        <v>26640.056178573082</v>
      </c>
      <c r="F144" s="11">
        <f t="shared" si="88"/>
        <v>26640</v>
      </c>
      <c r="G144">
        <f t="shared" si="89"/>
        <v>1.9952000002376735E-2</v>
      </c>
      <c r="J144">
        <f>G144</f>
        <v>1.9952000002376735E-2</v>
      </c>
      <c r="P144" s="31">
        <f t="shared" si="94"/>
        <v>-1.0676585404974653E-2</v>
      </c>
      <c r="Q144" s="2">
        <f t="shared" si="90"/>
        <v>40626.396200000003</v>
      </c>
      <c r="R144">
        <f t="shared" si="91"/>
        <v>9.3811024405541837E-4</v>
      </c>
      <c r="S144">
        <v>1</v>
      </c>
      <c r="Z144">
        <f t="shared" si="80"/>
        <v>26640</v>
      </c>
      <c r="AA144" s="217">
        <f t="shared" si="71"/>
        <v>2.1490145075868473E-2</v>
      </c>
      <c r="AB144" s="218">
        <f t="shared" si="81"/>
        <v>-1.2214730478466392E-2</v>
      </c>
      <c r="AC144" s="218">
        <f t="shared" si="82"/>
        <v>-1.5381450734917382E-3</v>
      </c>
      <c r="AD144" s="219">
        <f t="shared" si="83"/>
        <v>2.3658902671069045E-6</v>
      </c>
      <c r="AH144" s="15">
        <f t="shared" si="72"/>
        <v>3.2166730480843127E-2</v>
      </c>
      <c r="AI144" s="15">
        <f t="shared" si="73"/>
        <v>0.3694366682533069</v>
      </c>
      <c r="AJ144" s="15">
        <f t="shared" si="74"/>
        <v>0.97342406144166438</v>
      </c>
      <c r="AK144" s="15">
        <f t="shared" si="75"/>
        <v>0.13665346485235125</v>
      </c>
      <c r="AL144" s="15">
        <f t="shared" si="76"/>
        <v>2.9281764334425393</v>
      </c>
      <c r="AM144" s="15">
        <f t="shared" si="77"/>
        <v>9.3357625273989928</v>
      </c>
      <c r="AN144" s="63">
        <f t="shared" si="95"/>
        <v>15.254576846476422</v>
      </c>
      <c r="AO144" s="63">
        <f t="shared" si="95"/>
        <v>15.238834634789203</v>
      </c>
      <c r="AP144" s="63">
        <f t="shared" si="95"/>
        <v>15.266005100246876</v>
      </c>
      <c r="AQ144" s="63">
        <f t="shared" si="95"/>
        <v>15.218874214885986</v>
      </c>
      <c r="AR144" s="63">
        <f t="shared" si="95"/>
        <v>15.299964069685517</v>
      </c>
      <c r="AS144" s="63">
        <f t="shared" si="95"/>
        <v>15.158235528763408</v>
      </c>
      <c r="AT144" s="63">
        <f t="shared" si="95"/>
        <v>15.400345209275866</v>
      </c>
      <c r="AU144" s="63">
        <f t="shared" si="79"/>
        <v>14.962875534824679</v>
      </c>
      <c r="AV144" s="63"/>
      <c r="AW144" s="63"/>
      <c r="AX144" s="63"/>
      <c r="AZ144" s="63"/>
      <c r="BQ144" s="63"/>
    </row>
    <row r="145" spans="1:69" x14ac:dyDescent="0.2">
      <c r="A145" s="164" t="s">
        <v>258</v>
      </c>
      <c r="B145" s="165" t="s">
        <v>110</v>
      </c>
      <c r="C145" s="164">
        <v>55680.77</v>
      </c>
      <c r="D145" s="164">
        <v>1.1000000000000001E-3</v>
      </c>
      <c r="E145">
        <f t="shared" si="87"/>
        <v>26741.06554579825</v>
      </c>
      <c r="F145" s="11">
        <f t="shared" si="88"/>
        <v>26741</v>
      </c>
      <c r="G145">
        <f t="shared" si="89"/>
        <v>2.3278799992112909E-2</v>
      </c>
      <c r="J145">
        <f>G145</f>
        <v>2.3278799992112909E-2</v>
      </c>
      <c r="P145" s="31">
        <f t="shared" si="94"/>
        <v>-1.092454932833048E-2</v>
      </c>
      <c r="Q145" s="2">
        <f t="shared" si="90"/>
        <v>40662.269999999997</v>
      </c>
      <c r="R145">
        <f t="shared" si="91"/>
        <v>1.1698691047362752E-3</v>
      </c>
      <c r="S145">
        <v>0.6</v>
      </c>
      <c r="Z145">
        <f t="shared" si="80"/>
        <v>26741</v>
      </c>
      <c r="AA145" s="217">
        <f t="shared" si="71"/>
        <v>2.1265855226780712E-2</v>
      </c>
      <c r="AB145" s="218">
        <f t="shared" si="81"/>
        <v>-8.9116045629982835E-3</v>
      </c>
      <c r="AC145" s="218">
        <f t="shared" si="82"/>
        <v>2.0129447653321961E-3</v>
      </c>
      <c r="AD145" s="219">
        <f t="shared" si="83"/>
        <v>2.4311679769669737E-6</v>
      </c>
      <c r="AH145" s="15">
        <f t="shared" si="72"/>
        <v>3.2190404555111192E-2</v>
      </c>
      <c r="AI145" s="15">
        <f t="shared" si="73"/>
        <v>0.36896009004550512</v>
      </c>
      <c r="AJ145" s="15">
        <f t="shared" si="74"/>
        <v>0.97261284142193594</v>
      </c>
      <c r="AK145" s="15">
        <f t="shared" si="75"/>
        <v>0.13443554903471758</v>
      </c>
      <c r="AL145" s="15">
        <f t="shared" si="76"/>
        <v>2.9316924572754224</v>
      </c>
      <c r="AM145" s="15">
        <f t="shared" si="77"/>
        <v>9.493328838832884</v>
      </c>
      <c r="AN145" s="63">
        <f t="shared" si="95"/>
        <v>15.261852860746579</v>
      </c>
      <c r="AO145" s="63">
        <f t="shared" si="95"/>
        <v>15.245949922049842</v>
      </c>
      <c r="AP145" s="63">
        <f t="shared" si="95"/>
        <v>15.273301956899539</v>
      </c>
      <c r="AQ145" s="63">
        <f t="shared" si="95"/>
        <v>15.226026425894773</v>
      </c>
      <c r="AR145" s="63">
        <f t="shared" si="95"/>
        <v>15.30708871462021</v>
      </c>
      <c r="AS145" s="63">
        <f t="shared" si="95"/>
        <v>15.16594908289863</v>
      </c>
      <c r="AT145" s="63">
        <f t="shared" si="95"/>
        <v>15.406299186301284</v>
      </c>
      <c r="AU145" s="63">
        <f t="shared" si="79"/>
        <v>14.97425371161285</v>
      </c>
      <c r="AV145" s="63"/>
      <c r="AW145" s="63"/>
      <c r="AX145" s="63"/>
      <c r="AZ145" s="63"/>
      <c r="BQ145" s="63"/>
    </row>
    <row r="146" spans="1:69" x14ac:dyDescent="0.2">
      <c r="A146" s="159" t="s">
        <v>427</v>
      </c>
      <c r="B146" s="160" t="s">
        <v>111</v>
      </c>
      <c r="C146" s="161">
        <v>55717.1705</v>
      </c>
      <c r="D146" s="159">
        <v>2.0000000000000001E-4</v>
      </c>
      <c r="E146">
        <f t="shared" si="87"/>
        <v>26843.557934998189</v>
      </c>
      <c r="F146" s="11">
        <f t="shared" si="88"/>
        <v>26843.5</v>
      </c>
      <c r="G146">
        <f t="shared" si="89"/>
        <v>2.0575800001097377E-2</v>
      </c>
      <c r="K146" s="63"/>
      <c r="L146" s="63"/>
      <c r="N146">
        <f t="shared" ref="N146:N152" si="96">G146</f>
        <v>2.0575800001097377E-2</v>
      </c>
      <c r="P146" s="31">
        <f t="shared" si="94"/>
        <v>-1.1177380148688132E-2</v>
      </c>
      <c r="Q146" s="2">
        <f t="shared" si="90"/>
        <v>40698.6705</v>
      </c>
      <c r="R146">
        <f t="shared" si="91"/>
        <v>1.0082644496247324E-3</v>
      </c>
      <c r="S146">
        <v>1</v>
      </c>
      <c r="Z146">
        <f t="shared" si="80"/>
        <v>26843.5</v>
      </c>
      <c r="AA146" s="217">
        <f t="shared" si="71"/>
        <v>2.1035269275730704E-2</v>
      </c>
      <c r="AB146" s="218">
        <f t="shared" si="81"/>
        <v>-1.1636849423321459E-2</v>
      </c>
      <c r="AC146" s="218">
        <f t="shared" si="82"/>
        <v>-4.5946927463332704E-4</v>
      </c>
      <c r="AD146" s="219">
        <f t="shared" si="83"/>
        <v>2.1111201433207571E-7</v>
      </c>
      <c r="AH146" s="15">
        <f t="shared" si="72"/>
        <v>3.2212649424418836E-2</v>
      </c>
      <c r="AI146" s="15">
        <f t="shared" si="73"/>
        <v>0.3684858638761187</v>
      </c>
      <c r="AJ146" s="15">
        <f t="shared" si="74"/>
        <v>0.97177987550257217</v>
      </c>
      <c r="AK146" s="15">
        <f t="shared" si="75"/>
        <v>0.13218994165726422</v>
      </c>
      <c r="AL146" s="15">
        <f t="shared" si="76"/>
        <v>2.9352496990686601</v>
      </c>
      <c r="AM146" s="15">
        <f t="shared" si="77"/>
        <v>9.658186430668156</v>
      </c>
      <c r="AN146" s="63">
        <f t="shared" si="95"/>
        <v>15.269223662346779</v>
      </c>
      <c r="AO146" s="63">
        <f t="shared" si="95"/>
        <v>15.253168099130066</v>
      </c>
      <c r="AP146" s="63">
        <f t="shared" si="95"/>
        <v>15.280686736296509</v>
      </c>
      <c r="AQ146" s="63">
        <f t="shared" si="95"/>
        <v>15.233293235239387</v>
      </c>
      <c r="AR146" s="63">
        <f t="shared" si="95"/>
        <v>15.314283184740292</v>
      </c>
      <c r="AS146" s="63">
        <f t="shared" si="95"/>
        <v>15.173805540831752</v>
      </c>
      <c r="AT146" s="63">
        <f t="shared" si="95"/>
        <v>15.41228440684381</v>
      </c>
      <c r="AU146" s="63">
        <f t="shared" si="79"/>
        <v>14.985800871224606</v>
      </c>
      <c r="AV146" s="63"/>
      <c r="AW146" s="63"/>
      <c r="AX146" s="63"/>
      <c r="AZ146" s="63"/>
      <c r="BQ146" s="63"/>
    </row>
    <row r="147" spans="1:69" x14ac:dyDescent="0.2">
      <c r="A147" s="159" t="s">
        <v>427</v>
      </c>
      <c r="B147" s="160" t="s">
        <v>111</v>
      </c>
      <c r="C147" s="161">
        <v>55726.05</v>
      </c>
      <c r="D147" s="159">
        <v>2.9999999999999997E-4</v>
      </c>
      <c r="E147">
        <f t="shared" si="87"/>
        <v>26868.559821508017</v>
      </c>
      <c r="F147" s="11">
        <f t="shared" si="88"/>
        <v>26868.5</v>
      </c>
      <c r="G147">
        <f t="shared" si="89"/>
        <v>2.1245800002361648E-2</v>
      </c>
      <c r="K147" s="63"/>
      <c r="L147" s="63"/>
      <c r="N147">
        <f t="shared" si="96"/>
        <v>2.1245800002361648E-2</v>
      </c>
      <c r="P147" s="31">
        <f t="shared" si="94"/>
        <v>-1.1239227174113395E-2</v>
      </c>
      <c r="Q147" s="2">
        <f t="shared" si="90"/>
        <v>40707.550000000003</v>
      </c>
      <c r="R147">
        <f t="shared" si="91"/>
        <v>1.0552769906563221E-3</v>
      </c>
      <c r="S147">
        <v>1</v>
      </c>
      <c r="Z147">
        <f t="shared" si="80"/>
        <v>26868.5</v>
      </c>
      <c r="AA147" s="217">
        <f t="shared" si="71"/>
        <v>2.0978576637247698E-2</v>
      </c>
      <c r="AB147" s="218">
        <f t="shared" si="81"/>
        <v>-1.0972003808999445E-2</v>
      </c>
      <c r="AC147" s="218">
        <f t="shared" si="82"/>
        <v>2.6722336511394995E-4</v>
      </c>
      <c r="AD147" s="219">
        <f t="shared" si="83"/>
        <v>7.1408326862823406E-8</v>
      </c>
      <c r="AH147" s="15">
        <f t="shared" si="72"/>
        <v>3.2217803811361093E-2</v>
      </c>
      <c r="AI147" s="15">
        <f t="shared" si="73"/>
        <v>0.36837163053559263</v>
      </c>
      <c r="AJ147" s="15">
        <f t="shared" si="74"/>
        <v>0.97157524217764757</v>
      </c>
      <c r="AK147" s="15">
        <f t="shared" si="75"/>
        <v>0.13164303129059665</v>
      </c>
      <c r="AL147" s="15">
        <f t="shared" si="76"/>
        <v>2.9361156509783961</v>
      </c>
      <c r="AM147" s="15">
        <f t="shared" si="77"/>
        <v>9.6991790724340117</v>
      </c>
      <c r="AN147" s="63">
        <f t="shared" si="95"/>
        <v>15.271019392221767</v>
      </c>
      <c r="AO147" s="63">
        <f t="shared" si="95"/>
        <v>15.254928247809927</v>
      </c>
      <c r="AP147" s="63">
        <f t="shared" si="95"/>
        <v>15.282484773463979</v>
      </c>
      <c r="AQ147" s="63">
        <f t="shared" si="95"/>
        <v>15.235066947320112</v>
      </c>
      <c r="AR147" s="63">
        <f t="shared" si="95"/>
        <v>15.316032447354807</v>
      </c>
      <c r="AS147" s="63">
        <f t="shared" si="95"/>
        <v>15.175726067459916</v>
      </c>
      <c r="AT147" s="63">
        <f t="shared" si="95"/>
        <v>15.41373556200133</v>
      </c>
      <c r="AU147" s="63">
        <f t="shared" si="79"/>
        <v>14.988617251617718</v>
      </c>
      <c r="AV147" s="63"/>
      <c r="AW147" s="63"/>
      <c r="AX147" s="63"/>
      <c r="AZ147" s="63"/>
      <c r="BQ147" s="63"/>
    </row>
    <row r="148" spans="1:69" x14ac:dyDescent="0.2">
      <c r="A148" s="159" t="s">
        <v>427</v>
      </c>
      <c r="B148" s="160" t="s">
        <v>111</v>
      </c>
      <c r="C148" s="161">
        <v>55730.134899999997</v>
      </c>
      <c r="D148" s="159">
        <v>2.9999999999999997E-4</v>
      </c>
      <c r="E148">
        <f t="shared" si="87"/>
        <v>26880.061618479001</v>
      </c>
      <c r="F148" s="11">
        <f t="shared" si="88"/>
        <v>26880</v>
      </c>
      <c r="G148">
        <f t="shared" si="89"/>
        <v>2.1883999994315673E-2</v>
      </c>
      <c r="K148" s="63"/>
      <c r="L148" s="63"/>
      <c r="N148">
        <f t="shared" si="96"/>
        <v>2.1883999994315673E-2</v>
      </c>
      <c r="P148" s="31">
        <f t="shared" si="94"/>
        <v>-1.1267700637295271E-2</v>
      </c>
      <c r="Q148" s="2">
        <f t="shared" si="90"/>
        <v>40711.634899999997</v>
      </c>
      <c r="R148">
        <f t="shared" si="91"/>
        <v>1.0990352547679534E-3</v>
      </c>
      <c r="S148">
        <v>1</v>
      </c>
      <c r="Z148">
        <f t="shared" si="80"/>
        <v>26880</v>
      </c>
      <c r="AA148" s="217">
        <f t="shared" si="71"/>
        <v>2.0952438555639108E-2</v>
      </c>
      <c r="AB148" s="218">
        <f t="shared" si="81"/>
        <v>-1.0336139198618706E-2</v>
      </c>
      <c r="AC148" s="218">
        <f t="shared" si="82"/>
        <v>9.3156143867656471E-4</v>
      </c>
      <c r="AD148" s="219">
        <f t="shared" si="83"/>
        <v>8.6780671402915104E-7</v>
      </c>
      <c r="AH148" s="15">
        <f t="shared" si="72"/>
        <v>3.2220139192934379E-2</v>
      </c>
      <c r="AI148" s="15">
        <f t="shared" si="73"/>
        <v>0.36831927096748529</v>
      </c>
      <c r="AJ148" s="15">
        <f t="shared" si="74"/>
        <v>0.97148091802844461</v>
      </c>
      <c r="AK148" s="15">
        <f t="shared" si="75"/>
        <v>0.13139155744793354</v>
      </c>
      <c r="AL148" s="15">
        <f t="shared" si="76"/>
        <v>2.9365137702346269</v>
      </c>
      <c r="AM148" s="15">
        <f t="shared" si="77"/>
        <v>9.7181410928904359</v>
      </c>
      <c r="AN148" s="63">
        <f t="shared" si="95"/>
        <v>15.271845161225507</v>
      </c>
      <c r="AO148" s="63">
        <f t="shared" si="95"/>
        <v>15.255737869248701</v>
      </c>
      <c r="AP148" s="63">
        <f t="shared" si="95"/>
        <v>15.2833114583023</v>
      </c>
      <c r="AQ148" s="63">
        <f t="shared" si="95"/>
        <v>15.235883031703809</v>
      </c>
      <c r="AR148" s="63">
        <f t="shared" si="95"/>
        <v>15.316836386834186</v>
      </c>
      <c r="AS148" s="63">
        <f t="shared" si="95"/>
        <v>15.176610077012265</v>
      </c>
      <c r="AT148" s="63">
        <f t="shared" si="95"/>
        <v>15.414401960388698</v>
      </c>
      <c r="AU148" s="63">
        <f t="shared" si="79"/>
        <v>14.989912786598548</v>
      </c>
      <c r="AV148" s="63"/>
      <c r="AW148" s="63"/>
      <c r="AX148" s="63"/>
      <c r="AZ148" s="63"/>
      <c r="BQ148" s="63"/>
    </row>
    <row r="149" spans="1:69" x14ac:dyDescent="0.2">
      <c r="A149" s="173" t="s">
        <v>549</v>
      </c>
      <c r="B149" s="30" t="s">
        <v>110</v>
      </c>
      <c r="C149" s="29">
        <v>55996.497239999997</v>
      </c>
      <c r="D149" s="29">
        <v>5.0000000000000001E-4</v>
      </c>
      <c r="E149">
        <f t="shared" ref="E149:E157" si="97">+(C149-C$7)/C$8</f>
        <v>27630.054410322067</v>
      </c>
      <c r="F149" s="11">
        <f t="shared" ref="F149:F157" si="98">ROUND(2*E149,0)/2</f>
        <v>27630</v>
      </c>
      <c r="G149">
        <f t="shared" ref="G149:G157" si="99">+C149-(C$7+F149*C$8)</f>
        <v>1.9323999993503094E-2</v>
      </c>
      <c r="K149" s="63"/>
      <c r="L149" s="63"/>
      <c r="N149">
        <f t="shared" si="96"/>
        <v>1.9323999993503094E-2</v>
      </c>
      <c r="P149" s="31">
        <f t="shared" si="94"/>
        <v>-1.3157091494225854E-2</v>
      </c>
      <c r="Q149" s="2">
        <f t="shared" ref="Q149:Q157" si="100">+C149-15018.5</f>
        <v>40977.997239999997</v>
      </c>
      <c r="R149">
        <f t="shared" ref="R149:R157" si="101">+(P149-G149)^2</f>
        <v>1.0550213042342176E-3</v>
      </c>
      <c r="S149">
        <v>1</v>
      </c>
      <c r="Z149">
        <f t="shared" si="80"/>
        <v>27630</v>
      </c>
      <c r="AA149" s="217">
        <f t="shared" ref="AA149:AA157" si="102">AB$3+AB$4*Z149+AB$5*Z149^2+AH149</f>
        <v>1.9167461523028718E-2</v>
      </c>
      <c r="AB149" s="218">
        <f t="shared" si="81"/>
        <v>-1.3000553023751478E-2</v>
      </c>
      <c r="AC149" s="218">
        <f t="shared" si="82"/>
        <v>1.5653847047437594E-4</v>
      </c>
      <c r="AD149" s="219">
        <f t="shared" si="83"/>
        <v>2.4504292738457067E-8</v>
      </c>
      <c r="AH149" s="15">
        <f t="shared" ref="AH149:AH157" si="103">$AB$6*($AB$11/AI149*AJ149+$AB$12)</f>
        <v>3.2324553017254572E-2</v>
      </c>
      <c r="AI149" s="15">
        <f t="shared" ref="AI149:AI157" si="104">1+$AB$7*COS(AL149)</f>
        <v>0.36515437483325719</v>
      </c>
      <c r="AJ149" s="15">
        <f t="shared" ref="AJ149:AJ157" si="105">SIN(AL149+RADIANS($AB$9))</f>
        <v>0.96507344709951681</v>
      </c>
      <c r="AK149" s="15">
        <f t="shared" ref="AK149:AK157" si="106">$AB$7*SIN(AL149)</f>
        <v>0.11513173761517898</v>
      </c>
      <c r="AL149" s="15">
        <f t="shared" ref="AL149:AL157" si="107">2*ATAN(AM149)</f>
        <v>2.9621886037142384</v>
      </c>
      <c r="AM149" s="15">
        <f t="shared" ref="AM149:AM157" si="108">TAN(AN149/2)*SQRT((1+$AB$7)/(1-$AB$7))</f>
        <v>11.118103629308063</v>
      </c>
      <c r="AN149" s="63">
        <f t="shared" ref="AN149:AT157" si="109">$AU149+$AB$7*SIN(AO149)</f>
        <v>15.325338253833575</v>
      </c>
      <c r="AO149" s="63">
        <f t="shared" si="109"/>
        <v>15.308500058951237</v>
      </c>
      <c r="AP149" s="63">
        <f t="shared" si="109"/>
        <v>15.33666421211138</v>
      </c>
      <c r="AQ149" s="63">
        <f t="shared" si="109"/>
        <v>15.289367322574208</v>
      </c>
      <c r="AR149" s="63">
        <f t="shared" si="109"/>
        <v>15.368297097737429</v>
      </c>
      <c r="AS149" s="63">
        <f t="shared" si="109"/>
        <v>15.235022765321911</v>
      </c>
      <c r="AT149" s="63">
        <f t="shared" si="109"/>
        <v>15.456374038939462</v>
      </c>
      <c r="AU149" s="63">
        <f t="shared" ref="AU149:AU157" si="110">RADIANS($AB$9)+$AB$18*(F149-AB$15)</f>
        <v>15.074404198391891</v>
      </c>
      <c r="AV149" s="63"/>
      <c r="AW149" s="63"/>
      <c r="AX149" s="63"/>
      <c r="AZ149" s="63"/>
      <c r="BQ149" s="63"/>
    </row>
    <row r="150" spans="1:69" x14ac:dyDescent="0.2">
      <c r="A150" s="173" t="s">
        <v>549</v>
      </c>
      <c r="B150" s="30" t="s">
        <v>110</v>
      </c>
      <c r="C150" s="29">
        <v>55996.497640000001</v>
      </c>
      <c r="D150" s="29">
        <v>4.0000000000000002E-4</v>
      </c>
      <c r="E150">
        <f t="shared" si="97"/>
        <v>27630.055536596603</v>
      </c>
      <c r="F150" s="11">
        <f t="shared" si="98"/>
        <v>27630</v>
      </c>
      <c r="G150">
        <f t="shared" si="99"/>
        <v>1.9723999997950159E-2</v>
      </c>
      <c r="K150" s="63"/>
      <c r="L150" s="63"/>
      <c r="N150">
        <f t="shared" si="96"/>
        <v>1.9723999997950159E-2</v>
      </c>
      <c r="P150" s="31">
        <f t="shared" si="94"/>
        <v>-1.3157091494225854E-2</v>
      </c>
      <c r="Q150" s="2">
        <f t="shared" si="100"/>
        <v>40977.997640000001</v>
      </c>
      <c r="R150">
        <f t="shared" si="101"/>
        <v>1.0811661777168496E-3</v>
      </c>
      <c r="S150">
        <v>1</v>
      </c>
      <c r="Z150">
        <f t="shared" ref="Z150:Z157" si="111">F150</f>
        <v>27630</v>
      </c>
      <c r="AA150" s="217">
        <f t="shared" si="102"/>
        <v>1.9167461523028718E-2</v>
      </c>
      <c r="AB150" s="218">
        <f t="shared" ref="AB150:AB157" si="112">+G150-AH150</f>
        <v>-1.2600553019304413E-2</v>
      </c>
      <c r="AC150" s="218">
        <f t="shared" ref="AC150:AC157" si="113">+G150-AA150</f>
        <v>5.5653847492144123E-4</v>
      </c>
      <c r="AD150" s="219">
        <f t="shared" ref="AD150:AD157" si="114">S150*AC150^2</f>
        <v>3.097350740678837E-7</v>
      </c>
      <c r="AH150" s="15">
        <f t="shared" si="103"/>
        <v>3.2324553017254572E-2</v>
      </c>
      <c r="AI150" s="15">
        <f t="shared" si="104"/>
        <v>0.36515437483325719</v>
      </c>
      <c r="AJ150" s="15">
        <f t="shared" si="105"/>
        <v>0.96507344709951681</v>
      </c>
      <c r="AK150" s="15">
        <f t="shared" si="106"/>
        <v>0.11513173761517898</v>
      </c>
      <c r="AL150" s="15">
        <f t="shared" si="107"/>
        <v>2.9621886037142384</v>
      </c>
      <c r="AM150" s="15">
        <f t="shared" si="108"/>
        <v>11.118103629308063</v>
      </c>
      <c r="AN150" s="63">
        <f t="shared" si="109"/>
        <v>15.325338253833575</v>
      </c>
      <c r="AO150" s="63">
        <f t="shared" si="109"/>
        <v>15.308500058951237</v>
      </c>
      <c r="AP150" s="63">
        <f t="shared" si="109"/>
        <v>15.33666421211138</v>
      </c>
      <c r="AQ150" s="63">
        <f t="shared" si="109"/>
        <v>15.289367322574208</v>
      </c>
      <c r="AR150" s="63">
        <f t="shared" si="109"/>
        <v>15.368297097737429</v>
      </c>
      <c r="AS150" s="63">
        <f t="shared" si="109"/>
        <v>15.235022765321911</v>
      </c>
      <c r="AT150" s="63">
        <f t="shared" si="109"/>
        <v>15.456374038939462</v>
      </c>
      <c r="AU150" s="63">
        <f t="shared" si="110"/>
        <v>15.074404198391891</v>
      </c>
      <c r="AV150" s="63"/>
      <c r="AW150" s="63"/>
      <c r="AX150" s="63"/>
      <c r="AZ150" s="63"/>
      <c r="BQ150" s="63"/>
    </row>
    <row r="151" spans="1:69" x14ac:dyDescent="0.2">
      <c r="A151" s="173" t="s">
        <v>549</v>
      </c>
      <c r="B151" s="30" t="s">
        <v>110</v>
      </c>
      <c r="C151" s="29">
        <v>55996.497940000001</v>
      </c>
      <c r="D151" s="29">
        <v>8.9999999999999998E-4</v>
      </c>
      <c r="E151">
        <f t="shared" si="97"/>
        <v>27630.056381302493</v>
      </c>
      <c r="F151" s="11">
        <f t="shared" si="98"/>
        <v>27630</v>
      </c>
      <c r="G151">
        <f t="shared" si="99"/>
        <v>2.0023999997647479E-2</v>
      </c>
      <c r="K151" s="63"/>
      <c r="L151" s="63"/>
      <c r="N151">
        <f t="shared" si="96"/>
        <v>2.0023999997647479E-2</v>
      </c>
      <c r="P151" s="31">
        <f t="shared" si="94"/>
        <v>-1.3157091494225854E-2</v>
      </c>
      <c r="Q151" s="2">
        <f t="shared" si="100"/>
        <v>40977.997940000001</v>
      </c>
      <c r="R151">
        <f t="shared" si="101"/>
        <v>1.1009848325920686E-3</v>
      </c>
      <c r="S151">
        <v>1</v>
      </c>
      <c r="Z151">
        <f t="shared" si="111"/>
        <v>27630</v>
      </c>
      <c r="AA151" s="217">
        <f t="shared" si="102"/>
        <v>1.9167461523028718E-2</v>
      </c>
      <c r="AB151" s="218">
        <f t="shared" si="112"/>
        <v>-1.2300553019607093E-2</v>
      </c>
      <c r="AC151" s="218">
        <f t="shared" si="113"/>
        <v>8.565384746187614E-4</v>
      </c>
      <c r="AD151" s="219">
        <f t="shared" si="114"/>
        <v>7.3365815850223454E-7</v>
      </c>
      <c r="AH151" s="15">
        <f t="shared" si="103"/>
        <v>3.2324553017254572E-2</v>
      </c>
      <c r="AI151" s="15">
        <f t="shared" si="104"/>
        <v>0.36515437483325719</v>
      </c>
      <c r="AJ151" s="15">
        <f t="shared" si="105"/>
        <v>0.96507344709951681</v>
      </c>
      <c r="AK151" s="15">
        <f t="shared" si="106"/>
        <v>0.11513173761517898</v>
      </c>
      <c r="AL151" s="15">
        <f t="shared" si="107"/>
        <v>2.9621886037142384</v>
      </c>
      <c r="AM151" s="15">
        <f t="shared" si="108"/>
        <v>11.118103629308063</v>
      </c>
      <c r="AN151" s="63">
        <f t="shared" si="109"/>
        <v>15.325338253833575</v>
      </c>
      <c r="AO151" s="63">
        <f t="shared" si="109"/>
        <v>15.308500058951237</v>
      </c>
      <c r="AP151" s="63">
        <f t="shared" si="109"/>
        <v>15.33666421211138</v>
      </c>
      <c r="AQ151" s="63">
        <f t="shared" si="109"/>
        <v>15.289367322574208</v>
      </c>
      <c r="AR151" s="63">
        <f t="shared" si="109"/>
        <v>15.368297097737429</v>
      </c>
      <c r="AS151" s="63">
        <f t="shared" si="109"/>
        <v>15.235022765321911</v>
      </c>
      <c r="AT151" s="63">
        <f t="shared" si="109"/>
        <v>15.456374038939462</v>
      </c>
      <c r="AU151" s="63">
        <f t="shared" si="110"/>
        <v>15.074404198391891</v>
      </c>
      <c r="AV151" s="63"/>
      <c r="AW151" s="63"/>
      <c r="AX151" s="63"/>
      <c r="AZ151" s="63"/>
      <c r="BQ151" s="63"/>
    </row>
    <row r="152" spans="1:69" x14ac:dyDescent="0.2">
      <c r="A152" s="166" t="s">
        <v>546</v>
      </c>
      <c r="B152" s="163" t="s">
        <v>110</v>
      </c>
      <c r="C152" s="161">
        <v>55998.629000000001</v>
      </c>
      <c r="D152" s="161">
        <v>4.0000000000000001E-3</v>
      </c>
      <c r="E152">
        <f t="shared" si="97"/>
        <v>27636.056777751121</v>
      </c>
      <c r="F152" s="11">
        <f t="shared" si="98"/>
        <v>27636</v>
      </c>
      <c r="G152">
        <f t="shared" si="99"/>
        <v>2.0164800000202376E-2</v>
      </c>
      <c r="K152" s="63"/>
      <c r="L152" s="63"/>
      <c r="N152">
        <f t="shared" si="96"/>
        <v>2.0164800000202376E-2</v>
      </c>
      <c r="P152" s="31">
        <f t="shared" si="94"/>
        <v>-1.3172464154426605E-2</v>
      </c>
      <c r="Q152" s="2">
        <f t="shared" si="100"/>
        <v>40980.129000000001</v>
      </c>
      <c r="R152">
        <f t="shared" si="101"/>
        <v>1.1113731813155105E-3</v>
      </c>
      <c r="S152">
        <v>0.2</v>
      </c>
      <c r="Z152">
        <f t="shared" si="111"/>
        <v>27636</v>
      </c>
      <c r="AA152" s="217">
        <f t="shared" si="102"/>
        <v>1.9152548468735875E-2</v>
      </c>
      <c r="AB152" s="218">
        <f t="shared" si="112"/>
        <v>-1.2160212622960104E-2</v>
      </c>
      <c r="AC152" s="218">
        <f t="shared" si="113"/>
        <v>1.0122515314665015E-3</v>
      </c>
      <c r="AD152" s="219">
        <f t="shared" si="114"/>
        <v>2.0493063259125553E-7</v>
      </c>
      <c r="AH152" s="15">
        <f t="shared" si="103"/>
        <v>3.232501262316248E-2</v>
      </c>
      <c r="AI152" s="15">
        <f t="shared" si="104"/>
        <v>0.36513099752272149</v>
      </c>
      <c r="AJ152" s="15">
        <f t="shared" si="105"/>
        <v>0.96502020286913059</v>
      </c>
      <c r="AK152" s="15">
        <f t="shared" si="106"/>
        <v>0.11500275863277497</v>
      </c>
      <c r="AL152" s="15">
        <f t="shared" si="107"/>
        <v>2.9623917658723364</v>
      </c>
      <c r="AM152" s="15">
        <f t="shared" si="108"/>
        <v>11.130776186212204</v>
      </c>
      <c r="AN152" s="63">
        <f t="shared" si="109"/>
        <v>15.325763343851657</v>
      </c>
      <c r="AO152" s="63">
        <f t="shared" si="109"/>
        <v>15.308922025909588</v>
      </c>
      <c r="AP152" s="63">
        <f t="shared" si="109"/>
        <v>15.337086581903725</v>
      </c>
      <c r="AQ152" s="63">
        <f t="shared" si="109"/>
        <v>15.28979741510069</v>
      </c>
      <c r="AR152" s="63">
        <f t="shared" si="109"/>
        <v>15.368701184311689</v>
      </c>
      <c r="AS152" s="63">
        <f t="shared" si="109"/>
        <v>15.235495992611112</v>
      </c>
      <c r="AT152" s="63">
        <f t="shared" si="109"/>
        <v>15.456698409567082</v>
      </c>
      <c r="AU152" s="63">
        <f t="shared" si="110"/>
        <v>15.075080129686237</v>
      </c>
      <c r="AV152" s="63"/>
      <c r="AW152" s="63"/>
      <c r="AX152" s="63"/>
      <c r="AZ152" s="63"/>
      <c r="BQ152" s="63"/>
    </row>
    <row r="153" spans="1:69" x14ac:dyDescent="0.2">
      <c r="A153" s="161" t="s">
        <v>545</v>
      </c>
      <c r="B153" s="163" t="s">
        <v>110</v>
      </c>
      <c r="C153" s="161">
        <v>56013.902399999999</v>
      </c>
      <c r="D153" s="161">
        <v>5.0000000000000001E-4</v>
      </c>
      <c r="E153">
        <f t="shared" si="97"/>
        <v>27679.061880900968</v>
      </c>
      <c r="F153" s="11">
        <f t="shared" si="98"/>
        <v>27679</v>
      </c>
      <c r="G153">
        <f t="shared" si="99"/>
        <v>2.1977199998218566E-2</v>
      </c>
      <c r="J153">
        <f>G153</f>
        <v>2.1977199998218566E-2</v>
      </c>
      <c r="K153" s="63"/>
      <c r="L153" s="63"/>
      <c r="P153" s="31">
        <f t="shared" si="94"/>
        <v>-1.3282754511693952E-2</v>
      </c>
      <c r="Q153" s="2">
        <f t="shared" si="100"/>
        <v>40995.402399999999</v>
      </c>
      <c r="R153">
        <f t="shared" si="101"/>
        <v>1.2432643920411001E-3</v>
      </c>
      <c r="S153">
        <v>1</v>
      </c>
      <c r="Z153">
        <f t="shared" si="111"/>
        <v>27679</v>
      </c>
      <c r="AA153" s="217">
        <f t="shared" si="102"/>
        <v>1.9045379728834744E-2</v>
      </c>
      <c r="AB153" s="218">
        <f t="shared" si="112"/>
        <v>-1.0350934242310129E-2</v>
      </c>
      <c r="AC153" s="218">
        <f t="shared" si="113"/>
        <v>2.9318202693838225E-3</v>
      </c>
      <c r="AD153" s="219">
        <f t="shared" si="114"/>
        <v>8.5955700919698285E-6</v>
      </c>
      <c r="AH153" s="15">
        <f t="shared" si="103"/>
        <v>3.2328134240528696E-2</v>
      </c>
      <c r="AI153" s="15">
        <f t="shared" si="104"/>
        <v>0.36496434204411377</v>
      </c>
      <c r="AJ153" s="15">
        <f t="shared" si="105"/>
        <v>0.96463771949532073</v>
      </c>
      <c r="AK153" s="15">
        <f t="shared" si="106"/>
        <v>0.11407891095280309</v>
      </c>
      <c r="AL153" s="15">
        <f t="shared" si="107"/>
        <v>2.9638467530785029</v>
      </c>
      <c r="AM153" s="15">
        <f t="shared" si="108"/>
        <v>11.222377667566198</v>
      </c>
      <c r="AN153" s="63">
        <f t="shared" si="109"/>
        <v>15.328808506034363</v>
      </c>
      <c r="AO153" s="63">
        <f t="shared" si="109"/>
        <v>15.311946143870967</v>
      </c>
      <c r="AP153" s="63">
        <f t="shared" si="109"/>
        <v>15.340111506597898</v>
      </c>
      <c r="AQ153" s="63">
        <f t="shared" si="109"/>
        <v>15.292880834521172</v>
      </c>
      <c r="AR153" s="63">
        <f t="shared" si="109"/>
        <v>15.371593668337862</v>
      </c>
      <c r="AS153" s="63">
        <f t="shared" si="109"/>
        <v>15.238890146688259</v>
      </c>
      <c r="AT153" s="63">
        <f t="shared" si="109"/>
        <v>15.459017973101021</v>
      </c>
      <c r="AU153" s="63">
        <f t="shared" si="110"/>
        <v>15.07992430396239</v>
      </c>
      <c r="AV153" s="63"/>
      <c r="AW153" s="63"/>
      <c r="AX153" s="63"/>
      <c r="AZ153" s="63"/>
      <c r="BQ153" s="63"/>
    </row>
    <row r="154" spans="1:69" x14ac:dyDescent="0.2">
      <c r="A154" s="161" t="s">
        <v>545</v>
      </c>
      <c r="B154" s="163" t="s">
        <v>110</v>
      </c>
      <c r="C154" s="161">
        <v>56086.706200000001</v>
      </c>
      <c r="D154" s="161">
        <v>5.9999999999999995E-4</v>
      </c>
      <c r="E154">
        <f t="shared" si="97"/>
        <v>27884.054543222472</v>
      </c>
      <c r="F154" s="11">
        <f t="shared" si="98"/>
        <v>27884</v>
      </c>
      <c r="G154">
        <f t="shared" si="99"/>
        <v>1.9371200003661215E-2</v>
      </c>
      <c r="J154">
        <f>G154</f>
        <v>1.9371200003661215E-2</v>
      </c>
      <c r="K154" s="63"/>
      <c r="L154" s="63"/>
      <c r="P154" s="31">
        <f t="shared" si="94"/>
        <v>-1.381144384053919E-2</v>
      </c>
      <c r="Q154" s="2">
        <f t="shared" si="100"/>
        <v>41068.206200000001</v>
      </c>
      <c r="R154">
        <f t="shared" si="101"/>
        <v>1.1010878524910508E-3</v>
      </c>
      <c r="S154">
        <v>1</v>
      </c>
      <c r="Z154">
        <f t="shared" si="111"/>
        <v>27884</v>
      </c>
      <c r="AA154" s="217">
        <f t="shared" si="102"/>
        <v>1.8527434705848642E-2</v>
      </c>
      <c r="AB154" s="218">
        <f t="shared" si="112"/>
        <v>-1.2967678542726617E-2</v>
      </c>
      <c r="AC154" s="218">
        <f t="shared" si="113"/>
        <v>8.4376529781257301E-4</v>
      </c>
      <c r="AD154" s="219">
        <f t="shared" si="114"/>
        <v>7.1193987779273997E-7</v>
      </c>
      <c r="AH154" s="15">
        <f t="shared" si="103"/>
        <v>3.2338878546387832E-2</v>
      </c>
      <c r="AI154" s="15">
        <f t="shared" si="104"/>
        <v>0.36419095197827256</v>
      </c>
      <c r="AJ154" s="15">
        <f t="shared" si="105"/>
        <v>0.962792701179632</v>
      </c>
      <c r="AK154" s="15">
        <f t="shared" si="106"/>
        <v>0.10968655001114634</v>
      </c>
      <c r="AL154" s="15">
        <f t="shared" si="107"/>
        <v>2.9707592317333713</v>
      </c>
      <c r="AM154" s="15">
        <f t="shared" si="108"/>
        <v>11.678824911100543</v>
      </c>
      <c r="AN154" s="63">
        <f t="shared" si="109"/>
        <v>15.343294477833661</v>
      </c>
      <c r="AO154" s="63">
        <f t="shared" si="109"/>
        <v>15.326364543523693</v>
      </c>
      <c r="AP154" s="63">
        <f t="shared" si="109"/>
        <v>15.354483110781212</v>
      </c>
      <c r="AQ154" s="63">
        <f t="shared" si="109"/>
        <v>15.307607514531467</v>
      </c>
      <c r="AR154" s="63">
        <f t="shared" si="109"/>
        <v>15.385300240849698</v>
      </c>
      <c r="AS154" s="63">
        <f t="shared" si="109"/>
        <v>15.255135994316268</v>
      </c>
      <c r="AT154" s="63">
        <f t="shared" si="109"/>
        <v>15.469955087018684</v>
      </c>
      <c r="AU154" s="63">
        <f t="shared" si="110"/>
        <v>15.103018623185902</v>
      </c>
      <c r="AV154" s="63"/>
      <c r="AW154" s="63"/>
      <c r="AX154" s="63"/>
      <c r="AZ154" s="63"/>
      <c r="BQ154" s="63"/>
    </row>
    <row r="155" spans="1:69" x14ac:dyDescent="0.2">
      <c r="A155" s="173" t="s">
        <v>549</v>
      </c>
      <c r="B155" s="30" t="s">
        <v>111</v>
      </c>
      <c r="C155" s="29">
        <v>56357.504699999998</v>
      </c>
      <c r="D155" s="29">
        <v>2.0000000000000001E-4</v>
      </c>
      <c r="E155">
        <f t="shared" si="97"/>
        <v>28646.538170006625</v>
      </c>
      <c r="F155" s="11">
        <f t="shared" si="98"/>
        <v>28646.5</v>
      </c>
      <c r="G155">
        <f t="shared" si="99"/>
        <v>1.3556199999584351E-2</v>
      </c>
      <c r="K155" s="63"/>
      <c r="L155" s="63"/>
      <c r="N155">
        <f>G155</f>
        <v>1.3556199999584351E-2</v>
      </c>
      <c r="P155" s="31">
        <f t="shared" si="94"/>
        <v>-1.5819794545019285E-2</v>
      </c>
      <c r="Q155" s="2">
        <f t="shared" si="100"/>
        <v>41339.004699999998</v>
      </c>
      <c r="R155">
        <f t="shared" si="101"/>
        <v>8.6294905548458254E-4</v>
      </c>
      <c r="S155">
        <v>1</v>
      </c>
      <c r="Z155">
        <f t="shared" si="111"/>
        <v>28646.5</v>
      </c>
      <c r="AA155" s="217">
        <f t="shared" si="102"/>
        <v>1.6500039218272859E-2</v>
      </c>
      <c r="AB155" s="218">
        <f t="shared" si="112"/>
        <v>-1.8763633763707793E-2</v>
      </c>
      <c r="AC155" s="218">
        <f t="shared" si="113"/>
        <v>-2.9438392186885085E-3</v>
      </c>
      <c r="AD155" s="219">
        <f t="shared" si="114"/>
        <v>8.6661893454885677E-6</v>
      </c>
      <c r="AH155" s="15">
        <f t="shared" si="103"/>
        <v>3.2319833763292144E-2</v>
      </c>
      <c r="AI155" s="15">
        <f t="shared" si="104"/>
        <v>0.36161256121187968</v>
      </c>
      <c r="AJ155" s="15">
        <f t="shared" si="105"/>
        <v>0.95562587524497611</v>
      </c>
      <c r="AK155" s="15">
        <f t="shared" si="106"/>
        <v>9.3518783125032437E-2</v>
      </c>
      <c r="AL155" s="15">
        <f t="shared" si="107"/>
        <v>2.9961350657814707</v>
      </c>
      <c r="AM155" s="15">
        <f t="shared" si="108"/>
        <v>13.725460924070346</v>
      </c>
      <c r="AN155" s="63">
        <f t="shared" si="109"/>
        <v>15.396723188433924</v>
      </c>
      <c r="AO155" s="63">
        <f t="shared" si="109"/>
        <v>15.380039754713311</v>
      </c>
      <c r="AP155" s="63">
        <f t="shared" si="109"/>
        <v>15.407230513150839</v>
      </c>
      <c r="AQ155" s="63">
        <f t="shared" si="109"/>
        <v>15.362786271845227</v>
      </c>
      <c r="AR155" s="63">
        <f t="shared" si="109"/>
        <v>15.43511139474332</v>
      </c>
      <c r="AS155" s="63">
        <f t="shared" si="109"/>
        <v>15.316462621810382</v>
      </c>
      <c r="AT155" s="63">
        <f t="shared" si="109"/>
        <v>15.508970925813289</v>
      </c>
      <c r="AU155" s="63">
        <f t="shared" si="110"/>
        <v>15.188918225175799</v>
      </c>
      <c r="AV155" s="63"/>
      <c r="AW155" s="63"/>
      <c r="AX155" s="63"/>
      <c r="AZ155" s="63"/>
      <c r="BQ155" s="63"/>
    </row>
    <row r="156" spans="1:69" x14ac:dyDescent="0.2">
      <c r="A156" s="173" t="s">
        <v>549</v>
      </c>
      <c r="B156" s="30" t="s">
        <v>111</v>
      </c>
      <c r="C156" s="29">
        <v>56357.504979999998</v>
      </c>
      <c r="D156" s="29">
        <v>4.0000000000000002E-4</v>
      </c>
      <c r="E156">
        <f t="shared" si="97"/>
        <v>28646.538958398789</v>
      </c>
      <c r="F156" s="11">
        <f t="shared" si="98"/>
        <v>28646.5</v>
      </c>
      <c r="G156">
        <f t="shared" si="99"/>
        <v>1.3836199999786913E-2</v>
      </c>
      <c r="K156" s="63"/>
      <c r="L156" s="63"/>
      <c r="N156">
        <f>G156</f>
        <v>1.3836199999786913E-2</v>
      </c>
      <c r="P156" s="31">
        <f t="shared" si="94"/>
        <v>-1.5819794545019285E-2</v>
      </c>
      <c r="Q156" s="2">
        <f t="shared" si="100"/>
        <v>41339.004979999998</v>
      </c>
      <c r="R156">
        <f t="shared" si="101"/>
        <v>8.7947801244157495E-4</v>
      </c>
      <c r="S156">
        <v>1</v>
      </c>
      <c r="Z156">
        <f t="shared" si="111"/>
        <v>28646.5</v>
      </c>
      <c r="AA156" s="217">
        <f t="shared" si="102"/>
        <v>1.6500039218272859E-2</v>
      </c>
      <c r="AB156" s="218">
        <f t="shared" si="112"/>
        <v>-1.8483633763505231E-2</v>
      </c>
      <c r="AC156" s="218">
        <f t="shared" si="113"/>
        <v>-2.6638392184859458E-3</v>
      </c>
      <c r="AD156" s="219">
        <f t="shared" si="114"/>
        <v>7.0960393819438149E-6</v>
      </c>
      <c r="AH156" s="15">
        <f t="shared" si="103"/>
        <v>3.2319833763292144E-2</v>
      </c>
      <c r="AI156" s="15">
        <f t="shared" si="104"/>
        <v>0.36161256121187968</v>
      </c>
      <c r="AJ156" s="15">
        <f t="shared" si="105"/>
        <v>0.95562587524497611</v>
      </c>
      <c r="AK156" s="15">
        <f t="shared" si="106"/>
        <v>9.3518783125032437E-2</v>
      </c>
      <c r="AL156" s="15">
        <f t="shared" si="107"/>
        <v>2.9961350657814707</v>
      </c>
      <c r="AM156" s="15">
        <f t="shared" si="108"/>
        <v>13.725460924070346</v>
      </c>
      <c r="AN156" s="63">
        <f t="shared" si="109"/>
        <v>15.396723188433924</v>
      </c>
      <c r="AO156" s="63">
        <f t="shared" si="109"/>
        <v>15.380039754713311</v>
      </c>
      <c r="AP156" s="63">
        <f t="shared" si="109"/>
        <v>15.407230513150839</v>
      </c>
      <c r="AQ156" s="63">
        <f t="shared" si="109"/>
        <v>15.362786271845227</v>
      </c>
      <c r="AR156" s="63">
        <f t="shared" si="109"/>
        <v>15.43511139474332</v>
      </c>
      <c r="AS156" s="63">
        <f t="shared" si="109"/>
        <v>15.316462621810382</v>
      </c>
      <c r="AT156" s="63">
        <f t="shared" si="109"/>
        <v>15.508970925813289</v>
      </c>
      <c r="AU156" s="63">
        <f t="shared" si="110"/>
        <v>15.188918225175799</v>
      </c>
      <c r="AV156" s="63"/>
      <c r="AW156" s="63"/>
      <c r="AX156" s="63"/>
      <c r="AZ156" s="63"/>
      <c r="BQ156" s="63"/>
    </row>
    <row r="157" spans="1:69" x14ac:dyDescent="0.2">
      <c r="A157" s="173" t="s">
        <v>549</v>
      </c>
      <c r="B157" s="30" t="s">
        <v>111</v>
      </c>
      <c r="C157" s="29">
        <v>56357.505100000002</v>
      </c>
      <c r="D157" s="29">
        <v>5.9999999999999995E-4</v>
      </c>
      <c r="E157">
        <f t="shared" si="97"/>
        <v>28646.539296281157</v>
      </c>
      <c r="F157" s="11">
        <f t="shared" si="98"/>
        <v>28646.5</v>
      </c>
      <c r="G157">
        <f t="shared" si="99"/>
        <v>1.3956200004031416E-2</v>
      </c>
      <c r="K157" s="63"/>
      <c r="L157" s="63"/>
      <c r="N157">
        <f>G157</f>
        <v>1.3956200004031416E-2</v>
      </c>
      <c r="P157" s="31">
        <f t="shared" si="94"/>
        <v>-1.5819794545019285E-2</v>
      </c>
      <c r="Q157" s="2">
        <f t="shared" si="100"/>
        <v>41339.005100000002</v>
      </c>
      <c r="R157">
        <f t="shared" si="101"/>
        <v>8.8660985138509709E-4</v>
      </c>
      <c r="S157">
        <v>1</v>
      </c>
      <c r="Z157">
        <f t="shared" si="111"/>
        <v>28646.5</v>
      </c>
      <c r="AA157" s="217">
        <f t="shared" si="102"/>
        <v>1.6500039218272859E-2</v>
      </c>
      <c r="AB157" s="218">
        <f t="shared" si="112"/>
        <v>-1.8363633759260728E-2</v>
      </c>
      <c r="AC157" s="218">
        <f t="shared" si="113"/>
        <v>-2.5438392142414432E-3</v>
      </c>
      <c r="AD157" s="219">
        <f t="shared" si="114"/>
        <v>6.4711179479125227E-6</v>
      </c>
      <c r="AH157" s="15">
        <f t="shared" si="103"/>
        <v>3.2319833763292144E-2</v>
      </c>
      <c r="AI157" s="15">
        <f t="shared" si="104"/>
        <v>0.36161256121187968</v>
      </c>
      <c r="AJ157" s="15">
        <f t="shared" si="105"/>
        <v>0.95562587524497611</v>
      </c>
      <c r="AK157" s="15">
        <f t="shared" si="106"/>
        <v>9.3518783125032437E-2</v>
      </c>
      <c r="AL157" s="15">
        <f t="shared" si="107"/>
        <v>2.9961350657814707</v>
      </c>
      <c r="AM157" s="15">
        <f t="shared" si="108"/>
        <v>13.725460924070346</v>
      </c>
      <c r="AN157" s="63">
        <f t="shared" si="109"/>
        <v>15.396723188433924</v>
      </c>
      <c r="AO157" s="63">
        <f t="shared" si="109"/>
        <v>15.380039754713311</v>
      </c>
      <c r="AP157" s="63">
        <f t="shared" si="109"/>
        <v>15.407230513150839</v>
      </c>
      <c r="AQ157" s="63">
        <f t="shared" si="109"/>
        <v>15.362786271845227</v>
      </c>
      <c r="AR157" s="63">
        <f t="shared" si="109"/>
        <v>15.43511139474332</v>
      </c>
      <c r="AS157" s="63">
        <f t="shared" si="109"/>
        <v>15.316462621810382</v>
      </c>
      <c r="AT157" s="63">
        <f t="shared" si="109"/>
        <v>15.508970925813289</v>
      </c>
      <c r="AU157" s="63">
        <f t="shared" si="110"/>
        <v>15.188918225175799</v>
      </c>
      <c r="AV157" s="63"/>
      <c r="AW157" s="63"/>
      <c r="AX157" s="63"/>
      <c r="AZ157" s="63"/>
      <c r="BQ157" s="63"/>
    </row>
    <row r="158" spans="1:69" x14ac:dyDescent="0.2">
      <c r="A158" s="162"/>
      <c r="B158" s="163"/>
      <c r="C158" s="161"/>
      <c r="D158" s="161"/>
      <c r="F158" s="11"/>
      <c r="H158" s="107"/>
      <c r="Q158" s="2"/>
      <c r="AA158" s="217"/>
      <c r="AB158" s="218"/>
      <c r="AC158" s="218"/>
      <c r="AD158" s="219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Z158" s="63"/>
      <c r="BQ158" s="63"/>
    </row>
    <row r="159" spans="1:69" x14ac:dyDescent="0.2">
      <c r="A159" s="162"/>
      <c r="B159" s="163"/>
      <c r="C159" s="161"/>
      <c r="D159" s="161"/>
      <c r="F159" s="11"/>
      <c r="Q159" s="2"/>
      <c r="AA159" s="217"/>
      <c r="AB159" s="218"/>
      <c r="AC159" s="218"/>
      <c r="AD159" s="219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Z159" s="63"/>
      <c r="BQ159" s="63"/>
    </row>
    <row r="160" spans="1:69" x14ac:dyDescent="0.2">
      <c r="A160" s="172"/>
      <c r="B160" s="160"/>
      <c r="C160" s="159"/>
      <c r="D160" s="159"/>
      <c r="F160" s="11"/>
      <c r="P160" s="31"/>
      <c r="Q160" s="2"/>
      <c r="AA160" s="217"/>
      <c r="AB160" s="218"/>
      <c r="AC160" s="218"/>
      <c r="AD160" s="219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Z160" s="63"/>
      <c r="BQ160" s="63"/>
    </row>
    <row r="161" spans="1:69" x14ac:dyDescent="0.2">
      <c r="A161" s="172"/>
      <c r="B161" s="160"/>
      <c r="C161" s="159"/>
      <c r="D161" s="159"/>
      <c r="F161" s="11"/>
      <c r="P161" s="31"/>
      <c r="Q161" s="2"/>
      <c r="AA161" s="217"/>
      <c r="AB161" s="218"/>
      <c r="AC161" s="218"/>
      <c r="AD161" s="219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Z161" s="63"/>
      <c r="BQ161" s="63"/>
    </row>
    <row r="162" spans="1:69" x14ac:dyDescent="0.2">
      <c r="A162" s="172"/>
      <c r="B162" s="160"/>
      <c r="C162" s="159"/>
      <c r="D162" s="159"/>
      <c r="F162" s="11"/>
      <c r="P162" s="31"/>
      <c r="Q162" s="2"/>
      <c r="AA162" s="217"/>
      <c r="AB162" s="218"/>
      <c r="AC162" s="218"/>
      <c r="AD162" s="219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Z162" s="63"/>
      <c r="BQ162" s="63"/>
    </row>
    <row r="163" spans="1:69" x14ac:dyDescent="0.2">
      <c r="A163" s="172"/>
      <c r="B163" s="160"/>
      <c r="C163" s="159"/>
      <c r="D163" s="159"/>
      <c r="F163" s="11"/>
      <c r="P163" s="31"/>
      <c r="Q163" s="2"/>
      <c r="AA163" s="217"/>
      <c r="AB163" s="218"/>
      <c r="AC163" s="218"/>
      <c r="AD163" s="219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Z163" s="63"/>
      <c r="BQ163" s="63"/>
    </row>
    <row r="164" spans="1:69" x14ac:dyDescent="0.2">
      <c r="A164" s="172"/>
      <c r="B164" s="160"/>
      <c r="C164" s="159"/>
      <c r="D164" s="159"/>
      <c r="F164" s="11"/>
      <c r="P164" s="31"/>
      <c r="Q164" s="2"/>
      <c r="AA164" s="217"/>
      <c r="AB164" s="218"/>
      <c r="AC164" s="218"/>
      <c r="AD164" s="219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Z164" s="63"/>
      <c r="BQ164" s="63"/>
    </row>
    <row r="165" spans="1:69" x14ac:dyDescent="0.2">
      <c r="A165" s="172"/>
      <c r="B165" s="160"/>
      <c r="C165" s="159"/>
      <c r="D165" s="159"/>
      <c r="F165" s="11"/>
      <c r="P165" s="31"/>
      <c r="Q165" s="2"/>
      <c r="AA165" s="217"/>
      <c r="AB165" s="218"/>
      <c r="AC165" s="218"/>
      <c r="AD165" s="219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Z165" s="63"/>
      <c r="BQ165" s="63"/>
    </row>
    <row r="166" spans="1:69" x14ac:dyDescent="0.2">
      <c r="A166" s="172"/>
      <c r="B166" s="160"/>
      <c r="C166" s="159"/>
      <c r="D166" s="159"/>
      <c r="F166" s="11"/>
      <c r="P166" s="31"/>
      <c r="Q166" s="2"/>
      <c r="AA166" s="217"/>
      <c r="AB166" s="218"/>
      <c r="AC166" s="218"/>
      <c r="AD166" s="219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Z166" s="63"/>
      <c r="BQ166" s="63"/>
    </row>
    <row r="167" spans="1:69" x14ac:dyDescent="0.2">
      <c r="A167" s="172"/>
      <c r="B167" s="160"/>
      <c r="C167" s="159"/>
      <c r="D167" s="159"/>
      <c r="F167" s="11"/>
      <c r="P167" s="31"/>
      <c r="Q167" s="2"/>
      <c r="AA167" s="217"/>
      <c r="AB167" s="218"/>
      <c r="AC167" s="218"/>
      <c r="AD167" s="219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Z167" s="63"/>
      <c r="BQ167" s="63"/>
    </row>
    <row r="168" spans="1:69" x14ac:dyDescent="0.2">
      <c r="A168" s="172"/>
      <c r="B168" s="160"/>
      <c r="C168" s="159"/>
      <c r="D168" s="159"/>
      <c r="F168" s="11"/>
      <c r="P168" s="31"/>
      <c r="Q168" s="2"/>
      <c r="AA168" s="217"/>
      <c r="AB168" s="218"/>
      <c r="AC168" s="218"/>
      <c r="AD168" s="219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Z168" s="63"/>
      <c r="BQ168" s="63"/>
    </row>
    <row r="169" spans="1:69" x14ac:dyDescent="0.2">
      <c r="A169" s="172"/>
      <c r="B169" s="160"/>
      <c r="C169" s="159"/>
      <c r="D169" s="159"/>
      <c r="F169" s="11"/>
      <c r="P169" s="31"/>
      <c r="Q169" s="2"/>
      <c r="AA169" s="217"/>
      <c r="AB169" s="218"/>
      <c r="AC169" s="218"/>
      <c r="AD169" s="219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Z169" s="63"/>
      <c r="BQ169" s="63"/>
    </row>
    <row r="170" spans="1:69" x14ac:dyDescent="0.2">
      <c r="A170" s="172"/>
      <c r="B170" s="160"/>
      <c r="C170" s="159"/>
      <c r="D170" s="159"/>
      <c r="F170" s="11"/>
      <c r="P170" s="31"/>
      <c r="Q170" s="2"/>
      <c r="AA170" s="217"/>
      <c r="AB170" s="218"/>
      <c r="AC170" s="218"/>
      <c r="AD170" s="219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Z170" s="63"/>
      <c r="BQ170" s="63"/>
    </row>
    <row r="171" spans="1:69" x14ac:dyDescent="0.2">
      <c r="A171" s="172"/>
      <c r="B171" s="160"/>
      <c r="C171" s="159"/>
      <c r="D171" s="159"/>
      <c r="F171" s="11"/>
      <c r="P171" s="31"/>
      <c r="Q171" s="2"/>
      <c r="AA171" s="217"/>
      <c r="AB171" s="218"/>
      <c r="AC171" s="218"/>
      <c r="AD171" s="219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Z171" s="63"/>
      <c r="BQ171" s="63"/>
    </row>
    <row r="172" spans="1:69" x14ac:dyDescent="0.2">
      <c r="A172" s="162"/>
      <c r="B172" s="162"/>
      <c r="C172" s="162"/>
      <c r="D172" s="162"/>
      <c r="AA172" s="217"/>
      <c r="AB172" s="218"/>
      <c r="AC172" s="218"/>
      <c r="AD172" s="219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Z172" s="63"/>
      <c r="BQ172" s="63"/>
    </row>
    <row r="173" spans="1:69" x14ac:dyDescent="0.2">
      <c r="A173" s="162"/>
      <c r="B173" s="162"/>
      <c r="C173" s="162"/>
      <c r="D173" s="162"/>
      <c r="AA173" s="217"/>
      <c r="AB173" s="218"/>
      <c r="AC173" s="218"/>
      <c r="AD173" s="219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Z173" s="63"/>
      <c r="BQ173" s="63"/>
    </row>
    <row r="174" spans="1:69" x14ac:dyDescent="0.2">
      <c r="A174" s="162"/>
      <c r="B174" s="162"/>
      <c r="C174" s="162"/>
      <c r="D174" s="162"/>
      <c r="AA174" s="217"/>
      <c r="AB174" s="218"/>
      <c r="AC174" s="218"/>
      <c r="AD174" s="219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Z174" s="63"/>
      <c r="BQ174" s="63"/>
    </row>
    <row r="175" spans="1:69" x14ac:dyDescent="0.2">
      <c r="A175" s="162"/>
      <c r="B175" s="162"/>
      <c r="C175" s="162"/>
      <c r="D175" s="162"/>
      <c r="AA175" s="217"/>
      <c r="AB175" s="218"/>
      <c r="AC175" s="218"/>
      <c r="AD175" s="219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Z175" s="63"/>
      <c r="BQ175" s="63"/>
    </row>
    <row r="176" spans="1:69" x14ac:dyDescent="0.2">
      <c r="A176" s="162"/>
      <c r="B176" s="162"/>
      <c r="C176" s="162"/>
      <c r="D176" s="162"/>
      <c r="AA176" s="217"/>
      <c r="AB176" s="218"/>
      <c r="AC176" s="218"/>
      <c r="AD176" s="219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Z176" s="63"/>
      <c r="BQ176" s="63"/>
    </row>
    <row r="177" spans="1:69" x14ac:dyDescent="0.2">
      <c r="A177" s="162"/>
      <c r="B177" s="162"/>
      <c r="C177" s="162"/>
      <c r="D177" s="162"/>
      <c r="AA177" s="217"/>
      <c r="AB177" s="218"/>
      <c r="AC177" s="218"/>
      <c r="AD177" s="219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Z177" s="63"/>
      <c r="BQ177" s="63"/>
    </row>
    <row r="178" spans="1:69" x14ac:dyDescent="0.2">
      <c r="A178" s="162"/>
      <c r="B178" s="162"/>
      <c r="C178" s="162"/>
      <c r="D178" s="162"/>
      <c r="AA178" s="217"/>
      <c r="AB178" s="218"/>
      <c r="AC178" s="218"/>
      <c r="AD178" s="219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Z178" s="63"/>
      <c r="BQ178" s="63"/>
    </row>
    <row r="179" spans="1:69" x14ac:dyDescent="0.2">
      <c r="A179" s="162"/>
      <c r="B179" s="162"/>
      <c r="C179" s="162"/>
      <c r="D179" s="162"/>
      <c r="AA179" s="217"/>
      <c r="AB179" s="218"/>
      <c r="AC179" s="218"/>
      <c r="AD179" s="219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Z179" s="63"/>
      <c r="BQ179" s="63"/>
    </row>
    <row r="180" spans="1:69" x14ac:dyDescent="0.2">
      <c r="A180" s="162"/>
      <c r="B180" s="162"/>
      <c r="C180" s="162"/>
      <c r="D180" s="162"/>
      <c r="AA180" s="217"/>
      <c r="AB180" s="218"/>
      <c r="AC180" s="218"/>
      <c r="AD180" s="219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Z180" s="63"/>
      <c r="BQ180" s="63"/>
    </row>
    <row r="181" spans="1:69" x14ac:dyDescent="0.2">
      <c r="A181" s="162"/>
      <c r="B181" s="162"/>
      <c r="C181" s="162"/>
      <c r="D181" s="162"/>
      <c r="AA181" s="217"/>
      <c r="AB181" s="218"/>
      <c r="AC181" s="218"/>
      <c r="AD181" s="219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Z181" s="63"/>
      <c r="BQ181" s="63"/>
    </row>
    <row r="182" spans="1:69" x14ac:dyDescent="0.2">
      <c r="A182" s="162"/>
      <c r="B182" s="162"/>
      <c r="C182" s="162"/>
      <c r="D182" s="162"/>
      <c r="AA182" s="217"/>
      <c r="AB182" s="218"/>
      <c r="AC182" s="218"/>
      <c r="AD182" s="219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Z182" s="63"/>
      <c r="BQ182" s="63"/>
    </row>
    <row r="183" spans="1:69" x14ac:dyDescent="0.2">
      <c r="A183" s="162"/>
      <c r="B183" s="162"/>
      <c r="C183" s="162"/>
      <c r="D183" s="162"/>
      <c r="AA183" s="217"/>
      <c r="AB183" s="218"/>
      <c r="AC183" s="218"/>
      <c r="AD183" s="219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Z183" s="63"/>
      <c r="BQ183" s="63"/>
    </row>
    <row r="184" spans="1:69" x14ac:dyDescent="0.2">
      <c r="A184" s="162"/>
      <c r="B184" s="162"/>
      <c r="C184" s="162"/>
      <c r="D184" s="162"/>
      <c r="AA184" s="217"/>
      <c r="AB184" s="218"/>
      <c r="AC184" s="218"/>
      <c r="AD184" s="219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Z184" s="63"/>
      <c r="BQ184" s="63"/>
    </row>
    <row r="185" spans="1:69" x14ac:dyDescent="0.2">
      <c r="A185" s="162"/>
      <c r="B185" s="162"/>
      <c r="C185" s="162"/>
      <c r="D185" s="162"/>
      <c r="AA185" s="217"/>
      <c r="AB185" s="218"/>
      <c r="AC185" s="218"/>
      <c r="AD185" s="219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Z185" s="63"/>
      <c r="BQ185" s="63"/>
    </row>
    <row r="186" spans="1:69" x14ac:dyDescent="0.2">
      <c r="A186" s="162"/>
      <c r="B186" s="162"/>
      <c r="C186" s="162"/>
      <c r="D186" s="162"/>
      <c r="AA186" s="217"/>
      <c r="AB186" s="218"/>
      <c r="AC186" s="218"/>
      <c r="AD186" s="219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Z186" s="63"/>
      <c r="BQ186" s="63"/>
    </row>
    <row r="187" spans="1:69" x14ac:dyDescent="0.2">
      <c r="A187" s="162"/>
      <c r="B187" s="162"/>
      <c r="C187" s="162"/>
      <c r="D187" s="162"/>
      <c r="AA187" s="217"/>
      <c r="AB187" s="218"/>
      <c r="AC187" s="218"/>
      <c r="AD187" s="219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Z187" s="63"/>
      <c r="BQ187" s="63"/>
    </row>
    <row r="188" spans="1:69" x14ac:dyDescent="0.2">
      <c r="A188" s="162"/>
      <c r="B188" s="162"/>
      <c r="C188" s="162"/>
      <c r="D188" s="162"/>
      <c r="AA188" s="217"/>
      <c r="AB188" s="218"/>
      <c r="AC188" s="218"/>
      <c r="AD188" s="219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Z188" s="63"/>
      <c r="BQ188" s="63"/>
    </row>
    <row r="189" spans="1:69" x14ac:dyDescent="0.2">
      <c r="A189" s="162"/>
      <c r="B189" s="162"/>
      <c r="C189" s="162"/>
      <c r="D189" s="162"/>
      <c r="AA189" s="217"/>
      <c r="AB189" s="218"/>
      <c r="AC189" s="218"/>
      <c r="AD189" s="219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Z189" s="63"/>
      <c r="BQ189" s="63"/>
    </row>
    <row r="190" spans="1:69" x14ac:dyDescent="0.2">
      <c r="A190" s="162"/>
      <c r="B190" s="162"/>
      <c r="C190" s="162"/>
      <c r="D190" s="162"/>
      <c r="AA190" s="217"/>
      <c r="AB190" s="218"/>
      <c r="AC190" s="218"/>
      <c r="AD190" s="219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Z190" s="63"/>
      <c r="BQ190" s="63"/>
    </row>
    <row r="191" spans="1:69" x14ac:dyDescent="0.2">
      <c r="A191" s="162"/>
      <c r="B191" s="162"/>
      <c r="C191" s="162"/>
      <c r="D191" s="162"/>
      <c r="AA191" s="217"/>
      <c r="AB191" s="218"/>
      <c r="AC191" s="218"/>
      <c r="AD191" s="219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Z191" s="63"/>
      <c r="BQ191" s="63"/>
    </row>
    <row r="192" spans="1:69" x14ac:dyDescent="0.2">
      <c r="A192" s="162"/>
      <c r="B192" s="162"/>
      <c r="C192" s="162"/>
      <c r="D192" s="162"/>
      <c r="AA192" s="217"/>
      <c r="AB192" s="218"/>
      <c r="AC192" s="218"/>
      <c r="AD192" s="219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Z192" s="63"/>
      <c r="BQ192" s="63"/>
    </row>
    <row r="193" spans="1:83" x14ac:dyDescent="0.2">
      <c r="A193" s="162"/>
      <c r="B193" s="162"/>
      <c r="C193" s="162"/>
      <c r="D193" s="162"/>
      <c r="AA193" s="217"/>
      <c r="AB193" s="218"/>
      <c r="AC193" s="218"/>
      <c r="AD193" s="219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Z193" s="63"/>
      <c r="BQ193" s="63"/>
    </row>
    <row r="194" spans="1:83" x14ac:dyDescent="0.2">
      <c r="A194" s="162"/>
      <c r="B194" s="162"/>
      <c r="C194" s="162"/>
      <c r="D194" s="162"/>
      <c r="AA194" s="217"/>
      <c r="AB194" s="218"/>
      <c r="AC194" s="218"/>
      <c r="AD194" s="219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Z194" s="63"/>
      <c r="BQ194" s="63"/>
    </row>
    <row r="195" spans="1:83" x14ac:dyDescent="0.2">
      <c r="A195" s="162"/>
      <c r="B195" s="162"/>
      <c r="C195" s="162"/>
      <c r="D195" s="162"/>
      <c r="AA195" s="217"/>
      <c r="AB195" s="218"/>
      <c r="AC195" s="218"/>
      <c r="AD195" s="219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Z195" s="63"/>
      <c r="BQ195" s="63"/>
    </row>
    <row r="196" spans="1:83" x14ac:dyDescent="0.2">
      <c r="A196" s="162"/>
      <c r="B196" s="162"/>
      <c r="C196" s="162"/>
      <c r="D196" s="162"/>
      <c r="AA196" s="217"/>
      <c r="AB196" s="218"/>
      <c r="AC196" s="218"/>
      <c r="AD196" s="219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Q196" s="63"/>
      <c r="BR196" s="63"/>
      <c r="BS196" s="63"/>
      <c r="BT196" s="63"/>
      <c r="BU196" s="63"/>
      <c r="BV196" s="63"/>
      <c r="BW196" s="63"/>
      <c r="CE196" s="63"/>
    </row>
    <row r="197" spans="1:83" x14ac:dyDescent="0.2">
      <c r="A197" s="162"/>
      <c r="B197" s="162"/>
      <c r="C197" s="162"/>
      <c r="D197" s="162"/>
      <c r="AA197" s="217"/>
      <c r="AB197" s="218"/>
      <c r="AC197" s="218"/>
      <c r="AD197" s="219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Q197" s="63"/>
      <c r="BR197" s="63"/>
      <c r="BS197" s="63"/>
      <c r="BT197" s="63"/>
      <c r="BU197" s="63"/>
      <c r="BV197" s="63"/>
      <c r="BW197" s="63"/>
      <c r="CE197" s="63"/>
    </row>
    <row r="198" spans="1:83" x14ac:dyDescent="0.2">
      <c r="A198" s="162"/>
      <c r="B198" s="162"/>
      <c r="C198" s="162"/>
      <c r="D198" s="162"/>
      <c r="AA198" s="217"/>
      <c r="AB198" s="218"/>
      <c r="AC198" s="218"/>
      <c r="AD198" s="219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Q198" s="63"/>
      <c r="BR198" s="63"/>
      <c r="BS198" s="63"/>
      <c r="BT198" s="63"/>
      <c r="BU198" s="63"/>
      <c r="BV198" s="63"/>
      <c r="BW198" s="63"/>
      <c r="CE198" s="63"/>
    </row>
    <row r="199" spans="1:83" x14ac:dyDescent="0.2">
      <c r="A199" s="162"/>
      <c r="B199" s="162"/>
      <c r="C199" s="162"/>
      <c r="D199" s="162"/>
      <c r="AA199" s="217"/>
      <c r="AB199" s="218"/>
      <c r="AC199" s="218"/>
      <c r="AD199" s="219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Q199" s="63"/>
      <c r="BR199" s="63"/>
      <c r="BS199" s="63"/>
      <c r="BT199" s="63"/>
      <c r="BU199" s="63"/>
      <c r="BV199" s="63"/>
      <c r="BW199" s="63"/>
      <c r="CE199" s="63"/>
    </row>
    <row r="200" spans="1:83" x14ac:dyDescent="0.2">
      <c r="A200" s="162"/>
      <c r="B200" s="162"/>
      <c r="C200" s="162"/>
      <c r="D200" s="162"/>
      <c r="AA200" s="217"/>
      <c r="AB200" s="218"/>
      <c r="AC200" s="218"/>
      <c r="AD200" s="219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Q200" s="63"/>
      <c r="BR200" s="63"/>
      <c r="BS200" s="63"/>
      <c r="BT200" s="63"/>
      <c r="BU200" s="63"/>
      <c r="BV200" s="63"/>
      <c r="BW200" s="63"/>
      <c r="CE200" s="63"/>
    </row>
    <row r="201" spans="1:83" x14ac:dyDescent="0.2">
      <c r="A201" s="162"/>
      <c r="B201" s="162"/>
      <c r="C201" s="162"/>
      <c r="D201" s="162"/>
      <c r="AA201" s="217"/>
      <c r="AB201" s="218"/>
      <c r="AC201" s="218"/>
      <c r="AD201" s="219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Q201" s="63"/>
      <c r="BR201" s="63"/>
      <c r="BS201" s="63"/>
      <c r="BT201" s="63"/>
      <c r="BU201" s="63"/>
      <c r="BV201" s="63"/>
      <c r="BW201" s="63"/>
      <c r="CE201" s="63"/>
    </row>
    <row r="202" spans="1:83" x14ac:dyDescent="0.2">
      <c r="A202" s="162"/>
      <c r="B202" s="162"/>
      <c r="C202" s="162"/>
      <c r="D202" s="162"/>
      <c r="AA202" s="217"/>
      <c r="AB202" s="218"/>
      <c r="AC202" s="218"/>
      <c r="AD202" s="219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Q202" s="63"/>
      <c r="BR202" s="63"/>
      <c r="BS202" s="63"/>
      <c r="BT202" s="63"/>
      <c r="BU202" s="63"/>
      <c r="BV202" s="63"/>
      <c r="BW202" s="63"/>
      <c r="CE202" s="63"/>
    </row>
    <row r="203" spans="1:83" x14ac:dyDescent="0.2">
      <c r="A203" s="162"/>
      <c r="B203" s="162"/>
      <c r="C203" s="162"/>
      <c r="D203" s="162"/>
      <c r="AA203" s="217"/>
      <c r="AB203" s="218"/>
      <c r="AC203" s="218"/>
      <c r="AD203" s="219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Q203" s="63"/>
      <c r="BR203" s="63"/>
      <c r="BS203" s="63"/>
      <c r="BT203" s="63"/>
      <c r="BU203" s="63"/>
      <c r="BV203" s="63"/>
      <c r="BW203" s="63"/>
      <c r="CE203" s="63"/>
    </row>
    <row r="204" spans="1:83" x14ac:dyDescent="0.2">
      <c r="A204" s="162"/>
      <c r="B204" s="162"/>
      <c r="C204" s="162"/>
      <c r="D204" s="162"/>
      <c r="AA204" s="217"/>
      <c r="AB204" s="218"/>
      <c r="AC204" s="218"/>
      <c r="AD204" s="219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Q204" s="63"/>
      <c r="BR204" s="63"/>
      <c r="BS204" s="63"/>
      <c r="BT204" s="63"/>
      <c r="BU204" s="63"/>
      <c r="BV204" s="63"/>
      <c r="BW204" s="63"/>
      <c r="CE204" s="63"/>
    </row>
    <row r="205" spans="1:83" x14ac:dyDescent="0.2">
      <c r="A205" s="162"/>
      <c r="B205" s="162"/>
      <c r="C205" s="162"/>
      <c r="D205" s="162"/>
      <c r="AA205" s="217"/>
      <c r="AB205" s="218"/>
      <c r="AC205" s="218"/>
      <c r="AD205" s="219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Q205" s="63"/>
      <c r="BR205" s="63"/>
      <c r="BS205" s="63"/>
      <c r="BT205" s="63"/>
      <c r="BU205" s="63"/>
      <c r="BV205" s="63"/>
      <c r="BW205" s="63"/>
      <c r="CE205" s="63"/>
    </row>
    <row r="206" spans="1:83" x14ac:dyDescent="0.2">
      <c r="A206" s="162"/>
      <c r="B206" s="162"/>
      <c r="C206" s="162"/>
      <c r="D206" s="162"/>
      <c r="AA206" s="217"/>
      <c r="AB206" s="218"/>
      <c r="AC206" s="218"/>
      <c r="AD206" s="219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Q206" s="63"/>
      <c r="BR206" s="63"/>
      <c r="BS206" s="63"/>
      <c r="BT206" s="63"/>
      <c r="BU206" s="63"/>
      <c r="BV206" s="63"/>
      <c r="BW206" s="63"/>
      <c r="CE206" s="63"/>
    </row>
    <row r="207" spans="1:83" x14ac:dyDescent="0.2">
      <c r="A207" s="162"/>
      <c r="B207" s="162"/>
      <c r="C207" s="162"/>
      <c r="D207" s="162"/>
      <c r="AA207" s="217"/>
      <c r="AB207" s="218"/>
      <c r="AC207" s="218"/>
      <c r="AD207" s="219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Q207" s="63"/>
      <c r="BR207" s="63"/>
      <c r="BS207" s="63"/>
      <c r="BT207" s="63"/>
      <c r="BU207" s="63"/>
      <c r="BV207" s="63"/>
      <c r="BW207" s="63"/>
      <c r="CE207" s="63"/>
    </row>
    <row r="208" spans="1:83" x14ac:dyDescent="0.2">
      <c r="A208" s="162"/>
      <c r="B208" s="162"/>
      <c r="C208" s="162"/>
      <c r="D208" s="162"/>
      <c r="AA208" s="217"/>
      <c r="AB208" s="218"/>
      <c r="AC208" s="218"/>
      <c r="AD208" s="219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Q208" s="63"/>
      <c r="BR208" s="63"/>
      <c r="BS208" s="63"/>
      <c r="BT208" s="63"/>
      <c r="BU208" s="63"/>
      <c r="BV208" s="63"/>
      <c r="BW208" s="63"/>
      <c r="CE208" s="63"/>
    </row>
    <row r="209" spans="1:83" x14ac:dyDescent="0.2">
      <c r="A209" s="162"/>
      <c r="B209" s="162"/>
      <c r="C209" s="162"/>
      <c r="D209" s="162"/>
      <c r="AA209" s="217"/>
      <c r="AB209" s="218"/>
      <c r="AC209" s="218"/>
      <c r="AD209" s="219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Q209" s="63"/>
      <c r="BR209" s="63"/>
      <c r="BS209" s="63"/>
      <c r="BT209" s="63"/>
      <c r="BU209" s="63"/>
      <c r="BV209" s="63"/>
      <c r="BW209" s="63"/>
      <c r="CE209" s="63"/>
    </row>
    <row r="210" spans="1:83" x14ac:dyDescent="0.2">
      <c r="A210" s="162"/>
      <c r="B210" s="162"/>
      <c r="C210" s="162"/>
      <c r="D210" s="162"/>
      <c r="AA210" s="217"/>
      <c r="AB210" s="218"/>
      <c r="AC210" s="218"/>
      <c r="AD210" s="219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Q210" s="63"/>
      <c r="BR210" s="63"/>
      <c r="BS210" s="63"/>
      <c r="BT210" s="63"/>
      <c r="BU210" s="63"/>
      <c r="BV210" s="63"/>
      <c r="BW210" s="63"/>
      <c r="CE210" s="63"/>
    </row>
    <row r="211" spans="1:83" x14ac:dyDescent="0.2">
      <c r="A211" s="162"/>
      <c r="B211" s="162"/>
      <c r="C211" s="162"/>
      <c r="D211" s="162"/>
      <c r="AA211" s="217"/>
      <c r="AB211" s="218"/>
      <c r="AC211" s="218"/>
      <c r="AD211" s="219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Q211" s="63"/>
      <c r="BR211" s="63"/>
      <c r="BS211" s="63"/>
      <c r="BT211" s="63"/>
      <c r="BU211" s="63"/>
      <c r="BV211" s="63"/>
      <c r="BW211" s="63"/>
      <c r="CE211" s="63"/>
    </row>
    <row r="212" spans="1:83" x14ac:dyDescent="0.2">
      <c r="A212" s="162"/>
      <c r="B212" s="162"/>
      <c r="C212" s="162"/>
      <c r="D212" s="162"/>
      <c r="AA212" s="217"/>
      <c r="AB212" s="218"/>
      <c r="AC212" s="218"/>
      <c r="AD212" s="219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Q212" s="63"/>
      <c r="BR212" s="63"/>
      <c r="BS212" s="63"/>
      <c r="BT212" s="63"/>
      <c r="BU212" s="63"/>
      <c r="BV212" s="63"/>
      <c r="BW212" s="63"/>
      <c r="CE212" s="63"/>
    </row>
    <row r="213" spans="1:83" x14ac:dyDescent="0.2">
      <c r="A213" s="162"/>
      <c r="B213" s="162"/>
      <c r="C213" s="162"/>
      <c r="D213" s="162"/>
      <c r="AA213" s="217"/>
      <c r="AB213" s="218"/>
      <c r="AC213" s="218"/>
      <c r="AD213" s="219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Q213" s="63"/>
      <c r="BR213" s="63"/>
      <c r="BS213" s="63"/>
      <c r="BT213" s="63"/>
      <c r="BU213" s="63"/>
      <c r="BV213" s="63"/>
      <c r="BW213" s="63"/>
      <c r="CE213" s="63"/>
    </row>
    <row r="214" spans="1:83" x14ac:dyDescent="0.2">
      <c r="A214" s="162"/>
      <c r="B214" s="162"/>
      <c r="C214" s="162"/>
      <c r="D214" s="162"/>
      <c r="AA214" s="217"/>
      <c r="AB214" s="218"/>
      <c r="AC214" s="218"/>
      <c r="AD214" s="219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Q214" s="63"/>
      <c r="BR214" s="63"/>
      <c r="BS214" s="63"/>
      <c r="BT214" s="63"/>
      <c r="BU214" s="63"/>
      <c r="BV214" s="63"/>
      <c r="BW214" s="63"/>
      <c r="CE214" s="63"/>
    </row>
    <row r="215" spans="1:83" x14ac:dyDescent="0.2">
      <c r="A215" s="162"/>
      <c r="B215" s="162"/>
      <c r="C215" s="162"/>
      <c r="D215" s="162"/>
      <c r="AA215" s="217"/>
      <c r="AB215" s="218"/>
      <c r="AC215" s="218"/>
      <c r="AD215" s="219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Q215" s="63"/>
      <c r="BR215" s="63"/>
      <c r="BS215" s="63"/>
      <c r="BT215" s="63"/>
      <c r="BU215" s="63"/>
      <c r="BV215" s="63"/>
      <c r="BW215" s="63"/>
      <c r="CE215" s="63"/>
    </row>
    <row r="216" spans="1:83" x14ac:dyDescent="0.2">
      <c r="A216" s="162"/>
      <c r="B216" s="162"/>
      <c r="C216" s="162"/>
      <c r="D216" s="162"/>
      <c r="AA216" s="217"/>
      <c r="AB216" s="218"/>
      <c r="AC216" s="218"/>
      <c r="AD216" s="219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Q216" s="63"/>
      <c r="BR216" s="63"/>
      <c r="BS216" s="63"/>
      <c r="BT216" s="63"/>
      <c r="BU216" s="63"/>
      <c r="BV216" s="63"/>
      <c r="BW216" s="63"/>
      <c r="CE216" s="63"/>
    </row>
    <row r="217" spans="1:83" x14ac:dyDescent="0.2">
      <c r="A217" s="162"/>
      <c r="B217" s="162"/>
      <c r="C217" s="162"/>
      <c r="D217" s="162"/>
      <c r="AA217" s="217"/>
      <c r="AB217" s="218"/>
      <c r="AC217" s="218"/>
      <c r="AD217" s="219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P217" s="63"/>
      <c r="BQ217" s="63"/>
      <c r="BR217" s="63"/>
      <c r="BS217" s="63"/>
      <c r="BT217" s="63"/>
      <c r="BU217" s="63"/>
      <c r="BV217" s="63"/>
      <c r="BW217" s="63"/>
      <c r="CE217" s="63"/>
    </row>
    <row r="218" spans="1:83" x14ac:dyDescent="0.2">
      <c r="A218" s="162"/>
      <c r="B218" s="162"/>
      <c r="C218" s="162"/>
      <c r="D218" s="162"/>
      <c r="AA218" s="217"/>
      <c r="AB218" s="218"/>
      <c r="AC218" s="218"/>
      <c r="AD218" s="219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P218" s="63"/>
      <c r="BQ218" s="63"/>
      <c r="BR218" s="63"/>
      <c r="BS218" s="63"/>
      <c r="BT218" s="63"/>
      <c r="BU218" s="63"/>
      <c r="BV218" s="63"/>
      <c r="BW218" s="63"/>
      <c r="CE218" s="63"/>
    </row>
    <row r="219" spans="1:83" x14ac:dyDescent="0.2">
      <c r="A219" s="162"/>
      <c r="B219" s="162"/>
      <c r="C219" s="162"/>
      <c r="D219" s="162"/>
      <c r="AA219" s="217"/>
      <c r="AB219" s="218"/>
      <c r="AC219" s="218"/>
      <c r="AD219" s="219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P219" s="63"/>
      <c r="BQ219" s="63"/>
      <c r="BR219" s="63"/>
      <c r="BS219" s="63"/>
      <c r="BT219" s="63"/>
      <c r="BU219" s="63"/>
      <c r="BV219" s="63"/>
      <c r="BW219" s="63"/>
      <c r="CE219" s="63"/>
    </row>
    <row r="220" spans="1:83" x14ac:dyDescent="0.2">
      <c r="A220" s="162"/>
      <c r="B220" s="162"/>
      <c r="C220" s="162"/>
      <c r="D220" s="162"/>
      <c r="AA220" s="217"/>
      <c r="AB220" s="218"/>
      <c r="AC220" s="218"/>
      <c r="AD220" s="219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P220" s="63"/>
      <c r="BQ220" s="63"/>
      <c r="BR220" s="63"/>
      <c r="BS220" s="63"/>
      <c r="BT220" s="63"/>
      <c r="BU220" s="63"/>
      <c r="BV220" s="63"/>
      <c r="BW220" s="63"/>
      <c r="CE220" s="63"/>
    </row>
    <row r="221" spans="1:83" x14ac:dyDescent="0.2">
      <c r="A221" s="162"/>
      <c r="B221" s="162"/>
      <c r="C221" s="162"/>
      <c r="D221" s="162"/>
      <c r="AA221" s="217"/>
      <c r="AB221" s="218"/>
      <c r="AC221" s="218"/>
      <c r="AD221" s="219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P221" s="63"/>
      <c r="BQ221" s="63"/>
      <c r="BR221" s="63"/>
      <c r="BS221" s="63"/>
      <c r="BT221" s="63"/>
      <c r="BU221" s="63"/>
      <c r="BV221" s="63"/>
      <c r="BW221" s="63"/>
      <c r="CE221" s="63"/>
    </row>
    <row r="222" spans="1:83" x14ac:dyDescent="0.2">
      <c r="A222" s="162"/>
      <c r="B222" s="162"/>
      <c r="C222" s="162"/>
      <c r="D222" s="162"/>
      <c r="AA222" s="217"/>
      <c r="AB222" s="218"/>
      <c r="AC222" s="218"/>
      <c r="AD222" s="219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Q222" s="63"/>
      <c r="BR222" s="63"/>
      <c r="BS222" s="63"/>
      <c r="BT222" s="63"/>
      <c r="BU222" s="63"/>
      <c r="BV222" s="63"/>
      <c r="BW222" s="63"/>
      <c r="CE222" s="63"/>
    </row>
    <row r="223" spans="1:83" x14ac:dyDescent="0.2">
      <c r="A223" s="162"/>
      <c r="B223" s="162"/>
      <c r="C223" s="162"/>
      <c r="D223" s="162"/>
      <c r="AA223" s="217"/>
      <c r="AB223" s="218"/>
      <c r="AC223" s="218"/>
      <c r="AD223" s="219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Q223" s="63"/>
      <c r="BR223" s="63"/>
      <c r="BS223" s="63"/>
      <c r="BT223" s="63"/>
      <c r="BU223" s="63"/>
      <c r="BV223" s="63"/>
      <c r="BW223" s="63"/>
      <c r="CE223" s="63"/>
    </row>
    <row r="224" spans="1:83" x14ac:dyDescent="0.2">
      <c r="A224" s="162"/>
      <c r="B224" s="162"/>
      <c r="C224" s="162"/>
      <c r="D224" s="162"/>
      <c r="AA224" s="217"/>
      <c r="AB224" s="218"/>
      <c r="AC224" s="218"/>
      <c r="AD224" s="219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Q224" s="63"/>
      <c r="BR224" s="63"/>
      <c r="BS224" s="63"/>
      <c r="BT224" s="63"/>
      <c r="BU224" s="63"/>
      <c r="BV224" s="63"/>
      <c r="BW224" s="63"/>
      <c r="CE224" s="63"/>
    </row>
    <row r="225" spans="1:83" x14ac:dyDescent="0.2">
      <c r="A225" s="162"/>
      <c r="B225" s="162"/>
      <c r="C225" s="162"/>
      <c r="D225" s="162"/>
      <c r="AA225" s="217"/>
      <c r="AB225" s="218"/>
      <c r="AC225" s="218"/>
      <c r="AD225" s="219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Q225" s="63"/>
      <c r="BR225" s="63"/>
      <c r="BS225" s="63"/>
      <c r="BT225" s="63"/>
      <c r="BU225" s="63"/>
      <c r="BV225" s="63"/>
      <c r="BW225" s="63"/>
      <c r="CE225" s="63"/>
    </row>
    <row r="226" spans="1:83" x14ac:dyDescent="0.2">
      <c r="A226" s="162"/>
      <c r="B226" s="162"/>
      <c r="C226" s="162"/>
      <c r="D226" s="162"/>
      <c r="AA226" s="217"/>
      <c r="AB226" s="218"/>
      <c r="AC226" s="218"/>
      <c r="AD226" s="219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Q226" s="63"/>
      <c r="BR226" s="63"/>
      <c r="BS226" s="63"/>
      <c r="BT226" s="63"/>
      <c r="BU226" s="63"/>
      <c r="BV226" s="63"/>
      <c r="BW226" s="63"/>
      <c r="CE226" s="63"/>
    </row>
    <row r="227" spans="1:83" x14ac:dyDescent="0.2">
      <c r="A227" s="162"/>
      <c r="B227" s="162"/>
      <c r="C227" s="162"/>
      <c r="D227" s="162"/>
      <c r="AA227" s="217"/>
      <c r="AB227" s="218"/>
      <c r="AC227" s="218"/>
      <c r="AD227" s="219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Q227" s="63"/>
      <c r="BR227" s="63"/>
      <c r="BS227" s="63"/>
      <c r="BT227" s="63"/>
      <c r="BU227" s="63"/>
      <c r="BV227" s="63"/>
      <c r="BW227" s="63"/>
      <c r="CE227" s="63"/>
    </row>
    <row r="228" spans="1:83" x14ac:dyDescent="0.2">
      <c r="A228" s="162"/>
      <c r="B228" s="162"/>
      <c r="C228" s="162"/>
      <c r="D228" s="162"/>
      <c r="AA228" s="217"/>
      <c r="AB228" s="218"/>
      <c r="AC228" s="218"/>
      <c r="AD228" s="219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Q228" s="63"/>
      <c r="BR228" s="63"/>
      <c r="BS228" s="63"/>
      <c r="BT228" s="63"/>
      <c r="BU228" s="63"/>
      <c r="BV228" s="63"/>
      <c r="BW228" s="63"/>
      <c r="CE228" s="63"/>
    </row>
    <row r="229" spans="1:83" x14ac:dyDescent="0.2">
      <c r="A229" s="162"/>
      <c r="B229" s="162"/>
      <c r="C229" s="162"/>
      <c r="D229" s="162"/>
      <c r="AA229" s="217"/>
      <c r="AB229" s="218"/>
      <c r="AC229" s="218"/>
      <c r="AD229" s="219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Q229" s="63"/>
      <c r="BR229" s="63"/>
      <c r="BS229" s="63"/>
      <c r="BT229" s="63"/>
      <c r="BU229" s="63"/>
      <c r="BV229" s="63"/>
      <c r="BW229" s="63"/>
      <c r="CE229" s="63"/>
    </row>
    <row r="230" spans="1:83" x14ac:dyDescent="0.2">
      <c r="A230" s="162"/>
      <c r="B230" s="162"/>
      <c r="C230" s="162"/>
      <c r="D230" s="162"/>
      <c r="AA230" s="217"/>
      <c r="AB230" s="218"/>
      <c r="AC230" s="218"/>
      <c r="AD230" s="219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Q230" s="63"/>
      <c r="BR230" s="63"/>
      <c r="BS230" s="63"/>
      <c r="BT230" s="63"/>
      <c r="BU230" s="63"/>
      <c r="BV230" s="63"/>
      <c r="BW230" s="63"/>
      <c r="CE230" s="63"/>
    </row>
    <row r="231" spans="1:83" x14ac:dyDescent="0.2">
      <c r="A231" s="162"/>
      <c r="B231" s="162"/>
      <c r="C231" s="162"/>
      <c r="D231" s="162"/>
      <c r="AA231" s="217"/>
      <c r="AB231" s="218"/>
      <c r="AC231" s="218"/>
      <c r="AD231" s="219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Q231" s="63"/>
      <c r="BR231" s="63"/>
      <c r="BS231" s="63"/>
      <c r="BT231" s="63"/>
      <c r="BU231" s="63"/>
      <c r="BV231" s="63"/>
      <c r="BW231" s="63"/>
      <c r="CE231" s="63"/>
    </row>
    <row r="232" spans="1:83" x14ac:dyDescent="0.2">
      <c r="A232" s="162"/>
      <c r="B232" s="162"/>
      <c r="C232" s="162"/>
      <c r="D232" s="162"/>
      <c r="AA232" s="217"/>
      <c r="AB232" s="218"/>
      <c r="AC232" s="218"/>
      <c r="AD232" s="219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Q232" s="63"/>
      <c r="BR232" s="63"/>
      <c r="BS232" s="63"/>
      <c r="BT232" s="63"/>
      <c r="BU232" s="63"/>
      <c r="BV232" s="63"/>
      <c r="BW232" s="63"/>
      <c r="CE232" s="63"/>
    </row>
    <row r="233" spans="1:83" x14ac:dyDescent="0.2">
      <c r="A233" s="162"/>
      <c r="B233" s="162"/>
      <c r="C233" s="162"/>
      <c r="D233" s="162"/>
      <c r="AA233" s="217"/>
      <c r="AB233" s="218"/>
      <c r="AC233" s="218"/>
      <c r="AD233" s="219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Q233" s="63"/>
      <c r="BR233" s="63"/>
      <c r="BS233" s="63"/>
      <c r="BT233" s="63"/>
      <c r="BU233" s="63"/>
      <c r="BV233" s="63"/>
      <c r="BW233" s="63"/>
      <c r="CE233" s="63"/>
    </row>
    <row r="234" spans="1:83" x14ac:dyDescent="0.2">
      <c r="A234" s="162"/>
      <c r="B234" s="162"/>
      <c r="C234" s="162"/>
      <c r="D234" s="162"/>
      <c r="AA234" s="217"/>
      <c r="AB234" s="218"/>
      <c r="AC234" s="218"/>
      <c r="AD234" s="219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P234" s="63"/>
      <c r="BQ234" s="63"/>
      <c r="BR234" s="63"/>
      <c r="BS234" s="63"/>
      <c r="BT234" s="63"/>
      <c r="BU234" s="63"/>
      <c r="BV234" s="63"/>
      <c r="BW234" s="63"/>
      <c r="CE234" s="63"/>
    </row>
    <row r="235" spans="1:83" x14ac:dyDescent="0.2">
      <c r="A235" s="162"/>
      <c r="B235" s="162"/>
      <c r="C235" s="162"/>
      <c r="D235" s="162"/>
      <c r="AA235" s="217"/>
      <c r="AB235" s="218"/>
      <c r="AC235" s="218"/>
      <c r="AD235" s="219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P235" s="63"/>
      <c r="BQ235" s="63"/>
      <c r="BR235" s="63"/>
      <c r="BS235" s="63"/>
      <c r="BT235" s="63"/>
      <c r="BU235" s="63"/>
      <c r="BV235" s="63"/>
      <c r="BW235" s="63"/>
      <c r="CE235" s="63"/>
    </row>
    <row r="236" spans="1:83" x14ac:dyDescent="0.2">
      <c r="A236" s="162"/>
      <c r="B236" s="162"/>
      <c r="C236" s="162"/>
      <c r="D236" s="162"/>
      <c r="AA236" s="217"/>
      <c r="AB236" s="218"/>
      <c r="AC236" s="218"/>
      <c r="AD236" s="219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P236" s="63"/>
      <c r="BQ236" s="63"/>
      <c r="BR236" s="63"/>
      <c r="BS236" s="63"/>
      <c r="BT236" s="63"/>
      <c r="BU236" s="63"/>
      <c r="BV236" s="63"/>
      <c r="BW236" s="63"/>
      <c r="CE236" s="63"/>
    </row>
    <row r="237" spans="1:83" x14ac:dyDescent="0.2">
      <c r="A237" s="162"/>
      <c r="B237" s="162"/>
      <c r="C237" s="162"/>
      <c r="D237" s="162"/>
      <c r="AA237" s="217"/>
      <c r="AB237" s="218"/>
      <c r="AC237" s="218"/>
      <c r="AD237" s="219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P237" s="63"/>
      <c r="BQ237" s="63"/>
      <c r="BR237" s="63"/>
      <c r="BS237" s="63"/>
      <c r="BT237" s="63"/>
      <c r="BU237" s="63"/>
      <c r="BV237" s="63"/>
      <c r="BW237" s="63"/>
      <c r="CE237" s="63"/>
    </row>
    <row r="238" spans="1:83" x14ac:dyDescent="0.2">
      <c r="A238" s="162"/>
      <c r="B238" s="162"/>
      <c r="C238" s="162"/>
      <c r="D238" s="162"/>
      <c r="AA238" s="217"/>
      <c r="AB238" s="218"/>
      <c r="AC238" s="218"/>
      <c r="AD238" s="219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P238" s="63"/>
      <c r="BQ238" s="63"/>
      <c r="BR238" s="63"/>
      <c r="BS238" s="63"/>
      <c r="BT238" s="63"/>
      <c r="BU238" s="63"/>
      <c r="BV238" s="63"/>
      <c r="BW238" s="63"/>
      <c r="CE238" s="63"/>
    </row>
    <row r="239" spans="1:83" x14ac:dyDescent="0.2">
      <c r="A239" s="162"/>
      <c r="B239" s="162"/>
      <c r="C239" s="162"/>
      <c r="D239" s="162"/>
      <c r="AA239" s="217"/>
      <c r="AB239" s="218"/>
      <c r="AC239" s="218"/>
      <c r="AD239" s="219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P239" s="63"/>
      <c r="BQ239" s="63"/>
      <c r="BR239" s="63"/>
      <c r="BS239" s="63"/>
      <c r="BT239" s="63"/>
      <c r="BU239" s="63"/>
      <c r="BV239" s="63"/>
      <c r="BW239" s="63"/>
      <c r="CE239" s="63"/>
    </row>
    <row r="240" spans="1:83" x14ac:dyDescent="0.2">
      <c r="A240" s="162"/>
      <c r="B240" s="162"/>
      <c r="C240" s="162"/>
      <c r="D240" s="162"/>
      <c r="AA240" s="217"/>
      <c r="AB240" s="218"/>
      <c r="AC240" s="218"/>
      <c r="AD240" s="219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P240" s="63"/>
      <c r="BQ240" s="63"/>
      <c r="BR240" s="63"/>
      <c r="BS240" s="63"/>
      <c r="BT240" s="63"/>
      <c r="BU240" s="63"/>
      <c r="BV240" s="63"/>
      <c r="BW240" s="63"/>
      <c r="CE240" s="63"/>
    </row>
    <row r="241" spans="1:83" x14ac:dyDescent="0.2">
      <c r="A241" s="162"/>
      <c r="B241" s="162"/>
      <c r="C241" s="162"/>
      <c r="D241" s="162"/>
      <c r="AA241" s="217"/>
      <c r="AB241" s="218"/>
      <c r="AC241" s="218"/>
      <c r="AD241" s="219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P241" s="63"/>
      <c r="BQ241" s="63"/>
      <c r="BR241" s="63"/>
      <c r="BS241" s="63"/>
      <c r="BT241" s="63"/>
      <c r="BU241" s="63"/>
      <c r="BV241" s="63"/>
      <c r="BW241" s="63"/>
      <c r="CE241" s="63"/>
    </row>
    <row r="242" spans="1:83" x14ac:dyDescent="0.2">
      <c r="A242" s="162"/>
      <c r="B242" s="162"/>
      <c r="C242" s="162"/>
      <c r="D242" s="162"/>
      <c r="AA242" s="217"/>
      <c r="AB242" s="218"/>
      <c r="AC242" s="218"/>
      <c r="AD242" s="219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P242" s="63"/>
      <c r="BQ242" s="63"/>
      <c r="BR242" s="63"/>
      <c r="BS242" s="63"/>
      <c r="BT242" s="63"/>
      <c r="BU242" s="63"/>
      <c r="BV242" s="63"/>
      <c r="BW242" s="63"/>
      <c r="CE242" s="63"/>
    </row>
    <row r="243" spans="1:83" x14ac:dyDescent="0.2">
      <c r="A243" s="162"/>
      <c r="B243" s="162"/>
      <c r="C243" s="162"/>
      <c r="D243" s="162"/>
      <c r="AA243" s="217"/>
      <c r="AB243" s="218"/>
      <c r="AC243" s="218"/>
      <c r="AD243" s="219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P243" s="63"/>
      <c r="BQ243" s="63"/>
      <c r="BR243" s="63"/>
      <c r="BS243" s="63"/>
      <c r="BT243" s="63"/>
      <c r="BU243" s="63"/>
      <c r="BV243" s="63"/>
      <c r="BW243" s="63"/>
      <c r="CE243" s="63"/>
    </row>
    <row r="244" spans="1:83" x14ac:dyDescent="0.2">
      <c r="A244" s="162"/>
      <c r="B244" s="162"/>
      <c r="C244" s="162"/>
      <c r="D244" s="162"/>
      <c r="AA244" s="217"/>
      <c r="AB244" s="218"/>
      <c r="AC244" s="218"/>
      <c r="AD244" s="219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P244" s="63"/>
      <c r="BQ244" s="63"/>
      <c r="BR244" s="63"/>
      <c r="BS244" s="63"/>
      <c r="BT244" s="63"/>
      <c r="BU244" s="63"/>
      <c r="BV244" s="63"/>
      <c r="BW244" s="63"/>
      <c r="CE244" s="63"/>
    </row>
    <row r="245" spans="1:83" x14ac:dyDescent="0.2">
      <c r="A245" s="162"/>
      <c r="B245" s="162"/>
      <c r="C245" s="162"/>
      <c r="D245" s="162"/>
      <c r="AA245" s="217"/>
      <c r="AB245" s="218"/>
      <c r="AC245" s="218"/>
      <c r="AD245" s="219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P245" s="63"/>
      <c r="BQ245" s="63"/>
      <c r="BR245" s="63"/>
      <c r="BS245" s="63"/>
      <c r="BT245" s="63"/>
      <c r="BU245" s="63"/>
      <c r="BV245" s="63"/>
      <c r="BW245" s="63"/>
      <c r="CE245" s="63"/>
    </row>
    <row r="246" spans="1:83" x14ac:dyDescent="0.2">
      <c r="A246" s="162"/>
      <c r="B246" s="162"/>
      <c r="C246" s="162"/>
      <c r="D246" s="162"/>
      <c r="AA246" s="217"/>
      <c r="AB246" s="218"/>
      <c r="AC246" s="218"/>
      <c r="AD246" s="219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P246" s="63"/>
      <c r="BQ246" s="63"/>
      <c r="BR246" s="63"/>
      <c r="BS246" s="63"/>
      <c r="BT246" s="63"/>
      <c r="BU246" s="63"/>
      <c r="BV246" s="63"/>
      <c r="BW246" s="63"/>
      <c r="CE246" s="63"/>
    </row>
    <row r="247" spans="1:83" x14ac:dyDescent="0.2">
      <c r="A247" s="162"/>
      <c r="B247" s="162"/>
      <c r="C247" s="162"/>
      <c r="D247" s="162"/>
      <c r="AA247" s="217"/>
      <c r="AB247" s="218"/>
      <c r="AC247" s="218"/>
      <c r="AD247" s="219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P247" s="63"/>
      <c r="BQ247" s="63"/>
      <c r="BR247" s="63"/>
      <c r="BS247" s="63"/>
      <c r="BT247" s="63"/>
      <c r="BU247" s="63"/>
      <c r="BV247" s="63"/>
      <c r="BW247" s="63"/>
      <c r="CE247" s="63"/>
    </row>
    <row r="248" spans="1:83" x14ac:dyDescent="0.2">
      <c r="A248" s="162"/>
      <c r="B248" s="162"/>
      <c r="C248" s="162"/>
      <c r="D248" s="162"/>
      <c r="AA248" s="217"/>
      <c r="AB248" s="218"/>
      <c r="AC248" s="218"/>
      <c r="AD248" s="219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P248" s="63"/>
      <c r="BQ248" s="63"/>
      <c r="BR248" s="63"/>
      <c r="BS248" s="63"/>
      <c r="BT248" s="63"/>
      <c r="BU248" s="63"/>
      <c r="BV248" s="63"/>
      <c r="BW248" s="63"/>
      <c r="CE248" s="63"/>
    </row>
    <row r="249" spans="1:83" x14ac:dyDescent="0.2">
      <c r="A249" s="162"/>
      <c r="B249" s="162"/>
      <c r="C249" s="162"/>
      <c r="D249" s="162"/>
      <c r="AA249" s="217"/>
      <c r="AB249" s="218"/>
      <c r="AC249" s="218"/>
      <c r="AD249" s="219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P249" s="63"/>
      <c r="BQ249" s="63"/>
      <c r="BR249" s="63"/>
      <c r="BS249" s="63"/>
      <c r="BT249" s="63"/>
      <c r="BU249" s="63"/>
      <c r="BV249" s="63"/>
      <c r="BW249" s="63"/>
      <c r="CE249" s="63"/>
    </row>
    <row r="250" spans="1:83" x14ac:dyDescent="0.2">
      <c r="A250" s="162"/>
      <c r="B250" s="162"/>
      <c r="C250" s="162"/>
      <c r="D250" s="162"/>
      <c r="AA250" s="217"/>
      <c r="AB250" s="218"/>
      <c r="AC250" s="218"/>
      <c r="AD250" s="219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P250" s="63"/>
      <c r="BQ250" s="63"/>
      <c r="BR250" s="63"/>
      <c r="BS250" s="63"/>
      <c r="BT250" s="63"/>
      <c r="BU250" s="63"/>
      <c r="BV250" s="63"/>
      <c r="BW250" s="63"/>
      <c r="CE250" s="63"/>
    </row>
    <row r="251" spans="1:83" x14ac:dyDescent="0.2">
      <c r="A251" s="162"/>
      <c r="B251" s="162"/>
      <c r="C251" s="162"/>
      <c r="D251" s="162"/>
      <c r="AA251" s="217"/>
      <c r="AB251" s="218"/>
      <c r="AC251" s="218"/>
      <c r="AD251" s="219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P251" s="63"/>
      <c r="BQ251" s="63"/>
      <c r="BR251" s="63"/>
      <c r="BS251" s="63"/>
      <c r="BT251" s="63"/>
      <c r="BU251" s="63"/>
      <c r="BV251" s="63"/>
      <c r="BW251" s="63"/>
      <c r="CE251" s="63"/>
    </row>
    <row r="252" spans="1:83" x14ac:dyDescent="0.2">
      <c r="A252" s="162"/>
      <c r="B252" s="162"/>
      <c r="C252" s="162"/>
      <c r="D252" s="162"/>
      <c r="AA252" s="217"/>
      <c r="AB252" s="218"/>
      <c r="AC252" s="218"/>
      <c r="AD252" s="219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P252" s="63"/>
      <c r="BQ252" s="63"/>
      <c r="BR252" s="63"/>
      <c r="BS252" s="63"/>
      <c r="BT252" s="63"/>
      <c r="BU252" s="63"/>
      <c r="BV252" s="63"/>
      <c r="BW252" s="63"/>
      <c r="CE252" s="63"/>
    </row>
    <row r="253" spans="1:83" x14ac:dyDescent="0.2">
      <c r="A253" s="162"/>
      <c r="B253" s="162"/>
      <c r="C253" s="162"/>
      <c r="D253" s="162"/>
      <c r="AA253" s="217"/>
      <c r="AB253" s="218"/>
      <c r="AC253" s="218"/>
      <c r="AD253" s="219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P253" s="63"/>
      <c r="BQ253" s="63"/>
      <c r="BR253" s="63"/>
      <c r="BS253" s="63"/>
      <c r="BT253" s="63"/>
      <c r="BU253" s="63"/>
      <c r="BV253" s="63"/>
      <c r="BW253" s="63"/>
      <c r="CE253" s="63"/>
    </row>
    <row r="254" spans="1:83" x14ac:dyDescent="0.2">
      <c r="A254" s="162"/>
      <c r="B254" s="162"/>
      <c r="C254" s="162"/>
      <c r="D254" s="162"/>
      <c r="AA254" s="217"/>
      <c r="AB254" s="218"/>
      <c r="AC254" s="218"/>
      <c r="AD254" s="219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P254" s="63"/>
      <c r="BQ254" s="63"/>
      <c r="BR254" s="63"/>
      <c r="BS254" s="63"/>
      <c r="BT254" s="63"/>
      <c r="BU254" s="63"/>
      <c r="BV254" s="63"/>
      <c r="BW254" s="63"/>
      <c r="CE254" s="63"/>
    </row>
    <row r="255" spans="1:83" x14ac:dyDescent="0.2">
      <c r="A255" s="162"/>
      <c r="B255" s="162"/>
      <c r="C255" s="162"/>
      <c r="D255" s="162"/>
      <c r="AA255" s="217"/>
      <c r="AB255" s="218"/>
      <c r="AC255" s="218"/>
      <c r="AD255" s="219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P255" s="63"/>
      <c r="BQ255" s="63"/>
      <c r="BR255" s="63"/>
      <c r="BS255" s="63"/>
      <c r="BT255" s="63"/>
      <c r="BU255" s="63"/>
      <c r="BV255" s="63"/>
      <c r="BW255" s="63"/>
      <c r="CE255" s="63"/>
    </row>
    <row r="256" spans="1:83" x14ac:dyDescent="0.2">
      <c r="A256" s="162"/>
      <c r="B256" s="162"/>
      <c r="C256" s="162"/>
      <c r="D256" s="162"/>
      <c r="AA256" s="217"/>
      <c r="AB256" s="218"/>
      <c r="AC256" s="218"/>
      <c r="AD256" s="219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P256" s="63"/>
      <c r="BQ256" s="63"/>
      <c r="BR256" s="63"/>
      <c r="BS256" s="63"/>
      <c r="BT256" s="63"/>
      <c r="BU256" s="63"/>
      <c r="BV256" s="63"/>
      <c r="BW256" s="63"/>
      <c r="CE256" s="63"/>
    </row>
    <row r="257" spans="1:83" x14ac:dyDescent="0.2">
      <c r="A257" s="162"/>
      <c r="B257" s="162"/>
      <c r="C257" s="162"/>
      <c r="D257" s="162"/>
      <c r="AA257" s="217"/>
      <c r="AB257" s="218"/>
      <c r="AC257" s="218"/>
      <c r="AD257" s="219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P257" s="63"/>
      <c r="BQ257" s="63"/>
      <c r="BR257" s="63"/>
      <c r="BS257" s="63"/>
      <c r="BT257" s="63"/>
      <c r="BU257" s="63"/>
      <c r="BV257" s="63"/>
      <c r="BW257" s="63"/>
      <c r="CE257" s="63"/>
    </row>
    <row r="258" spans="1:83" x14ac:dyDescent="0.2">
      <c r="A258" s="162"/>
      <c r="B258" s="162"/>
      <c r="C258" s="162"/>
      <c r="D258" s="162"/>
      <c r="AA258" s="217"/>
      <c r="AB258" s="218"/>
      <c r="AC258" s="218"/>
      <c r="AD258" s="219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P258" s="63"/>
      <c r="BQ258" s="63"/>
      <c r="BR258" s="63"/>
      <c r="BS258" s="63"/>
      <c r="BT258" s="63"/>
      <c r="BU258" s="63"/>
      <c r="BV258" s="63"/>
      <c r="BW258" s="63"/>
      <c r="CE258" s="63"/>
    </row>
    <row r="259" spans="1:83" x14ac:dyDescent="0.2">
      <c r="A259" s="162"/>
      <c r="B259" s="162"/>
      <c r="C259" s="162"/>
      <c r="D259" s="162"/>
      <c r="AA259" s="217"/>
      <c r="AB259" s="218"/>
      <c r="AC259" s="218"/>
      <c r="AD259" s="219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P259" s="63"/>
      <c r="BQ259" s="63"/>
      <c r="BR259" s="63"/>
      <c r="BS259" s="63"/>
      <c r="BT259" s="63"/>
      <c r="BU259" s="63"/>
      <c r="BV259" s="63"/>
      <c r="BW259" s="63"/>
      <c r="CE259" s="63"/>
    </row>
    <row r="260" spans="1:83" x14ac:dyDescent="0.2">
      <c r="A260" s="162"/>
      <c r="B260" s="162"/>
      <c r="C260" s="162"/>
      <c r="D260" s="162"/>
      <c r="AA260" s="217"/>
      <c r="AB260" s="218"/>
      <c r="AC260" s="218"/>
      <c r="AD260" s="219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P260" s="63"/>
      <c r="BQ260" s="63"/>
      <c r="BR260" s="63"/>
      <c r="BS260" s="63"/>
      <c r="BT260" s="63"/>
      <c r="BU260" s="63"/>
      <c r="BV260" s="63"/>
      <c r="BW260" s="63"/>
      <c r="CE260" s="63"/>
    </row>
    <row r="261" spans="1:83" x14ac:dyDescent="0.2">
      <c r="A261" s="162"/>
      <c r="B261" s="162"/>
      <c r="C261" s="162"/>
      <c r="D261" s="162"/>
      <c r="AA261" s="217"/>
      <c r="AB261" s="218"/>
      <c r="AC261" s="218"/>
      <c r="AD261" s="219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P261" s="63"/>
      <c r="BQ261" s="63"/>
      <c r="BR261" s="63"/>
      <c r="BS261" s="63"/>
      <c r="BT261" s="63"/>
      <c r="BU261" s="63"/>
      <c r="BV261" s="63"/>
      <c r="BW261" s="63"/>
      <c r="CE261" s="63"/>
    </row>
    <row r="262" spans="1:83" x14ac:dyDescent="0.2">
      <c r="A262" s="162"/>
      <c r="B262" s="162"/>
      <c r="C262" s="162"/>
      <c r="D262" s="162"/>
      <c r="AA262" s="217"/>
      <c r="AB262" s="218"/>
      <c r="AC262" s="218"/>
      <c r="AD262" s="219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P262" s="63"/>
      <c r="BQ262" s="63"/>
      <c r="BR262" s="63"/>
      <c r="BS262" s="63"/>
      <c r="BT262" s="63"/>
      <c r="BU262" s="63"/>
      <c r="BV262" s="63"/>
      <c r="BW262" s="63"/>
      <c r="CE262" s="63"/>
    </row>
    <row r="263" spans="1:83" x14ac:dyDescent="0.2">
      <c r="A263" s="162"/>
      <c r="B263" s="162"/>
      <c r="C263" s="162"/>
      <c r="D263" s="162"/>
      <c r="AA263" s="217"/>
      <c r="AB263" s="218"/>
      <c r="AC263" s="218"/>
      <c r="AD263" s="219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P263" s="63"/>
      <c r="BQ263" s="63"/>
      <c r="BR263" s="63"/>
      <c r="BS263" s="63"/>
      <c r="BT263" s="63"/>
      <c r="BU263" s="63"/>
      <c r="BV263" s="63"/>
      <c r="BW263" s="63"/>
      <c r="CE263" s="63"/>
    </row>
    <row r="264" spans="1:83" x14ac:dyDescent="0.2">
      <c r="A264" s="162"/>
      <c r="B264" s="162"/>
      <c r="C264" s="162"/>
      <c r="D264" s="162"/>
      <c r="AA264" s="217"/>
      <c r="AB264" s="218"/>
      <c r="AC264" s="218"/>
      <c r="AD264" s="219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P264" s="63"/>
      <c r="BQ264" s="63"/>
      <c r="BR264" s="63"/>
      <c r="BS264" s="63"/>
      <c r="BT264" s="63"/>
      <c r="BU264" s="63"/>
      <c r="BV264" s="63"/>
      <c r="BW264" s="63"/>
      <c r="CE264" s="63"/>
    </row>
    <row r="265" spans="1:83" x14ac:dyDescent="0.2">
      <c r="A265" s="162"/>
      <c r="B265" s="162"/>
      <c r="C265" s="162"/>
      <c r="D265" s="162"/>
      <c r="AA265" s="217"/>
      <c r="AB265" s="218"/>
      <c r="AC265" s="218"/>
      <c r="AD265" s="219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P265" s="63"/>
      <c r="BQ265" s="63"/>
      <c r="BR265" s="63"/>
      <c r="BS265" s="63"/>
      <c r="BT265" s="63"/>
      <c r="BU265" s="63"/>
      <c r="BV265" s="63"/>
      <c r="BW265" s="63"/>
      <c r="CE265" s="63"/>
    </row>
    <row r="266" spans="1:83" x14ac:dyDescent="0.2">
      <c r="A266" s="162"/>
      <c r="B266" s="162"/>
      <c r="C266" s="162"/>
      <c r="D266" s="162"/>
      <c r="AA266" s="217"/>
      <c r="AB266" s="218"/>
      <c r="AC266" s="218"/>
      <c r="AD266" s="219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P266" s="63"/>
      <c r="BQ266" s="63"/>
      <c r="BR266" s="63"/>
      <c r="BS266" s="63"/>
      <c r="BT266" s="63"/>
      <c r="BU266" s="63"/>
      <c r="BV266" s="63"/>
      <c r="BW266" s="63"/>
      <c r="CE266" s="63"/>
    </row>
    <row r="267" spans="1:83" x14ac:dyDescent="0.2">
      <c r="A267" s="162"/>
      <c r="B267" s="162"/>
      <c r="C267" s="162"/>
      <c r="D267" s="162"/>
      <c r="AA267" s="217"/>
      <c r="AB267" s="218"/>
      <c r="AC267" s="218"/>
      <c r="AD267" s="219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P267" s="63"/>
      <c r="BQ267" s="63"/>
      <c r="BR267" s="63"/>
      <c r="BS267" s="63"/>
      <c r="BT267" s="63"/>
      <c r="BU267" s="63"/>
      <c r="BV267" s="63"/>
      <c r="BW267" s="63"/>
      <c r="CE267" s="63"/>
    </row>
    <row r="268" spans="1:83" x14ac:dyDescent="0.2">
      <c r="A268" s="162"/>
      <c r="B268" s="162"/>
      <c r="C268" s="162"/>
      <c r="D268" s="162"/>
      <c r="AA268" s="217"/>
      <c r="AB268" s="218"/>
      <c r="AC268" s="218"/>
      <c r="AD268" s="219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P268" s="63"/>
      <c r="BQ268" s="63"/>
      <c r="BR268" s="63"/>
      <c r="BS268" s="63"/>
      <c r="BT268" s="63"/>
      <c r="BU268" s="63"/>
      <c r="BV268" s="63"/>
      <c r="BW268" s="63"/>
      <c r="CE268" s="63"/>
    </row>
    <row r="269" spans="1:83" x14ac:dyDescent="0.2">
      <c r="A269" s="162"/>
      <c r="B269" s="162"/>
      <c r="C269" s="162"/>
      <c r="D269" s="162"/>
      <c r="AA269" s="217"/>
      <c r="AB269" s="218"/>
      <c r="AC269" s="218"/>
      <c r="AD269" s="219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P269" s="63"/>
      <c r="BQ269" s="63"/>
      <c r="BR269" s="63"/>
      <c r="BS269" s="63"/>
      <c r="BT269" s="63"/>
      <c r="BU269" s="63"/>
      <c r="BV269" s="63"/>
      <c r="BW269" s="63"/>
      <c r="CE269" s="63"/>
    </row>
    <row r="270" spans="1:83" x14ac:dyDescent="0.2">
      <c r="A270" s="162"/>
      <c r="B270" s="162"/>
      <c r="C270" s="162"/>
      <c r="D270" s="162"/>
      <c r="AA270" s="217"/>
      <c r="AB270" s="218"/>
      <c r="AC270" s="218"/>
      <c r="AD270" s="219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P270" s="63"/>
      <c r="BQ270" s="63"/>
      <c r="BR270" s="63"/>
      <c r="BS270" s="63"/>
      <c r="BT270" s="63"/>
      <c r="BU270" s="63"/>
      <c r="BV270" s="63"/>
      <c r="BW270" s="63"/>
      <c r="CE270" s="63"/>
    </row>
    <row r="271" spans="1:83" x14ac:dyDescent="0.2">
      <c r="A271" s="162"/>
      <c r="B271" s="162"/>
      <c r="C271" s="162"/>
      <c r="D271" s="162"/>
      <c r="AA271" s="217"/>
      <c r="AB271" s="218"/>
      <c r="AC271" s="218"/>
      <c r="AD271" s="219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P271" s="63"/>
      <c r="BQ271" s="63"/>
      <c r="BR271" s="63"/>
      <c r="BS271" s="63"/>
      <c r="BT271" s="63"/>
      <c r="BU271" s="63"/>
      <c r="BV271" s="63"/>
      <c r="BW271" s="63"/>
      <c r="CE271" s="63"/>
    </row>
    <row r="272" spans="1:83" x14ac:dyDescent="0.2">
      <c r="A272" s="162"/>
      <c r="B272" s="162"/>
      <c r="C272" s="162"/>
      <c r="D272" s="162"/>
      <c r="AA272" s="217"/>
      <c r="AB272" s="218"/>
      <c r="AC272" s="218"/>
      <c r="AD272" s="219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P272" s="63"/>
      <c r="BQ272" s="63"/>
      <c r="BR272" s="63"/>
      <c r="BS272" s="63"/>
      <c r="BT272" s="63"/>
      <c r="BU272" s="63"/>
      <c r="BV272" s="63"/>
      <c r="BW272" s="63"/>
      <c r="CE272" s="63"/>
    </row>
    <row r="273" spans="1:83" x14ac:dyDescent="0.2">
      <c r="A273" s="162"/>
      <c r="B273" s="162"/>
      <c r="C273" s="162"/>
      <c r="D273" s="162"/>
      <c r="AA273" s="217"/>
      <c r="AB273" s="218"/>
      <c r="AC273" s="218"/>
      <c r="AD273" s="219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P273" s="63"/>
      <c r="BQ273" s="63"/>
      <c r="BR273" s="63"/>
      <c r="BS273" s="63"/>
      <c r="BT273" s="63"/>
      <c r="BU273" s="63"/>
      <c r="BV273" s="63"/>
      <c r="BW273" s="63"/>
      <c r="CE273" s="63"/>
    </row>
    <row r="274" spans="1:83" x14ac:dyDescent="0.2">
      <c r="A274" s="162"/>
      <c r="B274" s="162"/>
      <c r="C274" s="162"/>
      <c r="D274" s="162"/>
      <c r="AA274" s="217"/>
      <c r="AB274" s="218"/>
      <c r="AC274" s="218"/>
      <c r="AD274" s="219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P274" s="63"/>
      <c r="BQ274" s="63"/>
      <c r="BR274" s="63"/>
      <c r="BS274" s="63"/>
      <c r="BT274" s="63"/>
      <c r="BU274" s="63"/>
      <c r="BV274" s="63"/>
      <c r="BW274" s="63"/>
      <c r="CE274" s="63"/>
    </row>
    <row r="275" spans="1:83" x14ac:dyDescent="0.2">
      <c r="A275" s="162"/>
      <c r="B275" s="162"/>
      <c r="C275" s="162"/>
      <c r="D275" s="162"/>
      <c r="AA275" s="217"/>
      <c r="AB275" s="218"/>
      <c r="AC275" s="218"/>
      <c r="AD275" s="219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P275" s="63"/>
      <c r="BQ275" s="63"/>
      <c r="BR275" s="63"/>
      <c r="BS275" s="63"/>
      <c r="BT275" s="63"/>
      <c r="BU275" s="63"/>
      <c r="BV275" s="63"/>
      <c r="BW275" s="63"/>
      <c r="CE275" s="63"/>
    </row>
    <row r="276" spans="1:83" x14ac:dyDescent="0.2">
      <c r="A276" s="162"/>
      <c r="B276" s="162"/>
      <c r="C276" s="162"/>
      <c r="D276" s="162"/>
      <c r="AA276" s="217"/>
      <c r="AB276" s="218"/>
      <c r="AC276" s="218"/>
      <c r="AD276" s="219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P276" s="63"/>
      <c r="BQ276" s="63"/>
      <c r="BR276" s="63"/>
      <c r="BS276" s="63"/>
      <c r="BT276" s="63"/>
      <c r="BU276" s="63"/>
      <c r="BV276" s="63"/>
      <c r="BW276" s="63"/>
      <c r="CE276" s="63"/>
    </row>
    <row r="277" spans="1:83" x14ac:dyDescent="0.2">
      <c r="A277" s="162"/>
      <c r="B277" s="162"/>
      <c r="C277" s="162"/>
      <c r="D277" s="162"/>
      <c r="AA277" s="217"/>
      <c r="AB277" s="218"/>
      <c r="AC277" s="218"/>
      <c r="AD277" s="219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P277" s="63"/>
      <c r="BQ277" s="63"/>
      <c r="BR277" s="63"/>
      <c r="BS277" s="63"/>
      <c r="BT277" s="63"/>
      <c r="BU277" s="63"/>
      <c r="BV277" s="63"/>
      <c r="BW277" s="63"/>
      <c r="CE277" s="63"/>
    </row>
    <row r="278" spans="1:83" x14ac:dyDescent="0.2">
      <c r="A278" s="162"/>
      <c r="B278" s="162"/>
      <c r="C278" s="162"/>
      <c r="D278" s="162"/>
      <c r="AA278" s="217"/>
      <c r="AB278" s="218"/>
      <c r="AC278" s="218"/>
      <c r="AD278" s="219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P278" s="63"/>
      <c r="BQ278" s="63"/>
      <c r="BR278" s="63"/>
      <c r="BS278" s="63"/>
      <c r="BT278" s="63"/>
      <c r="BU278" s="63"/>
      <c r="BV278" s="63"/>
      <c r="BW278" s="63"/>
      <c r="CE278" s="63"/>
    </row>
    <row r="279" spans="1:83" x14ac:dyDescent="0.2">
      <c r="A279" s="162"/>
      <c r="B279" s="162"/>
      <c r="C279" s="162"/>
      <c r="D279" s="162"/>
      <c r="AA279" s="217"/>
      <c r="AB279" s="218"/>
      <c r="AC279" s="218"/>
      <c r="AD279" s="219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P279" s="63"/>
      <c r="BQ279" s="63"/>
      <c r="BR279" s="63"/>
      <c r="BS279" s="63"/>
      <c r="BT279" s="63"/>
      <c r="BU279" s="63"/>
      <c r="BV279" s="63"/>
      <c r="BW279" s="63"/>
      <c r="CE279" s="63"/>
    </row>
    <row r="280" spans="1:83" x14ac:dyDescent="0.2">
      <c r="A280" s="162"/>
      <c r="B280" s="162"/>
      <c r="C280" s="162"/>
      <c r="D280" s="162"/>
      <c r="AA280" s="217"/>
      <c r="AB280" s="218"/>
      <c r="AC280" s="218"/>
      <c r="AD280" s="219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P280" s="63"/>
      <c r="BQ280" s="63"/>
      <c r="BR280" s="63"/>
      <c r="BS280" s="63"/>
      <c r="BT280" s="63"/>
      <c r="BU280" s="63"/>
      <c r="BV280" s="63"/>
      <c r="BW280" s="63"/>
      <c r="CE280" s="63"/>
    </row>
    <row r="281" spans="1:83" x14ac:dyDescent="0.2">
      <c r="A281" s="162"/>
      <c r="B281" s="162"/>
      <c r="C281" s="162"/>
      <c r="D281" s="162"/>
      <c r="AA281" s="217"/>
      <c r="AB281" s="218"/>
      <c r="AC281" s="218"/>
      <c r="AD281" s="219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P281" s="63"/>
      <c r="BQ281" s="63"/>
      <c r="BR281" s="63"/>
      <c r="BS281" s="63"/>
      <c r="BT281" s="63"/>
      <c r="BU281" s="63"/>
      <c r="BV281" s="63"/>
      <c r="BW281" s="63"/>
      <c r="CE281" s="63"/>
    </row>
    <row r="282" spans="1:83" x14ac:dyDescent="0.2">
      <c r="A282" s="162"/>
      <c r="B282" s="162"/>
      <c r="C282" s="162"/>
      <c r="D282" s="162"/>
      <c r="AA282" s="217"/>
      <c r="AB282" s="218"/>
      <c r="AC282" s="218"/>
      <c r="AD282" s="219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P282" s="63"/>
      <c r="BQ282" s="63"/>
      <c r="BR282" s="63"/>
      <c r="BS282" s="63"/>
      <c r="BT282" s="63"/>
      <c r="BU282" s="63"/>
      <c r="BV282" s="63"/>
      <c r="BW282" s="63"/>
      <c r="CE282" s="63"/>
    </row>
    <row r="283" spans="1:83" x14ac:dyDescent="0.2">
      <c r="A283" s="162"/>
      <c r="B283" s="162"/>
      <c r="C283" s="162"/>
      <c r="D283" s="162"/>
      <c r="AA283" s="217"/>
      <c r="AB283" s="218"/>
      <c r="AC283" s="218"/>
      <c r="AD283" s="219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P283" s="63"/>
      <c r="BQ283" s="63"/>
      <c r="BR283" s="63"/>
      <c r="BS283" s="63"/>
      <c r="BT283" s="63"/>
      <c r="BU283" s="63"/>
      <c r="BV283" s="63"/>
      <c r="BW283" s="63"/>
      <c r="CE283" s="63"/>
    </row>
    <row r="284" spans="1:83" x14ac:dyDescent="0.2">
      <c r="A284" s="162"/>
      <c r="B284" s="162"/>
      <c r="C284" s="162"/>
      <c r="D284" s="162"/>
      <c r="AA284" s="217"/>
      <c r="AB284" s="218"/>
      <c r="AC284" s="218"/>
      <c r="AD284" s="219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P284" s="63"/>
      <c r="BQ284" s="63"/>
      <c r="BR284" s="63"/>
      <c r="BS284" s="63"/>
      <c r="BT284" s="63"/>
      <c r="BU284" s="63"/>
      <c r="BV284" s="63"/>
      <c r="BW284" s="63"/>
      <c r="CE284" s="63"/>
    </row>
    <row r="285" spans="1:83" x14ac:dyDescent="0.2">
      <c r="A285" s="162"/>
      <c r="B285" s="162"/>
      <c r="C285" s="162"/>
      <c r="D285" s="162"/>
      <c r="AA285" s="217"/>
      <c r="AB285" s="218"/>
      <c r="AC285" s="218"/>
      <c r="AD285" s="219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P285" s="63"/>
      <c r="BQ285" s="63"/>
      <c r="BR285" s="63"/>
      <c r="BS285" s="63"/>
      <c r="BT285" s="63"/>
      <c r="BU285" s="63"/>
      <c r="BV285" s="63"/>
      <c r="BW285" s="63"/>
      <c r="CE285" s="63"/>
    </row>
    <row r="286" spans="1:83" x14ac:dyDescent="0.2">
      <c r="A286" s="162"/>
      <c r="B286" s="162"/>
      <c r="C286" s="162"/>
      <c r="D286" s="162"/>
      <c r="AA286" s="217"/>
      <c r="AB286" s="218"/>
      <c r="AC286" s="218"/>
      <c r="AD286" s="219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P286" s="63"/>
      <c r="BQ286" s="63"/>
      <c r="BR286" s="63"/>
      <c r="BS286" s="63"/>
      <c r="BT286" s="63"/>
      <c r="BU286" s="63"/>
      <c r="BV286" s="63"/>
      <c r="BW286" s="63"/>
      <c r="CE286" s="63"/>
    </row>
    <row r="287" spans="1:83" x14ac:dyDescent="0.2">
      <c r="A287" s="162"/>
      <c r="B287" s="162"/>
      <c r="C287" s="162"/>
      <c r="D287" s="162"/>
      <c r="AA287" s="217"/>
      <c r="AB287" s="218"/>
      <c r="AC287" s="218"/>
      <c r="AD287" s="219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P287" s="63"/>
      <c r="BQ287" s="63"/>
      <c r="BR287" s="63"/>
      <c r="BS287" s="63"/>
      <c r="BT287" s="63"/>
      <c r="BU287" s="63"/>
      <c r="BV287" s="63"/>
      <c r="BW287" s="63"/>
      <c r="CE287" s="63"/>
    </row>
    <row r="288" spans="1:83" x14ac:dyDescent="0.2">
      <c r="A288" s="162"/>
      <c r="B288" s="162"/>
      <c r="C288" s="162"/>
      <c r="D288" s="162"/>
      <c r="AA288" s="217"/>
      <c r="AB288" s="218"/>
      <c r="AC288" s="218"/>
      <c r="AD288" s="219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P288" s="63"/>
      <c r="BQ288" s="63"/>
      <c r="BR288" s="63"/>
      <c r="BS288" s="63"/>
      <c r="BT288" s="63"/>
      <c r="BU288" s="63"/>
      <c r="BV288" s="63"/>
      <c r="BW288" s="63"/>
      <c r="CE288" s="63"/>
    </row>
    <row r="289" spans="1:83" x14ac:dyDescent="0.2">
      <c r="A289" s="162"/>
      <c r="B289" s="162"/>
      <c r="C289" s="162"/>
      <c r="D289" s="162"/>
      <c r="AA289" s="217"/>
      <c r="AB289" s="218"/>
      <c r="AC289" s="218"/>
      <c r="AD289" s="219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P289" s="63"/>
      <c r="BQ289" s="63"/>
      <c r="BR289" s="63"/>
      <c r="BS289" s="63"/>
      <c r="BT289" s="63"/>
      <c r="BU289" s="63"/>
      <c r="BV289" s="63"/>
      <c r="BW289" s="63"/>
      <c r="CE289" s="63"/>
    </row>
    <row r="290" spans="1:83" x14ac:dyDescent="0.2">
      <c r="A290" s="162"/>
      <c r="B290" s="162"/>
      <c r="C290" s="162"/>
      <c r="D290" s="162"/>
      <c r="AA290" s="217"/>
      <c r="AB290" s="218"/>
      <c r="AC290" s="218"/>
      <c r="AD290" s="219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P290" s="63"/>
      <c r="BQ290" s="63"/>
      <c r="BR290" s="63"/>
      <c r="BS290" s="63"/>
      <c r="BT290" s="63"/>
      <c r="BU290" s="63"/>
      <c r="BV290" s="63"/>
      <c r="BW290" s="63"/>
      <c r="CE290" s="63"/>
    </row>
    <row r="291" spans="1:83" x14ac:dyDescent="0.2">
      <c r="A291" s="162"/>
      <c r="B291" s="162"/>
      <c r="C291" s="162"/>
      <c r="D291" s="162"/>
      <c r="AA291" s="217"/>
      <c r="AB291" s="218"/>
      <c r="AC291" s="218"/>
      <c r="AD291" s="219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P291" s="63"/>
      <c r="BQ291" s="63"/>
      <c r="BR291" s="63"/>
      <c r="BS291" s="63"/>
      <c r="BT291" s="63"/>
      <c r="BU291" s="63"/>
      <c r="BV291" s="63"/>
      <c r="BW291" s="63"/>
      <c r="CE291" s="63"/>
    </row>
    <row r="292" spans="1:83" x14ac:dyDescent="0.2">
      <c r="A292" s="162"/>
      <c r="B292" s="162"/>
      <c r="C292" s="162"/>
      <c r="D292" s="162"/>
      <c r="AA292" s="217"/>
      <c r="AB292" s="218"/>
      <c r="AC292" s="218"/>
      <c r="AD292" s="219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P292" s="63"/>
      <c r="BQ292" s="63"/>
      <c r="BR292" s="63"/>
      <c r="BS292" s="63"/>
      <c r="BT292" s="63"/>
      <c r="BU292" s="63"/>
      <c r="BV292" s="63"/>
      <c r="BW292" s="63"/>
      <c r="CE292" s="63"/>
    </row>
    <row r="293" spans="1:83" x14ac:dyDescent="0.2">
      <c r="A293" s="162"/>
      <c r="B293" s="162"/>
      <c r="C293" s="162"/>
      <c r="D293" s="162"/>
      <c r="AA293" s="217"/>
      <c r="AB293" s="218"/>
      <c r="AC293" s="218"/>
      <c r="AD293" s="219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P293" s="63"/>
      <c r="BQ293" s="63"/>
      <c r="BR293" s="63"/>
      <c r="BS293" s="63"/>
      <c r="BT293" s="63"/>
      <c r="BU293" s="63"/>
      <c r="BV293" s="63"/>
      <c r="BW293" s="63"/>
      <c r="CE293" s="63"/>
    </row>
    <row r="294" spans="1:83" x14ac:dyDescent="0.2">
      <c r="A294" s="162"/>
      <c r="B294" s="162"/>
      <c r="C294" s="162"/>
      <c r="D294" s="162"/>
      <c r="AA294" s="217"/>
      <c r="AB294" s="218"/>
      <c r="AC294" s="218"/>
      <c r="AD294" s="219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P294" s="63"/>
      <c r="BQ294" s="63"/>
      <c r="BR294" s="63"/>
      <c r="BS294" s="63"/>
      <c r="BT294" s="63"/>
      <c r="BU294" s="63"/>
      <c r="BV294" s="63"/>
      <c r="BW294" s="63"/>
      <c r="CE294" s="63"/>
    </row>
    <row r="295" spans="1:83" x14ac:dyDescent="0.2">
      <c r="A295" s="162"/>
      <c r="B295" s="162"/>
      <c r="C295" s="162"/>
      <c r="D295" s="162"/>
      <c r="AA295" s="217"/>
      <c r="AB295" s="218"/>
      <c r="AC295" s="218"/>
      <c r="AD295" s="219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P295" s="63"/>
      <c r="BQ295" s="63"/>
      <c r="BR295" s="63"/>
      <c r="BS295" s="63"/>
      <c r="BT295" s="63"/>
      <c r="BU295" s="63"/>
      <c r="BV295" s="63"/>
      <c r="BW295" s="63"/>
      <c r="CE295" s="63"/>
    </row>
    <row r="296" spans="1:83" x14ac:dyDescent="0.2">
      <c r="A296" s="162"/>
      <c r="B296" s="162"/>
      <c r="C296" s="162"/>
      <c r="D296" s="162"/>
      <c r="AA296" s="217"/>
      <c r="AB296" s="218"/>
      <c r="AC296" s="218"/>
      <c r="AD296" s="219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P296" s="63"/>
      <c r="BQ296" s="63"/>
      <c r="BR296" s="63"/>
      <c r="BS296" s="63"/>
      <c r="BT296" s="63"/>
      <c r="BU296" s="63"/>
      <c r="BV296" s="63"/>
      <c r="BW296" s="63"/>
      <c r="CE296" s="63"/>
    </row>
    <row r="297" spans="1:83" x14ac:dyDescent="0.2">
      <c r="A297" s="162"/>
      <c r="B297" s="162"/>
      <c r="C297" s="162"/>
      <c r="D297" s="162"/>
      <c r="AA297" s="217"/>
      <c r="AB297" s="218"/>
      <c r="AC297" s="218"/>
      <c r="AD297" s="219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P297" s="63"/>
      <c r="BQ297" s="63"/>
      <c r="BR297" s="63"/>
      <c r="BS297" s="63"/>
      <c r="BT297" s="63"/>
      <c r="BU297" s="63"/>
      <c r="BV297" s="63"/>
      <c r="BW297" s="63"/>
      <c r="CE297" s="63"/>
    </row>
    <row r="298" spans="1:83" x14ac:dyDescent="0.2">
      <c r="A298" s="162"/>
      <c r="B298" s="162"/>
      <c r="C298" s="162"/>
      <c r="D298" s="162"/>
      <c r="AA298" s="217"/>
      <c r="AB298" s="218"/>
      <c r="AC298" s="218"/>
      <c r="AD298" s="219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P298" s="63"/>
      <c r="BQ298" s="63"/>
      <c r="BR298" s="63"/>
      <c r="BS298" s="63"/>
      <c r="BT298" s="63"/>
      <c r="BU298" s="63"/>
      <c r="BV298" s="63"/>
      <c r="BW298" s="63"/>
      <c r="CE298" s="63"/>
    </row>
    <row r="299" spans="1:83" x14ac:dyDescent="0.2">
      <c r="A299" s="162"/>
      <c r="B299" s="162"/>
      <c r="C299" s="162"/>
      <c r="D299" s="162"/>
      <c r="AA299" s="217"/>
      <c r="AB299" s="218"/>
      <c r="AC299" s="218"/>
      <c r="AD299" s="219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P299" s="63"/>
      <c r="BQ299" s="63"/>
      <c r="BR299" s="63"/>
      <c r="BS299" s="63"/>
      <c r="BT299" s="63"/>
      <c r="BU299" s="63"/>
      <c r="BV299" s="63"/>
      <c r="BW299" s="63"/>
      <c r="CE299" s="63"/>
    </row>
    <row r="300" spans="1:83" x14ac:dyDescent="0.2">
      <c r="A300" s="162"/>
      <c r="B300" s="162"/>
      <c r="C300" s="162"/>
      <c r="D300" s="162"/>
      <c r="AA300" s="217"/>
      <c r="AB300" s="218"/>
      <c r="AC300" s="218"/>
      <c r="AD300" s="219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P300" s="63"/>
      <c r="BQ300" s="63"/>
      <c r="BR300" s="63"/>
      <c r="BS300" s="63"/>
      <c r="BT300" s="63"/>
      <c r="BU300" s="63"/>
      <c r="BV300" s="63"/>
      <c r="BW300" s="63"/>
      <c r="CE300" s="63"/>
    </row>
    <row r="301" spans="1:83" x14ac:dyDescent="0.2">
      <c r="A301" s="162"/>
      <c r="B301" s="162"/>
      <c r="C301" s="162"/>
      <c r="D301" s="162"/>
      <c r="AA301" s="217"/>
      <c r="AB301" s="218"/>
      <c r="AC301" s="218"/>
      <c r="AD301" s="219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P301" s="63"/>
      <c r="BQ301" s="63"/>
      <c r="BR301" s="63"/>
      <c r="BS301" s="63"/>
      <c r="BT301" s="63"/>
      <c r="BU301" s="63"/>
      <c r="BV301" s="63"/>
      <c r="BW301" s="63"/>
      <c r="CE301" s="63"/>
    </row>
    <row r="302" spans="1:83" x14ac:dyDescent="0.2">
      <c r="A302" s="162"/>
      <c r="B302" s="162"/>
      <c r="C302" s="162"/>
      <c r="D302" s="162"/>
      <c r="AA302" s="217"/>
      <c r="AB302" s="218"/>
      <c r="AC302" s="218"/>
      <c r="AD302" s="219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P302" s="63"/>
      <c r="BQ302" s="63"/>
      <c r="BR302" s="63"/>
      <c r="BS302" s="63"/>
      <c r="BT302" s="63"/>
      <c r="BU302" s="63"/>
      <c r="BV302" s="63"/>
      <c r="BW302" s="63"/>
      <c r="CE302" s="63"/>
    </row>
    <row r="303" spans="1:83" x14ac:dyDescent="0.2">
      <c r="A303" s="162"/>
      <c r="B303" s="162"/>
      <c r="C303" s="162"/>
      <c r="D303" s="162"/>
      <c r="AA303" s="217"/>
      <c r="AB303" s="218"/>
      <c r="AC303" s="218"/>
      <c r="AD303" s="219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P303" s="63"/>
      <c r="BQ303" s="63"/>
      <c r="BR303" s="63"/>
      <c r="BS303" s="63"/>
      <c r="BT303" s="63"/>
      <c r="BU303" s="63"/>
      <c r="BV303" s="63"/>
      <c r="BW303" s="63"/>
      <c r="CE303" s="63"/>
    </row>
    <row r="304" spans="1:83" x14ac:dyDescent="0.2">
      <c r="A304" s="162"/>
      <c r="B304" s="162"/>
      <c r="C304" s="162"/>
      <c r="D304" s="162"/>
      <c r="AA304" s="217"/>
      <c r="AB304" s="218"/>
      <c r="AC304" s="218"/>
      <c r="AD304" s="219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P304" s="63"/>
      <c r="BQ304" s="63"/>
      <c r="BR304" s="63"/>
      <c r="BS304" s="63"/>
      <c r="BT304" s="63"/>
      <c r="BU304" s="63"/>
      <c r="BV304" s="63"/>
      <c r="BW304" s="63"/>
      <c r="CE304" s="63"/>
    </row>
    <row r="305" spans="1:83" x14ac:dyDescent="0.2">
      <c r="A305" s="162"/>
      <c r="B305" s="162"/>
      <c r="C305" s="162"/>
      <c r="D305" s="162"/>
      <c r="AA305" s="217"/>
      <c r="AB305" s="218"/>
      <c r="AC305" s="218"/>
      <c r="AD305" s="219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P305" s="63"/>
      <c r="BQ305" s="63"/>
      <c r="BR305" s="63"/>
      <c r="BS305" s="63"/>
      <c r="BT305" s="63"/>
      <c r="BU305" s="63"/>
      <c r="BV305" s="63"/>
      <c r="BW305" s="63"/>
      <c r="CE305" s="63"/>
    </row>
    <row r="306" spans="1:83" x14ac:dyDescent="0.2">
      <c r="A306" s="162"/>
      <c r="B306" s="162"/>
      <c r="C306" s="162"/>
      <c r="D306" s="162"/>
      <c r="AA306" s="217"/>
      <c r="AB306" s="218"/>
      <c r="AC306" s="218"/>
      <c r="AD306" s="219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P306" s="63"/>
      <c r="BQ306" s="63"/>
      <c r="BR306" s="63"/>
      <c r="BS306" s="63"/>
      <c r="BT306" s="63"/>
      <c r="BU306" s="63"/>
      <c r="BV306" s="63"/>
      <c r="BW306" s="63"/>
      <c r="CE306" s="63"/>
    </row>
    <row r="307" spans="1:83" x14ac:dyDescent="0.2">
      <c r="A307" s="162"/>
      <c r="B307" s="162"/>
      <c r="C307" s="162"/>
      <c r="D307" s="162"/>
      <c r="AA307" s="217"/>
      <c r="AB307" s="218"/>
      <c r="AC307" s="218"/>
      <c r="AD307" s="219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P307" s="63"/>
      <c r="BQ307" s="63"/>
      <c r="BR307" s="63"/>
      <c r="BS307" s="63"/>
      <c r="BT307" s="63"/>
      <c r="BU307" s="63"/>
      <c r="BV307" s="63"/>
      <c r="BW307" s="63"/>
      <c r="CE307" s="63"/>
    </row>
    <row r="308" spans="1:83" x14ac:dyDescent="0.2">
      <c r="A308" s="162"/>
      <c r="B308" s="162"/>
      <c r="C308" s="162"/>
      <c r="D308" s="162"/>
      <c r="AA308" s="217"/>
      <c r="AB308" s="218"/>
      <c r="AC308" s="218"/>
      <c r="AD308" s="219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P308" s="63"/>
      <c r="BQ308" s="63"/>
      <c r="BR308" s="63"/>
      <c r="BS308" s="63"/>
      <c r="BT308" s="63"/>
      <c r="BU308" s="63"/>
      <c r="BV308" s="63"/>
      <c r="BW308" s="63"/>
      <c r="CE308" s="63"/>
    </row>
    <row r="309" spans="1:83" x14ac:dyDescent="0.2">
      <c r="A309" s="162"/>
      <c r="B309" s="162"/>
      <c r="C309" s="162"/>
      <c r="D309" s="162"/>
      <c r="AA309" s="217"/>
      <c r="AB309" s="218"/>
      <c r="AC309" s="218"/>
      <c r="AD309" s="219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P309" s="63"/>
      <c r="BQ309" s="63"/>
      <c r="BR309" s="63"/>
      <c r="BS309" s="63"/>
      <c r="BT309" s="63"/>
      <c r="BU309" s="63"/>
      <c r="BV309" s="63"/>
      <c r="BW309" s="63"/>
      <c r="CE309" s="63"/>
    </row>
    <row r="310" spans="1:83" x14ac:dyDescent="0.2">
      <c r="A310" s="162"/>
      <c r="B310" s="162"/>
      <c r="C310" s="162"/>
      <c r="D310" s="162"/>
      <c r="AA310" s="217"/>
      <c r="AB310" s="218"/>
      <c r="AC310" s="218"/>
      <c r="AD310" s="219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P310" s="63"/>
      <c r="BQ310" s="63"/>
      <c r="BR310" s="63"/>
      <c r="BS310" s="63"/>
      <c r="BT310" s="63"/>
      <c r="BU310" s="63"/>
      <c r="BV310" s="63"/>
      <c r="BW310" s="63"/>
      <c r="CE310" s="63"/>
    </row>
    <row r="311" spans="1:83" x14ac:dyDescent="0.2">
      <c r="A311" s="162"/>
      <c r="B311" s="162"/>
      <c r="C311" s="162"/>
      <c r="D311" s="162"/>
      <c r="AA311" s="217"/>
      <c r="AB311" s="218"/>
      <c r="AC311" s="218"/>
      <c r="AD311" s="219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P311" s="63"/>
      <c r="BQ311" s="63"/>
      <c r="BR311" s="63"/>
      <c r="BS311" s="63"/>
      <c r="BT311" s="63"/>
      <c r="BU311" s="63"/>
      <c r="BV311" s="63"/>
      <c r="BW311" s="63"/>
      <c r="CE311" s="63"/>
    </row>
    <row r="312" spans="1:83" x14ac:dyDescent="0.2">
      <c r="A312" s="162"/>
      <c r="B312" s="162"/>
      <c r="C312" s="162"/>
      <c r="D312" s="162"/>
      <c r="AA312" s="217"/>
      <c r="AB312" s="218"/>
      <c r="AC312" s="218"/>
      <c r="AD312" s="219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P312" s="63"/>
      <c r="BQ312" s="63"/>
      <c r="BR312" s="63"/>
      <c r="BS312" s="63"/>
      <c r="BT312" s="63"/>
      <c r="BU312" s="63"/>
      <c r="BV312" s="63"/>
      <c r="BW312" s="63"/>
      <c r="CE312" s="63"/>
    </row>
    <row r="313" spans="1:83" x14ac:dyDescent="0.2">
      <c r="A313" s="162"/>
      <c r="B313" s="162"/>
      <c r="C313" s="162"/>
      <c r="D313" s="162"/>
      <c r="AA313" s="217"/>
      <c r="AB313" s="218"/>
      <c r="AC313" s="218"/>
      <c r="AD313" s="219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P313" s="63"/>
      <c r="BQ313" s="63"/>
      <c r="BR313" s="63"/>
      <c r="BS313" s="63"/>
      <c r="BT313" s="63"/>
      <c r="BU313" s="63"/>
      <c r="BV313" s="63"/>
      <c r="BW313" s="63"/>
      <c r="CE313" s="63"/>
    </row>
    <row r="314" spans="1:83" x14ac:dyDescent="0.2">
      <c r="A314" s="162"/>
      <c r="B314" s="162"/>
      <c r="C314" s="162"/>
      <c r="D314" s="162"/>
      <c r="AA314" s="217"/>
      <c r="AB314" s="218"/>
      <c r="AC314" s="218"/>
      <c r="AD314" s="219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P314" s="63"/>
      <c r="BQ314" s="63"/>
      <c r="BR314" s="63"/>
      <c r="BS314" s="63"/>
      <c r="BT314" s="63"/>
      <c r="BU314" s="63"/>
      <c r="BV314" s="63"/>
      <c r="BW314" s="63"/>
      <c r="CE314" s="63"/>
    </row>
    <row r="315" spans="1:83" x14ac:dyDescent="0.2">
      <c r="A315" s="162"/>
      <c r="B315" s="162"/>
      <c r="C315" s="162"/>
      <c r="D315" s="162"/>
      <c r="AA315" s="217"/>
      <c r="AB315" s="218"/>
      <c r="AC315" s="218"/>
      <c r="AD315" s="219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P315" s="63"/>
      <c r="BQ315" s="63"/>
      <c r="BR315" s="63"/>
      <c r="BS315" s="63"/>
      <c r="BT315" s="63"/>
      <c r="BU315" s="63"/>
      <c r="BV315" s="63"/>
      <c r="BW315" s="63"/>
      <c r="CE315" s="63"/>
    </row>
    <row r="316" spans="1:83" x14ac:dyDescent="0.2">
      <c r="A316" s="162"/>
      <c r="B316" s="162"/>
      <c r="C316" s="162"/>
      <c r="D316" s="162"/>
      <c r="AA316" s="217"/>
      <c r="AB316" s="218"/>
      <c r="AC316" s="218"/>
      <c r="AD316" s="219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P316" s="63"/>
      <c r="BQ316" s="63"/>
      <c r="BR316" s="63"/>
      <c r="BS316" s="63"/>
      <c r="BT316" s="63"/>
      <c r="BU316" s="63"/>
      <c r="BV316" s="63"/>
      <c r="BW316" s="63"/>
      <c r="CE316" s="63"/>
    </row>
    <row r="317" spans="1:83" x14ac:dyDescent="0.2">
      <c r="A317" s="162"/>
      <c r="B317" s="162"/>
      <c r="C317" s="162"/>
      <c r="D317" s="162"/>
      <c r="AA317" s="217"/>
      <c r="AB317" s="218"/>
      <c r="AC317" s="218"/>
      <c r="AD317" s="219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P317" s="63"/>
      <c r="BQ317" s="63"/>
      <c r="BR317" s="63"/>
      <c r="BS317" s="63"/>
      <c r="BT317" s="63"/>
      <c r="BU317" s="63"/>
      <c r="BV317" s="63"/>
      <c r="BW317" s="63"/>
      <c r="CE317" s="63"/>
    </row>
    <row r="318" spans="1:83" x14ac:dyDescent="0.2">
      <c r="A318" s="162"/>
      <c r="B318" s="162"/>
      <c r="C318" s="162"/>
      <c r="D318" s="162"/>
      <c r="AA318" s="217"/>
      <c r="AB318" s="218"/>
      <c r="AC318" s="218"/>
      <c r="AD318" s="219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P318" s="63"/>
      <c r="BQ318" s="63"/>
      <c r="BR318" s="63"/>
      <c r="BS318" s="63"/>
      <c r="BT318" s="63"/>
      <c r="BU318" s="63"/>
      <c r="BV318" s="63"/>
      <c r="BW318" s="63"/>
      <c r="CE318" s="63"/>
    </row>
    <row r="319" spans="1:83" x14ac:dyDescent="0.2">
      <c r="A319" s="162"/>
      <c r="B319" s="162"/>
      <c r="C319" s="162"/>
      <c r="D319" s="162"/>
      <c r="AA319" s="217"/>
      <c r="AB319" s="218"/>
      <c r="AC319" s="218"/>
      <c r="AD319" s="219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P319" s="63"/>
      <c r="BQ319" s="63"/>
      <c r="BR319" s="63"/>
      <c r="BS319" s="63"/>
      <c r="BT319" s="63"/>
      <c r="BU319" s="63"/>
      <c r="BV319" s="63"/>
      <c r="BW319" s="63"/>
      <c r="CE319" s="63"/>
    </row>
    <row r="320" spans="1:83" x14ac:dyDescent="0.2">
      <c r="A320" s="162"/>
      <c r="B320" s="162"/>
      <c r="C320" s="162"/>
      <c r="D320" s="162"/>
      <c r="AA320" s="217"/>
      <c r="AB320" s="218"/>
      <c r="AC320" s="218"/>
      <c r="AD320" s="219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P320" s="63"/>
      <c r="BQ320" s="63"/>
      <c r="BR320" s="63"/>
      <c r="BS320" s="63"/>
      <c r="BT320" s="63"/>
      <c r="BU320" s="63"/>
      <c r="BV320" s="63"/>
      <c r="BW320" s="63"/>
      <c r="CE320" s="63"/>
    </row>
    <row r="321" spans="1:83" x14ac:dyDescent="0.2">
      <c r="A321" s="162"/>
      <c r="B321" s="162"/>
      <c r="C321" s="162"/>
      <c r="D321" s="162"/>
      <c r="AA321" s="217"/>
      <c r="AB321" s="218"/>
      <c r="AC321" s="218"/>
      <c r="AD321" s="219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P321" s="63"/>
      <c r="BQ321" s="63"/>
      <c r="BR321" s="63"/>
      <c r="BS321" s="63"/>
      <c r="BT321" s="63"/>
      <c r="BU321" s="63"/>
      <c r="BV321" s="63"/>
      <c r="BW321" s="63"/>
      <c r="CE321" s="63"/>
    </row>
    <row r="322" spans="1:83" x14ac:dyDescent="0.2">
      <c r="A322" s="162"/>
      <c r="B322" s="162"/>
      <c r="C322" s="162"/>
      <c r="D322" s="162"/>
      <c r="AA322" s="217"/>
      <c r="AB322" s="218"/>
      <c r="AC322" s="218"/>
      <c r="AD322" s="219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P322" s="63"/>
      <c r="BQ322" s="63"/>
      <c r="BR322" s="63"/>
      <c r="BS322" s="63"/>
      <c r="BT322" s="63"/>
      <c r="BU322" s="63"/>
      <c r="BV322" s="63"/>
      <c r="BW322" s="63"/>
      <c r="CE322" s="63"/>
    </row>
    <row r="323" spans="1:83" x14ac:dyDescent="0.2">
      <c r="A323" s="162"/>
      <c r="B323" s="162"/>
      <c r="C323" s="162"/>
      <c r="D323" s="162"/>
      <c r="AA323" s="217"/>
      <c r="AB323" s="218"/>
      <c r="AC323" s="218"/>
      <c r="AD323" s="219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P323" s="63"/>
      <c r="BQ323" s="63"/>
      <c r="BR323" s="63"/>
      <c r="BS323" s="63"/>
      <c r="BT323" s="63"/>
      <c r="BU323" s="63"/>
      <c r="BV323" s="63"/>
      <c r="BW323" s="63"/>
      <c r="CE323" s="63"/>
    </row>
    <row r="324" spans="1:83" x14ac:dyDescent="0.2">
      <c r="A324" s="162"/>
      <c r="B324" s="162"/>
      <c r="C324" s="162"/>
      <c r="D324" s="162"/>
      <c r="AA324" s="217"/>
      <c r="AB324" s="218"/>
      <c r="AC324" s="218"/>
      <c r="AD324" s="219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P324" s="63"/>
      <c r="BQ324" s="63"/>
      <c r="BR324" s="63"/>
      <c r="BS324" s="63"/>
      <c r="BT324" s="63"/>
      <c r="BU324" s="63"/>
      <c r="BV324" s="63"/>
      <c r="BW324" s="63"/>
      <c r="CE324" s="63"/>
    </row>
    <row r="325" spans="1:83" x14ac:dyDescent="0.2">
      <c r="A325" s="162"/>
      <c r="B325" s="162"/>
      <c r="C325" s="162"/>
      <c r="D325" s="162"/>
      <c r="AA325" s="217"/>
      <c r="AB325" s="218"/>
      <c r="AC325" s="218"/>
      <c r="AD325" s="219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P325" s="63"/>
      <c r="BQ325" s="63"/>
      <c r="BR325" s="63"/>
      <c r="BS325" s="63"/>
      <c r="BT325" s="63"/>
      <c r="BU325" s="63"/>
      <c r="BV325" s="63"/>
      <c r="BW325" s="63"/>
      <c r="CE325" s="63"/>
    </row>
    <row r="326" spans="1:83" x14ac:dyDescent="0.2">
      <c r="A326" s="162"/>
      <c r="B326" s="162"/>
      <c r="C326" s="162"/>
      <c r="D326" s="162"/>
      <c r="AA326" s="217"/>
      <c r="AB326" s="218"/>
      <c r="AC326" s="218"/>
      <c r="AD326" s="219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P326" s="63"/>
      <c r="BQ326" s="63"/>
      <c r="BR326" s="63"/>
      <c r="BS326" s="63"/>
      <c r="BT326" s="63"/>
      <c r="BU326" s="63"/>
      <c r="BV326" s="63"/>
      <c r="BW326" s="63"/>
      <c r="CE326" s="63"/>
    </row>
    <row r="327" spans="1:83" x14ac:dyDescent="0.2">
      <c r="A327" s="162"/>
      <c r="B327" s="162"/>
      <c r="C327" s="162"/>
      <c r="D327" s="162"/>
      <c r="AA327" s="217"/>
      <c r="AB327" s="218"/>
      <c r="AC327" s="218"/>
      <c r="AD327" s="219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P327" s="63"/>
      <c r="BQ327" s="63"/>
      <c r="BR327" s="63"/>
      <c r="BS327" s="63"/>
      <c r="BT327" s="63"/>
      <c r="BU327" s="63"/>
      <c r="BV327" s="63"/>
      <c r="BW327" s="63"/>
      <c r="CE327" s="63"/>
    </row>
    <row r="328" spans="1:83" x14ac:dyDescent="0.2">
      <c r="A328" s="162"/>
      <c r="B328" s="162"/>
      <c r="C328" s="162"/>
      <c r="D328" s="162"/>
      <c r="AA328" s="217"/>
      <c r="AB328" s="218"/>
      <c r="AC328" s="218"/>
      <c r="AD328" s="219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P328" s="63"/>
      <c r="BQ328" s="63"/>
      <c r="BR328" s="63"/>
      <c r="BS328" s="63"/>
      <c r="BT328" s="63"/>
      <c r="BU328" s="63"/>
      <c r="BV328" s="63"/>
      <c r="BW328" s="63"/>
      <c r="CE328" s="63"/>
    </row>
    <row r="329" spans="1:83" x14ac:dyDescent="0.2">
      <c r="A329" s="162"/>
      <c r="B329" s="162"/>
      <c r="C329" s="162"/>
      <c r="D329" s="162"/>
      <c r="AA329" s="217"/>
      <c r="AB329" s="218"/>
      <c r="AC329" s="218"/>
      <c r="AD329" s="219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P329" s="63"/>
      <c r="BQ329" s="63"/>
      <c r="BR329" s="63"/>
      <c r="BS329" s="63"/>
      <c r="BT329" s="63"/>
      <c r="BU329" s="63"/>
      <c r="BV329" s="63"/>
      <c r="BW329" s="63"/>
      <c r="CE329" s="63"/>
    </row>
    <row r="330" spans="1:83" x14ac:dyDescent="0.2">
      <c r="A330" s="162"/>
      <c r="B330" s="162"/>
      <c r="C330" s="162"/>
      <c r="D330" s="162"/>
      <c r="AA330" s="217"/>
      <c r="AB330" s="218"/>
      <c r="AC330" s="218"/>
      <c r="AD330" s="219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P330" s="63"/>
      <c r="BQ330" s="63"/>
      <c r="BR330" s="63"/>
      <c r="BS330" s="63"/>
      <c r="BT330" s="63"/>
      <c r="BU330" s="63"/>
      <c r="BV330" s="63"/>
      <c r="BW330" s="63"/>
      <c r="CE330" s="63"/>
    </row>
    <row r="331" spans="1:83" x14ac:dyDescent="0.2">
      <c r="A331" s="162"/>
      <c r="B331" s="162"/>
      <c r="C331" s="162"/>
      <c r="D331" s="162"/>
      <c r="AA331" s="217"/>
      <c r="AB331" s="218"/>
      <c r="AC331" s="218"/>
      <c r="AD331" s="219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P331" s="63"/>
      <c r="BQ331" s="63"/>
      <c r="BR331" s="63"/>
      <c r="BS331" s="63"/>
      <c r="BT331" s="63"/>
      <c r="BU331" s="63"/>
      <c r="BV331" s="63"/>
      <c r="BW331" s="63"/>
      <c r="CE331" s="63"/>
    </row>
    <row r="332" spans="1:83" x14ac:dyDescent="0.2">
      <c r="A332" s="162"/>
      <c r="B332" s="162"/>
      <c r="C332" s="162"/>
      <c r="D332" s="162"/>
      <c r="AA332" s="217"/>
      <c r="AB332" s="218"/>
      <c r="AC332" s="218"/>
      <c r="AD332" s="219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P332" s="63"/>
      <c r="BQ332" s="63"/>
      <c r="BR332" s="63"/>
      <c r="BS332" s="63"/>
      <c r="BT332" s="63"/>
      <c r="BU332" s="63"/>
      <c r="BV332" s="63"/>
      <c r="BW332" s="63"/>
      <c r="CE332" s="63"/>
    </row>
    <row r="333" spans="1:83" x14ac:dyDescent="0.2">
      <c r="A333" s="162"/>
      <c r="B333" s="162"/>
      <c r="C333" s="162"/>
      <c r="D333" s="162"/>
      <c r="AA333" s="217"/>
      <c r="AB333" s="218"/>
      <c r="AC333" s="218"/>
      <c r="AD333" s="219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P333" s="63"/>
      <c r="BQ333" s="63"/>
      <c r="BR333" s="63"/>
      <c r="BS333" s="63"/>
      <c r="BT333" s="63"/>
      <c r="BU333" s="63"/>
      <c r="BV333" s="63"/>
      <c r="BW333" s="63"/>
      <c r="CE333" s="63"/>
    </row>
    <row r="334" spans="1:83" x14ac:dyDescent="0.2">
      <c r="A334" s="162"/>
      <c r="B334" s="162"/>
      <c r="C334" s="162"/>
      <c r="D334" s="162"/>
      <c r="AA334" s="217"/>
      <c r="AB334" s="218"/>
      <c r="AC334" s="218"/>
      <c r="AD334" s="219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P334" s="63"/>
      <c r="BQ334" s="63"/>
      <c r="BR334" s="63"/>
      <c r="BS334" s="63"/>
      <c r="BT334" s="63"/>
      <c r="BU334" s="63"/>
      <c r="BV334" s="63"/>
      <c r="BW334" s="63"/>
      <c r="CE334" s="63"/>
    </row>
    <row r="335" spans="1:83" x14ac:dyDescent="0.2">
      <c r="A335" s="162"/>
      <c r="B335" s="162"/>
      <c r="C335" s="162"/>
      <c r="D335" s="162"/>
      <c r="AA335" s="217"/>
      <c r="AB335" s="218"/>
      <c r="AC335" s="218"/>
      <c r="AD335" s="219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P335" s="63"/>
      <c r="BQ335" s="63"/>
      <c r="BR335" s="63"/>
      <c r="BS335" s="63"/>
      <c r="BT335" s="63"/>
      <c r="BU335" s="63"/>
      <c r="BV335" s="63"/>
      <c r="BW335" s="63"/>
      <c r="CE335" s="63"/>
    </row>
    <row r="336" spans="1:83" x14ac:dyDescent="0.2">
      <c r="A336" s="162"/>
      <c r="B336" s="162"/>
      <c r="C336" s="162"/>
      <c r="D336" s="162"/>
      <c r="AA336" s="217"/>
      <c r="AB336" s="218"/>
      <c r="AC336" s="218"/>
      <c r="AD336" s="219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P336" s="63"/>
      <c r="BQ336" s="63"/>
      <c r="BR336" s="63"/>
      <c r="BS336" s="63"/>
      <c r="BT336" s="63"/>
      <c r="BU336" s="63"/>
      <c r="BV336" s="63"/>
      <c r="BW336" s="63"/>
      <c r="CE336" s="63"/>
    </row>
    <row r="337" spans="1:83" x14ac:dyDescent="0.2">
      <c r="A337" s="162"/>
      <c r="B337" s="162"/>
      <c r="C337" s="162"/>
      <c r="D337" s="162"/>
      <c r="AA337" s="217"/>
      <c r="AB337" s="218"/>
      <c r="AC337" s="218"/>
      <c r="AD337" s="219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P337" s="63"/>
      <c r="BQ337" s="63"/>
      <c r="BR337" s="63"/>
      <c r="BS337" s="63"/>
      <c r="BT337" s="63"/>
      <c r="BU337" s="63"/>
      <c r="BV337" s="63"/>
      <c r="BW337" s="63"/>
      <c r="CE337" s="63"/>
    </row>
    <row r="338" spans="1:83" x14ac:dyDescent="0.2">
      <c r="A338" s="162"/>
      <c r="B338" s="162"/>
      <c r="C338" s="162"/>
      <c r="D338" s="162"/>
      <c r="AA338" s="217"/>
      <c r="AB338" s="218"/>
      <c r="AC338" s="218"/>
      <c r="AD338" s="219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P338" s="63"/>
      <c r="BQ338" s="63"/>
      <c r="BR338" s="63"/>
      <c r="BS338" s="63"/>
      <c r="BT338" s="63"/>
      <c r="BU338" s="63"/>
      <c r="BV338" s="63"/>
      <c r="BW338" s="63"/>
      <c r="CE338" s="63"/>
    </row>
    <row r="339" spans="1:83" x14ac:dyDescent="0.2">
      <c r="A339" s="162"/>
      <c r="B339" s="162"/>
      <c r="C339" s="162"/>
      <c r="D339" s="162"/>
      <c r="AA339" s="217"/>
      <c r="AB339" s="218"/>
      <c r="AC339" s="218"/>
      <c r="AD339" s="219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P339" s="63"/>
      <c r="BQ339" s="63"/>
      <c r="BR339" s="63"/>
      <c r="BS339" s="63"/>
      <c r="BT339" s="63"/>
      <c r="BU339" s="63"/>
      <c r="BV339" s="63"/>
      <c r="BW339" s="63"/>
      <c r="CE339" s="63"/>
    </row>
    <row r="340" spans="1:83" x14ac:dyDescent="0.2">
      <c r="A340" s="162"/>
      <c r="B340" s="162"/>
      <c r="C340" s="162"/>
      <c r="D340" s="162"/>
      <c r="AA340" s="217"/>
      <c r="AB340" s="218"/>
      <c r="AC340" s="218"/>
      <c r="AD340" s="219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P340" s="63"/>
      <c r="BQ340" s="63"/>
      <c r="BR340" s="63"/>
      <c r="BS340" s="63"/>
      <c r="BT340" s="63"/>
      <c r="BU340" s="63"/>
      <c r="BV340" s="63"/>
      <c r="BW340" s="63"/>
      <c r="CE340" s="63"/>
    </row>
    <row r="341" spans="1:83" x14ac:dyDescent="0.2">
      <c r="A341" s="162"/>
      <c r="B341" s="162"/>
      <c r="C341" s="162"/>
      <c r="D341" s="162"/>
      <c r="AA341" s="217"/>
      <c r="AB341" s="218"/>
      <c r="AC341" s="218"/>
      <c r="AD341" s="219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P341" s="63"/>
      <c r="BQ341" s="63"/>
      <c r="BR341" s="63"/>
      <c r="BS341" s="63"/>
      <c r="BT341" s="63"/>
      <c r="BU341" s="63"/>
      <c r="BV341" s="63"/>
      <c r="BW341" s="63"/>
      <c r="CE341" s="63"/>
    </row>
    <row r="342" spans="1:83" x14ac:dyDescent="0.2">
      <c r="A342" s="162"/>
      <c r="B342" s="162"/>
      <c r="C342" s="162"/>
      <c r="D342" s="162"/>
      <c r="AA342" s="217"/>
      <c r="AB342" s="218"/>
      <c r="AC342" s="218"/>
      <c r="AD342" s="219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P342" s="63"/>
      <c r="BQ342" s="63"/>
      <c r="BR342" s="63"/>
      <c r="BS342" s="63"/>
      <c r="BT342" s="63"/>
      <c r="BU342" s="63"/>
      <c r="BV342" s="63"/>
      <c r="BW342" s="63"/>
      <c r="CE342" s="63"/>
    </row>
    <row r="343" spans="1:83" x14ac:dyDescent="0.2">
      <c r="A343" s="162"/>
      <c r="B343" s="162"/>
      <c r="C343" s="162"/>
      <c r="D343" s="162"/>
      <c r="AA343" s="217"/>
      <c r="AB343" s="218"/>
      <c r="AC343" s="218"/>
      <c r="AD343" s="219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P343" s="63"/>
      <c r="BQ343" s="63"/>
      <c r="BR343" s="63"/>
      <c r="BS343" s="63"/>
      <c r="BT343" s="63"/>
      <c r="BU343" s="63"/>
      <c r="BV343" s="63"/>
      <c r="BW343" s="63"/>
      <c r="CE343" s="63"/>
    </row>
    <row r="344" spans="1:83" x14ac:dyDescent="0.2">
      <c r="A344" s="162"/>
      <c r="B344" s="162"/>
      <c r="C344" s="162"/>
      <c r="D344" s="162"/>
      <c r="AA344" s="217"/>
      <c r="AB344" s="218"/>
      <c r="AC344" s="218"/>
      <c r="AD344" s="219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P344" s="63"/>
      <c r="BQ344" s="63"/>
      <c r="BR344" s="63"/>
      <c r="BS344" s="63"/>
      <c r="BT344" s="63"/>
      <c r="BU344" s="63"/>
      <c r="BV344" s="63"/>
      <c r="BW344" s="63"/>
      <c r="CE344" s="63"/>
    </row>
    <row r="345" spans="1:83" x14ac:dyDescent="0.2">
      <c r="A345" s="162"/>
      <c r="B345" s="162"/>
      <c r="C345" s="162"/>
      <c r="D345" s="162"/>
      <c r="AA345" s="217"/>
      <c r="AB345" s="218"/>
      <c r="AC345" s="218"/>
      <c r="AD345" s="219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P345" s="63"/>
      <c r="BQ345" s="63"/>
      <c r="BR345" s="63"/>
      <c r="BS345" s="63"/>
      <c r="BT345" s="63"/>
      <c r="BU345" s="63"/>
      <c r="BV345" s="63"/>
      <c r="BW345" s="63"/>
      <c r="CE345" s="63"/>
    </row>
    <row r="346" spans="1:83" x14ac:dyDescent="0.2">
      <c r="A346" s="162"/>
      <c r="B346" s="162"/>
      <c r="C346" s="162"/>
      <c r="D346" s="162"/>
      <c r="AA346" s="217"/>
      <c r="AB346" s="218"/>
      <c r="AC346" s="218"/>
      <c r="AD346" s="219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P346" s="63"/>
      <c r="BQ346" s="63"/>
      <c r="BR346" s="63"/>
      <c r="BS346" s="63"/>
      <c r="BT346" s="63"/>
      <c r="BU346" s="63"/>
      <c r="BV346" s="63"/>
      <c r="BW346" s="63"/>
      <c r="CE346" s="63"/>
    </row>
    <row r="347" spans="1:83" x14ac:dyDescent="0.2">
      <c r="A347" s="162"/>
      <c r="B347" s="162"/>
      <c r="C347" s="162"/>
      <c r="D347" s="162"/>
      <c r="AA347" s="217"/>
      <c r="AB347" s="218"/>
      <c r="AC347" s="218"/>
      <c r="AD347" s="219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P347" s="63"/>
      <c r="BQ347" s="63"/>
      <c r="BR347" s="63"/>
      <c r="BS347" s="63"/>
      <c r="BT347" s="63"/>
      <c r="BU347" s="63"/>
      <c r="BV347" s="63"/>
      <c r="BW347" s="63"/>
      <c r="CE347" s="63"/>
    </row>
    <row r="348" spans="1:83" x14ac:dyDescent="0.2">
      <c r="A348" s="162"/>
      <c r="B348" s="162"/>
      <c r="C348" s="162"/>
      <c r="D348" s="162"/>
      <c r="AA348" s="217"/>
      <c r="AB348" s="218"/>
      <c r="AC348" s="218"/>
      <c r="AD348" s="219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P348" s="63"/>
      <c r="BQ348" s="63"/>
      <c r="BR348" s="63"/>
      <c r="BS348" s="63"/>
      <c r="BT348" s="63"/>
      <c r="BU348" s="63"/>
      <c r="BV348" s="63"/>
      <c r="BW348" s="63"/>
      <c r="CE348" s="63"/>
    </row>
    <row r="349" spans="1:83" x14ac:dyDescent="0.2">
      <c r="A349" s="162"/>
      <c r="B349" s="162"/>
      <c r="C349" s="162"/>
      <c r="D349" s="162"/>
      <c r="AA349" s="217"/>
      <c r="AB349" s="218"/>
      <c r="AC349" s="218"/>
      <c r="AD349" s="219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P349" s="63"/>
      <c r="BQ349" s="63"/>
      <c r="BR349" s="63"/>
      <c r="BS349" s="63"/>
      <c r="BT349" s="63"/>
      <c r="BU349" s="63"/>
      <c r="BV349" s="63"/>
      <c r="BW349" s="63"/>
      <c r="CE349" s="63"/>
    </row>
    <row r="350" spans="1:83" x14ac:dyDescent="0.2">
      <c r="A350" s="162"/>
      <c r="B350" s="162"/>
      <c r="C350" s="162"/>
      <c r="D350" s="162"/>
      <c r="AA350" s="217"/>
      <c r="AB350" s="218"/>
      <c r="AC350" s="218"/>
      <c r="AD350" s="219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P350" s="63"/>
      <c r="BQ350" s="63"/>
      <c r="BR350" s="63"/>
      <c r="BS350" s="63"/>
      <c r="BT350" s="63"/>
      <c r="BU350" s="63"/>
      <c r="BV350" s="63"/>
      <c r="BW350" s="63"/>
      <c r="CE350" s="63"/>
    </row>
    <row r="351" spans="1:83" x14ac:dyDescent="0.2">
      <c r="A351" s="162"/>
      <c r="B351" s="162"/>
      <c r="C351" s="162"/>
      <c r="D351" s="162"/>
      <c r="AA351" s="217"/>
      <c r="AB351" s="218"/>
      <c r="AC351" s="218"/>
      <c r="AD351" s="219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P351" s="63"/>
      <c r="BQ351" s="63"/>
      <c r="BR351" s="63"/>
      <c r="BS351" s="63"/>
      <c r="BT351" s="63"/>
      <c r="BU351" s="63"/>
      <c r="BV351" s="63"/>
      <c r="BW351" s="63"/>
      <c r="CE351" s="63"/>
    </row>
    <row r="352" spans="1:83" x14ac:dyDescent="0.2">
      <c r="A352" s="162"/>
      <c r="B352" s="162"/>
      <c r="C352" s="162"/>
      <c r="D352" s="162"/>
      <c r="AA352" s="217"/>
      <c r="AB352" s="218"/>
      <c r="AC352" s="218"/>
      <c r="AD352" s="219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P352" s="63"/>
      <c r="BQ352" s="63"/>
      <c r="BR352" s="63"/>
      <c r="BS352" s="63"/>
      <c r="BT352" s="63"/>
      <c r="BU352" s="63"/>
      <c r="BV352" s="63"/>
      <c r="BW352" s="63"/>
      <c r="CE352" s="63"/>
    </row>
    <row r="353" spans="1:83" x14ac:dyDescent="0.2">
      <c r="A353" s="162"/>
      <c r="B353" s="162"/>
      <c r="C353" s="162"/>
      <c r="D353" s="162"/>
      <c r="AA353" s="217"/>
      <c r="AB353" s="218"/>
      <c r="AC353" s="218"/>
      <c r="AD353" s="219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P353" s="63"/>
      <c r="BQ353" s="63"/>
      <c r="BR353" s="63"/>
      <c r="BS353" s="63"/>
      <c r="BT353" s="63"/>
      <c r="BU353" s="63"/>
      <c r="BV353" s="63"/>
      <c r="BW353" s="63"/>
      <c r="CE353" s="63"/>
    </row>
    <row r="354" spans="1:83" x14ac:dyDescent="0.2">
      <c r="A354" s="162"/>
      <c r="B354" s="162"/>
      <c r="C354" s="162"/>
      <c r="D354" s="162"/>
      <c r="AA354" s="217"/>
      <c r="AB354" s="218"/>
      <c r="AC354" s="218"/>
      <c r="AD354" s="219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P354" s="63"/>
      <c r="BQ354" s="63"/>
      <c r="BR354" s="63"/>
      <c r="BS354" s="63"/>
      <c r="BT354" s="63"/>
      <c r="BU354" s="63"/>
      <c r="BV354" s="63"/>
      <c r="BW354" s="63"/>
      <c r="CE354" s="63"/>
    </row>
    <row r="355" spans="1:83" x14ac:dyDescent="0.2">
      <c r="A355" s="162"/>
      <c r="B355" s="162"/>
      <c r="C355" s="162"/>
      <c r="D355" s="162"/>
      <c r="AA355" s="217"/>
      <c r="AB355" s="218"/>
      <c r="AC355" s="218"/>
      <c r="AD355" s="219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P355" s="63"/>
      <c r="BQ355" s="63"/>
      <c r="BR355" s="63"/>
      <c r="BS355" s="63"/>
      <c r="BT355" s="63"/>
      <c r="BU355" s="63"/>
      <c r="BV355" s="63"/>
      <c r="BW355" s="63"/>
      <c r="CE355" s="63"/>
    </row>
    <row r="356" spans="1:83" x14ac:dyDescent="0.2">
      <c r="A356" s="162"/>
      <c r="B356" s="162"/>
      <c r="C356" s="162"/>
      <c r="D356" s="162"/>
      <c r="AA356" s="217"/>
      <c r="AB356" s="218"/>
      <c r="AC356" s="218"/>
      <c r="AD356" s="219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P356" s="63"/>
      <c r="BQ356" s="63"/>
      <c r="BR356" s="63"/>
      <c r="BS356" s="63"/>
      <c r="BT356" s="63"/>
      <c r="BU356" s="63"/>
      <c r="BV356" s="63"/>
      <c r="BW356" s="63"/>
      <c r="CE356" s="63"/>
    </row>
    <row r="357" spans="1:83" x14ac:dyDescent="0.2">
      <c r="A357" s="162"/>
      <c r="B357" s="162"/>
      <c r="C357" s="162"/>
      <c r="D357" s="162"/>
      <c r="AA357" s="217"/>
      <c r="AB357" s="218"/>
      <c r="AC357" s="218"/>
      <c r="AD357" s="219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P357" s="63"/>
      <c r="BQ357" s="63"/>
      <c r="BR357" s="63"/>
      <c r="BS357" s="63"/>
      <c r="BT357" s="63"/>
      <c r="BU357" s="63"/>
      <c r="BV357" s="63"/>
      <c r="BW357" s="63"/>
      <c r="CE357" s="63"/>
    </row>
    <row r="358" spans="1:83" x14ac:dyDescent="0.2">
      <c r="A358" s="162"/>
      <c r="B358" s="162"/>
      <c r="C358" s="162"/>
      <c r="D358" s="162"/>
      <c r="AA358" s="217"/>
      <c r="AB358" s="218"/>
      <c r="AC358" s="218"/>
      <c r="AD358" s="219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P358" s="63"/>
      <c r="BQ358" s="63"/>
      <c r="BR358" s="63"/>
      <c r="BS358" s="63"/>
      <c r="BT358" s="63"/>
      <c r="BU358" s="63"/>
      <c r="BV358" s="63"/>
      <c r="BW358" s="63"/>
      <c r="CE358" s="63"/>
    </row>
    <row r="359" spans="1:83" x14ac:dyDescent="0.2">
      <c r="A359" s="162"/>
      <c r="B359" s="162"/>
      <c r="C359" s="162"/>
      <c r="D359" s="162"/>
      <c r="AA359" s="217"/>
      <c r="AB359" s="218"/>
      <c r="AC359" s="218"/>
      <c r="AD359" s="219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P359" s="63"/>
      <c r="BQ359" s="63"/>
      <c r="BR359" s="63"/>
      <c r="BS359" s="63"/>
      <c r="BT359" s="63"/>
      <c r="BU359" s="63"/>
      <c r="BV359" s="63"/>
      <c r="BW359" s="63"/>
      <c r="CE359" s="63"/>
    </row>
    <row r="360" spans="1:83" x14ac:dyDescent="0.2">
      <c r="A360" s="162"/>
      <c r="B360" s="162"/>
      <c r="C360" s="162"/>
      <c r="D360" s="162"/>
      <c r="AA360" s="217"/>
      <c r="AB360" s="218"/>
      <c r="AC360" s="218"/>
      <c r="AD360" s="219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P360" s="63"/>
      <c r="BQ360" s="63"/>
      <c r="BR360" s="63"/>
      <c r="BS360" s="63"/>
      <c r="BT360" s="63"/>
      <c r="BU360" s="63"/>
      <c r="BV360" s="63"/>
      <c r="BW360" s="63"/>
      <c r="CE360" s="63"/>
    </row>
    <row r="361" spans="1:83" x14ac:dyDescent="0.2">
      <c r="A361" s="162"/>
      <c r="B361" s="162"/>
      <c r="C361" s="162"/>
      <c r="D361" s="162"/>
      <c r="AA361" s="217"/>
      <c r="AB361" s="218"/>
      <c r="AC361" s="218"/>
      <c r="AD361" s="219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P361" s="63"/>
      <c r="BQ361" s="63"/>
      <c r="BR361" s="63"/>
      <c r="BS361" s="63"/>
      <c r="BT361" s="63"/>
      <c r="BU361" s="63"/>
      <c r="BV361" s="63"/>
      <c r="BW361" s="63"/>
      <c r="CE361" s="63"/>
    </row>
    <row r="362" spans="1:83" x14ac:dyDescent="0.2">
      <c r="A362" s="162"/>
      <c r="B362" s="162"/>
      <c r="C362" s="162"/>
      <c r="D362" s="162"/>
      <c r="AA362" s="217"/>
      <c r="AB362" s="218"/>
      <c r="AC362" s="218"/>
      <c r="AD362" s="219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P362" s="63"/>
      <c r="BQ362" s="63"/>
      <c r="BR362" s="63"/>
      <c r="BS362" s="63"/>
      <c r="BT362" s="63"/>
      <c r="BU362" s="63"/>
      <c r="BV362" s="63"/>
      <c r="BW362" s="63"/>
      <c r="CE362" s="63"/>
    </row>
    <row r="363" spans="1:83" x14ac:dyDescent="0.2">
      <c r="A363" s="162"/>
      <c r="B363" s="162"/>
      <c r="C363" s="162"/>
      <c r="D363" s="162"/>
      <c r="AA363" s="217"/>
      <c r="AB363" s="218"/>
      <c r="AC363" s="218"/>
      <c r="AD363" s="219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P363" s="63"/>
      <c r="BQ363" s="63"/>
      <c r="BR363" s="63"/>
      <c r="BS363" s="63"/>
      <c r="BT363" s="63"/>
      <c r="BU363" s="63"/>
      <c r="BV363" s="63"/>
      <c r="BW363" s="63"/>
      <c r="CE363" s="63"/>
    </row>
    <row r="364" spans="1:83" x14ac:dyDescent="0.2">
      <c r="A364" s="162"/>
      <c r="B364" s="162"/>
      <c r="C364" s="162"/>
      <c r="D364" s="162"/>
      <c r="AA364" s="217"/>
      <c r="AB364" s="218"/>
      <c r="AC364" s="218"/>
      <c r="AD364" s="219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P364" s="63"/>
      <c r="BQ364" s="63"/>
      <c r="BR364" s="63"/>
      <c r="BS364" s="63"/>
      <c r="BT364" s="63"/>
      <c r="BU364" s="63"/>
      <c r="BV364" s="63"/>
      <c r="BW364" s="63"/>
      <c r="CE364" s="63"/>
    </row>
    <row r="365" spans="1:83" x14ac:dyDescent="0.2">
      <c r="A365" s="162"/>
      <c r="B365" s="162"/>
      <c r="C365" s="162"/>
      <c r="D365" s="162"/>
      <c r="AA365" s="217"/>
      <c r="AB365" s="218"/>
      <c r="AC365" s="218"/>
      <c r="AD365" s="219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P365" s="63"/>
      <c r="BQ365" s="63"/>
      <c r="BR365" s="63"/>
      <c r="BS365" s="63"/>
      <c r="BT365" s="63"/>
      <c r="BU365" s="63"/>
      <c r="BV365" s="63"/>
      <c r="BW365" s="63"/>
      <c r="CE365" s="63"/>
    </row>
    <row r="366" spans="1:83" x14ac:dyDescent="0.2">
      <c r="A366" s="162"/>
      <c r="B366" s="162"/>
      <c r="C366" s="162"/>
      <c r="D366" s="162"/>
      <c r="AA366" s="217"/>
      <c r="AB366" s="218"/>
      <c r="AC366" s="218"/>
      <c r="AD366" s="219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P366" s="63"/>
      <c r="BQ366" s="63"/>
      <c r="BR366" s="63"/>
      <c r="BS366" s="63"/>
      <c r="BT366" s="63"/>
      <c r="BU366" s="63"/>
      <c r="BV366" s="63"/>
      <c r="BW366" s="63"/>
      <c r="CE366" s="63"/>
    </row>
    <row r="367" spans="1:83" x14ac:dyDescent="0.2">
      <c r="A367" s="162"/>
      <c r="B367" s="162"/>
      <c r="C367" s="162"/>
      <c r="D367" s="162"/>
      <c r="AA367" s="217"/>
      <c r="AB367" s="218"/>
      <c r="AC367" s="218"/>
      <c r="AD367" s="219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P367" s="63"/>
      <c r="BQ367" s="63"/>
      <c r="BR367" s="63"/>
      <c r="BS367" s="63"/>
      <c r="BT367" s="63"/>
      <c r="BU367" s="63"/>
      <c r="BV367" s="63"/>
      <c r="BW367" s="63"/>
      <c r="CE367" s="63"/>
    </row>
    <row r="368" spans="1:83" x14ac:dyDescent="0.2">
      <c r="A368" s="162"/>
      <c r="B368" s="162"/>
      <c r="C368" s="162"/>
      <c r="D368" s="162"/>
      <c r="AA368" s="217"/>
      <c r="AB368" s="218"/>
      <c r="AC368" s="218"/>
      <c r="AD368" s="219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P368" s="63"/>
      <c r="BQ368" s="63"/>
      <c r="BR368" s="63"/>
      <c r="BS368" s="63"/>
      <c r="BT368" s="63"/>
      <c r="BU368" s="63"/>
      <c r="BV368" s="63"/>
      <c r="BW368" s="63"/>
      <c r="CE368" s="63"/>
    </row>
    <row r="369" spans="1:83" x14ac:dyDescent="0.2">
      <c r="A369" s="162"/>
      <c r="B369" s="162"/>
      <c r="C369" s="162"/>
      <c r="D369" s="162"/>
      <c r="AA369" s="217"/>
      <c r="AB369" s="218"/>
      <c r="AC369" s="218"/>
      <c r="AD369" s="219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P369" s="63"/>
      <c r="BQ369" s="63"/>
      <c r="BR369" s="63"/>
      <c r="BS369" s="63"/>
      <c r="BT369" s="63"/>
      <c r="BU369" s="63"/>
      <c r="BV369" s="63"/>
      <c r="BW369" s="63"/>
      <c r="CE369" s="63"/>
    </row>
    <row r="370" spans="1:83" x14ac:dyDescent="0.2">
      <c r="A370" s="162"/>
      <c r="B370" s="162"/>
      <c r="C370" s="162"/>
      <c r="D370" s="162"/>
      <c r="AA370" s="217"/>
      <c r="AB370" s="218"/>
      <c r="AC370" s="218"/>
      <c r="AD370" s="219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P370" s="63"/>
      <c r="BQ370" s="63"/>
      <c r="BR370" s="63"/>
      <c r="BS370" s="63"/>
      <c r="BT370" s="63"/>
      <c r="BU370" s="63"/>
      <c r="BV370" s="63"/>
      <c r="BW370" s="63"/>
      <c r="CE370" s="63"/>
    </row>
    <row r="371" spans="1:83" x14ac:dyDescent="0.2">
      <c r="A371" s="162"/>
      <c r="B371" s="162"/>
      <c r="C371" s="162"/>
      <c r="D371" s="162"/>
      <c r="AA371" s="217"/>
      <c r="AB371" s="218"/>
      <c r="AC371" s="218"/>
      <c r="AD371" s="219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P371" s="63"/>
      <c r="BQ371" s="63"/>
      <c r="BR371" s="63"/>
      <c r="BS371" s="63"/>
      <c r="BT371" s="63"/>
      <c r="BU371" s="63"/>
      <c r="BV371" s="63"/>
      <c r="BW371" s="63"/>
      <c r="CE371" s="63"/>
    </row>
    <row r="372" spans="1:83" x14ac:dyDescent="0.2">
      <c r="A372" s="162"/>
      <c r="B372" s="162"/>
      <c r="C372" s="162"/>
      <c r="D372" s="162"/>
      <c r="AA372" s="217"/>
      <c r="AB372" s="218"/>
      <c r="AC372" s="218"/>
      <c r="AD372" s="219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P372" s="63"/>
      <c r="BQ372" s="63"/>
      <c r="BR372" s="63"/>
      <c r="BS372" s="63"/>
      <c r="BT372" s="63"/>
      <c r="BU372" s="63"/>
      <c r="BV372" s="63"/>
      <c r="BW372" s="63"/>
      <c r="CE372" s="63"/>
    </row>
    <row r="373" spans="1:83" x14ac:dyDescent="0.2">
      <c r="A373" s="162"/>
      <c r="B373" s="162"/>
      <c r="C373" s="162"/>
      <c r="D373" s="162"/>
      <c r="AA373" s="217"/>
      <c r="AB373" s="218"/>
      <c r="AC373" s="218"/>
      <c r="AD373" s="219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P373" s="63"/>
      <c r="BQ373" s="63"/>
      <c r="BR373" s="63"/>
      <c r="BS373" s="63"/>
      <c r="BT373" s="63"/>
      <c r="BU373" s="63"/>
      <c r="BV373" s="63"/>
      <c r="BW373" s="63"/>
      <c r="CE373" s="63"/>
    </row>
    <row r="374" spans="1:83" x14ac:dyDescent="0.2">
      <c r="A374" s="162"/>
      <c r="B374" s="162"/>
      <c r="C374" s="162"/>
      <c r="D374" s="162"/>
      <c r="AA374" s="217"/>
      <c r="AB374" s="218"/>
      <c r="AC374" s="218"/>
      <c r="AD374" s="219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</row>
    <row r="375" spans="1:83" x14ac:dyDescent="0.2">
      <c r="A375" s="162"/>
      <c r="B375" s="162"/>
      <c r="C375" s="162"/>
      <c r="D375" s="162"/>
      <c r="AA375" s="217"/>
      <c r="AB375" s="218"/>
      <c r="AC375" s="218"/>
      <c r="AD375" s="219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</row>
    <row r="376" spans="1:83" x14ac:dyDescent="0.2">
      <c r="A376" s="162"/>
      <c r="B376" s="162"/>
      <c r="C376" s="162"/>
      <c r="D376" s="162"/>
      <c r="AA376" s="217"/>
      <c r="AB376" s="218"/>
      <c r="AC376" s="218"/>
      <c r="AD376" s="219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</row>
    <row r="377" spans="1:83" x14ac:dyDescent="0.2">
      <c r="A377" s="162"/>
      <c r="B377" s="162"/>
      <c r="C377" s="162"/>
      <c r="D377" s="162"/>
      <c r="AA377" s="217"/>
      <c r="AB377" s="218"/>
      <c r="AC377" s="218"/>
      <c r="AD377" s="219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</row>
    <row r="378" spans="1:83" x14ac:dyDescent="0.2">
      <c r="A378" s="162"/>
      <c r="B378" s="162"/>
      <c r="C378" s="162"/>
      <c r="D378" s="162"/>
      <c r="AA378" s="217"/>
      <c r="AB378" s="218"/>
      <c r="AC378" s="218"/>
      <c r="AD378" s="219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</row>
    <row r="379" spans="1:83" x14ac:dyDescent="0.2">
      <c r="A379" s="162"/>
      <c r="B379" s="162"/>
      <c r="C379" s="162"/>
      <c r="D379" s="162"/>
      <c r="AA379" s="217"/>
      <c r="AB379" s="218"/>
      <c r="AC379" s="218"/>
      <c r="AD379" s="219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</row>
    <row r="380" spans="1:83" x14ac:dyDescent="0.2">
      <c r="A380" s="162"/>
      <c r="B380" s="162"/>
      <c r="C380" s="162"/>
      <c r="D380" s="162"/>
      <c r="AA380" s="217"/>
      <c r="AB380" s="218"/>
      <c r="AC380" s="218"/>
      <c r="AD380" s="219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</row>
    <row r="381" spans="1:83" x14ac:dyDescent="0.2">
      <c r="A381" s="162"/>
      <c r="B381" s="162"/>
      <c r="C381" s="162"/>
      <c r="D381" s="162"/>
      <c r="AA381" s="217"/>
      <c r="AB381" s="218"/>
      <c r="AC381" s="218"/>
      <c r="AD381" s="219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</row>
    <row r="382" spans="1:83" x14ac:dyDescent="0.2">
      <c r="A382" s="162"/>
      <c r="B382" s="162"/>
      <c r="C382" s="162"/>
      <c r="D382" s="162"/>
      <c r="AA382" s="217"/>
      <c r="AB382" s="218"/>
      <c r="AC382" s="218"/>
      <c r="AD382" s="219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</row>
    <row r="383" spans="1:83" x14ac:dyDescent="0.2">
      <c r="A383" s="162"/>
      <c r="B383" s="162"/>
      <c r="C383" s="162"/>
      <c r="D383" s="162"/>
      <c r="AA383" s="217"/>
      <c r="AB383" s="218"/>
      <c r="AC383" s="218"/>
      <c r="AD383" s="219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</row>
    <row r="384" spans="1:83" x14ac:dyDescent="0.2">
      <c r="A384" s="162"/>
      <c r="B384" s="162"/>
      <c r="C384" s="162"/>
      <c r="D384" s="162"/>
      <c r="AA384" s="217"/>
      <c r="AB384" s="218"/>
      <c r="AC384" s="218"/>
      <c r="AD384" s="219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</row>
    <row r="385" spans="1:50" x14ac:dyDescent="0.2">
      <c r="A385" s="162"/>
      <c r="B385" s="162"/>
      <c r="C385" s="162"/>
      <c r="D385" s="162"/>
      <c r="AA385" s="217"/>
      <c r="AB385" s="218"/>
      <c r="AC385" s="218"/>
      <c r="AD385" s="219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</row>
    <row r="386" spans="1:50" x14ac:dyDescent="0.2">
      <c r="A386" s="162"/>
      <c r="B386" s="162"/>
      <c r="C386" s="162"/>
      <c r="D386" s="162"/>
      <c r="AA386" s="217"/>
      <c r="AB386" s="218"/>
      <c r="AC386" s="218"/>
      <c r="AD386" s="219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</row>
    <row r="387" spans="1:50" x14ac:dyDescent="0.2">
      <c r="A387" s="162"/>
      <c r="B387" s="162"/>
      <c r="C387" s="162"/>
      <c r="D387" s="162"/>
      <c r="AA387" s="217"/>
      <c r="AB387" s="218"/>
      <c r="AC387" s="218"/>
      <c r="AD387" s="219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</row>
    <row r="388" spans="1:50" x14ac:dyDescent="0.2">
      <c r="A388" s="162"/>
      <c r="B388" s="162"/>
      <c r="C388" s="162"/>
      <c r="D388" s="162"/>
      <c r="AA388" s="217"/>
      <c r="AB388" s="218"/>
      <c r="AC388" s="218"/>
      <c r="AD388" s="219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</row>
    <row r="389" spans="1:50" x14ac:dyDescent="0.2">
      <c r="A389" s="162"/>
      <c r="B389" s="162"/>
      <c r="C389" s="162"/>
      <c r="D389" s="162"/>
      <c r="AA389" s="217"/>
      <c r="AB389" s="218"/>
      <c r="AC389" s="218"/>
      <c r="AD389" s="219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</row>
    <row r="390" spans="1:50" x14ac:dyDescent="0.2">
      <c r="A390" s="162"/>
      <c r="B390" s="162"/>
      <c r="C390" s="162"/>
      <c r="D390" s="162"/>
      <c r="AA390" s="217"/>
      <c r="AB390" s="218"/>
      <c r="AC390" s="218"/>
      <c r="AD390" s="219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</row>
    <row r="391" spans="1:50" x14ac:dyDescent="0.2">
      <c r="A391" s="162"/>
      <c r="B391" s="162"/>
      <c r="C391" s="162"/>
      <c r="D391" s="162"/>
      <c r="AA391" s="217"/>
      <c r="AB391" s="218"/>
      <c r="AC391" s="218"/>
      <c r="AD391" s="219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</row>
    <row r="392" spans="1:50" x14ac:dyDescent="0.2">
      <c r="A392" s="162"/>
      <c r="B392" s="162"/>
      <c r="C392" s="162"/>
      <c r="D392" s="162"/>
      <c r="AA392" s="217"/>
      <c r="AB392" s="218"/>
      <c r="AC392" s="218"/>
      <c r="AD392" s="219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</row>
    <row r="393" spans="1:50" x14ac:dyDescent="0.2">
      <c r="A393" s="162"/>
      <c r="B393" s="162"/>
      <c r="C393" s="162"/>
      <c r="D393" s="162"/>
      <c r="AA393" s="217"/>
      <c r="AB393" s="218"/>
      <c r="AC393" s="218"/>
      <c r="AD393" s="219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</row>
    <row r="394" spans="1:50" x14ac:dyDescent="0.2">
      <c r="A394" s="162"/>
      <c r="B394" s="162"/>
      <c r="C394" s="162"/>
      <c r="D394" s="162"/>
      <c r="AA394" s="217"/>
      <c r="AB394" s="218"/>
      <c r="AC394" s="218"/>
      <c r="AD394" s="219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</row>
    <row r="395" spans="1:50" x14ac:dyDescent="0.2">
      <c r="A395" s="162"/>
      <c r="B395" s="162"/>
      <c r="C395" s="162"/>
      <c r="D395" s="162"/>
      <c r="AA395" s="217"/>
      <c r="AB395" s="218"/>
      <c r="AC395" s="218"/>
      <c r="AD395" s="219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</row>
    <row r="396" spans="1:50" x14ac:dyDescent="0.2">
      <c r="A396" s="162"/>
      <c r="B396" s="162"/>
      <c r="C396" s="162"/>
      <c r="D396" s="162"/>
      <c r="AA396" s="217"/>
      <c r="AB396" s="218"/>
      <c r="AC396" s="218"/>
      <c r="AD396" s="219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</row>
    <row r="397" spans="1:50" x14ac:dyDescent="0.2">
      <c r="A397" s="162"/>
      <c r="B397" s="162"/>
      <c r="C397" s="162"/>
      <c r="D397" s="162"/>
      <c r="AA397" s="217"/>
      <c r="AB397" s="218"/>
      <c r="AC397" s="218"/>
      <c r="AD397" s="219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</row>
    <row r="398" spans="1:50" x14ac:dyDescent="0.2">
      <c r="A398" s="162"/>
      <c r="B398" s="162"/>
      <c r="C398" s="162"/>
      <c r="D398" s="162"/>
      <c r="AA398" s="217"/>
      <c r="AB398" s="218"/>
      <c r="AC398" s="218"/>
      <c r="AD398" s="219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</row>
    <row r="399" spans="1:50" x14ac:dyDescent="0.2">
      <c r="A399" s="162"/>
      <c r="B399" s="162"/>
      <c r="C399" s="162"/>
      <c r="D399" s="162"/>
      <c r="AA399" s="217"/>
      <c r="AB399" s="218"/>
      <c r="AC399" s="218"/>
      <c r="AD399" s="219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</row>
    <row r="400" spans="1:50" x14ac:dyDescent="0.2">
      <c r="A400" s="162"/>
      <c r="B400" s="162"/>
      <c r="C400" s="162"/>
      <c r="D400" s="162"/>
      <c r="AA400" s="217"/>
      <c r="AB400" s="218"/>
      <c r="AC400" s="218"/>
      <c r="AD400" s="219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</row>
    <row r="401" spans="1:49" x14ac:dyDescent="0.2">
      <c r="A401" s="162"/>
      <c r="B401" s="162"/>
      <c r="C401" s="162"/>
      <c r="D401" s="162"/>
      <c r="AA401" s="217"/>
      <c r="AB401" s="218"/>
      <c r="AC401" s="218"/>
      <c r="AD401" s="219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</row>
    <row r="402" spans="1:49" x14ac:dyDescent="0.2">
      <c r="A402" s="162"/>
      <c r="B402" s="162"/>
      <c r="C402" s="162"/>
      <c r="D402" s="162"/>
      <c r="AA402" s="217"/>
      <c r="AB402" s="218"/>
      <c r="AC402" s="218"/>
      <c r="AD402" s="219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</row>
    <row r="403" spans="1:49" x14ac:dyDescent="0.2">
      <c r="A403" s="162"/>
      <c r="B403" s="162"/>
      <c r="C403" s="162"/>
      <c r="D403" s="162"/>
      <c r="AA403" s="217"/>
      <c r="AB403" s="218"/>
      <c r="AC403" s="218"/>
      <c r="AD403" s="219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</row>
    <row r="404" spans="1:49" x14ac:dyDescent="0.2">
      <c r="A404" s="162"/>
      <c r="B404" s="162"/>
      <c r="C404" s="162"/>
      <c r="D404" s="162"/>
      <c r="AA404" s="217"/>
      <c r="AB404" s="218"/>
      <c r="AC404" s="218"/>
      <c r="AD404" s="219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</row>
    <row r="405" spans="1:49" x14ac:dyDescent="0.2">
      <c r="A405" s="162"/>
      <c r="B405" s="162"/>
      <c r="C405" s="162"/>
      <c r="D405" s="162"/>
      <c r="AA405" s="217"/>
      <c r="AB405" s="218"/>
      <c r="AC405" s="218"/>
      <c r="AD405" s="219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</row>
    <row r="406" spans="1:49" x14ac:dyDescent="0.2">
      <c r="A406" s="162"/>
      <c r="B406" s="162"/>
      <c r="C406" s="162"/>
      <c r="D406" s="162"/>
      <c r="AA406" s="217"/>
      <c r="AB406" s="218"/>
      <c r="AC406" s="218"/>
      <c r="AD406" s="219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</row>
    <row r="407" spans="1:49" x14ac:dyDescent="0.2">
      <c r="A407" s="162"/>
      <c r="B407" s="162"/>
      <c r="C407" s="162"/>
      <c r="D407" s="162"/>
      <c r="AA407" s="217"/>
      <c r="AB407" s="218"/>
      <c r="AC407" s="218"/>
      <c r="AD407" s="219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</row>
    <row r="408" spans="1:49" x14ac:dyDescent="0.2">
      <c r="A408" s="162"/>
      <c r="B408" s="162"/>
      <c r="C408" s="162"/>
      <c r="D408" s="162"/>
      <c r="AA408" s="217"/>
      <c r="AB408" s="218"/>
      <c r="AC408" s="218"/>
      <c r="AD408" s="219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</row>
    <row r="409" spans="1:49" x14ac:dyDescent="0.2">
      <c r="A409" s="162"/>
      <c r="B409" s="162"/>
      <c r="C409" s="162"/>
      <c r="D409" s="162"/>
      <c r="AA409" s="217"/>
      <c r="AB409" s="218"/>
      <c r="AC409" s="218"/>
      <c r="AD409" s="219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</row>
    <row r="410" spans="1:49" x14ac:dyDescent="0.2">
      <c r="A410" s="162"/>
      <c r="B410" s="162"/>
      <c r="C410" s="162"/>
      <c r="D410" s="162"/>
      <c r="AA410" s="217"/>
      <c r="AB410" s="218"/>
      <c r="AC410" s="218"/>
      <c r="AD410" s="219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</row>
    <row r="411" spans="1:49" x14ac:dyDescent="0.2">
      <c r="A411" s="162"/>
      <c r="B411" s="162"/>
      <c r="C411" s="162"/>
      <c r="D411" s="162"/>
      <c r="AA411" s="217"/>
      <c r="AB411" s="218"/>
      <c r="AC411" s="218"/>
      <c r="AD411" s="219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</row>
    <row r="412" spans="1:49" x14ac:dyDescent="0.2">
      <c r="A412" s="162"/>
      <c r="B412" s="162"/>
      <c r="C412" s="162"/>
      <c r="D412" s="162"/>
      <c r="AA412" s="217"/>
      <c r="AB412" s="218"/>
      <c r="AC412" s="218"/>
      <c r="AD412" s="219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</row>
    <row r="413" spans="1:49" x14ac:dyDescent="0.2">
      <c r="A413" s="162"/>
      <c r="B413" s="162"/>
      <c r="C413" s="162"/>
      <c r="D413" s="162"/>
      <c r="AA413" s="217"/>
      <c r="AB413" s="218"/>
      <c r="AC413" s="218"/>
      <c r="AD413" s="219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</row>
    <row r="414" spans="1:49" x14ac:dyDescent="0.2">
      <c r="A414" s="162"/>
      <c r="B414" s="162"/>
      <c r="C414" s="162"/>
      <c r="D414" s="162"/>
      <c r="AA414" s="217"/>
      <c r="AB414" s="218"/>
      <c r="AC414" s="218"/>
      <c r="AD414" s="219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</row>
    <row r="415" spans="1:49" x14ac:dyDescent="0.2">
      <c r="A415" s="162"/>
      <c r="B415" s="162"/>
      <c r="C415" s="162"/>
      <c r="D415" s="162"/>
      <c r="AA415" s="217"/>
      <c r="AB415" s="218"/>
      <c r="AC415" s="218"/>
      <c r="AD415" s="219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</row>
    <row r="416" spans="1:49" x14ac:dyDescent="0.2">
      <c r="A416" s="162"/>
      <c r="B416" s="162"/>
      <c r="C416" s="162"/>
      <c r="D416" s="162"/>
      <c r="AA416" s="217"/>
      <c r="AB416" s="218"/>
      <c r="AC416" s="218"/>
      <c r="AD416" s="219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</row>
    <row r="417" spans="1:49" x14ac:dyDescent="0.2">
      <c r="A417" s="162"/>
      <c r="B417" s="162"/>
      <c r="C417" s="162"/>
      <c r="D417" s="162"/>
      <c r="AA417" s="217"/>
      <c r="AB417" s="218"/>
      <c r="AC417" s="218"/>
      <c r="AD417" s="219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</row>
    <row r="418" spans="1:49" x14ac:dyDescent="0.2">
      <c r="A418" s="162"/>
      <c r="B418" s="162"/>
      <c r="C418" s="162"/>
      <c r="D418" s="162"/>
      <c r="AA418" s="217"/>
      <c r="AB418" s="218"/>
      <c r="AC418" s="218"/>
      <c r="AD418" s="219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</row>
    <row r="419" spans="1:49" x14ac:dyDescent="0.2">
      <c r="A419" s="162"/>
      <c r="B419" s="162"/>
      <c r="C419" s="162"/>
      <c r="D419" s="162"/>
      <c r="AA419" s="217"/>
      <c r="AB419" s="218"/>
      <c r="AC419" s="218"/>
      <c r="AD419" s="219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</row>
    <row r="420" spans="1:49" x14ac:dyDescent="0.2">
      <c r="A420" s="162"/>
      <c r="B420" s="162"/>
      <c r="C420" s="162"/>
      <c r="D420" s="162"/>
      <c r="AA420" s="217"/>
      <c r="AB420" s="218"/>
      <c r="AC420" s="218"/>
      <c r="AD420" s="219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</row>
    <row r="421" spans="1:49" x14ac:dyDescent="0.2">
      <c r="A421" s="162"/>
      <c r="B421" s="162"/>
      <c r="C421" s="162"/>
      <c r="D421" s="162"/>
      <c r="AA421" s="217"/>
      <c r="AB421" s="218"/>
      <c r="AC421" s="218"/>
      <c r="AD421" s="219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</row>
    <row r="422" spans="1:49" x14ac:dyDescent="0.2">
      <c r="A422" s="162"/>
      <c r="B422" s="162"/>
      <c r="C422" s="162"/>
      <c r="D422" s="162"/>
      <c r="AA422" s="217"/>
      <c r="AB422" s="218"/>
      <c r="AC422" s="218"/>
      <c r="AD422" s="219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</row>
    <row r="423" spans="1:49" x14ac:dyDescent="0.2">
      <c r="A423" s="162"/>
      <c r="B423" s="162"/>
      <c r="C423" s="162"/>
      <c r="D423" s="162"/>
      <c r="AA423" s="217"/>
      <c r="AB423" s="218"/>
      <c r="AC423" s="218"/>
      <c r="AD423" s="219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</row>
    <row r="424" spans="1:49" x14ac:dyDescent="0.2">
      <c r="A424" s="162"/>
      <c r="B424" s="162"/>
      <c r="C424" s="162"/>
      <c r="D424" s="162"/>
      <c r="AA424" s="217"/>
      <c r="AB424" s="218"/>
      <c r="AC424" s="218"/>
      <c r="AD424" s="219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</row>
    <row r="425" spans="1:49" x14ac:dyDescent="0.2">
      <c r="A425" s="162"/>
      <c r="B425" s="162"/>
      <c r="C425" s="162"/>
      <c r="D425" s="162"/>
      <c r="AA425" s="217"/>
      <c r="AB425" s="218"/>
      <c r="AC425" s="218"/>
      <c r="AD425" s="219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</row>
    <row r="426" spans="1:49" x14ac:dyDescent="0.2">
      <c r="A426" s="162"/>
      <c r="B426" s="162"/>
      <c r="C426" s="162"/>
      <c r="D426" s="162"/>
      <c r="AA426" s="217"/>
      <c r="AB426" s="218"/>
      <c r="AC426" s="218"/>
      <c r="AD426" s="219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</row>
    <row r="427" spans="1:49" x14ac:dyDescent="0.2">
      <c r="A427" s="162"/>
      <c r="B427" s="162"/>
      <c r="C427" s="162"/>
      <c r="D427" s="162"/>
      <c r="AA427" s="217"/>
      <c r="AB427" s="218"/>
      <c r="AC427" s="218"/>
      <c r="AD427" s="219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</row>
    <row r="428" spans="1:49" x14ac:dyDescent="0.2">
      <c r="A428" s="162"/>
      <c r="B428" s="162"/>
      <c r="C428" s="162"/>
      <c r="D428" s="162"/>
      <c r="AA428" s="217"/>
      <c r="AB428" s="218"/>
      <c r="AC428" s="218"/>
      <c r="AD428" s="219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</row>
    <row r="429" spans="1:49" x14ac:dyDescent="0.2">
      <c r="A429" s="162"/>
      <c r="B429" s="162"/>
      <c r="C429" s="162"/>
      <c r="D429" s="162"/>
      <c r="AA429" s="217"/>
      <c r="AB429" s="218"/>
      <c r="AC429" s="218"/>
      <c r="AD429" s="219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</row>
    <row r="430" spans="1:49" x14ac:dyDescent="0.2">
      <c r="A430" s="162"/>
      <c r="B430" s="162"/>
      <c r="C430" s="162"/>
      <c r="D430" s="162"/>
      <c r="AA430" s="217"/>
      <c r="AB430" s="218"/>
      <c r="AC430" s="218"/>
      <c r="AD430" s="219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</row>
    <row r="431" spans="1:49" x14ac:dyDescent="0.2">
      <c r="A431" s="162"/>
      <c r="B431" s="162"/>
      <c r="C431" s="162"/>
      <c r="D431" s="162"/>
      <c r="AA431" s="217"/>
      <c r="AB431" s="218"/>
      <c r="AC431" s="218"/>
      <c r="AD431" s="219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</row>
    <row r="432" spans="1:49" x14ac:dyDescent="0.2">
      <c r="A432" s="162"/>
      <c r="B432" s="162"/>
      <c r="C432" s="162"/>
      <c r="D432" s="162"/>
      <c r="AA432" s="217"/>
      <c r="AB432" s="218"/>
      <c r="AC432" s="218"/>
      <c r="AD432" s="219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</row>
    <row r="433" spans="1:49" x14ac:dyDescent="0.2">
      <c r="A433" s="162"/>
      <c r="B433" s="162"/>
      <c r="C433" s="162"/>
      <c r="D433" s="162"/>
      <c r="AA433" s="217"/>
      <c r="AB433" s="218"/>
      <c r="AC433" s="218"/>
      <c r="AD433" s="219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</row>
    <row r="434" spans="1:49" x14ac:dyDescent="0.2">
      <c r="A434" s="162"/>
      <c r="B434" s="162"/>
      <c r="C434" s="162"/>
      <c r="D434" s="162"/>
      <c r="AA434" s="217"/>
      <c r="AB434" s="218"/>
      <c r="AC434" s="218"/>
      <c r="AD434" s="219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</row>
    <row r="435" spans="1:49" x14ac:dyDescent="0.2">
      <c r="A435" s="162"/>
      <c r="B435" s="162"/>
      <c r="C435" s="162"/>
      <c r="D435" s="162"/>
      <c r="AA435" s="217"/>
      <c r="AB435" s="218"/>
      <c r="AC435" s="218"/>
      <c r="AD435" s="219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</row>
    <row r="436" spans="1:49" x14ac:dyDescent="0.2">
      <c r="A436" s="162"/>
      <c r="B436" s="162"/>
      <c r="C436" s="162"/>
      <c r="D436" s="162"/>
      <c r="AA436" s="217"/>
      <c r="AB436" s="218"/>
      <c r="AC436" s="218"/>
      <c r="AD436" s="219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</row>
    <row r="437" spans="1:49" x14ac:dyDescent="0.2">
      <c r="A437" s="162"/>
      <c r="B437" s="162"/>
      <c r="C437" s="162"/>
      <c r="D437" s="162"/>
      <c r="AA437" s="217"/>
      <c r="AB437" s="218"/>
      <c r="AC437" s="218"/>
      <c r="AD437" s="219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</row>
    <row r="438" spans="1:49" x14ac:dyDescent="0.2">
      <c r="A438" s="162"/>
      <c r="B438" s="162"/>
      <c r="C438" s="162"/>
      <c r="D438" s="162"/>
      <c r="AA438" s="217"/>
      <c r="AB438" s="218"/>
      <c r="AC438" s="218"/>
      <c r="AD438" s="219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</row>
    <row r="439" spans="1:49" x14ac:dyDescent="0.2">
      <c r="A439" s="162"/>
      <c r="B439" s="162"/>
      <c r="C439" s="162"/>
      <c r="D439" s="162"/>
      <c r="AA439" s="217"/>
      <c r="AB439" s="218"/>
      <c r="AC439" s="218"/>
      <c r="AD439" s="219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</row>
    <row r="440" spans="1:49" x14ac:dyDescent="0.2">
      <c r="A440" s="162"/>
      <c r="B440" s="162"/>
      <c r="C440" s="162"/>
      <c r="D440" s="162"/>
      <c r="AA440" s="217"/>
      <c r="AB440" s="218"/>
      <c r="AC440" s="218"/>
      <c r="AD440" s="219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</row>
    <row r="441" spans="1:49" x14ac:dyDescent="0.2">
      <c r="A441" s="162"/>
      <c r="B441" s="162"/>
      <c r="C441" s="162"/>
      <c r="D441" s="162"/>
      <c r="AA441" s="217"/>
      <c r="AB441" s="218"/>
      <c r="AC441" s="218"/>
      <c r="AD441" s="219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</row>
    <row r="442" spans="1:49" x14ac:dyDescent="0.2">
      <c r="A442" s="162"/>
      <c r="B442" s="162"/>
      <c r="C442" s="162"/>
      <c r="D442" s="162"/>
      <c r="AA442" s="217"/>
      <c r="AB442" s="218"/>
      <c r="AC442" s="218"/>
      <c r="AD442" s="219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</row>
    <row r="443" spans="1:49" x14ac:dyDescent="0.2">
      <c r="A443" s="162"/>
      <c r="B443" s="162"/>
      <c r="C443" s="162"/>
      <c r="D443" s="162"/>
      <c r="AA443" s="217"/>
      <c r="AB443" s="218"/>
      <c r="AC443" s="218"/>
      <c r="AD443" s="219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</row>
    <row r="444" spans="1:49" x14ac:dyDescent="0.2">
      <c r="A444" s="162"/>
      <c r="B444" s="162"/>
      <c r="C444" s="162"/>
      <c r="D444" s="162"/>
      <c r="AA444" s="217"/>
      <c r="AB444" s="218"/>
      <c r="AC444" s="218"/>
      <c r="AD444" s="219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</row>
    <row r="445" spans="1:49" x14ac:dyDescent="0.2">
      <c r="A445" s="162"/>
      <c r="B445" s="162"/>
      <c r="C445" s="162"/>
      <c r="D445" s="162"/>
      <c r="AA445" s="217"/>
      <c r="AB445" s="218"/>
      <c r="AC445" s="218"/>
      <c r="AD445" s="219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</row>
    <row r="446" spans="1:49" x14ac:dyDescent="0.2">
      <c r="A446" s="162"/>
      <c r="B446" s="162"/>
      <c r="C446" s="162"/>
      <c r="D446" s="162"/>
      <c r="AA446" s="217"/>
      <c r="AB446" s="218"/>
      <c r="AC446" s="218"/>
      <c r="AD446" s="219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</row>
    <row r="447" spans="1:49" x14ac:dyDescent="0.2">
      <c r="A447" s="162"/>
      <c r="B447" s="162"/>
      <c r="C447" s="162"/>
      <c r="D447" s="162"/>
      <c r="AA447" s="217"/>
      <c r="AB447" s="218"/>
      <c r="AC447" s="218"/>
      <c r="AD447" s="219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</row>
    <row r="448" spans="1:49" x14ac:dyDescent="0.2">
      <c r="A448" s="162"/>
      <c r="B448" s="162"/>
      <c r="C448" s="162"/>
      <c r="D448" s="162"/>
      <c r="AA448" s="217"/>
      <c r="AB448" s="218"/>
      <c r="AC448" s="218"/>
      <c r="AD448" s="219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</row>
    <row r="449" spans="1:49" x14ac:dyDescent="0.2">
      <c r="A449" s="162"/>
      <c r="B449" s="162"/>
      <c r="C449" s="162"/>
      <c r="D449" s="162"/>
      <c r="AA449" s="217"/>
      <c r="AB449" s="218"/>
      <c r="AC449" s="218"/>
      <c r="AD449" s="219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</row>
    <row r="450" spans="1:49" x14ac:dyDescent="0.2">
      <c r="A450" s="162"/>
      <c r="B450" s="162"/>
      <c r="C450" s="162"/>
      <c r="D450" s="162"/>
      <c r="AA450" s="217"/>
      <c r="AB450" s="218"/>
      <c r="AC450" s="218"/>
      <c r="AD450" s="219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</row>
    <row r="451" spans="1:49" x14ac:dyDescent="0.2">
      <c r="A451" s="162"/>
      <c r="B451" s="162"/>
      <c r="C451" s="162"/>
      <c r="D451" s="162"/>
      <c r="AA451" s="217"/>
      <c r="AB451" s="218"/>
      <c r="AC451" s="218"/>
      <c r="AD451" s="219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</row>
    <row r="452" spans="1:49" x14ac:dyDescent="0.2">
      <c r="A452" s="162"/>
      <c r="B452" s="162"/>
      <c r="C452" s="162"/>
      <c r="D452" s="162"/>
      <c r="AA452" s="217"/>
      <c r="AB452" s="218"/>
      <c r="AC452" s="218"/>
      <c r="AD452" s="219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</row>
    <row r="453" spans="1:49" x14ac:dyDescent="0.2">
      <c r="A453" s="162"/>
      <c r="B453" s="162"/>
      <c r="C453" s="162"/>
      <c r="D453" s="162"/>
      <c r="AA453" s="217"/>
      <c r="AB453" s="218"/>
      <c r="AC453" s="218"/>
      <c r="AD453" s="219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</row>
    <row r="454" spans="1:49" x14ac:dyDescent="0.2">
      <c r="A454" s="162"/>
      <c r="B454" s="162"/>
      <c r="C454" s="162"/>
      <c r="D454" s="162"/>
      <c r="AA454" s="217"/>
      <c r="AB454" s="218"/>
      <c r="AC454" s="218"/>
      <c r="AD454" s="219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</row>
    <row r="455" spans="1:49" x14ac:dyDescent="0.2">
      <c r="A455" s="162"/>
      <c r="B455" s="162"/>
      <c r="C455" s="162"/>
      <c r="D455" s="162"/>
      <c r="AA455" s="217"/>
      <c r="AB455" s="218"/>
      <c r="AC455" s="218"/>
      <c r="AD455" s="219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</row>
    <row r="456" spans="1:49" x14ac:dyDescent="0.2">
      <c r="A456" s="162"/>
      <c r="B456" s="162"/>
      <c r="C456" s="162"/>
      <c r="D456" s="162"/>
      <c r="AA456" s="217"/>
      <c r="AB456" s="218"/>
      <c r="AC456" s="218"/>
      <c r="AD456" s="219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</row>
    <row r="457" spans="1:49" x14ac:dyDescent="0.2">
      <c r="A457" s="162"/>
      <c r="B457" s="162"/>
      <c r="C457" s="162"/>
      <c r="D457" s="162"/>
      <c r="AA457" s="217"/>
      <c r="AB457" s="218"/>
      <c r="AC457" s="218"/>
      <c r="AD457" s="219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</row>
    <row r="458" spans="1:49" x14ac:dyDescent="0.2">
      <c r="A458" s="162"/>
      <c r="B458" s="162"/>
      <c r="C458" s="162"/>
      <c r="D458" s="162"/>
      <c r="AA458" s="217"/>
      <c r="AB458" s="218"/>
      <c r="AC458" s="218"/>
      <c r="AD458" s="219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</row>
    <row r="459" spans="1:49" x14ac:dyDescent="0.2">
      <c r="A459" s="162"/>
      <c r="B459" s="162"/>
      <c r="C459" s="162"/>
      <c r="D459" s="162"/>
      <c r="AA459" s="217"/>
      <c r="AB459" s="218"/>
      <c r="AC459" s="218"/>
      <c r="AD459" s="219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</row>
    <row r="460" spans="1:49" x14ac:dyDescent="0.2">
      <c r="A460" s="162"/>
      <c r="B460" s="162"/>
      <c r="C460" s="162"/>
      <c r="D460" s="162"/>
      <c r="AA460" s="217"/>
      <c r="AB460" s="218"/>
      <c r="AC460" s="218"/>
      <c r="AD460" s="219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</row>
    <row r="461" spans="1:49" x14ac:dyDescent="0.2">
      <c r="A461" s="162"/>
      <c r="B461" s="162"/>
      <c r="C461" s="162"/>
      <c r="D461" s="162"/>
      <c r="AA461" s="217"/>
      <c r="AB461" s="218"/>
      <c r="AC461" s="218"/>
      <c r="AD461" s="219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</row>
    <row r="462" spans="1:49" x14ac:dyDescent="0.2">
      <c r="A462" s="162"/>
      <c r="B462" s="162"/>
      <c r="C462" s="162"/>
      <c r="D462" s="162"/>
      <c r="AA462" s="217"/>
      <c r="AB462" s="218"/>
      <c r="AC462" s="218"/>
      <c r="AD462" s="219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</row>
    <row r="463" spans="1:49" x14ac:dyDescent="0.2">
      <c r="A463" s="162"/>
      <c r="B463" s="162"/>
      <c r="C463" s="162"/>
      <c r="D463" s="162"/>
      <c r="AA463" s="217"/>
      <c r="AB463" s="218"/>
      <c r="AC463" s="218"/>
      <c r="AD463" s="219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</row>
    <row r="464" spans="1:49" x14ac:dyDescent="0.2">
      <c r="A464" s="162"/>
      <c r="B464" s="162"/>
      <c r="C464" s="162"/>
      <c r="D464" s="162"/>
      <c r="AA464" s="217"/>
      <c r="AB464" s="218"/>
      <c r="AC464" s="218"/>
      <c r="AD464" s="219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</row>
    <row r="465" spans="1:49" x14ac:dyDescent="0.2">
      <c r="A465" s="162"/>
      <c r="B465" s="162"/>
      <c r="C465" s="162"/>
      <c r="D465" s="162"/>
      <c r="AA465" s="217"/>
      <c r="AB465" s="218"/>
      <c r="AC465" s="218"/>
      <c r="AD465" s="219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</row>
    <row r="466" spans="1:49" x14ac:dyDescent="0.2">
      <c r="A466" s="162"/>
      <c r="B466" s="162"/>
      <c r="C466" s="162"/>
      <c r="D466" s="162"/>
      <c r="AA466" s="217"/>
      <c r="AB466" s="218"/>
      <c r="AC466" s="218"/>
      <c r="AD466" s="219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</row>
    <row r="467" spans="1:49" x14ac:dyDescent="0.2">
      <c r="A467" s="162"/>
      <c r="B467" s="162"/>
      <c r="C467" s="162"/>
      <c r="D467" s="162"/>
      <c r="AA467" s="217"/>
      <c r="AB467" s="218"/>
      <c r="AC467" s="218"/>
      <c r="AD467" s="219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</row>
    <row r="468" spans="1:49" x14ac:dyDescent="0.2">
      <c r="A468" s="162"/>
      <c r="B468" s="162"/>
      <c r="C468" s="162"/>
      <c r="D468" s="162"/>
      <c r="AA468" s="217"/>
      <c r="AB468" s="218"/>
      <c r="AC468" s="218"/>
      <c r="AD468" s="219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</row>
    <row r="469" spans="1:49" x14ac:dyDescent="0.2">
      <c r="A469" s="162"/>
      <c r="B469" s="162"/>
      <c r="C469" s="162"/>
      <c r="D469" s="162"/>
      <c r="AA469" s="217"/>
      <c r="AB469" s="218"/>
      <c r="AC469" s="218"/>
      <c r="AD469" s="219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</row>
    <row r="470" spans="1:49" x14ac:dyDescent="0.2">
      <c r="A470" s="162"/>
      <c r="B470" s="162"/>
      <c r="C470" s="162"/>
      <c r="D470" s="162"/>
      <c r="AA470" s="217"/>
      <c r="AB470" s="218"/>
      <c r="AC470" s="218"/>
      <c r="AD470" s="219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</row>
    <row r="471" spans="1:49" x14ac:dyDescent="0.2">
      <c r="A471" s="162"/>
      <c r="B471" s="162"/>
      <c r="C471" s="162"/>
      <c r="D471" s="162"/>
      <c r="AA471" s="217"/>
      <c r="AB471" s="218"/>
      <c r="AC471" s="218"/>
      <c r="AD471" s="219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</row>
    <row r="472" spans="1:49" x14ac:dyDescent="0.2">
      <c r="A472" s="162"/>
      <c r="B472" s="162"/>
      <c r="C472" s="162"/>
      <c r="D472" s="162"/>
      <c r="AA472" s="217"/>
      <c r="AB472" s="218"/>
      <c r="AC472" s="218"/>
      <c r="AD472" s="219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</row>
    <row r="473" spans="1:49" x14ac:dyDescent="0.2">
      <c r="A473" s="162"/>
      <c r="B473" s="162"/>
      <c r="C473" s="162"/>
      <c r="D473" s="162"/>
      <c r="AA473" s="217"/>
      <c r="AB473" s="218"/>
      <c r="AC473" s="218"/>
      <c r="AD473" s="219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</row>
    <row r="474" spans="1:49" x14ac:dyDescent="0.2">
      <c r="A474" s="162"/>
      <c r="B474" s="162"/>
      <c r="C474" s="162"/>
      <c r="D474" s="162"/>
      <c r="AA474" s="217"/>
      <c r="AB474" s="218"/>
      <c r="AC474" s="218"/>
      <c r="AD474" s="219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</row>
    <row r="475" spans="1:49" x14ac:dyDescent="0.2">
      <c r="A475" s="162"/>
      <c r="B475" s="162"/>
      <c r="C475" s="162"/>
      <c r="D475" s="162"/>
      <c r="AA475" s="217"/>
      <c r="AB475" s="218"/>
      <c r="AC475" s="218"/>
      <c r="AD475" s="219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</row>
    <row r="476" spans="1:49" x14ac:dyDescent="0.2">
      <c r="A476" s="162"/>
      <c r="B476" s="162"/>
      <c r="C476" s="162"/>
      <c r="D476" s="162"/>
      <c r="AA476" s="217"/>
      <c r="AB476" s="218"/>
      <c r="AC476" s="218"/>
      <c r="AD476" s="219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</row>
    <row r="477" spans="1:49" x14ac:dyDescent="0.2">
      <c r="A477" s="162"/>
      <c r="B477" s="162"/>
      <c r="C477" s="162"/>
      <c r="D477" s="162"/>
      <c r="AA477" s="217"/>
      <c r="AB477" s="218"/>
      <c r="AC477" s="218"/>
      <c r="AD477" s="219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</row>
    <row r="478" spans="1:49" x14ac:dyDescent="0.2">
      <c r="A478" s="162"/>
      <c r="B478" s="162"/>
      <c r="C478" s="162"/>
      <c r="D478" s="162"/>
      <c r="AA478" s="217"/>
      <c r="AB478" s="218"/>
      <c r="AC478" s="218"/>
      <c r="AD478" s="219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</row>
    <row r="479" spans="1:49" x14ac:dyDescent="0.2">
      <c r="A479" s="162"/>
      <c r="B479" s="162"/>
      <c r="C479" s="162"/>
      <c r="D479" s="162"/>
      <c r="AA479" s="217"/>
      <c r="AB479" s="218"/>
      <c r="AC479" s="218"/>
      <c r="AD479" s="219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</row>
    <row r="480" spans="1:49" x14ac:dyDescent="0.2">
      <c r="A480" s="162"/>
      <c r="B480" s="162"/>
      <c r="C480" s="162"/>
      <c r="D480" s="162"/>
      <c r="AA480" s="217"/>
      <c r="AB480" s="218"/>
      <c r="AC480" s="218"/>
      <c r="AD480" s="219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</row>
    <row r="481" spans="1:49" x14ac:dyDescent="0.2">
      <c r="A481" s="162"/>
      <c r="B481" s="162"/>
      <c r="C481" s="162"/>
      <c r="D481" s="162"/>
      <c r="AA481" s="217"/>
      <c r="AB481" s="218"/>
      <c r="AC481" s="218"/>
      <c r="AD481" s="219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</row>
    <row r="482" spans="1:49" x14ac:dyDescent="0.2">
      <c r="A482" s="162"/>
      <c r="B482" s="162"/>
      <c r="C482" s="162"/>
      <c r="D482" s="162"/>
      <c r="AA482" s="217"/>
      <c r="AB482" s="218"/>
      <c r="AC482" s="218"/>
      <c r="AD482" s="219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</row>
    <row r="483" spans="1:49" x14ac:dyDescent="0.2">
      <c r="A483" s="162"/>
      <c r="B483" s="162"/>
      <c r="C483" s="162"/>
      <c r="D483" s="162"/>
      <c r="AA483" s="217"/>
      <c r="AB483" s="218"/>
      <c r="AC483" s="218"/>
      <c r="AD483" s="219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</row>
    <row r="484" spans="1:49" x14ac:dyDescent="0.2">
      <c r="A484" s="162"/>
      <c r="B484" s="162"/>
      <c r="C484" s="162"/>
      <c r="D484" s="162"/>
      <c r="AA484" s="217"/>
      <c r="AB484" s="218"/>
      <c r="AC484" s="218"/>
      <c r="AD484" s="219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</row>
    <row r="485" spans="1:49" x14ac:dyDescent="0.2">
      <c r="A485" s="162"/>
      <c r="B485" s="162"/>
      <c r="C485" s="162"/>
      <c r="D485" s="162"/>
      <c r="AA485" s="217"/>
      <c r="AB485" s="218"/>
      <c r="AC485" s="218"/>
      <c r="AD485" s="219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</row>
    <row r="486" spans="1:49" x14ac:dyDescent="0.2">
      <c r="A486" s="162"/>
      <c r="B486" s="162"/>
      <c r="C486" s="162"/>
      <c r="D486" s="162"/>
      <c r="AA486" s="217"/>
      <c r="AB486" s="218"/>
      <c r="AC486" s="218"/>
      <c r="AD486" s="219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</row>
    <row r="487" spans="1:49" x14ac:dyDescent="0.2">
      <c r="A487" s="162"/>
      <c r="B487" s="162"/>
      <c r="C487" s="162"/>
      <c r="D487" s="162"/>
      <c r="AA487" s="217"/>
      <c r="AB487" s="218"/>
      <c r="AC487" s="218"/>
      <c r="AD487" s="219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</row>
    <row r="488" spans="1:49" x14ac:dyDescent="0.2">
      <c r="A488" s="162"/>
      <c r="B488" s="162"/>
      <c r="C488" s="162"/>
      <c r="D488" s="162"/>
      <c r="AA488" s="217"/>
      <c r="AB488" s="218"/>
      <c r="AC488" s="218"/>
      <c r="AD488" s="219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</row>
    <row r="489" spans="1:49" x14ac:dyDescent="0.2">
      <c r="A489" s="162"/>
      <c r="B489" s="162"/>
      <c r="C489" s="162"/>
      <c r="D489" s="162"/>
      <c r="AA489" s="217"/>
      <c r="AB489" s="218"/>
      <c r="AC489" s="218"/>
      <c r="AD489" s="219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</row>
    <row r="490" spans="1:49" x14ac:dyDescent="0.2">
      <c r="A490" s="162"/>
      <c r="B490" s="162"/>
      <c r="C490" s="162"/>
      <c r="D490" s="162"/>
      <c r="AA490" s="217"/>
      <c r="AB490" s="218"/>
      <c r="AC490" s="218"/>
      <c r="AD490" s="219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</row>
    <row r="491" spans="1:49" x14ac:dyDescent="0.2">
      <c r="A491" s="162"/>
      <c r="B491" s="162"/>
      <c r="C491" s="162"/>
      <c r="D491" s="162"/>
      <c r="AA491" s="217"/>
      <c r="AB491" s="218"/>
      <c r="AC491" s="218"/>
      <c r="AD491" s="219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</row>
    <row r="492" spans="1:49" x14ac:dyDescent="0.2">
      <c r="A492" s="162"/>
      <c r="B492" s="162"/>
      <c r="C492" s="162"/>
      <c r="D492" s="162"/>
      <c r="AA492" s="217"/>
      <c r="AB492" s="218"/>
      <c r="AC492" s="218"/>
      <c r="AD492" s="219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</row>
    <row r="493" spans="1:49" x14ac:dyDescent="0.2">
      <c r="A493" s="162"/>
      <c r="B493" s="162"/>
      <c r="C493" s="162"/>
      <c r="D493" s="162"/>
      <c r="AA493" s="217"/>
      <c r="AB493" s="218"/>
      <c r="AC493" s="218"/>
      <c r="AD493" s="219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</row>
    <row r="494" spans="1:49" x14ac:dyDescent="0.2">
      <c r="A494" s="162"/>
      <c r="B494" s="162"/>
      <c r="C494" s="162"/>
      <c r="D494" s="162"/>
      <c r="AA494" s="217"/>
      <c r="AB494" s="218"/>
      <c r="AC494" s="218"/>
      <c r="AD494" s="219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</row>
    <row r="495" spans="1:49" x14ac:dyDescent="0.2">
      <c r="A495" s="162"/>
      <c r="B495" s="162"/>
      <c r="C495" s="162"/>
      <c r="D495" s="162"/>
      <c r="AA495" s="217"/>
      <c r="AB495" s="218"/>
      <c r="AC495" s="218"/>
      <c r="AD495" s="219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</row>
    <row r="496" spans="1:49" x14ac:dyDescent="0.2">
      <c r="A496" s="162"/>
      <c r="B496" s="162"/>
      <c r="C496" s="162"/>
      <c r="D496" s="162"/>
      <c r="AA496" s="217"/>
      <c r="AB496" s="218"/>
      <c r="AC496" s="218"/>
      <c r="AD496" s="219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</row>
    <row r="497" spans="1:49" x14ac:dyDescent="0.2">
      <c r="A497" s="162"/>
      <c r="B497" s="162"/>
      <c r="C497" s="162"/>
      <c r="D497" s="162"/>
      <c r="AA497" s="217"/>
      <c r="AB497" s="218"/>
      <c r="AC497" s="218"/>
      <c r="AD497" s="219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</row>
    <row r="498" spans="1:49" x14ac:dyDescent="0.2">
      <c r="A498" s="162"/>
      <c r="B498" s="162"/>
      <c r="C498" s="162"/>
      <c r="D498" s="162"/>
      <c r="AA498" s="217"/>
      <c r="AB498" s="218"/>
      <c r="AC498" s="218"/>
      <c r="AD498" s="219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</row>
    <row r="499" spans="1:49" x14ac:dyDescent="0.2">
      <c r="A499" s="162"/>
      <c r="B499" s="162"/>
      <c r="C499" s="162"/>
      <c r="D499" s="162"/>
      <c r="AA499" s="217"/>
      <c r="AB499" s="218"/>
      <c r="AC499" s="218"/>
      <c r="AD499" s="219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</row>
    <row r="500" spans="1:49" x14ac:dyDescent="0.2">
      <c r="A500" s="162"/>
      <c r="B500" s="162"/>
      <c r="C500" s="162"/>
      <c r="D500" s="162"/>
      <c r="AA500" s="217"/>
      <c r="AB500" s="218"/>
      <c r="AC500" s="218"/>
      <c r="AD500" s="219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</row>
    <row r="501" spans="1:49" x14ac:dyDescent="0.2">
      <c r="A501" s="162"/>
      <c r="B501" s="162"/>
      <c r="C501" s="162"/>
      <c r="D501" s="162"/>
      <c r="AA501" s="217"/>
      <c r="AB501" s="218"/>
      <c r="AC501" s="218"/>
      <c r="AD501" s="219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</row>
    <row r="502" spans="1:49" x14ac:dyDescent="0.2">
      <c r="A502" s="162"/>
      <c r="B502" s="162"/>
      <c r="C502" s="162"/>
      <c r="D502" s="162"/>
      <c r="AA502" s="217"/>
      <c r="AB502" s="218"/>
      <c r="AC502" s="218"/>
      <c r="AD502" s="219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</row>
    <row r="503" spans="1:49" x14ac:dyDescent="0.2">
      <c r="A503" s="162"/>
      <c r="B503" s="162"/>
      <c r="C503" s="162"/>
      <c r="D503" s="162"/>
      <c r="AA503" s="217"/>
      <c r="AB503" s="218"/>
      <c r="AC503" s="218"/>
      <c r="AD503" s="219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</row>
    <row r="504" spans="1:49" x14ac:dyDescent="0.2">
      <c r="A504" s="162"/>
      <c r="B504" s="162"/>
      <c r="C504" s="162"/>
      <c r="D504" s="162"/>
      <c r="AA504" s="217"/>
      <c r="AB504" s="218"/>
      <c r="AC504" s="218"/>
      <c r="AD504" s="219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</row>
    <row r="505" spans="1:49" x14ac:dyDescent="0.2">
      <c r="A505" s="162"/>
      <c r="B505" s="162"/>
      <c r="C505" s="162"/>
      <c r="D505" s="162"/>
      <c r="AA505" s="217"/>
      <c r="AB505" s="218"/>
      <c r="AC505" s="218"/>
      <c r="AD505" s="219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</row>
    <row r="506" spans="1:49" x14ac:dyDescent="0.2">
      <c r="A506" s="162"/>
      <c r="B506" s="162"/>
      <c r="C506" s="162"/>
      <c r="D506" s="162"/>
      <c r="AA506" s="217"/>
      <c r="AB506" s="218"/>
      <c r="AC506" s="218"/>
      <c r="AD506" s="219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</row>
    <row r="507" spans="1:49" x14ac:dyDescent="0.2">
      <c r="A507" s="162"/>
      <c r="B507" s="162"/>
      <c r="C507" s="162"/>
      <c r="D507" s="162"/>
      <c r="AA507" s="217"/>
      <c r="AB507" s="218"/>
      <c r="AC507" s="218"/>
      <c r="AD507" s="219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</row>
    <row r="508" spans="1:49" x14ac:dyDescent="0.2">
      <c r="A508" s="162"/>
      <c r="B508" s="162"/>
      <c r="C508" s="162"/>
      <c r="D508" s="162"/>
      <c r="AA508" s="217"/>
      <c r="AB508" s="218"/>
      <c r="AC508" s="218"/>
      <c r="AD508" s="219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</row>
    <row r="509" spans="1:49" x14ac:dyDescent="0.2">
      <c r="A509" s="162"/>
      <c r="B509" s="162"/>
      <c r="C509" s="162"/>
      <c r="D509" s="162"/>
      <c r="AA509" s="217"/>
      <c r="AB509" s="218"/>
      <c r="AC509" s="218"/>
      <c r="AD509" s="219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</row>
    <row r="510" spans="1:49" x14ac:dyDescent="0.2">
      <c r="A510" s="162"/>
      <c r="B510" s="162"/>
      <c r="C510" s="162"/>
      <c r="D510" s="162"/>
      <c r="AA510" s="217"/>
      <c r="AB510" s="218"/>
      <c r="AC510" s="218"/>
      <c r="AD510" s="219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</row>
    <row r="511" spans="1:49" x14ac:dyDescent="0.2">
      <c r="A511" s="162"/>
      <c r="B511" s="162"/>
      <c r="C511" s="162"/>
      <c r="D511" s="162"/>
      <c r="AA511" s="217"/>
      <c r="AB511" s="218"/>
      <c r="AC511" s="218"/>
      <c r="AD511" s="219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</row>
    <row r="512" spans="1:49" x14ac:dyDescent="0.2">
      <c r="A512" s="162"/>
      <c r="B512" s="162"/>
      <c r="C512" s="162"/>
      <c r="D512" s="162"/>
      <c r="AA512" s="217"/>
      <c r="AB512" s="218"/>
      <c r="AC512" s="218"/>
      <c r="AD512" s="219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</row>
    <row r="513" spans="1:49" x14ac:dyDescent="0.2">
      <c r="A513" s="162"/>
      <c r="B513" s="162"/>
      <c r="C513" s="162"/>
      <c r="D513" s="162"/>
      <c r="AA513" s="217"/>
      <c r="AB513" s="218"/>
      <c r="AC513" s="218"/>
      <c r="AD513" s="219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</row>
    <row r="514" spans="1:49" x14ac:dyDescent="0.2">
      <c r="A514" s="162"/>
      <c r="B514" s="162"/>
      <c r="C514" s="162"/>
      <c r="D514" s="162"/>
      <c r="AA514" s="217"/>
      <c r="AB514" s="218"/>
      <c r="AC514" s="218"/>
      <c r="AD514" s="219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</row>
    <row r="515" spans="1:49" x14ac:dyDescent="0.2">
      <c r="A515" s="162"/>
      <c r="B515" s="162"/>
      <c r="C515" s="162"/>
      <c r="D515" s="162"/>
      <c r="AA515" s="217"/>
      <c r="AB515" s="218"/>
      <c r="AC515" s="218"/>
      <c r="AD515" s="219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</row>
    <row r="516" spans="1:49" x14ac:dyDescent="0.2">
      <c r="A516" s="162"/>
      <c r="B516" s="162"/>
      <c r="C516" s="162"/>
      <c r="D516" s="162"/>
      <c r="AA516" s="217"/>
      <c r="AB516" s="218"/>
      <c r="AC516" s="218"/>
      <c r="AD516" s="219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</row>
    <row r="517" spans="1:49" x14ac:dyDescent="0.2">
      <c r="A517" s="162"/>
      <c r="B517" s="162"/>
      <c r="C517" s="162"/>
      <c r="D517" s="162"/>
      <c r="AA517" s="217"/>
      <c r="AB517" s="218"/>
      <c r="AC517" s="218"/>
      <c r="AD517" s="219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</row>
    <row r="518" spans="1:49" x14ac:dyDescent="0.2">
      <c r="A518" s="162"/>
      <c r="B518" s="162"/>
      <c r="C518" s="162"/>
      <c r="D518" s="162"/>
      <c r="AA518" s="217"/>
      <c r="AB518" s="218"/>
      <c r="AC518" s="218"/>
      <c r="AD518" s="219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</row>
    <row r="519" spans="1:49" x14ac:dyDescent="0.2">
      <c r="A519" s="162"/>
      <c r="B519" s="162"/>
      <c r="C519" s="162"/>
      <c r="D519" s="162"/>
      <c r="AA519" s="217"/>
      <c r="AB519" s="218"/>
      <c r="AC519" s="218"/>
      <c r="AD519" s="219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</row>
    <row r="520" spans="1:49" x14ac:dyDescent="0.2">
      <c r="A520" s="162"/>
      <c r="B520" s="162"/>
      <c r="C520" s="162"/>
      <c r="D520" s="162"/>
      <c r="AA520" s="217"/>
      <c r="AB520" s="218"/>
      <c r="AC520" s="218"/>
      <c r="AD520" s="219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</row>
    <row r="521" spans="1:49" x14ac:dyDescent="0.2">
      <c r="A521" s="162"/>
      <c r="B521" s="162"/>
      <c r="C521" s="162"/>
      <c r="D521" s="162"/>
      <c r="AA521" s="217"/>
      <c r="AB521" s="218"/>
      <c r="AC521" s="218"/>
      <c r="AD521" s="219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</row>
    <row r="522" spans="1:49" x14ac:dyDescent="0.2">
      <c r="A522" s="162"/>
      <c r="B522" s="162"/>
      <c r="C522" s="162"/>
      <c r="D522" s="162"/>
      <c r="AA522" s="217"/>
      <c r="AB522" s="218"/>
      <c r="AC522" s="218"/>
      <c r="AD522" s="219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</row>
    <row r="523" spans="1:49" x14ac:dyDescent="0.2">
      <c r="A523" s="162"/>
      <c r="B523" s="162"/>
      <c r="C523" s="162"/>
      <c r="D523" s="162"/>
      <c r="AA523" s="217"/>
      <c r="AB523" s="218"/>
      <c r="AC523" s="218"/>
      <c r="AD523" s="219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</row>
    <row r="524" spans="1:49" x14ac:dyDescent="0.2">
      <c r="A524" s="162"/>
      <c r="B524" s="162"/>
      <c r="C524" s="162"/>
      <c r="D524" s="162"/>
      <c r="AA524" s="217"/>
      <c r="AB524" s="218"/>
      <c r="AC524" s="218"/>
      <c r="AD524" s="219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</row>
    <row r="525" spans="1:49" x14ac:dyDescent="0.2">
      <c r="A525" s="162"/>
      <c r="B525" s="162"/>
      <c r="C525" s="162"/>
      <c r="D525" s="162"/>
      <c r="AA525" s="217"/>
      <c r="AB525" s="218"/>
      <c r="AC525" s="218"/>
      <c r="AD525" s="219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</row>
    <row r="526" spans="1:49" x14ac:dyDescent="0.2">
      <c r="A526" s="162"/>
      <c r="B526" s="162"/>
      <c r="C526" s="162"/>
      <c r="D526" s="162"/>
      <c r="AA526" s="217"/>
      <c r="AB526" s="218"/>
      <c r="AC526" s="218"/>
      <c r="AD526" s="219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</row>
    <row r="527" spans="1:49" x14ac:dyDescent="0.2">
      <c r="A527" s="162"/>
      <c r="B527" s="162"/>
      <c r="C527" s="162"/>
      <c r="D527" s="162"/>
      <c r="AA527" s="217"/>
      <c r="AB527" s="218"/>
      <c r="AC527" s="218"/>
      <c r="AD527" s="219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</row>
    <row r="528" spans="1:49" x14ac:dyDescent="0.2">
      <c r="A528" s="162"/>
      <c r="B528" s="162"/>
      <c r="C528" s="162"/>
      <c r="D528" s="162"/>
      <c r="AA528" s="217"/>
      <c r="AB528" s="218"/>
      <c r="AC528" s="218"/>
      <c r="AD528" s="219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</row>
    <row r="529" spans="1:49" x14ac:dyDescent="0.2">
      <c r="A529" s="162"/>
      <c r="B529" s="162"/>
      <c r="C529" s="162"/>
      <c r="D529" s="162"/>
      <c r="AA529" s="217"/>
      <c r="AB529" s="218"/>
      <c r="AC529" s="218"/>
      <c r="AD529" s="219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</row>
    <row r="530" spans="1:49" x14ac:dyDescent="0.2">
      <c r="A530" s="162"/>
      <c r="B530" s="162"/>
      <c r="C530" s="162"/>
      <c r="D530" s="162"/>
      <c r="AA530" s="217"/>
      <c r="AB530" s="218"/>
      <c r="AC530" s="218"/>
      <c r="AD530" s="219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</row>
    <row r="531" spans="1:49" x14ac:dyDescent="0.2">
      <c r="A531" s="162"/>
      <c r="B531" s="162"/>
      <c r="C531" s="162"/>
      <c r="D531" s="162"/>
      <c r="AA531" s="217"/>
      <c r="AB531" s="218"/>
      <c r="AC531" s="218"/>
      <c r="AD531" s="219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</row>
    <row r="532" spans="1:49" x14ac:dyDescent="0.2">
      <c r="A532" s="162"/>
      <c r="B532" s="162"/>
      <c r="C532" s="162"/>
      <c r="D532" s="162"/>
      <c r="AA532" s="217"/>
      <c r="AB532" s="218"/>
      <c r="AC532" s="218"/>
      <c r="AD532" s="219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</row>
    <row r="533" spans="1:49" x14ac:dyDescent="0.2">
      <c r="A533" s="162"/>
      <c r="B533" s="162"/>
      <c r="C533" s="162"/>
      <c r="D533" s="162"/>
      <c r="AA533" s="217"/>
      <c r="AB533" s="218"/>
      <c r="AC533" s="218"/>
      <c r="AD533" s="219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</row>
    <row r="534" spans="1:49" x14ac:dyDescent="0.2">
      <c r="A534" s="162"/>
      <c r="B534" s="162"/>
      <c r="C534" s="162"/>
      <c r="D534" s="162"/>
      <c r="AA534" s="217"/>
      <c r="AB534" s="218"/>
      <c r="AC534" s="218"/>
      <c r="AD534" s="219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</row>
    <row r="535" spans="1:49" x14ac:dyDescent="0.2">
      <c r="A535" s="162"/>
      <c r="B535" s="162"/>
      <c r="C535" s="162"/>
      <c r="D535" s="162"/>
      <c r="AA535" s="217"/>
      <c r="AB535" s="218"/>
      <c r="AC535" s="218"/>
      <c r="AD535" s="219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</row>
    <row r="536" spans="1:49" x14ac:dyDescent="0.2">
      <c r="A536" s="162"/>
      <c r="B536" s="162"/>
      <c r="C536" s="162"/>
      <c r="D536" s="162"/>
      <c r="AA536" s="217"/>
      <c r="AB536" s="218"/>
      <c r="AC536" s="218"/>
      <c r="AD536" s="219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</row>
    <row r="537" spans="1:49" x14ac:dyDescent="0.2">
      <c r="A537" s="162"/>
      <c r="B537" s="162"/>
      <c r="C537" s="162"/>
      <c r="D537" s="162"/>
      <c r="AA537" s="217"/>
      <c r="AB537" s="218"/>
      <c r="AC537" s="218"/>
      <c r="AD537" s="219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</row>
    <row r="538" spans="1:49" x14ac:dyDescent="0.2">
      <c r="A538" s="162"/>
      <c r="B538" s="162"/>
      <c r="C538" s="162"/>
      <c r="D538" s="162"/>
      <c r="AA538" s="217"/>
      <c r="AB538" s="218"/>
      <c r="AC538" s="218"/>
      <c r="AD538" s="219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</row>
    <row r="539" spans="1:49" x14ac:dyDescent="0.2">
      <c r="A539" s="162"/>
      <c r="B539" s="162"/>
      <c r="C539" s="162"/>
      <c r="D539" s="162"/>
      <c r="AA539" s="217"/>
      <c r="AB539" s="218"/>
      <c r="AC539" s="218"/>
      <c r="AD539" s="219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</row>
    <row r="540" spans="1:49" x14ac:dyDescent="0.2">
      <c r="A540" s="162"/>
      <c r="B540" s="162"/>
      <c r="C540" s="162"/>
      <c r="D540" s="162"/>
      <c r="AA540" s="217"/>
      <c r="AB540" s="218"/>
      <c r="AC540" s="218"/>
      <c r="AD540" s="219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</row>
    <row r="541" spans="1:49" x14ac:dyDescent="0.2">
      <c r="A541" s="162"/>
      <c r="B541" s="162"/>
      <c r="C541" s="162"/>
      <c r="D541" s="162"/>
      <c r="AA541" s="217"/>
      <c r="AB541" s="218"/>
      <c r="AC541" s="218"/>
      <c r="AD541" s="219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</row>
    <row r="542" spans="1:49" x14ac:dyDescent="0.2">
      <c r="A542" s="162"/>
      <c r="B542" s="162"/>
      <c r="C542" s="162"/>
      <c r="D542" s="162"/>
      <c r="AA542" s="217"/>
      <c r="AB542" s="218"/>
      <c r="AC542" s="218"/>
      <c r="AD542" s="219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</row>
    <row r="543" spans="1:49" x14ac:dyDescent="0.2">
      <c r="A543" s="162"/>
      <c r="B543" s="162"/>
      <c r="C543" s="162"/>
      <c r="D543" s="162"/>
      <c r="AA543" s="217"/>
      <c r="AB543" s="218"/>
      <c r="AC543" s="218"/>
      <c r="AD543" s="219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</row>
    <row r="544" spans="1:49" x14ac:dyDescent="0.2">
      <c r="A544" s="162"/>
      <c r="B544" s="162"/>
      <c r="C544" s="162"/>
      <c r="D544" s="162"/>
      <c r="AA544" s="217"/>
      <c r="AB544" s="218"/>
      <c r="AC544" s="218"/>
      <c r="AD544" s="219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</row>
    <row r="545" spans="1:49" x14ac:dyDescent="0.2">
      <c r="A545" s="162"/>
      <c r="B545" s="162"/>
      <c r="C545" s="162"/>
      <c r="D545" s="162"/>
      <c r="AA545" s="217"/>
      <c r="AB545" s="218"/>
      <c r="AC545" s="218"/>
      <c r="AD545" s="219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</row>
    <row r="546" spans="1:49" x14ac:dyDescent="0.2">
      <c r="A546" s="162"/>
      <c r="B546" s="162"/>
      <c r="C546" s="162"/>
      <c r="D546" s="162"/>
      <c r="AA546" s="217"/>
      <c r="AB546" s="218"/>
      <c r="AC546" s="218"/>
      <c r="AD546" s="219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</row>
    <row r="547" spans="1:49" x14ac:dyDescent="0.2">
      <c r="A547" s="162"/>
      <c r="B547" s="162"/>
      <c r="C547" s="162"/>
      <c r="D547" s="162"/>
      <c r="AA547" s="217"/>
      <c r="AB547" s="218"/>
      <c r="AC547" s="218"/>
      <c r="AD547" s="219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</row>
    <row r="548" spans="1:49" x14ac:dyDescent="0.2">
      <c r="A548" s="162"/>
      <c r="B548" s="162"/>
      <c r="C548" s="162"/>
      <c r="D548" s="162"/>
      <c r="AA548" s="217"/>
      <c r="AB548" s="218"/>
      <c r="AC548" s="218"/>
      <c r="AD548" s="219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</row>
    <row r="549" spans="1:49" x14ac:dyDescent="0.2">
      <c r="A549" s="162"/>
      <c r="B549" s="162"/>
      <c r="C549" s="162"/>
      <c r="D549" s="162"/>
      <c r="AA549" s="217"/>
      <c r="AB549" s="218"/>
      <c r="AC549" s="218"/>
      <c r="AD549" s="219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</row>
    <row r="550" spans="1:49" x14ac:dyDescent="0.2">
      <c r="A550" s="162"/>
      <c r="B550" s="162"/>
      <c r="C550" s="162"/>
      <c r="D550" s="162"/>
      <c r="AA550" s="217"/>
      <c r="AB550" s="218"/>
      <c r="AC550" s="218"/>
      <c r="AD550" s="219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</row>
    <row r="551" spans="1:49" x14ac:dyDescent="0.2">
      <c r="A551" s="162"/>
      <c r="B551" s="162"/>
      <c r="C551" s="162"/>
      <c r="D551" s="162"/>
      <c r="AA551" s="217"/>
      <c r="AB551" s="218"/>
      <c r="AC551" s="218"/>
      <c r="AD551" s="219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</row>
    <row r="552" spans="1:49" x14ac:dyDescent="0.2">
      <c r="A552" s="162"/>
      <c r="B552" s="162"/>
      <c r="C552" s="162"/>
      <c r="D552" s="162"/>
      <c r="AA552" s="217"/>
      <c r="AB552" s="218"/>
      <c r="AC552" s="218"/>
      <c r="AD552" s="219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</row>
    <row r="553" spans="1:49" x14ac:dyDescent="0.2">
      <c r="A553" s="162"/>
      <c r="B553" s="162"/>
      <c r="C553" s="162"/>
      <c r="D553" s="162"/>
      <c r="AA553" s="217"/>
      <c r="AB553" s="218"/>
      <c r="AC553" s="218"/>
      <c r="AD553" s="219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</row>
    <row r="554" spans="1:49" x14ac:dyDescent="0.2">
      <c r="A554" s="162"/>
      <c r="B554" s="162"/>
      <c r="C554" s="162"/>
      <c r="D554" s="162"/>
      <c r="AA554" s="217"/>
      <c r="AB554" s="218"/>
      <c r="AC554" s="218"/>
      <c r="AD554" s="219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</row>
    <row r="555" spans="1:49" x14ac:dyDescent="0.2">
      <c r="A555" s="162"/>
      <c r="B555" s="162"/>
      <c r="C555" s="162"/>
      <c r="D555" s="162"/>
      <c r="AA555" s="217"/>
      <c r="AB555" s="218"/>
      <c r="AC555" s="218"/>
      <c r="AD555" s="219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</row>
    <row r="556" spans="1:49" x14ac:dyDescent="0.2">
      <c r="A556" s="162"/>
      <c r="B556" s="162"/>
      <c r="C556" s="162"/>
      <c r="D556" s="162"/>
      <c r="AA556" s="217"/>
      <c r="AB556" s="218"/>
      <c r="AC556" s="218"/>
      <c r="AD556" s="219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</row>
    <row r="557" spans="1:49" x14ac:dyDescent="0.2">
      <c r="A557" s="162"/>
      <c r="B557" s="162"/>
      <c r="C557" s="162"/>
      <c r="D557" s="162"/>
      <c r="AA557" s="217"/>
      <c r="AB557" s="218"/>
      <c r="AC557" s="218"/>
      <c r="AD557" s="219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</row>
    <row r="558" spans="1:49" x14ac:dyDescent="0.2">
      <c r="A558" s="162"/>
      <c r="B558" s="162"/>
      <c r="C558" s="162"/>
      <c r="D558" s="162"/>
      <c r="AA558" s="217"/>
      <c r="AB558" s="218"/>
      <c r="AC558" s="218"/>
      <c r="AD558" s="219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</row>
    <row r="559" spans="1:49" x14ac:dyDescent="0.2">
      <c r="A559" s="162"/>
      <c r="B559" s="162"/>
      <c r="C559" s="162"/>
      <c r="D559" s="162"/>
      <c r="AA559" s="217"/>
      <c r="AB559" s="218"/>
      <c r="AC559" s="218"/>
      <c r="AD559" s="219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</row>
    <row r="560" spans="1:49" x14ac:dyDescent="0.2">
      <c r="A560" s="162"/>
      <c r="B560" s="162"/>
      <c r="C560" s="162"/>
      <c r="D560" s="162"/>
      <c r="AA560" s="217"/>
      <c r="AB560" s="218"/>
      <c r="AC560" s="218"/>
      <c r="AD560" s="219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</row>
    <row r="561" spans="1:49" x14ac:dyDescent="0.2">
      <c r="A561" s="162"/>
      <c r="B561" s="162"/>
      <c r="C561" s="162"/>
      <c r="D561" s="162"/>
      <c r="AA561" s="217"/>
      <c r="AB561" s="218"/>
      <c r="AC561" s="218"/>
      <c r="AD561" s="219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</row>
    <row r="562" spans="1:49" x14ac:dyDescent="0.2">
      <c r="A562" s="162"/>
      <c r="B562" s="162"/>
      <c r="C562" s="162"/>
      <c r="D562" s="162"/>
      <c r="AA562" s="217"/>
      <c r="AB562" s="218"/>
      <c r="AC562" s="218"/>
      <c r="AD562" s="219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</row>
    <row r="563" spans="1:49" x14ac:dyDescent="0.2">
      <c r="A563" s="162"/>
      <c r="B563" s="162"/>
      <c r="C563" s="162"/>
      <c r="D563" s="162"/>
      <c r="AA563" s="217"/>
      <c r="AB563" s="218"/>
      <c r="AC563" s="218"/>
      <c r="AD563" s="219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</row>
    <row r="564" spans="1:49" x14ac:dyDescent="0.2">
      <c r="A564" s="162"/>
      <c r="B564" s="162"/>
      <c r="C564" s="162"/>
      <c r="D564" s="162"/>
      <c r="AA564" s="217"/>
      <c r="AB564" s="218"/>
      <c r="AC564" s="218"/>
      <c r="AD564" s="219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</row>
    <row r="565" spans="1:49" x14ac:dyDescent="0.2">
      <c r="A565" s="162"/>
      <c r="B565" s="162"/>
      <c r="C565" s="162"/>
      <c r="D565" s="162"/>
      <c r="AA565" s="217"/>
      <c r="AB565" s="218"/>
      <c r="AC565" s="218"/>
      <c r="AD565" s="219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</row>
    <row r="566" spans="1:49" x14ac:dyDescent="0.2">
      <c r="A566" s="162"/>
      <c r="B566" s="162"/>
      <c r="C566" s="162"/>
      <c r="D566" s="162"/>
      <c r="AA566" s="217"/>
      <c r="AB566" s="218"/>
      <c r="AC566" s="218"/>
      <c r="AD566" s="219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</row>
    <row r="567" spans="1:49" x14ac:dyDescent="0.2">
      <c r="A567" s="162"/>
      <c r="B567" s="162"/>
      <c r="C567" s="162"/>
      <c r="D567" s="162"/>
      <c r="AA567" s="217"/>
      <c r="AB567" s="218"/>
      <c r="AC567" s="218"/>
      <c r="AD567" s="219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</row>
    <row r="568" spans="1:49" x14ac:dyDescent="0.2">
      <c r="A568" s="162"/>
      <c r="B568" s="162"/>
      <c r="C568" s="162"/>
      <c r="D568" s="162"/>
      <c r="AA568" s="217"/>
      <c r="AB568" s="218"/>
      <c r="AC568" s="218"/>
      <c r="AD568" s="219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</row>
    <row r="569" spans="1:49" x14ac:dyDescent="0.2">
      <c r="A569" s="162"/>
      <c r="B569" s="162"/>
      <c r="C569" s="162"/>
      <c r="D569" s="162"/>
      <c r="AA569" s="217"/>
      <c r="AB569" s="218"/>
      <c r="AC569" s="218"/>
      <c r="AD569" s="219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</row>
    <row r="570" spans="1:49" x14ac:dyDescent="0.2">
      <c r="A570" s="162"/>
      <c r="B570" s="162"/>
      <c r="C570" s="162"/>
      <c r="D570" s="162"/>
      <c r="AA570" s="217"/>
      <c r="AB570" s="218"/>
      <c r="AC570" s="218"/>
      <c r="AD570" s="219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</row>
    <row r="571" spans="1:49" x14ac:dyDescent="0.2">
      <c r="A571" s="162"/>
      <c r="B571" s="162"/>
      <c r="C571" s="162"/>
      <c r="D571" s="162"/>
      <c r="AA571" s="217"/>
      <c r="AB571" s="218"/>
      <c r="AC571" s="218"/>
      <c r="AD571" s="219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</row>
    <row r="572" spans="1:49" x14ac:dyDescent="0.2">
      <c r="A572" s="162"/>
      <c r="B572" s="162"/>
      <c r="C572" s="162"/>
      <c r="D572" s="162"/>
      <c r="AA572" s="217"/>
      <c r="AB572" s="218"/>
      <c r="AC572" s="218"/>
      <c r="AD572" s="219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</row>
    <row r="573" spans="1:49" x14ac:dyDescent="0.2">
      <c r="A573" s="162"/>
      <c r="B573" s="162"/>
      <c r="C573" s="162"/>
      <c r="D573" s="162"/>
      <c r="AA573" s="217"/>
      <c r="AB573" s="218"/>
      <c r="AC573" s="218"/>
      <c r="AD573" s="219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</row>
    <row r="574" spans="1:49" x14ac:dyDescent="0.2">
      <c r="A574" s="162"/>
      <c r="B574" s="162"/>
      <c r="C574" s="162"/>
      <c r="D574" s="162"/>
      <c r="AA574" s="217"/>
      <c r="AB574" s="218"/>
      <c r="AC574" s="218"/>
      <c r="AD574" s="219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</row>
    <row r="575" spans="1:49" x14ac:dyDescent="0.2">
      <c r="A575" s="162"/>
      <c r="B575" s="162"/>
      <c r="C575" s="162"/>
      <c r="D575" s="162"/>
      <c r="AA575" s="217"/>
      <c r="AB575" s="218"/>
      <c r="AC575" s="218"/>
      <c r="AD575" s="219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</row>
    <row r="576" spans="1:49" x14ac:dyDescent="0.2">
      <c r="A576" s="162"/>
      <c r="B576" s="162"/>
      <c r="C576" s="162"/>
      <c r="D576" s="162"/>
      <c r="AA576" s="217"/>
      <c r="AB576" s="218"/>
      <c r="AC576" s="218"/>
      <c r="AD576" s="219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</row>
    <row r="577" spans="1:49" x14ac:dyDescent="0.2">
      <c r="A577" s="162"/>
      <c r="B577" s="162"/>
      <c r="C577" s="162"/>
      <c r="D577" s="162"/>
      <c r="AA577" s="217"/>
      <c r="AB577" s="218"/>
      <c r="AC577" s="218"/>
      <c r="AD577" s="219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</row>
    <row r="578" spans="1:49" x14ac:dyDescent="0.2">
      <c r="A578" s="162"/>
      <c r="B578" s="162"/>
      <c r="C578" s="162"/>
      <c r="D578" s="162"/>
      <c r="AA578" s="217"/>
      <c r="AB578" s="218"/>
      <c r="AC578" s="218"/>
      <c r="AD578" s="219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</row>
    <row r="579" spans="1:49" x14ac:dyDescent="0.2">
      <c r="A579" s="162"/>
      <c r="B579" s="162"/>
      <c r="C579" s="162"/>
      <c r="D579" s="162"/>
      <c r="AA579" s="217"/>
      <c r="AB579" s="218"/>
      <c r="AC579" s="218"/>
      <c r="AD579" s="219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</row>
    <row r="580" spans="1:49" x14ac:dyDescent="0.2">
      <c r="A580" s="162"/>
      <c r="B580" s="162"/>
      <c r="C580" s="162"/>
      <c r="D580" s="162"/>
      <c r="AA580" s="217"/>
      <c r="AB580" s="218"/>
      <c r="AC580" s="218"/>
      <c r="AD580" s="219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</row>
    <row r="581" spans="1:49" x14ac:dyDescent="0.2">
      <c r="A581" s="162"/>
      <c r="B581" s="162"/>
      <c r="C581" s="162"/>
      <c r="D581" s="162"/>
      <c r="AA581" s="217"/>
      <c r="AB581" s="218"/>
      <c r="AC581" s="218"/>
      <c r="AD581" s="219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</row>
    <row r="582" spans="1:49" x14ac:dyDescent="0.2">
      <c r="A582" s="162"/>
      <c r="B582" s="162"/>
      <c r="C582" s="162"/>
      <c r="D582" s="162"/>
      <c r="AA582" s="217"/>
      <c r="AB582" s="218"/>
      <c r="AC582" s="218"/>
      <c r="AD582" s="219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</row>
    <row r="583" spans="1:49" x14ac:dyDescent="0.2">
      <c r="A583" s="162"/>
      <c r="B583" s="162"/>
      <c r="C583" s="162"/>
      <c r="D583" s="162"/>
      <c r="AA583" s="217"/>
      <c r="AB583" s="218"/>
      <c r="AC583" s="218"/>
      <c r="AD583" s="219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</row>
    <row r="584" spans="1:49" x14ac:dyDescent="0.2">
      <c r="A584" s="162"/>
      <c r="B584" s="162"/>
      <c r="C584" s="162"/>
      <c r="D584" s="162"/>
      <c r="AA584" s="217"/>
      <c r="AB584" s="218"/>
      <c r="AC584" s="218"/>
      <c r="AD584" s="219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</row>
    <row r="585" spans="1:49" x14ac:dyDescent="0.2">
      <c r="A585" s="162"/>
      <c r="B585" s="162"/>
      <c r="C585" s="162"/>
      <c r="D585" s="162"/>
      <c r="AA585" s="217"/>
      <c r="AB585" s="218"/>
      <c r="AC585" s="218"/>
      <c r="AD585" s="219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</row>
    <row r="586" spans="1:49" x14ac:dyDescent="0.2">
      <c r="A586" s="162"/>
      <c r="B586" s="162"/>
      <c r="C586" s="162"/>
      <c r="D586" s="162"/>
      <c r="AA586" s="217"/>
      <c r="AB586" s="218"/>
      <c r="AC586" s="218"/>
      <c r="AD586" s="219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</row>
    <row r="587" spans="1:49" x14ac:dyDescent="0.2">
      <c r="A587" s="162"/>
      <c r="B587" s="162"/>
      <c r="C587" s="162"/>
      <c r="D587" s="162"/>
      <c r="AA587" s="217"/>
      <c r="AB587" s="218"/>
      <c r="AC587" s="218"/>
      <c r="AD587" s="219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</row>
    <row r="588" spans="1:49" x14ac:dyDescent="0.2">
      <c r="A588" s="162"/>
      <c r="B588" s="162"/>
      <c r="C588" s="162"/>
      <c r="D588" s="162"/>
      <c r="AA588" s="217"/>
      <c r="AB588" s="218"/>
      <c r="AC588" s="218"/>
      <c r="AD588" s="219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</row>
    <row r="589" spans="1:49" x14ac:dyDescent="0.2">
      <c r="A589" s="162"/>
      <c r="B589" s="162"/>
      <c r="C589" s="162"/>
      <c r="D589" s="162"/>
      <c r="AA589" s="217"/>
      <c r="AB589" s="218"/>
      <c r="AC589" s="218"/>
      <c r="AD589" s="219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</row>
    <row r="590" spans="1:49" x14ac:dyDescent="0.2">
      <c r="A590" s="162"/>
      <c r="B590" s="162"/>
      <c r="C590" s="162"/>
      <c r="D590" s="162"/>
      <c r="AA590" s="217"/>
      <c r="AB590" s="218"/>
      <c r="AC590" s="218"/>
      <c r="AD590" s="219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</row>
    <row r="591" spans="1:49" x14ac:dyDescent="0.2">
      <c r="A591" s="162"/>
      <c r="B591" s="162"/>
      <c r="C591" s="162"/>
      <c r="D591" s="162"/>
      <c r="AA591" s="217"/>
      <c r="AB591" s="218"/>
      <c r="AC591" s="218"/>
      <c r="AD591" s="219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</row>
    <row r="592" spans="1:49" x14ac:dyDescent="0.2">
      <c r="A592" s="162"/>
      <c r="B592" s="162"/>
      <c r="C592" s="162"/>
      <c r="D592" s="162"/>
      <c r="AA592" s="217"/>
      <c r="AB592" s="218"/>
      <c r="AC592" s="218"/>
      <c r="AD592" s="219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</row>
    <row r="593" spans="1:49" x14ac:dyDescent="0.2">
      <c r="A593" s="162"/>
      <c r="B593" s="162"/>
      <c r="C593" s="162"/>
      <c r="D593" s="162"/>
      <c r="AA593" s="217"/>
      <c r="AB593" s="218"/>
      <c r="AC593" s="218"/>
      <c r="AD593" s="219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</row>
    <row r="594" spans="1:49" x14ac:dyDescent="0.2">
      <c r="A594" s="162"/>
      <c r="B594" s="162"/>
      <c r="C594" s="162"/>
      <c r="D594" s="162"/>
      <c r="AA594" s="217"/>
      <c r="AB594" s="218"/>
      <c r="AC594" s="218"/>
      <c r="AD594" s="219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</row>
    <row r="595" spans="1:49" x14ac:dyDescent="0.2">
      <c r="A595" s="162"/>
      <c r="B595" s="162"/>
      <c r="C595" s="162"/>
      <c r="D595" s="162"/>
      <c r="AA595" s="217"/>
      <c r="AB595" s="218"/>
      <c r="AC595" s="218"/>
      <c r="AD595" s="219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</row>
    <row r="596" spans="1:49" x14ac:dyDescent="0.2">
      <c r="A596" s="162"/>
      <c r="B596" s="162"/>
      <c r="C596" s="162"/>
      <c r="D596" s="162"/>
      <c r="AA596" s="217"/>
      <c r="AB596" s="218"/>
      <c r="AC596" s="218"/>
      <c r="AD596" s="219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</row>
    <row r="597" spans="1:49" x14ac:dyDescent="0.2">
      <c r="A597" s="162"/>
      <c r="B597" s="162"/>
      <c r="C597" s="162"/>
      <c r="D597" s="162"/>
      <c r="AA597" s="217"/>
      <c r="AB597" s="218"/>
      <c r="AC597" s="218"/>
      <c r="AD597" s="219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</row>
    <row r="598" spans="1:49" x14ac:dyDescent="0.2">
      <c r="A598" s="162"/>
      <c r="B598" s="162"/>
      <c r="C598" s="162"/>
      <c r="D598" s="162"/>
      <c r="AA598" s="217"/>
      <c r="AB598" s="218"/>
      <c r="AC598" s="218"/>
      <c r="AD598" s="219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</row>
    <row r="599" spans="1:49" x14ac:dyDescent="0.2">
      <c r="A599" s="162"/>
      <c r="B599" s="162"/>
      <c r="C599" s="162"/>
      <c r="D599" s="162"/>
      <c r="AA599" s="217"/>
      <c r="AB599" s="218"/>
      <c r="AC599" s="218"/>
      <c r="AD599" s="219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</row>
    <row r="600" spans="1:49" x14ac:dyDescent="0.2">
      <c r="A600" s="162"/>
      <c r="B600" s="162"/>
      <c r="C600" s="162"/>
      <c r="D600" s="162"/>
      <c r="AA600" s="217"/>
      <c r="AB600" s="218"/>
      <c r="AC600" s="218"/>
      <c r="AD600" s="219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</row>
    <row r="601" spans="1:49" x14ac:dyDescent="0.2">
      <c r="A601" s="162"/>
      <c r="B601" s="162"/>
      <c r="C601" s="162"/>
      <c r="D601" s="162"/>
      <c r="AA601" s="217"/>
      <c r="AB601" s="218"/>
      <c r="AC601" s="218"/>
      <c r="AD601" s="219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</row>
    <row r="602" spans="1:49" x14ac:dyDescent="0.2">
      <c r="A602" s="162"/>
      <c r="B602" s="162"/>
      <c r="C602" s="162"/>
      <c r="D602" s="162"/>
      <c r="AA602" s="217"/>
      <c r="AB602" s="218"/>
      <c r="AC602" s="218"/>
      <c r="AD602" s="219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</row>
    <row r="603" spans="1:49" x14ac:dyDescent="0.2">
      <c r="A603" s="162"/>
      <c r="B603" s="162"/>
      <c r="C603" s="162"/>
      <c r="D603" s="162"/>
      <c r="AA603" s="217"/>
      <c r="AB603" s="218"/>
      <c r="AC603" s="218"/>
      <c r="AD603" s="219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</row>
    <row r="604" spans="1:49" x14ac:dyDescent="0.2">
      <c r="A604" s="162"/>
      <c r="B604" s="162"/>
      <c r="C604" s="162"/>
      <c r="D604" s="162"/>
      <c r="AA604" s="217"/>
      <c r="AB604" s="218"/>
      <c r="AC604" s="218"/>
      <c r="AD604" s="219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</row>
    <row r="605" spans="1:49" x14ac:dyDescent="0.2">
      <c r="A605" s="162"/>
      <c r="B605" s="162"/>
      <c r="C605" s="162"/>
      <c r="D605" s="162"/>
      <c r="AA605" s="217"/>
      <c r="AB605" s="218"/>
      <c r="AC605" s="218"/>
      <c r="AD605" s="219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</row>
    <row r="606" spans="1:49" x14ac:dyDescent="0.2">
      <c r="A606" s="162"/>
      <c r="B606" s="162"/>
      <c r="C606" s="162"/>
      <c r="D606" s="162"/>
      <c r="AA606" s="217"/>
      <c r="AB606" s="218"/>
      <c r="AC606" s="218"/>
      <c r="AD606" s="219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</row>
    <row r="607" spans="1:49" x14ac:dyDescent="0.2">
      <c r="A607" s="162"/>
      <c r="B607" s="162"/>
      <c r="C607" s="162"/>
      <c r="D607" s="162"/>
      <c r="AA607" s="217"/>
      <c r="AB607" s="218"/>
      <c r="AC607" s="218"/>
      <c r="AD607" s="219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</row>
    <row r="608" spans="1:49" x14ac:dyDescent="0.2">
      <c r="A608" s="162"/>
      <c r="B608" s="162"/>
      <c r="C608" s="162"/>
      <c r="D608" s="162"/>
      <c r="AA608" s="217"/>
      <c r="AB608" s="218"/>
      <c r="AC608" s="218"/>
      <c r="AD608" s="219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</row>
    <row r="609" spans="1:49" x14ac:dyDescent="0.2">
      <c r="A609" s="162"/>
      <c r="B609" s="162"/>
      <c r="C609" s="162"/>
      <c r="D609" s="162"/>
      <c r="AA609" s="217"/>
      <c r="AB609" s="218"/>
      <c r="AC609" s="218"/>
      <c r="AD609" s="219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</row>
    <row r="610" spans="1:49" x14ac:dyDescent="0.2">
      <c r="A610" s="162"/>
      <c r="B610" s="162"/>
      <c r="C610" s="162"/>
      <c r="D610" s="162"/>
      <c r="AA610" s="217"/>
      <c r="AB610" s="218"/>
      <c r="AC610" s="218"/>
      <c r="AD610" s="219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</row>
    <row r="611" spans="1:49" x14ac:dyDescent="0.2">
      <c r="A611" s="162"/>
      <c r="B611" s="162"/>
      <c r="C611" s="162"/>
      <c r="D611" s="162"/>
      <c r="AA611" s="217"/>
      <c r="AB611" s="218"/>
      <c r="AC611" s="218"/>
      <c r="AD611" s="219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</row>
    <row r="612" spans="1:49" x14ac:dyDescent="0.2">
      <c r="A612" s="162"/>
      <c r="B612" s="162"/>
      <c r="C612" s="162"/>
      <c r="D612" s="162"/>
      <c r="AA612" s="217"/>
      <c r="AB612" s="218"/>
      <c r="AC612" s="218"/>
      <c r="AD612" s="219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</row>
    <row r="613" spans="1:49" x14ac:dyDescent="0.2">
      <c r="A613" s="162"/>
      <c r="B613" s="162"/>
      <c r="C613" s="162"/>
      <c r="D613" s="162"/>
      <c r="AA613" s="217"/>
      <c r="AB613" s="218"/>
      <c r="AC613" s="218"/>
      <c r="AD613" s="219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</row>
    <row r="614" spans="1:49" x14ac:dyDescent="0.2">
      <c r="A614" s="162"/>
      <c r="B614" s="162"/>
      <c r="C614" s="162"/>
      <c r="D614" s="162"/>
      <c r="AA614" s="217"/>
      <c r="AB614" s="218"/>
      <c r="AC614" s="218"/>
      <c r="AD614" s="219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</row>
    <row r="615" spans="1:49" x14ac:dyDescent="0.2">
      <c r="A615" s="162"/>
      <c r="B615" s="162"/>
      <c r="C615" s="162"/>
      <c r="D615" s="162"/>
      <c r="AA615" s="217"/>
      <c r="AB615" s="218"/>
      <c r="AC615" s="218"/>
      <c r="AD615" s="219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</row>
    <row r="616" spans="1:49" x14ac:dyDescent="0.2">
      <c r="A616" s="162"/>
      <c r="B616" s="162"/>
      <c r="C616" s="162"/>
      <c r="D616" s="162"/>
      <c r="AA616" s="217"/>
      <c r="AB616" s="218"/>
      <c r="AC616" s="218"/>
      <c r="AD616" s="219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</row>
    <row r="617" spans="1:49" x14ac:dyDescent="0.2">
      <c r="A617" s="162"/>
      <c r="B617" s="162"/>
      <c r="C617" s="162"/>
      <c r="D617" s="162"/>
      <c r="AA617" s="217"/>
      <c r="AB617" s="218"/>
      <c r="AC617" s="218"/>
      <c r="AD617" s="219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</row>
    <row r="618" spans="1:49" x14ac:dyDescent="0.2">
      <c r="A618" s="162"/>
      <c r="B618" s="162"/>
      <c r="C618" s="162"/>
      <c r="D618" s="162"/>
      <c r="AA618" s="217"/>
      <c r="AB618" s="218"/>
      <c r="AC618" s="218"/>
      <c r="AD618" s="219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</row>
    <row r="619" spans="1:49" x14ac:dyDescent="0.2">
      <c r="A619" s="162"/>
      <c r="B619" s="162"/>
      <c r="C619" s="162"/>
      <c r="D619" s="162"/>
      <c r="AA619" s="217"/>
      <c r="AB619" s="218"/>
      <c r="AC619" s="218"/>
      <c r="AD619" s="219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</row>
    <row r="620" spans="1:49" x14ac:dyDescent="0.2">
      <c r="A620" s="162"/>
      <c r="B620" s="162"/>
      <c r="C620" s="162"/>
      <c r="D620" s="162"/>
      <c r="AA620" s="217"/>
      <c r="AB620" s="218"/>
      <c r="AC620" s="218"/>
      <c r="AD620" s="219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</row>
    <row r="621" spans="1:49" x14ac:dyDescent="0.2">
      <c r="A621" s="162"/>
      <c r="B621" s="162"/>
      <c r="C621" s="162"/>
      <c r="D621" s="162"/>
      <c r="AA621" s="217"/>
      <c r="AB621" s="218"/>
      <c r="AC621" s="218"/>
      <c r="AD621" s="219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</row>
    <row r="622" spans="1:49" x14ac:dyDescent="0.2">
      <c r="A622" s="162"/>
      <c r="B622" s="162"/>
      <c r="C622" s="162"/>
      <c r="D622" s="162"/>
      <c r="AA622" s="217"/>
      <c r="AB622" s="218"/>
      <c r="AC622" s="218"/>
      <c r="AD622" s="219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</row>
    <row r="623" spans="1:49" x14ac:dyDescent="0.2">
      <c r="A623" s="162"/>
      <c r="B623" s="162"/>
      <c r="C623" s="162"/>
      <c r="D623" s="162"/>
      <c r="AA623" s="217"/>
      <c r="AB623" s="218"/>
      <c r="AC623" s="218"/>
      <c r="AD623" s="219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</row>
    <row r="624" spans="1:49" x14ac:dyDescent="0.2">
      <c r="A624" s="162"/>
      <c r="B624" s="162"/>
      <c r="C624" s="162"/>
      <c r="D624" s="162"/>
      <c r="AA624" s="217"/>
      <c r="AB624" s="218"/>
      <c r="AC624" s="218"/>
      <c r="AD624" s="219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</row>
    <row r="625" spans="1:49" x14ac:dyDescent="0.2">
      <c r="A625" s="162"/>
      <c r="B625" s="162"/>
      <c r="C625" s="162"/>
      <c r="D625" s="162"/>
      <c r="AA625" s="217"/>
      <c r="AB625" s="218"/>
      <c r="AC625" s="218"/>
      <c r="AD625" s="219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</row>
    <row r="626" spans="1:49" x14ac:dyDescent="0.2">
      <c r="A626" s="162"/>
      <c r="B626" s="162"/>
      <c r="C626" s="162"/>
      <c r="D626" s="162"/>
      <c r="AA626" s="217"/>
      <c r="AB626" s="218"/>
      <c r="AC626" s="218"/>
      <c r="AD626" s="219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</row>
    <row r="627" spans="1:49" x14ac:dyDescent="0.2">
      <c r="A627" s="162"/>
      <c r="B627" s="162"/>
      <c r="C627" s="162"/>
      <c r="D627" s="162"/>
      <c r="AA627" s="217"/>
      <c r="AB627" s="218"/>
      <c r="AC627" s="218"/>
      <c r="AD627" s="219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</row>
    <row r="628" spans="1:49" x14ac:dyDescent="0.2">
      <c r="A628" s="162"/>
      <c r="B628" s="162"/>
      <c r="C628" s="162"/>
      <c r="D628" s="162"/>
      <c r="AA628" s="217"/>
      <c r="AB628" s="218"/>
      <c r="AC628" s="218"/>
      <c r="AD628" s="219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</row>
    <row r="629" spans="1:49" x14ac:dyDescent="0.2">
      <c r="A629" s="162"/>
      <c r="B629" s="162"/>
      <c r="C629" s="162"/>
      <c r="D629" s="162"/>
      <c r="AA629" s="217"/>
      <c r="AB629" s="218"/>
      <c r="AC629" s="218"/>
      <c r="AD629" s="219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</row>
    <row r="630" spans="1:49" x14ac:dyDescent="0.2">
      <c r="A630" s="162"/>
      <c r="B630" s="162"/>
      <c r="C630" s="162"/>
      <c r="D630" s="162"/>
      <c r="AA630" s="217"/>
      <c r="AB630" s="218"/>
      <c r="AC630" s="218"/>
      <c r="AD630" s="219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</row>
    <row r="631" spans="1:49" x14ac:dyDescent="0.2">
      <c r="A631" s="162"/>
      <c r="B631" s="162"/>
      <c r="C631" s="162"/>
      <c r="D631" s="162"/>
      <c r="AA631" s="217"/>
      <c r="AB631" s="218"/>
      <c r="AC631" s="218"/>
      <c r="AD631" s="219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</row>
    <row r="632" spans="1:49" x14ac:dyDescent="0.2">
      <c r="A632" s="162"/>
      <c r="B632" s="162"/>
      <c r="C632" s="162"/>
      <c r="D632" s="162"/>
      <c r="AA632" s="217"/>
      <c r="AB632" s="218"/>
      <c r="AC632" s="218"/>
      <c r="AD632" s="219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</row>
    <row r="633" spans="1:49" x14ac:dyDescent="0.2">
      <c r="A633" s="162"/>
      <c r="B633" s="162"/>
      <c r="C633" s="162"/>
      <c r="D633" s="162"/>
      <c r="AA633" s="217"/>
      <c r="AB633" s="218"/>
      <c r="AC633" s="218"/>
      <c r="AD633" s="219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</row>
    <row r="634" spans="1:49" x14ac:dyDescent="0.2">
      <c r="A634" s="162"/>
      <c r="B634" s="162"/>
      <c r="C634" s="162"/>
      <c r="D634" s="162"/>
      <c r="AA634" s="217"/>
      <c r="AB634" s="218"/>
      <c r="AC634" s="218"/>
      <c r="AD634" s="219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</row>
    <row r="635" spans="1:49" x14ac:dyDescent="0.2">
      <c r="A635" s="162"/>
      <c r="B635" s="162"/>
      <c r="C635" s="162"/>
      <c r="D635" s="162"/>
      <c r="AA635" s="217"/>
      <c r="AB635" s="218"/>
      <c r="AC635" s="218"/>
      <c r="AD635" s="219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</row>
    <row r="636" spans="1:49" x14ac:dyDescent="0.2">
      <c r="A636" s="162"/>
      <c r="B636" s="162"/>
      <c r="C636" s="162"/>
      <c r="D636" s="162"/>
      <c r="AA636" s="217"/>
      <c r="AB636" s="218"/>
      <c r="AC636" s="218"/>
      <c r="AD636" s="219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</row>
    <row r="637" spans="1:49" x14ac:dyDescent="0.2">
      <c r="A637" s="162"/>
      <c r="B637" s="162"/>
      <c r="C637" s="162"/>
      <c r="D637" s="162"/>
      <c r="AA637" s="217"/>
      <c r="AB637" s="218"/>
      <c r="AC637" s="218"/>
      <c r="AD637" s="219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</row>
    <row r="638" spans="1:49" x14ac:dyDescent="0.2">
      <c r="A638" s="162"/>
      <c r="B638" s="162"/>
      <c r="C638" s="162"/>
      <c r="D638" s="162"/>
      <c r="AA638" s="217"/>
      <c r="AB638" s="218"/>
      <c r="AC638" s="218"/>
      <c r="AD638" s="219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</row>
    <row r="639" spans="1:49" x14ac:dyDescent="0.2">
      <c r="A639" s="162"/>
      <c r="B639" s="162"/>
      <c r="C639" s="162"/>
      <c r="D639" s="162"/>
      <c r="AA639" s="217"/>
      <c r="AB639" s="218"/>
      <c r="AC639" s="218"/>
      <c r="AD639" s="219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</row>
    <row r="640" spans="1:49" x14ac:dyDescent="0.2">
      <c r="A640" s="162"/>
      <c r="B640" s="162"/>
      <c r="C640" s="162"/>
      <c r="D640" s="162"/>
      <c r="AA640" s="217"/>
      <c r="AB640" s="218"/>
      <c r="AC640" s="218"/>
      <c r="AD640" s="219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</row>
    <row r="641" spans="1:49" x14ac:dyDescent="0.2">
      <c r="A641" s="162"/>
      <c r="B641" s="162"/>
      <c r="C641" s="162"/>
      <c r="D641" s="162"/>
      <c r="AA641" s="217"/>
      <c r="AB641" s="218"/>
      <c r="AC641" s="218"/>
      <c r="AD641" s="219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</row>
    <row r="642" spans="1:49" x14ac:dyDescent="0.2">
      <c r="A642" s="162"/>
      <c r="B642" s="162"/>
      <c r="C642" s="162"/>
      <c r="D642" s="162"/>
      <c r="AA642" s="217"/>
      <c r="AB642" s="218"/>
      <c r="AC642" s="218"/>
      <c r="AD642" s="219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</row>
    <row r="643" spans="1:49" x14ac:dyDescent="0.2">
      <c r="A643" s="162"/>
      <c r="B643" s="162"/>
      <c r="C643" s="162"/>
      <c r="D643" s="162"/>
      <c r="AA643" s="217"/>
      <c r="AB643" s="218"/>
      <c r="AC643" s="218"/>
      <c r="AD643" s="219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</row>
    <row r="644" spans="1:49" x14ac:dyDescent="0.2">
      <c r="A644" s="162"/>
      <c r="B644" s="162"/>
      <c r="C644" s="162"/>
      <c r="D644" s="162"/>
      <c r="AA644" s="217"/>
      <c r="AB644" s="218"/>
      <c r="AC644" s="218"/>
      <c r="AD644" s="219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</row>
    <row r="645" spans="1:49" x14ac:dyDescent="0.2">
      <c r="A645" s="162"/>
      <c r="B645" s="162"/>
      <c r="C645" s="162"/>
      <c r="D645" s="162"/>
      <c r="AA645" s="217"/>
      <c r="AB645" s="218"/>
      <c r="AC645" s="218"/>
      <c r="AD645" s="219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</row>
    <row r="646" spans="1:49" x14ac:dyDescent="0.2">
      <c r="A646" s="162"/>
      <c r="B646" s="162"/>
      <c r="C646" s="162"/>
      <c r="D646" s="162"/>
      <c r="AA646" s="217"/>
      <c r="AB646" s="218"/>
      <c r="AC646" s="218"/>
      <c r="AD646" s="219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</row>
    <row r="647" spans="1:49" x14ac:dyDescent="0.2">
      <c r="A647" s="162"/>
      <c r="B647" s="162"/>
      <c r="C647" s="162"/>
      <c r="D647" s="162"/>
      <c r="AA647" s="217"/>
      <c r="AB647" s="218"/>
      <c r="AC647" s="218"/>
      <c r="AD647" s="219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</row>
    <row r="648" spans="1:49" x14ac:dyDescent="0.2">
      <c r="A648" s="162"/>
      <c r="B648" s="162"/>
      <c r="C648" s="162"/>
      <c r="D648" s="162"/>
      <c r="AA648" s="217"/>
      <c r="AB648" s="218"/>
      <c r="AC648" s="218"/>
      <c r="AD648" s="219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</row>
    <row r="649" spans="1:49" x14ac:dyDescent="0.2">
      <c r="A649" s="162"/>
      <c r="B649" s="162"/>
      <c r="C649" s="162"/>
      <c r="D649" s="162"/>
      <c r="AA649" s="217"/>
      <c r="AB649" s="218"/>
      <c r="AC649" s="218"/>
      <c r="AD649" s="219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</row>
    <row r="650" spans="1:49" x14ac:dyDescent="0.2">
      <c r="A650" s="162"/>
      <c r="B650" s="162"/>
      <c r="C650" s="162"/>
      <c r="D650" s="162"/>
      <c r="AA650" s="217"/>
      <c r="AB650" s="218"/>
      <c r="AC650" s="218"/>
      <c r="AD650" s="219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</row>
    <row r="651" spans="1:49" x14ac:dyDescent="0.2">
      <c r="A651" s="162"/>
      <c r="B651" s="162"/>
      <c r="C651" s="162"/>
      <c r="D651" s="162"/>
      <c r="AA651" s="217"/>
      <c r="AB651" s="218"/>
      <c r="AC651" s="218"/>
      <c r="AD651" s="219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</row>
    <row r="652" spans="1:49" x14ac:dyDescent="0.2">
      <c r="A652" s="162"/>
      <c r="B652" s="162"/>
      <c r="C652" s="162"/>
      <c r="D652" s="162"/>
      <c r="AA652" s="217"/>
      <c r="AB652" s="218"/>
      <c r="AC652" s="218"/>
      <c r="AD652" s="219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</row>
    <row r="653" spans="1:49" x14ac:dyDescent="0.2">
      <c r="A653" s="162"/>
      <c r="B653" s="162"/>
      <c r="C653" s="162"/>
      <c r="D653" s="162"/>
      <c r="AA653" s="217"/>
      <c r="AB653" s="218"/>
      <c r="AC653" s="218"/>
      <c r="AD653" s="219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</row>
    <row r="654" spans="1:49" x14ac:dyDescent="0.2">
      <c r="A654" s="162"/>
      <c r="B654" s="162"/>
      <c r="C654" s="162"/>
      <c r="D654" s="162"/>
      <c r="AA654" s="217"/>
      <c r="AB654" s="218"/>
      <c r="AC654" s="218"/>
      <c r="AD654" s="219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</row>
    <row r="655" spans="1:49" x14ac:dyDescent="0.2">
      <c r="A655" s="162"/>
      <c r="B655" s="162"/>
      <c r="C655" s="162"/>
      <c r="D655" s="162"/>
      <c r="AA655" s="217"/>
      <c r="AB655" s="218"/>
      <c r="AC655" s="218"/>
      <c r="AD655" s="219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</row>
    <row r="656" spans="1:49" x14ac:dyDescent="0.2">
      <c r="A656" s="162"/>
      <c r="B656" s="162"/>
      <c r="C656" s="162"/>
      <c r="D656" s="162"/>
      <c r="AA656" s="217"/>
      <c r="AB656" s="218"/>
      <c r="AC656" s="218"/>
      <c r="AD656" s="219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</row>
    <row r="657" spans="1:49" x14ac:dyDescent="0.2">
      <c r="A657" s="162"/>
      <c r="B657" s="162"/>
      <c r="C657" s="162"/>
      <c r="D657" s="162"/>
      <c r="AA657" s="217"/>
      <c r="AB657" s="218"/>
      <c r="AC657" s="218"/>
      <c r="AD657" s="219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</row>
    <row r="658" spans="1:49" x14ac:dyDescent="0.2">
      <c r="A658" s="162"/>
      <c r="B658" s="162"/>
      <c r="C658" s="162"/>
      <c r="D658" s="162"/>
      <c r="AA658" s="217"/>
      <c r="AB658" s="218"/>
      <c r="AC658" s="218"/>
      <c r="AD658" s="219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</row>
    <row r="659" spans="1:49" x14ac:dyDescent="0.2">
      <c r="A659" s="162"/>
      <c r="B659" s="162"/>
      <c r="C659" s="162"/>
      <c r="D659" s="162"/>
      <c r="AA659" s="217"/>
      <c r="AB659" s="218"/>
      <c r="AC659" s="218"/>
      <c r="AD659" s="219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</row>
    <row r="660" spans="1:49" x14ac:dyDescent="0.2">
      <c r="A660" s="162"/>
      <c r="B660" s="162"/>
      <c r="C660" s="162"/>
      <c r="D660" s="162"/>
      <c r="AA660" s="217"/>
      <c r="AB660" s="218"/>
      <c r="AC660" s="218"/>
      <c r="AD660" s="219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</row>
    <row r="661" spans="1:49" x14ac:dyDescent="0.2">
      <c r="A661" s="162"/>
      <c r="B661" s="162"/>
      <c r="C661" s="162"/>
      <c r="D661" s="162"/>
      <c r="AA661" s="217"/>
      <c r="AB661" s="218"/>
      <c r="AC661" s="218"/>
      <c r="AD661" s="219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</row>
    <row r="662" spans="1:49" x14ac:dyDescent="0.2">
      <c r="A662" s="162"/>
      <c r="B662" s="162"/>
      <c r="C662" s="162"/>
      <c r="D662" s="162"/>
      <c r="AA662" s="217"/>
      <c r="AB662" s="218"/>
      <c r="AC662" s="218"/>
      <c r="AD662" s="219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</row>
    <row r="663" spans="1:49" x14ac:dyDescent="0.2">
      <c r="A663" s="162"/>
      <c r="B663" s="162"/>
      <c r="C663" s="162"/>
      <c r="D663" s="162"/>
      <c r="AA663" s="217"/>
      <c r="AB663" s="218"/>
      <c r="AC663" s="218"/>
      <c r="AD663" s="219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</row>
    <row r="664" spans="1:49" x14ac:dyDescent="0.2">
      <c r="A664" s="162"/>
      <c r="B664" s="162"/>
      <c r="C664" s="162"/>
      <c r="D664" s="162"/>
      <c r="AA664" s="217"/>
      <c r="AB664" s="218"/>
      <c r="AC664" s="218"/>
      <c r="AD664" s="219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</row>
    <row r="665" spans="1:49" x14ac:dyDescent="0.2">
      <c r="A665" s="162"/>
      <c r="B665" s="162"/>
      <c r="C665" s="162"/>
      <c r="D665" s="162"/>
      <c r="AA665" s="217"/>
      <c r="AB665" s="218"/>
      <c r="AC665" s="218"/>
      <c r="AD665" s="219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</row>
    <row r="666" spans="1:49" x14ac:dyDescent="0.2">
      <c r="A666" s="162"/>
      <c r="B666" s="162"/>
      <c r="C666" s="162"/>
      <c r="D666" s="162"/>
      <c r="AA666" s="217"/>
      <c r="AB666" s="218"/>
      <c r="AC666" s="218"/>
      <c r="AD666" s="219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</row>
    <row r="667" spans="1:49" x14ac:dyDescent="0.2">
      <c r="A667" s="162"/>
      <c r="B667" s="162"/>
      <c r="C667" s="162"/>
      <c r="D667" s="162"/>
      <c r="AA667" s="217"/>
      <c r="AB667" s="218"/>
      <c r="AC667" s="218"/>
      <c r="AD667" s="219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</row>
    <row r="668" spans="1:49" x14ac:dyDescent="0.2">
      <c r="A668" s="162"/>
      <c r="B668" s="162"/>
      <c r="C668" s="162"/>
      <c r="D668" s="162"/>
      <c r="AA668" s="217"/>
      <c r="AB668" s="218"/>
      <c r="AC668" s="218"/>
      <c r="AD668" s="219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</row>
    <row r="669" spans="1:49" x14ac:dyDescent="0.2">
      <c r="A669" s="162"/>
      <c r="B669" s="162"/>
      <c r="C669" s="162"/>
      <c r="D669" s="162"/>
      <c r="AA669" s="217"/>
      <c r="AB669" s="218"/>
      <c r="AC669" s="218"/>
      <c r="AD669" s="219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</row>
    <row r="670" spans="1:49" x14ac:dyDescent="0.2">
      <c r="A670" s="162"/>
      <c r="B670" s="162"/>
      <c r="C670" s="162"/>
      <c r="D670" s="162"/>
      <c r="AA670" s="217"/>
      <c r="AB670" s="218"/>
      <c r="AC670" s="218"/>
      <c r="AD670" s="219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</row>
    <row r="671" spans="1:49" x14ac:dyDescent="0.2">
      <c r="A671" s="162"/>
      <c r="B671" s="162"/>
      <c r="C671" s="162"/>
      <c r="D671" s="162"/>
      <c r="AA671" s="217"/>
      <c r="AB671" s="218"/>
      <c r="AC671" s="218"/>
      <c r="AD671" s="219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</row>
    <row r="672" spans="1:49" x14ac:dyDescent="0.2">
      <c r="A672" s="162"/>
      <c r="B672" s="162"/>
      <c r="C672" s="162"/>
      <c r="D672" s="162"/>
      <c r="AA672" s="217"/>
      <c r="AB672" s="218"/>
      <c r="AC672" s="218"/>
      <c r="AD672" s="219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</row>
    <row r="673" spans="1:49" x14ac:dyDescent="0.2">
      <c r="A673" s="162"/>
      <c r="B673" s="162"/>
      <c r="C673" s="162"/>
      <c r="D673" s="162"/>
      <c r="AA673" s="217"/>
      <c r="AB673" s="218"/>
      <c r="AC673" s="218"/>
      <c r="AD673" s="219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</row>
    <row r="674" spans="1:49" x14ac:dyDescent="0.2">
      <c r="A674" s="162"/>
      <c r="B674" s="162"/>
      <c r="C674" s="162"/>
      <c r="D674" s="162"/>
      <c r="AA674" s="217"/>
      <c r="AB674" s="218"/>
      <c r="AC674" s="218"/>
      <c r="AD674" s="219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</row>
    <row r="675" spans="1:49" x14ac:dyDescent="0.2">
      <c r="A675" s="162"/>
      <c r="B675" s="162"/>
      <c r="C675" s="162"/>
      <c r="D675" s="162"/>
      <c r="AA675" s="217"/>
      <c r="AB675" s="218"/>
      <c r="AC675" s="218"/>
      <c r="AD675" s="219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</row>
    <row r="676" spans="1:49" x14ac:dyDescent="0.2">
      <c r="A676" s="162"/>
      <c r="B676" s="162"/>
      <c r="C676" s="162"/>
      <c r="D676" s="162"/>
      <c r="AA676" s="217"/>
      <c r="AB676" s="218"/>
      <c r="AC676" s="218"/>
      <c r="AD676" s="219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</row>
    <row r="677" spans="1:49" x14ac:dyDescent="0.2">
      <c r="A677" s="162"/>
      <c r="B677" s="162"/>
      <c r="C677" s="162"/>
      <c r="D677" s="162"/>
      <c r="AA677" s="217"/>
      <c r="AB677" s="218"/>
      <c r="AC677" s="218"/>
      <c r="AD677" s="219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</row>
    <row r="678" spans="1:49" x14ac:dyDescent="0.2">
      <c r="A678" s="162"/>
      <c r="B678" s="162"/>
      <c r="C678" s="162"/>
      <c r="D678" s="162"/>
      <c r="AA678" s="217"/>
      <c r="AB678" s="218"/>
      <c r="AC678" s="218"/>
      <c r="AD678" s="219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</row>
    <row r="679" spans="1:49" x14ac:dyDescent="0.2">
      <c r="A679" s="162"/>
      <c r="B679" s="162"/>
      <c r="C679" s="162"/>
      <c r="D679" s="162"/>
      <c r="AA679" s="217"/>
      <c r="AB679" s="218"/>
      <c r="AC679" s="218"/>
      <c r="AD679" s="219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</row>
    <row r="680" spans="1:49" x14ac:dyDescent="0.2">
      <c r="A680" s="162"/>
      <c r="B680" s="162"/>
      <c r="C680" s="162"/>
      <c r="D680" s="162"/>
      <c r="AA680" s="217"/>
      <c r="AB680" s="218"/>
      <c r="AC680" s="218"/>
      <c r="AD680" s="219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</row>
    <row r="681" spans="1:49" x14ac:dyDescent="0.2">
      <c r="A681" s="162"/>
      <c r="B681" s="162"/>
      <c r="C681" s="162"/>
      <c r="D681" s="162"/>
      <c r="AA681" s="217"/>
      <c r="AB681" s="218"/>
      <c r="AC681" s="218"/>
      <c r="AD681" s="219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</row>
    <row r="682" spans="1:49" x14ac:dyDescent="0.2">
      <c r="A682" s="162"/>
      <c r="B682" s="162"/>
      <c r="C682" s="162"/>
      <c r="D682" s="162"/>
      <c r="AA682" s="217"/>
      <c r="AB682" s="218"/>
      <c r="AC682" s="218"/>
      <c r="AD682" s="219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</row>
    <row r="683" spans="1:49" x14ac:dyDescent="0.2">
      <c r="A683" s="162"/>
      <c r="B683" s="162"/>
      <c r="C683" s="162"/>
      <c r="D683" s="162"/>
      <c r="AA683" s="217"/>
      <c r="AB683" s="218"/>
      <c r="AC683" s="218"/>
      <c r="AD683" s="219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</row>
    <row r="684" spans="1:49" x14ac:dyDescent="0.2">
      <c r="A684" s="162"/>
      <c r="B684" s="162"/>
      <c r="C684" s="162"/>
      <c r="D684" s="162"/>
      <c r="AA684" s="217"/>
      <c r="AB684" s="218"/>
      <c r="AC684" s="218"/>
      <c r="AD684" s="219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</row>
    <row r="685" spans="1:49" x14ac:dyDescent="0.2">
      <c r="A685" s="162"/>
      <c r="B685" s="162"/>
      <c r="C685" s="162"/>
      <c r="D685" s="162"/>
      <c r="AA685" s="217"/>
      <c r="AB685" s="218"/>
      <c r="AC685" s="218"/>
      <c r="AD685" s="219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</row>
    <row r="686" spans="1:49" x14ac:dyDescent="0.2">
      <c r="A686" s="162"/>
      <c r="B686" s="162"/>
      <c r="C686" s="162"/>
      <c r="D686" s="162"/>
      <c r="AA686" s="217"/>
      <c r="AB686" s="218"/>
      <c r="AC686" s="218"/>
      <c r="AD686" s="219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</row>
    <row r="687" spans="1:49" x14ac:dyDescent="0.2">
      <c r="A687" s="162"/>
      <c r="B687" s="162"/>
      <c r="C687" s="162"/>
      <c r="D687" s="162"/>
      <c r="AA687" s="217"/>
      <c r="AB687" s="218"/>
      <c r="AC687" s="218"/>
      <c r="AD687" s="219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</row>
    <row r="688" spans="1:49" x14ac:dyDescent="0.2">
      <c r="A688" s="162"/>
      <c r="B688" s="162"/>
      <c r="C688" s="162"/>
      <c r="D688" s="162"/>
      <c r="AA688" s="217"/>
      <c r="AB688" s="218"/>
      <c r="AC688" s="218"/>
      <c r="AD688" s="219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</row>
    <row r="689" spans="1:49" x14ac:dyDescent="0.2">
      <c r="A689" s="162"/>
      <c r="B689" s="162"/>
      <c r="C689" s="162"/>
      <c r="D689" s="162"/>
      <c r="AA689" s="217"/>
      <c r="AB689" s="218"/>
      <c r="AC689" s="218"/>
      <c r="AD689" s="219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</row>
    <row r="690" spans="1:49" x14ac:dyDescent="0.2">
      <c r="A690" s="162"/>
      <c r="B690" s="162"/>
      <c r="C690" s="162"/>
      <c r="D690" s="162"/>
      <c r="AA690" s="217"/>
      <c r="AB690" s="218"/>
      <c r="AC690" s="218"/>
      <c r="AD690" s="219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</row>
    <row r="691" spans="1:49" x14ac:dyDescent="0.2">
      <c r="A691" s="162"/>
      <c r="B691" s="162"/>
      <c r="C691" s="162"/>
      <c r="D691" s="162"/>
      <c r="AA691" s="217"/>
      <c r="AB691" s="218"/>
      <c r="AC691" s="218"/>
      <c r="AD691" s="219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</row>
    <row r="692" spans="1:49" x14ac:dyDescent="0.2">
      <c r="A692" s="162"/>
      <c r="B692" s="162"/>
      <c r="C692" s="162"/>
      <c r="D692" s="162"/>
      <c r="AA692" s="217"/>
      <c r="AB692" s="218"/>
      <c r="AC692" s="218"/>
      <c r="AD692" s="219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</row>
    <row r="693" spans="1:49" x14ac:dyDescent="0.2">
      <c r="A693" s="162"/>
      <c r="B693" s="162"/>
      <c r="C693" s="162"/>
      <c r="D693" s="162"/>
      <c r="AA693" s="217"/>
      <c r="AB693" s="218"/>
      <c r="AC693" s="218"/>
      <c r="AD693" s="219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</row>
    <row r="694" spans="1:49" x14ac:dyDescent="0.2">
      <c r="A694" s="162"/>
      <c r="B694" s="162"/>
      <c r="C694" s="162"/>
      <c r="D694" s="162"/>
      <c r="AA694" s="217"/>
      <c r="AB694" s="218"/>
      <c r="AC694" s="218"/>
      <c r="AD694" s="219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</row>
    <row r="695" spans="1:49" x14ac:dyDescent="0.2">
      <c r="A695" s="162"/>
      <c r="B695" s="162"/>
      <c r="C695" s="162"/>
      <c r="D695" s="162"/>
      <c r="AA695" s="217"/>
      <c r="AB695" s="218"/>
      <c r="AC695" s="218"/>
      <c r="AD695" s="219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</row>
    <row r="696" spans="1:49" x14ac:dyDescent="0.2">
      <c r="A696" s="162"/>
      <c r="B696" s="162"/>
      <c r="C696" s="162"/>
      <c r="D696" s="162"/>
      <c r="AA696" s="217"/>
      <c r="AB696" s="218"/>
      <c r="AC696" s="218"/>
      <c r="AD696" s="219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</row>
    <row r="697" spans="1:49" x14ac:dyDescent="0.2">
      <c r="A697" s="162"/>
      <c r="B697" s="162"/>
      <c r="C697" s="162"/>
      <c r="D697" s="162"/>
      <c r="AA697" s="217"/>
      <c r="AB697" s="218"/>
      <c r="AC697" s="218"/>
      <c r="AD697" s="219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</row>
    <row r="698" spans="1:49" x14ac:dyDescent="0.2">
      <c r="A698" s="162"/>
      <c r="B698" s="162"/>
      <c r="C698" s="162"/>
      <c r="D698" s="162"/>
      <c r="AA698" s="217"/>
      <c r="AB698" s="218"/>
      <c r="AC698" s="218"/>
      <c r="AD698" s="219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</row>
    <row r="699" spans="1:49" x14ac:dyDescent="0.2">
      <c r="A699" s="162"/>
      <c r="B699" s="162"/>
      <c r="C699" s="162"/>
      <c r="D699" s="162"/>
      <c r="AA699" s="217"/>
      <c r="AB699" s="218"/>
      <c r="AC699" s="218"/>
      <c r="AD699" s="219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</row>
    <row r="700" spans="1:49" x14ac:dyDescent="0.2">
      <c r="A700" s="162"/>
      <c r="B700" s="162"/>
      <c r="C700" s="162"/>
      <c r="D700" s="162"/>
      <c r="AA700" s="217"/>
      <c r="AB700" s="218"/>
      <c r="AC700" s="218"/>
      <c r="AD700" s="219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</row>
    <row r="701" spans="1:49" x14ac:dyDescent="0.2">
      <c r="A701" s="162"/>
      <c r="B701" s="162"/>
      <c r="C701" s="162"/>
      <c r="D701" s="162"/>
      <c r="AA701" s="217"/>
      <c r="AB701" s="218"/>
      <c r="AC701" s="218"/>
      <c r="AD701" s="219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</row>
    <row r="702" spans="1:49" x14ac:dyDescent="0.2">
      <c r="A702" s="162"/>
      <c r="B702" s="162"/>
      <c r="C702" s="162"/>
      <c r="D702" s="162"/>
      <c r="AA702" s="217"/>
      <c r="AB702" s="218"/>
      <c r="AC702" s="218"/>
      <c r="AD702" s="219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</row>
    <row r="703" spans="1:49" x14ac:dyDescent="0.2">
      <c r="A703" s="162"/>
      <c r="B703" s="162"/>
      <c r="C703" s="162"/>
      <c r="D703" s="162"/>
      <c r="AA703" s="217"/>
      <c r="AB703" s="218"/>
      <c r="AC703" s="218"/>
      <c r="AD703" s="219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</row>
    <row r="704" spans="1:49" x14ac:dyDescent="0.2">
      <c r="A704" s="162"/>
      <c r="B704" s="162"/>
      <c r="C704" s="162"/>
      <c r="D704" s="162"/>
      <c r="AA704" s="217"/>
      <c r="AB704" s="218"/>
      <c r="AC704" s="218"/>
      <c r="AD704" s="219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</row>
    <row r="705" spans="1:49" x14ac:dyDescent="0.2">
      <c r="A705" s="162"/>
      <c r="B705" s="162"/>
      <c r="C705" s="162"/>
      <c r="D705" s="162"/>
      <c r="AA705" s="217"/>
      <c r="AB705" s="218"/>
      <c r="AC705" s="218"/>
      <c r="AD705" s="219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</row>
    <row r="706" spans="1:49" x14ac:dyDescent="0.2">
      <c r="A706" s="162"/>
      <c r="B706" s="162"/>
      <c r="C706" s="162"/>
      <c r="D706" s="162"/>
      <c r="AA706" s="217"/>
      <c r="AB706" s="218"/>
      <c r="AC706" s="218"/>
      <c r="AD706" s="219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</row>
    <row r="707" spans="1:49" x14ac:dyDescent="0.2">
      <c r="A707" s="162"/>
      <c r="B707" s="162"/>
      <c r="C707" s="162"/>
      <c r="D707" s="162"/>
      <c r="AA707" s="217"/>
      <c r="AB707" s="218"/>
      <c r="AC707" s="218"/>
      <c r="AD707" s="219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</row>
    <row r="708" spans="1:49" x14ac:dyDescent="0.2">
      <c r="A708" s="162"/>
      <c r="B708" s="162"/>
      <c r="C708" s="162"/>
      <c r="D708" s="162"/>
      <c r="AA708" s="217"/>
      <c r="AB708" s="218"/>
      <c r="AC708" s="218"/>
      <c r="AD708" s="219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</row>
    <row r="709" spans="1:49" x14ac:dyDescent="0.2">
      <c r="A709" s="162"/>
      <c r="B709" s="162"/>
      <c r="C709" s="162"/>
      <c r="D709" s="162"/>
      <c r="AA709" s="217"/>
      <c r="AB709" s="218"/>
      <c r="AC709" s="218"/>
      <c r="AD709" s="219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</row>
    <row r="710" spans="1:49" x14ac:dyDescent="0.2">
      <c r="A710" s="162"/>
      <c r="B710" s="162"/>
      <c r="C710" s="162"/>
      <c r="D710" s="162"/>
      <c r="AA710" s="217"/>
      <c r="AB710" s="218"/>
      <c r="AC710" s="218"/>
      <c r="AD710" s="219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</row>
    <row r="711" spans="1:49" x14ac:dyDescent="0.2">
      <c r="A711" s="162"/>
      <c r="B711" s="162"/>
      <c r="C711" s="162"/>
      <c r="D711" s="162"/>
      <c r="AA711" s="217"/>
      <c r="AB711" s="218"/>
      <c r="AC711" s="218"/>
      <c r="AD711" s="219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</row>
    <row r="712" spans="1:49" x14ac:dyDescent="0.2">
      <c r="A712" s="162"/>
      <c r="B712" s="162"/>
      <c r="C712" s="162"/>
      <c r="D712" s="162"/>
      <c r="AA712" s="217"/>
      <c r="AB712" s="218"/>
      <c r="AC712" s="218"/>
      <c r="AD712" s="219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</row>
    <row r="713" spans="1:49" x14ac:dyDescent="0.2">
      <c r="A713" s="162"/>
      <c r="B713" s="162"/>
      <c r="C713" s="162"/>
      <c r="D713" s="162"/>
      <c r="AA713" s="217"/>
      <c r="AB713" s="218"/>
      <c r="AC713" s="218"/>
      <c r="AD713" s="219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</row>
    <row r="714" spans="1:49" x14ac:dyDescent="0.2">
      <c r="A714" s="162"/>
      <c r="B714" s="162"/>
      <c r="C714" s="162"/>
      <c r="D714" s="162"/>
      <c r="AA714" s="217"/>
      <c r="AB714" s="218"/>
      <c r="AC714" s="218"/>
      <c r="AD714" s="219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</row>
    <row r="715" spans="1:49" x14ac:dyDescent="0.2">
      <c r="A715" s="162"/>
      <c r="B715" s="162"/>
      <c r="C715" s="162"/>
      <c r="D715" s="162"/>
      <c r="AA715" s="217"/>
      <c r="AB715" s="218"/>
      <c r="AC715" s="218"/>
      <c r="AD715" s="219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</row>
    <row r="716" spans="1:49" x14ac:dyDescent="0.2">
      <c r="A716" s="162"/>
      <c r="B716" s="162"/>
      <c r="C716" s="162"/>
      <c r="D716" s="162"/>
      <c r="AA716" s="217"/>
      <c r="AB716" s="218"/>
      <c r="AC716" s="218"/>
      <c r="AD716" s="219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</row>
    <row r="717" spans="1:49" x14ac:dyDescent="0.2">
      <c r="A717" s="162"/>
      <c r="B717" s="162"/>
      <c r="C717" s="162"/>
      <c r="D717" s="162"/>
      <c r="AA717" s="217"/>
      <c r="AB717" s="218"/>
      <c r="AC717" s="218"/>
      <c r="AD717" s="219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</row>
    <row r="718" spans="1:49" x14ac:dyDescent="0.2">
      <c r="A718" s="162"/>
      <c r="B718" s="162"/>
      <c r="C718" s="162"/>
      <c r="D718" s="162"/>
      <c r="AA718" s="217"/>
      <c r="AB718" s="218"/>
      <c r="AC718" s="218"/>
      <c r="AD718" s="219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</row>
    <row r="719" spans="1:49" x14ac:dyDescent="0.2">
      <c r="A719" s="162"/>
      <c r="B719" s="162"/>
      <c r="C719" s="162"/>
      <c r="D719" s="162"/>
      <c r="AA719" s="217"/>
      <c r="AB719" s="218"/>
      <c r="AC719" s="218"/>
      <c r="AD719" s="219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</row>
    <row r="720" spans="1:49" x14ac:dyDescent="0.2">
      <c r="A720" s="162"/>
      <c r="B720" s="162"/>
      <c r="C720" s="162"/>
      <c r="D720" s="162"/>
      <c r="AA720" s="217"/>
      <c r="AB720" s="218"/>
      <c r="AC720" s="218"/>
      <c r="AD720" s="219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</row>
    <row r="721" spans="1:49" x14ac:dyDescent="0.2">
      <c r="A721" s="162"/>
      <c r="B721" s="162"/>
      <c r="C721" s="162"/>
      <c r="D721" s="162"/>
      <c r="AA721" s="217"/>
      <c r="AB721" s="218"/>
      <c r="AC721" s="218"/>
      <c r="AD721" s="219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</row>
    <row r="722" spans="1:49" x14ac:dyDescent="0.2">
      <c r="A722" s="162"/>
      <c r="B722" s="162"/>
      <c r="C722" s="162"/>
      <c r="D722" s="162"/>
      <c r="AA722" s="217"/>
      <c r="AB722" s="218"/>
      <c r="AC722" s="218"/>
      <c r="AD722" s="219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</row>
    <row r="723" spans="1:49" x14ac:dyDescent="0.2">
      <c r="A723" s="162"/>
      <c r="B723" s="162"/>
      <c r="C723" s="162"/>
      <c r="D723" s="162"/>
      <c r="AA723" s="217"/>
      <c r="AB723" s="218"/>
      <c r="AC723" s="218"/>
      <c r="AD723" s="219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</row>
    <row r="724" spans="1:49" x14ac:dyDescent="0.2">
      <c r="A724" s="162"/>
      <c r="B724" s="162"/>
      <c r="C724" s="162"/>
      <c r="D724" s="162"/>
      <c r="AA724" s="217"/>
      <c r="AB724" s="218"/>
      <c r="AC724" s="218"/>
      <c r="AD724" s="219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</row>
    <row r="725" spans="1:49" x14ac:dyDescent="0.2">
      <c r="A725" s="162"/>
      <c r="B725" s="162"/>
      <c r="C725" s="162"/>
      <c r="D725" s="162"/>
      <c r="AA725" s="217"/>
      <c r="AB725" s="218"/>
      <c r="AC725" s="218"/>
      <c r="AD725" s="219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</row>
    <row r="726" spans="1:49" x14ac:dyDescent="0.2">
      <c r="A726" s="162"/>
      <c r="B726" s="162"/>
      <c r="C726" s="162"/>
      <c r="D726" s="162"/>
      <c r="AA726" s="217"/>
      <c r="AB726" s="218"/>
      <c r="AC726" s="218"/>
      <c r="AD726" s="219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</row>
    <row r="727" spans="1:49" x14ac:dyDescent="0.2">
      <c r="A727" s="162"/>
      <c r="B727" s="162"/>
      <c r="C727" s="162"/>
      <c r="D727" s="162"/>
      <c r="AA727" s="217"/>
      <c r="AB727" s="218"/>
      <c r="AC727" s="218"/>
      <c r="AD727" s="219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</row>
    <row r="728" spans="1:49" x14ac:dyDescent="0.2">
      <c r="A728" s="162"/>
      <c r="B728" s="162"/>
      <c r="C728" s="162"/>
      <c r="D728" s="162"/>
      <c r="AA728" s="217"/>
      <c r="AB728" s="218"/>
      <c r="AC728" s="218"/>
      <c r="AD728" s="219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</row>
    <row r="729" spans="1:49" x14ac:dyDescent="0.2">
      <c r="A729" s="162"/>
      <c r="B729" s="162"/>
      <c r="C729" s="162"/>
      <c r="D729" s="162"/>
      <c r="AA729" s="217"/>
      <c r="AB729" s="218"/>
      <c r="AC729" s="218"/>
      <c r="AD729" s="219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</row>
    <row r="730" spans="1:49" x14ac:dyDescent="0.2">
      <c r="A730" s="162"/>
      <c r="B730" s="162"/>
      <c r="C730" s="162"/>
      <c r="D730" s="162"/>
      <c r="AA730" s="217"/>
      <c r="AB730" s="218"/>
      <c r="AC730" s="218"/>
      <c r="AD730" s="219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</row>
    <row r="731" spans="1:49" x14ac:dyDescent="0.2">
      <c r="A731" s="162"/>
      <c r="B731" s="162"/>
      <c r="C731" s="162"/>
      <c r="D731" s="162"/>
      <c r="AA731" s="217"/>
      <c r="AB731" s="218"/>
      <c r="AC731" s="218"/>
      <c r="AD731" s="219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</row>
    <row r="732" spans="1:49" x14ac:dyDescent="0.2">
      <c r="A732" s="162"/>
      <c r="B732" s="162"/>
      <c r="C732" s="162"/>
      <c r="D732" s="162"/>
      <c r="AA732" s="217"/>
      <c r="AB732" s="218"/>
      <c r="AC732" s="218"/>
      <c r="AD732" s="219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</row>
    <row r="733" spans="1:49" x14ac:dyDescent="0.2">
      <c r="A733" s="162"/>
      <c r="B733" s="162"/>
      <c r="C733" s="162"/>
      <c r="D733" s="162"/>
      <c r="AA733" s="217"/>
      <c r="AB733" s="218"/>
      <c r="AC733" s="218"/>
      <c r="AD733" s="219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</row>
    <row r="734" spans="1:49" x14ac:dyDescent="0.2">
      <c r="A734" s="162"/>
      <c r="B734" s="162"/>
      <c r="C734" s="162"/>
      <c r="D734" s="162"/>
      <c r="AA734" s="217"/>
      <c r="AB734" s="218"/>
      <c r="AC734" s="218"/>
      <c r="AD734" s="219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</row>
    <row r="735" spans="1:49" x14ac:dyDescent="0.2">
      <c r="A735" s="162"/>
      <c r="B735" s="162"/>
      <c r="C735" s="162"/>
      <c r="D735" s="162"/>
      <c r="AA735" s="217"/>
      <c r="AB735" s="218"/>
      <c r="AC735" s="218"/>
      <c r="AD735" s="219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</row>
    <row r="736" spans="1:49" x14ac:dyDescent="0.2">
      <c r="A736" s="162"/>
      <c r="B736" s="162"/>
      <c r="C736" s="162"/>
      <c r="D736" s="162"/>
      <c r="AA736" s="217"/>
      <c r="AB736" s="218"/>
      <c r="AC736" s="218"/>
      <c r="AD736" s="219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</row>
    <row r="737" spans="1:49" x14ac:dyDescent="0.2">
      <c r="A737" s="162"/>
      <c r="B737" s="162"/>
      <c r="C737" s="162"/>
      <c r="D737" s="162"/>
      <c r="AA737" s="217"/>
      <c r="AB737" s="218"/>
      <c r="AC737" s="218"/>
      <c r="AD737" s="219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</row>
    <row r="738" spans="1:49" x14ac:dyDescent="0.2">
      <c r="A738" s="162"/>
      <c r="B738" s="162"/>
      <c r="C738" s="162"/>
      <c r="D738" s="162"/>
      <c r="AA738" s="217"/>
      <c r="AB738" s="218"/>
      <c r="AC738" s="218"/>
      <c r="AD738" s="219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</row>
    <row r="739" spans="1:49" x14ac:dyDescent="0.2">
      <c r="A739" s="162"/>
      <c r="B739" s="162"/>
      <c r="C739" s="162"/>
      <c r="D739" s="162"/>
      <c r="AA739" s="217"/>
      <c r="AB739" s="218"/>
      <c r="AC739" s="218"/>
      <c r="AD739" s="219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</row>
    <row r="740" spans="1:49" x14ac:dyDescent="0.2">
      <c r="A740" s="162"/>
      <c r="B740" s="162"/>
      <c r="C740" s="162"/>
      <c r="D740" s="162"/>
      <c r="AA740" s="217"/>
      <c r="AB740" s="218"/>
      <c r="AC740" s="218"/>
      <c r="AD740" s="219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</row>
    <row r="741" spans="1:49" x14ac:dyDescent="0.2">
      <c r="A741" s="162"/>
      <c r="B741" s="162"/>
      <c r="C741" s="162"/>
      <c r="D741" s="162"/>
      <c r="AA741" s="217"/>
      <c r="AB741" s="218"/>
      <c r="AC741" s="218"/>
      <c r="AD741" s="219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</row>
    <row r="742" spans="1:49" x14ac:dyDescent="0.2">
      <c r="A742" s="162"/>
      <c r="B742" s="162"/>
      <c r="C742" s="162"/>
      <c r="D742" s="162"/>
      <c r="AA742" s="217"/>
      <c r="AB742" s="218"/>
      <c r="AC742" s="218"/>
      <c r="AD742" s="219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</row>
    <row r="743" spans="1:49" x14ac:dyDescent="0.2">
      <c r="A743" s="162"/>
      <c r="B743" s="162"/>
      <c r="C743" s="162"/>
      <c r="D743" s="162"/>
      <c r="AA743" s="217"/>
      <c r="AB743" s="218"/>
      <c r="AC743" s="218"/>
      <c r="AD743" s="219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</row>
    <row r="744" spans="1:49" x14ac:dyDescent="0.2">
      <c r="A744" s="162"/>
      <c r="B744" s="162"/>
      <c r="C744" s="162"/>
      <c r="D744" s="162"/>
      <c r="AA744" s="217"/>
      <c r="AB744" s="218"/>
      <c r="AC744" s="218"/>
      <c r="AD744" s="219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</row>
    <row r="745" spans="1:49" x14ac:dyDescent="0.2">
      <c r="A745" s="162"/>
      <c r="B745" s="162"/>
      <c r="C745" s="162"/>
      <c r="D745" s="162"/>
      <c r="AA745" s="217"/>
      <c r="AB745" s="218"/>
      <c r="AC745" s="218"/>
      <c r="AD745" s="219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</row>
    <row r="746" spans="1:49" x14ac:dyDescent="0.2">
      <c r="A746" s="162"/>
      <c r="B746" s="162"/>
      <c r="C746" s="162"/>
      <c r="D746" s="162"/>
      <c r="AA746" s="217"/>
      <c r="AB746" s="218"/>
      <c r="AC746" s="218"/>
      <c r="AD746" s="219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</row>
    <row r="747" spans="1:49" x14ac:dyDescent="0.2">
      <c r="A747" s="162"/>
      <c r="B747" s="162"/>
      <c r="C747" s="162"/>
      <c r="D747" s="162"/>
      <c r="AA747" s="217"/>
      <c r="AB747" s="218"/>
      <c r="AC747" s="218"/>
      <c r="AD747" s="219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</row>
    <row r="748" spans="1:49" x14ac:dyDescent="0.2">
      <c r="A748" s="162"/>
      <c r="B748" s="162"/>
      <c r="C748" s="162"/>
      <c r="D748" s="162"/>
      <c r="AA748" s="217"/>
      <c r="AB748" s="218"/>
      <c r="AC748" s="218"/>
      <c r="AD748" s="219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</row>
    <row r="749" spans="1:49" x14ac:dyDescent="0.2">
      <c r="A749" s="162"/>
      <c r="B749" s="162"/>
      <c r="C749" s="162"/>
      <c r="D749" s="162"/>
      <c r="AA749" s="217"/>
      <c r="AB749" s="218"/>
      <c r="AC749" s="218"/>
      <c r="AD749" s="219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</row>
    <row r="750" spans="1:49" x14ac:dyDescent="0.2">
      <c r="A750" s="162"/>
      <c r="B750" s="162"/>
      <c r="C750" s="162"/>
      <c r="D750" s="162"/>
      <c r="AA750" s="217"/>
      <c r="AB750" s="218"/>
      <c r="AC750" s="218"/>
      <c r="AD750" s="219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</row>
    <row r="751" spans="1:49" x14ac:dyDescent="0.2">
      <c r="A751" s="162"/>
      <c r="B751" s="162"/>
      <c r="C751" s="162"/>
      <c r="D751" s="162"/>
      <c r="AA751" s="217"/>
      <c r="AB751" s="218"/>
      <c r="AC751" s="218"/>
      <c r="AD751" s="219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</row>
    <row r="752" spans="1:49" x14ac:dyDescent="0.2">
      <c r="A752" s="162"/>
      <c r="B752" s="162"/>
      <c r="C752" s="162"/>
      <c r="D752" s="162"/>
      <c r="AA752" s="217"/>
      <c r="AB752" s="218"/>
      <c r="AC752" s="218"/>
      <c r="AD752" s="219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</row>
    <row r="753" spans="1:49" x14ac:dyDescent="0.2">
      <c r="A753" s="162"/>
      <c r="B753" s="162"/>
      <c r="C753" s="162"/>
      <c r="D753" s="162"/>
      <c r="AA753" s="217"/>
      <c r="AB753" s="218"/>
      <c r="AC753" s="218"/>
      <c r="AD753" s="219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</row>
    <row r="754" spans="1:49" x14ac:dyDescent="0.2">
      <c r="A754" s="162"/>
      <c r="B754" s="162"/>
      <c r="C754" s="162"/>
      <c r="D754" s="162"/>
      <c r="AA754" s="217"/>
      <c r="AB754" s="218"/>
      <c r="AC754" s="218"/>
      <c r="AD754" s="219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</row>
    <row r="755" spans="1:49" x14ac:dyDescent="0.2">
      <c r="A755" s="162"/>
      <c r="B755" s="162"/>
      <c r="C755" s="162"/>
      <c r="D755" s="162"/>
      <c r="AA755" s="217"/>
      <c r="AB755" s="218"/>
      <c r="AC755" s="218"/>
      <c r="AD755" s="219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</row>
    <row r="756" spans="1:49" x14ac:dyDescent="0.2">
      <c r="A756" s="162"/>
      <c r="B756" s="162"/>
      <c r="C756" s="162"/>
      <c r="D756" s="162"/>
      <c r="AA756" s="217"/>
      <c r="AB756" s="218"/>
      <c r="AC756" s="218"/>
      <c r="AD756" s="219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</row>
    <row r="757" spans="1:49" x14ac:dyDescent="0.2">
      <c r="A757" s="162"/>
      <c r="B757" s="162"/>
      <c r="C757" s="162"/>
      <c r="D757" s="162"/>
      <c r="AA757" s="217"/>
      <c r="AB757" s="218"/>
      <c r="AC757" s="218"/>
      <c r="AD757" s="219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</row>
    <row r="758" spans="1:49" x14ac:dyDescent="0.2">
      <c r="A758" s="162"/>
      <c r="B758" s="162"/>
      <c r="C758" s="162"/>
      <c r="D758" s="162"/>
      <c r="AA758" s="217"/>
      <c r="AB758" s="218"/>
      <c r="AC758" s="218"/>
      <c r="AD758" s="219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</row>
    <row r="759" spans="1:49" x14ac:dyDescent="0.2">
      <c r="A759" s="162"/>
      <c r="B759" s="162"/>
      <c r="C759" s="162"/>
      <c r="D759" s="162"/>
      <c r="AA759" s="217"/>
      <c r="AB759" s="218"/>
      <c r="AC759" s="218"/>
      <c r="AD759" s="219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</row>
    <row r="760" spans="1:49" x14ac:dyDescent="0.2">
      <c r="A760" s="162"/>
      <c r="B760" s="162"/>
      <c r="C760" s="162"/>
      <c r="D760" s="162"/>
      <c r="AA760" s="217"/>
      <c r="AB760" s="218"/>
      <c r="AC760" s="218"/>
      <c r="AD760" s="219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</row>
    <row r="761" spans="1:49" x14ac:dyDescent="0.2">
      <c r="A761" s="162"/>
      <c r="B761" s="162"/>
      <c r="C761" s="162"/>
      <c r="D761" s="162"/>
      <c r="AA761" s="217"/>
      <c r="AB761" s="218"/>
      <c r="AC761" s="218"/>
      <c r="AD761" s="219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</row>
    <row r="762" spans="1:49" x14ac:dyDescent="0.2">
      <c r="A762" s="162"/>
      <c r="B762" s="162"/>
      <c r="C762" s="162"/>
      <c r="D762" s="162"/>
      <c r="AA762" s="217"/>
      <c r="AB762" s="218"/>
      <c r="AC762" s="218"/>
      <c r="AD762" s="219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</row>
    <row r="763" spans="1:49" x14ac:dyDescent="0.2">
      <c r="A763" s="162"/>
      <c r="B763" s="162"/>
      <c r="C763" s="162"/>
      <c r="D763" s="162"/>
      <c r="AA763" s="217"/>
      <c r="AB763" s="218"/>
      <c r="AC763" s="218"/>
      <c r="AD763" s="219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</row>
    <row r="764" spans="1:49" x14ac:dyDescent="0.2">
      <c r="A764" s="162"/>
      <c r="B764" s="162"/>
      <c r="C764" s="162"/>
      <c r="D764" s="162"/>
      <c r="AA764" s="217"/>
      <c r="AB764" s="218"/>
      <c r="AC764" s="218"/>
      <c r="AD764" s="219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</row>
    <row r="765" spans="1:49" x14ac:dyDescent="0.2">
      <c r="A765" s="162"/>
      <c r="B765" s="162"/>
      <c r="C765" s="162"/>
      <c r="D765" s="162"/>
      <c r="AA765" s="217"/>
      <c r="AB765" s="218"/>
      <c r="AC765" s="218"/>
      <c r="AD765" s="219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</row>
    <row r="766" spans="1:49" x14ac:dyDescent="0.2">
      <c r="A766" s="162"/>
      <c r="B766" s="162"/>
      <c r="C766" s="162"/>
      <c r="D766" s="162"/>
      <c r="AA766" s="217"/>
      <c r="AB766" s="218"/>
      <c r="AC766" s="218"/>
      <c r="AD766" s="219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</row>
    <row r="767" spans="1:49" x14ac:dyDescent="0.2">
      <c r="A767" s="162"/>
      <c r="B767" s="162"/>
      <c r="C767" s="162"/>
      <c r="D767" s="162"/>
      <c r="AA767" s="217"/>
      <c r="AB767" s="218"/>
      <c r="AC767" s="218"/>
      <c r="AD767" s="219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</row>
    <row r="768" spans="1:49" x14ac:dyDescent="0.2">
      <c r="A768" s="162"/>
      <c r="B768" s="162"/>
      <c r="C768" s="162"/>
      <c r="D768" s="162"/>
      <c r="AA768" s="217"/>
      <c r="AB768" s="218"/>
      <c r="AC768" s="218"/>
      <c r="AD768" s="219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</row>
    <row r="769" spans="1:49" x14ac:dyDescent="0.2">
      <c r="A769" s="162"/>
      <c r="B769" s="162"/>
      <c r="C769" s="162"/>
      <c r="D769" s="162"/>
      <c r="AA769" s="217"/>
      <c r="AB769" s="218"/>
      <c r="AC769" s="218"/>
      <c r="AD769" s="219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</row>
    <row r="770" spans="1:49" x14ac:dyDescent="0.2">
      <c r="A770" s="162"/>
      <c r="B770" s="162"/>
      <c r="C770" s="162"/>
      <c r="D770" s="162"/>
      <c r="AA770" s="217"/>
      <c r="AB770" s="218"/>
      <c r="AC770" s="218"/>
      <c r="AD770" s="219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</row>
    <row r="771" spans="1:49" x14ac:dyDescent="0.2">
      <c r="A771" s="162"/>
      <c r="B771" s="162"/>
      <c r="C771" s="162"/>
      <c r="D771" s="162"/>
      <c r="AA771" s="217"/>
      <c r="AB771" s="218"/>
      <c r="AC771" s="218"/>
      <c r="AD771" s="219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</row>
    <row r="772" spans="1:49" x14ac:dyDescent="0.2">
      <c r="A772" s="162"/>
      <c r="B772" s="162"/>
      <c r="C772" s="162"/>
      <c r="D772" s="162"/>
      <c r="AA772" s="217"/>
      <c r="AB772" s="218"/>
      <c r="AC772" s="218"/>
      <c r="AD772" s="219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</row>
    <row r="773" spans="1:49" x14ac:dyDescent="0.2">
      <c r="A773" s="162"/>
      <c r="B773" s="162"/>
      <c r="C773" s="162"/>
      <c r="D773" s="162"/>
      <c r="AA773" s="217"/>
      <c r="AB773" s="218"/>
      <c r="AC773" s="218"/>
      <c r="AD773" s="219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</row>
    <row r="774" spans="1:49" x14ac:dyDescent="0.2">
      <c r="A774" s="162"/>
      <c r="B774" s="162"/>
      <c r="C774" s="162"/>
      <c r="D774" s="162"/>
      <c r="AA774" s="217"/>
      <c r="AB774" s="218"/>
      <c r="AC774" s="218"/>
      <c r="AD774" s="219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</row>
    <row r="775" spans="1:49" x14ac:dyDescent="0.2">
      <c r="A775" s="162"/>
      <c r="B775" s="162"/>
      <c r="C775" s="162"/>
      <c r="D775" s="162"/>
      <c r="AA775" s="217"/>
      <c r="AB775" s="218"/>
      <c r="AC775" s="218"/>
      <c r="AD775" s="219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</row>
    <row r="776" spans="1:49" x14ac:dyDescent="0.2">
      <c r="A776" s="162"/>
      <c r="B776" s="162"/>
      <c r="C776" s="162"/>
      <c r="D776" s="162"/>
      <c r="AA776" s="217"/>
      <c r="AB776" s="218"/>
      <c r="AC776" s="218"/>
      <c r="AD776" s="219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</row>
    <row r="777" spans="1:49" x14ac:dyDescent="0.2">
      <c r="A777" s="162"/>
      <c r="B777" s="162"/>
      <c r="C777" s="162"/>
      <c r="D777" s="162"/>
      <c r="AA777" s="217"/>
      <c r="AB777" s="218"/>
      <c r="AC777" s="218"/>
      <c r="AD777" s="219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</row>
    <row r="778" spans="1:49" x14ac:dyDescent="0.2">
      <c r="A778" s="162"/>
      <c r="B778" s="162"/>
      <c r="C778" s="162"/>
      <c r="D778" s="162"/>
      <c r="AA778" s="217"/>
      <c r="AB778" s="218"/>
      <c r="AC778" s="218"/>
      <c r="AD778" s="219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</row>
    <row r="779" spans="1:49" x14ac:dyDescent="0.2">
      <c r="A779" s="162"/>
      <c r="B779" s="162"/>
      <c r="C779" s="162"/>
      <c r="D779" s="162"/>
      <c r="AA779" s="217"/>
      <c r="AB779" s="218"/>
      <c r="AC779" s="218"/>
      <c r="AD779" s="219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</row>
    <row r="780" spans="1:49" x14ac:dyDescent="0.2">
      <c r="A780" s="162"/>
      <c r="B780" s="162"/>
      <c r="C780" s="162"/>
      <c r="D780" s="162"/>
      <c r="AA780" s="217"/>
      <c r="AB780" s="218"/>
      <c r="AC780" s="218"/>
      <c r="AD780" s="219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</row>
    <row r="781" spans="1:49" x14ac:dyDescent="0.2">
      <c r="A781" s="162"/>
      <c r="B781" s="162"/>
      <c r="C781" s="162"/>
      <c r="D781" s="162"/>
      <c r="AA781" s="217"/>
      <c r="AB781" s="218"/>
      <c r="AC781" s="218"/>
      <c r="AD781" s="219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</row>
    <row r="782" spans="1:49" x14ac:dyDescent="0.2">
      <c r="A782" s="162"/>
      <c r="B782" s="162"/>
      <c r="C782" s="162"/>
      <c r="D782" s="162"/>
      <c r="AA782" s="217"/>
      <c r="AB782" s="218"/>
      <c r="AC782" s="218"/>
      <c r="AD782" s="219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</row>
    <row r="783" spans="1:49" x14ac:dyDescent="0.2">
      <c r="A783" s="162"/>
      <c r="B783" s="162"/>
      <c r="C783" s="162"/>
      <c r="D783" s="162"/>
      <c r="AA783" s="217"/>
      <c r="AB783" s="218"/>
      <c r="AC783" s="218"/>
      <c r="AD783" s="219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</row>
    <row r="784" spans="1:49" x14ac:dyDescent="0.2">
      <c r="A784" s="162"/>
      <c r="B784" s="162"/>
      <c r="C784" s="162"/>
      <c r="D784" s="162"/>
      <c r="AA784" s="217"/>
      <c r="AB784" s="218"/>
      <c r="AC784" s="218"/>
      <c r="AD784" s="219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</row>
    <row r="785" spans="1:49" x14ac:dyDescent="0.2">
      <c r="A785" s="162"/>
      <c r="B785" s="162"/>
      <c r="C785" s="162"/>
      <c r="D785" s="162"/>
      <c r="AA785" s="217"/>
      <c r="AB785" s="218"/>
      <c r="AC785" s="218"/>
      <c r="AD785" s="219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</row>
    <row r="786" spans="1:49" x14ac:dyDescent="0.2">
      <c r="A786" s="162"/>
      <c r="B786" s="162"/>
      <c r="C786" s="162"/>
      <c r="D786" s="162"/>
      <c r="AA786" s="217"/>
      <c r="AB786" s="218"/>
      <c r="AC786" s="218"/>
      <c r="AD786" s="219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</row>
    <row r="787" spans="1:49" x14ac:dyDescent="0.2">
      <c r="A787" s="162"/>
      <c r="B787" s="162"/>
      <c r="C787" s="162"/>
      <c r="D787" s="162"/>
      <c r="AA787" s="217"/>
      <c r="AB787" s="218"/>
      <c r="AC787" s="218"/>
      <c r="AD787" s="219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</row>
    <row r="788" spans="1:49" x14ac:dyDescent="0.2">
      <c r="A788" s="162"/>
      <c r="B788" s="162"/>
      <c r="C788" s="162"/>
      <c r="D788" s="162"/>
      <c r="AA788" s="217"/>
      <c r="AB788" s="218"/>
      <c r="AC788" s="218"/>
      <c r="AD788" s="219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</row>
    <row r="789" spans="1:49" x14ac:dyDescent="0.2">
      <c r="A789" s="162"/>
      <c r="B789" s="162"/>
      <c r="C789" s="162"/>
      <c r="D789" s="162"/>
      <c r="AA789" s="217"/>
      <c r="AB789" s="218"/>
      <c r="AC789" s="218"/>
      <c r="AD789" s="219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</row>
    <row r="790" spans="1:49" x14ac:dyDescent="0.2">
      <c r="A790" s="162"/>
      <c r="B790" s="162"/>
      <c r="C790" s="162"/>
      <c r="D790" s="162"/>
      <c r="AA790" s="217"/>
      <c r="AB790" s="218"/>
      <c r="AC790" s="218"/>
      <c r="AD790" s="219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</row>
    <row r="791" spans="1:49" x14ac:dyDescent="0.2">
      <c r="A791" s="162"/>
      <c r="B791" s="162"/>
      <c r="C791" s="162"/>
      <c r="D791" s="162"/>
      <c r="AA791" s="217"/>
      <c r="AB791" s="218"/>
      <c r="AC791" s="218"/>
      <c r="AD791" s="219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</row>
    <row r="792" spans="1:49" x14ac:dyDescent="0.2">
      <c r="A792" s="162"/>
      <c r="B792" s="162"/>
      <c r="C792" s="162"/>
      <c r="D792" s="162"/>
      <c r="AA792" s="217"/>
      <c r="AB792" s="218"/>
      <c r="AC792" s="218"/>
      <c r="AD792" s="219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</row>
    <row r="793" spans="1:49" x14ac:dyDescent="0.2">
      <c r="A793" s="162"/>
      <c r="B793" s="162"/>
      <c r="C793" s="162"/>
      <c r="D793" s="162"/>
      <c r="AA793" s="217"/>
      <c r="AB793" s="218"/>
      <c r="AC793" s="218"/>
      <c r="AD793" s="219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</row>
    <row r="794" spans="1:49" x14ac:dyDescent="0.2">
      <c r="A794" s="162"/>
      <c r="B794" s="162"/>
      <c r="C794" s="162"/>
      <c r="D794" s="162"/>
      <c r="AA794" s="217"/>
      <c r="AB794" s="218"/>
      <c r="AC794" s="218"/>
      <c r="AD794" s="219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</row>
    <row r="795" spans="1:49" x14ac:dyDescent="0.2">
      <c r="A795" s="162"/>
      <c r="B795" s="162"/>
      <c r="C795" s="162"/>
      <c r="D795" s="162"/>
      <c r="AA795" s="217"/>
      <c r="AB795" s="218"/>
      <c r="AC795" s="218"/>
      <c r="AD795" s="219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</row>
    <row r="796" spans="1:49" x14ac:dyDescent="0.2">
      <c r="A796" s="162"/>
      <c r="B796" s="162"/>
      <c r="C796" s="162"/>
      <c r="D796" s="162"/>
      <c r="AA796" s="217"/>
      <c r="AB796" s="218"/>
      <c r="AC796" s="218"/>
      <c r="AD796" s="219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</row>
    <row r="797" spans="1:49" x14ac:dyDescent="0.2">
      <c r="A797" s="162"/>
      <c r="B797" s="162"/>
      <c r="C797" s="162"/>
      <c r="D797" s="162"/>
      <c r="AA797" s="217"/>
      <c r="AB797" s="218"/>
      <c r="AC797" s="218"/>
      <c r="AD797" s="219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</row>
    <row r="798" spans="1:49" x14ac:dyDescent="0.2">
      <c r="A798" s="162"/>
      <c r="B798" s="162"/>
      <c r="C798" s="162"/>
      <c r="D798" s="162"/>
      <c r="AA798" s="217"/>
      <c r="AB798" s="218"/>
      <c r="AC798" s="218"/>
      <c r="AD798" s="219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</row>
    <row r="799" spans="1:49" x14ac:dyDescent="0.2">
      <c r="A799" s="162"/>
      <c r="B799" s="162"/>
      <c r="C799" s="162"/>
      <c r="D799" s="162"/>
      <c r="AA799" s="217"/>
      <c r="AB799" s="218"/>
      <c r="AC799" s="218"/>
      <c r="AD799" s="219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</row>
    <row r="800" spans="1:49" x14ac:dyDescent="0.2">
      <c r="A800" s="162"/>
      <c r="B800" s="162"/>
      <c r="C800" s="162"/>
      <c r="D800" s="162"/>
      <c r="AA800" s="217"/>
      <c r="AB800" s="218"/>
      <c r="AC800" s="218"/>
      <c r="AD800" s="219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</row>
    <row r="801" spans="1:49" x14ac:dyDescent="0.2">
      <c r="A801" s="162"/>
      <c r="B801" s="162"/>
      <c r="C801" s="162"/>
      <c r="D801" s="162"/>
      <c r="AA801" s="217"/>
      <c r="AB801" s="218"/>
      <c r="AC801" s="218"/>
      <c r="AD801" s="219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</row>
    <row r="802" spans="1:49" x14ac:dyDescent="0.2">
      <c r="A802" s="162"/>
      <c r="B802" s="162"/>
      <c r="C802" s="162"/>
      <c r="D802" s="162"/>
      <c r="AA802" s="217"/>
      <c r="AB802" s="218"/>
      <c r="AC802" s="218"/>
      <c r="AD802" s="219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</row>
    <row r="803" spans="1:49" x14ac:dyDescent="0.2">
      <c r="A803" s="162"/>
      <c r="B803" s="162"/>
      <c r="C803" s="162"/>
      <c r="D803" s="162"/>
      <c r="AA803" s="217"/>
      <c r="AB803" s="218"/>
      <c r="AC803" s="218"/>
      <c r="AD803" s="219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</row>
    <row r="804" spans="1:49" x14ac:dyDescent="0.2">
      <c r="A804" s="162"/>
      <c r="B804" s="162"/>
      <c r="C804" s="162"/>
      <c r="D804" s="162"/>
      <c r="AA804" s="217"/>
      <c r="AB804" s="218"/>
      <c r="AC804" s="218"/>
      <c r="AD804" s="219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</row>
    <row r="805" spans="1:49" x14ac:dyDescent="0.2">
      <c r="A805" s="162"/>
      <c r="B805" s="162"/>
      <c r="C805" s="162"/>
      <c r="D805" s="162"/>
      <c r="AA805" s="217"/>
      <c r="AB805" s="218"/>
      <c r="AC805" s="218"/>
      <c r="AD805" s="219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</row>
    <row r="806" spans="1:49" x14ac:dyDescent="0.2">
      <c r="A806" s="162"/>
      <c r="B806" s="162"/>
      <c r="C806" s="162"/>
      <c r="D806" s="162"/>
      <c r="AA806" s="217"/>
      <c r="AB806" s="218"/>
      <c r="AC806" s="218"/>
      <c r="AD806" s="219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</row>
    <row r="807" spans="1:49" x14ac:dyDescent="0.2">
      <c r="A807" s="162"/>
      <c r="B807" s="162"/>
      <c r="C807" s="162"/>
      <c r="D807" s="162"/>
      <c r="AA807" s="217"/>
      <c r="AB807" s="218"/>
      <c r="AC807" s="218"/>
      <c r="AD807" s="219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</row>
    <row r="808" spans="1:49" x14ac:dyDescent="0.2">
      <c r="A808" s="162"/>
      <c r="B808" s="162"/>
      <c r="C808" s="162"/>
      <c r="D808" s="162"/>
      <c r="AA808" s="217"/>
      <c r="AB808" s="218"/>
      <c r="AC808" s="218"/>
      <c r="AD808" s="219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</row>
    <row r="809" spans="1:49" x14ac:dyDescent="0.2">
      <c r="A809" s="162"/>
      <c r="B809" s="162"/>
      <c r="C809" s="162"/>
      <c r="D809" s="162"/>
      <c r="AA809" s="217"/>
      <c r="AB809" s="218"/>
      <c r="AC809" s="218"/>
      <c r="AD809" s="219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</row>
    <row r="810" spans="1:49" x14ac:dyDescent="0.2">
      <c r="A810" s="162"/>
      <c r="B810" s="162"/>
      <c r="C810" s="162"/>
      <c r="D810" s="162"/>
      <c r="AA810" s="217"/>
      <c r="AB810" s="218"/>
      <c r="AC810" s="218"/>
      <c r="AD810" s="219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</row>
    <row r="811" spans="1:49" x14ac:dyDescent="0.2">
      <c r="A811" s="162"/>
      <c r="B811" s="162"/>
      <c r="C811" s="162"/>
      <c r="D811" s="162"/>
      <c r="AA811" s="217"/>
      <c r="AB811" s="218"/>
      <c r="AC811" s="218"/>
      <c r="AD811" s="219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</row>
    <row r="812" spans="1:49" x14ac:dyDescent="0.2">
      <c r="A812" s="162"/>
      <c r="B812" s="162"/>
      <c r="C812" s="162"/>
      <c r="D812" s="162"/>
      <c r="AA812" s="217"/>
      <c r="AB812" s="218"/>
      <c r="AC812" s="218"/>
      <c r="AD812" s="219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</row>
    <row r="813" spans="1:49" x14ac:dyDescent="0.2">
      <c r="A813" s="162"/>
      <c r="B813" s="162"/>
      <c r="C813" s="162"/>
      <c r="D813" s="162"/>
      <c r="AA813" s="217"/>
      <c r="AB813" s="218"/>
      <c r="AC813" s="218"/>
      <c r="AD813" s="219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</row>
    <row r="814" spans="1:49" x14ac:dyDescent="0.2">
      <c r="A814" s="162"/>
      <c r="B814" s="162"/>
      <c r="C814" s="162"/>
      <c r="D814" s="162"/>
      <c r="AA814" s="217"/>
      <c r="AB814" s="218"/>
      <c r="AC814" s="218"/>
      <c r="AD814" s="219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</row>
    <row r="815" spans="1:49" x14ac:dyDescent="0.2">
      <c r="A815" s="162"/>
      <c r="B815" s="162"/>
      <c r="C815" s="162"/>
      <c r="D815" s="162"/>
      <c r="AA815" s="217"/>
      <c r="AB815" s="218"/>
      <c r="AC815" s="218"/>
      <c r="AD815" s="219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</row>
    <row r="816" spans="1:49" x14ac:dyDescent="0.2">
      <c r="A816" s="162"/>
      <c r="B816" s="162"/>
      <c r="C816" s="162"/>
      <c r="D816" s="162"/>
      <c r="AA816" s="217"/>
      <c r="AB816" s="218"/>
      <c r="AC816" s="218"/>
      <c r="AD816" s="219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</row>
    <row r="817" spans="1:49" x14ac:dyDescent="0.2">
      <c r="A817" s="162"/>
      <c r="B817" s="162"/>
      <c r="C817" s="162"/>
      <c r="D817" s="162"/>
      <c r="AA817" s="217"/>
      <c r="AB817" s="218"/>
      <c r="AC817" s="218"/>
      <c r="AD817" s="219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</row>
    <row r="818" spans="1:49" x14ac:dyDescent="0.2">
      <c r="A818" s="162"/>
      <c r="B818" s="162"/>
      <c r="C818" s="162"/>
      <c r="D818" s="162"/>
      <c r="AA818" s="217"/>
      <c r="AB818" s="218"/>
      <c r="AC818" s="218"/>
      <c r="AD818" s="219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</row>
    <row r="819" spans="1:49" x14ac:dyDescent="0.2">
      <c r="A819" s="162"/>
      <c r="B819" s="162"/>
      <c r="C819" s="162"/>
      <c r="D819" s="162"/>
      <c r="AA819" s="217"/>
      <c r="AB819" s="218"/>
      <c r="AC819" s="218"/>
      <c r="AD819" s="219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</row>
    <row r="820" spans="1:49" x14ac:dyDescent="0.2">
      <c r="A820" s="162"/>
      <c r="B820" s="162"/>
      <c r="C820" s="162"/>
      <c r="D820" s="162"/>
      <c r="AA820" s="217"/>
      <c r="AB820" s="218"/>
      <c r="AC820" s="218"/>
      <c r="AD820" s="219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</row>
    <row r="821" spans="1:49" x14ac:dyDescent="0.2">
      <c r="A821" s="162"/>
      <c r="B821" s="162"/>
      <c r="C821" s="162"/>
      <c r="D821" s="162"/>
      <c r="AA821" s="217"/>
      <c r="AB821" s="218"/>
      <c r="AC821" s="218"/>
      <c r="AD821" s="219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</row>
    <row r="822" spans="1:49" x14ac:dyDescent="0.2">
      <c r="A822" s="162"/>
      <c r="B822" s="162"/>
      <c r="C822" s="162"/>
      <c r="D822" s="162"/>
      <c r="AA822" s="217"/>
      <c r="AB822" s="218"/>
      <c r="AC822" s="218"/>
      <c r="AD822" s="219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</row>
    <row r="823" spans="1:49" x14ac:dyDescent="0.2">
      <c r="A823" s="162"/>
      <c r="B823" s="162"/>
      <c r="C823" s="162"/>
      <c r="D823" s="162"/>
      <c r="AA823" s="217"/>
      <c r="AB823" s="218"/>
      <c r="AC823" s="218"/>
      <c r="AD823" s="219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</row>
    <row r="824" spans="1:49" x14ac:dyDescent="0.2">
      <c r="A824" s="162"/>
      <c r="B824" s="162"/>
      <c r="C824" s="162"/>
      <c r="D824" s="162"/>
      <c r="AA824" s="217"/>
      <c r="AB824" s="218"/>
      <c r="AC824" s="218"/>
      <c r="AD824" s="219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</row>
    <row r="825" spans="1:49" x14ac:dyDescent="0.2">
      <c r="A825" s="162"/>
      <c r="B825" s="162"/>
      <c r="C825" s="162"/>
      <c r="D825" s="162"/>
      <c r="AA825" s="217"/>
      <c r="AB825" s="218"/>
      <c r="AC825" s="218"/>
      <c r="AD825" s="219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</row>
    <row r="826" spans="1:49" x14ac:dyDescent="0.2">
      <c r="A826" s="162"/>
      <c r="B826" s="162"/>
      <c r="C826" s="162"/>
      <c r="D826" s="162"/>
      <c r="AA826" s="217"/>
      <c r="AB826" s="218"/>
      <c r="AC826" s="218"/>
      <c r="AD826" s="219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</row>
    <row r="827" spans="1:49" x14ac:dyDescent="0.2">
      <c r="A827" s="162"/>
      <c r="B827" s="162"/>
      <c r="C827" s="162"/>
      <c r="D827" s="162"/>
      <c r="AA827" s="217"/>
      <c r="AB827" s="218"/>
      <c r="AC827" s="218"/>
      <c r="AD827" s="219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</row>
    <row r="828" spans="1:49" x14ac:dyDescent="0.2">
      <c r="A828" s="162"/>
      <c r="B828" s="162"/>
      <c r="C828" s="162"/>
      <c r="D828" s="162"/>
      <c r="AA828" s="217"/>
      <c r="AB828" s="218"/>
      <c r="AC828" s="218"/>
      <c r="AD828" s="219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</row>
    <row r="829" spans="1:49" x14ac:dyDescent="0.2">
      <c r="A829" s="162"/>
      <c r="B829" s="162"/>
      <c r="C829" s="162"/>
      <c r="D829" s="162"/>
      <c r="AA829" s="217"/>
      <c r="AB829" s="218"/>
      <c r="AC829" s="218"/>
      <c r="AD829" s="219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</row>
    <row r="830" spans="1:49" x14ac:dyDescent="0.2">
      <c r="A830" s="162"/>
      <c r="B830" s="162"/>
      <c r="C830" s="162"/>
      <c r="D830" s="162"/>
      <c r="AA830" s="217"/>
      <c r="AB830" s="218"/>
      <c r="AC830" s="218"/>
      <c r="AD830" s="219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</row>
    <row r="831" spans="1:49" x14ac:dyDescent="0.2">
      <c r="A831" s="162"/>
      <c r="B831" s="162"/>
      <c r="C831" s="162"/>
      <c r="D831" s="162"/>
      <c r="AA831" s="217"/>
      <c r="AB831" s="218"/>
      <c r="AC831" s="218"/>
      <c r="AD831" s="219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</row>
    <row r="832" spans="1:49" x14ac:dyDescent="0.2">
      <c r="A832" s="162"/>
      <c r="B832" s="162"/>
      <c r="C832" s="162"/>
      <c r="D832" s="162"/>
      <c r="AA832" s="217"/>
      <c r="AB832" s="218"/>
      <c r="AC832" s="218"/>
      <c r="AD832" s="219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</row>
    <row r="833" spans="1:49" x14ac:dyDescent="0.2">
      <c r="A833" s="162"/>
      <c r="B833" s="162"/>
      <c r="C833" s="162"/>
      <c r="D833" s="162"/>
      <c r="AA833" s="217"/>
      <c r="AB833" s="218"/>
      <c r="AC833" s="218"/>
      <c r="AD833" s="219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</row>
    <row r="834" spans="1:49" x14ac:dyDescent="0.2">
      <c r="A834" s="162"/>
      <c r="B834" s="162"/>
      <c r="C834" s="162"/>
      <c r="D834" s="162"/>
      <c r="AA834" s="217"/>
      <c r="AB834" s="218"/>
      <c r="AC834" s="218"/>
      <c r="AD834" s="219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</row>
    <row r="835" spans="1:49" x14ac:dyDescent="0.2">
      <c r="A835" s="162"/>
      <c r="B835" s="162"/>
      <c r="C835" s="162"/>
      <c r="D835" s="162"/>
      <c r="AA835" s="217"/>
      <c r="AB835" s="218"/>
      <c r="AC835" s="218"/>
      <c r="AD835" s="219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</row>
    <row r="836" spans="1:49" x14ac:dyDescent="0.2">
      <c r="A836" s="162"/>
      <c r="B836" s="162"/>
      <c r="C836" s="162"/>
      <c r="D836" s="162"/>
      <c r="AA836" s="217"/>
      <c r="AB836" s="218"/>
      <c r="AC836" s="218"/>
      <c r="AD836" s="219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</row>
    <row r="837" spans="1:49" x14ac:dyDescent="0.2">
      <c r="A837" s="162"/>
      <c r="B837" s="162"/>
      <c r="C837" s="162"/>
      <c r="D837" s="162"/>
      <c r="AA837" s="217"/>
      <c r="AB837" s="218"/>
      <c r="AC837" s="218"/>
      <c r="AD837" s="219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</row>
    <row r="838" spans="1:49" x14ac:dyDescent="0.2">
      <c r="A838" s="162"/>
      <c r="B838" s="162"/>
      <c r="C838" s="162"/>
      <c r="D838" s="162"/>
      <c r="AA838" s="217"/>
      <c r="AB838" s="218"/>
      <c r="AC838" s="218"/>
      <c r="AD838" s="219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</row>
    <row r="839" spans="1:49" x14ac:dyDescent="0.2">
      <c r="A839" s="162"/>
      <c r="B839" s="162"/>
      <c r="C839" s="162"/>
      <c r="D839" s="162"/>
      <c r="AA839" s="217"/>
      <c r="AB839" s="218"/>
      <c r="AC839" s="218"/>
      <c r="AD839" s="219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</row>
    <row r="840" spans="1:49" x14ac:dyDescent="0.2">
      <c r="A840" s="162"/>
      <c r="B840" s="162"/>
      <c r="C840" s="162"/>
      <c r="D840" s="162"/>
      <c r="AA840" s="217"/>
      <c r="AB840" s="218"/>
      <c r="AC840" s="218"/>
      <c r="AD840" s="219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</row>
    <row r="841" spans="1:49" x14ac:dyDescent="0.2">
      <c r="A841" s="162"/>
      <c r="B841" s="162"/>
      <c r="C841" s="162"/>
      <c r="D841" s="162"/>
      <c r="AA841" s="217"/>
      <c r="AB841" s="218"/>
      <c r="AC841" s="218"/>
      <c r="AD841" s="219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</row>
    <row r="842" spans="1:49" x14ac:dyDescent="0.2">
      <c r="A842" s="162"/>
      <c r="B842" s="162"/>
      <c r="C842" s="162"/>
      <c r="D842" s="162"/>
      <c r="AA842" s="217"/>
      <c r="AB842" s="218"/>
      <c r="AC842" s="218"/>
      <c r="AD842" s="219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</row>
    <row r="843" spans="1:49" x14ac:dyDescent="0.2">
      <c r="A843" s="162"/>
      <c r="B843" s="162"/>
      <c r="C843" s="162"/>
      <c r="D843" s="162"/>
      <c r="AA843" s="217"/>
      <c r="AB843" s="218"/>
      <c r="AC843" s="218"/>
      <c r="AD843" s="219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</row>
    <row r="844" spans="1:49" x14ac:dyDescent="0.2">
      <c r="A844" s="162"/>
      <c r="B844" s="162"/>
      <c r="C844" s="162"/>
      <c r="D844" s="162"/>
      <c r="AA844" s="217"/>
      <c r="AB844" s="218"/>
      <c r="AC844" s="218"/>
      <c r="AD844" s="219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</row>
    <row r="845" spans="1:49" x14ac:dyDescent="0.2">
      <c r="A845" s="162"/>
      <c r="B845" s="162"/>
      <c r="C845" s="162"/>
      <c r="D845" s="162"/>
      <c r="AA845" s="217"/>
      <c r="AB845" s="218"/>
      <c r="AC845" s="218"/>
      <c r="AD845" s="219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</row>
    <row r="846" spans="1:49" x14ac:dyDescent="0.2">
      <c r="A846" s="162"/>
      <c r="B846" s="162"/>
      <c r="C846" s="162"/>
      <c r="D846" s="162"/>
      <c r="AA846" s="217"/>
      <c r="AB846" s="218"/>
      <c r="AC846" s="218"/>
      <c r="AD846" s="219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</row>
    <row r="847" spans="1:49" x14ac:dyDescent="0.2">
      <c r="A847" s="162"/>
      <c r="B847" s="162"/>
      <c r="C847" s="162"/>
      <c r="D847" s="162"/>
      <c r="AA847" s="217"/>
      <c r="AB847" s="218"/>
      <c r="AC847" s="218"/>
      <c r="AD847" s="219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</row>
    <row r="848" spans="1:49" x14ac:dyDescent="0.2">
      <c r="A848" s="162"/>
      <c r="B848" s="162"/>
      <c r="C848" s="162"/>
      <c r="D848" s="162"/>
      <c r="AA848" s="217"/>
      <c r="AB848" s="218"/>
      <c r="AC848" s="218"/>
      <c r="AD848" s="219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</row>
    <row r="849" spans="1:49" x14ac:dyDescent="0.2">
      <c r="A849" s="162"/>
      <c r="B849" s="162"/>
      <c r="C849" s="162"/>
      <c r="D849" s="162"/>
      <c r="AA849" s="217"/>
      <c r="AB849" s="218"/>
      <c r="AC849" s="218"/>
      <c r="AD849" s="219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</row>
    <row r="850" spans="1:49" x14ac:dyDescent="0.2">
      <c r="A850" s="162"/>
      <c r="B850" s="162"/>
      <c r="C850" s="162"/>
      <c r="D850" s="162"/>
      <c r="AA850" s="217"/>
      <c r="AB850" s="218"/>
      <c r="AC850" s="218"/>
      <c r="AD850" s="219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</row>
    <row r="851" spans="1:49" x14ac:dyDescent="0.2">
      <c r="A851" s="162"/>
      <c r="B851" s="162"/>
      <c r="C851" s="162"/>
      <c r="D851" s="162"/>
      <c r="AA851" s="217"/>
      <c r="AB851" s="218"/>
      <c r="AC851" s="218"/>
      <c r="AD851" s="219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</row>
    <row r="852" spans="1:49" x14ac:dyDescent="0.2">
      <c r="A852" s="162"/>
      <c r="B852" s="162"/>
      <c r="C852" s="162"/>
      <c r="D852" s="162"/>
      <c r="AA852" s="217"/>
      <c r="AB852" s="218"/>
      <c r="AC852" s="218"/>
      <c r="AD852" s="219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</row>
    <row r="853" spans="1:49" x14ac:dyDescent="0.2">
      <c r="A853" s="162"/>
      <c r="B853" s="162"/>
      <c r="C853" s="162"/>
      <c r="D853" s="162"/>
      <c r="AA853" s="217"/>
      <c r="AB853" s="218"/>
      <c r="AC853" s="218"/>
      <c r="AD853" s="219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</row>
    <row r="854" spans="1:49" x14ac:dyDescent="0.2">
      <c r="A854" s="162"/>
      <c r="B854" s="162"/>
      <c r="C854" s="162"/>
      <c r="D854" s="162"/>
      <c r="AA854" s="217"/>
      <c r="AB854" s="218"/>
      <c r="AC854" s="218"/>
      <c r="AD854" s="219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</row>
    <row r="855" spans="1:49" x14ac:dyDescent="0.2">
      <c r="A855" s="162"/>
      <c r="B855" s="162"/>
      <c r="C855" s="162"/>
      <c r="D855" s="162"/>
      <c r="AA855" s="217"/>
      <c r="AB855" s="218"/>
      <c r="AC855" s="218"/>
      <c r="AD855" s="219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</row>
    <row r="856" spans="1:49" x14ac:dyDescent="0.2">
      <c r="A856" s="162"/>
      <c r="B856" s="162"/>
      <c r="C856" s="162"/>
      <c r="D856" s="162"/>
      <c r="AA856" s="217"/>
      <c r="AB856" s="218"/>
      <c r="AC856" s="218"/>
      <c r="AD856" s="219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</row>
    <row r="857" spans="1:49" x14ac:dyDescent="0.2">
      <c r="A857" s="162"/>
      <c r="B857" s="162"/>
      <c r="C857" s="162"/>
      <c r="D857" s="162"/>
      <c r="AA857" s="217"/>
      <c r="AB857" s="218"/>
      <c r="AC857" s="218"/>
      <c r="AD857" s="219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</row>
    <row r="858" spans="1:49" x14ac:dyDescent="0.2">
      <c r="A858" s="162"/>
      <c r="B858" s="162"/>
      <c r="C858" s="162"/>
      <c r="D858" s="162"/>
      <c r="AA858" s="217"/>
      <c r="AB858" s="218"/>
      <c r="AC858" s="218"/>
      <c r="AD858" s="219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</row>
    <row r="859" spans="1:49" x14ac:dyDescent="0.2">
      <c r="A859" s="162"/>
      <c r="B859" s="162"/>
      <c r="C859" s="162"/>
      <c r="D859" s="162"/>
      <c r="AA859" s="217"/>
      <c r="AB859" s="218"/>
      <c r="AC859" s="218"/>
      <c r="AD859" s="219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</row>
    <row r="860" spans="1:49" x14ac:dyDescent="0.2">
      <c r="A860" s="162"/>
      <c r="B860" s="162"/>
      <c r="C860" s="162"/>
      <c r="D860" s="162"/>
      <c r="AA860" s="217"/>
      <c r="AB860" s="218"/>
      <c r="AC860" s="218"/>
      <c r="AD860" s="219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</row>
    <row r="861" spans="1:49" x14ac:dyDescent="0.2">
      <c r="A861" s="162"/>
      <c r="B861" s="162"/>
      <c r="C861" s="162"/>
      <c r="D861" s="162"/>
      <c r="AA861" s="217"/>
      <c r="AB861" s="218"/>
      <c r="AC861" s="218"/>
      <c r="AD861" s="219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</row>
    <row r="862" spans="1:49" x14ac:dyDescent="0.2">
      <c r="A862" s="162"/>
      <c r="B862" s="162"/>
      <c r="C862" s="162"/>
      <c r="D862" s="162"/>
      <c r="AA862" s="217"/>
      <c r="AB862" s="218"/>
      <c r="AC862" s="218"/>
      <c r="AD862" s="219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</row>
    <row r="863" spans="1:49" x14ac:dyDescent="0.2">
      <c r="A863" s="162"/>
      <c r="B863" s="162"/>
      <c r="C863" s="162"/>
      <c r="D863" s="162"/>
      <c r="AA863" s="217"/>
      <c r="AB863" s="218"/>
      <c r="AC863" s="218"/>
      <c r="AD863" s="219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</row>
    <row r="864" spans="1:49" x14ac:dyDescent="0.2">
      <c r="A864" s="162"/>
      <c r="B864" s="162"/>
      <c r="C864" s="162"/>
      <c r="D864" s="162"/>
      <c r="AA864" s="217"/>
      <c r="AB864" s="218"/>
      <c r="AC864" s="218"/>
      <c r="AD864" s="219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</row>
    <row r="865" spans="1:49" x14ac:dyDescent="0.2">
      <c r="A865" s="162"/>
      <c r="B865" s="162"/>
      <c r="C865" s="162"/>
      <c r="D865" s="162"/>
      <c r="AA865" s="217"/>
      <c r="AB865" s="218"/>
      <c r="AC865" s="218"/>
      <c r="AD865" s="219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</row>
    <row r="866" spans="1:49" x14ac:dyDescent="0.2">
      <c r="A866" s="162"/>
      <c r="B866" s="162"/>
      <c r="C866" s="162"/>
      <c r="D866" s="162"/>
      <c r="AA866" s="217"/>
      <c r="AB866" s="218"/>
      <c r="AC866" s="218"/>
      <c r="AD866" s="219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</row>
    <row r="867" spans="1:49" x14ac:dyDescent="0.2">
      <c r="A867" s="162"/>
      <c r="B867" s="162"/>
      <c r="C867" s="162"/>
      <c r="D867" s="162"/>
      <c r="AA867" s="217"/>
      <c r="AB867" s="218"/>
      <c r="AC867" s="218"/>
      <c r="AD867" s="219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</row>
    <row r="868" spans="1:49" x14ac:dyDescent="0.2">
      <c r="A868" s="162"/>
      <c r="B868" s="162"/>
      <c r="C868" s="162"/>
      <c r="D868" s="162"/>
      <c r="AA868" s="217"/>
      <c r="AB868" s="218"/>
      <c r="AC868" s="218"/>
      <c r="AD868" s="219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</row>
    <row r="869" spans="1:49" x14ac:dyDescent="0.2">
      <c r="A869" s="162"/>
      <c r="B869" s="162"/>
      <c r="C869" s="162"/>
      <c r="D869" s="162"/>
      <c r="AA869" s="217"/>
      <c r="AB869" s="218"/>
      <c r="AC869" s="218"/>
      <c r="AD869" s="219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</row>
    <row r="870" spans="1:49" x14ac:dyDescent="0.2">
      <c r="A870" s="162"/>
      <c r="B870" s="162"/>
      <c r="C870" s="162"/>
      <c r="D870" s="162"/>
      <c r="AA870" s="217"/>
      <c r="AB870" s="218"/>
      <c r="AC870" s="218"/>
      <c r="AD870" s="219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</row>
    <row r="871" spans="1:49" x14ac:dyDescent="0.2">
      <c r="A871" s="162"/>
      <c r="B871" s="162"/>
      <c r="C871" s="162"/>
      <c r="D871" s="162"/>
      <c r="AA871" s="217"/>
      <c r="AB871" s="218"/>
      <c r="AC871" s="218"/>
      <c r="AD871" s="219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</row>
    <row r="872" spans="1:49" x14ac:dyDescent="0.2">
      <c r="A872" s="162"/>
      <c r="B872" s="162"/>
      <c r="C872" s="162"/>
      <c r="D872" s="162"/>
      <c r="AA872" s="217"/>
      <c r="AB872" s="218"/>
      <c r="AC872" s="218"/>
      <c r="AD872" s="219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</row>
    <row r="873" spans="1:49" x14ac:dyDescent="0.2">
      <c r="A873" s="162"/>
      <c r="B873" s="162"/>
      <c r="C873" s="162"/>
      <c r="D873" s="162"/>
      <c r="AA873" s="217"/>
      <c r="AB873" s="218"/>
      <c r="AC873" s="218"/>
      <c r="AD873" s="219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</row>
    <row r="874" spans="1:49" x14ac:dyDescent="0.2">
      <c r="A874" s="162"/>
      <c r="B874" s="162"/>
      <c r="C874" s="162"/>
      <c r="D874" s="162"/>
      <c r="AA874" s="217"/>
      <c r="AB874" s="218"/>
      <c r="AC874" s="218"/>
      <c r="AD874" s="219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</row>
    <row r="875" spans="1:49" x14ac:dyDescent="0.2">
      <c r="A875" s="162"/>
      <c r="B875" s="162"/>
      <c r="C875" s="162"/>
      <c r="D875" s="162"/>
      <c r="AA875" s="217"/>
      <c r="AB875" s="218"/>
      <c r="AC875" s="218"/>
      <c r="AD875" s="219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</row>
    <row r="876" spans="1:49" x14ac:dyDescent="0.2">
      <c r="A876" s="162"/>
      <c r="B876" s="162"/>
      <c r="C876" s="162"/>
      <c r="D876" s="162"/>
      <c r="AA876" s="217"/>
      <c r="AB876" s="218"/>
      <c r="AC876" s="218"/>
      <c r="AD876" s="219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</row>
    <row r="877" spans="1:49" x14ac:dyDescent="0.2">
      <c r="A877" s="162"/>
      <c r="B877" s="162"/>
      <c r="C877" s="162"/>
      <c r="D877" s="162"/>
      <c r="AA877" s="217"/>
      <c r="AB877" s="218"/>
      <c r="AC877" s="218"/>
      <c r="AD877" s="219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</row>
    <row r="878" spans="1:49" x14ac:dyDescent="0.2">
      <c r="A878" s="162"/>
      <c r="B878" s="162"/>
      <c r="C878" s="162"/>
      <c r="D878" s="162"/>
      <c r="AA878" s="217"/>
      <c r="AB878" s="218"/>
      <c r="AC878" s="218"/>
      <c r="AD878" s="219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</row>
    <row r="879" spans="1:49" x14ac:dyDescent="0.2">
      <c r="A879" s="162"/>
      <c r="B879" s="162"/>
      <c r="C879" s="162"/>
      <c r="D879" s="162"/>
      <c r="AA879" s="217"/>
      <c r="AB879" s="218"/>
      <c r="AC879" s="218"/>
      <c r="AD879" s="219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</row>
    <row r="880" spans="1:49" x14ac:dyDescent="0.2">
      <c r="A880" s="162"/>
      <c r="B880" s="162"/>
      <c r="C880" s="162"/>
      <c r="D880" s="162"/>
      <c r="AA880" s="217"/>
      <c r="AB880" s="218"/>
      <c r="AC880" s="218"/>
      <c r="AD880" s="219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</row>
    <row r="881" spans="1:49" x14ac:dyDescent="0.2">
      <c r="A881" s="162"/>
      <c r="B881" s="162"/>
      <c r="C881" s="162"/>
      <c r="D881" s="162"/>
      <c r="AA881" s="217"/>
      <c r="AB881" s="218"/>
      <c r="AC881" s="218"/>
      <c r="AD881" s="219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</row>
    <row r="882" spans="1:49" x14ac:dyDescent="0.2">
      <c r="A882" s="162"/>
      <c r="B882" s="162"/>
      <c r="C882" s="162"/>
      <c r="D882" s="162"/>
      <c r="AA882" s="217"/>
      <c r="AB882" s="218"/>
      <c r="AC882" s="218"/>
      <c r="AD882" s="219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</row>
    <row r="883" spans="1:49" x14ac:dyDescent="0.2">
      <c r="A883" s="162"/>
      <c r="B883" s="162"/>
      <c r="C883" s="162"/>
      <c r="D883" s="162"/>
      <c r="AA883" s="217"/>
      <c r="AB883" s="218"/>
      <c r="AC883" s="218"/>
      <c r="AD883" s="219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</row>
    <row r="884" spans="1:49" x14ac:dyDescent="0.2">
      <c r="A884" s="162"/>
      <c r="B884" s="162"/>
      <c r="C884" s="162"/>
      <c r="D884" s="162"/>
      <c r="AA884" s="217"/>
      <c r="AB884" s="218"/>
      <c r="AC884" s="218"/>
      <c r="AD884" s="219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</row>
    <row r="885" spans="1:49" x14ac:dyDescent="0.2">
      <c r="A885" s="162"/>
      <c r="B885" s="162"/>
      <c r="C885" s="162"/>
      <c r="D885" s="162"/>
      <c r="AA885" s="217"/>
      <c r="AB885" s="218"/>
      <c r="AC885" s="218"/>
      <c r="AD885" s="219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</row>
    <row r="886" spans="1:49" x14ac:dyDescent="0.2">
      <c r="A886" s="162"/>
      <c r="B886" s="162"/>
      <c r="C886" s="162"/>
      <c r="D886" s="162"/>
      <c r="AA886" s="217"/>
      <c r="AB886" s="218"/>
      <c r="AC886" s="218"/>
      <c r="AD886" s="219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</row>
    <row r="887" spans="1:49" x14ac:dyDescent="0.2">
      <c r="A887" s="162"/>
      <c r="B887" s="162"/>
      <c r="C887" s="162"/>
      <c r="D887" s="162"/>
      <c r="AA887" s="217"/>
      <c r="AB887" s="218"/>
      <c r="AC887" s="218"/>
      <c r="AD887" s="219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</row>
    <row r="888" spans="1:49" x14ac:dyDescent="0.2">
      <c r="A888" s="162"/>
      <c r="B888" s="162"/>
      <c r="C888" s="162"/>
      <c r="D888" s="162"/>
      <c r="AA888" s="217"/>
      <c r="AB888" s="218"/>
      <c r="AC888" s="218"/>
      <c r="AD888" s="219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</row>
    <row r="889" spans="1:49" x14ac:dyDescent="0.2">
      <c r="A889" s="162"/>
      <c r="B889" s="162"/>
      <c r="C889" s="162"/>
      <c r="D889" s="162"/>
      <c r="AA889" s="217"/>
      <c r="AB889" s="218"/>
      <c r="AC889" s="218"/>
      <c r="AD889" s="219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</row>
    <row r="890" spans="1:49" x14ac:dyDescent="0.2">
      <c r="A890" s="162"/>
      <c r="B890" s="162"/>
      <c r="C890" s="162"/>
      <c r="D890" s="162"/>
      <c r="AA890" s="217"/>
      <c r="AB890" s="218"/>
      <c r="AC890" s="218"/>
      <c r="AD890" s="219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</row>
    <row r="891" spans="1:49" x14ac:dyDescent="0.2">
      <c r="A891" s="162"/>
      <c r="B891" s="162"/>
      <c r="C891" s="162"/>
      <c r="D891" s="162"/>
      <c r="AA891" s="217"/>
      <c r="AB891" s="218"/>
      <c r="AC891" s="218"/>
      <c r="AD891" s="219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</row>
    <row r="892" spans="1:49" x14ac:dyDescent="0.2">
      <c r="A892" s="162"/>
      <c r="B892" s="162"/>
      <c r="C892" s="162"/>
      <c r="D892" s="162"/>
      <c r="AA892" s="217"/>
      <c r="AB892" s="218"/>
      <c r="AC892" s="218"/>
      <c r="AD892" s="219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</row>
    <row r="893" spans="1:49" x14ac:dyDescent="0.2">
      <c r="A893" s="162"/>
      <c r="B893" s="162"/>
      <c r="C893" s="162"/>
      <c r="D893" s="162"/>
      <c r="AA893" s="217"/>
      <c r="AB893" s="218"/>
      <c r="AC893" s="218"/>
      <c r="AD893" s="219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</row>
    <row r="894" spans="1:49" x14ac:dyDescent="0.2">
      <c r="A894" s="162"/>
      <c r="B894" s="162"/>
      <c r="C894" s="162"/>
      <c r="D894" s="162"/>
      <c r="AA894" s="217"/>
      <c r="AB894" s="218"/>
      <c r="AC894" s="218"/>
      <c r="AD894" s="219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</row>
    <row r="895" spans="1:49" x14ac:dyDescent="0.2">
      <c r="A895" s="162"/>
      <c r="B895" s="162"/>
      <c r="C895" s="162"/>
      <c r="D895" s="162"/>
      <c r="AA895" s="217"/>
      <c r="AB895" s="218"/>
      <c r="AC895" s="218"/>
      <c r="AD895" s="219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</row>
    <row r="896" spans="1:49" x14ac:dyDescent="0.2">
      <c r="A896" s="162"/>
      <c r="B896" s="162"/>
      <c r="C896" s="162"/>
      <c r="D896" s="162"/>
      <c r="AA896" s="217"/>
      <c r="AB896" s="218"/>
      <c r="AC896" s="218"/>
      <c r="AD896" s="219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</row>
    <row r="897" spans="1:49" x14ac:dyDescent="0.2">
      <c r="A897" s="162"/>
      <c r="B897" s="162"/>
      <c r="C897" s="162"/>
      <c r="D897" s="162"/>
      <c r="AA897" s="217"/>
      <c r="AB897" s="218"/>
      <c r="AC897" s="218"/>
      <c r="AD897" s="219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</row>
    <row r="898" spans="1:49" x14ac:dyDescent="0.2">
      <c r="A898" s="162"/>
      <c r="B898" s="162"/>
      <c r="C898" s="162"/>
      <c r="D898" s="162"/>
      <c r="AA898" s="217"/>
      <c r="AB898" s="218"/>
      <c r="AC898" s="218"/>
      <c r="AD898" s="219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</row>
    <row r="899" spans="1:49" x14ac:dyDescent="0.2">
      <c r="A899" s="162"/>
      <c r="B899" s="162"/>
      <c r="C899" s="162"/>
      <c r="D899" s="162"/>
      <c r="AA899" s="217"/>
      <c r="AB899" s="218"/>
      <c r="AC899" s="218"/>
      <c r="AD899" s="219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</row>
    <row r="900" spans="1:49" x14ac:dyDescent="0.2">
      <c r="A900" s="162"/>
      <c r="B900" s="162"/>
      <c r="C900" s="162"/>
      <c r="D900" s="162"/>
      <c r="AA900" s="217"/>
      <c r="AB900" s="218"/>
      <c r="AC900" s="218"/>
      <c r="AD900" s="219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</row>
    <row r="901" spans="1:49" x14ac:dyDescent="0.2">
      <c r="A901" s="162"/>
      <c r="B901" s="162"/>
      <c r="C901" s="162"/>
      <c r="D901" s="162"/>
      <c r="AA901" s="217"/>
      <c r="AB901" s="218"/>
      <c r="AC901" s="218"/>
      <c r="AD901" s="219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</row>
    <row r="902" spans="1:49" x14ac:dyDescent="0.2">
      <c r="A902" s="162"/>
      <c r="B902" s="162"/>
      <c r="C902" s="162"/>
      <c r="D902" s="162"/>
      <c r="AA902" s="217"/>
      <c r="AB902" s="218"/>
      <c r="AC902" s="218"/>
      <c r="AD902" s="219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</row>
    <row r="903" spans="1:49" x14ac:dyDescent="0.2">
      <c r="A903" s="162"/>
      <c r="B903" s="162"/>
      <c r="C903" s="162"/>
      <c r="D903" s="162"/>
      <c r="AA903" s="217"/>
      <c r="AB903" s="218"/>
      <c r="AC903" s="218"/>
      <c r="AD903" s="219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</row>
    <row r="904" spans="1:49" x14ac:dyDescent="0.2">
      <c r="A904" s="162"/>
      <c r="B904" s="162"/>
      <c r="C904" s="162"/>
      <c r="D904" s="162"/>
      <c r="AA904" s="217"/>
      <c r="AB904" s="218"/>
      <c r="AC904" s="218"/>
      <c r="AD904" s="219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</row>
    <row r="905" spans="1:49" x14ac:dyDescent="0.2">
      <c r="A905" s="162"/>
      <c r="B905" s="162"/>
      <c r="C905" s="162"/>
      <c r="D905" s="162"/>
      <c r="AA905" s="217"/>
      <c r="AB905" s="218"/>
      <c r="AC905" s="218"/>
      <c r="AD905" s="219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</row>
    <row r="906" spans="1:49" x14ac:dyDescent="0.2">
      <c r="A906" s="162"/>
      <c r="B906" s="162"/>
      <c r="C906" s="162"/>
      <c r="D906" s="162"/>
      <c r="AA906" s="217"/>
      <c r="AB906" s="218"/>
      <c r="AC906" s="218"/>
      <c r="AD906" s="219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</row>
    <row r="907" spans="1:49" x14ac:dyDescent="0.2">
      <c r="A907" s="162"/>
      <c r="B907" s="162"/>
      <c r="C907" s="162"/>
      <c r="D907" s="162"/>
      <c r="AA907" s="217"/>
      <c r="AB907" s="218"/>
      <c r="AC907" s="218"/>
      <c r="AD907" s="219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</row>
    <row r="908" spans="1:49" x14ac:dyDescent="0.2">
      <c r="A908" s="162"/>
      <c r="B908" s="162"/>
      <c r="C908" s="162"/>
      <c r="D908" s="162"/>
      <c r="AA908" s="217"/>
      <c r="AB908" s="218"/>
      <c r="AC908" s="218"/>
      <c r="AD908" s="219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</row>
    <row r="909" spans="1:49" x14ac:dyDescent="0.2">
      <c r="A909" s="162"/>
      <c r="B909" s="162"/>
      <c r="C909" s="162"/>
      <c r="D909" s="162"/>
      <c r="AA909" s="217"/>
      <c r="AB909" s="218"/>
      <c r="AC909" s="218"/>
      <c r="AD909" s="219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</row>
    <row r="910" spans="1:49" x14ac:dyDescent="0.2">
      <c r="A910" s="162"/>
      <c r="B910" s="162"/>
      <c r="C910" s="162"/>
      <c r="D910" s="162"/>
      <c r="AA910" s="217"/>
      <c r="AB910" s="218"/>
      <c r="AC910" s="218"/>
      <c r="AD910" s="219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</row>
    <row r="911" spans="1:49" x14ac:dyDescent="0.2">
      <c r="A911" s="162"/>
      <c r="B911" s="162"/>
      <c r="C911" s="162"/>
      <c r="D911" s="162"/>
      <c r="AA911" s="217"/>
      <c r="AB911" s="218"/>
      <c r="AC911" s="218"/>
      <c r="AD911" s="219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</row>
    <row r="912" spans="1:49" x14ac:dyDescent="0.2">
      <c r="A912" s="162"/>
      <c r="B912" s="162"/>
      <c r="C912" s="162"/>
      <c r="D912" s="162"/>
      <c r="AA912" s="217"/>
      <c r="AB912" s="218"/>
      <c r="AC912" s="218"/>
      <c r="AD912" s="219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</row>
    <row r="913" spans="1:49" x14ac:dyDescent="0.2">
      <c r="A913" s="162"/>
      <c r="B913" s="162"/>
      <c r="C913" s="162"/>
      <c r="D913" s="162"/>
      <c r="AA913" s="217"/>
      <c r="AB913" s="218"/>
      <c r="AC913" s="218"/>
      <c r="AD913" s="219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</row>
    <row r="914" spans="1:49" x14ac:dyDescent="0.2">
      <c r="A914" s="162"/>
      <c r="B914" s="162"/>
      <c r="C914" s="162"/>
      <c r="D914" s="162"/>
      <c r="AA914" s="217"/>
      <c r="AB914" s="218"/>
      <c r="AC914" s="218"/>
      <c r="AD914" s="219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</row>
    <row r="915" spans="1:49" x14ac:dyDescent="0.2">
      <c r="A915" s="162"/>
      <c r="B915" s="162"/>
      <c r="C915" s="162"/>
      <c r="D915" s="162"/>
      <c r="AA915" s="217"/>
      <c r="AB915" s="218"/>
      <c r="AC915" s="218"/>
      <c r="AD915" s="219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</row>
    <row r="916" spans="1:49" x14ac:dyDescent="0.2">
      <c r="A916" s="162"/>
      <c r="B916" s="162"/>
      <c r="C916" s="162"/>
      <c r="D916" s="162"/>
      <c r="AA916" s="217"/>
      <c r="AB916" s="218"/>
      <c r="AC916" s="218"/>
      <c r="AD916" s="219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</row>
    <row r="917" spans="1:49" x14ac:dyDescent="0.2">
      <c r="A917" s="162"/>
      <c r="B917" s="162"/>
      <c r="C917" s="162"/>
      <c r="D917" s="162"/>
      <c r="AA917" s="217"/>
      <c r="AB917" s="218"/>
      <c r="AC917" s="218"/>
      <c r="AD917" s="219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</row>
    <row r="918" spans="1:49" x14ac:dyDescent="0.2">
      <c r="A918" s="162"/>
      <c r="B918" s="162"/>
      <c r="C918" s="162"/>
      <c r="D918" s="162"/>
      <c r="AA918" s="217"/>
      <c r="AB918" s="218"/>
      <c r="AC918" s="218"/>
      <c r="AD918" s="219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</row>
    <row r="919" spans="1:49" x14ac:dyDescent="0.2">
      <c r="A919" s="162"/>
      <c r="B919" s="162"/>
      <c r="C919" s="162"/>
      <c r="D919" s="162"/>
      <c r="AA919" s="217"/>
      <c r="AB919" s="218"/>
      <c r="AC919" s="218"/>
      <c r="AD919" s="219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</row>
    <row r="920" spans="1:49" x14ac:dyDescent="0.2">
      <c r="A920" s="162"/>
      <c r="B920" s="162"/>
      <c r="C920" s="162"/>
      <c r="D920" s="162"/>
      <c r="AA920" s="217"/>
      <c r="AB920" s="218"/>
      <c r="AC920" s="218"/>
      <c r="AD920" s="219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</row>
    <row r="921" spans="1:49" x14ac:dyDescent="0.2">
      <c r="A921" s="162"/>
      <c r="B921" s="162"/>
      <c r="C921" s="162"/>
      <c r="D921" s="162"/>
      <c r="AA921" s="217"/>
      <c r="AB921" s="218"/>
      <c r="AC921" s="218"/>
      <c r="AD921" s="219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</row>
    <row r="922" spans="1:49" x14ac:dyDescent="0.2">
      <c r="AA922" s="217"/>
      <c r="AB922" s="218"/>
      <c r="AC922" s="218"/>
      <c r="AD922" s="219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</row>
    <row r="923" spans="1:49" x14ac:dyDescent="0.2">
      <c r="AA923" s="217"/>
      <c r="AB923" s="218"/>
      <c r="AC923" s="218"/>
      <c r="AD923" s="219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</row>
    <row r="924" spans="1:49" x14ac:dyDescent="0.2">
      <c r="AA924" s="217"/>
      <c r="AB924" s="218"/>
      <c r="AC924" s="218"/>
      <c r="AD924" s="219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</row>
    <row r="925" spans="1:49" x14ac:dyDescent="0.2">
      <c r="AA925" s="217"/>
      <c r="AB925" s="218"/>
      <c r="AC925" s="218"/>
      <c r="AD925" s="219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</row>
    <row r="926" spans="1:49" x14ac:dyDescent="0.2">
      <c r="AA926" s="217"/>
      <c r="AB926" s="218"/>
      <c r="AC926" s="218"/>
      <c r="AD926" s="219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</row>
    <row r="927" spans="1:49" x14ac:dyDescent="0.2">
      <c r="AA927" s="217"/>
      <c r="AB927" s="218"/>
      <c r="AC927" s="218"/>
      <c r="AD927" s="219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</row>
    <row r="928" spans="1:49" x14ac:dyDescent="0.2">
      <c r="AA928" s="217"/>
      <c r="AB928" s="218"/>
      <c r="AC928" s="218"/>
      <c r="AD928" s="219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</row>
    <row r="929" spans="27:49" x14ac:dyDescent="0.2">
      <c r="AA929" s="217"/>
      <c r="AB929" s="218"/>
      <c r="AC929" s="218"/>
      <c r="AD929" s="219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</row>
    <row r="930" spans="27:49" x14ac:dyDescent="0.2">
      <c r="AA930" s="217"/>
      <c r="AB930" s="218"/>
      <c r="AC930" s="218"/>
      <c r="AD930" s="219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</row>
    <row r="931" spans="27:49" x14ac:dyDescent="0.2">
      <c r="AA931" s="217"/>
      <c r="AB931" s="218"/>
      <c r="AC931" s="218"/>
      <c r="AD931" s="219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</row>
    <row r="932" spans="27:49" x14ac:dyDescent="0.2">
      <c r="AA932" s="217"/>
      <c r="AB932" s="218"/>
      <c r="AC932" s="218"/>
      <c r="AD932" s="219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</row>
    <row r="933" spans="27:49" x14ac:dyDescent="0.2">
      <c r="AA933" s="217"/>
      <c r="AB933" s="218"/>
      <c r="AC933" s="218"/>
      <c r="AD933" s="219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</row>
    <row r="934" spans="27:49" x14ac:dyDescent="0.2">
      <c r="AA934" s="217"/>
      <c r="AB934" s="218"/>
      <c r="AC934" s="218"/>
      <c r="AD934" s="219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</row>
    <row r="935" spans="27:49" x14ac:dyDescent="0.2">
      <c r="AA935" s="217"/>
      <c r="AB935" s="218"/>
      <c r="AC935" s="218"/>
      <c r="AD935" s="219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</row>
    <row r="936" spans="27:49" x14ac:dyDescent="0.2">
      <c r="AA936" s="217"/>
      <c r="AB936" s="218"/>
      <c r="AC936" s="218"/>
      <c r="AD936" s="219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</row>
    <row r="937" spans="27:49" x14ac:dyDescent="0.2">
      <c r="AA937" s="217"/>
      <c r="AB937" s="218"/>
      <c r="AC937" s="218"/>
      <c r="AD937" s="219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</row>
    <row r="938" spans="27:49" x14ac:dyDescent="0.2">
      <c r="AA938" s="217"/>
      <c r="AB938" s="218"/>
      <c r="AC938" s="218"/>
      <c r="AD938" s="219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</row>
    <row r="939" spans="27:49" x14ac:dyDescent="0.2">
      <c r="AA939" s="217"/>
      <c r="AB939" s="218"/>
      <c r="AC939" s="218"/>
      <c r="AD939" s="219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</row>
    <row r="940" spans="27:49" x14ac:dyDescent="0.2">
      <c r="AA940" s="217"/>
      <c r="AB940" s="218"/>
      <c r="AC940" s="218"/>
      <c r="AD940" s="219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</row>
    <row r="941" spans="27:49" x14ac:dyDescent="0.2">
      <c r="AA941" s="217"/>
      <c r="AB941" s="218"/>
      <c r="AC941" s="218"/>
      <c r="AD941" s="219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</row>
    <row r="942" spans="27:49" x14ac:dyDescent="0.2">
      <c r="AA942" s="217"/>
      <c r="AB942" s="218"/>
      <c r="AC942" s="218"/>
      <c r="AD942" s="219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</row>
    <row r="943" spans="27:49" x14ac:dyDescent="0.2">
      <c r="AA943" s="217"/>
      <c r="AB943" s="218"/>
      <c r="AC943" s="218"/>
      <c r="AD943" s="219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</row>
    <row r="944" spans="27:49" x14ac:dyDescent="0.2">
      <c r="AA944" s="217"/>
      <c r="AB944" s="218"/>
      <c r="AC944" s="218"/>
      <c r="AD944" s="219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</row>
    <row r="945" spans="27:49" x14ac:dyDescent="0.2">
      <c r="AA945" s="217"/>
      <c r="AB945" s="218"/>
      <c r="AC945" s="218"/>
      <c r="AD945" s="219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</row>
    <row r="946" spans="27:49" x14ac:dyDescent="0.2">
      <c r="AA946" s="217"/>
      <c r="AB946" s="218"/>
      <c r="AC946" s="218"/>
      <c r="AD946" s="219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</row>
    <row r="947" spans="27:49" x14ac:dyDescent="0.2">
      <c r="AA947" s="217"/>
      <c r="AB947" s="218"/>
      <c r="AC947" s="218"/>
      <c r="AD947" s="219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</row>
    <row r="948" spans="27:49" x14ac:dyDescent="0.2">
      <c r="AA948" s="217"/>
      <c r="AB948" s="218"/>
      <c r="AC948" s="218"/>
      <c r="AD948" s="219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</row>
    <row r="949" spans="27:49" x14ac:dyDescent="0.2">
      <c r="AA949" s="217"/>
      <c r="AB949" s="218"/>
      <c r="AC949" s="218"/>
      <c r="AD949" s="219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</row>
    <row r="950" spans="27:49" x14ac:dyDescent="0.2">
      <c r="AA950" s="217"/>
      <c r="AB950" s="218"/>
      <c r="AC950" s="218"/>
      <c r="AD950" s="219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</row>
    <row r="951" spans="27:49" x14ac:dyDescent="0.2">
      <c r="AA951" s="217"/>
      <c r="AB951" s="218"/>
      <c r="AC951" s="218"/>
      <c r="AD951" s="219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</row>
    <row r="952" spans="27:49" x14ac:dyDescent="0.2">
      <c r="AA952" s="217"/>
      <c r="AB952" s="218"/>
      <c r="AC952" s="218"/>
      <c r="AD952" s="219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</row>
    <row r="953" spans="27:49" x14ac:dyDescent="0.2">
      <c r="AA953" s="217"/>
      <c r="AB953" s="218"/>
      <c r="AC953" s="218"/>
      <c r="AD953" s="219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</row>
    <row r="954" spans="27:49" x14ac:dyDescent="0.2">
      <c r="AA954" s="217"/>
      <c r="AB954" s="218"/>
      <c r="AC954" s="218"/>
      <c r="AD954" s="219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</row>
    <row r="955" spans="27:49" x14ac:dyDescent="0.2">
      <c r="AA955" s="217"/>
      <c r="AB955" s="218"/>
      <c r="AC955" s="218"/>
      <c r="AD955" s="219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</row>
    <row r="956" spans="27:49" x14ac:dyDescent="0.2">
      <c r="AA956" s="217"/>
      <c r="AB956" s="218"/>
      <c r="AC956" s="218"/>
      <c r="AD956" s="219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</row>
    <row r="957" spans="27:49" x14ac:dyDescent="0.2">
      <c r="AA957" s="217"/>
      <c r="AB957" s="218"/>
      <c r="AC957" s="218"/>
      <c r="AD957" s="219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</row>
    <row r="958" spans="27:49" x14ac:dyDescent="0.2">
      <c r="AA958" s="217"/>
      <c r="AB958" s="218"/>
      <c r="AC958" s="218"/>
      <c r="AD958" s="219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</row>
    <row r="959" spans="27:49" x14ac:dyDescent="0.2">
      <c r="AA959" s="217"/>
      <c r="AB959" s="218"/>
      <c r="AC959" s="218"/>
      <c r="AD959" s="219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</row>
    <row r="960" spans="27:49" x14ac:dyDescent="0.2">
      <c r="AA960" s="217"/>
      <c r="AB960" s="218"/>
      <c r="AC960" s="218"/>
      <c r="AD960" s="219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</row>
    <row r="961" spans="27:49" x14ac:dyDescent="0.2">
      <c r="AA961" s="217"/>
      <c r="AB961" s="218"/>
      <c r="AC961" s="218"/>
      <c r="AD961" s="219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</row>
    <row r="962" spans="27:49" x14ac:dyDescent="0.2">
      <c r="AA962" s="217"/>
      <c r="AB962" s="218"/>
      <c r="AC962" s="218"/>
      <c r="AD962" s="219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</row>
    <row r="963" spans="27:49" x14ac:dyDescent="0.2">
      <c r="AA963" s="217"/>
      <c r="AB963" s="218"/>
      <c r="AC963" s="218"/>
      <c r="AD963" s="219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</row>
    <row r="964" spans="27:49" x14ac:dyDescent="0.2">
      <c r="AA964" s="217"/>
      <c r="AB964" s="218"/>
      <c r="AC964" s="218"/>
      <c r="AD964" s="219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</row>
    <row r="965" spans="27:49" x14ac:dyDescent="0.2">
      <c r="AA965" s="217"/>
      <c r="AB965" s="218"/>
      <c r="AC965" s="218"/>
      <c r="AD965" s="219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</row>
    <row r="966" spans="27:49" x14ac:dyDescent="0.2">
      <c r="AA966" s="217"/>
      <c r="AB966" s="218"/>
      <c r="AC966" s="218"/>
      <c r="AD966" s="219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</row>
    <row r="967" spans="27:49" x14ac:dyDescent="0.2">
      <c r="AA967" s="217"/>
      <c r="AB967" s="218"/>
      <c r="AC967" s="218"/>
      <c r="AD967" s="219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</row>
    <row r="968" spans="27:49" x14ac:dyDescent="0.2">
      <c r="AA968" s="217"/>
      <c r="AB968" s="218"/>
      <c r="AC968" s="218"/>
      <c r="AD968" s="219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</row>
    <row r="969" spans="27:49" x14ac:dyDescent="0.2">
      <c r="AA969" s="217"/>
      <c r="AB969" s="218"/>
      <c r="AC969" s="218"/>
      <c r="AD969" s="219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</row>
    <row r="970" spans="27:49" x14ac:dyDescent="0.2">
      <c r="AA970" s="217"/>
      <c r="AB970" s="218"/>
      <c r="AC970" s="218"/>
      <c r="AD970" s="219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</row>
    <row r="971" spans="27:49" x14ac:dyDescent="0.2">
      <c r="AA971" s="217"/>
      <c r="AB971" s="218"/>
      <c r="AC971" s="218"/>
      <c r="AD971" s="219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</row>
    <row r="972" spans="27:49" x14ac:dyDescent="0.2">
      <c r="AA972" s="217"/>
      <c r="AB972" s="218"/>
      <c r="AC972" s="218"/>
      <c r="AD972" s="219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</row>
    <row r="973" spans="27:49" x14ac:dyDescent="0.2">
      <c r="AA973" s="217"/>
      <c r="AB973" s="218"/>
      <c r="AC973" s="218"/>
      <c r="AD973" s="219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</row>
    <row r="974" spans="27:49" x14ac:dyDescent="0.2">
      <c r="AA974" s="217"/>
      <c r="AB974" s="218"/>
      <c r="AC974" s="218"/>
      <c r="AD974" s="219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</row>
    <row r="975" spans="27:49" x14ac:dyDescent="0.2">
      <c r="AA975" s="217"/>
      <c r="AB975" s="218"/>
      <c r="AC975" s="218"/>
      <c r="AD975" s="219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</row>
    <row r="976" spans="27:49" x14ac:dyDescent="0.2">
      <c r="AA976" s="217"/>
      <c r="AB976" s="218"/>
      <c r="AC976" s="218"/>
      <c r="AD976" s="219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</row>
    <row r="977" spans="27:49" x14ac:dyDescent="0.2">
      <c r="AA977" s="217"/>
      <c r="AB977" s="218"/>
      <c r="AC977" s="218"/>
      <c r="AD977" s="219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</row>
    <row r="978" spans="27:49" x14ac:dyDescent="0.2">
      <c r="AA978" s="217"/>
      <c r="AB978" s="218"/>
      <c r="AC978" s="218"/>
      <c r="AD978" s="219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</row>
    <row r="979" spans="27:49" x14ac:dyDescent="0.2">
      <c r="AA979" s="217"/>
      <c r="AB979" s="218"/>
      <c r="AC979" s="218"/>
      <c r="AD979" s="219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</row>
    <row r="980" spans="27:49" x14ac:dyDescent="0.2">
      <c r="AA980" s="217"/>
      <c r="AB980" s="218"/>
      <c r="AC980" s="218"/>
      <c r="AD980" s="219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</row>
    <row r="981" spans="27:49" x14ac:dyDescent="0.2">
      <c r="AA981" s="217"/>
      <c r="AB981" s="218"/>
      <c r="AC981" s="218"/>
      <c r="AD981" s="219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</row>
    <row r="982" spans="27:49" x14ac:dyDescent="0.2">
      <c r="AA982" s="217"/>
      <c r="AB982" s="218"/>
      <c r="AC982" s="218"/>
      <c r="AD982" s="219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</row>
    <row r="983" spans="27:49" x14ac:dyDescent="0.2">
      <c r="AA983" s="217"/>
      <c r="AB983" s="218"/>
      <c r="AC983" s="218"/>
      <c r="AD983" s="219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</row>
    <row r="984" spans="27:49" x14ac:dyDescent="0.2">
      <c r="AA984" s="217"/>
      <c r="AB984" s="218"/>
      <c r="AC984" s="218"/>
      <c r="AD984" s="219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</row>
    <row r="985" spans="27:49" x14ac:dyDescent="0.2">
      <c r="AA985" s="217"/>
      <c r="AB985" s="218"/>
      <c r="AC985" s="218"/>
      <c r="AD985" s="219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</row>
    <row r="986" spans="27:49" x14ac:dyDescent="0.2">
      <c r="AA986" s="217"/>
      <c r="AB986" s="218"/>
      <c r="AC986" s="218"/>
      <c r="AD986" s="219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</row>
    <row r="987" spans="27:49" x14ac:dyDescent="0.2">
      <c r="AA987" s="217"/>
      <c r="AB987" s="218"/>
      <c r="AC987" s="218"/>
      <c r="AD987" s="219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</row>
    <row r="988" spans="27:49" x14ac:dyDescent="0.2">
      <c r="AA988" s="217"/>
      <c r="AB988" s="218"/>
      <c r="AC988" s="218"/>
      <c r="AD988" s="219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</row>
    <row r="989" spans="27:49" x14ac:dyDescent="0.2">
      <c r="AA989" s="217"/>
      <c r="AB989" s="218"/>
      <c r="AC989" s="218"/>
      <c r="AD989" s="219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</row>
    <row r="990" spans="27:49" x14ac:dyDescent="0.2">
      <c r="AA990" s="217"/>
      <c r="AB990" s="218"/>
      <c r="AC990" s="218"/>
      <c r="AD990" s="219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</row>
    <row r="991" spans="27:49" x14ac:dyDescent="0.2">
      <c r="AA991" s="217"/>
      <c r="AB991" s="218"/>
      <c r="AC991" s="218"/>
      <c r="AD991" s="219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</row>
    <row r="992" spans="27:49" x14ac:dyDescent="0.2">
      <c r="AA992" s="217"/>
      <c r="AB992" s="218"/>
      <c r="AC992" s="218"/>
      <c r="AD992" s="219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</row>
    <row r="993" spans="27:49" x14ac:dyDescent="0.2">
      <c r="AA993" s="217"/>
      <c r="AB993" s="218"/>
      <c r="AC993" s="218"/>
      <c r="AD993" s="219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</row>
    <row r="994" spans="27:49" x14ac:dyDescent="0.2">
      <c r="AA994" s="217"/>
      <c r="AB994" s="218"/>
      <c r="AC994" s="218"/>
      <c r="AD994" s="219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</row>
    <row r="995" spans="27:49" x14ac:dyDescent="0.2">
      <c r="AA995" s="217"/>
      <c r="AB995" s="218"/>
      <c r="AC995" s="218"/>
      <c r="AD995" s="219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</row>
    <row r="996" spans="27:49" x14ac:dyDescent="0.2">
      <c r="AA996" s="217"/>
      <c r="AB996" s="218"/>
      <c r="AC996" s="218"/>
      <c r="AD996" s="219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</row>
    <row r="997" spans="27:49" x14ac:dyDescent="0.2">
      <c r="AA997" s="217"/>
      <c r="AB997" s="218"/>
      <c r="AC997" s="218"/>
      <c r="AD997" s="219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</row>
    <row r="998" spans="27:49" x14ac:dyDescent="0.2">
      <c r="AA998" s="217"/>
      <c r="AB998" s="218"/>
      <c r="AC998" s="218"/>
      <c r="AD998" s="219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</row>
    <row r="999" spans="27:49" x14ac:dyDescent="0.2">
      <c r="AA999" s="217"/>
      <c r="AB999" s="218"/>
      <c r="AC999" s="218"/>
      <c r="AD999" s="219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</row>
    <row r="1000" spans="27:49" x14ac:dyDescent="0.2">
      <c r="AA1000" s="217"/>
      <c r="AB1000" s="218"/>
      <c r="AC1000" s="218"/>
      <c r="AD1000" s="219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</row>
    <row r="1001" spans="27:49" x14ac:dyDescent="0.2">
      <c r="AA1001" s="217"/>
      <c r="AB1001" s="218"/>
      <c r="AC1001" s="218"/>
      <c r="AD1001" s="219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</row>
    <row r="1002" spans="27:49" x14ac:dyDescent="0.2">
      <c r="AA1002" s="217"/>
      <c r="AB1002" s="218"/>
      <c r="AC1002" s="218"/>
      <c r="AD1002" s="219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</row>
    <row r="1003" spans="27:49" x14ac:dyDescent="0.2">
      <c r="AA1003" s="217"/>
      <c r="AB1003" s="218"/>
      <c r="AC1003" s="218"/>
      <c r="AD1003" s="219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</row>
    <row r="1004" spans="27:49" x14ac:dyDescent="0.2">
      <c r="AA1004" s="217"/>
      <c r="AB1004" s="218"/>
      <c r="AC1004" s="218"/>
      <c r="AD1004" s="219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</row>
    <row r="1005" spans="27:49" x14ac:dyDescent="0.2">
      <c r="AA1005" s="217"/>
      <c r="AB1005" s="218"/>
      <c r="AC1005" s="218"/>
      <c r="AD1005" s="219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</row>
    <row r="1006" spans="27:49" x14ac:dyDescent="0.2">
      <c r="AA1006" s="217"/>
      <c r="AB1006" s="218"/>
      <c r="AC1006" s="218"/>
      <c r="AD1006" s="219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</row>
    <row r="1007" spans="27:49" x14ac:dyDescent="0.2">
      <c r="AA1007" s="217"/>
      <c r="AB1007" s="218"/>
      <c r="AC1007" s="218"/>
      <c r="AD1007" s="219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</row>
    <row r="1008" spans="27:49" x14ac:dyDescent="0.2">
      <c r="AA1008" s="217"/>
      <c r="AB1008" s="218"/>
      <c r="AC1008" s="218"/>
      <c r="AD1008" s="219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</row>
    <row r="1009" spans="27:49" x14ac:dyDescent="0.2">
      <c r="AA1009" s="217"/>
      <c r="AB1009" s="218"/>
      <c r="AC1009" s="218"/>
      <c r="AD1009" s="219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</row>
    <row r="1010" spans="27:49" x14ac:dyDescent="0.2">
      <c r="AA1010" s="217"/>
      <c r="AB1010" s="218"/>
      <c r="AC1010" s="218"/>
      <c r="AD1010" s="219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</row>
    <row r="1011" spans="27:49" x14ac:dyDescent="0.2">
      <c r="AA1011" s="217"/>
      <c r="AB1011" s="218"/>
      <c r="AC1011" s="218"/>
      <c r="AD1011" s="219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</row>
    <row r="1012" spans="27:49" x14ac:dyDescent="0.2">
      <c r="AA1012" s="217"/>
      <c r="AB1012" s="218"/>
      <c r="AC1012" s="218"/>
      <c r="AD1012" s="219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</row>
    <row r="1013" spans="27:49" x14ac:dyDescent="0.2">
      <c r="AA1013" s="217"/>
      <c r="AB1013" s="218"/>
      <c r="AC1013" s="218"/>
      <c r="AD1013" s="219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</row>
    <row r="1014" spans="27:49" x14ac:dyDescent="0.2">
      <c r="AA1014" s="217"/>
      <c r="AB1014" s="218"/>
      <c r="AC1014" s="218"/>
      <c r="AD1014" s="219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</row>
    <row r="1015" spans="27:49" x14ac:dyDescent="0.2">
      <c r="AA1015" s="217"/>
      <c r="AB1015" s="218"/>
      <c r="AC1015" s="218"/>
      <c r="AD1015" s="219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</row>
    <row r="1016" spans="27:49" x14ac:dyDescent="0.2">
      <c r="AA1016" s="217"/>
      <c r="AB1016" s="218"/>
      <c r="AC1016" s="218"/>
      <c r="AD1016" s="219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</row>
    <row r="1017" spans="27:49" x14ac:dyDescent="0.2">
      <c r="AA1017" s="217"/>
      <c r="AB1017" s="218"/>
      <c r="AC1017" s="218"/>
      <c r="AD1017" s="219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</row>
    <row r="1018" spans="27:49" x14ac:dyDescent="0.2">
      <c r="AA1018" s="217"/>
      <c r="AB1018" s="218"/>
      <c r="AC1018" s="218"/>
      <c r="AD1018" s="219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</row>
    <row r="1019" spans="27:49" x14ac:dyDescent="0.2">
      <c r="AA1019" s="217"/>
      <c r="AB1019" s="218"/>
      <c r="AC1019" s="218"/>
      <c r="AD1019" s="219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</row>
    <row r="1020" spans="27:49" x14ac:dyDescent="0.2">
      <c r="AA1020" s="217"/>
      <c r="AB1020" s="218"/>
      <c r="AC1020" s="218"/>
      <c r="AD1020" s="219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</row>
    <row r="1021" spans="27:49" x14ac:dyDescent="0.2">
      <c r="AA1021" s="217"/>
      <c r="AB1021" s="218"/>
      <c r="AC1021" s="218"/>
      <c r="AD1021" s="219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</row>
    <row r="1022" spans="27:49" x14ac:dyDescent="0.2">
      <c r="AA1022" s="217"/>
      <c r="AB1022" s="218"/>
      <c r="AC1022" s="218"/>
      <c r="AD1022" s="219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</row>
    <row r="1023" spans="27:49" x14ac:dyDescent="0.2">
      <c r="AA1023" s="217"/>
      <c r="AB1023" s="218"/>
      <c r="AC1023" s="218"/>
      <c r="AD1023" s="219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</row>
    <row r="1024" spans="27:49" x14ac:dyDescent="0.2">
      <c r="AA1024" s="217"/>
      <c r="AB1024" s="218"/>
      <c r="AC1024" s="218"/>
      <c r="AD1024" s="219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</row>
    <row r="1025" spans="27:49" x14ac:dyDescent="0.2">
      <c r="AA1025" s="217"/>
      <c r="AB1025" s="218"/>
      <c r="AC1025" s="218"/>
      <c r="AD1025" s="219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</row>
    <row r="1026" spans="27:49" x14ac:dyDescent="0.2">
      <c r="AA1026" s="217"/>
      <c r="AB1026" s="218"/>
      <c r="AC1026" s="218"/>
      <c r="AD1026" s="219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</row>
    <row r="1027" spans="27:49" x14ac:dyDescent="0.2">
      <c r="AA1027" s="217"/>
      <c r="AB1027" s="218"/>
      <c r="AC1027" s="218"/>
      <c r="AD1027" s="219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</row>
    <row r="1028" spans="27:49" x14ac:dyDescent="0.2">
      <c r="AA1028" s="217"/>
      <c r="AB1028" s="218"/>
      <c r="AC1028" s="218"/>
      <c r="AD1028" s="219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</row>
    <row r="1029" spans="27:49" x14ac:dyDescent="0.2">
      <c r="AA1029" s="217"/>
      <c r="AB1029" s="218"/>
      <c r="AC1029" s="218"/>
      <c r="AD1029" s="219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</row>
    <row r="1030" spans="27:49" x14ac:dyDescent="0.2">
      <c r="AA1030" s="217"/>
      <c r="AB1030" s="218"/>
      <c r="AC1030" s="218"/>
      <c r="AD1030" s="219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</row>
    <row r="1031" spans="27:49" x14ac:dyDescent="0.2">
      <c r="AA1031" s="217"/>
      <c r="AB1031" s="218"/>
      <c r="AC1031" s="218"/>
      <c r="AD1031" s="219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</row>
    <row r="1032" spans="27:49" x14ac:dyDescent="0.2">
      <c r="AA1032" s="217"/>
      <c r="AB1032" s="218"/>
      <c r="AC1032" s="218"/>
      <c r="AD1032" s="219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</row>
    <row r="1033" spans="27:49" x14ac:dyDescent="0.2">
      <c r="AA1033" s="217"/>
      <c r="AB1033" s="218"/>
      <c r="AC1033" s="218"/>
      <c r="AD1033" s="219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</row>
    <row r="1034" spans="27:49" x14ac:dyDescent="0.2">
      <c r="AA1034" s="217"/>
      <c r="AB1034" s="218"/>
      <c r="AC1034" s="218"/>
      <c r="AD1034" s="219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</row>
    <row r="1035" spans="27:49" x14ac:dyDescent="0.2">
      <c r="AA1035" s="217"/>
      <c r="AB1035" s="218"/>
      <c r="AC1035" s="218"/>
      <c r="AD1035" s="219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</row>
    <row r="1036" spans="27:49" x14ac:dyDescent="0.2">
      <c r="AA1036" s="217"/>
      <c r="AB1036" s="218"/>
      <c r="AC1036" s="218"/>
      <c r="AD1036" s="219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</row>
    <row r="1037" spans="27:49" x14ac:dyDescent="0.2">
      <c r="AA1037" s="217"/>
      <c r="AB1037" s="218"/>
      <c r="AC1037" s="218"/>
      <c r="AD1037" s="219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</row>
    <row r="1038" spans="27:49" x14ac:dyDescent="0.2">
      <c r="AA1038" s="217"/>
      <c r="AB1038" s="218"/>
      <c r="AC1038" s="218"/>
      <c r="AD1038" s="219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</row>
    <row r="1039" spans="27:49" x14ac:dyDescent="0.2">
      <c r="AA1039" s="217"/>
      <c r="AB1039" s="218"/>
      <c r="AC1039" s="218"/>
      <c r="AD1039" s="219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</row>
    <row r="1040" spans="27:49" x14ac:dyDescent="0.2">
      <c r="AA1040" s="217"/>
      <c r="AB1040" s="218"/>
      <c r="AC1040" s="218"/>
      <c r="AD1040" s="219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</row>
    <row r="1041" spans="27:49" x14ac:dyDescent="0.2">
      <c r="AA1041" s="217"/>
      <c r="AB1041" s="218"/>
      <c r="AC1041" s="218"/>
      <c r="AD1041" s="219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</row>
    <row r="1042" spans="27:49" x14ac:dyDescent="0.2">
      <c r="AA1042" s="217"/>
      <c r="AB1042" s="218"/>
      <c r="AC1042" s="218"/>
      <c r="AD1042" s="219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</row>
    <row r="1043" spans="27:49" x14ac:dyDescent="0.2">
      <c r="AA1043" s="217"/>
      <c r="AB1043" s="218"/>
      <c r="AC1043" s="218"/>
      <c r="AD1043" s="219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</row>
    <row r="1044" spans="27:49" x14ac:dyDescent="0.2">
      <c r="AA1044" s="217"/>
      <c r="AB1044" s="218"/>
      <c r="AC1044" s="218"/>
      <c r="AD1044" s="219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</row>
    <row r="1045" spans="27:49" x14ac:dyDescent="0.2">
      <c r="AA1045" s="217"/>
      <c r="AB1045" s="218"/>
      <c r="AC1045" s="218"/>
      <c r="AD1045" s="219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</row>
    <row r="1046" spans="27:49" x14ac:dyDescent="0.2">
      <c r="AA1046" s="217"/>
      <c r="AB1046" s="218"/>
      <c r="AC1046" s="218"/>
      <c r="AD1046" s="219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</row>
    <row r="1047" spans="27:49" x14ac:dyDescent="0.2">
      <c r="AA1047" s="217"/>
      <c r="AB1047" s="218"/>
      <c r="AC1047" s="218"/>
      <c r="AD1047" s="219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</row>
    <row r="1048" spans="27:49" x14ac:dyDescent="0.2">
      <c r="AA1048" s="217"/>
      <c r="AB1048" s="218"/>
      <c r="AC1048" s="218"/>
      <c r="AD1048" s="219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</row>
    <row r="1049" spans="27:49" x14ac:dyDescent="0.2">
      <c r="AA1049" s="217"/>
      <c r="AB1049" s="218"/>
      <c r="AC1049" s="218"/>
      <c r="AD1049" s="219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</row>
    <row r="1050" spans="27:49" x14ac:dyDescent="0.2">
      <c r="AA1050" s="217"/>
      <c r="AB1050" s="218"/>
      <c r="AC1050" s="218"/>
      <c r="AD1050" s="219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</row>
    <row r="1051" spans="27:49" x14ac:dyDescent="0.2">
      <c r="AA1051" s="217"/>
      <c r="AB1051" s="218"/>
      <c r="AC1051" s="218"/>
      <c r="AD1051" s="219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</row>
    <row r="1052" spans="27:49" x14ac:dyDescent="0.2">
      <c r="AA1052" s="217"/>
      <c r="AB1052" s="218"/>
      <c r="AC1052" s="218"/>
      <c r="AD1052" s="219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</row>
    <row r="1053" spans="27:49" x14ac:dyDescent="0.2">
      <c r="AA1053" s="217"/>
      <c r="AB1053" s="218"/>
      <c r="AC1053" s="218"/>
      <c r="AD1053" s="219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</row>
    <row r="1054" spans="27:49" x14ac:dyDescent="0.2">
      <c r="AA1054" s="217"/>
      <c r="AB1054" s="218"/>
      <c r="AC1054" s="218"/>
      <c r="AD1054" s="219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</row>
    <row r="1055" spans="27:49" x14ac:dyDescent="0.2">
      <c r="AA1055" s="217"/>
      <c r="AB1055" s="218"/>
      <c r="AC1055" s="218"/>
      <c r="AD1055" s="219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</row>
    <row r="1056" spans="27:49" x14ac:dyDescent="0.2">
      <c r="AA1056" s="217"/>
      <c r="AB1056" s="218"/>
      <c r="AC1056" s="218"/>
      <c r="AD1056" s="219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</row>
    <row r="1057" spans="27:49" x14ac:dyDescent="0.2">
      <c r="AA1057" s="217"/>
      <c r="AB1057" s="218"/>
      <c r="AC1057" s="218"/>
      <c r="AD1057" s="219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</row>
    <row r="1058" spans="27:49" x14ac:dyDescent="0.2">
      <c r="AA1058" s="217"/>
      <c r="AB1058" s="218"/>
      <c r="AC1058" s="218"/>
      <c r="AD1058" s="219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</row>
    <row r="1059" spans="27:49" x14ac:dyDescent="0.2">
      <c r="AA1059" s="217"/>
      <c r="AB1059" s="218"/>
      <c r="AC1059" s="218"/>
      <c r="AD1059" s="219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</row>
    <row r="1060" spans="27:49" x14ac:dyDescent="0.2">
      <c r="AA1060" s="217"/>
      <c r="AB1060" s="218"/>
      <c r="AC1060" s="218"/>
      <c r="AD1060" s="219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</row>
    <row r="1061" spans="27:49" x14ac:dyDescent="0.2">
      <c r="AA1061" s="217"/>
      <c r="AB1061" s="218"/>
      <c r="AC1061" s="218"/>
      <c r="AD1061" s="219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</row>
    <row r="1062" spans="27:49" x14ac:dyDescent="0.2">
      <c r="AA1062" s="217"/>
      <c r="AB1062" s="218"/>
      <c r="AC1062" s="218"/>
      <c r="AD1062" s="219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</row>
    <row r="1063" spans="27:49" x14ac:dyDescent="0.2">
      <c r="AA1063" s="217"/>
      <c r="AB1063" s="218"/>
      <c r="AC1063" s="218"/>
      <c r="AD1063" s="219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</row>
    <row r="1064" spans="27:49" x14ac:dyDescent="0.2">
      <c r="AA1064" s="217"/>
      <c r="AB1064" s="218"/>
      <c r="AC1064" s="218"/>
      <c r="AD1064" s="219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</row>
    <row r="1065" spans="27:49" x14ac:dyDescent="0.2">
      <c r="AA1065" s="217"/>
      <c r="AB1065" s="218"/>
      <c r="AC1065" s="218"/>
      <c r="AD1065" s="219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</row>
    <row r="1066" spans="27:49" x14ac:dyDescent="0.2">
      <c r="AA1066" s="217"/>
      <c r="AB1066" s="218"/>
      <c r="AC1066" s="218"/>
      <c r="AD1066" s="219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</row>
    <row r="1067" spans="27:49" x14ac:dyDescent="0.2">
      <c r="AA1067" s="217"/>
      <c r="AB1067" s="218"/>
      <c r="AC1067" s="218"/>
      <c r="AD1067" s="219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</row>
    <row r="1068" spans="27:49" x14ac:dyDescent="0.2">
      <c r="AA1068" s="217"/>
      <c r="AB1068" s="218"/>
      <c r="AC1068" s="218"/>
      <c r="AD1068" s="219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</row>
    <row r="1069" spans="27:49" x14ac:dyDescent="0.2">
      <c r="AA1069" s="217"/>
      <c r="AB1069" s="218"/>
      <c r="AC1069" s="218"/>
      <c r="AD1069" s="219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</row>
    <row r="1070" spans="27:49" x14ac:dyDescent="0.2">
      <c r="AA1070" s="217"/>
      <c r="AB1070" s="218"/>
      <c r="AC1070" s="218"/>
      <c r="AD1070" s="219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</row>
    <row r="1071" spans="27:49" x14ac:dyDescent="0.2">
      <c r="AA1071" s="217"/>
      <c r="AB1071" s="218"/>
      <c r="AC1071" s="218"/>
      <c r="AD1071" s="219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</row>
    <row r="1072" spans="27:49" x14ac:dyDescent="0.2">
      <c r="AA1072" s="217"/>
      <c r="AB1072" s="218"/>
      <c r="AC1072" s="218"/>
      <c r="AD1072" s="219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</row>
    <row r="1073" spans="27:49" x14ac:dyDescent="0.2">
      <c r="AA1073" s="217"/>
      <c r="AB1073" s="218"/>
      <c r="AC1073" s="218"/>
      <c r="AD1073" s="219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</row>
    <row r="1074" spans="27:49" x14ac:dyDescent="0.2">
      <c r="AA1074" s="217"/>
      <c r="AB1074" s="218"/>
      <c r="AC1074" s="218"/>
      <c r="AD1074" s="219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</row>
    <row r="1075" spans="27:49" x14ac:dyDescent="0.2">
      <c r="AA1075" s="217"/>
      <c r="AB1075" s="218"/>
      <c r="AC1075" s="218"/>
      <c r="AD1075" s="219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</row>
    <row r="1076" spans="27:49" x14ac:dyDescent="0.2">
      <c r="AA1076" s="217"/>
      <c r="AB1076" s="218"/>
      <c r="AC1076" s="218"/>
      <c r="AD1076" s="219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</row>
    <row r="1077" spans="27:49" x14ac:dyDescent="0.2">
      <c r="AA1077" s="217"/>
      <c r="AB1077" s="218"/>
      <c r="AC1077" s="218"/>
      <c r="AD1077" s="219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</row>
    <row r="1078" spans="27:49" x14ac:dyDescent="0.2">
      <c r="AA1078" s="217"/>
      <c r="AB1078" s="218"/>
      <c r="AC1078" s="218"/>
      <c r="AD1078" s="219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</row>
    <row r="1079" spans="27:49" x14ac:dyDescent="0.2">
      <c r="AA1079" s="217"/>
      <c r="AB1079" s="218"/>
      <c r="AC1079" s="218"/>
      <c r="AD1079" s="219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</row>
    <row r="1080" spans="27:49" x14ac:dyDescent="0.2">
      <c r="AA1080" s="217"/>
      <c r="AB1080" s="218"/>
      <c r="AC1080" s="218"/>
      <c r="AD1080" s="219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</row>
    <row r="1081" spans="27:49" x14ac:dyDescent="0.2">
      <c r="AA1081" s="217"/>
      <c r="AB1081" s="218"/>
      <c r="AC1081" s="218"/>
      <c r="AD1081" s="219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</row>
    <row r="1082" spans="27:49" x14ac:dyDescent="0.2">
      <c r="AA1082" s="217"/>
      <c r="AB1082" s="218"/>
      <c r="AC1082" s="218"/>
      <c r="AD1082" s="219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</row>
    <row r="1083" spans="27:49" x14ac:dyDescent="0.2">
      <c r="AA1083" s="217"/>
      <c r="AB1083" s="218"/>
      <c r="AC1083" s="218"/>
      <c r="AD1083" s="219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</row>
    <row r="1084" spans="27:49" x14ac:dyDescent="0.2">
      <c r="AA1084" s="217"/>
      <c r="AB1084" s="218"/>
      <c r="AC1084" s="218"/>
      <c r="AD1084" s="219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</row>
    <row r="1085" spans="27:49" x14ac:dyDescent="0.2">
      <c r="AA1085" s="217"/>
      <c r="AB1085" s="218"/>
      <c r="AC1085" s="218"/>
      <c r="AD1085" s="219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</row>
    <row r="1086" spans="27:49" x14ac:dyDescent="0.2">
      <c r="AA1086" s="217"/>
      <c r="AB1086" s="218"/>
      <c r="AC1086" s="218"/>
      <c r="AD1086" s="219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</row>
    <row r="1087" spans="27:49" x14ac:dyDescent="0.2">
      <c r="AA1087" s="217"/>
      <c r="AB1087" s="218"/>
      <c r="AC1087" s="218"/>
      <c r="AD1087" s="219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</row>
    <row r="1088" spans="27:49" x14ac:dyDescent="0.2">
      <c r="AA1088" s="217"/>
      <c r="AB1088" s="218"/>
      <c r="AC1088" s="218"/>
      <c r="AD1088" s="219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</row>
    <row r="1089" spans="27:49" x14ac:dyDescent="0.2">
      <c r="AA1089" s="217"/>
      <c r="AB1089" s="218"/>
      <c r="AC1089" s="218"/>
      <c r="AD1089" s="219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</row>
    <row r="1090" spans="27:49" x14ac:dyDescent="0.2">
      <c r="AA1090" s="217"/>
      <c r="AB1090" s="218"/>
      <c r="AC1090" s="218"/>
      <c r="AD1090" s="219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</row>
    <row r="1091" spans="27:49" x14ac:dyDescent="0.2">
      <c r="AA1091" s="217"/>
      <c r="AB1091" s="218"/>
      <c r="AC1091" s="218"/>
      <c r="AD1091" s="219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</row>
    <row r="1092" spans="27:49" x14ac:dyDescent="0.2">
      <c r="AA1092" s="217"/>
      <c r="AB1092" s="218"/>
      <c r="AC1092" s="218"/>
      <c r="AD1092" s="219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</row>
    <row r="1093" spans="27:49" x14ac:dyDescent="0.2">
      <c r="AA1093" s="217"/>
      <c r="AB1093" s="218"/>
      <c r="AC1093" s="218"/>
      <c r="AD1093" s="219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</row>
    <row r="1094" spans="27:49" x14ac:dyDescent="0.2">
      <c r="AA1094" s="217"/>
      <c r="AB1094" s="218"/>
      <c r="AC1094" s="218"/>
      <c r="AD1094" s="219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</row>
    <row r="1095" spans="27:49" x14ac:dyDescent="0.2">
      <c r="AA1095" s="217"/>
      <c r="AB1095" s="218"/>
      <c r="AC1095" s="218"/>
      <c r="AD1095" s="219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</row>
    <row r="1096" spans="27:49" x14ac:dyDescent="0.2">
      <c r="AA1096" s="217"/>
      <c r="AB1096" s="218"/>
      <c r="AC1096" s="218"/>
      <c r="AD1096" s="219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</row>
    <row r="1097" spans="27:49" x14ac:dyDescent="0.2">
      <c r="AA1097" s="217"/>
      <c r="AB1097" s="218"/>
      <c r="AC1097" s="218"/>
      <c r="AD1097" s="219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</row>
    <row r="1098" spans="27:49" x14ac:dyDescent="0.2">
      <c r="AA1098" s="217"/>
      <c r="AB1098" s="218"/>
      <c r="AC1098" s="218"/>
      <c r="AD1098" s="219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</row>
    <row r="1099" spans="27:49" x14ac:dyDescent="0.2">
      <c r="AA1099" s="217"/>
      <c r="AB1099" s="218"/>
      <c r="AC1099" s="218"/>
      <c r="AD1099" s="219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</row>
    <row r="1100" spans="27:49" x14ac:dyDescent="0.2">
      <c r="AA1100" s="217"/>
      <c r="AB1100" s="218"/>
      <c r="AC1100" s="218"/>
      <c r="AD1100" s="219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</row>
    <row r="1101" spans="27:49" x14ac:dyDescent="0.2">
      <c r="AA1101" s="217"/>
      <c r="AB1101" s="218"/>
      <c r="AC1101" s="218"/>
      <c r="AD1101" s="219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</row>
    <row r="1102" spans="27:49" x14ac:dyDescent="0.2">
      <c r="AA1102" s="217"/>
      <c r="AB1102" s="218"/>
      <c r="AC1102" s="218"/>
      <c r="AD1102" s="219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</row>
    <row r="1103" spans="27:49" x14ac:dyDescent="0.2">
      <c r="AA1103" s="217"/>
      <c r="AB1103" s="218"/>
      <c r="AC1103" s="218"/>
      <c r="AD1103" s="219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</row>
    <row r="1104" spans="27:49" x14ac:dyDescent="0.2">
      <c r="AA1104" s="217"/>
      <c r="AB1104" s="218"/>
      <c r="AC1104" s="218"/>
      <c r="AD1104" s="219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</row>
    <row r="1105" spans="27:49" x14ac:dyDescent="0.2">
      <c r="AA1105" s="217"/>
      <c r="AB1105" s="218"/>
      <c r="AC1105" s="218"/>
      <c r="AD1105" s="219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</row>
    <row r="1106" spans="27:49" x14ac:dyDescent="0.2">
      <c r="AA1106" s="217"/>
      <c r="AB1106" s="218"/>
      <c r="AC1106" s="218"/>
      <c r="AD1106" s="219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</row>
    <row r="1107" spans="27:49" x14ac:dyDescent="0.2">
      <c r="AA1107" s="217"/>
      <c r="AB1107" s="218"/>
      <c r="AC1107" s="218"/>
      <c r="AD1107" s="219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</row>
    <row r="1108" spans="27:49" x14ac:dyDescent="0.2">
      <c r="AA1108" s="217"/>
      <c r="AB1108" s="218"/>
      <c r="AC1108" s="218"/>
      <c r="AD1108" s="219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</row>
    <row r="1109" spans="27:49" x14ac:dyDescent="0.2">
      <c r="AA1109" s="217"/>
      <c r="AB1109" s="218"/>
      <c r="AC1109" s="218"/>
      <c r="AD1109" s="219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</row>
    <row r="1110" spans="27:49" x14ac:dyDescent="0.2">
      <c r="AA1110" s="217"/>
      <c r="AB1110" s="218"/>
      <c r="AC1110" s="218"/>
      <c r="AD1110" s="219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</row>
    <row r="1111" spans="27:49" x14ac:dyDescent="0.2">
      <c r="AA1111" s="217"/>
      <c r="AB1111" s="218"/>
      <c r="AC1111" s="218"/>
      <c r="AD1111" s="219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</row>
    <row r="1112" spans="27:49" x14ac:dyDescent="0.2">
      <c r="AA1112" s="217"/>
      <c r="AB1112" s="218"/>
      <c r="AC1112" s="218"/>
      <c r="AD1112" s="219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</row>
    <row r="1113" spans="27:49" x14ac:dyDescent="0.2">
      <c r="AA1113" s="217"/>
      <c r="AB1113" s="218"/>
      <c r="AC1113" s="218"/>
      <c r="AD1113" s="219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</row>
    <row r="1114" spans="27:49" x14ac:dyDescent="0.2">
      <c r="AA1114" s="217"/>
      <c r="AB1114" s="218"/>
      <c r="AC1114" s="218"/>
      <c r="AD1114" s="219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</row>
    <row r="1115" spans="27:49" x14ac:dyDescent="0.2">
      <c r="AA1115" s="217"/>
      <c r="AB1115" s="218"/>
      <c r="AC1115" s="218"/>
      <c r="AD1115" s="219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</row>
    <row r="1116" spans="27:49" x14ac:dyDescent="0.2">
      <c r="AA1116" s="217"/>
      <c r="AB1116" s="218"/>
      <c r="AC1116" s="218"/>
      <c r="AD1116" s="219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</row>
    <row r="1117" spans="27:49" x14ac:dyDescent="0.2">
      <c r="AA1117" s="217"/>
      <c r="AB1117" s="218"/>
      <c r="AC1117" s="218"/>
      <c r="AD1117" s="219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</row>
    <row r="1118" spans="27:49" x14ac:dyDescent="0.2">
      <c r="AA1118" s="217"/>
      <c r="AB1118" s="218"/>
      <c r="AC1118" s="218"/>
      <c r="AD1118" s="219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</row>
    <row r="1119" spans="27:49" x14ac:dyDescent="0.2">
      <c r="AA1119" s="217"/>
      <c r="AB1119" s="218"/>
      <c r="AC1119" s="218"/>
      <c r="AD1119" s="219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</row>
    <row r="1120" spans="27:49" x14ac:dyDescent="0.2">
      <c r="AA1120" s="217"/>
      <c r="AB1120" s="218"/>
      <c r="AC1120" s="218"/>
      <c r="AD1120" s="219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</row>
    <row r="1121" spans="27:49" x14ac:dyDescent="0.2">
      <c r="AA1121" s="217"/>
      <c r="AB1121" s="218"/>
      <c r="AC1121" s="218"/>
      <c r="AD1121" s="219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</row>
    <row r="1122" spans="27:49" x14ac:dyDescent="0.2">
      <c r="AA1122" s="217"/>
      <c r="AB1122" s="218"/>
      <c r="AC1122" s="218"/>
      <c r="AD1122" s="219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</row>
    <row r="1123" spans="27:49" x14ac:dyDescent="0.2">
      <c r="AA1123" s="217"/>
      <c r="AB1123" s="218"/>
      <c r="AC1123" s="218"/>
      <c r="AD1123" s="219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</row>
    <row r="1124" spans="27:49" x14ac:dyDescent="0.2">
      <c r="AA1124" s="217"/>
      <c r="AB1124" s="218"/>
      <c r="AC1124" s="218"/>
      <c r="AD1124" s="219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</row>
    <row r="1125" spans="27:49" x14ac:dyDescent="0.2">
      <c r="AA1125" s="217"/>
      <c r="AB1125" s="218"/>
      <c r="AC1125" s="218"/>
      <c r="AD1125" s="219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</row>
    <row r="1126" spans="27:49" x14ac:dyDescent="0.2">
      <c r="AA1126" s="217"/>
      <c r="AB1126" s="218"/>
      <c r="AC1126" s="218"/>
      <c r="AD1126" s="219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</row>
    <row r="1127" spans="27:49" x14ac:dyDescent="0.2">
      <c r="AA1127" s="217"/>
      <c r="AB1127" s="218"/>
      <c r="AC1127" s="218"/>
      <c r="AD1127" s="219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</row>
    <row r="1128" spans="27:49" x14ac:dyDescent="0.2">
      <c r="AA1128" s="217"/>
      <c r="AB1128" s="218"/>
      <c r="AC1128" s="218"/>
      <c r="AD1128" s="219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</row>
    <row r="1129" spans="27:49" x14ac:dyDescent="0.2">
      <c r="AA1129" s="217"/>
      <c r="AB1129" s="218"/>
      <c r="AC1129" s="218"/>
      <c r="AD1129" s="219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</row>
    <row r="1130" spans="27:49" x14ac:dyDescent="0.2">
      <c r="AA1130" s="217"/>
      <c r="AB1130" s="218"/>
      <c r="AC1130" s="218"/>
      <c r="AD1130" s="219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</row>
    <row r="1131" spans="27:49" x14ac:dyDescent="0.2">
      <c r="AA1131" s="217"/>
      <c r="AB1131" s="218"/>
      <c r="AC1131" s="218"/>
      <c r="AD1131" s="219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</row>
    <row r="1132" spans="27:49" x14ac:dyDescent="0.2">
      <c r="AA1132" s="217"/>
      <c r="AB1132" s="218"/>
      <c r="AC1132" s="218"/>
      <c r="AD1132" s="219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</row>
    <row r="1133" spans="27:49" x14ac:dyDescent="0.2">
      <c r="AA1133" s="217"/>
      <c r="AB1133" s="218"/>
      <c r="AC1133" s="218"/>
      <c r="AD1133" s="219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</row>
    <row r="1134" spans="27:49" x14ac:dyDescent="0.2">
      <c r="AA1134" s="217"/>
      <c r="AB1134" s="218"/>
      <c r="AC1134" s="218"/>
      <c r="AD1134" s="219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</row>
    <row r="1135" spans="27:49" x14ac:dyDescent="0.2">
      <c r="AA1135" s="217"/>
      <c r="AB1135" s="218"/>
      <c r="AC1135" s="218"/>
      <c r="AD1135" s="219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</row>
    <row r="1136" spans="27:49" x14ac:dyDescent="0.2">
      <c r="AA1136" s="217"/>
      <c r="AB1136" s="218"/>
      <c r="AC1136" s="218"/>
      <c r="AD1136" s="219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</row>
    <row r="1137" spans="27:49" x14ac:dyDescent="0.2">
      <c r="AA1137" s="217"/>
      <c r="AB1137" s="218"/>
      <c r="AC1137" s="218"/>
      <c r="AD1137" s="219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</row>
    <row r="1138" spans="27:49" x14ac:dyDescent="0.2">
      <c r="AA1138" s="217"/>
      <c r="AB1138" s="218"/>
      <c r="AC1138" s="218"/>
      <c r="AD1138" s="219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</row>
    <row r="1139" spans="27:49" x14ac:dyDescent="0.2">
      <c r="AA1139" s="217"/>
      <c r="AB1139" s="218"/>
      <c r="AC1139" s="218"/>
      <c r="AD1139" s="219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</row>
    <row r="1140" spans="27:49" x14ac:dyDescent="0.2">
      <c r="AA1140" s="217"/>
      <c r="AB1140" s="218"/>
      <c r="AC1140" s="218"/>
      <c r="AD1140" s="219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</row>
    <row r="1141" spans="27:49" x14ac:dyDescent="0.2">
      <c r="AA1141" s="217"/>
      <c r="AB1141" s="218"/>
      <c r="AC1141" s="218"/>
      <c r="AD1141" s="219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</row>
    <row r="1142" spans="27:49" x14ac:dyDescent="0.2">
      <c r="AA1142" s="217"/>
      <c r="AB1142" s="218"/>
      <c r="AC1142" s="218"/>
      <c r="AD1142" s="219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</row>
    <row r="1143" spans="27:49" x14ac:dyDescent="0.2">
      <c r="AA1143" s="217"/>
      <c r="AB1143" s="218"/>
      <c r="AC1143" s="218"/>
      <c r="AD1143" s="219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</row>
    <row r="1144" spans="27:49" x14ac:dyDescent="0.2">
      <c r="AA1144" s="217"/>
      <c r="AB1144" s="218"/>
      <c r="AC1144" s="218"/>
      <c r="AD1144" s="219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</row>
    <row r="1145" spans="27:49" x14ac:dyDescent="0.2">
      <c r="AA1145" s="217"/>
      <c r="AB1145" s="218"/>
      <c r="AC1145" s="218"/>
      <c r="AD1145" s="219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</row>
    <row r="1146" spans="27:49" x14ac:dyDescent="0.2">
      <c r="AA1146" s="217"/>
      <c r="AB1146" s="218"/>
      <c r="AC1146" s="218"/>
      <c r="AD1146" s="219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</row>
    <row r="1147" spans="27:49" x14ac:dyDescent="0.2">
      <c r="AA1147" s="217"/>
      <c r="AB1147" s="218"/>
      <c r="AC1147" s="218"/>
      <c r="AD1147" s="219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</row>
    <row r="1148" spans="27:49" x14ac:dyDescent="0.2">
      <c r="AA1148" s="217"/>
      <c r="AB1148" s="218"/>
      <c r="AC1148" s="218"/>
      <c r="AD1148" s="219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</row>
    <row r="1149" spans="27:49" x14ac:dyDescent="0.2">
      <c r="AA1149" s="217"/>
      <c r="AB1149" s="218"/>
      <c r="AC1149" s="218"/>
      <c r="AD1149" s="219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</row>
    <row r="1150" spans="27:49" x14ac:dyDescent="0.2">
      <c r="AA1150" s="217"/>
      <c r="AB1150" s="218"/>
      <c r="AC1150" s="218"/>
      <c r="AD1150" s="219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</row>
    <row r="1151" spans="27:49" x14ac:dyDescent="0.2">
      <c r="AA1151" s="217"/>
      <c r="AB1151" s="218"/>
      <c r="AC1151" s="218"/>
      <c r="AD1151" s="219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</row>
    <row r="1152" spans="27:49" x14ac:dyDescent="0.2">
      <c r="AA1152" s="217"/>
      <c r="AB1152" s="218"/>
      <c r="AC1152" s="218"/>
      <c r="AD1152" s="219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</row>
    <row r="1153" spans="27:49" x14ac:dyDescent="0.2">
      <c r="AA1153" s="217"/>
      <c r="AB1153" s="218"/>
      <c r="AC1153" s="218"/>
      <c r="AD1153" s="219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</row>
    <row r="1154" spans="27:49" x14ac:dyDescent="0.2">
      <c r="AA1154" s="217"/>
      <c r="AB1154" s="218"/>
      <c r="AC1154" s="218"/>
      <c r="AD1154" s="219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</row>
    <row r="1155" spans="27:49" x14ac:dyDescent="0.2">
      <c r="AA1155" s="217"/>
      <c r="AB1155" s="218"/>
      <c r="AC1155" s="218"/>
      <c r="AD1155" s="219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</row>
    <row r="1156" spans="27:49" x14ac:dyDescent="0.2">
      <c r="AA1156" s="217"/>
      <c r="AB1156" s="218"/>
      <c r="AC1156" s="218"/>
      <c r="AD1156" s="219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</row>
    <row r="1157" spans="27:49" x14ac:dyDescent="0.2">
      <c r="AA1157" s="217"/>
      <c r="AB1157" s="218"/>
      <c r="AC1157" s="218"/>
      <c r="AD1157" s="219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</row>
    <row r="1158" spans="27:49" x14ac:dyDescent="0.2">
      <c r="AA1158" s="217"/>
      <c r="AB1158" s="218"/>
      <c r="AC1158" s="218"/>
      <c r="AD1158" s="219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</row>
    <row r="1159" spans="27:49" x14ac:dyDescent="0.2">
      <c r="AA1159" s="217"/>
      <c r="AB1159" s="218"/>
      <c r="AC1159" s="218"/>
      <c r="AD1159" s="219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</row>
    <row r="1160" spans="27:49" x14ac:dyDescent="0.2">
      <c r="AA1160" s="217"/>
      <c r="AB1160" s="218"/>
      <c r="AC1160" s="218"/>
      <c r="AD1160" s="219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</row>
    <row r="1161" spans="27:49" x14ac:dyDescent="0.2">
      <c r="AA1161" s="217"/>
      <c r="AB1161" s="218"/>
      <c r="AC1161" s="218"/>
      <c r="AD1161" s="219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</row>
    <row r="1162" spans="27:49" x14ac:dyDescent="0.2">
      <c r="AA1162" s="217"/>
      <c r="AB1162" s="218"/>
      <c r="AC1162" s="218"/>
      <c r="AD1162" s="219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</row>
    <row r="1163" spans="27:49" x14ac:dyDescent="0.2">
      <c r="AA1163" s="217"/>
      <c r="AB1163" s="218"/>
      <c r="AC1163" s="218"/>
      <c r="AD1163" s="219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</row>
    <row r="1164" spans="27:49" x14ac:dyDescent="0.2">
      <c r="AA1164" s="217"/>
      <c r="AB1164" s="218"/>
      <c r="AC1164" s="218"/>
      <c r="AD1164" s="219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</row>
    <row r="1165" spans="27:49" x14ac:dyDescent="0.2">
      <c r="AA1165" s="217"/>
      <c r="AB1165" s="218"/>
      <c r="AC1165" s="218"/>
      <c r="AD1165" s="219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</row>
    <row r="1166" spans="27:49" x14ac:dyDescent="0.2">
      <c r="AA1166" s="217"/>
      <c r="AB1166" s="218"/>
      <c r="AC1166" s="218"/>
      <c r="AD1166" s="219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</row>
    <row r="1167" spans="27:49" x14ac:dyDescent="0.2">
      <c r="AA1167" s="217"/>
      <c r="AB1167" s="218"/>
      <c r="AC1167" s="218"/>
      <c r="AD1167" s="219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</row>
    <row r="1168" spans="27:49" x14ac:dyDescent="0.2">
      <c r="AA1168" s="217"/>
      <c r="AB1168" s="218"/>
      <c r="AC1168" s="218"/>
      <c r="AD1168" s="219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</row>
    <row r="1169" spans="27:49" x14ac:dyDescent="0.2">
      <c r="AA1169" s="217"/>
      <c r="AB1169" s="218"/>
      <c r="AC1169" s="218"/>
      <c r="AD1169" s="219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</row>
    <row r="1170" spans="27:49" x14ac:dyDescent="0.2">
      <c r="AA1170" s="217"/>
      <c r="AB1170" s="218"/>
      <c r="AC1170" s="218"/>
      <c r="AD1170" s="219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</row>
    <row r="1171" spans="27:49" x14ac:dyDescent="0.2">
      <c r="AA1171" s="217"/>
      <c r="AB1171" s="218"/>
      <c r="AC1171" s="218"/>
      <c r="AD1171" s="219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</row>
    <row r="1172" spans="27:49" x14ac:dyDescent="0.2">
      <c r="AA1172" s="217"/>
      <c r="AB1172" s="218"/>
      <c r="AC1172" s="218"/>
      <c r="AD1172" s="219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</row>
    <row r="1173" spans="27:49" x14ac:dyDescent="0.2">
      <c r="AA1173" s="217"/>
      <c r="AB1173" s="218"/>
      <c r="AC1173" s="218"/>
      <c r="AD1173" s="219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</row>
    <row r="1174" spans="27:49" x14ac:dyDescent="0.2">
      <c r="AA1174" s="217"/>
      <c r="AB1174" s="218"/>
      <c r="AC1174" s="218"/>
      <c r="AD1174" s="219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</row>
    <row r="1175" spans="27:49" x14ac:dyDescent="0.2">
      <c r="AA1175" s="217"/>
      <c r="AB1175" s="218"/>
      <c r="AC1175" s="218"/>
      <c r="AD1175" s="219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</row>
    <row r="1176" spans="27:49" x14ac:dyDescent="0.2">
      <c r="AA1176" s="217"/>
      <c r="AB1176" s="218"/>
      <c r="AC1176" s="218"/>
      <c r="AD1176" s="219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</row>
    <row r="1177" spans="27:49" x14ac:dyDescent="0.2">
      <c r="AA1177" s="217"/>
      <c r="AB1177" s="218"/>
      <c r="AC1177" s="218"/>
      <c r="AD1177" s="219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</row>
    <row r="1178" spans="27:49" x14ac:dyDescent="0.2">
      <c r="AA1178" s="217"/>
      <c r="AB1178" s="218"/>
      <c r="AC1178" s="218"/>
      <c r="AD1178" s="219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</row>
    <row r="1179" spans="27:49" x14ac:dyDescent="0.2">
      <c r="AA1179" s="217"/>
      <c r="AB1179" s="218"/>
      <c r="AC1179" s="218"/>
      <c r="AD1179" s="219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</row>
    <row r="1180" spans="27:49" x14ac:dyDescent="0.2">
      <c r="AA1180" s="217"/>
      <c r="AB1180" s="218"/>
      <c r="AC1180" s="218"/>
      <c r="AD1180" s="219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</row>
    <row r="1181" spans="27:49" x14ac:dyDescent="0.2">
      <c r="AA1181" s="217"/>
      <c r="AB1181" s="218"/>
      <c r="AC1181" s="218"/>
      <c r="AD1181" s="219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</row>
    <row r="1182" spans="27:49" x14ac:dyDescent="0.2">
      <c r="AA1182" s="217"/>
      <c r="AB1182" s="218"/>
      <c r="AC1182" s="218"/>
      <c r="AD1182" s="219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</row>
    <row r="1183" spans="27:49" x14ac:dyDescent="0.2">
      <c r="AA1183" s="217"/>
      <c r="AB1183" s="218"/>
      <c r="AC1183" s="218"/>
      <c r="AD1183" s="219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</row>
    <row r="1184" spans="27:49" x14ac:dyDescent="0.2">
      <c r="AA1184" s="217"/>
      <c r="AB1184" s="218"/>
      <c r="AC1184" s="218"/>
      <c r="AD1184" s="219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</row>
    <row r="1185" spans="27:49" x14ac:dyDescent="0.2">
      <c r="AA1185" s="217"/>
      <c r="AB1185" s="218"/>
      <c r="AC1185" s="218"/>
      <c r="AD1185" s="219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</row>
    <row r="1186" spans="27:49" x14ac:dyDescent="0.2">
      <c r="AA1186" s="217"/>
      <c r="AB1186" s="218"/>
      <c r="AC1186" s="218"/>
      <c r="AD1186" s="219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</row>
    <row r="1187" spans="27:49" x14ac:dyDescent="0.2">
      <c r="AA1187" s="217"/>
      <c r="AB1187" s="218"/>
      <c r="AC1187" s="218"/>
      <c r="AD1187" s="219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</row>
    <row r="1188" spans="27:49" x14ac:dyDescent="0.2">
      <c r="AA1188" s="217"/>
      <c r="AB1188" s="218"/>
      <c r="AC1188" s="218"/>
      <c r="AD1188" s="219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</row>
    <row r="1189" spans="27:49" x14ac:dyDescent="0.2">
      <c r="AA1189" s="217"/>
      <c r="AB1189" s="218"/>
      <c r="AC1189" s="218"/>
      <c r="AD1189" s="219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</row>
    <row r="1190" spans="27:49" x14ac:dyDescent="0.2">
      <c r="AA1190" s="217"/>
      <c r="AB1190" s="218"/>
      <c r="AC1190" s="218"/>
      <c r="AD1190" s="219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</row>
    <row r="1191" spans="27:49" x14ac:dyDescent="0.2">
      <c r="AA1191" s="217"/>
      <c r="AB1191" s="218"/>
      <c r="AC1191" s="218"/>
      <c r="AD1191" s="219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</row>
    <row r="1192" spans="27:49" x14ac:dyDescent="0.2">
      <c r="AA1192" s="217"/>
      <c r="AB1192" s="218"/>
      <c r="AC1192" s="218"/>
      <c r="AD1192" s="219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</row>
    <row r="1193" spans="27:49" x14ac:dyDescent="0.2">
      <c r="AA1193" s="217"/>
      <c r="AB1193" s="218"/>
      <c r="AC1193" s="218"/>
      <c r="AD1193" s="219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</row>
    <row r="1194" spans="27:49" x14ac:dyDescent="0.2">
      <c r="AA1194" s="217"/>
      <c r="AB1194" s="218"/>
      <c r="AC1194" s="218"/>
      <c r="AD1194" s="219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</row>
    <row r="1195" spans="27:49" x14ac:dyDescent="0.2">
      <c r="AA1195" s="217"/>
      <c r="AB1195" s="218"/>
      <c r="AC1195" s="218"/>
      <c r="AD1195" s="219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</row>
    <row r="1196" spans="27:49" x14ac:dyDescent="0.2">
      <c r="AA1196" s="217"/>
      <c r="AB1196" s="218"/>
      <c r="AC1196" s="218"/>
      <c r="AD1196" s="219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</row>
    <row r="1197" spans="27:49" x14ac:dyDescent="0.2">
      <c r="AA1197" s="217"/>
      <c r="AB1197" s="218"/>
      <c r="AC1197" s="218"/>
      <c r="AD1197" s="219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</row>
    <row r="1198" spans="27:49" x14ac:dyDescent="0.2">
      <c r="AA1198" s="217"/>
      <c r="AB1198" s="218"/>
      <c r="AC1198" s="218"/>
      <c r="AD1198" s="219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</row>
    <row r="1199" spans="27:49" x14ac:dyDescent="0.2">
      <c r="AA1199" s="217"/>
      <c r="AB1199" s="218"/>
      <c r="AC1199" s="218"/>
      <c r="AD1199" s="219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</row>
    <row r="1200" spans="27:49" x14ac:dyDescent="0.2">
      <c r="AA1200" s="217"/>
      <c r="AB1200" s="218"/>
      <c r="AC1200" s="218"/>
      <c r="AD1200" s="219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</row>
    <row r="1201" spans="27:49" x14ac:dyDescent="0.2">
      <c r="AA1201" s="217"/>
      <c r="AB1201" s="218"/>
      <c r="AC1201" s="218"/>
      <c r="AD1201" s="219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</row>
    <row r="1202" spans="27:49" x14ac:dyDescent="0.2">
      <c r="AA1202" s="217"/>
      <c r="AB1202" s="218"/>
      <c r="AC1202" s="218"/>
      <c r="AD1202" s="219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</row>
    <row r="1203" spans="27:49" x14ac:dyDescent="0.2">
      <c r="AA1203" s="217"/>
      <c r="AB1203" s="218"/>
      <c r="AC1203" s="218"/>
      <c r="AD1203" s="219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</row>
    <row r="1204" spans="27:49" x14ac:dyDescent="0.2">
      <c r="AA1204" s="217"/>
      <c r="AB1204" s="218"/>
      <c r="AC1204" s="218"/>
      <c r="AD1204" s="219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</row>
    <row r="1205" spans="27:49" x14ac:dyDescent="0.2">
      <c r="AA1205" s="217"/>
      <c r="AB1205" s="218"/>
      <c r="AC1205" s="218"/>
      <c r="AD1205" s="219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</row>
    <row r="1206" spans="27:49" x14ac:dyDescent="0.2">
      <c r="AA1206" s="217"/>
      <c r="AB1206" s="218"/>
      <c r="AC1206" s="218"/>
      <c r="AD1206" s="219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</row>
    <row r="1207" spans="27:49" x14ac:dyDescent="0.2">
      <c r="AA1207" s="217"/>
      <c r="AB1207" s="218"/>
      <c r="AC1207" s="218"/>
      <c r="AD1207" s="219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</row>
    <row r="1208" spans="27:49" x14ac:dyDescent="0.2">
      <c r="AA1208" s="217"/>
      <c r="AB1208" s="218"/>
      <c r="AC1208" s="218"/>
      <c r="AD1208" s="219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</row>
    <row r="1209" spans="27:49" x14ac:dyDescent="0.2">
      <c r="AA1209" s="217"/>
      <c r="AB1209" s="218"/>
      <c r="AC1209" s="218"/>
      <c r="AD1209" s="219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</row>
    <row r="1210" spans="27:49" x14ac:dyDescent="0.2">
      <c r="AA1210" s="217"/>
      <c r="AB1210" s="218"/>
      <c r="AC1210" s="218"/>
      <c r="AD1210" s="219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</row>
    <row r="1211" spans="27:49" x14ac:dyDescent="0.2">
      <c r="AA1211" s="217"/>
      <c r="AB1211" s="218"/>
      <c r="AC1211" s="218"/>
      <c r="AD1211" s="219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</row>
    <row r="1212" spans="27:49" x14ac:dyDescent="0.2">
      <c r="AA1212" s="217"/>
      <c r="AB1212" s="218"/>
      <c r="AC1212" s="218"/>
      <c r="AD1212" s="219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</row>
    <row r="1213" spans="27:49" x14ac:dyDescent="0.2">
      <c r="AA1213" s="217"/>
      <c r="AB1213" s="218"/>
      <c r="AC1213" s="218"/>
      <c r="AD1213" s="219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</row>
    <row r="1214" spans="27:49" x14ac:dyDescent="0.2">
      <c r="AA1214" s="217"/>
      <c r="AB1214" s="218"/>
      <c r="AC1214" s="218"/>
      <c r="AD1214" s="219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</row>
    <row r="1215" spans="27:49" x14ac:dyDescent="0.2">
      <c r="AA1215" s="217"/>
      <c r="AB1215" s="218"/>
      <c r="AC1215" s="218"/>
      <c r="AD1215" s="219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</row>
    <row r="1216" spans="27:49" x14ac:dyDescent="0.2">
      <c r="AA1216" s="217"/>
      <c r="AB1216" s="218"/>
      <c r="AC1216" s="218"/>
      <c r="AD1216" s="219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</row>
    <row r="1217" spans="27:49" x14ac:dyDescent="0.2">
      <c r="AA1217" s="217"/>
      <c r="AB1217" s="218"/>
      <c r="AC1217" s="218"/>
      <c r="AD1217" s="219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</row>
    <row r="1218" spans="27:49" x14ac:dyDescent="0.2">
      <c r="AA1218" s="217"/>
      <c r="AB1218" s="218"/>
      <c r="AC1218" s="218"/>
      <c r="AD1218" s="219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</row>
    <row r="1219" spans="27:49" x14ac:dyDescent="0.2">
      <c r="AA1219" s="217"/>
      <c r="AB1219" s="218"/>
      <c r="AC1219" s="218"/>
      <c r="AD1219" s="219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</row>
    <row r="1220" spans="27:49" x14ac:dyDescent="0.2">
      <c r="AA1220" s="217"/>
      <c r="AB1220" s="218"/>
      <c r="AC1220" s="218"/>
      <c r="AD1220" s="219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</row>
    <row r="1221" spans="27:49" x14ac:dyDescent="0.2">
      <c r="AA1221" s="217"/>
      <c r="AB1221" s="218"/>
      <c r="AC1221" s="218"/>
      <c r="AD1221" s="219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</row>
    <row r="1222" spans="27:49" x14ac:dyDescent="0.2">
      <c r="AA1222" s="217"/>
      <c r="AB1222" s="218"/>
      <c r="AC1222" s="218"/>
      <c r="AD1222" s="219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</row>
    <row r="1223" spans="27:49" x14ac:dyDescent="0.2">
      <c r="AA1223" s="217"/>
      <c r="AB1223" s="218"/>
      <c r="AC1223" s="218"/>
      <c r="AD1223" s="219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</row>
    <row r="1224" spans="27:49" x14ac:dyDescent="0.2">
      <c r="AA1224" s="217"/>
      <c r="AB1224" s="218"/>
      <c r="AC1224" s="218"/>
      <c r="AD1224" s="219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</row>
    <row r="1225" spans="27:49" x14ac:dyDescent="0.2">
      <c r="AA1225" s="217"/>
      <c r="AB1225" s="218"/>
      <c r="AC1225" s="218"/>
      <c r="AD1225" s="219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</row>
    <row r="1226" spans="27:49" x14ac:dyDescent="0.2">
      <c r="AA1226" s="217"/>
      <c r="AB1226" s="218"/>
      <c r="AC1226" s="218"/>
      <c r="AD1226" s="219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</row>
    <row r="1227" spans="27:49" x14ac:dyDescent="0.2">
      <c r="AA1227" s="217"/>
      <c r="AB1227" s="218"/>
      <c r="AC1227" s="218"/>
      <c r="AD1227" s="219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</row>
    <row r="1228" spans="27:49" x14ac:dyDescent="0.2">
      <c r="AA1228" s="217"/>
      <c r="AB1228" s="218"/>
      <c r="AC1228" s="218"/>
      <c r="AD1228" s="219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</row>
    <row r="1229" spans="27:49" x14ac:dyDescent="0.2">
      <c r="AA1229" s="217"/>
      <c r="AB1229" s="218"/>
      <c r="AC1229" s="218"/>
      <c r="AD1229" s="219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</row>
    <row r="1230" spans="27:49" x14ac:dyDescent="0.2">
      <c r="AA1230" s="217"/>
      <c r="AB1230" s="218"/>
      <c r="AC1230" s="218"/>
      <c r="AD1230" s="219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</row>
    <row r="1231" spans="27:49" x14ac:dyDescent="0.2">
      <c r="AA1231" s="217"/>
      <c r="AB1231" s="218"/>
      <c r="AC1231" s="218"/>
      <c r="AD1231" s="219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</row>
    <row r="1232" spans="27:49" x14ac:dyDescent="0.2">
      <c r="AA1232" s="217"/>
      <c r="AB1232" s="218"/>
      <c r="AC1232" s="218"/>
      <c r="AD1232" s="219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</row>
    <row r="1233" spans="27:49" x14ac:dyDescent="0.2">
      <c r="AA1233" s="217"/>
      <c r="AB1233" s="218"/>
      <c r="AC1233" s="218"/>
      <c r="AD1233" s="219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</row>
    <row r="1234" spans="27:49" x14ac:dyDescent="0.2">
      <c r="AA1234" s="217"/>
      <c r="AB1234" s="218"/>
      <c r="AC1234" s="218"/>
      <c r="AD1234" s="219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</row>
    <row r="1235" spans="27:49" x14ac:dyDescent="0.2">
      <c r="AA1235" s="217"/>
      <c r="AB1235" s="218"/>
      <c r="AC1235" s="218"/>
      <c r="AD1235" s="219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</row>
    <row r="1236" spans="27:49" x14ac:dyDescent="0.2">
      <c r="AA1236" s="217"/>
      <c r="AB1236" s="218"/>
      <c r="AC1236" s="218"/>
      <c r="AD1236" s="219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</row>
    <row r="1237" spans="27:49" x14ac:dyDescent="0.2">
      <c r="AA1237" s="217"/>
      <c r="AB1237" s="218"/>
      <c r="AC1237" s="218"/>
      <c r="AD1237" s="219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</row>
    <row r="1238" spans="27:49" x14ac:dyDescent="0.2">
      <c r="AA1238" s="217"/>
      <c r="AB1238" s="218"/>
      <c r="AC1238" s="218"/>
      <c r="AD1238" s="219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</row>
    <row r="1239" spans="27:49" x14ac:dyDescent="0.2">
      <c r="AA1239" s="217"/>
      <c r="AB1239" s="218"/>
      <c r="AC1239" s="218"/>
      <c r="AD1239" s="219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</row>
    <row r="1240" spans="27:49" x14ac:dyDescent="0.2">
      <c r="AA1240" s="217"/>
      <c r="AB1240" s="218"/>
      <c r="AC1240" s="218"/>
      <c r="AD1240" s="219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</row>
    <row r="1241" spans="27:49" x14ac:dyDescent="0.2">
      <c r="AA1241" s="217"/>
      <c r="AB1241" s="218"/>
      <c r="AC1241" s="218"/>
      <c r="AD1241" s="219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</row>
    <row r="1242" spans="27:49" x14ac:dyDescent="0.2">
      <c r="AA1242" s="217"/>
      <c r="AB1242" s="218"/>
      <c r="AC1242" s="218"/>
      <c r="AD1242" s="219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</row>
    <row r="1243" spans="27:49" x14ac:dyDescent="0.2">
      <c r="AA1243" s="217"/>
      <c r="AB1243" s="218"/>
      <c r="AC1243" s="218"/>
      <c r="AD1243" s="219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</row>
    <row r="1244" spans="27:49" x14ac:dyDescent="0.2">
      <c r="AA1244" s="217"/>
      <c r="AB1244" s="218"/>
      <c r="AC1244" s="218"/>
      <c r="AD1244" s="219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</row>
    <row r="1245" spans="27:49" x14ac:dyDescent="0.2">
      <c r="AA1245" s="217"/>
      <c r="AB1245" s="218"/>
      <c r="AC1245" s="218"/>
      <c r="AD1245" s="219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</row>
    <row r="1246" spans="27:49" x14ac:dyDescent="0.2">
      <c r="AA1246" s="217"/>
      <c r="AB1246" s="218"/>
      <c r="AC1246" s="218"/>
      <c r="AD1246" s="219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</row>
    <row r="1247" spans="27:49" x14ac:dyDescent="0.2">
      <c r="AA1247" s="217"/>
      <c r="AB1247" s="218"/>
      <c r="AC1247" s="218"/>
      <c r="AD1247" s="219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</row>
    <row r="1248" spans="27:49" x14ac:dyDescent="0.2">
      <c r="AA1248" s="217"/>
      <c r="AB1248" s="218"/>
      <c r="AC1248" s="218"/>
      <c r="AD1248" s="219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</row>
    <row r="1249" spans="27:49" x14ac:dyDescent="0.2">
      <c r="AA1249" s="217"/>
      <c r="AB1249" s="218"/>
      <c r="AC1249" s="218"/>
      <c r="AD1249" s="219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</row>
    <row r="1250" spans="27:49" x14ac:dyDescent="0.2">
      <c r="AA1250" s="217"/>
      <c r="AB1250" s="218"/>
      <c r="AC1250" s="218"/>
      <c r="AD1250" s="219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</row>
    <row r="1251" spans="27:49" x14ac:dyDescent="0.2">
      <c r="AA1251" s="217"/>
      <c r="AB1251" s="218"/>
      <c r="AC1251" s="218"/>
      <c r="AD1251" s="219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</row>
    <row r="1252" spans="27:49" x14ac:dyDescent="0.2">
      <c r="AA1252" s="217"/>
      <c r="AB1252" s="218"/>
      <c r="AC1252" s="218"/>
      <c r="AD1252" s="219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</row>
    <row r="1253" spans="27:49" x14ac:dyDescent="0.2">
      <c r="AA1253" s="217"/>
      <c r="AB1253" s="218"/>
      <c r="AC1253" s="218"/>
      <c r="AD1253" s="219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</row>
    <row r="1254" spans="27:49" x14ac:dyDescent="0.2">
      <c r="AA1254" s="217"/>
      <c r="AB1254" s="218"/>
      <c r="AC1254" s="218"/>
      <c r="AD1254" s="219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</row>
    <row r="1255" spans="27:49" x14ac:dyDescent="0.2">
      <c r="AA1255" s="217"/>
      <c r="AB1255" s="218"/>
      <c r="AC1255" s="218"/>
      <c r="AD1255" s="219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</row>
    <row r="1256" spans="27:49" x14ac:dyDescent="0.2">
      <c r="AA1256" s="217"/>
      <c r="AB1256" s="218"/>
      <c r="AC1256" s="218"/>
      <c r="AD1256" s="219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</row>
    <row r="1257" spans="27:49" x14ac:dyDescent="0.2">
      <c r="AA1257" s="217"/>
      <c r="AB1257" s="218"/>
      <c r="AC1257" s="218"/>
      <c r="AD1257" s="219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</row>
    <row r="1258" spans="27:49" x14ac:dyDescent="0.2">
      <c r="AA1258" s="217"/>
      <c r="AB1258" s="218"/>
      <c r="AC1258" s="218"/>
      <c r="AD1258" s="219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</row>
    <row r="1259" spans="27:49" x14ac:dyDescent="0.2">
      <c r="AA1259" s="217"/>
      <c r="AB1259" s="218"/>
      <c r="AC1259" s="218"/>
      <c r="AD1259" s="219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</row>
    <row r="1260" spans="27:49" x14ac:dyDescent="0.2">
      <c r="AA1260" s="217"/>
      <c r="AB1260" s="218"/>
      <c r="AC1260" s="218"/>
      <c r="AD1260" s="219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</row>
    <row r="1261" spans="27:49" x14ac:dyDescent="0.2">
      <c r="AA1261" s="217"/>
      <c r="AB1261" s="218"/>
      <c r="AC1261" s="218"/>
      <c r="AD1261" s="219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</row>
    <row r="1262" spans="27:49" x14ac:dyDescent="0.2">
      <c r="AA1262" s="217"/>
      <c r="AB1262" s="218"/>
      <c r="AC1262" s="218"/>
      <c r="AD1262" s="219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</row>
    <row r="1263" spans="27:49" x14ac:dyDescent="0.2">
      <c r="AA1263" s="217"/>
      <c r="AB1263" s="218"/>
      <c r="AC1263" s="218"/>
      <c r="AD1263" s="219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</row>
    <row r="1264" spans="27:49" x14ac:dyDescent="0.2">
      <c r="AA1264" s="217"/>
      <c r="AB1264" s="218"/>
      <c r="AC1264" s="218"/>
      <c r="AD1264" s="219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</row>
    <row r="1265" spans="27:49" x14ac:dyDescent="0.2">
      <c r="AA1265" s="217"/>
      <c r="AB1265" s="218"/>
      <c r="AC1265" s="218"/>
      <c r="AD1265" s="219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</row>
    <row r="1266" spans="27:49" x14ac:dyDescent="0.2">
      <c r="AA1266" s="217"/>
      <c r="AB1266" s="218"/>
      <c r="AC1266" s="218"/>
      <c r="AD1266" s="219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</row>
    <row r="1267" spans="27:49" x14ac:dyDescent="0.2">
      <c r="AA1267" s="217"/>
      <c r="AB1267" s="218"/>
      <c r="AC1267" s="218"/>
      <c r="AD1267" s="219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</row>
    <row r="1268" spans="27:49" x14ac:dyDescent="0.2">
      <c r="AA1268" s="217"/>
      <c r="AB1268" s="218"/>
      <c r="AC1268" s="218"/>
      <c r="AD1268" s="219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</row>
    <row r="1269" spans="27:49" x14ac:dyDescent="0.2">
      <c r="AA1269" s="217"/>
      <c r="AB1269" s="218"/>
      <c r="AC1269" s="218"/>
      <c r="AD1269" s="219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</row>
    <row r="1270" spans="27:49" x14ac:dyDescent="0.2">
      <c r="AA1270" s="217"/>
      <c r="AB1270" s="218"/>
      <c r="AC1270" s="218"/>
      <c r="AD1270" s="219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</row>
    <row r="1271" spans="27:49" x14ac:dyDescent="0.2">
      <c r="AA1271" s="217"/>
      <c r="AB1271" s="218"/>
      <c r="AC1271" s="218"/>
      <c r="AD1271" s="219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</row>
    <row r="1272" spans="27:49" x14ac:dyDescent="0.2">
      <c r="AA1272" s="217"/>
      <c r="AB1272" s="218"/>
      <c r="AC1272" s="218"/>
      <c r="AD1272" s="219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</row>
    <row r="1273" spans="27:49" x14ac:dyDescent="0.2">
      <c r="AA1273" s="217"/>
      <c r="AB1273" s="218"/>
      <c r="AC1273" s="218"/>
      <c r="AD1273" s="219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</row>
    <row r="1274" spans="27:49" x14ac:dyDescent="0.2">
      <c r="AA1274" s="217"/>
      <c r="AB1274" s="218"/>
      <c r="AC1274" s="218"/>
      <c r="AD1274" s="219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</row>
    <row r="1275" spans="27:49" x14ac:dyDescent="0.2">
      <c r="AA1275" s="217"/>
      <c r="AB1275" s="218"/>
      <c r="AC1275" s="218"/>
      <c r="AD1275" s="219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</row>
    <row r="1276" spans="27:49" x14ac:dyDescent="0.2">
      <c r="AA1276" s="217"/>
      <c r="AB1276" s="218"/>
      <c r="AC1276" s="218"/>
      <c r="AD1276" s="219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</row>
    <row r="1277" spans="27:49" x14ac:dyDescent="0.2">
      <c r="AA1277" s="217"/>
      <c r="AB1277" s="218"/>
      <c r="AC1277" s="218"/>
      <c r="AD1277" s="219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</row>
    <row r="1278" spans="27:49" x14ac:dyDescent="0.2">
      <c r="AA1278" s="217"/>
      <c r="AB1278" s="218"/>
      <c r="AC1278" s="218"/>
      <c r="AD1278" s="219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</row>
    <row r="1279" spans="27:49" x14ac:dyDescent="0.2">
      <c r="AA1279" s="217"/>
      <c r="AB1279" s="218"/>
      <c r="AC1279" s="218"/>
      <c r="AD1279" s="219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</row>
    <row r="1280" spans="27:49" x14ac:dyDescent="0.2">
      <c r="AA1280" s="217"/>
      <c r="AB1280" s="218"/>
      <c r="AC1280" s="218"/>
      <c r="AD1280" s="219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</row>
    <row r="1281" spans="27:49" x14ac:dyDescent="0.2">
      <c r="AA1281" s="217"/>
      <c r="AB1281" s="218"/>
      <c r="AC1281" s="218"/>
      <c r="AD1281" s="219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</row>
    <row r="1282" spans="27:49" x14ac:dyDescent="0.2">
      <c r="AA1282" s="217"/>
      <c r="AB1282" s="218"/>
      <c r="AC1282" s="218"/>
      <c r="AD1282" s="219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</row>
    <row r="1283" spans="27:49" x14ac:dyDescent="0.2">
      <c r="AA1283" s="217"/>
      <c r="AB1283" s="218"/>
      <c r="AC1283" s="218"/>
      <c r="AD1283" s="219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</row>
    <row r="1284" spans="27:49" x14ac:dyDescent="0.2">
      <c r="AA1284" s="217"/>
      <c r="AB1284" s="218"/>
      <c r="AC1284" s="218"/>
      <c r="AD1284" s="219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</row>
    <row r="1285" spans="27:49" x14ac:dyDescent="0.2">
      <c r="AA1285" s="217"/>
      <c r="AB1285" s="218"/>
      <c r="AC1285" s="218"/>
      <c r="AD1285" s="219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</row>
    <row r="1286" spans="27:49" x14ac:dyDescent="0.2">
      <c r="AA1286" s="217"/>
      <c r="AB1286" s="218"/>
      <c r="AC1286" s="218"/>
      <c r="AD1286" s="219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</row>
    <row r="1287" spans="27:49" x14ac:dyDescent="0.2">
      <c r="AA1287" s="217"/>
      <c r="AB1287" s="218"/>
      <c r="AC1287" s="218"/>
      <c r="AD1287" s="219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</row>
    <row r="1288" spans="27:49" x14ac:dyDescent="0.2">
      <c r="AA1288" s="217"/>
      <c r="AB1288" s="218"/>
      <c r="AC1288" s="218"/>
      <c r="AD1288" s="219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</row>
    <row r="1289" spans="27:49" x14ac:dyDescent="0.2">
      <c r="AA1289" s="217"/>
      <c r="AB1289" s="218"/>
      <c r="AC1289" s="218"/>
      <c r="AD1289" s="219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</row>
    <row r="1290" spans="27:49" x14ac:dyDescent="0.2">
      <c r="AA1290" s="217"/>
      <c r="AB1290" s="218"/>
      <c r="AC1290" s="218"/>
      <c r="AD1290" s="219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</row>
    <row r="1291" spans="27:49" x14ac:dyDescent="0.2">
      <c r="AA1291" s="217"/>
      <c r="AB1291" s="218"/>
      <c r="AC1291" s="218"/>
      <c r="AD1291" s="219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</row>
    <row r="1292" spans="27:49" x14ac:dyDescent="0.2">
      <c r="AA1292" s="217"/>
      <c r="AB1292" s="218"/>
      <c r="AC1292" s="218"/>
      <c r="AD1292" s="219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</row>
    <row r="1293" spans="27:49" x14ac:dyDescent="0.2">
      <c r="AA1293" s="217"/>
      <c r="AB1293" s="218"/>
      <c r="AC1293" s="218"/>
      <c r="AD1293" s="219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</row>
    <row r="1294" spans="27:49" x14ac:dyDescent="0.2">
      <c r="AA1294" s="217"/>
      <c r="AB1294" s="218"/>
      <c r="AC1294" s="218"/>
      <c r="AD1294" s="219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</row>
    <row r="1295" spans="27:49" x14ac:dyDescent="0.2">
      <c r="AA1295" s="217"/>
      <c r="AB1295" s="218"/>
      <c r="AC1295" s="218"/>
      <c r="AD1295" s="219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</row>
    <row r="1296" spans="27:49" x14ac:dyDescent="0.2">
      <c r="AA1296" s="217"/>
      <c r="AB1296" s="218"/>
      <c r="AC1296" s="218"/>
      <c r="AD1296" s="219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</row>
    <row r="1297" spans="27:49" x14ac:dyDescent="0.2">
      <c r="AA1297" s="217"/>
      <c r="AB1297" s="218"/>
      <c r="AC1297" s="218"/>
      <c r="AD1297" s="219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</row>
    <row r="1298" spans="27:49" x14ac:dyDescent="0.2">
      <c r="AA1298" s="217"/>
      <c r="AB1298" s="218"/>
      <c r="AC1298" s="218"/>
      <c r="AD1298" s="219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</row>
    <row r="1299" spans="27:49" x14ac:dyDescent="0.2">
      <c r="AA1299" s="217"/>
      <c r="AB1299" s="218"/>
      <c r="AC1299" s="218"/>
      <c r="AD1299" s="219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</row>
    <row r="1300" spans="27:49" x14ac:dyDescent="0.2">
      <c r="AA1300" s="217"/>
      <c r="AB1300" s="218"/>
      <c r="AC1300" s="218"/>
      <c r="AD1300" s="219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</row>
    <row r="1301" spans="27:49" x14ac:dyDescent="0.2">
      <c r="AA1301" s="217"/>
      <c r="AB1301" s="218"/>
      <c r="AC1301" s="218"/>
      <c r="AD1301" s="219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</row>
    <row r="1302" spans="27:49" x14ac:dyDescent="0.2">
      <c r="AA1302" s="217"/>
      <c r="AB1302" s="218"/>
      <c r="AC1302" s="218"/>
      <c r="AD1302" s="219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</row>
    <row r="1303" spans="27:49" x14ac:dyDescent="0.2">
      <c r="AA1303" s="217"/>
      <c r="AB1303" s="218"/>
      <c r="AC1303" s="218"/>
      <c r="AD1303" s="219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</row>
    <row r="1304" spans="27:49" x14ac:dyDescent="0.2">
      <c r="AA1304" s="217"/>
      <c r="AB1304" s="218"/>
      <c r="AC1304" s="218"/>
      <c r="AD1304" s="219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</row>
    <row r="1305" spans="27:49" x14ac:dyDescent="0.2">
      <c r="AA1305" s="217"/>
      <c r="AB1305" s="218"/>
      <c r="AC1305" s="218"/>
      <c r="AD1305" s="219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</row>
    <row r="1306" spans="27:49" x14ac:dyDescent="0.2">
      <c r="AA1306" s="217"/>
      <c r="AB1306" s="218"/>
      <c r="AC1306" s="218"/>
      <c r="AD1306" s="219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</row>
    <row r="1307" spans="27:49" x14ac:dyDescent="0.2">
      <c r="AA1307" s="217"/>
      <c r="AB1307" s="218"/>
      <c r="AC1307" s="218"/>
      <c r="AD1307" s="219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</row>
    <row r="1308" spans="27:49" x14ac:dyDescent="0.2">
      <c r="AA1308" s="217"/>
      <c r="AB1308" s="218"/>
      <c r="AC1308" s="218"/>
      <c r="AD1308" s="219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</row>
    <row r="1309" spans="27:49" x14ac:dyDescent="0.2">
      <c r="AA1309" s="217"/>
      <c r="AB1309" s="218"/>
      <c r="AC1309" s="218"/>
      <c r="AD1309" s="219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</row>
    <row r="1310" spans="27:49" x14ac:dyDescent="0.2">
      <c r="AA1310" s="217"/>
      <c r="AB1310" s="218"/>
      <c r="AC1310" s="218"/>
      <c r="AD1310" s="219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</row>
    <row r="1311" spans="27:49" x14ac:dyDescent="0.2">
      <c r="AA1311" s="217"/>
      <c r="AB1311" s="218"/>
      <c r="AC1311" s="218"/>
      <c r="AD1311" s="219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</row>
    <row r="1312" spans="27:49" x14ac:dyDescent="0.2">
      <c r="AA1312" s="217"/>
      <c r="AB1312" s="218"/>
      <c r="AC1312" s="218"/>
      <c r="AD1312" s="219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</row>
    <row r="1313" spans="27:49" x14ac:dyDescent="0.2">
      <c r="AA1313" s="217"/>
      <c r="AB1313" s="218"/>
      <c r="AC1313" s="218"/>
      <c r="AD1313" s="219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</row>
    <row r="1314" spans="27:49" x14ac:dyDescent="0.2">
      <c r="AA1314" s="217"/>
      <c r="AB1314" s="218"/>
      <c r="AC1314" s="218"/>
      <c r="AD1314" s="219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</row>
    <row r="1315" spans="27:49" x14ac:dyDescent="0.2">
      <c r="AA1315" s="217"/>
      <c r="AB1315" s="218"/>
      <c r="AC1315" s="218"/>
      <c r="AD1315" s="219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</row>
    <row r="1316" spans="27:49" x14ac:dyDescent="0.2">
      <c r="AA1316" s="217"/>
      <c r="AB1316" s="218"/>
      <c r="AC1316" s="218"/>
      <c r="AD1316" s="219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</row>
    <row r="1317" spans="27:49" x14ac:dyDescent="0.2">
      <c r="AA1317" s="217"/>
      <c r="AB1317" s="218"/>
      <c r="AC1317" s="218"/>
      <c r="AD1317" s="219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</row>
    <row r="1318" spans="27:49" x14ac:dyDescent="0.2">
      <c r="AA1318" s="217"/>
      <c r="AB1318" s="218"/>
      <c r="AC1318" s="218"/>
      <c r="AD1318" s="219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</row>
    <row r="1319" spans="27:49" x14ac:dyDescent="0.2">
      <c r="AA1319" s="217"/>
      <c r="AB1319" s="218"/>
      <c r="AC1319" s="218"/>
      <c r="AD1319" s="219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</row>
    <row r="1320" spans="27:49" x14ac:dyDescent="0.2">
      <c r="AA1320" s="217"/>
      <c r="AB1320" s="218"/>
      <c r="AC1320" s="218"/>
      <c r="AD1320" s="219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</row>
    <row r="1321" spans="27:49" x14ac:dyDescent="0.2">
      <c r="AA1321" s="217"/>
      <c r="AB1321" s="218"/>
      <c r="AC1321" s="218"/>
      <c r="AD1321" s="219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</row>
    <row r="1322" spans="27:49" x14ac:dyDescent="0.2">
      <c r="AA1322" s="217"/>
      <c r="AB1322" s="218"/>
      <c r="AC1322" s="218"/>
      <c r="AD1322" s="219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</row>
    <row r="1323" spans="27:49" x14ac:dyDescent="0.2">
      <c r="AA1323" s="217"/>
      <c r="AB1323" s="218"/>
      <c r="AC1323" s="218"/>
      <c r="AD1323" s="219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</row>
    <row r="1324" spans="27:49" x14ac:dyDescent="0.2">
      <c r="AA1324" s="217"/>
      <c r="AB1324" s="218"/>
      <c r="AC1324" s="218"/>
      <c r="AD1324" s="219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</row>
    <row r="1325" spans="27:49" x14ac:dyDescent="0.2">
      <c r="AA1325" s="217"/>
      <c r="AB1325" s="218"/>
      <c r="AC1325" s="218"/>
      <c r="AD1325" s="219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</row>
    <row r="1326" spans="27:49" x14ac:dyDescent="0.2">
      <c r="AA1326" s="217"/>
      <c r="AB1326" s="218"/>
      <c r="AC1326" s="218"/>
      <c r="AD1326" s="219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</row>
    <row r="1327" spans="27:49" x14ac:dyDescent="0.2">
      <c r="AA1327" s="217"/>
      <c r="AB1327" s="218"/>
      <c r="AC1327" s="218"/>
      <c r="AD1327" s="219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</row>
    <row r="1328" spans="27:49" x14ac:dyDescent="0.2">
      <c r="AA1328" s="217"/>
      <c r="AB1328" s="218"/>
      <c r="AC1328" s="218"/>
      <c r="AD1328" s="219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</row>
    <row r="1329" spans="27:49" x14ac:dyDescent="0.2">
      <c r="AA1329" s="217"/>
      <c r="AB1329" s="218"/>
      <c r="AC1329" s="218"/>
      <c r="AD1329" s="219"/>
      <c r="AN1329" s="63"/>
      <c r="AO1329" s="63"/>
      <c r="AP1329" s="63"/>
      <c r="AQ1329" s="63"/>
      <c r="AR1329" s="63"/>
      <c r="AS1329" s="63"/>
      <c r="AT1329" s="63"/>
      <c r="AU1329" s="63"/>
      <c r="AV1329" s="63"/>
      <c r="AW1329" s="63"/>
    </row>
    <row r="1330" spans="27:49" x14ac:dyDescent="0.2">
      <c r="AA1330" s="217"/>
      <c r="AB1330" s="218"/>
      <c r="AC1330" s="218"/>
      <c r="AD1330" s="219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</row>
    <row r="1331" spans="27:49" x14ac:dyDescent="0.2">
      <c r="AA1331" s="217"/>
      <c r="AB1331" s="218"/>
      <c r="AC1331" s="218"/>
      <c r="AD1331" s="219"/>
      <c r="AN1331" s="63"/>
      <c r="AO1331" s="63"/>
      <c r="AP1331" s="63"/>
      <c r="AQ1331" s="63"/>
      <c r="AR1331" s="63"/>
      <c r="AS1331" s="63"/>
      <c r="AT1331" s="63"/>
      <c r="AU1331" s="63"/>
      <c r="AV1331" s="63"/>
      <c r="AW1331" s="63"/>
    </row>
    <row r="1332" spans="27:49" x14ac:dyDescent="0.2">
      <c r="AA1332" s="217"/>
      <c r="AB1332" s="218"/>
      <c r="AC1332" s="218"/>
      <c r="AD1332" s="219"/>
      <c r="AN1332" s="63"/>
      <c r="AO1332" s="63"/>
      <c r="AP1332" s="63"/>
      <c r="AQ1332" s="63"/>
      <c r="AR1332" s="63"/>
      <c r="AS1332" s="63"/>
      <c r="AT1332" s="63"/>
      <c r="AU1332" s="63"/>
      <c r="AV1332" s="63"/>
      <c r="AW1332" s="63"/>
    </row>
    <row r="1333" spans="27:49" x14ac:dyDescent="0.2">
      <c r="AA1333" s="217"/>
      <c r="AB1333" s="218"/>
      <c r="AC1333" s="218"/>
      <c r="AD1333" s="219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</row>
    <row r="1334" spans="27:49" x14ac:dyDescent="0.2">
      <c r="AA1334" s="217"/>
      <c r="AB1334" s="218"/>
      <c r="AC1334" s="218"/>
      <c r="AD1334" s="219"/>
      <c r="AN1334" s="63"/>
      <c r="AO1334" s="63"/>
      <c r="AP1334" s="63"/>
      <c r="AQ1334" s="63"/>
      <c r="AR1334" s="63"/>
      <c r="AS1334" s="63"/>
      <c r="AT1334" s="63"/>
      <c r="AU1334" s="63"/>
      <c r="AV1334" s="63"/>
      <c r="AW1334" s="63"/>
    </row>
    <row r="1335" spans="27:49" x14ac:dyDescent="0.2">
      <c r="AA1335" s="217"/>
      <c r="AB1335" s="218"/>
      <c r="AC1335" s="218"/>
      <c r="AD1335" s="219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</row>
    <row r="1336" spans="27:49" x14ac:dyDescent="0.2">
      <c r="AA1336" s="217"/>
      <c r="AB1336" s="218"/>
      <c r="AC1336" s="218"/>
      <c r="AD1336" s="219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</row>
    <row r="1337" spans="27:49" x14ac:dyDescent="0.2">
      <c r="AA1337" s="217"/>
      <c r="AB1337" s="218"/>
      <c r="AC1337" s="218"/>
      <c r="AD1337" s="219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</row>
    <row r="1338" spans="27:49" x14ac:dyDescent="0.2">
      <c r="AA1338" s="217"/>
      <c r="AB1338" s="218"/>
      <c r="AC1338" s="218"/>
      <c r="AD1338" s="219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</row>
    <row r="1339" spans="27:49" x14ac:dyDescent="0.2">
      <c r="AA1339" s="217"/>
      <c r="AB1339" s="218"/>
      <c r="AC1339" s="218"/>
      <c r="AD1339" s="219"/>
      <c r="AN1339" s="63"/>
      <c r="AO1339" s="63"/>
      <c r="AP1339" s="63"/>
      <c r="AQ1339" s="63"/>
      <c r="AR1339" s="63"/>
      <c r="AS1339" s="63"/>
      <c r="AT1339" s="63"/>
      <c r="AU1339" s="63"/>
      <c r="AV1339" s="63"/>
      <c r="AW1339" s="63"/>
    </row>
    <row r="1340" spans="27:49" x14ac:dyDescent="0.2">
      <c r="AA1340" s="217"/>
      <c r="AB1340" s="218"/>
      <c r="AC1340" s="218"/>
      <c r="AD1340" s="219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</row>
    <row r="1341" spans="27:49" x14ac:dyDescent="0.2">
      <c r="AA1341" s="217"/>
      <c r="AB1341" s="218"/>
      <c r="AC1341" s="218"/>
      <c r="AD1341" s="219"/>
      <c r="AN1341" s="63"/>
      <c r="AO1341" s="63"/>
      <c r="AP1341" s="63"/>
      <c r="AQ1341" s="63"/>
      <c r="AR1341" s="63"/>
      <c r="AS1341" s="63"/>
      <c r="AT1341" s="63"/>
      <c r="AU1341" s="63"/>
      <c r="AV1341" s="63"/>
      <c r="AW1341" s="63"/>
    </row>
    <row r="1342" spans="27:49" x14ac:dyDescent="0.2">
      <c r="AA1342" s="217"/>
      <c r="AB1342" s="218"/>
      <c r="AC1342" s="218"/>
      <c r="AD1342" s="219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</row>
    <row r="1343" spans="27:49" x14ac:dyDescent="0.2">
      <c r="AA1343" s="217"/>
      <c r="AB1343" s="218"/>
      <c r="AC1343" s="218"/>
      <c r="AD1343" s="219"/>
      <c r="AN1343" s="63"/>
      <c r="AO1343" s="63"/>
      <c r="AP1343" s="63"/>
      <c r="AQ1343" s="63"/>
      <c r="AR1343" s="63"/>
      <c r="AS1343" s="63"/>
      <c r="AT1343" s="63"/>
      <c r="AU1343" s="63"/>
      <c r="AV1343" s="63"/>
      <c r="AW1343" s="63"/>
    </row>
    <row r="1344" spans="27:49" x14ac:dyDescent="0.2">
      <c r="AA1344" s="217"/>
      <c r="AB1344" s="218"/>
      <c r="AC1344" s="218"/>
      <c r="AD1344" s="219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</row>
    <row r="1345" spans="27:49" x14ac:dyDescent="0.2">
      <c r="AA1345" s="217"/>
      <c r="AB1345" s="218"/>
      <c r="AC1345" s="218"/>
      <c r="AD1345" s="219"/>
      <c r="AN1345" s="63"/>
      <c r="AO1345" s="63"/>
      <c r="AP1345" s="63"/>
      <c r="AQ1345" s="63"/>
      <c r="AR1345" s="63"/>
      <c r="AS1345" s="63"/>
      <c r="AT1345" s="63"/>
      <c r="AU1345" s="63"/>
      <c r="AV1345" s="63"/>
      <c r="AW1345" s="63"/>
    </row>
    <row r="1346" spans="27:49" x14ac:dyDescent="0.2">
      <c r="AA1346" s="217"/>
      <c r="AB1346" s="218"/>
      <c r="AC1346" s="218"/>
      <c r="AD1346" s="219"/>
      <c r="AN1346" s="63"/>
      <c r="AO1346" s="63"/>
      <c r="AP1346" s="63"/>
      <c r="AQ1346" s="63"/>
      <c r="AR1346" s="63"/>
      <c r="AS1346" s="63"/>
      <c r="AT1346" s="63"/>
      <c r="AU1346" s="63"/>
      <c r="AV1346" s="63"/>
      <c r="AW1346" s="63"/>
    </row>
    <row r="1347" spans="27:49" x14ac:dyDescent="0.2">
      <c r="AA1347" s="217"/>
      <c r="AB1347" s="218"/>
      <c r="AC1347" s="218"/>
      <c r="AD1347" s="219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</row>
    <row r="1348" spans="27:49" x14ac:dyDescent="0.2">
      <c r="AA1348" s="217"/>
      <c r="AB1348" s="218"/>
      <c r="AC1348" s="218"/>
      <c r="AD1348" s="219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</row>
    <row r="1349" spans="27:49" x14ac:dyDescent="0.2">
      <c r="AA1349" s="217"/>
      <c r="AB1349" s="218"/>
      <c r="AC1349" s="218"/>
      <c r="AD1349" s="219"/>
      <c r="AN1349" s="63"/>
      <c r="AO1349" s="63"/>
      <c r="AP1349" s="63"/>
      <c r="AQ1349" s="63"/>
      <c r="AR1349" s="63"/>
      <c r="AS1349" s="63"/>
      <c r="AT1349" s="63"/>
      <c r="AU1349" s="63"/>
      <c r="AV1349" s="63"/>
      <c r="AW1349" s="63"/>
    </row>
    <row r="1350" spans="27:49" x14ac:dyDescent="0.2">
      <c r="AA1350" s="217"/>
      <c r="AB1350" s="218"/>
      <c r="AC1350" s="218"/>
      <c r="AD1350" s="219"/>
      <c r="AN1350" s="63"/>
      <c r="AO1350" s="63"/>
      <c r="AP1350" s="63"/>
      <c r="AQ1350" s="63"/>
      <c r="AR1350" s="63"/>
      <c r="AS1350" s="63"/>
      <c r="AT1350" s="63"/>
      <c r="AU1350" s="63"/>
      <c r="AV1350" s="63"/>
      <c r="AW1350" s="63"/>
    </row>
    <row r="1351" spans="27:49" x14ac:dyDescent="0.2">
      <c r="AA1351" s="217"/>
      <c r="AB1351" s="218"/>
      <c r="AC1351" s="218"/>
      <c r="AD1351" s="219"/>
      <c r="AN1351" s="63"/>
      <c r="AO1351" s="63"/>
      <c r="AP1351" s="63"/>
      <c r="AQ1351" s="63"/>
      <c r="AR1351" s="63"/>
      <c r="AS1351" s="63"/>
      <c r="AT1351" s="63"/>
      <c r="AU1351" s="63"/>
      <c r="AV1351" s="63"/>
      <c r="AW1351" s="63"/>
    </row>
    <row r="1352" spans="27:49" x14ac:dyDescent="0.2">
      <c r="AA1352" s="217"/>
      <c r="AB1352" s="218"/>
      <c r="AC1352" s="218"/>
      <c r="AD1352" s="219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</row>
    <row r="1353" spans="27:49" x14ac:dyDescent="0.2">
      <c r="AA1353" s="217"/>
      <c r="AB1353" s="218"/>
      <c r="AC1353" s="218"/>
      <c r="AD1353" s="219"/>
      <c r="AN1353" s="63"/>
      <c r="AO1353" s="63"/>
      <c r="AP1353" s="63"/>
      <c r="AQ1353" s="63"/>
      <c r="AR1353" s="63"/>
      <c r="AS1353" s="63"/>
      <c r="AT1353" s="63"/>
      <c r="AU1353" s="63"/>
      <c r="AV1353" s="63"/>
      <c r="AW1353" s="63"/>
    </row>
    <row r="1354" spans="27:49" x14ac:dyDescent="0.2">
      <c r="AA1354" s="217"/>
      <c r="AB1354" s="218"/>
      <c r="AC1354" s="218"/>
      <c r="AD1354" s="219"/>
      <c r="AN1354" s="63"/>
      <c r="AO1354" s="63"/>
      <c r="AP1354" s="63"/>
      <c r="AQ1354" s="63"/>
      <c r="AR1354" s="63"/>
      <c r="AS1354" s="63"/>
      <c r="AT1354" s="63"/>
      <c r="AU1354" s="63"/>
      <c r="AV1354" s="63"/>
      <c r="AW1354" s="63"/>
    </row>
    <row r="1355" spans="27:49" x14ac:dyDescent="0.2">
      <c r="AA1355" s="217"/>
      <c r="AB1355" s="218"/>
      <c r="AC1355" s="218"/>
      <c r="AD1355" s="219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</row>
    <row r="1356" spans="27:49" x14ac:dyDescent="0.2">
      <c r="AA1356" s="217"/>
      <c r="AB1356" s="218"/>
      <c r="AC1356" s="218"/>
      <c r="AD1356" s="219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</row>
    <row r="1357" spans="27:49" x14ac:dyDescent="0.2">
      <c r="AA1357" s="217"/>
      <c r="AB1357" s="218"/>
      <c r="AC1357" s="218"/>
      <c r="AD1357" s="219"/>
      <c r="AN1357" s="63"/>
      <c r="AO1357" s="63"/>
      <c r="AP1357" s="63"/>
      <c r="AQ1357" s="63"/>
      <c r="AR1357" s="63"/>
      <c r="AS1357" s="63"/>
      <c r="AT1357" s="63"/>
      <c r="AU1357" s="63"/>
      <c r="AV1357" s="63"/>
      <c r="AW1357" s="63"/>
    </row>
    <row r="1358" spans="27:49" x14ac:dyDescent="0.2">
      <c r="AA1358" s="217"/>
      <c r="AB1358" s="218"/>
      <c r="AC1358" s="218"/>
      <c r="AD1358" s="219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</row>
    <row r="1359" spans="27:49" x14ac:dyDescent="0.2">
      <c r="AA1359" s="217"/>
      <c r="AB1359" s="218"/>
      <c r="AC1359" s="218"/>
      <c r="AD1359" s="219"/>
      <c r="AN1359" s="63"/>
      <c r="AO1359" s="63"/>
      <c r="AP1359" s="63"/>
      <c r="AQ1359" s="63"/>
      <c r="AR1359" s="63"/>
      <c r="AS1359" s="63"/>
      <c r="AT1359" s="63"/>
      <c r="AU1359" s="63"/>
      <c r="AV1359" s="63"/>
      <c r="AW1359" s="63"/>
    </row>
    <row r="1360" spans="27:49" x14ac:dyDescent="0.2">
      <c r="AA1360" s="217"/>
      <c r="AB1360" s="218"/>
      <c r="AC1360" s="218"/>
      <c r="AD1360" s="219"/>
      <c r="AN1360" s="63"/>
      <c r="AO1360" s="63"/>
      <c r="AP1360" s="63"/>
      <c r="AQ1360" s="63"/>
      <c r="AR1360" s="63"/>
      <c r="AS1360" s="63"/>
      <c r="AT1360" s="63"/>
      <c r="AU1360" s="63"/>
      <c r="AV1360" s="63"/>
      <c r="AW1360" s="63"/>
    </row>
    <row r="1361" spans="27:49" x14ac:dyDescent="0.2">
      <c r="AA1361" s="217"/>
      <c r="AB1361" s="218"/>
      <c r="AC1361" s="218"/>
      <c r="AD1361" s="219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</row>
    <row r="1362" spans="27:49" x14ac:dyDescent="0.2">
      <c r="AA1362" s="217"/>
      <c r="AB1362" s="218"/>
      <c r="AC1362" s="218"/>
      <c r="AD1362" s="219"/>
      <c r="AN1362" s="63"/>
      <c r="AO1362" s="63"/>
      <c r="AP1362" s="63"/>
      <c r="AQ1362" s="63"/>
      <c r="AR1362" s="63"/>
      <c r="AS1362" s="63"/>
      <c r="AT1362" s="63"/>
      <c r="AU1362" s="63"/>
      <c r="AV1362" s="63"/>
      <c r="AW1362" s="63"/>
    </row>
    <row r="1363" spans="27:49" x14ac:dyDescent="0.2">
      <c r="AA1363" s="217"/>
      <c r="AB1363" s="218"/>
      <c r="AC1363" s="218"/>
      <c r="AD1363" s="219"/>
      <c r="AN1363" s="63"/>
      <c r="AO1363" s="63"/>
      <c r="AP1363" s="63"/>
      <c r="AQ1363" s="63"/>
      <c r="AR1363" s="63"/>
      <c r="AS1363" s="63"/>
      <c r="AT1363" s="63"/>
      <c r="AU1363" s="63"/>
      <c r="AV1363" s="63"/>
      <c r="AW1363" s="63"/>
    </row>
    <row r="1364" spans="27:49" x14ac:dyDescent="0.2">
      <c r="AA1364" s="217"/>
      <c r="AB1364" s="218"/>
      <c r="AC1364" s="218"/>
      <c r="AD1364" s="219"/>
      <c r="AN1364" s="63"/>
      <c r="AO1364" s="63"/>
      <c r="AP1364" s="63"/>
      <c r="AQ1364" s="63"/>
      <c r="AR1364" s="63"/>
      <c r="AS1364" s="63"/>
      <c r="AT1364" s="63"/>
      <c r="AU1364" s="63"/>
      <c r="AV1364" s="63"/>
      <c r="AW1364" s="63"/>
    </row>
    <row r="1365" spans="27:49" x14ac:dyDescent="0.2">
      <c r="AA1365" s="217"/>
      <c r="AB1365" s="218"/>
      <c r="AC1365" s="218"/>
      <c r="AD1365" s="219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</row>
    <row r="1366" spans="27:49" x14ac:dyDescent="0.2">
      <c r="AA1366" s="217"/>
      <c r="AB1366" s="218"/>
      <c r="AC1366" s="218"/>
      <c r="AD1366" s="219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</row>
    <row r="1367" spans="27:49" x14ac:dyDescent="0.2">
      <c r="AA1367" s="217"/>
      <c r="AB1367" s="218"/>
      <c r="AC1367" s="218"/>
      <c r="AD1367" s="219"/>
      <c r="AN1367" s="63"/>
      <c r="AO1367" s="63"/>
      <c r="AP1367" s="63"/>
      <c r="AQ1367" s="63"/>
      <c r="AR1367" s="63"/>
      <c r="AS1367" s="63"/>
      <c r="AT1367" s="63"/>
      <c r="AU1367" s="63"/>
      <c r="AV1367" s="63"/>
      <c r="AW1367" s="63"/>
    </row>
    <row r="1368" spans="27:49" x14ac:dyDescent="0.2">
      <c r="AA1368" s="217"/>
      <c r="AB1368" s="218"/>
      <c r="AC1368" s="218"/>
      <c r="AD1368" s="219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</row>
    <row r="1369" spans="27:49" x14ac:dyDescent="0.2">
      <c r="AA1369" s="217"/>
      <c r="AB1369" s="218"/>
      <c r="AC1369" s="218"/>
      <c r="AD1369" s="219"/>
      <c r="AN1369" s="63"/>
      <c r="AO1369" s="63"/>
      <c r="AP1369" s="63"/>
      <c r="AQ1369" s="63"/>
      <c r="AR1369" s="63"/>
      <c r="AS1369" s="63"/>
      <c r="AT1369" s="63"/>
      <c r="AU1369" s="63"/>
      <c r="AV1369" s="63"/>
      <c r="AW1369" s="63"/>
    </row>
    <row r="1370" spans="27:49" x14ac:dyDescent="0.2">
      <c r="AA1370" s="217"/>
      <c r="AB1370" s="218"/>
      <c r="AC1370" s="218"/>
      <c r="AD1370" s="219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</row>
    <row r="1371" spans="27:49" x14ac:dyDescent="0.2">
      <c r="AA1371" s="217"/>
      <c r="AB1371" s="218"/>
      <c r="AC1371" s="218"/>
      <c r="AD1371" s="219"/>
      <c r="AN1371" s="63"/>
      <c r="AO1371" s="63"/>
      <c r="AP1371" s="63"/>
      <c r="AQ1371" s="63"/>
      <c r="AR1371" s="63"/>
      <c r="AS1371" s="63"/>
      <c r="AT1371" s="63"/>
      <c r="AU1371" s="63"/>
      <c r="AV1371" s="63"/>
      <c r="AW1371" s="63"/>
    </row>
    <row r="1372" spans="27:49" x14ac:dyDescent="0.2">
      <c r="AA1372" s="217"/>
      <c r="AB1372" s="218"/>
      <c r="AC1372" s="218"/>
      <c r="AD1372" s="219"/>
      <c r="AN1372" s="63"/>
      <c r="AO1372" s="63"/>
      <c r="AP1372" s="63"/>
      <c r="AQ1372" s="63"/>
      <c r="AR1372" s="63"/>
      <c r="AS1372" s="63"/>
      <c r="AT1372" s="63"/>
      <c r="AU1372" s="63"/>
      <c r="AV1372" s="63"/>
      <c r="AW1372" s="63"/>
    </row>
    <row r="1373" spans="27:49" x14ac:dyDescent="0.2">
      <c r="AA1373" s="217"/>
      <c r="AB1373" s="218"/>
      <c r="AC1373" s="218"/>
      <c r="AD1373" s="219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</row>
    <row r="1374" spans="27:49" x14ac:dyDescent="0.2">
      <c r="AA1374" s="217"/>
      <c r="AB1374" s="218"/>
      <c r="AC1374" s="218"/>
      <c r="AD1374" s="219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</row>
    <row r="1375" spans="27:49" x14ac:dyDescent="0.2">
      <c r="AA1375" s="217"/>
      <c r="AB1375" s="218"/>
      <c r="AC1375" s="218"/>
      <c r="AD1375" s="219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</row>
    <row r="1376" spans="27:49" x14ac:dyDescent="0.2">
      <c r="AA1376" s="217"/>
      <c r="AB1376" s="218"/>
      <c r="AC1376" s="218"/>
      <c r="AD1376" s="219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</row>
    <row r="1377" spans="27:49" x14ac:dyDescent="0.2">
      <c r="AA1377" s="217"/>
      <c r="AB1377" s="218"/>
      <c r="AC1377" s="218"/>
      <c r="AD1377" s="219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</row>
    <row r="1378" spans="27:49" x14ac:dyDescent="0.2">
      <c r="AA1378" s="217"/>
      <c r="AB1378" s="218"/>
      <c r="AC1378" s="218"/>
      <c r="AD1378" s="219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</row>
    <row r="1379" spans="27:49" x14ac:dyDescent="0.2">
      <c r="AA1379" s="217"/>
      <c r="AB1379" s="218"/>
      <c r="AC1379" s="218"/>
      <c r="AD1379" s="219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</row>
    <row r="1380" spans="27:49" x14ac:dyDescent="0.2">
      <c r="AA1380" s="217"/>
      <c r="AB1380" s="218"/>
      <c r="AC1380" s="218"/>
      <c r="AD1380" s="219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</row>
    <row r="1381" spans="27:49" x14ac:dyDescent="0.2">
      <c r="AA1381" s="217"/>
      <c r="AB1381" s="218"/>
      <c r="AC1381" s="218"/>
      <c r="AD1381" s="219"/>
      <c r="AN1381" s="63"/>
      <c r="AO1381" s="63"/>
      <c r="AP1381" s="63"/>
      <c r="AQ1381" s="63"/>
      <c r="AR1381" s="63"/>
      <c r="AS1381" s="63"/>
      <c r="AT1381" s="63"/>
      <c r="AU1381" s="63"/>
      <c r="AV1381" s="63"/>
      <c r="AW1381" s="63"/>
    </row>
    <row r="1382" spans="27:49" x14ac:dyDescent="0.2">
      <c r="AA1382" s="217"/>
      <c r="AB1382" s="218"/>
      <c r="AC1382" s="218"/>
      <c r="AD1382" s="219"/>
      <c r="AN1382" s="63"/>
      <c r="AO1382" s="63"/>
      <c r="AP1382" s="63"/>
      <c r="AQ1382" s="63"/>
      <c r="AR1382" s="63"/>
      <c r="AS1382" s="63"/>
      <c r="AT1382" s="63"/>
      <c r="AU1382" s="63"/>
      <c r="AV1382" s="63"/>
      <c r="AW1382" s="63"/>
    </row>
    <row r="1383" spans="27:49" x14ac:dyDescent="0.2">
      <c r="AA1383" s="217"/>
      <c r="AB1383" s="218"/>
      <c r="AC1383" s="218"/>
      <c r="AD1383" s="219"/>
      <c r="AN1383" s="63"/>
      <c r="AO1383" s="63"/>
      <c r="AP1383" s="63"/>
      <c r="AQ1383" s="63"/>
      <c r="AR1383" s="63"/>
      <c r="AS1383" s="63"/>
      <c r="AT1383" s="63"/>
      <c r="AU1383" s="63"/>
      <c r="AV1383" s="63"/>
      <c r="AW1383" s="63"/>
    </row>
    <row r="1384" spans="27:49" x14ac:dyDescent="0.2">
      <c r="AA1384" s="217"/>
      <c r="AB1384" s="218"/>
      <c r="AC1384" s="218"/>
      <c r="AD1384" s="219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</row>
    <row r="1385" spans="27:49" x14ac:dyDescent="0.2">
      <c r="AA1385" s="217"/>
      <c r="AB1385" s="218"/>
      <c r="AC1385" s="218"/>
      <c r="AD1385" s="219"/>
      <c r="AN1385" s="63"/>
      <c r="AO1385" s="63"/>
      <c r="AP1385" s="63"/>
      <c r="AQ1385" s="63"/>
      <c r="AR1385" s="63"/>
      <c r="AS1385" s="63"/>
      <c r="AT1385" s="63"/>
      <c r="AU1385" s="63"/>
      <c r="AV1385" s="63"/>
      <c r="AW1385" s="63"/>
    </row>
    <row r="1386" spans="27:49" x14ac:dyDescent="0.2">
      <c r="AA1386" s="217"/>
      <c r="AB1386" s="218"/>
      <c r="AC1386" s="218"/>
      <c r="AD1386" s="219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</row>
    <row r="1387" spans="27:49" x14ac:dyDescent="0.2">
      <c r="AA1387" s="217"/>
      <c r="AB1387" s="218"/>
      <c r="AC1387" s="218"/>
      <c r="AD1387" s="219"/>
      <c r="AN1387" s="63"/>
      <c r="AO1387" s="63"/>
      <c r="AP1387" s="63"/>
      <c r="AQ1387" s="63"/>
      <c r="AR1387" s="63"/>
      <c r="AS1387" s="63"/>
      <c r="AT1387" s="63"/>
      <c r="AU1387" s="63"/>
      <c r="AV1387" s="63"/>
      <c r="AW1387" s="63"/>
    </row>
    <row r="1388" spans="27:49" x14ac:dyDescent="0.2">
      <c r="AA1388" s="217"/>
      <c r="AB1388" s="218"/>
      <c r="AC1388" s="218"/>
      <c r="AD1388" s="219"/>
      <c r="AN1388" s="63"/>
      <c r="AO1388" s="63"/>
      <c r="AP1388" s="63"/>
      <c r="AQ1388" s="63"/>
      <c r="AR1388" s="63"/>
      <c r="AS1388" s="63"/>
      <c r="AT1388" s="63"/>
      <c r="AU1388" s="63"/>
      <c r="AV1388" s="63"/>
      <c r="AW1388" s="63"/>
    </row>
    <row r="1389" spans="27:49" x14ac:dyDescent="0.2">
      <c r="AA1389" s="217"/>
      <c r="AB1389" s="218"/>
      <c r="AC1389" s="218"/>
      <c r="AD1389" s="219"/>
      <c r="AN1389" s="63"/>
      <c r="AO1389" s="63"/>
      <c r="AP1389" s="63"/>
      <c r="AQ1389" s="63"/>
      <c r="AR1389" s="63"/>
      <c r="AS1389" s="63"/>
      <c r="AT1389" s="63"/>
      <c r="AU1389" s="63"/>
      <c r="AV1389" s="63"/>
      <c r="AW1389" s="63"/>
    </row>
    <row r="1390" spans="27:49" x14ac:dyDescent="0.2">
      <c r="AA1390" s="217"/>
      <c r="AB1390" s="218"/>
      <c r="AC1390" s="218"/>
      <c r="AD1390" s="219"/>
      <c r="AN1390" s="63"/>
      <c r="AO1390" s="63"/>
      <c r="AP1390" s="63"/>
      <c r="AQ1390" s="63"/>
      <c r="AR1390" s="63"/>
      <c r="AS1390" s="63"/>
      <c r="AT1390" s="63"/>
      <c r="AU1390" s="63"/>
      <c r="AV1390" s="63"/>
      <c r="AW1390" s="63"/>
    </row>
    <row r="1391" spans="27:49" x14ac:dyDescent="0.2">
      <c r="AA1391" s="217"/>
      <c r="AB1391" s="218"/>
      <c r="AC1391" s="218"/>
      <c r="AD1391" s="219"/>
      <c r="AN1391" s="63"/>
      <c r="AO1391" s="63"/>
      <c r="AP1391" s="63"/>
      <c r="AQ1391" s="63"/>
      <c r="AR1391" s="63"/>
      <c r="AS1391" s="63"/>
      <c r="AT1391" s="63"/>
      <c r="AU1391" s="63"/>
      <c r="AV1391" s="63"/>
      <c r="AW1391" s="63"/>
    </row>
    <row r="1392" spans="27:49" x14ac:dyDescent="0.2">
      <c r="AA1392" s="217"/>
      <c r="AB1392" s="218"/>
      <c r="AC1392" s="218"/>
      <c r="AD1392" s="219"/>
      <c r="AN1392" s="63"/>
      <c r="AO1392" s="63"/>
      <c r="AP1392" s="63"/>
      <c r="AQ1392" s="63"/>
      <c r="AR1392" s="63"/>
      <c r="AS1392" s="63"/>
      <c r="AT1392" s="63"/>
      <c r="AU1392" s="63"/>
      <c r="AV1392" s="63"/>
      <c r="AW1392" s="63"/>
    </row>
    <row r="1393" spans="27:49" x14ac:dyDescent="0.2">
      <c r="AA1393" s="217"/>
      <c r="AB1393" s="218"/>
      <c r="AC1393" s="218"/>
      <c r="AD1393" s="219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</row>
    <row r="1394" spans="27:49" x14ac:dyDescent="0.2">
      <c r="AA1394" s="217"/>
      <c r="AB1394" s="218"/>
      <c r="AC1394" s="218"/>
      <c r="AD1394" s="219"/>
      <c r="AN1394" s="63"/>
      <c r="AO1394" s="63"/>
      <c r="AP1394" s="63"/>
      <c r="AQ1394" s="63"/>
      <c r="AR1394" s="63"/>
      <c r="AS1394" s="63"/>
      <c r="AT1394" s="63"/>
      <c r="AU1394" s="63"/>
      <c r="AV1394" s="63"/>
      <c r="AW1394" s="63"/>
    </row>
    <row r="1395" spans="27:49" x14ac:dyDescent="0.2">
      <c r="AA1395" s="217"/>
      <c r="AB1395" s="218"/>
      <c r="AC1395" s="218"/>
      <c r="AD1395" s="219"/>
      <c r="AN1395" s="63"/>
      <c r="AO1395" s="63"/>
      <c r="AP1395" s="63"/>
      <c r="AQ1395" s="63"/>
      <c r="AR1395" s="63"/>
      <c r="AS1395" s="63"/>
      <c r="AT1395" s="63"/>
      <c r="AU1395" s="63"/>
      <c r="AV1395" s="63"/>
      <c r="AW1395" s="63"/>
    </row>
    <row r="1396" spans="27:49" x14ac:dyDescent="0.2">
      <c r="AA1396" s="217"/>
      <c r="AB1396" s="218"/>
      <c r="AC1396" s="218"/>
      <c r="AD1396" s="219"/>
      <c r="AN1396" s="63"/>
      <c r="AO1396" s="63"/>
      <c r="AP1396" s="63"/>
      <c r="AQ1396" s="63"/>
      <c r="AR1396" s="63"/>
      <c r="AS1396" s="63"/>
      <c r="AT1396" s="63"/>
      <c r="AU1396" s="63"/>
      <c r="AV1396" s="63"/>
      <c r="AW1396" s="63"/>
    </row>
    <row r="1397" spans="27:49" x14ac:dyDescent="0.2">
      <c r="AA1397" s="217"/>
      <c r="AB1397" s="218"/>
      <c r="AC1397" s="218"/>
      <c r="AD1397" s="219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</row>
    <row r="1398" spans="27:49" x14ac:dyDescent="0.2">
      <c r="AA1398" s="217"/>
      <c r="AB1398" s="218"/>
      <c r="AC1398" s="218"/>
      <c r="AD1398" s="219"/>
      <c r="AN1398" s="63"/>
      <c r="AO1398" s="63"/>
      <c r="AP1398" s="63"/>
      <c r="AQ1398" s="63"/>
      <c r="AR1398" s="63"/>
      <c r="AS1398" s="63"/>
      <c r="AT1398" s="63"/>
      <c r="AU1398" s="63"/>
      <c r="AV1398" s="63"/>
      <c r="AW1398" s="63"/>
    </row>
    <row r="1399" spans="27:49" x14ac:dyDescent="0.2">
      <c r="AA1399" s="217"/>
      <c r="AB1399" s="218"/>
      <c r="AC1399" s="218"/>
      <c r="AD1399" s="219"/>
      <c r="AN1399" s="63"/>
      <c r="AO1399" s="63"/>
      <c r="AP1399" s="63"/>
      <c r="AQ1399" s="63"/>
      <c r="AR1399" s="63"/>
      <c r="AS1399" s="63"/>
      <c r="AT1399" s="63"/>
      <c r="AU1399" s="63"/>
      <c r="AV1399" s="63"/>
      <c r="AW1399" s="63"/>
    </row>
    <row r="1400" spans="27:49" x14ac:dyDescent="0.2">
      <c r="AA1400" s="217"/>
      <c r="AB1400" s="218"/>
      <c r="AC1400" s="218"/>
      <c r="AD1400" s="219"/>
      <c r="AN1400" s="63"/>
      <c r="AO1400" s="63"/>
      <c r="AP1400" s="63"/>
      <c r="AQ1400" s="63"/>
      <c r="AR1400" s="63"/>
      <c r="AS1400" s="63"/>
      <c r="AT1400" s="63"/>
      <c r="AU1400" s="63"/>
      <c r="AV1400" s="63"/>
      <c r="AW1400" s="63"/>
    </row>
    <row r="1401" spans="27:49" x14ac:dyDescent="0.2">
      <c r="AA1401" s="217"/>
      <c r="AB1401" s="218"/>
      <c r="AC1401" s="218"/>
      <c r="AD1401" s="219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</row>
    <row r="1402" spans="27:49" x14ac:dyDescent="0.2">
      <c r="AA1402" s="217"/>
      <c r="AB1402" s="218"/>
      <c r="AC1402" s="218"/>
      <c r="AD1402" s="219"/>
      <c r="AN1402" s="63"/>
      <c r="AO1402" s="63"/>
      <c r="AP1402" s="63"/>
      <c r="AQ1402" s="63"/>
      <c r="AR1402" s="63"/>
      <c r="AS1402" s="63"/>
      <c r="AT1402" s="63"/>
      <c r="AU1402" s="63"/>
      <c r="AV1402" s="63"/>
      <c r="AW1402" s="63"/>
    </row>
    <row r="1403" spans="27:49" x14ac:dyDescent="0.2">
      <c r="AA1403" s="217"/>
      <c r="AB1403" s="218"/>
      <c r="AC1403" s="218"/>
      <c r="AD1403" s="219"/>
      <c r="AN1403" s="63"/>
      <c r="AO1403" s="63"/>
      <c r="AP1403" s="63"/>
      <c r="AQ1403" s="63"/>
      <c r="AR1403" s="63"/>
      <c r="AS1403" s="63"/>
      <c r="AT1403" s="63"/>
      <c r="AU1403" s="63"/>
      <c r="AV1403" s="63"/>
      <c r="AW1403" s="63"/>
    </row>
    <row r="1404" spans="27:49" x14ac:dyDescent="0.2">
      <c r="AA1404" s="217"/>
      <c r="AB1404" s="218"/>
      <c r="AC1404" s="218"/>
      <c r="AD1404" s="219"/>
      <c r="AN1404" s="63"/>
      <c r="AO1404" s="63"/>
      <c r="AP1404" s="63"/>
      <c r="AQ1404" s="63"/>
      <c r="AR1404" s="63"/>
      <c r="AS1404" s="63"/>
      <c r="AT1404" s="63"/>
      <c r="AU1404" s="63"/>
      <c r="AV1404" s="63"/>
      <c r="AW1404" s="63"/>
    </row>
    <row r="1405" spans="27:49" x14ac:dyDescent="0.2">
      <c r="AA1405" s="217"/>
      <c r="AB1405" s="218"/>
      <c r="AC1405" s="218"/>
      <c r="AD1405" s="219"/>
      <c r="AN1405" s="63"/>
      <c r="AO1405" s="63"/>
      <c r="AP1405" s="63"/>
      <c r="AQ1405" s="63"/>
      <c r="AR1405" s="63"/>
      <c r="AS1405" s="63"/>
      <c r="AT1405" s="63"/>
      <c r="AU1405" s="63"/>
      <c r="AV1405" s="63"/>
      <c r="AW1405" s="63"/>
    </row>
    <row r="1406" spans="27:49" x14ac:dyDescent="0.2">
      <c r="AA1406" s="217"/>
      <c r="AB1406" s="218"/>
      <c r="AC1406" s="218"/>
      <c r="AD1406" s="219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</row>
    <row r="1407" spans="27:49" x14ac:dyDescent="0.2">
      <c r="AA1407" s="217"/>
      <c r="AB1407" s="218"/>
      <c r="AC1407" s="218"/>
      <c r="AD1407" s="219"/>
      <c r="AN1407" s="63"/>
      <c r="AO1407" s="63"/>
      <c r="AP1407" s="63"/>
      <c r="AQ1407" s="63"/>
      <c r="AR1407" s="63"/>
      <c r="AS1407" s="63"/>
      <c r="AT1407" s="63"/>
      <c r="AU1407" s="63"/>
      <c r="AV1407" s="63"/>
      <c r="AW1407" s="63"/>
    </row>
    <row r="1408" spans="27:49" x14ac:dyDescent="0.2">
      <c r="AA1408" s="217"/>
      <c r="AB1408" s="218"/>
      <c r="AC1408" s="218"/>
      <c r="AD1408" s="219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</row>
    <row r="1409" spans="27:49" x14ac:dyDescent="0.2">
      <c r="AA1409" s="217"/>
      <c r="AB1409" s="218"/>
      <c r="AC1409" s="218"/>
      <c r="AD1409" s="219"/>
      <c r="AN1409" s="63"/>
      <c r="AO1409" s="63"/>
      <c r="AP1409" s="63"/>
      <c r="AQ1409" s="63"/>
      <c r="AR1409" s="63"/>
      <c r="AS1409" s="63"/>
      <c r="AT1409" s="63"/>
      <c r="AU1409" s="63"/>
      <c r="AV1409" s="63"/>
      <c r="AW1409" s="63"/>
    </row>
    <row r="1410" spans="27:49" x14ac:dyDescent="0.2">
      <c r="AA1410" s="217"/>
      <c r="AB1410" s="218"/>
      <c r="AC1410" s="218"/>
      <c r="AD1410" s="219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</row>
    <row r="1411" spans="27:49" x14ac:dyDescent="0.2">
      <c r="AA1411" s="217"/>
      <c r="AB1411" s="218"/>
      <c r="AC1411" s="218"/>
      <c r="AD1411" s="219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</row>
    <row r="1412" spans="27:49" x14ac:dyDescent="0.2">
      <c r="AA1412" s="217"/>
      <c r="AB1412" s="218"/>
      <c r="AC1412" s="218"/>
      <c r="AD1412" s="219"/>
      <c r="AN1412" s="63"/>
      <c r="AO1412" s="63"/>
      <c r="AP1412" s="63"/>
      <c r="AQ1412" s="63"/>
      <c r="AR1412" s="63"/>
      <c r="AS1412" s="63"/>
      <c r="AT1412" s="63"/>
      <c r="AU1412" s="63"/>
      <c r="AV1412" s="63"/>
      <c r="AW1412" s="63"/>
    </row>
    <row r="1413" spans="27:49" x14ac:dyDescent="0.2">
      <c r="AA1413" s="217"/>
      <c r="AB1413" s="218"/>
      <c r="AC1413" s="218"/>
      <c r="AD1413" s="219"/>
      <c r="AN1413" s="63"/>
      <c r="AO1413" s="63"/>
      <c r="AP1413" s="63"/>
      <c r="AQ1413" s="63"/>
      <c r="AR1413" s="63"/>
      <c r="AS1413" s="63"/>
      <c r="AT1413" s="63"/>
      <c r="AU1413" s="63"/>
      <c r="AV1413" s="63"/>
      <c r="AW1413" s="63"/>
    </row>
    <row r="1414" spans="27:49" x14ac:dyDescent="0.2">
      <c r="AA1414" s="217"/>
      <c r="AB1414" s="218"/>
      <c r="AC1414" s="218"/>
      <c r="AD1414" s="219"/>
      <c r="AN1414" s="63"/>
      <c r="AO1414" s="63"/>
      <c r="AP1414" s="63"/>
      <c r="AQ1414" s="63"/>
      <c r="AR1414" s="63"/>
      <c r="AS1414" s="63"/>
      <c r="AT1414" s="63"/>
      <c r="AU1414" s="63"/>
      <c r="AV1414" s="63"/>
      <c r="AW1414" s="63"/>
    </row>
    <row r="1415" spans="27:49" x14ac:dyDescent="0.2">
      <c r="AA1415" s="217"/>
      <c r="AB1415" s="218"/>
      <c r="AC1415" s="218"/>
      <c r="AD1415" s="219"/>
      <c r="AN1415" s="63"/>
      <c r="AO1415" s="63"/>
      <c r="AP1415" s="63"/>
      <c r="AQ1415" s="63"/>
      <c r="AR1415" s="63"/>
      <c r="AS1415" s="63"/>
      <c r="AT1415" s="63"/>
      <c r="AU1415" s="63"/>
      <c r="AV1415" s="63"/>
      <c r="AW1415" s="63"/>
    </row>
    <row r="1416" spans="27:49" x14ac:dyDescent="0.2">
      <c r="AA1416" s="217"/>
      <c r="AB1416" s="218"/>
      <c r="AC1416" s="218"/>
      <c r="AD1416" s="219"/>
      <c r="AN1416" s="63"/>
      <c r="AO1416" s="63"/>
      <c r="AP1416" s="63"/>
      <c r="AQ1416" s="63"/>
      <c r="AR1416" s="63"/>
      <c r="AS1416" s="63"/>
      <c r="AT1416" s="63"/>
      <c r="AU1416" s="63"/>
      <c r="AV1416" s="63"/>
      <c r="AW1416" s="63"/>
    </row>
    <row r="1417" spans="27:49" x14ac:dyDescent="0.2">
      <c r="AA1417" s="217"/>
      <c r="AB1417" s="218"/>
      <c r="AC1417" s="218"/>
      <c r="AD1417" s="219"/>
      <c r="AN1417" s="63"/>
      <c r="AO1417" s="63"/>
      <c r="AP1417" s="63"/>
      <c r="AQ1417" s="63"/>
      <c r="AR1417" s="63"/>
      <c r="AS1417" s="63"/>
      <c r="AT1417" s="63"/>
      <c r="AU1417" s="63"/>
      <c r="AV1417" s="63"/>
      <c r="AW1417" s="63"/>
    </row>
    <row r="1418" spans="27:49" x14ac:dyDescent="0.2">
      <c r="AA1418" s="217"/>
      <c r="AB1418" s="218"/>
      <c r="AC1418" s="218"/>
      <c r="AD1418" s="219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</row>
    <row r="1419" spans="27:49" x14ac:dyDescent="0.2">
      <c r="AA1419" s="217"/>
      <c r="AB1419" s="218"/>
      <c r="AC1419" s="218"/>
      <c r="AD1419" s="219"/>
      <c r="AN1419" s="63"/>
      <c r="AO1419" s="63"/>
      <c r="AP1419" s="63"/>
      <c r="AQ1419" s="63"/>
      <c r="AR1419" s="63"/>
      <c r="AS1419" s="63"/>
      <c r="AT1419" s="63"/>
      <c r="AU1419" s="63"/>
      <c r="AV1419" s="63"/>
      <c r="AW1419" s="63"/>
    </row>
    <row r="1420" spans="27:49" x14ac:dyDescent="0.2">
      <c r="AA1420" s="217"/>
      <c r="AB1420" s="218"/>
      <c r="AC1420" s="218"/>
      <c r="AD1420" s="219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</row>
    <row r="1421" spans="27:49" x14ac:dyDescent="0.2">
      <c r="AA1421" s="217"/>
      <c r="AB1421" s="218"/>
      <c r="AC1421" s="218"/>
      <c r="AD1421" s="219"/>
      <c r="AN1421" s="63"/>
      <c r="AO1421" s="63"/>
      <c r="AP1421" s="63"/>
      <c r="AQ1421" s="63"/>
      <c r="AR1421" s="63"/>
      <c r="AS1421" s="63"/>
      <c r="AT1421" s="63"/>
      <c r="AU1421" s="63"/>
      <c r="AV1421" s="63"/>
      <c r="AW1421" s="63"/>
    </row>
    <row r="1422" spans="27:49" x14ac:dyDescent="0.2">
      <c r="AA1422" s="217"/>
      <c r="AB1422" s="218"/>
      <c r="AC1422" s="218"/>
      <c r="AD1422" s="219"/>
      <c r="AN1422" s="63"/>
      <c r="AO1422" s="63"/>
      <c r="AP1422" s="63"/>
      <c r="AQ1422" s="63"/>
      <c r="AR1422" s="63"/>
      <c r="AS1422" s="63"/>
      <c r="AT1422" s="63"/>
      <c r="AU1422" s="63"/>
      <c r="AV1422" s="63"/>
      <c r="AW1422" s="63"/>
    </row>
    <row r="1423" spans="27:49" x14ac:dyDescent="0.2">
      <c r="AA1423" s="217"/>
      <c r="AB1423" s="218"/>
      <c r="AC1423" s="218"/>
      <c r="AD1423" s="219"/>
      <c r="AN1423" s="63"/>
      <c r="AO1423" s="63"/>
      <c r="AP1423" s="63"/>
      <c r="AQ1423" s="63"/>
      <c r="AR1423" s="63"/>
      <c r="AS1423" s="63"/>
      <c r="AT1423" s="63"/>
      <c r="AU1423" s="63"/>
      <c r="AV1423" s="63"/>
      <c r="AW1423" s="63"/>
    </row>
    <row r="1424" spans="27:49" x14ac:dyDescent="0.2">
      <c r="AA1424" s="217"/>
      <c r="AB1424" s="218"/>
      <c r="AC1424" s="218"/>
      <c r="AD1424" s="219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</row>
    <row r="1425" spans="27:49" x14ac:dyDescent="0.2">
      <c r="AA1425" s="217"/>
      <c r="AB1425" s="218"/>
      <c r="AC1425" s="218"/>
      <c r="AD1425" s="219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</row>
    <row r="1426" spans="27:49" x14ac:dyDescent="0.2">
      <c r="AA1426" s="217"/>
      <c r="AB1426" s="218"/>
      <c r="AC1426" s="218"/>
      <c r="AD1426" s="219"/>
      <c r="AN1426" s="63"/>
      <c r="AO1426" s="63"/>
      <c r="AP1426" s="63"/>
      <c r="AQ1426" s="63"/>
      <c r="AR1426" s="63"/>
      <c r="AS1426" s="63"/>
      <c r="AT1426" s="63"/>
      <c r="AU1426" s="63"/>
      <c r="AV1426" s="63"/>
      <c r="AW1426" s="63"/>
    </row>
    <row r="1427" spans="27:49" x14ac:dyDescent="0.2">
      <c r="AA1427" s="217"/>
      <c r="AB1427" s="218"/>
      <c r="AC1427" s="218"/>
      <c r="AD1427" s="219"/>
      <c r="AN1427" s="63"/>
      <c r="AO1427" s="63"/>
      <c r="AP1427" s="63"/>
      <c r="AQ1427" s="63"/>
      <c r="AR1427" s="63"/>
      <c r="AS1427" s="63"/>
      <c r="AT1427" s="63"/>
      <c r="AU1427" s="63"/>
      <c r="AV1427" s="63"/>
      <c r="AW1427" s="63"/>
    </row>
    <row r="1428" spans="27:49" x14ac:dyDescent="0.2">
      <c r="AA1428" s="217"/>
      <c r="AB1428" s="218"/>
      <c r="AC1428" s="218"/>
      <c r="AD1428" s="219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</row>
    <row r="1429" spans="27:49" x14ac:dyDescent="0.2">
      <c r="AA1429" s="217"/>
      <c r="AB1429" s="218"/>
      <c r="AC1429" s="218"/>
      <c r="AD1429" s="219"/>
      <c r="AN1429" s="63"/>
      <c r="AO1429" s="63"/>
      <c r="AP1429" s="63"/>
      <c r="AQ1429" s="63"/>
      <c r="AR1429" s="63"/>
      <c r="AS1429" s="63"/>
      <c r="AT1429" s="63"/>
      <c r="AU1429" s="63"/>
      <c r="AV1429" s="63"/>
      <c r="AW1429" s="63"/>
    </row>
    <row r="1430" spans="27:49" x14ac:dyDescent="0.2">
      <c r="AA1430" s="217"/>
      <c r="AB1430" s="218"/>
      <c r="AC1430" s="218"/>
      <c r="AD1430" s="219"/>
      <c r="AN1430" s="63"/>
      <c r="AO1430" s="63"/>
      <c r="AP1430" s="63"/>
      <c r="AQ1430" s="63"/>
      <c r="AR1430" s="63"/>
      <c r="AS1430" s="63"/>
      <c r="AT1430" s="63"/>
      <c r="AU1430" s="63"/>
      <c r="AV1430" s="63"/>
      <c r="AW1430" s="63"/>
    </row>
    <row r="1431" spans="27:49" x14ac:dyDescent="0.2">
      <c r="AA1431" s="217"/>
      <c r="AB1431" s="218"/>
      <c r="AC1431" s="218"/>
      <c r="AD1431" s="219"/>
      <c r="AN1431" s="63"/>
      <c r="AO1431" s="63"/>
      <c r="AP1431" s="63"/>
      <c r="AQ1431" s="63"/>
      <c r="AR1431" s="63"/>
      <c r="AS1431" s="63"/>
      <c r="AT1431" s="63"/>
      <c r="AU1431" s="63"/>
      <c r="AV1431" s="63"/>
      <c r="AW1431" s="63"/>
    </row>
    <row r="1432" spans="27:49" x14ac:dyDescent="0.2">
      <c r="AA1432" s="217"/>
      <c r="AB1432" s="218"/>
      <c r="AC1432" s="218"/>
      <c r="AD1432" s="219"/>
      <c r="AN1432" s="63"/>
      <c r="AO1432" s="63"/>
      <c r="AP1432" s="63"/>
      <c r="AQ1432" s="63"/>
      <c r="AR1432" s="63"/>
      <c r="AS1432" s="63"/>
      <c r="AT1432" s="63"/>
      <c r="AU1432" s="63"/>
      <c r="AV1432" s="63"/>
      <c r="AW1432" s="63"/>
    </row>
    <row r="1433" spans="27:49" x14ac:dyDescent="0.2">
      <c r="AA1433" s="217"/>
      <c r="AB1433" s="218"/>
      <c r="AC1433" s="218"/>
      <c r="AD1433" s="219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</row>
    <row r="1434" spans="27:49" x14ac:dyDescent="0.2">
      <c r="AA1434" s="217"/>
      <c r="AB1434" s="218"/>
      <c r="AC1434" s="218"/>
      <c r="AD1434" s="219"/>
      <c r="AN1434" s="63"/>
      <c r="AO1434" s="63"/>
      <c r="AP1434" s="63"/>
      <c r="AQ1434" s="63"/>
      <c r="AR1434" s="63"/>
      <c r="AS1434" s="63"/>
      <c r="AT1434" s="63"/>
      <c r="AU1434" s="63"/>
      <c r="AV1434" s="63"/>
      <c r="AW1434" s="63"/>
    </row>
    <row r="1435" spans="27:49" x14ac:dyDescent="0.2">
      <c r="AA1435" s="217"/>
      <c r="AB1435" s="218"/>
      <c r="AC1435" s="218"/>
      <c r="AD1435" s="219"/>
      <c r="AN1435" s="63"/>
      <c r="AO1435" s="63"/>
      <c r="AP1435" s="63"/>
      <c r="AQ1435" s="63"/>
      <c r="AR1435" s="63"/>
      <c r="AS1435" s="63"/>
      <c r="AT1435" s="63"/>
      <c r="AU1435" s="63"/>
      <c r="AV1435" s="63"/>
      <c r="AW1435" s="63"/>
    </row>
    <row r="1436" spans="27:49" x14ac:dyDescent="0.2">
      <c r="AA1436" s="217"/>
      <c r="AB1436" s="218"/>
      <c r="AC1436" s="218"/>
      <c r="AD1436" s="219"/>
      <c r="AN1436" s="63"/>
      <c r="AO1436" s="63"/>
      <c r="AP1436" s="63"/>
      <c r="AQ1436" s="63"/>
      <c r="AR1436" s="63"/>
      <c r="AS1436" s="63"/>
      <c r="AT1436" s="63"/>
      <c r="AU1436" s="63"/>
      <c r="AV1436" s="63"/>
      <c r="AW1436" s="63"/>
    </row>
    <row r="1437" spans="27:49" x14ac:dyDescent="0.2">
      <c r="AA1437" s="217"/>
      <c r="AB1437" s="218"/>
      <c r="AC1437" s="218"/>
      <c r="AD1437" s="219"/>
      <c r="AN1437" s="63"/>
      <c r="AO1437" s="63"/>
      <c r="AP1437" s="63"/>
      <c r="AQ1437" s="63"/>
      <c r="AR1437" s="63"/>
      <c r="AS1437" s="63"/>
      <c r="AT1437" s="63"/>
      <c r="AU1437" s="63"/>
      <c r="AV1437" s="63"/>
      <c r="AW1437" s="63"/>
    </row>
    <row r="1438" spans="27:49" x14ac:dyDescent="0.2">
      <c r="AA1438" s="217"/>
      <c r="AB1438" s="218"/>
      <c r="AC1438" s="218"/>
      <c r="AD1438" s="219"/>
      <c r="AN1438" s="63"/>
      <c r="AO1438" s="63"/>
      <c r="AP1438" s="63"/>
      <c r="AQ1438" s="63"/>
      <c r="AR1438" s="63"/>
      <c r="AS1438" s="63"/>
      <c r="AT1438" s="63"/>
      <c r="AU1438" s="63"/>
      <c r="AV1438" s="63"/>
      <c r="AW1438" s="63"/>
    </row>
    <row r="1439" spans="27:49" x14ac:dyDescent="0.2">
      <c r="AA1439" s="217"/>
      <c r="AB1439" s="218"/>
      <c r="AC1439" s="218"/>
      <c r="AD1439" s="219"/>
      <c r="AN1439" s="63"/>
      <c r="AO1439" s="63"/>
      <c r="AP1439" s="63"/>
      <c r="AQ1439" s="63"/>
      <c r="AR1439" s="63"/>
      <c r="AS1439" s="63"/>
      <c r="AT1439" s="63"/>
      <c r="AU1439" s="63"/>
      <c r="AV1439" s="63"/>
      <c r="AW1439" s="63"/>
    </row>
    <row r="1440" spans="27:49" x14ac:dyDescent="0.2">
      <c r="AA1440" s="217"/>
      <c r="AB1440" s="218"/>
      <c r="AC1440" s="218"/>
      <c r="AD1440" s="219"/>
      <c r="AN1440" s="63"/>
      <c r="AO1440" s="63"/>
      <c r="AP1440" s="63"/>
      <c r="AQ1440" s="63"/>
      <c r="AR1440" s="63"/>
      <c r="AS1440" s="63"/>
      <c r="AT1440" s="63"/>
      <c r="AU1440" s="63"/>
      <c r="AV1440" s="63"/>
      <c r="AW1440" s="63"/>
    </row>
    <row r="1441" spans="27:49" x14ac:dyDescent="0.2">
      <c r="AA1441" s="217"/>
      <c r="AB1441" s="218"/>
      <c r="AC1441" s="218"/>
      <c r="AD1441" s="219"/>
      <c r="AN1441" s="63"/>
      <c r="AO1441" s="63"/>
      <c r="AP1441" s="63"/>
      <c r="AQ1441" s="63"/>
      <c r="AR1441" s="63"/>
      <c r="AS1441" s="63"/>
      <c r="AT1441" s="63"/>
      <c r="AU1441" s="63"/>
      <c r="AV1441" s="63"/>
      <c r="AW1441" s="63"/>
    </row>
    <row r="1442" spans="27:49" x14ac:dyDescent="0.2">
      <c r="AA1442" s="217"/>
      <c r="AB1442" s="218"/>
      <c r="AC1442" s="218"/>
      <c r="AD1442" s="219"/>
      <c r="AN1442" s="63"/>
      <c r="AO1442" s="63"/>
      <c r="AP1442" s="63"/>
      <c r="AQ1442" s="63"/>
      <c r="AR1442" s="63"/>
      <c r="AS1442" s="63"/>
      <c r="AT1442" s="63"/>
      <c r="AU1442" s="63"/>
      <c r="AV1442" s="63"/>
      <c r="AW1442" s="63"/>
    </row>
    <row r="1443" spans="27:49" x14ac:dyDescent="0.2">
      <c r="AA1443" s="217"/>
      <c r="AB1443" s="218"/>
      <c r="AC1443" s="218"/>
      <c r="AD1443" s="219"/>
      <c r="AN1443" s="63"/>
      <c r="AO1443" s="63"/>
      <c r="AP1443" s="63"/>
      <c r="AQ1443" s="63"/>
      <c r="AR1443" s="63"/>
      <c r="AS1443" s="63"/>
      <c r="AT1443" s="63"/>
      <c r="AU1443" s="63"/>
      <c r="AV1443" s="63"/>
      <c r="AW1443" s="63"/>
    </row>
    <row r="1444" spans="27:49" x14ac:dyDescent="0.2">
      <c r="AA1444" s="217"/>
      <c r="AB1444" s="218"/>
      <c r="AC1444" s="218"/>
      <c r="AD1444" s="219"/>
      <c r="AN1444" s="63"/>
      <c r="AO1444" s="63"/>
      <c r="AP1444" s="63"/>
      <c r="AQ1444" s="63"/>
      <c r="AR1444" s="63"/>
      <c r="AS1444" s="63"/>
      <c r="AT1444" s="63"/>
      <c r="AU1444" s="63"/>
      <c r="AV1444" s="63"/>
      <c r="AW1444" s="63"/>
    </row>
    <row r="1445" spans="27:49" x14ac:dyDescent="0.2">
      <c r="AA1445" s="217"/>
      <c r="AB1445" s="218"/>
      <c r="AC1445" s="218"/>
      <c r="AD1445" s="219"/>
      <c r="AN1445" s="63"/>
      <c r="AO1445" s="63"/>
      <c r="AP1445" s="63"/>
      <c r="AQ1445" s="63"/>
      <c r="AR1445" s="63"/>
      <c r="AS1445" s="63"/>
      <c r="AT1445" s="63"/>
      <c r="AU1445" s="63"/>
      <c r="AV1445" s="63"/>
      <c r="AW1445" s="63"/>
    </row>
    <row r="1446" spans="27:49" x14ac:dyDescent="0.2">
      <c r="AA1446" s="217"/>
      <c r="AB1446" s="218"/>
      <c r="AC1446" s="218"/>
      <c r="AD1446" s="219"/>
      <c r="AN1446" s="63"/>
      <c r="AO1446" s="63"/>
      <c r="AP1446" s="63"/>
      <c r="AQ1446" s="63"/>
      <c r="AR1446" s="63"/>
      <c r="AS1446" s="63"/>
      <c r="AT1446" s="63"/>
      <c r="AU1446" s="63"/>
      <c r="AV1446" s="63"/>
      <c r="AW1446" s="63"/>
    </row>
    <row r="1447" spans="27:49" x14ac:dyDescent="0.2">
      <c r="AA1447" s="217"/>
      <c r="AB1447" s="218"/>
      <c r="AC1447" s="218"/>
      <c r="AD1447" s="219"/>
      <c r="AN1447" s="63"/>
      <c r="AO1447" s="63"/>
      <c r="AP1447" s="63"/>
      <c r="AQ1447" s="63"/>
      <c r="AR1447" s="63"/>
      <c r="AS1447" s="63"/>
      <c r="AT1447" s="63"/>
      <c r="AU1447" s="63"/>
      <c r="AV1447" s="63"/>
      <c r="AW1447" s="63"/>
    </row>
    <row r="1448" spans="27:49" x14ac:dyDescent="0.2">
      <c r="AA1448" s="217"/>
      <c r="AB1448" s="218"/>
      <c r="AC1448" s="218"/>
      <c r="AD1448" s="219"/>
      <c r="AN1448" s="63"/>
      <c r="AO1448" s="63"/>
      <c r="AP1448" s="63"/>
      <c r="AQ1448" s="63"/>
      <c r="AR1448" s="63"/>
      <c r="AS1448" s="63"/>
      <c r="AT1448" s="63"/>
      <c r="AU1448" s="63"/>
      <c r="AV1448" s="63"/>
      <c r="AW1448" s="63"/>
    </row>
    <row r="1449" spans="27:49" x14ac:dyDescent="0.2">
      <c r="AA1449" s="217"/>
      <c r="AB1449" s="218"/>
      <c r="AC1449" s="218"/>
      <c r="AD1449" s="219"/>
      <c r="AN1449" s="63"/>
      <c r="AO1449" s="63"/>
      <c r="AP1449" s="63"/>
      <c r="AQ1449" s="63"/>
      <c r="AR1449" s="63"/>
      <c r="AS1449" s="63"/>
      <c r="AT1449" s="63"/>
      <c r="AU1449" s="63"/>
      <c r="AV1449" s="63"/>
      <c r="AW1449" s="63"/>
    </row>
    <row r="1450" spans="27:49" x14ac:dyDescent="0.2">
      <c r="AA1450" s="217"/>
      <c r="AB1450" s="218"/>
      <c r="AC1450" s="218"/>
      <c r="AD1450" s="219"/>
      <c r="AN1450" s="63"/>
      <c r="AO1450" s="63"/>
      <c r="AP1450" s="63"/>
      <c r="AQ1450" s="63"/>
      <c r="AR1450" s="63"/>
      <c r="AS1450" s="63"/>
      <c r="AT1450" s="63"/>
      <c r="AU1450" s="63"/>
      <c r="AV1450" s="63"/>
      <c r="AW1450" s="63"/>
    </row>
    <row r="1451" spans="27:49" x14ac:dyDescent="0.2">
      <c r="AA1451" s="217"/>
      <c r="AB1451" s="218"/>
      <c r="AC1451" s="218"/>
      <c r="AD1451" s="219"/>
      <c r="AN1451" s="63"/>
      <c r="AO1451" s="63"/>
      <c r="AP1451" s="63"/>
      <c r="AQ1451" s="63"/>
      <c r="AR1451" s="63"/>
      <c r="AS1451" s="63"/>
      <c r="AT1451" s="63"/>
      <c r="AU1451" s="63"/>
      <c r="AV1451" s="63"/>
      <c r="AW1451" s="63"/>
    </row>
    <row r="1452" spans="27:49" x14ac:dyDescent="0.2">
      <c r="AA1452" s="217"/>
      <c r="AB1452" s="218"/>
      <c r="AC1452" s="218"/>
      <c r="AD1452" s="219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</row>
    <row r="1453" spans="27:49" x14ac:dyDescent="0.2">
      <c r="AA1453" s="217"/>
      <c r="AB1453" s="218"/>
      <c r="AC1453" s="218"/>
      <c r="AD1453" s="219"/>
      <c r="AN1453" s="63"/>
      <c r="AO1453" s="63"/>
      <c r="AP1453" s="63"/>
      <c r="AQ1453" s="63"/>
      <c r="AR1453" s="63"/>
      <c r="AS1453" s="63"/>
      <c r="AT1453" s="63"/>
      <c r="AU1453" s="63"/>
      <c r="AV1453" s="63"/>
      <c r="AW1453" s="63"/>
    </row>
    <row r="1454" spans="27:49" x14ac:dyDescent="0.2">
      <c r="AA1454" s="217"/>
      <c r="AB1454" s="218"/>
      <c r="AC1454" s="218"/>
      <c r="AD1454" s="219"/>
      <c r="AN1454" s="63"/>
      <c r="AO1454" s="63"/>
      <c r="AP1454" s="63"/>
      <c r="AQ1454" s="63"/>
      <c r="AR1454" s="63"/>
      <c r="AS1454" s="63"/>
      <c r="AT1454" s="63"/>
      <c r="AU1454" s="63"/>
      <c r="AV1454" s="63"/>
      <c r="AW1454" s="63"/>
    </row>
    <row r="1455" spans="27:49" x14ac:dyDescent="0.2">
      <c r="AA1455" s="217"/>
      <c r="AB1455" s="218"/>
      <c r="AC1455" s="218"/>
      <c r="AD1455" s="219"/>
      <c r="AN1455" s="63"/>
      <c r="AO1455" s="63"/>
      <c r="AP1455" s="63"/>
      <c r="AQ1455" s="63"/>
      <c r="AR1455" s="63"/>
      <c r="AS1455" s="63"/>
      <c r="AT1455" s="63"/>
      <c r="AU1455" s="63"/>
      <c r="AV1455" s="63"/>
      <c r="AW1455" s="63"/>
    </row>
    <row r="1456" spans="27:49" x14ac:dyDescent="0.2">
      <c r="AA1456" s="217"/>
      <c r="AB1456" s="218"/>
      <c r="AC1456" s="218"/>
      <c r="AD1456" s="219"/>
      <c r="AN1456" s="63"/>
      <c r="AO1456" s="63"/>
      <c r="AP1456" s="63"/>
      <c r="AQ1456" s="63"/>
      <c r="AR1456" s="63"/>
      <c r="AS1456" s="63"/>
      <c r="AT1456" s="63"/>
      <c r="AU1456" s="63"/>
      <c r="AV1456" s="63"/>
      <c r="AW1456" s="63"/>
    </row>
    <row r="1457" spans="27:49" x14ac:dyDescent="0.2">
      <c r="AA1457" s="217"/>
      <c r="AB1457" s="218"/>
      <c r="AC1457" s="218"/>
      <c r="AD1457" s="219"/>
      <c r="AN1457" s="63"/>
      <c r="AO1457" s="63"/>
      <c r="AP1457" s="63"/>
      <c r="AQ1457" s="63"/>
      <c r="AR1457" s="63"/>
      <c r="AS1457" s="63"/>
      <c r="AT1457" s="63"/>
      <c r="AU1457" s="63"/>
      <c r="AV1457" s="63"/>
      <c r="AW1457" s="63"/>
    </row>
    <row r="1458" spans="27:49" x14ac:dyDescent="0.2">
      <c r="AA1458" s="217"/>
      <c r="AB1458" s="218"/>
      <c r="AC1458" s="218"/>
      <c r="AD1458" s="219"/>
      <c r="AN1458" s="63"/>
      <c r="AO1458" s="63"/>
      <c r="AP1458" s="63"/>
      <c r="AQ1458" s="63"/>
      <c r="AR1458" s="63"/>
      <c r="AS1458" s="63"/>
      <c r="AT1458" s="63"/>
      <c r="AU1458" s="63"/>
      <c r="AV1458" s="63"/>
      <c r="AW1458" s="63"/>
    </row>
    <row r="1459" spans="27:49" x14ac:dyDescent="0.2">
      <c r="AA1459" s="217"/>
      <c r="AB1459" s="218"/>
      <c r="AC1459" s="218"/>
      <c r="AD1459" s="219"/>
      <c r="AN1459" s="63"/>
      <c r="AO1459" s="63"/>
      <c r="AP1459" s="63"/>
      <c r="AQ1459" s="63"/>
      <c r="AR1459" s="63"/>
      <c r="AS1459" s="63"/>
      <c r="AT1459" s="63"/>
      <c r="AU1459" s="63"/>
      <c r="AV1459" s="63"/>
      <c r="AW1459" s="63"/>
    </row>
    <row r="1460" spans="27:49" x14ac:dyDescent="0.2">
      <c r="AA1460" s="217"/>
      <c r="AB1460" s="218"/>
      <c r="AC1460" s="218"/>
      <c r="AD1460" s="219"/>
      <c r="AN1460" s="63"/>
      <c r="AO1460" s="63"/>
      <c r="AP1460" s="63"/>
      <c r="AQ1460" s="63"/>
      <c r="AR1460" s="63"/>
      <c r="AS1460" s="63"/>
      <c r="AT1460" s="63"/>
      <c r="AU1460" s="63"/>
      <c r="AV1460" s="63"/>
      <c r="AW1460" s="63"/>
    </row>
    <row r="1461" spans="27:49" x14ac:dyDescent="0.2">
      <c r="AA1461" s="217"/>
      <c r="AB1461" s="218"/>
      <c r="AC1461" s="218"/>
      <c r="AD1461" s="219"/>
      <c r="AN1461" s="63"/>
      <c r="AO1461" s="63"/>
      <c r="AP1461" s="63"/>
      <c r="AQ1461" s="63"/>
      <c r="AR1461" s="63"/>
      <c r="AS1461" s="63"/>
      <c r="AT1461" s="63"/>
      <c r="AU1461" s="63"/>
      <c r="AV1461" s="63"/>
      <c r="AW1461" s="63"/>
    </row>
    <row r="1462" spans="27:49" x14ac:dyDescent="0.2">
      <c r="AA1462" s="217"/>
      <c r="AB1462" s="218"/>
      <c r="AC1462" s="218"/>
      <c r="AD1462" s="219"/>
      <c r="AN1462" s="63"/>
      <c r="AO1462" s="63"/>
      <c r="AP1462" s="63"/>
      <c r="AQ1462" s="63"/>
      <c r="AR1462" s="63"/>
      <c r="AS1462" s="63"/>
      <c r="AT1462" s="63"/>
      <c r="AU1462" s="63"/>
      <c r="AV1462" s="63"/>
      <c r="AW1462" s="63"/>
    </row>
    <row r="1463" spans="27:49" x14ac:dyDescent="0.2">
      <c r="AA1463" s="217"/>
      <c r="AB1463" s="218"/>
      <c r="AC1463" s="218"/>
      <c r="AD1463" s="219"/>
      <c r="AN1463" s="63"/>
      <c r="AO1463" s="63"/>
      <c r="AP1463" s="63"/>
      <c r="AQ1463" s="63"/>
      <c r="AR1463" s="63"/>
      <c r="AS1463" s="63"/>
      <c r="AT1463" s="63"/>
      <c r="AU1463" s="63"/>
      <c r="AV1463" s="63"/>
      <c r="AW1463" s="63"/>
    </row>
    <row r="1464" spans="27:49" x14ac:dyDescent="0.2">
      <c r="AA1464" s="217"/>
      <c r="AB1464" s="218"/>
      <c r="AC1464" s="218"/>
      <c r="AD1464" s="219"/>
      <c r="AN1464" s="63"/>
      <c r="AO1464" s="63"/>
      <c r="AP1464" s="63"/>
      <c r="AQ1464" s="63"/>
      <c r="AR1464" s="63"/>
      <c r="AS1464" s="63"/>
      <c r="AT1464" s="63"/>
      <c r="AU1464" s="63"/>
      <c r="AV1464" s="63"/>
      <c r="AW1464" s="63"/>
    </row>
    <row r="1465" spans="27:49" x14ac:dyDescent="0.2">
      <c r="AA1465" s="217"/>
      <c r="AB1465" s="218"/>
      <c r="AC1465" s="218"/>
      <c r="AD1465" s="219"/>
      <c r="AN1465" s="63"/>
      <c r="AO1465" s="63"/>
      <c r="AP1465" s="63"/>
      <c r="AQ1465" s="63"/>
      <c r="AR1465" s="63"/>
      <c r="AS1465" s="63"/>
      <c r="AT1465" s="63"/>
      <c r="AU1465" s="63"/>
      <c r="AV1465" s="63"/>
      <c r="AW1465" s="63"/>
    </row>
    <row r="1466" spans="27:49" x14ac:dyDescent="0.2">
      <c r="AA1466" s="217"/>
      <c r="AB1466" s="218"/>
      <c r="AC1466" s="218"/>
      <c r="AD1466" s="219"/>
      <c r="AN1466" s="63"/>
      <c r="AO1466" s="63"/>
      <c r="AP1466" s="63"/>
      <c r="AQ1466" s="63"/>
      <c r="AR1466" s="63"/>
      <c r="AS1466" s="63"/>
      <c r="AT1466" s="63"/>
      <c r="AU1466" s="63"/>
      <c r="AV1466" s="63"/>
      <c r="AW1466" s="63"/>
    </row>
    <row r="1467" spans="27:49" x14ac:dyDescent="0.2">
      <c r="AA1467" s="217"/>
      <c r="AB1467" s="218"/>
      <c r="AC1467" s="218"/>
      <c r="AD1467" s="219"/>
      <c r="AN1467" s="63"/>
      <c r="AO1467" s="63"/>
      <c r="AP1467" s="63"/>
      <c r="AQ1467" s="63"/>
      <c r="AR1467" s="63"/>
      <c r="AS1467" s="63"/>
      <c r="AT1467" s="63"/>
      <c r="AU1467" s="63"/>
      <c r="AV1467" s="63"/>
      <c r="AW1467" s="63"/>
    </row>
    <row r="1468" spans="27:49" x14ac:dyDescent="0.2">
      <c r="AA1468" s="217"/>
      <c r="AB1468" s="218"/>
      <c r="AC1468" s="218"/>
      <c r="AD1468" s="219"/>
      <c r="AN1468" s="63"/>
      <c r="AO1468" s="63"/>
      <c r="AP1468" s="63"/>
      <c r="AQ1468" s="63"/>
      <c r="AR1468" s="63"/>
      <c r="AS1468" s="63"/>
      <c r="AT1468" s="63"/>
      <c r="AU1468" s="63"/>
      <c r="AV1468" s="63"/>
      <c r="AW1468" s="63"/>
    </row>
    <row r="1469" spans="27:49" x14ac:dyDescent="0.2">
      <c r="AA1469" s="217"/>
      <c r="AB1469" s="218"/>
      <c r="AC1469" s="218"/>
      <c r="AD1469" s="219"/>
      <c r="AN1469" s="63"/>
      <c r="AO1469" s="63"/>
      <c r="AP1469" s="63"/>
      <c r="AQ1469" s="63"/>
      <c r="AR1469" s="63"/>
      <c r="AS1469" s="63"/>
      <c r="AT1469" s="63"/>
      <c r="AU1469" s="63"/>
      <c r="AV1469" s="63"/>
      <c r="AW1469" s="63"/>
    </row>
    <row r="1470" spans="27:49" x14ac:dyDescent="0.2">
      <c r="AA1470" s="217"/>
      <c r="AB1470" s="218"/>
      <c r="AC1470" s="218"/>
      <c r="AD1470" s="219"/>
      <c r="AN1470" s="63"/>
      <c r="AO1470" s="63"/>
      <c r="AP1470" s="63"/>
      <c r="AQ1470" s="63"/>
      <c r="AR1470" s="63"/>
      <c r="AS1470" s="63"/>
      <c r="AT1470" s="63"/>
      <c r="AU1470" s="63"/>
      <c r="AV1470" s="63"/>
      <c r="AW1470" s="63"/>
    </row>
    <row r="1471" spans="27:49" x14ac:dyDescent="0.2">
      <c r="AA1471" s="217"/>
      <c r="AB1471" s="218"/>
      <c r="AC1471" s="218"/>
      <c r="AD1471" s="219"/>
      <c r="AN1471" s="63"/>
      <c r="AO1471" s="63"/>
      <c r="AP1471" s="63"/>
      <c r="AQ1471" s="63"/>
      <c r="AR1471" s="63"/>
      <c r="AS1471" s="63"/>
      <c r="AT1471" s="63"/>
      <c r="AU1471" s="63"/>
      <c r="AV1471" s="63"/>
      <c r="AW1471" s="63"/>
    </row>
    <row r="1472" spans="27:49" x14ac:dyDescent="0.2">
      <c r="AA1472" s="217"/>
      <c r="AB1472" s="218"/>
      <c r="AC1472" s="218"/>
      <c r="AD1472" s="219"/>
      <c r="AN1472" s="63"/>
      <c r="AO1472" s="63"/>
      <c r="AP1472" s="63"/>
      <c r="AQ1472" s="63"/>
      <c r="AR1472" s="63"/>
      <c r="AS1472" s="63"/>
      <c r="AT1472" s="63"/>
      <c r="AU1472" s="63"/>
      <c r="AV1472" s="63"/>
      <c r="AW1472" s="63"/>
    </row>
    <row r="1473" spans="27:49" x14ac:dyDescent="0.2">
      <c r="AA1473" s="217"/>
      <c r="AB1473" s="218"/>
      <c r="AC1473" s="218"/>
      <c r="AD1473" s="219"/>
      <c r="AN1473" s="63"/>
      <c r="AO1473" s="63"/>
      <c r="AP1473" s="63"/>
      <c r="AQ1473" s="63"/>
      <c r="AR1473" s="63"/>
      <c r="AS1473" s="63"/>
      <c r="AT1473" s="63"/>
      <c r="AU1473" s="63"/>
      <c r="AV1473" s="63"/>
      <c r="AW1473" s="63"/>
    </row>
    <row r="1474" spans="27:49" x14ac:dyDescent="0.2">
      <c r="AA1474" s="217"/>
      <c r="AB1474" s="218"/>
      <c r="AC1474" s="218"/>
      <c r="AD1474" s="219"/>
      <c r="AN1474" s="63"/>
      <c r="AO1474" s="63"/>
      <c r="AP1474" s="63"/>
      <c r="AQ1474" s="63"/>
      <c r="AR1474" s="63"/>
      <c r="AS1474" s="63"/>
      <c r="AT1474" s="63"/>
      <c r="AU1474" s="63"/>
      <c r="AV1474" s="63"/>
      <c r="AW1474" s="63"/>
    </row>
    <row r="1475" spans="27:49" x14ac:dyDescent="0.2">
      <c r="AA1475" s="217"/>
      <c r="AB1475" s="218"/>
      <c r="AC1475" s="218"/>
      <c r="AD1475" s="219"/>
      <c r="AN1475" s="63"/>
      <c r="AO1475" s="63"/>
      <c r="AP1475" s="63"/>
      <c r="AQ1475" s="63"/>
      <c r="AR1475" s="63"/>
      <c r="AS1475" s="63"/>
      <c r="AT1475" s="63"/>
      <c r="AU1475" s="63"/>
      <c r="AV1475" s="63"/>
      <c r="AW1475" s="63"/>
    </row>
    <row r="1476" spans="27:49" x14ac:dyDescent="0.2">
      <c r="AA1476" s="217"/>
      <c r="AB1476" s="218"/>
      <c r="AC1476" s="218"/>
      <c r="AD1476" s="219"/>
      <c r="AN1476" s="63"/>
      <c r="AO1476" s="63"/>
      <c r="AP1476" s="63"/>
      <c r="AQ1476" s="63"/>
      <c r="AR1476" s="63"/>
      <c r="AS1476" s="63"/>
      <c r="AT1476" s="63"/>
      <c r="AU1476" s="63"/>
      <c r="AV1476" s="63"/>
      <c r="AW1476" s="63"/>
    </row>
    <row r="1477" spans="27:49" x14ac:dyDescent="0.2">
      <c r="AA1477" s="217"/>
      <c r="AB1477" s="218"/>
      <c r="AC1477" s="218"/>
      <c r="AD1477" s="219"/>
      <c r="AN1477" s="63"/>
      <c r="AO1477" s="63"/>
      <c r="AP1477" s="63"/>
      <c r="AQ1477" s="63"/>
      <c r="AR1477" s="63"/>
      <c r="AS1477" s="63"/>
      <c r="AT1477" s="63"/>
      <c r="AU1477" s="63"/>
      <c r="AV1477" s="63"/>
      <c r="AW1477" s="63"/>
    </row>
    <row r="1478" spans="27:49" x14ac:dyDescent="0.2">
      <c r="AA1478" s="217"/>
      <c r="AB1478" s="218"/>
      <c r="AC1478" s="218"/>
      <c r="AD1478" s="219"/>
      <c r="AN1478" s="63"/>
      <c r="AO1478" s="63"/>
      <c r="AP1478" s="63"/>
      <c r="AQ1478" s="63"/>
      <c r="AR1478" s="63"/>
      <c r="AS1478" s="63"/>
      <c r="AT1478" s="63"/>
      <c r="AU1478" s="63"/>
      <c r="AV1478" s="63"/>
      <c r="AW1478" s="63"/>
    </row>
    <row r="1479" spans="27:49" x14ac:dyDescent="0.2">
      <c r="AA1479" s="217"/>
      <c r="AB1479" s="218"/>
      <c r="AC1479" s="218"/>
      <c r="AD1479" s="219"/>
      <c r="AN1479" s="63"/>
      <c r="AO1479" s="63"/>
      <c r="AP1479" s="63"/>
      <c r="AQ1479" s="63"/>
      <c r="AR1479" s="63"/>
      <c r="AS1479" s="63"/>
      <c r="AT1479" s="63"/>
      <c r="AU1479" s="63"/>
      <c r="AV1479" s="63"/>
      <c r="AW1479" s="63"/>
    </row>
    <row r="1480" spans="27:49" x14ac:dyDescent="0.2">
      <c r="AA1480" s="217"/>
      <c r="AB1480" s="218"/>
      <c r="AC1480" s="218"/>
      <c r="AD1480" s="219"/>
      <c r="AN1480" s="63"/>
      <c r="AO1480" s="63"/>
      <c r="AP1480" s="63"/>
      <c r="AQ1480" s="63"/>
      <c r="AR1480" s="63"/>
      <c r="AS1480" s="63"/>
      <c r="AT1480" s="63"/>
      <c r="AU1480" s="63"/>
      <c r="AV1480" s="63"/>
      <c r="AW1480" s="63"/>
    </row>
    <row r="1481" spans="27:49" x14ac:dyDescent="0.2">
      <c r="AA1481" s="217"/>
      <c r="AB1481" s="218"/>
      <c r="AC1481" s="218"/>
      <c r="AD1481" s="219"/>
      <c r="AN1481" s="63"/>
      <c r="AO1481" s="63"/>
      <c r="AP1481" s="63"/>
      <c r="AQ1481" s="63"/>
      <c r="AR1481" s="63"/>
      <c r="AS1481" s="63"/>
      <c r="AT1481" s="63"/>
      <c r="AU1481" s="63"/>
      <c r="AV1481" s="63"/>
      <c r="AW1481" s="63"/>
    </row>
    <row r="1482" spans="27:49" x14ac:dyDescent="0.2">
      <c r="AA1482" s="217"/>
      <c r="AB1482" s="218"/>
      <c r="AC1482" s="218"/>
      <c r="AD1482" s="219"/>
      <c r="AN1482" s="63"/>
      <c r="AO1482" s="63"/>
      <c r="AP1482" s="63"/>
      <c r="AQ1482" s="63"/>
      <c r="AR1482" s="63"/>
      <c r="AS1482" s="63"/>
      <c r="AT1482" s="63"/>
      <c r="AU1482" s="63"/>
      <c r="AV1482" s="63"/>
      <c r="AW1482" s="63"/>
    </row>
    <row r="1483" spans="27:49" x14ac:dyDescent="0.2">
      <c r="AA1483" s="217"/>
      <c r="AB1483" s="218"/>
      <c r="AC1483" s="218"/>
      <c r="AD1483" s="219"/>
      <c r="AN1483" s="63"/>
      <c r="AO1483" s="63"/>
      <c r="AP1483" s="63"/>
      <c r="AQ1483" s="63"/>
      <c r="AR1483" s="63"/>
      <c r="AS1483" s="63"/>
      <c r="AT1483" s="63"/>
      <c r="AU1483" s="63"/>
      <c r="AV1483" s="63"/>
      <c r="AW1483" s="63"/>
    </row>
    <row r="1484" spans="27:49" x14ac:dyDescent="0.2">
      <c r="AA1484" s="217"/>
      <c r="AB1484" s="218"/>
      <c r="AC1484" s="218"/>
      <c r="AD1484" s="219"/>
      <c r="AN1484" s="63"/>
      <c r="AO1484" s="63"/>
      <c r="AP1484" s="63"/>
      <c r="AQ1484" s="63"/>
      <c r="AR1484" s="63"/>
      <c r="AS1484" s="63"/>
      <c r="AT1484" s="63"/>
      <c r="AU1484" s="63"/>
      <c r="AV1484" s="63"/>
      <c r="AW1484" s="63"/>
    </row>
    <row r="1485" spans="27:49" x14ac:dyDescent="0.2">
      <c r="AA1485" s="217"/>
      <c r="AB1485" s="218"/>
      <c r="AC1485" s="218"/>
      <c r="AD1485" s="219"/>
      <c r="AN1485" s="63"/>
      <c r="AO1485" s="63"/>
      <c r="AP1485" s="63"/>
      <c r="AQ1485" s="63"/>
      <c r="AR1485" s="63"/>
      <c r="AS1485" s="63"/>
      <c r="AT1485" s="63"/>
      <c r="AU1485" s="63"/>
      <c r="AV1485" s="63"/>
      <c r="AW1485" s="63"/>
    </row>
    <row r="1486" spans="27:49" x14ac:dyDescent="0.2">
      <c r="AA1486" s="217"/>
      <c r="AB1486" s="218"/>
      <c r="AC1486" s="218"/>
      <c r="AD1486" s="219"/>
      <c r="AN1486" s="63"/>
      <c r="AO1486" s="63"/>
      <c r="AP1486" s="63"/>
      <c r="AQ1486" s="63"/>
      <c r="AR1486" s="63"/>
      <c r="AS1486" s="63"/>
      <c r="AT1486" s="63"/>
      <c r="AU1486" s="63"/>
      <c r="AV1486" s="63"/>
      <c r="AW1486" s="63"/>
    </row>
    <row r="1487" spans="27:49" x14ac:dyDescent="0.2">
      <c r="AA1487" s="217"/>
      <c r="AB1487" s="218"/>
      <c r="AC1487" s="218"/>
      <c r="AD1487" s="219"/>
      <c r="AN1487" s="63"/>
      <c r="AO1487" s="63"/>
      <c r="AP1487" s="63"/>
      <c r="AQ1487" s="63"/>
      <c r="AR1487" s="63"/>
      <c r="AS1487" s="63"/>
      <c r="AT1487" s="63"/>
      <c r="AU1487" s="63"/>
      <c r="AV1487" s="63"/>
      <c r="AW1487" s="63"/>
    </row>
    <row r="1488" spans="27:49" x14ac:dyDescent="0.2">
      <c r="AA1488" s="217"/>
      <c r="AB1488" s="218"/>
      <c r="AC1488" s="218"/>
      <c r="AD1488" s="219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63"/>
    </row>
    <row r="1489" spans="27:49" x14ac:dyDescent="0.2">
      <c r="AA1489" s="217"/>
      <c r="AB1489" s="218"/>
      <c r="AC1489" s="218"/>
      <c r="AD1489" s="219"/>
      <c r="AN1489" s="63"/>
      <c r="AO1489" s="63"/>
      <c r="AP1489" s="63"/>
      <c r="AQ1489" s="63"/>
      <c r="AR1489" s="63"/>
      <c r="AS1489" s="63"/>
      <c r="AT1489" s="63"/>
      <c r="AU1489" s="63"/>
      <c r="AV1489" s="63"/>
      <c r="AW1489" s="63"/>
    </row>
    <row r="1490" spans="27:49" x14ac:dyDescent="0.2">
      <c r="AA1490" s="217"/>
      <c r="AB1490" s="218"/>
      <c r="AC1490" s="218"/>
      <c r="AD1490" s="219"/>
      <c r="AN1490" s="63"/>
      <c r="AO1490" s="63"/>
      <c r="AP1490" s="63"/>
      <c r="AQ1490" s="63"/>
      <c r="AR1490" s="63"/>
      <c r="AS1490" s="63"/>
      <c r="AT1490" s="63"/>
      <c r="AU1490" s="63"/>
      <c r="AV1490" s="63"/>
      <c r="AW1490" s="63"/>
    </row>
    <row r="1491" spans="27:49" x14ac:dyDescent="0.2">
      <c r="AA1491" s="217"/>
      <c r="AB1491" s="218"/>
      <c r="AC1491" s="218"/>
      <c r="AD1491" s="219"/>
      <c r="AN1491" s="63"/>
      <c r="AO1491" s="63"/>
      <c r="AP1491" s="63"/>
      <c r="AQ1491" s="63"/>
      <c r="AR1491" s="63"/>
      <c r="AS1491" s="63"/>
      <c r="AT1491" s="63"/>
      <c r="AU1491" s="63"/>
      <c r="AV1491" s="63"/>
      <c r="AW1491" s="63"/>
    </row>
    <row r="1492" spans="27:49" x14ac:dyDescent="0.2">
      <c r="AA1492" s="217"/>
      <c r="AB1492" s="218"/>
      <c r="AC1492" s="218"/>
      <c r="AD1492" s="219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63"/>
    </row>
    <row r="1493" spans="27:49" x14ac:dyDescent="0.2">
      <c r="AA1493" s="217"/>
      <c r="AB1493" s="218"/>
      <c r="AC1493" s="218"/>
      <c r="AD1493" s="219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63"/>
    </row>
    <row r="1494" spans="27:49" x14ac:dyDescent="0.2">
      <c r="AA1494" s="217"/>
      <c r="AB1494" s="218"/>
      <c r="AC1494" s="218"/>
      <c r="AD1494" s="219"/>
      <c r="AN1494" s="63"/>
      <c r="AO1494" s="63"/>
      <c r="AP1494" s="63"/>
      <c r="AQ1494" s="63"/>
      <c r="AR1494" s="63"/>
      <c r="AS1494" s="63"/>
      <c r="AT1494" s="63"/>
      <c r="AU1494" s="63"/>
      <c r="AV1494" s="63"/>
      <c r="AW1494" s="63"/>
    </row>
    <row r="1495" spans="27:49" x14ac:dyDescent="0.2">
      <c r="AA1495" s="217"/>
      <c r="AB1495" s="218"/>
      <c r="AC1495" s="218"/>
      <c r="AD1495" s="219"/>
      <c r="AN1495" s="63"/>
      <c r="AO1495" s="63"/>
      <c r="AP1495" s="63"/>
      <c r="AQ1495" s="63"/>
      <c r="AR1495" s="63"/>
      <c r="AS1495" s="63"/>
      <c r="AT1495" s="63"/>
      <c r="AU1495" s="63"/>
      <c r="AV1495" s="63"/>
      <c r="AW1495" s="63"/>
    </row>
    <row r="1496" spans="27:49" x14ac:dyDescent="0.2">
      <c r="AA1496" s="217"/>
      <c r="AB1496" s="218"/>
      <c r="AC1496" s="218"/>
      <c r="AD1496" s="219"/>
      <c r="AN1496" s="63"/>
      <c r="AO1496" s="63"/>
      <c r="AP1496" s="63"/>
      <c r="AQ1496" s="63"/>
      <c r="AR1496" s="63"/>
      <c r="AS1496" s="63"/>
      <c r="AT1496" s="63"/>
      <c r="AU1496" s="63"/>
      <c r="AV1496" s="63"/>
      <c r="AW1496" s="63"/>
    </row>
    <row r="1497" spans="27:49" x14ac:dyDescent="0.2">
      <c r="AA1497" s="217"/>
      <c r="AB1497" s="218"/>
      <c r="AC1497" s="218"/>
      <c r="AD1497" s="219"/>
      <c r="AN1497" s="63"/>
      <c r="AO1497" s="63"/>
      <c r="AP1497" s="63"/>
      <c r="AQ1497" s="63"/>
      <c r="AR1497" s="63"/>
      <c r="AS1497" s="63"/>
      <c r="AT1497" s="63"/>
      <c r="AU1497" s="63"/>
      <c r="AV1497" s="63"/>
      <c r="AW1497" s="63"/>
    </row>
    <row r="1498" spans="27:49" x14ac:dyDescent="0.2">
      <c r="AA1498" s="217"/>
      <c r="AB1498" s="218"/>
      <c r="AC1498" s="218"/>
      <c r="AD1498" s="219"/>
      <c r="AN1498" s="63"/>
      <c r="AO1498" s="63"/>
      <c r="AP1498" s="63"/>
      <c r="AQ1498" s="63"/>
      <c r="AR1498" s="63"/>
      <c r="AS1498" s="63"/>
      <c r="AT1498" s="63"/>
      <c r="AU1498" s="63"/>
      <c r="AV1498" s="63"/>
      <c r="AW1498" s="63"/>
    </row>
    <row r="1499" spans="27:49" x14ac:dyDescent="0.2">
      <c r="AA1499" s="217"/>
      <c r="AB1499" s="218"/>
      <c r="AC1499" s="218"/>
      <c r="AD1499" s="219"/>
      <c r="AN1499" s="63"/>
      <c r="AO1499" s="63"/>
      <c r="AP1499" s="63"/>
      <c r="AQ1499" s="63"/>
      <c r="AR1499" s="63"/>
      <c r="AS1499" s="63"/>
      <c r="AT1499" s="63"/>
      <c r="AU1499" s="63"/>
      <c r="AV1499" s="63"/>
      <c r="AW1499" s="63"/>
    </row>
    <row r="1500" spans="27:49" x14ac:dyDescent="0.2">
      <c r="AA1500" s="217"/>
      <c r="AB1500" s="218"/>
      <c r="AC1500" s="218"/>
      <c r="AD1500" s="219"/>
      <c r="AN1500" s="63"/>
      <c r="AO1500" s="63"/>
      <c r="AP1500" s="63"/>
      <c r="AQ1500" s="63"/>
      <c r="AR1500" s="63"/>
      <c r="AS1500" s="63"/>
      <c r="AT1500" s="63"/>
      <c r="AU1500" s="63"/>
      <c r="AV1500" s="63"/>
      <c r="AW1500" s="63"/>
    </row>
    <row r="1501" spans="27:49" x14ac:dyDescent="0.2">
      <c r="AA1501" s="217"/>
      <c r="AB1501" s="218"/>
      <c r="AC1501" s="218"/>
      <c r="AD1501" s="219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63"/>
    </row>
    <row r="1502" spans="27:49" x14ac:dyDescent="0.2">
      <c r="AA1502" s="217"/>
      <c r="AB1502" s="218"/>
      <c r="AC1502" s="218"/>
      <c r="AD1502" s="219"/>
      <c r="AN1502" s="63"/>
      <c r="AO1502" s="63"/>
      <c r="AP1502" s="63"/>
      <c r="AQ1502" s="63"/>
      <c r="AR1502" s="63"/>
      <c r="AS1502" s="63"/>
      <c r="AT1502" s="63"/>
      <c r="AU1502" s="63"/>
      <c r="AV1502" s="63"/>
      <c r="AW1502" s="63"/>
    </row>
    <row r="1503" spans="27:49" x14ac:dyDescent="0.2">
      <c r="AA1503" s="217"/>
      <c r="AB1503" s="218"/>
      <c r="AC1503" s="218"/>
      <c r="AD1503" s="219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63"/>
    </row>
    <row r="1504" spans="27:49" x14ac:dyDescent="0.2">
      <c r="AA1504" s="217"/>
      <c r="AB1504" s="218"/>
      <c r="AC1504" s="218"/>
      <c r="AD1504" s="219"/>
      <c r="AN1504" s="63"/>
      <c r="AO1504" s="63"/>
      <c r="AP1504" s="63"/>
      <c r="AQ1504" s="63"/>
      <c r="AR1504" s="63"/>
      <c r="AS1504" s="63"/>
      <c r="AT1504" s="63"/>
      <c r="AU1504" s="63"/>
      <c r="AV1504" s="63"/>
      <c r="AW1504" s="63"/>
    </row>
    <row r="1505" spans="27:49" x14ac:dyDescent="0.2">
      <c r="AA1505" s="217"/>
      <c r="AB1505" s="218"/>
      <c r="AC1505" s="218"/>
      <c r="AD1505" s="219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63"/>
    </row>
    <row r="1506" spans="27:49" x14ac:dyDescent="0.2">
      <c r="AA1506" s="217"/>
      <c r="AB1506" s="218"/>
      <c r="AC1506" s="218"/>
      <c r="AD1506" s="219"/>
      <c r="AN1506" s="63"/>
      <c r="AO1506" s="63"/>
      <c r="AP1506" s="63"/>
      <c r="AQ1506" s="63"/>
      <c r="AR1506" s="63"/>
      <c r="AS1506" s="63"/>
      <c r="AT1506" s="63"/>
      <c r="AU1506" s="63"/>
      <c r="AV1506" s="63"/>
      <c r="AW1506" s="63"/>
    </row>
    <row r="1507" spans="27:49" x14ac:dyDescent="0.2">
      <c r="AA1507" s="217"/>
      <c r="AB1507" s="218"/>
      <c r="AC1507" s="218"/>
      <c r="AD1507" s="219"/>
      <c r="AN1507" s="63"/>
      <c r="AO1507" s="63"/>
      <c r="AP1507" s="63"/>
      <c r="AQ1507" s="63"/>
      <c r="AR1507" s="63"/>
      <c r="AS1507" s="63"/>
      <c r="AT1507" s="63"/>
      <c r="AU1507" s="63"/>
      <c r="AV1507" s="63"/>
      <c r="AW1507" s="63"/>
    </row>
    <row r="1508" spans="27:49" x14ac:dyDescent="0.2">
      <c r="AA1508" s="217"/>
      <c r="AB1508" s="218"/>
      <c r="AC1508" s="218"/>
      <c r="AD1508" s="219"/>
      <c r="AN1508" s="63"/>
      <c r="AO1508" s="63"/>
      <c r="AP1508" s="63"/>
      <c r="AQ1508" s="63"/>
      <c r="AR1508" s="63"/>
      <c r="AS1508" s="63"/>
      <c r="AT1508" s="63"/>
      <c r="AU1508" s="63"/>
      <c r="AV1508" s="63"/>
      <c r="AW1508" s="63"/>
    </row>
    <row r="1509" spans="27:49" x14ac:dyDescent="0.2">
      <c r="AA1509" s="217"/>
      <c r="AB1509" s="218"/>
      <c r="AC1509" s="218"/>
      <c r="AD1509" s="219"/>
      <c r="AN1509" s="63"/>
      <c r="AO1509" s="63"/>
      <c r="AP1509" s="63"/>
      <c r="AQ1509" s="63"/>
      <c r="AR1509" s="63"/>
      <c r="AS1509" s="63"/>
      <c r="AT1509" s="63"/>
      <c r="AU1509" s="63"/>
      <c r="AV1509" s="63"/>
      <c r="AW1509" s="63"/>
    </row>
    <row r="1510" spans="27:49" x14ac:dyDescent="0.2">
      <c r="AA1510" s="217"/>
      <c r="AB1510" s="218"/>
      <c r="AC1510" s="218"/>
      <c r="AD1510" s="219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</row>
    <row r="1511" spans="27:49" x14ac:dyDescent="0.2">
      <c r="AA1511" s="217"/>
      <c r="AB1511" s="218"/>
      <c r="AC1511" s="218"/>
      <c r="AD1511" s="219"/>
      <c r="AN1511" s="63"/>
      <c r="AO1511" s="63"/>
      <c r="AP1511" s="63"/>
      <c r="AQ1511" s="63"/>
      <c r="AR1511" s="63"/>
      <c r="AS1511" s="63"/>
      <c r="AT1511" s="63"/>
      <c r="AU1511" s="63"/>
      <c r="AV1511" s="63"/>
      <c r="AW1511" s="63"/>
    </row>
    <row r="1512" spans="27:49" x14ac:dyDescent="0.2">
      <c r="AA1512" s="217"/>
      <c r="AB1512" s="218"/>
      <c r="AC1512" s="218"/>
      <c r="AD1512" s="219"/>
      <c r="AN1512" s="63"/>
      <c r="AO1512" s="63"/>
      <c r="AP1512" s="63"/>
      <c r="AQ1512" s="63"/>
      <c r="AR1512" s="63"/>
      <c r="AS1512" s="63"/>
      <c r="AT1512" s="63"/>
      <c r="AU1512" s="63"/>
      <c r="AV1512" s="63"/>
      <c r="AW1512" s="63"/>
    </row>
    <row r="1513" spans="27:49" x14ac:dyDescent="0.2">
      <c r="AA1513" s="217"/>
      <c r="AB1513" s="218"/>
      <c r="AC1513" s="218"/>
      <c r="AD1513" s="219"/>
      <c r="AN1513" s="63"/>
      <c r="AO1513" s="63"/>
      <c r="AP1513" s="63"/>
      <c r="AQ1513" s="63"/>
      <c r="AR1513" s="63"/>
      <c r="AS1513" s="63"/>
      <c r="AT1513" s="63"/>
      <c r="AU1513" s="63"/>
      <c r="AV1513" s="63"/>
      <c r="AW1513" s="63"/>
    </row>
    <row r="1514" spans="27:49" x14ac:dyDescent="0.2">
      <c r="AA1514" s="217"/>
      <c r="AB1514" s="218"/>
      <c r="AC1514" s="218"/>
      <c r="AD1514" s="219"/>
      <c r="AN1514" s="63"/>
      <c r="AO1514" s="63"/>
      <c r="AP1514" s="63"/>
      <c r="AQ1514" s="63"/>
      <c r="AR1514" s="63"/>
      <c r="AS1514" s="63"/>
      <c r="AT1514" s="63"/>
      <c r="AU1514" s="63"/>
      <c r="AV1514" s="63"/>
      <c r="AW1514" s="63"/>
    </row>
    <row r="1515" spans="27:49" x14ac:dyDescent="0.2">
      <c r="AA1515" s="217"/>
      <c r="AB1515" s="218"/>
      <c r="AC1515" s="218"/>
      <c r="AD1515" s="219"/>
      <c r="AN1515" s="63"/>
      <c r="AO1515" s="63"/>
      <c r="AP1515" s="63"/>
      <c r="AQ1515" s="63"/>
      <c r="AR1515" s="63"/>
      <c r="AS1515" s="63"/>
      <c r="AT1515" s="63"/>
      <c r="AU1515" s="63"/>
      <c r="AV1515" s="63"/>
      <c r="AW1515" s="63"/>
    </row>
    <row r="1516" spans="27:49" x14ac:dyDescent="0.2">
      <c r="AA1516" s="217"/>
      <c r="AB1516" s="218"/>
      <c r="AC1516" s="218"/>
      <c r="AD1516" s="219"/>
      <c r="AN1516" s="63"/>
      <c r="AO1516" s="63"/>
      <c r="AP1516" s="63"/>
      <c r="AQ1516" s="63"/>
      <c r="AR1516" s="63"/>
      <c r="AS1516" s="63"/>
      <c r="AT1516" s="63"/>
      <c r="AU1516" s="63"/>
      <c r="AV1516" s="63"/>
      <c r="AW1516" s="63"/>
    </row>
    <row r="1517" spans="27:49" x14ac:dyDescent="0.2">
      <c r="AA1517" s="217"/>
      <c r="AB1517" s="218"/>
      <c r="AC1517" s="218"/>
      <c r="AD1517" s="219"/>
      <c r="AN1517" s="63"/>
      <c r="AO1517" s="63"/>
      <c r="AP1517" s="63"/>
      <c r="AQ1517" s="63"/>
      <c r="AR1517" s="63"/>
      <c r="AS1517" s="63"/>
      <c r="AT1517" s="63"/>
      <c r="AU1517" s="63"/>
      <c r="AV1517" s="63"/>
      <c r="AW1517" s="63"/>
    </row>
    <row r="1518" spans="27:49" x14ac:dyDescent="0.2">
      <c r="AA1518" s="217"/>
      <c r="AB1518" s="218"/>
      <c r="AC1518" s="218"/>
      <c r="AD1518" s="219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63"/>
    </row>
    <row r="1519" spans="27:49" x14ac:dyDescent="0.2">
      <c r="AA1519" s="217"/>
      <c r="AB1519" s="218"/>
      <c r="AC1519" s="218"/>
      <c r="AD1519" s="219"/>
      <c r="AN1519" s="63"/>
      <c r="AO1519" s="63"/>
      <c r="AP1519" s="63"/>
      <c r="AQ1519" s="63"/>
      <c r="AR1519" s="63"/>
      <c r="AS1519" s="63"/>
      <c r="AT1519" s="63"/>
      <c r="AU1519" s="63"/>
      <c r="AV1519" s="63"/>
      <c r="AW1519" s="63"/>
    </row>
    <row r="1520" spans="27:49" x14ac:dyDescent="0.2">
      <c r="AA1520" s="217"/>
      <c r="AB1520" s="218"/>
      <c r="AC1520" s="218"/>
      <c r="AD1520" s="219"/>
      <c r="AN1520" s="63"/>
      <c r="AO1520" s="63"/>
      <c r="AP1520" s="63"/>
      <c r="AQ1520" s="63"/>
      <c r="AR1520" s="63"/>
      <c r="AS1520" s="63"/>
      <c r="AT1520" s="63"/>
      <c r="AU1520" s="63"/>
      <c r="AV1520" s="63"/>
      <c r="AW1520" s="63"/>
    </row>
    <row r="1521" spans="27:49" x14ac:dyDescent="0.2">
      <c r="AA1521" s="217"/>
      <c r="AB1521" s="218"/>
      <c r="AC1521" s="218"/>
      <c r="AD1521" s="219"/>
      <c r="AN1521" s="63"/>
      <c r="AO1521" s="63"/>
      <c r="AP1521" s="63"/>
      <c r="AQ1521" s="63"/>
      <c r="AR1521" s="63"/>
      <c r="AS1521" s="63"/>
      <c r="AT1521" s="63"/>
      <c r="AU1521" s="63"/>
      <c r="AV1521" s="63"/>
      <c r="AW1521" s="63"/>
    </row>
    <row r="1522" spans="27:49" x14ac:dyDescent="0.2">
      <c r="AA1522" s="217"/>
      <c r="AB1522" s="218"/>
      <c r="AC1522" s="218"/>
      <c r="AD1522" s="219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63"/>
    </row>
    <row r="1523" spans="27:49" x14ac:dyDescent="0.2">
      <c r="AA1523" s="217"/>
      <c r="AB1523" s="218"/>
      <c r="AC1523" s="218"/>
      <c r="AD1523" s="219"/>
      <c r="AN1523" s="63"/>
      <c r="AO1523" s="63"/>
      <c r="AP1523" s="63"/>
      <c r="AQ1523" s="63"/>
      <c r="AR1523" s="63"/>
      <c r="AS1523" s="63"/>
      <c r="AT1523" s="63"/>
      <c r="AU1523" s="63"/>
      <c r="AV1523" s="63"/>
      <c r="AW1523" s="63"/>
    </row>
    <row r="1524" spans="27:49" x14ac:dyDescent="0.2">
      <c r="AA1524" s="217"/>
      <c r="AB1524" s="218"/>
      <c r="AC1524" s="218"/>
      <c r="AD1524" s="219"/>
      <c r="AN1524" s="63"/>
      <c r="AO1524" s="63"/>
      <c r="AP1524" s="63"/>
      <c r="AQ1524" s="63"/>
      <c r="AR1524" s="63"/>
      <c r="AS1524" s="63"/>
      <c r="AT1524" s="63"/>
      <c r="AU1524" s="63"/>
      <c r="AV1524" s="63"/>
      <c r="AW1524" s="63"/>
    </row>
    <row r="1525" spans="27:49" x14ac:dyDescent="0.2">
      <c r="AA1525" s="217"/>
      <c r="AB1525" s="218"/>
      <c r="AC1525" s="218"/>
      <c r="AD1525" s="219"/>
      <c r="AN1525" s="63"/>
      <c r="AO1525" s="63"/>
      <c r="AP1525" s="63"/>
      <c r="AQ1525" s="63"/>
      <c r="AR1525" s="63"/>
      <c r="AS1525" s="63"/>
      <c r="AT1525" s="63"/>
      <c r="AU1525" s="63"/>
      <c r="AV1525" s="63"/>
      <c r="AW1525" s="63"/>
    </row>
    <row r="1526" spans="27:49" x14ac:dyDescent="0.2">
      <c r="AA1526" s="217"/>
      <c r="AB1526" s="218"/>
      <c r="AC1526" s="218"/>
      <c r="AD1526" s="219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</row>
    <row r="1527" spans="27:49" x14ac:dyDescent="0.2">
      <c r="AA1527" s="217"/>
      <c r="AB1527" s="218"/>
      <c r="AC1527" s="218"/>
      <c r="AD1527" s="219"/>
      <c r="AN1527" s="63"/>
      <c r="AO1527" s="63"/>
      <c r="AP1527" s="63"/>
      <c r="AQ1527" s="63"/>
      <c r="AR1527" s="63"/>
      <c r="AS1527" s="63"/>
      <c r="AT1527" s="63"/>
      <c r="AU1527" s="63"/>
      <c r="AV1527" s="63"/>
      <c r="AW1527" s="63"/>
    </row>
    <row r="1528" spans="27:49" x14ac:dyDescent="0.2">
      <c r="AA1528" s="217"/>
      <c r="AB1528" s="218"/>
      <c r="AC1528" s="218"/>
      <c r="AD1528" s="219"/>
      <c r="AN1528" s="63"/>
      <c r="AO1528" s="63"/>
      <c r="AP1528" s="63"/>
      <c r="AQ1528" s="63"/>
      <c r="AR1528" s="63"/>
      <c r="AS1528" s="63"/>
      <c r="AT1528" s="63"/>
      <c r="AU1528" s="63"/>
      <c r="AV1528" s="63"/>
      <c r="AW1528" s="63"/>
    </row>
    <row r="1529" spans="27:49" x14ac:dyDescent="0.2">
      <c r="AA1529" s="217"/>
      <c r="AB1529" s="218"/>
      <c r="AC1529" s="218"/>
      <c r="AD1529" s="219"/>
      <c r="AN1529" s="63"/>
      <c r="AO1529" s="63"/>
      <c r="AP1529" s="63"/>
      <c r="AQ1529" s="63"/>
      <c r="AR1529" s="63"/>
      <c r="AS1529" s="63"/>
      <c r="AT1529" s="63"/>
      <c r="AU1529" s="63"/>
      <c r="AV1529" s="63"/>
      <c r="AW1529" s="63"/>
    </row>
    <row r="1530" spans="27:49" x14ac:dyDescent="0.2">
      <c r="AA1530" s="217"/>
      <c r="AB1530" s="218"/>
      <c r="AC1530" s="218"/>
      <c r="AD1530" s="219"/>
      <c r="AN1530" s="63"/>
      <c r="AO1530" s="63"/>
      <c r="AP1530" s="63"/>
      <c r="AQ1530" s="63"/>
      <c r="AR1530" s="63"/>
      <c r="AS1530" s="63"/>
      <c r="AT1530" s="63"/>
      <c r="AU1530" s="63"/>
      <c r="AV1530" s="63"/>
      <c r="AW1530" s="63"/>
    </row>
    <row r="1531" spans="27:49" x14ac:dyDescent="0.2">
      <c r="AA1531" s="217"/>
      <c r="AB1531" s="218"/>
      <c r="AC1531" s="218"/>
      <c r="AD1531" s="219"/>
      <c r="AN1531" s="63"/>
      <c r="AO1531" s="63"/>
      <c r="AP1531" s="63"/>
      <c r="AQ1531" s="63"/>
      <c r="AR1531" s="63"/>
      <c r="AS1531" s="63"/>
      <c r="AT1531" s="63"/>
      <c r="AU1531" s="63"/>
      <c r="AV1531" s="63"/>
      <c r="AW1531" s="63"/>
    </row>
    <row r="1532" spans="27:49" x14ac:dyDescent="0.2">
      <c r="AA1532" s="217"/>
      <c r="AB1532" s="218"/>
      <c r="AC1532" s="218"/>
      <c r="AD1532" s="219"/>
      <c r="AN1532" s="63"/>
      <c r="AO1532" s="63"/>
      <c r="AP1532" s="63"/>
      <c r="AQ1532" s="63"/>
      <c r="AR1532" s="63"/>
      <c r="AS1532" s="63"/>
      <c r="AT1532" s="63"/>
      <c r="AU1532" s="63"/>
      <c r="AV1532" s="63"/>
      <c r="AW1532" s="63"/>
    </row>
    <row r="1533" spans="27:49" x14ac:dyDescent="0.2">
      <c r="AA1533" s="217"/>
      <c r="AB1533" s="218"/>
      <c r="AC1533" s="218"/>
      <c r="AD1533" s="219"/>
      <c r="AN1533" s="63"/>
      <c r="AO1533" s="63"/>
      <c r="AP1533" s="63"/>
      <c r="AQ1533" s="63"/>
      <c r="AR1533" s="63"/>
      <c r="AS1533" s="63"/>
      <c r="AT1533" s="63"/>
      <c r="AU1533" s="63"/>
      <c r="AV1533" s="63"/>
      <c r="AW1533" s="63"/>
    </row>
    <row r="1534" spans="27:49" x14ac:dyDescent="0.2">
      <c r="AA1534" s="217"/>
      <c r="AB1534" s="218"/>
      <c r="AC1534" s="218"/>
      <c r="AD1534" s="219"/>
      <c r="AN1534" s="63"/>
      <c r="AO1534" s="63"/>
      <c r="AP1534" s="63"/>
      <c r="AQ1534" s="63"/>
      <c r="AR1534" s="63"/>
      <c r="AS1534" s="63"/>
      <c r="AT1534" s="63"/>
      <c r="AU1534" s="63"/>
      <c r="AV1534" s="63"/>
      <c r="AW1534" s="63"/>
    </row>
    <row r="1535" spans="27:49" x14ac:dyDescent="0.2">
      <c r="AA1535" s="217"/>
      <c r="AB1535" s="218"/>
      <c r="AC1535" s="218"/>
      <c r="AD1535" s="219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63"/>
    </row>
    <row r="1536" spans="27:49" x14ac:dyDescent="0.2">
      <c r="AA1536" s="217"/>
      <c r="AB1536" s="218"/>
      <c r="AC1536" s="218"/>
      <c r="AD1536" s="219"/>
      <c r="AN1536" s="63"/>
      <c r="AO1536" s="63"/>
      <c r="AP1536" s="63"/>
      <c r="AQ1536" s="63"/>
      <c r="AR1536" s="63"/>
      <c r="AS1536" s="63"/>
      <c r="AT1536" s="63"/>
      <c r="AU1536" s="63"/>
      <c r="AV1536" s="63"/>
      <c r="AW1536" s="63"/>
    </row>
    <row r="1537" spans="27:49" x14ac:dyDescent="0.2">
      <c r="AA1537" s="217"/>
      <c r="AB1537" s="218"/>
      <c r="AC1537" s="218"/>
      <c r="AD1537" s="219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63"/>
    </row>
    <row r="1538" spans="27:49" x14ac:dyDescent="0.2">
      <c r="AA1538" s="217"/>
      <c r="AB1538" s="218"/>
      <c r="AC1538" s="218"/>
      <c r="AD1538" s="219"/>
      <c r="AN1538" s="63"/>
      <c r="AO1538" s="63"/>
      <c r="AP1538" s="63"/>
      <c r="AQ1538" s="63"/>
      <c r="AR1538" s="63"/>
      <c r="AS1538" s="63"/>
      <c r="AT1538" s="63"/>
      <c r="AU1538" s="63"/>
      <c r="AV1538" s="63"/>
      <c r="AW1538" s="63"/>
    </row>
    <row r="1539" spans="27:49" x14ac:dyDescent="0.2">
      <c r="AA1539" s="217"/>
      <c r="AB1539" s="218"/>
      <c r="AC1539" s="218"/>
      <c r="AD1539" s="219"/>
      <c r="AN1539" s="63"/>
      <c r="AO1539" s="63"/>
      <c r="AP1539" s="63"/>
      <c r="AQ1539" s="63"/>
      <c r="AR1539" s="63"/>
      <c r="AS1539" s="63"/>
      <c r="AT1539" s="63"/>
      <c r="AU1539" s="63"/>
      <c r="AV1539" s="63"/>
      <c r="AW1539" s="63"/>
    </row>
    <row r="1540" spans="27:49" x14ac:dyDescent="0.2">
      <c r="AA1540" s="217"/>
      <c r="AB1540" s="218"/>
      <c r="AC1540" s="218"/>
      <c r="AD1540" s="219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63"/>
    </row>
    <row r="1541" spans="27:49" x14ac:dyDescent="0.2">
      <c r="AA1541" s="217"/>
      <c r="AB1541" s="218"/>
      <c r="AC1541" s="218"/>
      <c r="AD1541" s="219"/>
      <c r="AN1541" s="63"/>
      <c r="AO1541" s="63"/>
      <c r="AP1541" s="63"/>
      <c r="AQ1541" s="63"/>
      <c r="AR1541" s="63"/>
      <c r="AS1541" s="63"/>
      <c r="AT1541" s="63"/>
      <c r="AU1541" s="63"/>
      <c r="AV1541" s="63"/>
      <c r="AW1541" s="63"/>
    </row>
    <row r="1542" spans="27:49" x14ac:dyDescent="0.2">
      <c r="AA1542" s="217"/>
      <c r="AB1542" s="218"/>
      <c r="AC1542" s="218"/>
      <c r="AD1542" s="219"/>
      <c r="AN1542" s="63"/>
      <c r="AO1542" s="63"/>
      <c r="AP1542" s="63"/>
      <c r="AQ1542" s="63"/>
      <c r="AR1542" s="63"/>
      <c r="AS1542" s="63"/>
      <c r="AT1542" s="63"/>
      <c r="AU1542" s="63"/>
      <c r="AV1542" s="63"/>
      <c r="AW1542" s="63"/>
    </row>
    <row r="1543" spans="27:49" x14ac:dyDescent="0.2">
      <c r="AA1543" s="217"/>
      <c r="AB1543" s="218"/>
      <c r="AC1543" s="218"/>
      <c r="AD1543" s="219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63"/>
    </row>
    <row r="1544" spans="27:49" x14ac:dyDescent="0.2">
      <c r="AA1544" s="217"/>
      <c r="AB1544" s="218"/>
      <c r="AC1544" s="218"/>
      <c r="AD1544" s="219"/>
      <c r="AN1544" s="63"/>
      <c r="AO1544" s="63"/>
      <c r="AP1544" s="63"/>
      <c r="AQ1544" s="63"/>
      <c r="AR1544" s="63"/>
      <c r="AS1544" s="63"/>
      <c r="AT1544" s="63"/>
      <c r="AU1544" s="63"/>
      <c r="AV1544" s="63"/>
      <c r="AW1544" s="63"/>
    </row>
    <row r="1545" spans="27:49" x14ac:dyDescent="0.2">
      <c r="AA1545" s="217"/>
      <c r="AB1545" s="218"/>
      <c r="AC1545" s="218"/>
      <c r="AD1545" s="219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63"/>
    </row>
    <row r="1546" spans="27:49" x14ac:dyDescent="0.2">
      <c r="AA1546" s="217"/>
      <c r="AB1546" s="218"/>
      <c r="AC1546" s="218"/>
      <c r="AD1546" s="219"/>
      <c r="AN1546" s="63"/>
      <c r="AO1546" s="63"/>
      <c r="AP1546" s="63"/>
      <c r="AQ1546" s="63"/>
      <c r="AR1546" s="63"/>
      <c r="AS1546" s="63"/>
      <c r="AT1546" s="63"/>
      <c r="AU1546" s="63"/>
      <c r="AV1546" s="63"/>
      <c r="AW1546" s="63"/>
    </row>
    <row r="1547" spans="27:49" x14ac:dyDescent="0.2">
      <c r="AA1547" s="217"/>
      <c r="AB1547" s="218"/>
      <c r="AC1547" s="218"/>
      <c r="AD1547" s="219"/>
      <c r="AN1547" s="63"/>
      <c r="AO1547" s="63"/>
      <c r="AP1547" s="63"/>
      <c r="AQ1547" s="63"/>
      <c r="AR1547" s="63"/>
      <c r="AS1547" s="63"/>
      <c r="AT1547" s="63"/>
      <c r="AU1547" s="63"/>
      <c r="AV1547" s="63"/>
      <c r="AW1547" s="63"/>
    </row>
    <row r="1548" spans="27:49" x14ac:dyDescent="0.2">
      <c r="AA1548" s="217"/>
      <c r="AB1548" s="218"/>
      <c r="AC1548" s="218"/>
      <c r="AD1548" s="219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63"/>
    </row>
    <row r="1549" spans="27:49" x14ac:dyDescent="0.2">
      <c r="AA1549" s="217"/>
      <c r="AB1549" s="218"/>
      <c r="AC1549" s="218"/>
      <c r="AD1549" s="219"/>
      <c r="AN1549" s="63"/>
      <c r="AO1549" s="63"/>
      <c r="AP1549" s="63"/>
      <c r="AQ1549" s="63"/>
      <c r="AR1549" s="63"/>
      <c r="AS1549" s="63"/>
      <c r="AT1549" s="63"/>
      <c r="AU1549" s="63"/>
      <c r="AV1549" s="63"/>
      <c r="AW1549" s="63"/>
    </row>
    <row r="1550" spans="27:49" x14ac:dyDescent="0.2">
      <c r="AA1550" s="217"/>
      <c r="AB1550" s="218"/>
      <c r="AC1550" s="218"/>
      <c r="AD1550" s="219"/>
      <c r="AN1550" s="63"/>
      <c r="AO1550" s="63"/>
      <c r="AP1550" s="63"/>
      <c r="AQ1550" s="63"/>
      <c r="AR1550" s="63"/>
      <c r="AS1550" s="63"/>
      <c r="AT1550" s="63"/>
      <c r="AU1550" s="63"/>
      <c r="AV1550" s="63"/>
      <c r="AW1550" s="63"/>
    </row>
    <row r="1551" spans="27:49" x14ac:dyDescent="0.2">
      <c r="AA1551" s="217"/>
      <c r="AB1551" s="218"/>
      <c r="AC1551" s="218"/>
      <c r="AD1551" s="219"/>
      <c r="AN1551" s="63"/>
      <c r="AO1551" s="63"/>
      <c r="AP1551" s="63"/>
      <c r="AQ1551" s="63"/>
      <c r="AR1551" s="63"/>
      <c r="AS1551" s="63"/>
      <c r="AT1551" s="63"/>
      <c r="AU1551" s="63"/>
      <c r="AV1551" s="63"/>
      <c r="AW1551" s="63"/>
    </row>
    <row r="1552" spans="27:49" x14ac:dyDescent="0.2">
      <c r="AA1552" s="217"/>
      <c r="AB1552" s="218"/>
      <c r="AC1552" s="218"/>
      <c r="AD1552" s="219"/>
      <c r="AN1552" s="63"/>
      <c r="AO1552" s="63"/>
      <c r="AP1552" s="63"/>
      <c r="AQ1552" s="63"/>
      <c r="AR1552" s="63"/>
      <c r="AS1552" s="63"/>
      <c r="AT1552" s="63"/>
      <c r="AU1552" s="63"/>
      <c r="AV1552" s="63"/>
      <c r="AW1552" s="63"/>
    </row>
    <row r="1553" spans="27:49" x14ac:dyDescent="0.2">
      <c r="AA1553" s="217"/>
      <c r="AB1553" s="218"/>
      <c r="AC1553" s="218"/>
      <c r="AD1553" s="219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63"/>
    </row>
    <row r="1554" spans="27:49" x14ac:dyDescent="0.2">
      <c r="AA1554" s="217"/>
      <c r="AB1554" s="218"/>
      <c r="AC1554" s="218"/>
      <c r="AD1554" s="219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63"/>
    </row>
    <row r="1555" spans="27:49" x14ac:dyDescent="0.2">
      <c r="AA1555" s="217"/>
      <c r="AB1555" s="218"/>
      <c r="AC1555" s="218"/>
      <c r="AD1555" s="219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63"/>
    </row>
    <row r="1556" spans="27:49" x14ac:dyDescent="0.2">
      <c r="AA1556" s="217"/>
      <c r="AB1556" s="218"/>
      <c r="AC1556" s="218"/>
      <c r="AD1556" s="219"/>
      <c r="AN1556" s="63"/>
      <c r="AO1556" s="63"/>
      <c r="AP1556" s="63"/>
      <c r="AQ1556" s="63"/>
      <c r="AR1556" s="63"/>
      <c r="AS1556" s="63"/>
      <c r="AT1556" s="63"/>
      <c r="AU1556" s="63"/>
      <c r="AV1556" s="63"/>
      <c r="AW1556" s="63"/>
    </row>
    <row r="1557" spans="27:49" x14ac:dyDescent="0.2">
      <c r="AA1557" s="217"/>
      <c r="AB1557" s="218"/>
      <c r="AC1557" s="218"/>
      <c r="AD1557" s="219"/>
      <c r="AN1557" s="63"/>
      <c r="AO1557" s="63"/>
      <c r="AP1557" s="63"/>
      <c r="AQ1557" s="63"/>
      <c r="AR1557" s="63"/>
      <c r="AS1557" s="63"/>
      <c r="AT1557" s="63"/>
      <c r="AU1557" s="63"/>
      <c r="AV1557" s="63"/>
      <c r="AW1557" s="63"/>
    </row>
    <row r="1558" spans="27:49" x14ac:dyDescent="0.2">
      <c r="AA1558" s="217"/>
      <c r="AB1558" s="218"/>
      <c r="AC1558" s="218"/>
      <c r="AD1558" s="219"/>
      <c r="AN1558" s="63"/>
      <c r="AO1558" s="63"/>
      <c r="AP1558" s="63"/>
      <c r="AQ1558" s="63"/>
      <c r="AR1558" s="63"/>
      <c r="AS1558" s="63"/>
      <c r="AT1558" s="63"/>
      <c r="AU1558" s="63"/>
      <c r="AV1558" s="63"/>
      <c r="AW1558" s="63"/>
    </row>
    <row r="1559" spans="27:49" x14ac:dyDescent="0.2">
      <c r="AA1559" s="217"/>
      <c r="AB1559" s="218"/>
      <c r="AC1559" s="218"/>
      <c r="AD1559" s="219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</row>
    <row r="1560" spans="27:49" x14ac:dyDescent="0.2">
      <c r="AA1560" s="217"/>
      <c r="AB1560" s="218"/>
      <c r="AC1560" s="218"/>
      <c r="AD1560" s="219"/>
      <c r="AN1560" s="63"/>
      <c r="AO1560" s="63"/>
      <c r="AP1560" s="63"/>
      <c r="AQ1560" s="63"/>
      <c r="AR1560" s="63"/>
      <c r="AS1560" s="63"/>
      <c r="AT1560" s="63"/>
      <c r="AU1560" s="63"/>
      <c r="AV1560" s="63"/>
      <c r="AW1560" s="63"/>
    </row>
    <row r="1561" spans="27:49" x14ac:dyDescent="0.2">
      <c r="AA1561" s="217"/>
      <c r="AB1561" s="218"/>
      <c r="AC1561" s="218"/>
      <c r="AD1561" s="219"/>
      <c r="AN1561" s="63"/>
      <c r="AO1561" s="63"/>
      <c r="AP1561" s="63"/>
      <c r="AQ1561" s="63"/>
      <c r="AR1561" s="63"/>
      <c r="AS1561" s="63"/>
      <c r="AT1561" s="63"/>
      <c r="AU1561" s="63"/>
      <c r="AV1561" s="63"/>
      <c r="AW1561" s="63"/>
    </row>
    <row r="1562" spans="27:49" x14ac:dyDescent="0.2">
      <c r="AA1562" s="217"/>
      <c r="AB1562" s="218"/>
      <c r="AC1562" s="218"/>
      <c r="AD1562" s="219"/>
      <c r="AN1562" s="63"/>
      <c r="AO1562" s="63"/>
      <c r="AP1562" s="63"/>
      <c r="AQ1562" s="63"/>
      <c r="AR1562" s="63"/>
      <c r="AS1562" s="63"/>
      <c r="AT1562" s="63"/>
      <c r="AU1562" s="63"/>
      <c r="AV1562" s="63"/>
      <c r="AW1562" s="63"/>
    </row>
    <row r="1563" spans="27:49" x14ac:dyDescent="0.2">
      <c r="AA1563" s="217"/>
      <c r="AB1563" s="218"/>
      <c r="AC1563" s="218"/>
      <c r="AD1563" s="219"/>
      <c r="AN1563" s="63"/>
      <c r="AO1563" s="63"/>
      <c r="AP1563" s="63"/>
      <c r="AQ1563" s="63"/>
      <c r="AR1563" s="63"/>
      <c r="AS1563" s="63"/>
      <c r="AT1563" s="63"/>
      <c r="AU1563" s="63"/>
      <c r="AV1563" s="63"/>
      <c r="AW1563" s="63"/>
    </row>
    <row r="1564" spans="27:49" x14ac:dyDescent="0.2">
      <c r="AA1564" s="217"/>
      <c r="AB1564" s="218"/>
      <c r="AC1564" s="218"/>
      <c r="AD1564" s="219"/>
      <c r="AN1564" s="63"/>
      <c r="AO1564" s="63"/>
      <c r="AP1564" s="63"/>
      <c r="AQ1564" s="63"/>
      <c r="AR1564" s="63"/>
      <c r="AS1564" s="63"/>
      <c r="AT1564" s="63"/>
      <c r="AU1564" s="63"/>
      <c r="AV1564" s="63"/>
      <c r="AW1564" s="63"/>
    </row>
    <row r="1565" spans="27:49" x14ac:dyDescent="0.2">
      <c r="AA1565" s="217"/>
      <c r="AB1565" s="218"/>
      <c r="AC1565" s="218"/>
      <c r="AD1565" s="219"/>
      <c r="AN1565" s="63"/>
      <c r="AO1565" s="63"/>
      <c r="AP1565" s="63"/>
      <c r="AQ1565" s="63"/>
      <c r="AR1565" s="63"/>
      <c r="AS1565" s="63"/>
      <c r="AT1565" s="63"/>
      <c r="AU1565" s="63"/>
      <c r="AV1565" s="63"/>
      <c r="AW1565" s="63"/>
    </row>
    <row r="1566" spans="27:49" x14ac:dyDescent="0.2">
      <c r="AA1566" s="217"/>
      <c r="AB1566" s="218"/>
      <c r="AC1566" s="218"/>
      <c r="AD1566" s="219"/>
      <c r="AN1566" s="63"/>
      <c r="AO1566" s="63"/>
      <c r="AP1566" s="63"/>
      <c r="AQ1566" s="63"/>
      <c r="AR1566" s="63"/>
      <c r="AS1566" s="63"/>
      <c r="AT1566" s="63"/>
      <c r="AU1566" s="63"/>
      <c r="AV1566" s="63"/>
      <c r="AW1566" s="63"/>
    </row>
    <row r="1567" spans="27:49" x14ac:dyDescent="0.2">
      <c r="AA1567" s="217"/>
      <c r="AB1567" s="218"/>
      <c r="AC1567" s="218"/>
      <c r="AD1567" s="219"/>
      <c r="AN1567" s="63"/>
      <c r="AO1567" s="63"/>
      <c r="AP1567" s="63"/>
      <c r="AQ1567" s="63"/>
      <c r="AR1567" s="63"/>
      <c r="AS1567" s="63"/>
      <c r="AT1567" s="63"/>
      <c r="AU1567" s="63"/>
      <c r="AV1567" s="63"/>
      <c r="AW1567" s="63"/>
    </row>
    <row r="1568" spans="27:49" x14ac:dyDescent="0.2">
      <c r="AA1568" s="217"/>
      <c r="AB1568" s="218"/>
      <c r="AC1568" s="218"/>
      <c r="AD1568" s="219"/>
      <c r="AN1568" s="63"/>
      <c r="AO1568" s="63"/>
      <c r="AP1568" s="63"/>
      <c r="AQ1568" s="63"/>
      <c r="AR1568" s="63"/>
      <c r="AS1568" s="63"/>
      <c r="AT1568" s="63"/>
      <c r="AU1568" s="63"/>
      <c r="AV1568" s="63"/>
      <c r="AW1568" s="63"/>
    </row>
    <row r="1569" spans="27:49" x14ac:dyDescent="0.2">
      <c r="AA1569" s="217"/>
      <c r="AB1569" s="218"/>
      <c r="AC1569" s="218"/>
      <c r="AD1569" s="219"/>
      <c r="AN1569" s="63"/>
      <c r="AO1569" s="63"/>
      <c r="AP1569" s="63"/>
      <c r="AQ1569" s="63"/>
      <c r="AR1569" s="63"/>
      <c r="AS1569" s="63"/>
      <c r="AT1569" s="63"/>
      <c r="AU1569" s="63"/>
      <c r="AV1569" s="63"/>
      <c r="AW1569" s="63"/>
    </row>
    <row r="1570" spans="27:49" x14ac:dyDescent="0.2">
      <c r="AA1570" s="217"/>
      <c r="AB1570" s="218"/>
      <c r="AC1570" s="218"/>
      <c r="AD1570" s="219"/>
      <c r="AN1570" s="63"/>
      <c r="AO1570" s="63"/>
      <c r="AP1570" s="63"/>
      <c r="AQ1570" s="63"/>
      <c r="AR1570" s="63"/>
      <c r="AS1570" s="63"/>
      <c r="AT1570" s="63"/>
      <c r="AU1570" s="63"/>
      <c r="AV1570" s="63"/>
      <c r="AW1570" s="63"/>
    </row>
    <row r="1571" spans="27:49" x14ac:dyDescent="0.2">
      <c r="AA1571" s="217"/>
      <c r="AB1571" s="218"/>
      <c r="AC1571" s="218"/>
      <c r="AD1571" s="219"/>
      <c r="AN1571" s="63"/>
      <c r="AO1571" s="63"/>
      <c r="AP1571" s="63"/>
      <c r="AQ1571" s="63"/>
      <c r="AR1571" s="63"/>
      <c r="AS1571" s="63"/>
      <c r="AT1571" s="63"/>
      <c r="AU1571" s="63"/>
      <c r="AV1571" s="63"/>
      <c r="AW1571" s="63"/>
    </row>
    <row r="1572" spans="27:49" x14ac:dyDescent="0.2">
      <c r="AA1572" s="217"/>
      <c r="AB1572" s="218"/>
      <c r="AC1572" s="218"/>
      <c r="AD1572" s="219"/>
      <c r="AN1572" s="63"/>
      <c r="AO1572" s="63"/>
      <c r="AP1572" s="63"/>
      <c r="AQ1572" s="63"/>
      <c r="AR1572" s="63"/>
      <c r="AS1572" s="63"/>
      <c r="AT1572" s="63"/>
      <c r="AU1572" s="63"/>
      <c r="AV1572" s="63"/>
      <c r="AW1572" s="63"/>
    </row>
    <row r="1573" spans="27:49" x14ac:dyDescent="0.2">
      <c r="AA1573" s="217"/>
      <c r="AB1573" s="218"/>
      <c r="AC1573" s="218"/>
      <c r="AD1573" s="219"/>
      <c r="AN1573" s="63"/>
      <c r="AO1573" s="63"/>
      <c r="AP1573" s="63"/>
      <c r="AQ1573" s="63"/>
      <c r="AR1573" s="63"/>
      <c r="AS1573" s="63"/>
      <c r="AT1573" s="63"/>
      <c r="AU1573" s="63"/>
      <c r="AV1573" s="63"/>
      <c r="AW1573" s="63"/>
    </row>
    <row r="1574" spans="27:49" x14ac:dyDescent="0.2">
      <c r="AA1574" s="217"/>
      <c r="AB1574" s="218"/>
      <c r="AC1574" s="218"/>
      <c r="AD1574" s="219"/>
      <c r="AN1574" s="63"/>
      <c r="AO1574" s="63"/>
      <c r="AP1574" s="63"/>
      <c r="AQ1574" s="63"/>
      <c r="AR1574" s="63"/>
      <c r="AS1574" s="63"/>
      <c r="AT1574" s="63"/>
      <c r="AU1574" s="63"/>
      <c r="AV1574" s="63"/>
      <c r="AW1574" s="63"/>
    </row>
    <row r="1575" spans="27:49" x14ac:dyDescent="0.2">
      <c r="AA1575" s="217"/>
      <c r="AB1575" s="218"/>
      <c r="AC1575" s="218"/>
      <c r="AD1575" s="219"/>
      <c r="AN1575" s="63"/>
      <c r="AO1575" s="63"/>
      <c r="AP1575" s="63"/>
      <c r="AQ1575" s="63"/>
      <c r="AR1575" s="63"/>
      <c r="AS1575" s="63"/>
      <c r="AT1575" s="63"/>
      <c r="AU1575" s="63"/>
      <c r="AV1575" s="63"/>
      <c r="AW1575" s="63"/>
    </row>
    <row r="1576" spans="27:49" x14ac:dyDescent="0.2">
      <c r="AA1576" s="217"/>
      <c r="AB1576" s="218"/>
      <c r="AC1576" s="218"/>
      <c r="AD1576" s="219"/>
      <c r="AN1576" s="63"/>
      <c r="AO1576" s="63"/>
      <c r="AP1576" s="63"/>
      <c r="AQ1576" s="63"/>
      <c r="AR1576" s="63"/>
      <c r="AS1576" s="63"/>
      <c r="AT1576" s="63"/>
      <c r="AU1576" s="63"/>
      <c r="AV1576" s="63"/>
      <c r="AW1576" s="63"/>
    </row>
    <row r="1577" spans="27:49" x14ac:dyDescent="0.2">
      <c r="AA1577" s="217"/>
      <c r="AB1577" s="218"/>
      <c r="AC1577" s="218"/>
      <c r="AD1577" s="219"/>
      <c r="AN1577" s="63"/>
      <c r="AO1577" s="63"/>
      <c r="AP1577" s="63"/>
      <c r="AQ1577" s="63"/>
      <c r="AR1577" s="63"/>
      <c r="AS1577" s="63"/>
      <c r="AT1577" s="63"/>
      <c r="AU1577" s="63"/>
      <c r="AV1577" s="63"/>
      <c r="AW1577" s="63"/>
    </row>
    <row r="1578" spans="27:49" x14ac:dyDescent="0.2">
      <c r="AA1578" s="217"/>
      <c r="AB1578" s="218"/>
      <c r="AC1578" s="218"/>
      <c r="AD1578" s="219"/>
      <c r="AN1578" s="63"/>
      <c r="AO1578" s="63"/>
      <c r="AP1578" s="63"/>
      <c r="AQ1578" s="63"/>
      <c r="AR1578" s="63"/>
      <c r="AS1578" s="63"/>
      <c r="AT1578" s="63"/>
      <c r="AU1578" s="63"/>
      <c r="AV1578" s="63"/>
      <c r="AW1578" s="63"/>
    </row>
    <row r="1579" spans="27:49" x14ac:dyDescent="0.2">
      <c r="AA1579" s="217"/>
      <c r="AB1579" s="218"/>
      <c r="AC1579" s="218"/>
      <c r="AD1579" s="219"/>
      <c r="AN1579" s="63"/>
      <c r="AO1579" s="63"/>
      <c r="AP1579" s="63"/>
      <c r="AQ1579" s="63"/>
      <c r="AR1579" s="63"/>
      <c r="AS1579" s="63"/>
      <c r="AT1579" s="63"/>
      <c r="AU1579" s="63"/>
      <c r="AV1579" s="63"/>
      <c r="AW1579" s="63"/>
    </row>
    <row r="1580" spans="27:49" x14ac:dyDescent="0.2">
      <c r="AA1580" s="217"/>
      <c r="AB1580" s="218"/>
      <c r="AC1580" s="218"/>
      <c r="AD1580" s="219"/>
      <c r="AN1580" s="63"/>
      <c r="AO1580" s="63"/>
      <c r="AP1580" s="63"/>
      <c r="AQ1580" s="63"/>
      <c r="AR1580" s="63"/>
      <c r="AS1580" s="63"/>
      <c r="AT1580" s="63"/>
      <c r="AU1580" s="63"/>
      <c r="AV1580" s="63"/>
      <c r="AW1580" s="63"/>
    </row>
    <row r="1581" spans="27:49" x14ac:dyDescent="0.2">
      <c r="AA1581" s="217"/>
      <c r="AB1581" s="218"/>
      <c r="AC1581" s="218"/>
      <c r="AD1581" s="219"/>
      <c r="AN1581" s="63"/>
      <c r="AO1581" s="63"/>
      <c r="AP1581" s="63"/>
      <c r="AQ1581" s="63"/>
      <c r="AR1581" s="63"/>
      <c r="AS1581" s="63"/>
      <c r="AT1581" s="63"/>
      <c r="AU1581" s="63"/>
      <c r="AV1581" s="63"/>
      <c r="AW1581" s="63"/>
    </row>
    <row r="1582" spans="27:49" x14ac:dyDescent="0.2">
      <c r="AA1582" s="217"/>
      <c r="AB1582" s="218"/>
      <c r="AC1582" s="218"/>
      <c r="AD1582" s="219"/>
      <c r="AN1582" s="63"/>
      <c r="AO1582" s="63"/>
      <c r="AP1582" s="63"/>
      <c r="AQ1582" s="63"/>
      <c r="AR1582" s="63"/>
      <c r="AS1582" s="63"/>
      <c r="AT1582" s="63"/>
      <c r="AU1582" s="63"/>
      <c r="AV1582" s="63"/>
      <c r="AW1582" s="63"/>
    </row>
    <row r="1583" spans="27:49" x14ac:dyDescent="0.2">
      <c r="AA1583" s="217"/>
      <c r="AB1583" s="218"/>
      <c r="AC1583" s="218"/>
      <c r="AD1583" s="219"/>
      <c r="AN1583" s="63"/>
      <c r="AO1583" s="63"/>
      <c r="AP1583" s="63"/>
      <c r="AQ1583" s="63"/>
      <c r="AR1583" s="63"/>
      <c r="AS1583" s="63"/>
      <c r="AT1583" s="63"/>
      <c r="AU1583" s="63"/>
      <c r="AV1583" s="63"/>
      <c r="AW1583" s="63"/>
    </row>
    <row r="1584" spans="27:49" x14ac:dyDescent="0.2">
      <c r="AA1584" s="217"/>
      <c r="AB1584" s="218"/>
      <c r="AC1584" s="218"/>
      <c r="AD1584" s="219"/>
      <c r="AN1584" s="63"/>
      <c r="AO1584" s="63"/>
      <c r="AP1584" s="63"/>
      <c r="AQ1584" s="63"/>
      <c r="AR1584" s="63"/>
      <c r="AS1584" s="63"/>
      <c r="AT1584" s="63"/>
      <c r="AU1584" s="63"/>
      <c r="AV1584" s="63"/>
      <c r="AW1584" s="63"/>
    </row>
    <row r="1585" spans="27:49" x14ac:dyDescent="0.2">
      <c r="AA1585" s="217"/>
      <c r="AB1585" s="218"/>
      <c r="AC1585" s="218"/>
      <c r="AD1585" s="219"/>
      <c r="AN1585" s="63"/>
      <c r="AO1585" s="63"/>
      <c r="AP1585" s="63"/>
      <c r="AQ1585" s="63"/>
      <c r="AR1585" s="63"/>
      <c r="AS1585" s="63"/>
      <c r="AT1585" s="63"/>
      <c r="AU1585" s="63"/>
      <c r="AV1585" s="63"/>
      <c r="AW1585" s="63"/>
    </row>
    <row r="1586" spans="27:49" x14ac:dyDescent="0.2">
      <c r="AA1586" s="217"/>
      <c r="AB1586" s="218"/>
      <c r="AC1586" s="218"/>
      <c r="AD1586" s="219"/>
      <c r="AN1586" s="63"/>
      <c r="AO1586" s="63"/>
      <c r="AP1586" s="63"/>
      <c r="AQ1586" s="63"/>
      <c r="AR1586" s="63"/>
      <c r="AS1586" s="63"/>
      <c r="AT1586" s="63"/>
      <c r="AU1586" s="63"/>
      <c r="AV1586" s="63"/>
      <c r="AW1586" s="63"/>
    </row>
    <row r="1587" spans="27:49" x14ac:dyDescent="0.2">
      <c r="AA1587" s="217"/>
      <c r="AB1587" s="218"/>
      <c r="AC1587" s="218"/>
      <c r="AD1587" s="219"/>
      <c r="AN1587" s="63"/>
      <c r="AO1587" s="63"/>
      <c r="AP1587" s="63"/>
      <c r="AQ1587" s="63"/>
      <c r="AR1587" s="63"/>
      <c r="AS1587" s="63"/>
      <c r="AT1587" s="63"/>
      <c r="AU1587" s="63"/>
      <c r="AV1587" s="63"/>
      <c r="AW1587" s="63"/>
    </row>
    <row r="1588" spans="27:49" x14ac:dyDescent="0.2">
      <c r="AA1588" s="217"/>
      <c r="AB1588" s="218"/>
      <c r="AC1588" s="218"/>
      <c r="AD1588" s="219"/>
      <c r="AN1588" s="63"/>
      <c r="AO1588" s="63"/>
      <c r="AP1588" s="63"/>
      <c r="AQ1588" s="63"/>
      <c r="AR1588" s="63"/>
      <c r="AS1588" s="63"/>
      <c r="AT1588" s="63"/>
      <c r="AU1588" s="63"/>
      <c r="AV1588" s="63"/>
      <c r="AW1588" s="63"/>
    </row>
    <row r="1589" spans="27:49" x14ac:dyDescent="0.2">
      <c r="AA1589" s="217"/>
      <c r="AB1589" s="218"/>
      <c r="AC1589" s="218"/>
      <c r="AD1589" s="219"/>
      <c r="AN1589" s="63"/>
      <c r="AO1589" s="63"/>
      <c r="AP1589" s="63"/>
      <c r="AQ1589" s="63"/>
      <c r="AR1589" s="63"/>
      <c r="AS1589" s="63"/>
      <c r="AT1589" s="63"/>
      <c r="AU1589" s="63"/>
      <c r="AV1589" s="63"/>
      <c r="AW1589" s="63"/>
    </row>
    <row r="1590" spans="27:49" x14ac:dyDescent="0.2">
      <c r="AA1590" s="217"/>
      <c r="AB1590" s="218"/>
      <c r="AC1590" s="218"/>
      <c r="AD1590" s="219"/>
      <c r="AN1590" s="63"/>
      <c r="AO1590" s="63"/>
      <c r="AP1590" s="63"/>
      <c r="AQ1590" s="63"/>
      <c r="AR1590" s="63"/>
      <c r="AS1590" s="63"/>
      <c r="AT1590" s="63"/>
      <c r="AU1590" s="63"/>
      <c r="AV1590" s="63"/>
      <c r="AW1590" s="63"/>
    </row>
    <row r="1591" spans="27:49" x14ac:dyDescent="0.2">
      <c r="AA1591" s="217"/>
      <c r="AB1591" s="218"/>
      <c r="AC1591" s="218"/>
      <c r="AD1591" s="219"/>
      <c r="AN1591" s="63"/>
      <c r="AO1591" s="63"/>
      <c r="AP1591" s="63"/>
      <c r="AQ1591" s="63"/>
      <c r="AR1591" s="63"/>
      <c r="AS1591" s="63"/>
      <c r="AT1591" s="63"/>
      <c r="AU1591" s="63"/>
      <c r="AV1591" s="63"/>
      <c r="AW1591" s="63"/>
    </row>
    <row r="1592" spans="27:49" x14ac:dyDescent="0.2">
      <c r="AA1592" s="217"/>
      <c r="AB1592" s="218"/>
      <c r="AC1592" s="218"/>
      <c r="AD1592" s="219"/>
      <c r="AN1592" s="63"/>
      <c r="AO1592" s="63"/>
      <c r="AP1592" s="63"/>
      <c r="AQ1592" s="63"/>
      <c r="AR1592" s="63"/>
      <c r="AS1592" s="63"/>
      <c r="AT1592" s="63"/>
      <c r="AU1592" s="63"/>
      <c r="AV1592" s="63"/>
      <c r="AW1592" s="63"/>
    </row>
    <row r="1593" spans="27:49" x14ac:dyDescent="0.2">
      <c r="AA1593" s="217"/>
      <c r="AB1593" s="218"/>
      <c r="AC1593" s="218"/>
      <c r="AD1593" s="219"/>
      <c r="AN1593" s="63"/>
      <c r="AO1593" s="63"/>
      <c r="AP1593" s="63"/>
      <c r="AQ1593" s="63"/>
      <c r="AR1593" s="63"/>
      <c r="AS1593" s="63"/>
      <c r="AT1593" s="63"/>
      <c r="AU1593" s="63"/>
      <c r="AV1593" s="63"/>
      <c r="AW1593" s="63"/>
    </row>
    <row r="1594" spans="27:49" x14ac:dyDescent="0.2">
      <c r="AA1594" s="217"/>
      <c r="AB1594" s="218"/>
      <c r="AC1594" s="218"/>
      <c r="AD1594" s="219"/>
      <c r="AN1594" s="63"/>
      <c r="AO1594" s="63"/>
      <c r="AP1594" s="63"/>
      <c r="AQ1594" s="63"/>
      <c r="AR1594" s="63"/>
      <c r="AS1594" s="63"/>
      <c r="AT1594" s="63"/>
      <c r="AU1594" s="63"/>
      <c r="AV1594" s="63"/>
      <c r="AW1594" s="63"/>
    </row>
    <row r="1595" spans="27:49" x14ac:dyDescent="0.2">
      <c r="AA1595" s="217"/>
      <c r="AB1595" s="218"/>
      <c r="AC1595" s="218"/>
      <c r="AD1595" s="219"/>
      <c r="AN1595" s="63"/>
      <c r="AO1595" s="63"/>
      <c r="AP1595" s="63"/>
      <c r="AQ1595" s="63"/>
      <c r="AR1595" s="63"/>
      <c r="AS1595" s="63"/>
      <c r="AT1595" s="63"/>
      <c r="AU1595" s="63"/>
      <c r="AV1595" s="63"/>
      <c r="AW1595" s="63"/>
    </row>
    <row r="1596" spans="27:49" x14ac:dyDescent="0.2">
      <c r="AA1596" s="217"/>
      <c r="AB1596" s="218"/>
      <c r="AC1596" s="218"/>
      <c r="AD1596" s="219"/>
      <c r="AN1596" s="63"/>
      <c r="AO1596" s="63"/>
      <c r="AP1596" s="63"/>
      <c r="AQ1596" s="63"/>
      <c r="AR1596" s="63"/>
      <c r="AS1596" s="63"/>
      <c r="AT1596" s="63"/>
      <c r="AU1596" s="63"/>
      <c r="AV1596" s="63"/>
      <c r="AW1596" s="63"/>
    </row>
    <row r="1597" spans="27:49" x14ac:dyDescent="0.2">
      <c r="AA1597" s="217"/>
      <c r="AB1597" s="218"/>
      <c r="AC1597" s="218"/>
      <c r="AD1597" s="219"/>
      <c r="AN1597" s="63"/>
      <c r="AO1597" s="63"/>
      <c r="AP1597" s="63"/>
      <c r="AQ1597" s="63"/>
      <c r="AR1597" s="63"/>
      <c r="AS1597" s="63"/>
      <c r="AT1597" s="63"/>
      <c r="AU1597" s="63"/>
      <c r="AV1597" s="63"/>
      <c r="AW1597" s="63"/>
    </row>
    <row r="1598" spans="27:49" x14ac:dyDescent="0.2">
      <c r="AA1598" s="217"/>
      <c r="AB1598" s="218"/>
      <c r="AC1598" s="218"/>
      <c r="AD1598" s="219"/>
      <c r="AN1598" s="63"/>
      <c r="AO1598" s="63"/>
      <c r="AP1598" s="63"/>
      <c r="AQ1598" s="63"/>
      <c r="AR1598" s="63"/>
      <c r="AS1598" s="63"/>
      <c r="AT1598" s="63"/>
      <c r="AU1598" s="63"/>
      <c r="AV1598" s="63"/>
      <c r="AW1598" s="63"/>
    </row>
    <row r="1599" spans="27:49" x14ac:dyDescent="0.2">
      <c r="AA1599" s="217"/>
      <c r="AB1599" s="218"/>
      <c r="AC1599" s="218"/>
      <c r="AD1599" s="219"/>
      <c r="AN1599" s="63"/>
      <c r="AO1599" s="63"/>
      <c r="AP1599" s="63"/>
      <c r="AQ1599" s="63"/>
      <c r="AR1599" s="63"/>
      <c r="AS1599" s="63"/>
      <c r="AT1599" s="63"/>
      <c r="AU1599" s="63"/>
      <c r="AV1599" s="63"/>
      <c r="AW1599" s="63"/>
    </row>
    <row r="1600" spans="27:49" x14ac:dyDescent="0.2">
      <c r="AA1600" s="217"/>
      <c r="AB1600" s="218"/>
      <c r="AC1600" s="218"/>
      <c r="AD1600" s="219"/>
      <c r="AN1600" s="63"/>
      <c r="AO1600" s="63"/>
      <c r="AP1600" s="63"/>
      <c r="AQ1600" s="63"/>
      <c r="AR1600" s="63"/>
      <c r="AS1600" s="63"/>
      <c r="AT1600" s="63"/>
      <c r="AU1600" s="63"/>
      <c r="AV1600" s="63"/>
      <c r="AW1600" s="63"/>
    </row>
    <row r="1601" spans="27:49" x14ac:dyDescent="0.2">
      <c r="AA1601" s="217"/>
      <c r="AB1601" s="218"/>
      <c r="AC1601" s="218"/>
      <c r="AD1601" s="219"/>
      <c r="AN1601" s="63"/>
      <c r="AO1601" s="63"/>
      <c r="AP1601" s="63"/>
      <c r="AQ1601" s="63"/>
      <c r="AR1601" s="63"/>
      <c r="AS1601" s="63"/>
      <c r="AT1601" s="63"/>
      <c r="AU1601" s="63"/>
      <c r="AV1601" s="63"/>
      <c r="AW1601" s="63"/>
    </row>
    <row r="1602" spans="27:49" x14ac:dyDescent="0.2">
      <c r="AA1602" s="217"/>
      <c r="AB1602" s="218"/>
      <c r="AC1602" s="218"/>
      <c r="AD1602" s="219"/>
      <c r="AN1602" s="63"/>
      <c r="AO1602" s="63"/>
      <c r="AP1602" s="63"/>
      <c r="AQ1602" s="63"/>
      <c r="AR1602" s="63"/>
      <c r="AS1602" s="63"/>
      <c r="AT1602" s="63"/>
      <c r="AU1602" s="63"/>
      <c r="AV1602" s="63"/>
      <c r="AW1602" s="63"/>
    </row>
    <row r="1603" spans="27:49" x14ac:dyDescent="0.2">
      <c r="AA1603" s="217"/>
      <c r="AB1603" s="218"/>
      <c r="AC1603" s="218"/>
      <c r="AD1603" s="219"/>
      <c r="AN1603" s="63"/>
      <c r="AO1603" s="63"/>
      <c r="AP1603" s="63"/>
      <c r="AQ1603" s="63"/>
      <c r="AR1603" s="63"/>
      <c r="AS1603" s="63"/>
      <c r="AT1603" s="63"/>
      <c r="AU1603" s="63"/>
      <c r="AV1603" s="63"/>
      <c r="AW1603" s="63"/>
    </row>
    <row r="1604" spans="27:49" x14ac:dyDescent="0.2">
      <c r="AA1604" s="217"/>
      <c r="AB1604" s="218"/>
      <c r="AC1604" s="218"/>
      <c r="AD1604" s="219"/>
      <c r="AN1604" s="63"/>
      <c r="AO1604" s="63"/>
      <c r="AP1604" s="63"/>
      <c r="AQ1604" s="63"/>
      <c r="AR1604" s="63"/>
      <c r="AS1604" s="63"/>
      <c r="AT1604" s="63"/>
      <c r="AU1604" s="63"/>
      <c r="AV1604" s="63"/>
      <c r="AW1604" s="63"/>
    </row>
    <row r="1605" spans="27:49" x14ac:dyDescent="0.2">
      <c r="AA1605" s="217"/>
      <c r="AB1605" s="218"/>
      <c r="AC1605" s="218"/>
      <c r="AD1605" s="219"/>
      <c r="AN1605" s="63"/>
      <c r="AO1605" s="63"/>
      <c r="AP1605" s="63"/>
      <c r="AQ1605" s="63"/>
      <c r="AR1605" s="63"/>
      <c r="AS1605" s="63"/>
      <c r="AT1605" s="63"/>
      <c r="AU1605" s="63"/>
      <c r="AV1605" s="63"/>
      <c r="AW1605" s="63"/>
    </row>
    <row r="1606" spans="27:49" x14ac:dyDescent="0.2">
      <c r="AA1606" s="217"/>
      <c r="AB1606" s="218"/>
      <c r="AC1606" s="218"/>
      <c r="AD1606" s="219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</row>
    <row r="1607" spans="27:49" x14ac:dyDescent="0.2">
      <c r="AA1607" s="217"/>
      <c r="AB1607" s="218"/>
      <c r="AC1607" s="218"/>
      <c r="AD1607" s="219"/>
      <c r="AN1607" s="63"/>
      <c r="AO1607" s="63"/>
      <c r="AP1607" s="63"/>
      <c r="AQ1607" s="63"/>
      <c r="AR1607" s="63"/>
      <c r="AS1607" s="63"/>
      <c r="AT1607" s="63"/>
      <c r="AU1607" s="63"/>
      <c r="AV1607" s="63"/>
      <c r="AW1607" s="63"/>
    </row>
    <row r="1608" spans="27:49" x14ac:dyDescent="0.2">
      <c r="AA1608" s="217"/>
      <c r="AB1608" s="218"/>
      <c r="AC1608" s="218"/>
      <c r="AD1608" s="219"/>
      <c r="AN1608" s="63"/>
      <c r="AO1608" s="63"/>
      <c r="AP1608" s="63"/>
      <c r="AQ1608" s="63"/>
      <c r="AR1608" s="63"/>
      <c r="AS1608" s="63"/>
      <c r="AT1608" s="63"/>
      <c r="AU1608" s="63"/>
      <c r="AV1608" s="63"/>
      <c r="AW1608" s="63"/>
    </row>
    <row r="1609" spans="27:49" x14ac:dyDescent="0.2">
      <c r="AA1609" s="217"/>
      <c r="AB1609" s="218"/>
      <c r="AC1609" s="218"/>
      <c r="AD1609" s="219"/>
      <c r="AN1609" s="63"/>
      <c r="AO1609" s="63"/>
      <c r="AP1609" s="63"/>
      <c r="AQ1609" s="63"/>
      <c r="AR1609" s="63"/>
      <c r="AS1609" s="63"/>
      <c r="AT1609" s="63"/>
      <c r="AU1609" s="63"/>
      <c r="AV1609" s="63"/>
      <c r="AW1609" s="63"/>
    </row>
    <row r="1610" spans="27:49" x14ac:dyDescent="0.2">
      <c r="AA1610" s="217"/>
      <c r="AB1610" s="218"/>
      <c r="AC1610" s="218"/>
      <c r="AD1610" s="219"/>
      <c r="AN1610" s="63"/>
      <c r="AO1610" s="63"/>
      <c r="AP1610" s="63"/>
      <c r="AQ1610" s="63"/>
      <c r="AR1610" s="63"/>
      <c r="AS1610" s="63"/>
      <c r="AT1610" s="63"/>
      <c r="AU1610" s="63"/>
      <c r="AV1610" s="63"/>
      <c r="AW1610" s="63"/>
    </row>
    <row r="1611" spans="27:49" x14ac:dyDescent="0.2">
      <c r="AA1611" s="217"/>
      <c r="AB1611" s="218"/>
      <c r="AC1611" s="218"/>
      <c r="AD1611" s="219"/>
      <c r="AN1611" s="63"/>
      <c r="AO1611" s="63"/>
      <c r="AP1611" s="63"/>
      <c r="AQ1611" s="63"/>
      <c r="AR1611" s="63"/>
      <c r="AS1611" s="63"/>
      <c r="AT1611" s="63"/>
      <c r="AU1611" s="63"/>
      <c r="AV1611" s="63"/>
      <c r="AW1611" s="63"/>
    </row>
    <row r="1612" spans="27:49" x14ac:dyDescent="0.2">
      <c r="AA1612" s="217"/>
      <c r="AB1612" s="218"/>
      <c r="AC1612" s="218"/>
      <c r="AD1612" s="219"/>
      <c r="AN1612" s="63"/>
      <c r="AO1612" s="63"/>
      <c r="AP1612" s="63"/>
      <c r="AQ1612" s="63"/>
      <c r="AR1612" s="63"/>
      <c r="AS1612" s="63"/>
      <c r="AT1612" s="63"/>
      <c r="AU1612" s="63"/>
      <c r="AV1612" s="63"/>
      <c r="AW1612" s="63"/>
    </row>
    <row r="1613" spans="27:49" x14ac:dyDescent="0.2">
      <c r="AA1613" s="217"/>
      <c r="AB1613" s="218"/>
      <c r="AC1613" s="218"/>
      <c r="AD1613" s="219"/>
      <c r="AN1613" s="63"/>
      <c r="AO1613" s="63"/>
      <c r="AP1613" s="63"/>
      <c r="AQ1613" s="63"/>
      <c r="AR1613" s="63"/>
      <c r="AS1613" s="63"/>
      <c r="AT1613" s="63"/>
      <c r="AU1613" s="63"/>
      <c r="AV1613" s="63"/>
      <c r="AW1613" s="63"/>
    </row>
    <row r="1614" spans="27:49" x14ac:dyDescent="0.2">
      <c r="AA1614" s="217"/>
      <c r="AB1614" s="218"/>
      <c r="AC1614" s="218"/>
      <c r="AD1614" s="219"/>
      <c r="AN1614" s="63"/>
      <c r="AO1614" s="63"/>
      <c r="AP1614" s="63"/>
      <c r="AQ1614" s="63"/>
      <c r="AR1614" s="63"/>
      <c r="AS1614" s="63"/>
      <c r="AT1614" s="63"/>
      <c r="AU1614" s="63"/>
      <c r="AV1614" s="63"/>
      <c r="AW1614" s="63"/>
    </row>
    <row r="1615" spans="27:49" x14ac:dyDescent="0.2">
      <c r="AA1615" s="217"/>
      <c r="AB1615" s="218"/>
      <c r="AC1615" s="218"/>
      <c r="AD1615" s="219"/>
      <c r="AN1615" s="63"/>
      <c r="AO1615" s="63"/>
      <c r="AP1615" s="63"/>
      <c r="AQ1615" s="63"/>
      <c r="AR1615" s="63"/>
      <c r="AS1615" s="63"/>
      <c r="AT1615" s="63"/>
      <c r="AU1615" s="63"/>
      <c r="AV1615" s="63"/>
      <c r="AW1615" s="63"/>
    </row>
    <row r="1616" spans="27:49" x14ac:dyDescent="0.2">
      <c r="AA1616" s="217"/>
      <c r="AB1616" s="218"/>
      <c r="AC1616" s="218"/>
      <c r="AD1616" s="219"/>
      <c r="AN1616" s="63"/>
      <c r="AO1616" s="63"/>
      <c r="AP1616" s="63"/>
      <c r="AQ1616" s="63"/>
      <c r="AR1616" s="63"/>
      <c r="AS1616" s="63"/>
      <c r="AT1616" s="63"/>
      <c r="AU1616" s="63"/>
      <c r="AV1616" s="63"/>
      <c r="AW1616" s="63"/>
    </row>
    <row r="1617" spans="27:49" x14ac:dyDescent="0.2">
      <c r="AA1617" s="217"/>
      <c r="AB1617" s="218"/>
      <c r="AC1617" s="218"/>
      <c r="AD1617" s="219"/>
      <c r="AN1617" s="63"/>
      <c r="AO1617" s="63"/>
      <c r="AP1617" s="63"/>
      <c r="AQ1617" s="63"/>
      <c r="AR1617" s="63"/>
      <c r="AS1617" s="63"/>
      <c r="AT1617" s="63"/>
      <c r="AU1617" s="63"/>
      <c r="AV1617" s="63"/>
      <c r="AW1617" s="63"/>
    </row>
    <row r="1618" spans="27:49" x14ac:dyDescent="0.2">
      <c r="AA1618" s="217"/>
      <c r="AB1618" s="218"/>
      <c r="AC1618" s="218"/>
      <c r="AD1618" s="219"/>
      <c r="AN1618" s="63"/>
      <c r="AO1618" s="63"/>
      <c r="AP1618" s="63"/>
      <c r="AQ1618" s="63"/>
      <c r="AR1618" s="63"/>
      <c r="AS1618" s="63"/>
      <c r="AT1618" s="63"/>
      <c r="AU1618" s="63"/>
      <c r="AV1618" s="63"/>
      <c r="AW1618" s="63"/>
    </row>
    <row r="1619" spans="27:49" x14ac:dyDescent="0.2">
      <c r="AA1619" s="217"/>
      <c r="AB1619" s="218"/>
      <c r="AC1619" s="218"/>
      <c r="AD1619" s="219"/>
      <c r="AN1619" s="63"/>
      <c r="AO1619" s="63"/>
      <c r="AP1619" s="63"/>
      <c r="AQ1619" s="63"/>
      <c r="AR1619" s="63"/>
      <c r="AS1619" s="63"/>
      <c r="AT1619" s="63"/>
      <c r="AU1619" s="63"/>
      <c r="AV1619" s="63"/>
      <c r="AW1619" s="63"/>
    </row>
    <row r="1620" spans="27:49" x14ac:dyDescent="0.2">
      <c r="AA1620" s="217"/>
      <c r="AB1620" s="218"/>
      <c r="AC1620" s="218"/>
      <c r="AD1620" s="219"/>
      <c r="AN1620" s="63"/>
      <c r="AO1620" s="63"/>
      <c r="AP1620" s="63"/>
      <c r="AQ1620" s="63"/>
      <c r="AR1620" s="63"/>
      <c r="AS1620" s="63"/>
      <c r="AT1620" s="63"/>
      <c r="AU1620" s="63"/>
      <c r="AV1620" s="63"/>
      <c r="AW1620" s="63"/>
    </row>
    <row r="1621" spans="27:49" x14ac:dyDescent="0.2">
      <c r="AA1621" s="217"/>
      <c r="AB1621" s="218"/>
      <c r="AC1621" s="218"/>
      <c r="AD1621" s="219"/>
      <c r="AN1621" s="63"/>
      <c r="AO1621" s="63"/>
      <c r="AP1621" s="63"/>
      <c r="AQ1621" s="63"/>
      <c r="AR1621" s="63"/>
      <c r="AS1621" s="63"/>
      <c r="AT1621" s="63"/>
      <c r="AU1621" s="63"/>
      <c r="AV1621" s="63"/>
      <c r="AW1621" s="63"/>
    </row>
    <row r="1622" spans="27:49" x14ac:dyDescent="0.2">
      <c r="AA1622" s="217"/>
      <c r="AB1622" s="218"/>
      <c r="AC1622" s="218"/>
      <c r="AD1622" s="219"/>
      <c r="AN1622" s="63"/>
      <c r="AO1622" s="63"/>
      <c r="AP1622" s="63"/>
      <c r="AQ1622" s="63"/>
      <c r="AR1622" s="63"/>
      <c r="AS1622" s="63"/>
      <c r="AT1622" s="63"/>
      <c r="AU1622" s="63"/>
      <c r="AV1622" s="63"/>
      <c r="AW1622" s="63"/>
    </row>
    <row r="1623" spans="27:49" x14ac:dyDescent="0.2">
      <c r="AA1623" s="217"/>
      <c r="AB1623" s="218"/>
      <c r="AC1623" s="218"/>
      <c r="AD1623" s="219"/>
      <c r="AN1623" s="63"/>
      <c r="AO1623" s="63"/>
      <c r="AP1623" s="63"/>
      <c r="AQ1623" s="63"/>
      <c r="AR1623" s="63"/>
      <c r="AS1623" s="63"/>
      <c r="AT1623" s="63"/>
      <c r="AU1623" s="63"/>
      <c r="AV1623" s="63"/>
      <c r="AW1623" s="63"/>
    </row>
    <row r="1624" spans="27:49" x14ac:dyDescent="0.2">
      <c r="AA1624" s="217"/>
      <c r="AB1624" s="218"/>
      <c r="AC1624" s="218"/>
      <c r="AD1624" s="219"/>
      <c r="AN1624" s="63"/>
      <c r="AO1624" s="63"/>
      <c r="AP1624" s="63"/>
      <c r="AQ1624" s="63"/>
      <c r="AR1624" s="63"/>
      <c r="AS1624" s="63"/>
      <c r="AT1624" s="63"/>
      <c r="AU1624" s="63"/>
      <c r="AV1624" s="63"/>
      <c r="AW1624" s="63"/>
    </row>
    <row r="1625" spans="27:49" x14ac:dyDescent="0.2">
      <c r="AA1625" s="217"/>
      <c r="AB1625" s="218"/>
      <c r="AC1625" s="218"/>
      <c r="AD1625" s="219"/>
      <c r="AN1625" s="63"/>
      <c r="AO1625" s="63"/>
      <c r="AP1625" s="63"/>
      <c r="AQ1625" s="63"/>
      <c r="AR1625" s="63"/>
      <c r="AS1625" s="63"/>
      <c r="AT1625" s="63"/>
      <c r="AU1625" s="63"/>
      <c r="AV1625" s="63"/>
      <c r="AW1625" s="63"/>
    </row>
    <row r="1626" spans="27:49" x14ac:dyDescent="0.2">
      <c r="AA1626" s="217"/>
      <c r="AB1626" s="218"/>
      <c r="AC1626" s="218"/>
      <c r="AD1626" s="219"/>
      <c r="AN1626" s="63"/>
      <c r="AO1626" s="63"/>
      <c r="AP1626" s="63"/>
      <c r="AQ1626" s="63"/>
      <c r="AR1626" s="63"/>
      <c r="AS1626" s="63"/>
      <c r="AT1626" s="63"/>
      <c r="AU1626" s="63"/>
      <c r="AV1626" s="63"/>
      <c r="AW1626" s="63"/>
    </row>
    <row r="1627" spans="27:49" x14ac:dyDescent="0.2">
      <c r="AA1627" s="217"/>
      <c r="AB1627" s="218"/>
      <c r="AC1627" s="218"/>
      <c r="AD1627" s="219"/>
      <c r="AN1627" s="63"/>
      <c r="AO1627" s="63"/>
      <c r="AP1627" s="63"/>
      <c r="AQ1627" s="63"/>
      <c r="AR1627" s="63"/>
      <c r="AS1627" s="63"/>
      <c r="AT1627" s="63"/>
      <c r="AU1627" s="63"/>
      <c r="AV1627" s="63"/>
      <c r="AW1627" s="63"/>
    </row>
    <row r="1628" spans="27:49" x14ac:dyDescent="0.2">
      <c r="AA1628" s="217"/>
      <c r="AB1628" s="218"/>
      <c r="AC1628" s="218"/>
      <c r="AD1628" s="219"/>
      <c r="AN1628" s="63"/>
      <c r="AO1628" s="63"/>
      <c r="AP1628" s="63"/>
      <c r="AQ1628" s="63"/>
      <c r="AR1628" s="63"/>
      <c r="AS1628" s="63"/>
      <c r="AT1628" s="63"/>
      <c r="AU1628" s="63"/>
      <c r="AV1628" s="63"/>
      <c r="AW1628" s="63"/>
    </row>
    <row r="1629" spans="27:49" x14ac:dyDescent="0.2">
      <c r="AA1629" s="217"/>
      <c r="AB1629" s="218"/>
      <c r="AC1629" s="218"/>
      <c r="AD1629" s="219"/>
      <c r="AN1629" s="63"/>
      <c r="AO1629" s="63"/>
      <c r="AP1629" s="63"/>
      <c r="AQ1629" s="63"/>
      <c r="AR1629" s="63"/>
      <c r="AS1629" s="63"/>
      <c r="AT1629" s="63"/>
      <c r="AU1629" s="63"/>
      <c r="AV1629" s="63"/>
      <c r="AW1629" s="63"/>
    </row>
    <row r="1630" spans="27:49" x14ac:dyDescent="0.2">
      <c r="AA1630" s="217"/>
      <c r="AB1630" s="218"/>
      <c r="AC1630" s="218"/>
      <c r="AD1630" s="219"/>
      <c r="AN1630" s="63"/>
      <c r="AO1630" s="63"/>
      <c r="AP1630" s="63"/>
      <c r="AQ1630" s="63"/>
      <c r="AR1630" s="63"/>
      <c r="AS1630" s="63"/>
      <c r="AT1630" s="63"/>
      <c r="AU1630" s="63"/>
      <c r="AV1630" s="63"/>
      <c r="AW1630" s="63"/>
    </row>
    <row r="1631" spans="27:49" x14ac:dyDescent="0.2">
      <c r="AA1631" s="217"/>
      <c r="AB1631" s="218"/>
      <c r="AC1631" s="218"/>
      <c r="AD1631" s="219"/>
      <c r="AN1631" s="63"/>
      <c r="AO1631" s="63"/>
      <c r="AP1631" s="63"/>
      <c r="AQ1631" s="63"/>
      <c r="AR1631" s="63"/>
      <c r="AS1631" s="63"/>
      <c r="AT1631" s="63"/>
      <c r="AU1631" s="63"/>
      <c r="AV1631" s="63"/>
      <c r="AW1631" s="63"/>
    </row>
    <row r="1632" spans="27:49" x14ac:dyDescent="0.2">
      <c r="AA1632" s="217"/>
      <c r="AB1632" s="218"/>
      <c r="AC1632" s="218"/>
      <c r="AD1632" s="219"/>
      <c r="AN1632" s="63"/>
      <c r="AO1632" s="63"/>
      <c r="AP1632" s="63"/>
      <c r="AQ1632" s="63"/>
      <c r="AR1632" s="63"/>
      <c r="AS1632" s="63"/>
      <c r="AT1632" s="63"/>
      <c r="AU1632" s="63"/>
      <c r="AV1632" s="63"/>
      <c r="AW1632" s="63"/>
    </row>
    <row r="1633" spans="27:49" x14ac:dyDescent="0.2">
      <c r="AA1633" s="217"/>
      <c r="AB1633" s="218"/>
      <c r="AC1633" s="218"/>
      <c r="AD1633" s="219"/>
      <c r="AN1633" s="63"/>
      <c r="AO1633" s="63"/>
      <c r="AP1633" s="63"/>
      <c r="AQ1633" s="63"/>
      <c r="AR1633" s="63"/>
      <c r="AS1633" s="63"/>
      <c r="AT1633" s="63"/>
      <c r="AU1633" s="63"/>
      <c r="AV1633" s="63"/>
      <c r="AW1633" s="63"/>
    </row>
    <row r="1634" spans="27:49" x14ac:dyDescent="0.2">
      <c r="AA1634" s="217"/>
      <c r="AB1634" s="218"/>
      <c r="AC1634" s="218"/>
      <c r="AD1634" s="219"/>
      <c r="AN1634" s="63"/>
      <c r="AO1634" s="63"/>
      <c r="AP1634" s="63"/>
      <c r="AQ1634" s="63"/>
      <c r="AR1634" s="63"/>
      <c r="AS1634" s="63"/>
      <c r="AT1634" s="63"/>
      <c r="AU1634" s="63"/>
      <c r="AV1634" s="63"/>
      <c r="AW1634" s="63"/>
    </row>
    <row r="1635" spans="27:49" x14ac:dyDescent="0.2">
      <c r="AA1635" s="217"/>
      <c r="AB1635" s="218"/>
      <c r="AC1635" s="218"/>
      <c r="AD1635" s="219"/>
      <c r="AN1635" s="63"/>
      <c r="AO1635" s="63"/>
      <c r="AP1635" s="63"/>
      <c r="AQ1635" s="63"/>
      <c r="AR1635" s="63"/>
      <c r="AS1635" s="63"/>
      <c r="AT1635" s="63"/>
      <c r="AU1635" s="63"/>
      <c r="AV1635" s="63"/>
      <c r="AW1635" s="63"/>
    </row>
    <row r="1636" spans="27:49" x14ac:dyDescent="0.2">
      <c r="AA1636" s="217"/>
      <c r="AB1636" s="218"/>
      <c r="AC1636" s="218"/>
      <c r="AD1636" s="219"/>
      <c r="AN1636" s="63"/>
      <c r="AO1636" s="63"/>
      <c r="AP1636" s="63"/>
      <c r="AQ1636" s="63"/>
      <c r="AR1636" s="63"/>
      <c r="AS1636" s="63"/>
      <c r="AT1636" s="63"/>
      <c r="AU1636" s="63"/>
      <c r="AV1636" s="63"/>
      <c r="AW1636" s="63"/>
    </row>
    <row r="1637" spans="27:49" x14ac:dyDescent="0.2">
      <c r="AA1637" s="217"/>
      <c r="AB1637" s="218"/>
      <c r="AC1637" s="218"/>
      <c r="AD1637" s="219"/>
      <c r="AN1637" s="63"/>
      <c r="AO1637" s="63"/>
      <c r="AP1637" s="63"/>
      <c r="AQ1637" s="63"/>
      <c r="AR1637" s="63"/>
      <c r="AS1637" s="63"/>
      <c r="AT1637" s="63"/>
      <c r="AU1637" s="63"/>
      <c r="AV1637" s="63"/>
      <c r="AW1637" s="63"/>
    </row>
    <row r="1638" spans="27:49" x14ac:dyDescent="0.2">
      <c r="AA1638" s="217"/>
      <c r="AB1638" s="218"/>
      <c r="AC1638" s="218"/>
      <c r="AD1638" s="219"/>
      <c r="AN1638" s="63"/>
      <c r="AO1638" s="63"/>
      <c r="AP1638" s="63"/>
      <c r="AQ1638" s="63"/>
      <c r="AR1638" s="63"/>
      <c r="AS1638" s="63"/>
      <c r="AT1638" s="63"/>
      <c r="AU1638" s="63"/>
      <c r="AV1638" s="63"/>
      <c r="AW1638" s="63"/>
    </row>
    <row r="1639" spans="27:49" x14ac:dyDescent="0.2">
      <c r="AA1639" s="217"/>
      <c r="AB1639" s="218"/>
      <c r="AC1639" s="218"/>
      <c r="AD1639" s="219"/>
      <c r="AN1639" s="63"/>
      <c r="AO1639" s="63"/>
      <c r="AP1639" s="63"/>
      <c r="AQ1639" s="63"/>
      <c r="AR1639" s="63"/>
      <c r="AS1639" s="63"/>
      <c r="AT1639" s="63"/>
      <c r="AU1639" s="63"/>
      <c r="AV1639" s="63"/>
      <c r="AW1639" s="63"/>
    </row>
    <row r="1640" spans="27:49" x14ac:dyDescent="0.2">
      <c r="AA1640" s="217"/>
      <c r="AB1640" s="218"/>
      <c r="AC1640" s="218"/>
      <c r="AD1640" s="219"/>
      <c r="AN1640" s="63"/>
      <c r="AO1640" s="63"/>
      <c r="AP1640" s="63"/>
      <c r="AQ1640" s="63"/>
      <c r="AR1640" s="63"/>
      <c r="AS1640" s="63"/>
      <c r="AT1640" s="63"/>
      <c r="AU1640" s="63"/>
      <c r="AV1640" s="63"/>
      <c r="AW1640" s="63"/>
    </row>
    <row r="1641" spans="27:49" x14ac:dyDescent="0.2">
      <c r="AA1641" s="217"/>
      <c r="AB1641" s="218"/>
      <c r="AC1641" s="218"/>
      <c r="AD1641" s="219"/>
      <c r="AN1641" s="63"/>
      <c r="AO1641" s="63"/>
      <c r="AP1641" s="63"/>
      <c r="AQ1641" s="63"/>
      <c r="AR1641" s="63"/>
      <c r="AS1641" s="63"/>
      <c r="AT1641" s="63"/>
      <c r="AU1641" s="63"/>
      <c r="AV1641" s="63"/>
      <c r="AW1641" s="63"/>
    </row>
    <row r="1642" spans="27:49" x14ac:dyDescent="0.2">
      <c r="AA1642" s="217"/>
      <c r="AB1642" s="218"/>
      <c r="AC1642" s="218"/>
      <c r="AD1642" s="219"/>
      <c r="AN1642" s="63"/>
      <c r="AO1642" s="63"/>
      <c r="AP1642" s="63"/>
      <c r="AQ1642" s="63"/>
      <c r="AR1642" s="63"/>
      <c r="AS1642" s="63"/>
      <c r="AT1642" s="63"/>
      <c r="AU1642" s="63"/>
      <c r="AV1642" s="63"/>
      <c r="AW1642" s="63"/>
    </row>
    <row r="1643" spans="27:49" x14ac:dyDescent="0.2">
      <c r="AA1643" s="217"/>
      <c r="AB1643" s="218"/>
      <c r="AC1643" s="218"/>
      <c r="AD1643" s="219"/>
      <c r="AN1643" s="63"/>
      <c r="AO1643" s="63"/>
      <c r="AP1643" s="63"/>
      <c r="AQ1643" s="63"/>
      <c r="AR1643" s="63"/>
      <c r="AS1643" s="63"/>
      <c r="AT1643" s="63"/>
      <c r="AU1643" s="63"/>
      <c r="AV1643" s="63"/>
      <c r="AW1643" s="63"/>
    </row>
    <row r="1644" spans="27:49" x14ac:dyDescent="0.2">
      <c r="AA1644" s="217"/>
      <c r="AB1644" s="218"/>
      <c r="AC1644" s="218"/>
      <c r="AD1644" s="219"/>
      <c r="AN1644" s="63"/>
      <c r="AO1644" s="63"/>
      <c r="AP1644" s="63"/>
      <c r="AQ1644" s="63"/>
      <c r="AR1644" s="63"/>
      <c r="AS1644" s="63"/>
      <c r="AT1644" s="63"/>
      <c r="AU1644" s="63"/>
      <c r="AV1644" s="63"/>
      <c r="AW1644" s="63"/>
    </row>
    <row r="1645" spans="27:49" x14ac:dyDescent="0.2">
      <c r="AA1645" s="217"/>
      <c r="AB1645" s="218"/>
      <c r="AC1645" s="218"/>
      <c r="AD1645" s="219"/>
      <c r="AN1645" s="63"/>
      <c r="AO1645" s="63"/>
      <c r="AP1645" s="63"/>
      <c r="AQ1645" s="63"/>
      <c r="AR1645" s="63"/>
      <c r="AS1645" s="63"/>
      <c r="AT1645" s="63"/>
      <c r="AU1645" s="63"/>
      <c r="AV1645" s="63"/>
      <c r="AW1645" s="63"/>
    </row>
    <row r="1646" spans="27:49" x14ac:dyDescent="0.2">
      <c r="AA1646" s="217"/>
      <c r="AB1646" s="218"/>
      <c r="AC1646" s="218"/>
      <c r="AD1646" s="219"/>
      <c r="AN1646" s="63"/>
      <c r="AO1646" s="63"/>
      <c r="AP1646" s="63"/>
      <c r="AQ1646" s="63"/>
      <c r="AR1646" s="63"/>
      <c r="AS1646" s="63"/>
      <c r="AT1646" s="63"/>
      <c r="AU1646" s="63"/>
      <c r="AV1646" s="63"/>
      <c r="AW1646" s="63"/>
    </row>
    <row r="1647" spans="27:49" x14ac:dyDescent="0.2">
      <c r="AA1647" s="217"/>
      <c r="AB1647" s="218"/>
      <c r="AC1647" s="218"/>
      <c r="AD1647" s="219"/>
      <c r="AN1647" s="63"/>
      <c r="AO1647" s="63"/>
      <c r="AP1647" s="63"/>
      <c r="AQ1647" s="63"/>
      <c r="AR1647" s="63"/>
      <c r="AS1647" s="63"/>
      <c r="AT1647" s="63"/>
      <c r="AU1647" s="63"/>
      <c r="AV1647" s="63"/>
      <c r="AW1647" s="63"/>
    </row>
    <row r="1648" spans="27:49" x14ac:dyDescent="0.2">
      <c r="AA1648" s="217"/>
      <c r="AB1648" s="218"/>
      <c r="AC1648" s="218"/>
      <c r="AD1648" s="219"/>
      <c r="AN1648" s="63"/>
      <c r="AO1648" s="63"/>
      <c r="AP1648" s="63"/>
      <c r="AQ1648" s="63"/>
      <c r="AR1648" s="63"/>
      <c r="AS1648" s="63"/>
      <c r="AT1648" s="63"/>
      <c r="AU1648" s="63"/>
      <c r="AV1648" s="63"/>
      <c r="AW1648" s="63"/>
    </row>
    <row r="1649" spans="27:49" x14ac:dyDescent="0.2">
      <c r="AA1649" s="217"/>
      <c r="AB1649" s="218"/>
      <c r="AC1649" s="218"/>
      <c r="AD1649" s="219"/>
      <c r="AN1649" s="63"/>
      <c r="AO1649" s="63"/>
      <c r="AP1649" s="63"/>
      <c r="AQ1649" s="63"/>
      <c r="AR1649" s="63"/>
      <c r="AS1649" s="63"/>
      <c r="AT1649" s="63"/>
      <c r="AU1649" s="63"/>
      <c r="AV1649" s="63"/>
      <c r="AW1649" s="63"/>
    </row>
    <row r="1650" spans="27:49" x14ac:dyDescent="0.2">
      <c r="AA1650" s="217"/>
      <c r="AB1650" s="218"/>
      <c r="AC1650" s="218"/>
      <c r="AD1650" s="219"/>
      <c r="AN1650" s="63"/>
      <c r="AO1650" s="63"/>
      <c r="AP1650" s="63"/>
      <c r="AQ1650" s="63"/>
      <c r="AR1650" s="63"/>
      <c r="AS1650" s="63"/>
      <c r="AT1650" s="63"/>
      <c r="AU1650" s="63"/>
      <c r="AV1650" s="63"/>
      <c r="AW1650" s="63"/>
    </row>
    <row r="1651" spans="27:49" x14ac:dyDescent="0.2">
      <c r="AA1651" s="217"/>
      <c r="AB1651" s="218"/>
      <c r="AC1651" s="218"/>
      <c r="AD1651" s="219"/>
      <c r="AN1651" s="63"/>
      <c r="AO1651" s="63"/>
      <c r="AP1651" s="63"/>
      <c r="AQ1651" s="63"/>
      <c r="AR1651" s="63"/>
      <c r="AS1651" s="63"/>
      <c r="AT1651" s="63"/>
      <c r="AU1651" s="63"/>
      <c r="AV1651" s="63"/>
      <c r="AW1651" s="63"/>
    </row>
    <row r="1652" spans="27:49" x14ac:dyDescent="0.2">
      <c r="AA1652" s="217"/>
      <c r="AB1652" s="218"/>
      <c r="AC1652" s="218"/>
      <c r="AD1652" s="219"/>
      <c r="AN1652" s="63"/>
      <c r="AO1652" s="63"/>
      <c r="AP1652" s="63"/>
      <c r="AQ1652" s="63"/>
      <c r="AR1652" s="63"/>
      <c r="AS1652" s="63"/>
      <c r="AT1652" s="63"/>
      <c r="AU1652" s="63"/>
      <c r="AV1652" s="63"/>
      <c r="AW1652" s="63"/>
    </row>
    <row r="1653" spans="27:49" x14ac:dyDescent="0.2">
      <c r="AA1653" s="217"/>
      <c r="AB1653" s="218"/>
      <c r="AC1653" s="218"/>
      <c r="AD1653" s="219"/>
      <c r="AN1653" s="63"/>
      <c r="AO1653" s="63"/>
      <c r="AP1653" s="63"/>
      <c r="AQ1653" s="63"/>
      <c r="AR1653" s="63"/>
      <c r="AS1653" s="63"/>
      <c r="AT1653" s="63"/>
      <c r="AU1653" s="63"/>
      <c r="AV1653" s="63"/>
      <c r="AW1653" s="63"/>
    </row>
    <row r="1654" spans="27:49" x14ac:dyDescent="0.2">
      <c r="AA1654" s="217"/>
      <c r="AB1654" s="218"/>
      <c r="AC1654" s="218"/>
      <c r="AD1654" s="219"/>
      <c r="AN1654" s="63"/>
      <c r="AO1654" s="63"/>
      <c r="AP1654" s="63"/>
      <c r="AQ1654" s="63"/>
      <c r="AR1654" s="63"/>
      <c r="AS1654" s="63"/>
      <c r="AT1654" s="63"/>
      <c r="AU1654" s="63"/>
      <c r="AV1654" s="63"/>
      <c r="AW1654" s="63"/>
    </row>
    <row r="1655" spans="27:49" x14ac:dyDescent="0.2">
      <c r="AA1655" s="217"/>
      <c r="AB1655" s="218"/>
      <c r="AC1655" s="218"/>
      <c r="AD1655" s="219"/>
      <c r="AN1655" s="63"/>
      <c r="AO1655" s="63"/>
      <c r="AP1655" s="63"/>
      <c r="AQ1655" s="63"/>
      <c r="AR1655" s="63"/>
      <c r="AS1655" s="63"/>
      <c r="AT1655" s="63"/>
      <c r="AU1655" s="63"/>
      <c r="AV1655" s="63"/>
      <c r="AW1655" s="63"/>
    </row>
    <row r="1656" spans="27:49" x14ac:dyDescent="0.2">
      <c r="AA1656" s="217"/>
      <c r="AB1656" s="218"/>
      <c r="AC1656" s="218"/>
      <c r="AD1656" s="219"/>
      <c r="AN1656" s="63"/>
      <c r="AO1656" s="63"/>
      <c r="AP1656" s="63"/>
      <c r="AQ1656" s="63"/>
      <c r="AR1656" s="63"/>
      <c r="AS1656" s="63"/>
      <c r="AT1656" s="63"/>
      <c r="AU1656" s="63"/>
      <c r="AV1656" s="63"/>
      <c r="AW1656" s="63"/>
    </row>
    <row r="1657" spans="27:49" x14ac:dyDescent="0.2">
      <c r="AA1657" s="217"/>
      <c r="AB1657" s="218"/>
      <c r="AC1657" s="218"/>
      <c r="AD1657" s="219"/>
      <c r="AN1657" s="63"/>
      <c r="AO1657" s="63"/>
      <c r="AP1657" s="63"/>
      <c r="AQ1657" s="63"/>
      <c r="AR1657" s="63"/>
      <c r="AS1657" s="63"/>
      <c r="AT1657" s="63"/>
      <c r="AU1657" s="63"/>
      <c r="AV1657" s="63"/>
      <c r="AW1657" s="63"/>
    </row>
    <row r="1658" spans="27:49" x14ac:dyDescent="0.2">
      <c r="AA1658" s="217"/>
      <c r="AB1658" s="218"/>
      <c r="AC1658" s="218"/>
      <c r="AD1658" s="219"/>
      <c r="AN1658" s="63"/>
      <c r="AO1658" s="63"/>
      <c r="AP1658" s="63"/>
      <c r="AQ1658" s="63"/>
      <c r="AR1658" s="63"/>
      <c r="AS1658" s="63"/>
      <c r="AT1658" s="63"/>
      <c r="AU1658" s="63"/>
      <c r="AV1658" s="63"/>
      <c r="AW1658" s="63"/>
    </row>
    <row r="1659" spans="27:49" x14ac:dyDescent="0.2">
      <c r="AA1659" s="217"/>
      <c r="AB1659" s="218"/>
      <c r="AC1659" s="218"/>
      <c r="AD1659" s="219"/>
      <c r="AN1659" s="63"/>
      <c r="AO1659" s="63"/>
      <c r="AP1659" s="63"/>
      <c r="AQ1659" s="63"/>
      <c r="AR1659" s="63"/>
      <c r="AS1659" s="63"/>
      <c r="AT1659" s="63"/>
      <c r="AU1659" s="63"/>
      <c r="AV1659" s="63"/>
      <c r="AW1659" s="63"/>
    </row>
    <row r="1660" spans="27:49" x14ac:dyDescent="0.2">
      <c r="AA1660" s="217"/>
      <c r="AB1660" s="218"/>
      <c r="AC1660" s="218"/>
      <c r="AD1660" s="219"/>
      <c r="AN1660" s="63"/>
      <c r="AO1660" s="63"/>
      <c r="AP1660" s="63"/>
      <c r="AQ1660" s="63"/>
      <c r="AR1660" s="63"/>
      <c r="AS1660" s="63"/>
      <c r="AT1660" s="63"/>
      <c r="AU1660" s="63"/>
      <c r="AV1660" s="63"/>
      <c r="AW1660" s="63"/>
    </row>
    <row r="1661" spans="27:49" x14ac:dyDescent="0.2">
      <c r="AA1661" s="217"/>
      <c r="AB1661" s="218"/>
      <c r="AC1661" s="218"/>
      <c r="AD1661" s="219"/>
      <c r="AN1661" s="63"/>
      <c r="AO1661" s="63"/>
      <c r="AP1661" s="63"/>
      <c r="AQ1661" s="63"/>
      <c r="AR1661" s="63"/>
      <c r="AS1661" s="63"/>
      <c r="AT1661" s="63"/>
      <c r="AU1661" s="63"/>
      <c r="AV1661" s="63"/>
      <c r="AW1661" s="63"/>
    </row>
    <row r="1662" spans="27:49" x14ac:dyDescent="0.2">
      <c r="AA1662" s="217"/>
      <c r="AB1662" s="218"/>
      <c r="AC1662" s="218"/>
      <c r="AD1662" s="219"/>
      <c r="AN1662" s="63"/>
      <c r="AO1662" s="63"/>
      <c r="AP1662" s="63"/>
      <c r="AQ1662" s="63"/>
      <c r="AR1662" s="63"/>
      <c r="AS1662" s="63"/>
      <c r="AT1662" s="63"/>
      <c r="AU1662" s="63"/>
      <c r="AV1662" s="63"/>
      <c r="AW1662" s="63"/>
    </row>
    <row r="1663" spans="27:49" x14ac:dyDescent="0.2">
      <c r="AA1663" s="217"/>
      <c r="AB1663" s="218"/>
      <c r="AC1663" s="218"/>
      <c r="AD1663" s="219"/>
      <c r="AN1663" s="63"/>
      <c r="AO1663" s="63"/>
      <c r="AP1663" s="63"/>
      <c r="AQ1663" s="63"/>
      <c r="AR1663" s="63"/>
      <c r="AS1663" s="63"/>
      <c r="AT1663" s="63"/>
      <c r="AU1663" s="63"/>
      <c r="AV1663" s="63"/>
      <c r="AW1663" s="63"/>
    </row>
    <row r="1664" spans="27:49" x14ac:dyDescent="0.2">
      <c r="AA1664" s="217"/>
      <c r="AB1664" s="218"/>
      <c r="AC1664" s="218"/>
      <c r="AD1664" s="219"/>
      <c r="AN1664" s="63"/>
      <c r="AO1664" s="63"/>
      <c r="AP1664" s="63"/>
      <c r="AQ1664" s="63"/>
      <c r="AR1664" s="63"/>
      <c r="AS1664" s="63"/>
      <c r="AT1664" s="63"/>
      <c r="AU1664" s="63"/>
      <c r="AV1664" s="63"/>
      <c r="AW1664" s="63"/>
    </row>
    <row r="1665" spans="27:49" x14ac:dyDescent="0.2">
      <c r="AA1665" s="217"/>
      <c r="AB1665" s="218"/>
      <c r="AC1665" s="218"/>
      <c r="AD1665" s="219"/>
      <c r="AN1665" s="63"/>
      <c r="AO1665" s="63"/>
      <c r="AP1665" s="63"/>
      <c r="AQ1665" s="63"/>
      <c r="AR1665" s="63"/>
      <c r="AS1665" s="63"/>
      <c r="AT1665" s="63"/>
      <c r="AU1665" s="63"/>
      <c r="AV1665" s="63"/>
      <c r="AW1665" s="63"/>
    </row>
    <row r="1666" spans="27:49" x14ac:dyDescent="0.2">
      <c r="AA1666" s="217"/>
      <c r="AB1666" s="218"/>
      <c r="AC1666" s="218"/>
      <c r="AD1666" s="219"/>
      <c r="AN1666" s="63"/>
      <c r="AO1666" s="63"/>
      <c r="AP1666" s="63"/>
      <c r="AQ1666" s="63"/>
      <c r="AR1666" s="63"/>
      <c r="AS1666" s="63"/>
      <c r="AT1666" s="63"/>
      <c r="AU1666" s="63"/>
      <c r="AV1666" s="63"/>
      <c r="AW1666" s="63"/>
    </row>
    <row r="1667" spans="27:49" x14ac:dyDescent="0.2">
      <c r="AA1667" s="217"/>
      <c r="AB1667" s="218"/>
      <c r="AC1667" s="218"/>
      <c r="AD1667" s="219"/>
      <c r="AN1667" s="63"/>
      <c r="AO1667" s="63"/>
      <c r="AP1667" s="63"/>
      <c r="AQ1667" s="63"/>
      <c r="AR1667" s="63"/>
      <c r="AS1667" s="63"/>
      <c r="AT1667" s="63"/>
      <c r="AU1667" s="63"/>
      <c r="AV1667" s="63"/>
      <c r="AW1667" s="63"/>
    </row>
    <row r="1668" spans="27:49" x14ac:dyDescent="0.2">
      <c r="AA1668" s="217"/>
      <c r="AB1668" s="218"/>
      <c r="AC1668" s="218"/>
      <c r="AD1668" s="219"/>
      <c r="AN1668" s="63"/>
      <c r="AO1668" s="63"/>
      <c r="AP1668" s="63"/>
      <c r="AQ1668" s="63"/>
      <c r="AR1668" s="63"/>
      <c r="AS1668" s="63"/>
      <c r="AT1668" s="63"/>
      <c r="AU1668" s="63"/>
      <c r="AV1668" s="63"/>
      <c r="AW1668" s="63"/>
    </row>
    <row r="1669" spans="27:49" x14ac:dyDescent="0.2">
      <c r="AA1669" s="217"/>
      <c r="AB1669" s="218"/>
      <c r="AC1669" s="218"/>
      <c r="AD1669" s="219"/>
      <c r="AN1669" s="63"/>
      <c r="AO1669" s="63"/>
      <c r="AP1669" s="63"/>
      <c r="AQ1669" s="63"/>
      <c r="AR1669" s="63"/>
      <c r="AS1669" s="63"/>
      <c r="AT1669" s="63"/>
      <c r="AU1669" s="63"/>
      <c r="AV1669" s="63"/>
      <c r="AW1669" s="63"/>
    </row>
    <row r="1670" spans="27:49" x14ac:dyDescent="0.2">
      <c r="AA1670" s="217"/>
      <c r="AB1670" s="218"/>
      <c r="AC1670" s="218"/>
      <c r="AD1670" s="219"/>
      <c r="AN1670" s="63"/>
      <c r="AO1670" s="63"/>
      <c r="AP1670" s="63"/>
      <c r="AQ1670" s="63"/>
      <c r="AR1670" s="63"/>
      <c r="AS1670" s="63"/>
      <c r="AT1670" s="63"/>
      <c r="AU1670" s="63"/>
      <c r="AV1670" s="63"/>
      <c r="AW1670" s="63"/>
    </row>
    <row r="1671" spans="27:49" x14ac:dyDescent="0.2">
      <c r="AA1671" s="217"/>
      <c r="AB1671" s="218"/>
      <c r="AC1671" s="218"/>
      <c r="AD1671" s="219"/>
      <c r="AN1671" s="63"/>
      <c r="AO1671" s="63"/>
      <c r="AP1671" s="63"/>
      <c r="AQ1671" s="63"/>
      <c r="AR1671" s="63"/>
      <c r="AS1671" s="63"/>
      <c r="AT1671" s="63"/>
      <c r="AU1671" s="63"/>
      <c r="AV1671" s="63"/>
      <c r="AW1671" s="63"/>
    </row>
    <row r="1672" spans="27:49" x14ac:dyDescent="0.2">
      <c r="AA1672" s="217"/>
      <c r="AB1672" s="218"/>
      <c r="AC1672" s="218"/>
      <c r="AD1672" s="219"/>
      <c r="AN1672" s="63"/>
      <c r="AO1672" s="63"/>
      <c r="AP1672" s="63"/>
      <c r="AQ1672" s="63"/>
      <c r="AR1672" s="63"/>
      <c r="AS1672" s="63"/>
      <c r="AT1672" s="63"/>
      <c r="AU1672" s="63"/>
      <c r="AV1672" s="63"/>
      <c r="AW1672" s="63"/>
    </row>
    <row r="1673" spans="27:49" x14ac:dyDescent="0.2">
      <c r="AA1673" s="217"/>
      <c r="AB1673" s="218"/>
      <c r="AC1673" s="218"/>
      <c r="AD1673" s="219"/>
      <c r="AN1673" s="63"/>
      <c r="AO1673" s="63"/>
      <c r="AP1673" s="63"/>
      <c r="AQ1673" s="63"/>
      <c r="AR1673" s="63"/>
      <c r="AS1673" s="63"/>
      <c r="AT1673" s="63"/>
      <c r="AU1673" s="63"/>
      <c r="AV1673" s="63"/>
      <c r="AW1673" s="63"/>
    </row>
    <row r="1674" spans="27:49" x14ac:dyDescent="0.2">
      <c r="AA1674" s="217"/>
      <c r="AB1674" s="218"/>
      <c r="AC1674" s="218"/>
      <c r="AD1674" s="219"/>
      <c r="AN1674" s="63"/>
      <c r="AO1674" s="63"/>
      <c r="AP1674" s="63"/>
      <c r="AQ1674" s="63"/>
      <c r="AR1674" s="63"/>
      <c r="AS1674" s="63"/>
      <c r="AT1674" s="63"/>
      <c r="AU1674" s="63"/>
      <c r="AV1674" s="63"/>
      <c r="AW1674" s="63"/>
    </row>
    <row r="1675" spans="27:49" x14ac:dyDescent="0.2">
      <c r="AA1675" s="217"/>
      <c r="AB1675" s="218"/>
      <c r="AC1675" s="218"/>
      <c r="AD1675" s="219"/>
      <c r="AN1675" s="63"/>
      <c r="AO1675" s="63"/>
      <c r="AP1675" s="63"/>
      <c r="AQ1675" s="63"/>
      <c r="AR1675" s="63"/>
      <c r="AS1675" s="63"/>
      <c r="AT1675" s="63"/>
      <c r="AU1675" s="63"/>
      <c r="AV1675" s="63"/>
      <c r="AW1675" s="63"/>
    </row>
    <row r="1676" spans="27:49" x14ac:dyDescent="0.2">
      <c r="AA1676" s="217"/>
      <c r="AB1676" s="218"/>
      <c r="AC1676" s="218"/>
      <c r="AD1676" s="219"/>
      <c r="AN1676" s="63"/>
      <c r="AO1676" s="63"/>
      <c r="AP1676" s="63"/>
      <c r="AQ1676" s="63"/>
      <c r="AR1676" s="63"/>
      <c r="AS1676" s="63"/>
      <c r="AT1676" s="63"/>
      <c r="AU1676" s="63"/>
      <c r="AV1676" s="63"/>
      <c r="AW1676" s="63"/>
    </row>
    <row r="1677" spans="27:49" x14ac:dyDescent="0.2">
      <c r="AA1677" s="217"/>
      <c r="AB1677" s="218"/>
      <c r="AC1677" s="218"/>
      <c r="AD1677" s="219"/>
      <c r="AN1677" s="63"/>
      <c r="AO1677" s="63"/>
      <c r="AP1677" s="63"/>
      <c r="AQ1677" s="63"/>
      <c r="AR1677" s="63"/>
      <c r="AS1677" s="63"/>
      <c r="AT1677" s="63"/>
      <c r="AU1677" s="63"/>
      <c r="AV1677" s="63"/>
      <c r="AW1677" s="63"/>
    </row>
    <row r="1678" spans="27:49" x14ac:dyDescent="0.2">
      <c r="AA1678" s="217"/>
      <c r="AB1678" s="218"/>
      <c r="AC1678" s="218"/>
      <c r="AD1678" s="219"/>
      <c r="AN1678" s="63"/>
      <c r="AO1678" s="63"/>
      <c r="AP1678" s="63"/>
      <c r="AQ1678" s="63"/>
      <c r="AR1678" s="63"/>
      <c r="AS1678" s="63"/>
      <c r="AT1678" s="63"/>
      <c r="AU1678" s="63"/>
      <c r="AV1678" s="63"/>
      <c r="AW1678" s="63"/>
    </row>
    <row r="1679" spans="27:49" x14ac:dyDescent="0.2">
      <c r="AA1679" s="217"/>
      <c r="AB1679" s="218"/>
      <c r="AC1679" s="218"/>
      <c r="AD1679" s="219"/>
      <c r="AN1679" s="63"/>
      <c r="AO1679" s="63"/>
      <c r="AP1679" s="63"/>
      <c r="AQ1679" s="63"/>
      <c r="AR1679" s="63"/>
      <c r="AS1679" s="63"/>
      <c r="AT1679" s="63"/>
      <c r="AU1679" s="63"/>
      <c r="AV1679" s="63"/>
      <c r="AW1679" s="63"/>
    </row>
    <row r="1680" spans="27:49" x14ac:dyDescent="0.2">
      <c r="AA1680" s="217"/>
      <c r="AB1680" s="218"/>
      <c r="AC1680" s="218"/>
      <c r="AD1680" s="219"/>
      <c r="AN1680" s="63"/>
      <c r="AO1680" s="63"/>
      <c r="AP1680" s="63"/>
      <c r="AQ1680" s="63"/>
      <c r="AR1680" s="63"/>
      <c r="AS1680" s="63"/>
      <c r="AT1680" s="63"/>
      <c r="AU1680" s="63"/>
      <c r="AV1680" s="63"/>
      <c r="AW1680" s="63"/>
    </row>
    <row r="1681" spans="27:49" x14ac:dyDescent="0.2">
      <c r="AA1681" s="217"/>
      <c r="AB1681" s="218"/>
      <c r="AC1681" s="218"/>
      <c r="AD1681" s="219"/>
      <c r="AN1681" s="63"/>
      <c r="AO1681" s="63"/>
      <c r="AP1681" s="63"/>
      <c r="AQ1681" s="63"/>
      <c r="AR1681" s="63"/>
      <c r="AS1681" s="63"/>
      <c r="AT1681" s="63"/>
      <c r="AU1681" s="63"/>
      <c r="AV1681" s="63"/>
      <c r="AW1681" s="63"/>
    </row>
    <row r="1682" spans="27:49" x14ac:dyDescent="0.2">
      <c r="AA1682" s="217"/>
      <c r="AB1682" s="218"/>
      <c r="AC1682" s="218"/>
      <c r="AD1682" s="219"/>
      <c r="AN1682" s="63"/>
      <c r="AO1682" s="63"/>
      <c r="AP1682" s="63"/>
      <c r="AQ1682" s="63"/>
      <c r="AR1682" s="63"/>
      <c r="AS1682" s="63"/>
      <c r="AT1682" s="63"/>
      <c r="AU1682" s="63"/>
      <c r="AV1682" s="63"/>
      <c r="AW1682" s="63"/>
    </row>
    <row r="1683" spans="27:49" x14ac:dyDescent="0.2">
      <c r="AA1683" s="217"/>
      <c r="AB1683" s="218"/>
      <c r="AC1683" s="218"/>
      <c r="AD1683" s="219"/>
      <c r="AN1683" s="63"/>
      <c r="AO1683" s="63"/>
      <c r="AP1683" s="63"/>
      <c r="AQ1683" s="63"/>
      <c r="AR1683" s="63"/>
      <c r="AS1683" s="63"/>
      <c r="AT1683" s="63"/>
      <c r="AU1683" s="63"/>
      <c r="AV1683" s="63"/>
      <c r="AW1683" s="63"/>
    </row>
    <row r="1684" spans="27:49" x14ac:dyDescent="0.2">
      <c r="AA1684" s="217"/>
      <c r="AB1684" s="218"/>
      <c r="AC1684" s="218"/>
      <c r="AD1684" s="219"/>
      <c r="AN1684" s="63"/>
      <c r="AO1684" s="63"/>
      <c r="AP1684" s="63"/>
      <c r="AQ1684" s="63"/>
      <c r="AR1684" s="63"/>
      <c r="AS1684" s="63"/>
      <c r="AT1684" s="63"/>
      <c r="AU1684" s="63"/>
      <c r="AV1684" s="63"/>
      <c r="AW1684" s="63"/>
    </row>
    <row r="1685" spans="27:49" x14ac:dyDescent="0.2">
      <c r="AA1685" s="217"/>
      <c r="AB1685" s="218"/>
      <c r="AC1685" s="218"/>
      <c r="AD1685" s="219"/>
      <c r="AN1685" s="63"/>
      <c r="AO1685" s="63"/>
      <c r="AP1685" s="63"/>
      <c r="AQ1685" s="63"/>
      <c r="AR1685" s="63"/>
      <c r="AS1685" s="63"/>
      <c r="AT1685" s="63"/>
      <c r="AU1685" s="63"/>
      <c r="AV1685" s="63"/>
      <c r="AW1685" s="63"/>
    </row>
    <row r="1686" spans="27:49" x14ac:dyDescent="0.2">
      <c r="AA1686" s="217"/>
      <c r="AB1686" s="218"/>
      <c r="AC1686" s="218"/>
      <c r="AD1686" s="219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</row>
    <row r="1687" spans="27:49" x14ac:dyDescent="0.2">
      <c r="AA1687" s="217"/>
      <c r="AB1687" s="218"/>
      <c r="AC1687" s="218"/>
      <c r="AD1687" s="219"/>
      <c r="AN1687" s="63"/>
      <c r="AO1687" s="63"/>
      <c r="AP1687" s="63"/>
      <c r="AQ1687" s="63"/>
      <c r="AR1687" s="63"/>
      <c r="AS1687" s="63"/>
      <c r="AT1687" s="63"/>
      <c r="AU1687" s="63"/>
      <c r="AV1687" s="63"/>
      <c r="AW1687" s="63"/>
    </row>
    <row r="1688" spans="27:49" x14ac:dyDescent="0.2">
      <c r="AA1688" s="217"/>
      <c r="AB1688" s="218"/>
      <c r="AC1688" s="218"/>
      <c r="AD1688" s="219"/>
      <c r="AN1688" s="63"/>
      <c r="AO1688" s="63"/>
      <c r="AP1688" s="63"/>
      <c r="AQ1688" s="63"/>
      <c r="AR1688" s="63"/>
      <c r="AS1688" s="63"/>
      <c r="AT1688" s="63"/>
      <c r="AU1688" s="63"/>
      <c r="AV1688" s="63"/>
      <c r="AW1688" s="63"/>
    </row>
    <row r="1689" spans="27:49" x14ac:dyDescent="0.2">
      <c r="AA1689" s="217"/>
      <c r="AB1689" s="218"/>
      <c r="AC1689" s="218"/>
      <c r="AD1689" s="219"/>
      <c r="AN1689" s="63"/>
      <c r="AO1689" s="63"/>
      <c r="AP1689" s="63"/>
      <c r="AQ1689" s="63"/>
      <c r="AR1689" s="63"/>
      <c r="AS1689" s="63"/>
      <c r="AT1689" s="63"/>
      <c r="AU1689" s="63"/>
      <c r="AV1689" s="63"/>
      <c r="AW1689" s="63"/>
    </row>
    <row r="1690" spans="27:49" x14ac:dyDescent="0.2">
      <c r="AA1690" s="217"/>
      <c r="AB1690" s="218"/>
      <c r="AC1690" s="218"/>
      <c r="AD1690" s="219"/>
      <c r="AN1690" s="63"/>
      <c r="AO1690" s="63"/>
      <c r="AP1690" s="63"/>
      <c r="AQ1690" s="63"/>
      <c r="AR1690" s="63"/>
      <c r="AS1690" s="63"/>
      <c r="AT1690" s="63"/>
      <c r="AU1690" s="63"/>
      <c r="AV1690" s="63"/>
      <c r="AW1690" s="63"/>
    </row>
    <row r="1691" spans="27:49" x14ac:dyDescent="0.2">
      <c r="AA1691" s="217"/>
      <c r="AB1691" s="218"/>
      <c r="AC1691" s="218"/>
      <c r="AD1691" s="219"/>
      <c r="AN1691" s="63"/>
      <c r="AO1691" s="63"/>
      <c r="AP1691" s="63"/>
      <c r="AQ1691" s="63"/>
      <c r="AR1691" s="63"/>
      <c r="AS1691" s="63"/>
      <c r="AT1691" s="63"/>
      <c r="AU1691" s="63"/>
      <c r="AV1691" s="63"/>
      <c r="AW1691" s="63"/>
    </row>
    <row r="1692" spans="27:49" x14ac:dyDescent="0.2">
      <c r="AA1692" s="217"/>
      <c r="AB1692" s="218"/>
      <c r="AC1692" s="218"/>
      <c r="AD1692" s="219"/>
      <c r="AN1692" s="63"/>
      <c r="AO1692" s="63"/>
      <c r="AP1692" s="63"/>
      <c r="AQ1692" s="63"/>
      <c r="AR1692" s="63"/>
      <c r="AS1692" s="63"/>
      <c r="AT1692" s="63"/>
      <c r="AU1692" s="63"/>
      <c r="AV1692" s="63"/>
      <c r="AW1692" s="63"/>
    </row>
    <row r="1693" spans="27:49" x14ac:dyDescent="0.2">
      <c r="AA1693" s="217"/>
      <c r="AB1693" s="218"/>
      <c r="AC1693" s="218"/>
      <c r="AD1693" s="219"/>
      <c r="AN1693" s="63"/>
      <c r="AO1693" s="63"/>
      <c r="AP1693" s="63"/>
      <c r="AQ1693" s="63"/>
      <c r="AR1693" s="63"/>
      <c r="AS1693" s="63"/>
      <c r="AT1693" s="63"/>
      <c r="AU1693" s="63"/>
      <c r="AV1693" s="63"/>
      <c r="AW1693" s="63"/>
    </row>
    <row r="1694" spans="27:49" x14ac:dyDescent="0.2">
      <c r="AA1694" s="217"/>
      <c r="AB1694" s="218"/>
      <c r="AC1694" s="218"/>
      <c r="AD1694" s="219"/>
      <c r="AN1694" s="63"/>
      <c r="AO1694" s="63"/>
      <c r="AP1694" s="63"/>
      <c r="AQ1694" s="63"/>
      <c r="AR1694" s="63"/>
      <c r="AS1694" s="63"/>
      <c r="AT1694" s="63"/>
      <c r="AU1694" s="63"/>
      <c r="AV1694" s="63"/>
      <c r="AW1694" s="63"/>
    </row>
    <row r="1695" spans="27:49" x14ac:dyDescent="0.2">
      <c r="AA1695" s="217"/>
      <c r="AB1695" s="218"/>
      <c r="AC1695" s="218"/>
      <c r="AD1695" s="219"/>
      <c r="AN1695" s="63"/>
      <c r="AO1695" s="63"/>
      <c r="AP1695" s="63"/>
      <c r="AQ1695" s="63"/>
      <c r="AR1695" s="63"/>
      <c r="AS1695" s="63"/>
      <c r="AT1695" s="63"/>
      <c r="AU1695" s="63"/>
      <c r="AV1695" s="63"/>
      <c r="AW1695" s="63"/>
    </row>
    <row r="1696" spans="27:49" x14ac:dyDescent="0.2">
      <c r="AA1696" s="217"/>
      <c r="AB1696" s="218"/>
      <c r="AC1696" s="218"/>
      <c r="AD1696" s="219"/>
      <c r="AN1696" s="63"/>
      <c r="AO1696" s="63"/>
      <c r="AP1696" s="63"/>
      <c r="AQ1696" s="63"/>
      <c r="AR1696" s="63"/>
      <c r="AS1696" s="63"/>
      <c r="AT1696" s="63"/>
      <c r="AU1696" s="63"/>
      <c r="AV1696" s="63"/>
      <c r="AW1696" s="63"/>
    </row>
    <row r="1697" spans="27:49" x14ac:dyDescent="0.2">
      <c r="AA1697" s="217"/>
      <c r="AB1697" s="218"/>
      <c r="AC1697" s="218"/>
      <c r="AD1697" s="219"/>
      <c r="AN1697" s="63"/>
      <c r="AO1697" s="63"/>
      <c r="AP1697" s="63"/>
      <c r="AQ1697" s="63"/>
      <c r="AR1697" s="63"/>
      <c r="AS1697" s="63"/>
      <c r="AT1697" s="63"/>
      <c r="AU1697" s="63"/>
      <c r="AV1697" s="63"/>
      <c r="AW1697" s="63"/>
    </row>
    <row r="1698" spans="27:49" x14ac:dyDescent="0.2">
      <c r="AA1698" s="217"/>
      <c r="AB1698" s="218"/>
      <c r="AC1698" s="218"/>
      <c r="AD1698" s="219"/>
      <c r="AN1698" s="63"/>
      <c r="AO1698" s="63"/>
      <c r="AP1698" s="63"/>
      <c r="AQ1698" s="63"/>
      <c r="AR1698" s="63"/>
      <c r="AS1698" s="63"/>
      <c r="AT1698" s="63"/>
      <c r="AU1698" s="63"/>
      <c r="AV1698" s="63"/>
      <c r="AW1698" s="63"/>
    </row>
    <row r="1699" spans="27:49" x14ac:dyDescent="0.2">
      <c r="AA1699" s="217"/>
      <c r="AB1699" s="218"/>
      <c r="AC1699" s="218"/>
      <c r="AD1699" s="219"/>
      <c r="AN1699" s="63"/>
      <c r="AO1699" s="63"/>
      <c r="AP1699" s="63"/>
      <c r="AQ1699" s="63"/>
      <c r="AR1699" s="63"/>
      <c r="AS1699" s="63"/>
      <c r="AT1699" s="63"/>
      <c r="AU1699" s="63"/>
      <c r="AV1699" s="63"/>
      <c r="AW1699" s="63"/>
    </row>
    <row r="1700" spans="27:49" x14ac:dyDescent="0.2">
      <c r="AA1700" s="217"/>
      <c r="AB1700" s="218"/>
      <c r="AC1700" s="218"/>
      <c r="AD1700" s="219"/>
      <c r="AN1700" s="63"/>
      <c r="AO1700" s="63"/>
      <c r="AP1700" s="63"/>
      <c r="AQ1700" s="63"/>
      <c r="AR1700" s="63"/>
      <c r="AS1700" s="63"/>
      <c r="AT1700" s="63"/>
      <c r="AU1700" s="63"/>
      <c r="AV1700" s="63"/>
      <c r="AW1700" s="63"/>
    </row>
    <row r="1701" spans="27:49" x14ac:dyDescent="0.2">
      <c r="AA1701" s="217"/>
      <c r="AB1701" s="218"/>
      <c r="AC1701" s="218"/>
      <c r="AD1701" s="219"/>
      <c r="AN1701" s="63"/>
      <c r="AO1701" s="63"/>
      <c r="AP1701" s="63"/>
      <c r="AQ1701" s="63"/>
      <c r="AR1701" s="63"/>
      <c r="AS1701" s="63"/>
      <c r="AT1701" s="63"/>
      <c r="AU1701" s="63"/>
      <c r="AV1701" s="63"/>
      <c r="AW1701" s="63"/>
    </row>
    <row r="1702" spans="27:49" x14ac:dyDescent="0.2">
      <c r="AA1702" s="217"/>
      <c r="AB1702" s="218"/>
      <c r="AC1702" s="218"/>
      <c r="AD1702" s="219"/>
      <c r="AN1702" s="63"/>
      <c r="AO1702" s="63"/>
      <c r="AP1702" s="63"/>
      <c r="AQ1702" s="63"/>
      <c r="AR1702" s="63"/>
      <c r="AS1702" s="63"/>
      <c r="AT1702" s="63"/>
      <c r="AU1702" s="63"/>
      <c r="AV1702" s="63"/>
      <c r="AW1702" s="63"/>
    </row>
    <row r="1703" spans="27:49" x14ac:dyDescent="0.2">
      <c r="AA1703" s="217"/>
      <c r="AB1703" s="218"/>
      <c r="AC1703" s="218"/>
      <c r="AD1703" s="219"/>
      <c r="AN1703" s="63"/>
      <c r="AO1703" s="63"/>
      <c r="AP1703" s="63"/>
      <c r="AQ1703" s="63"/>
      <c r="AR1703" s="63"/>
      <c r="AS1703" s="63"/>
      <c r="AT1703" s="63"/>
      <c r="AU1703" s="63"/>
      <c r="AV1703" s="63"/>
      <c r="AW1703" s="63"/>
    </row>
    <row r="1704" spans="27:49" x14ac:dyDescent="0.2">
      <c r="AA1704" s="217"/>
      <c r="AB1704" s="218"/>
      <c r="AC1704" s="218"/>
      <c r="AD1704" s="219"/>
      <c r="AN1704" s="63"/>
      <c r="AO1704" s="63"/>
      <c r="AP1704" s="63"/>
      <c r="AQ1704" s="63"/>
      <c r="AR1704" s="63"/>
      <c r="AS1704" s="63"/>
      <c r="AT1704" s="63"/>
      <c r="AU1704" s="63"/>
      <c r="AV1704" s="63"/>
      <c r="AW1704" s="63"/>
    </row>
    <row r="1705" spans="27:49" x14ac:dyDescent="0.2">
      <c r="AA1705" s="217"/>
      <c r="AB1705" s="218"/>
      <c r="AC1705" s="218"/>
      <c r="AD1705" s="219"/>
      <c r="AN1705" s="63"/>
      <c r="AO1705" s="63"/>
      <c r="AP1705" s="63"/>
      <c r="AQ1705" s="63"/>
      <c r="AR1705" s="63"/>
      <c r="AS1705" s="63"/>
      <c r="AT1705" s="63"/>
      <c r="AU1705" s="63"/>
      <c r="AV1705" s="63"/>
      <c r="AW1705" s="63"/>
    </row>
    <row r="1706" spans="27:49" x14ac:dyDescent="0.2">
      <c r="AA1706" s="217"/>
      <c r="AB1706" s="218"/>
      <c r="AC1706" s="218"/>
      <c r="AD1706" s="219"/>
      <c r="AN1706" s="63"/>
      <c r="AO1706" s="63"/>
      <c r="AP1706" s="63"/>
      <c r="AQ1706" s="63"/>
      <c r="AR1706" s="63"/>
      <c r="AS1706" s="63"/>
      <c r="AT1706" s="63"/>
      <c r="AU1706" s="63"/>
      <c r="AV1706" s="63"/>
      <c r="AW1706" s="63"/>
    </row>
    <row r="1707" spans="27:49" x14ac:dyDescent="0.2">
      <c r="AA1707" s="217"/>
      <c r="AB1707" s="218"/>
      <c r="AC1707" s="218"/>
      <c r="AD1707" s="219"/>
      <c r="AN1707" s="63"/>
      <c r="AO1707" s="63"/>
      <c r="AP1707" s="63"/>
      <c r="AQ1707" s="63"/>
      <c r="AR1707" s="63"/>
      <c r="AS1707" s="63"/>
      <c r="AT1707" s="63"/>
      <c r="AU1707" s="63"/>
      <c r="AV1707" s="63"/>
      <c r="AW1707" s="63"/>
    </row>
    <row r="1708" spans="27:49" x14ac:dyDescent="0.2">
      <c r="AA1708" s="217"/>
      <c r="AB1708" s="218"/>
      <c r="AC1708" s="218"/>
      <c r="AD1708" s="219"/>
      <c r="AN1708" s="63"/>
      <c r="AO1708" s="63"/>
      <c r="AP1708" s="63"/>
      <c r="AQ1708" s="63"/>
      <c r="AR1708" s="63"/>
      <c r="AS1708" s="63"/>
      <c r="AT1708" s="63"/>
      <c r="AU1708" s="63"/>
      <c r="AV1708" s="63"/>
      <c r="AW1708" s="63"/>
    </row>
    <row r="1709" spans="27:49" x14ac:dyDescent="0.2">
      <c r="AA1709" s="217"/>
      <c r="AB1709" s="218"/>
      <c r="AC1709" s="218"/>
      <c r="AD1709" s="219"/>
      <c r="AN1709" s="63"/>
      <c r="AO1709" s="63"/>
      <c r="AP1709" s="63"/>
      <c r="AQ1709" s="63"/>
      <c r="AR1709" s="63"/>
      <c r="AS1709" s="63"/>
      <c r="AT1709" s="63"/>
      <c r="AU1709" s="63"/>
      <c r="AV1709" s="63"/>
      <c r="AW1709" s="63"/>
    </row>
    <row r="1710" spans="27:49" x14ac:dyDescent="0.2">
      <c r="AA1710" s="217"/>
      <c r="AB1710" s="218"/>
      <c r="AC1710" s="218"/>
      <c r="AD1710" s="219"/>
      <c r="AN1710" s="63"/>
      <c r="AO1710" s="63"/>
      <c r="AP1710" s="63"/>
      <c r="AQ1710" s="63"/>
      <c r="AR1710" s="63"/>
      <c r="AS1710" s="63"/>
      <c r="AT1710" s="63"/>
      <c r="AU1710" s="63"/>
      <c r="AV1710" s="63"/>
      <c r="AW1710" s="63"/>
    </row>
    <row r="1711" spans="27:49" x14ac:dyDescent="0.2">
      <c r="AA1711" s="217"/>
      <c r="AB1711" s="218"/>
      <c r="AC1711" s="218"/>
      <c r="AD1711" s="219"/>
      <c r="AN1711" s="63"/>
      <c r="AO1711" s="63"/>
      <c r="AP1711" s="63"/>
      <c r="AQ1711" s="63"/>
      <c r="AR1711" s="63"/>
      <c r="AS1711" s="63"/>
      <c r="AT1711" s="63"/>
      <c r="AU1711" s="63"/>
      <c r="AV1711" s="63"/>
      <c r="AW1711" s="63"/>
    </row>
    <row r="1712" spans="27:49" x14ac:dyDescent="0.2">
      <c r="AA1712" s="217"/>
      <c r="AB1712" s="218"/>
      <c r="AC1712" s="218"/>
      <c r="AD1712" s="219"/>
      <c r="AN1712" s="63"/>
      <c r="AO1712" s="63"/>
      <c r="AP1712" s="63"/>
      <c r="AQ1712" s="63"/>
      <c r="AR1712" s="63"/>
      <c r="AS1712" s="63"/>
      <c r="AT1712" s="63"/>
      <c r="AU1712" s="63"/>
      <c r="AV1712" s="63"/>
      <c r="AW1712" s="63"/>
    </row>
    <row r="1713" spans="27:49" x14ac:dyDescent="0.2">
      <c r="AA1713" s="217"/>
      <c r="AB1713" s="218"/>
      <c r="AC1713" s="218"/>
      <c r="AD1713" s="219"/>
      <c r="AN1713" s="63"/>
      <c r="AO1713" s="63"/>
      <c r="AP1713" s="63"/>
      <c r="AQ1713" s="63"/>
      <c r="AR1713" s="63"/>
      <c r="AS1713" s="63"/>
      <c r="AT1713" s="63"/>
      <c r="AU1713" s="63"/>
      <c r="AV1713" s="63"/>
      <c r="AW1713" s="63"/>
    </row>
    <row r="1714" spans="27:49" x14ac:dyDescent="0.2">
      <c r="AA1714" s="217"/>
      <c r="AB1714" s="218"/>
      <c r="AC1714" s="218"/>
      <c r="AD1714" s="219"/>
      <c r="AN1714" s="63"/>
      <c r="AO1714" s="63"/>
      <c r="AP1714" s="63"/>
      <c r="AQ1714" s="63"/>
      <c r="AR1714" s="63"/>
      <c r="AS1714" s="63"/>
      <c r="AT1714" s="63"/>
      <c r="AU1714" s="63"/>
      <c r="AV1714" s="63"/>
      <c r="AW1714" s="63"/>
    </row>
    <row r="1715" spans="27:49" x14ac:dyDescent="0.2">
      <c r="AA1715" s="217"/>
      <c r="AB1715" s="218"/>
      <c r="AC1715" s="218"/>
      <c r="AD1715" s="219"/>
      <c r="AN1715" s="63"/>
      <c r="AO1715" s="63"/>
      <c r="AP1715" s="63"/>
      <c r="AQ1715" s="63"/>
      <c r="AR1715" s="63"/>
      <c r="AS1715" s="63"/>
      <c r="AT1715" s="63"/>
      <c r="AU1715" s="63"/>
      <c r="AV1715" s="63"/>
      <c r="AW1715" s="63"/>
    </row>
    <row r="1716" spans="27:49" x14ac:dyDescent="0.2">
      <c r="AA1716" s="217"/>
      <c r="AB1716" s="218"/>
      <c r="AC1716" s="218"/>
      <c r="AD1716" s="219"/>
      <c r="AN1716" s="63"/>
      <c r="AO1716" s="63"/>
      <c r="AP1716" s="63"/>
      <c r="AQ1716" s="63"/>
      <c r="AR1716" s="63"/>
      <c r="AS1716" s="63"/>
      <c r="AT1716" s="63"/>
      <c r="AU1716" s="63"/>
      <c r="AV1716" s="63"/>
      <c r="AW1716" s="63"/>
    </row>
    <row r="1717" spans="27:49" x14ac:dyDescent="0.2">
      <c r="AA1717" s="217"/>
      <c r="AB1717" s="218"/>
      <c r="AC1717" s="218"/>
      <c r="AD1717" s="219"/>
      <c r="AN1717" s="63"/>
      <c r="AO1717" s="63"/>
      <c r="AP1717" s="63"/>
      <c r="AQ1717" s="63"/>
      <c r="AR1717" s="63"/>
      <c r="AS1717" s="63"/>
      <c r="AT1717" s="63"/>
      <c r="AU1717" s="63"/>
      <c r="AV1717" s="63"/>
      <c r="AW1717" s="63"/>
    </row>
    <row r="1718" spans="27:49" x14ac:dyDescent="0.2">
      <c r="AA1718" s="217"/>
      <c r="AB1718" s="218"/>
      <c r="AC1718" s="218"/>
      <c r="AD1718" s="219"/>
      <c r="AN1718" s="63"/>
      <c r="AO1718" s="63"/>
      <c r="AP1718" s="63"/>
      <c r="AQ1718" s="63"/>
      <c r="AR1718" s="63"/>
      <c r="AS1718" s="63"/>
      <c r="AT1718" s="63"/>
      <c r="AU1718" s="63"/>
      <c r="AV1718" s="63"/>
      <c r="AW1718" s="63"/>
    </row>
    <row r="1719" spans="27:49" x14ac:dyDescent="0.2">
      <c r="AA1719" s="217"/>
      <c r="AB1719" s="218"/>
      <c r="AC1719" s="218"/>
      <c r="AD1719" s="219"/>
      <c r="AN1719" s="63"/>
      <c r="AO1719" s="63"/>
      <c r="AP1719" s="63"/>
      <c r="AQ1719" s="63"/>
      <c r="AR1719" s="63"/>
      <c r="AS1719" s="63"/>
      <c r="AT1719" s="63"/>
      <c r="AU1719" s="63"/>
      <c r="AV1719" s="63"/>
      <c r="AW1719" s="63"/>
    </row>
    <row r="1720" spans="27:49" x14ac:dyDescent="0.2">
      <c r="AA1720" s="217"/>
      <c r="AB1720" s="218"/>
      <c r="AC1720" s="218"/>
      <c r="AD1720" s="219"/>
      <c r="AN1720" s="63"/>
      <c r="AO1720" s="63"/>
      <c r="AP1720" s="63"/>
      <c r="AQ1720" s="63"/>
      <c r="AR1720" s="63"/>
      <c r="AS1720" s="63"/>
      <c r="AT1720" s="63"/>
      <c r="AU1720" s="63"/>
      <c r="AV1720" s="63"/>
      <c r="AW1720" s="63"/>
    </row>
    <row r="1721" spans="27:49" x14ac:dyDescent="0.2">
      <c r="AA1721" s="217"/>
      <c r="AB1721" s="218"/>
      <c r="AC1721" s="218"/>
      <c r="AD1721" s="219"/>
      <c r="AN1721" s="63"/>
      <c r="AO1721" s="63"/>
      <c r="AP1721" s="63"/>
      <c r="AQ1721" s="63"/>
      <c r="AR1721" s="63"/>
      <c r="AS1721" s="63"/>
      <c r="AT1721" s="63"/>
      <c r="AU1721" s="63"/>
      <c r="AV1721" s="63"/>
      <c r="AW1721" s="63"/>
    </row>
    <row r="1722" spans="27:49" x14ac:dyDescent="0.2">
      <c r="AA1722" s="217"/>
      <c r="AB1722" s="218"/>
      <c r="AC1722" s="218"/>
      <c r="AD1722" s="219"/>
      <c r="AN1722" s="63"/>
      <c r="AO1722" s="63"/>
      <c r="AP1722" s="63"/>
      <c r="AQ1722" s="63"/>
      <c r="AR1722" s="63"/>
      <c r="AS1722" s="63"/>
      <c r="AT1722" s="63"/>
      <c r="AU1722" s="63"/>
      <c r="AV1722" s="63"/>
      <c r="AW1722" s="63"/>
    </row>
    <row r="1723" spans="27:49" x14ac:dyDescent="0.2">
      <c r="AA1723" s="217"/>
      <c r="AB1723" s="218"/>
      <c r="AC1723" s="218"/>
      <c r="AD1723" s="219"/>
      <c r="AN1723" s="63"/>
      <c r="AO1723" s="63"/>
      <c r="AP1723" s="63"/>
      <c r="AQ1723" s="63"/>
      <c r="AR1723" s="63"/>
      <c r="AS1723" s="63"/>
      <c r="AT1723" s="63"/>
      <c r="AU1723" s="63"/>
      <c r="AV1723" s="63"/>
      <c r="AW1723" s="63"/>
    </row>
    <row r="1724" spans="27:49" x14ac:dyDescent="0.2">
      <c r="AA1724" s="217"/>
      <c r="AB1724" s="218"/>
      <c r="AC1724" s="218"/>
      <c r="AD1724" s="219"/>
      <c r="AN1724" s="63"/>
      <c r="AO1724" s="63"/>
      <c r="AP1724" s="63"/>
      <c r="AQ1724" s="63"/>
      <c r="AR1724" s="63"/>
      <c r="AS1724" s="63"/>
      <c r="AT1724" s="63"/>
      <c r="AU1724" s="63"/>
      <c r="AV1724" s="63"/>
      <c r="AW1724" s="63"/>
    </row>
    <row r="1725" spans="27:49" x14ac:dyDescent="0.2">
      <c r="AA1725" s="217"/>
      <c r="AB1725" s="218"/>
      <c r="AC1725" s="218"/>
      <c r="AD1725" s="219"/>
      <c r="AN1725" s="63"/>
      <c r="AO1725" s="63"/>
      <c r="AP1725" s="63"/>
      <c r="AQ1725" s="63"/>
      <c r="AR1725" s="63"/>
      <c r="AS1725" s="63"/>
      <c r="AT1725" s="63"/>
      <c r="AU1725" s="63"/>
      <c r="AV1725" s="63"/>
      <c r="AW1725" s="63"/>
    </row>
    <row r="1726" spans="27:49" x14ac:dyDescent="0.2">
      <c r="AA1726" s="217"/>
      <c r="AB1726" s="218"/>
      <c r="AC1726" s="218"/>
      <c r="AD1726" s="219"/>
      <c r="AN1726" s="63"/>
      <c r="AO1726" s="63"/>
      <c r="AP1726" s="63"/>
      <c r="AQ1726" s="63"/>
      <c r="AR1726" s="63"/>
      <c r="AS1726" s="63"/>
      <c r="AT1726" s="63"/>
      <c r="AU1726" s="63"/>
      <c r="AV1726" s="63"/>
      <c r="AW1726" s="63"/>
    </row>
    <row r="1727" spans="27:49" x14ac:dyDescent="0.2">
      <c r="AA1727" s="217"/>
      <c r="AB1727" s="218"/>
      <c r="AC1727" s="218"/>
      <c r="AD1727" s="219"/>
      <c r="AN1727" s="63"/>
      <c r="AO1727" s="63"/>
      <c r="AP1727" s="63"/>
      <c r="AQ1727" s="63"/>
      <c r="AR1727" s="63"/>
      <c r="AS1727" s="63"/>
      <c r="AT1727" s="63"/>
      <c r="AU1727" s="63"/>
      <c r="AV1727" s="63"/>
      <c r="AW1727" s="63"/>
    </row>
    <row r="1728" spans="27:49" x14ac:dyDescent="0.2">
      <c r="AA1728" s="217"/>
      <c r="AB1728" s="218"/>
      <c r="AC1728" s="218"/>
      <c r="AD1728" s="219"/>
      <c r="AN1728" s="63"/>
      <c r="AO1728" s="63"/>
      <c r="AP1728" s="63"/>
      <c r="AQ1728" s="63"/>
      <c r="AR1728" s="63"/>
      <c r="AS1728" s="63"/>
      <c r="AT1728" s="63"/>
      <c r="AU1728" s="63"/>
      <c r="AV1728" s="63"/>
      <c r="AW1728" s="63"/>
    </row>
    <row r="1729" spans="27:49" x14ac:dyDescent="0.2">
      <c r="AA1729" s="217"/>
      <c r="AB1729" s="218"/>
      <c r="AC1729" s="218"/>
      <c r="AD1729" s="219"/>
      <c r="AN1729" s="63"/>
      <c r="AO1729" s="63"/>
      <c r="AP1729" s="63"/>
      <c r="AQ1729" s="63"/>
      <c r="AR1729" s="63"/>
      <c r="AS1729" s="63"/>
      <c r="AT1729" s="63"/>
      <c r="AU1729" s="63"/>
      <c r="AV1729" s="63"/>
      <c r="AW1729" s="63"/>
    </row>
    <row r="1730" spans="27:49" x14ac:dyDescent="0.2">
      <c r="AA1730" s="217"/>
      <c r="AB1730" s="218"/>
      <c r="AC1730" s="218"/>
      <c r="AD1730" s="219"/>
      <c r="AN1730" s="63"/>
      <c r="AO1730" s="63"/>
      <c r="AP1730" s="63"/>
      <c r="AQ1730" s="63"/>
      <c r="AR1730" s="63"/>
      <c r="AS1730" s="63"/>
      <c r="AT1730" s="63"/>
      <c r="AU1730" s="63"/>
      <c r="AV1730" s="63"/>
      <c r="AW1730" s="63"/>
    </row>
    <row r="1731" spans="27:49" x14ac:dyDescent="0.2">
      <c r="AA1731" s="217"/>
      <c r="AB1731" s="218"/>
      <c r="AC1731" s="218"/>
      <c r="AD1731" s="219"/>
      <c r="AN1731" s="63"/>
      <c r="AO1731" s="63"/>
      <c r="AP1731" s="63"/>
      <c r="AQ1731" s="63"/>
      <c r="AR1731" s="63"/>
      <c r="AS1731" s="63"/>
      <c r="AT1731" s="63"/>
      <c r="AU1731" s="63"/>
      <c r="AV1731" s="63"/>
      <c r="AW1731" s="63"/>
    </row>
    <row r="1732" spans="27:49" x14ac:dyDescent="0.2">
      <c r="AA1732" s="217"/>
      <c r="AB1732" s="218"/>
      <c r="AC1732" s="218"/>
      <c r="AD1732" s="219"/>
      <c r="AN1732" s="63"/>
      <c r="AO1732" s="63"/>
      <c r="AP1732" s="63"/>
      <c r="AQ1732" s="63"/>
      <c r="AR1732" s="63"/>
      <c r="AS1732" s="63"/>
      <c r="AT1732" s="63"/>
      <c r="AU1732" s="63"/>
      <c r="AV1732" s="63"/>
      <c r="AW1732" s="63"/>
    </row>
    <row r="1733" spans="27:49" x14ac:dyDescent="0.2">
      <c r="AA1733" s="217"/>
      <c r="AB1733" s="218"/>
      <c r="AC1733" s="218"/>
      <c r="AD1733" s="219"/>
      <c r="AN1733" s="63"/>
      <c r="AO1733" s="63"/>
      <c r="AP1733" s="63"/>
      <c r="AQ1733" s="63"/>
      <c r="AR1733" s="63"/>
      <c r="AS1733" s="63"/>
      <c r="AT1733" s="63"/>
      <c r="AU1733" s="63"/>
      <c r="AV1733" s="63"/>
      <c r="AW1733" s="63"/>
    </row>
    <row r="1734" spans="27:49" x14ac:dyDescent="0.2">
      <c r="AA1734" s="217"/>
      <c r="AB1734" s="218"/>
      <c r="AC1734" s="218"/>
      <c r="AD1734" s="219"/>
      <c r="AN1734" s="63"/>
      <c r="AO1734" s="63"/>
      <c r="AP1734" s="63"/>
      <c r="AQ1734" s="63"/>
      <c r="AR1734" s="63"/>
      <c r="AS1734" s="63"/>
      <c r="AT1734" s="63"/>
      <c r="AU1734" s="63"/>
      <c r="AV1734" s="63"/>
      <c r="AW1734" s="63"/>
    </row>
    <row r="1735" spans="27:49" x14ac:dyDescent="0.2">
      <c r="AA1735" s="217"/>
      <c r="AB1735" s="218"/>
      <c r="AC1735" s="218"/>
      <c r="AD1735" s="219"/>
      <c r="AN1735" s="63"/>
      <c r="AO1735" s="63"/>
      <c r="AP1735" s="63"/>
      <c r="AQ1735" s="63"/>
      <c r="AR1735" s="63"/>
      <c r="AS1735" s="63"/>
      <c r="AT1735" s="63"/>
      <c r="AU1735" s="63"/>
      <c r="AV1735" s="63"/>
      <c r="AW1735" s="63"/>
    </row>
    <row r="1736" spans="27:49" x14ac:dyDescent="0.2">
      <c r="AA1736" s="217"/>
      <c r="AB1736" s="218"/>
      <c r="AC1736" s="218"/>
      <c r="AD1736" s="219"/>
      <c r="AN1736" s="63"/>
      <c r="AO1736" s="63"/>
      <c r="AP1736" s="63"/>
      <c r="AQ1736" s="63"/>
      <c r="AR1736" s="63"/>
      <c r="AS1736" s="63"/>
      <c r="AT1736" s="63"/>
      <c r="AU1736" s="63"/>
      <c r="AV1736" s="63"/>
      <c r="AW1736" s="63"/>
    </row>
    <row r="1737" spans="27:49" x14ac:dyDescent="0.2">
      <c r="AA1737" s="217"/>
      <c r="AB1737" s="218"/>
      <c r="AC1737" s="218"/>
      <c r="AD1737" s="219"/>
      <c r="AN1737" s="63"/>
      <c r="AO1737" s="63"/>
      <c r="AP1737" s="63"/>
      <c r="AQ1737" s="63"/>
      <c r="AR1737" s="63"/>
      <c r="AS1737" s="63"/>
      <c r="AT1737" s="63"/>
      <c r="AU1737" s="63"/>
      <c r="AV1737" s="63"/>
      <c r="AW1737" s="63"/>
    </row>
    <row r="1738" spans="27:49" x14ac:dyDescent="0.2">
      <c r="AA1738" s="217"/>
      <c r="AB1738" s="218"/>
      <c r="AC1738" s="218"/>
      <c r="AD1738" s="219"/>
      <c r="AN1738" s="63"/>
      <c r="AO1738" s="63"/>
      <c r="AP1738" s="63"/>
      <c r="AQ1738" s="63"/>
      <c r="AR1738" s="63"/>
      <c r="AS1738" s="63"/>
      <c r="AT1738" s="63"/>
      <c r="AU1738" s="63"/>
      <c r="AV1738" s="63"/>
      <c r="AW1738" s="63"/>
    </row>
    <row r="1739" spans="27:49" x14ac:dyDescent="0.2">
      <c r="AA1739" s="217"/>
      <c r="AB1739" s="218"/>
      <c r="AC1739" s="218"/>
      <c r="AD1739" s="219"/>
      <c r="AN1739" s="63"/>
      <c r="AO1739" s="63"/>
      <c r="AP1739" s="63"/>
      <c r="AQ1739" s="63"/>
      <c r="AR1739" s="63"/>
      <c r="AS1739" s="63"/>
      <c r="AT1739" s="63"/>
      <c r="AU1739" s="63"/>
      <c r="AV1739" s="63"/>
      <c r="AW1739" s="63"/>
    </row>
    <row r="1740" spans="27:49" x14ac:dyDescent="0.2">
      <c r="AA1740" s="217"/>
      <c r="AB1740" s="218"/>
      <c r="AC1740" s="218"/>
      <c r="AD1740" s="219"/>
      <c r="AN1740" s="63"/>
      <c r="AO1740" s="63"/>
      <c r="AP1740" s="63"/>
      <c r="AQ1740" s="63"/>
      <c r="AR1740" s="63"/>
      <c r="AS1740" s="63"/>
      <c r="AT1740" s="63"/>
      <c r="AU1740" s="63"/>
      <c r="AV1740" s="63"/>
      <c r="AW1740" s="63"/>
    </row>
    <row r="1741" spans="27:49" x14ac:dyDescent="0.2">
      <c r="AA1741" s="217"/>
      <c r="AB1741" s="218"/>
      <c r="AC1741" s="218"/>
      <c r="AD1741" s="219"/>
      <c r="AN1741" s="63"/>
      <c r="AO1741" s="63"/>
      <c r="AP1741" s="63"/>
      <c r="AQ1741" s="63"/>
      <c r="AR1741" s="63"/>
      <c r="AS1741" s="63"/>
      <c r="AT1741" s="63"/>
      <c r="AU1741" s="63"/>
      <c r="AV1741" s="63"/>
      <c r="AW1741" s="63"/>
    </row>
    <row r="1742" spans="27:49" x14ac:dyDescent="0.2">
      <c r="AA1742" s="217"/>
      <c r="AB1742" s="218"/>
      <c r="AC1742" s="218"/>
      <c r="AD1742" s="219"/>
      <c r="AN1742" s="63"/>
      <c r="AO1742" s="63"/>
      <c r="AP1742" s="63"/>
      <c r="AQ1742" s="63"/>
      <c r="AR1742" s="63"/>
      <c r="AS1742" s="63"/>
      <c r="AT1742" s="63"/>
      <c r="AU1742" s="63"/>
      <c r="AV1742" s="63"/>
      <c r="AW1742" s="63"/>
    </row>
    <row r="1743" spans="27:49" x14ac:dyDescent="0.2">
      <c r="AA1743" s="217"/>
      <c r="AB1743" s="218"/>
      <c r="AC1743" s="218"/>
      <c r="AD1743" s="219"/>
      <c r="AN1743" s="63"/>
      <c r="AO1743" s="63"/>
      <c r="AP1743" s="63"/>
      <c r="AQ1743" s="63"/>
      <c r="AR1743" s="63"/>
      <c r="AS1743" s="63"/>
      <c r="AT1743" s="63"/>
      <c r="AU1743" s="63"/>
      <c r="AV1743" s="63"/>
      <c r="AW1743" s="63"/>
    </row>
    <row r="1744" spans="27:49" x14ac:dyDescent="0.2">
      <c r="AA1744" s="217"/>
      <c r="AB1744" s="218"/>
      <c r="AC1744" s="218"/>
      <c r="AD1744" s="219"/>
      <c r="AN1744" s="63"/>
      <c r="AO1744" s="63"/>
      <c r="AP1744" s="63"/>
      <c r="AQ1744" s="63"/>
      <c r="AR1744" s="63"/>
      <c r="AS1744" s="63"/>
      <c r="AT1744" s="63"/>
      <c r="AU1744" s="63"/>
      <c r="AV1744" s="63"/>
      <c r="AW1744" s="63"/>
    </row>
    <row r="1745" spans="27:49" x14ac:dyDescent="0.2">
      <c r="AA1745" s="217"/>
      <c r="AB1745" s="218"/>
      <c r="AC1745" s="218"/>
      <c r="AD1745" s="219"/>
      <c r="AN1745" s="63"/>
      <c r="AO1745" s="63"/>
      <c r="AP1745" s="63"/>
      <c r="AQ1745" s="63"/>
      <c r="AR1745" s="63"/>
      <c r="AS1745" s="63"/>
      <c r="AT1745" s="63"/>
      <c r="AU1745" s="63"/>
      <c r="AV1745" s="63"/>
      <c r="AW1745" s="63"/>
    </row>
    <row r="1746" spans="27:49" x14ac:dyDescent="0.2">
      <c r="AA1746" s="217"/>
      <c r="AB1746" s="218"/>
      <c r="AC1746" s="218"/>
      <c r="AD1746" s="219"/>
      <c r="AN1746" s="63"/>
      <c r="AO1746" s="63"/>
      <c r="AP1746" s="63"/>
      <c r="AQ1746" s="63"/>
      <c r="AR1746" s="63"/>
      <c r="AS1746" s="63"/>
      <c r="AT1746" s="63"/>
      <c r="AU1746" s="63"/>
      <c r="AV1746" s="63"/>
      <c r="AW1746" s="63"/>
    </row>
    <row r="1747" spans="27:49" x14ac:dyDescent="0.2">
      <c r="AA1747" s="217"/>
      <c r="AB1747" s="218"/>
      <c r="AC1747" s="218"/>
      <c r="AD1747" s="219"/>
      <c r="AN1747" s="63"/>
      <c r="AO1747" s="63"/>
      <c r="AP1747" s="63"/>
      <c r="AQ1747" s="63"/>
      <c r="AR1747" s="63"/>
      <c r="AS1747" s="63"/>
      <c r="AT1747" s="63"/>
      <c r="AU1747" s="63"/>
      <c r="AV1747" s="63"/>
      <c r="AW1747" s="63"/>
    </row>
    <row r="1748" spans="27:49" x14ac:dyDescent="0.2">
      <c r="AA1748" s="217"/>
      <c r="AB1748" s="218"/>
      <c r="AC1748" s="218"/>
      <c r="AD1748" s="219"/>
      <c r="AN1748" s="63"/>
      <c r="AO1748" s="63"/>
      <c r="AP1748" s="63"/>
      <c r="AQ1748" s="63"/>
      <c r="AR1748" s="63"/>
      <c r="AS1748" s="63"/>
      <c r="AT1748" s="63"/>
      <c r="AU1748" s="63"/>
      <c r="AV1748" s="63"/>
      <c r="AW1748" s="63"/>
    </row>
    <row r="1749" spans="27:49" x14ac:dyDescent="0.2">
      <c r="AA1749" s="217"/>
      <c r="AB1749" s="218"/>
      <c r="AC1749" s="218"/>
      <c r="AD1749" s="219"/>
      <c r="AN1749" s="63"/>
      <c r="AO1749" s="63"/>
      <c r="AP1749" s="63"/>
      <c r="AQ1749" s="63"/>
      <c r="AR1749" s="63"/>
      <c r="AS1749" s="63"/>
      <c r="AT1749" s="63"/>
      <c r="AU1749" s="63"/>
      <c r="AV1749" s="63"/>
      <c r="AW1749" s="63"/>
    </row>
    <row r="1750" spans="27:49" x14ac:dyDescent="0.2">
      <c r="AA1750" s="217"/>
      <c r="AB1750" s="218"/>
      <c r="AC1750" s="218"/>
      <c r="AD1750" s="219"/>
      <c r="AN1750" s="63"/>
      <c r="AO1750" s="63"/>
      <c r="AP1750" s="63"/>
      <c r="AQ1750" s="63"/>
      <c r="AR1750" s="63"/>
      <c r="AS1750" s="63"/>
      <c r="AT1750" s="63"/>
      <c r="AU1750" s="63"/>
      <c r="AV1750" s="63"/>
      <c r="AW1750" s="63"/>
    </row>
    <row r="1751" spans="27:49" x14ac:dyDescent="0.2">
      <c r="AA1751" s="217"/>
      <c r="AB1751" s="218"/>
      <c r="AC1751" s="218"/>
      <c r="AD1751" s="219"/>
      <c r="AN1751" s="63"/>
      <c r="AO1751" s="63"/>
      <c r="AP1751" s="63"/>
      <c r="AQ1751" s="63"/>
      <c r="AR1751" s="63"/>
      <c r="AS1751" s="63"/>
      <c r="AT1751" s="63"/>
      <c r="AU1751" s="63"/>
      <c r="AV1751" s="63"/>
      <c r="AW1751" s="63"/>
    </row>
    <row r="1752" spans="27:49" x14ac:dyDescent="0.2">
      <c r="AA1752" s="217"/>
      <c r="AB1752" s="218"/>
      <c r="AC1752" s="218"/>
      <c r="AD1752" s="219"/>
      <c r="AN1752" s="63"/>
      <c r="AO1752" s="63"/>
      <c r="AP1752" s="63"/>
      <c r="AQ1752" s="63"/>
      <c r="AR1752" s="63"/>
      <c r="AS1752" s="63"/>
      <c r="AT1752" s="63"/>
      <c r="AU1752" s="63"/>
      <c r="AV1752" s="63"/>
      <c r="AW1752" s="63"/>
    </row>
    <row r="1753" spans="27:49" x14ac:dyDescent="0.2">
      <c r="AA1753" s="217"/>
      <c r="AB1753" s="218"/>
      <c r="AC1753" s="218"/>
      <c r="AD1753" s="219"/>
      <c r="AN1753" s="63"/>
      <c r="AO1753" s="63"/>
      <c r="AP1753" s="63"/>
      <c r="AQ1753" s="63"/>
      <c r="AR1753" s="63"/>
      <c r="AS1753" s="63"/>
      <c r="AT1753" s="63"/>
      <c r="AU1753" s="63"/>
      <c r="AV1753" s="63"/>
      <c r="AW1753" s="63"/>
    </row>
    <row r="1754" spans="27:49" x14ac:dyDescent="0.2">
      <c r="AA1754" s="217"/>
      <c r="AB1754" s="218"/>
      <c r="AC1754" s="218"/>
      <c r="AD1754" s="219"/>
      <c r="AN1754" s="63"/>
      <c r="AO1754" s="63"/>
      <c r="AP1754" s="63"/>
      <c r="AQ1754" s="63"/>
      <c r="AR1754" s="63"/>
      <c r="AS1754" s="63"/>
      <c r="AT1754" s="63"/>
      <c r="AU1754" s="63"/>
      <c r="AV1754" s="63"/>
      <c r="AW1754" s="63"/>
    </row>
    <row r="1755" spans="27:49" x14ac:dyDescent="0.2">
      <c r="AA1755" s="217"/>
      <c r="AB1755" s="218"/>
      <c r="AC1755" s="218"/>
      <c r="AD1755" s="219"/>
      <c r="AN1755" s="63"/>
      <c r="AO1755" s="63"/>
      <c r="AP1755" s="63"/>
      <c r="AQ1755" s="63"/>
      <c r="AR1755" s="63"/>
      <c r="AS1755" s="63"/>
      <c r="AT1755" s="63"/>
      <c r="AU1755" s="63"/>
      <c r="AV1755" s="63"/>
      <c r="AW1755" s="63"/>
    </row>
    <row r="1756" spans="27:49" x14ac:dyDescent="0.2">
      <c r="AA1756" s="217"/>
      <c r="AB1756" s="218"/>
      <c r="AC1756" s="218"/>
      <c r="AD1756" s="219"/>
      <c r="AN1756" s="63"/>
      <c r="AO1756" s="63"/>
      <c r="AP1756" s="63"/>
      <c r="AQ1756" s="63"/>
      <c r="AR1756" s="63"/>
      <c r="AS1756" s="63"/>
      <c r="AT1756" s="63"/>
      <c r="AU1756" s="63"/>
      <c r="AV1756" s="63"/>
      <c r="AW1756" s="63"/>
    </row>
    <row r="1757" spans="27:49" x14ac:dyDescent="0.2">
      <c r="AA1757" s="217"/>
      <c r="AB1757" s="218"/>
      <c r="AC1757" s="218"/>
      <c r="AD1757" s="219"/>
      <c r="AN1757" s="63"/>
      <c r="AO1757" s="63"/>
      <c r="AP1757" s="63"/>
      <c r="AQ1757" s="63"/>
      <c r="AR1757" s="63"/>
      <c r="AS1757" s="63"/>
      <c r="AT1757" s="63"/>
      <c r="AU1757" s="63"/>
      <c r="AV1757" s="63"/>
      <c r="AW1757" s="63"/>
    </row>
    <row r="1758" spans="27:49" x14ac:dyDescent="0.2">
      <c r="AA1758" s="217"/>
      <c r="AB1758" s="218"/>
      <c r="AC1758" s="218"/>
      <c r="AD1758" s="219"/>
      <c r="AN1758" s="63"/>
      <c r="AO1758" s="63"/>
      <c r="AP1758" s="63"/>
      <c r="AQ1758" s="63"/>
      <c r="AR1758" s="63"/>
      <c r="AS1758" s="63"/>
      <c r="AT1758" s="63"/>
      <c r="AU1758" s="63"/>
      <c r="AV1758" s="63"/>
      <c r="AW1758" s="63"/>
    </row>
    <row r="1759" spans="27:49" x14ac:dyDescent="0.2">
      <c r="AA1759" s="217"/>
      <c r="AB1759" s="218"/>
      <c r="AC1759" s="218"/>
      <c r="AD1759" s="219"/>
      <c r="AN1759" s="63"/>
      <c r="AO1759" s="63"/>
      <c r="AP1759" s="63"/>
      <c r="AQ1759" s="63"/>
      <c r="AR1759" s="63"/>
      <c r="AS1759" s="63"/>
      <c r="AT1759" s="63"/>
      <c r="AU1759" s="63"/>
      <c r="AV1759" s="63"/>
      <c r="AW1759" s="63"/>
    </row>
    <row r="1760" spans="27:49" x14ac:dyDescent="0.2">
      <c r="AA1760" s="217"/>
      <c r="AB1760" s="218"/>
      <c r="AC1760" s="218"/>
      <c r="AD1760" s="219"/>
      <c r="AN1760" s="63"/>
      <c r="AO1760" s="63"/>
      <c r="AP1760" s="63"/>
      <c r="AQ1760" s="63"/>
      <c r="AR1760" s="63"/>
      <c r="AS1760" s="63"/>
      <c r="AT1760" s="63"/>
      <c r="AU1760" s="63"/>
      <c r="AV1760" s="63"/>
      <c r="AW1760" s="63"/>
    </row>
    <row r="1761" spans="27:49" x14ac:dyDescent="0.2">
      <c r="AA1761" s="217"/>
      <c r="AB1761" s="218"/>
      <c r="AC1761" s="218"/>
      <c r="AD1761" s="219"/>
      <c r="AN1761" s="63"/>
      <c r="AO1761" s="63"/>
      <c r="AP1761" s="63"/>
      <c r="AQ1761" s="63"/>
      <c r="AR1761" s="63"/>
      <c r="AS1761" s="63"/>
      <c r="AT1761" s="63"/>
      <c r="AU1761" s="63"/>
      <c r="AV1761" s="63"/>
      <c r="AW1761" s="63"/>
    </row>
    <row r="1762" spans="27:49" x14ac:dyDescent="0.2">
      <c r="AA1762" s="217"/>
      <c r="AB1762" s="218"/>
      <c r="AC1762" s="218"/>
      <c r="AD1762" s="219"/>
      <c r="AN1762" s="63"/>
      <c r="AO1762" s="63"/>
      <c r="AP1762" s="63"/>
      <c r="AQ1762" s="63"/>
      <c r="AR1762" s="63"/>
      <c r="AS1762" s="63"/>
      <c r="AT1762" s="63"/>
      <c r="AU1762" s="63"/>
      <c r="AV1762" s="63"/>
      <c r="AW1762" s="63"/>
    </row>
    <row r="1763" spans="27:49" x14ac:dyDescent="0.2">
      <c r="AA1763" s="217"/>
      <c r="AB1763" s="218"/>
      <c r="AC1763" s="218"/>
      <c r="AD1763" s="219"/>
      <c r="AN1763" s="63"/>
      <c r="AO1763" s="63"/>
      <c r="AP1763" s="63"/>
      <c r="AQ1763" s="63"/>
      <c r="AR1763" s="63"/>
      <c r="AS1763" s="63"/>
      <c r="AT1763" s="63"/>
      <c r="AU1763" s="63"/>
      <c r="AV1763" s="63"/>
      <c r="AW1763" s="63"/>
    </row>
    <row r="1764" spans="27:49" x14ac:dyDescent="0.2">
      <c r="AA1764" s="217"/>
      <c r="AB1764" s="218"/>
      <c r="AC1764" s="218"/>
      <c r="AD1764" s="219"/>
      <c r="AN1764" s="63"/>
      <c r="AO1764" s="63"/>
      <c r="AP1764" s="63"/>
      <c r="AQ1764" s="63"/>
      <c r="AR1764" s="63"/>
      <c r="AS1764" s="63"/>
      <c r="AT1764" s="63"/>
      <c r="AU1764" s="63"/>
      <c r="AV1764" s="63"/>
      <c r="AW1764" s="63"/>
    </row>
    <row r="1765" spans="27:49" x14ac:dyDescent="0.2">
      <c r="AA1765" s="217"/>
      <c r="AB1765" s="218"/>
      <c r="AC1765" s="218"/>
      <c r="AD1765" s="219"/>
      <c r="AN1765" s="63"/>
      <c r="AO1765" s="63"/>
      <c r="AP1765" s="63"/>
      <c r="AQ1765" s="63"/>
      <c r="AR1765" s="63"/>
      <c r="AS1765" s="63"/>
      <c r="AT1765" s="63"/>
      <c r="AU1765" s="63"/>
      <c r="AV1765" s="63"/>
      <c r="AW1765" s="63"/>
    </row>
    <row r="1766" spans="27:49" x14ac:dyDescent="0.2">
      <c r="AA1766" s="217"/>
      <c r="AB1766" s="218"/>
      <c r="AC1766" s="218"/>
      <c r="AD1766" s="219"/>
      <c r="AN1766" s="63"/>
      <c r="AO1766" s="63"/>
      <c r="AP1766" s="63"/>
      <c r="AQ1766" s="63"/>
      <c r="AR1766" s="63"/>
      <c r="AS1766" s="63"/>
      <c r="AT1766" s="63"/>
      <c r="AU1766" s="63"/>
      <c r="AV1766" s="63"/>
      <c r="AW1766" s="63"/>
    </row>
    <row r="1767" spans="27:49" x14ac:dyDescent="0.2">
      <c r="AA1767" s="217"/>
      <c r="AB1767" s="218"/>
      <c r="AC1767" s="218"/>
      <c r="AD1767" s="219"/>
      <c r="AN1767" s="63"/>
      <c r="AO1767" s="63"/>
      <c r="AP1767" s="63"/>
      <c r="AQ1767" s="63"/>
      <c r="AR1767" s="63"/>
      <c r="AS1767" s="63"/>
      <c r="AT1767" s="63"/>
      <c r="AU1767" s="63"/>
      <c r="AV1767" s="63"/>
      <c r="AW1767" s="63"/>
    </row>
    <row r="1768" spans="27:49" x14ac:dyDescent="0.2">
      <c r="AA1768" s="217"/>
      <c r="AB1768" s="218"/>
      <c r="AC1768" s="218"/>
      <c r="AD1768" s="219"/>
      <c r="AN1768" s="63"/>
      <c r="AO1768" s="63"/>
      <c r="AP1768" s="63"/>
      <c r="AQ1768" s="63"/>
      <c r="AR1768" s="63"/>
      <c r="AS1768" s="63"/>
      <c r="AT1768" s="63"/>
      <c r="AU1768" s="63"/>
      <c r="AV1768" s="63"/>
      <c r="AW1768" s="63"/>
    </row>
    <row r="1769" spans="27:49" x14ac:dyDescent="0.2">
      <c r="AA1769" s="217"/>
      <c r="AB1769" s="218"/>
      <c r="AC1769" s="218"/>
      <c r="AD1769" s="219"/>
      <c r="AN1769" s="63"/>
      <c r="AO1769" s="63"/>
      <c r="AP1769" s="63"/>
      <c r="AQ1769" s="63"/>
      <c r="AR1769" s="63"/>
      <c r="AS1769" s="63"/>
      <c r="AT1769" s="63"/>
      <c r="AU1769" s="63"/>
      <c r="AV1769" s="63"/>
      <c r="AW1769" s="63"/>
    </row>
    <row r="1770" spans="27:49" x14ac:dyDescent="0.2">
      <c r="AA1770" s="217"/>
      <c r="AB1770" s="218"/>
      <c r="AC1770" s="218"/>
      <c r="AD1770" s="219"/>
      <c r="AN1770" s="63"/>
      <c r="AO1770" s="63"/>
      <c r="AP1770" s="63"/>
      <c r="AQ1770" s="63"/>
      <c r="AR1770" s="63"/>
      <c r="AS1770" s="63"/>
      <c r="AT1770" s="63"/>
      <c r="AU1770" s="63"/>
      <c r="AV1770" s="63"/>
      <c r="AW1770" s="63"/>
    </row>
    <row r="1771" spans="27:49" x14ac:dyDescent="0.2">
      <c r="AA1771" s="217"/>
      <c r="AB1771" s="218"/>
      <c r="AC1771" s="218"/>
      <c r="AD1771" s="219"/>
      <c r="AN1771" s="63"/>
      <c r="AO1771" s="63"/>
      <c r="AP1771" s="63"/>
      <c r="AQ1771" s="63"/>
      <c r="AR1771" s="63"/>
      <c r="AS1771" s="63"/>
      <c r="AT1771" s="63"/>
      <c r="AU1771" s="63"/>
      <c r="AV1771" s="63"/>
      <c r="AW1771" s="63"/>
    </row>
    <row r="1772" spans="27:49" x14ac:dyDescent="0.2">
      <c r="AA1772" s="217"/>
      <c r="AB1772" s="218"/>
      <c r="AC1772" s="218"/>
      <c r="AD1772" s="219"/>
      <c r="AN1772" s="63"/>
      <c r="AO1772" s="63"/>
      <c r="AP1772" s="63"/>
      <c r="AQ1772" s="63"/>
      <c r="AR1772" s="63"/>
      <c r="AS1772" s="63"/>
      <c r="AT1772" s="63"/>
      <c r="AU1772" s="63"/>
      <c r="AV1772" s="63"/>
      <c r="AW1772" s="63"/>
    </row>
    <row r="1773" spans="27:49" x14ac:dyDescent="0.2">
      <c r="AA1773" s="217"/>
      <c r="AB1773" s="218"/>
      <c r="AC1773" s="218"/>
      <c r="AD1773" s="219"/>
      <c r="AN1773" s="63"/>
      <c r="AO1773" s="63"/>
      <c r="AP1773" s="63"/>
      <c r="AQ1773" s="63"/>
      <c r="AR1773" s="63"/>
      <c r="AS1773" s="63"/>
      <c r="AT1773" s="63"/>
      <c r="AU1773" s="63"/>
      <c r="AV1773" s="63"/>
      <c r="AW1773" s="63"/>
    </row>
    <row r="1774" spans="27:49" x14ac:dyDescent="0.2">
      <c r="AA1774" s="217"/>
      <c r="AB1774" s="218"/>
      <c r="AC1774" s="218"/>
      <c r="AD1774" s="219"/>
      <c r="AN1774" s="63"/>
      <c r="AO1774" s="63"/>
      <c r="AP1774" s="63"/>
      <c r="AQ1774" s="63"/>
      <c r="AR1774" s="63"/>
      <c r="AS1774" s="63"/>
      <c r="AT1774" s="63"/>
      <c r="AU1774" s="63"/>
      <c r="AV1774" s="63"/>
      <c r="AW1774" s="63"/>
    </row>
    <row r="1775" spans="27:49" x14ac:dyDescent="0.2">
      <c r="AA1775" s="217"/>
      <c r="AB1775" s="218"/>
      <c r="AC1775" s="218"/>
      <c r="AD1775" s="219"/>
      <c r="AN1775" s="63"/>
      <c r="AO1775" s="63"/>
      <c r="AP1775" s="63"/>
      <c r="AQ1775" s="63"/>
      <c r="AR1775" s="63"/>
      <c r="AS1775" s="63"/>
      <c r="AT1775" s="63"/>
      <c r="AU1775" s="63"/>
      <c r="AV1775" s="63"/>
      <c r="AW1775" s="63"/>
    </row>
    <row r="1776" spans="27:49" x14ac:dyDescent="0.2">
      <c r="AA1776" s="217"/>
      <c r="AB1776" s="218"/>
      <c r="AC1776" s="218"/>
      <c r="AD1776" s="219"/>
      <c r="AN1776" s="63"/>
      <c r="AO1776" s="63"/>
      <c r="AP1776" s="63"/>
      <c r="AQ1776" s="63"/>
      <c r="AR1776" s="63"/>
      <c r="AS1776" s="63"/>
      <c r="AT1776" s="63"/>
      <c r="AU1776" s="63"/>
      <c r="AV1776" s="63"/>
      <c r="AW1776" s="63"/>
    </row>
    <row r="1777" spans="27:49" x14ac:dyDescent="0.2">
      <c r="AA1777" s="217"/>
      <c r="AB1777" s="218"/>
      <c r="AC1777" s="218"/>
      <c r="AD1777" s="219"/>
      <c r="AN1777" s="63"/>
      <c r="AO1777" s="63"/>
      <c r="AP1777" s="63"/>
      <c r="AQ1777" s="63"/>
      <c r="AR1777" s="63"/>
      <c r="AS1777" s="63"/>
      <c r="AT1777" s="63"/>
      <c r="AU1777" s="63"/>
      <c r="AV1777" s="63"/>
      <c r="AW1777" s="63"/>
    </row>
    <row r="1778" spans="27:49" x14ac:dyDescent="0.2">
      <c r="AA1778" s="217"/>
      <c r="AB1778" s="218"/>
      <c r="AC1778" s="218"/>
      <c r="AD1778" s="219"/>
      <c r="AN1778" s="63"/>
      <c r="AO1778" s="63"/>
      <c r="AP1778" s="63"/>
      <c r="AQ1778" s="63"/>
      <c r="AR1778" s="63"/>
      <c r="AS1778" s="63"/>
      <c r="AT1778" s="63"/>
      <c r="AU1778" s="63"/>
      <c r="AV1778" s="63"/>
      <c r="AW1778" s="63"/>
    </row>
    <row r="1779" spans="27:49" x14ac:dyDescent="0.2">
      <c r="AA1779" s="217"/>
      <c r="AB1779" s="218"/>
      <c r="AC1779" s="218"/>
      <c r="AD1779" s="219"/>
      <c r="AN1779" s="63"/>
      <c r="AO1779" s="63"/>
      <c r="AP1779" s="63"/>
      <c r="AQ1779" s="63"/>
      <c r="AR1779" s="63"/>
      <c r="AS1779" s="63"/>
      <c r="AT1779" s="63"/>
      <c r="AU1779" s="63"/>
      <c r="AV1779" s="63"/>
      <c r="AW1779" s="63"/>
    </row>
    <row r="1780" spans="27:49" x14ac:dyDescent="0.2">
      <c r="AA1780" s="217"/>
      <c r="AB1780" s="218"/>
      <c r="AC1780" s="218"/>
      <c r="AD1780" s="219"/>
      <c r="AN1780" s="63"/>
      <c r="AO1780" s="63"/>
      <c r="AP1780" s="63"/>
      <c r="AQ1780" s="63"/>
      <c r="AR1780" s="63"/>
      <c r="AS1780" s="63"/>
      <c r="AT1780" s="63"/>
      <c r="AU1780" s="63"/>
      <c r="AV1780" s="63"/>
      <c r="AW1780" s="63"/>
    </row>
    <row r="1781" spans="27:49" x14ac:dyDescent="0.2">
      <c r="AA1781" s="217">
        <f t="shared" ref="AA1781:AA1812" si="115">AB$3+AB$4*Z1781+AB$5*Z1781^2+AH1781</f>
        <v>-6.8508655805447731E-3</v>
      </c>
      <c r="AB1781" s="218">
        <f t="shared" ref="AB1781:AB1812" si="116">+G1781-AA1781</f>
        <v>6.8508655805447731E-3</v>
      </c>
      <c r="AC1781" s="218">
        <f t="shared" ref="AC1781:AC1812" si="117">+G1781-P1781</f>
        <v>0</v>
      </c>
      <c r="AD1781" s="219">
        <f t="shared" ref="AD1781:AD1812" si="118">U1781*(G1781-AA1781)^2</f>
        <v>0</v>
      </c>
      <c r="AH1781" s="15">
        <f t="shared" ref="AH1781:AH1812" si="119">$AB$6*($AB$11/AI1781*AJ1781+$AB$12)</f>
        <v>-2.1132140183653118E-2</v>
      </c>
      <c r="AI1781" s="15">
        <f t="shared" ref="AI1781:AI1812" si="120">1+$AB$7*COS(AL1781)</f>
        <v>0.75722234923842557</v>
      </c>
      <c r="AJ1781" s="15">
        <f t="shared" ref="AJ1781:AJ1812" si="121">SIN(AL1781+RADIANS($AB$9))</f>
        <v>-5.8662773998696828E-2</v>
      </c>
      <c r="AK1781" s="15">
        <f t="shared" ref="AK1781:AK1812" si="122">$AB$7*SIN(AL1781)</f>
        <v>-0.59778198123591342</v>
      </c>
      <c r="AL1781" s="15">
        <f t="shared" ref="AL1781:AL1812" si="123">2*ATAN(AM1781)</f>
        <v>-1.9565766440237951</v>
      </c>
      <c r="AM1781" s="15">
        <f t="shared" ref="AM1781:AM1812" si="124">TAN(AN1781/2)*SQRT((1+$AB$7)/(1-$AB$7))</f>
        <v>-1.4854556398418073</v>
      </c>
      <c r="AN1781" s="63">
        <f t="shared" ref="AN1781:AT1796" si="125">$AU1781+$AB$7*SIN(AO1781)</f>
        <v>11.358636418491599</v>
      </c>
      <c r="AO1781" s="63">
        <f t="shared" si="125"/>
        <v>11.358804619998017</v>
      </c>
      <c r="AP1781" s="63">
        <f t="shared" si="125"/>
        <v>11.359537657922226</v>
      </c>
      <c r="AQ1781" s="63">
        <f t="shared" si="125"/>
        <v>11.362715978071076</v>
      </c>
      <c r="AR1781" s="63">
        <f t="shared" si="125"/>
        <v>11.376203534425278</v>
      </c>
      <c r="AS1781" s="63">
        <f t="shared" si="125"/>
        <v>11.429013607576051</v>
      </c>
      <c r="AT1781" s="63">
        <f t="shared" si="125"/>
        <v>11.594971110027394</v>
      </c>
      <c r="AU1781" s="63">
        <f t="shared" ref="AU1781:AU1812" si="126">RADIANS($AB$9)+$AB$18*(F1781-AB$15)</f>
        <v>11.961740587925192</v>
      </c>
      <c r="AV1781" s="63"/>
      <c r="AW1781" s="63"/>
    </row>
    <row r="1782" spans="27:49" x14ac:dyDescent="0.2">
      <c r="AA1782" s="217">
        <f t="shared" si="115"/>
        <v>-6.8508655805447731E-3</v>
      </c>
      <c r="AB1782" s="218">
        <f t="shared" si="116"/>
        <v>6.8508655805447731E-3</v>
      </c>
      <c r="AC1782" s="218">
        <f t="shared" si="117"/>
        <v>0</v>
      </c>
      <c r="AD1782" s="219">
        <f t="shared" si="118"/>
        <v>0</v>
      </c>
      <c r="AH1782" s="15">
        <f t="shared" si="119"/>
        <v>-2.1132140183653118E-2</v>
      </c>
      <c r="AI1782" s="15">
        <f t="shared" si="120"/>
        <v>0.75722234923842557</v>
      </c>
      <c r="AJ1782" s="15">
        <f t="shared" si="121"/>
        <v>-5.8662773998696828E-2</v>
      </c>
      <c r="AK1782" s="15">
        <f t="shared" si="122"/>
        <v>-0.59778198123591342</v>
      </c>
      <c r="AL1782" s="15">
        <f t="shared" si="123"/>
        <v>-1.9565766440237951</v>
      </c>
      <c r="AM1782" s="15">
        <f t="shared" si="124"/>
        <v>-1.4854556398418073</v>
      </c>
      <c r="AN1782" s="63">
        <f t="shared" si="125"/>
        <v>11.358636418491599</v>
      </c>
      <c r="AO1782" s="63">
        <f t="shared" si="125"/>
        <v>11.358804619998017</v>
      </c>
      <c r="AP1782" s="63">
        <f t="shared" si="125"/>
        <v>11.359537657922226</v>
      </c>
      <c r="AQ1782" s="63">
        <f t="shared" si="125"/>
        <v>11.362715978071076</v>
      </c>
      <c r="AR1782" s="63">
        <f t="shared" si="125"/>
        <v>11.376203534425278</v>
      </c>
      <c r="AS1782" s="63">
        <f t="shared" si="125"/>
        <v>11.429013607576051</v>
      </c>
      <c r="AT1782" s="63">
        <f t="shared" si="125"/>
        <v>11.594971110027394</v>
      </c>
      <c r="AU1782" s="63">
        <f t="shared" si="126"/>
        <v>11.961740587925192</v>
      </c>
      <c r="AV1782" s="63"/>
      <c r="AW1782" s="63"/>
    </row>
    <row r="1783" spans="27:49" x14ac:dyDescent="0.2">
      <c r="AA1783" s="217">
        <f t="shared" si="115"/>
        <v>-6.8508655805447731E-3</v>
      </c>
      <c r="AB1783" s="218">
        <f t="shared" si="116"/>
        <v>6.8508655805447731E-3</v>
      </c>
      <c r="AC1783" s="218">
        <f t="shared" si="117"/>
        <v>0</v>
      </c>
      <c r="AD1783" s="219">
        <f t="shared" si="118"/>
        <v>0</v>
      </c>
      <c r="AH1783" s="15">
        <f t="shared" si="119"/>
        <v>-2.1132140183653118E-2</v>
      </c>
      <c r="AI1783" s="15">
        <f t="shared" si="120"/>
        <v>0.75722234923842557</v>
      </c>
      <c r="AJ1783" s="15">
        <f t="shared" si="121"/>
        <v>-5.8662773998696828E-2</v>
      </c>
      <c r="AK1783" s="15">
        <f t="shared" si="122"/>
        <v>-0.59778198123591342</v>
      </c>
      <c r="AL1783" s="15">
        <f t="shared" si="123"/>
        <v>-1.9565766440237951</v>
      </c>
      <c r="AM1783" s="15">
        <f t="shared" si="124"/>
        <v>-1.4854556398418073</v>
      </c>
      <c r="AN1783" s="63">
        <f t="shared" si="125"/>
        <v>11.358636418491599</v>
      </c>
      <c r="AO1783" s="63">
        <f t="shared" si="125"/>
        <v>11.358804619998017</v>
      </c>
      <c r="AP1783" s="63">
        <f t="shared" si="125"/>
        <v>11.359537657922226</v>
      </c>
      <c r="AQ1783" s="63">
        <f t="shared" si="125"/>
        <v>11.362715978071076</v>
      </c>
      <c r="AR1783" s="63">
        <f t="shared" si="125"/>
        <v>11.376203534425278</v>
      </c>
      <c r="AS1783" s="63">
        <f t="shared" si="125"/>
        <v>11.429013607576051</v>
      </c>
      <c r="AT1783" s="63">
        <f t="shared" si="125"/>
        <v>11.594971110027394</v>
      </c>
      <c r="AU1783" s="63">
        <f t="shared" si="126"/>
        <v>11.961740587925192</v>
      </c>
      <c r="AV1783" s="63"/>
      <c r="AW1783" s="63"/>
    </row>
    <row r="1784" spans="27:49" x14ac:dyDescent="0.2">
      <c r="AA1784" s="217">
        <f t="shared" si="115"/>
        <v>-6.8508655805447731E-3</v>
      </c>
      <c r="AB1784" s="218">
        <f t="shared" si="116"/>
        <v>6.8508655805447731E-3</v>
      </c>
      <c r="AC1784" s="218">
        <f t="shared" si="117"/>
        <v>0</v>
      </c>
      <c r="AD1784" s="219">
        <f t="shared" si="118"/>
        <v>0</v>
      </c>
      <c r="AH1784" s="15">
        <f t="shared" si="119"/>
        <v>-2.1132140183653118E-2</v>
      </c>
      <c r="AI1784" s="15">
        <f t="shared" si="120"/>
        <v>0.75722234923842557</v>
      </c>
      <c r="AJ1784" s="15">
        <f t="shared" si="121"/>
        <v>-5.8662773998696828E-2</v>
      </c>
      <c r="AK1784" s="15">
        <f t="shared" si="122"/>
        <v>-0.59778198123591342</v>
      </c>
      <c r="AL1784" s="15">
        <f t="shared" si="123"/>
        <v>-1.9565766440237951</v>
      </c>
      <c r="AM1784" s="15">
        <f t="shared" si="124"/>
        <v>-1.4854556398418073</v>
      </c>
      <c r="AN1784" s="63">
        <f t="shared" si="125"/>
        <v>11.358636418491599</v>
      </c>
      <c r="AO1784" s="63">
        <f t="shared" si="125"/>
        <v>11.358804619998017</v>
      </c>
      <c r="AP1784" s="63">
        <f t="shared" si="125"/>
        <v>11.359537657922226</v>
      </c>
      <c r="AQ1784" s="63">
        <f t="shared" si="125"/>
        <v>11.362715978071076</v>
      </c>
      <c r="AR1784" s="63">
        <f t="shared" si="125"/>
        <v>11.376203534425278</v>
      </c>
      <c r="AS1784" s="63">
        <f t="shared" si="125"/>
        <v>11.429013607576051</v>
      </c>
      <c r="AT1784" s="63">
        <f t="shared" si="125"/>
        <v>11.594971110027394</v>
      </c>
      <c r="AU1784" s="63">
        <f t="shared" si="126"/>
        <v>11.961740587925192</v>
      </c>
      <c r="AV1784" s="63"/>
      <c r="AW1784" s="63"/>
    </row>
    <row r="1785" spans="27:49" x14ac:dyDescent="0.2">
      <c r="AA1785" s="217">
        <f t="shared" si="115"/>
        <v>-6.8508655805447731E-3</v>
      </c>
      <c r="AB1785" s="218">
        <f t="shared" si="116"/>
        <v>6.8508655805447731E-3</v>
      </c>
      <c r="AC1785" s="218">
        <f t="shared" si="117"/>
        <v>0</v>
      </c>
      <c r="AD1785" s="219">
        <f t="shared" si="118"/>
        <v>0</v>
      </c>
      <c r="AH1785" s="15">
        <f t="shared" si="119"/>
        <v>-2.1132140183653118E-2</v>
      </c>
      <c r="AI1785" s="15">
        <f t="shared" si="120"/>
        <v>0.75722234923842557</v>
      </c>
      <c r="AJ1785" s="15">
        <f t="shared" si="121"/>
        <v>-5.8662773998696828E-2</v>
      </c>
      <c r="AK1785" s="15">
        <f t="shared" si="122"/>
        <v>-0.59778198123591342</v>
      </c>
      <c r="AL1785" s="15">
        <f t="shared" si="123"/>
        <v>-1.9565766440237951</v>
      </c>
      <c r="AM1785" s="15">
        <f t="shared" si="124"/>
        <v>-1.4854556398418073</v>
      </c>
      <c r="AN1785" s="63">
        <f t="shared" si="125"/>
        <v>11.358636418491599</v>
      </c>
      <c r="AO1785" s="63">
        <f t="shared" si="125"/>
        <v>11.358804619998017</v>
      </c>
      <c r="AP1785" s="63">
        <f t="shared" si="125"/>
        <v>11.359537657922226</v>
      </c>
      <c r="AQ1785" s="63">
        <f t="shared" si="125"/>
        <v>11.362715978071076</v>
      </c>
      <c r="AR1785" s="63">
        <f t="shared" si="125"/>
        <v>11.376203534425278</v>
      </c>
      <c r="AS1785" s="63">
        <f t="shared" si="125"/>
        <v>11.429013607576051</v>
      </c>
      <c r="AT1785" s="63">
        <f t="shared" si="125"/>
        <v>11.594971110027394</v>
      </c>
      <c r="AU1785" s="63">
        <f t="shared" si="126"/>
        <v>11.961740587925192</v>
      </c>
      <c r="AV1785" s="63"/>
      <c r="AW1785" s="63"/>
    </row>
    <row r="1786" spans="27:49" x14ac:dyDescent="0.2">
      <c r="AA1786" s="217">
        <f t="shared" si="115"/>
        <v>-6.8508655805447731E-3</v>
      </c>
      <c r="AB1786" s="218">
        <f t="shared" si="116"/>
        <v>6.8508655805447731E-3</v>
      </c>
      <c r="AC1786" s="218">
        <f t="shared" si="117"/>
        <v>0</v>
      </c>
      <c r="AD1786" s="219">
        <f t="shared" si="118"/>
        <v>0</v>
      </c>
      <c r="AH1786" s="15">
        <f t="shared" si="119"/>
        <v>-2.1132140183653118E-2</v>
      </c>
      <c r="AI1786" s="15">
        <f t="shared" si="120"/>
        <v>0.75722234923842557</v>
      </c>
      <c r="AJ1786" s="15">
        <f t="shared" si="121"/>
        <v>-5.8662773998696828E-2</v>
      </c>
      <c r="AK1786" s="15">
        <f t="shared" si="122"/>
        <v>-0.59778198123591342</v>
      </c>
      <c r="AL1786" s="15">
        <f t="shared" si="123"/>
        <v>-1.9565766440237951</v>
      </c>
      <c r="AM1786" s="15">
        <f t="shared" si="124"/>
        <v>-1.4854556398418073</v>
      </c>
      <c r="AN1786" s="63">
        <f t="shared" si="125"/>
        <v>11.358636418491599</v>
      </c>
      <c r="AO1786" s="63">
        <f t="shared" si="125"/>
        <v>11.358804619998017</v>
      </c>
      <c r="AP1786" s="63">
        <f t="shared" si="125"/>
        <v>11.359537657922226</v>
      </c>
      <c r="AQ1786" s="63">
        <f t="shared" si="125"/>
        <v>11.362715978071076</v>
      </c>
      <c r="AR1786" s="63">
        <f t="shared" si="125"/>
        <v>11.376203534425278</v>
      </c>
      <c r="AS1786" s="63">
        <f t="shared" si="125"/>
        <v>11.429013607576051</v>
      </c>
      <c r="AT1786" s="63">
        <f t="shared" si="125"/>
        <v>11.594971110027394</v>
      </c>
      <c r="AU1786" s="63">
        <f t="shared" si="126"/>
        <v>11.961740587925192</v>
      </c>
      <c r="AV1786" s="63"/>
      <c r="AW1786" s="63"/>
    </row>
    <row r="1787" spans="27:49" x14ac:dyDescent="0.2">
      <c r="AA1787" s="217">
        <f t="shared" si="115"/>
        <v>-6.8508655805447731E-3</v>
      </c>
      <c r="AB1787" s="218">
        <f t="shared" si="116"/>
        <v>6.8508655805447731E-3</v>
      </c>
      <c r="AC1787" s="218">
        <f t="shared" si="117"/>
        <v>0</v>
      </c>
      <c r="AD1787" s="219">
        <f t="shared" si="118"/>
        <v>0</v>
      </c>
      <c r="AH1787" s="15">
        <f t="shared" si="119"/>
        <v>-2.1132140183653118E-2</v>
      </c>
      <c r="AI1787" s="15">
        <f t="shared" si="120"/>
        <v>0.75722234923842557</v>
      </c>
      <c r="AJ1787" s="15">
        <f t="shared" si="121"/>
        <v>-5.8662773998696828E-2</v>
      </c>
      <c r="AK1787" s="15">
        <f t="shared" si="122"/>
        <v>-0.59778198123591342</v>
      </c>
      <c r="AL1787" s="15">
        <f t="shared" si="123"/>
        <v>-1.9565766440237951</v>
      </c>
      <c r="AM1787" s="15">
        <f t="shared" si="124"/>
        <v>-1.4854556398418073</v>
      </c>
      <c r="AN1787" s="63">
        <f t="shared" si="125"/>
        <v>11.358636418491599</v>
      </c>
      <c r="AO1787" s="63">
        <f t="shared" si="125"/>
        <v>11.358804619998017</v>
      </c>
      <c r="AP1787" s="63">
        <f t="shared" si="125"/>
        <v>11.359537657922226</v>
      </c>
      <c r="AQ1787" s="63">
        <f t="shared" si="125"/>
        <v>11.362715978071076</v>
      </c>
      <c r="AR1787" s="63">
        <f t="shared" si="125"/>
        <v>11.376203534425278</v>
      </c>
      <c r="AS1787" s="63">
        <f t="shared" si="125"/>
        <v>11.429013607576051</v>
      </c>
      <c r="AT1787" s="63">
        <f t="shared" si="125"/>
        <v>11.594971110027394</v>
      </c>
      <c r="AU1787" s="63">
        <f t="shared" si="126"/>
        <v>11.961740587925192</v>
      </c>
      <c r="AV1787" s="63"/>
      <c r="AW1787" s="63"/>
    </row>
    <row r="1788" spans="27:49" x14ac:dyDescent="0.2">
      <c r="AA1788" s="217">
        <f t="shared" si="115"/>
        <v>-6.8508655805447731E-3</v>
      </c>
      <c r="AB1788" s="218">
        <f t="shared" si="116"/>
        <v>6.8508655805447731E-3</v>
      </c>
      <c r="AC1788" s="218">
        <f t="shared" si="117"/>
        <v>0</v>
      </c>
      <c r="AD1788" s="219">
        <f t="shared" si="118"/>
        <v>0</v>
      </c>
      <c r="AH1788" s="15">
        <f t="shared" si="119"/>
        <v>-2.1132140183653118E-2</v>
      </c>
      <c r="AI1788" s="15">
        <f t="shared" si="120"/>
        <v>0.75722234923842557</v>
      </c>
      <c r="AJ1788" s="15">
        <f t="shared" si="121"/>
        <v>-5.8662773998696828E-2</v>
      </c>
      <c r="AK1788" s="15">
        <f t="shared" si="122"/>
        <v>-0.59778198123591342</v>
      </c>
      <c r="AL1788" s="15">
        <f t="shared" si="123"/>
        <v>-1.9565766440237951</v>
      </c>
      <c r="AM1788" s="15">
        <f t="shared" si="124"/>
        <v>-1.4854556398418073</v>
      </c>
      <c r="AN1788" s="63">
        <f t="shared" si="125"/>
        <v>11.358636418491599</v>
      </c>
      <c r="AO1788" s="63">
        <f t="shared" si="125"/>
        <v>11.358804619998017</v>
      </c>
      <c r="AP1788" s="63">
        <f t="shared" si="125"/>
        <v>11.359537657922226</v>
      </c>
      <c r="AQ1788" s="63">
        <f t="shared" si="125"/>
        <v>11.362715978071076</v>
      </c>
      <c r="AR1788" s="63">
        <f t="shared" si="125"/>
        <v>11.376203534425278</v>
      </c>
      <c r="AS1788" s="63">
        <f t="shared" si="125"/>
        <v>11.429013607576051</v>
      </c>
      <c r="AT1788" s="63">
        <f t="shared" si="125"/>
        <v>11.594971110027394</v>
      </c>
      <c r="AU1788" s="63">
        <f t="shared" si="126"/>
        <v>11.961740587925192</v>
      </c>
      <c r="AV1788" s="63"/>
      <c r="AW1788" s="63"/>
    </row>
    <row r="1789" spans="27:49" x14ac:dyDescent="0.2">
      <c r="AA1789" s="217">
        <f t="shared" si="115"/>
        <v>-6.8508655805447731E-3</v>
      </c>
      <c r="AB1789" s="218">
        <f t="shared" si="116"/>
        <v>6.8508655805447731E-3</v>
      </c>
      <c r="AC1789" s="218">
        <f t="shared" si="117"/>
        <v>0</v>
      </c>
      <c r="AD1789" s="219">
        <f t="shared" si="118"/>
        <v>0</v>
      </c>
      <c r="AH1789" s="15">
        <f t="shared" si="119"/>
        <v>-2.1132140183653118E-2</v>
      </c>
      <c r="AI1789" s="15">
        <f t="shared" si="120"/>
        <v>0.75722234923842557</v>
      </c>
      <c r="AJ1789" s="15">
        <f t="shared" si="121"/>
        <v>-5.8662773998696828E-2</v>
      </c>
      <c r="AK1789" s="15">
        <f t="shared" si="122"/>
        <v>-0.59778198123591342</v>
      </c>
      <c r="AL1789" s="15">
        <f t="shared" si="123"/>
        <v>-1.9565766440237951</v>
      </c>
      <c r="AM1789" s="15">
        <f t="shared" si="124"/>
        <v>-1.4854556398418073</v>
      </c>
      <c r="AN1789" s="63">
        <f t="shared" si="125"/>
        <v>11.358636418491599</v>
      </c>
      <c r="AO1789" s="63">
        <f t="shared" si="125"/>
        <v>11.358804619998017</v>
      </c>
      <c r="AP1789" s="63">
        <f t="shared" si="125"/>
        <v>11.359537657922226</v>
      </c>
      <c r="AQ1789" s="63">
        <f t="shared" si="125"/>
        <v>11.362715978071076</v>
      </c>
      <c r="AR1789" s="63">
        <f t="shared" si="125"/>
        <v>11.376203534425278</v>
      </c>
      <c r="AS1789" s="63">
        <f t="shared" si="125"/>
        <v>11.429013607576051</v>
      </c>
      <c r="AT1789" s="63">
        <f t="shared" si="125"/>
        <v>11.594971110027394</v>
      </c>
      <c r="AU1789" s="63">
        <f t="shared" si="126"/>
        <v>11.961740587925192</v>
      </c>
      <c r="AV1789" s="63"/>
      <c r="AW1789" s="63"/>
    </row>
    <row r="1790" spans="27:49" x14ac:dyDescent="0.2">
      <c r="AA1790" s="217">
        <f t="shared" si="115"/>
        <v>-6.8508655805447731E-3</v>
      </c>
      <c r="AB1790" s="218">
        <f t="shared" si="116"/>
        <v>6.8508655805447731E-3</v>
      </c>
      <c r="AC1790" s="218">
        <f t="shared" si="117"/>
        <v>0</v>
      </c>
      <c r="AD1790" s="219">
        <f t="shared" si="118"/>
        <v>0</v>
      </c>
      <c r="AH1790" s="15">
        <f t="shared" si="119"/>
        <v>-2.1132140183653118E-2</v>
      </c>
      <c r="AI1790" s="15">
        <f t="shared" si="120"/>
        <v>0.75722234923842557</v>
      </c>
      <c r="AJ1790" s="15">
        <f t="shared" si="121"/>
        <v>-5.8662773998696828E-2</v>
      </c>
      <c r="AK1790" s="15">
        <f t="shared" si="122"/>
        <v>-0.59778198123591342</v>
      </c>
      <c r="AL1790" s="15">
        <f t="shared" si="123"/>
        <v>-1.9565766440237951</v>
      </c>
      <c r="AM1790" s="15">
        <f t="shared" si="124"/>
        <v>-1.4854556398418073</v>
      </c>
      <c r="AN1790" s="63">
        <f t="shared" si="125"/>
        <v>11.358636418491599</v>
      </c>
      <c r="AO1790" s="63">
        <f t="shared" si="125"/>
        <v>11.358804619998017</v>
      </c>
      <c r="AP1790" s="63">
        <f t="shared" si="125"/>
        <v>11.359537657922226</v>
      </c>
      <c r="AQ1790" s="63">
        <f t="shared" si="125"/>
        <v>11.362715978071076</v>
      </c>
      <c r="AR1790" s="63">
        <f t="shared" si="125"/>
        <v>11.376203534425278</v>
      </c>
      <c r="AS1790" s="63">
        <f t="shared" si="125"/>
        <v>11.429013607576051</v>
      </c>
      <c r="AT1790" s="63">
        <f t="shared" si="125"/>
        <v>11.594971110027394</v>
      </c>
      <c r="AU1790" s="63">
        <f t="shared" si="126"/>
        <v>11.961740587925192</v>
      </c>
      <c r="AV1790" s="63"/>
      <c r="AW1790" s="63"/>
    </row>
    <row r="1791" spans="27:49" x14ac:dyDescent="0.2">
      <c r="AA1791" s="217">
        <f t="shared" si="115"/>
        <v>-6.8508655805447731E-3</v>
      </c>
      <c r="AB1791" s="218">
        <f t="shared" si="116"/>
        <v>6.8508655805447731E-3</v>
      </c>
      <c r="AC1791" s="218">
        <f t="shared" si="117"/>
        <v>0</v>
      </c>
      <c r="AD1791" s="219">
        <f t="shared" si="118"/>
        <v>0</v>
      </c>
      <c r="AH1791" s="15">
        <f t="shared" si="119"/>
        <v>-2.1132140183653118E-2</v>
      </c>
      <c r="AI1791" s="15">
        <f t="shared" si="120"/>
        <v>0.75722234923842557</v>
      </c>
      <c r="AJ1791" s="15">
        <f t="shared" si="121"/>
        <v>-5.8662773998696828E-2</v>
      </c>
      <c r="AK1791" s="15">
        <f t="shared" si="122"/>
        <v>-0.59778198123591342</v>
      </c>
      <c r="AL1791" s="15">
        <f t="shared" si="123"/>
        <v>-1.9565766440237951</v>
      </c>
      <c r="AM1791" s="15">
        <f t="shared" si="124"/>
        <v>-1.4854556398418073</v>
      </c>
      <c r="AN1791" s="63">
        <f t="shared" si="125"/>
        <v>11.358636418491599</v>
      </c>
      <c r="AO1791" s="63">
        <f t="shared" si="125"/>
        <v>11.358804619998017</v>
      </c>
      <c r="AP1791" s="63">
        <f t="shared" si="125"/>
        <v>11.359537657922226</v>
      </c>
      <c r="AQ1791" s="63">
        <f t="shared" si="125"/>
        <v>11.362715978071076</v>
      </c>
      <c r="AR1791" s="63">
        <f t="shared" si="125"/>
        <v>11.376203534425278</v>
      </c>
      <c r="AS1791" s="63">
        <f t="shared" si="125"/>
        <v>11.429013607576051</v>
      </c>
      <c r="AT1791" s="63">
        <f t="shared" si="125"/>
        <v>11.594971110027394</v>
      </c>
      <c r="AU1791" s="63">
        <f t="shared" si="126"/>
        <v>11.961740587925192</v>
      </c>
      <c r="AV1791" s="63"/>
      <c r="AW1791" s="63"/>
    </row>
    <row r="1792" spans="27:49" x14ac:dyDescent="0.2">
      <c r="AA1792" s="217">
        <f t="shared" si="115"/>
        <v>-6.8508655805447731E-3</v>
      </c>
      <c r="AB1792" s="218">
        <f t="shared" si="116"/>
        <v>6.8508655805447731E-3</v>
      </c>
      <c r="AC1792" s="218">
        <f t="shared" si="117"/>
        <v>0</v>
      </c>
      <c r="AD1792" s="219">
        <f t="shared" si="118"/>
        <v>0</v>
      </c>
      <c r="AH1792" s="15">
        <f t="shared" si="119"/>
        <v>-2.1132140183653118E-2</v>
      </c>
      <c r="AI1792" s="15">
        <f t="shared" si="120"/>
        <v>0.75722234923842557</v>
      </c>
      <c r="AJ1792" s="15">
        <f t="shared" si="121"/>
        <v>-5.8662773998696828E-2</v>
      </c>
      <c r="AK1792" s="15">
        <f t="shared" si="122"/>
        <v>-0.59778198123591342</v>
      </c>
      <c r="AL1792" s="15">
        <f t="shared" si="123"/>
        <v>-1.9565766440237951</v>
      </c>
      <c r="AM1792" s="15">
        <f t="shared" si="124"/>
        <v>-1.4854556398418073</v>
      </c>
      <c r="AN1792" s="63">
        <f t="shared" si="125"/>
        <v>11.358636418491599</v>
      </c>
      <c r="AO1792" s="63">
        <f t="shared" si="125"/>
        <v>11.358804619998017</v>
      </c>
      <c r="AP1792" s="63">
        <f t="shared" si="125"/>
        <v>11.359537657922226</v>
      </c>
      <c r="AQ1792" s="63">
        <f t="shared" si="125"/>
        <v>11.362715978071076</v>
      </c>
      <c r="AR1792" s="63">
        <f t="shared" si="125"/>
        <v>11.376203534425278</v>
      </c>
      <c r="AS1792" s="63">
        <f t="shared" si="125"/>
        <v>11.429013607576051</v>
      </c>
      <c r="AT1792" s="63">
        <f t="shared" si="125"/>
        <v>11.594971110027394</v>
      </c>
      <c r="AU1792" s="63">
        <f t="shared" si="126"/>
        <v>11.961740587925192</v>
      </c>
      <c r="AV1792" s="63"/>
      <c r="AW1792" s="63"/>
    </row>
    <row r="1793" spans="27:49" x14ac:dyDescent="0.2">
      <c r="AA1793" s="217">
        <f t="shared" si="115"/>
        <v>-6.8508655805447731E-3</v>
      </c>
      <c r="AB1793" s="218">
        <f t="shared" si="116"/>
        <v>6.8508655805447731E-3</v>
      </c>
      <c r="AC1793" s="218">
        <f t="shared" si="117"/>
        <v>0</v>
      </c>
      <c r="AD1793" s="219">
        <f t="shared" si="118"/>
        <v>0</v>
      </c>
      <c r="AH1793" s="15">
        <f t="shared" si="119"/>
        <v>-2.1132140183653118E-2</v>
      </c>
      <c r="AI1793" s="15">
        <f t="shared" si="120"/>
        <v>0.75722234923842557</v>
      </c>
      <c r="AJ1793" s="15">
        <f t="shared" si="121"/>
        <v>-5.8662773998696828E-2</v>
      </c>
      <c r="AK1793" s="15">
        <f t="shared" si="122"/>
        <v>-0.59778198123591342</v>
      </c>
      <c r="AL1793" s="15">
        <f t="shared" si="123"/>
        <v>-1.9565766440237951</v>
      </c>
      <c r="AM1793" s="15">
        <f t="shared" si="124"/>
        <v>-1.4854556398418073</v>
      </c>
      <c r="AN1793" s="63">
        <f t="shared" si="125"/>
        <v>11.358636418491599</v>
      </c>
      <c r="AO1793" s="63">
        <f t="shared" si="125"/>
        <v>11.358804619998017</v>
      </c>
      <c r="AP1793" s="63">
        <f t="shared" si="125"/>
        <v>11.359537657922226</v>
      </c>
      <c r="AQ1793" s="63">
        <f t="shared" si="125"/>
        <v>11.362715978071076</v>
      </c>
      <c r="AR1793" s="63">
        <f t="shared" si="125"/>
        <v>11.376203534425278</v>
      </c>
      <c r="AS1793" s="63">
        <f t="shared" si="125"/>
        <v>11.429013607576051</v>
      </c>
      <c r="AT1793" s="63">
        <f t="shared" si="125"/>
        <v>11.594971110027394</v>
      </c>
      <c r="AU1793" s="63">
        <f t="shared" si="126"/>
        <v>11.961740587925192</v>
      </c>
      <c r="AV1793" s="63"/>
      <c r="AW1793" s="63"/>
    </row>
    <row r="1794" spans="27:49" x14ac:dyDescent="0.2">
      <c r="AA1794" s="217">
        <f t="shared" si="115"/>
        <v>-6.8508655805447731E-3</v>
      </c>
      <c r="AB1794" s="218">
        <f t="shared" si="116"/>
        <v>6.8508655805447731E-3</v>
      </c>
      <c r="AC1794" s="218">
        <f t="shared" si="117"/>
        <v>0</v>
      </c>
      <c r="AD1794" s="219">
        <f t="shared" si="118"/>
        <v>0</v>
      </c>
      <c r="AH1794" s="15">
        <f t="shared" si="119"/>
        <v>-2.1132140183653118E-2</v>
      </c>
      <c r="AI1794" s="15">
        <f t="shared" si="120"/>
        <v>0.75722234923842557</v>
      </c>
      <c r="AJ1794" s="15">
        <f t="shared" si="121"/>
        <v>-5.8662773998696828E-2</v>
      </c>
      <c r="AK1794" s="15">
        <f t="shared" si="122"/>
        <v>-0.59778198123591342</v>
      </c>
      <c r="AL1794" s="15">
        <f t="shared" si="123"/>
        <v>-1.9565766440237951</v>
      </c>
      <c r="AM1794" s="15">
        <f t="shared" si="124"/>
        <v>-1.4854556398418073</v>
      </c>
      <c r="AN1794" s="63">
        <f t="shared" si="125"/>
        <v>11.358636418491599</v>
      </c>
      <c r="AO1794" s="63">
        <f t="shared" si="125"/>
        <v>11.358804619998017</v>
      </c>
      <c r="AP1794" s="63">
        <f t="shared" si="125"/>
        <v>11.359537657922226</v>
      </c>
      <c r="AQ1794" s="63">
        <f t="shared" si="125"/>
        <v>11.362715978071076</v>
      </c>
      <c r="AR1794" s="63">
        <f t="shared" si="125"/>
        <v>11.376203534425278</v>
      </c>
      <c r="AS1794" s="63">
        <f t="shared" si="125"/>
        <v>11.429013607576051</v>
      </c>
      <c r="AT1794" s="63">
        <f t="shared" si="125"/>
        <v>11.594971110027394</v>
      </c>
      <c r="AU1794" s="63">
        <f t="shared" si="126"/>
        <v>11.961740587925192</v>
      </c>
      <c r="AV1794" s="63"/>
      <c r="AW1794" s="63"/>
    </row>
    <row r="1795" spans="27:49" x14ac:dyDescent="0.2">
      <c r="AA1795" s="217">
        <f t="shared" si="115"/>
        <v>-6.8508655805447731E-3</v>
      </c>
      <c r="AB1795" s="218">
        <f t="shared" si="116"/>
        <v>6.8508655805447731E-3</v>
      </c>
      <c r="AC1795" s="218">
        <f t="shared" si="117"/>
        <v>0</v>
      </c>
      <c r="AD1795" s="219">
        <f t="shared" si="118"/>
        <v>0</v>
      </c>
      <c r="AH1795" s="15">
        <f t="shared" si="119"/>
        <v>-2.1132140183653118E-2</v>
      </c>
      <c r="AI1795" s="15">
        <f t="shared" si="120"/>
        <v>0.75722234923842557</v>
      </c>
      <c r="AJ1795" s="15">
        <f t="shared" si="121"/>
        <v>-5.8662773998696828E-2</v>
      </c>
      <c r="AK1795" s="15">
        <f t="shared" si="122"/>
        <v>-0.59778198123591342</v>
      </c>
      <c r="AL1795" s="15">
        <f t="shared" si="123"/>
        <v>-1.9565766440237951</v>
      </c>
      <c r="AM1795" s="15">
        <f t="shared" si="124"/>
        <v>-1.4854556398418073</v>
      </c>
      <c r="AN1795" s="63">
        <f t="shared" si="125"/>
        <v>11.358636418491599</v>
      </c>
      <c r="AO1795" s="63">
        <f t="shared" si="125"/>
        <v>11.358804619998017</v>
      </c>
      <c r="AP1795" s="63">
        <f t="shared" si="125"/>
        <v>11.359537657922226</v>
      </c>
      <c r="AQ1795" s="63">
        <f t="shared" si="125"/>
        <v>11.362715978071076</v>
      </c>
      <c r="AR1795" s="63">
        <f t="shared" si="125"/>
        <v>11.376203534425278</v>
      </c>
      <c r="AS1795" s="63">
        <f t="shared" si="125"/>
        <v>11.429013607576051</v>
      </c>
      <c r="AT1795" s="63">
        <f t="shared" si="125"/>
        <v>11.594971110027394</v>
      </c>
      <c r="AU1795" s="63">
        <f t="shared" si="126"/>
        <v>11.961740587925192</v>
      </c>
      <c r="AV1795" s="63"/>
      <c r="AW1795" s="63"/>
    </row>
    <row r="1796" spans="27:49" x14ac:dyDescent="0.2">
      <c r="AA1796" s="217">
        <f t="shared" si="115"/>
        <v>-6.8508655805447731E-3</v>
      </c>
      <c r="AB1796" s="218">
        <f t="shared" si="116"/>
        <v>6.8508655805447731E-3</v>
      </c>
      <c r="AC1796" s="218">
        <f t="shared" si="117"/>
        <v>0</v>
      </c>
      <c r="AD1796" s="219">
        <f t="shared" si="118"/>
        <v>0</v>
      </c>
      <c r="AH1796" s="15">
        <f t="shared" si="119"/>
        <v>-2.1132140183653118E-2</v>
      </c>
      <c r="AI1796" s="15">
        <f t="shared" si="120"/>
        <v>0.75722234923842557</v>
      </c>
      <c r="AJ1796" s="15">
        <f t="shared" si="121"/>
        <v>-5.8662773998696828E-2</v>
      </c>
      <c r="AK1796" s="15">
        <f t="shared" si="122"/>
        <v>-0.59778198123591342</v>
      </c>
      <c r="AL1796" s="15">
        <f t="shared" si="123"/>
        <v>-1.9565766440237951</v>
      </c>
      <c r="AM1796" s="15">
        <f t="shared" si="124"/>
        <v>-1.4854556398418073</v>
      </c>
      <c r="AN1796" s="63">
        <f t="shared" si="125"/>
        <v>11.358636418491599</v>
      </c>
      <c r="AO1796" s="63">
        <f t="shared" si="125"/>
        <v>11.358804619998017</v>
      </c>
      <c r="AP1796" s="63">
        <f t="shared" si="125"/>
        <v>11.359537657922226</v>
      </c>
      <c r="AQ1796" s="63">
        <f t="shared" si="125"/>
        <v>11.362715978071076</v>
      </c>
      <c r="AR1796" s="63">
        <f t="shared" si="125"/>
        <v>11.376203534425278</v>
      </c>
      <c r="AS1796" s="63">
        <f t="shared" si="125"/>
        <v>11.429013607576051</v>
      </c>
      <c r="AT1796" s="63">
        <f t="shared" si="125"/>
        <v>11.594971110027394</v>
      </c>
      <c r="AU1796" s="63">
        <f t="shared" si="126"/>
        <v>11.961740587925192</v>
      </c>
      <c r="AV1796" s="63"/>
      <c r="AW1796" s="63"/>
    </row>
    <row r="1797" spans="27:49" x14ac:dyDescent="0.2">
      <c r="AA1797" s="217">
        <f t="shared" si="115"/>
        <v>-6.8508655805447731E-3</v>
      </c>
      <c r="AB1797" s="218">
        <f t="shared" si="116"/>
        <v>6.8508655805447731E-3</v>
      </c>
      <c r="AC1797" s="218">
        <f t="shared" si="117"/>
        <v>0</v>
      </c>
      <c r="AD1797" s="219">
        <f t="shared" si="118"/>
        <v>0</v>
      </c>
      <c r="AH1797" s="15">
        <f t="shared" si="119"/>
        <v>-2.1132140183653118E-2</v>
      </c>
      <c r="AI1797" s="15">
        <f t="shared" si="120"/>
        <v>0.75722234923842557</v>
      </c>
      <c r="AJ1797" s="15">
        <f t="shared" si="121"/>
        <v>-5.8662773998696828E-2</v>
      </c>
      <c r="AK1797" s="15">
        <f t="shared" si="122"/>
        <v>-0.59778198123591342</v>
      </c>
      <c r="AL1797" s="15">
        <f t="shared" si="123"/>
        <v>-1.9565766440237951</v>
      </c>
      <c r="AM1797" s="15">
        <f t="shared" si="124"/>
        <v>-1.4854556398418073</v>
      </c>
      <c r="AN1797" s="63">
        <f t="shared" ref="AN1797:AT1812" si="127">$AU1797+$AB$7*SIN(AO1797)</f>
        <v>11.358636418491599</v>
      </c>
      <c r="AO1797" s="63">
        <f t="shared" si="127"/>
        <v>11.358804619998017</v>
      </c>
      <c r="AP1797" s="63">
        <f t="shared" si="127"/>
        <v>11.359537657922226</v>
      </c>
      <c r="AQ1797" s="63">
        <f t="shared" si="127"/>
        <v>11.362715978071076</v>
      </c>
      <c r="AR1797" s="63">
        <f t="shared" si="127"/>
        <v>11.376203534425278</v>
      </c>
      <c r="AS1797" s="63">
        <f t="shared" si="127"/>
        <v>11.429013607576051</v>
      </c>
      <c r="AT1797" s="63">
        <f t="shared" si="127"/>
        <v>11.594971110027394</v>
      </c>
      <c r="AU1797" s="63">
        <f t="shared" si="126"/>
        <v>11.961740587925192</v>
      </c>
      <c r="AV1797" s="63"/>
      <c r="AW1797" s="63"/>
    </row>
    <row r="1798" spans="27:49" x14ac:dyDescent="0.2">
      <c r="AA1798" s="217">
        <f t="shared" si="115"/>
        <v>-6.8508655805447731E-3</v>
      </c>
      <c r="AB1798" s="218">
        <f t="shared" si="116"/>
        <v>6.8508655805447731E-3</v>
      </c>
      <c r="AC1798" s="218">
        <f t="shared" si="117"/>
        <v>0</v>
      </c>
      <c r="AD1798" s="219">
        <f t="shared" si="118"/>
        <v>0</v>
      </c>
      <c r="AH1798" s="15">
        <f t="shared" si="119"/>
        <v>-2.1132140183653118E-2</v>
      </c>
      <c r="AI1798" s="15">
        <f t="shared" si="120"/>
        <v>0.75722234923842557</v>
      </c>
      <c r="AJ1798" s="15">
        <f t="shared" si="121"/>
        <v>-5.8662773998696828E-2</v>
      </c>
      <c r="AK1798" s="15">
        <f t="shared" si="122"/>
        <v>-0.59778198123591342</v>
      </c>
      <c r="AL1798" s="15">
        <f t="shared" si="123"/>
        <v>-1.9565766440237951</v>
      </c>
      <c r="AM1798" s="15">
        <f t="shared" si="124"/>
        <v>-1.4854556398418073</v>
      </c>
      <c r="AN1798" s="63">
        <f t="shared" si="127"/>
        <v>11.358636418491599</v>
      </c>
      <c r="AO1798" s="63">
        <f t="shared" si="127"/>
        <v>11.358804619998017</v>
      </c>
      <c r="AP1798" s="63">
        <f t="shared" si="127"/>
        <v>11.359537657922226</v>
      </c>
      <c r="AQ1798" s="63">
        <f t="shared" si="127"/>
        <v>11.362715978071076</v>
      </c>
      <c r="AR1798" s="63">
        <f t="shared" si="127"/>
        <v>11.376203534425278</v>
      </c>
      <c r="AS1798" s="63">
        <f t="shared" si="127"/>
        <v>11.429013607576051</v>
      </c>
      <c r="AT1798" s="63">
        <f t="shared" si="127"/>
        <v>11.594971110027394</v>
      </c>
      <c r="AU1798" s="63">
        <f t="shared" si="126"/>
        <v>11.961740587925192</v>
      </c>
      <c r="AV1798" s="63"/>
      <c r="AW1798" s="63"/>
    </row>
    <row r="1799" spans="27:49" x14ac:dyDescent="0.2">
      <c r="AA1799" s="217">
        <f t="shared" si="115"/>
        <v>-6.8508655805447731E-3</v>
      </c>
      <c r="AB1799" s="218">
        <f t="shared" si="116"/>
        <v>6.8508655805447731E-3</v>
      </c>
      <c r="AC1799" s="218">
        <f t="shared" si="117"/>
        <v>0</v>
      </c>
      <c r="AD1799" s="219">
        <f t="shared" si="118"/>
        <v>0</v>
      </c>
      <c r="AH1799" s="15">
        <f t="shared" si="119"/>
        <v>-2.1132140183653118E-2</v>
      </c>
      <c r="AI1799" s="15">
        <f t="shared" si="120"/>
        <v>0.75722234923842557</v>
      </c>
      <c r="AJ1799" s="15">
        <f t="shared" si="121"/>
        <v>-5.8662773998696828E-2</v>
      </c>
      <c r="AK1799" s="15">
        <f t="shared" si="122"/>
        <v>-0.59778198123591342</v>
      </c>
      <c r="AL1799" s="15">
        <f t="shared" si="123"/>
        <v>-1.9565766440237951</v>
      </c>
      <c r="AM1799" s="15">
        <f t="shared" si="124"/>
        <v>-1.4854556398418073</v>
      </c>
      <c r="AN1799" s="63">
        <f t="shared" si="127"/>
        <v>11.358636418491599</v>
      </c>
      <c r="AO1799" s="63">
        <f t="shared" si="127"/>
        <v>11.358804619998017</v>
      </c>
      <c r="AP1799" s="63">
        <f t="shared" si="127"/>
        <v>11.359537657922226</v>
      </c>
      <c r="AQ1799" s="63">
        <f t="shared" si="127"/>
        <v>11.362715978071076</v>
      </c>
      <c r="AR1799" s="63">
        <f t="shared" si="127"/>
        <v>11.376203534425278</v>
      </c>
      <c r="AS1799" s="63">
        <f t="shared" si="127"/>
        <v>11.429013607576051</v>
      </c>
      <c r="AT1799" s="63">
        <f t="shared" si="127"/>
        <v>11.594971110027394</v>
      </c>
      <c r="AU1799" s="63">
        <f t="shared" si="126"/>
        <v>11.961740587925192</v>
      </c>
      <c r="AV1799" s="63"/>
      <c r="AW1799" s="63"/>
    </row>
    <row r="1800" spans="27:49" x14ac:dyDescent="0.2">
      <c r="AA1800" s="217">
        <f t="shared" si="115"/>
        <v>-6.8508655805447731E-3</v>
      </c>
      <c r="AB1800" s="218">
        <f t="shared" si="116"/>
        <v>6.8508655805447731E-3</v>
      </c>
      <c r="AC1800" s="218">
        <f t="shared" si="117"/>
        <v>0</v>
      </c>
      <c r="AD1800" s="219">
        <f t="shared" si="118"/>
        <v>0</v>
      </c>
      <c r="AH1800" s="15">
        <f t="shared" si="119"/>
        <v>-2.1132140183653118E-2</v>
      </c>
      <c r="AI1800" s="15">
        <f t="shared" si="120"/>
        <v>0.75722234923842557</v>
      </c>
      <c r="AJ1800" s="15">
        <f t="shared" si="121"/>
        <v>-5.8662773998696828E-2</v>
      </c>
      <c r="AK1800" s="15">
        <f t="shared" si="122"/>
        <v>-0.59778198123591342</v>
      </c>
      <c r="AL1800" s="15">
        <f t="shared" si="123"/>
        <v>-1.9565766440237951</v>
      </c>
      <c r="AM1800" s="15">
        <f t="shared" si="124"/>
        <v>-1.4854556398418073</v>
      </c>
      <c r="AN1800" s="63">
        <f t="shared" si="127"/>
        <v>11.358636418491599</v>
      </c>
      <c r="AO1800" s="63">
        <f t="shared" si="127"/>
        <v>11.358804619998017</v>
      </c>
      <c r="AP1800" s="63">
        <f t="shared" si="127"/>
        <v>11.359537657922226</v>
      </c>
      <c r="AQ1800" s="63">
        <f t="shared" si="127"/>
        <v>11.362715978071076</v>
      </c>
      <c r="AR1800" s="63">
        <f t="shared" si="127"/>
        <v>11.376203534425278</v>
      </c>
      <c r="AS1800" s="63">
        <f t="shared" si="127"/>
        <v>11.429013607576051</v>
      </c>
      <c r="AT1800" s="63">
        <f t="shared" si="127"/>
        <v>11.594971110027394</v>
      </c>
      <c r="AU1800" s="63">
        <f t="shared" si="126"/>
        <v>11.961740587925192</v>
      </c>
      <c r="AV1800" s="63"/>
      <c r="AW1800" s="63"/>
    </row>
    <row r="1801" spans="27:49" x14ac:dyDescent="0.2">
      <c r="AA1801" s="217">
        <f t="shared" si="115"/>
        <v>-6.8508655805447731E-3</v>
      </c>
      <c r="AB1801" s="218">
        <f t="shared" si="116"/>
        <v>6.8508655805447731E-3</v>
      </c>
      <c r="AC1801" s="218">
        <f t="shared" si="117"/>
        <v>0</v>
      </c>
      <c r="AD1801" s="219">
        <f t="shared" si="118"/>
        <v>0</v>
      </c>
      <c r="AH1801" s="15">
        <f t="shared" si="119"/>
        <v>-2.1132140183653118E-2</v>
      </c>
      <c r="AI1801" s="15">
        <f t="shared" si="120"/>
        <v>0.75722234923842557</v>
      </c>
      <c r="AJ1801" s="15">
        <f t="shared" si="121"/>
        <v>-5.8662773998696828E-2</v>
      </c>
      <c r="AK1801" s="15">
        <f t="shared" si="122"/>
        <v>-0.59778198123591342</v>
      </c>
      <c r="AL1801" s="15">
        <f t="shared" si="123"/>
        <v>-1.9565766440237951</v>
      </c>
      <c r="AM1801" s="15">
        <f t="shared" si="124"/>
        <v>-1.4854556398418073</v>
      </c>
      <c r="AN1801" s="63">
        <f t="shared" si="127"/>
        <v>11.358636418491599</v>
      </c>
      <c r="AO1801" s="63">
        <f t="shared" si="127"/>
        <v>11.358804619998017</v>
      </c>
      <c r="AP1801" s="63">
        <f t="shared" si="127"/>
        <v>11.359537657922226</v>
      </c>
      <c r="AQ1801" s="63">
        <f t="shared" si="127"/>
        <v>11.362715978071076</v>
      </c>
      <c r="AR1801" s="63">
        <f t="shared" si="127"/>
        <v>11.376203534425278</v>
      </c>
      <c r="AS1801" s="63">
        <f t="shared" si="127"/>
        <v>11.429013607576051</v>
      </c>
      <c r="AT1801" s="63">
        <f t="shared" si="127"/>
        <v>11.594971110027394</v>
      </c>
      <c r="AU1801" s="63">
        <f t="shared" si="126"/>
        <v>11.961740587925192</v>
      </c>
      <c r="AV1801" s="63"/>
      <c r="AW1801" s="63"/>
    </row>
    <row r="1802" spans="27:49" x14ac:dyDescent="0.2">
      <c r="AA1802" s="217">
        <f t="shared" si="115"/>
        <v>-6.8508655805447731E-3</v>
      </c>
      <c r="AB1802" s="218">
        <f t="shared" si="116"/>
        <v>6.8508655805447731E-3</v>
      </c>
      <c r="AC1802" s="218">
        <f t="shared" si="117"/>
        <v>0</v>
      </c>
      <c r="AD1802" s="219">
        <f t="shared" si="118"/>
        <v>0</v>
      </c>
      <c r="AH1802" s="15">
        <f t="shared" si="119"/>
        <v>-2.1132140183653118E-2</v>
      </c>
      <c r="AI1802" s="15">
        <f t="shared" si="120"/>
        <v>0.75722234923842557</v>
      </c>
      <c r="AJ1802" s="15">
        <f t="shared" si="121"/>
        <v>-5.8662773998696828E-2</v>
      </c>
      <c r="AK1802" s="15">
        <f t="shared" si="122"/>
        <v>-0.59778198123591342</v>
      </c>
      <c r="AL1802" s="15">
        <f t="shared" si="123"/>
        <v>-1.9565766440237951</v>
      </c>
      <c r="AM1802" s="15">
        <f t="shared" si="124"/>
        <v>-1.4854556398418073</v>
      </c>
      <c r="AN1802" s="63">
        <f t="shared" si="127"/>
        <v>11.358636418491599</v>
      </c>
      <c r="AO1802" s="63">
        <f t="shared" si="127"/>
        <v>11.358804619998017</v>
      </c>
      <c r="AP1802" s="63">
        <f t="shared" si="127"/>
        <v>11.359537657922226</v>
      </c>
      <c r="AQ1802" s="63">
        <f t="shared" si="127"/>
        <v>11.362715978071076</v>
      </c>
      <c r="AR1802" s="63">
        <f t="shared" si="127"/>
        <v>11.376203534425278</v>
      </c>
      <c r="AS1802" s="63">
        <f t="shared" si="127"/>
        <v>11.429013607576051</v>
      </c>
      <c r="AT1802" s="63">
        <f t="shared" si="127"/>
        <v>11.594971110027394</v>
      </c>
      <c r="AU1802" s="63">
        <f t="shared" si="126"/>
        <v>11.961740587925192</v>
      </c>
      <c r="AV1802" s="63"/>
      <c r="AW1802" s="63"/>
    </row>
    <row r="1803" spans="27:49" x14ac:dyDescent="0.2">
      <c r="AA1803" s="217">
        <f t="shared" si="115"/>
        <v>-6.8508655805447731E-3</v>
      </c>
      <c r="AB1803" s="218">
        <f t="shared" si="116"/>
        <v>6.8508655805447731E-3</v>
      </c>
      <c r="AC1803" s="218">
        <f t="shared" si="117"/>
        <v>0</v>
      </c>
      <c r="AD1803" s="219">
        <f t="shared" si="118"/>
        <v>0</v>
      </c>
      <c r="AH1803" s="15">
        <f t="shared" si="119"/>
        <v>-2.1132140183653118E-2</v>
      </c>
      <c r="AI1803" s="15">
        <f t="shared" si="120"/>
        <v>0.75722234923842557</v>
      </c>
      <c r="AJ1803" s="15">
        <f t="shared" si="121"/>
        <v>-5.8662773998696828E-2</v>
      </c>
      <c r="AK1803" s="15">
        <f t="shared" si="122"/>
        <v>-0.59778198123591342</v>
      </c>
      <c r="AL1803" s="15">
        <f t="shared" si="123"/>
        <v>-1.9565766440237951</v>
      </c>
      <c r="AM1803" s="15">
        <f t="shared" si="124"/>
        <v>-1.4854556398418073</v>
      </c>
      <c r="AN1803" s="63">
        <f t="shared" si="127"/>
        <v>11.358636418491599</v>
      </c>
      <c r="AO1803" s="63">
        <f t="shared" si="127"/>
        <v>11.358804619998017</v>
      </c>
      <c r="AP1803" s="63">
        <f t="shared" si="127"/>
        <v>11.359537657922226</v>
      </c>
      <c r="AQ1803" s="63">
        <f t="shared" si="127"/>
        <v>11.362715978071076</v>
      </c>
      <c r="AR1803" s="63">
        <f t="shared" si="127"/>
        <v>11.376203534425278</v>
      </c>
      <c r="AS1803" s="63">
        <f t="shared" si="127"/>
        <v>11.429013607576051</v>
      </c>
      <c r="AT1803" s="63">
        <f t="shared" si="127"/>
        <v>11.594971110027394</v>
      </c>
      <c r="AU1803" s="63">
        <f t="shared" si="126"/>
        <v>11.961740587925192</v>
      </c>
      <c r="AV1803" s="63"/>
      <c r="AW1803" s="63"/>
    </row>
    <row r="1804" spans="27:49" x14ac:dyDescent="0.2">
      <c r="AA1804" s="217">
        <f t="shared" si="115"/>
        <v>-6.8508655805447731E-3</v>
      </c>
      <c r="AB1804" s="218">
        <f t="shared" si="116"/>
        <v>6.8508655805447731E-3</v>
      </c>
      <c r="AC1804" s="218">
        <f t="shared" si="117"/>
        <v>0</v>
      </c>
      <c r="AD1804" s="219">
        <f t="shared" si="118"/>
        <v>0</v>
      </c>
      <c r="AH1804" s="15">
        <f t="shared" si="119"/>
        <v>-2.1132140183653118E-2</v>
      </c>
      <c r="AI1804" s="15">
        <f t="shared" si="120"/>
        <v>0.75722234923842557</v>
      </c>
      <c r="AJ1804" s="15">
        <f t="shared" si="121"/>
        <v>-5.8662773998696828E-2</v>
      </c>
      <c r="AK1804" s="15">
        <f t="shared" si="122"/>
        <v>-0.59778198123591342</v>
      </c>
      <c r="AL1804" s="15">
        <f t="shared" si="123"/>
        <v>-1.9565766440237951</v>
      </c>
      <c r="AM1804" s="15">
        <f t="shared" si="124"/>
        <v>-1.4854556398418073</v>
      </c>
      <c r="AN1804" s="63">
        <f t="shared" si="127"/>
        <v>11.358636418491599</v>
      </c>
      <c r="AO1804" s="63">
        <f t="shared" si="127"/>
        <v>11.358804619998017</v>
      </c>
      <c r="AP1804" s="63">
        <f t="shared" si="127"/>
        <v>11.359537657922226</v>
      </c>
      <c r="AQ1804" s="63">
        <f t="shared" si="127"/>
        <v>11.362715978071076</v>
      </c>
      <c r="AR1804" s="63">
        <f t="shared" si="127"/>
        <v>11.376203534425278</v>
      </c>
      <c r="AS1804" s="63">
        <f t="shared" si="127"/>
        <v>11.429013607576051</v>
      </c>
      <c r="AT1804" s="63">
        <f t="shared" si="127"/>
        <v>11.594971110027394</v>
      </c>
      <c r="AU1804" s="63">
        <f t="shared" si="126"/>
        <v>11.961740587925192</v>
      </c>
      <c r="AV1804" s="63"/>
      <c r="AW1804" s="63"/>
    </row>
    <row r="1805" spans="27:49" x14ac:dyDescent="0.2">
      <c r="AA1805" s="217">
        <f t="shared" si="115"/>
        <v>-6.8508655805447731E-3</v>
      </c>
      <c r="AB1805" s="218">
        <f t="shared" si="116"/>
        <v>6.8508655805447731E-3</v>
      </c>
      <c r="AC1805" s="218">
        <f t="shared" si="117"/>
        <v>0</v>
      </c>
      <c r="AD1805" s="219">
        <f t="shared" si="118"/>
        <v>0</v>
      </c>
      <c r="AH1805" s="15">
        <f t="shared" si="119"/>
        <v>-2.1132140183653118E-2</v>
      </c>
      <c r="AI1805" s="15">
        <f t="shared" si="120"/>
        <v>0.75722234923842557</v>
      </c>
      <c r="AJ1805" s="15">
        <f t="shared" si="121"/>
        <v>-5.8662773998696828E-2</v>
      </c>
      <c r="AK1805" s="15">
        <f t="shared" si="122"/>
        <v>-0.59778198123591342</v>
      </c>
      <c r="AL1805" s="15">
        <f t="shared" si="123"/>
        <v>-1.9565766440237951</v>
      </c>
      <c r="AM1805" s="15">
        <f t="shared" si="124"/>
        <v>-1.4854556398418073</v>
      </c>
      <c r="AN1805" s="63">
        <f t="shared" si="127"/>
        <v>11.358636418491599</v>
      </c>
      <c r="AO1805" s="63">
        <f t="shared" si="127"/>
        <v>11.358804619998017</v>
      </c>
      <c r="AP1805" s="63">
        <f t="shared" si="127"/>
        <v>11.359537657922226</v>
      </c>
      <c r="AQ1805" s="63">
        <f t="shared" si="127"/>
        <v>11.362715978071076</v>
      </c>
      <c r="AR1805" s="63">
        <f t="shared" si="127"/>
        <v>11.376203534425278</v>
      </c>
      <c r="AS1805" s="63">
        <f t="shared" si="127"/>
        <v>11.429013607576051</v>
      </c>
      <c r="AT1805" s="63">
        <f t="shared" si="127"/>
        <v>11.594971110027394</v>
      </c>
      <c r="AU1805" s="63">
        <f t="shared" si="126"/>
        <v>11.961740587925192</v>
      </c>
      <c r="AV1805" s="63"/>
      <c r="AW1805" s="63"/>
    </row>
    <row r="1806" spans="27:49" x14ac:dyDescent="0.2">
      <c r="AA1806" s="217">
        <f t="shared" si="115"/>
        <v>-6.8508655805447731E-3</v>
      </c>
      <c r="AB1806" s="218">
        <f t="shared" si="116"/>
        <v>6.8508655805447731E-3</v>
      </c>
      <c r="AC1806" s="218">
        <f t="shared" si="117"/>
        <v>0</v>
      </c>
      <c r="AD1806" s="219">
        <f t="shared" si="118"/>
        <v>0</v>
      </c>
      <c r="AH1806" s="15">
        <f t="shared" si="119"/>
        <v>-2.1132140183653118E-2</v>
      </c>
      <c r="AI1806" s="15">
        <f t="shared" si="120"/>
        <v>0.75722234923842557</v>
      </c>
      <c r="AJ1806" s="15">
        <f t="shared" si="121"/>
        <v>-5.8662773998696828E-2</v>
      </c>
      <c r="AK1806" s="15">
        <f t="shared" si="122"/>
        <v>-0.59778198123591342</v>
      </c>
      <c r="AL1806" s="15">
        <f t="shared" si="123"/>
        <v>-1.9565766440237951</v>
      </c>
      <c r="AM1806" s="15">
        <f t="shared" si="124"/>
        <v>-1.4854556398418073</v>
      </c>
      <c r="AN1806" s="63">
        <f t="shared" si="127"/>
        <v>11.358636418491599</v>
      </c>
      <c r="AO1806" s="63">
        <f t="shared" si="127"/>
        <v>11.358804619998017</v>
      </c>
      <c r="AP1806" s="63">
        <f t="shared" si="127"/>
        <v>11.359537657922226</v>
      </c>
      <c r="AQ1806" s="63">
        <f t="shared" si="127"/>
        <v>11.362715978071076</v>
      </c>
      <c r="AR1806" s="63">
        <f t="shared" si="127"/>
        <v>11.376203534425278</v>
      </c>
      <c r="AS1806" s="63">
        <f t="shared" si="127"/>
        <v>11.429013607576051</v>
      </c>
      <c r="AT1806" s="63">
        <f t="shared" si="127"/>
        <v>11.594971110027394</v>
      </c>
      <c r="AU1806" s="63">
        <f t="shared" si="126"/>
        <v>11.961740587925192</v>
      </c>
      <c r="AV1806" s="63"/>
      <c r="AW1806" s="63"/>
    </row>
    <row r="1807" spans="27:49" x14ac:dyDescent="0.2">
      <c r="AA1807" s="217">
        <f t="shared" si="115"/>
        <v>-6.8508655805447731E-3</v>
      </c>
      <c r="AB1807" s="218">
        <f t="shared" si="116"/>
        <v>6.8508655805447731E-3</v>
      </c>
      <c r="AC1807" s="218">
        <f t="shared" si="117"/>
        <v>0</v>
      </c>
      <c r="AD1807" s="219">
        <f t="shared" si="118"/>
        <v>0</v>
      </c>
      <c r="AH1807" s="15">
        <f t="shared" si="119"/>
        <v>-2.1132140183653118E-2</v>
      </c>
      <c r="AI1807" s="15">
        <f t="shared" si="120"/>
        <v>0.75722234923842557</v>
      </c>
      <c r="AJ1807" s="15">
        <f t="shared" si="121"/>
        <v>-5.8662773998696828E-2</v>
      </c>
      <c r="AK1807" s="15">
        <f t="shared" si="122"/>
        <v>-0.59778198123591342</v>
      </c>
      <c r="AL1807" s="15">
        <f t="shared" si="123"/>
        <v>-1.9565766440237951</v>
      </c>
      <c r="AM1807" s="15">
        <f t="shared" si="124"/>
        <v>-1.4854556398418073</v>
      </c>
      <c r="AN1807" s="63">
        <f t="shared" si="127"/>
        <v>11.358636418491599</v>
      </c>
      <c r="AO1807" s="63">
        <f t="shared" si="127"/>
        <v>11.358804619998017</v>
      </c>
      <c r="AP1807" s="63">
        <f t="shared" si="127"/>
        <v>11.359537657922226</v>
      </c>
      <c r="AQ1807" s="63">
        <f t="shared" si="127"/>
        <v>11.362715978071076</v>
      </c>
      <c r="AR1807" s="63">
        <f t="shared" si="127"/>
        <v>11.376203534425278</v>
      </c>
      <c r="AS1807" s="63">
        <f t="shared" si="127"/>
        <v>11.429013607576051</v>
      </c>
      <c r="AT1807" s="63">
        <f t="shared" si="127"/>
        <v>11.594971110027394</v>
      </c>
      <c r="AU1807" s="63">
        <f t="shared" si="126"/>
        <v>11.961740587925192</v>
      </c>
      <c r="AV1807" s="63"/>
      <c r="AW1807" s="63"/>
    </row>
    <row r="1808" spans="27:49" x14ac:dyDescent="0.2">
      <c r="AA1808" s="217">
        <f t="shared" si="115"/>
        <v>-6.8508655805447731E-3</v>
      </c>
      <c r="AB1808" s="218">
        <f t="shared" si="116"/>
        <v>6.8508655805447731E-3</v>
      </c>
      <c r="AC1808" s="218">
        <f t="shared" si="117"/>
        <v>0</v>
      </c>
      <c r="AD1808" s="219">
        <f t="shared" si="118"/>
        <v>0</v>
      </c>
      <c r="AH1808" s="15">
        <f t="shared" si="119"/>
        <v>-2.1132140183653118E-2</v>
      </c>
      <c r="AI1808" s="15">
        <f t="shared" si="120"/>
        <v>0.75722234923842557</v>
      </c>
      <c r="AJ1808" s="15">
        <f t="shared" si="121"/>
        <v>-5.8662773998696828E-2</v>
      </c>
      <c r="AK1808" s="15">
        <f t="shared" si="122"/>
        <v>-0.59778198123591342</v>
      </c>
      <c r="AL1808" s="15">
        <f t="shared" si="123"/>
        <v>-1.9565766440237951</v>
      </c>
      <c r="AM1808" s="15">
        <f t="shared" si="124"/>
        <v>-1.4854556398418073</v>
      </c>
      <c r="AN1808" s="63">
        <f t="shared" si="127"/>
        <v>11.358636418491599</v>
      </c>
      <c r="AO1808" s="63">
        <f t="shared" si="127"/>
        <v>11.358804619998017</v>
      </c>
      <c r="AP1808" s="63">
        <f t="shared" si="127"/>
        <v>11.359537657922226</v>
      </c>
      <c r="AQ1808" s="63">
        <f t="shared" si="127"/>
        <v>11.362715978071076</v>
      </c>
      <c r="AR1808" s="63">
        <f t="shared" si="127"/>
        <v>11.376203534425278</v>
      </c>
      <c r="AS1808" s="63">
        <f t="shared" si="127"/>
        <v>11.429013607576051</v>
      </c>
      <c r="AT1808" s="63">
        <f t="shared" si="127"/>
        <v>11.594971110027394</v>
      </c>
      <c r="AU1808" s="63">
        <f t="shared" si="126"/>
        <v>11.961740587925192</v>
      </c>
      <c r="AV1808" s="63"/>
      <c r="AW1808" s="63"/>
    </row>
    <row r="1809" spans="27:49" x14ac:dyDescent="0.2">
      <c r="AA1809" s="217">
        <f t="shared" si="115"/>
        <v>-6.8508655805447731E-3</v>
      </c>
      <c r="AB1809" s="218">
        <f t="shared" si="116"/>
        <v>6.8508655805447731E-3</v>
      </c>
      <c r="AC1809" s="218">
        <f t="shared" si="117"/>
        <v>0</v>
      </c>
      <c r="AD1809" s="219">
        <f t="shared" si="118"/>
        <v>0</v>
      </c>
      <c r="AH1809" s="15">
        <f t="shared" si="119"/>
        <v>-2.1132140183653118E-2</v>
      </c>
      <c r="AI1809" s="15">
        <f t="shared" si="120"/>
        <v>0.75722234923842557</v>
      </c>
      <c r="AJ1809" s="15">
        <f t="shared" si="121"/>
        <v>-5.8662773998696828E-2</v>
      </c>
      <c r="AK1809" s="15">
        <f t="shared" si="122"/>
        <v>-0.59778198123591342</v>
      </c>
      <c r="AL1809" s="15">
        <f t="shared" si="123"/>
        <v>-1.9565766440237951</v>
      </c>
      <c r="AM1809" s="15">
        <f t="shared" si="124"/>
        <v>-1.4854556398418073</v>
      </c>
      <c r="AN1809" s="63">
        <f t="shared" si="127"/>
        <v>11.358636418491599</v>
      </c>
      <c r="AO1809" s="63">
        <f t="shared" si="127"/>
        <v>11.358804619998017</v>
      </c>
      <c r="AP1809" s="63">
        <f t="shared" si="127"/>
        <v>11.359537657922226</v>
      </c>
      <c r="AQ1809" s="63">
        <f t="shared" si="127"/>
        <v>11.362715978071076</v>
      </c>
      <c r="AR1809" s="63">
        <f t="shared" si="127"/>
        <v>11.376203534425278</v>
      </c>
      <c r="AS1809" s="63">
        <f t="shared" si="127"/>
        <v>11.429013607576051</v>
      </c>
      <c r="AT1809" s="63">
        <f t="shared" si="127"/>
        <v>11.594971110027394</v>
      </c>
      <c r="AU1809" s="63">
        <f t="shared" si="126"/>
        <v>11.961740587925192</v>
      </c>
      <c r="AV1809" s="63"/>
      <c r="AW1809" s="63"/>
    </row>
    <row r="1810" spans="27:49" x14ac:dyDescent="0.2">
      <c r="AA1810" s="217">
        <f t="shared" si="115"/>
        <v>-6.8508655805447731E-3</v>
      </c>
      <c r="AB1810" s="218">
        <f t="shared" si="116"/>
        <v>6.8508655805447731E-3</v>
      </c>
      <c r="AC1810" s="218">
        <f t="shared" si="117"/>
        <v>0</v>
      </c>
      <c r="AD1810" s="219">
        <f t="shared" si="118"/>
        <v>0</v>
      </c>
      <c r="AH1810" s="15">
        <f t="shared" si="119"/>
        <v>-2.1132140183653118E-2</v>
      </c>
      <c r="AI1810" s="15">
        <f t="shared" si="120"/>
        <v>0.75722234923842557</v>
      </c>
      <c r="AJ1810" s="15">
        <f t="shared" si="121"/>
        <v>-5.8662773998696828E-2</v>
      </c>
      <c r="AK1810" s="15">
        <f t="shared" si="122"/>
        <v>-0.59778198123591342</v>
      </c>
      <c r="AL1810" s="15">
        <f t="shared" si="123"/>
        <v>-1.9565766440237951</v>
      </c>
      <c r="AM1810" s="15">
        <f t="shared" si="124"/>
        <v>-1.4854556398418073</v>
      </c>
      <c r="AN1810" s="63">
        <f t="shared" si="127"/>
        <v>11.358636418491599</v>
      </c>
      <c r="AO1810" s="63">
        <f t="shared" si="127"/>
        <v>11.358804619998017</v>
      </c>
      <c r="AP1810" s="63">
        <f t="shared" si="127"/>
        <v>11.359537657922226</v>
      </c>
      <c r="AQ1810" s="63">
        <f t="shared" si="127"/>
        <v>11.362715978071076</v>
      </c>
      <c r="AR1810" s="63">
        <f t="shared" si="127"/>
        <v>11.376203534425278</v>
      </c>
      <c r="AS1810" s="63">
        <f t="shared" si="127"/>
        <v>11.429013607576051</v>
      </c>
      <c r="AT1810" s="63">
        <f t="shared" si="127"/>
        <v>11.594971110027394</v>
      </c>
      <c r="AU1810" s="63">
        <f t="shared" si="126"/>
        <v>11.961740587925192</v>
      </c>
      <c r="AV1810" s="63"/>
      <c r="AW1810" s="63"/>
    </row>
    <row r="1811" spans="27:49" x14ac:dyDescent="0.2">
      <c r="AA1811" s="217">
        <f t="shared" si="115"/>
        <v>-6.8508655805447731E-3</v>
      </c>
      <c r="AB1811" s="218">
        <f t="shared" si="116"/>
        <v>6.8508655805447731E-3</v>
      </c>
      <c r="AC1811" s="218">
        <f t="shared" si="117"/>
        <v>0</v>
      </c>
      <c r="AD1811" s="219">
        <f t="shared" si="118"/>
        <v>0</v>
      </c>
      <c r="AH1811" s="15">
        <f t="shared" si="119"/>
        <v>-2.1132140183653118E-2</v>
      </c>
      <c r="AI1811" s="15">
        <f t="shared" si="120"/>
        <v>0.75722234923842557</v>
      </c>
      <c r="AJ1811" s="15">
        <f t="shared" si="121"/>
        <v>-5.8662773998696828E-2</v>
      </c>
      <c r="AK1811" s="15">
        <f t="shared" si="122"/>
        <v>-0.59778198123591342</v>
      </c>
      <c r="AL1811" s="15">
        <f t="shared" si="123"/>
        <v>-1.9565766440237951</v>
      </c>
      <c r="AM1811" s="15">
        <f t="shared" si="124"/>
        <v>-1.4854556398418073</v>
      </c>
      <c r="AN1811" s="63">
        <f t="shared" si="127"/>
        <v>11.358636418491599</v>
      </c>
      <c r="AO1811" s="63">
        <f t="shared" si="127"/>
        <v>11.358804619998017</v>
      </c>
      <c r="AP1811" s="63">
        <f t="shared" si="127"/>
        <v>11.359537657922226</v>
      </c>
      <c r="AQ1811" s="63">
        <f t="shared" si="127"/>
        <v>11.362715978071076</v>
      </c>
      <c r="AR1811" s="63">
        <f t="shared" si="127"/>
        <v>11.376203534425278</v>
      </c>
      <c r="AS1811" s="63">
        <f t="shared" si="127"/>
        <v>11.429013607576051</v>
      </c>
      <c r="AT1811" s="63">
        <f t="shared" si="127"/>
        <v>11.594971110027394</v>
      </c>
      <c r="AU1811" s="63">
        <f t="shared" si="126"/>
        <v>11.961740587925192</v>
      </c>
      <c r="AV1811" s="63"/>
      <c r="AW1811" s="63"/>
    </row>
    <row r="1812" spans="27:49" x14ac:dyDescent="0.2">
      <c r="AA1812" s="217">
        <f t="shared" si="115"/>
        <v>-6.8508655805447731E-3</v>
      </c>
      <c r="AB1812" s="218">
        <f t="shared" si="116"/>
        <v>6.8508655805447731E-3</v>
      </c>
      <c r="AC1812" s="218">
        <f t="shared" si="117"/>
        <v>0</v>
      </c>
      <c r="AD1812" s="219">
        <f t="shared" si="118"/>
        <v>0</v>
      </c>
      <c r="AH1812" s="15">
        <f t="shared" si="119"/>
        <v>-2.1132140183653118E-2</v>
      </c>
      <c r="AI1812" s="15">
        <f t="shared" si="120"/>
        <v>0.75722234923842557</v>
      </c>
      <c r="AJ1812" s="15">
        <f t="shared" si="121"/>
        <v>-5.8662773998696828E-2</v>
      </c>
      <c r="AK1812" s="15">
        <f t="shared" si="122"/>
        <v>-0.59778198123591342</v>
      </c>
      <c r="AL1812" s="15">
        <f t="shared" si="123"/>
        <v>-1.9565766440237951</v>
      </c>
      <c r="AM1812" s="15">
        <f t="shared" si="124"/>
        <v>-1.4854556398418073</v>
      </c>
      <c r="AN1812" s="63">
        <f t="shared" si="127"/>
        <v>11.358636418491599</v>
      </c>
      <c r="AO1812" s="63">
        <f t="shared" si="127"/>
        <v>11.358804619998017</v>
      </c>
      <c r="AP1812" s="63">
        <f t="shared" si="127"/>
        <v>11.359537657922226</v>
      </c>
      <c r="AQ1812" s="63">
        <f t="shared" si="127"/>
        <v>11.362715978071076</v>
      </c>
      <c r="AR1812" s="63">
        <f t="shared" si="127"/>
        <v>11.376203534425278</v>
      </c>
      <c r="AS1812" s="63">
        <f t="shared" si="127"/>
        <v>11.429013607576051</v>
      </c>
      <c r="AT1812" s="63">
        <f t="shared" si="127"/>
        <v>11.594971110027394</v>
      </c>
      <c r="AU1812" s="63">
        <f t="shared" si="126"/>
        <v>11.961740587925192</v>
      </c>
      <c r="AV1812" s="63"/>
      <c r="AW1812" s="63"/>
    </row>
    <row r="1813" spans="27:49" x14ac:dyDescent="0.2">
      <c r="AA1813" s="217">
        <f t="shared" ref="AA1813:AA1876" si="128">AB$3+AB$4*Z1813+AB$5*Z1813^2+AH1813</f>
        <v>-6.8508655805447731E-3</v>
      </c>
      <c r="AB1813" s="218">
        <f t="shared" ref="AB1813:AB1876" si="129">+G1813-AA1813</f>
        <v>6.8508655805447731E-3</v>
      </c>
      <c r="AC1813" s="218">
        <f t="shared" ref="AC1813:AC1876" si="130">+G1813-P1813</f>
        <v>0</v>
      </c>
      <c r="AD1813" s="219">
        <f t="shared" ref="AD1813:AD1876" si="131">U1813*(G1813-AA1813)^2</f>
        <v>0</v>
      </c>
      <c r="AH1813" s="15">
        <f t="shared" ref="AH1813:AH1876" si="132">$AB$6*($AB$11/AI1813*AJ1813+$AB$12)</f>
        <v>-2.1132140183653118E-2</v>
      </c>
      <c r="AI1813" s="15">
        <f t="shared" ref="AI1813:AI1876" si="133">1+$AB$7*COS(AL1813)</f>
        <v>0.75722234923842557</v>
      </c>
      <c r="AJ1813" s="15">
        <f t="shared" ref="AJ1813:AJ1876" si="134">SIN(AL1813+RADIANS($AB$9))</f>
        <v>-5.8662773998696828E-2</v>
      </c>
      <c r="AK1813" s="15">
        <f t="shared" ref="AK1813:AK1876" si="135">$AB$7*SIN(AL1813)</f>
        <v>-0.59778198123591342</v>
      </c>
      <c r="AL1813" s="15">
        <f t="shared" ref="AL1813:AL1876" si="136">2*ATAN(AM1813)</f>
        <v>-1.9565766440237951</v>
      </c>
      <c r="AM1813" s="15">
        <f t="shared" ref="AM1813:AM1876" si="137">TAN(AN1813/2)*SQRT((1+$AB$7)/(1-$AB$7))</f>
        <v>-1.4854556398418073</v>
      </c>
      <c r="AN1813" s="63">
        <f t="shared" ref="AN1813:AT1828" si="138">$AU1813+$AB$7*SIN(AO1813)</f>
        <v>11.358636418491599</v>
      </c>
      <c r="AO1813" s="63">
        <f t="shared" si="138"/>
        <v>11.358804619998017</v>
      </c>
      <c r="AP1813" s="63">
        <f t="shared" si="138"/>
        <v>11.359537657922226</v>
      </c>
      <c r="AQ1813" s="63">
        <f t="shared" si="138"/>
        <v>11.362715978071076</v>
      </c>
      <c r="AR1813" s="63">
        <f t="shared" si="138"/>
        <v>11.376203534425278</v>
      </c>
      <c r="AS1813" s="63">
        <f t="shared" si="138"/>
        <v>11.429013607576051</v>
      </c>
      <c r="AT1813" s="63">
        <f t="shared" si="138"/>
        <v>11.594971110027394</v>
      </c>
      <c r="AU1813" s="63">
        <f t="shared" ref="AU1813:AU1876" si="139">RADIANS($AB$9)+$AB$18*(F1813-AB$15)</f>
        <v>11.961740587925192</v>
      </c>
      <c r="AV1813" s="63"/>
      <c r="AW1813" s="63"/>
    </row>
    <row r="1814" spans="27:49" x14ac:dyDescent="0.2">
      <c r="AA1814" s="217">
        <f t="shared" si="128"/>
        <v>-6.8508655805447731E-3</v>
      </c>
      <c r="AB1814" s="218">
        <f t="shared" si="129"/>
        <v>6.8508655805447731E-3</v>
      </c>
      <c r="AC1814" s="218">
        <f t="shared" si="130"/>
        <v>0</v>
      </c>
      <c r="AD1814" s="219">
        <f t="shared" si="131"/>
        <v>0</v>
      </c>
      <c r="AH1814" s="15">
        <f t="shared" si="132"/>
        <v>-2.1132140183653118E-2</v>
      </c>
      <c r="AI1814" s="15">
        <f t="shared" si="133"/>
        <v>0.75722234923842557</v>
      </c>
      <c r="AJ1814" s="15">
        <f t="shared" si="134"/>
        <v>-5.8662773998696828E-2</v>
      </c>
      <c r="AK1814" s="15">
        <f t="shared" si="135"/>
        <v>-0.59778198123591342</v>
      </c>
      <c r="AL1814" s="15">
        <f t="shared" si="136"/>
        <v>-1.9565766440237951</v>
      </c>
      <c r="AM1814" s="15">
        <f t="shared" si="137"/>
        <v>-1.4854556398418073</v>
      </c>
      <c r="AN1814" s="63">
        <f t="shared" si="138"/>
        <v>11.358636418491599</v>
      </c>
      <c r="AO1814" s="63">
        <f t="shared" si="138"/>
        <v>11.358804619998017</v>
      </c>
      <c r="AP1814" s="63">
        <f t="shared" si="138"/>
        <v>11.359537657922226</v>
      </c>
      <c r="AQ1814" s="63">
        <f t="shared" si="138"/>
        <v>11.362715978071076</v>
      </c>
      <c r="AR1814" s="63">
        <f t="shared" si="138"/>
        <v>11.376203534425278</v>
      </c>
      <c r="AS1814" s="63">
        <f t="shared" si="138"/>
        <v>11.429013607576051</v>
      </c>
      <c r="AT1814" s="63">
        <f t="shared" si="138"/>
        <v>11.594971110027394</v>
      </c>
      <c r="AU1814" s="63">
        <f t="shared" si="139"/>
        <v>11.961740587925192</v>
      </c>
      <c r="AV1814" s="63"/>
      <c r="AW1814" s="63"/>
    </row>
    <row r="1815" spans="27:49" x14ac:dyDescent="0.2">
      <c r="AA1815" s="217">
        <f t="shared" si="128"/>
        <v>-6.8508655805447731E-3</v>
      </c>
      <c r="AB1815" s="218">
        <f t="shared" si="129"/>
        <v>6.8508655805447731E-3</v>
      </c>
      <c r="AC1815" s="218">
        <f t="shared" si="130"/>
        <v>0</v>
      </c>
      <c r="AD1815" s="219">
        <f t="shared" si="131"/>
        <v>0</v>
      </c>
      <c r="AH1815" s="15">
        <f t="shared" si="132"/>
        <v>-2.1132140183653118E-2</v>
      </c>
      <c r="AI1815" s="15">
        <f t="shared" si="133"/>
        <v>0.75722234923842557</v>
      </c>
      <c r="AJ1815" s="15">
        <f t="shared" si="134"/>
        <v>-5.8662773998696828E-2</v>
      </c>
      <c r="AK1815" s="15">
        <f t="shared" si="135"/>
        <v>-0.59778198123591342</v>
      </c>
      <c r="AL1815" s="15">
        <f t="shared" si="136"/>
        <v>-1.9565766440237951</v>
      </c>
      <c r="AM1815" s="15">
        <f t="shared" si="137"/>
        <v>-1.4854556398418073</v>
      </c>
      <c r="AN1815" s="63">
        <f t="shared" si="138"/>
        <v>11.358636418491599</v>
      </c>
      <c r="AO1815" s="63">
        <f t="shared" si="138"/>
        <v>11.358804619998017</v>
      </c>
      <c r="AP1815" s="63">
        <f t="shared" si="138"/>
        <v>11.359537657922226</v>
      </c>
      <c r="AQ1815" s="63">
        <f t="shared" si="138"/>
        <v>11.362715978071076</v>
      </c>
      <c r="AR1815" s="63">
        <f t="shared" si="138"/>
        <v>11.376203534425278</v>
      </c>
      <c r="AS1815" s="63">
        <f t="shared" si="138"/>
        <v>11.429013607576051</v>
      </c>
      <c r="AT1815" s="63">
        <f t="shared" si="138"/>
        <v>11.594971110027394</v>
      </c>
      <c r="AU1815" s="63">
        <f t="shared" si="139"/>
        <v>11.961740587925192</v>
      </c>
      <c r="AV1815" s="63"/>
      <c r="AW1815" s="63"/>
    </row>
    <row r="1816" spans="27:49" x14ac:dyDescent="0.2">
      <c r="AA1816" s="217">
        <f t="shared" si="128"/>
        <v>-6.8508655805447731E-3</v>
      </c>
      <c r="AB1816" s="218">
        <f t="shared" si="129"/>
        <v>6.8508655805447731E-3</v>
      </c>
      <c r="AC1816" s="218">
        <f t="shared" si="130"/>
        <v>0</v>
      </c>
      <c r="AD1816" s="219">
        <f t="shared" si="131"/>
        <v>0</v>
      </c>
      <c r="AH1816" s="15">
        <f t="shared" si="132"/>
        <v>-2.1132140183653118E-2</v>
      </c>
      <c r="AI1816" s="15">
        <f t="shared" si="133"/>
        <v>0.75722234923842557</v>
      </c>
      <c r="AJ1816" s="15">
        <f t="shared" si="134"/>
        <v>-5.8662773998696828E-2</v>
      </c>
      <c r="AK1816" s="15">
        <f t="shared" si="135"/>
        <v>-0.59778198123591342</v>
      </c>
      <c r="AL1816" s="15">
        <f t="shared" si="136"/>
        <v>-1.9565766440237951</v>
      </c>
      <c r="AM1816" s="15">
        <f t="shared" si="137"/>
        <v>-1.4854556398418073</v>
      </c>
      <c r="AN1816" s="63">
        <f t="shared" si="138"/>
        <v>11.358636418491599</v>
      </c>
      <c r="AO1816" s="63">
        <f t="shared" si="138"/>
        <v>11.358804619998017</v>
      </c>
      <c r="AP1816" s="63">
        <f t="shared" si="138"/>
        <v>11.359537657922226</v>
      </c>
      <c r="AQ1816" s="63">
        <f t="shared" si="138"/>
        <v>11.362715978071076</v>
      </c>
      <c r="AR1816" s="63">
        <f t="shared" si="138"/>
        <v>11.376203534425278</v>
      </c>
      <c r="AS1816" s="63">
        <f t="shared" si="138"/>
        <v>11.429013607576051</v>
      </c>
      <c r="AT1816" s="63">
        <f t="shared" si="138"/>
        <v>11.594971110027394</v>
      </c>
      <c r="AU1816" s="63">
        <f t="shared" si="139"/>
        <v>11.961740587925192</v>
      </c>
      <c r="AV1816" s="63"/>
      <c r="AW1816" s="63"/>
    </row>
    <row r="1817" spans="27:49" x14ac:dyDescent="0.2">
      <c r="AA1817" s="217">
        <f t="shared" si="128"/>
        <v>-6.8508655805447731E-3</v>
      </c>
      <c r="AB1817" s="218">
        <f t="shared" si="129"/>
        <v>6.8508655805447731E-3</v>
      </c>
      <c r="AC1817" s="218">
        <f t="shared" si="130"/>
        <v>0</v>
      </c>
      <c r="AD1817" s="219">
        <f t="shared" si="131"/>
        <v>0</v>
      </c>
      <c r="AH1817" s="15">
        <f t="shared" si="132"/>
        <v>-2.1132140183653118E-2</v>
      </c>
      <c r="AI1817" s="15">
        <f t="shared" si="133"/>
        <v>0.75722234923842557</v>
      </c>
      <c r="AJ1817" s="15">
        <f t="shared" si="134"/>
        <v>-5.8662773998696828E-2</v>
      </c>
      <c r="AK1817" s="15">
        <f t="shared" si="135"/>
        <v>-0.59778198123591342</v>
      </c>
      <c r="AL1817" s="15">
        <f t="shared" si="136"/>
        <v>-1.9565766440237951</v>
      </c>
      <c r="AM1817" s="15">
        <f t="shared" si="137"/>
        <v>-1.4854556398418073</v>
      </c>
      <c r="AN1817" s="63">
        <f t="shared" si="138"/>
        <v>11.358636418491599</v>
      </c>
      <c r="AO1817" s="63">
        <f t="shared" si="138"/>
        <v>11.358804619998017</v>
      </c>
      <c r="AP1817" s="63">
        <f t="shared" si="138"/>
        <v>11.359537657922226</v>
      </c>
      <c r="AQ1817" s="63">
        <f t="shared" si="138"/>
        <v>11.362715978071076</v>
      </c>
      <c r="AR1817" s="63">
        <f t="shared" si="138"/>
        <v>11.376203534425278</v>
      </c>
      <c r="AS1817" s="63">
        <f t="shared" si="138"/>
        <v>11.429013607576051</v>
      </c>
      <c r="AT1817" s="63">
        <f t="shared" si="138"/>
        <v>11.594971110027394</v>
      </c>
      <c r="AU1817" s="63">
        <f t="shared" si="139"/>
        <v>11.961740587925192</v>
      </c>
      <c r="AV1817" s="63"/>
      <c r="AW1817" s="63"/>
    </row>
    <row r="1818" spans="27:49" x14ac:dyDescent="0.2">
      <c r="AA1818" s="217">
        <f t="shared" si="128"/>
        <v>-6.8508655805447731E-3</v>
      </c>
      <c r="AB1818" s="218">
        <f t="shared" si="129"/>
        <v>6.8508655805447731E-3</v>
      </c>
      <c r="AC1818" s="218">
        <f t="shared" si="130"/>
        <v>0</v>
      </c>
      <c r="AD1818" s="219">
        <f t="shared" si="131"/>
        <v>0</v>
      </c>
      <c r="AH1818" s="15">
        <f t="shared" si="132"/>
        <v>-2.1132140183653118E-2</v>
      </c>
      <c r="AI1818" s="15">
        <f t="shared" si="133"/>
        <v>0.75722234923842557</v>
      </c>
      <c r="AJ1818" s="15">
        <f t="shared" si="134"/>
        <v>-5.8662773998696828E-2</v>
      </c>
      <c r="AK1818" s="15">
        <f t="shared" si="135"/>
        <v>-0.59778198123591342</v>
      </c>
      <c r="AL1818" s="15">
        <f t="shared" si="136"/>
        <v>-1.9565766440237951</v>
      </c>
      <c r="AM1818" s="15">
        <f t="shared" si="137"/>
        <v>-1.4854556398418073</v>
      </c>
      <c r="AN1818" s="63">
        <f t="shared" si="138"/>
        <v>11.358636418491599</v>
      </c>
      <c r="AO1818" s="63">
        <f t="shared" si="138"/>
        <v>11.358804619998017</v>
      </c>
      <c r="AP1818" s="63">
        <f t="shared" si="138"/>
        <v>11.359537657922226</v>
      </c>
      <c r="AQ1818" s="63">
        <f t="shared" si="138"/>
        <v>11.362715978071076</v>
      </c>
      <c r="AR1818" s="63">
        <f t="shared" si="138"/>
        <v>11.376203534425278</v>
      </c>
      <c r="AS1818" s="63">
        <f t="shared" si="138"/>
        <v>11.429013607576051</v>
      </c>
      <c r="AT1818" s="63">
        <f t="shared" si="138"/>
        <v>11.594971110027394</v>
      </c>
      <c r="AU1818" s="63">
        <f t="shared" si="139"/>
        <v>11.961740587925192</v>
      </c>
      <c r="AV1818" s="63"/>
      <c r="AW1818" s="63"/>
    </row>
    <row r="1819" spans="27:49" x14ac:dyDescent="0.2">
      <c r="AA1819" s="217">
        <f t="shared" si="128"/>
        <v>-6.8508655805447731E-3</v>
      </c>
      <c r="AB1819" s="218">
        <f t="shared" si="129"/>
        <v>6.8508655805447731E-3</v>
      </c>
      <c r="AC1819" s="218">
        <f t="shared" si="130"/>
        <v>0</v>
      </c>
      <c r="AD1819" s="219">
        <f t="shared" si="131"/>
        <v>0</v>
      </c>
      <c r="AH1819" s="15">
        <f t="shared" si="132"/>
        <v>-2.1132140183653118E-2</v>
      </c>
      <c r="AI1819" s="15">
        <f t="shared" si="133"/>
        <v>0.75722234923842557</v>
      </c>
      <c r="AJ1819" s="15">
        <f t="shared" si="134"/>
        <v>-5.8662773998696828E-2</v>
      </c>
      <c r="AK1819" s="15">
        <f t="shared" si="135"/>
        <v>-0.59778198123591342</v>
      </c>
      <c r="AL1819" s="15">
        <f t="shared" si="136"/>
        <v>-1.9565766440237951</v>
      </c>
      <c r="AM1819" s="15">
        <f t="shared" si="137"/>
        <v>-1.4854556398418073</v>
      </c>
      <c r="AN1819" s="63">
        <f t="shared" si="138"/>
        <v>11.358636418491599</v>
      </c>
      <c r="AO1819" s="63">
        <f t="shared" si="138"/>
        <v>11.358804619998017</v>
      </c>
      <c r="AP1819" s="63">
        <f t="shared" si="138"/>
        <v>11.359537657922226</v>
      </c>
      <c r="AQ1819" s="63">
        <f t="shared" si="138"/>
        <v>11.362715978071076</v>
      </c>
      <c r="AR1819" s="63">
        <f t="shared" si="138"/>
        <v>11.376203534425278</v>
      </c>
      <c r="AS1819" s="63">
        <f t="shared" si="138"/>
        <v>11.429013607576051</v>
      </c>
      <c r="AT1819" s="63">
        <f t="shared" si="138"/>
        <v>11.594971110027394</v>
      </c>
      <c r="AU1819" s="63">
        <f t="shared" si="139"/>
        <v>11.961740587925192</v>
      </c>
      <c r="AV1819" s="63"/>
      <c r="AW1819" s="63"/>
    </row>
    <row r="1820" spans="27:49" x14ac:dyDescent="0.2">
      <c r="AA1820" s="217">
        <f t="shared" si="128"/>
        <v>-6.8508655805447731E-3</v>
      </c>
      <c r="AB1820" s="218">
        <f t="shared" si="129"/>
        <v>6.8508655805447731E-3</v>
      </c>
      <c r="AC1820" s="218">
        <f t="shared" si="130"/>
        <v>0</v>
      </c>
      <c r="AD1820" s="219">
        <f t="shared" si="131"/>
        <v>0</v>
      </c>
      <c r="AH1820" s="15">
        <f t="shared" si="132"/>
        <v>-2.1132140183653118E-2</v>
      </c>
      <c r="AI1820" s="15">
        <f t="shared" si="133"/>
        <v>0.75722234923842557</v>
      </c>
      <c r="AJ1820" s="15">
        <f t="shared" si="134"/>
        <v>-5.8662773998696828E-2</v>
      </c>
      <c r="AK1820" s="15">
        <f t="shared" si="135"/>
        <v>-0.59778198123591342</v>
      </c>
      <c r="AL1820" s="15">
        <f t="shared" si="136"/>
        <v>-1.9565766440237951</v>
      </c>
      <c r="AM1820" s="15">
        <f t="shared" si="137"/>
        <v>-1.4854556398418073</v>
      </c>
      <c r="AN1820" s="63">
        <f t="shared" si="138"/>
        <v>11.358636418491599</v>
      </c>
      <c r="AO1820" s="63">
        <f t="shared" si="138"/>
        <v>11.358804619998017</v>
      </c>
      <c r="AP1820" s="63">
        <f t="shared" si="138"/>
        <v>11.359537657922226</v>
      </c>
      <c r="AQ1820" s="63">
        <f t="shared" si="138"/>
        <v>11.362715978071076</v>
      </c>
      <c r="AR1820" s="63">
        <f t="shared" si="138"/>
        <v>11.376203534425278</v>
      </c>
      <c r="AS1820" s="63">
        <f t="shared" si="138"/>
        <v>11.429013607576051</v>
      </c>
      <c r="AT1820" s="63">
        <f t="shared" si="138"/>
        <v>11.594971110027394</v>
      </c>
      <c r="AU1820" s="63">
        <f t="shared" si="139"/>
        <v>11.961740587925192</v>
      </c>
      <c r="AV1820" s="63"/>
      <c r="AW1820" s="63"/>
    </row>
    <row r="1821" spans="27:49" x14ac:dyDescent="0.2">
      <c r="AA1821" s="217">
        <f t="shared" si="128"/>
        <v>-6.8508655805447731E-3</v>
      </c>
      <c r="AB1821" s="218">
        <f t="shared" si="129"/>
        <v>6.8508655805447731E-3</v>
      </c>
      <c r="AC1821" s="218">
        <f t="shared" si="130"/>
        <v>0</v>
      </c>
      <c r="AD1821" s="219">
        <f t="shared" si="131"/>
        <v>0</v>
      </c>
      <c r="AH1821" s="15">
        <f t="shared" si="132"/>
        <v>-2.1132140183653118E-2</v>
      </c>
      <c r="AI1821" s="15">
        <f t="shared" si="133"/>
        <v>0.75722234923842557</v>
      </c>
      <c r="AJ1821" s="15">
        <f t="shared" si="134"/>
        <v>-5.8662773998696828E-2</v>
      </c>
      <c r="AK1821" s="15">
        <f t="shared" si="135"/>
        <v>-0.59778198123591342</v>
      </c>
      <c r="AL1821" s="15">
        <f t="shared" si="136"/>
        <v>-1.9565766440237951</v>
      </c>
      <c r="AM1821" s="15">
        <f t="shared" si="137"/>
        <v>-1.4854556398418073</v>
      </c>
      <c r="AN1821" s="63">
        <f t="shared" si="138"/>
        <v>11.358636418491599</v>
      </c>
      <c r="AO1821" s="63">
        <f t="shared" si="138"/>
        <v>11.358804619998017</v>
      </c>
      <c r="AP1821" s="63">
        <f t="shared" si="138"/>
        <v>11.359537657922226</v>
      </c>
      <c r="AQ1821" s="63">
        <f t="shared" si="138"/>
        <v>11.362715978071076</v>
      </c>
      <c r="AR1821" s="63">
        <f t="shared" si="138"/>
        <v>11.376203534425278</v>
      </c>
      <c r="AS1821" s="63">
        <f t="shared" si="138"/>
        <v>11.429013607576051</v>
      </c>
      <c r="AT1821" s="63">
        <f t="shared" si="138"/>
        <v>11.594971110027394</v>
      </c>
      <c r="AU1821" s="63">
        <f t="shared" si="139"/>
        <v>11.961740587925192</v>
      </c>
      <c r="AV1821" s="63"/>
      <c r="AW1821" s="63"/>
    </row>
    <row r="1822" spans="27:49" x14ac:dyDescent="0.2">
      <c r="AA1822" s="217">
        <f t="shared" si="128"/>
        <v>-6.8508655805447731E-3</v>
      </c>
      <c r="AB1822" s="218">
        <f t="shared" si="129"/>
        <v>6.8508655805447731E-3</v>
      </c>
      <c r="AC1822" s="218">
        <f t="shared" si="130"/>
        <v>0</v>
      </c>
      <c r="AD1822" s="219">
        <f t="shared" si="131"/>
        <v>0</v>
      </c>
      <c r="AH1822" s="15">
        <f t="shared" si="132"/>
        <v>-2.1132140183653118E-2</v>
      </c>
      <c r="AI1822" s="15">
        <f t="shared" si="133"/>
        <v>0.75722234923842557</v>
      </c>
      <c r="AJ1822" s="15">
        <f t="shared" si="134"/>
        <v>-5.8662773998696828E-2</v>
      </c>
      <c r="AK1822" s="15">
        <f t="shared" si="135"/>
        <v>-0.59778198123591342</v>
      </c>
      <c r="AL1822" s="15">
        <f t="shared" si="136"/>
        <v>-1.9565766440237951</v>
      </c>
      <c r="AM1822" s="15">
        <f t="shared" si="137"/>
        <v>-1.4854556398418073</v>
      </c>
      <c r="AN1822" s="63">
        <f t="shared" si="138"/>
        <v>11.358636418491599</v>
      </c>
      <c r="AO1822" s="63">
        <f t="shared" si="138"/>
        <v>11.358804619998017</v>
      </c>
      <c r="AP1822" s="63">
        <f t="shared" si="138"/>
        <v>11.359537657922226</v>
      </c>
      <c r="AQ1822" s="63">
        <f t="shared" si="138"/>
        <v>11.362715978071076</v>
      </c>
      <c r="AR1822" s="63">
        <f t="shared" si="138"/>
        <v>11.376203534425278</v>
      </c>
      <c r="AS1822" s="63">
        <f t="shared" si="138"/>
        <v>11.429013607576051</v>
      </c>
      <c r="AT1822" s="63">
        <f t="shared" si="138"/>
        <v>11.594971110027394</v>
      </c>
      <c r="AU1822" s="63">
        <f t="shared" si="139"/>
        <v>11.961740587925192</v>
      </c>
      <c r="AV1822" s="63"/>
      <c r="AW1822" s="63"/>
    </row>
    <row r="1823" spans="27:49" x14ac:dyDescent="0.2">
      <c r="AA1823" s="217">
        <f t="shared" si="128"/>
        <v>-6.8508655805447731E-3</v>
      </c>
      <c r="AB1823" s="218">
        <f t="shared" si="129"/>
        <v>6.8508655805447731E-3</v>
      </c>
      <c r="AC1823" s="218">
        <f t="shared" si="130"/>
        <v>0</v>
      </c>
      <c r="AD1823" s="219">
        <f t="shared" si="131"/>
        <v>0</v>
      </c>
      <c r="AH1823" s="15">
        <f t="shared" si="132"/>
        <v>-2.1132140183653118E-2</v>
      </c>
      <c r="AI1823" s="15">
        <f t="shared" si="133"/>
        <v>0.75722234923842557</v>
      </c>
      <c r="AJ1823" s="15">
        <f t="shared" si="134"/>
        <v>-5.8662773998696828E-2</v>
      </c>
      <c r="AK1823" s="15">
        <f t="shared" si="135"/>
        <v>-0.59778198123591342</v>
      </c>
      <c r="AL1823" s="15">
        <f t="shared" si="136"/>
        <v>-1.9565766440237951</v>
      </c>
      <c r="AM1823" s="15">
        <f t="shared" si="137"/>
        <v>-1.4854556398418073</v>
      </c>
      <c r="AN1823" s="63">
        <f t="shared" si="138"/>
        <v>11.358636418491599</v>
      </c>
      <c r="AO1823" s="63">
        <f t="shared" si="138"/>
        <v>11.358804619998017</v>
      </c>
      <c r="AP1823" s="63">
        <f t="shared" si="138"/>
        <v>11.359537657922226</v>
      </c>
      <c r="AQ1823" s="63">
        <f t="shared" si="138"/>
        <v>11.362715978071076</v>
      </c>
      <c r="AR1823" s="63">
        <f t="shared" si="138"/>
        <v>11.376203534425278</v>
      </c>
      <c r="AS1823" s="63">
        <f t="shared" si="138"/>
        <v>11.429013607576051</v>
      </c>
      <c r="AT1823" s="63">
        <f t="shared" si="138"/>
        <v>11.594971110027394</v>
      </c>
      <c r="AU1823" s="63">
        <f t="shared" si="139"/>
        <v>11.961740587925192</v>
      </c>
      <c r="AV1823" s="63"/>
      <c r="AW1823" s="63"/>
    </row>
    <row r="1824" spans="27:49" x14ac:dyDescent="0.2">
      <c r="AA1824" s="217">
        <f t="shared" si="128"/>
        <v>-6.8508655805447731E-3</v>
      </c>
      <c r="AB1824" s="218">
        <f t="shared" si="129"/>
        <v>6.8508655805447731E-3</v>
      </c>
      <c r="AC1824" s="218">
        <f t="shared" si="130"/>
        <v>0</v>
      </c>
      <c r="AD1824" s="219">
        <f t="shared" si="131"/>
        <v>0</v>
      </c>
      <c r="AH1824" s="15">
        <f t="shared" si="132"/>
        <v>-2.1132140183653118E-2</v>
      </c>
      <c r="AI1824" s="15">
        <f t="shared" si="133"/>
        <v>0.75722234923842557</v>
      </c>
      <c r="AJ1824" s="15">
        <f t="shared" si="134"/>
        <v>-5.8662773998696828E-2</v>
      </c>
      <c r="AK1824" s="15">
        <f t="shared" si="135"/>
        <v>-0.59778198123591342</v>
      </c>
      <c r="AL1824" s="15">
        <f t="shared" si="136"/>
        <v>-1.9565766440237951</v>
      </c>
      <c r="AM1824" s="15">
        <f t="shared" si="137"/>
        <v>-1.4854556398418073</v>
      </c>
      <c r="AN1824" s="63">
        <f t="shared" si="138"/>
        <v>11.358636418491599</v>
      </c>
      <c r="AO1824" s="63">
        <f t="shared" si="138"/>
        <v>11.358804619998017</v>
      </c>
      <c r="AP1824" s="63">
        <f t="shared" si="138"/>
        <v>11.359537657922226</v>
      </c>
      <c r="AQ1824" s="63">
        <f t="shared" si="138"/>
        <v>11.362715978071076</v>
      </c>
      <c r="AR1824" s="63">
        <f t="shared" si="138"/>
        <v>11.376203534425278</v>
      </c>
      <c r="AS1824" s="63">
        <f t="shared" si="138"/>
        <v>11.429013607576051</v>
      </c>
      <c r="AT1824" s="63">
        <f t="shared" si="138"/>
        <v>11.594971110027394</v>
      </c>
      <c r="AU1824" s="63">
        <f t="shared" si="139"/>
        <v>11.961740587925192</v>
      </c>
      <c r="AV1824" s="63"/>
      <c r="AW1824" s="63"/>
    </row>
    <row r="1825" spans="27:49" x14ac:dyDescent="0.2">
      <c r="AA1825" s="217">
        <f t="shared" si="128"/>
        <v>-6.8508655805447731E-3</v>
      </c>
      <c r="AB1825" s="218">
        <f t="shared" si="129"/>
        <v>6.8508655805447731E-3</v>
      </c>
      <c r="AC1825" s="218">
        <f t="shared" si="130"/>
        <v>0</v>
      </c>
      <c r="AD1825" s="219">
        <f t="shared" si="131"/>
        <v>0</v>
      </c>
      <c r="AH1825" s="15">
        <f t="shared" si="132"/>
        <v>-2.1132140183653118E-2</v>
      </c>
      <c r="AI1825" s="15">
        <f t="shared" si="133"/>
        <v>0.75722234923842557</v>
      </c>
      <c r="AJ1825" s="15">
        <f t="shared" si="134"/>
        <v>-5.8662773998696828E-2</v>
      </c>
      <c r="AK1825" s="15">
        <f t="shared" si="135"/>
        <v>-0.59778198123591342</v>
      </c>
      <c r="AL1825" s="15">
        <f t="shared" si="136"/>
        <v>-1.9565766440237951</v>
      </c>
      <c r="AM1825" s="15">
        <f t="shared" si="137"/>
        <v>-1.4854556398418073</v>
      </c>
      <c r="AN1825" s="63">
        <f t="shared" si="138"/>
        <v>11.358636418491599</v>
      </c>
      <c r="AO1825" s="63">
        <f t="shared" si="138"/>
        <v>11.358804619998017</v>
      </c>
      <c r="AP1825" s="63">
        <f t="shared" si="138"/>
        <v>11.359537657922226</v>
      </c>
      <c r="AQ1825" s="63">
        <f t="shared" si="138"/>
        <v>11.362715978071076</v>
      </c>
      <c r="AR1825" s="63">
        <f t="shared" si="138"/>
        <v>11.376203534425278</v>
      </c>
      <c r="AS1825" s="63">
        <f t="shared" si="138"/>
        <v>11.429013607576051</v>
      </c>
      <c r="AT1825" s="63">
        <f t="shared" si="138"/>
        <v>11.594971110027394</v>
      </c>
      <c r="AU1825" s="63">
        <f t="shared" si="139"/>
        <v>11.961740587925192</v>
      </c>
      <c r="AV1825" s="63"/>
      <c r="AW1825" s="63"/>
    </row>
    <row r="1826" spans="27:49" x14ac:dyDescent="0.2">
      <c r="AA1826" s="217">
        <f t="shared" si="128"/>
        <v>-6.8508655805447731E-3</v>
      </c>
      <c r="AB1826" s="218">
        <f t="shared" si="129"/>
        <v>6.8508655805447731E-3</v>
      </c>
      <c r="AC1826" s="218">
        <f t="shared" si="130"/>
        <v>0</v>
      </c>
      <c r="AD1826" s="219">
        <f t="shared" si="131"/>
        <v>0</v>
      </c>
      <c r="AH1826" s="15">
        <f t="shared" si="132"/>
        <v>-2.1132140183653118E-2</v>
      </c>
      <c r="AI1826" s="15">
        <f t="shared" si="133"/>
        <v>0.75722234923842557</v>
      </c>
      <c r="AJ1826" s="15">
        <f t="shared" si="134"/>
        <v>-5.8662773998696828E-2</v>
      </c>
      <c r="AK1826" s="15">
        <f t="shared" si="135"/>
        <v>-0.59778198123591342</v>
      </c>
      <c r="AL1826" s="15">
        <f t="shared" si="136"/>
        <v>-1.9565766440237951</v>
      </c>
      <c r="AM1826" s="15">
        <f t="shared" si="137"/>
        <v>-1.4854556398418073</v>
      </c>
      <c r="AN1826" s="63">
        <f t="shared" si="138"/>
        <v>11.358636418491599</v>
      </c>
      <c r="AO1826" s="63">
        <f t="shared" si="138"/>
        <v>11.358804619998017</v>
      </c>
      <c r="AP1826" s="63">
        <f t="shared" si="138"/>
        <v>11.359537657922226</v>
      </c>
      <c r="AQ1826" s="63">
        <f t="shared" si="138"/>
        <v>11.362715978071076</v>
      </c>
      <c r="AR1826" s="63">
        <f t="shared" si="138"/>
        <v>11.376203534425278</v>
      </c>
      <c r="AS1826" s="63">
        <f t="shared" si="138"/>
        <v>11.429013607576051</v>
      </c>
      <c r="AT1826" s="63">
        <f t="shared" si="138"/>
        <v>11.594971110027394</v>
      </c>
      <c r="AU1826" s="63">
        <f t="shared" si="139"/>
        <v>11.961740587925192</v>
      </c>
      <c r="AV1826" s="63"/>
      <c r="AW1826" s="63"/>
    </row>
    <row r="1827" spans="27:49" x14ac:dyDescent="0.2">
      <c r="AA1827" s="217">
        <f t="shared" si="128"/>
        <v>-6.8508655805447731E-3</v>
      </c>
      <c r="AB1827" s="218">
        <f t="shared" si="129"/>
        <v>6.8508655805447731E-3</v>
      </c>
      <c r="AC1827" s="218">
        <f t="shared" si="130"/>
        <v>0</v>
      </c>
      <c r="AD1827" s="219">
        <f t="shared" si="131"/>
        <v>0</v>
      </c>
      <c r="AH1827" s="15">
        <f t="shared" si="132"/>
        <v>-2.1132140183653118E-2</v>
      </c>
      <c r="AI1827" s="15">
        <f t="shared" si="133"/>
        <v>0.75722234923842557</v>
      </c>
      <c r="AJ1827" s="15">
        <f t="shared" si="134"/>
        <v>-5.8662773998696828E-2</v>
      </c>
      <c r="AK1827" s="15">
        <f t="shared" si="135"/>
        <v>-0.59778198123591342</v>
      </c>
      <c r="AL1827" s="15">
        <f t="shared" si="136"/>
        <v>-1.9565766440237951</v>
      </c>
      <c r="AM1827" s="15">
        <f t="shared" si="137"/>
        <v>-1.4854556398418073</v>
      </c>
      <c r="AN1827" s="63">
        <f t="shared" si="138"/>
        <v>11.358636418491599</v>
      </c>
      <c r="AO1827" s="63">
        <f t="shared" si="138"/>
        <v>11.358804619998017</v>
      </c>
      <c r="AP1827" s="63">
        <f t="shared" si="138"/>
        <v>11.359537657922226</v>
      </c>
      <c r="AQ1827" s="63">
        <f t="shared" si="138"/>
        <v>11.362715978071076</v>
      </c>
      <c r="AR1827" s="63">
        <f t="shared" si="138"/>
        <v>11.376203534425278</v>
      </c>
      <c r="AS1827" s="63">
        <f t="shared" si="138"/>
        <v>11.429013607576051</v>
      </c>
      <c r="AT1827" s="63">
        <f t="shared" si="138"/>
        <v>11.594971110027394</v>
      </c>
      <c r="AU1827" s="63">
        <f t="shared" si="139"/>
        <v>11.961740587925192</v>
      </c>
      <c r="AV1827" s="63"/>
      <c r="AW1827" s="63"/>
    </row>
    <row r="1828" spans="27:49" x14ac:dyDescent="0.2">
      <c r="AA1828" s="217">
        <f t="shared" si="128"/>
        <v>-6.8508655805447731E-3</v>
      </c>
      <c r="AB1828" s="218">
        <f t="shared" si="129"/>
        <v>6.8508655805447731E-3</v>
      </c>
      <c r="AC1828" s="218">
        <f t="shared" si="130"/>
        <v>0</v>
      </c>
      <c r="AD1828" s="219">
        <f t="shared" si="131"/>
        <v>0</v>
      </c>
      <c r="AH1828" s="15">
        <f t="shared" si="132"/>
        <v>-2.1132140183653118E-2</v>
      </c>
      <c r="AI1828" s="15">
        <f t="shared" si="133"/>
        <v>0.75722234923842557</v>
      </c>
      <c r="AJ1828" s="15">
        <f t="shared" si="134"/>
        <v>-5.8662773998696828E-2</v>
      </c>
      <c r="AK1828" s="15">
        <f t="shared" si="135"/>
        <v>-0.59778198123591342</v>
      </c>
      <c r="AL1828" s="15">
        <f t="shared" si="136"/>
        <v>-1.9565766440237951</v>
      </c>
      <c r="AM1828" s="15">
        <f t="shared" si="137"/>
        <v>-1.4854556398418073</v>
      </c>
      <c r="AN1828" s="63">
        <f t="shared" si="138"/>
        <v>11.358636418491599</v>
      </c>
      <c r="AO1828" s="63">
        <f t="shared" si="138"/>
        <v>11.358804619998017</v>
      </c>
      <c r="AP1828" s="63">
        <f t="shared" si="138"/>
        <v>11.359537657922226</v>
      </c>
      <c r="AQ1828" s="63">
        <f t="shared" si="138"/>
        <v>11.362715978071076</v>
      </c>
      <c r="AR1828" s="63">
        <f t="shared" si="138"/>
        <v>11.376203534425278</v>
      </c>
      <c r="AS1828" s="63">
        <f t="shared" si="138"/>
        <v>11.429013607576051</v>
      </c>
      <c r="AT1828" s="63">
        <f t="shared" si="138"/>
        <v>11.594971110027394</v>
      </c>
      <c r="AU1828" s="63">
        <f t="shared" si="139"/>
        <v>11.961740587925192</v>
      </c>
      <c r="AV1828" s="63"/>
      <c r="AW1828" s="63"/>
    </row>
    <row r="1829" spans="27:49" x14ac:dyDescent="0.2">
      <c r="AA1829" s="217">
        <f t="shared" si="128"/>
        <v>-6.8508655805447731E-3</v>
      </c>
      <c r="AB1829" s="218">
        <f t="shared" si="129"/>
        <v>6.8508655805447731E-3</v>
      </c>
      <c r="AC1829" s="218">
        <f t="shared" si="130"/>
        <v>0</v>
      </c>
      <c r="AD1829" s="219">
        <f t="shared" si="131"/>
        <v>0</v>
      </c>
      <c r="AH1829" s="15">
        <f t="shared" si="132"/>
        <v>-2.1132140183653118E-2</v>
      </c>
      <c r="AI1829" s="15">
        <f t="shared" si="133"/>
        <v>0.75722234923842557</v>
      </c>
      <c r="AJ1829" s="15">
        <f t="shared" si="134"/>
        <v>-5.8662773998696828E-2</v>
      </c>
      <c r="AK1829" s="15">
        <f t="shared" si="135"/>
        <v>-0.59778198123591342</v>
      </c>
      <c r="AL1829" s="15">
        <f t="shared" si="136"/>
        <v>-1.9565766440237951</v>
      </c>
      <c r="AM1829" s="15">
        <f t="shared" si="137"/>
        <v>-1.4854556398418073</v>
      </c>
      <c r="AN1829" s="63">
        <f t="shared" ref="AN1829:AT1844" si="140">$AU1829+$AB$7*SIN(AO1829)</f>
        <v>11.358636418491599</v>
      </c>
      <c r="AO1829" s="63">
        <f t="shared" si="140"/>
        <v>11.358804619998017</v>
      </c>
      <c r="AP1829" s="63">
        <f t="shared" si="140"/>
        <v>11.359537657922226</v>
      </c>
      <c r="AQ1829" s="63">
        <f t="shared" si="140"/>
        <v>11.362715978071076</v>
      </c>
      <c r="AR1829" s="63">
        <f t="shared" si="140"/>
        <v>11.376203534425278</v>
      </c>
      <c r="AS1829" s="63">
        <f t="shared" si="140"/>
        <v>11.429013607576051</v>
      </c>
      <c r="AT1829" s="63">
        <f t="shared" si="140"/>
        <v>11.594971110027394</v>
      </c>
      <c r="AU1829" s="63">
        <f t="shared" si="139"/>
        <v>11.961740587925192</v>
      </c>
      <c r="AV1829" s="63"/>
      <c r="AW1829" s="63"/>
    </row>
    <row r="1830" spans="27:49" x14ac:dyDescent="0.2">
      <c r="AA1830" s="217">
        <f t="shared" si="128"/>
        <v>-6.8508655805447731E-3</v>
      </c>
      <c r="AB1830" s="218">
        <f t="shared" si="129"/>
        <v>6.8508655805447731E-3</v>
      </c>
      <c r="AC1830" s="218">
        <f t="shared" si="130"/>
        <v>0</v>
      </c>
      <c r="AD1830" s="219">
        <f t="shared" si="131"/>
        <v>0</v>
      </c>
      <c r="AH1830" s="15">
        <f t="shared" si="132"/>
        <v>-2.1132140183653118E-2</v>
      </c>
      <c r="AI1830" s="15">
        <f t="shared" si="133"/>
        <v>0.75722234923842557</v>
      </c>
      <c r="AJ1830" s="15">
        <f t="shared" si="134"/>
        <v>-5.8662773998696828E-2</v>
      </c>
      <c r="AK1830" s="15">
        <f t="shared" si="135"/>
        <v>-0.59778198123591342</v>
      </c>
      <c r="AL1830" s="15">
        <f t="shared" si="136"/>
        <v>-1.9565766440237951</v>
      </c>
      <c r="AM1830" s="15">
        <f t="shared" si="137"/>
        <v>-1.4854556398418073</v>
      </c>
      <c r="AN1830" s="63">
        <f t="shared" si="140"/>
        <v>11.358636418491599</v>
      </c>
      <c r="AO1830" s="63">
        <f t="shared" si="140"/>
        <v>11.358804619998017</v>
      </c>
      <c r="AP1830" s="63">
        <f t="shared" si="140"/>
        <v>11.359537657922226</v>
      </c>
      <c r="AQ1830" s="63">
        <f t="shared" si="140"/>
        <v>11.362715978071076</v>
      </c>
      <c r="AR1830" s="63">
        <f t="shared" si="140"/>
        <v>11.376203534425278</v>
      </c>
      <c r="AS1830" s="63">
        <f t="shared" si="140"/>
        <v>11.429013607576051</v>
      </c>
      <c r="AT1830" s="63">
        <f t="shared" si="140"/>
        <v>11.594971110027394</v>
      </c>
      <c r="AU1830" s="63">
        <f t="shared" si="139"/>
        <v>11.961740587925192</v>
      </c>
      <c r="AV1830" s="63"/>
      <c r="AW1830" s="63"/>
    </row>
    <row r="1831" spans="27:49" x14ac:dyDescent="0.2">
      <c r="AA1831" s="217">
        <f t="shared" si="128"/>
        <v>-6.8508655805447731E-3</v>
      </c>
      <c r="AB1831" s="218">
        <f t="shared" si="129"/>
        <v>6.8508655805447731E-3</v>
      </c>
      <c r="AC1831" s="218">
        <f t="shared" si="130"/>
        <v>0</v>
      </c>
      <c r="AD1831" s="219">
        <f t="shared" si="131"/>
        <v>0</v>
      </c>
      <c r="AH1831" s="15">
        <f t="shared" si="132"/>
        <v>-2.1132140183653118E-2</v>
      </c>
      <c r="AI1831" s="15">
        <f t="shared" si="133"/>
        <v>0.75722234923842557</v>
      </c>
      <c r="AJ1831" s="15">
        <f t="shared" si="134"/>
        <v>-5.8662773998696828E-2</v>
      </c>
      <c r="AK1831" s="15">
        <f t="shared" si="135"/>
        <v>-0.59778198123591342</v>
      </c>
      <c r="AL1831" s="15">
        <f t="shared" si="136"/>
        <v>-1.9565766440237951</v>
      </c>
      <c r="AM1831" s="15">
        <f t="shared" si="137"/>
        <v>-1.4854556398418073</v>
      </c>
      <c r="AN1831" s="63">
        <f t="shared" si="140"/>
        <v>11.358636418491599</v>
      </c>
      <c r="AO1831" s="63">
        <f t="shared" si="140"/>
        <v>11.358804619998017</v>
      </c>
      <c r="AP1831" s="63">
        <f t="shared" si="140"/>
        <v>11.359537657922226</v>
      </c>
      <c r="AQ1831" s="63">
        <f t="shared" si="140"/>
        <v>11.362715978071076</v>
      </c>
      <c r="AR1831" s="63">
        <f t="shared" si="140"/>
        <v>11.376203534425278</v>
      </c>
      <c r="AS1831" s="63">
        <f t="shared" si="140"/>
        <v>11.429013607576051</v>
      </c>
      <c r="AT1831" s="63">
        <f t="shared" si="140"/>
        <v>11.594971110027394</v>
      </c>
      <c r="AU1831" s="63">
        <f t="shared" si="139"/>
        <v>11.961740587925192</v>
      </c>
      <c r="AV1831" s="63"/>
      <c r="AW1831" s="63"/>
    </row>
    <row r="1832" spans="27:49" x14ac:dyDescent="0.2">
      <c r="AA1832" s="217">
        <f t="shared" si="128"/>
        <v>-6.8508655805447731E-3</v>
      </c>
      <c r="AB1832" s="218">
        <f t="shared" si="129"/>
        <v>6.8508655805447731E-3</v>
      </c>
      <c r="AC1832" s="218">
        <f t="shared" si="130"/>
        <v>0</v>
      </c>
      <c r="AD1832" s="219">
        <f t="shared" si="131"/>
        <v>0</v>
      </c>
      <c r="AH1832" s="15">
        <f t="shared" si="132"/>
        <v>-2.1132140183653118E-2</v>
      </c>
      <c r="AI1832" s="15">
        <f t="shared" si="133"/>
        <v>0.75722234923842557</v>
      </c>
      <c r="AJ1832" s="15">
        <f t="shared" si="134"/>
        <v>-5.8662773998696828E-2</v>
      </c>
      <c r="AK1832" s="15">
        <f t="shared" si="135"/>
        <v>-0.59778198123591342</v>
      </c>
      <c r="AL1832" s="15">
        <f t="shared" si="136"/>
        <v>-1.9565766440237951</v>
      </c>
      <c r="AM1832" s="15">
        <f t="shared" si="137"/>
        <v>-1.4854556398418073</v>
      </c>
      <c r="AN1832" s="63">
        <f t="shared" si="140"/>
        <v>11.358636418491599</v>
      </c>
      <c r="AO1832" s="63">
        <f t="shared" si="140"/>
        <v>11.358804619998017</v>
      </c>
      <c r="AP1832" s="63">
        <f t="shared" si="140"/>
        <v>11.359537657922226</v>
      </c>
      <c r="AQ1832" s="63">
        <f t="shared" si="140"/>
        <v>11.362715978071076</v>
      </c>
      <c r="AR1832" s="63">
        <f t="shared" si="140"/>
        <v>11.376203534425278</v>
      </c>
      <c r="AS1832" s="63">
        <f t="shared" si="140"/>
        <v>11.429013607576051</v>
      </c>
      <c r="AT1832" s="63">
        <f t="shared" si="140"/>
        <v>11.594971110027394</v>
      </c>
      <c r="AU1832" s="63">
        <f t="shared" si="139"/>
        <v>11.961740587925192</v>
      </c>
      <c r="AV1832" s="63"/>
      <c r="AW1832" s="63"/>
    </row>
    <row r="1833" spans="27:49" x14ac:dyDescent="0.2">
      <c r="AA1833" s="217">
        <f t="shared" si="128"/>
        <v>-6.8508655805447731E-3</v>
      </c>
      <c r="AB1833" s="218">
        <f t="shared" si="129"/>
        <v>6.8508655805447731E-3</v>
      </c>
      <c r="AC1833" s="218">
        <f t="shared" si="130"/>
        <v>0</v>
      </c>
      <c r="AD1833" s="219">
        <f t="shared" si="131"/>
        <v>0</v>
      </c>
      <c r="AH1833" s="15">
        <f t="shared" si="132"/>
        <v>-2.1132140183653118E-2</v>
      </c>
      <c r="AI1833" s="15">
        <f t="shared" si="133"/>
        <v>0.75722234923842557</v>
      </c>
      <c r="AJ1833" s="15">
        <f t="shared" si="134"/>
        <v>-5.8662773998696828E-2</v>
      </c>
      <c r="AK1833" s="15">
        <f t="shared" si="135"/>
        <v>-0.59778198123591342</v>
      </c>
      <c r="AL1833" s="15">
        <f t="shared" si="136"/>
        <v>-1.9565766440237951</v>
      </c>
      <c r="AM1833" s="15">
        <f t="shared" si="137"/>
        <v>-1.4854556398418073</v>
      </c>
      <c r="AN1833" s="63">
        <f t="shared" si="140"/>
        <v>11.358636418491599</v>
      </c>
      <c r="AO1833" s="63">
        <f t="shared" si="140"/>
        <v>11.358804619998017</v>
      </c>
      <c r="AP1833" s="63">
        <f t="shared" si="140"/>
        <v>11.359537657922226</v>
      </c>
      <c r="AQ1833" s="63">
        <f t="shared" si="140"/>
        <v>11.362715978071076</v>
      </c>
      <c r="AR1833" s="63">
        <f t="shared" si="140"/>
        <v>11.376203534425278</v>
      </c>
      <c r="AS1833" s="63">
        <f t="shared" si="140"/>
        <v>11.429013607576051</v>
      </c>
      <c r="AT1833" s="63">
        <f t="shared" si="140"/>
        <v>11.594971110027394</v>
      </c>
      <c r="AU1833" s="63">
        <f t="shared" si="139"/>
        <v>11.961740587925192</v>
      </c>
      <c r="AV1833" s="63"/>
      <c r="AW1833" s="63"/>
    </row>
    <row r="1834" spans="27:49" x14ac:dyDescent="0.2">
      <c r="AA1834" s="217">
        <f t="shared" si="128"/>
        <v>-6.8508655805447731E-3</v>
      </c>
      <c r="AB1834" s="218">
        <f t="shared" si="129"/>
        <v>6.8508655805447731E-3</v>
      </c>
      <c r="AC1834" s="218">
        <f t="shared" si="130"/>
        <v>0</v>
      </c>
      <c r="AD1834" s="219">
        <f t="shared" si="131"/>
        <v>0</v>
      </c>
      <c r="AH1834" s="15">
        <f t="shared" si="132"/>
        <v>-2.1132140183653118E-2</v>
      </c>
      <c r="AI1834" s="15">
        <f t="shared" si="133"/>
        <v>0.75722234923842557</v>
      </c>
      <c r="AJ1834" s="15">
        <f t="shared" si="134"/>
        <v>-5.8662773998696828E-2</v>
      </c>
      <c r="AK1834" s="15">
        <f t="shared" si="135"/>
        <v>-0.59778198123591342</v>
      </c>
      <c r="AL1834" s="15">
        <f t="shared" si="136"/>
        <v>-1.9565766440237951</v>
      </c>
      <c r="AM1834" s="15">
        <f t="shared" si="137"/>
        <v>-1.4854556398418073</v>
      </c>
      <c r="AN1834" s="63">
        <f t="shared" si="140"/>
        <v>11.358636418491599</v>
      </c>
      <c r="AO1834" s="63">
        <f t="shared" si="140"/>
        <v>11.358804619998017</v>
      </c>
      <c r="AP1834" s="63">
        <f t="shared" si="140"/>
        <v>11.359537657922226</v>
      </c>
      <c r="AQ1834" s="63">
        <f t="shared" si="140"/>
        <v>11.362715978071076</v>
      </c>
      <c r="AR1834" s="63">
        <f t="shared" si="140"/>
        <v>11.376203534425278</v>
      </c>
      <c r="AS1834" s="63">
        <f t="shared" si="140"/>
        <v>11.429013607576051</v>
      </c>
      <c r="AT1834" s="63">
        <f t="shared" si="140"/>
        <v>11.594971110027394</v>
      </c>
      <c r="AU1834" s="63">
        <f t="shared" si="139"/>
        <v>11.961740587925192</v>
      </c>
      <c r="AV1834" s="63"/>
      <c r="AW1834" s="63"/>
    </row>
    <row r="1835" spans="27:49" x14ac:dyDescent="0.2">
      <c r="AA1835" s="217">
        <f t="shared" si="128"/>
        <v>-6.8508655805447731E-3</v>
      </c>
      <c r="AB1835" s="218">
        <f t="shared" si="129"/>
        <v>6.8508655805447731E-3</v>
      </c>
      <c r="AC1835" s="218">
        <f t="shared" si="130"/>
        <v>0</v>
      </c>
      <c r="AD1835" s="219">
        <f t="shared" si="131"/>
        <v>0</v>
      </c>
      <c r="AH1835" s="15">
        <f t="shared" si="132"/>
        <v>-2.1132140183653118E-2</v>
      </c>
      <c r="AI1835" s="15">
        <f t="shared" si="133"/>
        <v>0.75722234923842557</v>
      </c>
      <c r="AJ1835" s="15">
        <f t="shared" si="134"/>
        <v>-5.8662773998696828E-2</v>
      </c>
      <c r="AK1835" s="15">
        <f t="shared" si="135"/>
        <v>-0.59778198123591342</v>
      </c>
      <c r="AL1835" s="15">
        <f t="shared" si="136"/>
        <v>-1.9565766440237951</v>
      </c>
      <c r="AM1835" s="15">
        <f t="shared" si="137"/>
        <v>-1.4854556398418073</v>
      </c>
      <c r="AN1835" s="63">
        <f t="shared" si="140"/>
        <v>11.358636418491599</v>
      </c>
      <c r="AO1835" s="63">
        <f t="shared" si="140"/>
        <v>11.358804619998017</v>
      </c>
      <c r="AP1835" s="63">
        <f t="shared" si="140"/>
        <v>11.359537657922226</v>
      </c>
      <c r="AQ1835" s="63">
        <f t="shared" si="140"/>
        <v>11.362715978071076</v>
      </c>
      <c r="AR1835" s="63">
        <f t="shared" si="140"/>
        <v>11.376203534425278</v>
      </c>
      <c r="AS1835" s="63">
        <f t="shared" si="140"/>
        <v>11.429013607576051</v>
      </c>
      <c r="AT1835" s="63">
        <f t="shared" si="140"/>
        <v>11.594971110027394</v>
      </c>
      <c r="AU1835" s="63">
        <f t="shared" si="139"/>
        <v>11.961740587925192</v>
      </c>
      <c r="AV1835" s="63"/>
      <c r="AW1835" s="63"/>
    </row>
    <row r="1836" spans="27:49" x14ac:dyDescent="0.2">
      <c r="AA1836" s="217">
        <f t="shared" si="128"/>
        <v>-6.8508655805447731E-3</v>
      </c>
      <c r="AB1836" s="218">
        <f t="shared" si="129"/>
        <v>6.8508655805447731E-3</v>
      </c>
      <c r="AC1836" s="218">
        <f t="shared" si="130"/>
        <v>0</v>
      </c>
      <c r="AD1836" s="219">
        <f t="shared" si="131"/>
        <v>0</v>
      </c>
      <c r="AH1836" s="15">
        <f t="shared" si="132"/>
        <v>-2.1132140183653118E-2</v>
      </c>
      <c r="AI1836" s="15">
        <f t="shared" si="133"/>
        <v>0.75722234923842557</v>
      </c>
      <c r="AJ1836" s="15">
        <f t="shared" si="134"/>
        <v>-5.8662773998696828E-2</v>
      </c>
      <c r="AK1836" s="15">
        <f t="shared" si="135"/>
        <v>-0.59778198123591342</v>
      </c>
      <c r="AL1836" s="15">
        <f t="shared" si="136"/>
        <v>-1.9565766440237951</v>
      </c>
      <c r="AM1836" s="15">
        <f t="shared" si="137"/>
        <v>-1.4854556398418073</v>
      </c>
      <c r="AN1836" s="63">
        <f t="shared" si="140"/>
        <v>11.358636418491599</v>
      </c>
      <c r="AO1836" s="63">
        <f t="shared" si="140"/>
        <v>11.358804619998017</v>
      </c>
      <c r="AP1836" s="63">
        <f t="shared" si="140"/>
        <v>11.359537657922226</v>
      </c>
      <c r="AQ1836" s="63">
        <f t="shared" si="140"/>
        <v>11.362715978071076</v>
      </c>
      <c r="AR1836" s="63">
        <f t="shared" si="140"/>
        <v>11.376203534425278</v>
      </c>
      <c r="AS1836" s="63">
        <f t="shared" si="140"/>
        <v>11.429013607576051</v>
      </c>
      <c r="AT1836" s="63">
        <f t="shared" si="140"/>
        <v>11.594971110027394</v>
      </c>
      <c r="AU1836" s="63">
        <f t="shared" si="139"/>
        <v>11.961740587925192</v>
      </c>
      <c r="AV1836" s="63"/>
      <c r="AW1836" s="63"/>
    </row>
    <row r="1837" spans="27:49" x14ac:dyDescent="0.2">
      <c r="AA1837" s="217">
        <f t="shared" si="128"/>
        <v>-6.8508655805447731E-3</v>
      </c>
      <c r="AB1837" s="218">
        <f t="shared" si="129"/>
        <v>6.8508655805447731E-3</v>
      </c>
      <c r="AC1837" s="218">
        <f t="shared" si="130"/>
        <v>0</v>
      </c>
      <c r="AD1837" s="219">
        <f t="shared" si="131"/>
        <v>0</v>
      </c>
      <c r="AH1837" s="15">
        <f t="shared" si="132"/>
        <v>-2.1132140183653118E-2</v>
      </c>
      <c r="AI1837" s="15">
        <f t="shared" si="133"/>
        <v>0.75722234923842557</v>
      </c>
      <c r="AJ1837" s="15">
        <f t="shared" si="134"/>
        <v>-5.8662773998696828E-2</v>
      </c>
      <c r="AK1837" s="15">
        <f t="shared" si="135"/>
        <v>-0.59778198123591342</v>
      </c>
      <c r="AL1837" s="15">
        <f t="shared" si="136"/>
        <v>-1.9565766440237951</v>
      </c>
      <c r="AM1837" s="15">
        <f t="shared" si="137"/>
        <v>-1.4854556398418073</v>
      </c>
      <c r="AN1837" s="63">
        <f t="shared" si="140"/>
        <v>11.358636418491599</v>
      </c>
      <c r="AO1837" s="63">
        <f t="shared" si="140"/>
        <v>11.358804619998017</v>
      </c>
      <c r="AP1837" s="63">
        <f t="shared" si="140"/>
        <v>11.359537657922226</v>
      </c>
      <c r="AQ1837" s="63">
        <f t="shared" si="140"/>
        <v>11.362715978071076</v>
      </c>
      <c r="AR1837" s="63">
        <f t="shared" si="140"/>
        <v>11.376203534425278</v>
      </c>
      <c r="AS1837" s="63">
        <f t="shared" si="140"/>
        <v>11.429013607576051</v>
      </c>
      <c r="AT1837" s="63">
        <f t="shared" si="140"/>
        <v>11.594971110027394</v>
      </c>
      <c r="AU1837" s="63">
        <f t="shared" si="139"/>
        <v>11.961740587925192</v>
      </c>
      <c r="AV1837" s="63"/>
      <c r="AW1837" s="63"/>
    </row>
    <row r="1838" spans="27:49" x14ac:dyDescent="0.2">
      <c r="AA1838" s="217">
        <f t="shared" si="128"/>
        <v>-6.8508655805447731E-3</v>
      </c>
      <c r="AB1838" s="218">
        <f t="shared" si="129"/>
        <v>6.8508655805447731E-3</v>
      </c>
      <c r="AC1838" s="218">
        <f t="shared" si="130"/>
        <v>0</v>
      </c>
      <c r="AD1838" s="219">
        <f t="shared" si="131"/>
        <v>0</v>
      </c>
      <c r="AH1838" s="15">
        <f t="shared" si="132"/>
        <v>-2.1132140183653118E-2</v>
      </c>
      <c r="AI1838" s="15">
        <f t="shared" si="133"/>
        <v>0.75722234923842557</v>
      </c>
      <c r="AJ1838" s="15">
        <f t="shared" si="134"/>
        <v>-5.8662773998696828E-2</v>
      </c>
      <c r="AK1838" s="15">
        <f t="shared" si="135"/>
        <v>-0.59778198123591342</v>
      </c>
      <c r="AL1838" s="15">
        <f t="shared" si="136"/>
        <v>-1.9565766440237951</v>
      </c>
      <c r="AM1838" s="15">
        <f t="shared" si="137"/>
        <v>-1.4854556398418073</v>
      </c>
      <c r="AN1838" s="63">
        <f t="shared" si="140"/>
        <v>11.358636418491599</v>
      </c>
      <c r="AO1838" s="63">
        <f t="shared" si="140"/>
        <v>11.358804619998017</v>
      </c>
      <c r="AP1838" s="63">
        <f t="shared" si="140"/>
        <v>11.359537657922226</v>
      </c>
      <c r="AQ1838" s="63">
        <f t="shared" si="140"/>
        <v>11.362715978071076</v>
      </c>
      <c r="AR1838" s="63">
        <f t="shared" si="140"/>
        <v>11.376203534425278</v>
      </c>
      <c r="AS1838" s="63">
        <f t="shared" si="140"/>
        <v>11.429013607576051</v>
      </c>
      <c r="AT1838" s="63">
        <f t="shared" si="140"/>
        <v>11.594971110027394</v>
      </c>
      <c r="AU1838" s="63">
        <f t="shared" si="139"/>
        <v>11.961740587925192</v>
      </c>
      <c r="AV1838" s="63"/>
      <c r="AW1838" s="63"/>
    </row>
    <row r="1839" spans="27:49" x14ac:dyDescent="0.2">
      <c r="AA1839" s="217">
        <f t="shared" si="128"/>
        <v>-6.8508655805447731E-3</v>
      </c>
      <c r="AB1839" s="218">
        <f t="shared" si="129"/>
        <v>6.8508655805447731E-3</v>
      </c>
      <c r="AC1839" s="218">
        <f t="shared" si="130"/>
        <v>0</v>
      </c>
      <c r="AD1839" s="219">
        <f t="shared" si="131"/>
        <v>0</v>
      </c>
      <c r="AH1839" s="15">
        <f t="shared" si="132"/>
        <v>-2.1132140183653118E-2</v>
      </c>
      <c r="AI1839" s="15">
        <f t="shared" si="133"/>
        <v>0.75722234923842557</v>
      </c>
      <c r="AJ1839" s="15">
        <f t="shared" si="134"/>
        <v>-5.8662773998696828E-2</v>
      </c>
      <c r="AK1839" s="15">
        <f t="shared" si="135"/>
        <v>-0.59778198123591342</v>
      </c>
      <c r="AL1839" s="15">
        <f t="shared" si="136"/>
        <v>-1.9565766440237951</v>
      </c>
      <c r="AM1839" s="15">
        <f t="shared" si="137"/>
        <v>-1.4854556398418073</v>
      </c>
      <c r="AN1839" s="63">
        <f t="shared" si="140"/>
        <v>11.358636418491599</v>
      </c>
      <c r="AO1839" s="63">
        <f t="shared" si="140"/>
        <v>11.358804619998017</v>
      </c>
      <c r="AP1839" s="63">
        <f t="shared" si="140"/>
        <v>11.359537657922226</v>
      </c>
      <c r="AQ1839" s="63">
        <f t="shared" si="140"/>
        <v>11.362715978071076</v>
      </c>
      <c r="AR1839" s="63">
        <f t="shared" si="140"/>
        <v>11.376203534425278</v>
      </c>
      <c r="AS1839" s="63">
        <f t="shared" si="140"/>
        <v>11.429013607576051</v>
      </c>
      <c r="AT1839" s="63">
        <f t="shared" si="140"/>
        <v>11.594971110027394</v>
      </c>
      <c r="AU1839" s="63">
        <f t="shared" si="139"/>
        <v>11.961740587925192</v>
      </c>
      <c r="AV1839" s="63"/>
      <c r="AW1839" s="63"/>
    </row>
    <row r="1840" spans="27:49" x14ac:dyDescent="0.2">
      <c r="AA1840" s="217">
        <f t="shared" si="128"/>
        <v>-6.8508655805447731E-3</v>
      </c>
      <c r="AB1840" s="218">
        <f t="shared" si="129"/>
        <v>6.8508655805447731E-3</v>
      </c>
      <c r="AC1840" s="218">
        <f t="shared" si="130"/>
        <v>0</v>
      </c>
      <c r="AD1840" s="219">
        <f t="shared" si="131"/>
        <v>0</v>
      </c>
      <c r="AH1840" s="15">
        <f t="shared" si="132"/>
        <v>-2.1132140183653118E-2</v>
      </c>
      <c r="AI1840" s="15">
        <f t="shared" si="133"/>
        <v>0.75722234923842557</v>
      </c>
      <c r="AJ1840" s="15">
        <f t="shared" si="134"/>
        <v>-5.8662773998696828E-2</v>
      </c>
      <c r="AK1840" s="15">
        <f t="shared" si="135"/>
        <v>-0.59778198123591342</v>
      </c>
      <c r="AL1840" s="15">
        <f t="shared" si="136"/>
        <v>-1.9565766440237951</v>
      </c>
      <c r="AM1840" s="15">
        <f t="shared" si="137"/>
        <v>-1.4854556398418073</v>
      </c>
      <c r="AN1840" s="63">
        <f t="shared" si="140"/>
        <v>11.358636418491599</v>
      </c>
      <c r="AO1840" s="63">
        <f t="shared" si="140"/>
        <v>11.358804619998017</v>
      </c>
      <c r="AP1840" s="63">
        <f t="shared" si="140"/>
        <v>11.359537657922226</v>
      </c>
      <c r="AQ1840" s="63">
        <f t="shared" si="140"/>
        <v>11.362715978071076</v>
      </c>
      <c r="AR1840" s="63">
        <f t="shared" si="140"/>
        <v>11.376203534425278</v>
      </c>
      <c r="AS1840" s="63">
        <f t="shared" si="140"/>
        <v>11.429013607576051</v>
      </c>
      <c r="AT1840" s="63">
        <f t="shared" si="140"/>
        <v>11.594971110027394</v>
      </c>
      <c r="AU1840" s="63">
        <f t="shared" si="139"/>
        <v>11.961740587925192</v>
      </c>
      <c r="AV1840" s="63"/>
      <c r="AW1840" s="63"/>
    </row>
    <row r="1841" spans="27:49" x14ac:dyDescent="0.2">
      <c r="AA1841" s="217">
        <f t="shared" si="128"/>
        <v>-6.8508655805447731E-3</v>
      </c>
      <c r="AB1841" s="218">
        <f t="shared" si="129"/>
        <v>6.8508655805447731E-3</v>
      </c>
      <c r="AC1841" s="218">
        <f t="shared" si="130"/>
        <v>0</v>
      </c>
      <c r="AD1841" s="219">
        <f t="shared" si="131"/>
        <v>0</v>
      </c>
      <c r="AH1841" s="15">
        <f t="shared" si="132"/>
        <v>-2.1132140183653118E-2</v>
      </c>
      <c r="AI1841" s="15">
        <f t="shared" si="133"/>
        <v>0.75722234923842557</v>
      </c>
      <c r="AJ1841" s="15">
        <f t="shared" si="134"/>
        <v>-5.8662773998696828E-2</v>
      </c>
      <c r="AK1841" s="15">
        <f t="shared" si="135"/>
        <v>-0.59778198123591342</v>
      </c>
      <c r="AL1841" s="15">
        <f t="shared" si="136"/>
        <v>-1.9565766440237951</v>
      </c>
      <c r="AM1841" s="15">
        <f t="shared" si="137"/>
        <v>-1.4854556398418073</v>
      </c>
      <c r="AN1841" s="63">
        <f t="shared" si="140"/>
        <v>11.358636418491599</v>
      </c>
      <c r="AO1841" s="63">
        <f t="shared" si="140"/>
        <v>11.358804619998017</v>
      </c>
      <c r="AP1841" s="63">
        <f t="shared" si="140"/>
        <v>11.359537657922226</v>
      </c>
      <c r="AQ1841" s="63">
        <f t="shared" si="140"/>
        <v>11.362715978071076</v>
      </c>
      <c r="AR1841" s="63">
        <f t="shared" si="140"/>
        <v>11.376203534425278</v>
      </c>
      <c r="AS1841" s="63">
        <f t="shared" si="140"/>
        <v>11.429013607576051</v>
      </c>
      <c r="AT1841" s="63">
        <f t="shared" si="140"/>
        <v>11.594971110027394</v>
      </c>
      <c r="AU1841" s="63">
        <f t="shared" si="139"/>
        <v>11.961740587925192</v>
      </c>
      <c r="AV1841" s="63"/>
      <c r="AW1841" s="63"/>
    </row>
    <row r="1842" spans="27:49" x14ac:dyDescent="0.2">
      <c r="AA1842" s="217">
        <f t="shared" si="128"/>
        <v>-6.8508655805447731E-3</v>
      </c>
      <c r="AB1842" s="218">
        <f t="shared" si="129"/>
        <v>6.8508655805447731E-3</v>
      </c>
      <c r="AC1842" s="218">
        <f t="shared" si="130"/>
        <v>0</v>
      </c>
      <c r="AD1842" s="219">
        <f t="shared" si="131"/>
        <v>0</v>
      </c>
      <c r="AH1842" s="15">
        <f t="shared" si="132"/>
        <v>-2.1132140183653118E-2</v>
      </c>
      <c r="AI1842" s="15">
        <f t="shared" si="133"/>
        <v>0.75722234923842557</v>
      </c>
      <c r="AJ1842" s="15">
        <f t="shared" si="134"/>
        <v>-5.8662773998696828E-2</v>
      </c>
      <c r="AK1842" s="15">
        <f t="shared" si="135"/>
        <v>-0.59778198123591342</v>
      </c>
      <c r="AL1842" s="15">
        <f t="shared" si="136"/>
        <v>-1.9565766440237951</v>
      </c>
      <c r="AM1842" s="15">
        <f t="shared" si="137"/>
        <v>-1.4854556398418073</v>
      </c>
      <c r="AN1842" s="63">
        <f t="shared" si="140"/>
        <v>11.358636418491599</v>
      </c>
      <c r="AO1842" s="63">
        <f t="shared" si="140"/>
        <v>11.358804619998017</v>
      </c>
      <c r="AP1842" s="63">
        <f t="shared" si="140"/>
        <v>11.359537657922226</v>
      </c>
      <c r="AQ1842" s="63">
        <f t="shared" si="140"/>
        <v>11.362715978071076</v>
      </c>
      <c r="AR1842" s="63">
        <f t="shared" si="140"/>
        <v>11.376203534425278</v>
      </c>
      <c r="AS1842" s="63">
        <f t="shared" si="140"/>
        <v>11.429013607576051</v>
      </c>
      <c r="AT1842" s="63">
        <f t="shared" si="140"/>
        <v>11.594971110027394</v>
      </c>
      <c r="AU1842" s="63">
        <f t="shared" si="139"/>
        <v>11.961740587925192</v>
      </c>
      <c r="AV1842" s="63"/>
      <c r="AW1842" s="63"/>
    </row>
    <row r="1843" spans="27:49" x14ac:dyDescent="0.2">
      <c r="AA1843" s="217">
        <f t="shared" si="128"/>
        <v>-6.8508655805447731E-3</v>
      </c>
      <c r="AB1843" s="218">
        <f t="shared" si="129"/>
        <v>6.8508655805447731E-3</v>
      </c>
      <c r="AC1843" s="218">
        <f t="shared" si="130"/>
        <v>0</v>
      </c>
      <c r="AD1843" s="219">
        <f t="shared" si="131"/>
        <v>0</v>
      </c>
      <c r="AH1843" s="15">
        <f t="shared" si="132"/>
        <v>-2.1132140183653118E-2</v>
      </c>
      <c r="AI1843" s="15">
        <f t="shared" si="133"/>
        <v>0.75722234923842557</v>
      </c>
      <c r="AJ1843" s="15">
        <f t="shared" si="134"/>
        <v>-5.8662773998696828E-2</v>
      </c>
      <c r="AK1843" s="15">
        <f t="shared" si="135"/>
        <v>-0.59778198123591342</v>
      </c>
      <c r="AL1843" s="15">
        <f t="shared" si="136"/>
        <v>-1.9565766440237951</v>
      </c>
      <c r="AM1843" s="15">
        <f t="shared" si="137"/>
        <v>-1.4854556398418073</v>
      </c>
      <c r="AN1843" s="63">
        <f t="shared" si="140"/>
        <v>11.358636418491599</v>
      </c>
      <c r="AO1843" s="63">
        <f t="shared" si="140"/>
        <v>11.358804619998017</v>
      </c>
      <c r="AP1843" s="63">
        <f t="shared" si="140"/>
        <v>11.359537657922226</v>
      </c>
      <c r="AQ1843" s="63">
        <f t="shared" si="140"/>
        <v>11.362715978071076</v>
      </c>
      <c r="AR1843" s="63">
        <f t="shared" si="140"/>
        <v>11.376203534425278</v>
      </c>
      <c r="AS1843" s="63">
        <f t="shared" si="140"/>
        <v>11.429013607576051</v>
      </c>
      <c r="AT1843" s="63">
        <f t="shared" si="140"/>
        <v>11.594971110027394</v>
      </c>
      <c r="AU1843" s="63">
        <f t="shared" si="139"/>
        <v>11.961740587925192</v>
      </c>
      <c r="AV1843" s="63"/>
      <c r="AW1843" s="63"/>
    </row>
    <row r="1844" spans="27:49" x14ac:dyDescent="0.2">
      <c r="AA1844" s="217">
        <f t="shared" si="128"/>
        <v>-6.8508655805447731E-3</v>
      </c>
      <c r="AB1844" s="218">
        <f t="shared" si="129"/>
        <v>6.8508655805447731E-3</v>
      </c>
      <c r="AC1844" s="218">
        <f t="shared" si="130"/>
        <v>0</v>
      </c>
      <c r="AD1844" s="219">
        <f t="shared" si="131"/>
        <v>0</v>
      </c>
      <c r="AH1844" s="15">
        <f t="shared" si="132"/>
        <v>-2.1132140183653118E-2</v>
      </c>
      <c r="AI1844" s="15">
        <f t="shared" si="133"/>
        <v>0.75722234923842557</v>
      </c>
      <c r="AJ1844" s="15">
        <f t="shared" si="134"/>
        <v>-5.8662773998696828E-2</v>
      </c>
      <c r="AK1844" s="15">
        <f t="shared" si="135"/>
        <v>-0.59778198123591342</v>
      </c>
      <c r="AL1844" s="15">
        <f t="shared" si="136"/>
        <v>-1.9565766440237951</v>
      </c>
      <c r="AM1844" s="15">
        <f t="shared" si="137"/>
        <v>-1.4854556398418073</v>
      </c>
      <c r="AN1844" s="63">
        <f t="shared" si="140"/>
        <v>11.358636418491599</v>
      </c>
      <c r="AO1844" s="63">
        <f t="shared" si="140"/>
        <v>11.358804619998017</v>
      </c>
      <c r="AP1844" s="63">
        <f t="shared" si="140"/>
        <v>11.359537657922226</v>
      </c>
      <c r="AQ1844" s="63">
        <f t="shared" si="140"/>
        <v>11.362715978071076</v>
      </c>
      <c r="AR1844" s="63">
        <f t="shared" si="140"/>
        <v>11.376203534425278</v>
      </c>
      <c r="AS1844" s="63">
        <f t="shared" si="140"/>
        <v>11.429013607576051</v>
      </c>
      <c r="AT1844" s="63">
        <f t="shared" si="140"/>
        <v>11.594971110027394</v>
      </c>
      <c r="AU1844" s="63">
        <f t="shared" si="139"/>
        <v>11.961740587925192</v>
      </c>
      <c r="AV1844" s="63"/>
      <c r="AW1844" s="63"/>
    </row>
    <row r="1845" spans="27:49" x14ac:dyDescent="0.2">
      <c r="AA1845" s="217">
        <f t="shared" si="128"/>
        <v>-6.8508655805447731E-3</v>
      </c>
      <c r="AB1845" s="218">
        <f t="shared" si="129"/>
        <v>6.8508655805447731E-3</v>
      </c>
      <c r="AC1845" s="218">
        <f t="shared" si="130"/>
        <v>0</v>
      </c>
      <c r="AD1845" s="219">
        <f t="shared" si="131"/>
        <v>0</v>
      </c>
      <c r="AH1845" s="15">
        <f t="shared" si="132"/>
        <v>-2.1132140183653118E-2</v>
      </c>
      <c r="AI1845" s="15">
        <f t="shared" si="133"/>
        <v>0.75722234923842557</v>
      </c>
      <c r="AJ1845" s="15">
        <f t="shared" si="134"/>
        <v>-5.8662773998696828E-2</v>
      </c>
      <c r="AK1845" s="15">
        <f t="shared" si="135"/>
        <v>-0.59778198123591342</v>
      </c>
      <c r="AL1845" s="15">
        <f t="shared" si="136"/>
        <v>-1.9565766440237951</v>
      </c>
      <c r="AM1845" s="15">
        <f t="shared" si="137"/>
        <v>-1.4854556398418073</v>
      </c>
      <c r="AN1845" s="63">
        <f t="shared" ref="AN1845:AT1860" si="141">$AU1845+$AB$7*SIN(AO1845)</f>
        <v>11.358636418491599</v>
      </c>
      <c r="AO1845" s="63">
        <f t="shared" si="141"/>
        <v>11.358804619998017</v>
      </c>
      <c r="AP1845" s="63">
        <f t="shared" si="141"/>
        <v>11.359537657922226</v>
      </c>
      <c r="AQ1845" s="63">
        <f t="shared" si="141"/>
        <v>11.362715978071076</v>
      </c>
      <c r="AR1845" s="63">
        <f t="shared" si="141"/>
        <v>11.376203534425278</v>
      </c>
      <c r="AS1845" s="63">
        <f t="shared" si="141"/>
        <v>11.429013607576051</v>
      </c>
      <c r="AT1845" s="63">
        <f t="shared" si="141"/>
        <v>11.594971110027394</v>
      </c>
      <c r="AU1845" s="63">
        <f t="shared" si="139"/>
        <v>11.961740587925192</v>
      </c>
      <c r="AV1845" s="63"/>
      <c r="AW1845" s="63"/>
    </row>
    <row r="1846" spans="27:49" x14ac:dyDescent="0.2">
      <c r="AA1846" s="217">
        <f t="shared" si="128"/>
        <v>-6.8508655805447731E-3</v>
      </c>
      <c r="AB1846" s="218">
        <f t="shared" si="129"/>
        <v>6.8508655805447731E-3</v>
      </c>
      <c r="AC1846" s="218">
        <f t="shared" si="130"/>
        <v>0</v>
      </c>
      <c r="AD1846" s="219">
        <f t="shared" si="131"/>
        <v>0</v>
      </c>
      <c r="AH1846" s="15">
        <f t="shared" si="132"/>
        <v>-2.1132140183653118E-2</v>
      </c>
      <c r="AI1846" s="15">
        <f t="shared" si="133"/>
        <v>0.75722234923842557</v>
      </c>
      <c r="AJ1846" s="15">
        <f t="shared" si="134"/>
        <v>-5.8662773998696828E-2</v>
      </c>
      <c r="AK1846" s="15">
        <f t="shared" si="135"/>
        <v>-0.59778198123591342</v>
      </c>
      <c r="AL1846" s="15">
        <f t="shared" si="136"/>
        <v>-1.9565766440237951</v>
      </c>
      <c r="AM1846" s="15">
        <f t="shared" si="137"/>
        <v>-1.4854556398418073</v>
      </c>
      <c r="AN1846" s="63">
        <f t="shared" si="141"/>
        <v>11.358636418491599</v>
      </c>
      <c r="AO1846" s="63">
        <f t="shared" si="141"/>
        <v>11.358804619998017</v>
      </c>
      <c r="AP1846" s="63">
        <f t="shared" si="141"/>
        <v>11.359537657922226</v>
      </c>
      <c r="AQ1846" s="63">
        <f t="shared" si="141"/>
        <v>11.362715978071076</v>
      </c>
      <c r="AR1846" s="63">
        <f t="shared" si="141"/>
        <v>11.376203534425278</v>
      </c>
      <c r="AS1846" s="63">
        <f t="shared" si="141"/>
        <v>11.429013607576051</v>
      </c>
      <c r="AT1846" s="63">
        <f t="shared" si="141"/>
        <v>11.594971110027394</v>
      </c>
      <c r="AU1846" s="63">
        <f t="shared" si="139"/>
        <v>11.961740587925192</v>
      </c>
      <c r="AV1846" s="63"/>
      <c r="AW1846" s="63"/>
    </row>
    <row r="1847" spans="27:49" x14ac:dyDescent="0.2">
      <c r="AA1847" s="217">
        <f t="shared" si="128"/>
        <v>-6.8508655805447731E-3</v>
      </c>
      <c r="AB1847" s="218">
        <f t="shared" si="129"/>
        <v>6.8508655805447731E-3</v>
      </c>
      <c r="AC1847" s="218">
        <f t="shared" si="130"/>
        <v>0</v>
      </c>
      <c r="AD1847" s="219">
        <f t="shared" si="131"/>
        <v>0</v>
      </c>
      <c r="AH1847" s="15">
        <f t="shared" si="132"/>
        <v>-2.1132140183653118E-2</v>
      </c>
      <c r="AI1847" s="15">
        <f t="shared" si="133"/>
        <v>0.75722234923842557</v>
      </c>
      <c r="AJ1847" s="15">
        <f t="shared" si="134"/>
        <v>-5.8662773998696828E-2</v>
      </c>
      <c r="AK1847" s="15">
        <f t="shared" si="135"/>
        <v>-0.59778198123591342</v>
      </c>
      <c r="AL1847" s="15">
        <f t="shared" si="136"/>
        <v>-1.9565766440237951</v>
      </c>
      <c r="AM1847" s="15">
        <f t="shared" si="137"/>
        <v>-1.4854556398418073</v>
      </c>
      <c r="AN1847" s="63">
        <f t="shared" si="141"/>
        <v>11.358636418491599</v>
      </c>
      <c r="AO1847" s="63">
        <f t="shared" si="141"/>
        <v>11.358804619998017</v>
      </c>
      <c r="AP1847" s="63">
        <f t="shared" si="141"/>
        <v>11.359537657922226</v>
      </c>
      <c r="AQ1847" s="63">
        <f t="shared" si="141"/>
        <v>11.362715978071076</v>
      </c>
      <c r="AR1847" s="63">
        <f t="shared" si="141"/>
        <v>11.376203534425278</v>
      </c>
      <c r="AS1847" s="63">
        <f t="shared" si="141"/>
        <v>11.429013607576051</v>
      </c>
      <c r="AT1847" s="63">
        <f t="shared" si="141"/>
        <v>11.594971110027394</v>
      </c>
      <c r="AU1847" s="63">
        <f t="shared" si="139"/>
        <v>11.961740587925192</v>
      </c>
      <c r="AV1847" s="63"/>
      <c r="AW1847" s="63"/>
    </row>
    <row r="1848" spans="27:49" x14ac:dyDescent="0.2">
      <c r="AA1848" s="217">
        <f t="shared" si="128"/>
        <v>-6.8508655805447731E-3</v>
      </c>
      <c r="AB1848" s="218">
        <f t="shared" si="129"/>
        <v>6.8508655805447731E-3</v>
      </c>
      <c r="AC1848" s="218">
        <f t="shared" si="130"/>
        <v>0</v>
      </c>
      <c r="AD1848" s="219">
        <f t="shared" si="131"/>
        <v>0</v>
      </c>
      <c r="AH1848" s="15">
        <f t="shared" si="132"/>
        <v>-2.1132140183653118E-2</v>
      </c>
      <c r="AI1848" s="15">
        <f t="shared" si="133"/>
        <v>0.75722234923842557</v>
      </c>
      <c r="AJ1848" s="15">
        <f t="shared" si="134"/>
        <v>-5.8662773998696828E-2</v>
      </c>
      <c r="AK1848" s="15">
        <f t="shared" si="135"/>
        <v>-0.59778198123591342</v>
      </c>
      <c r="AL1848" s="15">
        <f t="shared" si="136"/>
        <v>-1.9565766440237951</v>
      </c>
      <c r="AM1848" s="15">
        <f t="shared" si="137"/>
        <v>-1.4854556398418073</v>
      </c>
      <c r="AN1848" s="63">
        <f t="shared" si="141"/>
        <v>11.358636418491599</v>
      </c>
      <c r="AO1848" s="63">
        <f t="shared" si="141"/>
        <v>11.358804619998017</v>
      </c>
      <c r="AP1848" s="63">
        <f t="shared" si="141"/>
        <v>11.359537657922226</v>
      </c>
      <c r="AQ1848" s="63">
        <f t="shared" si="141"/>
        <v>11.362715978071076</v>
      </c>
      <c r="AR1848" s="63">
        <f t="shared" si="141"/>
        <v>11.376203534425278</v>
      </c>
      <c r="AS1848" s="63">
        <f t="shared" si="141"/>
        <v>11.429013607576051</v>
      </c>
      <c r="AT1848" s="63">
        <f t="shared" si="141"/>
        <v>11.594971110027394</v>
      </c>
      <c r="AU1848" s="63">
        <f t="shared" si="139"/>
        <v>11.961740587925192</v>
      </c>
      <c r="AV1848" s="63"/>
      <c r="AW1848" s="63"/>
    </row>
    <row r="1849" spans="27:49" x14ac:dyDescent="0.2">
      <c r="AA1849" s="217">
        <f t="shared" si="128"/>
        <v>-6.8508655805447731E-3</v>
      </c>
      <c r="AB1849" s="218">
        <f t="shared" si="129"/>
        <v>6.8508655805447731E-3</v>
      </c>
      <c r="AC1849" s="218">
        <f t="shared" si="130"/>
        <v>0</v>
      </c>
      <c r="AD1849" s="219">
        <f t="shared" si="131"/>
        <v>0</v>
      </c>
      <c r="AH1849" s="15">
        <f t="shared" si="132"/>
        <v>-2.1132140183653118E-2</v>
      </c>
      <c r="AI1849" s="15">
        <f t="shared" si="133"/>
        <v>0.75722234923842557</v>
      </c>
      <c r="AJ1849" s="15">
        <f t="shared" si="134"/>
        <v>-5.8662773998696828E-2</v>
      </c>
      <c r="AK1849" s="15">
        <f t="shared" si="135"/>
        <v>-0.59778198123591342</v>
      </c>
      <c r="AL1849" s="15">
        <f t="shared" si="136"/>
        <v>-1.9565766440237951</v>
      </c>
      <c r="AM1849" s="15">
        <f t="shared" si="137"/>
        <v>-1.4854556398418073</v>
      </c>
      <c r="AN1849" s="63">
        <f t="shared" si="141"/>
        <v>11.358636418491599</v>
      </c>
      <c r="AO1849" s="63">
        <f t="shared" si="141"/>
        <v>11.358804619998017</v>
      </c>
      <c r="AP1849" s="63">
        <f t="shared" si="141"/>
        <v>11.359537657922226</v>
      </c>
      <c r="AQ1849" s="63">
        <f t="shared" si="141"/>
        <v>11.362715978071076</v>
      </c>
      <c r="AR1849" s="63">
        <f t="shared" si="141"/>
        <v>11.376203534425278</v>
      </c>
      <c r="AS1849" s="63">
        <f t="shared" si="141"/>
        <v>11.429013607576051</v>
      </c>
      <c r="AT1849" s="63">
        <f t="shared" si="141"/>
        <v>11.594971110027394</v>
      </c>
      <c r="AU1849" s="63">
        <f t="shared" si="139"/>
        <v>11.961740587925192</v>
      </c>
      <c r="AV1849" s="63"/>
      <c r="AW1849" s="63"/>
    </row>
    <row r="1850" spans="27:49" x14ac:dyDescent="0.2">
      <c r="AA1850" s="217">
        <f t="shared" si="128"/>
        <v>-6.8508655805447731E-3</v>
      </c>
      <c r="AB1850" s="218">
        <f t="shared" si="129"/>
        <v>6.8508655805447731E-3</v>
      </c>
      <c r="AC1850" s="218">
        <f t="shared" si="130"/>
        <v>0</v>
      </c>
      <c r="AD1850" s="219">
        <f t="shared" si="131"/>
        <v>0</v>
      </c>
      <c r="AH1850" s="15">
        <f t="shared" si="132"/>
        <v>-2.1132140183653118E-2</v>
      </c>
      <c r="AI1850" s="15">
        <f t="shared" si="133"/>
        <v>0.75722234923842557</v>
      </c>
      <c r="AJ1850" s="15">
        <f t="shared" si="134"/>
        <v>-5.8662773998696828E-2</v>
      </c>
      <c r="AK1850" s="15">
        <f t="shared" si="135"/>
        <v>-0.59778198123591342</v>
      </c>
      <c r="AL1850" s="15">
        <f t="shared" si="136"/>
        <v>-1.9565766440237951</v>
      </c>
      <c r="AM1850" s="15">
        <f t="shared" si="137"/>
        <v>-1.4854556398418073</v>
      </c>
      <c r="AN1850" s="63">
        <f t="shared" si="141"/>
        <v>11.358636418491599</v>
      </c>
      <c r="AO1850" s="63">
        <f t="shared" si="141"/>
        <v>11.358804619998017</v>
      </c>
      <c r="AP1850" s="63">
        <f t="shared" si="141"/>
        <v>11.359537657922226</v>
      </c>
      <c r="AQ1850" s="63">
        <f t="shared" si="141"/>
        <v>11.362715978071076</v>
      </c>
      <c r="AR1850" s="63">
        <f t="shared" si="141"/>
        <v>11.376203534425278</v>
      </c>
      <c r="AS1850" s="63">
        <f t="shared" si="141"/>
        <v>11.429013607576051</v>
      </c>
      <c r="AT1850" s="63">
        <f t="shared" si="141"/>
        <v>11.594971110027394</v>
      </c>
      <c r="AU1850" s="63">
        <f t="shared" si="139"/>
        <v>11.961740587925192</v>
      </c>
      <c r="AV1850" s="63"/>
      <c r="AW1850" s="63"/>
    </row>
    <row r="1851" spans="27:49" x14ac:dyDescent="0.2">
      <c r="AA1851" s="217">
        <f t="shared" si="128"/>
        <v>-6.8508655805447731E-3</v>
      </c>
      <c r="AB1851" s="218">
        <f t="shared" si="129"/>
        <v>6.8508655805447731E-3</v>
      </c>
      <c r="AC1851" s="218">
        <f t="shared" si="130"/>
        <v>0</v>
      </c>
      <c r="AD1851" s="219">
        <f t="shared" si="131"/>
        <v>0</v>
      </c>
      <c r="AH1851" s="15">
        <f t="shared" si="132"/>
        <v>-2.1132140183653118E-2</v>
      </c>
      <c r="AI1851" s="15">
        <f t="shared" si="133"/>
        <v>0.75722234923842557</v>
      </c>
      <c r="AJ1851" s="15">
        <f t="shared" si="134"/>
        <v>-5.8662773998696828E-2</v>
      </c>
      <c r="AK1851" s="15">
        <f t="shared" si="135"/>
        <v>-0.59778198123591342</v>
      </c>
      <c r="AL1851" s="15">
        <f t="shared" si="136"/>
        <v>-1.9565766440237951</v>
      </c>
      <c r="AM1851" s="15">
        <f t="shared" si="137"/>
        <v>-1.4854556398418073</v>
      </c>
      <c r="AN1851" s="63">
        <f t="shared" si="141"/>
        <v>11.358636418491599</v>
      </c>
      <c r="AO1851" s="63">
        <f t="shared" si="141"/>
        <v>11.358804619998017</v>
      </c>
      <c r="AP1851" s="63">
        <f t="shared" si="141"/>
        <v>11.359537657922226</v>
      </c>
      <c r="AQ1851" s="63">
        <f t="shared" si="141"/>
        <v>11.362715978071076</v>
      </c>
      <c r="AR1851" s="63">
        <f t="shared" si="141"/>
        <v>11.376203534425278</v>
      </c>
      <c r="AS1851" s="63">
        <f t="shared" si="141"/>
        <v>11.429013607576051</v>
      </c>
      <c r="AT1851" s="63">
        <f t="shared" si="141"/>
        <v>11.594971110027394</v>
      </c>
      <c r="AU1851" s="63">
        <f t="shared" si="139"/>
        <v>11.961740587925192</v>
      </c>
      <c r="AV1851" s="63"/>
      <c r="AW1851" s="63"/>
    </row>
    <row r="1852" spans="27:49" x14ac:dyDescent="0.2">
      <c r="AA1852" s="217">
        <f t="shared" si="128"/>
        <v>-6.8508655805447731E-3</v>
      </c>
      <c r="AB1852" s="218">
        <f t="shared" si="129"/>
        <v>6.8508655805447731E-3</v>
      </c>
      <c r="AC1852" s="218">
        <f t="shared" si="130"/>
        <v>0</v>
      </c>
      <c r="AD1852" s="219">
        <f t="shared" si="131"/>
        <v>0</v>
      </c>
      <c r="AH1852" s="15">
        <f t="shared" si="132"/>
        <v>-2.1132140183653118E-2</v>
      </c>
      <c r="AI1852" s="15">
        <f t="shared" si="133"/>
        <v>0.75722234923842557</v>
      </c>
      <c r="AJ1852" s="15">
        <f t="shared" si="134"/>
        <v>-5.8662773998696828E-2</v>
      </c>
      <c r="AK1852" s="15">
        <f t="shared" si="135"/>
        <v>-0.59778198123591342</v>
      </c>
      <c r="AL1852" s="15">
        <f t="shared" si="136"/>
        <v>-1.9565766440237951</v>
      </c>
      <c r="AM1852" s="15">
        <f t="shared" si="137"/>
        <v>-1.4854556398418073</v>
      </c>
      <c r="AN1852" s="63">
        <f t="shared" si="141"/>
        <v>11.358636418491599</v>
      </c>
      <c r="AO1852" s="63">
        <f t="shared" si="141"/>
        <v>11.358804619998017</v>
      </c>
      <c r="AP1852" s="63">
        <f t="shared" si="141"/>
        <v>11.359537657922226</v>
      </c>
      <c r="AQ1852" s="63">
        <f t="shared" si="141"/>
        <v>11.362715978071076</v>
      </c>
      <c r="AR1852" s="63">
        <f t="shared" si="141"/>
        <v>11.376203534425278</v>
      </c>
      <c r="AS1852" s="63">
        <f t="shared" si="141"/>
        <v>11.429013607576051</v>
      </c>
      <c r="AT1852" s="63">
        <f t="shared" si="141"/>
        <v>11.594971110027394</v>
      </c>
      <c r="AU1852" s="63">
        <f t="shared" si="139"/>
        <v>11.961740587925192</v>
      </c>
      <c r="AV1852" s="63"/>
      <c r="AW1852" s="63"/>
    </row>
    <row r="1853" spans="27:49" x14ac:dyDescent="0.2">
      <c r="AA1853" s="217">
        <f t="shared" si="128"/>
        <v>-6.8508655805447731E-3</v>
      </c>
      <c r="AB1853" s="218">
        <f t="shared" si="129"/>
        <v>6.8508655805447731E-3</v>
      </c>
      <c r="AC1853" s="218">
        <f t="shared" si="130"/>
        <v>0</v>
      </c>
      <c r="AD1853" s="219">
        <f t="shared" si="131"/>
        <v>0</v>
      </c>
      <c r="AH1853" s="15">
        <f t="shared" si="132"/>
        <v>-2.1132140183653118E-2</v>
      </c>
      <c r="AI1853" s="15">
        <f t="shared" si="133"/>
        <v>0.75722234923842557</v>
      </c>
      <c r="AJ1853" s="15">
        <f t="shared" si="134"/>
        <v>-5.8662773998696828E-2</v>
      </c>
      <c r="AK1853" s="15">
        <f t="shared" si="135"/>
        <v>-0.59778198123591342</v>
      </c>
      <c r="AL1853" s="15">
        <f t="shared" si="136"/>
        <v>-1.9565766440237951</v>
      </c>
      <c r="AM1853" s="15">
        <f t="shared" si="137"/>
        <v>-1.4854556398418073</v>
      </c>
      <c r="AN1853" s="63">
        <f t="shared" si="141"/>
        <v>11.358636418491599</v>
      </c>
      <c r="AO1853" s="63">
        <f t="shared" si="141"/>
        <v>11.358804619998017</v>
      </c>
      <c r="AP1853" s="63">
        <f t="shared" si="141"/>
        <v>11.359537657922226</v>
      </c>
      <c r="AQ1853" s="63">
        <f t="shared" si="141"/>
        <v>11.362715978071076</v>
      </c>
      <c r="AR1853" s="63">
        <f t="shared" si="141"/>
        <v>11.376203534425278</v>
      </c>
      <c r="AS1853" s="63">
        <f t="shared" si="141"/>
        <v>11.429013607576051</v>
      </c>
      <c r="AT1853" s="63">
        <f t="shared" si="141"/>
        <v>11.594971110027394</v>
      </c>
      <c r="AU1853" s="63">
        <f t="shared" si="139"/>
        <v>11.961740587925192</v>
      </c>
      <c r="AV1853" s="63"/>
      <c r="AW1853" s="63"/>
    </row>
    <row r="1854" spans="27:49" x14ac:dyDescent="0.2">
      <c r="AA1854" s="217">
        <f t="shared" si="128"/>
        <v>-6.8508655805447731E-3</v>
      </c>
      <c r="AB1854" s="218">
        <f t="shared" si="129"/>
        <v>6.8508655805447731E-3</v>
      </c>
      <c r="AC1854" s="218">
        <f t="shared" si="130"/>
        <v>0</v>
      </c>
      <c r="AD1854" s="219">
        <f t="shared" si="131"/>
        <v>0</v>
      </c>
      <c r="AH1854" s="15">
        <f t="shared" si="132"/>
        <v>-2.1132140183653118E-2</v>
      </c>
      <c r="AI1854" s="15">
        <f t="shared" si="133"/>
        <v>0.75722234923842557</v>
      </c>
      <c r="AJ1854" s="15">
        <f t="shared" si="134"/>
        <v>-5.8662773998696828E-2</v>
      </c>
      <c r="AK1854" s="15">
        <f t="shared" si="135"/>
        <v>-0.59778198123591342</v>
      </c>
      <c r="AL1854" s="15">
        <f t="shared" si="136"/>
        <v>-1.9565766440237951</v>
      </c>
      <c r="AM1854" s="15">
        <f t="shared" si="137"/>
        <v>-1.4854556398418073</v>
      </c>
      <c r="AN1854" s="63">
        <f t="shared" si="141"/>
        <v>11.358636418491599</v>
      </c>
      <c r="AO1854" s="63">
        <f t="shared" si="141"/>
        <v>11.358804619998017</v>
      </c>
      <c r="AP1854" s="63">
        <f t="shared" si="141"/>
        <v>11.359537657922226</v>
      </c>
      <c r="AQ1854" s="63">
        <f t="shared" si="141"/>
        <v>11.362715978071076</v>
      </c>
      <c r="AR1854" s="63">
        <f t="shared" si="141"/>
        <v>11.376203534425278</v>
      </c>
      <c r="AS1854" s="63">
        <f t="shared" si="141"/>
        <v>11.429013607576051</v>
      </c>
      <c r="AT1854" s="63">
        <f t="shared" si="141"/>
        <v>11.594971110027394</v>
      </c>
      <c r="AU1854" s="63">
        <f t="shared" si="139"/>
        <v>11.961740587925192</v>
      </c>
      <c r="AV1854" s="63"/>
      <c r="AW1854" s="63"/>
    </row>
    <row r="1855" spans="27:49" x14ac:dyDescent="0.2">
      <c r="AA1855" s="217">
        <f t="shared" si="128"/>
        <v>-6.8508655805447731E-3</v>
      </c>
      <c r="AB1855" s="218">
        <f t="shared" si="129"/>
        <v>6.8508655805447731E-3</v>
      </c>
      <c r="AC1855" s="218">
        <f t="shared" si="130"/>
        <v>0</v>
      </c>
      <c r="AD1855" s="219">
        <f t="shared" si="131"/>
        <v>0</v>
      </c>
      <c r="AH1855" s="15">
        <f t="shared" si="132"/>
        <v>-2.1132140183653118E-2</v>
      </c>
      <c r="AI1855" s="15">
        <f t="shared" si="133"/>
        <v>0.75722234923842557</v>
      </c>
      <c r="AJ1855" s="15">
        <f t="shared" si="134"/>
        <v>-5.8662773998696828E-2</v>
      </c>
      <c r="AK1855" s="15">
        <f t="shared" si="135"/>
        <v>-0.59778198123591342</v>
      </c>
      <c r="AL1855" s="15">
        <f t="shared" si="136"/>
        <v>-1.9565766440237951</v>
      </c>
      <c r="AM1855" s="15">
        <f t="shared" si="137"/>
        <v>-1.4854556398418073</v>
      </c>
      <c r="AN1855" s="63">
        <f t="shared" si="141"/>
        <v>11.358636418491599</v>
      </c>
      <c r="AO1855" s="63">
        <f t="shared" si="141"/>
        <v>11.358804619998017</v>
      </c>
      <c r="AP1855" s="63">
        <f t="shared" si="141"/>
        <v>11.359537657922226</v>
      </c>
      <c r="AQ1855" s="63">
        <f t="shared" si="141"/>
        <v>11.362715978071076</v>
      </c>
      <c r="AR1855" s="63">
        <f t="shared" si="141"/>
        <v>11.376203534425278</v>
      </c>
      <c r="AS1855" s="63">
        <f t="shared" si="141"/>
        <v>11.429013607576051</v>
      </c>
      <c r="AT1855" s="63">
        <f t="shared" si="141"/>
        <v>11.594971110027394</v>
      </c>
      <c r="AU1855" s="63">
        <f t="shared" si="139"/>
        <v>11.961740587925192</v>
      </c>
      <c r="AV1855" s="63"/>
      <c r="AW1855" s="63"/>
    </row>
    <row r="1856" spans="27:49" x14ac:dyDescent="0.2">
      <c r="AA1856" s="217">
        <f t="shared" si="128"/>
        <v>-6.8508655805447731E-3</v>
      </c>
      <c r="AB1856" s="218">
        <f t="shared" si="129"/>
        <v>6.8508655805447731E-3</v>
      </c>
      <c r="AC1856" s="218">
        <f t="shared" si="130"/>
        <v>0</v>
      </c>
      <c r="AD1856" s="219">
        <f t="shared" si="131"/>
        <v>0</v>
      </c>
      <c r="AH1856" s="15">
        <f t="shared" si="132"/>
        <v>-2.1132140183653118E-2</v>
      </c>
      <c r="AI1856" s="15">
        <f t="shared" si="133"/>
        <v>0.75722234923842557</v>
      </c>
      <c r="AJ1856" s="15">
        <f t="shared" si="134"/>
        <v>-5.8662773998696828E-2</v>
      </c>
      <c r="AK1856" s="15">
        <f t="shared" si="135"/>
        <v>-0.59778198123591342</v>
      </c>
      <c r="AL1856" s="15">
        <f t="shared" si="136"/>
        <v>-1.9565766440237951</v>
      </c>
      <c r="AM1856" s="15">
        <f t="shared" si="137"/>
        <v>-1.4854556398418073</v>
      </c>
      <c r="AN1856" s="63">
        <f t="shared" si="141"/>
        <v>11.358636418491599</v>
      </c>
      <c r="AO1856" s="63">
        <f t="shared" si="141"/>
        <v>11.358804619998017</v>
      </c>
      <c r="AP1856" s="63">
        <f t="shared" si="141"/>
        <v>11.359537657922226</v>
      </c>
      <c r="AQ1856" s="63">
        <f t="shared" si="141"/>
        <v>11.362715978071076</v>
      </c>
      <c r="AR1856" s="63">
        <f t="shared" si="141"/>
        <v>11.376203534425278</v>
      </c>
      <c r="AS1856" s="63">
        <f t="shared" si="141"/>
        <v>11.429013607576051</v>
      </c>
      <c r="AT1856" s="63">
        <f t="shared" si="141"/>
        <v>11.594971110027394</v>
      </c>
      <c r="AU1856" s="63">
        <f t="shared" si="139"/>
        <v>11.961740587925192</v>
      </c>
      <c r="AV1856" s="63"/>
      <c r="AW1856" s="63"/>
    </row>
    <row r="1857" spans="27:49" x14ac:dyDescent="0.2">
      <c r="AA1857" s="217">
        <f t="shared" si="128"/>
        <v>-6.8508655805447731E-3</v>
      </c>
      <c r="AB1857" s="218">
        <f t="shared" si="129"/>
        <v>6.8508655805447731E-3</v>
      </c>
      <c r="AC1857" s="218">
        <f t="shared" si="130"/>
        <v>0</v>
      </c>
      <c r="AD1857" s="219">
        <f t="shared" si="131"/>
        <v>0</v>
      </c>
      <c r="AH1857" s="15">
        <f t="shared" si="132"/>
        <v>-2.1132140183653118E-2</v>
      </c>
      <c r="AI1857" s="15">
        <f t="shared" si="133"/>
        <v>0.75722234923842557</v>
      </c>
      <c r="AJ1857" s="15">
        <f t="shared" si="134"/>
        <v>-5.8662773998696828E-2</v>
      </c>
      <c r="AK1857" s="15">
        <f t="shared" si="135"/>
        <v>-0.59778198123591342</v>
      </c>
      <c r="AL1857" s="15">
        <f t="shared" si="136"/>
        <v>-1.9565766440237951</v>
      </c>
      <c r="AM1857" s="15">
        <f t="shared" si="137"/>
        <v>-1.4854556398418073</v>
      </c>
      <c r="AN1857" s="63">
        <f t="shared" si="141"/>
        <v>11.358636418491599</v>
      </c>
      <c r="AO1857" s="63">
        <f t="shared" si="141"/>
        <v>11.358804619998017</v>
      </c>
      <c r="AP1857" s="63">
        <f t="shared" si="141"/>
        <v>11.359537657922226</v>
      </c>
      <c r="AQ1857" s="63">
        <f t="shared" si="141"/>
        <v>11.362715978071076</v>
      </c>
      <c r="AR1857" s="63">
        <f t="shared" si="141"/>
        <v>11.376203534425278</v>
      </c>
      <c r="AS1857" s="63">
        <f t="shared" si="141"/>
        <v>11.429013607576051</v>
      </c>
      <c r="AT1857" s="63">
        <f t="shared" si="141"/>
        <v>11.594971110027394</v>
      </c>
      <c r="AU1857" s="63">
        <f t="shared" si="139"/>
        <v>11.961740587925192</v>
      </c>
      <c r="AV1857" s="63"/>
      <c r="AW1857" s="63"/>
    </row>
    <row r="1858" spans="27:49" x14ac:dyDescent="0.2">
      <c r="AA1858" s="217">
        <f t="shared" si="128"/>
        <v>-6.8508655805447731E-3</v>
      </c>
      <c r="AB1858" s="218">
        <f t="shared" si="129"/>
        <v>6.8508655805447731E-3</v>
      </c>
      <c r="AC1858" s="218">
        <f t="shared" si="130"/>
        <v>0</v>
      </c>
      <c r="AD1858" s="219">
        <f t="shared" si="131"/>
        <v>0</v>
      </c>
      <c r="AH1858" s="15">
        <f t="shared" si="132"/>
        <v>-2.1132140183653118E-2</v>
      </c>
      <c r="AI1858" s="15">
        <f t="shared" si="133"/>
        <v>0.75722234923842557</v>
      </c>
      <c r="AJ1858" s="15">
        <f t="shared" si="134"/>
        <v>-5.8662773998696828E-2</v>
      </c>
      <c r="AK1858" s="15">
        <f t="shared" si="135"/>
        <v>-0.59778198123591342</v>
      </c>
      <c r="AL1858" s="15">
        <f t="shared" si="136"/>
        <v>-1.9565766440237951</v>
      </c>
      <c r="AM1858" s="15">
        <f t="shared" si="137"/>
        <v>-1.4854556398418073</v>
      </c>
      <c r="AN1858" s="63">
        <f t="shared" si="141"/>
        <v>11.358636418491599</v>
      </c>
      <c r="AO1858" s="63">
        <f t="shared" si="141"/>
        <v>11.358804619998017</v>
      </c>
      <c r="AP1858" s="63">
        <f t="shared" si="141"/>
        <v>11.359537657922226</v>
      </c>
      <c r="AQ1858" s="63">
        <f t="shared" si="141"/>
        <v>11.362715978071076</v>
      </c>
      <c r="AR1858" s="63">
        <f t="shared" si="141"/>
        <v>11.376203534425278</v>
      </c>
      <c r="AS1858" s="63">
        <f t="shared" si="141"/>
        <v>11.429013607576051</v>
      </c>
      <c r="AT1858" s="63">
        <f t="shared" si="141"/>
        <v>11.594971110027394</v>
      </c>
      <c r="AU1858" s="63">
        <f t="shared" si="139"/>
        <v>11.961740587925192</v>
      </c>
      <c r="AV1858" s="63"/>
      <c r="AW1858" s="63"/>
    </row>
    <row r="1859" spans="27:49" x14ac:dyDescent="0.2">
      <c r="AA1859" s="217">
        <f t="shared" si="128"/>
        <v>-6.8508655805447731E-3</v>
      </c>
      <c r="AB1859" s="218">
        <f t="shared" si="129"/>
        <v>6.8508655805447731E-3</v>
      </c>
      <c r="AC1859" s="218">
        <f t="shared" si="130"/>
        <v>0</v>
      </c>
      <c r="AD1859" s="219">
        <f t="shared" si="131"/>
        <v>0</v>
      </c>
      <c r="AH1859" s="15">
        <f t="shared" si="132"/>
        <v>-2.1132140183653118E-2</v>
      </c>
      <c r="AI1859" s="15">
        <f t="shared" si="133"/>
        <v>0.75722234923842557</v>
      </c>
      <c r="AJ1859" s="15">
        <f t="shared" si="134"/>
        <v>-5.8662773998696828E-2</v>
      </c>
      <c r="AK1859" s="15">
        <f t="shared" si="135"/>
        <v>-0.59778198123591342</v>
      </c>
      <c r="AL1859" s="15">
        <f t="shared" si="136"/>
        <v>-1.9565766440237951</v>
      </c>
      <c r="AM1859" s="15">
        <f t="shared" si="137"/>
        <v>-1.4854556398418073</v>
      </c>
      <c r="AN1859" s="63">
        <f t="shared" si="141"/>
        <v>11.358636418491599</v>
      </c>
      <c r="AO1859" s="63">
        <f t="shared" si="141"/>
        <v>11.358804619998017</v>
      </c>
      <c r="AP1859" s="63">
        <f t="shared" si="141"/>
        <v>11.359537657922226</v>
      </c>
      <c r="AQ1859" s="63">
        <f t="shared" si="141"/>
        <v>11.362715978071076</v>
      </c>
      <c r="AR1859" s="63">
        <f t="shared" si="141"/>
        <v>11.376203534425278</v>
      </c>
      <c r="AS1859" s="63">
        <f t="shared" si="141"/>
        <v>11.429013607576051</v>
      </c>
      <c r="AT1859" s="63">
        <f t="shared" si="141"/>
        <v>11.594971110027394</v>
      </c>
      <c r="AU1859" s="63">
        <f t="shared" si="139"/>
        <v>11.961740587925192</v>
      </c>
      <c r="AV1859" s="63"/>
      <c r="AW1859" s="63"/>
    </row>
    <row r="1860" spans="27:49" x14ac:dyDescent="0.2">
      <c r="AA1860" s="217">
        <f t="shared" si="128"/>
        <v>-6.8508655805447731E-3</v>
      </c>
      <c r="AB1860" s="218">
        <f t="shared" si="129"/>
        <v>6.8508655805447731E-3</v>
      </c>
      <c r="AC1860" s="218">
        <f t="shared" si="130"/>
        <v>0</v>
      </c>
      <c r="AD1860" s="219">
        <f t="shared" si="131"/>
        <v>0</v>
      </c>
      <c r="AH1860" s="15">
        <f t="shared" si="132"/>
        <v>-2.1132140183653118E-2</v>
      </c>
      <c r="AI1860" s="15">
        <f t="shared" si="133"/>
        <v>0.75722234923842557</v>
      </c>
      <c r="AJ1860" s="15">
        <f t="shared" si="134"/>
        <v>-5.8662773998696828E-2</v>
      </c>
      <c r="AK1860" s="15">
        <f t="shared" si="135"/>
        <v>-0.59778198123591342</v>
      </c>
      <c r="AL1860" s="15">
        <f t="shared" si="136"/>
        <v>-1.9565766440237951</v>
      </c>
      <c r="AM1860" s="15">
        <f t="shared" si="137"/>
        <v>-1.4854556398418073</v>
      </c>
      <c r="AN1860" s="63">
        <f t="shared" si="141"/>
        <v>11.358636418491599</v>
      </c>
      <c r="AO1860" s="63">
        <f t="shared" si="141"/>
        <v>11.358804619998017</v>
      </c>
      <c r="AP1860" s="63">
        <f t="shared" si="141"/>
        <v>11.359537657922226</v>
      </c>
      <c r="AQ1860" s="63">
        <f t="shared" si="141"/>
        <v>11.362715978071076</v>
      </c>
      <c r="AR1860" s="63">
        <f t="shared" si="141"/>
        <v>11.376203534425278</v>
      </c>
      <c r="AS1860" s="63">
        <f t="shared" si="141"/>
        <v>11.429013607576051</v>
      </c>
      <c r="AT1860" s="63">
        <f t="shared" si="141"/>
        <v>11.594971110027394</v>
      </c>
      <c r="AU1860" s="63">
        <f t="shared" si="139"/>
        <v>11.961740587925192</v>
      </c>
      <c r="AV1860" s="63"/>
      <c r="AW1860" s="63"/>
    </row>
    <row r="1861" spans="27:49" x14ac:dyDescent="0.2">
      <c r="AA1861" s="217">
        <f t="shared" si="128"/>
        <v>-6.8508655805447731E-3</v>
      </c>
      <c r="AB1861" s="218">
        <f t="shared" si="129"/>
        <v>6.8508655805447731E-3</v>
      </c>
      <c r="AC1861" s="218">
        <f t="shared" si="130"/>
        <v>0</v>
      </c>
      <c r="AD1861" s="219">
        <f t="shared" si="131"/>
        <v>0</v>
      </c>
      <c r="AH1861" s="15">
        <f t="shared" si="132"/>
        <v>-2.1132140183653118E-2</v>
      </c>
      <c r="AI1861" s="15">
        <f t="shared" si="133"/>
        <v>0.75722234923842557</v>
      </c>
      <c r="AJ1861" s="15">
        <f t="shared" si="134"/>
        <v>-5.8662773998696828E-2</v>
      </c>
      <c r="AK1861" s="15">
        <f t="shared" si="135"/>
        <v>-0.59778198123591342</v>
      </c>
      <c r="AL1861" s="15">
        <f t="shared" si="136"/>
        <v>-1.9565766440237951</v>
      </c>
      <c r="AM1861" s="15">
        <f t="shared" si="137"/>
        <v>-1.4854556398418073</v>
      </c>
      <c r="AN1861" s="63">
        <f t="shared" ref="AN1861:AT1876" si="142">$AU1861+$AB$7*SIN(AO1861)</f>
        <v>11.358636418491599</v>
      </c>
      <c r="AO1861" s="63">
        <f t="shared" si="142"/>
        <v>11.358804619998017</v>
      </c>
      <c r="AP1861" s="63">
        <f t="shared" si="142"/>
        <v>11.359537657922226</v>
      </c>
      <c r="AQ1861" s="63">
        <f t="shared" si="142"/>
        <v>11.362715978071076</v>
      </c>
      <c r="AR1861" s="63">
        <f t="shared" si="142"/>
        <v>11.376203534425278</v>
      </c>
      <c r="AS1861" s="63">
        <f t="shared" si="142"/>
        <v>11.429013607576051</v>
      </c>
      <c r="AT1861" s="63">
        <f t="shared" si="142"/>
        <v>11.594971110027394</v>
      </c>
      <c r="AU1861" s="63">
        <f t="shared" si="139"/>
        <v>11.961740587925192</v>
      </c>
      <c r="AV1861" s="63"/>
      <c r="AW1861" s="63"/>
    </row>
    <row r="1862" spans="27:49" x14ac:dyDescent="0.2">
      <c r="AA1862" s="217">
        <f t="shared" si="128"/>
        <v>-6.8508655805447731E-3</v>
      </c>
      <c r="AB1862" s="218">
        <f t="shared" si="129"/>
        <v>6.8508655805447731E-3</v>
      </c>
      <c r="AC1862" s="218">
        <f t="shared" si="130"/>
        <v>0</v>
      </c>
      <c r="AD1862" s="219">
        <f t="shared" si="131"/>
        <v>0</v>
      </c>
      <c r="AH1862" s="15">
        <f t="shared" si="132"/>
        <v>-2.1132140183653118E-2</v>
      </c>
      <c r="AI1862" s="15">
        <f t="shared" si="133"/>
        <v>0.75722234923842557</v>
      </c>
      <c r="AJ1862" s="15">
        <f t="shared" si="134"/>
        <v>-5.8662773998696828E-2</v>
      </c>
      <c r="AK1862" s="15">
        <f t="shared" si="135"/>
        <v>-0.59778198123591342</v>
      </c>
      <c r="AL1862" s="15">
        <f t="shared" si="136"/>
        <v>-1.9565766440237951</v>
      </c>
      <c r="AM1862" s="15">
        <f t="shared" si="137"/>
        <v>-1.4854556398418073</v>
      </c>
      <c r="AN1862" s="63">
        <f t="shared" si="142"/>
        <v>11.358636418491599</v>
      </c>
      <c r="AO1862" s="63">
        <f t="shared" si="142"/>
        <v>11.358804619998017</v>
      </c>
      <c r="AP1862" s="63">
        <f t="shared" si="142"/>
        <v>11.359537657922226</v>
      </c>
      <c r="AQ1862" s="63">
        <f t="shared" si="142"/>
        <v>11.362715978071076</v>
      </c>
      <c r="AR1862" s="63">
        <f t="shared" si="142"/>
        <v>11.376203534425278</v>
      </c>
      <c r="AS1862" s="63">
        <f t="shared" si="142"/>
        <v>11.429013607576051</v>
      </c>
      <c r="AT1862" s="63">
        <f t="shared" si="142"/>
        <v>11.594971110027394</v>
      </c>
      <c r="AU1862" s="63">
        <f t="shared" si="139"/>
        <v>11.961740587925192</v>
      </c>
      <c r="AV1862" s="63"/>
      <c r="AW1862" s="63"/>
    </row>
    <row r="1863" spans="27:49" x14ac:dyDescent="0.2">
      <c r="AA1863" s="217">
        <f t="shared" si="128"/>
        <v>-6.8508655805447731E-3</v>
      </c>
      <c r="AB1863" s="218">
        <f t="shared" si="129"/>
        <v>6.8508655805447731E-3</v>
      </c>
      <c r="AC1863" s="218">
        <f t="shared" si="130"/>
        <v>0</v>
      </c>
      <c r="AD1863" s="219">
        <f t="shared" si="131"/>
        <v>0</v>
      </c>
      <c r="AH1863" s="15">
        <f t="shared" si="132"/>
        <v>-2.1132140183653118E-2</v>
      </c>
      <c r="AI1863" s="15">
        <f t="shared" si="133"/>
        <v>0.75722234923842557</v>
      </c>
      <c r="AJ1863" s="15">
        <f t="shared" si="134"/>
        <v>-5.8662773998696828E-2</v>
      </c>
      <c r="AK1863" s="15">
        <f t="shared" si="135"/>
        <v>-0.59778198123591342</v>
      </c>
      <c r="AL1863" s="15">
        <f t="shared" si="136"/>
        <v>-1.9565766440237951</v>
      </c>
      <c r="AM1863" s="15">
        <f t="shared" si="137"/>
        <v>-1.4854556398418073</v>
      </c>
      <c r="AN1863" s="63">
        <f t="shared" si="142"/>
        <v>11.358636418491599</v>
      </c>
      <c r="AO1863" s="63">
        <f t="shared" si="142"/>
        <v>11.358804619998017</v>
      </c>
      <c r="AP1863" s="63">
        <f t="shared" si="142"/>
        <v>11.359537657922226</v>
      </c>
      <c r="AQ1863" s="63">
        <f t="shared" si="142"/>
        <v>11.362715978071076</v>
      </c>
      <c r="AR1863" s="63">
        <f t="shared" si="142"/>
        <v>11.376203534425278</v>
      </c>
      <c r="AS1863" s="63">
        <f t="shared" si="142"/>
        <v>11.429013607576051</v>
      </c>
      <c r="AT1863" s="63">
        <f t="shared" si="142"/>
        <v>11.594971110027394</v>
      </c>
      <c r="AU1863" s="63">
        <f t="shared" si="139"/>
        <v>11.961740587925192</v>
      </c>
      <c r="AV1863" s="63"/>
      <c r="AW1863" s="63"/>
    </row>
    <row r="1864" spans="27:49" x14ac:dyDescent="0.2">
      <c r="AA1864" s="217">
        <f t="shared" si="128"/>
        <v>-6.8508655805447731E-3</v>
      </c>
      <c r="AB1864" s="218">
        <f t="shared" si="129"/>
        <v>6.8508655805447731E-3</v>
      </c>
      <c r="AC1864" s="218">
        <f t="shared" si="130"/>
        <v>0</v>
      </c>
      <c r="AD1864" s="219">
        <f t="shared" si="131"/>
        <v>0</v>
      </c>
      <c r="AH1864" s="15">
        <f t="shared" si="132"/>
        <v>-2.1132140183653118E-2</v>
      </c>
      <c r="AI1864" s="15">
        <f t="shared" si="133"/>
        <v>0.75722234923842557</v>
      </c>
      <c r="AJ1864" s="15">
        <f t="shared" si="134"/>
        <v>-5.8662773998696828E-2</v>
      </c>
      <c r="AK1864" s="15">
        <f t="shared" si="135"/>
        <v>-0.59778198123591342</v>
      </c>
      <c r="AL1864" s="15">
        <f t="shared" si="136"/>
        <v>-1.9565766440237951</v>
      </c>
      <c r="AM1864" s="15">
        <f t="shared" si="137"/>
        <v>-1.4854556398418073</v>
      </c>
      <c r="AN1864" s="63">
        <f t="shared" si="142"/>
        <v>11.358636418491599</v>
      </c>
      <c r="AO1864" s="63">
        <f t="shared" si="142"/>
        <v>11.358804619998017</v>
      </c>
      <c r="AP1864" s="63">
        <f t="shared" si="142"/>
        <v>11.359537657922226</v>
      </c>
      <c r="AQ1864" s="63">
        <f t="shared" si="142"/>
        <v>11.362715978071076</v>
      </c>
      <c r="AR1864" s="63">
        <f t="shared" si="142"/>
        <v>11.376203534425278</v>
      </c>
      <c r="AS1864" s="63">
        <f t="shared" si="142"/>
        <v>11.429013607576051</v>
      </c>
      <c r="AT1864" s="63">
        <f t="shared" si="142"/>
        <v>11.594971110027394</v>
      </c>
      <c r="AU1864" s="63">
        <f t="shared" si="139"/>
        <v>11.961740587925192</v>
      </c>
      <c r="AV1864" s="63"/>
      <c r="AW1864" s="63"/>
    </row>
    <row r="1865" spans="27:49" x14ac:dyDescent="0.2">
      <c r="AA1865" s="217">
        <f t="shared" si="128"/>
        <v>-6.8508655805447731E-3</v>
      </c>
      <c r="AB1865" s="218">
        <f t="shared" si="129"/>
        <v>6.8508655805447731E-3</v>
      </c>
      <c r="AC1865" s="218">
        <f t="shared" si="130"/>
        <v>0</v>
      </c>
      <c r="AD1865" s="219">
        <f t="shared" si="131"/>
        <v>0</v>
      </c>
      <c r="AH1865" s="15">
        <f t="shared" si="132"/>
        <v>-2.1132140183653118E-2</v>
      </c>
      <c r="AI1865" s="15">
        <f t="shared" si="133"/>
        <v>0.75722234923842557</v>
      </c>
      <c r="AJ1865" s="15">
        <f t="shared" si="134"/>
        <v>-5.8662773998696828E-2</v>
      </c>
      <c r="AK1865" s="15">
        <f t="shared" si="135"/>
        <v>-0.59778198123591342</v>
      </c>
      <c r="AL1865" s="15">
        <f t="shared" si="136"/>
        <v>-1.9565766440237951</v>
      </c>
      <c r="AM1865" s="15">
        <f t="shared" si="137"/>
        <v>-1.4854556398418073</v>
      </c>
      <c r="AN1865" s="63">
        <f t="shared" si="142"/>
        <v>11.358636418491599</v>
      </c>
      <c r="AO1865" s="63">
        <f t="shared" si="142"/>
        <v>11.358804619998017</v>
      </c>
      <c r="AP1865" s="63">
        <f t="shared" si="142"/>
        <v>11.359537657922226</v>
      </c>
      <c r="AQ1865" s="63">
        <f t="shared" si="142"/>
        <v>11.362715978071076</v>
      </c>
      <c r="AR1865" s="63">
        <f t="shared" si="142"/>
        <v>11.376203534425278</v>
      </c>
      <c r="AS1865" s="63">
        <f t="shared" si="142"/>
        <v>11.429013607576051</v>
      </c>
      <c r="AT1865" s="63">
        <f t="shared" si="142"/>
        <v>11.594971110027394</v>
      </c>
      <c r="AU1865" s="63">
        <f t="shared" si="139"/>
        <v>11.961740587925192</v>
      </c>
      <c r="AV1865" s="63"/>
      <c r="AW1865" s="63"/>
    </row>
    <row r="1866" spans="27:49" x14ac:dyDescent="0.2">
      <c r="AA1866" s="217">
        <f t="shared" si="128"/>
        <v>-6.8508655805447731E-3</v>
      </c>
      <c r="AB1866" s="218">
        <f t="shared" si="129"/>
        <v>6.8508655805447731E-3</v>
      </c>
      <c r="AC1866" s="218">
        <f t="shared" si="130"/>
        <v>0</v>
      </c>
      <c r="AD1866" s="219">
        <f t="shared" si="131"/>
        <v>0</v>
      </c>
      <c r="AH1866" s="15">
        <f t="shared" si="132"/>
        <v>-2.1132140183653118E-2</v>
      </c>
      <c r="AI1866" s="15">
        <f t="shared" si="133"/>
        <v>0.75722234923842557</v>
      </c>
      <c r="AJ1866" s="15">
        <f t="shared" si="134"/>
        <v>-5.8662773998696828E-2</v>
      </c>
      <c r="AK1866" s="15">
        <f t="shared" si="135"/>
        <v>-0.59778198123591342</v>
      </c>
      <c r="AL1866" s="15">
        <f t="shared" si="136"/>
        <v>-1.9565766440237951</v>
      </c>
      <c r="AM1866" s="15">
        <f t="shared" si="137"/>
        <v>-1.4854556398418073</v>
      </c>
      <c r="AN1866" s="63">
        <f t="shared" si="142"/>
        <v>11.358636418491599</v>
      </c>
      <c r="AO1866" s="63">
        <f t="shared" si="142"/>
        <v>11.358804619998017</v>
      </c>
      <c r="AP1866" s="63">
        <f t="shared" si="142"/>
        <v>11.359537657922226</v>
      </c>
      <c r="AQ1866" s="63">
        <f t="shared" si="142"/>
        <v>11.362715978071076</v>
      </c>
      <c r="AR1866" s="63">
        <f t="shared" si="142"/>
        <v>11.376203534425278</v>
      </c>
      <c r="AS1866" s="63">
        <f t="shared" si="142"/>
        <v>11.429013607576051</v>
      </c>
      <c r="AT1866" s="63">
        <f t="shared" si="142"/>
        <v>11.594971110027394</v>
      </c>
      <c r="AU1866" s="63">
        <f t="shared" si="139"/>
        <v>11.961740587925192</v>
      </c>
      <c r="AV1866" s="63"/>
      <c r="AW1866" s="63"/>
    </row>
    <row r="1867" spans="27:49" x14ac:dyDescent="0.2">
      <c r="AA1867" s="217">
        <f t="shared" si="128"/>
        <v>-6.8508655805447731E-3</v>
      </c>
      <c r="AB1867" s="218">
        <f t="shared" si="129"/>
        <v>6.8508655805447731E-3</v>
      </c>
      <c r="AC1867" s="218">
        <f t="shared" si="130"/>
        <v>0</v>
      </c>
      <c r="AD1867" s="219">
        <f t="shared" si="131"/>
        <v>0</v>
      </c>
      <c r="AH1867" s="15">
        <f t="shared" si="132"/>
        <v>-2.1132140183653118E-2</v>
      </c>
      <c r="AI1867" s="15">
        <f t="shared" si="133"/>
        <v>0.75722234923842557</v>
      </c>
      <c r="AJ1867" s="15">
        <f t="shared" si="134"/>
        <v>-5.8662773998696828E-2</v>
      </c>
      <c r="AK1867" s="15">
        <f t="shared" si="135"/>
        <v>-0.59778198123591342</v>
      </c>
      <c r="AL1867" s="15">
        <f t="shared" si="136"/>
        <v>-1.9565766440237951</v>
      </c>
      <c r="AM1867" s="15">
        <f t="shared" si="137"/>
        <v>-1.4854556398418073</v>
      </c>
      <c r="AN1867" s="63">
        <f t="shared" si="142"/>
        <v>11.358636418491599</v>
      </c>
      <c r="AO1867" s="63">
        <f t="shared" si="142"/>
        <v>11.358804619998017</v>
      </c>
      <c r="AP1867" s="63">
        <f t="shared" si="142"/>
        <v>11.359537657922226</v>
      </c>
      <c r="AQ1867" s="63">
        <f t="shared" si="142"/>
        <v>11.362715978071076</v>
      </c>
      <c r="AR1867" s="63">
        <f t="shared" si="142"/>
        <v>11.376203534425278</v>
      </c>
      <c r="AS1867" s="63">
        <f t="shared" si="142"/>
        <v>11.429013607576051</v>
      </c>
      <c r="AT1867" s="63">
        <f t="shared" si="142"/>
        <v>11.594971110027394</v>
      </c>
      <c r="AU1867" s="63">
        <f t="shared" si="139"/>
        <v>11.961740587925192</v>
      </c>
      <c r="AV1867" s="63"/>
      <c r="AW1867" s="63"/>
    </row>
    <row r="1868" spans="27:49" x14ac:dyDescent="0.2">
      <c r="AA1868" s="217">
        <f t="shared" si="128"/>
        <v>-6.8508655805447731E-3</v>
      </c>
      <c r="AB1868" s="218">
        <f t="shared" si="129"/>
        <v>6.8508655805447731E-3</v>
      </c>
      <c r="AC1868" s="218">
        <f t="shared" si="130"/>
        <v>0</v>
      </c>
      <c r="AD1868" s="219">
        <f t="shared" si="131"/>
        <v>0</v>
      </c>
      <c r="AH1868" s="15">
        <f t="shared" si="132"/>
        <v>-2.1132140183653118E-2</v>
      </c>
      <c r="AI1868" s="15">
        <f t="shared" si="133"/>
        <v>0.75722234923842557</v>
      </c>
      <c r="AJ1868" s="15">
        <f t="shared" si="134"/>
        <v>-5.8662773998696828E-2</v>
      </c>
      <c r="AK1868" s="15">
        <f t="shared" si="135"/>
        <v>-0.59778198123591342</v>
      </c>
      <c r="AL1868" s="15">
        <f t="shared" si="136"/>
        <v>-1.9565766440237951</v>
      </c>
      <c r="AM1868" s="15">
        <f t="shared" si="137"/>
        <v>-1.4854556398418073</v>
      </c>
      <c r="AN1868" s="63">
        <f t="shared" si="142"/>
        <v>11.358636418491599</v>
      </c>
      <c r="AO1868" s="63">
        <f t="shared" si="142"/>
        <v>11.358804619998017</v>
      </c>
      <c r="AP1868" s="63">
        <f t="shared" si="142"/>
        <v>11.359537657922226</v>
      </c>
      <c r="AQ1868" s="63">
        <f t="shared" si="142"/>
        <v>11.362715978071076</v>
      </c>
      <c r="AR1868" s="63">
        <f t="shared" si="142"/>
        <v>11.376203534425278</v>
      </c>
      <c r="AS1868" s="63">
        <f t="shared" si="142"/>
        <v>11.429013607576051</v>
      </c>
      <c r="AT1868" s="63">
        <f t="shared" si="142"/>
        <v>11.594971110027394</v>
      </c>
      <c r="AU1868" s="63">
        <f t="shared" si="139"/>
        <v>11.961740587925192</v>
      </c>
      <c r="AV1868" s="63"/>
      <c r="AW1868" s="63"/>
    </row>
    <row r="1869" spans="27:49" x14ac:dyDescent="0.2">
      <c r="AA1869" s="217">
        <f t="shared" si="128"/>
        <v>-6.8508655805447731E-3</v>
      </c>
      <c r="AB1869" s="218">
        <f t="shared" si="129"/>
        <v>6.8508655805447731E-3</v>
      </c>
      <c r="AC1869" s="218">
        <f t="shared" si="130"/>
        <v>0</v>
      </c>
      <c r="AD1869" s="219">
        <f t="shared" si="131"/>
        <v>0</v>
      </c>
      <c r="AH1869" s="15">
        <f t="shared" si="132"/>
        <v>-2.1132140183653118E-2</v>
      </c>
      <c r="AI1869" s="15">
        <f t="shared" si="133"/>
        <v>0.75722234923842557</v>
      </c>
      <c r="AJ1869" s="15">
        <f t="shared" si="134"/>
        <v>-5.8662773998696828E-2</v>
      </c>
      <c r="AK1869" s="15">
        <f t="shared" si="135"/>
        <v>-0.59778198123591342</v>
      </c>
      <c r="AL1869" s="15">
        <f t="shared" si="136"/>
        <v>-1.9565766440237951</v>
      </c>
      <c r="AM1869" s="15">
        <f t="shared" si="137"/>
        <v>-1.4854556398418073</v>
      </c>
      <c r="AN1869" s="63">
        <f t="shared" si="142"/>
        <v>11.358636418491599</v>
      </c>
      <c r="AO1869" s="63">
        <f t="shared" si="142"/>
        <v>11.358804619998017</v>
      </c>
      <c r="AP1869" s="63">
        <f t="shared" si="142"/>
        <v>11.359537657922226</v>
      </c>
      <c r="AQ1869" s="63">
        <f t="shared" si="142"/>
        <v>11.362715978071076</v>
      </c>
      <c r="AR1869" s="63">
        <f t="shared" si="142"/>
        <v>11.376203534425278</v>
      </c>
      <c r="AS1869" s="63">
        <f t="shared" si="142"/>
        <v>11.429013607576051</v>
      </c>
      <c r="AT1869" s="63">
        <f t="shared" si="142"/>
        <v>11.594971110027394</v>
      </c>
      <c r="AU1869" s="63">
        <f t="shared" si="139"/>
        <v>11.961740587925192</v>
      </c>
      <c r="AV1869" s="63"/>
      <c r="AW1869" s="63"/>
    </row>
    <row r="1870" spans="27:49" x14ac:dyDescent="0.2">
      <c r="AA1870" s="217">
        <f t="shared" si="128"/>
        <v>-6.8508655805447731E-3</v>
      </c>
      <c r="AB1870" s="218">
        <f t="shared" si="129"/>
        <v>6.8508655805447731E-3</v>
      </c>
      <c r="AC1870" s="218">
        <f t="shared" si="130"/>
        <v>0</v>
      </c>
      <c r="AD1870" s="219">
        <f t="shared" si="131"/>
        <v>0</v>
      </c>
      <c r="AH1870" s="15">
        <f t="shared" si="132"/>
        <v>-2.1132140183653118E-2</v>
      </c>
      <c r="AI1870" s="15">
        <f t="shared" si="133"/>
        <v>0.75722234923842557</v>
      </c>
      <c r="AJ1870" s="15">
        <f t="shared" si="134"/>
        <v>-5.8662773998696828E-2</v>
      </c>
      <c r="AK1870" s="15">
        <f t="shared" si="135"/>
        <v>-0.59778198123591342</v>
      </c>
      <c r="AL1870" s="15">
        <f t="shared" si="136"/>
        <v>-1.9565766440237951</v>
      </c>
      <c r="AM1870" s="15">
        <f t="shared" si="137"/>
        <v>-1.4854556398418073</v>
      </c>
      <c r="AN1870" s="63">
        <f t="shared" si="142"/>
        <v>11.358636418491599</v>
      </c>
      <c r="AO1870" s="63">
        <f t="shared" si="142"/>
        <v>11.358804619998017</v>
      </c>
      <c r="AP1870" s="63">
        <f t="shared" si="142"/>
        <v>11.359537657922226</v>
      </c>
      <c r="AQ1870" s="63">
        <f t="shared" si="142"/>
        <v>11.362715978071076</v>
      </c>
      <c r="AR1870" s="63">
        <f t="shared" si="142"/>
        <v>11.376203534425278</v>
      </c>
      <c r="AS1870" s="63">
        <f t="shared" si="142"/>
        <v>11.429013607576051</v>
      </c>
      <c r="AT1870" s="63">
        <f t="shared" si="142"/>
        <v>11.594971110027394</v>
      </c>
      <c r="AU1870" s="63">
        <f t="shared" si="139"/>
        <v>11.961740587925192</v>
      </c>
      <c r="AV1870" s="63"/>
      <c r="AW1870" s="63"/>
    </row>
    <row r="1871" spans="27:49" x14ac:dyDescent="0.2">
      <c r="AA1871" s="217">
        <f t="shared" si="128"/>
        <v>-6.8508655805447731E-3</v>
      </c>
      <c r="AB1871" s="218">
        <f t="shared" si="129"/>
        <v>6.8508655805447731E-3</v>
      </c>
      <c r="AC1871" s="218">
        <f t="shared" si="130"/>
        <v>0</v>
      </c>
      <c r="AD1871" s="219">
        <f t="shared" si="131"/>
        <v>0</v>
      </c>
      <c r="AH1871" s="15">
        <f t="shared" si="132"/>
        <v>-2.1132140183653118E-2</v>
      </c>
      <c r="AI1871" s="15">
        <f t="shared" si="133"/>
        <v>0.75722234923842557</v>
      </c>
      <c r="AJ1871" s="15">
        <f t="shared" si="134"/>
        <v>-5.8662773998696828E-2</v>
      </c>
      <c r="AK1871" s="15">
        <f t="shared" si="135"/>
        <v>-0.59778198123591342</v>
      </c>
      <c r="AL1871" s="15">
        <f t="shared" si="136"/>
        <v>-1.9565766440237951</v>
      </c>
      <c r="AM1871" s="15">
        <f t="shared" si="137"/>
        <v>-1.4854556398418073</v>
      </c>
      <c r="AN1871" s="63">
        <f t="shared" si="142"/>
        <v>11.358636418491599</v>
      </c>
      <c r="AO1871" s="63">
        <f t="shared" si="142"/>
        <v>11.358804619998017</v>
      </c>
      <c r="AP1871" s="63">
        <f t="shared" si="142"/>
        <v>11.359537657922226</v>
      </c>
      <c r="AQ1871" s="63">
        <f t="shared" si="142"/>
        <v>11.362715978071076</v>
      </c>
      <c r="AR1871" s="63">
        <f t="shared" si="142"/>
        <v>11.376203534425278</v>
      </c>
      <c r="AS1871" s="63">
        <f t="shared" si="142"/>
        <v>11.429013607576051</v>
      </c>
      <c r="AT1871" s="63">
        <f t="shared" si="142"/>
        <v>11.594971110027394</v>
      </c>
      <c r="AU1871" s="63">
        <f t="shared" si="139"/>
        <v>11.961740587925192</v>
      </c>
      <c r="AV1871" s="63"/>
      <c r="AW1871" s="63"/>
    </row>
    <row r="1872" spans="27:49" x14ac:dyDescent="0.2">
      <c r="AA1872" s="217">
        <f t="shared" si="128"/>
        <v>-6.8508655805447731E-3</v>
      </c>
      <c r="AB1872" s="218">
        <f t="shared" si="129"/>
        <v>6.8508655805447731E-3</v>
      </c>
      <c r="AC1872" s="218">
        <f t="shared" si="130"/>
        <v>0</v>
      </c>
      <c r="AD1872" s="219">
        <f t="shared" si="131"/>
        <v>0</v>
      </c>
      <c r="AH1872" s="15">
        <f t="shared" si="132"/>
        <v>-2.1132140183653118E-2</v>
      </c>
      <c r="AI1872" s="15">
        <f t="shared" si="133"/>
        <v>0.75722234923842557</v>
      </c>
      <c r="AJ1872" s="15">
        <f t="shared" si="134"/>
        <v>-5.8662773998696828E-2</v>
      </c>
      <c r="AK1872" s="15">
        <f t="shared" si="135"/>
        <v>-0.59778198123591342</v>
      </c>
      <c r="AL1872" s="15">
        <f t="shared" si="136"/>
        <v>-1.9565766440237951</v>
      </c>
      <c r="AM1872" s="15">
        <f t="shared" si="137"/>
        <v>-1.4854556398418073</v>
      </c>
      <c r="AN1872" s="63">
        <f t="shared" si="142"/>
        <v>11.358636418491599</v>
      </c>
      <c r="AO1872" s="63">
        <f t="shared" si="142"/>
        <v>11.358804619998017</v>
      </c>
      <c r="AP1872" s="63">
        <f t="shared" si="142"/>
        <v>11.359537657922226</v>
      </c>
      <c r="AQ1872" s="63">
        <f t="shared" si="142"/>
        <v>11.362715978071076</v>
      </c>
      <c r="AR1872" s="63">
        <f t="shared" si="142"/>
        <v>11.376203534425278</v>
      </c>
      <c r="AS1872" s="63">
        <f t="shared" si="142"/>
        <v>11.429013607576051</v>
      </c>
      <c r="AT1872" s="63">
        <f t="shared" si="142"/>
        <v>11.594971110027394</v>
      </c>
      <c r="AU1872" s="63">
        <f t="shared" si="139"/>
        <v>11.961740587925192</v>
      </c>
      <c r="AV1872" s="63"/>
      <c r="AW1872" s="63"/>
    </row>
    <row r="1873" spans="27:49" x14ac:dyDescent="0.2">
      <c r="AA1873" s="217">
        <f t="shared" si="128"/>
        <v>-6.8508655805447731E-3</v>
      </c>
      <c r="AB1873" s="218">
        <f t="shared" si="129"/>
        <v>6.8508655805447731E-3</v>
      </c>
      <c r="AC1873" s="218">
        <f t="shared" si="130"/>
        <v>0</v>
      </c>
      <c r="AD1873" s="219">
        <f t="shared" si="131"/>
        <v>0</v>
      </c>
      <c r="AH1873" s="15">
        <f t="shared" si="132"/>
        <v>-2.1132140183653118E-2</v>
      </c>
      <c r="AI1873" s="15">
        <f t="shared" si="133"/>
        <v>0.75722234923842557</v>
      </c>
      <c r="AJ1873" s="15">
        <f t="shared" si="134"/>
        <v>-5.8662773998696828E-2</v>
      </c>
      <c r="AK1873" s="15">
        <f t="shared" si="135"/>
        <v>-0.59778198123591342</v>
      </c>
      <c r="AL1873" s="15">
        <f t="shared" si="136"/>
        <v>-1.9565766440237951</v>
      </c>
      <c r="AM1873" s="15">
        <f t="shared" si="137"/>
        <v>-1.4854556398418073</v>
      </c>
      <c r="AN1873" s="63">
        <f t="shared" si="142"/>
        <v>11.358636418491599</v>
      </c>
      <c r="AO1873" s="63">
        <f t="shared" si="142"/>
        <v>11.358804619998017</v>
      </c>
      <c r="AP1873" s="63">
        <f t="shared" si="142"/>
        <v>11.359537657922226</v>
      </c>
      <c r="AQ1873" s="63">
        <f t="shared" si="142"/>
        <v>11.362715978071076</v>
      </c>
      <c r="AR1873" s="63">
        <f t="shared" si="142"/>
        <v>11.376203534425278</v>
      </c>
      <c r="AS1873" s="63">
        <f t="shared" si="142"/>
        <v>11.429013607576051</v>
      </c>
      <c r="AT1873" s="63">
        <f t="shared" si="142"/>
        <v>11.594971110027394</v>
      </c>
      <c r="AU1873" s="63">
        <f t="shared" si="139"/>
        <v>11.961740587925192</v>
      </c>
      <c r="AV1873" s="63"/>
      <c r="AW1873" s="63"/>
    </row>
    <row r="1874" spans="27:49" x14ac:dyDescent="0.2">
      <c r="AA1874" s="217">
        <f t="shared" si="128"/>
        <v>-6.8508655805447731E-3</v>
      </c>
      <c r="AB1874" s="218">
        <f t="shared" si="129"/>
        <v>6.8508655805447731E-3</v>
      </c>
      <c r="AC1874" s="218">
        <f t="shared" si="130"/>
        <v>0</v>
      </c>
      <c r="AD1874" s="219">
        <f t="shared" si="131"/>
        <v>0</v>
      </c>
      <c r="AH1874" s="15">
        <f t="shared" si="132"/>
        <v>-2.1132140183653118E-2</v>
      </c>
      <c r="AI1874" s="15">
        <f t="shared" si="133"/>
        <v>0.75722234923842557</v>
      </c>
      <c r="AJ1874" s="15">
        <f t="shared" si="134"/>
        <v>-5.8662773998696828E-2</v>
      </c>
      <c r="AK1874" s="15">
        <f t="shared" si="135"/>
        <v>-0.59778198123591342</v>
      </c>
      <c r="AL1874" s="15">
        <f t="shared" si="136"/>
        <v>-1.9565766440237951</v>
      </c>
      <c r="AM1874" s="15">
        <f t="shared" si="137"/>
        <v>-1.4854556398418073</v>
      </c>
      <c r="AN1874" s="63">
        <f t="shared" si="142"/>
        <v>11.358636418491599</v>
      </c>
      <c r="AO1874" s="63">
        <f t="shared" si="142"/>
        <v>11.358804619998017</v>
      </c>
      <c r="AP1874" s="63">
        <f t="shared" si="142"/>
        <v>11.359537657922226</v>
      </c>
      <c r="AQ1874" s="63">
        <f t="shared" si="142"/>
        <v>11.362715978071076</v>
      </c>
      <c r="AR1874" s="63">
        <f t="shared" si="142"/>
        <v>11.376203534425278</v>
      </c>
      <c r="AS1874" s="63">
        <f t="shared" si="142"/>
        <v>11.429013607576051</v>
      </c>
      <c r="AT1874" s="63">
        <f t="shared" si="142"/>
        <v>11.594971110027394</v>
      </c>
      <c r="AU1874" s="63">
        <f t="shared" si="139"/>
        <v>11.961740587925192</v>
      </c>
      <c r="AV1874" s="63"/>
      <c r="AW1874" s="63"/>
    </row>
    <row r="1875" spans="27:49" x14ac:dyDescent="0.2">
      <c r="AA1875" s="217">
        <f t="shared" si="128"/>
        <v>-6.8508655805447731E-3</v>
      </c>
      <c r="AB1875" s="218">
        <f t="shared" si="129"/>
        <v>6.8508655805447731E-3</v>
      </c>
      <c r="AC1875" s="218">
        <f t="shared" si="130"/>
        <v>0</v>
      </c>
      <c r="AD1875" s="219">
        <f t="shared" si="131"/>
        <v>0</v>
      </c>
      <c r="AH1875" s="15">
        <f t="shared" si="132"/>
        <v>-2.1132140183653118E-2</v>
      </c>
      <c r="AI1875" s="15">
        <f t="shared" si="133"/>
        <v>0.75722234923842557</v>
      </c>
      <c r="AJ1875" s="15">
        <f t="shared" si="134"/>
        <v>-5.8662773998696828E-2</v>
      </c>
      <c r="AK1875" s="15">
        <f t="shared" si="135"/>
        <v>-0.59778198123591342</v>
      </c>
      <c r="AL1875" s="15">
        <f t="shared" si="136"/>
        <v>-1.9565766440237951</v>
      </c>
      <c r="AM1875" s="15">
        <f t="shared" si="137"/>
        <v>-1.4854556398418073</v>
      </c>
      <c r="AN1875" s="63">
        <f t="shared" si="142"/>
        <v>11.358636418491599</v>
      </c>
      <c r="AO1875" s="63">
        <f t="shared" si="142"/>
        <v>11.358804619998017</v>
      </c>
      <c r="AP1875" s="63">
        <f t="shared" si="142"/>
        <v>11.359537657922226</v>
      </c>
      <c r="AQ1875" s="63">
        <f t="shared" si="142"/>
        <v>11.362715978071076</v>
      </c>
      <c r="AR1875" s="63">
        <f t="shared" si="142"/>
        <v>11.376203534425278</v>
      </c>
      <c r="AS1875" s="63">
        <f t="shared" si="142"/>
        <v>11.429013607576051</v>
      </c>
      <c r="AT1875" s="63">
        <f t="shared" si="142"/>
        <v>11.594971110027394</v>
      </c>
      <c r="AU1875" s="63">
        <f t="shared" si="139"/>
        <v>11.961740587925192</v>
      </c>
      <c r="AV1875" s="63"/>
      <c r="AW1875" s="63"/>
    </row>
    <row r="1876" spans="27:49" x14ac:dyDescent="0.2">
      <c r="AA1876" s="217">
        <f t="shared" si="128"/>
        <v>-6.8508655805447731E-3</v>
      </c>
      <c r="AB1876" s="218">
        <f t="shared" si="129"/>
        <v>6.8508655805447731E-3</v>
      </c>
      <c r="AC1876" s="218">
        <f t="shared" si="130"/>
        <v>0</v>
      </c>
      <c r="AD1876" s="219">
        <f t="shared" si="131"/>
        <v>0</v>
      </c>
      <c r="AH1876" s="15">
        <f t="shared" si="132"/>
        <v>-2.1132140183653118E-2</v>
      </c>
      <c r="AI1876" s="15">
        <f t="shared" si="133"/>
        <v>0.75722234923842557</v>
      </c>
      <c r="AJ1876" s="15">
        <f t="shared" si="134"/>
        <v>-5.8662773998696828E-2</v>
      </c>
      <c r="AK1876" s="15">
        <f t="shared" si="135"/>
        <v>-0.59778198123591342</v>
      </c>
      <c r="AL1876" s="15">
        <f t="shared" si="136"/>
        <v>-1.9565766440237951</v>
      </c>
      <c r="AM1876" s="15">
        <f t="shared" si="137"/>
        <v>-1.4854556398418073</v>
      </c>
      <c r="AN1876" s="63">
        <f t="shared" si="142"/>
        <v>11.358636418491599</v>
      </c>
      <c r="AO1876" s="63">
        <f t="shared" si="142"/>
        <v>11.358804619998017</v>
      </c>
      <c r="AP1876" s="63">
        <f t="shared" si="142"/>
        <v>11.359537657922226</v>
      </c>
      <c r="AQ1876" s="63">
        <f t="shared" si="142"/>
        <v>11.362715978071076</v>
      </c>
      <c r="AR1876" s="63">
        <f t="shared" si="142"/>
        <v>11.376203534425278</v>
      </c>
      <c r="AS1876" s="63">
        <f t="shared" si="142"/>
        <v>11.429013607576051</v>
      </c>
      <c r="AT1876" s="63">
        <f t="shared" si="142"/>
        <v>11.594971110027394</v>
      </c>
      <c r="AU1876" s="63">
        <f t="shared" si="139"/>
        <v>11.961740587925192</v>
      </c>
      <c r="AV1876" s="63"/>
      <c r="AW1876" s="63"/>
    </row>
    <row r="1877" spans="27:49" x14ac:dyDescent="0.2">
      <c r="AA1877" s="217">
        <f t="shared" ref="AA1877:AA1940" si="143">AB$3+AB$4*Z1877+AB$5*Z1877^2+AH1877</f>
        <v>-6.8508655805447731E-3</v>
      </c>
      <c r="AB1877" s="218">
        <f t="shared" ref="AB1877:AB1940" si="144">+G1877-AA1877</f>
        <v>6.8508655805447731E-3</v>
      </c>
      <c r="AC1877" s="218">
        <f t="shared" ref="AC1877:AC1940" si="145">+G1877-P1877</f>
        <v>0</v>
      </c>
      <c r="AD1877" s="219">
        <f t="shared" ref="AD1877:AD1940" si="146">U1877*(G1877-AA1877)^2</f>
        <v>0</v>
      </c>
      <c r="AH1877" s="15">
        <f t="shared" ref="AH1877:AH1940" si="147">$AB$6*($AB$11/AI1877*AJ1877+$AB$12)</f>
        <v>-2.1132140183653118E-2</v>
      </c>
      <c r="AI1877" s="15">
        <f t="shared" ref="AI1877:AI1940" si="148">1+$AB$7*COS(AL1877)</f>
        <v>0.75722234923842557</v>
      </c>
      <c r="AJ1877" s="15">
        <f t="shared" ref="AJ1877:AJ1940" si="149">SIN(AL1877+RADIANS($AB$9))</f>
        <v>-5.8662773998696828E-2</v>
      </c>
      <c r="AK1877" s="15">
        <f t="shared" ref="AK1877:AK1940" si="150">$AB$7*SIN(AL1877)</f>
        <v>-0.59778198123591342</v>
      </c>
      <c r="AL1877" s="15">
        <f t="shared" ref="AL1877:AL1940" si="151">2*ATAN(AM1877)</f>
        <v>-1.9565766440237951</v>
      </c>
      <c r="AM1877" s="15">
        <f t="shared" ref="AM1877:AM1940" si="152">TAN(AN1877/2)*SQRT((1+$AB$7)/(1-$AB$7))</f>
        <v>-1.4854556398418073</v>
      </c>
      <c r="AN1877" s="63">
        <f t="shared" ref="AN1877:AT1892" si="153">$AU1877+$AB$7*SIN(AO1877)</f>
        <v>11.358636418491599</v>
      </c>
      <c r="AO1877" s="63">
        <f t="shared" si="153"/>
        <v>11.358804619998017</v>
      </c>
      <c r="AP1877" s="63">
        <f t="shared" si="153"/>
        <v>11.359537657922226</v>
      </c>
      <c r="AQ1877" s="63">
        <f t="shared" si="153"/>
        <v>11.362715978071076</v>
      </c>
      <c r="AR1877" s="63">
        <f t="shared" si="153"/>
        <v>11.376203534425278</v>
      </c>
      <c r="AS1877" s="63">
        <f t="shared" si="153"/>
        <v>11.429013607576051</v>
      </c>
      <c r="AT1877" s="63">
        <f t="shared" si="153"/>
        <v>11.594971110027394</v>
      </c>
      <c r="AU1877" s="63">
        <f t="shared" ref="AU1877:AU1940" si="154">RADIANS($AB$9)+$AB$18*(F1877-AB$15)</f>
        <v>11.961740587925192</v>
      </c>
      <c r="AV1877" s="63"/>
      <c r="AW1877" s="63"/>
    </row>
    <row r="1878" spans="27:49" x14ac:dyDescent="0.2">
      <c r="AA1878" s="217">
        <f t="shared" si="143"/>
        <v>-6.8508655805447731E-3</v>
      </c>
      <c r="AB1878" s="218">
        <f t="shared" si="144"/>
        <v>6.8508655805447731E-3</v>
      </c>
      <c r="AC1878" s="218">
        <f t="shared" si="145"/>
        <v>0</v>
      </c>
      <c r="AD1878" s="219">
        <f t="shared" si="146"/>
        <v>0</v>
      </c>
      <c r="AH1878" s="15">
        <f t="shared" si="147"/>
        <v>-2.1132140183653118E-2</v>
      </c>
      <c r="AI1878" s="15">
        <f t="shared" si="148"/>
        <v>0.75722234923842557</v>
      </c>
      <c r="AJ1878" s="15">
        <f t="shared" si="149"/>
        <v>-5.8662773998696828E-2</v>
      </c>
      <c r="AK1878" s="15">
        <f t="shared" si="150"/>
        <v>-0.59778198123591342</v>
      </c>
      <c r="AL1878" s="15">
        <f t="shared" si="151"/>
        <v>-1.9565766440237951</v>
      </c>
      <c r="AM1878" s="15">
        <f t="shared" si="152"/>
        <v>-1.4854556398418073</v>
      </c>
      <c r="AN1878" s="63">
        <f t="shared" si="153"/>
        <v>11.358636418491599</v>
      </c>
      <c r="AO1878" s="63">
        <f t="shared" si="153"/>
        <v>11.358804619998017</v>
      </c>
      <c r="AP1878" s="63">
        <f t="shared" si="153"/>
        <v>11.359537657922226</v>
      </c>
      <c r="AQ1878" s="63">
        <f t="shared" si="153"/>
        <v>11.362715978071076</v>
      </c>
      <c r="AR1878" s="63">
        <f t="shared" si="153"/>
        <v>11.376203534425278</v>
      </c>
      <c r="AS1878" s="63">
        <f t="shared" si="153"/>
        <v>11.429013607576051</v>
      </c>
      <c r="AT1878" s="63">
        <f t="shared" si="153"/>
        <v>11.594971110027394</v>
      </c>
      <c r="AU1878" s="63">
        <f t="shared" si="154"/>
        <v>11.961740587925192</v>
      </c>
      <c r="AV1878" s="63"/>
      <c r="AW1878" s="63"/>
    </row>
    <row r="1879" spans="27:49" x14ac:dyDescent="0.2">
      <c r="AA1879" s="217">
        <f t="shared" si="143"/>
        <v>-6.8508655805447731E-3</v>
      </c>
      <c r="AB1879" s="218">
        <f t="shared" si="144"/>
        <v>6.8508655805447731E-3</v>
      </c>
      <c r="AC1879" s="218">
        <f t="shared" si="145"/>
        <v>0</v>
      </c>
      <c r="AD1879" s="219">
        <f t="shared" si="146"/>
        <v>0</v>
      </c>
      <c r="AH1879" s="15">
        <f t="shared" si="147"/>
        <v>-2.1132140183653118E-2</v>
      </c>
      <c r="AI1879" s="15">
        <f t="shared" si="148"/>
        <v>0.75722234923842557</v>
      </c>
      <c r="AJ1879" s="15">
        <f t="shared" si="149"/>
        <v>-5.8662773998696828E-2</v>
      </c>
      <c r="AK1879" s="15">
        <f t="shared" si="150"/>
        <v>-0.59778198123591342</v>
      </c>
      <c r="AL1879" s="15">
        <f t="shared" si="151"/>
        <v>-1.9565766440237951</v>
      </c>
      <c r="AM1879" s="15">
        <f t="shared" si="152"/>
        <v>-1.4854556398418073</v>
      </c>
      <c r="AN1879" s="63">
        <f t="shared" si="153"/>
        <v>11.358636418491599</v>
      </c>
      <c r="AO1879" s="63">
        <f t="shared" si="153"/>
        <v>11.358804619998017</v>
      </c>
      <c r="AP1879" s="63">
        <f t="shared" si="153"/>
        <v>11.359537657922226</v>
      </c>
      <c r="AQ1879" s="63">
        <f t="shared" si="153"/>
        <v>11.362715978071076</v>
      </c>
      <c r="AR1879" s="63">
        <f t="shared" si="153"/>
        <v>11.376203534425278</v>
      </c>
      <c r="AS1879" s="63">
        <f t="shared" si="153"/>
        <v>11.429013607576051</v>
      </c>
      <c r="AT1879" s="63">
        <f t="shared" si="153"/>
        <v>11.594971110027394</v>
      </c>
      <c r="AU1879" s="63">
        <f t="shared" si="154"/>
        <v>11.961740587925192</v>
      </c>
      <c r="AV1879" s="63"/>
      <c r="AW1879" s="63"/>
    </row>
    <row r="1880" spans="27:49" x14ac:dyDescent="0.2">
      <c r="AA1880" s="217">
        <f t="shared" si="143"/>
        <v>-6.8508655805447731E-3</v>
      </c>
      <c r="AB1880" s="218">
        <f t="shared" si="144"/>
        <v>6.8508655805447731E-3</v>
      </c>
      <c r="AC1880" s="218">
        <f t="shared" si="145"/>
        <v>0</v>
      </c>
      <c r="AD1880" s="219">
        <f t="shared" si="146"/>
        <v>0</v>
      </c>
      <c r="AH1880" s="15">
        <f t="shared" si="147"/>
        <v>-2.1132140183653118E-2</v>
      </c>
      <c r="AI1880" s="15">
        <f t="shared" si="148"/>
        <v>0.75722234923842557</v>
      </c>
      <c r="AJ1880" s="15">
        <f t="shared" si="149"/>
        <v>-5.8662773998696828E-2</v>
      </c>
      <c r="AK1880" s="15">
        <f t="shared" si="150"/>
        <v>-0.59778198123591342</v>
      </c>
      <c r="AL1880" s="15">
        <f t="shared" si="151"/>
        <v>-1.9565766440237951</v>
      </c>
      <c r="AM1880" s="15">
        <f t="shared" si="152"/>
        <v>-1.4854556398418073</v>
      </c>
      <c r="AN1880" s="63">
        <f t="shared" si="153"/>
        <v>11.358636418491599</v>
      </c>
      <c r="AO1880" s="63">
        <f t="shared" si="153"/>
        <v>11.358804619998017</v>
      </c>
      <c r="AP1880" s="63">
        <f t="shared" si="153"/>
        <v>11.359537657922226</v>
      </c>
      <c r="AQ1880" s="63">
        <f t="shared" si="153"/>
        <v>11.362715978071076</v>
      </c>
      <c r="AR1880" s="63">
        <f t="shared" si="153"/>
        <v>11.376203534425278</v>
      </c>
      <c r="AS1880" s="63">
        <f t="shared" si="153"/>
        <v>11.429013607576051</v>
      </c>
      <c r="AT1880" s="63">
        <f t="shared" si="153"/>
        <v>11.594971110027394</v>
      </c>
      <c r="AU1880" s="63">
        <f t="shared" si="154"/>
        <v>11.961740587925192</v>
      </c>
      <c r="AV1880" s="63"/>
      <c r="AW1880" s="63"/>
    </row>
    <row r="1881" spans="27:49" x14ac:dyDescent="0.2">
      <c r="AA1881" s="217">
        <f t="shared" si="143"/>
        <v>-6.8508655805447731E-3</v>
      </c>
      <c r="AB1881" s="218">
        <f t="shared" si="144"/>
        <v>6.8508655805447731E-3</v>
      </c>
      <c r="AC1881" s="218">
        <f t="shared" si="145"/>
        <v>0</v>
      </c>
      <c r="AD1881" s="219">
        <f t="shared" si="146"/>
        <v>0</v>
      </c>
      <c r="AH1881" s="15">
        <f t="shared" si="147"/>
        <v>-2.1132140183653118E-2</v>
      </c>
      <c r="AI1881" s="15">
        <f t="shared" si="148"/>
        <v>0.75722234923842557</v>
      </c>
      <c r="AJ1881" s="15">
        <f t="shared" si="149"/>
        <v>-5.8662773998696828E-2</v>
      </c>
      <c r="AK1881" s="15">
        <f t="shared" si="150"/>
        <v>-0.59778198123591342</v>
      </c>
      <c r="AL1881" s="15">
        <f t="shared" si="151"/>
        <v>-1.9565766440237951</v>
      </c>
      <c r="AM1881" s="15">
        <f t="shared" si="152"/>
        <v>-1.4854556398418073</v>
      </c>
      <c r="AN1881" s="63">
        <f t="shared" si="153"/>
        <v>11.358636418491599</v>
      </c>
      <c r="AO1881" s="63">
        <f t="shared" si="153"/>
        <v>11.358804619998017</v>
      </c>
      <c r="AP1881" s="63">
        <f t="shared" si="153"/>
        <v>11.359537657922226</v>
      </c>
      <c r="AQ1881" s="63">
        <f t="shared" si="153"/>
        <v>11.362715978071076</v>
      </c>
      <c r="AR1881" s="63">
        <f t="shared" si="153"/>
        <v>11.376203534425278</v>
      </c>
      <c r="AS1881" s="63">
        <f t="shared" si="153"/>
        <v>11.429013607576051</v>
      </c>
      <c r="AT1881" s="63">
        <f t="shared" si="153"/>
        <v>11.594971110027394</v>
      </c>
      <c r="AU1881" s="63">
        <f t="shared" si="154"/>
        <v>11.961740587925192</v>
      </c>
      <c r="AV1881" s="63"/>
      <c r="AW1881" s="63"/>
    </row>
    <row r="1882" spans="27:49" x14ac:dyDescent="0.2">
      <c r="AA1882" s="217">
        <f t="shared" si="143"/>
        <v>-6.8508655805447731E-3</v>
      </c>
      <c r="AB1882" s="218">
        <f t="shared" si="144"/>
        <v>6.8508655805447731E-3</v>
      </c>
      <c r="AC1882" s="218">
        <f t="shared" si="145"/>
        <v>0</v>
      </c>
      <c r="AD1882" s="219">
        <f t="shared" si="146"/>
        <v>0</v>
      </c>
      <c r="AH1882" s="15">
        <f t="shared" si="147"/>
        <v>-2.1132140183653118E-2</v>
      </c>
      <c r="AI1882" s="15">
        <f t="shared" si="148"/>
        <v>0.75722234923842557</v>
      </c>
      <c r="AJ1882" s="15">
        <f t="shared" si="149"/>
        <v>-5.8662773998696828E-2</v>
      </c>
      <c r="AK1882" s="15">
        <f t="shared" si="150"/>
        <v>-0.59778198123591342</v>
      </c>
      <c r="AL1882" s="15">
        <f t="shared" si="151"/>
        <v>-1.9565766440237951</v>
      </c>
      <c r="AM1882" s="15">
        <f t="shared" si="152"/>
        <v>-1.4854556398418073</v>
      </c>
      <c r="AN1882" s="63">
        <f t="shared" si="153"/>
        <v>11.358636418491599</v>
      </c>
      <c r="AO1882" s="63">
        <f t="shared" si="153"/>
        <v>11.358804619998017</v>
      </c>
      <c r="AP1882" s="63">
        <f t="shared" si="153"/>
        <v>11.359537657922226</v>
      </c>
      <c r="AQ1882" s="63">
        <f t="shared" si="153"/>
        <v>11.362715978071076</v>
      </c>
      <c r="AR1882" s="63">
        <f t="shared" si="153"/>
        <v>11.376203534425278</v>
      </c>
      <c r="AS1882" s="63">
        <f t="shared" si="153"/>
        <v>11.429013607576051</v>
      </c>
      <c r="AT1882" s="63">
        <f t="shared" si="153"/>
        <v>11.594971110027394</v>
      </c>
      <c r="AU1882" s="63">
        <f t="shared" si="154"/>
        <v>11.961740587925192</v>
      </c>
      <c r="AV1882" s="63"/>
      <c r="AW1882" s="63"/>
    </row>
    <row r="1883" spans="27:49" x14ac:dyDescent="0.2">
      <c r="AA1883" s="217">
        <f t="shared" si="143"/>
        <v>-6.8508655805447731E-3</v>
      </c>
      <c r="AB1883" s="218">
        <f t="shared" si="144"/>
        <v>6.8508655805447731E-3</v>
      </c>
      <c r="AC1883" s="218">
        <f t="shared" si="145"/>
        <v>0</v>
      </c>
      <c r="AD1883" s="219">
        <f t="shared" si="146"/>
        <v>0</v>
      </c>
      <c r="AH1883" s="15">
        <f t="shared" si="147"/>
        <v>-2.1132140183653118E-2</v>
      </c>
      <c r="AI1883" s="15">
        <f t="shared" si="148"/>
        <v>0.75722234923842557</v>
      </c>
      <c r="AJ1883" s="15">
        <f t="shared" si="149"/>
        <v>-5.8662773998696828E-2</v>
      </c>
      <c r="AK1883" s="15">
        <f t="shared" si="150"/>
        <v>-0.59778198123591342</v>
      </c>
      <c r="AL1883" s="15">
        <f t="shared" si="151"/>
        <v>-1.9565766440237951</v>
      </c>
      <c r="AM1883" s="15">
        <f t="shared" si="152"/>
        <v>-1.4854556398418073</v>
      </c>
      <c r="AN1883" s="63">
        <f t="shared" si="153"/>
        <v>11.358636418491599</v>
      </c>
      <c r="AO1883" s="63">
        <f t="shared" si="153"/>
        <v>11.358804619998017</v>
      </c>
      <c r="AP1883" s="63">
        <f t="shared" si="153"/>
        <v>11.359537657922226</v>
      </c>
      <c r="AQ1883" s="63">
        <f t="shared" si="153"/>
        <v>11.362715978071076</v>
      </c>
      <c r="AR1883" s="63">
        <f t="shared" si="153"/>
        <v>11.376203534425278</v>
      </c>
      <c r="AS1883" s="63">
        <f t="shared" si="153"/>
        <v>11.429013607576051</v>
      </c>
      <c r="AT1883" s="63">
        <f t="shared" si="153"/>
        <v>11.594971110027394</v>
      </c>
      <c r="AU1883" s="63">
        <f t="shared" si="154"/>
        <v>11.961740587925192</v>
      </c>
      <c r="AV1883" s="63"/>
      <c r="AW1883" s="63"/>
    </row>
    <row r="1884" spans="27:49" x14ac:dyDescent="0.2">
      <c r="AA1884" s="217">
        <f t="shared" si="143"/>
        <v>-6.8508655805447731E-3</v>
      </c>
      <c r="AB1884" s="218">
        <f t="shared" si="144"/>
        <v>6.8508655805447731E-3</v>
      </c>
      <c r="AC1884" s="218">
        <f t="shared" si="145"/>
        <v>0</v>
      </c>
      <c r="AD1884" s="219">
        <f t="shared" si="146"/>
        <v>0</v>
      </c>
      <c r="AH1884" s="15">
        <f t="shared" si="147"/>
        <v>-2.1132140183653118E-2</v>
      </c>
      <c r="AI1884" s="15">
        <f t="shared" si="148"/>
        <v>0.75722234923842557</v>
      </c>
      <c r="AJ1884" s="15">
        <f t="shared" si="149"/>
        <v>-5.8662773998696828E-2</v>
      </c>
      <c r="AK1884" s="15">
        <f t="shared" si="150"/>
        <v>-0.59778198123591342</v>
      </c>
      <c r="AL1884" s="15">
        <f t="shared" si="151"/>
        <v>-1.9565766440237951</v>
      </c>
      <c r="AM1884" s="15">
        <f t="shared" si="152"/>
        <v>-1.4854556398418073</v>
      </c>
      <c r="AN1884" s="63">
        <f t="shared" si="153"/>
        <v>11.358636418491599</v>
      </c>
      <c r="AO1884" s="63">
        <f t="shared" si="153"/>
        <v>11.358804619998017</v>
      </c>
      <c r="AP1884" s="63">
        <f t="shared" si="153"/>
        <v>11.359537657922226</v>
      </c>
      <c r="AQ1884" s="63">
        <f t="shared" si="153"/>
        <v>11.362715978071076</v>
      </c>
      <c r="AR1884" s="63">
        <f t="shared" si="153"/>
        <v>11.376203534425278</v>
      </c>
      <c r="AS1884" s="63">
        <f t="shared" si="153"/>
        <v>11.429013607576051</v>
      </c>
      <c r="AT1884" s="63">
        <f t="shared" si="153"/>
        <v>11.594971110027394</v>
      </c>
      <c r="AU1884" s="63">
        <f t="shared" si="154"/>
        <v>11.961740587925192</v>
      </c>
      <c r="AV1884" s="63"/>
      <c r="AW1884" s="63"/>
    </row>
    <row r="1885" spans="27:49" x14ac:dyDescent="0.2">
      <c r="AA1885" s="217">
        <f t="shared" si="143"/>
        <v>-6.8508655805447731E-3</v>
      </c>
      <c r="AB1885" s="218">
        <f t="shared" si="144"/>
        <v>6.8508655805447731E-3</v>
      </c>
      <c r="AC1885" s="218">
        <f t="shared" si="145"/>
        <v>0</v>
      </c>
      <c r="AD1885" s="219">
        <f t="shared" si="146"/>
        <v>0</v>
      </c>
      <c r="AH1885" s="15">
        <f t="shared" si="147"/>
        <v>-2.1132140183653118E-2</v>
      </c>
      <c r="AI1885" s="15">
        <f t="shared" si="148"/>
        <v>0.75722234923842557</v>
      </c>
      <c r="AJ1885" s="15">
        <f t="shared" si="149"/>
        <v>-5.8662773998696828E-2</v>
      </c>
      <c r="AK1885" s="15">
        <f t="shared" si="150"/>
        <v>-0.59778198123591342</v>
      </c>
      <c r="AL1885" s="15">
        <f t="shared" si="151"/>
        <v>-1.9565766440237951</v>
      </c>
      <c r="AM1885" s="15">
        <f t="shared" si="152"/>
        <v>-1.4854556398418073</v>
      </c>
      <c r="AN1885" s="63">
        <f t="shared" si="153"/>
        <v>11.358636418491599</v>
      </c>
      <c r="AO1885" s="63">
        <f t="shared" si="153"/>
        <v>11.358804619998017</v>
      </c>
      <c r="AP1885" s="63">
        <f t="shared" si="153"/>
        <v>11.359537657922226</v>
      </c>
      <c r="AQ1885" s="63">
        <f t="shared" si="153"/>
        <v>11.362715978071076</v>
      </c>
      <c r="AR1885" s="63">
        <f t="shared" si="153"/>
        <v>11.376203534425278</v>
      </c>
      <c r="AS1885" s="63">
        <f t="shared" si="153"/>
        <v>11.429013607576051</v>
      </c>
      <c r="AT1885" s="63">
        <f t="shared" si="153"/>
        <v>11.594971110027394</v>
      </c>
      <c r="AU1885" s="63">
        <f t="shared" si="154"/>
        <v>11.961740587925192</v>
      </c>
      <c r="AV1885" s="63"/>
      <c r="AW1885" s="63"/>
    </row>
    <row r="1886" spans="27:49" x14ac:dyDescent="0.2">
      <c r="AA1886" s="217">
        <f t="shared" si="143"/>
        <v>-6.8508655805447731E-3</v>
      </c>
      <c r="AB1886" s="218">
        <f t="shared" si="144"/>
        <v>6.8508655805447731E-3</v>
      </c>
      <c r="AC1886" s="218">
        <f t="shared" si="145"/>
        <v>0</v>
      </c>
      <c r="AD1886" s="219">
        <f t="shared" si="146"/>
        <v>0</v>
      </c>
      <c r="AH1886" s="15">
        <f t="shared" si="147"/>
        <v>-2.1132140183653118E-2</v>
      </c>
      <c r="AI1886" s="15">
        <f t="shared" si="148"/>
        <v>0.75722234923842557</v>
      </c>
      <c r="AJ1886" s="15">
        <f t="shared" si="149"/>
        <v>-5.8662773998696828E-2</v>
      </c>
      <c r="AK1886" s="15">
        <f t="shared" si="150"/>
        <v>-0.59778198123591342</v>
      </c>
      <c r="AL1886" s="15">
        <f t="shared" si="151"/>
        <v>-1.9565766440237951</v>
      </c>
      <c r="AM1886" s="15">
        <f t="shared" si="152"/>
        <v>-1.4854556398418073</v>
      </c>
      <c r="AN1886" s="63">
        <f t="shared" si="153"/>
        <v>11.358636418491599</v>
      </c>
      <c r="AO1886" s="63">
        <f t="shared" si="153"/>
        <v>11.358804619998017</v>
      </c>
      <c r="AP1886" s="63">
        <f t="shared" si="153"/>
        <v>11.359537657922226</v>
      </c>
      <c r="AQ1886" s="63">
        <f t="shared" si="153"/>
        <v>11.362715978071076</v>
      </c>
      <c r="AR1886" s="63">
        <f t="shared" si="153"/>
        <v>11.376203534425278</v>
      </c>
      <c r="AS1886" s="63">
        <f t="shared" si="153"/>
        <v>11.429013607576051</v>
      </c>
      <c r="AT1886" s="63">
        <f t="shared" si="153"/>
        <v>11.594971110027394</v>
      </c>
      <c r="AU1886" s="63">
        <f t="shared" si="154"/>
        <v>11.961740587925192</v>
      </c>
      <c r="AV1886" s="63"/>
      <c r="AW1886" s="63"/>
    </row>
    <row r="1887" spans="27:49" x14ac:dyDescent="0.2">
      <c r="AA1887" s="217">
        <f t="shared" si="143"/>
        <v>-6.8508655805447731E-3</v>
      </c>
      <c r="AB1887" s="218">
        <f t="shared" si="144"/>
        <v>6.8508655805447731E-3</v>
      </c>
      <c r="AC1887" s="218">
        <f t="shared" si="145"/>
        <v>0</v>
      </c>
      <c r="AD1887" s="219">
        <f t="shared" si="146"/>
        <v>0</v>
      </c>
      <c r="AH1887" s="15">
        <f t="shared" si="147"/>
        <v>-2.1132140183653118E-2</v>
      </c>
      <c r="AI1887" s="15">
        <f t="shared" si="148"/>
        <v>0.75722234923842557</v>
      </c>
      <c r="AJ1887" s="15">
        <f t="shared" si="149"/>
        <v>-5.8662773998696828E-2</v>
      </c>
      <c r="AK1887" s="15">
        <f t="shared" si="150"/>
        <v>-0.59778198123591342</v>
      </c>
      <c r="AL1887" s="15">
        <f t="shared" si="151"/>
        <v>-1.9565766440237951</v>
      </c>
      <c r="AM1887" s="15">
        <f t="shared" si="152"/>
        <v>-1.4854556398418073</v>
      </c>
      <c r="AN1887" s="63">
        <f t="shared" si="153"/>
        <v>11.358636418491599</v>
      </c>
      <c r="AO1887" s="63">
        <f t="shared" si="153"/>
        <v>11.358804619998017</v>
      </c>
      <c r="AP1887" s="63">
        <f t="shared" si="153"/>
        <v>11.359537657922226</v>
      </c>
      <c r="AQ1887" s="63">
        <f t="shared" si="153"/>
        <v>11.362715978071076</v>
      </c>
      <c r="AR1887" s="63">
        <f t="shared" si="153"/>
        <v>11.376203534425278</v>
      </c>
      <c r="AS1887" s="63">
        <f t="shared" si="153"/>
        <v>11.429013607576051</v>
      </c>
      <c r="AT1887" s="63">
        <f t="shared" si="153"/>
        <v>11.594971110027394</v>
      </c>
      <c r="AU1887" s="63">
        <f t="shared" si="154"/>
        <v>11.961740587925192</v>
      </c>
      <c r="AV1887" s="63"/>
      <c r="AW1887" s="63"/>
    </row>
    <row r="1888" spans="27:49" x14ac:dyDescent="0.2">
      <c r="AA1888" s="217">
        <f t="shared" si="143"/>
        <v>-6.8508655805447731E-3</v>
      </c>
      <c r="AB1888" s="218">
        <f t="shared" si="144"/>
        <v>6.8508655805447731E-3</v>
      </c>
      <c r="AC1888" s="218">
        <f t="shared" si="145"/>
        <v>0</v>
      </c>
      <c r="AD1888" s="219">
        <f t="shared" si="146"/>
        <v>0</v>
      </c>
      <c r="AH1888" s="15">
        <f t="shared" si="147"/>
        <v>-2.1132140183653118E-2</v>
      </c>
      <c r="AI1888" s="15">
        <f t="shared" si="148"/>
        <v>0.75722234923842557</v>
      </c>
      <c r="AJ1888" s="15">
        <f t="shared" si="149"/>
        <v>-5.8662773998696828E-2</v>
      </c>
      <c r="AK1888" s="15">
        <f t="shared" si="150"/>
        <v>-0.59778198123591342</v>
      </c>
      <c r="AL1888" s="15">
        <f t="shared" si="151"/>
        <v>-1.9565766440237951</v>
      </c>
      <c r="AM1888" s="15">
        <f t="shared" si="152"/>
        <v>-1.4854556398418073</v>
      </c>
      <c r="AN1888" s="63">
        <f t="shared" si="153"/>
        <v>11.358636418491599</v>
      </c>
      <c r="AO1888" s="63">
        <f t="shared" si="153"/>
        <v>11.358804619998017</v>
      </c>
      <c r="AP1888" s="63">
        <f t="shared" si="153"/>
        <v>11.359537657922226</v>
      </c>
      <c r="AQ1888" s="63">
        <f t="shared" si="153"/>
        <v>11.362715978071076</v>
      </c>
      <c r="AR1888" s="63">
        <f t="shared" si="153"/>
        <v>11.376203534425278</v>
      </c>
      <c r="AS1888" s="63">
        <f t="shared" si="153"/>
        <v>11.429013607576051</v>
      </c>
      <c r="AT1888" s="63">
        <f t="shared" si="153"/>
        <v>11.594971110027394</v>
      </c>
      <c r="AU1888" s="63">
        <f t="shared" si="154"/>
        <v>11.961740587925192</v>
      </c>
      <c r="AV1888" s="63"/>
      <c r="AW1888" s="63"/>
    </row>
    <row r="1889" spans="27:49" x14ac:dyDescent="0.2">
      <c r="AA1889" s="217">
        <f t="shared" si="143"/>
        <v>-6.8508655805447731E-3</v>
      </c>
      <c r="AB1889" s="218">
        <f t="shared" si="144"/>
        <v>6.8508655805447731E-3</v>
      </c>
      <c r="AC1889" s="218">
        <f t="shared" si="145"/>
        <v>0</v>
      </c>
      <c r="AD1889" s="219">
        <f t="shared" si="146"/>
        <v>0</v>
      </c>
      <c r="AH1889" s="15">
        <f t="shared" si="147"/>
        <v>-2.1132140183653118E-2</v>
      </c>
      <c r="AI1889" s="15">
        <f t="shared" si="148"/>
        <v>0.75722234923842557</v>
      </c>
      <c r="AJ1889" s="15">
        <f t="shared" si="149"/>
        <v>-5.8662773998696828E-2</v>
      </c>
      <c r="AK1889" s="15">
        <f t="shared" si="150"/>
        <v>-0.59778198123591342</v>
      </c>
      <c r="AL1889" s="15">
        <f t="shared" si="151"/>
        <v>-1.9565766440237951</v>
      </c>
      <c r="AM1889" s="15">
        <f t="shared" si="152"/>
        <v>-1.4854556398418073</v>
      </c>
      <c r="AN1889" s="63">
        <f t="shared" si="153"/>
        <v>11.358636418491599</v>
      </c>
      <c r="AO1889" s="63">
        <f t="shared" si="153"/>
        <v>11.358804619998017</v>
      </c>
      <c r="AP1889" s="63">
        <f t="shared" si="153"/>
        <v>11.359537657922226</v>
      </c>
      <c r="AQ1889" s="63">
        <f t="shared" si="153"/>
        <v>11.362715978071076</v>
      </c>
      <c r="AR1889" s="63">
        <f t="shared" si="153"/>
        <v>11.376203534425278</v>
      </c>
      <c r="AS1889" s="63">
        <f t="shared" si="153"/>
        <v>11.429013607576051</v>
      </c>
      <c r="AT1889" s="63">
        <f t="shared" si="153"/>
        <v>11.594971110027394</v>
      </c>
      <c r="AU1889" s="63">
        <f t="shared" si="154"/>
        <v>11.961740587925192</v>
      </c>
      <c r="AV1889" s="63"/>
      <c r="AW1889" s="63"/>
    </row>
    <row r="1890" spans="27:49" x14ac:dyDescent="0.2">
      <c r="AA1890" s="217">
        <f t="shared" si="143"/>
        <v>-6.8508655805447731E-3</v>
      </c>
      <c r="AB1890" s="218">
        <f t="shared" si="144"/>
        <v>6.8508655805447731E-3</v>
      </c>
      <c r="AC1890" s="218">
        <f t="shared" si="145"/>
        <v>0</v>
      </c>
      <c r="AD1890" s="219">
        <f t="shared" si="146"/>
        <v>0</v>
      </c>
      <c r="AH1890" s="15">
        <f t="shared" si="147"/>
        <v>-2.1132140183653118E-2</v>
      </c>
      <c r="AI1890" s="15">
        <f t="shared" si="148"/>
        <v>0.75722234923842557</v>
      </c>
      <c r="AJ1890" s="15">
        <f t="shared" si="149"/>
        <v>-5.8662773998696828E-2</v>
      </c>
      <c r="AK1890" s="15">
        <f t="shared" si="150"/>
        <v>-0.59778198123591342</v>
      </c>
      <c r="AL1890" s="15">
        <f t="shared" si="151"/>
        <v>-1.9565766440237951</v>
      </c>
      <c r="AM1890" s="15">
        <f t="shared" si="152"/>
        <v>-1.4854556398418073</v>
      </c>
      <c r="AN1890" s="63">
        <f t="shared" si="153"/>
        <v>11.358636418491599</v>
      </c>
      <c r="AO1890" s="63">
        <f t="shared" si="153"/>
        <v>11.358804619998017</v>
      </c>
      <c r="AP1890" s="63">
        <f t="shared" si="153"/>
        <v>11.359537657922226</v>
      </c>
      <c r="AQ1890" s="63">
        <f t="shared" si="153"/>
        <v>11.362715978071076</v>
      </c>
      <c r="AR1890" s="63">
        <f t="shared" si="153"/>
        <v>11.376203534425278</v>
      </c>
      <c r="AS1890" s="63">
        <f t="shared" si="153"/>
        <v>11.429013607576051</v>
      </c>
      <c r="AT1890" s="63">
        <f t="shared" si="153"/>
        <v>11.594971110027394</v>
      </c>
      <c r="AU1890" s="63">
        <f t="shared" si="154"/>
        <v>11.961740587925192</v>
      </c>
      <c r="AV1890" s="63"/>
      <c r="AW1890" s="63"/>
    </row>
    <row r="1891" spans="27:49" x14ac:dyDescent="0.2">
      <c r="AA1891" s="217">
        <f t="shared" si="143"/>
        <v>-6.8508655805447731E-3</v>
      </c>
      <c r="AB1891" s="218">
        <f t="shared" si="144"/>
        <v>6.8508655805447731E-3</v>
      </c>
      <c r="AC1891" s="218">
        <f t="shared" si="145"/>
        <v>0</v>
      </c>
      <c r="AD1891" s="219">
        <f t="shared" si="146"/>
        <v>0</v>
      </c>
      <c r="AH1891" s="15">
        <f t="shared" si="147"/>
        <v>-2.1132140183653118E-2</v>
      </c>
      <c r="AI1891" s="15">
        <f t="shared" si="148"/>
        <v>0.75722234923842557</v>
      </c>
      <c r="AJ1891" s="15">
        <f t="shared" si="149"/>
        <v>-5.8662773998696828E-2</v>
      </c>
      <c r="AK1891" s="15">
        <f t="shared" si="150"/>
        <v>-0.59778198123591342</v>
      </c>
      <c r="AL1891" s="15">
        <f t="shared" si="151"/>
        <v>-1.9565766440237951</v>
      </c>
      <c r="AM1891" s="15">
        <f t="shared" si="152"/>
        <v>-1.4854556398418073</v>
      </c>
      <c r="AN1891" s="63">
        <f t="shared" si="153"/>
        <v>11.358636418491599</v>
      </c>
      <c r="AO1891" s="63">
        <f t="shared" si="153"/>
        <v>11.358804619998017</v>
      </c>
      <c r="AP1891" s="63">
        <f t="shared" si="153"/>
        <v>11.359537657922226</v>
      </c>
      <c r="AQ1891" s="63">
        <f t="shared" si="153"/>
        <v>11.362715978071076</v>
      </c>
      <c r="AR1891" s="63">
        <f t="shared" si="153"/>
        <v>11.376203534425278</v>
      </c>
      <c r="AS1891" s="63">
        <f t="shared" si="153"/>
        <v>11.429013607576051</v>
      </c>
      <c r="AT1891" s="63">
        <f t="shared" si="153"/>
        <v>11.594971110027394</v>
      </c>
      <c r="AU1891" s="63">
        <f t="shared" si="154"/>
        <v>11.961740587925192</v>
      </c>
      <c r="AV1891" s="63"/>
      <c r="AW1891" s="63"/>
    </row>
    <row r="1892" spans="27:49" x14ac:dyDescent="0.2">
      <c r="AA1892" s="217">
        <f t="shared" si="143"/>
        <v>-6.8508655805447731E-3</v>
      </c>
      <c r="AB1892" s="218">
        <f t="shared" si="144"/>
        <v>6.8508655805447731E-3</v>
      </c>
      <c r="AC1892" s="218">
        <f t="shared" si="145"/>
        <v>0</v>
      </c>
      <c r="AD1892" s="219">
        <f t="shared" si="146"/>
        <v>0</v>
      </c>
      <c r="AH1892" s="15">
        <f t="shared" si="147"/>
        <v>-2.1132140183653118E-2</v>
      </c>
      <c r="AI1892" s="15">
        <f t="shared" si="148"/>
        <v>0.75722234923842557</v>
      </c>
      <c r="AJ1892" s="15">
        <f t="shared" si="149"/>
        <v>-5.8662773998696828E-2</v>
      </c>
      <c r="AK1892" s="15">
        <f t="shared" si="150"/>
        <v>-0.59778198123591342</v>
      </c>
      <c r="AL1892" s="15">
        <f t="shared" si="151"/>
        <v>-1.9565766440237951</v>
      </c>
      <c r="AM1892" s="15">
        <f t="shared" si="152"/>
        <v>-1.4854556398418073</v>
      </c>
      <c r="AN1892" s="63">
        <f t="shared" si="153"/>
        <v>11.358636418491599</v>
      </c>
      <c r="AO1892" s="63">
        <f t="shared" si="153"/>
        <v>11.358804619998017</v>
      </c>
      <c r="AP1892" s="63">
        <f t="shared" si="153"/>
        <v>11.359537657922226</v>
      </c>
      <c r="AQ1892" s="63">
        <f t="shared" si="153"/>
        <v>11.362715978071076</v>
      </c>
      <c r="AR1892" s="63">
        <f t="shared" si="153"/>
        <v>11.376203534425278</v>
      </c>
      <c r="AS1892" s="63">
        <f t="shared" si="153"/>
        <v>11.429013607576051</v>
      </c>
      <c r="AT1892" s="63">
        <f t="shared" si="153"/>
        <v>11.594971110027394</v>
      </c>
      <c r="AU1892" s="63">
        <f t="shared" si="154"/>
        <v>11.961740587925192</v>
      </c>
      <c r="AV1892" s="63"/>
      <c r="AW1892" s="63"/>
    </row>
    <row r="1893" spans="27:49" x14ac:dyDescent="0.2">
      <c r="AA1893" s="217">
        <f t="shared" si="143"/>
        <v>-6.8508655805447731E-3</v>
      </c>
      <c r="AB1893" s="218">
        <f t="shared" si="144"/>
        <v>6.8508655805447731E-3</v>
      </c>
      <c r="AC1893" s="218">
        <f t="shared" si="145"/>
        <v>0</v>
      </c>
      <c r="AD1893" s="219">
        <f t="shared" si="146"/>
        <v>0</v>
      </c>
      <c r="AH1893" s="15">
        <f t="shared" si="147"/>
        <v>-2.1132140183653118E-2</v>
      </c>
      <c r="AI1893" s="15">
        <f t="shared" si="148"/>
        <v>0.75722234923842557</v>
      </c>
      <c r="AJ1893" s="15">
        <f t="shared" si="149"/>
        <v>-5.8662773998696828E-2</v>
      </c>
      <c r="AK1893" s="15">
        <f t="shared" si="150"/>
        <v>-0.59778198123591342</v>
      </c>
      <c r="AL1893" s="15">
        <f t="shared" si="151"/>
        <v>-1.9565766440237951</v>
      </c>
      <c r="AM1893" s="15">
        <f t="shared" si="152"/>
        <v>-1.4854556398418073</v>
      </c>
      <c r="AN1893" s="63">
        <f t="shared" ref="AN1893:AT1908" si="155">$AU1893+$AB$7*SIN(AO1893)</f>
        <v>11.358636418491599</v>
      </c>
      <c r="AO1893" s="63">
        <f t="shared" si="155"/>
        <v>11.358804619998017</v>
      </c>
      <c r="AP1893" s="63">
        <f t="shared" si="155"/>
        <v>11.359537657922226</v>
      </c>
      <c r="AQ1893" s="63">
        <f t="shared" si="155"/>
        <v>11.362715978071076</v>
      </c>
      <c r="AR1893" s="63">
        <f t="shared" si="155"/>
        <v>11.376203534425278</v>
      </c>
      <c r="AS1893" s="63">
        <f t="shared" si="155"/>
        <v>11.429013607576051</v>
      </c>
      <c r="AT1893" s="63">
        <f t="shared" si="155"/>
        <v>11.594971110027394</v>
      </c>
      <c r="AU1893" s="63">
        <f t="shared" si="154"/>
        <v>11.961740587925192</v>
      </c>
      <c r="AV1893" s="63"/>
      <c r="AW1893" s="63"/>
    </row>
    <row r="1894" spans="27:49" x14ac:dyDescent="0.2">
      <c r="AA1894" s="217">
        <f t="shared" si="143"/>
        <v>-6.8508655805447731E-3</v>
      </c>
      <c r="AB1894" s="218">
        <f t="shared" si="144"/>
        <v>6.8508655805447731E-3</v>
      </c>
      <c r="AC1894" s="218">
        <f t="shared" si="145"/>
        <v>0</v>
      </c>
      <c r="AD1894" s="219">
        <f t="shared" si="146"/>
        <v>0</v>
      </c>
      <c r="AH1894" s="15">
        <f t="shared" si="147"/>
        <v>-2.1132140183653118E-2</v>
      </c>
      <c r="AI1894" s="15">
        <f t="shared" si="148"/>
        <v>0.75722234923842557</v>
      </c>
      <c r="AJ1894" s="15">
        <f t="shared" si="149"/>
        <v>-5.8662773998696828E-2</v>
      </c>
      <c r="AK1894" s="15">
        <f t="shared" si="150"/>
        <v>-0.59778198123591342</v>
      </c>
      <c r="AL1894" s="15">
        <f t="shared" si="151"/>
        <v>-1.9565766440237951</v>
      </c>
      <c r="AM1894" s="15">
        <f t="shared" si="152"/>
        <v>-1.4854556398418073</v>
      </c>
      <c r="AN1894" s="63">
        <f t="shared" si="155"/>
        <v>11.358636418491599</v>
      </c>
      <c r="AO1894" s="63">
        <f t="shared" si="155"/>
        <v>11.358804619998017</v>
      </c>
      <c r="AP1894" s="63">
        <f t="shared" si="155"/>
        <v>11.359537657922226</v>
      </c>
      <c r="AQ1894" s="63">
        <f t="shared" si="155"/>
        <v>11.362715978071076</v>
      </c>
      <c r="AR1894" s="63">
        <f t="shared" si="155"/>
        <v>11.376203534425278</v>
      </c>
      <c r="AS1894" s="63">
        <f t="shared" si="155"/>
        <v>11.429013607576051</v>
      </c>
      <c r="AT1894" s="63">
        <f t="shared" si="155"/>
        <v>11.594971110027394</v>
      </c>
      <c r="AU1894" s="63">
        <f t="shared" si="154"/>
        <v>11.961740587925192</v>
      </c>
      <c r="AV1894" s="63"/>
      <c r="AW1894" s="63"/>
    </row>
    <row r="1895" spans="27:49" x14ac:dyDescent="0.2">
      <c r="AA1895" s="217">
        <f t="shared" si="143"/>
        <v>-6.8508655805447731E-3</v>
      </c>
      <c r="AB1895" s="218">
        <f t="shared" si="144"/>
        <v>6.8508655805447731E-3</v>
      </c>
      <c r="AC1895" s="218">
        <f t="shared" si="145"/>
        <v>0</v>
      </c>
      <c r="AD1895" s="219">
        <f t="shared" si="146"/>
        <v>0</v>
      </c>
      <c r="AH1895" s="15">
        <f t="shared" si="147"/>
        <v>-2.1132140183653118E-2</v>
      </c>
      <c r="AI1895" s="15">
        <f t="shared" si="148"/>
        <v>0.75722234923842557</v>
      </c>
      <c r="AJ1895" s="15">
        <f t="shared" si="149"/>
        <v>-5.8662773998696828E-2</v>
      </c>
      <c r="AK1895" s="15">
        <f t="shared" si="150"/>
        <v>-0.59778198123591342</v>
      </c>
      <c r="AL1895" s="15">
        <f t="shared" si="151"/>
        <v>-1.9565766440237951</v>
      </c>
      <c r="AM1895" s="15">
        <f t="shared" si="152"/>
        <v>-1.4854556398418073</v>
      </c>
      <c r="AN1895" s="63">
        <f t="shared" si="155"/>
        <v>11.358636418491599</v>
      </c>
      <c r="AO1895" s="63">
        <f t="shared" si="155"/>
        <v>11.358804619998017</v>
      </c>
      <c r="AP1895" s="63">
        <f t="shared" si="155"/>
        <v>11.359537657922226</v>
      </c>
      <c r="AQ1895" s="63">
        <f t="shared" si="155"/>
        <v>11.362715978071076</v>
      </c>
      <c r="AR1895" s="63">
        <f t="shared" si="155"/>
        <v>11.376203534425278</v>
      </c>
      <c r="AS1895" s="63">
        <f t="shared" si="155"/>
        <v>11.429013607576051</v>
      </c>
      <c r="AT1895" s="63">
        <f t="shared" si="155"/>
        <v>11.594971110027394</v>
      </c>
      <c r="AU1895" s="63">
        <f t="shared" si="154"/>
        <v>11.961740587925192</v>
      </c>
      <c r="AV1895" s="63"/>
      <c r="AW1895" s="63"/>
    </row>
    <row r="1896" spans="27:49" x14ac:dyDescent="0.2">
      <c r="AA1896" s="217">
        <f t="shared" si="143"/>
        <v>-6.8508655805447731E-3</v>
      </c>
      <c r="AB1896" s="218">
        <f t="shared" si="144"/>
        <v>6.8508655805447731E-3</v>
      </c>
      <c r="AC1896" s="218">
        <f t="shared" si="145"/>
        <v>0</v>
      </c>
      <c r="AD1896" s="219">
        <f t="shared" si="146"/>
        <v>0</v>
      </c>
      <c r="AH1896" s="15">
        <f t="shared" si="147"/>
        <v>-2.1132140183653118E-2</v>
      </c>
      <c r="AI1896" s="15">
        <f t="shared" si="148"/>
        <v>0.75722234923842557</v>
      </c>
      <c r="AJ1896" s="15">
        <f t="shared" si="149"/>
        <v>-5.8662773998696828E-2</v>
      </c>
      <c r="AK1896" s="15">
        <f t="shared" si="150"/>
        <v>-0.59778198123591342</v>
      </c>
      <c r="AL1896" s="15">
        <f t="shared" si="151"/>
        <v>-1.9565766440237951</v>
      </c>
      <c r="AM1896" s="15">
        <f t="shared" si="152"/>
        <v>-1.4854556398418073</v>
      </c>
      <c r="AN1896" s="63">
        <f t="shared" si="155"/>
        <v>11.358636418491599</v>
      </c>
      <c r="AO1896" s="63">
        <f t="shared" si="155"/>
        <v>11.358804619998017</v>
      </c>
      <c r="AP1896" s="63">
        <f t="shared" si="155"/>
        <v>11.359537657922226</v>
      </c>
      <c r="AQ1896" s="63">
        <f t="shared" si="155"/>
        <v>11.362715978071076</v>
      </c>
      <c r="AR1896" s="63">
        <f t="shared" si="155"/>
        <v>11.376203534425278</v>
      </c>
      <c r="AS1896" s="63">
        <f t="shared" si="155"/>
        <v>11.429013607576051</v>
      </c>
      <c r="AT1896" s="63">
        <f t="shared" si="155"/>
        <v>11.594971110027394</v>
      </c>
      <c r="AU1896" s="63">
        <f t="shared" si="154"/>
        <v>11.961740587925192</v>
      </c>
      <c r="AV1896" s="63"/>
      <c r="AW1896" s="63"/>
    </row>
    <row r="1897" spans="27:49" x14ac:dyDescent="0.2">
      <c r="AA1897" s="217">
        <f t="shared" si="143"/>
        <v>-6.8508655805447731E-3</v>
      </c>
      <c r="AB1897" s="218">
        <f t="shared" si="144"/>
        <v>6.8508655805447731E-3</v>
      </c>
      <c r="AC1897" s="218">
        <f t="shared" si="145"/>
        <v>0</v>
      </c>
      <c r="AD1897" s="219">
        <f t="shared" si="146"/>
        <v>0</v>
      </c>
      <c r="AH1897" s="15">
        <f t="shared" si="147"/>
        <v>-2.1132140183653118E-2</v>
      </c>
      <c r="AI1897" s="15">
        <f t="shared" si="148"/>
        <v>0.75722234923842557</v>
      </c>
      <c r="AJ1897" s="15">
        <f t="shared" si="149"/>
        <v>-5.8662773998696828E-2</v>
      </c>
      <c r="AK1897" s="15">
        <f t="shared" si="150"/>
        <v>-0.59778198123591342</v>
      </c>
      <c r="AL1897" s="15">
        <f t="shared" si="151"/>
        <v>-1.9565766440237951</v>
      </c>
      <c r="AM1897" s="15">
        <f t="shared" si="152"/>
        <v>-1.4854556398418073</v>
      </c>
      <c r="AN1897" s="63">
        <f t="shared" si="155"/>
        <v>11.358636418491599</v>
      </c>
      <c r="AO1897" s="63">
        <f t="shared" si="155"/>
        <v>11.358804619998017</v>
      </c>
      <c r="AP1897" s="63">
        <f t="shared" si="155"/>
        <v>11.359537657922226</v>
      </c>
      <c r="AQ1897" s="63">
        <f t="shared" si="155"/>
        <v>11.362715978071076</v>
      </c>
      <c r="AR1897" s="63">
        <f t="shared" si="155"/>
        <v>11.376203534425278</v>
      </c>
      <c r="AS1897" s="63">
        <f t="shared" si="155"/>
        <v>11.429013607576051</v>
      </c>
      <c r="AT1897" s="63">
        <f t="shared" si="155"/>
        <v>11.594971110027394</v>
      </c>
      <c r="AU1897" s="63">
        <f t="shared" si="154"/>
        <v>11.961740587925192</v>
      </c>
      <c r="AV1897" s="63"/>
      <c r="AW1897" s="63"/>
    </row>
    <row r="1898" spans="27:49" x14ac:dyDescent="0.2">
      <c r="AA1898" s="217">
        <f t="shared" si="143"/>
        <v>-6.8508655805447731E-3</v>
      </c>
      <c r="AB1898" s="218">
        <f t="shared" si="144"/>
        <v>6.8508655805447731E-3</v>
      </c>
      <c r="AC1898" s="218">
        <f t="shared" si="145"/>
        <v>0</v>
      </c>
      <c r="AD1898" s="219">
        <f t="shared" si="146"/>
        <v>0</v>
      </c>
      <c r="AH1898" s="15">
        <f t="shared" si="147"/>
        <v>-2.1132140183653118E-2</v>
      </c>
      <c r="AI1898" s="15">
        <f t="shared" si="148"/>
        <v>0.75722234923842557</v>
      </c>
      <c r="AJ1898" s="15">
        <f t="shared" si="149"/>
        <v>-5.8662773998696828E-2</v>
      </c>
      <c r="AK1898" s="15">
        <f t="shared" si="150"/>
        <v>-0.59778198123591342</v>
      </c>
      <c r="AL1898" s="15">
        <f t="shared" si="151"/>
        <v>-1.9565766440237951</v>
      </c>
      <c r="AM1898" s="15">
        <f t="shared" si="152"/>
        <v>-1.4854556398418073</v>
      </c>
      <c r="AN1898" s="63">
        <f t="shared" si="155"/>
        <v>11.358636418491599</v>
      </c>
      <c r="AO1898" s="63">
        <f t="shared" si="155"/>
        <v>11.358804619998017</v>
      </c>
      <c r="AP1898" s="63">
        <f t="shared" si="155"/>
        <v>11.359537657922226</v>
      </c>
      <c r="AQ1898" s="63">
        <f t="shared" si="155"/>
        <v>11.362715978071076</v>
      </c>
      <c r="AR1898" s="63">
        <f t="shared" si="155"/>
        <v>11.376203534425278</v>
      </c>
      <c r="AS1898" s="63">
        <f t="shared" si="155"/>
        <v>11.429013607576051</v>
      </c>
      <c r="AT1898" s="63">
        <f t="shared" si="155"/>
        <v>11.594971110027394</v>
      </c>
      <c r="AU1898" s="63">
        <f t="shared" si="154"/>
        <v>11.961740587925192</v>
      </c>
      <c r="AV1898" s="63"/>
      <c r="AW1898" s="63"/>
    </row>
    <row r="1899" spans="27:49" x14ac:dyDescent="0.2">
      <c r="AA1899" s="217">
        <f t="shared" si="143"/>
        <v>-6.8508655805447731E-3</v>
      </c>
      <c r="AB1899" s="218">
        <f t="shared" si="144"/>
        <v>6.8508655805447731E-3</v>
      </c>
      <c r="AC1899" s="218">
        <f t="shared" si="145"/>
        <v>0</v>
      </c>
      <c r="AD1899" s="219">
        <f t="shared" si="146"/>
        <v>0</v>
      </c>
      <c r="AH1899" s="15">
        <f t="shared" si="147"/>
        <v>-2.1132140183653118E-2</v>
      </c>
      <c r="AI1899" s="15">
        <f t="shared" si="148"/>
        <v>0.75722234923842557</v>
      </c>
      <c r="AJ1899" s="15">
        <f t="shared" si="149"/>
        <v>-5.8662773998696828E-2</v>
      </c>
      <c r="AK1899" s="15">
        <f t="shared" si="150"/>
        <v>-0.59778198123591342</v>
      </c>
      <c r="AL1899" s="15">
        <f t="shared" si="151"/>
        <v>-1.9565766440237951</v>
      </c>
      <c r="AM1899" s="15">
        <f t="shared" si="152"/>
        <v>-1.4854556398418073</v>
      </c>
      <c r="AN1899" s="63">
        <f t="shared" si="155"/>
        <v>11.358636418491599</v>
      </c>
      <c r="AO1899" s="63">
        <f t="shared" si="155"/>
        <v>11.358804619998017</v>
      </c>
      <c r="AP1899" s="63">
        <f t="shared" si="155"/>
        <v>11.359537657922226</v>
      </c>
      <c r="AQ1899" s="63">
        <f t="shared" si="155"/>
        <v>11.362715978071076</v>
      </c>
      <c r="AR1899" s="63">
        <f t="shared" si="155"/>
        <v>11.376203534425278</v>
      </c>
      <c r="AS1899" s="63">
        <f t="shared" si="155"/>
        <v>11.429013607576051</v>
      </c>
      <c r="AT1899" s="63">
        <f t="shared" si="155"/>
        <v>11.594971110027394</v>
      </c>
      <c r="AU1899" s="63">
        <f t="shared" si="154"/>
        <v>11.961740587925192</v>
      </c>
      <c r="AV1899" s="63"/>
      <c r="AW1899" s="63"/>
    </row>
    <row r="1900" spans="27:49" x14ac:dyDescent="0.2">
      <c r="AA1900" s="217">
        <f t="shared" si="143"/>
        <v>-6.8508655805447731E-3</v>
      </c>
      <c r="AB1900" s="218">
        <f t="shared" si="144"/>
        <v>6.8508655805447731E-3</v>
      </c>
      <c r="AC1900" s="218">
        <f t="shared" si="145"/>
        <v>0</v>
      </c>
      <c r="AD1900" s="219">
        <f t="shared" si="146"/>
        <v>0</v>
      </c>
      <c r="AH1900" s="15">
        <f t="shared" si="147"/>
        <v>-2.1132140183653118E-2</v>
      </c>
      <c r="AI1900" s="15">
        <f t="shared" si="148"/>
        <v>0.75722234923842557</v>
      </c>
      <c r="AJ1900" s="15">
        <f t="shared" si="149"/>
        <v>-5.8662773998696828E-2</v>
      </c>
      <c r="AK1900" s="15">
        <f t="shared" si="150"/>
        <v>-0.59778198123591342</v>
      </c>
      <c r="AL1900" s="15">
        <f t="shared" si="151"/>
        <v>-1.9565766440237951</v>
      </c>
      <c r="AM1900" s="15">
        <f t="shared" si="152"/>
        <v>-1.4854556398418073</v>
      </c>
      <c r="AN1900" s="63">
        <f t="shared" si="155"/>
        <v>11.358636418491599</v>
      </c>
      <c r="AO1900" s="63">
        <f t="shared" si="155"/>
        <v>11.358804619998017</v>
      </c>
      <c r="AP1900" s="63">
        <f t="shared" si="155"/>
        <v>11.359537657922226</v>
      </c>
      <c r="AQ1900" s="63">
        <f t="shared" si="155"/>
        <v>11.362715978071076</v>
      </c>
      <c r="AR1900" s="63">
        <f t="shared" si="155"/>
        <v>11.376203534425278</v>
      </c>
      <c r="AS1900" s="63">
        <f t="shared" si="155"/>
        <v>11.429013607576051</v>
      </c>
      <c r="AT1900" s="63">
        <f t="shared" si="155"/>
        <v>11.594971110027394</v>
      </c>
      <c r="AU1900" s="63">
        <f t="shared" si="154"/>
        <v>11.961740587925192</v>
      </c>
      <c r="AV1900" s="63"/>
      <c r="AW1900" s="63"/>
    </row>
    <row r="1901" spans="27:49" x14ac:dyDescent="0.2">
      <c r="AA1901" s="217">
        <f t="shared" si="143"/>
        <v>-6.8508655805447731E-3</v>
      </c>
      <c r="AB1901" s="218">
        <f t="shared" si="144"/>
        <v>6.8508655805447731E-3</v>
      </c>
      <c r="AC1901" s="218">
        <f t="shared" si="145"/>
        <v>0</v>
      </c>
      <c r="AD1901" s="219">
        <f t="shared" si="146"/>
        <v>0</v>
      </c>
      <c r="AH1901" s="15">
        <f t="shared" si="147"/>
        <v>-2.1132140183653118E-2</v>
      </c>
      <c r="AI1901" s="15">
        <f t="shared" si="148"/>
        <v>0.75722234923842557</v>
      </c>
      <c r="AJ1901" s="15">
        <f t="shared" si="149"/>
        <v>-5.8662773998696828E-2</v>
      </c>
      <c r="AK1901" s="15">
        <f t="shared" si="150"/>
        <v>-0.59778198123591342</v>
      </c>
      <c r="AL1901" s="15">
        <f t="shared" si="151"/>
        <v>-1.9565766440237951</v>
      </c>
      <c r="AM1901" s="15">
        <f t="shared" si="152"/>
        <v>-1.4854556398418073</v>
      </c>
      <c r="AN1901" s="63">
        <f t="shared" si="155"/>
        <v>11.358636418491599</v>
      </c>
      <c r="AO1901" s="63">
        <f t="shared" si="155"/>
        <v>11.358804619998017</v>
      </c>
      <c r="AP1901" s="63">
        <f t="shared" si="155"/>
        <v>11.359537657922226</v>
      </c>
      <c r="AQ1901" s="63">
        <f t="shared" si="155"/>
        <v>11.362715978071076</v>
      </c>
      <c r="AR1901" s="63">
        <f t="shared" si="155"/>
        <v>11.376203534425278</v>
      </c>
      <c r="AS1901" s="63">
        <f t="shared" si="155"/>
        <v>11.429013607576051</v>
      </c>
      <c r="AT1901" s="63">
        <f t="shared" si="155"/>
        <v>11.594971110027394</v>
      </c>
      <c r="AU1901" s="63">
        <f t="shared" si="154"/>
        <v>11.961740587925192</v>
      </c>
      <c r="AV1901" s="63"/>
      <c r="AW1901" s="63"/>
    </row>
    <row r="1902" spans="27:49" x14ac:dyDescent="0.2">
      <c r="AA1902" s="217">
        <f t="shared" si="143"/>
        <v>-6.8508655805447731E-3</v>
      </c>
      <c r="AB1902" s="218">
        <f t="shared" si="144"/>
        <v>6.8508655805447731E-3</v>
      </c>
      <c r="AC1902" s="218">
        <f t="shared" si="145"/>
        <v>0</v>
      </c>
      <c r="AD1902" s="219">
        <f t="shared" si="146"/>
        <v>0</v>
      </c>
      <c r="AH1902" s="15">
        <f t="shared" si="147"/>
        <v>-2.1132140183653118E-2</v>
      </c>
      <c r="AI1902" s="15">
        <f t="shared" si="148"/>
        <v>0.75722234923842557</v>
      </c>
      <c r="AJ1902" s="15">
        <f t="shared" si="149"/>
        <v>-5.8662773998696828E-2</v>
      </c>
      <c r="AK1902" s="15">
        <f t="shared" si="150"/>
        <v>-0.59778198123591342</v>
      </c>
      <c r="AL1902" s="15">
        <f t="shared" si="151"/>
        <v>-1.9565766440237951</v>
      </c>
      <c r="AM1902" s="15">
        <f t="shared" si="152"/>
        <v>-1.4854556398418073</v>
      </c>
      <c r="AN1902" s="63">
        <f t="shared" si="155"/>
        <v>11.358636418491599</v>
      </c>
      <c r="AO1902" s="63">
        <f t="shared" si="155"/>
        <v>11.358804619998017</v>
      </c>
      <c r="AP1902" s="63">
        <f t="shared" si="155"/>
        <v>11.359537657922226</v>
      </c>
      <c r="AQ1902" s="63">
        <f t="shared" si="155"/>
        <v>11.362715978071076</v>
      </c>
      <c r="AR1902" s="63">
        <f t="shared" si="155"/>
        <v>11.376203534425278</v>
      </c>
      <c r="AS1902" s="63">
        <f t="shared" si="155"/>
        <v>11.429013607576051</v>
      </c>
      <c r="AT1902" s="63">
        <f t="shared" si="155"/>
        <v>11.594971110027394</v>
      </c>
      <c r="AU1902" s="63">
        <f t="shared" si="154"/>
        <v>11.961740587925192</v>
      </c>
      <c r="AV1902" s="63"/>
      <c r="AW1902" s="63"/>
    </row>
    <row r="1903" spans="27:49" x14ac:dyDescent="0.2">
      <c r="AA1903" s="217">
        <f t="shared" si="143"/>
        <v>-6.8508655805447731E-3</v>
      </c>
      <c r="AB1903" s="218">
        <f t="shared" si="144"/>
        <v>6.8508655805447731E-3</v>
      </c>
      <c r="AC1903" s="218">
        <f t="shared" si="145"/>
        <v>0</v>
      </c>
      <c r="AD1903" s="219">
        <f t="shared" si="146"/>
        <v>0</v>
      </c>
      <c r="AH1903" s="15">
        <f t="shared" si="147"/>
        <v>-2.1132140183653118E-2</v>
      </c>
      <c r="AI1903" s="15">
        <f t="shared" si="148"/>
        <v>0.75722234923842557</v>
      </c>
      <c r="AJ1903" s="15">
        <f t="shared" si="149"/>
        <v>-5.8662773998696828E-2</v>
      </c>
      <c r="AK1903" s="15">
        <f t="shared" si="150"/>
        <v>-0.59778198123591342</v>
      </c>
      <c r="AL1903" s="15">
        <f t="shared" si="151"/>
        <v>-1.9565766440237951</v>
      </c>
      <c r="AM1903" s="15">
        <f t="shared" si="152"/>
        <v>-1.4854556398418073</v>
      </c>
      <c r="AN1903" s="63">
        <f t="shared" si="155"/>
        <v>11.358636418491599</v>
      </c>
      <c r="AO1903" s="63">
        <f t="shared" si="155"/>
        <v>11.358804619998017</v>
      </c>
      <c r="AP1903" s="63">
        <f t="shared" si="155"/>
        <v>11.359537657922226</v>
      </c>
      <c r="AQ1903" s="63">
        <f t="shared" si="155"/>
        <v>11.362715978071076</v>
      </c>
      <c r="AR1903" s="63">
        <f t="shared" si="155"/>
        <v>11.376203534425278</v>
      </c>
      <c r="AS1903" s="63">
        <f t="shared" si="155"/>
        <v>11.429013607576051</v>
      </c>
      <c r="AT1903" s="63">
        <f t="shared" si="155"/>
        <v>11.594971110027394</v>
      </c>
      <c r="AU1903" s="63">
        <f t="shared" si="154"/>
        <v>11.961740587925192</v>
      </c>
      <c r="AV1903" s="63"/>
      <c r="AW1903" s="63"/>
    </row>
    <row r="1904" spans="27:49" x14ac:dyDescent="0.2">
      <c r="AA1904" s="217">
        <f t="shared" si="143"/>
        <v>-6.8508655805447731E-3</v>
      </c>
      <c r="AB1904" s="218">
        <f t="shared" si="144"/>
        <v>6.8508655805447731E-3</v>
      </c>
      <c r="AC1904" s="218">
        <f t="shared" si="145"/>
        <v>0</v>
      </c>
      <c r="AD1904" s="219">
        <f t="shared" si="146"/>
        <v>0</v>
      </c>
      <c r="AH1904" s="15">
        <f t="shared" si="147"/>
        <v>-2.1132140183653118E-2</v>
      </c>
      <c r="AI1904" s="15">
        <f t="shared" si="148"/>
        <v>0.75722234923842557</v>
      </c>
      <c r="AJ1904" s="15">
        <f t="shared" si="149"/>
        <v>-5.8662773998696828E-2</v>
      </c>
      <c r="AK1904" s="15">
        <f t="shared" si="150"/>
        <v>-0.59778198123591342</v>
      </c>
      <c r="AL1904" s="15">
        <f t="shared" si="151"/>
        <v>-1.9565766440237951</v>
      </c>
      <c r="AM1904" s="15">
        <f t="shared" si="152"/>
        <v>-1.4854556398418073</v>
      </c>
      <c r="AN1904" s="63">
        <f t="shared" si="155"/>
        <v>11.358636418491599</v>
      </c>
      <c r="AO1904" s="63">
        <f t="shared" si="155"/>
        <v>11.358804619998017</v>
      </c>
      <c r="AP1904" s="63">
        <f t="shared" si="155"/>
        <v>11.359537657922226</v>
      </c>
      <c r="AQ1904" s="63">
        <f t="shared" si="155"/>
        <v>11.362715978071076</v>
      </c>
      <c r="AR1904" s="63">
        <f t="shared" si="155"/>
        <v>11.376203534425278</v>
      </c>
      <c r="AS1904" s="63">
        <f t="shared" si="155"/>
        <v>11.429013607576051</v>
      </c>
      <c r="AT1904" s="63">
        <f t="shared" si="155"/>
        <v>11.594971110027394</v>
      </c>
      <c r="AU1904" s="63">
        <f t="shared" si="154"/>
        <v>11.961740587925192</v>
      </c>
      <c r="AV1904" s="63"/>
      <c r="AW1904" s="63"/>
    </row>
    <row r="1905" spans="27:49" x14ac:dyDescent="0.2">
      <c r="AA1905" s="217">
        <f t="shared" si="143"/>
        <v>-6.8508655805447731E-3</v>
      </c>
      <c r="AB1905" s="218">
        <f t="shared" si="144"/>
        <v>6.8508655805447731E-3</v>
      </c>
      <c r="AC1905" s="218">
        <f t="shared" si="145"/>
        <v>0</v>
      </c>
      <c r="AD1905" s="219">
        <f t="shared" si="146"/>
        <v>0</v>
      </c>
      <c r="AH1905" s="15">
        <f t="shared" si="147"/>
        <v>-2.1132140183653118E-2</v>
      </c>
      <c r="AI1905" s="15">
        <f t="shared" si="148"/>
        <v>0.75722234923842557</v>
      </c>
      <c r="AJ1905" s="15">
        <f t="shared" si="149"/>
        <v>-5.8662773998696828E-2</v>
      </c>
      <c r="AK1905" s="15">
        <f t="shared" si="150"/>
        <v>-0.59778198123591342</v>
      </c>
      <c r="AL1905" s="15">
        <f t="shared" si="151"/>
        <v>-1.9565766440237951</v>
      </c>
      <c r="AM1905" s="15">
        <f t="shared" si="152"/>
        <v>-1.4854556398418073</v>
      </c>
      <c r="AN1905" s="63">
        <f t="shared" si="155"/>
        <v>11.358636418491599</v>
      </c>
      <c r="AO1905" s="63">
        <f t="shared" si="155"/>
        <v>11.358804619998017</v>
      </c>
      <c r="AP1905" s="63">
        <f t="shared" si="155"/>
        <v>11.359537657922226</v>
      </c>
      <c r="AQ1905" s="63">
        <f t="shared" si="155"/>
        <v>11.362715978071076</v>
      </c>
      <c r="AR1905" s="63">
        <f t="shared" si="155"/>
        <v>11.376203534425278</v>
      </c>
      <c r="AS1905" s="63">
        <f t="shared" si="155"/>
        <v>11.429013607576051</v>
      </c>
      <c r="AT1905" s="63">
        <f t="shared" si="155"/>
        <v>11.594971110027394</v>
      </c>
      <c r="AU1905" s="63">
        <f t="shared" si="154"/>
        <v>11.961740587925192</v>
      </c>
      <c r="AV1905" s="63"/>
      <c r="AW1905" s="63"/>
    </row>
    <row r="1906" spans="27:49" x14ac:dyDescent="0.2">
      <c r="AA1906" s="217">
        <f t="shared" si="143"/>
        <v>-6.8508655805447731E-3</v>
      </c>
      <c r="AB1906" s="218">
        <f t="shared" si="144"/>
        <v>6.8508655805447731E-3</v>
      </c>
      <c r="AC1906" s="218">
        <f t="shared" si="145"/>
        <v>0</v>
      </c>
      <c r="AD1906" s="219">
        <f t="shared" si="146"/>
        <v>0</v>
      </c>
      <c r="AH1906" s="15">
        <f t="shared" si="147"/>
        <v>-2.1132140183653118E-2</v>
      </c>
      <c r="AI1906" s="15">
        <f t="shared" si="148"/>
        <v>0.75722234923842557</v>
      </c>
      <c r="AJ1906" s="15">
        <f t="shared" si="149"/>
        <v>-5.8662773998696828E-2</v>
      </c>
      <c r="AK1906" s="15">
        <f t="shared" si="150"/>
        <v>-0.59778198123591342</v>
      </c>
      <c r="AL1906" s="15">
        <f t="shared" si="151"/>
        <v>-1.9565766440237951</v>
      </c>
      <c r="AM1906" s="15">
        <f t="shared" si="152"/>
        <v>-1.4854556398418073</v>
      </c>
      <c r="AN1906" s="63">
        <f t="shared" si="155"/>
        <v>11.358636418491599</v>
      </c>
      <c r="AO1906" s="63">
        <f t="shared" si="155"/>
        <v>11.358804619998017</v>
      </c>
      <c r="AP1906" s="63">
        <f t="shared" si="155"/>
        <v>11.359537657922226</v>
      </c>
      <c r="AQ1906" s="63">
        <f t="shared" si="155"/>
        <v>11.362715978071076</v>
      </c>
      <c r="AR1906" s="63">
        <f t="shared" si="155"/>
        <v>11.376203534425278</v>
      </c>
      <c r="AS1906" s="63">
        <f t="shared" si="155"/>
        <v>11.429013607576051</v>
      </c>
      <c r="AT1906" s="63">
        <f t="shared" si="155"/>
        <v>11.594971110027394</v>
      </c>
      <c r="AU1906" s="63">
        <f t="shared" si="154"/>
        <v>11.961740587925192</v>
      </c>
      <c r="AV1906" s="63"/>
      <c r="AW1906" s="63"/>
    </row>
    <row r="1907" spans="27:49" x14ac:dyDescent="0.2">
      <c r="AA1907" s="217">
        <f t="shared" si="143"/>
        <v>-6.8508655805447731E-3</v>
      </c>
      <c r="AB1907" s="218">
        <f t="shared" si="144"/>
        <v>6.8508655805447731E-3</v>
      </c>
      <c r="AC1907" s="218">
        <f t="shared" si="145"/>
        <v>0</v>
      </c>
      <c r="AD1907" s="219">
        <f t="shared" si="146"/>
        <v>0</v>
      </c>
      <c r="AH1907" s="15">
        <f t="shared" si="147"/>
        <v>-2.1132140183653118E-2</v>
      </c>
      <c r="AI1907" s="15">
        <f t="shared" si="148"/>
        <v>0.75722234923842557</v>
      </c>
      <c r="AJ1907" s="15">
        <f t="shared" si="149"/>
        <v>-5.8662773998696828E-2</v>
      </c>
      <c r="AK1907" s="15">
        <f t="shared" si="150"/>
        <v>-0.59778198123591342</v>
      </c>
      <c r="AL1907" s="15">
        <f t="shared" si="151"/>
        <v>-1.9565766440237951</v>
      </c>
      <c r="AM1907" s="15">
        <f t="shared" si="152"/>
        <v>-1.4854556398418073</v>
      </c>
      <c r="AN1907" s="63">
        <f t="shared" si="155"/>
        <v>11.358636418491599</v>
      </c>
      <c r="AO1907" s="63">
        <f t="shared" si="155"/>
        <v>11.358804619998017</v>
      </c>
      <c r="AP1907" s="63">
        <f t="shared" si="155"/>
        <v>11.359537657922226</v>
      </c>
      <c r="AQ1907" s="63">
        <f t="shared" si="155"/>
        <v>11.362715978071076</v>
      </c>
      <c r="AR1907" s="63">
        <f t="shared" si="155"/>
        <v>11.376203534425278</v>
      </c>
      <c r="AS1907" s="63">
        <f t="shared" si="155"/>
        <v>11.429013607576051</v>
      </c>
      <c r="AT1907" s="63">
        <f t="shared" si="155"/>
        <v>11.594971110027394</v>
      </c>
      <c r="AU1907" s="63">
        <f t="shared" si="154"/>
        <v>11.961740587925192</v>
      </c>
      <c r="AV1907" s="63"/>
      <c r="AW1907" s="63"/>
    </row>
    <row r="1908" spans="27:49" x14ac:dyDescent="0.2">
      <c r="AA1908" s="217">
        <f t="shared" si="143"/>
        <v>-6.8508655805447731E-3</v>
      </c>
      <c r="AB1908" s="218">
        <f t="shared" si="144"/>
        <v>6.8508655805447731E-3</v>
      </c>
      <c r="AC1908" s="218">
        <f t="shared" si="145"/>
        <v>0</v>
      </c>
      <c r="AD1908" s="219">
        <f t="shared" si="146"/>
        <v>0</v>
      </c>
      <c r="AH1908" s="15">
        <f t="shared" si="147"/>
        <v>-2.1132140183653118E-2</v>
      </c>
      <c r="AI1908" s="15">
        <f t="shared" si="148"/>
        <v>0.75722234923842557</v>
      </c>
      <c r="AJ1908" s="15">
        <f t="shared" si="149"/>
        <v>-5.8662773998696828E-2</v>
      </c>
      <c r="AK1908" s="15">
        <f t="shared" si="150"/>
        <v>-0.59778198123591342</v>
      </c>
      <c r="AL1908" s="15">
        <f t="shared" si="151"/>
        <v>-1.9565766440237951</v>
      </c>
      <c r="AM1908" s="15">
        <f t="shared" si="152"/>
        <v>-1.4854556398418073</v>
      </c>
      <c r="AN1908" s="63">
        <f t="shared" si="155"/>
        <v>11.358636418491599</v>
      </c>
      <c r="AO1908" s="63">
        <f t="shared" si="155"/>
        <v>11.358804619998017</v>
      </c>
      <c r="AP1908" s="63">
        <f t="shared" si="155"/>
        <v>11.359537657922226</v>
      </c>
      <c r="AQ1908" s="63">
        <f t="shared" si="155"/>
        <v>11.362715978071076</v>
      </c>
      <c r="AR1908" s="63">
        <f t="shared" si="155"/>
        <v>11.376203534425278</v>
      </c>
      <c r="AS1908" s="63">
        <f t="shared" si="155"/>
        <v>11.429013607576051</v>
      </c>
      <c r="AT1908" s="63">
        <f t="shared" si="155"/>
        <v>11.594971110027394</v>
      </c>
      <c r="AU1908" s="63">
        <f t="shared" si="154"/>
        <v>11.961740587925192</v>
      </c>
      <c r="AV1908" s="63"/>
      <c r="AW1908" s="63"/>
    </row>
    <row r="1909" spans="27:49" x14ac:dyDescent="0.2">
      <c r="AA1909" s="217">
        <f t="shared" si="143"/>
        <v>-6.8508655805447731E-3</v>
      </c>
      <c r="AB1909" s="218">
        <f t="shared" si="144"/>
        <v>6.8508655805447731E-3</v>
      </c>
      <c r="AC1909" s="218">
        <f t="shared" si="145"/>
        <v>0</v>
      </c>
      <c r="AD1909" s="219">
        <f t="shared" si="146"/>
        <v>0</v>
      </c>
      <c r="AH1909" s="15">
        <f t="shared" si="147"/>
        <v>-2.1132140183653118E-2</v>
      </c>
      <c r="AI1909" s="15">
        <f t="shared" si="148"/>
        <v>0.75722234923842557</v>
      </c>
      <c r="AJ1909" s="15">
        <f t="shared" si="149"/>
        <v>-5.8662773998696828E-2</v>
      </c>
      <c r="AK1909" s="15">
        <f t="shared" si="150"/>
        <v>-0.59778198123591342</v>
      </c>
      <c r="AL1909" s="15">
        <f t="shared" si="151"/>
        <v>-1.9565766440237951</v>
      </c>
      <c r="AM1909" s="15">
        <f t="shared" si="152"/>
        <v>-1.4854556398418073</v>
      </c>
      <c r="AN1909" s="63">
        <f t="shared" ref="AN1909:AT1924" si="156">$AU1909+$AB$7*SIN(AO1909)</f>
        <v>11.358636418491599</v>
      </c>
      <c r="AO1909" s="63">
        <f t="shared" si="156"/>
        <v>11.358804619998017</v>
      </c>
      <c r="AP1909" s="63">
        <f t="shared" si="156"/>
        <v>11.359537657922226</v>
      </c>
      <c r="AQ1909" s="63">
        <f t="shared" si="156"/>
        <v>11.362715978071076</v>
      </c>
      <c r="AR1909" s="63">
        <f t="shared" si="156"/>
        <v>11.376203534425278</v>
      </c>
      <c r="AS1909" s="63">
        <f t="shared" si="156"/>
        <v>11.429013607576051</v>
      </c>
      <c r="AT1909" s="63">
        <f t="shared" si="156"/>
        <v>11.594971110027394</v>
      </c>
      <c r="AU1909" s="63">
        <f t="shared" si="154"/>
        <v>11.961740587925192</v>
      </c>
      <c r="AV1909" s="63"/>
      <c r="AW1909" s="63"/>
    </row>
    <row r="1910" spans="27:49" x14ac:dyDescent="0.2">
      <c r="AA1910" s="217">
        <f t="shared" si="143"/>
        <v>-6.8508655805447731E-3</v>
      </c>
      <c r="AB1910" s="218">
        <f t="shared" si="144"/>
        <v>6.8508655805447731E-3</v>
      </c>
      <c r="AC1910" s="218">
        <f t="shared" si="145"/>
        <v>0</v>
      </c>
      <c r="AD1910" s="219">
        <f t="shared" si="146"/>
        <v>0</v>
      </c>
      <c r="AH1910" s="15">
        <f t="shared" si="147"/>
        <v>-2.1132140183653118E-2</v>
      </c>
      <c r="AI1910" s="15">
        <f t="shared" si="148"/>
        <v>0.75722234923842557</v>
      </c>
      <c r="AJ1910" s="15">
        <f t="shared" si="149"/>
        <v>-5.8662773998696828E-2</v>
      </c>
      <c r="AK1910" s="15">
        <f t="shared" si="150"/>
        <v>-0.59778198123591342</v>
      </c>
      <c r="AL1910" s="15">
        <f t="shared" si="151"/>
        <v>-1.9565766440237951</v>
      </c>
      <c r="AM1910" s="15">
        <f t="shared" si="152"/>
        <v>-1.4854556398418073</v>
      </c>
      <c r="AN1910" s="63">
        <f t="shared" si="156"/>
        <v>11.358636418491599</v>
      </c>
      <c r="AO1910" s="63">
        <f t="shared" si="156"/>
        <v>11.358804619998017</v>
      </c>
      <c r="AP1910" s="63">
        <f t="shared" si="156"/>
        <v>11.359537657922226</v>
      </c>
      <c r="AQ1910" s="63">
        <f t="shared" si="156"/>
        <v>11.362715978071076</v>
      </c>
      <c r="AR1910" s="63">
        <f t="shared" si="156"/>
        <v>11.376203534425278</v>
      </c>
      <c r="AS1910" s="63">
        <f t="shared" si="156"/>
        <v>11.429013607576051</v>
      </c>
      <c r="AT1910" s="63">
        <f t="shared" si="156"/>
        <v>11.594971110027394</v>
      </c>
      <c r="AU1910" s="63">
        <f t="shared" si="154"/>
        <v>11.961740587925192</v>
      </c>
      <c r="AV1910" s="63"/>
      <c r="AW1910" s="63"/>
    </row>
    <row r="1911" spans="27:49" x14ac:dyDescent="0.2">
      <c r="AA1911" s="217">
        <f t="shared" si="143"/>
        <v>-6.8508655805447731E-3</v>
      </c>
      <c r="AB1911" s="218">
        <f t="shared" si="144"/>
        <v>6.8508655805447731E-3</v>
      </c>
      <c r="AC1911" s="218">
        <f t="shared" si="145"/>
        <v>0</v>
      </c>
      <c r="AD1911" s="219">
        <f t="shared" si="146"/>
        <v>0</v>
      </c>
      <c r="AH1911" s="15">
        <f t="shared" si="147"/>
        <v>-2.1132140183653118E-2</v>
      </c>
      <c r="AI1911" s="15">
        <f t="shared" si="148"/>
        <v>0.75722234923842557</v>
      </c>
      <c r="AJ1911" s="15">
        <f t="shared" si="149"/>
        <v>-5.8662773998696828E-2</v>
      </c>
      <c r="AK1911" s="15">
        <f t="shared" si="150"/>
        <v>-0.59778198123591342</v>
      </c>
      <c r="AL1911" s="15">
        <f t="shared" si="151"/>
        <v>-1.9565766440237951</v>
      </c>
      <c r="AM1911" s="15">
        <f t="shared" si="152"/>
        <v>-1.4854556398418073</v>
      </c>
      <c r="AN1911" s="63">
        <f t="shared" si="156"/>
        <v>11.358636418491599</v>
      </c>
      <c r="AO1911" s="63">
        <f t="shared" si="156"/>
        <v>11.358804619998017</v>
      </c>
      <c r="AP1911" s="63">
        <f t="shared" si="156"/>
        <v>11.359537657922226</v>
      </c>
      <c r="AQ1911" s="63">
        <f t="shared" si="156"/>
        <v>11.362715978071076</v>
      </c>
      <c r="AR1911" s="63">
        <f t="shared" si="156"/>
        <v>11.376203534425278</v>
      </c>
      <c r="AS1911" s="63">
        <f t="shared" si="156"/>
        <v>11.429013607576051</v>
      </c>
      <c r="AT1911" s="63">
        <f t="shared" si="156"/>
        <v>11.594971110027394</v>
      </c>
      <c r="AU1911" s="63">
        <f t="shared" si="154"/>
        <v>11.961740587925192</v>
      </c>
      <c r="AV1911" s="63"/>
      <c r="AW1911" s="63"/>
    </row>
    <row r="1912" spans="27:49" x14ac:dyDescent="0.2">
      <c r="AA1912" s="217">
        <f t="shared" si="143"/>
        <v>-6.8508655805447731E-3</v>
      </c>
      <c r="AB1912" s="218">
        <f t="shared" si="144"/>
        <v>6.8508655805447731E-3</v>
      </c>
      <c r="AC1912" s="218">
        <f t="shared" si="145"/>
        <v>0</v>
      </c>
      <c r="AD1912" s="219">
        <f t="shared" si="146"/>
        <v>0</v>
      </c>
      <c r="AH1912" s="15">
        <f t="shared" si="147"/>
        <v>-2.1132140183653118E-2</v>
      </c>
      <c r="AI1912" s="15">
        <f t="shared" si="148"/>
        <v>0.75722234923842557</v>
      </c>
      <c r="AJ1912" s="15">
        <f t="shared" si="149"/>
        <v>-5.8662773998696828E-2</v>
      </c>
      <c r="AK1912" s="15">
        <f t="shared" si="150"/>
        <v>-0.59778198123591342</v>
      </c>
      <c r="AL1912" s="15">
        <f t="shared" si="151"/>
        <v>-1.9565766440237951</v>
      </c>
      <c r="AM1912" s="15">
        <f t="shared" si="152"/>
        <v>-1.4854556398418073</v>
      </c>
      <c r="AN1912" s="63">
        <f t="shared" si="156"/>
        <v>11.358636418491599</v>
      </c>
      <c r="AO1912" s="63">
        <f t="shared" si="156"/>
        <v>11.358804619998017</v>
      </c>
      <c r="AP1912" s="63">
        <f t="shared" si="156"/>
        <v>11.359537657922226</v>
      </c>
      <c r="AQ1912" s="63">
        <f t="shared" si="156"/>
        <v>11.362715978071076</v>
      </c>
      <c r="AR1912" s="63">
        <f t="shared" si="156"/>
        <v>11.376203534425278</v>
      </c>
      <c r="AS1912" s="63">
        <f t="shared" si="156"/>
        <v>11.429013607576051</v>
      </c>
      <c r="AT1912" s="63">
        <f t="shared" si="156"/>
        <v>11.594971110027394</v>
      </c>
      <c r="AU1912" s="63">
        <f t="shared" si="154"/>
        <v>11.961740587925192</v>
      </c>
      <c r="AV1912" s="63"/>
      <c r="AW1912" s="63"/>
    </row>
    <row r="1913" spans="27:49" x14ac:dyDescent="0.2">
      <c r="AA1913" s="217">
        <f t="shared" si="143"/>
        <v>-6.8508655805447731E-3</v>
      </c>
      <c r="AB1913" s="218">
        <f t="shared" si="144"/>
        <v>6.8508655805447731E-3</v>
      </c>
      <c r="AC1913" s="218">
        <f t="shared" si="145"/>
        <v>0</v>
      </c>
      <c r="AD1913" s="219">
        <f t="shared" si="146"/>
        <v>0</v>
      </c>
      <c r="AH1913" s="15">
        <f t="shared" si="147"/>
        <v>-2.1132140183653118E-2</v>
      </c>
      <c r="AI1913" s="15">
        <f t="shared" si="148"/>
        <v>0.75722234923842557</v>
      </c>
      <c r="AJ1913" s="15">
        <f t="shared" si="149"/>
        <v>-5.8662773998696828E-2</v>
      </c>
      <c r="AK1913" s="15">
        <f t="shared" si="150"/>
        <v>-0.59778198123591342</v>
      </c>
      <c r="AL1913" s="15">
        <f t="shared" si="151"/>
        <v>-1.9565766440237951</v>
      </c>
      <c r="AM1913" s="15">
        <f t="shared" si="152"/>
        <v>-1.4854556398418073</v>
      </c>
      <c r="AN1913" s="63">
        <f t="shared" si="156"/>
        <v>11.358636418491599</v>
      </c>
      <c r="AO1913" s="63">
        <f t="shared" si="156"/>
        <v>11.358804619998017</v>
      </c>
      <c r="AP1913" s="63">
        <f t="shared" si="156"/>
        <v>11.359537657922226</v>
      </c>
      <c r="AQ1913" s="63">
        <f t="shared" si="156"/>
        <v>11.362715978071076</v>
      </c>
      <c r="AR1913" s="63">
        <f t="shared" si="156"/>
        <v>11.376203534425278</v>
      </c>
      <c r="AS1913" s="63">
        <f t="shared" si="156"/>
        <v>11.429013607576051</v>
      </c>
      <c r="AT1913" s="63">
        <f t="shared" si="156"/>
        <v>11.594971110027394</v>
      </c>
      <c r="AU1913" s="63">
        <f t="shared" si="154"/>
        <v>11.961740587925192</v>
      </c>
      <c r="AV1913" s="63"/>
      <c r="AW1913" s="63"/>
    </row>
    <row r="1914" spans="27:49" x14ac:dyDescent="0.2">
      <c r="AA1914" s="217">
        <f t="shared" si="143"/>
        <v>-6.8508655805447731E-3</v>
      </c>
      <c r="AB1914" s="218">
        <f t="shared" si="144"/>
        <v>6.8508655805447731E-3</v>
      </c>
      <c r="AC1914" s="218">
        <f t="shared" si="145"/>
        <v>0</v>
      </c>
      <c r="AD1914" s="219">
        <f t="shared" si="146"/>
        <v>0</v>
      </c>
      <c r="AH1914" s="15">
        <f t="shared" si="147"/>
        <v>-2.1132140183653118E-2</v>
      </c>
      <c r="AI1914" s="15">
        <f t="shared" si="148"/>
        <v>0.75722234923842557</v>
      </c>
      <c r="AJ1914" s="15">
        <f t="shared" si="149"/>
        <v>-5.8662773998696828E-2</v>
      </c>
      <c r="AK1914" s="15">
        <f t="shared" si="150"/>
        <v>-0.59778198123591342</v>
      </c>
      <c r="AL1914" s="15">
        <f t="shared" si="151"/>
        <v>-1.9565766440237951</v>
      </c>
      <c r="AM1914" s="15">
        <f t="shared" si="152"/>
        <v>-1.4854556398418073</v>
      </c>
      <c r="AN1914" s="63">
        <f t="shared" si="156"/>
        <v>11.358636418491599</v>
      </c>
      <c r="AO1914" s="63">
        <f t="shared" si="156"/>
        <v>11.358804619998017</v>
      </c>
      <c r="AP1914" s="63">
        <f t="shared" si="156"/>
        <v>11.359537657922226</v>
      </c>
      <c r="AQ1914" s="63">
        <f t="shared" si="156"/>
        <v>11.362715978071076</v>
      </c>
      <c r="AR1914" s="63">
        <f t="shared" si="156"/>
        <v>11.376203534425278</v>
      </c>
      <c r="AS1914" s="63">
        <f t="shared" si="156"/>
        <v>11.429013607576051</v>
      </c>
      <c r="AT1914" s="63">
        <f t="shared" si="156"/>
        <v>11.594971110027394</v>
      </c>
      <c r="AU1914" s="63">
        <f t="shared" si="154"/>
        <v>11.961740587925192</v>
      </c>
      <c r="AV1914" s="63"/>
      <c r="AW1914" s="63"/>
    </row>
    <row r="1915" spans="27:49" x14ac:dyDescent="0.2">
      <c r="AA1915" s="217">
        <f t="shared" si="143"/>
        <v>-6.8508655805447731E-3</v>
      </c>
      <c r="AB1915" s="218">
        <f t="shared" si="144"/>
        <v>6.8508655805447731E-3</v>
      </c>
      <c r="AC1915" s="218">
        <f t="shared" si="145"/>
        <v>0</v>
      </c>
      <c r="AD1915" s="219">
        <f t="shared" si="146"/>
        <v>0</v>
      </c>
      <c r="AH1915" s="15">
        <f t="shared" si="147"/>
        <v>-2.1132140183653118E-2</v>
      </c>
      <c r="AI1915" s="15">
        <f t="shared" si="148"/>
        <v>0.75722234923842557</v>
      </c>
      <c r="AJ1915" s="15">
        <f t="shared" si="149"/>
        <v>-5.8662773998696828E-2</v>
      </c>
      <c r="AK1915" s="15">
        <f t="shared" si="150"/>
        <v>-0.59778198123591342</v>
      </c>
      <c r="AL1915" s="15">
        <f t="shared" si="151"/>
        <v>-1.9565766440237951</v>
      </c>
      <c r="AM1915" s="15">
        <f t="shared" si="152"/>
        <v>-1.4854556398418073</v>
      </c>
      <c r="AN1915" s="63">
        <f t="shared" si="156"/>
        <v>11.358636418491599</v>
      </c>
      <c r="AO1915" s="63">
        <f t="shared" si="156"/>
        <v>11.358804619998017</v>
      </c>
      <c r="AP1915" s="63">
        <f t="shared" si="156"/>
        <v>11.359537657922226</v>
      </c>
      <c r="AQ1915" s="63">
        <f t="shared" si="156"/>
        <v>11.362715978071076</v>
      </c>
      <c r="AR1915" s="63">
        <f t="shared" si="156"/>
        <v>11.376203534425278</v>
      </c>
      <c r="AS1915" s="63">
        <f t="shared" si="156"/>
        <v>11.429013607576051</v>
      </c>
      <c r="AT1915" s="63">
        <f t="shared" si="156"/>
        <v>11.594971110027394</v>
      </c>
      <c r="AU1915" s="63">
        <f t="shared" si="154"/>
        <v>11.961740587925192</v>
      </c>
      <c r="AV1915" s="63"/>
      <c r="AW1915" s="63"/>
    </row>
    <row r="1916" spans="27:49" x14ac:dyDescent="0.2">
      <c r="AA1916" s="217">
        <f t="shared" si="143"/>
        <v>-6.8508655805447731E-3</v>
      </c>
      <c r="AB1916" s="218">
        <f t="shared" si="144"/>
        <v>6.8508655805447731E-3</v>
      </c>
      <c r="AC1916" s="218">
        <f t="shared" si="145"/>
        <v>0</v>
      </c>
      <c r="AD1916" s="219">
        <f t="shared" si="146"/>
        <v>0</v>
      </c>
      <c r="AH1916" s="15">
        <f t="shared" si="147"/>
        <v>-2.1132140183653118E-2</v>
      </c>
      <c r="AI1916" s="15">
        <f t="shared" si="148"/>
        <v>0.75722234923842557</v>
      </c>
      <c r="AJ1916" s="15">
        <f t="shared" si="149"/>
        <v>-5.8662773998696828E-2</v>
      </c>
      <c r="AK1916" s="15">
        <f t="shared" si="150"/>
        <v>-0.59778198123591342</v>
      </c>
      <c r="AL1916" s="15">
        <f t="shared" si="151"/>
        <v>-1.9565766440237951</v>
      </c>
      <c r="AM1916" s="15">
        <f t="shared" si="152"/>
        <v>-1.4854556398418073</v>
      </c>
      <c r="AN1916" s="63">
        <f t="shared" si="156"/>
        <v>11.358636418491599</v>
      </c>
      <c r="AO1916" s="63">
        <f t="shared" si="156"/>
        <v>11.358804619998017</v>
      </c>
      <c r="AP1916" s="63">
        <f t="shared" si="156"/>
        <v>11.359537657922226</v>
      </c>
      <c r="AQ1916" s="63">
        <f t="shared" si="156"/>
        <v>11.362715978071076</v>
      </c>
      <c r="AR1916" s="63">
        <f t="shared" si="156"/>
        <v>11.376203534425278</v>
      </c>
      <c r="AS1916" s="63">
        <f t="shared" si="156"/>
        <v>11.429013607576051</v>
      </c>
      <c r="AT1916" s="63">
        <f t="shared" si="156"/>
        <v>11.594971110027394</v>
      </c>
      <c r="AU1916" s="63">
        <f t="shared" si="154"/>
        <v>11.961740587925192</v>
      </c>
      <c r="AV1916" s="63"/>
      <c r="AW1916" s="63"/>
    </row>
    <row r="1917" spans="27:49" x14ac:dyDescent="0.2">
      <c r="AA1917" s="217">
        <f t="shared" si="143"/>
        <v>-6.8508655805447731E-3</v>
      </c>
      <c r="AB1917" s="218">
        <f t="shared" si="144"/>
        <v>6.8508655805447731E-3</v>
      </c>
      <c r="AC1917" s="218">
        <f t="shared" si="145"/>
        <v>0</v>
      </c>
      <c r="AD1917" s="219">
        <f t="shared" si="146"/>
        <v>0</v>
      </c>
      <c r="AH1917" s="15">
        <f t="shared" si="147"/>
        <v>-2.1132140183653118E-2</v>
      </c>
      <c r="AI1917" s="15">
        <f t="shared" si="148"/>
        <v>0.75722234923842557</v>
      </c>
      <c r="AJ1917" s="15">
        <f t="shared" si="149"/>
        <v>-5.8662773998696828E-2</v>
      </c>
      <c r="AK1917" s="15">
        <f t="shared" si="150"/>
        <v>-0.59778198123591342</v>
      </c>
      <c r="AL1917" s="15">
        <f t="shared" si="151"/>
        <v>-1.9565766440237951</v>
      </c>
      <c r="AM1917" s="15">
        <f t="shared" si="152"/>
        <v>-1.4854556398418073</v>
      </c>
      <c r="AN1917" s="63">
        <f t="shared" si="156"/>
        <v>11.358636418491599</v>
      </c>
      <c r="AO1917" s="63">
        <f t="shared" si="156"/>
        <v>11.358804619998017</v>
      </c>
      <c r="AP1917" s="63">
        <f t="shared" si="156"/>
        <v>11.359537657922226</v>
      </c>
      <c r="AQ1917" s="63">
        <f t="shared" si="156"/>
        <v>11.362715978071076</v>
      </c>
      <c r="AR1917" s="63">
        <f t="shared" si="156"/>
        <v>11.376203534425278</v>
      </c>
      <c r="AS1917" s="63">
        <f t="shared" si="156"/>
        <v>11.429013607576051</v>
      </c>
      <c r="AT1917" s="63">
        <f t="shared" si="156"/>
        <v>11.594971110027394</v>
      </c>
      <c r="AU1917" s="63">
        <f t="shared" si="154"/>
        <v>11.961740587925192</v>
      </c>
      <c r="AV1917" s="63"/>
      <c r="AW1917" s="63"/>
    </row>
    <row r="1918" spans="27:49" x14ac:dyDescent="0.2">
      <c r="AA1918" s="217">
        <f t="shared" si="143"/>
        <v>-6.8508655805447731E-3</v>
      </c>
      <c r="AB1918" s="218">
        <f t="shared" si="144"/>
        <v>6.8508655805447731E-3</v>
      </c>
      <c r="AC1918" s="218">
        <f t="shared" si="145"/>
        <v>0</v>
      </c>
      <c r="AD1918" s="219">
        <f t="shared" si="146"/>
        <v>0</v>
      </c>
      <c r="AH1918" s="15">
        <f t="shared" si="147"/>
        <v>-2.1132140183653118E-2</v>
      </c>
      <c r="AI1918" s="15">
        <f t="shared" si="148"/>
        <v>0.75722234923842557</v>
      </c>
      <c r="AJ1918" s="15">
        <f t="shared" si="149"/>
        <v>-5.8662773998696828E-2</v>
      </c>
      <c r="AK1918" s="15">
        <f t="shared" si="150"/>
        <v>-0.59778198123591342</v>
      </c>
      <c r="AL1918" s="15">
        <f t="shared" si="151"/>
        <v>-1.9565766440237951</v>
      </c>
      <c r="AM1918" s="15">
        <f t="shared" si="152"/>
        <v>-1.4854556398418073</v>
      </c>
      <c r="AN1918" s="63">
        <f t="shared" si="156"/>
        <v>11.358636418491599</v>
      </c>
      <c r="AO1918" s="63">
        <f t="shared" si="156"/>
        <v>11.358804619998017</v>
      </c>
      <c r="AP1918" s="63">
        <f t="shared" si="156"/>
        <v>11.359537657922226</v>
      </c>
      <c r="AQ1918" s="63">
        <f t="shared" si="156"/>
        <v>11.362715978071076</v>
      </c>
      <c r="AR1918" s="63">
        <f t="shared" si="156"/>
        <v>11.376203534425278</v>
      </c>
      <c r="AS1918" s="63">
        <f t="shared" si="156"/>
        <v>11.429013607576051</v>
      </c>
      <c r="AT1918" s="63">
        <f t="shared" si="156"/>
        <v>11.594971110027394</v>
      </c>
      <c r="AU1918" s="63">
        <f t="shared" si="154"/>
        <v>11.961740587925192</v>
      </c>
      <c r="AV1918" s="63"/>
      <c r="AW1918" s="63"/>
    </row>
    <row r="1919" spans="27:49" x14ac:dyDescent="0.2">
      <c r="AA1919" s="217">
        <f t="shared" si="143"/>
        <v>-6.8508655805447731E-3</v>
      </c>
      <c r="AB1919" s="218">
        <f t="shared" si="144"/>
        <v>6.8508655805447731E-3</v>
      </c>
      <c r="AC1919" s="218">
        <f t="shared" si="145"/>
        <v>0</v>
      </c>
      <c r="AD1919" s="219">
        <f t="shared" si="146"/>
        <v>0</v>
      </c>
      <c r="AH1919" s="15">
        <f t="shared" si="147"/>
        <v>-2.1132140183653118E-2</v>
      </c>
      <c r="AI1919" s="15">
        <f t="shared" si="148"/>
        <v>0.75722234923842557</v>
      </c>
      <c r="AJ1919" s="15">
        <f t="shared" si="149"/>
        <v>-5.8662773998696828E-2</v>
      </c>
      <c r="AK1919" s="15">
        <f t="shared" si="150"/>
        <v>-0.59778198123591342</v>
      </c>
      <c r="AL1919" s="15">
        <f t="shared" si="151"/>
        <v>-1.9565766440237951</v>
      </c>
      <c r="AM1919" s="15">
        <f t="shared" si="152"/>
        <v>-1.4854556398418073</v>
      </c>
      <c r="AN1919" s="63">
        <f t="shared" si="156"/>
        <v>11.358636418491599</v>
      </c>
      <c r="AO1919" s="63">
        <f t="shared" si="156"/>
        <v>11.358804619998017</v>
      </c>
      <c r="AP1919" s="63">
        <f t="shared" si="156"/>
        <v>11.359537657922226</v>
      </c>
      <c r="AQ1919" s="63">
        <f t="shared" si="156"/>
        <v>11.362715978071076</v>
      </c>
      <c r="AR1919" s="63">
        <f t="shared" si="156"/>
        <v>11.376203534425278</v>
      </c>
      <c r="AS1919" s="63">
        <f t="shared" si="156"/>
        <v>11.429013607576051</v>
      </c>
      <c r="AT1919" s="63">
        <f t="shared" si="156"/>
        <v>11.594971110027394</v>
      </c>
      <c r="AU1919" s="63">
        <f t="shared" si="154"/>
        <v>11.961740587925192</v>
      </c>
      <c r="AV1919" s="63"/>
      <c r="AW1919" s="63"/>
    </row>
    <row r="1920" spans="27:49" x14ac:dyDescent="0.2">
      <c r="AA1920" s="217">
        <f t="shared" si="143"/>
        <v>-6.8508655805447731E-3</v>
      </c>
      <c r="AB1920" s="218">
        <f t="shared" si="144"/>
        <v>6.8508655805447731E-3</v>
      </c>
      <c r="AC1920" s="218">
        <f t="shared" si="145"/>
        <v>0</v>
      </c>
      <c r="AD1920" s="219">
        <f t="shared" si="146"/>
        <v>0</v>
      </c>
      <c r="AH1920" s="15">
        <f t="shared" si="147"/>
        <v>-2.1132140183653118E-2</v>
      </c>
      <c r="AI1920" s="15">
        <f t="shared" si="148"/>
        <v>0.75722234923842557</v>
      </c>
      <c r="AJ1920" s="15">
        <f t="shared" si="149"/>
        <v>-5.8662773998696828E-2</v>
      </c>
      <c r="AK1920" s="15">
        <f t="shared" si="150"/>
        <v>-0.59778198123591342</v>
      </c>
      <c r="AL1920" s="15">
        <f t="shared" si="151"/>
        <v>-1.9565766440237951</v>
      </c>
      <c r="AM1920" s="15">
        <f t="shared" si="152"/>
        <v>-1.4854556398418073</v>
      </c>
      <c r="AN1920" s="63">
        <f t="shared" si="156"/>
        <v>11.358636418491599</v>
      </c>
      <c r="AO1920" s="63">
        <f t="shared" si="156"/>
        <v>11.358804619998017</v>
      </c>
      <c r="AP1920" s="63">
        <f t="shared" si="156"/>
        <v>11.359537657922226</v>
      </c>
      <c r="AQ1920" s="63">
        <f t="shared" si="156"/>
        <v>11.362715978071076</v>
      </c>
      <c r="AR1920" s="63">
        <f t="shared" si="156"/>
        <v>11.376203534425278</v>
      </c>
      <c r="AS1920" s="63">
        <f t="shared" si="156"/>
        <v>11.429013607576051</v>
      </c>
      <c r="AT1920" s="63">
        <f t="shared" si="156"/>
        <v>11.594971110027394</v>
      </c>
      <c r="AU1920" s="63">
        <f t="shared" si="154"/>
        <v>11.961740587925192</v>
      </c>
      <c r="AV1920" s="63"/>
      <c r="AW1920" s="63"/>
    </row>
    <row r="1921" spans="27:49" x14ac:dyDescent="0.2">
      <c r="AA1921" s="217">
        <f t="shared" si="143"/>
        <v>-6.8508655805447731E-3</v>
      </c>
      <c r="AB1921" s="218">
        <f t="shared" si="144"/>
        <v>6.8508655805447731E-3</v>
      </c>
      <c r="AC1921" s="218">
        <f t="shared" si="145"/>
        <v>0</v>
      </c>
      <c r="AD1921" s="219">
        <f t="shared" si="146"/>
        <v>0</v>
      </c>
      <c r="AH1921" s="15">
        <f t="shared" si="147"/>
        <v>-2.1132140183653118E-2</v>
      </c>
      <c r="AI1921" s="15">
        <f t="shared" si="148"/>
        <v>0.75722234923842557</v>
      </c>
      <c r="AJ1921" s="15">
        <f t="shared" si="149"/>
        <v>-5.8662773998696828E-2</v>
      </c>
      <c r="AK1921" s="15">
        <f t="shared" si="150"/>
        <v>-0.59778198123591342</v>
      </c>
      <c r="AL1921" s="15">
        <f t="shared" si="151"/>
        <v>-1.9565766440237951</v>
      </c>
      <c r="AM1921" s="15">
        <f t="shared" si="152"/>
        <v>-1.4854556398418073</v>
      </c>
      <c r="AN1921" s="63">
        <f t="shared" si="156"/>
        <v>11.358636418491599</v>
      </c>
      <c r="AO1921" s="63">
        <f t="shared" si="156"/>
        <v>11.358804619998017</v>
      </c>
      <c r="AP1921" s="63">
        <f t="shared" si="156"/>
        <v>11.359537657922226</v>
      </c>
      <c r="AQ1921" s="63">
        <f t="shared" si="156"/>
        <v>11.362715978071076</v>
      </c>
      <c r="AR1921" s="63">
        <f t="shared" si="156"/>
        <v>11.376203534425278</v>
      </c>
      <c r="AS1921" s="63">
        <f t="shared" si="156"/>
        <v>11.429013607576051</v>
      </c>
      <c r="AT1921" s="63">
        <f t="shared" si="156"/>
        <v>11.594971110027394</v>
      </c>
      <c r="AU1921" s="63">
        <f t="shared" si="154"/>
        <v>11.961740587925192</v>
      </c>
      <c r="AV1921" s="63"/>
      <c r="AW1921" s="63"/>
    </row>
    <row r="1922" spans="27:49" x14ac:dyDescent="0.2">
      <c r="AA1922" s="217">
        <f t="shared" si="143"/>
        <v>-6.8508655805447731E-3</v>
      </c>
      <c r="AB1922" s="218">
        <f t="shared" si="144"/>
        <v>6.8508655805447731E-3</v>
      </c>
      <c r="AC1922" s="218">
        <f t="shared" si="145"/>
        <v>0</v>
      </c>
      <c r="AD1922" s="219">
        <f t="shared" si="146"/>
        <v>0</v>
      </c>
      <c r="AH1922" s="15">
        <f t="shared" si="147"/>
        <v>-2.1132140183653118E-2</v>
      </c>
      <c r="AI1922" s="15">
        <f t="shared" si="148"/>
        <v>0.75722234923842557</v>
      </c>
      <c r="AJ1922" s="15">
        <f t="shared" si="149"/>
        <v>-5.8662773998696828E-2</v>
      </c>
      <c r="AK1922" s="15">
        <f t="shared" si="150"/>
        <v>-0.59778198123591342</v>
      </c>
      <c r="AL1922" s="15">
        <f t="shared" si="151"/>
        <v>-1.9565766440237951</v>
      </c>
      <c r="AM1922" s="15">
        <f t="shared" si="152"/>
        <v>-1.4854556398418073</v>
      </c>
      <c r="AN1922" s="63">
        <f t="shared" si="156"/>
        <v>11.358636418491599</v>
      </c>
      <c r="AO1922" s="63">
        <f t="shared" si="156"/>
        <v>11.358804619998017</v>
      </c>
      <c r="AP1922" s="63">
        <f t="shared" si="156"/>
        <v>11.359537657922226</v>
      </c>
      <c r="AQ1922" s="63">
        <f t="shared" si="156"/>
        <v>11.362715978071076</v>
      </c>
      <c r="AR1922" s="63">
        <f t="shared" si="156"/>
        <v>11.376203534425278</v>
      </c>
      <c r="AS1922" s="63">
        <f t="shared" si="156"/>
        <v>11.429013607576051</v>
      </c>
      <c r="AT1922" s="63">
        <f t="shared" si="156"/>
        <v>11.594971110027394</v>
      </c>
      <c r="AU1922" s="63">
        <f t="shared" si="154"/>
        <v>11.961740587925192</v>
      </c>
      <c r="AV1922" s="63"/>
      <c r="AW1922" s="63"/>
    </row>
    <row r="1923" spans="27:49" x14ac:dyDescent="0.2">
      <c r="AA1923" s="217">
        <f t="shared" si="143"/>
        <v>-6.8508655805447731E-3</v>
      </c>
      <c r="AB1923" s="218">
        <f t="shared" si="144"/>
        <v>6.8508655805447731E-3</v>
      </c>
      <c r="AC1923" s="218">
        <f t="shared" si="145"/>
        <v>0</v>
      </c>
      <c r="AD1923" s="219">
        <f t="shared" si="146"/>
        <v>0</v>
      </c>
      <c r="AH1923" s="15">
        <f t="shared" si="147"/>
        <v>-2.1132140183653118E-2</v>
      </c>
      <c r="AI1923" s="15">
        <f t="shared" si="148"/>
        <v>0.75722234923842557</v>
      </c>
      <c r="AJ1923" s="15">
        <f t="shared" si="149"/>
        <v>-5.8662773998696828E-2</v>
      </c>
      <c r="AK1923" s="15">
        <f t="shared" si="150"/>
        <v>-0.59778198123591342</v>
      </c>
      <c r="AL1923" s="15">
        <f t="shared" si="151"/>
        <v>-1.9565766440237951</v>
      </c>
      <c r="AM1923" s="15">
        <f t="shared" si="152"/>
        <v>-1.4854556398418073</v>
      </c>
      <c r="AN1923" s="63">
        <f t="shared" si="156"/>
        <v>11.358636418491599</v>
      </c>
      <c r="AO1923" s="63">
        <f t="shared" si="156"/>
        <v>11.358804619998017</v>
      </c>
      <c r="AP1923" s="63">
        <f t="shared" si="156"/>
        <v>11.359537657922226</v>
      </c>
      <c r="AQ1923" s="63">
        <f t="shared" si="156"/>
        <v>11.362715978071076</v>
      </c>
      <c r="AR1923" s="63">
        <f t="shared" si="156"/>
        <v>11.376203534425278</v>
      </c>
      <c r="AS1923" s="63">
        <f t="shared" si="156"/>
        <v>11.429013607576051</v>
      </c>
      <c r="AT1923" s="63">
        <f t="shared" si="156"/>
        <v>11.594971110027394</v>
      </c>
      <c r="AU1923" s="63">
        <f t="shared" si="154"/>
        <v>11.961740587925192</v>
      </c>
      <c r="AV1923" s="63"/>
      <c r="AW1923" s="63"/>
    </row>
    <row r="1924" spans="27:49" x14ac:dyDescent="0.2">
      <c r="AA1924" s="217">
        <f t="shared" si="143"/>
        <v>-6.8508655805447731E-3</v>
      </c>
      <c r="AB1924" s="218">
        <f t="shared" si="144"/>
        <v>6.8508655805447731E-3</v>
      </c>
      <c r="AC1924" s="218">
        <f t="shared" si="145"/>
        <v>0</v>
      </c>
      <c r="AD1924" s="219">
        <f t="shared" si="146"/>
        <v>0</v>
      </c>
      <c r="AH1924" s="15">
        <f t="shared" si="147"/>
        <v>-2.1132140183653118E-2</v>
      </c>
      <c r="AI1924" s="15">
        <f t="shared" si="148"/>
        <v>0.75722234923842557</v>
      </c>
      <c r="AJ1924" s="15">
        <f t="shared" si="149"/>
        <v>-5.8662773998696828E-2</v>
      </c>
      <c r="AK1924" s="15">
        <f t="shared" si="150"/>
        <v>-0.59778198123591342</v>
      </c>
      <c r="AL1924" s="15">
        <f t="shared" si="151"/>
        <v>-1.9565766440237951</v>
      </c>
      <c r="AM1924" s="15">
        <f t="shared" si="152"/>
        <v>-1.4854556398418073</v>
      </c>
      <c r="AN1924" s="63">
        <f t="shared" si="156"/>
        <v>11.358636418491599</v>
      </c>
      <c r="AO1924" s="63">
        <f t="shared" si="156"/>
        <v>11.358804619998017</v>
      </c>
      <c r="AP1924" s="63">
        <f t="shared" si="156"/>
        <v>11.359537657922226</v>
      </c>
      <c r="AQ1924" s="63">
        <f t="shared" si="156"/>
        <v>11.362715978071076</v>
      </c>
      <c r="AR1924" s="63">
        <f t="shared" si="156"/>
        <v>11.376203534425278</v>
      </c>
      <c r="AS1924" s="63">
        <f t="shared" si="156"/>
        <v>11.429013607576051</v>
      </c>
      <c r="AT1924" s="63">
        <f t="shared" si="156"/>
        <v>11.594971110027394</v>
      </c>
      <c r="AU1924" s="63">
        <f t="shared" si="154"/>
        <v>11.961740587925192</v>
      </c>
      <c r="AV1924" s="63"/>
      <c r="AW1924" s="63"/>
    </row>
    <row r="1925" spans="27:49" x14ac:dyDescent="0.2">
      <c r="AA1925" s="217">
        <f t="shared" si="143"/>
        <v>-6.8508655805447731E-3</v>
      </c>
      <c r="AB1925" s="218">
        <f t="shared" si="144"/>
        <v>6.8508655805447731E-3</v>
      </c>
      <c r="AC1925" s="218">
        <f t="shared" si="145"/>
        <v>0</v>
      </c>
      <c r="AD1925" s="219">
        <f t="shared" si="146"/>
        <v>0</v>
      </c>
      <c r="AH1925" s="15">
        <f t="shared" si="147"/>
        <v>-2.1132140183653118E-2</v>
      </c>
      <c r="AI1925" s="15">
        <f t="shared" si="148"/>
        <v>0.75722234923842557</v>
      </c>
      <c r="AJ1925" s="15">
        <f t="shared" si="149"/>
        <v>-5.8662773998696828E-2</v>
      </c>
      <c r="AK1925" s="15">
        <f t="shared" si="150"/>
        <v>-0.59778198123591342</v>
      </c>
      <c r="AL1925" s="15">
        <f t="shared" si="151"/>
        <v>-1.9565766440237951</v>
      </c>
      <c r="AM1925" s="15">
        <f t="shared" si="152"/>
        <v>-1.4854556398418073</v>
      </c>
      <c r="AN1925" s="63">
        <f t="shared" ref="AN1925:AT1940" si="157">$AU1925+$AB$7*SIN(AO1925)</f>
        <v>11.358636418491599</v>
      </c>
      <c r="AO1925" s="63">
        <f t="shared" si="157"/>
        <v>11.358804619998017</v>
      </c>
      <c r="AP1925" s="63">
        <f t="shared" si="157"/>
        <v>11.359537657922226</v>
      </c>
      <c r="AQ1925" s="63">
        <f t="shared" si="157"/>
        <v>11.362715978071076</v>
      </c>
      <c r="AR1925" s="63">
        <f t="shared" si="157"/>
        <v>11.376203534425278</v>
      </c>
      <c r="AS1925" s="63">
        <f t="shared" si="157"/>
        <v>11.429013607576051</v>
      </c>
      <c r="AT1925" s="63">
        <f t="shared" si="157"/>
        <v>11.594971110027394</v>
      </c>
      <c r="AU1925" s="63">
        <f t="shared" si="154"/>
        <v>11.961740587925192</v>
      </c>
      <c r="AV1925" s="63"/>
      <c r="AW1925" s="63"/>
    </row>
    <row r="1926" spans="27:49" x14ac:dyDescent="0.2">
      <c r="AA1926" s="217">
        <f t="shared" si="143"/>
        <v>-6.8508655805447731E-3</v>
      </c>
      <c r="AB1926" s="218">
        <f t="shared" si="144"/>
        <v>6.8508655805447731E-3</v>
      </c>
      <c r="AC1926" s="218">
        <f t="shared" si="145"/>
        <v>0</v>
      </c>
      <c r="AD1926" s="219">
        <f t="shared" si="146"/>
        <v>0</v>
      </c>
      <c r="AH1926" s="15">
        <f t="shared" si="147"/>
        <v>-2.1132140183653118E-2</v>
      </c>
      <c r="AI1926" s="15">
        <f t="shared" si="148"/>
        <v>0.75722234923842557</v>
      </c>
      <c r="AJ1926" s="15">
        <f t="shared" si="149"/>
        <v>-5.8662773998696828E-2</v>
      </c>
      <c r="AK1926" s="15">
        <f t="shared" si="150"/>
        <v>-0.59778198123591342</v>
      </c>
      <c r="AL1926" s="15">
        <f t="shared" si="151"/>
        <v>-1.9565766440237951</v>
      </c>
      <c r="AM1926" s="15">
        <f t="shared" si="152"/>
        <v>-1.4854556398418073</v>
      </c>
      <c r="AN1926" s="63">
        <f t="shared" si="157"/>
        <v>11.358636418491599</v>
      </c>
      <c r="AO1926" s="63">
        <f t="shared" si="157"/>
        <v>11.358804619998017</v>
      </c>
      <c r="AP1926" s="63">
        <f t="shared" si="157"/>
        <v>11.359537657922226</v>
      </c>
      <c r="AQ1926" s="63">
        <f t="shared" si="157"/>
        <v>11.362715978071076</v>
      </c>
      <c r="AR1926" s="63">
        <f t="shared" si="157"/>
        <v>11.376203534425278</v>
      </c>
      <c r="AS1926" s="63">
        <f t="shared" si="157"/>
        <v>11.429013607576051</v>
      </c>
      <c r="AT1926" s="63">
        <f t="shared" si="157"/>
        <v>11.594971110027394</v>
      </c>
      <c r="AU1926" s="63">
        <f t="shared" si="154"/>
        <v>11.961740587925192</v>
      </c>
      <c r="AV1926" s="63"/>
      <c r="AW1926" s="63"/>
    </row>
    <row r="1927" spans="27:49" x14ac:dyDescent="0.2">
      <c r="AA1927" s="217">
        <f t="shared" si="143"/>
        <v>-6.8508655805447731E-3</v>
      </c>
      <c r="AB1927" s="218">
        <f t="shared" si="144"/>
        <v>6.8508655805447731E-3</v>
      </c>
      <c r="AC1927" s="218">
        <f t="shared" si="145"/>
        <v>0</v>
      </c>
      <c r="AD1927" s="219">
        <f t="shared" si="146"/>
        <v>0</v>
      </c>
      <c r="AH1927" s="15">
        <f t="shared" si="147"/>
        <v>-2.1132140183653118E-2</v>
      </c>
      <c r="AI1927" s="15">
        <f t="shared" si="148"/>
        <v>0.75722234923842557</v>
      </c>
      <c r="AJ1927" s="15">
        <f t="shared" si="149"/>
        <v>-5.8662773998696828E-2</v>
      </c>
      <c r="AK1927" s="15">
        <f t="shared" si="150"/>
        <v>-0.59778198123591342</v>
      </c>
      <c r="AL1927" s="15">
        <f t="shared" si="151"/>
        <v>-1.9565766440237951</v>
      </c>
      <c r="AM1927" s="15">
        <f t="shared" si="152"/>
        <v>-1.4854556398418073</v>
      </c>
      <c r="AN1927" s="63">
        <f t="shared" si="157"/>
        <v>11.358636418491599</v>
      </c>
      <c r="AO1927" s="63">
        <f t="shared" si="157"/>
        <v>11.358804619998017</v>
      </c>
      <c r="AP1927" s="63">
        <f t="shared" si="157"/>
        <v>11.359537657922226</v>
      </c>
      <c r="AQ1927" s="63">
        <f t="shared" si="157"/>
        <v>11.362715978071076</v>
      </c>
      <c r="AR1927" s="63">
        <f t="shared" si="157"/>
        <v>11.376203534425278</v>
      </c>
      <c r="AS1927" s="63">
        <f t="shared" si="157"/>
        <v>11.429013607576051</v>
      </c>
      <c r="AT1927" s="63">
        <f t="shared" si="157"/>
        <v>11.594971110027394</v>
      </c>
      <c r="AU1927" s="63">
        <f t="shared" si="154"/>
        <v>11.961740587925192</v>
      </c>
      <c r="AV1927" s="63"/>
      <c r="AW1927" s="63"/>
    </row>
    <row r="1928" spans="27:49" x14ac:dyDescent="0.2">
      <c r="AA1928" s="217">
        <f t="shared" si="143"/>
        <v>-6.8508655805447731E-3</v>
      </c>
      <c r="AB1928" s="218">
        <f t="shared" si="144"/>
        <v>6.8508655805447731E-3</v>
      </c>
      <c r="AC1928" s="218">
        <f t="shared" si="145"/>
        <v>0</v>
      </c>
      <c r="AD1928" s="219">
        <f t="shared" si="146"/>
        <v>0</v>
      </c>
      <c r="AH1928" s="15">
        <f t="shared" si="147"/>
        <v>-2.1132140183653118E-2</v>
      </c>
      <c r="AI1928" s="15">
        <f t="shared" si="148"/>
        <v>0.75722234923842557</v>
      </c>
      <c r="AJ1928" s="15">
        <f t="shared" si="149"/>
        <v>-5.8662773998696828E-2</v>
      </c>
      <c r="AK1928" s="15">
        <f t="shared" si="150"/>
        <v>-0.59778198123591342</v>
      </c>
      <c r="AL1928" s="15">
        <f t="shared" si="151"/>
        <v>-1.9565766440237951</v>
      </c>
      <c r="AM1928" s="15">
        <f t="shared" si="152"/>
        <v>-1.4854556398418073</v>
      </c>
      <c r="AN1928" s="63">
        <f t="shared" si="157"/>
        <v>11.358636418491599</v>
      </c>
      <c r="AO1928" s="63">
        <f t="shared" si="157"/>
        <v>11.358804619998017</v>
      </c>
      <c r="AP1928" s="63">
        <f t="shared" si="157"/>
        <v>11.359537657922226</v>
      </c>
      <c r="AQ1928" s="63">
        <f t="shared" si="157"/>
        <v>11.362715978071076</v>
      </c>
      <c r="AR1928" s="63">
        <f t="shared" si="157"/>
        <v>11.376203534425278</v>
      </c>
      <c r="AS1928" s="63">
        <f t="shared" si="157"/>
        <v>11.429013607576051</v>
      </c>
      <c r="AT1928" s="63">
        <f t="shared" si="157"/>
        <v>11.594971110027394</v>
      </c>
      <c r="AU1928" s="63">
        <f t="shared" si="154"/>
        <v>11.961740587925192</v>
      </c>
      <c r="AV1928" s="63"/>
      <c r="AW1928" s="63"/>
    </row>
    <row r="1929" spans="27:49" x14ac:dyDescent="0.2">
      <c r="AA1929" s="217">
        <f t="shared" si="143"/>
        <v>-6.8508655805447731E-3</v>
      </c>
      <c r="AB1929" s="218">
        <f t="shared" si="144"/>
        <v>6.8508655805447731E-3</v>
      </c>
      <c r="AC1929" s="218">
        <f t="shared" si="145"/>
        <v>0</v>
      </c>
      <c r="AD1929" s="219">
        <f t="shared" si="146"/>
        <v>0</v>
      </c>
      <c r="AH1929" s="15">
        <f t="shared" si="147"/>
        <v>-2.1132140183653118E-2</v>
      </c>
      <c r="AI1929" s="15">
        <f t="shared" si="148"/>
        <v>0.75722234923842557</v>
      </c>
      <c r="AJ1929" s="15">
        <f t="shared" si="149"/>
        <v>-5.8662773998696828E-2</v>
      </c>
      <c r="AK1929" s="15">
        <f t="shared" si="150"/>
        <v>-0.59778198123591342</v>
      </c>
      <c r="AL1929" s="15">
        <f t="shared" si="151"/>
        <v>-1.9565766440237951</v>
      </c>
      <c r="AM1929" s="15">
        <f t="shared" si="152"/>
        <v>-1.4854556398418073</v>
      </c>
      <c r="AN1929" s="63">
        <f t="shared" si="157"/>
        <v>11.358636418491599</v>
      </c>
      <c r="AO1929" s="63">
        <f t="shared" si="157"/>
        <v>11.358804619998017</v>
      </c>
      <c r="AP1929" s="63">
        <f t="shared" si="157"/>
        <v>11.359537657922226</v>
      </c>
      <c r="AQ1929" s="63">
        <f t="shared" si="157"/>
        <v>11.362715978071076</v>
      </c>
      <c r="AR1929" s="63">
        <f t="shared" si="157"/>
        <v>11.376203534425278</v>
      </c>
      <c r="AS1929" s="63">
        <f t="shared" si="157"/>
        <v>11.429013607576051</v>
      </c>
      <c r="AT1929" s="63">
        <f t="shared" si="157"/>
        <v>11.594971110027394</v>
      </c>
      <c r="AU1929" s="63">
        <f t="shared" si="154"/>
        <v>11.961740587925192</v>
      </c>
      <c r="AV1929" s="63"/>
      <c r="AW1929" s="63"/>
    </row>
    <row r="1930" spans="27:49" x14ac:dyDescent="0.2">
      <c r="AA1930" s="217">
        <f t="shared" si="143"/>
        <v>-6.8508655805447731E-3</v>
      </c>
      <c r="AB1930" s="218">
        <f t="shared" si="144"/>
        <v>6.8508655805447731E-3</v>
      </c>
      <c r="AC1930" s="218">
        <f t="shared" si="145"/>
        <v>0</v>
      </c>
      <c r="AD1930" s="219">
        <f t="shared" si="146"/>
        <v>0</v>
      </c>
      <c r="AH1930" s="15">
        <f t="shared" si="147"/>
        <v>-2.1132140183653118E-2</v>
      </c>
      <c r="AI1930" s="15">
        <f t="shared" si="148"/>
        <v>0.75722234923842557</v>
      </c>
      <c r="AJ1930" s="15">
        <f t="shared" si="149"/>
        <v>-5.8662773998696828E-2</v>
      </c>
      <c r="AK1930" s="15">
        <f t="shared" si="150"/>
        <v>-0.59778198123591342</v>
      </c>
      <c r="AL1930" s="15">
        <f t="shared" si="151"/>
        <v>-1.9565766440237951</v>
      </c>
      <c r="AM1930" s="15">
        <f t="shared" si="152"/>
        <v>-1.4854556398418073</v>
      </c>
      <c r="AN1930" s="63">
        <f t="shared" si="157"/>
        <v>11.358636418491599</v>
      </c>
      <c r="AO1930" s="63">
        <f t="shared" si="157"/>
        <v>11.358804619998017</v>
      </c>
      <c r="AP1930" s="63">
        <f t="shared" si="157"/>
        <v>11.359537657922226</v>
      </c>
      <c r="AQ1930" s="63">
        <f t="shared" si="157"/>
        <v>11.362715978071076</v>
      </c>
      <c r="AR1930" s="63">
        <f t="shared" si="157"/>
        <v>11.376203534425278</v>
      </c>
      <c r="AS1930" s="63">
        <f t="shared" si="157"/>
        <v>11.429013607576051</v>
      </c>
      <c r="AT1930" s="63">
        <f t="shared" si="157"/>
        <v>11.594971110027394</v>
      </c>
      <c r="AU1930" s="63">
        <f t="shared" si="154"/>
        <v>11.961740587925192</v>
      </c>
      <c r="AV1930" s="63"/>
      <c r="AW1930" s="63"/>
    </row>
    <row r="1931" spans="27:49" x14ac:dyDescent="0.2">
      <c r="AA1931" s="217">
        <f t="shared" si="143"/>
        <v>-6.8508655805447731E-3</v>
      </c>
      <c r="AB1931" s="218">
        <f t="shared" si="144"/>
        <v>6.8508655805447731E-3</v>
      </c>
      <c r="AC1931" s="218">
        <f t="shared" si="145"/>
        <v>0</v>
      </c>
      <c r="AD1931" s="219">
        <f t="shared" si="146"/>
        <v>0</v>
      </c>
      <c r="AH1931" s="15">
        <f t="shared" si="147"/>
        <v>-2.1132140183653118E-2</v>
      </c>
      <c r="AI1931" s="15">
        <f t="shared" si="148"/>
        <v>0.75722234923842557</v>
      </c>
      <c r="AJ1931" s="15">
        <f t="shared" si="149"/>
        <v>-5.8662773998696828E-2</v>
      </c>
      <c r="AK1931" s="15">
        <f t="shared" si="150"/>
        <v>-0.59778198123591342</v>
      </c>
      <c r="AL1931" s="15">
        <f t="shared" si="151"/>
        <v>-1.9565766440237951</v>
      </c>
      <c r="AM1931" s="15">
        <f t="shared" si="152"/>
        <v>-1.4854556398418073</v>
      </c>
      <c r="AN1931" s="63">
        <f t="shared" si="157"/>
        <v>11.358636418491599</v>
      </c>
      <c r="AO1931" s="63">
        <f t="shared" si="157"/>
        <v>11.358804619998017</v>
      </c>
      <c r="AP1931" s="63">
        <f t="shared" si="157"/>
        <v>11.359537657922226</v>
      </c>
      <c r="AQ1931" s="63">
        <f t="shared" si="157"/>
        <v>11.362715978071076</v>
      </c>
      <c r="AR1931" s="63">
        <f t="shared" si="157"/>
        <v>11.376203534425278</v>
      </c>
      <c r="AS1931" s="63">
        <f t="shared" si="157"/>
        <v>11.429013607576051</v>
      </c>
      <c r="AT1931" s="63">
        <f t="shared" si="157"/>
        <v>11.594971110027394</v>
      </c>
      <c r="AU1931" s="63">
        <f t="shared" si="154"/>
        <v>11.961740587925192</v>
      </c>
      <c r="AV1931" s="63"/>
      <c r="AW1931" s="63"/>
    </row>
    <row r="1932" spans="27:49" x14ac:dyDescent="0.2">
      <c r="AA1932" s="217">
        <f t="shared" si="143"/>
        <v>-6.8508655805447731E-3</v>
      </c>
      <c r="AB1932" s="218">
        <f t="shared" si="144"/>
        <v>6.8508655805447731E-3</v>
      </c>
      <c r="AC1932" s="218">
        <f t="shared" si="145"/>
        <v>0</v>
      </c>
      <c r="AD1932" s="219">
        <f t="shared" si="146"/>
        <v>0</v>
      </c>
      <c r="AH1932" s="15">
        <f t="shared" si="147"/>
        <v>-2.1132140183653118E-2</v>
      </c>
      <c r="AI1932" s="15">
        <f t="shared" si="148"/>
        <v>0.75722234923842557</v>
      </c>
      <c r="AJ1932" s="15">
        <f t="shared" si="149"/>
        <v>-5.8662773998696828E-2</v>
      </c>
      <c r="AK1932" s="15">
        <f t="shared" si="150"/>
        <v>-0.59778198123591342</v>
      </c>
      <c r="AL1932" s="15">
        <f t="shared" si="151"/>
        <v>-1.9565766440237951</v>
      </c>
      <c r="AM1932" s="15">
        <f t="shared" si="152"/>
        <v>-1.4854556398418073</v>
      </c>
      <c r="AN1932" s="63">
        <f t="shared" si="157"/>
        <v>11.358636418491599</v>
      </c>
      <c r="AO1932" s="63">
        <f t="shared" si="157"/>
        <v>11.358804619998017</v>
      </c>
      <c r="AP1932" s="63">
        <f t="shared" si="157"/>
        <v>11.359537657922226</v>
      </c>
      <c r="AQ1932" s="63">
        <f t="shared" si="157"/>
        <v>11.362715978071076</v>
      </c>
      <c r="AR1932" s="63">
        <f t="shared" si="157"/>
        <v>11.376203534425278</v>
      </c>
      <c r="AS1932" s="63">
        <f t="shared" si="157"/>
        <v>11.429013607576051</v>
      </c>
      <c r="AT1932" s="63">
        <f t="shared" si="157"/>
        <v>11.594971110027394</v>
      </c>
      <c r="AU1932" s="63">
        <f t="shared" si="154"/>
        <v>11.961740587925192</v>
      </c>
      <c r="AV1932" s="63"/>
      <c r="AW1932" s="63"/>
    </row>
    <row r="1933" spans="27:49" x14ac:dyDescent="0.2">
      <c r="AA1933" s="217">
        <f t="shared" si="143"/>
        <v>-6.8508655805447731E-3</v>
      </c>
      <c r="AB1933" s="218">
        <f t="shared" si="144"/>
        <v>6.8508655805447731E-3</v>
      </c>
      <c r="AC1933" s="218">
        <f t="shared" si="145"/>
        <v>0</v>
      </c>
      <c r="AD1933" s="219">
        <f t="shared" si="146"/>
        <v>0</v>
      </c>
      <c r="AH1933" s="15">
        <f t="shared" si="147"/>
        <v>-2.1132140183653118E-2</v>
      </c>
      <c r="AI1933" s="15">
        <f t="shared" si="148"/>
        <v>0.75722234923842557</v>
      </c>
      <c r="AJ1933" s="15">
        <f t="shared" si="149"/>
        <v>-5.8662773998696828E-2</v>
      </c>
      <c r="AK1933" s="15">
        <f t="shared" si="150"/>
        <v>-0.59778198123591342</v>
      </c>
      <c r="AL1933" s="15">
        <f t="shared" si="151"/>
        <v>-1.9565766440237951</v>
      </c>
      <c r="AM1933" s="15">
        <f t="shared" si="152"/>
        <v>-1.4854556398418073</v>
      </c>
      <c r="AN1933" s="63">
        <f t="shared" si="157"/>
        <v>11.358636418491599</v>
      </c>
      <c r="AO1933" s="63">
        <f t="shared" si="157"/>
        <v>11.358804619998017</v>
      </c>
      <c r="AP1933" s="63">
        <f t="shared" si="157"/>
        <v>11.359537657922226</v>
      </c>
      <c r="AQ1933" s="63">
        <f t="shared" si="157"/>
        <v>11.362715978071076</v>
      </c>
      <c r="AR1933" s="63">
        <f t="shared" si="157"/>
        <v>11.376203534425278</v>
      </c>
      <c r="AS1933" s="63">
        <f t="shared" si="157"/>
        <v>11.429013607576051</v>
      </c>
      <c r="AT1933" s="63">
        <f t="shared" si="157"/>
        <v>11.594971110027394</v>
      </c>
      <c r="AU1933" s="63">
        <f t="shared" si="154"/>
        <v>11.961740587925192</v>
      </c>
      <c r="AV1933" s="63"/>
      <c r="AW1933" s="63"/>
    </row>
    <row r="1934" spans="27:49" x14ac:dyDescent="0.2">
      <c r="AA1934" s="217">
        <f t="shared" si="143"/>
        <v>-6.8508655805447731E-3</v>
      </c>
      <c r="AB1934" s="218">
        <f t="shared" si="144"/>
        <v>6.8508655805447731E-3</v>
      </c>
      <c r="AC1934" s="218">
        <f t="shared" si="145"/>
        <v>0</v>
      </c>
      <c r="AD1934" s="219">
        <f t="shared" si="146"/>
        <v>0</v>
      </c>
      <c r="AH1934" s="15">
        <f t="shared" si="147"/>
        <v>-2.1132140183653118E-2</v>
      </c>
      <c r="AI1934" s="15">
        <f t="shared" si="148"/>
        <v>0.75722234923842557</v>
      </c>
      <c r="AJ1934" s="15">
        <f t="shared" si="149"/>
        <v>-5.8662773998696828E-2</v>
      </c>
      <c r="AK1934" s="15">
        <f t="shared" si="150"/>
        <v>-0.59778198123591342</v>
      </c>
      <c r="AL1934" s="15">
        <f t="shared" si="151"/>
        <v>-1.9565766440237951</v>
      </c>
      <c r="AM1934" s="15">
        <f t="shared" si="152"/>
        <v>-1.4854556398418073</v>
      </c>
      <c r="AN1934" s="63">
        <f t="shared" si="157"/>
        <v>11.358636418491599</v>
      </c>
      <c r="AO1934" s="63">
        <f t="shared" si="157"/>
        <v>11.358804619998017</v>
      </c>
      <c r="AP1934" s="63">
        <f t="shared" si="157"/>
        <v>11.359537657922226</v>
      </c>
      <c r="AQ1934" s="63">
        <f t="shared" si="157"/>
        <v>11.362715978071076</v>
      </c>
      <c r="AR1934" s="63">
        <f t="shared" si="157"/>
        <v>11.376203534425278</v>
      </c>
      <c r="AS1934" s="63">
        <f t="shared" si="157"/>
        <v>11.429013607576051</v>
      </c>
      <c r="AT1934" s="63">
        <f t="shared" si="157"/>
        <v>11.594971110027394</v>
      </c>
      <c r="AU1934" s="63">
        <f t="shared" si="154"/>
        <v>11.961740587925192</v>
      </c>
      <c r="AV1934" s="63"/>
      <c r="AW1934" s="63"/>
    </row>
    <row r="1935" spans="27:49" x14ac:dyDescent="0.2">
      <c r="AA1935" s="217">
        <f t="shared" si="143"/>
        <v>-6.8508655805447731E-3</v>
      </c>
      <c r="AB1935" s="218">
        <f t="shared" si="144"/>
        <v>6.8508655805447731E-3</v>
      </c>
      <c r="AC1935" s="218">
        <f t="shared" si="145"/>
        <v>0</v>
      </c>
      <c r="AD1935" s="219">
        <f t="shared" si="146"/>
        <v>0</v>
      </c>
      <c r="AH1935" s="15">
        <f t="shared" si="147"/>
        <v>-2.1132140183653118E-2</v>
      </c>
      <c r="AI1935" s="15">
        <f t="shared" si="148"/>
        <v>0.75722234923842557</v>
      </c>
      <c r="AJ1935" s="15">
        <f t="shared" si="149"/>
        <v>-5.8662773998696828E-2</v>
      </c>
      <c r="AK1935" s="15">
        <f t="shared" si="150"/>
        <v>-0.59778198123591342</v>
      </c>
      <c r="AL1935" s="15">
        <f t="shared" si="151"/>
        <v>-1.9565766440237951</v>
      </c>
      <c r="AM1935" s="15">
        <f t="shared" si="152"/>
        <v>-1.4854556398418073</v>
      </c>
      <c r="AN1935" s="63">
        <f t="shared" si="157"/>
        <v>11.358636418491599</v>
      </c>
      <c r="AO1935" s="63">
        <f t="shared" si="157"/>
        <v>11.358804619998017</v>
      </c>
      <c r="AP1935" s="63">
        <f t="shared" si="157"/>
        <v>11.359537657922226</v>
      </c>
      <c r="AQ1935" s="63">
        <f t="shared" si="157"/>
        <v>11.362715978071076</v>
      </c>
      <c r="AR1935" s="63">
        <f t="shared" si="157"/>
        <v>11.376203534425278</v>
      </c>
      <c r="AS1935" s="63">
        <f t="shared" si="157"/>
        <v>11.429013607576051</v>
      </c>
      <c r="AT1935" s="63">
        <f t="shared" si="157"/>
        <v>11.594971110027394</v>
      </c>
      <c r="AU1935" s="63">
        <f t="shared" si="154"/>
        <v>11.961740587925192</v>
      </c>
      <c r="AV1935" s="63"/>
      <c r="AW1935" s="63"/>
    </row>
    <row r="1936" spans="27:49" x14ac:dyDescent="0.2">
      <c r="AA1936" s="217">
        <f t="shared" si="143"/>
        <v>-6.8508655805447731E-3</v>
      </c>
      <c r="AB1936" s="218">
        <f t="shared" si="144"/>
        <v>6.8508655805447731E-3</v>
      </c>
      <c r="AC1936" s="218">
        <f t="shared" si="145"/>
        <v>0</v>
      </c>
      <c r="AD1936" s="219">
        <f t="shared" si="146"/>
        <v>0</v>
      </c>
      <c r="AH1936" s="15">
        <f t="shared" si="147"/>
        <v>-2.1132140183653118E-2</v>
      </c>
      <c r="AI1936" s="15">
        <f t="shared" si="148"/>
        <v>0.75722234923842557</v>
      </c>
      <c r="AJ1936" s="15">
        <f t="shared" si="149"/>
        <v>-5.8662773998696828E-2</v>
      </c>
      <c r="AK1936" s="15">
        <f t="shared" si="150"/>
        <v>-0.59778198123591342</v>
      </c>
      <c r="AL1936" s="15">
        <f t="shared" si="151"/>
        <v>-1.9565766440237951</v>
      </c>
      <c r="AM1936" s="15">
        <f t="shared" si="152"/>
        <v>-1.4854556398418073</v>
      </c>
      <c r="AN1936" s="63">
        <f t="shared" si="157"/>
        <v>11.358636418491599</v>
      </c>
      <c r="AO1936" s="63">
        <f t="shared" si="157"/>
        <v>11.358804619998017</v>
      </c>
      <c r="AP1936" s="63">
        <f t="shared" si="157"/>
        <v>11.359537657922226</v>
      </c>
      <c r="AQ1936" s="63">
        <f t="shared" si="157"/>
        <v>11.362715978071076</v>
      </c>
      <c r="AR1936" s="63">
        <f t="shared" si="157"/>
        <v>11.376203534425278</v>
      </c>
      <c r="AS1936" s="63">
        <f t="shared" si="157"/>
        <v>11.429013607576051</v>
      </c>
      <c r="AT1936" s="63">
        <f t="shared" si="157"/>
        <v>11.594971110027394</v>
      </c>
      <c r="AU1936" s="63">
        <f t="shared" si="154"/>
        <v>11.961740587925192</v>
      </c>
      <c r="AV1936" s="63"/>
      <c r="AW1936" s="63"/>
    </row>
    <row r="1937" spans="27:49" x14ac:dyDescent="0.2">
      <c r="AA1937" s="217">
        <f t="shared" si="143"/>
        <v>-6.8508655805447731E-3</v>
      </c>
      <c r="AB1937" s="218">
        <f t="shared" si="144"/>
        <v>6.8508655805447731E-3</v>
      </c>
      <c r="AC1937" s="218">
        <f t="shared" si="145"/>
        <v>0</v>
      </c>
      <c r="AD1937" s="219">
        <f t="shared" si="146"/>
        <v>0</v>
      </c>
      <c r="AH1937" s="15">
        <f t="shared" si="147"/>
        <v>-2.1132140183653118E-2</v>
      </c>
      <c r="AI1937" s="15">
        <f t="shared" si="148"/>
        <v>0.75722234923842557</v>
      </c>
      <c r="AJ1937" s="15">
        <f t="shared" si="149"/>
        <v>-5.8662773998696828E-2</v>
      </c>
      <c r="AK1937" s="15">
        <f t="shared" si="150"/>
        <v>-0.59778198123591342</v>
      </c>
      <c r="AL1937" s="15">
        <f t="shared" si="151"/>
        <v>-1.9565766440237951</v>
      </c>
      <c r="AM1937" s="15">
        <f t="shared" si="152"/>
        <v>-1.4854556398418073</v>
      </c>
      <c r="AN1937" s="63">
        <f t="shared" si="157"/>
        <v>11.358636418491599</v>
      </c>
      <c r="AO1937" s="63">
        <f t="shared" si="157"/>
        <v>11.358804619998017</v>
      </c>
      <c r="AP1937" s="63">
        <f t="shared" si="157"/>
        <v>11.359537657922226</v>
      </c>
      <c r="AQ1937" s="63">
        <f t="shared" si="157"/>
        <v>11.362715978071076</v>
      </c>
      <c r="AR1937" s="63">
        <f t="shared" si="157"/>
        <v>11.376203534425278</v>
      </c>
      <c r="AS1937" s="63">
        <f t="shared" si="157"/>
        <v>11.429013607576051</v>
      </c>
      <c r="AT1937" s="63">
        <f t="shared" si="157"/>
        <v>11.594971110027394</v>
      </c>
      <c r="AU1937" s="63">
        <f t="shared" si="154"/>
        <v>11.961740587925192</v>
      </c>
      <c r="AV1937" s="63"/>
      <c r="AW1937" s="63"/>
    </row>
    <row r="1938" spans="27:49" x14ac:dyDescent="0.2">
      <c r="AA1938" s="217">
        <f t="shared" si="143"/>
        <v>-6.8508655805447731E-3</v>
      </c>
      <c r="AB1938" s="218">
        <f t="shared" si="144"/>
        <v>6.8508655805447731E-3</v>
      </c>
      <c r="AC1938" s="218">
        <f t="shared" si="145"/>
        <v>0</v>
      </c>
      <c r="AD1938" s="219">
        <f t="shared" si="146"/>
        <v>0</v>
      </c>
      <c r="AH1938" s="15">
        <f t="shared" si="147"/>
        <v>-2.1132140183653118E-2</v>
      </c>
      <c r="AI1938" s="15">
        <f t="shared" si="148"/>
        <v>0.75722234923842557</v>
      </c>
      <c r="AJ1938" s="15">
        <f t="shared" si="149"/>
        <v>-5.8662773998696828E-2</v>
      </c>
      <c r="AK1938" s="15">
        <f t="shared" si="150"/>
        <v>-0.59778198123591342</v>
      </c>
      <c r="AL1938" s="15">
        <f t="shared" si="151"/>
        <v>-1.9565766440237951</v>
      </c>
      <c r="AM1938" s="15">
        <f t="shared" si="152"/>
        <v>-1.4854556398418073</v>
      </c>
      <c r="AN1938" s="63">
        <f t="shared" si="157"/>
        <v>11.358636418491599</v>
      </c>
      <c r="AO1938" s="63">
        <f t="shared" si="157"/>
        <v>11.358804619998017</v>
      </c>
      <c r="AP1938" s="63">
        <f t="shared" si="157"/>
        <v>11.359537657922226</v>
      </c>
      <c r="AQ1938" s="63">
        <f t="shared" si="157"/>
        <v>11.362715978071076</v>
      </c>
      <c r="AR1938" s="63">
        <f t="shared" si="157"/>
        <v>11.376203534425278</v>
      </c>
      <c r="AS1938" s="63">
        <f t="shared" si="157"/>
        <v>11.429013607576051</v>
      </c>
      <c r="AT1938" s="63">
        <f t="shared" si="157"/>
        <v>11.594971110027394</v>
      </c>
      <c r="AU1938" s="63">
        <f t="shared" si="154"/>
        <v>11.961740587925192</v>
      </c>
      <c r="AV1938" s="63"/>
      <c r="AW1938" s="63"/>
    </row>
    <row r="1939" spans="27:49" x14ac:dyDescent="0.2">
      <c r="AA1939" s="217">
        <f t="shared" si="143"/>
        <v>-6.8508655805447731E-3</v>
      </c>
      <c r="AB1939" s="218">
        <f t="shared" si="144"/>
        <v>6.8508655805447731E-3</v>
      </c>
      <c r="AC1939" s="218">
        <f t="shared" si="145"/>
        <v>0</v>
      </c>
      <c r="AD1939" s="219">
        <f t="shared" si="146"/>
        <v>0</v>
      </c>
      <c r="AH1939" s="15">
        <f t="shared" si="147"/>
        <v>-2.1132140183653118E-2</v>
      </c>
      <c r="AI1939" s="15">
        <f t="shared" si="148"/>
        <v>0.75722234923842557</v>
      </c>
      <c r="AJ1939" s="15">
        <f t="shared" si="149"/>
        <v>-5.8662773998696828E-2</v>
      </c>
      <c r="AK1939" s="15">
        <f t="shared" si="150"/>
        <v>-0.59778198123591342</v>
      </c>
      <c r="AL1939" s="15">
        <f t="shared" si="151"/>
        <v>-1.9565766440237951</v>
      </c>
      <c r="AM1939" s="15">
        <f t="shared" si="152"/>
        <v>-1.4854556398418073</v>
      </c>
      <c r="AN1939" s="63">
        <f t="shared" si="157"/>
        <v>11.358636418491599</v>
      </c>
      <c r="AO1939" s="63">
        <f t="shared" si="157"/>
        <v>11.358804619998017</v>
      </c>
      <c r="AP1939" s="63">
        <f t="shared" si="157"/>
        <v>11.359537657922226</v>
      </c>
      <c r="AQ1939" s="63">
        <f t="shared" si="157"/>
        <v>11.362715978071076</v>
      </c>
      <c r="AR1939" s="63">
        <f t="shared" si="157"/>
        <v>11.376203534425278</v>
      </c>
      <c r="AS1939" s="63">
        <f t="shared" si="157"/>
        <v>11.429013607576051</v>
      </c>
      <c r="AT1939" s="63">
        <f t="shared" si="157"/>
        <v>11.594971110027394</v>
      </c>
      <c r="AU1939" s="63">
        <f t="shared" si="154"/>
        <v>11.961740587925192</v>
      </c>
      <c r="AV1939" s="63"/>
      <c r="AW1939" s="63"/>
    </row>
    <row r="1940" spans="27:49" x14ac:dyDescent="0.2">
      <c r="AA1940" s="217">
        <f t="shared" si="143"/>
        <v>-6.8508655805447731E-3</v>
      </c>
      <c r="AB1940" s="218">
        <f t="shared" si="144"/>
        <v>6.8508655805447731E-3</v>
      </c>
      <c r="AC1940" s="218">
        <f t="shared" si="145"/>
        <v>0</v>
      </c>
      <c r="AD1940" s="219">
        <f t="shared" si="146"/>
        <v>0</v>
      </c>
      <c r="AH1940" s="15">
        <f t="shared" si="147"/>
        <v>-2.1132140183653118E-2</v>
      </c>
      <c r="AI1940" s="15">
        <f t="shared" si="148"/>
        <v>0.75722234923842557</v>
      </c>
      <c r="AJ1940" s="15">
        <f t="shared" si="149"/>
        <v>-5.8662773998696828E-2</v>
      </c>
      <c r="AK1940" s="15">
        <f t="shared" si="150"/>
        <v>-0.59778198123591342</v>
      </c>
      <c r="AL1940" s="15">
        <f t="shared" si="151"/>
        <v>-1.9565766440237951</v>
      </c>
      <c r="AM1940" s="15">
        <f t="shared" si="152"/>
        <v>-1.4854556398418073</v>
      </c>
      <c r="AN1940" s="63">
        <f t="shared" si="157"/>
        <v>11.358636418491599</v>
      </c>
      <c r="AO1940" s="63">
        <f t="shared" si="157"/>
        <v>11.358804619998017</v>
      </c>
      <c r="AP1940" s="63">
        <f t="shared" si="157"/>
        <v>11.359537657922226</v>
      </c>
      <c r="AQ1940" s="63">
        <f t="shared" si="157"/>
        <v>11.362715978071076</v>
      </c>
      <c r="AR1940" s="63">
        <f t="shared" si="157"/>
        <v>11.376203534425278</v>
      </c>
      <c r="AS1940" s="63">
        <f t="shared" si="157"/>
        <v>11.429013607576051</v>
      </c>
      <c r="AT1940" s="63">
        <f t="shared" si="157"/>
        <v>11.594971110027394</v>
      </c>
      <c r="AU1940" s="63">
        <f t="shared" si="154"/>
        <v>11.961740587925192</v>
      </c>
      <c r="AV1940" s="63"/>
      <c r="AW1940" s="63"/>
    </row>
    <row r="1941" spans="27:49" x14ac:dyDescent="0.2">
      <c r="AA1941" s="217">
        <f t="shared" ref="AA1941:AA2004" si="158">AB$3+AB$4*Z1941+AB$5*Z1941^2+AH1941</f>
        <v>-6.8508655805447731E-3</v>
      </c>
      <c r="AB1941" s="218">
        <f t="shared" ref="AB1941:AB2004" si="159">+G1941-AA1941</f>
        <v>6.8508655805447731E-3</v>
      </c>
      <c r="AC1941" s="218">
        <f t="shared" ref="AC1941:AC2004" si="160">+G1941-P1941</f>
        <v>0</v>
      </c>
      <c r="AD1941" s="219">
        <f t="shared" ref="AD1941:AD2004" si="161">U1941*(G1941-AA1941)^2</f>
        <v>0</v>
      </c>
      <c r="AH1941" s="15">
        <f t="shared" ref="AH1941:AH2004" si="162">$AB$6*($AB$11/AI1941*AJ1941+$AB$12)</f>
        <v>-2.1132140183653118E-2</v>
      </c>
      <c r="AI1941" s="15">
        <f t="shared" ref="AI1941:AI2004" si="163">1+$AB$7*COS(AL1941)</f>
        <v>0.75722234923842557</v>
      </c>
      <c r="AJ1941" s="15">
        <f t="shared" ref="AJ1941:AJ2004" si="164">SIN(AL1941+RADIANS($AB$9))</f>
        <v>-5.8662773998696828E-2</v>
      </c>
      <c r="AK1941" s="15">
        <f t="shared" ref="AK1941:AK2004" si="165">$AB$7*SIN(AL1941)</f>
        <v>-0.59778198123591342</v>
      </c>
      <c r="AL1941" s="15">
        <f t="shared" ref="AL1941:AL2004" si="166">2*ATAN(AM1941)</f>
        <v>-1.9565766440237951</v>
      </c>
      <c r="AM1941" s="15">
        <f t="shared" ref="AM1941:AM2004" si="167">TAN(AN1941/2)*SQRT((1+$AB$7)/(1-$AB$7))</f>
        <v>-1.4854556398418073</v>
      </c>
      <c r="AN1941" s="63">
        <f t="shared" ref="AN1941:AT1956" si="168">$AU1941+$AB$7*SIN(AO1941)</f>
        <v>11.358636418491599</v>
      </c>
      <c r="AO1941" s="63">
        <f t="shared" si="168"/>
        <v>11.358804619998017</v>
      </c>
      <c r="AP1941" s="63">
        <f t="shared" si="168"/>
        <v>11.359537657922226</v>
      </c>
      <c r="AQ1941" s="63">
        <f t="shared" si="168"/>
        <v>11.362715978071076</v>
      </c>
      <c r="AR1941" s="63">
        <f t="shared" si="168"/>
        <v>11.376203534425278</v>
      </c>
      <c r="AS1941" s="63">
        <f t="shared" si="168"/>
        <v>11.429013607576051</v>
      </c>
      <c r="AT1941" s="63">
        <f t="shared" si="168"/>
        <v>11.594971110027394</v>
      </c>
      <c r="AU1941" s="63">
        <f t="shared" ref="AU1941:AU2004" si="169">RADIANS($AB$9)+$AB$18*(F1941-AB$15)</f>
        <v>11.961740587925192</v>
      </c>
      <c r="AV1941" s="63"/>
      <c r="AW1941" s="63"/>
    </row>
    <row r="1942" spans="27:49" x14ac:dyDescent="0.2">
      <c r="AA1942" s="217">
        <f t="shared" si="158"/>
        <v>-6.8508655805447731E-3</v>
      </c>
      <c r="AB1942" s="218">
        <f t="shared" si="159"/>
        <v>6.8508655805447731E-3</v>
      </c>
      <c r="AC1942" s="218">
        <f t="shared" si="160"/>
        <v>0</v>
      </c>
      <c r="AD1942" s="219">
        <f t="shared" si="161"/>
        <v>0</v>
      </c>
      <c r="AH1942" s="15">
        <f t="shared" si="162"/>
        <v>-2.1132140183653118E-2</v>
      </c>
      <c r="AI1942" s="15">
        <f t="shared" si="163"/>
        <v>0.75722234923842557</v>
      </c>
      <c r="AJ1942" s="15">
        <f t="shared" si="164"/>
        <v>-5.8662773998696828E-2</v>
      </c>
      <c r="AK1942" s="15">
        <f t="shared" si="165"/>
        <v>-0.59778198123591342</v>
      </c>
      <c r="AL1942" s="15">
        <f t="shared" si="166"/>
        <v>-1.9565766440237951</v>
      </c>
      <c r="AM1942" s="15">
        <f t="shared" si="167"/>
        <v>-1.4854556398418073</v>
      </c>
      <c r="AN1942" s="63">
        <f t="shared" si="168"/>
        <v>11.358636418491599</v>
      </c>
      <c r="AO1942" s="63">
        <f t="shared" si="168"/>
        <v>11.358804619998017</v>
      </c>
      <c r="AP1942" s="63">
        <f t="shared" si="168"/>
        <v>11.359537657922226</v>
      </c>
      <c r="AQ1942" s="63">
        <f t="shared" si="168"/>
        <v>11.362715978071076</v>
      </c>
      <c r="AR1942" s="63">
        <f t="shared" si="168"/>
        <v>11.376203534425278</v>
      </c>
      <c r="AS1942" s="63">
        <f t="shared" si="168"/>
        <v>11.429013607576051</v>
      </c>
      <c r="AT1942" s="63">
        <f t="shared" si="168"/>
        <v>11.594971110027394</v>
      </c>
      <c r="AU1942" s="63">
        <f t="shared" si="169"/>
        <v>11.961740587925192</v>
      </c>
      <c r="AV1942" s="63"/>
      <c r="AW1942" s="63"/>
    </row>
    <row r="1943" spans="27:49" x14ac:dyDescent="0.2">
      <c r="AA1943" s="217">
        <f t="shared" si="158"/>
        <v>-6.8508655805447731E-3</v>
      </c>
      <c r="AB1943" s="218">
        <f t="shared" si="159"/>
        <v>6.8508655805447731E-3</v>
      </c>
      <c r="AC1943" s="218">
        <f t="shared" si="160"/>
        <v>0</v>
      </c>
      <c r="AD1943" s="219">
        <f t="shared" si="161"/>
        <v>0</v>
      </c>
      <c r="AH1943" s="15">
        <f t="shared" si="162"/>
        <v>-2.1132140183653118E-2</v>
      </c>
      <c r="AI1943" s="15">
        <f t="shared" si="163"/>
        <v>0.75722234923842557</v>
      </c>
      <c r="AJ1943" s="15">
        <f t="shared" si="164"/>
        <v>-5.8662773998696828E-2</v>
      </c>
      <c r="AK1943" s="15">
        <f t="shared" si="165"/>
        <v>-0.59778198123591342</v>
      </c>
      <c r="AL1943" s="15">
        <f t="shared" si="166"/>
        <v>-1.9565766440237951</v>
      </c>
      <c r="AM1943" s="15">
        <f t="shared" si="167"/>
        <v>-1.4854556398418073</v>
      </c>
      <c r="AN1943" s="63">
        <f t="shared" si="168"/>
        <v>11.358636418491599</v>
      </c>
      <c r="AO1943" s="63">
        <f t="shared" si="168"/>
        <v>11.358804619998017</v>
      </c>
      <c r="AP1943" s="63">
        <f t="shared" si="168"/>
        <v>11.359537657922226</v>
      </c>
      <c r="AQ1943" s="63">
        <f t="shared" si="168"/>
        <v>11.362715978071076</v>
      </c>
      <c r="AR1943" s="63">
        <f t="shared" si="168"/>
        <v>11.376203534425278</v>
      </c>
      <c r="AS1943" s="63">
        <f t="shared" si="168"/>
        <v>11.429013607576051</v>
      </c>
      <c r="AT1943" s="63">
        <f t="shared" si="168"/>
        <v>11.594971110027394</v>
      </c>
      <c r="AU1943" s="63">
        <f t="shared" si="169"/>
        <v>11.961740587925192</v>
      </c>
      <c r="AV1943" s="63"/>
      <c r="AW1943" s="63"/>
    </row>
    <row r="1944" spans="27:49" x14ac:dyDescent="0.2">
      <c r="AA1944" s="217">
        <f t="shared" si="158"/>
        <v>-6.8508655805447731E-3</v>
      </c>
      <c r="AB1944" s="218">
        <f t="shared" si="159"/>
        <v>6.8508655805447731E-3</v>
      </c>
      <c r="AC1944" s="218">
        <f t="shared" si="160"/>
        <v>0</v>
      </c>
      <c r="AD1944" s="219">
        <f t="shared" si="161"/>
        <v>0</v>
      </c>
      <c r="AH1944" s="15">
        <f t="shared" si="162"/>
        <v>-2.1132140183653118E-2</v>
      </c>
      <c r="AI1944" s="15">
        <f t="shared" si="163"/>
        <v>0.75722234923842557</v>
      </c>
      <c r="AJ1944" s="15">
        <f t="shared" si="164"/>
        <v>-5.8662773998696828E-2</v>
      </c>
      <c r="AK1944" s="15">
        <f t="shared" si="165"/>
        <v>-0.59778198123591342</v>
      </c>
      <c r="AL1944" s="15">
        <f t="shared" si="166"/>
        <v>-1.9565766440237951</v>
      </c>
      <c r="AM1944" s="15">
        <f t="shared" si="167"/>
        <v>-1.4854556398418073</v>
      </c>
      <c r="AN1944" s="63">
        <f t="shared" si="168"/>
        <v>11.358636418491599</v>
      </c>
      <c r="AO1944" s="63">
        <f t="shared" si="168"/>
        <v>11.358804619998017</v>
      </c>
      <c r="AP1944" s="63">
        <f t="shared" si="168"/>
        <v>11.359537657922226</v>
      </c>
      <c r="AQ1944" s="63">
        <f t="shared" si="168"/>
        <v>11.362715978071076</v>
      </c>
      <c r="AR1944" s="63">
        <f t="shared" si="168"/>
        <v>11.376203534425278</v>
      </c>
      <c r="AS1944" s="63">
        <f t="shared" si="168"/>
        <v>11.429013607576051</v>
      </c>
      <c r="AT1944" s="63">
        <f t="shared" si="168"/>
        <v>11.594971110027394</v>
      </c>
      <c r="AU1944" s="63">
        <f t="shared" si="169"/>
        <v>11.961740587925192</v>
      </c>
      <c r="AV1944" s="63"/>
      <c r="AW1944" s="63"/>
    </row>
    <row r="1945" spans="27:49" x14ac:dyDescent="0.2">
      <c r="AA1945" s="217">
        <f t="shared" si="158"/>
        <v>-6.8508655805447731E-3</v>
      </c>
      <c r="AB1945" s="218">
        <f t="shared" si="159"/>
        <v>6.8508655805447731E-3</v>
      </c>
      <c r="AC1945" s="218">
        <f t="shared" si="160"/>
        <v>0</v>
      </c>
      <c r="AD1945" s="219">
        <f t="shared" si="161"/>
        <v>0</v>
      </c>
      <c r="AH1945" s="15">
        <f t="shared" si="162"/>
        <v>-2.1132140183653118E-2</v>
      </c>
      <c r="AI1945" s="15">
        <f t="shared" si="163"/>
        <v>0.75722234923842557</v>
      </c>
      <c r="AJ1945" s="15">
        <f t="shared" si="164"/>
        <v>-5.8662773998696828E-2</v>
      </c>
      <c r="AK1945" s="15">
        <f t="shared" si="165"/>
        <v>-0.59778198123591342</v>
      </c>
      <c r="AL1945" s="15">
        <f t="shared" si="166"/>
        <v>-1.9565766440237951</v>
      </c>
      <c r="AM1945" s="15">
        <f t="shared" si="167"/>
        <v>-1.4854556398418073</v>
      </c>
      <c r="AN1945" s="63">
        <f t="shared" si="168"/>
        <v>11.358636418491599</v>
      </c>
      <c r="AO1945" s="63">
        <f t="shared" si="168"/>
        <v>11.358804619998017</v>
      </c>
      <c r="AP1945" s="63">
        <f t="shared" si="168"/>
        <v>11.359537657922226</v>
      </c>
      <c r="AQ1945" s="63">
        <f t="shared" si="168"/>
        <v>11.362715978071076</v>
      </c>
      <c r="AR1945" s="63">
        <f t="shared" si="168"/>
        <v>11.376203534425278</v>
      </c>
      <c r="AS1945" s="63">
        <f t="shared" si="168"/>
        <v>11.429013607576051</v>
      </c>
      <c r="AT1945" s="63">
        <f t="shared" si="168"/>
        <v>11.594971110027394</v>
      </c>
      <c r="AU1945" s="63">
        <f t="shared" si="169"/>
        <v>11.961740587925192</v>
      </c>
      <c r="AV1945" s="63"/>
      <c r="AW1945" s="63"/>
    </row>
    <row r="1946" spans="27:49" x14ac:dyDescent="0.2">
      <c r="AA1946" s="217">
        <f t="shared" si="158"/>
        <v>-6.8508655805447731E-3</v>
      </c>
      <c r="AB1946" s="218">
        <f t="shared" si="159"/>
        <v>6.8508655805447731E-3</v>
      </c>
      <c r="AC1946" s="218">
        <f t="shared" si="160"/>
        <v>0</v>
      </c>
      <c r="AD1946" s="219">
        <f t="shared" si="161"/>
        <v>0</v>
      </c>
      <c r="AH1946" s="15">
        <f t="shared" si="162"/>
        <v>-2.1132140183653118E-2</v>
      </c>
      <c r="AI1946" s="15">
        <f t="shared" si="163"/>
        <v>0.75722234923842557</v>
      </c>
      <c r="AJ1946" s="15">
        <f t="shared" si="164"/>
        <v>-5.8662773998696828E-2</v>
      </c>
      <c r="AK1946" s="15">
        <f t="shared" si="165"/>
        <v>-0.59778198123591342</v>
      </c>
      <c r="AL1946" s="15">
        <f t="shared" si="166"/>
        <v>-1.9565766440237951</v>
      </c>
      <c r="AM1946" s="15">
        <f t="shared" si="167"/>
        <v>-1.4854556398418073</v>
      </c>
      <c r="AN1946" s="63">
        <f t="shared" si="168"/>
        <v>11.358636418491599</v>
      </c>
      <c r="AO1946" s="63">
        <f t="shared" si="168"/>
        <v>11.358804619998017</v>
      </c>
      <c r="AP1946" s="63">
        <f t="shared" si="168"/>
        <v>11.359537657922226</v>
      </c>
      <c r="AQ1946" s="63">
        <f t="shared" si="168"/>
        <v>11.362715978071076</v>
      </c>
      <c r="AR1946" s="63">
        <f t="shared" si="168"/>
        <v>11.376203534425278</v>
      </c>
      <c r="AS1946" s="63">
        <f t="shared" si="168"/>
        <v>11.429013607576051</v>
      </c>
      <c r="AT1946" s="63">
        <f t="shared" si="168"/>
        <v>11.594971110027394</v>
      </c>
      <c r="AU1946" s="63">
        <f t="shared" si="169"/>
        <v>11.961740587925192</v>
      </c>
      <c r="AV1946" s="63"/>
      <c r="AW1946" s="63"/>
    </row>
    <row r="1947" spans="27:49" x14ac:dyDescent="0.2">
      <c r="AA1947" s="217">
        <f t="shared" si="158"/>
        <v>-6.8508655805447731E-3</v>
      </c>
      <c r="AB1947" s="218">
        <f t="shared" si="159"/>
        <v>6.8508655805447731E-3</v>
      </c>
      <c r="AC1947" s="218">
        <f t="shared" si="160"/>
        <v>0</v>
      </c>
      <c r="AD1947" s="219">
        <f t="shared" si="161"/>
        <v>0</v>
      </c>
      <c r="AH1947" s="15">
        <f t="shared" si="162"/>
        <v>-2.1132140183653118E-2</v>
      </c>
      <c r="AI1947" s="15">
        <f t="shared" si="163"/>
        <v>0.75722234923842557</v>
      </c>
      <c r="AJ1947" s="15">
        <f t="shared" si="164"/>
        <v>-5.8662773998696828E-2</v>
      </c>
      <c r="AK1947" s="15">
        <f t="shared" si="165"/>
        <v>-0.59778198123591342</v>
      </c>
      <c r="AL1947" s="15">
        <f t="shared" si="166"/>
        <v>-1.9565766440237951</v>
      </c>
      <c r="AM1947" s="15">
        <f t="shared" si="167"/>
        <v>-1.4854556398418073</v>
      </c>
      <c r="AN1947" s="63">
        <f t="shared" si="168"/>
        <v>11.358636418491599</v>
      </c>
      <c r="AO1947" s="63">
        <f t="shared" si="168"/>
        <v>11.358804619998017</v>
      </c>
      <c r="AP1947" s="63">
        <f t="shared" si="168"/>
        <v>11.359537657922226</v>
      </c>
      <c r="AQ1947" s="63">
        <f t="shared" si="168"/>
        <v>11.362715978071076</v>
      </c>
      <c r="AR1947" s="63">
        <f t="shared" si="168"/>
        <v>11.376203534425278</v>
      </c>
      <c r="AS1947" s="63">
        <f t="shared" si="168"/>
        <v>11.429013607576051</v>
      </c>
      <c r="AT1947" s="63">
        <f t="shared" si="168"/>
        <v>11.594971110027394</v>
      </c>
      <c r="AU1947" s="63">
        <f t="shared" si="169"/>
        <v>11.961740587925192</v>
      </c>
      <c r="AV1947" s="63"/>
      <c r="AW1947" s="63"/>
    </row>
    <row r="1948" spans="27:49" x14ac:dyDescent="0.2">
      <c r="AA1948" s="217">
        <f t="shared" si="158"/>
        <v>-6.8508655805447731E-3</v>
      </c>
      <c r="AB1948" s="218">
        <f t="shared" si="159"/>
        <v>6.8508655805447731E-3</v>
      </c>
      <c r="AC1948" s="218">
        <f t="shared" si="160"/>
        <v>0</v>
      </c>
      <c r="AD1948" s="219">
        <f t="shared" si="161"/>
        <v>0</v>
      </c>
      <c r="AH1948" s="15">
        <f t="shared" si="162"/>
        <v>-2.1132140183653118E-2</v>
      </c>
      <c r="AI1948" s="15">
        <f t="shared" si="163"/>
        <v>0.75722234923842557</v>
      </c>
      <c r="AJ1948" s="15">
        <f t="shared" si="164"/>
        <v>-5.8662773998696828E-2</v>
      </c>
      <c r="AK1948" s="15">
        <f t="shared" si="165"/>
        <v>-0.59778198123591342</v>
      </c>
      <c r="AL1948" s="15">
        <f t="shared" si="166"/>
        <v>-1.9565766440237951</v>
      </c>
      <c r="AM1948" s="15">
        <f t="shared" si="167"/>
        <v>-1.4854556398418073</v>
      </c>
      <c r="AN1948" s="63">
        <f t="shared" si="168"/>
        <v>11.358636418491599</v>
      </c>
      <c r="AO1948" s="63">
        <f t="shared" si="168"/>
        <v>11.358804619998017</v>
      </c>
      <c r="AP1948" s="63">
        <f t="shared" si="168"/>
        <v>11.359537657922226</v>
      </c>
      <c r="AQ1948" s="63">
        <f t="shared" si="168"/>
        <v>11.362715978071076</v>
      </c>
      <c r="AR1948" s="63">
        <f t="shared" si="168"/>
        <v>11.376203534425278</v>
      </c>
      <c r="AS1948" s="63">
        <f t="shared" si="168"/>
        <v>11.429013607576051</v>
      </c>
      <c r="AT1948" s="63">
        <f t="shared" si="168"/>
        <v>11.594971110027394</v>
      </c>
      <c r="AU1948" s="63">
        <f t="shared" si="169"/>
        <v>11.961740587925192</v>
      </c>
      <c r="AV1948" s="63"/>
      <c r="AW1948" s="63"/>
    </row>
    <row r="1949" spans="27:49" x14ac:dyDescent="0.2">
      <c r="AA1949" s="217">
        <f t="shared" si="158"/>
        <v>-6.8508655805447731E-3</v>
      </c>
      <c r="AB1949" s="218">
        <f t="shared" si="159"/>
        <v>6.8508655805447731E-3</v>
      </c>
      <c r="AC1949" s="218">
        <f t="shared" si="160"/>
        <v>0</v>
      </c>
      <c r="AD1949" s="219">
        <f t="shared" si="161"/>
        <v>0</v>
      </c>
      <c r="AH1949" s="15">
        <f t="shared" si="162"/>
        <v>-2.1132140183653118E-2</v>
      </c>
      <c r="AI1949" s="15">
        <f t="shared" si="163"/>
        <v>0.75722234923842557</v>
      </c>
      <c r="AJ1949" s="15">
        <f t="shared" si="164"/>
        <v>-5.8662773998696828E-2</v>
      </c>
      <c r="AK1949" s="15">
        <f t="shared" si="165"/>
        <v>-0.59778198123591342</v>
      </c>
      <c r="AL1949" s="15">
        <f t="shared" si="166"/>
        <v>-1.9565766440237951</v>
      </c>
      <c r="AM1949" s="15">
        <f t="shared" si="167"/>
        <v>-1.4854556398418073</v>
      </c>
      <c r="AN1949" s="63">
        <f t="shared" si="168"/>
        <v>11.358636418491599</v>
      </c>
      <c r="AO1949" s="63">
        <f t="shared" si="168"/>
        <v>11.358804619998017</v>
      </c>
      <c r="AP1949" s="63">
        <f t="shared" si="168"/>
        <v>11.359537657922226</v>
      </c>
      <c r="AQ1949" s="63">
        <f t="shared" si="168"/>
        <v>11.362715978071076</v>
      </c>
      <c r="AR1949" s="63">
        <f t="shared" si="168"/>
        <v>11.376203534425278</v>
      </c>
      <c r="AS1949" s="63">
        <f t="shared" si="168"/>
        <v>11.429013607576051</v>
      </c>
      <c r="AT1949" s="63">
        <f t="shared" si="168"/>
        <v>11.594971110027394</v>
      </c>
      <c r="AU1949" s="63">
        <f t="shared" si="169"/>
        <v>11.961740587925192</v>
      </c>
      <c r="AV1949" s="63"/>
      <c r="AW1949" s="63"/>
    </row>
    <row r="1950" spans="27:49" x14ac:dyDescent="0.2">
      <c r="AA1950" s="217">
        <f t="shared" si="158"/>
        <v>-6.8508655805447731E-3</v>
      </c>
      <c r="AB1950" s="218">
        <f t="shared" si="159"/>
        <v>6.8508655805447731E-3</v>
      </c>
      <c r="AC1950" s="218">
        <f t="shared" si="160"/>
        <v>0</v>
      </c>
      <c r="AD1950" s="219">
        <f t="shared" si="161"/>
        <v>0</v>
      </c>
      <c r="AH1950" s="15">
        <f t="shared" si="162"/>
        <v>-2.1132140183653118E-2</v>
      </c>
      <c r="AI1950" s="15">
        <f t="shared" si="163"/>
        <v>0.75722234923842557</v>
      </c>
      <c r="AJ1950" s="15">
        <f t="shared" si="164"/>
        <v>-5.8662773998696828E-2</v>
      </c>
      <c r="AK1950" s="15">
        <f t="shared" si="165"/>
        <v>-0.59778198123591342</v>
      </c>
      <c r="AL1950" s="15">
        <f t="shared" si="166"/>
        <v>-1.9565766440237951</v>
      </c>
      <c r="AM1950" s="15">
        <f t="shared" si="167"/>
        <v>-1.4854556398418073</v>
      </c>
      <c r="AN1950" s="63">
        <f t="shared" si="168"/>
        <v>11.358636418491599</v>
      </c>
      <c r="AO1950" s="63">
        <f t="shared" si="168"/>
        <v>11.358804619998017</v>
      </c>
      <c r="AP1950" s="63">
        <f t="shared" si="168"/>
        <v>11.359537657922226</v>
      </c>
      <c r="AQ1950" s="63">
        <f t="shared" si="168"/>
        <v>11.362715978071076</v>
      </c>
      <c r="AR1950" s="63">
        <f t="shared" si="168"/>
        <v>11.376203534425278</v>
      </c>
      <c r="AS1950" s="63">
        <f t="shared" si="168"/>
        <v>11.429013607576051</v>
      </c>
      <c r="AT1950" s="63">
        <f t="shared" si="168"/>
        <v>11.594971110027394</v>
      </c>
      <c r="AU1950" s="63">
        <f t="shared" si="169"/>
        <v>11.961740587925192</v>
      </c>
      <c r="AV1950" s="63"/>
      <c r="AW1950" s="63"/>
    </row>
    <row r="1951" spans="27:49" x14ac:dyDescent="0.2">
      <c r="AA1951" s="217">
        <f t="shared" si="158"/>
        <v>-6.8508655805447731E-3</v>
      </c>
      <c r="AB1951" s="218">
        <f t="shared" si="159"/>
        <v>6.8508655805447731E-3</v>
      </c>
      <c r="AC1951" s="218">
        <f t="shared" si="160"/>
        <v>0</v>
      </c>
      <c r="AD1951" s="219">
        <f t="shared" si="161"/>
        <v>0</v>
      </c>
      <c r="AH1951" s="15">
        <f t="shared" si="162"/>
        <v>-2.1132140183653118E-2</v>
      </c>
      <c r="AI1951" s="15">
        <f t="shared" si="163"/>
        <v>0.75722234923842557</v>
      </c>
      <c r="AJ1951" s="15">
        <f t="shared" si="164"/>
        <v>-5.8662773998696828E-2</v>
      </c>
      <c r="AK1951" s="15">
        <f t="shared" si="165"/>
        <v>-0.59778198123591342</v>
      </c>
      <c r="AL1951" s="15">
        <f t="shared" si="166"/>
        <v>-1.9565766440237951</v>
      </c>
      <c r="AM1951" s="15">
        <f t="shared" si="167"/>
        <v>-1.4854556398418073</v>
      </c>
      <c r="AN1951" s="63">
        <f t="shared" si="168"/>
        <v>11.358636418491599</v>
      </c>
      <c r="AO1951" s="63">
        <f t="shared" si="168"/>
        <v>11.358804619998017</v>
      </c>
      <c r="AP1951" s="63">
        <f t="shared" si="168"/>
        <v>11.359537657922226</v>
      </c>
      <c r="AQ1951" s="63">
        <f t="shared" si="168"/>
        <v>11.362715978071076</v>
      </c>
      <c r="AR1951" s="63">
        <f t="shared" si="168"/>
        <v>11.376203534425278</v>
      </c>
      <c r="AS1951" s="63">
        <f t="shared" si="168"/>
        <v>11.429013607576051</v>
      </c>
      <c r="AT1951" s="63">
        <f t="shared" si="168"/>
        <v>11.594971110027394</v>
      </c>
      <c r="AU1951" s="63">
        <f t="shared" si="169"/>
        <v>11.961740587925192</v>
      </c>
      <c r="AV1951" s="63"/>
      <c r="AW1951" s="63"/>
    </row>
    <row r="1952" spans="27:49" x14ac:dyDescent="0.2">
      <c r="AA1952" s="217">
        <f t="shared" si="158"/>
        <v>-6.8508655805447731E-3</v>
      </c>
      <c r="AB1952" s="218">
        <f t="shared" si="159"/>
        <v>6.8508655805447731E-3</v>
      </c>
      <c r="AC1952" s="218">
        <f t="shared" si="160"/>
        <v>0</v>
      </c>
      <c r="AD1952" s="219">
        <f t="shared" si="161"/>
        <v>0</v>
      </c>
      <c r="AH1952" s="15">
        <f t="shared" si="162"/>
        <v>-2.1132140183653118E-2</v>
      </c>
      <c r="AI1952" s="15">
        <f t="shared" si="163"/>
        <v>0.75722234923842557</v>
      </c>
      <c r="AJ1952" s="15">
        <f t="shared" si="164"/>
        <v>-5.8662773998696828E-2</v>
      </c>
      <c r="AK1952" s="15">
        <f t="shared" si="165"/>
        <v>-0.59778198123591342</v>
      </c>
      <c r="AL1952" s="15">
        <f t="shared" si="166"/>
        <v>-1.9565766440237951</v>
      </c>
      <c r="AM1952" s="15">
        <f t="shared" si="167"/>
        <v>-1.4854556398418073</v>
      </c>
      <c r="AN1952" s="63">
        <f t="shared" si="168"/>
        <v>11.358636418491599</v>
      </c>
      <c r="AO1952" s="63">
        <f t="shared" si="168"/>
        <v>11.358804619998017</v>
      </c>
      <c r="AP1952" s="63">
        <f t="shared" si="168"/>
        <v>11.359537657922226</v>
      </c>
      <c r="AQ1952" s="63">
        <f t="shared" si="168"/>
        <v>11.362715978071076</v>
      </c>
      <c r="AR1952" s="63">
        <f t="shared" si="168"/>
        <v>11.376203534425278</v>
      </c>
      <c r="AS1952" s="63">
        <f t="shared" si="168"/>
        <v>11.429013607576051</v>
      </c>
      <c r="AT1952" s="63">
        <f t="shared" si="168"/>
        <v>11.594971110027394</v>
      </c>
      <c r="AU1952" s="63">
        <f t="shared" si="169"/>
        <v>11.961740587925192</v>
      </c>
      <c r="AV1952" s="63"/>
      <c r="AW1952" s="63"/>
    </row>
    <row r="1953" spans="27:49" x14ac:dyDescent="0.2">
      <c r="AA1953" s="217">
        <f t="shared" si="158"/>
        <v>-6.8508655805447731E-3</v>
      </c>
      <c r="AB1953" s="218">
        <f t="shared" si="159"/>
        <v>6.8508655805447731E-3</v>
      </c>
      <c r="AC1953" s="218">
        <f t="shared" si="160"/>
        <v>0</v>
      </c>
      <c r="AD1953" s="219">
        <f t="shared" si="161"/>
        <v>0</v>
      </c>
      <c r="AH1953" s="15">
        <f t="shared" si="162"/>
        <v>-2.1132140183653118E-2</v>
      </c>
      <c r="AI1953" s="15">
        <f t="shared" si="163"/>
        <v>0.75722234923842557</v>
      </c>
      <c r="AJ1953" s="15">
        <f t="shared" si="164"/>
        <v>-5.8662773998696828E-2</v>
      </c>
      <c r="AK1953" s="15">
        <f t="shared" si="165"/>
        <v>-0.59778198123591342</v>
      </c>
      <c r="AL1953" s="15">
        <f t="shared" si="166"/>
        <v>-1.9565766440237951</v>
      </c>
      <c r="AM1953" s="15">
        <f t="shared" si="167"/>
        <v>-1.4854556398418073</v>
      </c>
      <c r="AN1953" s="63">
        <f t="shared" si="168"/>
        <v>11.358636418491599</v>
      </c>
      <c r="AO1953" s="63">
        <f t="shared" si="168"/>
        <v>11.358804619998017</v>
      </c>
      <c r="AP1953" s="63">
        <f t="shared" si="168"/>
        <v>11.359537657922226</v>
      </c>
      <c r="AQ1953" s="63">
        <f t="shared" si="168"/>
        <v>11.362715978071076</v>
      </c>
      <c r="AR1953" s="63">
        <f t="shared" si="168"/>
        <v>11.376203534425278</v>
      </c>
      <c r="AS1953" s="63">
        <f t="shared" si="168"/>
        <v>11.429013607576051</v>
      </c>
      <c r="AT1953" s="63">
        <f t="shared" si="168"/>
        <v>11.594971110027394</v>
      </c>
      <c r="AU1953" s="63">
        <f t="shared" si="169"/>
        <v>11.961740587925192</v>
      </c>
      <c r="AV1953" s="63"/>
      <c r="AW1953" s="63"/>
    </row>
    <row r="1954" spans="27:49" x14ac:dyDescent="0.2">
      <c r="AA1954" s="217">
        <f t="shared" si="158"/>
        <v>-6.8508655805447731E-3</v>
      </c>
      <c r="AB1954" s="218">
        <f t="shared" si="159"/>
        <v>6.8508655805447731E-3</v>
      </c>
      <c r="AC1954" s="218">
        <f t="shared" si="160"/>
        <v>0</v>
      </c>
      <c r="AD1954" s="219">
        <f t="shared" si="161"/>
        <v>0</v>
      </c>
      <c r="AH1954" s="15">
        <f t="shared" si="162"/>
        <v>-2.1132140183653118E-2</v>
      </c>
      <c r="AI1954" s="15">
        <f t="shared" si="163"/>
        <v>0.75722234923842557</v>
      </c>
      <c r="AJ1954" s="15">
        <f t="shared" si="164"/>
        <v>-5.8662773998696828E-2</v>
      </c>
      <c r="AK1954" s="15">
        <f t="shared" si="165"/>
        <v>-0.59778198123591342</v>
      </c>
      <c r="AL1954" s="15">
        <f t="shared" si="166"/>
        <v>-1.9565766440237951</v>
      </c>
      <c r="AM1954" s="15">
        <f t="shared" si="167"/>
        <v>-1.4854556398418073</v>
      </c>
      <c r="AN1954" s="63">
        <f t="shared" si="168"/>
        <v>11.358636418491599</v>
      </c>
      <c r="AO1954" s="63">
        <f t="shared" si="168"/>
        <v>11.358804619998017</v>
      </c>
      <c r="AP1954" s="63">
        <f t="shared" si="168"/>
        <v>11.359537657922226</v>
      </c>
      <c r="AQ1954" s="63">
        <f t="shared" si="168"/>
        <v>11.362715978071076</v>
      </c>
      <c r="AR1954" s="63">
        <f t="shared" si="168"/>
        <v>11.376203534425278</v>
      </c>
      <c r="AS1954" s="63">
        <f t="shared" si="168"/>
        <v>11.429013607576051</v>
      </c>
      <c r="AT1954" s="63">
        <f t="shared" si="168"/>
        <v>11.594971110027394</v>
      </c>
      <c r="AU1954" s="63">
        <f t="shared" si="169"/>
        <v>11.961740587925192</v>
      </c>
      <c r="AV1954" s="63"/>
      <c r="AW1954" s="63"/>
    </row>
    <row r="1955" spans="27:49" x14ac:dyDescent="0.2">
      <c r="AA1955" s="217">
        <f t="shared" si="158"/>
        <v>-6.8508655805447731E-3</v>
      </c>
      <c r="AB1955" s="218">
        <f t="shared" si="159"/>
        <v>6.8508655805447731E-3</v>
      </c>
      <c r="AC1955" s="218">
        <f t="shared" si="160"/>
        <v>0</v>
      </c>
      <c r="AD1955" s="219">
        <f t="shared" si="161"/>
        <v>0</v>
      </c>
      <c r="AH1955" s="15">
        <f t="shared" si="162"/>
        <v>-2.1132140183653118E-2</v>
      </c>
      <c r="AI1955" s="15">
        <f t="shared" si="163"/>
        <v>0.75722234923842557</v>
      </c>
      <c r="AJ1955" s="15">
        <f t="shared" si="164"/>
        <v>-5.8662773998696828E-2</v>
      </c>
      <c r="AK1955" s="15">
        <f t="shared" si="165"/>
        <v>-0.59778198123591342</v>
      </c>
      <c r="AL1955" s="15">
        <f t="shared" si="166"/>
        <v>-1.9565766440237951</v>
      </c>
      <c r="AM1955" s="15">
        <f t="shared" si="167"/>
        <v>-1.4854556398418073</v>
      </c>
      <c r="AN1955" s="63">
        <f t="shared" si="168"/>
        <v>11.358636418491599</v>
      </c>
      <c r="AO1955" s="63">
        <f t="shared" si="168"/>
        <v>11.358804619998017</v>
      </c>
      <c r="AP1955" s="63">
        <f t="shared" si="168"/>
        <v>11.359537657922226</v>
      </c>
      <c r="AQ1955" s="63">
        <f t="shared" si="168"/>
        <v>11.362715978071076</v>
      </c>
      <c r="AR1955" s="63">
        <f t="shared" si="168"/>
        <v>11.376203534425278</v>
      </c>
      <c r="AS1955" s="63">
        <f t="shared" si="168"/>
        <v>11.429013607576051</v>
      </c>
      <c r="AT1955" s="63">
        <f t="shared" si="168"/>
        <v>11.594971110027394</v>
      </c>
      <c r="AU1955" s="63">
        <f t="shared" si="169"/>
        <v>11.961740587925192</v>
      </c>
      <c r="AV1955" s="63"/>
      <c r="AW1955" s="63"/>
    </row>
    <row r="1956" spans="27:49" x14ac:dyDescent="0.2">
      <c r="AA1956" s="217">
        <f t="shared" si="158"/>
        <v>-6.8508655805447731E-3</v>
      </c>
      <c r="AB1956" s="218">
        <f t="shared" si="159"/>
        <v>6.8508655805447731E-3</v>
      </c>
      <c r="AC1956" s="218">
        <f t="shared" si="160"/>
        <v>0</v>
      </c>
      <c r="AD1956" s="219">
        <f t="shared" si="161"/>
        <v>0</v>
      </c>
      <c r="AH1956" s="15">
        <f t="shared" si="162"/>
        <v>-2.1132140183653118E-2</v>
      </c>
      <c r="AI1956" s="15">
        <f t="shared" si="163"/>
        <v>0.75722234923842557</v>
      </c>
      <c r="AJ1956" s="15">
        <f t="shared" si="164"/>
        <v>-5.8662773998696828E-2</v>
      </c>
      <c r="AK1956" s="15">
        <f t="shared" si="165"/>
        <v>-0.59778198123591342</v>
      </c>
      <c r="AL1956" s="15">
        <f t="shared" si="166"/>
        <v>-1.9565766440237951</v>
      </c>
      <c r="AM1956" s="15">
        <f t="shared" si="167"/>
        <v>-1.4854556398418073</v>
      </c>
      <c r="AN1956" s="63">
        <f t="shared" si="168"/>
        <v>11.358636418491599</v>
      </c>
      <c r="AO1956" s="63">
        <f t="shared" si="168"/>
        <v>11.358804619998017</v>
      </c>
      <c r="AP1956" s="63">
        <f t="shared" si="168"/>
        <v>11.359537657922226</v>
      </c>
      <c r="AQ1956" s="63">
        <f t="shared" si="168"/>
        <v>11.362715978071076</v>
      </c>
      <c r="AR1956" s="63">
        <f t="shared" si="168"/>
        <v>11.376203534425278</v>
      </c>
      <c r="AS1956" s="63">
        <f t="shared" si="168"/>
        <v>11.429013607576051</v>
      </c>
      <c r="AT1956" s="63">
        <f t="shared" si="168"/>
        <v>11.594971110027394</v>
      </c>
      <c r="AU1956" s="63">
        <f t="shared" si="169"/>
        <v>11.961740587925192</v>
      </c>
      <c r="AV1956" s="63"/>
      <c r="AW1956" s="63"/>
    </row>
    <row r="1957" spans="27:49" x14ac:dyDescent="0.2">
      <c r="AA1957" s="217">
        <f t="shared" si="158"/>
        <v>-6.8508655805447731E-3</v>
      </c>
      <c r="AB1957" s="218">
        <f t="shared" si="159"/>
        <v>6.8508655805447731E-3</v>
      </c>
      <c r="AC1957" s="218">
        <f t="shared" si="160"/>
        <v>0</v>
      </c>
      <c r="AD1957" s="219">
        <f t="shared" si="161"/>
        <v>0</v>
      </c>
      <c r="AH1957" s="15">
        <f t="shared" si="162"/>
        <v>-2.1132140183653118E-2</v>
      </c>
      <c r="AI1957" s="15">
        <f t="shared" si="163"/>
        <v>0.75722234923842557</v>
      </c>
      <c r="AJ1957" s="15">
        <f t="shared" si="164"/>
        <v>-5.8662773998696828E-2</v>
      </c>
      <c r="AK1957" s="15">
        <f t="shared" si="165"/>
        <v>-0.59778198123591342</v>
      </c>
      <c r="AL1957" s="15">
        <f t="shared" si="166"/>
        <v>-1.9565766440237951</v>
      </c>
      <c r="AM1957" s="15">
        <f t="shared" si="167"/>
        <v>-1.4854556398418073</v>
      </c>
      <c r="AN1957" s="63">
        <f t="shared" ref="AN1957:AT1972" si="170">$AU1957+$AB$7*SIN(AO1957)</f>
        <v>11.358636418491599</v>
      </c>
      <c r="AO1957" s="63">
        <f t="shared" si="170"/>
        <v>11.358804619998017</v>
      </c>
      <c r="AP1957" s="63">
        <f t="shared" si="170"/>
        <v>11.359537657922226</v>
      </c>
      <c r="AQ1957" s="63">
        <f t="shared" si="170"/>
        <v>11.362715978071076</v>
      </c>
      <c r="AR1957" s="63">
        <f t="shared" si="170"/>
        <v>11.376203534425278</v>
      </c>
      <c r="AS1957" s="63">
        <f t="shared" si="170"/>
        <v>11.429013607576051</v>
      </c>
      <c r="AT1957" s="63">
        <f t="shared" si="170"/>
        <v>11.594971110027394</v>
      </c>
      <c r="AU1957" s="63">
        <f t="shared" si="169"/>
        <v>11.961740587925192</v>
      </c>
      <c r="AV1957" s="63"/>
      <c r="AW1957" s="63"/>
    </row>
    <row r="1958" spans="27:49" x14ac:dyDescent="0.2">
      <c r="AA1958" s="217">
        <f t="shared" si="158"/>
        <v>-6.8508655805447731E-3</v>
      </c>
      <c r="AB1958" s="218">
        <f t="shared" si="159"/>
        <v>6.8508655805447731E-3</v>
      </c>
      <c r="AC1958" s="218">
        <f t="shared" si="160"/>
        <v>0</v>
      </c>
      <c r="AD1958" s="219">
        <f t="shared" si="161"/>
        <v>0</v>
      </c>
      <c r="AH1958" s="15">
        <f t="shared" si="162"/>
        <v>-2.1132140183653118E-2</v>
      </c>
      <c r="AI1958" s="15">
        <f t="shared" si="163"/>
        <v>0.75722234923842557</v>
      </c>
      <c r="AJ1958" s="15">
        <f t="shared" si="164"/>
        <v>-5.8662773998696828E-2</v>
      </c>
      <c r="AK1958" s="15">
        <f t="shared" si="165"/>
        <v>-0.59778198123591342</v>
      </c>
      <c r="AL1958" s="15">
        <f t="shared" si="166"/>
        <v>-1.9565766440237951</v>
      </c>
      <c r="AM1958" s="15">
        <f t="shared" si="167"/>
        <v>-1.4854556398418073</v>
      </c>
      <c r="AN1958" s="63">
        <f t="shared" si="170"/>
        <v>11.358636418491599</v>
      </c>
      <c r="AO1958" s="63">
        <f t="shared" si="170"/>
        <v>11.358804619998017</v>
      </c>
      <c r="AP1958" s="63">
        <f t="shared" si="170"/>
        <v>11.359537657922226</v>
      </c>
      <c r="AQ1958" s="63">
        <f t="shared" si="170"/>
        <v>11.362715978071076</v>
      </c>
      <c r="AR1958" s="63">
        <f t="shared" si="170"/>
        <v>11.376203534425278</v>
      </c>
      <c r="AS1958" s="63">
        <f t="shared" si="170"/>
        <v>11.429013607576051</v>
      </c>
      <c r="AT1958" s="63">
        <f t="shared" si="170"/>
        <v>11.594971110027394</v>
      </c>
      <c r="AU1958" s="63">
        <f t="shared" si="169"/>
        <v>11.961740587925192</v>
      </c>
      <c r="AV1958" s="63"/>
      <c r="AW1958" s="63"/>
    </row>
    <row r="1959" spans="27:49" x14ac:dyDescent="0.2">
      <c r="AA1959" s="217">
        <f t="shared" si="158"/>
        <v>-6.8508655805447731E-3</v>
      </c>
      <c r="AB1959" s="218">
        <f t="shared" si="159"/>
        <v>6.8508655805447731E-3</v>
      </c>
      <c r="AC1959" s="218">
        <f t="shared" si="160"/>
        <v>0</v>
      </c>
      <c r="AD1959" s="219">
        <f t="shared" si="161"/>
        <v>0</v>
      </c>
      <c r="AH1959" s="15">
        <f t="shared" si="162"/>
        <v>-2.1132140183653118E-2</v>
      </c>
      <c r="AI1959" s="15">
        <f t="shared" si="163"/>
        <v>0.75722234923842557</v>
      </c>
      <c r="AJ1959" s="15">
        <f t="shared" si="164"/>
        <v>-5.8662773998696828E-2</v>
      </c>
      <c r="AK1959" s="15">
        <f t="shared" si="165"/>
        <v>-0.59778198123591342</v>
      </c>
      <c r="AL1959" s="15">
        <f t="shared" si="166"/>
        <v>-1.9565766440237951</v>
      </c>
      <c r="AM1959" s="15">
        <f t="shared" si="167"/>
        <v>-1.4854556398418073</v>
      </c>
      <c r="AN1959" s="63">
        <f t="shared" si="170"/>
        <v>11.358636418491599</v>
      </c>
      <c r="AO1959" s="63">
        <f t="shared" si="170"/>
        <v>11.358804619998017</v>
      </c>
      <c r="AP1959" s="63">
        <f t="shared" si="170"/>
        <v>11.359537657922226</v>
      </c>
      <c r="AQ1959" s="63">
        <f t="shared" si="170"/>
        <v>11.362715978071076</v>
      </c>
      <c r="AR1959" s="63">
        <f t="shared" si="170"/>
        <v>11.376203534425278</v>
      </c>
      <c r="AS1959" s="63">
        <f t="shared" si="170"/>
        <v>11.429013607576051</v>
      </c>
      <c r="AT1959" s="63">
        <f t="shared" si="170"/>
        <v>11.594971110027394</v>
      </c>
      <c r="AU1959" s="63">
        <f t="shared" si="169"/>
        <v>11.961740587925192</v>
      </c>
      <c r="AV1959" s="63"/>
      <c r="AW1959" s="63"/>
    </row>
    <row r="1960" spans="27:49" x14ac:dyDescent="0.2">
      <c r="AA1960" s="217">
        <f t="shared" si="158"/>
        <v>-6.8508655805447731E-3</v>
      </c>
      <c r="AB1960" s="218">
        <f t="shared" si="159"/>
        <v>6.8508655805447731E-3</v>
      </c>
      <c r="AC1960" s="218">
        <f t="shared" si="160"/>
        <v>0</v>
      </c>
      <c r="AD1960" s="219">
        <f t="shared" si="161"/>
        <v>0</v>
      </c>
      <c r="AH1960" s="15">
        <f t="shared" si="162"/>
        <v>-2.1132140183653118E-2</v>
      </c>
      <c r="AI1960" s="15">
        <f t="shared" si="163"/>
        <v>0.75722234923842557</v>
      </c>
      <c r="AJ1960" s="15">
        <f t="shared" si="164"/>
        <v>-5.8662773998696828E-2</v>
      </c>
      <c r="AK1960" s="15">
        <f t="shared" si="165"/>
        <v>-0.59778198123591342</v>
      </c>
      <c r="AL1960" s="15">
        <f t="shared" si="166"/>
        <v>-1.9565766440237951</v>
      </c>
      <c r="AM1960" s="15">
        <f t="shared" si="167"/>
        <v>-1.4854556398418073</v>
      </c>
      <c r="AN1960" s="63">
        <f t="shared" si="170"/>
        <v>11.358636418491599</v>
      </c>
      <c r="AO1960" s="63">
        <f t="shared" si="170"/>
        <v>11.358804619998017</v>
      </c>
      <c r="AP1960" s="63">
        <f t="shared" si="170"/>
        <v>11.359537657922226</v>
      </c>
      <c r="AQ1960" s="63">
        <f t="shared" si="170"/>
        <v>11.362715978071076</v>
      </c>
      <c r="AR1960" s="63">
        <f t="shared" si="170"/>
        <v>11.376203534425278</v>
      </c>
      <c r="AS1960" s="63">
        <f t="shared" si="170"/>
        <v>11.429013607576051</v>
      </c>
      <c r="AT1960" s="63">
        <f t="shared" si="170"/>
        <v>11.594971110027394</v>
      </c>
      <c r="AU1960" s="63">
        <f t="shared" si="169"/>
        <v>11.961740587925192</v>
      </c>
      <c r="AV1960" s="63"/>
      <c r="AW1960" s="63"/>
    </row>
    <row r="1961" spans="27:49" x14ac:dyDescent="0.2">
      <c r="AA1961" s="217">
        <f t="shared" si="158"/>
        <v>-6.8508655805447731E-3</v>
      </c>
      <c r="AB1961" s="218">
        <f t="shared" si="159"/>
        <v>6.8508655805447731E-3</v>
      </c>
      <c r="AC1961" s="218">
        <f t="shared" si="160"/>
        <v>0</v>
      </c>
      <c r="AD1961" s="219">
        <f t="shared" si="161"/>
        <v>0</v>
      </c>
      <c r="AH1961" s="15">
        <f t="shared" si="162"/>
        <v>-2.1132140183653118E-2</v>
      </c>
      <c r="AI1961" s="15">
        <f t="shared" si="163"/>
        <v>0.75722234923842557</v>
      </c>
      <c r="AJ1961" s="15">
        <f t="shared" si="164"/>
        <v>-5.8662773998696828E-2</v>
      </c>
      <c r="AK1961" s="15">
        <f t="shared" si="165"/>
        <v>-0.59778198123591342</v>
      </c>
      <c r="AL1961" s="15">
        <f t="shared" si="166"/>
        <v>-1.9565766440237951</v>
      </c>
      <c r="AM1961" s="15">
        <f t="shared" si="167"/>
        <v>-1.4854556398418073</v>
      </c>
      <c r="AN1961" s="63">
        <f t="shared" si="170"/>
        <v>11.358636418491599</v>
      </c>
      <c r="AO1961" s="63">
        <f t="shared" si="170"/>
        <v>11.358804619998017</v>
      </c>
      <c r="AP1961" s="63">
        <f t="shared" si="170"/>
        <v>11.359537657922226</v>
      </c>
      <c r="AQ1961" s="63">
        <f t="shared" si="170"/>
        <v>11.362715978071076</v>
      </c>
      <c r="AR1961" s="63">
        <f t="shared" si="170"/>
        <v>11.376203534425278</v>
      </c>
      <c r="AS1961" s="63">
        <f t="shared" si="170"/>
        <v>11.429013607576051</v>
      </c>
      <c r="AT1961" s="63">
        <f t="shared" si="170"/>
        <v>11.594971110027394</v>
      </c>
      <c r="AU1961" s="63">
        <f t="shared" si="169"/>
        <v>11.961740587925192</v>
      </c>
      <c r="AV1961" s="63"/>
      <c r="AW1961" s="63"/>
    </row>
    <row r="1962" spans="27:49" x14ac:dyDescent="0.2">
      <c r="AA1962" s="217">
        <f t="shared" si="158"/>
        <v>-6.8508655805447731E-3</v>
      </c>
      <c r="AB1962" s="218">
        <f t="shared" si="159"/>
        <v>6.8508655805447731E-3</v>
      </c>
      <c r="AC1962" s="218">
        <f t="shared" si="160"/>
        <v>0</v>
      </c>
      <c r="AD1962" s="219">
        <f t="shared" si="161"/>
        <v>0</v>
      </c>
      <c r="AH1962" s="15">
        <f t="shared" si="162"/>
        <v>-2.1132140183653118E-2</v>
      </c>
      <c r="AI1962" s="15">
        <f t="shared" si="163"/>
        <v>0.75722234923842557</v>
      </c>
      <c r="AJ1962" s="15">
        <f t="shared" si="164"/>
        <v>-5.8662773998696828E-2</v>
      </c>
      <c r="AK1962" s="15">
        <f t="shared" si="165"/>
        <v>-0.59778198123591342</v>
      </c>
      <c r="AL1962" s="15">
        <f t="shared" si="166"/>
        <v>-1.9565766440237951</v>
      </c>
      <c r="AM1962" s="15">
        <f t="shared" si="167"/>
        <v>-1.4854556398418073</v>
      </c>
      <c r="AN1962" s="63">
        <f t="shared" si="170"/>
        <v>11.358636418491599</v>
      </c>
      <c r="AO1962" s="63">
        <f t="shared" si="170"/>
        <v>11.358804619998017</v>
      </c>
      <c r="AP1962" s="63">
        <f t="shared" si="170"/>
        <v>11.359537657922226</v>
      </c>
      <c r="AQ1962" s="63">
        <f t="shared" si="170"/>
        <v>11.362715978071076</v>
      </c>
      <c r="AR1962" s="63">
        <f t="shared" si="170"/>
        <v>11.376203534425278</v>
      </c>
      <c r="AS1962" s="63">
        <f t="shared" si="170"/>
        <v>11.429013607576051</v>
      </c>
      <c r="AT1962" s="63">
        <f t="shared" si="170"/>
        <v>11.594971110027394</v>
      </c>
      <c r="AU1962" s="63">
        <f t="shared" si="169"/>
        <v>11.961740587925192</v>
      </c>
      <c r="AV1962" s="63"/>
      <c r="AW1962" s="63"/>
    </row>
    <row r="1963" spans="27:49" x14ac:dyDescent="0.2">
      <c r="AA1963" s="217">
        <f t="shared" si="158"/>
        <v>-6.8508655805447731E-3</v>
      </c>
      <c r="AB1963" s="218">
        <f t="shared" si="159"/>
        <v>6.8508655805447731E-3</v>
      </c>
      <c r="AC1963" s="218">
        <f t="shared" si="160"/>
        <v>0</v>
      </c>
      <c r="AD1963" s="219">
        <f t="shared" si="161"/>
        <v>0</v>
      </c>
      <c r="AH1963" s="15">
        <f t="shared" si="162"/>
        <v>-2.1132140183653118E-2</v>
      </c>
      <c r="AI1963" s="15">
        <f t="shared" si="163"/>
        <v>0.75722234923842557</v>
      </c>
      <c r="AJ1963" s="15">
        <f t="shared" si="164"/>
        <v>-5.8662773998696828E-2</v>
      </c>
      <c r="AK1963" s="15">
        <f t="shared" si="165"/>
        <v>-0.59778198123591342</v>
      </c>
      <c r="AL1963" s="15">
        <f t="shared" si="166"/>
        <v>-1.9565766440237951</v>
      </c>
      <c r="AM1963" s="15">
        <f t="shared" si="167"/>
        <v>-1.4854556398418073</v>
      </c>
      <c r="AN1963" s="63">
        <f t="shared" si="170"/>
        <v>11.358636418491599</v>
      </c>
      <c r="AO1963" s="63">
        <f t="shared" si="170"/>
        <v>11.358804619998017</v>
      </c>
      <c r="AP1963" s="63">
        <f t="shared" si="170"/>
        <v>11.359537657922226</v>
      </c>
      <c r="AQ1963" s="63">
        <f t="shared" si="170"/>
        <v>11.362715978071076</v>
      </c>
      <c r="AR1963" s="63">
        <f t="shared" si="170"/>
        <v>11.376203534425278</v>
      </c>
      <c r="AS1963" s="63">
        <f t="shared" si="170"/>
        <v>11.429013607576051</v>
      </c>
      <c r="AT1963" s="63">
        <f t="shared" si="170"/>
        <v>11.594971110027394</v>
      </c>
      <c r="AU1963" s="63">
        <f t="shared" si="169"/>
        <v>11.961740587925192</v>
      </c>
      <c r="AV1963" s="63"/>
      <c r="AW1963" s="63"/>
    </row>
    <row r="1964" spans="27:49" x14ac:dyDescent="0.2">
      <c r="AA1964" s="217">
        <f t="shared" si="158"/>
        <v>-6.8508655805447731E-3</v>
      </c>
      <c r="AB1964" s="218">
        <f t="shared" si="159"/>
        <v>6.8508655805447731E-3</v>
      </c>
      <c r="AC1964" s="218">
        <f t="shared" si="160"/>
        <v>0</v>
      </c>
      <c r="AD1964" s="219">
        <f t="shared" si="161"/>
        <v>0</v>
      </c>
      <c r="AH1964" s="15">
        <f t="shared" si="162"/>
        <v>-2.1132140183653118E-2</v>
      </c>
      <c r="AI1964" s="15">
        <f t="shared" si="163"/>
        <v>0.75722234923842557</v>
      </c>
      <c r="AJ1964" s="15">
        <f t="shared" si="164"/>
        <v>-5.8662773998696828E-2</v>
      </c>
      <c r="AK1964" s="15">
        <f t="shared" si="165"/>
        <v>-0.59778198123591342</v>
      </c>
      <c r="AL1964" s="15">
        <f t="shared" si="166"/>
        <v>-1.9565766440237951</v>
      </c>
      <c r="AM1964" s="15">
        <f t="shared" si="167"/>
        <v>-1.4854556398418073</v>
      </c>
      <c r="AN1964" s="63">
        <f t="shared" si="170"/>
        <v>11.358636418491599</v>
      </c>
      <c r="AO1964" s="63">
        <f t="shared" si="170"/>
        <v>11.358804619998017</v>
      </c>
      <c r="AP1964" s="63">
        <f t="shared" si="170"/>
        <v>11.359537657922226</v>
      </c>
      <c r="AQ1964" s="63">
        <f t="shared" si="170"/>
        <v>11.362715978071076</v>
      </c>
      <c r="AR1964" s="63">
        <f t="shared" si="170"/>
        <v>11.376203534425278</v>
      </c>
      <c r="AS1964" s="63">
        <f t="shared" si="170"/>
        <v>11.429013607576051</v>
      </c>
      <c r="AT1964" s="63">
        <f t="shared" si="170"/>
        <v>11.594971110027394</v>
      </c>
      <c r="AU1964" s="63">
        <f t="shared" si="169"/>
        <v>11.961740587925192</v>
      </c>
      <c r="AV1964" s="63"/>
      <c r="AW1964" s="63"/>
    </row>
    <row r="1965" spans="27:49" x14ac:dyDescent="0.2">
      <c r="AA1965" s="217">
        <f t="shared" si="158"/>
        <v>-6.8508655805447731E-3</v>
      </c>
      <c r="AB1965" s="218">
        <f t="shared" si="159"/>
        <v>6.8508655805447731E-3</v>
      </c>
      <c r="AC1965" s="218">
        <f t="shared" si="160"/>
        <v>0</v>
      </c>
      <c r="AD1965" s="219">
        <f t="shared" si="161"/>
        <v>0</v>
      </c>
      <c r="AH1965" s="15">
        <f t="shared" si="162"/>
        <v>-2.1132140183653118E-2</v>
      </c>
      <c r="AI1965" s="15">
        <f t="shared" si="163"/>
        <v>0.75722234923842557</v>
      </c>
      <c r="AJ1965" s="15">
        <f t="shared" si="164"/>
        <v>-5.8662773998696828E-2</v>
      </c>
      <c r="AK1965" s="15">
        <f t="shared" si="165"/>
        <v>-0.59778198123591342</v>
      </c>
      <c r="AL1965" s="15">
        <f t="shared" si="166"/>
        <v>-1.9565766440237951</v>
      </c>
      <c r="AM1965" s="15">
        <f t="shared" si="167"/>
        <v>-1.4854556398418073</v>
      </c>
      <c r="AN1965" s="63">
        <f t="shared" si="170"/>
        <v>11.358636418491599</v>
      </c>
      <c r="AO1965" s="63">
        <f t="shared" si="170"/>
        <v>11.358804619998017</v>
      </c>
      <c r="AP1965" s="63">
        <f t="shared" si="170"/>
        <v>11.359537657922226</v>
      </c>
      <c r="AQ1965" s="63">
        <f t="shared" si="170"/>
        <v>11.362715978071076</v>
      </c>
      <c r="AR1965" s="63">
        <f t="shared" si="170"/>
        <v>11.376203534425278</v>
      </c>
      <c r="AS1965" s="63">
        <f t="shared" si="170"/>
        <v>11.429013607576051</v>
      </c>
      <c r="AT1965" s="63">
        <f t="shared" si="170"/>
        <v>11.594971110027394</v>
      </c>
      <c r="AU1965" s="63">
        <f t="shared" si="169"/>
        <v>11.961740587925192</v>
      </c>
      <c r="AV1965" s="63"/>
      <c r="AW1965" s="63"/>
    </row>
    <row r="1966" spans="27:49" x14ac:dyDescent="0.2">
      <c r="AA1966" s="217">
        <f t="shared" si="158"/>
        <v>-6.8508655805447731E-3</v>
      </c>
      <c r="AB1966" s="218">
        <f t="shared" si="159"/>
        <v>6.8508655805447731E-3</v>
      </c>
      <c r="AC1966" s="218">
        <f t="shared" si="160"/>
        <v>0</v>
      </c>
      <c r="AD1966" s="219">
        <f t="shared" si="161"/>
        <v>0</v>
      </c>
      <c r="AH1966" s="15">
        <f t="shared" si="162"/>
        <v>-2.1132140183653118E-2</v>
      </c>
      <c r="AI1966" s="15">
        <f t="shared" si="163"/>
        <v>0.75722234923842557</v>
      </c>
      <c r="AJ1966" s="15">
        <f t="shared" si="164"/>
        <v>-5.8662773998696828E-2</v>
      </c>
      <c r="AK1966" s="15">
        <f t="shared" si="165"/>
        <v>-0.59778198123591342</v>
      </c>
      <c r="AL1966" s="15">
        <f t="shared" si="166"/>
        <v>-1.9565766440237951</v>
      </c>
      <c r="AM1966" s="15">
        <f t="shared" si="167"/>
        <v>-1.4854556398418073</v>
      </c>
      <c r="AN1966" s="63">
        <f t="shared" si="170"/>
        <v>11.358636418491599</v>
      </c>
      <c r="AO1966" s="63">
        <f t="shared" si="170"/>
        <v>11.358804619998017</v>
      </c>
      <c r="AP1966" s="63">
        <f t="shared" si="170"/>
        <v>11.359537657922226</v>
      </c>
      <c r="AQ1966" s="63">
        <f t="shared" si="170"/>
        <v>11.362715978071076</v>
      </c>
      <c r="AR1966" s="63">
        <f t="shared" si="170"/>
        <v>11.376203534425278</v>
      </c>
      <c r="AS1966" s="63">
        <f t="shared" si="170"/>
        <v>11.429013607576051</v>
      </c>
      <c r="AT1966" s="63">
        <f t="shared" si="170"/>
        <v>11.594971110027394</v>
      </c>
      <c r="AU1966" s="63">
        <f t="shared" si="169"/>
        <v>11.961740587925192</v>
      </c>
      <c r="AV1966" s="63"/>
      <c r="AW1966" s="63"/>
    </row>
    <row r="1967" spans="27:49" x14ac:dyDescent="0.2">
      <c r="AA1967" s="217">
        <f t="shared" si="158"/>
        <v>-6.8508655805447731E-3</v>
      </c>
      <c r="AB1967" s="218">
        <f t="shared" si="159"/>
        <v>6.8508655805447731E-3</v>
      </c>
      <c r="AC1967" s="218">
        <f t="shared" si="160"/>
        <v>0</v>
      </c>
      <c r="AD1967" s="219">
        <f t="shared" si="161"/>
        <v>0</v>
      </c>
      <c r="AH1967" s="15">
        <f t="shared" si="162"/>
        <v>-2.1132140183653118E-2</v>
      </c>
      <c r="AI1967" s="15">
        <f t="shared" si="163"/>
        <v>0.75722234923842557</v>
      </c>
      <c r="AJ1967" s="15">
        <f t="shared" si="164"/>
        <v>-5.8662773998696828E-2</v>
      </c>
      <c r="AK1967" s="15">
        <f t="shared" si="165"/>
        <v>-0.59778198123591342</v>
      </c>
      <c r="AL1967" s="15">
        <f t="shared" si="166"/>
        <v>-1.9565766440237951</v>
      </c>
      <c r="AM1967" s="15">
        <f t="shared" si="167"/>
        <v>-1.4854556398418073</v>
      </c>
      <c r="AN1967" s="63">
        <f t="shared" si="170"/>
        <v>11.358636418491599</v>
      </c>
      <c r="AO1967" s="63">
        <f t="shared" si="170"/>
        <v>11.358804619998017</v>
      </c>
      <c r="AP1967" s="63">
        <f t="shared" si="170"/>
        <v>11.359537657922226</v>
      </c>
      <c r="AQ1967" s="63">
        <f t="shared" si="170"/>
        <v>11.362715978071076</v>
      </c>
      <c r="AR1967" s="63">
        <f t="shared" si="170"/>
        <v>11.376203534425278</v>
      </c>
      <c r="AS1967" s="63">
        <f t="shared" si="170"/>
        <v>11.429013607576051</v>
      </c>
      <c r="AT1967" s="63">
        <f t="shared" si="170"/>
        <v>11.594971110027394</v>
      </c>
      <c r="AU1967" s="63">
        <f t="shared" si="169"/>
        <v>11.961740587925192</v>
      </c>
      <c r="AV1967" s="63"/>
      <c r="AW1967" s="63"/>
    </row>
    <row r="1968" spans="27:49" x14ac:dyDescent="0.2">
      <c r="AA1968" s="217">
        <f t="shared" si="158"/>
        <v>-6.8508655805447731E-3</v>
      </c>
      <c r="AB1968" s="218">
        <f t="shared" si="159"/>
        <v>6.8508655805447731E-3</v>
      </c>
      <c r="AC1968" s="218">
        <f t="shared" si="160"/>
        <v>0</v>
      </c>
      <c r="AD1968" s="219">
        <f t="shared" si="161"/>
        <v>0</v>
      </c>
      <c r="AH1968" s="15">
        <f t="shared" si="162"/>
        <v>-2.1132140183653118E-2</v>
      </c>
      <c r="AI1968" s="15">
        <f t="shared" si="163"/>
        <v>0.75722234923842557</v>
      </c>
      <c r="AJ1968" s="15">
        <f t="shared" si="164"/>
        <v>-5.8662773998696828E-2</v>
      </c>
      <c r="AK1968" s="15">
        <f t="shared" si="165"/>
        <v>-0.59778198123591342</v>
      </c>
      <c r="AL1968" s="15">
        <f t="shared" si="166"/>
        <v>-1.9565766440237951</v>
      </c>
      <c r="AM1968" s="15">
        <f t="shared" si="167"/>
        <v>-1.4854556398418073</v>
      </c>
      <c r="AN1968" s="63">
        <f t="shared" si="170"/>
        <v>11.358636418491599</v>
      </c>
      <c r="AO1968" s="63">
        <f t="shared" si="170"/>
        <v>11.358804619998017</v>
      </c>
      <c r="AP1968" s="63">
        <f t="shared" si="170"/>
        <v>11.359537657922226</v>
      </c>
      <c r="AQ1968" s="63">
        <f t="shared" si="170"/>
        <v>11.362715978071076</v>
      </c>
      <c r="AR1968" s="63">
        <f t="shared" si="170"/>
        <v>11.376203534425278</v>
      </c>
      <c r="AS1968" s="63">
        <f t="shared" si="170"/>
        <v>11.429013607576051</v>
      </c>
      <c r="AT1968" s="63">
        <f t="shared" si="170"/>
        <v>11.594971110027394</v>
      </c>
      <c r="AU1968" s="63">
        <f t="shared" si="169"/>
        <v>11.961740587925192</v>
      </c>
      <c r="AV1968" s="63"/>
      <c r="AW1968" s="63"/>
    </row>
    <row r="1969" spans="27:49" x14ac:dyDescent="0.2">
      <c r="AA1969" s="217">
        <f t="shared" si="158"/>
        <v>-6.8508655805447731E-3</v>
      </c>
      <c r="AB1969" s="218">
        <f t="shared" si="159"/>
        <v>6.8508655805447731E-3</v>
      </c>
      <c r="AC1969" s="218">
        <f t="shared" si="160"/>
        <v>0</v>
      </c>
      <c r="AD1969" s="219">
        <f t="shared" si="161"/>
        <v>0</v>
      </c>
      <c r="AH1969" s="15">
        <f t="shared" si="162"/>
        <v>-2.1132140183653118E-2</v>
      </c>
      <c r="AI1969" s="15">
        <f t="shared" si="163"/>
        <v>0.75722234923842557</v>
      </c>
      <c r="AJ1969" s="15">
        <f t="shared" si="164"/>
        <v>-5.8662773998696828E-2</v>
      </c>
      <c r="AK1969" s="15">
        <f t="shared" si="165"/>
        <v>-0.59778198123591342</v>
      </c>
      <c r="AL1969" s="15">
        <f t="shared" si="166"/>
        <v>-1.9565766440237951</v>
      </c>
      <c r="AM1969" s="15">
        <f t="shared" si="167"/>
        <v>-1.4854556398418073</v>
      </c>
      <c r="AN1969" s="63">
        <f t="shared" si="170"/>
        <v>11.358636418491599</v>
      </c>
      <c r="AO1969" s="63">
        <f t="shared" si="170"/>
        <v>11.358804619998017</v>
      </c>
      <c r="AP1969" s="63">
        <f t="shared" si="170"/>
        <v>11.359537657922226</v>
      </c>
      <c r="AQ1969" s="63">
        <f t="shared" si="170"/>
        <v>11.362715978071076</v>
      </c>
      <c r="AR1969" s="63">
        <f t="shared" si="170"/>
        <v>11.376203534425278</v>
      </c>
      <c r="AS1969" s="63">
        <f t="shared" si="170"/>
        <v>11.429013607576051</v>
      </c>
      <c r="AT1969" s="63">
        <f t="shared" si="170"/>
        <v>11.594971110027394</v>
      </c>
      <c r="AU1969" s="63">
        <f t="shared" si="169"/>
        <v>11.961740587925192</v>
      </c>
      <c r="AV1969" s="63"/>
      <c r="AW1969" s="63"/>
    </row>
    <row r="1970" spans="27:49" x14ac:dyDescent="0.2">
      <c r="AA1970" s="217">
        <f t="shared" si="158"/>
        <v>-6.8508655805447731E-3</v>
      </c>
      <c r="AB1970" s="218">
        <f t="shared" si="159"/>
        <v>6.8508655805447731E-3</v>
      </c>
      <c r="AC1970" s="218">
        <f t="shared" si="160"/>
        <v>0</v>
      </c>
      <c r="AD1970" s="219">
        <f t="shared" si="161"/>
        <v>0</v>
      </c>
      <c r="AH1970" s="15">
        <f t="shared" si="162"/>
        <v>-2.1132140183653118E-2</v>
      </c>
      <c r="AI1970" s="15">
        <f t="shared" si="163"/>
        <v>0.75722234923842557</v>
      </c>
      <c r="AJ1970" s="15">
        <f t="shared" si="164"/>
        <v>-5.8662773998696828E-2</v>
      </c>
      <c r="AK1970" s="15">
        <f t="shared" si="165"/>
        <v>-0.59778198123591342</v>
      </c>
      <c r="AL1970" s="15">
        <f t="shared" si="166"/>
        <v>-1.9565766440237951</v>
      </c>
      <c r="AM1970" s="15">
        <f t="shared" si="167"/>
        <v>-1.4854556398418073</v>
      </c>
      <c r="AN1970" s="63">
        <f t="shared" si="170"/>
        <v>11.358636418491599</v>
      </c>
      <c r="AO1970" s="63">
        <f t="shared" si="170"/>
        <v>11.358804619998017</v>
      </c>
      <c r="AP1970" s="63">
        <f t="shared" si="170"/>
        <v>11.359537657922226</v>
      </c>
      <c r="AQ1970" s="63">
        <f t="shared" si="170"/>
        <v>11.362715978071076</v>
      </c>
      <c r="AR1970" s="63">
        <f t="shared" si="170"/>
        <v>11.376203534425278</v>
      </c>
      <c r="AS1970" s="63">
        <f t="shared" si="170"/>
        <v>11.429013607576051</v>
      </c>
      <c r="AT1970" s="63">
        <f t="shared" si="170"/>
        <v>11.594971110027394</v>
      </c>
      <c r="AU1970" s="63">
        <f t="shared" si="169"/>
        <v>11.961740587925192</v>
      </c>
      <c r="AV1970" s="63"/>
      <c r="AW1970" s="63"/>
    </row>
    <row r="1971" spans="27:49" x14ac:dyDescent="0.2">
      <c r="AA1971" s="217">
        <f t="shared" si="158"/>
        <v>-6.8508655805447731E-3</v>
      </c>
      <c r="AB1971" s="218">
        <f t="shared" si="159"/>
        <v>6.8508655805447731E-3</v>
      </c>
      <c r="AC1971" s="218">
        <f t="shared" si="160"/>
        <v>0</v>
      </c>
      <c r="AD1971" s="219">
        <f t="shared" si="161"/>
        <v>0</v>
      </c>
      <c r="AH1971" s="15">
        <f t="shared" si="162"/>
        <v>-2.1132140183653118E-2</v>
      </c>
      <c r="AI1971" s="15">
        <f t="shared" si="163"/>
        <v>0.75722234923842557</v>
      </c>
      <c r="AJ1971" s="15">
        <f t="shared" si="164"/>
        <v>-5.8662773998696828E-2</v>
      </c>
      <c r="AK1971" s="15">
        <f t="shared" si="165"/>
        <v>-0.59778198123591342</v>
      </c>
      <c r="AL1971" s="15">
        <f t="shared" si="166"/>
        <v>-1.9565766440237951</v>
      </c>
      <c r="AM1971" s="15">
        <f t="shared" si="167"/>
        <v>-1.4854556398418073</v>
      </c>
      <c r="AN1971" s="63">
        <f t="shared" si="170"/>
        <v>11.358636418491599</v>
      </c>
      <c r="AO1971" s="63">
        <f t="shared" si="170"/>
        <v>11.358804619998017</v>
      </c>
      <c r="AP1971" s="63">
        <f t="shared" si="170"/>
        <v>11.359537657922226</v>
      </c>
      <c r="AQ1971" s="63">
        <f t="shared" si="170"/>
        <v>11.362715978071076</v>
      </c>
      <c r="AR1971" s="63">
        <f t="shared" si="170"/>
        <v>11.376203534425278</v>
      </c>
      <c r="AS1971" s="63">
        <f t="shared" si="170"/>
        <v>11.429013607576051</v>
      </c>
      <c r="AT1971" s="63">
        <f t="shared" si="170"/>
        <v>11.594971110027394</v>
      </c>
      <c r="AU1971" s="63">
        <f t="shared" si="169"/>
        <v>11.961740587925192</v>
      </c>
      <c r="AV1971" s="63"/>
      <c r="AW1971" s="63"/>
    </row>
    <row r="1972" spans="27:49" x14ac:dyDescent="0.2">
      <c r="AA1972" s="217">
        <f t="shared" si="158"/>
        <v>-6.8508655805447731E-3</v>
      </c>
      <c r="AB1972" s="218">
        <f t="shared" si="159"/>
        <v>6.8508655805447731E-3</v>
      </c>
      <c r="AC1972" s="218">
        <f t="shared" si="160"/>
        <v>0</v>
      </c>
      <c r="AD1972" s="219">
        <f t="shared" si="161"/>
        <v>0</v>
      </c>
      <c r="AH1972" s="15">
        <f t="shared" si="162"/>
        <v>-2.1132140183653118E-2</v>
      </c>
      <c r="AI1972" s="15">
        <f t="shared" si="163"/>
        <v>0.75722234923842557</v>
      </c>
      <c r="AJ1972" s="15">
        <f t="shared" si="164"/>
        <v>-5.8662773998696828E-2</v>
      </c>
      <c r="AK1972" s="15">
        <f t="shared" si="165"/>
        <v>-0.59778198123591342</v>
      </c>
      <c r="AL1972" s="15">
        <f t="shared" si="166"/>
        <v>-1.9565766440237951</v>
      </c>
      <c r="AM1972" s="15">
        <f t="shared" si="167"/>
        <v>-1.4854556398418073</v>
      </c>
      <c r="AN1972" s="63">
        <f t="shared" si="170"/>
        <v>11.358636418491599</v>
      </c>
      <c r="AO1972" s="63">
        <f t="shared" si="170"/>
        <v>11.358804619998017</v>
      </c>
      <c r="AP1972" s="63">
        <f t="shared" si="170"/>
        <v>11.359537657922226</v>
      </c>
      <c r="AQ1972" s="63">
        <f t="shared" si="170"/>
        <v>11.362715978071076</v>
      </c>
      <c r="AR1972" s="63">
        <f t="shared" si="170"/>
        <v>11.376203534425278</v>
      </c>
      <c r="AS1972" s="63">
        <f t="shared" si="170"/>
        <v>11.429013607576051</v>
      </c>
      <c r="AT1972" s="63">
        <f t="shared" si="170"/>
        <v>11.594971110027394</v>
      </c>
      <c r="AU1972" s="63">
        <f t="shared" si="169"/>
        <v>11.961740587925192</v>
      </c>
      <c r="AV1972" s="63"/>
      <c r="AW1972" s="63"/>
    </row>
    <row r="1973" spans="27:49" x14ac:dyDescent="0.2">
      <c r="AA1973" s="217">
        <f t="shared" si="158"/>
        <v>-6.8508655805447731E-3</v>
      </c>
      <c r="AB1973" s="218">
        <f t="shared" si="159"/>
        <v>6.8508655805447731E-3</v>
      </c>
      <c r="AC1973" s="218">
        <f t="shared" si="160"/>
        <v>0</v>
      </c>
      <c r="AD1973" s="219">
        <f t="shared" si="161"/>
        <v>0</v>
      </c>
      <c r="AH1973" s="15">
        <f t="shared" si="162"/>
        <v>-2.1132140183653118E-2</v>
      </c>
      <c r="AI1973" s="15">
        <f t="shared" si="163"/>
        <v>0.75722234923842557</v>
      </c>
      <c r="AJ1973" s="15">
        <f t="shared" si="164"/>
        <v>-5.8662773998696828E-2</v>
      </c>
      <c r="AK1973" s="15">
        <f t="shared" si="165"/>
        <v>-0.59778198123591342</v>
      </c>
      <c r="AL1973" s="15">
        <f t="shared" si="166"/>
        <v>-1.9565766440237951</v>
      </c>
      <c r="AM1973" s="15">
        <f t="shared" si="167"/>
        <v>-1.4854556398418073</v>
      </c>
      <c r="AN1973" s="63">
        <f t="shared" ref="AN1973:AT1988" si="171">$AU1973+$AB$7*SIN(AO1973)</f>
        <v>11.358636418491599</v>
      </c>
      <c r="AO1973" s="63">
        <f t="shared" si="171"/>
        <v>11.358804619998017</v>
      </c>
      <c r="AP1973" s="63">
        <f t="shared" si="171"/>
        <v>11.359537657922226</v>
      </c>
      <c r="AQ1973" s="63">
        <f t="shared" si="171"/>
        <v>11.362715978071076</v>
      </c>
      <c r="AR1973" s="63">
        <f t="shared" si="171"/>
        <v>11.376203534425278</v>
      </c>
      <c r="AS1973" s="63">
        <f t="shared" si="171"/>
        <v>11.429013607576051</v>
      </c>
      <c r="AT1973" s="63">
        <f t="shared" si="171"/>
        <v>11.594971110027394</v>
      </c>
      <c r="AU1973" s="63">
        <f t="shared" si="169"/>
        <v>11.961740587925192</v>
      </c>
      <c r="AV1973" s="63"/>
      <c r="AW1973" s="63"/>
    </row>
    <row r="1974" spans="27:49" x14ac:dyDescent="0.2">
      <c r="AA1974" s="217">
        <f t="shared" si="158"/>
        <v>-6.8508655805447731E-3</v>
      </c>
      <c r="AB1974" s="218">
        <f t="shared" si="159"/>
        <v>6.8508655805447731E-3</v>
      </c>
      <c r="AC1974" s="218">
        <f t="shared" si="160"/>
        <v>0</v>
      </c>
      <c r="AD1974" s="219">
        <f t="shared" si="161"/>
        <v>0</v>
      </c>
      <c r="AH1974" s="15">
        <f t="shared" si="162"/>
        <v>-2.1132140183653118E-2</v>
      </c>
      <c r="AI1974" s="15">
        <f t="shared" si="163"/>
        <v>0.75722234923842557</v>
      </c>
      <c r="AJ1974" s="15">
        <f t="shared" si="164"/>
        <v>-5.8662773998696828E-2</v>
      </c>
      <c r="AK1974" s="15">
        <f t="shared" si="165"/>
        <v>-0.59778198123591342</v>
      </c>
      <c r="AL1974" s="15">
        <f t="shared" si="166"/>
        <v>-1.9565766440237951</v>
      </c>
      <c r="AM1974" s="15">
        <f t="shared" si="167"/>
        <v>-1.4854556398418073</v>
      </c>
      <c r="AN1974" s="63">
        <f t="shared" si="171"/>
        <v>11.358636418491599</v>
      </c>
      <c r="AO1974" s="63">
        <f t="shared" si="171"/>
        <v>11.358804619998017</v>
      </c>
      <c r="AP1974" s="63">
        <f t="shared" si="171"/>
        <v>11.359537657922226</v>
      </c>
      <c r="AQ1974" s="63">
        <f t="shared" si="171"/>
        <v>11.362715978071076</v>
      </c>
      <c r="AR1974" s="63">
        <f t="shared" si="171"/>
        <v>11.376203534425278</v>
      </c>
      <c r="AS1974" s="63">
        <f t="shared" si="171"/>
        <v>11.429013607576051</v>
      </c>
      <c r="AT1974" s="63">
        <f t="shared" si="171"/>
        <v>11.594971110027394</v>
      </c>
      <c r="AU1974" s="63">
        <f t="shared" si="169"/>
        <v>11.961740587925192</v>
      </c>
      <c r="AV1974" s="63"/>
      <c r="AW1974" s="63"/>
    </row>
    <row r="1975" spans="27:49" x14ac:dyDescent="0.2">
      <c r="AA1975" s="217">
        <f t="shared" si="158"/>
        <v>-6.8508655805447731E-3</v>
      </c>
      <c r="AB1975" s="218">
        <f t="shared" si="159"/>
        <v>6.8508655805447731E-3</v>
      </c>
      <c r="AC1975" s="218">
        <f t="shared" si="160"/>
        <v>0</v>
      </c>
      <c r="AD1975" s="219">
        <f t="shared" si="161"/>
        <v>0</v>
      </c>
      <c r="AH1975" s="15">
        <f t="shared" si="162"/>
        <v>-2.1132140183653118E-2</v>
      </c>
      <c r="AI1975" s="15">
        <f t="shared" si="163"/>
        <v>0.75722234923842557</v>
      </c>
      <c r="AJ1975" s="15">
        <f t="shared" si="164"/>
        <v>-5.8662773998696828E-2</v>
      </c>
      <c r="AK1975" s="15">
        <f t="shared" si="165"/>
        <v>-0.59778198123591342</v>
      </c>
      <c r="AL1975" s="15">
        <f t="shared" si="166"/>
        <v>-1.9565766440237951</v>
      </c>
      <c r="AM1975" s="15">
        <f t="shared" si="167"/>
        <v>-1.4854556398418073</v>
      </c>
      <c r="AN1975" s="63">
        <f t="shared" si="171"/>
        <v>11.358636418491599</v>
      </c>
      <c r="AO1975" s="63">
        <f t="shared" si="171"/>
        <v>11.358804619998017</v>
      </c>
      <c r="AP1975" s="63">
        <f t="shared" si="171"/>
        <v>11.359537657922226</v>
      </c>
      <c r="AQ1975" s="63">
        <f t="shared" si="171"/>
        <v>11.362715978071076</v>
      </c>
      <c r="AR1975" s="63">
        <f t="shared" si="171"/>
        <v>11.376203534425278</v>
      </c>
      <c r="AS1975" s="63">
        <f t="shared" si="171"/>
        <v>11.429013607576051</v>
      </c>
      <c r="AT1975" s="63">
        <f t="shared" si="171"/>
        <v>11.594971110027394</v>
      </c>
      <c r="AU1975" s="63">
        <f t="shared" si="169"/>
        <v>11.961740587925192</v>
      </c>
      <c r="AV1975" s="63"/>
      <c r="AW1975" s="63"/>
    </row>
    <row r="1976" spans="27:49" x14ac:dyDescent="0.2">
      <c r="AA1976" s="217">
        <f t="shared" si="158"/>
        <v>-6.8508655805447731E-3</v>
      </c>
      <c r="AB1976" s="218">
        <f t="shared" si="159"/>
        <v>6.8508655805447731E-3</v>
      </c>
      <c r="AC1976" s="218">
        <f t="shared" si="160"/>
        <v>0</v>
      </c>
      <c r="AD1976" s="219">
        <f t="shared" si="161"/>
        <v>0</v>
      </c>
      <c r="AH1976" s="15">
        <f t="shared" si="162"/>
        <v>-2.1132140183653118E-2</v>
      </c>
      <c r="AI1976" s="15">
        <f t="shared" si="163"/>
        <v>0.75722234923842557</v>
      </c>
      <c r="AJ1976" s="15">
        <f t="shared" si="164"/>
        <v>-5.8662773998696828E-2</v>
      </c>
      <c r="AK1976" s="15">
        <f t="shared" si="165"/>
        <v>-0.59778198123591342</v>
      </c>
      <c r="AL1976" s="15">
        <f t="shared" si="166"/>
        <v>-1.9565766440237951</v>
      </c>
      <c r="AM1976" s="15">
        <f t="shared" si="167"/>
        <v>-1.4854556398418073</v>
      </c>
      <c r="AN1976" s="63">
        <f t="shared" si="171"/>
        <v>11.358636418491599</v>
      </c>
      <c r="AO1976" s="63">
        <f t="shared" si="171"/>
        <v>11.358804619998017</v>
      </c>
      <c r="AP1976" s="63">
        <f t="shared" si="171"/>
        <v>11.359537657922226</v>
      </c>
      <c r="AQ1976" s="63">
        <f t="shared" si="171"/>
        <v>11.362715978071076</v>
      </c>
      <c r="AR1976" s="63">
        <f t="shared" si="171"/>
        <v>11.376203534425278</v>
      </c>
      <c r="AS1976" s="63">
        <f t="shared" si="171"/>
        <v>11.429013607576051</v>
      </c>
      <c r="AT1976" s="63">
        <f t="shared" si="171"/>
        <v>11.594971110027394</v>
      </c>
      <c r="AU1976" s="63">
        <f t="shared" si="169"/>
        <v>11.961740587925192</v>
      </c>
      <c r="AV1976" s="63"/>
      <c r="AW1976" s="63"/>
    </row>
    <row r="1977" spans="27:49" x14ac:dyDescent="0.2">
      <c r="AA1977" s="217">
        <f t="shared" si="158"/>
        <v>-6.8508655805447731E-3</v>
      </c>
      <c r="AB1977" s="218">
        <f t="shared" si="159"/>
        <v>6.8508655805447731E-3</v>
      </c>
      <c r="AC1977" s="218">
        <f t="shared" si="160"/>
        <v>0</v>
      </c>
      <c r="AD1977" s="219">
        <f t="shared" si="161"/>
        <v>0</v>
      </c>
      <c r="AH1977" s="15">
        <f t="shared" si="162"/>
        <v>-2.1132140183653118E-2</v>
      </c>
      <c r="AI1977" s="15">
        <f t="shared" si="163"/>
        <v>0.75722234923842557</v>
      </c>
      <c r="AJ1977" s="15">
        <f t="shared" si="164"/>
        <v>-5.8662773998696828E-2</v>
      </c>
      <c r="AK1977" s="15">
        <f t="shared" si="165"/>
        <v>-0.59778198123591342</v>
      </c>
      <c r="AL1977" s="15">
        <f t="shared" si="166"/>
        <v>-1.9565766440237951</v>
      </c>
      <c r="AM1977" s="15">
        <f t="shared" si="167"/>
        <v>-1.4854556398418073</v>
      </c>
      <c r="AN1977" s="63">
        <f t="shared" si="171"/>
        <v>11.358636418491599</v>
      </c>
      <c r="AO1977" s="63">
        <f t="shared" si="171"/>
        <v>11.358804619998017</v>
      </c>
      <c r="AP1977" s="63">
        <f t="shared" si="171"/>
        <v>11.359537657922226</v>
      </c>
      <c r="AQ1977" s="63">
        <f t="shared" si="171"/>
        <v>11.362715978071076</v>
      </c>
      <c r="AR1977" s="63">
        <f t="shared" si="171"/>
        <v>11.376203534425278</v>
      </c>
      <c r="AS1977" s="63">
        <f t="shared" si="171"/>
        <v>11.429013607576051</v>
      </c>
      <c r="AT1977" s="63">
        <f t="shared" si="171"/>
        <v>11.594971110027394</v>
      </c>
      <c r="AU1977" s="63">
        <f t="shared" si="169"/>
        <v>11.961740587925192</v>
      </c>
      <c r="AV1977" s="63"/>
      <c r="AW1977" s="63"/>
    </row>
    <row r="1978" spans="27:49" x14ac:dyDescent="0.2">
      <c r="AA1978" s="217">
        <f t="shared" si="158"/>
        <v>-6.8508655805447731E-3</v>
      </c>
      <c r="AB1978" s="218">
        <f t="shared" si="159"/>
        <v>6.8508655805447731E-3</v>
      </c>
      <c r="AC1978" s="218">
        <f t="shared" si="160"/>
        <v>0</v>
      </c>
      <c r="AD1978" s="219">
        <f t="shared" si="161"/>
        <v>0</v>
      </c>
      <c r="AH1978" s="15">
        <f t="shared" si="162"/>
        <v>-2.1132140183653118E-2</v>
      </c>
      <c r="AI1978" s="15">
        <f t="shared" si="163"/>
        <v>0.75722234923842557</v>
      </c>
      <c r="AJ1978" s="15">
        <f t="shared" si="164"/>
        <v>-5.8662773998696828E-2</v>
      </c>
      <c r="AK1978" s="15">
        <f t="shared" si="165"/>
        <v>-0.59778198123591342</v>
      </c>
      <c r="AL1978" s="15">
        <f t="shared" si="166"/>
        <v>-1.9565766440237951</v>
      </c>
      <c r="AM1978" s="15">
        <f t="shared" si="167"/>
        <v>-1.4854556398418073</v>
      </c>
      <c r="AN1978" s="63">
        <f t="shared" si="171"/>
        <v>11.358636418491599</v>
      </c>
      <c r="AO1978" s="63">
        <f t="shared" si="171"/>
        <v>11.358804619998017</v>
      </c>
      <c r="AP1978" s="63">
        <f t="shared" si="171"/>
        <v>11.359537657922226</v>
      </c>
      <c r="AQ1978" s="63">
        <f t="shared" si="171"/>
        <v>11.362715978071076</v>
      </c>
      <c r="AR1978" s="63">
        <f t="shared" si="171"/>
        <v>11.376203534425278</v>
      </c>
      <c r="AS1978" s="63">
        <f t="shared" si="171"/>
        <v>11.429013607576051</v>
      </c>
      <c r="AT1978" s="63">
        <f t="shared" si="171"/>
        <v>11.594971110027394</v>
      </c>
      <c r="AU1978" s="63">
        <f t="shared" si="169"/>
        <v>11.961740587925192</v>
      </c>
      <c r="AV1978" s="63"/>
      <c r="AW1978" s="63"/>
    </row>
    <row r="1979" spans="27:49" x14ac:dyDescent="0.2">
      <c r="AA1979" s="217">
        <f t="shared" si="158"/>
        <v>-6.8508655805447731E-3</v>
      </c>
      <c r="AB1979" s="218">
        <f t="shared" si="159"/>
        <v>6.8508655805447731E-3</v>
      </c>
      <c r="AC1979" s="218">
        <f t="shared" si="160"/>
        <v>0</v>
      </c>
      <c r="AD1979" s="219">
        <f t="shared" si="161"/>
        <v>0</v>
      </c>
      <c r="AH1979" s="15">
        <f t="shared" si="162"/>
        <v>-2.1132140183653118E-2</v>
      </c>
      <c r="AI1979" s="15">
        <f t="shared" si="163"/>
        <v>0.75722234923842557</v>
      </c>
      <c r="AJ1979" s="15">
        <f t="shared" si="164"/>
        <v>-5.8662773998696828E-2</v>
      </c>
      <c r="AK1979" s="15">
        <f t="shared" si="165"/>
        <v>-0.59778198123591342</v>
      </c>
      <c r="AL1979" s="15">
        <f t="shared" si="166"/>
        <v>-1.9565766440237951</v>
      </c>
      <c r="AM1979" s="15">
        <f t="shared" si="167"/>
        <v>-1.4854556398418073</v>
      </c>
      <c r="AN1979" s="63">
        <f t="shared" si="171"/>
        <v>11.358636418491599</v>
      </c>
      <c r="AO1979" s="63">
        <f t="shared" si="171"/>
        <v>11.358804619998017</v>
      </c>
      <c r="AP1979" s="63">
        <f t="shared" si="171"/>
        <v>11.359537657922226</v>
      </c>
      <c r="AQ1979" s="63">
        <f t="shared" si="171"/>
        <v>11.362715978071076</v>
      </c>
      <c r="AR1979" s="63">
        <f t="shared" si="171"/>
        <v>11.376203534425278</v>
      </c>
      <c r="AS1979" s="63">
        <f t="shared" si="171"/>
        <v>11.429013607576051</v>
      </c>
      <c r="AT1979" s="63">
        <f t="shared" si="171"/>
        <v>11.594971110027394</v>
      </c>
      <c r="AU1979" s="63">
        <f t="shared" si="169"/>
        <v>11.961740587925192</v>
      </c>
      <c r="AV1979" s="63"/>
      <c r="AW1979" s="63"/>
    </row>
    <row r="1980" spans="27:49" x14ac:dyDescent="0.2">
      <c r="AA1980" s="217">
        <f t="shared" si="158"/>
        <v>-6.8508655805447731E-3</v>
      </c>
      <c r="AB1980" s="218">
        <f t="shared" si="159"/>
        <v>6.8508655805447731E-3</v>
      </c>
      <c r="AC1980" s="218">
        <f t="shared" si="160"/>
        <v>0</v>
      </c>
      <c r="AD1980" s="219">
        <f t="shared" si="161"/>
        <v>0</v>
      </c>
      <c r="AH1980" s="15">
        <f t="shared" si="162"/>
        <v>-2.1132140183653118E-2</v>
      </c>
      <c r="AI1980" s="15">
        <f t="shared" si="163"/>
        <v>0.75722234923842557</v>
      </c>
      <c r="AJ1980" s="15">
        <f t="shared" si="164"/>
        <v>-5.8662773998696828E-2</v>
      </c>
      <c r="AK1980" s="15">
        <f t="shared" si="165"/>
        <v>-0.59778198123591342</v>
      </c>
      <c r="AL1980" s="15">
        <f t="shared" si="166"/>
        <v>-1.9565766440237951</v>
      </c>
      <c r="AM1980" s="15">
        <f t="shared" si="167"/>
        <v>-1.4854556398418073</v>
      </c>
      <c r="AN1980" s="63">
        <f t="shared" si="171"/>
        <v>11.358636418491599</v>
      </c>
      <c r="AO1980" s="63">
        <f t="shared" si="171"/>
        <v>11.358804619998017</v>
      </c>
      <c r="AP1980" s="63">
        <f t="shared" si="171"/>
        <v>11.359537657922226</v>
      </c>
      <c r="AQ1980" s="63">
        <f t="shared" si="171"/>
        <v>11.362715978071076</v>
      </c>
      <c r="AR1980" s="63">
        <f t="shared" si="171"/>
        <v>11.376203534425278</v>
      </c>
      <c r="AS1980" s="63">
        <f t="shared" si="171"/>
        <v>11.429013607576051</v>
      </c>
      <c r="AT1980" s="63">
        <f t="shared" si="171"/>
        <v>11.594971110027394</v>
      </c>
      <c r="AU1980" s="63">
        <f t="shared" si="169"/>
        <v>11.961740587925192</v>
      </c>
      <c r="AV1980" s="63"/>
      <c r="AW1980" s="63"/>
    </row>
    <row r="1981" spans="27:49" x14ac:dyDescent="0.2">
      <c r="AA1981" s="217">
        <f t="shared" si="158"/>
        <v>-6.8508655805447731E-3</v>
      </c>
      <c r="AB1981" s="218">
        <f t="shared" si="159"/>
        <v>6.8508655805447731E-3</v>
      </c>
      <c r="AC1981" s="218">
        <f t="shared" si="160"/>
        <v>0</v>
      </c>
      <c r="AD1981" s="219">
        <f t="shared" si="161"/>
        <v>0</v>
      </c>
      <c r="AH1981" s="15">
        <f t="shared" si="162"/>
        <v>-2.1132140183653118E-2</v>
      </c>
      <c r="AI1981" s="15">
        <f t="shared" si="163"/>
        <v>0.75722234923842557</v>
      </c>
      <c r="AJ1981" s="15">
        <f t="shared" si="164"/>
        <v>-5.8662773998696828E-2</v>
      </c>
      <c r="AK1981" s="15">
        <f t="shared" si="165"/>
        <v>-0.59778198123591342</v>
      </c>
      <c r="AL1981" s="15">
        <f t="shared" si="166"/>
        <v>-1.9565766440237951</v>
      </c>
      <c r="AM1981" s="15">
        <f t="shared" si="167"/>
        <v>-1.4854556398418073</v>
      </c>
      <c r="AN1981" s="63">
        <f t="shared" si="171"/>
        <v>11.358636418491599</v>
      </c>
      <c r="AO1981" s="63">
        <f t="shared" si="171"/>
        <v>11.358804619998017</v>
      </c>
      <c r="AP1981" s="63">
        <f t="shared" si="171"/>
        <v>11.359537657922226</v>
      </c>
      <c r="AQ1981" s="63">
        <f t="shared" si="171"/>
        <v>11.362715978071076</v>
      </c>
      <c r="AR1981" s="63">
        <f t="shared" si="171"/>
        <v>11.376203534425278</v>
      </c>
      <c r="AS1981" s="63">
        <f t="shared" si="171"/>
        <v>11.429013607576051</v>
      </c>
      <c r="AT1981" s="63">
        <f t="shared" si="171"/>
        <v>11.594971110027394</v>
      </c>
      <c r="AU1981" s="63">
        <f t="shared" si="169"/>
        <v>11.961740587925192</v>
      </c>
      <c r="AV1981" s="63"/>
      <c r="AW1981" s="63"/>
    </row>
    <row r="1982" spans="27:49" x14ac:dyDescent="0.2">
      <c r="AA1982" s="217">
        <f t="shared" si="158"/>
        <v>-6.8508655805447731E-3</v>
      </c>
      <c r="AB1982" s="218">
        <f t="shared" si="159"/>
        <v>6.8508655805447731E-3</v>
      </c>
      <c r="AC1982" s="218">
        <f t="shared" si="160"/>
        <v>0</v>
      </c>
      <c r="AD1982" s="219">
        <f t="shared" si="161"/>
        <v>0</v>
      </c>
      <c r="AH1982" s="15">
        <f t="shared" si="162"/>
        <v>-2.1132140183653118E-2</v>
      </c>
      <c r="AI1982" s="15">
        <f t="shared" si="163"/>
        <v>0.75722234923842557</v>
      </c>
      <c r="AJ1982" s="15">
        <f t="shared" si="164"/>
        <v>-5.8662773998696828E-2</v>
      </c>
      <c r="AK1982" s="15">
        <f t="shared" si="165"/>
        <v>-0.59778198123591342</v>
      </c>
      <c r="AL1982" s="15">
        <f t="shared" si="166"/>
        <v>-1.9565766440237951</v>
      </c>
      <c r="AM1982" s="15">
        <f t="shared" si="167"/>
        <v>-1.4854556398418073</v>
      </c>
      <c r="AN1982" s="63">
        <f t="shared" si="171"/>
        <v>11.358636418491599</v>
      </c>
      <c r="AO1982" s="63">
        <f t="shared" si="171"/>
        <v>11.358804619998017</v>
      </c>
      <c r="AP1982" s="63">
        <f t="shared" si="171"/>
        <v>11.359537657922226</v>
      </c>
      <c r="AQ1982" s="63">
        <f t="shared" si="171"/>
        <v>11.362715978071076</v>
      </c>
      <c r="AR1982" s="63">
        <f t="shared" si="171"/>
        <v>11.376203534425278</v>
      </c>
      <c r="AS1982" s="63">
        <f t="shared" si="171"/>
        <v>11.429013607576051</v>
      </c>
      <c r="AT1982" s="63">
        <f t="shared" si="171"/>
        <v>11.594971110027394</v>
      </c>
      <c r="AU1982" s="63">
        <f t="shared" si="169"/>
        <v>11.961740587925192</v>
      </c>
      <c r="AV1982" s="63"/>
      <c r="AW1982" s="63"/>
    </row>
    <row r="1983" spans="27:49" x14ac:dyDescent="0.2">
      <c r="AA1983" s="217">
        <f t="shared" si="158"/>
        <v>-6.8508655805447731E-3</v>
      </c>
      <c r="AB1983" s="218">
        <f t="shared" si="159"/>
        <v>6.8508655805447731E-3</v>
      </c>
      <c r="AC1983" s="218">
        <f t="shared" si="160"/>
        <v>0</v>
      </c>
      <c r="AD1983" s="219">
        <f t="shared" si="161"/>
        <v>0</v>
      </c>
      <c r="AH1983" s="15">
        <f t="shared" si="162"/>
        <v>-2.1132140183653118E-2</v>
      </c>
      <c r="AI1983" s="15">
        <f t="shared" si="163"/>
        <v>0.75722234923842557</v>
      </c>
      <c r="AJ1983" s="15">
        <f t="shared" si="164"/>
        <v>-5.8662773998696828E-2</v>
      </c>
      <c r="AK1983" s="15">
        <f t="shared" si="165"/>
        <v>-0.59778198123591342</v>
      </c>
      <c r="AL1983" s="15">
        <f t="shared" si="166"/>
        <v>-1.9565766440237951</v>
      </c>
      <c r="AM1983" s="15">
        <f t="shared" si="167"/>
        <v>-1.4854556398418073</v>
      </c>
      <c r="AN1983" s="63">
        <f t="shared" si="171"/>
        <v>11.358636418491599</v>
      </c>
      <c r="AO1983" s="63">
        <f t="shared" si="171"/>
        <v>11.358804619998017</v>
      </c>
      <c r="AP1983" s="63">
        <f t="shared" si="171"/>
        <v>11.359537657922226</v>
      </c>
      <c r="AQ1983" s="63">
        <f t="shared" si="171"/>
        <v>11.362715978071076</v>
      </c>
      <c r="AR1983" s="63">
        <f t="shared" si="171"/>
        <v>11.376203534425278</v>
      </c>
      <c r="AS1983" s="63">
        <f t="shared" si="171"/>
        <v>11.429013607576051</v>
      </c>
      <c r="AT1983" s="63">
        <f t="shared" si="171"/>
        <v>11.594971110027394</v>
      </c>
      <c r="AU1983" s="63">
        <f t="shared" si="169"/>
        <v>11.961740587925192</v>
      </c>
      <c r="AV1983" s="63"/>
      <c r="AW1983" s="63"/>
    </row>
    <row r="1984" spans="27:49" x14ac:dyDescent="0.2">
      <c r="AA1984" s="217">
        <f t="shared" si="158"/>
        <v>-6.8508655805447731E-3</v>
      </c>
      <c r="AB1984" s="218">
        <f t="shared" si="159"/>
        <v>6.8508655805447731E-3</v>
      </c>
      <c r="AC1984" s="218">
        <f t="shared" si="160"/>
        <v>0</v>
      </c>
      <c r="AD1984" s="219">
        <f t="shared" si="161"/>
        <v>0</v>
      </c>
      <c r="AH1984" s="15">
        <f t="shared" si="162"/>
        <v>-2.1132140183653118E-2</v>
      </c>
      <c r="AI1984" s="15">
        <f t="shared" si="163"/>
        <v>0.75722234923842557</v>
      </c>
      <c r="AJ1984" s="15">
        <f t="shared" si="164"/>
        <v>-5.8662773998696828E-2</v>
      </c>
      <c r="AK1984" s="15">
        <f t="shared" si="165"/>
        <v>-0.59778198123591342</v>
      </c>
      <c r="AL1984" s="15">
        <f t="shared" si="166"/>
        <v>-1.9565766440237951</v>
      </c>
      <c r="AM1984" s="15">
        <f t="shared" si="167"/>
        <v>-1.4854556398418073</v>
      </c>
      <c r="AN1984" s="63">
        <f t="shared" si="171"/>
        <v>11.358636418491599</v>
      </c>
      <c r="AO1984" s="63">
        <f t="shared" si="171"/>
        <v>11.358804619998017</v>
      </c>
      <c r="AP1984" s="63">
        <f t="shared" si="171"/>
        <v>11.359537657922226</v>
      </c>
      <c r="AQ1984" s="63">
        <f t="shared" si="171"/>
        <v>11.362715978071076</v>
      </c>
      <c r="AR1984" s="63">
        <f t="shared" si="171"/>
        <v>11.376203534425278</v>
      </c>
      <c r="AS1984" s="63">
        <f t="shared" si="171"/>
        <v>11.429013607576051</v>
      </c>
      <c r="AT1984" s="63">
        <f t="shared" si="171"/>
        <v>11.594971110027394</v>
      </c>
      <c r="AU1984" s="63">
        <f t="shared" si="169"/>
        <v>11.961740587925192</v>
      </c>
      <c r="AV1984" s="63"/>
      <c r="AW1984" s="63"/>
    </row>
    <row r="1985" spans="27:49" x14ac:dyDescent="0.2">
      <c r="AA1985" s="217">
        <f t="shared" si="158"/>
        <v>-6.8508655805447731E-3</v>
      </c>
      <c r="AB1985" s="218">
        <f t="shared" si="159"/>
        <v>6.8508655805447731E-3</v>
      </c>
      <c r="AC1985" s="218">
        <f t="shared" si="160"/>
        <v>0</v>
      </c>
      <c r="AD1985" s="219">
        <f t="shared" si="161"/>
        <v>0</v>
      </c>
      <c r="AH1985" s="15">
        <f t="shared" si="162"/>
        <v>-2.1132140183653118E-2</v>
      </c>
      <c r="AI1985" s="15">
        <f t="shared" si="163"/>
        <v>0.75722234923842557</v>
      </c>
      <c r="AJ1985" s="15">
        <f t="shared" si="164"/>
        <v>-5.8662773998696828E-2</v>
      </c>
      <c r="AK1985" s="15">
        <f t="shared" si="165"/>
        <v>-0.59778198123591342</v>
      </c>
      <c r="AL1985" s="15">
        <f t="shared" si="166"/>
        <v>-1.9565766440237951</v>
      </c>
      <c r="AM1985" s="15">
        <f t="shared" si="167"/>
        <v>-1.4854556398418073</v>
      </c>
      <c r="AN1985" s="63">
        <f t="shared" si="171"/>
        <v>11.358636418491599</v>
      </c>
      <c r="AO1985" s="63">
        <f t="shared" si="171"/>
        <v>11.358804619998017</v>
      </c>
      <c r="AP1985" s="63">
        <f t="shared" si="171"/>
        <v>11.359537657922226</v>
      </c>
      <c r="AQ1985" s="63">
        <f t="shared" si="171"/>
        <v>11.362715978071076</v>
      </c>
      <c r="AR1985" s="63">
        <f t="shared" si="171"/>
        <v>11.376203534425278</v>
      </c>
      <c r="AS1985" s="63">
        <f t="shared" si="171"/>
        <v>11.429013607576051</v>
      </c>
      <c r="AT1985" s="63">
        <f t="shared" si="171"/>
        <v>11.594971110027394</v>
      </c>
      <c r="AU1985" s="63">
        <f t="shared" si="169"/>
        <v>11.961740587925192</v>
      </c>
      <c r="AV1985" s="63"/>
      <c r="AW1985" s="63"/>
    </row>
    <row r="1986" spans="27:49" x14ac:dyDescent="0.2">
      <c r="AA1986" s="217">
        <f t="shared" si="158"/>
        <v>-6.8508655805447731E-3</v>
      </c>
      <c r="AB1986" s="218">
        <f t="shared" si="159"/>
        <v>6.8508655805447731E-3</v>
      </c>
      <c r="AC1986" s="218">
        <f t="shared" si="160"/>
        <v>0</v>
      </c>
      <c r="AD1986" s="219">
        <f t="shared" si="161"/>
        <v>0</v>
      </c>
      <c r="AH1986" s="15">
        <f t="shared" si="162"/>
        <v>-2.1132140183653118E-2</v>
      </c>
      <c r="AI1986" s="15">
        <f t="shared" si="163"/>
        <v>0.75722234923842557</v>
      </c>
      <c r="AJ1986" s="15">
        <f t="shared" si="164"/>
        <v>-5.8662773998696828E-2</v>
      </c>
      <c r="AK1986" s="15">
        <f t="shared" si="165"/>
        <v>-0.59778198123591342</v>
      </c>
      <c r="AL1986" s="15">
        <f t="shared" si="166"/>
        <v>-1.9565766440237951</v>
      </c>
      <c r="AM1986" s="15">
        <f t="shared" si="167"/>
        <v>-1.4854556398418073</v>
      </c>
      <c r="AN1986" s="63">
        <f t="shared" si="171"/>
        <v>11.358636418491599</v>
      </c>
      <c r="AO1986" s="63">
        <f t="shared" si="171"/>
        <v>11.358804619998017</v>
      </c>
      <c r="AP1986" s="63">
        <f t="shared" si="171"/>
        <v>11.359537657922226</v>
      </c>
      <c r="AQ1986" s="63">
        <f t="shared" si="171"/>
        <v>11.362715978071076</v>
      </c>
      <c r="AR1986" s="63">
        <f t="shared" si="171"/>
        <v>11.376203534425278</v>
      </c>
      <c r="AS1986" s="63">
        <f t="shared" si="171"/>
        <v>11.429013607576051</v>
      </c>
      <c r="AT1986" s="63">
        <f t="shared" si="171"/>
        <v>11.594971110027394</v>
      </c>
      <c r="AU1986" s="63">
        <f t="shared" si="169"/>
        <v>11.961740587925192</v>
      </c>
      <c r="AV1986" s="63"/>
      <c r="AW1986" s="63"/>
    </row>
    <row r="1987" spans="27:49" x14ac:dyDescent="0.2">
      <c r="AA1987" s="217">
        <f t="shared" si="158"/>
        <v>-6.8508655805447731E-3</v>
      </c>
      <c r="AB1987" s="218">
        <f t="shared" si="159"/>
        <v>6.8508655805447731E-3</v>
      </c>
      <c r="AC1987" s="218">
        <f t="shared" si="160"/>
        <v>0</v>
      </c>
      <c r="AD1987" s="219">
        <f t="shared" si="161"/>
        <v>0</v>
      </c>
      <c r="AH1987" s="15">
        <f t="shared" si="162"/>
        <v>-2.1132140183653118E-2</v>
      </c>
      <c r="AI1987" s="15">
        <f t="shared" si="163"/>
        <v>0.75722234923842557</v>
      </c>
      <c r="AJ1987" s="15">
        <f t="shared" si="164"/>
        <v>-5.8662773998696828E-2</v>
      </c>
      <c r="AK1987" s="15">
        <f t="shared" si="165"/>
        <v>-0.59778198123591342</v>
      </c>
      <c r="AL1987" s="15">
        <f t="shared" si="166"/>
        <v>-1.9565766440237951</v>
      </c>
      <c r="AM1987" s="15">
        <f t="shared" si="167"/>
        <v>-1.4854556398418073</v>
      </c>
      <c r="AN1987" s="63">
        <f t="shared" si="171"/>
        <v>11.358636418491599</v>
      </c>
      <c r="AO1987" s="63">
        <f t="shared" si="171"/>
        <v>11.358804619998017</v>
      </c>
      <c r="AP1987" s="63">
        <f t="shared" si="171"/>
        <v>11.359537657922226</v>
      </c>
      <c r="AQ1987" s="63">
        <f t="shared" si="171"/>
        <v>11.362715978071076</v>
      </c>
      <c r="AR1987" s="63">
        <f t="shared" si="171"/>
        <v>11.376203534425278</v>
      </c>
      <c r="AS1987" s="63">
        <f t="shared" si="171"/>
        <v>11.429013607576051</v>
      </c>
      <c r="AT1987" s="63">
        <f t="shared" si="171"/>
        <v>11.594971110027394</v>
      </c>
      <c r="AU1987" s="63">
        <f t="shared" si="169"/>
        <v>11.961740587925192</v>
      </c>
      <c r="AV1987" s="63"/>
      <c r="AW1987" s="63"/>
    </row>
    <row r="1988" spans="27:49" x14ac:dyDescent="0.2">
      <c r="AA1988" s="217">
        <f t="shared" si="158"/>
        <v>-6.8508655805447731E-3</v>
      </c>
      <c r="AB1988" s="218">
        <f t="shared" si="159"/>
        <v>6.8508655805447731E-3</v>
      </c>
      <c r="AC1988" s="218">
        <f t="shared" si="160"/>
        <v>0</v>
      </c>
      <c r="AD1988" s="219">
        <f t="shared" si="161"/>
        <v>0</v>
      </c>
      <c r="AH1988" s="15">
        <f t="shared" si="162"/>
        <v>-2.1132140183653118E-2</v>
      </c>
      <c r="AI1988" s="15">
        <f t="shared" si="163"/>
        <v>0.75722234923842557</v>
      </c>
      <c r="AJ1988" s="15">
        <f t="shared" si="164"/>
        <v>-5.8662773998696828E-2</v>
      </c>
      <c r="AK1988" s="15">
        <f t="shared" si="165"/>
        <v>-0.59778198123591342</v>
      </c>
      <c r="AL1988" s="15">
        <f t="shared" si="166"/>
        <v>-1.9565766440237951</v>
      </c>
      <c r="AM1988" s="15">
        <f t="shared" si="167"/>
        <v>-1.4854556398418073</v>
      </c>
      <c r="AN1988" s="63">
        <f t="shared" si="171"/>
        <v>11.358636418491599</v>
      </c>
      <c r="AO1988" s="63">
        <f t="shared" si="171"/>
        <v>11.358804619998017</v>
      </c>
      <c r="AP1988" s="63">
        <f t="shared" si="171"/>
        <v>11.359537657922226</v>
      </c>
      <c r="AQ1988" s="63">
        <f t="shared" si="171"/>
        <v>11.362715978071076</v>
      </c>
      <c r="AR1988" s="63">
        <f t="shared" si="171"/>
        <v>11.376203534425278</v>
      </c>
      <c r="AS1988" s="63">
        <f t="shared" si="171"/>
        <v>11.429013607576051</v>
      </c>
      <c r="AT1988" s="63">
        <f t="shared" si="171"/>
        <v>11.594971110027394</v>
      </c>
      <c r="AU1988" s="63">
        <f t="shared" si="169"/>
        <v>11.961740587925192</v>
      </c>
      <c r="AV1988" s="63"/>
      <c r="AW1988" s="63"/>
    </row>
    <row r="1989" spans="27:49" x14ac:dyDescent="0.2">
      <c r="AA1989" s="217">
        <f t="shared" si="158"/>
        <v>-6.8508655805447731E-3</v>
      </c>
      <c r="AB1989" s="218">
        <f t="shared" si="159"/>
        <v>6.8508655805447731E-3</v>
      </c>
      <c r="AC1989" s="218">
        <f t="shared" si="160"/>
        <v>0</v>
      </c>
      <c r="AD1989" s="219">
        <f t="shared" si="161"/>
        <v>0</v>
      </c>
      <c r="AH1989" s="15">
        <f t="shared" si="162"/>
        <v>-2.1132140183653118E-2</v>
      </c>
      <c r="AI1989" s="15">
        <f t="shared" si="163"/>
        <v>0.75722234923842557</v>
      </c>
      <c r="AJ1989" s="15">
        <f t="shared" si="164"/>
        <v>-5.8662773998696828E-2</v>
      </c>
      <c r="AK1989" s="15">
        <f t="shared" si="165"/>
        <v>-0.59778198123591342</v>
      </c>
      <c r="AL1989" s="15">
        <f t="shared" si="166"/>
        <v>-1.9565766440237951</v>
      </c>
      <c r="AM1989" s="15">
        <f t="shared" si="167"/>
        <v>-1.4854556398418073</v>
      </c>
      <c r="AN1989" s="63">
        <f t="shared" ref="AN1989:AT2004" si="172">$AU1989+$AB$7*SIN(AO1989)</f>
        <v>11.358636418491599</v>
      </c>
      <c r="AO1989" s="63">
        <f t="shared" si="172"/>
        <v>11.358804619998017</v>
      </c>
      <c r="AP1989" s="63">
        <f t="shared" si="172"/>
        <v>11.359537657922226</v>
      </c>
      <c r="AQ1989" s="63">
        <f t="shared" si="172"/>
        <v>11.362715978071076</v>
      </c>
      <c r="AR1989" s="63">
        <f t="shared" si="172"/>
        <v>11.376203534425278</v>
      </c>
      <c r="AS1989" s="63">
        <f t="shared" si="172"/>
        <v>11.429013607576051</v>
      </c>
      <c r="AT1989" s="63">
        <f t="shared" si="172"/>
        <v>11.594971110027394</v>
      </c>
      <c r="AU1989" s="63">
        <f t="shared" si="169"/>
        <v>11.961740587925192</v>
      </c>
      <c r="AV1989" s="63"/>
      <c r="AW1989" s="63"/>
    </row>
    <row r="1990" spans="27:49" x14ac:dyDescent="0.2">
      <c r="AA1990" s="217">
        <f t="shared" si="158"/>
        <v>-6.8508655805447731E-3</v>
      </c>
      <c r="AB1990" s="218">
        <f t="shared" si="159"/>
        <v>6.8508655805447731E-3</v>
      </c>
      <c r="AC1990" s="218">
        <f t="shared" si="160"/>
        <v>0</v>
      </c>
      <c r="AD1990" s="219">
        <f t="shared" si="161"/>
        <v>0</v>
      </c>
      <c r="AH1990" s="15">
        <f t="shared" si="162"/>
        <v>-2.1132140183653118E-2</v>
      </c>
      <c r="AI1990" s="15">
        <f t="shared" si="163"/>
        <v>0.75722234923842557</v>
      </c>
      <c r="AJ1990" s="15">
        <f t="shared" si="164"/>
        <v>-5.8662773998696828E-2</v>
      </c>
      <c r="AK1990" s="15">
        <f t="shared" si="165"/>
        <v>-0.59778198123591342</v>
      </c>
      <c r="AL1990" s="15">
        <f t="shared" si="166"/>
        <v>-1.9565766440237951</v>
      </c>
      <c r="AM1990" s="15">
        <f t="shared" si="167"/>
        <v>-1.4854556398418073</v>
      </c>
      <c r="AN1990" s="63">
        <f t="shared" si="172"/>
        <v>11.358636418491599</v>
      </c>
      <c r="AO1990" s="63">
        <f t="shared" si="172"/>
        <v>11.358804619998017</v>
      </c>
      <c r="AP1990" s="63">
        <f t="shared" si="172"/>
        <v>11.359537657922226</v>
      </c>
      <c r="AQ1990" s="63">
        <f t="shared" si="172"/>
        <v>11.362715978071076</v>
      </c>
      <c r="AR1990" s="63">
        <f t="shared" si="172"/>
        <v>11.376203534425278</v>
      </c>
      <c r="AS1990" s="63">
        <f t="shared" si="172"/>
        <v>11.429013607576051</v>
      </c>
      <c r="AT1990" s="63">
        <f t="shared" si="172"/>
        <v>11.594971110027394</v>
      </c>
      <c r="AU1990" s="63">
        <f t="shared" si="169"/>
        <v>11.961740587925192</v>
      </c>
      <c r="AV1990" s="63"/>
      <c r="AW1990" s="63"/>
    </row>
    <row r="1991" spans="27:49" x14ac:dyDescent="0.2">
      <c r="AA1991" s="217">
        <f t="shared" si="158"/>
        <v>-6.8508655805447731E-3</v>
      </c>
      <c r="AB1991" s="218">
        <f t="shared" si="159"/>
        <v>6.8508655805447731E-3</v>
      </c>
      <c r="AC1991" s="218">
        <f t="shared" si="160"/>
        <v>0</v>
      </c>
      <c r="AD1991" s="219">
        <f t="shared" si="161"/>
        <v>0</v>
      </c>
      <c r="AH1991" s="15">
        <f t="shared" si="162"/>
        <v>-2.1132140183653118E-2</v>
      </c>
      <c r="AI1991" s="15">
        <f t="shared" si="163"/>
        <v>0.75722234923842557</v>
      </c>
      <c r="AJ1991" s="15">
        <f t="shared" si="164"/>
        <v>-5.8662773998696828E-2</v>
      </c>
      <c r="AK1991" s="15">
        <f t="shared" si="165"/>
        <v>-0.59778198123591342</v>
      </c>
      <c r="AL1991" s="15">
        <f t="shared" si="166"/>
        <v>-1.9565766440237951</v>
      </c>
      <c r="AM1991" s="15">
        <f t="shared" si="167"/>
        <v>-1.4854556398418073</v>
      </c>
      <c r="AN1991" s="63">
        <f t="shared" si="172"/>
        <v>11.358636418491599</v>
      </c>
      <c r="AO1991" s="63">
        <f t="shared" si="172"/>
        <v>11.358804619998017</v>
      </c>
      <c r="AP1991" s="63">
        <f t="shared" si="172"/>
        <v>11.359537657922226</v>
      </c>
      <c r="AQ1991" s="63">
        <f t="shared" si="172"/>
        <v>11.362715978071076</v>
      </c>
      <c r="AR1991" s="63">
        <f t="shared" si="172"/>
        <v>11.376203534425278</v>
      </c>
      <c r="AS1991" s="63">
        <f t="shared" si="172"/>
        <v>11.429013607576051</v>
      </c>
      <c r="AT1991" s="63">
        <f t="shared" si="172"/>
        <v>11.594971110027394</v>
      </c>
      <c r="AU1991" s="63">
        <f t="shared" si="169"/>
        <v>11.961740587925192</v>
      </c>
      <c r="AV1991" s="63"/>
      <c r="AW1991" s="63"/>
    </row>
    <row r="1992" spans="27:49" x14ac:dyDescent="0.2">
      <c r="AA1992" s="217">
        <f t="shared" si="158"/>
        <v>-6.8508655805447731E-3</v>
      </c>
      <c r="AB1992" s="218">
        <f t="shared" si="159"/>
        <v>6.8508655805447731E-3</v>
      </c>
      <c r="AC1992" s="218">
        <f t="shared" si="160"/>
        <v>0</v>
      </c>
      <c r="AD1992" s="219">
        <f t="shared" si="161"/>
        <v>0</v>
      </c>
      <c r="AH1992" s="15">
        <f t="shared" si="162"/>
        <v>-2.1132140183653118E-2</v>
      </c>
      <c r="AI1992" s="15">
        <f t="shared" si="163"/>
        <v>0.75722234923842557</v>
      </c>
      <c r="AJ1992" s="15">
        <f t="shared" si="164"/>
        <v>-5.8662773998696828E-2</v>
      </c>
      <c r="AK1992" s="15">
        <f t="shared" si="165"/>
        <v>-0.59778198123591342</v>
      </c>
      <c r="AL1992" s="15">
        <f t="shared" si="166"/>
        <v>-1.9565766440237951</v>
      </c>
      <c r="AM1992" s="15">
        <f t="shared" si="167"/>
        <v>-1.4854556398418073</v>
      </c>
      <c r="AN1992" s="63">
        <f t="shared" si="172"/>
        <v>11.358636418491599</v>
      </c>
      <c r="AO1992" s="63">
        <f t="shared" si="172"/>
        <v>11.358804619998017</v>
      </c>
      <c r="AP1992" s="63">
        <f t="shared" si="172"/>
        <v>11.359537657922226</v>
      </c>
      <c r="AQ1992" s="63">
        <f t="shared" si="172"/>
        <v>11.362715978071076</v>
      </c>
      <c r="AR1992" s="63">
        <f t="shared" si="172"/>
        <v>11.376203534425278</v>
      </c>
      <c r="AS1992" s="63">
        <f t="shared" si="172"/>
        <v>11.429013607576051</v>
      </c>
      <c r="AT1992" s="63">
        <f t="shared" si="172"/>
        <v>11.594971110027394</v>
      </c>
      <c r="AU1992" s="63">
        <f t="shared" si="169"/>
        <v>11.961740587925192</v>
      </c>
      <c r="AV1992" s="63"/>
      <c r="AW1992" s="63"/>
    </row>
    <row r="1993" spans="27:49" x14ac:dyDescent="0.2">
      <c r="AA1993" s="217">
        <f t="shared" si="158"/>
        <v>-6.8508655805447731E-3</v>
      </c>
      <c r="AB1993" s="218">
        <f t="shared" si="159"/>
        <v>6.8508655805447731E-3</v>
      </c>
      <c r="AC1993" s="218">
        <f t="shared" si="160"/>
        <v>0</v>
      </c>
      <c r="AD1993" s="219">
        <f t="shared" si="161"/>
        <v>0</v>
      </c>
      <c r="AH1993" s="15">
        <f t="shared" si="162"/>
        <v>-2.1132140183653118E-2</v>
      </c>
      <c r="AI1993" s="15">
        <f t="shared" si="163"/>
        <v>0.75722234923842557</v>
      </c>
      <c r="AJ1993" s="15">
        <f t="shared" si="164"/>
        <v>-5.8662773998696828E-2</v>
      </c>
      <c r="AK1993" s="15">
        <f t="shared" si="165"/>
        <v>-0.59778198123591342</v>
      </c>
      <c r="AL1993" s="15">
        <f t="shared" si="166"/>
        <v>-1.9565766440237951</v>
      </c>
      <c r="AM1993" s="15">
        <f t="shared" si="167"/>
        <v>-1.4854556398418073</v>
      </c>
      <c r="AN1993" s="63">
        <f t="shared" si="172"/>
        <v>11.358636418491599</v>
      </c>
      <c r="AO1993" s="63">
        <f t="shared" si="172"/>
        <v>11.358804619998017</v>
      </c>
      <c r="AP1993" s="63">
        <f t="shared" si="172"/>
        <v>11.359537657922226</v>
      </c>
      <c r="AQ1993" s="63">
        <f t="shared" si="172"/>
        <v>11.362715978071076</v>
      </c>
      <c r="AR1993" s="63">
        <f t="shared" si="172"/>
        <v>11.376203534425278</v>
      </c>
      <c r="AS1993" s="63">
        <f t="shared" si="172"/>
        <v>11.429013607576051</v>
      </c>
      <c r="AT1993" s="63">
        <f t="shared" si="172"/>
        <v>11.594971110027394</v>
      </c>
      <c r="AU1993" s="63">
        <f t="shared" si="169"/>
        <v>11.961740587925192</v>
      </c>
      <c r="AV1993" s="63"/>
      <c r="AW1993" s="63"/>
    </row>
    <row r="1994" spans="27:49" x14ac:dyDescent="0.2">
      <c r="AA1994" s="217">
        <f t="shared" si="158"/>
        <v>-6.8508655805447731E-3</v>
      </c>
      <c r="AB1994" s="218">
        <f t="shared" si="159"/>
        <v>6.8508655805447731E-3</v>
      </c>
      <c r="AC1994" s="218">
        <f t="shared" si="160"/>
        <v>0</v>
      </c>
      <c r="AD1994" s="219">
        <f t="shared" si="161"/>
        <v>0</v>
      </c>
      <c r="AH1994" s="15">
        <f t="shared" si="162"/>
        <v>-2.1132140183653118E-2</v>
      </c>
      <c r="AI1994" s="15">
        <f t="shared" si="163"/>
        <v>0.75722234923842557</v>
      </c>
      <c r="AJ1994" s="15">
        <f t="shared" si="164"/>
        <v>-5.8662773998696828E-2</v>
      </c>
      <c r="AK1994" s="15">
        <f t="shared" si="165"/>
        <v>-0.59778198123591342</v>
      </c>
      <c r="AL1994" s="15">
        <f t="shared" si="166"/>
        <v>-1.9565766440237951</v>
      </c>
      <c r="AM1994" s="15">
        <f t="shared" si="167"/>
        <v>-1.4854556398418073</v>
      </c>
      <c r="AN1994" s="63">
        <f t="shared" si="172"/>
        <v>11.358636418491599</v>
      </c>
      <c r="AO1994" s="63">
        <f t="shared" si="172"/>
        <v>11.358804619998017</v>
      </c>
      <c r="AP1994" s="63">
        <f t="shared" si="172"/>
        <v>11.359537657922226</v>
      </c>
      <c r="AQ1994" s="63">
        <f t="shared" si="172"/>
        <v>11.362715978071076</v>
      </c>
      <c r="AR1994" s="63">
        <f t="shared" si="172"/>
        <v>11.376203534425278</v>
      </c>
      <c r="AS1994" s="63">
        <f t="shared" si="172"/>
        <v>11.429013607576051</v>
      </c>
      <c r="AT1994" s="63">
        <f t="shared" si="172"/>
        <v>11.594971110027394</v>
      </c>
      <c r="AU1994" s="63">
        <f t="shared" si="169"/>
        <v>11.961740587925192</v>
      </c>
      <c r="AV1994" s="63"/>
      <c r="AW1994" s="63"/>
    </row>
    <row r="1995" spans="27:49" x14ac:dyDescent="0.2">
      <c r="AA1995" s="217">
        <f t="shared" si="158"/>
        <v>-6.8508655805447731E-3</v>
      </c>
      <c r="AB1995" s="218">
        <f t="shared" si="159"/>
        <v>6.8508655805447731E-3</v>
      </c>
      <c r="AC1995" s="218">
        <f t="shared" si="160"/>
        <v>0</v>
      </c>
      <c r="AD1995" s="219">
        <f t="shared" si="161"/>
        <v>0</v>
      </c>
      <c r="AH1995" s="15">
        <f t="shared" si="162"/>
        <v>-2.1132140183653118E-2</v>
      </c>
      <c r="AI1995" s="15">
        <f t="shared" si="163"/>
        <v>0.75722234923842557</v>
      </c>
      <c r="AJ1995" s="15">
        <f t="shared" si="164"/>
        <v>-5.8662773998696828E-2</v>
      </c>
      <c r="AK1995" s="15">
        <f t="shared" si="165"/>
        <v>-0.59778198123591342</v>
      </c>
      <c r="AL1995" s="15">
        <f t="shared" si="166"/>
        <v>-1.9565766440237951</v>
      </c>
      <c r="AM1995" s="15">
        <f t="shared" si="167"/>
        <v>-1.4854556398418073</v>
      </c>
      <c r="AN1995" s="63">
        <f t="shared" si="172"/>
        <v>11.358636418491599</v>
      </c>
      <c r="AO1995" s="63">
        <f t="shared" si="172"/>
        <v>11.358804619998017</v>
      </c>
      <c r="AP1995" s="63">
        <f t="shared" si="172"/>
        <v>11.359537657922226</v>
      </c>
      <c r="AQ1995" s="63">
        <f t="shared" si="172"/>
        <v>11.362715978071076</v>
      </c>
      <c r="AR1995" s="63">
        <f t="shared" si="172"/>
        <v>11.376203534425278</v>
      </c>
      <c r="AS1995" s="63">
        <f t="shared" si="172"/>
        <v>11.429013607576051</v>
      </c>
      <c r="AT1995" s="63">
        <f t="shared" si="172"/>
        <v>11.594971110027394</v>
      </c>
      <c r="AU1995" s="63">
        <f t="shared" si="169"/>
        <v>11.961740587925192</v>
      </c>
      <c r="AV1995" s="63"/>
      <c r="AW1995" s="63"/>
    </row>
    <row r="1996" spans="27:49" x14ac:dyDescent="0.2">
      <c r="AA1996" s="217">
        <f t="shared" si="158"/>
        <v>-6.8508655805447731E-3</v>
      </c>
      <c r="AB1996" s="218">
        <f t="shared" si="159"/>
        <v>6.8508655805447731E-3</v>
      </c>
      <c r="AC1996" s="218">
        <f t="shared" si="160"/>
        <v>0</v>
      </c>
      <c r="AD1996" s="219">
        <f t="shared" si="161"/>
        <v>0</v>
      </c>
      <c r="AH1996" s="15">
        <f t="shared" si="162"/>
        <v>-2.1132140183653118E-2</v>
      </c>
      <c r="AI1996" s="15">
        <f t="shared" si="163"/>
        <v>0.75722234923842557</v>
      </c>
      <c r="AJ1996" s="15">
        <f t="shared" si="164"/>
        <v>-5.8662773998696828E-2</v>
      </c>
      <c r="AK1996" s="15">
        <f t="shared" si="165"/>
        <v>-0.59778198123591342</v>
      </c>
      <c r="AL1996" s="15">
        <f t="shared" si="166"/>
        <v>-1.9565766440237951</v>
      </c>
      <c r="AM1996" s="15">
        <f t="shared" si="167"/>
        <v>-1.4854556398418073</v>
      </c>
      <c r="AN1996" s="63">
        <f t="shared" si="172"/>
        <v>11.358636418491599</v>
      </c>
      <c r="AO1996" s="63">
        <f t="shared" si="172"/>
        <v>11.358804619998017</v>
      </c>
      <c r="AP1996" s="63">
        <f t="shared" si="172"/>
        <v>11.359537657922226</v>
      </c>
      <c r="AQ1996" s="63">
        <f t="shared" si="172"/>
        <v>11.362715978071076</v>
      </c>
      <c r="AR1996" s="63">
        <f t="shared" si="172"/>
        <v>11.376203534425278</v>
      </c>
      <c r="AS1996" s="63">
        <f t="shared" si="172"/>
        <v>11.429013607576051</v>
      </c>
      <c r="AT1996" s="63">
        <f t="shared" si="172"/>
        <v>11.594971110027394</v>
      </c>
      <c r="AU1996" s="63">
        <f t="shared" si="169"/>
        <v>11.961740587925192</v>
      </c>
      <c r="AV1996" s="63"/>
      <c r="AW1996" s="63"/>
    </row>
    <row r="1997" spans="27:49" x14ac:dyDescent="0.2">
      <c r="AA1997" s="217">
        <f t="shared" si="158"/>
        <v>-6.8508655805447731E-3</v>
      </c>
      <c r="AB1997" s="218">
        <f t="shared" si="159"/>
        <v>6.8508655805447731E-3</v>
      </c>
      <c r="AC1997" s="218">
        <f t="shared" si="160"/>
        <v>0</v>
      </c>
      <c r="AD1997" s="219">
        <f t="shared" si="161"/>
        <v>0</v>
      </c>
      <c r="AH1997" s="15">
        <f t="shared" si="162"/>
        <v>-2.1132140183653118E-2</v>
      </c>
      <c r="AI1997" s="15">
        <f t="shared" si="163"/>
        <v>0.75722234923842557</v>
      </c>
      <c r="AJ1997" s="15">
        <f t="shared" si="164"/>
        <v>-5.8662773998696828E-2</v>
      </c>
      <c r="AK1997" s="15">
        <f t="shared" si="165"/>
        <v>-0.59778198123591342</v>
      </c>
      <c r="AL1997" s="15">
        <f t="shared" si="166"/>
        <v>-1.9565766440237951</v>
      </c>
      <c r="AM1997" s="15">
        <f t="shared" si="167"/>
        <v>-1.4854556398418073</v>
      </c>
      <c r="AN1997" s="63">
        <f t="shared" si="172"/>
        <v>11.358636418491599</v>
      </c>
      <c r="AO1997" s="63">
        <f t="shared" si="172"/>
        <v>11.358804619998017</v>
      </c>
      <c r="AP1997" s="63">
        <f t="shared" si="172"/>
        <v>11.359537657922226</v>
      </c>
      <c r="AQ1997" s="63">
        <f t="shared" si="172"/>
        <v>11.362715978071076</v>
      </c>
      <c r="AR1997" s="63">
        <f t="shared" si="172"/>
        <v>11.376203534425278</v>
      </c>
      <c r="AS1997" s="63">
        <f t="shared" si="172"/>
        <v>11.429013607576051</v>
      </c>
      <c r="AT1997" s="63">
        <f t="shared" si="172"/>
        <v>11.594971110027394</v>
      </c>
      <c r="AU1997" s="63">
        <f t="shared" si="169"/>
        <v>11.961740587925192</v>
      </c>
      <c r="AV1997" s="63"/>
      <c r="AW1997" s="63"/>
    </row>
    <row r="1998" spans="27:49" x14ac:dyDescent="0.2">
      <c r="AA1998" s="217">
        <f t="shared" si="158"/>
        <v>-6.8508655805447731E-3</v>
      </c>
      <c r="AB1998" s="218">
        <f t="shared" si="159"/>
        <v>6.8508655805447731E-3</v>
      </c>
      <c r="AC1998" s="218">
        <f t="shared" si="160"/>
        <v>0</v>
      </c>
      <c r="AD1998" s="219">
        <f t="shared" si="161"/>
        <v>0</v>
      </c>
      <c r="AH1998" s="15">
        <f t="shared" si="162"/>
        <v>-2.1132140183653118E-2</v>
      </c>
      <c r="AI1998" s="15">
        <f t="shared" si="163"/>
        <v>0.75722234923842557</v>
      </c>
      <c r="AJ1998" s="15">
        <f t="shared" si="164"/>
        <v>-5.8662773998696828E-2</v>
      </c>
      <c r="AK1998" s="15">
        <f t="shared" si="165"/>
        <v>-0.59778198123591342</v>
      </c>
      <c r="AL1998" s="15">
        <f t="shared" si="166"/>
        <v>-1.9565766440237951</v>
      </c>
      <c r="AM1998" s="15">
        <f t="shared" si="167"/>
        <v>-1.4854556398418073</v>
      </c>
      <c r="AN1998" s="63">
        <f t="shared" si="172"/>
        <v>11.358636418491599</v>
      </c>
      <c r="AO1998" s="63">
        <f t="shared" si="172"/>
        <v>11.358804619998017</v>
      </c>
      <c r="AP1998" s="63">
        <f t="shared" si="172"/>
        <v>11.359537657922226</v>
      </c>
      <c r="AQ1998" s="63">
        <f t="shared" si="172"/>
        <v>11.362715978071076</v>
      </c>
      <c r="AR1998" s="63">
        <f t="shared" si="172"/>
        <v>11.376203534425278</v>
      </c>
      <c r="AS1998" s="63">
        <f t="shared" si="172"/>
        <v>11.429013607576051</v>
      </c>
      <c r="AT1998" s="63">
        <f t="shared" si="172"/>
        <v>11.594971110027394</v>
      </c>
      <c r="AU1998" s="63">
        <f t="shared" si="169"/>
        <v>11.961740587925192</v>
      </c>
      <c r="AV1998" s="63"/>
      <c r="AW1998" s="63"/>
    </row>
    <row r="1999" spans="27:49" x14ac:dyDescent="0.2">
      <c r="AA1999" s="217">
        <f t="shared" si="158"/>
        <v>-6.8508655805447731E-3</v>
      </c>
      <c r="AB1999" s="218">
        <f t="shared" si="159"/>
        <v>6.8508655805447731E-3</v>
      </c>
      <c r="AC1999" s="218">
        <f t="shared" si="160"/>
        <v>0</v>
      </c>
      <c r="AD1999" s="219">
        <f t="shared" si="161"/>
        <v>0</v>
      </c>
      <c r="AH1999" s="15">
        <f t="shared" si="162"/>
        <v>-2.1132140183653118E-2</v>
      </c>
      <c r="AI1999" s="15">
        <f t="shared" si="163"/>
        <v>0.75722234923842557</v>
      </c>
      <c r="AJ1999" s="15">
        <f t="shared" si="164"/>
        <v>-5.8662773998696828E-2</v>
      </c>
      <c r="AK1999" s="15">
        <f t="shared" si="165"/>
        <v>-0.59778198123591342</v>
      </c>
      <c r="AL1999" s="15">
        <f t="shared" si="166"/>
        <v>-1.9565766440237951</v>
      </c>
      <c r="AM1999" s="15">
        <f t="shared" si="167"/>
        <v>-1.4854556398418073</v>
      </c>
      <c r="AN1999" s="63">
        <f t="shared" si="172"/>
        <v>11.358636418491599</v>
      </c>
      <c r="AO1999" s="63">
        <f t="shared" si="172"/>
        <v>11.358804619998017</v>
      </c>
      <c r="AP1999" s="63">
        <f t="shared" si="172"/>
        <v>11.359537657922226</v>
      </c>
      <c r="AQ1999" s="63">
        <f t="shared" si="172"/>
        <v>11.362715978071076</v>
      </c>
      <c r="AR1999" s="63">
        <f t="shared" si="172"/>
        <v>11.376203534425278</v>
      </c>
      <c r="AS1999" s="63">
        <f t="shared" si="172"/>
        <v>11.429013607576051</v>
      </c>
      <c r="AT1999" s="63">
        <f t="shared" si="172"/>
        <v>11.594971110027394</v>
      </c>
      <c r="AU1999" s="63">
        <f t="shared" si="169"/>
        <v>11.961740587925192</v>
      </c>
      <c r="AV1999" s="63"/>
      <c r="AW1999" s="63"/>
    </row>
    <row r="2000" spans="27:49" x14ac:dyDescent="0.2">
      <c r="AA2000" s="217">
        <f t="shared" si="158"/>
        <v>-6.8508655805447731E-3</v>
      </c>
      <c r="AB2000" s="218">
        <f t="shared" si="159"/>
        <v>6.8508655805447731E-3</v>
      </c>
      <c r="AC2000" s="218">
        <f t="shared" si="160"/>
        <v>0</v>
      </c>
      <c r="AD2000" s="219">
        <f t="shared" si="161"/>
        <v>0</v>
      </c>
      <c r="AH2000" s="15">
        <f t="shared" si="162"/>
        <v>-2.1132140183653118E-2</v>
      </c>
      <c r="AI2000" s="15">
        <f t="shared" si="163"/>
        <v>0.75722234923842557</v>
      </c>
      <c r="AJ2000" s="15">
        <f t="shared" si="164"/>
        <v>-5.8662773998696828E-2</v>
      </c>
      <c r="AK2000" s="15">
        <f t="shared" si="165"/>
        <v>-0.59778198123591342</v>
      </c>
      <c r="AL2000" s="15">
        <f t="shared" si="166"/>
        <v>-1.9565766440237951</v>
      </c>
      <c r="AM2000" s="15">
        <f t="shared" si="167"/>
        <v>-1.4854556398418073</v>
      </c>
      <c r="AN2000" s="63">
        <f t="shared" si="172"/>
        <v>11.358636418491599</v>
      </c>
      <c r="AO2000" s="63">
        <f t="shared" si="172"/>
        <v>11.358804619998017</v>
      </c>
      <c r="AP2000" s="63">
        <f t="shared" si="172"/>
        <v>11.359537657922226</v>
      </c>
      <c r="AQ2000" s="63">
        <f t="shared" si="172"/>
        <v>11.362715978071076</v>
      </c>
      <c r="AR2000" s="63">
        <f t="shared" si="172"/>
        <v>11.376203534425278</v>
      </c>
      <c r="AS2000" s="63">
        <f t="shared" si="172"/>
        <v>11.429013607576051</v>
      </c>
      <c r="AT2000" s="63">
        <f t="shared" si="172"/>
        <v>11.594971110027394</v>
      </c>
      <c r="AU2000" s="63">
        <f t="shared" si="169"/>
        <v>11.961740587925192</v>
      </c>
      <c r="AV2000" s="63"/>
      <c r="AW2000" s="63"/>
    </row>
    <row r="2001" spans="27:49" x14ac:dyDescent="0.2">
      <c r="AA2001" s="217">
        <f t="shared" si="158"/>
        <v>-6.8508655805447731E-3</v>
      </c>
      <c r="AB2001" s="218">
        <f t="shared" si="159"/>
        <v>6.8508655805447731E-3</v>
      </c>
      <c r="AC2001" s="218">
        <f t="shared" si="160"/>
        <v>0</v>
      </c>
      <c r="AD2001" s="219">
        <f t="shared" si="161"/>
        <v>0</v>
      </c>
      <c r="AH2001" s="15">
        <f t="shared" si="162"/>
        <v>-2.1132140183653118E-2</v>
      </c>
      <c r="AI2001" s="15">
        <f t="shared" si="163"/>
        <v>0.75722234923842557</v>
      </c>
      <c r="AJ2001" s="15">
        <f t="shared" si="164"/>
        <v>-5.8662773998696828E-2</v>
      </c>
      <c r="AK2001" s="15">
        <f t="shared" si="165"/>
        <v>-0.59778198123591342</v>
      </c>
      <c r="AL2001" s="15">
        <f t="shared" si="166"/>
        <v>-1.9565766440237951</v>
      </c>
      <c r="AM2001" s="15">
        <f t="shared" si="167"/>
        <v>-1.4854556398418073</v>
      </c>
      <c r="AN2001" s="63">
        <f t="shared" si="172"/>
        <v>11.358636418491599</v>
      </c>
      <c r="AO2001" s="63">
        <f t="shared" si="172"/>
        <v>11.358804619998017</v>
      </c>
      <c r="AP2001" s="63">
        <f t="shared" si="172"/>
        <v>11.359537657922226</v>
      </c>
      <c r="AQ2001" s="63">
        <f t="shared" si="172"/>
        <v>11.362715978071076</v>
      </c>
      <c r="AR2001" s="63">
        <f t="shared" si="172"/>
        <v>11.376203534425278</v>
      </c>
      <c r="AS2001" s="63">
        <f t="shared" si="172"/>
        <v>11.429013607576051</v>
      </c>
      <c r="AT2001" s="63">
        <f t="shared" si="172"/>
        <v>11.594971110027394</v>
      </c>
      <c r="AU2001" s="63">
        <f t="shared" si="169"/>
        <v>11.961740587925192</v>
      </c>
      <c r="AV2001" s="63"/>
      <c r="AW2001" s="63"/>
    </row>
    <row r="2002" spans="27:49" x14ac:dyDescent="0.2">
      <c r="AA2002" s="217">
        <f t="shared" si="158"/>
        <v>-6.8508655805447731E-3</v>
      </c>
      <c r="AB2002" s="218">
        <f t="shared" si="159"/>
        <v>6.8508655805447731E-3</v>
      </c>
      <c r="AC2002" s="218">
        <f t="shared" si="160"/>
        <v>0</v>
      </c>
      <c r="AD2002" s="219">
        <f t="shared" si="161"/>
        <v>0</v>
      </c>
      <c r="AH2002" s="15">
        <f t="shared" si="162"/>
        <v>-2.1132140183653118E-2</v>
      </c>
      <c r="AI2002" s="15">
        <f t="shared" si="163"/>
        <v>0.75722234923842557</v>
      </c>
      <c r="AJ2002" s="15">
        <f t="shared" si="164"/>
        <v>-5.8662773998696828E-2</v>
      </c>
      <c r="AK2002" s="15">
        <f t="shared" si="165"/>
        <v>-0.59778198123591342</v>
      </c>
      <c r="AL2002" s="15">
        <f t="shared" si="166"/>
        <v>-1.9565766440237951</v>
      </c>
      <c r="AM2002" s="15">
        <f t="shared" si="167"/>
        <v>-1.4854556398418073</v>
      </c>
      <c r="AN2002" s="63">
        <f t="shared" si="172"/>
        <v>11.358636418491599</v>
      </c>
      <c r="AO2002" s="63">
        <f t="shared" si="172"/>
        <v>11.358804619998017</v>
      </c>
      <c r="AP2002" s="63">
        <f t="shared" si="172"/>
        <v>11.359537657922226</v>
      </c>
      <c r="AQ2002" s="63">
        <f t="shared" si="172"/>
        <v>11.362715978071076</v>
      </c>
      <c r="AR2002" s="63">
        <f t="shared" si="172"/>
        <v>11.376203534425278</v>
      </c>
      <c r="AS2002" s="63">
        <f t="shared" si="172"/>
        <v>11.429013607576051</v>
      </c>
      <c r="AT2002" s="63">
        <f t="shared" si="172"/>
        <v>11.594971110027394</v>
      </c>
      <c r="AU2002" s="63">
        <f t="shared" si="169"/>
        <v>11.961740587925192</v>
      </c>
      <c r="AV2002" s="63"/>
      <c r="AW2002" s="63"/>
    </row>
    <row r="2003" spans="27:49" x14ac:dyDescent="0.2">
      <c r="AA2003" s="217">
        <f t="shared" si="158"/>
        <v>-6.8508655805447731E-3</v>
      </c>
      <c r="AB2003" s="218">
        <f t="shared" si="159"/>
        <v>6.8508655805447731E-3</v>
      </c>
      <c r="AC2003" s="218">
        <f t="shared" si="160"/>
        <v>0</v>
      </c>
      <c r="AD2003" s="219">
        <f t="shared" si="161"/>
        <v>0</v>
      </c>
      <c r="AH2003" s="15">
        <f t="shared" si="162"/>
        <v>-2.1132140183653118E-2</v>
      </c>
      <c r="AI2003" s="15">
        <f t="shared" si="163"/>
        <v>0.75722234923842557</v>
      </c>
      <c r="AJ2003" s="15">
        <f t="shared" si="164"/>
        <v>-5.8662773998696828E-2</v>
      </c>
      <c r="AK2003" s="15">
        <f t="shared" si="165"/>
        <v>-0.59778198123591342</v>
      </c>
      <c r="AL2003" s="15">
        <f t="shared" si="166"/>
        <v>-1.9565766440237951</v>
      </c>
      <c r="AM2003" s="15">
        <f t="shared" si="167"/>
        <v>-1.4854556398418073</v>
      </c>
      <c r="AN2003" s="63">
        <f t="shared" si="172"/>
        <v>11.358636418491599</v>
      </c>
      <c r="AO2003" s="63">
        <f t="shared" si="172"/>
        <v>11.358804619998017</v>
      </c>
      <c r="AP2003" s="63">
        <f t="shared" si="172"/>
        <v>11.359537657922226</v>
      </c>
      <c r="AQ2003" s="63">
        <f t="shared" si="172"/>
        <v>11.362715978071076</v>
      </c>
      <c r="AR2003" s="63">
        <f t="shared" si="172"/>
        <v>11.376203534425278</v>
      </c>
      <c r="AS2003" s="63">
        <f t="shared" si="172"/>
        <v>11.429013607576051</v>
      </c>
      <c r="AT2003" s="63">
        <f t="shared" si="172"/>
        <v>11.594971110027394</v>
      </c>
      <c r="AU2003" s="63">
        <f t="shared" si="169"/>
        <v>11.961740587925192</v>
      </c>
      <c r="AV2003" s="63"/>
      <c r="AW2003" s="63"/>
    </row>
    <row r="2004" spans="27:49" x14ac:dyDescent="0.2">
      <c r="AA2004" s="217">
        <f t="shared" si="158"/>
        <v>-6.8508655805447731E-3</v>
      </c>
      <c r="AB2004" s="218">
        <f t="shared" si="159"/>
        <v>6.8508655805447731E-3</v>
      </c>
      <c r="AC2004" s="218">
        <f t="shared" si="160"/>
        <v>0</v>
      </c>
      <c r="AD2004" s="219">
        <f t="shared" si="161"/>
        <v>0</v>
      </c>
      <c r="AH2004" s="15">
        <f t="shared" si="162"/>
        <v>-2.1132140183653118E-2</v>
      </c>
      <c r="AI2004" s="15">
        <f t="shared" si="163"/>
        <v>0.75722234923842557</v>
      </c>
      <c r="AJ2004" s="15">
        <f t="shared" si="164"/>
        <v>-5.8662773998696828E-2</v>
      </c>
      <c r="AK2004" s="15">
        <f t="shared" si="165"/>
        <v>-0.59778198123591342</v>
      </c>
      <c r="AL2004" s="15">
        <f t="shared" si="166"/>
        <v>-1.9565766440237951</v>
      </c>
      <c r="AM2004" s="15">
        <f t="shared" si="167"/>
        <v>-1.4854556398418073</v>
      </c>
      <c r="AN2004" s="63">
        <f t="shared" si="172"/>
        <v>11.358636418491599</v>
      </c>
      <c r="AO2004" s="63">
        <f t="shared" si="172"/>
        <v>11.358804619998017</v>
      </c>
      <c r="AP2004" s="63">
        <f t="shared" si="172"/>
        <v>11.359537657922226</v>
      </c>
      <c r="AQ2004" s="63">
        <f t="shared" si="172"/>
        <v>11.362715978071076</v>
      </c>
      <c r="AR2004" s="63">
        <f t="shared" si="172"/>
        <v>11.376203534425278</v>
      </c>
      <c r="AS2004" s="63">
        <f t="shared" si="172"/>
        <v>11.429013607576051</v>
      </c>
      <c r="AT2004" s="63">
        <f t="shared" si="172"/>
        <v>11.594971110027394</v>
      </c>
      <c r="AU2004" s="63">
        <f t="shared" si="169"/>
        <v>11.961740587925192</v>
      </c>
      <c r="AV2004" s="63"/>
      <c r="AW2004" s="63"/>
    </row>
    <row r="2005" spans="27:49" x14ac:dyDescent="0.2">
      <c r="AA2005" s="217">
        <f t="shared" ref="AA2005:AA2068" si="173">AB$3+AB$4*Z2005+AB$5*Z2005^2+AH2005</f>
        <v>-6.8508655805447731E-3</v>
      </c>
      <c r="AB2005" s="218">
        <f t="shared" ref="AB2005:AB2068" si="174">+G2005-AA2005</f>
        <v>6.8508655805447731E-3</v>
      </c>
      <c r="AC2005" s="218">
        <f t="shared" ref="AC2005:AC2068" si="175">+G2005-P2005</f>
        <v>0</v>
      </c>
      <c r="AD2005" s="219">
        <f t="shared" ref="AD2005:AD2068" si="176">U2005*(G2005-AA2005)^2</f>
        <v>0</v>
      </c>
      <c r="AH2005" s="15">
        <f t="shared" ref="AH2005:AH2068" si="177">$AB$6*($AB$11/AI2005*AJ2005+$AB$12)</f>
        <v>-2.1132140183653118E-2</v>
      </c>
      <c r="AI2005" s="15">
        <f t="shared" ref="AI2005:AI2068" si="178">1+$AB$7*COS(AL2005)</f>
        <v>0.75722234923842557</v>
      </c>
      <c r="AJ2005" s="15">
        <f t="shared" ref="AJ2005:AJ2068" si="179">SIN(AL2005+RADIANS($AB$9))</f>
        <v>-5.8662773998696828E-2</v>
      </c>
      <c r="AK2005" s="15">
        <f t="shared" ref="AK2005:AK2068" si="180">$AB$7*SIN(AL2005)</f>
        <v>-0.59778198123591342</v>
      </c>
      <c r="AL2005" s="15">
        <f t="shared" ref="AL2005:AL2068" si="181">2*ATAN(AM2005)</f>
        <v>-1.9565766440237951</v>
      </c>
      <c r="AM2005" s="15">
        <f t="shared" ref="AM2005:AM2068" si="182">TAN(AN2005/2)*SQRT((1+$AB$7)/(1-$AB$7))</f>
        <v>-1.4854556398418073</v>
      </c>
      <c r="AN2005" s="63">
        <f t="shared" ref="AN2005:AT2020" si="183">$AU2005+$AB$7*SIN(AO2005)</f>
        <v>11.358636418491599</v>
      </c>
      <c r="AO2005" s="63">
        <f t="shared" si="183"/>
        <v>11.358804619998017</v>
      </c>
      <c r="AP2005" s="63">
        <f t="shared" si="183"/>
        <v>11.359537657922226</v>
      </c>
      <c r="AQ2005" s="63">
        <f t="shared" si="183"/>
        <v>11.362715978071076</v>
      </c>
      <c r="AR2005" s="63">
        <f t="shared" si="183"/>
        <v>11.376203534425278</v>
      </c>
      <c r="AS2005" s="63">
        <f t="shared" si="183"/>
        <v>11.429013607576051</v>
      </c>
      <c r="AT2005" s="63">
        <f t="shared" si="183"/>
        <v>11.594971110027394</v>
      </c>
      <c r="AU2005" s="63">
        <f t="shared" ref="AU2005:AU2068" si="184">RADIANS($AB$9)+$AB$18*(F2005-AB$15)</f>
        <v>11.961740587925192</v>
      </c>
      <c r="AV2005" s="63"/>
      <c r="AW2005" s="63"/>
    </row>
    <row r="2006" spans="27:49" x14ac:dyDescent="0.2">
      <c r="AA2006" s="217">
        <f t="shared" si="173"/>
        <v>-6.8508655805447731E-3</v>
      </c>
      <c r="AB2006" s="218">
        <f t="shared" si="174"/>
        <v>6.8508655805447731E-3</v>
      </c>
      <c r="AC2006" s="218">
        <f t="shared" si="175"/>
        <v>0</v>
      </c>
      <c r="AD2006" s="219">
        <f t="shared" si="176"/>
        <v>0</v>
      </c>
      <c r="AH2006" s="15">
        <f t="shared" si="177"/>
        <v>-2.1132140183653118E-2</v>
      </c>
      <c r="AI2006" s="15">
        <f t="shared" si="178"/>
        <v>0.75722234923842557</v>
      </c>
      <c r="AJ2006" s="15">
        <f t="shared" si="179"/>
        <v>-5.8662773998696828E-2</v>
      </c>
      <c r="AK2006" s="15">
        <f t="shared" si="180"/>
        <v>-0.59778198123591342</v>
      </c>
      <c r="AL2006" s="15">
        <f t="shared" si="181"/>
        <v>-1.9565766440237951</v>
      </c>
      <c r="AM2006" s="15">
        <f t="shared" si="182"/>
        <v>-1.4854556398418073</v>
      </c>
      <c r="AN2006" s="63">
        <f t="shared" si="183"/>
        <v>11.358636418491599</v>
      </c>
      <c r="AO2006" s="63">
        <f t="shared" si="183"/>
        <v>11.358804619998017</v>
      </c>
      <c r="AP2006" s="63">
        <f t="shared" si="183"/>
        <v>11.359537657922226</v>
      </c>
      <c r="AQ2006" s="63">
        <f t="shared" si="183"/>
        <v>11.362715978071076</v>
      </c>
      <c r="AR2006" s="63">
        <f t="shared" si="183"/>
        <v>11.376203534425278</v>
      </c>
      <c r="AS2006" s="63">
        <f t="shared" si="183"/>
        <v>11.429013607576051</v>
      </c>
      <c r="AT2006" s="63">
        <f t="shared" si="183"/>
        <v>11.594971110027394</v>
      </c>
      <c r="AU2006" s="63">
        <f t="shared" si="184"/>
        <v>11.961740587925192</v>
      </c>
      <c r="AV2006" s="63"/>
      <c r="AW2006" s="63"/>
    </row>
    <row r="2007" spans="27:49" x14ac:dyDescent="0.2">
      <c r="AA2007" s="217">
        <f t="shared" si="173"/>
        <v>-6.8508655805447731E-3</v>
      </c>
      <c r="AB2007" s="218">
        <f t="shared" si="174"/>
        <v>6.8508655805447731E-3</v>
      </c>
      <c r="AC2007" s="218">
        <f t="shared" si="175"/>
        <v>0</v>
      </c>
      <c r="AD2007" s="219">
        <f t="shared" si="176"/>
        <v>0</v>
      </c>
      <c r="AH2007" s="15">
        <f t="shared" si="177"/>
        <v>-2.1132140183653118E-2</v>
      </c>
      <c r="AI2007" s="15">
        <f t="shared" si="178"/>
        <v>0.75722234923842557</v>
      </c>
      <c r="AJ2007" s="15">
        <f t="shared" si="179"/>
        <v>-5.8662773998696828E-2</v>
      </c>
      <c r="AK2007" s="15">
        <f t="shared" si="180"/>
        <v>-0.59778198123591342</v>
      </c>
      <c r="AL2007" s="15">
        <f t="shared" si="181"/>
        <v>-1.9565766440237951</v>
      </c>
      <c r="AM2007" s="15">
        <f t="shared" si="182"/>
        <v>-1.4854556398418073</v>
      </c>
      <c r="AN2007" s="63">
        <f t="shared" si="183"/>
        <v>11.358636418491599</v>
      </c>
      <c r="AO2007" s="63">
        <f t="shared" si="183"/>
        <v>11.358804619998017</v>
      </c>
      <c r="AP2007" s="63">
        <f t="shared" si="183"/>
        <v>11.359537657922226</v>
      </c>
      <c r="AQ2007" s="63">
        <f t="shared" si="183"/>
        <v>11.362715978071076</v>
      </c>
      <c r="AR2007" s="63">
        <f t="shared" si="183"/>
        <v>11.376203534425278</v>
      </c>
      <c r="AS2007" s="63">
        <f t="shared" si="183"/>
        <v>11.429013607576051</v>
      </c>
      <c r="AT2007" s="63">
        <f t="shared" si="183"/>
        <v>11.594971110027394</v>
      </c>
      <c r="AU2007" s="63">
        <f t="shared" si="184"/>
        <v>11.961740587925192</v>
      </c>
      <c r="AV2007" s="63"/>
      <c r="AW2007" s="63"/>
    </row>
    <row r="2008" spans="27:49" x14ac:dyDescent="0.2">
      <c r="AA2008" s="217">
        <f t="shared" si="173"/>
        <v>-6.8508655805447731E-3</v>
      </c>
      <c r="AB2008" s="218">
        <f t="shared" si="174"/>
        <v>6.8508655805447731E-3</v>
      </c>
      <c r="AC2008" s="218">
        <f t="shared" si="175"/>
        <v>0</v>
      </c>
      <c r="AD2008" s="219">
        <f t="shared" si="176"/>
        <v>0</v>
      </c>
      <c r="AH2008" s="15">
        <f t="shared" si="177"/>
        <v>-2.1132140183653118E-2</v>
      </c>
      <c r="AI2008" s="15">
        <f t="shared" si="178"/>
        <v>0.75722234923842557</v>
      </c>
      <c r="AJ2008" s="15">
        <f t="shared" si="179"/>
        <v>-5.8662773998696828E-2</v>
      </c>
      <c r="AK2008" s="15">
        <f t="shared" si="180"/>
        <v>-0.59778198123591342</v>
      </c>
      <c r="AL2008" s="15">
        <f t="shared" si="181"/>
        <v>-1.9565766440237951</v>
      </c>
      <c r="AM2008" s="15">
        <f t="shared" si="182"/>
        <v>-1.4854556398418073</v>
      </c>
      <c r="AN2008" s="63">
        <f t="shared" si="183"/>
        <v>11.358636418491599</v>
      </c>
      <c r="AO2008" s="63">
        <f t="shared" si="183"/>
        <v>11.358804619998017</v>
      </c>
      <c r="AP2008" s="63">
        <f t="shared" si="183"/>
        <v>11.359537657922226</v>
      </c>
      <c r="AQ2008" s="63">
        <f t="shared" si="183"/>
        <v>11.362715978071076</v>
      </c>
      <c r="AR2008" s="63">
        <f t="shared" si="183"/>
        <v>11.376203534425278</v>
      </c>
      <c r="AS2008" s="63">
        <f t="shared" si="183"/>
        <v>11.429013607576051</v>
      </c>
      <c r="AT2008" s="63">
        <f t="shared" si="183"/>
        <v>11.594971110027394</v>
      </c>
      <c r="AU2008" s="63">
        <f t="shared" si="184"/>
        <v>11.961740587925192</v>
      </c>
      <c r="AV2008" s="63"/>
      <c r="AW2008" s="63"/>
    </row>
    <row r="2009" spans="27:49" x14ac:dyDescent="0.2">
      <c r="AA2009" s="217">
        <f t="shared" si="173"/>
        <v>-6.8508655805447731E-3</v>
      </c>
      <c r="AB2009" s="218">
        <f t="shared" si="174"/>
        <v>6.8508655805447731E-3</v>
      </c>
      <c r="AC2009" s="218">
        <f t="shared" si="175"/>
        <v>0</v>
      </c>
      <c r="AD2009" s="219">
        <f t="shared" si="176"/>
        <v>0</v>
      </c>
      <c r="AH2009" s="15">
        <f t="shared" si="177"/>
        <v>-2.1132140183653118E-2</v>
      </c>
      <c r="AI2009" s="15">
        <f t="shared" si="178"/>
        <v>0.75722234923842557</v>
      </c>
      <c r="AJ2009" s="15">
        <f t="shared" si="179"/>
        <v>-5.8662773998696828E-2</v>
      </c>
      <c r="AK2009" s="15">
        <f t="shared" si="180"/>
        <v>-0.59778198123591342</v>
      </c>
      <c r="AL2009" s="15">
        <f t="shared" si="181"/>
        <v>-1.9565766440237951</v>
      </c>
      <c r="AM2009" s="15">
        <f t="shared" si="182"/>
        <v>-1.4854556398418073</v>
      </c>
      <c r="AN2009" s="63">
        <f t="shared" si="183"/>
        <v>11.358636418491599</v>
      </c>
      <c r="AO2009" s="63">
        <f t="shared" si="183"/>
        <v>11.358804619998017</v>
      </c>
      <c r="AP2009" s="63">
        <f t="shared" si="183"/>
        <v>11.359537657922226</v>
      </c>
      <c r="AQ2009" s="63">
        <f t="shared" si="183"/>
        <v>11.362715978071076</v>
      </c>
      <c r="AR2009" s="63">
        <f t="shared" si="183"/>
        <v>11.376203534425278</v>
      </c>
      <c r="AS2009" s="63">
        <f t="shared" si="183"/>
        <v>11.429013607576051</v>
      </c>
      <c r="AT2009" s="63">
        <f t="shared" si="183"/>
        <v>11.594971110027394</v>
      </c>
      <c r="AU2009" s="63">
        <f t="shared" si="184"/>
        <v>11.961740587925192</v>
      </c>
      <c r="AV2009" s="63"/>
      <c r="AW2009" s="63"/>
    </row>
    <row r="2010" spans="27:49" x14ac:dyDescent="0.2">
      <c r="AA2010" s="217">
        <f t="shared" si="173"/>
        <v>-6.8508655805447731E-3</v>
      </c>
      <c r="AB2010" s="218">
        <f t="shared" si="174"/>
        <v>6.8508655805447731E-3</v>
      </c>
      <c r="AC2010" s="218">
        <f t="shared" si="175"/>
        <v>0</v>
      </c>
      <c r="AD2010" s="219">
        <f t="shared" si="176"/>
        <v>0</v>
      </c>
      <c r="AH2010" s="15">
        <f t="shared" si="177"/>
        <v>-2.1132140183653118E-2</v>
      </c>
      <c r="AI2010" s="15">
        <f t="shared" si="178"/>
        <v>0.75722234923842557</v>
      </c>
      <c r="AJ2010" s="15">
        <f t="shared" si="179"/>
        <v>-5.8662773998696828E-2</v>
      </c>
      <c r="AK2010" s="15">
        <f t="shared" si="180"/>
        <v>-0.59778198123591342</v>
      </c>
      <c r="AL2010" s="15">
        <f t="shared" si="181"/>
        <v>-1.9565766440237951</v>
      </c>
      <c r="AM2010" s="15">
        <f t="shared" si="182"/>
        <v>-1.4854556398418073</v>
      </c>
      <c r="AN2010" s="63">
        <f t="shared" si="183"/>
        <v>11.358636418491599</v>
      </c>
      <c r="AO2010" s="63">
        <f t="shared" si="183"/>
        <v>11.358804619998017</v>
      </c>
      <c r="AP2010" s="63">
        <f t="shared" si="183"/>
        <v>11.359537657922226</v>
      </c>
      <c r="AQ2010" s="63">
        <f t="shared" si="183"/>
        <v>11.362715978071076</v>
      </c>
      <c r="AR2010" s="63">
        <f t="shared" si="183"/>
        <v>11.376203534425278</v>
      </c>
      <c r="AS2010" s="63">
        <f t="shared" si="183"/>
        <v>11.429013607576051</v>
      </c>
      <c r="AT2010" s="63">
        <f t="shared" si="183"/>
        <v>11.594971110027394</v>
      </c>
      <c r="AU2010" s="63">
        <f t="shared" si="184"/>
        <v>11.961740587925192</v>
      </c>
      <c r="AV2010" s="63"/>
      <c r="AW2010" s="63"/>
    </row>
    <row r="2011" spans="27:49" x14ac:dyDescent="0.2">
      <c r="AA2011" s="217">
        <f t="shared" si="173"/>
        <v>-6.8508655805447731E-3</v>
      </c>
      <c r="AB2011" s="218">
        <f t="shared" si="174"/>
        <v>6.8508655805447731E-3</v>
      </c>
      <c r="AC2011" s="218">
        <f t="shared" si="175"/>
        <v>0</v>
      </c>
      <c r="AD2011" s="219">
        <f t="shared" si="176"/>
        <v>0</v>
      </c>
      <c r="AH2011" s="15">
        <f t="shared" si="177"/>
        <v>-2.1132140183653118E-2</v>
      </c>
      <c r="AI2011" s="15">
        <f t="shared" si="178"/>
        <v>0.75722234923842557</v>
      </c>
      <c r="AJ2011" s="15">
        <f t="shared" si="179"/>
        <v>-5.8662773998696828E-2</v>
      </c>
      <c r="AK2011" s="15">
        <f t="shared" si="180"/>
        <v>-0.59778198123591342</v>
      </c>
      <c r="AL2011" s="15">
        <f t="shared" si="181"/>
        <v>-1.9565766440237951</v>
      </c>
      <c r="AM2011" s="15">
        <f t="shared" si="182"/>
        <v>-1.4854556398418073</v>
      </c>
      <c r="AN2011" s="63">
        <f t="shared" si="183"/>
        <v>11.358636418491599</v>
      </c>
      <c r="AO2011" s="63">
        <f t="shared" si="183"/>
        <v>11.358804619998017</v>
      </c>
      <c r="AP2011" s="63">
        <f t="shared" si="183"/>
        <v>11.359537657922226</v>
      </c>
      <c r="AQ2011" s="63">
        <f t="shared" si="183"/>
        <v>11.362715978071076</v>
      </c>
      <c r="AR2011" s="63">
        <f t="shared" si="183"/>
        <v>11.376203534425278</v>
      </c>
      <c r="AS2011" s="63">
        <f t="shared" si="183"/>
        <v>11.429013607576051</v>
      </c>
      <c r="AT2011" s="63">
        <f t="shared" si="183"/>
        <v>11.594971110027394</v>
      </c>
      <c r="AU2011" s="63">
        <f t="shared" si="184"/>
        <v>11.961740587925192</v>
      </c>
      <c r="AV2011" s="63"/>
      <c r="AW2011" s="63"/>
    </row>
    <row r="2012" spans="27:49" x14ac:dyDescent="0.2">
      <c r="AA2012" s="217">
        <f t="shared" si="173"/>
        <v>-6.8508655805447731E-3</v>
      </c>
      <c r="AB2012" s="218">
        <f t="shared" si="174"/>
        <v>6.8508655805447731E-3</v>
      </c>
      <c r="AC2012" s="218">
        <f t="shared" si="175"/>
        <v>0</v>
      </c>
      <c r="AD2012" s="219">
        <f t="shared" si="176"/>
        <v>0</v>
      </c>
      <c r="AH2012" s="15">
        <f t="shared" si="177"/>
        <v>-2.1132140183653118E-2</v>
      </c>
      <c r="AI2012" s="15">
        <f t="shared" si="178"/>
        <v>0.75722234923842557</v>
      </c>
      <c r="AJ2012" s="15">
        <f t="shared" si="179"/>
        <v>-5.8662773998696828E-2</v>
      </c>
      <c r="AK2012" s="15">
        <f t="shared" si="180"/>
        <v>-0.59778198123591342</v>
      </c>
      <c r="AL2012" s="15">
        <f t="shared" si="181"/>
        <v>-1.9565766440237951</v>
      </c>
      <c r="AM2012" s="15">
        <f t="shared" si="182"/>
        <v>-1.4854556398418073</v>
      </c>
      <c r="AN2012" s="63">
        <f t="shared" si="183"/>
        <v>11.358636418491599</v>
      </c>
      <c r="AO2012" s="63">
        <f t="shared" si="183"/>
        <v>11.358804619998017</v>
      </c>
      <c r="AP2012" s="63">
        <f t="shared" si="183"/>
        <v>11.359537657922226</v>
      </c>
      <c r="AQ2012" s="63">
        <f t="shared" si="183"/>
        <v>11.362715978071076</v>
      </c>
      <c r="AR2012" s="63">
        <f t="shared" si="183"/>
        <v>11.376203534425278</v>
      </c>
      <c r="AS2012" s="63">
        <f t="shared" si="183"/>
        <v>11.429013607576051</v>
      </c>
      <c r="AT2012" s="63">
        <f t="shared" si="183"/>
        <v>11.594971110027394</v>
      </c>
      <c r="AU2012" s="63">
        <f t="shared" si="184"/>
        <v>11.961740587925192</v>
      </c>
      <c r="AV2012" s="63"/>
      <c r="AW2012" s="63"/>
    </row>
    <row r="2013" spans="27:49" x14ac:dyDescent="0.2">
      <c r="AA2013" s="217">
        <f t="shared" si="173"/>
        <v>-6.8508655805447731E-3</v>
      </c>
      <c r="AB2013" s="218">
        <f t="shared" si="174"/>
        <v>6.8508655805447731E-3</v>
      </c>
      <c r="AC2013" s="218">
        <f t="shared" si="175"/>
        <v>0</v>
      </c>
      <c r="AD2013" s="219">
        <f t="shared" si="176"/>
        <v>0</v>
      </c>
      <c r="AH2013" s="15">
        <f t="shared" si="177"/>
        <v>-2.1132140183653118E-2</v>
      </c>
      <c r="AI2013" s="15">
        <f t="shared" si="178"/>
        <v>0.75722234923842557</v>
      </c>
      <c r="AJ2013" s="15">
        <f t="shared" si="179"/>
        <v>-5.8662773998696828E-2</v>
      </c>
      <c r="AK2013" s="15">
        <f t="shared" si="180"/>
        <v>-0.59778198123591342</v>
      </c>
      <c r="AL2013" s="15">
        <f t="shared" si="181"/>
        <v>-1.9565766440237951</v>
      </c>
      <c r="AM2013" s="15">
        <f t="shared" si="182"/>
        <v>-1.4854556398418073</v>
      </c>
      <c r="AN2013" s="63">
        <f t="shared" si="183"/>
        <v>11.358636418491599</v>
      </c>
      <c r="AO2013" s="63">
        <f t="shared" si="183"/>
        <v>11.358804619998017</v>
      </c>
      <c r="AP2013" s="63">
        <f t="shared" si="183"/>
        <v>11.359537657922226</v>
      </c>
      <c r="AQ2013" s="63">
        <f t="shared" si="183"/>
        <v>11.362715978071076</v>
      </c>
      <c r="AR2013" s="63">
        <f t="shared" si="183"/>
        <v>11.376203534425278</v>
      </c>
      <c r="AS2013" s="63">
        <f t="shared" si="183"/>
        <v>11.429013607576051</v>
      </c>
      <c r="AT2013" s="63">
        <f t="shared" si="183"/>
        <v>11.594971110027394</v>
      </c>
      <c r="AU2013" s="63">
        <f t="shared" si="184"/>
        <v>11.961740587925192</v>
      </c>
      <c r="AV2013" s="63"/>
      <c r="AW2013" s="63"/>
    </row>
    <row r="2014" spans="27:49" x14ac:dyDescent="0.2">
      <c r="AA2014" s="217">
        <f t="shared" si="173"/>
        <v>-6.8508655805447731E-3</v>
      </c>
      <c r="AB2014" s="218">
        <f t="shared" si="174"/>
        <v>6.8508655805447731E-3</v>
      </c>
      <c r="AC2014" s="218">
        <f t="shared" si="175"/>
        <v>0</v>
      </c>
      <c r="AD2014" s="219">
        <f t="shared" si="176"/>
        <v>0</v>
      </c>
      <c r="AH2014" s="15">
        <f t="shared" si="177"/>
        <v>-2.1132140183653118E-2</v>
      </c>
      <c r="AI2014" s="15">
        <f t="shared" si="178"/>
        <v>0.75722234923842557</v>
      </c>
      <c r="AJ2014" s="15">
        <f t="shared" si="179"/>
        <v>-5.8662773998696828E-2</v>
      </c>
      <c r="AK2014" s="15">
        <f t="shared" si="180"/>
        <v>-0.59778198123591342</v>
      </c>
      <c r="AL2014" s="15">
        <f t="shared" si="181"/>
        <v>-1.9565766440237951</v>
      </c>
      <c r="AM2014" s="15">
        <f t="shared" si="182"/>
        <v>-1.4854556398418073</v>
      </c>
      <c r="AN2014" s="63">
        <f t="shared" si="183"/>
        <v>11.358636418491599</v>
      </c>
      <c r="AO2014" s="63">
        <f t="shared" si="183"/>
        <v>11.358804619998017</v>
      </c>
      <c r="AP2014" s="63">
        <f t="shared" si="183"/>
        <v>11.359537657922226</v>
      </c>
      <c r="AQ2014" s="63">
        <f t="shared" si="183"/>
        <v>11.362715978071076</v>
      </c>
      <c r="AR2014" s="63">
        <f t="shared" si="183"/>
        <v>11.376203534425278</v>
      </c>
      <c r="AS2014" s="63">
        <f t="shared" si="183"/>
        <v>11.429013607576051</v>
      </c>
      <c r="AT2014" s="63">
        <f t="shared" si="183"/>
        <v>11.594971110027394</v>
      </c>
      <c r="AU2014" s="63">
        <f t="shared" si="184"/>
        <v>11.961740587925192</v>
      </c>
      <c r="AV2014" s="63"/>
      <c r="AW2014" s="63"/>
    </row>
    <row r="2015" spans="27:49" x14ac:dyDescent="0.2">
      <c r="AA2015" s="217">
        <f t="shared" si="173"/>
        <v>-6.8508655805447731E-3</v>
      </c>
      <c r="AB2015" s="218">
        <f t="shared" si="174"/>
        <v>6.8508655805447731E-3</v>
      </c>
      <c r="AC2015" s="218">
        <f t="shared" si="175"/>
        <v>0</v>
      </c>
      <c r="AD2015" s="219">
        <f t="shared" si="176"/>
        <v>0</v>
      </c>
      <c r="AH2015" s="15">
        <f t="shared" si="177"/>
        <v>-2.1132140183653118E-2</v>
      </c>
      <c r="AI2015" s="15">
        <f t="shared" si="178"/>
        <v>0.75722234923842557</v>
      </c>
      <c r="AJ2015" s="15">
        <f t="shared" si="179"/>
        <v>-5.8662773998696828E-2</v>
      </c>
      <c r="AK2015" s="15">
        <f t="shared" si="180"/>
        <v>-0.59778198123591342</v>
      </c>
      <c r="AL2015" s="15">
        <f t="shared" si="181"/>
        <v>-1.9565766440237951</v>
      </c>
      <c r="AM2015" s="15">
        <f t="shared" si="182"/>
        <v>-1.4854556398418073</v>
      </c>
      <c r="AN2015" s="63">
        <f t="shared" si="183"/>
        <v>11.358636418491599</v>
      </c>
      <c r="AO2015" s="63">
        <f t="shared" si="183"/>
        <v>11.358804619998017</v>
      </c>
      <c r="AP2015" s="63">
        <f t="shared" si="183"/>
        <v>11.359537657922226</v>
      </c>
      <c r="AQ2015" s="63">
        <f t="shared" si="183"/>
        <v>11.362715978071076</v>
      </c>
      <c r="AR2015" s="63">
        <f t="shared" si="183"/>
        <v>11.376203534425278</v>
      </c>
      <c r="AS2015" s="63">
        <f t="shared" si="183"/>
        <v>11.429013607576051</v>
      </c>
      <c r="AT2015" s="63">
        <f t="shared" si="183"/>
        <v>11.594971110027394</v>
      </c>
      <c r="AU2015" s="63">
        <f t="shared" si="184"/>
        <v>11.961740587925192</v>
      </c>
      <c r="AV2015" s="63"/>
      <c r="AW2015" s="63"/>
    </row>
    <row r="2016" spans="27:49" x14ac:dyDescent="0.2">
      <c r="AA2016" s="217">
        <f t="shared" si="173"/>
        <v>-6.8508655805447731E-3</v>
      </c>
      <c r="AB2016" s="218">
        <f t="shared" si="174"/>
        <v>6.8508655805447731E-3</v>
      </c>
      <c r="AC2016" s="218">
        <f t="shared" si="175"/>
        <v>0</v>
      </c>
      <c r="AD2016" s="219">
        <f t="shared" si="176"/>
        <v>0</v>
      </c>
      <c r="AH2016" s="15">
        <f t="shared" si="177"/>
        <v>-2.1132140183653118E-2</v>
      </c>
      <c r="AI2016" s="15">
        <f t="shared" si="178"/>
        <v>0.75722234923842557</v>
      </c>
      <c r="AJ2016" s="15">
        <f t="shared" si="179"/>
        <v>-5.8662773998696828E-2</v>
      </c>
      <c r="AK2016" s="15">
        <f t="shared" si="180"/>
        <v>-0.59778198123591342</v>
      </c>
      <c r="AL2016" s="15">
        <f t="shared" si="181"/>
        <v>-1.9565766440237951</v>
      </c>
      <c r="AM2016" s="15">
        <f t="shared" si="182"/>
        <v>-1.4854556398418073</v>
      </c>
      <c r="AN2016" s="63">
        <f t="shared" si="183"/>
        <v>11.358636418491599</v>
      </c>
      <c r="AO2016" s="63">
        <f t="shared" si="183"/>
        <v>11.358804619998017</v>
      </c>
      <c r="AP2016" s="63">
        <f t="shared" si="183"/>
        <v>11.359537657922226</v>
      </c>
      <c r="AQ2016" s="63">
        <f t="shared" si="183"/>
        <v>11.362715978071076</v>
      </c>
      <c r="AR2016" s="63">
        <f t="shared" si="183"/>
        <v>11.376203534425278</v>
      </c>
      <c r="AS2016" s="63">
        <f t="shared" si="183"/>
        <v>11.429013607576051</v>
      </c>
      <c r="AT2016" s="63">
        <f t="shared" si="183"/>
        <v>11.594971110027394</v>
      </c>
      <c r="AU2016" s="63">
        <f t="shared" si="184"/>
        <v>11.961740587925192</v>
      </c>
      <c r="AV2016" s="63"/>
      <c r="AW2016" s="63"/>
    </row>
    <row r="2017" spans="27:49" x14ac:dyDescent="0.2">
      <c r="AA2017" s="217">
        <f t="shared" si="173"/>
        <v>-6.8508655805447731E-3</v>
      </c>
      <c r="AB2017" s="218">
        <f t="shared" si="174"/>
        <v>6.8508655805447731E-3</v>
      </c>
      <c r="AC2017" s="218">
        <f t="shared" si="175"/>
        <v>0</v>
      </c>
      <c r="AD2017" s="219">
        <f t="shared" si="176"/>
        <v>0</v>
      </c>
      <c r="AH2017" s="15">
        <f t="shared" si="177"/>
        <v>-2.1132140183653118E-2</v>
      </c>
      <c r="AI2017" s="15">
        <f t="shared" si="178"/>
        <v>0.75722234923842557</v>
      </c>
      <c r="AJ2017" s="15">
        <f t="shared" si="179"/>
        <v>-5.8662773998696828E-2</v>
      </c>
      <c r="AK2017" s="15">
        <f t="shared" si="180"/>
        <v>-0.59778198123591342</v>
      </c>
      <c r="AL2017" s="15">
        <f t="shared" si="181"/>
        <v>-1.9565766440237951</v>
      </c>
      <c r="AM2017" s="15">
        <f t="shared" si="182"/>
        <v>-1.4854556398418073</v>
      </c>
      <c r="AN2017" s="63">
        <f t="shared" si="183"/>
        <v>11.358636418491599</v>
      </c>
      <c r="AO2017" s="63">
        <f t="shared" si="183"/>
        <v>11.358804619998017</v>
      </c>
      <c r="AP2017" s="63">
        <f t="shared" si="183"/>
        <v>11.359537657922226</v>
      </c>
      <c r="AQ2017" s="63">
        <f t="shared" si="183"/>
        <v>11.362715978071076</v>
      </c>
      <c r="AR2017" s="63">
        <f t="shared" si="183"/>
        <v>11.376203534425278</v>
      </c>
      <c r="AS2017" s="63">
        <f t="shared" si="183"/>
        <v>11.429013607576051</v>
      </c>
      <c r="AT2017" s="63">
        <f t="shared" si="183"/>
        <v>11.594971110027394</v>
      </c>
      <c r="AU2017" s="63">
        <f t="shared" si="184"/>
        <v>11.961740587925192</v>
      </c>
      <c r="AV2017" s="63"/>
      <c r="AW2017" s="63"/>
    </row>
    <row r="2018" spans="27:49" x14ac:dyDescent="0.2">
      <c r="AA2018" s="217">
        <f t="shared" si="173"/>
        <v>-6.8508655805447731E-3</v>
      </c>
      <c r="AB2018" s="218">
        <f t="shared" si="174"/>
        <v>6.8508655805447731E-3</v>
      </c>
      <c r="AC2018" s="218">
        <f t="shared" si="175"/>
        <v>0</v>
      </c>
      <c r="AD2018" s="219">
        <f t="shared" si="176"/>
        <v>0</v>
      </c>
      <c r="AH2018" s="15">
        <f t="shared" si="177"/>
        <v>-2.1132140183653118E-2</v>
      </c>
      <c r="AI2018" s="15">
        <f t="shared" si="178"/>
        <v>0.75722234923842557</v>
      </c>
      <c r="AJ2018" s="15">
        <f t="shared" si="179"/>
        <v>-5.8662773998696828E-2</v>
      </c>
      <c r="AK2018" s="15">
        <f t="shared" si="180"/>
        <v>-0.59778198123591342</v>
      </c>
      <c r="AL2018" s="15">
        <f t="shared" si="181"/>
        <v>-1.9565766440237951</v>
      </c>
      <c r="AM2018" s="15">
        <f t="shared" si="182"/>
        <v>-1.4854556398418073</v>
      </c>
      <c r="AN2018" s="63">
        <f t="shared" si="183"/>
        <v>11.358636418491599</v>
      </c>
      <c r="AO2018" s="63">
        <f t="shared" si="183"/>
        <v>11.358804619998017</v>
      </c>
      <c r="AP2018" s="63">
        <f t="shared" si="183"/>
        <v>11.359537657922226</v>
      </c>
      <c r="AQ2018" s="63">
        <f t="shared" si="183"/>
        <v>11.362715978071076</v>
      </c>
      <c r="AR2018" s="63">
        <f t="shared" si="183"/>
        <v>11.376203534425278</v>
      </c>
      <c r="AS2018" s="63">
        <f t="shared" si="183"/>
        <v>11.429013607576051</v>
      </c>
      <c r="AT2018" s="63">
        <f t="shared" si="183"/>
        <v>11.594971110027394</v>
      </c>
      <c r="AU2018" s="63">
        <f t="shared" si="184"/>
        <v>11.961740587925192</v>
      </c>
      <c r="AV2018" s="63"/>
      <c r="AW2018" s="63"/>
    </row>
    <row r="2019" spans="27:49" x14ac:dyDescent="0.2">
      <c r="AA2019" s="217">
        <f t="shared" si="173"/>
        <v>-6.8508655805447731E-3</v>
      </c>
      <c r="AB2019" s="218">
        <f t="shared" si="174"/>
        <v>6.8508655805447731E-3</v>
      </c>
      <c r="AC2019" s="218">
        <f t="shared" si="175"/>
        <v>0</v>
      </c>
      <c r="AD2019" s="219">
        <f t="shared" si="176"/>
        <v>0</v>
      </c>
      <c r="AH2019" s="15">
        <f t="shared" si="177"/>
        <v>-2.1132140183653118E-2</v>
      </c>
      <c r="AI2019" s="15">
        <f t="shared" si="178"/>
        <v>0.75722234923842557</v>
      </c>
      <c r="AJ2019" s="15">
        <f t="shared" si="179"/>
        <v>-5.8662773998696828E-2</v>
      </c>
      <c r="AK2019" s="15">
        <f t="shared" si="180"/>
        <v>-0.59778198123591342</v>
      </c>
      <c r="AL2019" s="15">
        <f t="shared" si="181"/>
        <v>-1.9565766440237951</v>
      </c>
      <c r="AM2019" s="15">
        <f t="shared" si="182"/>
        <v>-1.4854556398418073</v>
      </c>
      <c r="AN2019" s="63">
        <f t="shared" si="183"/>
        <v>11.358636418491599</v>
      </c>
      <c r="AO2019" s="63">
        <f t="shared" si="183"/>
        <v>11.358804619998017</v>
      </c>
      <c r="AP2019" s="63">
        <f t="shared" si="183"/>
        <v>11.359537657922226</v>
      </c>
      <c r="AQ2019" s="63">
        <f t="shared" si="183"/>
        <v>11.362715978071076</v>
      </c>
      <c r="AR2019" s="63">
        <f t="shared" si="183"/>
        <v>11.376203534425278</v>
      </c>
      <c r="AS2019" s="63">
        <f t="shared" si="183"/>
        <v>11.429013607576051</v>
      </c>
      <c r="AT2019" s="63">
        <f t="shared" si="183"/>
        <v>11.594971110027394</v>
      </c>
      <c r="AU2019" s="63">
        <f t="shared" si="184"/>
        <v>11.961740587925192</v>
      </c>
      <c r="AV2019" s="63"/>
      <c r="AW2019" s="63"/>
    </row>
    <row r="2020" spans="27:49" x14ac:dyDescent="0.2">
      <c r="AA2020" s="217">
        <f t="shared" si="173"/>
        <v>-6.8508655805447731E-3</v>
      </c>
      <c r="AB2020" s="218">
        <f t="shared" si="174"/>
        <v>6.8508655805447731E-3</v>
      </c>
      <c r="AC2020" s="218">
        <f t="shared" si="175"/>
        <v>0</v>
      </c>
      <c r="AD2020" s="219">
        <f t="shared" si="176"/>
        <v>0</v>
      </c>
      <c r="AH2020" s="15">
        <f t="shared" si="177"/>
        <v>-2.1132140183653118E-2</v>
      </c>
      <c r="AI2020" s="15">
        <f t="shared" si="178"/>
        <v>0.75722234923842557</v>
      </c>
      <c r="AJ2020" s="15">
        <f t="shared" si="179"/>
        <v>-5.8662773998696828E-2</v>
      </c>
      <c r="AK2020" s="15">
        <f t="shared" si="180"/>
        <v>-0.59778198123591342</v>
      </c>
      <c r="AL2020" s="15">
        <f t="shared" si="181"/>
        <v>-1.9565766440237951</v>
      </c>
      <c r="AM2020" s="15">
        <f t="shared" si="182"/>
        <v>-1.4854556398418073</v>
      </c>
      <c r="AN2020" s="63">
        <f t="shared" si="183"/>
        <v>11.358636418491599</v>
      </c>
      <c r="AO2020" s="63">
        <f t="shared" si="183"/>
        <v>11.358804619998017</v>
      </c>
      <c r="AP2020" s="63">
        <f t="shared" si="183"/>
        <v>11.359537657922226</v>
      </c>
      <c r="AQ2020" s="63">
        <f t="shared" si="183"/>
        <v>11.362715978071076</v>
      </c>
      <c r="AR2020" s="63">
        <f t="shared" si="183"/>
        <v>11.376203534425278</v>
      </c>
      <c r="AS2020" s="63">
        <f t="shared" si="183"/>
        <v>11.429013607576051</v>
      </c>
      <c r="AT2020" s="63">
        <f t="shared" si="183"/>
        <v>11.594971110027394</v>
      </c>
      <c r="AU2020" s="63">
        <f t="shared" si="184"/>
        <v>11.961740587925192</v>
      </c>
      <c r="AV2020" s="63"/>
      <c r="AW2020" s="63"/>
    </row>
    <row r="2021" spans="27:49" x14ac:dyDescent="0.2">
      <c r="AA2021" s="217">
        <f t="shared" si="173"/>
        <v>-6.8508655805447731E-3</v>
      </c>
      <c r="AB2021" s="218">
        <f t="shared" si="174"/>
        <v>6.8508655805447731E-3</v>
      </c>
      <c r="AC2021" s="218">
        <f t="shared" si="175"/>
        <v>0</v>
      </c>
      <c r="AD2021" s="219">
        <f t="shared" si="176"/>
        <v>0</v>
      </c>
      <c r="AH2021" s="15">
        <f t="shared" si="177"/>
        <v>-2.1132140183653118E-2</v>
      </c>
      <c r="AI2021" s="15">
        <f t="shared" si="178"/>
        <v>0.75722234923842557</v>
      </c>
      <c r="AJ2021" s="15">
        <f t="shared" si="179"/>
        <v>-5.8662773998696828E-2</v>
      </c>
      <c r="AK2021" s="15">
        <f t="shared" si="180"/>
        <v>-0.59778198123591342</v>
      </c>
      <c r="AL2021" s="15">
        <f t="shared" si="181"/>
        <v>-1.9565766440237951</v>
      </c>
      <c r="AM2021" s="15">
        <f t="shared" si="182"/>
        <v>-1.4854556398418073</v>
      </c>
      <c r="AN2021" s="63">
        <f t="shared" ref="AN2021:AT2036" si="185">$AU2021+$AB$7*SIN(AO2021)</f>
        <v>11.358636418491599</v>
      </c>
      <c r="AO2021" s="63">
        <f t="shared" si="185"/>
        <v>11.358804619998017</v>
      </c>
      <c r="AP2021" s="63">
        <f t="shared" si="185"/>
        <v>11.359537657922226</v>
      </c>
      <c r="AQ2021" s="63">
        <f t="shared" si="185"/>
        <v>11.362715978071076</v>
      </c>
      <c r="AR2021" s="63">
        <f t="shared" si="185"/>
        <v>11.376203534425278</v>
      </c>
      <c r="AS2021" s="63">
        <f t="shared" si="185"/>
        <v>11.429013607576051</v>
      </c>
      <c r="AT2021" s="63">
        <f t="shared" si="185"/>
        <v>11.594971110027394</v>
      </c>
      <c r="AU2021" s="63">
        <f t="shared" si="184"/>
        <v>11.961740587925192</v>
      </c>
      <c r="AV2021" s="63"/>
      <c r="AW2021" s="63"/>
    </row>
    <row r="2022" spans="27:49" x14ac:dyDescent="0.2">
      <c r="AA2022" s="217">
        <f t="shared" si="173"/>
        <v>-6.8508655805447731E-3</v>
      </c>
      <c r="AB2022" s="218">
        <f t="shared" si="174"/>
        <v>6.8508655805447731E-3</v>
      </c>
      <c r="AC2022" s="218">
        <f t="shared" si="175"/>
        <v>0</v>
      </c>
      <c r="AD2022" s="219">
        <f t="shared" si="176"/>
        <v>0</v>
      </c>
      <c r="AH2022" s="15">
        <f t="shared" si="177"/>
        <v>-2.1132140183653118E-2</v>
      </c>
      <c r="AI2022" s="15">
        <f t="shared" si="178"/>
        <v>0.75722234923842557</v>
      </c>
      <c r="AJ2022" s="15">
        <f t="shared" si="179"/>
        <v>-5.8662773998696828E-2</v>
      </c>
      <c r="AK2022" s="15">
        <f t="shared" si="180"/>
        <v>-0.59778198123591342</v>
      </c>
      <c r="AL2022" s="15">
        <f t="shared" si="181"/>
        <v>-1.9565766440237951</v>
      </c>
      <c r="AM2022" s="15">
        <f t="shared" si="182"/>
        <v>-1.4854556398418073</v>
      </c>
      <c r="AN2022" s="63">
        <f t="shared" si="185"/>
        <v>11.358636418491599</v>
      </c>
      <c r="AO2022" s="63">
        <f t="shared" si="185"/>
        <v>11.358804619998017</v>
      </c>
      <c r="AP2022" s="63">
        <f t="shared" si="185"/>
        <v>11.359537657922226</v>
      </c>
      <c r="AQ2022" s="63">
        <f t="shared" si="185"/>
        <v>11.362715978071076</v>
      </c>
      <c r="AR2022" s="63">
        <f t="shared" si="185"/>
        <v>11.376203534425278</v>
      </c>
      <c r="AS2022" s="63">
        <f t="shared" si="185"/>
        <v>11.429013607576051</v>
      </c>
      <c r="AT2022" s="63">
        <f t="shared" si="185"/>
        <v>11.594971110027394</v>
      </c>
      <c r="AU2022" s="63">
        <f t="shared" si="184"/>
        <v>11.961740587925192</v>
      </c>
      <c r="AV2022" s="63"/>
      <c r="AW2022" s="63"/>
    </row>
    <row r="2023" spans="27:49" x14ac:dyDescent="0.2">
      <c r="AA2023" s="217">
        <f t="shared" si="173"/>
        <v>-6.8508655805447731E-3</v>
      </c>
      <c r="AB2023" s="218">
        <f t="shared" si="174"/>
        <v>6.8508655805447731E-3</v>
      </c>
      <c r="AC2023" s="218">
        <f t="shared" si="175"/>
        <v>0</v>
      </c>
      <c r="AD2023" s="219">
        <f t="shared" si="176"/>
        <v>0</v>
      </c>
      <c r="AH2023" s="15">
        <f t="shared" si="177"/>
        <v>-2.1132140183653118E-2</v>
      </c>
      <c r="AI2023" s="15">
        <f t="shared" si="178"/>
        <v>0.75722234923842557</v>
      </c>
      <c r="AJ2023" s="15">
        <f t="shared" si="179"/>
        <v>-5.8662773998696828E-2</v>
      </c>
      <c r="AK2023" s="15">
        <f t="shared" si="180"/>
        <v>-0.59778198123591342</v>
      </c>
      <c r="AL2023" s="15">
        <f t="shared" si="181"/>
        <v>-1.9565766440237951</v>
      </c>
      <c r="AM2023" s="15">
        <f t="shared" si="182"/>
        <v>-1.4854556398418073</v>
      </c>
      <c r="AN2023" s="63">
        <f t="shared" si="185"/>
        <v>11.358636418491599</v>
      </c>
      <c r="AO2023" s="63">
        <f t="shared" si="185"/>
        <v>11.358804619998017</v>
      </c>
      <c r="AP2023" s="63">
        <f t="shared" si="185"/>
        <v>11.359537657922226</v>
      </c>
      <c r="AQ2023" s="63">
        <f t="shared" si="185"/>
        <v>11.362715978071076</v>
      </c>
      <c r="AR2023" s="63">
        <f t="shared" si="185"/>
        <v>11.376203534425278</v>
      </c>
      <c r="AS2023" s="63">
        <f t="shared" si="185"/>
        <v>11.429013607576051</v>
      </c>
      <c r="AT2023" s="63">
        <f t="shared" si="185"/>
        <v>11.594971110027394</v>
      </c>
      <c r="AU2023" s="63">
        <f t="shared" si="184"/>
        <v>11.961740587925192</v>
      </c>
      <c r="AV2023" s="63"/>
      <c r="AW2023" s="63"/>
    </row>
    <row r="2024" spans="27:49" x14ac:dyDescent="0.2">
      <c r="AA2024" s="217">
        <f t="shared" si="173"/>
        <v>-6.8508655805447731E-3</v>
      </c>
      <c r="AB2024" s="218">
        <f t="shared" si="174"/>
        <v>6.8508655805447731E-3</v>
      </c>
      <c r="AC2024" s="218">
        <f t="shared" si="175"/>
        <v>0</v>
      </c>
      <c r="AD2024" s="219">
        <f t="shared" si="176"/>
        <v>0</v>
      </c>
      <c r="AH2024" s="15">
        <f t="shared" si="177"/>
        <v>-2.1132140183653118E-2</v>
      </c>
      <c r="AI2024" s="15">
        <f t="shared" si="178"/>
        <v>0.75722234923842557</v>
      </c>
      <c r="AJ2024" s="15">
        <f t="shared" si="179"/>
        <v>-5.8662773998696828E-2</v>
      </c>
      <c r="AK2024" s="15">
        <f t="shared" si="180"/>
        <v>-0.59778198123591342</v>
      </c>
      <c r="AL2024" s="15">
        <f t="shared" si="181"/>
        <v>-1.9565766440237951</v>
      </c>
      <c r="AM2024" s="15">
        <f t="shared" si="182"/>
        <v>-1.4854556398418073</v>
      </c>
      <c r="AN2024" s="63">
        <f t="shared" si="185"/>
        <v>11.358636418491599</v>
      </c>
      <c r="AO2024" s="63">
        <f t="shared" si="185"/>
        <v>11.358804619998017</v>
      </c>
      <c r="AP2024" s="63">
        <f t="shared" si="185"/>
        <v>11.359537657922226</v>
      </c>
      <c r="AQ2024" s="63">
        <f t="shared" si="185"/>
        <v>11.362715978071076</v>
      </c>
      <c r="AR2024" s="63">
        <f t="shared" si="185"/>
        <v>11.376203534425278</v>
      </c>
      <c r="AS2024" s="63">
        <f t="shared" si="185"/>
        <v>11.429013607576051</v>
      </c>
      <c r="AT2024" s="63">
        <f t="shared" si="185"/>
        <v>11.594971110027394</v>
      </c>
      <c r="AU2024" s="63">
        <f t="shared" si="184"/>
        <v>11.961740587925192</v>
      </c>
      <c r="AV2024" s="63"/>
      <c r="AW2024" s="63"/>
    </row>
    <row r="2025" spans="27:49" x14ac:dyDescent="0.2">
      <c r="AA2025" s="217">
        <f t="shared" si="173"/>
        <v>-6.8508655805447731E-3</v>
      </c>
      <c r="AB2025" s="218">
        <f t="shared" si="174"/>
        <v>6.8508655805447731E-3</v>
      </c>
      <c r="AC2025" s="218">
        <f t="shared" si="175"/>
        <v>0</v>
      </c>
      <c r="AD2025" s="219">
        <f t="shared" si="176"/>
        <v>0</v>
      </c>
      <c r="AH2025" s="15">
        <f t="shared" si="177"/>
        <v>-2.1132140183653118E-2</v>
      </c>
      <c r="AI2025" s="15">
        <f t="shared" si="178"/>
        <v>0.75722234923842557</v>
      </c>
      <c r="AJ2025" s="15">
        <f t="shared" si="179"/>
        <v>-5.8662773998696828E-2</v>
      </c>
      <c r="AK2025" s="15">
        <f t="shared" si="180"/>
        <v>-0.59778198123591342</v>
      </c>
      <c r="AL2025" s="15">
        <f t="shared" si="181"/>
        <v>-1.9565766440237951</v>
      </c>
      <c r="AM2025" s="15">
        <f t="shared" si="182"/>
        <v>-1.4854556398418073</v>
      </c>
      <c r="AN2025" s="63">
        <f t="shared" si="185"/>
        <v>11.358636418491599</v>
      </c>
      <c r="AO2025" s="63">
        <f t="shared" si="185"/>
        <v>11.358804619998017</v>
      </c>
      <c r="AP2025" s="63">
        <f t="shared" si="185"/>
        <v>11.359537657922226</v>
      </c>
      <c r="AQ2025" s="63">
        <f t="shared" si="185"/>
        <v>11.362715978071076</v>
      </c>
      <c r="AR2025" s="63">
        <f t="shared" si="185"/>
        <v>11.376203534425278</v>
      </c>
      <c r="AS2025" s="63">
        <f t="shared" si="185"/>
        <v>11.429013607576051</v>
      </c>
      <c r="AT2025" s="63">
        <f t="shared" si="185"/>
        <v>11.594971110027394</v>
      </c>
      <c r="AU2025" s="63">
        <f t="shared" si="184"/>
        <v>11.961740587925192</v>
      </c>
      <c r="AV2025" s="63"/>
      <c r="AW2025" s="63"/>
    </row>
    <row r="2026" spans="27:49" x14ac:dyDescent="0.2">
      <c r="AA2026" s="217">
        <f t="shared" si="173"/>
        <v>-6.8508655805447731E-3</v>
      </c>
      <c r="AB2026" s="218">
        <f t="shared" si="174"/>
        <v>6.8508655805447731E-3</v>
      </c>
      <c r="AC2026" s="218">
        <f t="shared" si="175"/>
        <v>0</v>
      </c>
      <c r="AD2026" s="219">
        <f t="shared" si="176"/>
        <v>0</v>
      </c>
      <c r="AH2026" s="15">
        <f t="shared" si="177"/>
        <v>-2.1132140183653118E-2</v>
      </c>
      <c r="AI2026" s="15">
        <f t="shared" si="178"/>
        <v>0.75722234923842557</v>
      </c>
      <c r="AJ2026" s="15">
        <f t="shared" si="179"/>
        <v>-5.8662773998696828E-2</v>
      </c>
      <c r="AK2026" s="15">
        <f t="shared" si="180"/>
        <v>-0.59778198123591342</v>
      </c>
      <c r="AL2026" s="15">
        <f t="shared" si="181"/>
        <v>-1.9565766440237951</v>
      </c>
      <c r="AM2026" s="15">
        <f t="shared" si="182"/>
        <v>-1.4854556398418073</v>
      </c>
      <c r="AN2026" s="63">
        <f t="shared" si="185"/>
        <v>11.358636418491599</v>
      </c>
      <c r="AO2026" s="63">
        <f t="shared" si="185"/>
        <v>11.358804619998017</v>
      </c>
      <c r="AP2026" s="63">
        <f t="shared" si="185"/>
        <v>11.359537657922226</v>
      </c>
      <c r="AQ2026" s="63">
        <f t="shared" si="185"/>
        <v>11.362715978071076</v>
      </c>
      <c r="AR2026" s="63">
        <f t="shared" si="185"/>
        <v>11.376203534425278</v>
      </c>
      <c r="AS2026" s="63">
        <f t="shared" si="185"/>
        <v>11.429013607576051</v>
      </c>
      <c r="AT2026" s="63">
        <f t="shared" si="185"/>
        <v>11.594971110027394</v>
      </c>
      <c r="AU2026" s="63">
        <f t="shared" si="184"/>
        <v>11.961740587925192</v>
      </c>
      <c r="AV2026" s="63"/>
      <c r="AW2026" s="63"/>
    </row>
    <row r="2027" spans="27:49" x14ac:dyDescent="0.2">
      <c r="AA2027" s="217">
        <f t="shared" si="173"/>
        <v>-6.8508655805447731E-3</v>
      </c>
      <c r="AB2027" s="218">
        <f t="shared" si="174"/>
        <v>6.8508655805447731E-3</v>
      </c>
      <c r="AC2027" s="218">
        <f t="shared" si="175"/>
        <v>0</v>
      </c>
      <c r="AD2027" s="219">
        <f t="shared" si="176"/>
        <v>0</v>
      </c>
      <c r="AH2027" s="15">
        <f t="shared" si="177"/>
        <v>-2.1132140183653118E-2</v>
      </c>
      <c r="AI2027" s="15">
        <f t="shared" si="178"/>
        <v>0.75722234923842557</v>
      </c>
      <c r="AJ2027" s="15">
        <f t="shared" si="179"/>
        <v>-5.8662773998696828E-2</v>
      </c>
      <c r="AK2027" s="15">
        <f t="shared" si="180"/>
        <v>-0.59778198123591342</v>
      </c>
      <c r="AL2027" s="15">
        <f t="shared" si="181"/>
        <v>-1.9565766440237951</v>
      </c>
      <c r="AM2027" s="15">
        <f t="shared" si="182"/>
        <v>-1.4854556398418073</v>
      </c>
      <c r="AN2027" s="63">
        <f t="shared" si="185"/>
        <v>11.358636418491599</v>
      </c>
      <c r="AO2027" s="63">
        <f t="shared" si="185"/>
        <v>11.358804619998017</v>
      </c>
      <c r="AP2027" s="63">
        <f t="shared" si="185"/>
        <v>11.359537657922226</v>
      </c>
      <c r="AQ2027" s="63">
        <f t="shared" si="185"/>
        <v>11.362715978071076</v>
      </c>
      <c r="AR2027" s="63">
        <f t="shared" si="185"/>
        <v>11.376203534425278</v>
      </c>
      <c r="AS2027" s="63">
        <f t="shared" si="185"/>
        <v>11.429013607576051</v>
      </c>
      <c r="AT2027" s="63">
        <f t="shared" si="185"/>
        <v>11.594971110027394</v>
      </c>
      <c r="AU2027" s="63">
        <f t="shared" si="184"/>
        <v>11.961740587925192</v>
      </c>
      <c r="AV2027" s="63"/>
      <c r="AW2027" s="63"/>
    </row>
    <row r="2028" spans="27:49" x14ac:dyDescent="0.2">
      <c r="AA2028" s="217">
        <f t="shared" si="173"/>
        <v>-6.8508655805447731E-3</v>
      </c>
      <c r="AB2028" s="218">
        <f t="shared" si="174"/>
        <v>6.8508655805447731E-3</v>
      </c>
      <c r="AC2028" s="218">
        <f t="shared" si="175"/>
        <v>0</v>
      </c>
      <c r="AD2028" s="219">
        <f t="shared" si="176"/>
        <v>0</v>
      </c>
      <c r="AH2028" s="15">
        <f t="shared" si="177"/>
        <v>-2.1132140183653118E-2</v>
      </c>
      <c r="AI2028" s="15">
        <f t="shared" si="178"/>
        <v>0.75722234923842557</v>
      </c>
      <c r="AJ2028" s="15">
        <f t="shared" si="179"/>
        <v>-5.8662773998696828E-2</v>
      </c>
      <c r="AK2028" s="15">
        <f t="shared" si="180"/>
        <v>-0.59778198123591342</v>
      </c>
      <c r="AL2028" s="15">
        <f t="shared" si="181"/>
        <v>-1.9565766440237951</v>
      </c>
      <c r="AM2028" s="15">
        <f t="shared" si="182"/>
        <v>-1.4854556398418073</v>
      </c>
      <c r="AN2028" s="63">
        <f t="shared" si="185"/>
        <v>11.358636418491599</v>
      </c>
      <c r="AO2028" s="63">
        <f t="shared" si="185"/>
        <v>11.358804619998017</v>
      </c>
      <c r="AP2028" s="63">
        <f t="shared" si="185"/>
        <v>11.359537657922226</v>
      </c>
      <c r="AQ2028" s="63">
        <f t="shared" si="185"/>
        <v>11.362715978071076</v>
      </c>
      <c r="AR2028" s="63">
        <f t="shared" si="185"/>
        <v>11.376203534425278</v>
      </c>
      <c r="AS2028" s="63">
        <f t="shared" si="185"/>
        <v>11.429013607576051</v>
      </c>
      <c r="AT2028" s="63">
        <f t="shared" si="185"/>
        <v>11.594971110027394</v>
      </c>
      <c r="AU2028" s="63">
        <f t="shared" si="184"/>
        <v>11.961740587925192</v>
      </c>
      <c r="AV2028" s="63"/>
      <c r="AW2028" s="63"/>
    </row>
    <row r="2029" spans="27:49" x14ac:dyDescent="0.2">
      <c r="AA2029" s="217">
        <f t="shared" si="173"/>
        <v>-6.8508655805447731E-3</v>
      </c>
      <c r="AB2029" s="218">
        <f t="shared" si="174"/>
        <v>6.8508655805447731E-3</v>
      </c>
      <c r="AC2029" s="218">
        <f t="shared" si="175"/>
        <v>0</v>
      </c>
      <c r="AD2029" s="219">
        <f t="shared" si="176"/>
        <v>0</v>
      </c>
      <c r="AH2029" s="15">
        <f t="shared" si="177"/>
        <v>-2.1132140183653118E-2</v>
      </c>
      <c r="AI2029" s="15">
        <f t="shared" si="178"/>
        <v>0.75722234923842557</v>
      </c>
      <c r="AJ2029" s="15">
        <f t="shared" si="179"/>
        <v>-5.8662773998696828E-2</v>
      </c>
      <c r="AK2029" s="15">
        <f t="shared" si="180"/>
        <v>-0.59778198123591342</v>
      </c>
      <c r="AL2029" s="15">
        <f t="shared" si="181"/>
        <v>-1.9565766440237951</v>
      </c>
      <c r="AM2029" s="15">
        <f t="shared" si="182"/>
        <v>-1.4854556398418073</v>
      </c>
      <c r="AN2029" s="63">
        <f t="shared" si="185"/>
        <v>11.358636418491599</v>
      </c>
      <c r="AO2029" s="63">
        <f t="shared" si="185"/>
        <v>11.358804619998017</v>
      </c>
      <c r="AP2029" s="63">
        <f t="shared" si="185"/>
        <v>11.359537657922226</v>
      </c>
      <c r="AQ2029" s="63">
        <f t="shared" si="185"/>
        <v>11.362715978071076</v>
      </c>
      <c r="AR2029" s="63">
        <f t="shared" si="185"/>
        <v>11.376203534425278</v>
      </c>
      <c r="AS2029" s="63">
        <f t="shared" si="185"/>
        <v>11.429013607576051</v>
      </c>
      <c r="AT2029" s="63">
        <f t="shared" si="185"/>
        <v>11.594971110027394</v>
      </c>
      <c r="AU2029" s="63">
        <f t="shared" si="184"/>
        <v>11.961740587925192</v>
      </c>
      <c r="AV2029" s="63"/>
      <c r="AW2029" s="63"/>
    </row>
    <row r="2030" spans="27:49" x14ac:dyDescent="0.2">
      <c r="AA2030" s="217">
        <f t="shared" si="173"/>
        <v>-6.8508655805447731E-3</v>
      </c>
      <c r="AB2030" s="218">
        <f t="shared" si="174"/>
        <v>6.8508655805447731E-3</v>
      </c>
      <c r="AC2030" s="218">
        <f t="shared" si="175"/>
        <v>0</v>
      </c>
      <c r="AD2030" s="219">
        <f t="shared" si="176"/>
        <v>0</v>
      </c>
      <c r="AH2030" s="15">
        <f t="shared" si="177"/>
        <v>-2.1132140183653118E-2</v>
      </c>
      <c r="AI2030" s="15">
        <f t="shared" si="178"/>
        <v>0.75722234923842557</v>
      </c>
      <c r="AJ2030" s="15">
        <f t="shared" si="179"/>
        <v>-5.8662773998696828E-2</v>
      </c>
      <c r="AK2030" s="15">
        <f t="shared" si="180"/>
        <v>-0.59778198123591342</v>
      </c>
      <c r="AL2030" s="15">
        <f t="shared" si="181"/>
        <v>-1.9565766440237951</v>
      </c>
      <c r="AM2030" s="15">
        <f t="shared" si="182"/>
        <v>-1.4854556398418073</v>
      </c>
      <c r="AN2030" s="63">
        <f t="shared" si="185"/>
        <v>11.358636418491599</v>
      </c>
      <c r="AO2030" s="63">
        <f t="shared" si="185"/>
        <v>11.358804619998017</v>
      </c>
      <c r="AP2030" s="63">
        <f t="shared" si="185"/>
        <v>11.359537657922226</v>
      </c>
      <c r="AQ2030" s="63">
        <f t="shared" si="185"/>
        <v>11.362715978071076</v>
      </c>
      <c r="AR2030" s="63">
        <f t="shared" si="185"/>
        <v>11.376203534425278</v>
      </c>
      <c r="AS2030" s="63">
        <f t="shared" si="185"/>
        <v>11.429013607576051</v>
      </c>
      <c r="AT2030" s="63">
        <f t="shared" si="185"/>
        <v>11.594971110027394</v>
      </c>
      <c r="AU2030" s="63">
        <f t="shared" si="184"/>
        <v>11.961740587925192</v>
      </c>
      <c r="AV2030" s="63"/>
      <c r="AW2030" s="63"/>
    </row>
    <row r="2031" spans="27:49" x14ac:dyDescent="0.2">
      <c r="AA2031" s="217">
        <f t="shared" si="173"/>
        <v>-6.8508655805447731E-3</v>
      </c>
      <c r="AB2031" s="218">
        <f t="shared" si="174"/>
        <v>6.8508655805447731E-3</v>
      </c>
      <c r="AC2031" s="218">
        <f t="shared" si="175"/>
        <v>0</v>
      </c>
      <c r="AD2031" s="219">
        <f t="shared" si="176"/>
        <v>0</v>
      </c>
      <c r="AH2031" s="15">
        <f t="shared" si="177"/>
        <v>-2.1132140183653118E-2</v>
      </c>
      <c r="AI2031" s="15">
        <f t="shared" si="178"/>
        <v>0.75722234923842557</v>
      </c>
      <c r="AJ2031" s="15">
        <f t="shared" si="179"/>
        <v>-5.8662773998696828E-2</v>
      </c>
      <c r="AK2031" s="15">
        <f t="shared" si="180"/>
        <v>-0.59778198123591342</v>
      </c>
      <c r="AL2031" s="15">
        <f t="shared" si="181"/>
        <v>-1.9565766440237951</v>
      </c>
      <c r="AM2031" s="15">
        <f t="shared" si="182"/>
        <v>-1.4854556398418073</v>
      </c>
      <c r="AN2031" s="63">
        <f t="shared" si="185"/>
        <v>11.358636418491599</v>
      </c>
      <c r="AO2031" s="63">
        <f t="shared" si="185"/>
        <v>11.358804619998017</v>
      </c>
      <c r="AP2031" s="63">
        <f t="shared" si="185"/>
        <v>11.359537657922226</v>
      </c>
      <c r="AQ2031" s="63">
        <f t="shared" si="185"/>
        <v>11.362715978071076</v>
      </c>
      <c r="AR2031" s="63">
        <f t="shared" si="185"/>
        <v>11.376203534425278</v>
      </c>
      <c r="AS2031" s="63">
        <f t="shared" si="185"/>
        <v>11.429013607576051</v>
      </c>
      <c r="AT2031" s="63">
        <f t="shared" si="185"/>
        <v>11.594971110027394</v>
      </c>
      <c r="AU2031" s="63">
        <f t="shared" si="184"/>
        <v>11.961740587925192</v>
      </c>
      <c r="AV2031" s="63"/>
      <c r="AW2031" s="63"/>
    </row>
    <row r="2032" spans="27:49" x14ac:dyDescent="0.2">
      <c r="AA2032" s="217">
        <f t="shared" si="173"/>
        <v>-6.8508655805447731E-3</v>
      </c>
      <c r="AB2032" s="218">
        <f t="shared" si="174"/>
        <v>6.8508655805447731E-3</v>
      </c>
      <c r="AC2032" s="218">
        <f t="shared" si="175"/>
        <v>0</v>
      </c>
      <c r="AD2032" s="219">
        <f t="shared" si="176"/>
        <v>0</v>
      </c>
      <c r="AH2032" s="15">
        <f t="shared" si="177"/>
        <v>-2.1132140183653118E-2</v>
      </c>
      <c r="AI2032" s="15">
        <f t="shared" si="178"/>
        <v>0.75722234923842557</v>
      </c>
      <c r="AJ2032" s="15">
        <f t="shared" si="179"/>
        <v>-5.8662773998696828E-2</v>
      </c>
      <c r="AK2032" s="15">
        <f t="shared" si="180"/>
        <v>-0.59778198123591342</v>
      </c>
      <c r="AL2032" s="15">
        <f t="shared" si="181"/>
        <v>-1.9565766440237951</v>
      </c>
      <c r="AM2032" s="15">
        <f t="shared" si="182"/>
        <v>-1.4854556398418073</v>
      </c>
      <c r="AN2032" s="63">
        <f t="shared" si="185"/>
        <v>11.358636418491599</v>
      </c>
      <c r="AO2032" s="63">
        <f t="shared" si="185"/>
        <v>11.358804619998017</v>
      </c>
      <c r="AP2032" s="63">
        <f t="shared" si="185"/>
        <v>11.359537657922226</v>
      </c>
      <c r="AQ2032" s="63">
        <f t="shared" si="185"/>
        <v>11.362715978071076</v>
      </c>
      <c r="AR2032" s="63">
        <f t="shared" si="185"/>
        <v>11.376203534425278</v>
      </c>
      <c r="AS2032" s="63">
        <f t="shared" si="185"/>
        <v>11.429013607576051</v>
      </c>
      <c r="AT2032" s="63">
        <f t="shared" si="185"/>
        <v>11.594971110027394</v>
      </c>
      <c r="AU2032" s="63">
        <f t="shared" si="184"/>
        <v>11.961740587925192</v>
      </c>
      <c r="AV2032" s="63"/>
      <c r="AW2032" s="63"/>
    </row>
    <row r="2033" spans="27:49" x14ac:dyDescent="0.2">
      <c r="AA2033" s="217">
        <f t="shared" si="173"/>
        <v>-6.8508655805447731E-3</v>
      </c>
      <c r="AB2033" s="218">
        <f t="shared" si="174"/>
        <v>6.8508655805447731E-3</v>
      </c>
      <c r="AC2033" s="218">
        <f t="shared" si="175"/>
        <v>0</v>
      </c>
      <c r="AD2033" s="219">
        <f t="shared" si="176"/>
        <v>0</v>
      </c>
      <c r="AH2033" s="15">
        <f t="shared" si="177"/>
        <v>-2.1132140183653118E-2</v>
      </c>
      <c r="AI2033" s="15">
        <f t="shared" si="178"/>
        <v>0.75722234923842557</v>
      </c>
      <c r="AJ2033" s="15">
        <f t="shared" si="179"/>
        <v>-5.8662773998696828E-2</v>
      </c>
      <c r="AK2033" s="15">
        <f t="shared" si="180"/>
        <v>-0.59778198123591342</v>
      </c>
      <c r="AL2033" s="15">
        <f t="shared" si="181"/>
        <v>-1.9565766440237951</v>
      </c>
      <c r="AM2033" s="15">
        <f t="shared" si="182"/>
        <v>-1.4854556398418073</v>
      </c>
      <c r="AN2033" s="63">
        <f t="shared" si="185"/>
        <v>11.358636418491599</v>
      </c>
      <c r="AO2033" s="63">
        <f t="shared" si="185"/>
        <v>11.358804619998017</v>
      </c>
      <c r="AP2033" s="63">
        <f t="shared" si="185"/>
        <v>11.359537657922226</v>
      </c>
      <c r="AQ2033" s="63">
        <f t="shared" si="185"/>
        <v>11.362715978071076</v>
      </c>
      <c r="AR2033" s="63">
        <f t="shared" si="185"/>
        <v>11.376203534425278</v>
      </c>
      <c r="AS2033" s="63">
        <f t="shared" si="185"/>
        <v>11.429013607576051</v>
      </c>
      <c r="AT2033" s="63">
        <f t="shared" si="185"/>
        <v>11.594971110027394</v>
      </c>
      <c r="AU2033" s="63">
        <f t="shared" si="184"/>
        <v>11.961740587925192</v>
      </c>
      <c r="AV2033" s="63"/>
      <c r="AW2033" s="63"/>
    </row>
    <row r="2034" spans="27:49" x14ac:dyDescent="0.2">
      <c r="AA2034" s="217">
        <f t="shared" si="173"/>
        <v>-6.8508655805447731E-3</v>
      </c>
      <c r="AB2034" s="218">
        <f t="shared" si="174"/>
        <v>6.8508655805447731E-3</v>
      </c>
      <c r="AC2034" s="218">
        <f t="shared" si="175"/>
        <v>0</v>
      </c>
      <c r="AD2034" s="219">
        <f t="shared" si="176"/>
        <v>0</v>
      </c>
      <c r="AH2034" s="15">
        <f t="shared" si="177"/>
        <v>-2.1132140183653118E-2</v>
      </c>
      <c r="AI2034" s="15">
        <f t="shared" si="178"/>
        <v>0.75722234923842557</v>
      </c>
      <c r="AJ2034" s="15">
        <f t="shared" si="179"/>
        <v>-5.8662773998696828E-2</v>
      </c>
      <c r="AK2034" s="15">
        <f t="shared" si="180"/>
        <v>-0.59778198123591342</v>
      </c>
      <c r="AL2034" s="15">
        <f t="shared" si="181"/>
        <v>-1.9565766440237951</v>
      </c>
      <c r="AM2034" s="15">
        <f t="shared" si="182"/>
        <v>-1.4854556398418073</v>
      </c>
      <c r="AN2034" s="63">
        <f t="shared" si="185"/>
        <v>11.358636418491599</v>
      </c>
      <c r="AO2034" s="63">
        <f t="shared" si="185"/>
        <v>11.358804619998017</v>
      </c>
      <c r="AP2034" s="63">
        <f t="shared" si="185"/>
        <v>11.359537657922226</v>
      </c>
      <c r="AQ2034" s="63">
        <f t="shared" si="185"/>
        <v>11.362715978071076</v>
      </c>
      <c r="AR2034" s="63">
        <f t="shared" si="185"/>
        <v>11.376203534425278</v>
      </c>
      <c r="AS2034" s="63">
        <f t="shared" si="185"/>
        <v>11.429013607576051</v>
      </c>
      <c r="AT2034" s="63">
        <f t="shared" si="185"/>
        <v>11.594971110027394</v>
      </c>
      <c r="AU2034" s="63">
        <f t="shared" si="184"/>
        <v>11.961740587925192</v>
      </c>
      <c r="AV2034" s="63"/>
      <c r="AW2034" s="63"/>
    </row>
    <row r="2035" spans="27:49" x14ac:dyDescent="0.2">
      <c r="AA2035" s="217">
        <f t="shared" si="173"/>
        <v>-6.8508655805447731E-3</v>
      </c>
      <c r="AB2035" s="218">
        <f t="shared" si="174"/>
        <v>6.8508655805447731E-3</v>
      </c>
      <c r="AC2035" s="218">
        <f t="shared" si="175"/>
        <v>0</v>
      </c>
      <c r="AD2035" s="219">
        <f t="shared" si="176"/>
        <v>0</v>
      </c>
      <c r="AH2035" s="15">
        <f t="shared" si="177"/>
        <v>-2.1132140183653118E-2</v>
      </c>
      <c r="AI2035" s="15">
        <f t="shared" si="178"/>
        <v>0.75722234923842557</v>
      </c>
      <c r="AJ2035" s="15">
        <f t="shared" si="179"/>
        <v>-5.8662773998696828E-2</v>
      </c>
      <c r="AK2035" s="15">
        <f t="shared" si="180"/>
        <v>-0.59778198123591342</v>
      </c>
      <c r="AL2035" s="15">
        <f t="shared" si="181"/>
        <v>-1.9565766440237951</v>
      </c>
      <c r="AM2035" s="15">
        <f t="shared" si="182"/>
        <v>-1.4854556398418073</v>
      </c>
      <c r="AN2035" s="63">
        <f t="shared" si="185"/>
        <v>11.358636418491599</v>
      </c>
      <c r="AO2035" s="63">
        <f t="shared" si="185"/>
        <v>11.358804619998017</v>
      </c>
      <c r="AP2035" s="63">
        <f t="shared" si="185"/>
        <v>11.359537657922226</v>
      </c>
      <c r="AQ2035" s="63">
        <f t="shared" si="185"/>
        <v>11.362715978071076</v>
      </c>
      <c r="AR2035" s="63">
        <f t="shared" si="185"/>
        <v>11.376203534425278</v>
      </c>
      <c r="AS2035" s="63">
        <f t="shared" si="185"/>
        <v>11.429013607576051</v>
      </c>
      <c r="AT2035" s="63">
        <f t="shared" si="185"/>
        <v>11.594971110027394</v>
      </c>
      <c r="AU2035" s="63">
        <f t="shared" si="184"/>
        <v>11.961740587925192</v>
      </c>
      <c r="AV2035" s="63"/>
      <c r="AW2035" s="63"/>
    </row>
    <row r="2036" spans="27:49" x14ac:dyDescent="0.2">
      <c r="AA2036" s="217">
        <f t="shared" si="173"/>
        <v>-6.8508655805447731E-3</v>
      </c>
      <c r="AB2036" s="218">
        <f t="shared" si="174"/>
        <v>6.8508655805447731E-3</v>
      </c>
      <c r="AC2036" s="218">
        <f t="shared" si="175"/>
        <v>0</v>
      </c>
      <c r="AD2036" s="219">
        <f t="shared" si="176"/>
        <v>0</v>
      </c>
      <c r="AH2036" s="15">
        <f t="shared" si="177"/>
        <v>-2.1132140183653118E-2</v>
      </c>
      <c r="AI2036" s="15">
        <f t="shared" si="178"/>
        <v>0.75722234923842557</v>
      </c>
      <c r="AJ2036" s="15">
        <f t="shared" si="179"/>
        <v>-5.8662773998696828E-2</v>
      </c>
      <c r="AK2036" s="15">
        <f t="shared" si="180"/>
        <v>-0.59778198123591342</v>
      </c>
      <c r="AL2036" s="15">
        <f t="shared" si="181"/>
        <v>-1.9565766440237951</v>
      </c>
      <c r="AM2036" s="15">
        <f t="shared" si="182"/>
        <v>-1.4854556398418073</v>
      </c>
      <c r="AN2036" s="63">
        <f t="shared" si="185"/>
        <v>11.358636418491599</v>
      </c>
      <c r="AO2036" s="63">
        <f t="shared" si="185"/>
        <v>11.358804619998017</v>
      </c>
      <c r="AP2036" s="63">
        <f t="shared" si="185"/>
        <v>11.359537657922226</v>
      </c>
      <c r="AQ2036" s="63">
        <f t="shared" si="185"/>
        <v>11.362715978071076</v>
      </c>
      <c r="AR2036" s="63">
        <f t="shared" si="185"/>
        <v>11.376203534425278</v>
      </c>
      <c r="AS2036" s="63">
        <f t="shared" si="185"/>
        <v>11.429013607576051</v>
      </c>
      <c r="AT2036" s="63">
        <f t="shared" si="185"/>
        <v>11.594971110027394</v>
      </c>
      <c r="AU2036" s="63">
        <f t="shared" si="184"/>
        <v>11.961740587925192</v>
      </c>
      <c r="AV2036" s="63"/>
      <c r="AW2036" s="63"/>
    </row>
    <row r="2037" spans="27:49" x14ac:dyDescent="0.2">
      <c r="AA2037" s="217">
        <f t="shared" si="173"/>
        <v>-6.8508655805447731E-3</v>
      </c>
      <c r="AB2037" s="218">
        <f t="shared" si="174"/>
        <v>6.8508655805447731E-3</v>
      </c>
      <c r="AC2037" s="218">
        <f t="shared" si="175"/>
        <v>0</v>
      </c>
      <c r="AD2037" s="219">
        <f t="shared" si="176"/>
        <v>0</v>
      </c>
      <c r="AH2037" s="15">
        <f t="shared" si="177"/>
        <v>-2.1132140183653118E-2</v>
      </c>
      <c r="AI2037" s="15">
        <f t="shared" si="178"/>
        <v>0.75722234923842557</v>
      </c>
      <c r="AJ2037" s="15">
        <f t="shared" si="179"/>
        <v>-5.8662773998696828E-2</v>
      </c>
      <c r="AK2037" s="15">
        <f t="shared" si="180"/>
        <v>-0.59778198123591342</v>
      </c>
      <c r="AL2037" s="15">
        <f t="shared" si="181"/>
        <v>-1.9565766440237951</v>
      </c>
      <c r="AM2037" s="15">
        <f t="shared" si="182"/>
        <v>-1.4854556398418073</v>
      </c>
      <c r="AN2037" s="63">
        <f t="shared" ref="AN2037:AT2052" si="186">$AU2037+$AB$7*SIN(AO2037)</f>
        <v>11.358636418491599</v>
      </c>
      <c r="AO2037" s="63">
        <f t="shared" si="186"/>
        <v>11.358804619998017</v>
      </c>
      <c r="AP2037" s="63">
        <f t="shared" si="186"/>
        <v>11.359537657922226</v>
      </c>
      <c r="AQ2037" s="63">
        <f t="shared" si="186"/>
        <v>11.362715978071076</v>
      </c>
      <c r="AR2037" s="63">
        <f t="shared" si="186"/>
        <v>11.376203534425278</v>
      </c>
      <c r="AS2037" s="63">
        <f t="shared" si="186"/>
        <v>11.429013607576051</v>
      </c>
      <c r="AT2037" s="63">
        <f t="shared" si="186"/>
        <v>11.594971110027394</v>
      </c>
      <c r="AU2037" s="63">
        <f t="shared" si="184"/>
        <v>11.961740587925192</v>
      </c>
      <c r="AV2037" s="63"/>
      <c r="AW2037" s="63"/>
    </row>
    <row r="2038" spans="27:49" x14ac:dyDescent="0.2">
      <c r="AA2038" s="217">
        <f t="shared" si="173"/>
        <v>-6.8508655805447731E-3</v>
      </c>
      <c r="AB2038" s="218">
        <f t="shared" si="174"/>
        <v>6.8508655805447731E-3</v>
      </c>
      <c r="AC2038" s="218">
        <f t="shared" si="175"/>
        <v>0</v>
      </c>
      <c r="AD2038" s="219">
        <f t="shared" si="176"/>
        <v>0</v>
      </c>
      <c r="AH2038" s="15">
        <f t="shared" si="177"/>
        <v>-2.1132140183653118E-2</v>
      </c>
      <c r="AI2038" s="15">
        <f t="shared" si="178"/>
        <v>0.75722234923842557</v>
      </c>
      <c r="AJ2038" s="15">
        <f t="shared" si="179"/>
        <v>-5.8662773998696828E-2</v>
      </c>
      <c r="AK2038" s="15">
        <f t="shared" si="180"/>
        <v>-0.59778198123591342</v>
      </c>
      <c r="AL2038" s="15">
        <f t="shared" si="181"/>
        <v>-1.9565766440237951</v>
      </c>
      <c r="AM2038" s="15">
        <f t="shared" si="182"/>
        <v>-1.4854556398418073</v>
      </c>
      <c r="AN2038" s="63">
        <f t="shared" si="186"/>
        <v>11.358636418491599</v>
      </c>
      <c r="AO2038" s="63">
        <f t="shared" si="186"/>
        <v>11.358804619998017</v>
      </c>
      <c r="AP2038" s="63">
        <f t="shared" si="186"/>
        <v>11.359537657922226</v>
      </c>
      <c r="AQ2038" s="63">
        <f t="shared" si="186"/>
        <v>11.362715978071076</v>
      </c>
      <c r="AR2038" s="63">
        <f t="shared" si="186"/>
        <v>11.376203534425278</v>
      </c>
      <c r="AS2038" s="63">
        <f t="shared" si="186"/>
        <v>11.429013607576051</v>
      </c>
      <c r="AT2038" s="63">
        <f t="shared" si="186"/>
        <v>11.594971110027394</v>
      </c>
      <c r="AU2038" s="63">
        <f t="shared" si="184"/>
        <v>11.961740587925192</v>
      </c>
      <c r="AV2038" s="63"/>
      <c r="AW2038" s="63"/>
    </row>
    <row r="2039" spans="27:49" x14ac:dyDescent="0.2">
      <c r="AA2039" s="217">
        <f t="shared" si="173"/>
        <v>-6.8508655805447731E-3</v>
      </c>
      <c r="AB2039" s="218">
        <f t="shared" si="174"/>
        <v>6.8508655805447731E-3</v>
      </c>
      <c r="AC2039" s="218">
        <f t="shared" si="175"/>
        <v>0</v>
      </c>
      <c r="AD2039" s="219">
        <f t="shared" si="176"/>
        <v>0</v>
      </c>
      <c r="AH2039" s="15">
        <f t="shared" si="177"/>
        <v>-2.1132140183653118E-2</v>
      </c>
      <c r="AI2039" s="15">
        <f t="shared" si="178"/>
        <v>0.75722234923842557</v>
      </c>
      <c r="AJ2039" s="15">
        <f t="shared" si="179"/>
        <v>-5.8662773998696828E-2</v>
      </c>
      <c r="AK2039" s="15">
        <f t="shared" si="180"/>
        <v>-0.59778198123591342</v>
      </c>
      <c r="AL2039" s="15">
        <f t="shared" si="181"/>
        <v>-1.9565766440237951</v>
      </c>
      <c r="AM2039" s="15">
        <f t="shared" si="182"/>
        <v>-1.4854556398418073</v>
      </c>
      <c r="AN2039" s="63">
        <f t="shared" si="186"/>
        <v>11.358636418491599</v>
      </c>
      <c r="AO2039" s="63">
        <f t="shared" si="186"/>
        <v>11.358804619998017</v>
      </c>
      <c r="AP2039" s="63">
        <f t="shared" si="186"/>
        <v>11.359537657922226</v>
      </c>
      <c r="AQ2039" s="63">
        <f t="shared" si="186"/>
        <v>11.362715978071076</v>
      </c>
      <c r="AR2039" s="63">
        <f t="shared" si="186"/>
        <v>11.376203534425278</v>
      </c>
      <c r="AS2039" s="63">
        <f t="shared" si="186"/>
        <v>11.429013607576051</v>
      </c>
      <c r="AT2039" s="63">
        <f t="shared" si="186"/>
        <v>11.594971110027394</v>
      </c>
      <c r="AU2039" s="63">
        <f t="shared" si="184"/>
        <v>11.961740587925192</v>
      </c>
      <c r="AV2039" s="63"/>
      <c r="AW2039" s="63"/>
    </row>
    <row r="2040" spans="27:49" x14ac:dyDescent="0.2">
      <c r="AA2040" s="217">
        <f t="shared" si="173"/>
        <v>-6.8508655805447731E-3</v>
      </c>
      <c r="AB2040" s="218">
        <f t="shared" si="174"/>
        <v>6.8508655805447731E-3</v>
      </c>
      <c r="AC2040" s="218">
        <f t="shared" si="175"/>
        <v>0</v>
      </c>
      <c r="AD2040" s="219">
        <f t="shared" si="176"/>
        <v>0</v>
      </c>
      <c r="AH2040" s="15">
        <f t="shared" si="177"/>
        <v>-2.1132140183653118E-2</v>
      </c>
      <c r="AI2040" s="15">
        <f t="shared" si="178"/>
        <v>0.75722234923842557</v>
      </c>
      <c r="AJ2040" s="15">
        <f t="shared" si="179"/>
        <v>-5.8662773998696828E-2</v>
      </c>
      <c r="AK2040" s="15">
        <f t="shared" si="180"/>
        <v>-0.59778198123591342</v>
      </c>
      <c r="AL2040" s="15">
        <f t="shared" si="181"/>
        <v>-1.9565766440237951</v>
      </c>
      <c r="AM2040" s="15">
        <f t="shared" si="182"/>
        <v>-1.4854556398418073</v>
      </c>
      <c r="AN2040" s="63">
        <f t="shared" si="186"/>
        <v>11.358636418491599</v>
      </c>
      <c r="AO2040" s="63">
        <f t="shared" si="186"/>
        <v>11.358804619998017</v>
      </c>
      <c r="AP2040" s="63">
        <f t="shared" si="186"/>
        <v>11.359537657922226</v>
      </c>
      <c r="AQ2040" s="63">
        <f t="shared" si="186"/>
        <v>11.362715978071076</v>
      </c>
      <c r="AR2040" s="63">
        <f t="shared" si="186"/>
        <v>11.376203534425278</v>
      </c>
      <c r="AS2040" s="63">
        <f t="shared" si="186"/>
        <v>11.429013607576051</v>
      </c>
      <c r="AT2040" s="63">
        <f t="shared" si="186"/>
        <v>11.594971110027394</v>
      </c>
      <c r="AU2040" s="63">
        <f t="shared" si="184"/>
        <v>11.961740587925192</v>
      </c>
      <c r="AV2040" s="63"/>
      <c r="AW2040" s="63"/>
    </row>
    <row r="2041" spans="27:49" x14ac:dyDescent="0.2">
      <c r="AA2041" s="217">
        <f t="shared" si="173"/>
        <v>-6.8508655805447731E-3</v>
      </c>
      <c r="AB2041" s="218">
        <f t="shared" si="174"/>
        <v>6.8508655805447731E-3</v>
      </c>
      <c r="AC2041" s="218">
        <f t="shared" si="175"/>
        <v>0</v>
      </c>
      <c r="AD2041" s="219">
        <f t="shared" si="176"/>
        <v>0</v>
      </c>
      <c r="AH2041" s="15">
        <f t="shared" si="177"/>
        <v>-2.1132140183653118E-2</v>
      </c>
      <c r="AI2041" s="15">
        <f t="shared" si="178"/>
        <v>0.75722234923842557</v>
      </c>
      <c r="AJ2041" s="15">
        <f t="shared" si="179"/>
        <v>-5.8662773998696828E-2</v>
      </c>
      <c r="AK2041" s="15">
        <f t="shared" si="180"/>
        <v>-0.59778198123591342</v>
      </c>
      <c r="AL2041" s="15">
        <f t="shared" si="181"/>
        <v>-1.9565766440237951</v>
      </c>
      <c r="AM2041" s="15">
        <f t="shared" si="182"/>
        <v>-1.4854556398418073</v>
      </c>
      <c r="AN2041" s="63">
        <f t="shared" si="186"/>
        <v>11.358636418491599</v>
      </c>
      <c r="AO2041" s="63">
        <f t="shared" si="186"/>
        <v>11.358804619998017</v>
      </c>
      <c r="AP2041" s="63">
        <f t="shared" si="186"/>
        <v>11.359537657922226</v>
      </c>
      <c r="AQ2041" s="63">
        <f t="shared" si="186"/>
        <v>11.362715978071076</v>
      </c>
      <c r="AR2041" s="63">
        <f t="shared" si="186"/>
        <v>11.376203534425278</v>
      </c>
      <c r="AS2041" s="63">
        <f t="shared" si="186"/>
        <v>11.429013607576051</v>
      </c>
      <c r="AT2041" s="63">
        <f t="shared" si="186"/>
        <v>11.594971110027394</v>
      </c>
      <c r="AU2041" s="63">
        <f t="shared" si="184"/>
        <v>11.961740587925192</v>
      </c>
      <c r="AV2041" s="63"/>
      <c r="AW2041" s="63"/>
    </row>
    <row r="2042" spans="27:49" x14ac:dyDescent="0.2">
      <c r="AA2042" s="217">
        <f t="shared" si="173"/>
        <v>-6.8508655805447731E-3</v>
      </c>
      <c r="AB2042" s="218">
        <f t="shared" si="174"/>
        <v>6.8508655805447731E-3</v>
      </c>
      <c r="AC2042" s="218">
        <f t="shared" si="175"/>
        <v>0</v>
      </c>
      <c r="AD2042" s="219">
        <f t="shared" si="176"/>
        <v>0</v>
      </c>
      <c r="AH2042" s="15">
        <f t="shared" si="177"/>
        <v>-2.1132140183653118E-2</v>
      </c>
      <c r="AI2042" s="15">
        <f t="shared" si="178"/>
        <v>0.75722234923842557</v>
      </c>
      <c r="AJ2042" s="15">
        <f t="shared" si="179"/>
        <v>-5.8662773998696828E-2</v>
      </c>
      <c r="AK2042" s="15">
        <f t="shared" si="180"/>
        <v>-0.59778198123591342</v>
      </c>
      <c r="AL2042" s="15">
        <f t="shared" si="181"/>
        <v>-1.9565766440237951</v>
      </c>
      <c r="AM2042" s="15">
        <f t="shared" si="182"/>
        <v>-1.4854556398418073</v>
      </c>
      <c r="AN2042" s="63">
        <f t="shared" si="186"/>
        <v>11.358636418491599</v>
      </c>
      <c r="AO2042" s="63">
        <f t="shared" si="186"/>
        <v>11.358804619998017</v>
      </c>
      <c r="AP2042" s="63">
        <f t="shared" si="186"/>
        <v>11.359537657922226</v>
      </c>
      <c r="AQ2042" s="63">
        <f t="shared" si="186"/>
        <v>11.362715978071076</v>
      </c>
      <c r="AR2042" s="63">
        <f t="shared" si="186"/>
        <v>11.376203534425278</v>
      </c>
      <c r="AS2042" s="63">
        <f t="shared" si="186"/>
        <v>11.429013607576051</v>
      </c>
      <c r="AT2042" s="63">
        <f t="shared" si="186"/>
        <v>11.594971110027394</v>
      </c>
      <c r="AU2042" s="63">
        <f t="shared" si="184"/>
        <v>11.961740587925192</v>
      </c>
      <c r="AV2042" s="63"/>
      <c r="AW2042" s="63"/>
    </row>
    <row r="2043" spans="27:49" x14ac:dyDescent="0.2">
      <c r="AA2043" s="217">
        <f t="shared" si="173"/>
        <v>-6.8508655805447731E-3</v>
      </c>
      <c r="AB2043" s="218">
        <f t="shared" si="174"/>
        <v>6.8508655805447731E-3</v>
      </c>
      <c r="AC2043" s="218">
        <f t="shared" si="175"/>
        <v>0</v>
      </c>
      <c r="AD2043" s="219">
        <f t="shared" si="176"/>
        <v>0</v>
      </c>
      <c r="AH2043" s="15">
        <f t="shared" si="177"/>
        <v>-2.1132140183653118E-2</v>
      </c>
      <c r="AI2043" s="15">
        <f t="shared" si="178"/>
        <v>0.75722234923842557</v>
      </c>
      <c r="AJ2043" s="15">
        <f t="shared" si="179"/>
        <v>-5.8662773998696828E-2</v>
      </c>
      <c r="AK2043" s="15">
        <f t="shared" si="180"/>
        <v>-0.59778198123591342</v>
      </c>
      <c r="AL2043" s="15">
        <f t="shared" si="181"/>
        <v>-1.9565766440237951</v>
      </c>
      <c r="AM2043" s="15">
        <f t="shared" si="182"/>
        <v>-1.4854556398418073</v>
      </c>
      <c r="AN2043" s="63">
        <f t="shared" si="186"/>
        <v>11.358636418491599</v>
      </c>
      <c r="AO2043" s="63">
        <f t="shared" si="186"/>
        <v>11.358804619998017</v>
      </c>
      <c r="AP2043" s="63">
        <f t="shared" si="186"/>
        <v>11.359537657922226</v>
      </c>
      <c r="AQ2043" s="63">
        <f t="shared" si="186"/>
        <v>11.362715978071076</v>
      </c>
      <c r="AR2043" s="63">
        <f t="shared" si="186"/>
        <v>11.376203534425278</v>
      </c>
      <c r="AS2043" s="63">
        <f t="shared" si="186"/>
        <v>11.429013607576051</v>
      </c>
      <c r="AT2043" s="63">
        <f t="shared" si="186"/>
        <v>11.594971110027394</v>
      </c>
      <c r="AU2043" s="63">
        <f t="shared" si="184"/>
        <v>11.961740587925192</v>
      </c>
      <c r="AV2043" s="63"/>
      <c r="AW2043" s="63"/>
    </row>
    <row r="2044" spans="27:49" x14ac:dyDescent="0.2">
      <c r="AA2044" s="217">
        <f t="shared" si="173"/>
        <v>-6.8508655805447731E-3</v>
      </c>
      <c r="AB2044" s="218">
        <f t="shared" si="174"/>
        <v>6.8508655805447731E-3</v>
      </c>
      <c r="AC2044" s="218">
        <f t="shared" si="175"/>
        <v>0</v>
      </c>
      <c r="AD2044" s="219">
        <f t="shared" si="176"/>
        <v>0</v>
      </c>
      <c r="AH2044" s="15">
        <f t="shared" si="177"/>
        <v>-2.1132140183653118E-2</v>
      </c>
      <c r="AI2044" s="15">
        <f t="shared" si="178"/>
        <v>0.75722234923842557</v>
      </c>
      <c r="AJ2044" s="15">
        <f t="shared" si="179"/>
        <v>-5.8662773998696828E-2</v>
      </c>
      <c r="AK2044" s="15">
        <f t="shared" si="180"/>
        <v>-0.59778198123591342</v>
      </c>
      <c r="AL2044" s="15">
        <f t="shared" si="181"/>
        <v>-1.9565766440237951</v>
      </c>
      <c r="AM2044" s="15">
        <f t="shared" si="182"/>
        <v>-1.4854556398418073</v>
      </c>
      <c r="AN2044" s="63">
        <f t="shared" si="186"/>
        <v>11.358636418491599</v>
      </c>
      <c r="AO2044" s="63">
        <f t="shared" si="186"/>
        <v>11.358804619998017</v>
      </c>
      <c r="AP2044" s="63">
        <f t="shared" si="186"/>
        <v>11.359537657922226</v>
      </c>
      <c r="AQ2044" s="63">
        <f t="shared" si="186"/>
        <v>11.362715978071076</v>
      </c>
      <c r="AR2044" s="63">
        <f t="shared" si="186"/>
        <v>11.376203534425278</v>
      </c>
      <c r="AS2044" s="63">
        <f t="shared" si="186"/>
        <v>11.429013607576051</v>
      </c>
      <c r="AT2044" s="63">
        <f t="shared" si="186"/>
        <v>11.594971110027394</v>
      </c>
      <c r="AU2044" s="63">
        <f t="shared" si="184"/>
        <v>11.961740587925192</v>
      </c>
      <c r="AV2044" s="63"/>
      <c r="AW2044" s="63"/>
    </row>
    <row r="2045" spans="27:49" x14ac:dyDescent="0.2">
      <c r="AA2045" s="217">
        <f t="shared" si="173"/>
        <v>-6.8508655805447731E-3</v>
      </c>
      <c r="AB2045" s="218">
        <f t="shared" si="174"/>
        <v>6.8508655805447731E-3</v>
      </c>
      <c r="AC2045" s="218">
        <f t="shared" si="175"/>
        <v>0</v>
      </c>
      <c r="AD2045" s="219">
        <f t="shared" si="176"/>
        <v>0</v>
      </c>
      <c r="AH2045" s="15">
        <f t="shared" si="177"/>
        <v>-2.1132140183653118E-2</v>
      </c>
      <c r="AI2045" s="15">
        <f t="shared" si="178"/>
        <v>0.75722234923842557</v>
      </c>
      <c r="AJ2045" s="15">
        <f t="shared" si="179"/>
        <v>-5.8662773998696828E-2</v>
      </c>
      <c r="AK2045" s="15">
        <f t="shared" si="180"/>
        <v>-0.59778198123591342</v>
      </c>
      <c r="AL2045" s="15">
        <f t="shared" si="181"/>
        <v>-1.9565766440237951</v>
      </c>
      <c r="AM2045" s="15">
        <f t="shared" si="182"/>
        <v>-1.4854556398418073</v>
      </c>
      <c r="AN2045" s="63">
        <f t="shared" si="186"/>
        <v>11.358636418491599</v>
      </c>
      <c r="AO2045" s="63">
        <f t="shared" si="186"/>
        <v>11.358804619998017</v>
      </c>
      <c r="AP2045" s="63">
        <f t="shared" si="186"/>
        <v>11.359537657922226</v>
      </c>
      <c r="AQ2045" s="63">
        <f t="shared" si="186"/>
        <v>11.362715978071076</v>
      </c>
      <c r="AR2045" s="63">
        <f t="shared" si="186"/>
        <v>11.376203534425278</v>
      </c>
      <c r="AS2045" s="63">
        <f t="shared" si="186"/>
        <v>11.429013607576051</v>
      </c>
      <c r="AT2045" s="63">
        <f t="shared" si="186"/>
        <v>11.594971110027394</v>
      </c>
      <c r="AU2045" s="63">
        <f t="shared" si="184"/>
        <v>11.961740587925192</v>
      </c>
      <c r="AV2045" s="63"/>
      <c r="AW2045" s="63"/>
    </row>
    <row r="2046" spans="27:49" x14ac:dyDescent="0.2">
      <c r="AA2046" s="217">
        <f t="shared" si="173"/>
        <v>-6.8508655805447731E-3</v>
      </c>
      <c r="AB2046" s="218">
        <f t="shared" si="174"/>
        <v>6.8508655805447731E-3</v>
      </c>
      <c r="AC2046" s="218">
        <f t="shared" si="175"/>
        <v>0</v>
      </c>
      <c r="AD2046" s="219">
        <f t="shared" si="176"/>
        <v>0</v>
      </c>
      <c r="AH2046" s="15">
        <f t="shared" si="177"/>
        <v>-2.1132140183653118E-2</v>
      </c>
      <c r="AI2046" s="15">
        <f t="shared" si="178"/>
        <v>0.75722234923842557</v>
      </c>
      <c r="AJ2046" s="15">
        <f t="shared" si="179"/>
        <v>-5.8662773998696828E-2</v>
      </c>
      <c r="AK2046" s="15">
        <f t="shared" si="180"/>
        <v>-0.59778198123591342</v>
      </c>
      <c r="AL2046" s="15">
        <f t="shared" si="181"/>
        <v>-1.9565766440237951</v>
      </c>
      <c r="AM2046" s="15">
        <f t="shared" si="182"/>
        <v>-1.4854556398418073</v>
      </c>
      <c r="AN2046" s="63">
        <f t="shared" si="186"/>
        <v>11.358636418491599</v>
      </c>
      <c r="AO2046" s="63">
        <f t="shared" si="186"/>
        <v>11.358804619998017</v>
      </c>
      <c r="AP2046" s="63">
        <f t="shared" si="186"/>
        <v>11.359537657922226</v>
      </c>
      <c r="AQ2046" s="63">
        <f t="shared" si="186"/>
        <v>11.362715978071076</v>
      </c>
      <c r="AR2046" s="63">
        <f t="shared" si="186"/>
        <v>11.376203534425278</v>
      </c>
      <c r="AS2046" s="63">
        <f t="shared" si="186"/>
        <v>11.429013607576051</v>
      </c>
      <c r="AT2046" s="63">
        <f t="shared" si="186"/>
        <v>11.594971110027394</v>
      </c>
      <c r="AU2046" s="63">
        <f t="shared" si="184"/>
        <v>11.961740587925192</v>
      </c>
      <c r="AV2046" s="63"/>
      <c r="AW2046" s="63"/>
    </row>
    <row r="2047" spans="27:49" x14ac:dyDescent="0.2">
      <c r="AA2047" s="217">
        <f t="shared" si="173"/>
        <v>-6.8508655805447731E-3</v>
      </c>
      <c r="AB2047" s="218">
        <f t="shared" si="174"/>
        <v>6.8508655805447731E-3</v>
      </c>
      <c r="AC2047" s="218">
        <f t="shared" si="175"/>
        <v>0</v>
      </c>
      <c r="AD2047" s="219">
        <f t="shared" si="176"/>
        <v>0</v>
      </c>
      <c r="AH2047" s="15">
        <f t="shared" si="177"/>
        <v>-2.1132140183653118E-2</v>
      </c>
      <c r="AI2047" s="15">
        <f t="shared" si="178"/>
        <v>0.75722234923842557</v>
      </c>
      <c r="AJ2047" s="15">
        <f t="shared" si="179"/>
        <v>-5.8662773998696828E-2</v>
      </c>
      <c r="AK2047" s="15">
        <f t="shared" si="180"/>
        <v>-0.59778198123591342</v>
      </c>
      <c r="AL2047" s="15">
        <f t="shared" si="181"/>
        <v>-1.9565766440237951</v>
      </c>
      <c r="AM2047" s="15">
        <f t="shared" si="182"/>
        <v>-1.4854556398418073</v>
      </c>
      <c r="AN2047" s="63">
        <f t="shared" si="186"/>
        <v>11.358636418491599</v>
      </c>
      <c r="AO2047" s="63">
        <f t="shared" si="186"/>
        <v>11.358804619998017</v>
      </c>
      <c r="AP2047" s="63">
        <f t="shared" si="186"/>
        <v>11.359537657922226</v>
      </c>
      <c r="AQ2047" s="63">
        <f t="shared" si="186"/>
        <v>11.362715978071076</v>
      </c>
      <c r="AR2047" s="63">
        <f t="shared" si="186"/>
        <v>11.376203534425278</v>
      </c>
      <c r="AS2047" s="63">
        <f t="shared" si="186"/>
        <v>11.429013607576051</v>
      </c>
      <c r="AT2047" s="63">
        <f t="shared" si="186"/>
        <v>11.594971110027394</v>
      </c>
      <c r="AU2047" s="63">
        <f t="shared" si="184"/>
        <v>11.961740587925192</v>
      </c>
      <c r="AV2047" s="63"/>
      <c r="AW2047" s="63"/>
    </row>
    <row r="2048" spans="27:49" x14ac:dyDescent="0.2">
      <c r="AA2048" s="217">
        <f t="shared" si="173"/>
        <v>-6.8508655805447731E-3</v>
      </c>
      <c r="AB2048" s="218">
        <f t="shared" si="174"/>
        <v>6.8508655805447731E-3</v>
      </c>
      <c r="AC2048" s="218">
        <f t="shared" si="175"/>
        <v>0</v>
      </c>
      <c r="AD2048" s="219">
        <f t="shared" si="176"/>
        <v>0</v>
      </c>
      <c r="AH2048" s="15">
        <f t="shared" si="177"/>
        <v>-2.1132140183653118E-2</v>
      </c>
      <c r="AI2048" s="15">
        <f t="shared" si="178"/>
        <v>0.75722234923842557</v>
      </c>
      <c r="AJ2048" s="15">
        <f t="shared" si="179"/>
        <v>-5.8662773998696828E-2</v>
      </c>
      <c r="AK2048" s="15">
        <f t="shared" si="180"/>
        <v>-0.59778198123591342</v>
      </c>
      <c r="AL2048" s="15">
        <f t="shared" si="181"/>
        <v>-1.9565766440237951</v>
      </c>
      <c r="AM2048" s="15">
        <f t="shared" si="182"/>
        <v>-1.4854556398418073</v>
      </c>
      <c r="AN2048" s="63">
        <f t="shared" si="186"/>
        <v>11.358636418491599</v>
      </c>
      <c r="AO2048" s="63">
        <f t="shared" si="186"/>
        <v>11.358804619998017</v>
      </c>
      <c r="AP2048" s="63">
        <f t="shared" si="186"/>
        <v>11.359537657922226</v>
      </c>
      <c r="AQ2048" s="63">
        <f t="shared" si="186"/>
        <v>11.362715978071076</v>
      </c>
      <c r="AR2048" s="63">
        <f t="shared" si="186"/>
        <v>11.376203534425278</v>
      </c>
      <c r="AS2048" s="63">
        <f t="shared" si="186"/>
        <v>11.429013607576051</v>
      </c>
      <c r="AT2048" s="63">
        <f t="shared" si="186"/>
        <v>11.594971110027394</v>
      </c>
      <c r="AU2048" s="63">
        <f t="shared" si="184"/>
        <v>11.961740587925192</v>
      </c>
      <c r="AV2048" s="63"/>
      <c r="AW2048" s="63"/>
    </row>
    <row r="2049" spans="27:49" x14ac:dyDescent="0.2">
      <c r="AA2049" s="217">
        <f t="shared" si="173"/>
        <v>-6.8508655805447731E-3</v>
      </c>
      <c r="AB2049" s="218">
        <f t="shared" si="174"/>
        <v>6.8508655805447731E-3</v>
      </c>
      <c r="AC2049" s="218">
        <f t="shared" si="175"/>
        <v>0</v>
      </c>
      <c r="AD2049" s="219">
        <f t="shared" si="176"/>
        <v>0</v>
      </c>
      <c r="AH2049" s="15">
        <f t="shared" si="177"/>
        <v>-2.1132140183653118E-2</v>
      </c>
      <c r="AI2049" s="15">
        <f t="shared" si="178"/>
        <v>0.75722234923842557</v>
      </c>
      <c r="AJ2049" s="15">
        <f t="shared" si="179"/>
        <v>-5.8662773998696828E-2</v>
      </c>
      <c r="AK2049" s="15">
        <f t="shared" si="180"/>
        <v>-0.59778198123591342</v>
      </c>
      <c r="AL2049" s="15">
        <f t="shared" si="181"/>
        <v>-1.9565766440237951</v>
      </c>
      <c r="AM2049" s="15">
        <f t="shared" si="182"/>
        <v>-1.4854556398418073</v>
      </c>
      <c r="AN2049" s="63">
        <f t="shared" si="186"/>
        <v>11.358636418491599</v>
      </c>
      <c r="AO2049" s="63">
        <f t="shared" si="186"/>
        <v>11.358804619998017</v>
      </c>
      <c r="AP2049" s="63">
        <f t="shared" si="186"/>
        <v>11.359537657922226</v>
      </c>
      <c r="AQ2049" s="63">
        <f t="shared" si="186"/>
        <v>11.362715978071076</v>
      </c>
      <c r="AR2049" s="63">
        <f t="shared" si="186"/>
        <v>11.376203534425278</v>
      </c>
      <c r="AS2049" s="63">
        <f t="shared" si="186"/>
        <v>11.429013607576051</v>
      </c>
      <c r="AT2049" s="63">
        <f t="shared" si="186"/>
        <v>11.594971110027394</v>
      </c>
      <c r="AU2049" s="63">
        <f t="shared" si="184"/>
        <v>11.961740587925192</v>
      </c>
      <c r="AV2049" s="63"/>
      <c r="AW2049" s="63"/>
    </row>
    <row r="2050" spans="27:49" x14ac:dyDescent="0.2">
      <c r="AA2050" s="217">
        <f t="shared" si="173"/>
        <v>-6.8508655805447731E-3</v>
      </c>
      <c r="AB2050" s="218">
        <f t="shared" si="174"/>
        <v>6.8508655805447731E-3</v>
      </c>
      <c r="AC2050" s="218">
        <f t="shared" si="175"/>
        <v>0</v>
      </c>
      <c r="AD2050" s="219">
        <f t="shared" si="176"/>
        <v>0</v>
      </c>
      <c r="AH2050" s="15">
        <f t="shared" si="177"/>
        <v>-2.1132140183653118E-2</v>
      </c>
      <c r="AI2050" s="15">
        <f t="shared" si="178"/>
        <v>0.75722234923842557</v>
      </c>
      <c r="AJ2050" s="15">
        <f t="shared" si="179"/>
        <v>-5.8662773998696828E-2</v>
      </c>
      <c r="AK2050" s="15">
        <f t="shared" si="180"/>
        <v>-0.59778198123591342</v>
      </c>
      <c r="AL2050" s="15">
        <f t="shared" si="181"/>
        <v>-1.9565766440237951</v>
      </c>
      <c r="AM2050" s="15">
        <f t="shared" si="182"/>
        <v>-1.4854556398418073</v>
      </c>
      <c r="AN2050" s="63">
        <f t="shared" si="186"/>
        <v>11.358636418491599</v>
      </c>
      <c r="AO2050" s="63">
        <f t="shared" si="186"/>
        <v>11.358804619998017</v>
      </c>
      <c r="AP2050" s="63">
        <f t="shared" si="186"/>
        <v>11.359537657922226</v>
      </c>
      <c r="AQ2050" s="63">
        <f t="shared" si="186"/>
        <v>11.362715978071076</v>
      </c>
      <c r="AR2050" s="63">
        <f t="shared" si="186"/>
        <v>11.376203534425278</v>
      </c>
      <c r="AS2050" s="63">
        <f t="shared" si="186"/>
        <v>11.429013607576051</v>
      </c>
      <c r="AT2050" s="63">
        <f t="shared" si="186"/>
        <v>11.594971110027394</v>
      </c>
      <c r="AU2050" s="63">
        <f t="shared" si="184"/>
        <v>11.961740587925192</v>
      </c>
      <c r="AV2050" s="63"/>
      <c r="AW2050" s="63"/>
    </row>
    <row r="2051" spans="27:49" x14ac:dyDescent="0.2">
      <c r="AA2051" s="217">
        <f t="shared" si="173"/>
        <v>-6.8508655805447731E-3</v>
      </c>
      <c r="AB2051" s="218">
        <f t="shared" si="174"/>
        <v>6.8508655805447731E-3</v>
      </c>
      <c r="AC2051" s="218">
        <f t="shared" si="175"/>
        <v>0</v>
      </c>
      <c r="AD2051" s="219">
        <f t="shared" si="176"/>
        <v>0</v>
      </c>
      <c r="AH2051" s="15">
        <f t="shared" si="177"/>
        <v>-2.1132140183653118E-2</v>
      </c>
      <c r="AI2051" s="15">
        <f t="shared" si="178"/>
        <v>0.75722234923842557</v>
      </c>
      <c r="AJ2051" s="15">
        <f t="shared" si="179"/>
        <v>-5.8662773998696828E-2</v>
      </c>
      <c r="AK2051" s="15">
        <f t="shared" si="180"/>
        <v>-0.59778198123591342</v>
      </c>
      <c r="AL2051" s="15">
        <f t="shared" si="181"/>
        <v>-1.9565766440237951</v>
      </c>
      <c r="AM2051" s="15">
        <f t="shared" si="182"/>
        <v>-1.4854556398418073</v>
      </c>
      <c r="AN2051" s="63">
        <f t="shared" si="186"/>
        <v>11.358636418491599</v>
      </c>
      <c r="AO2051" s="63">
        <f t="shared" si="186"/>
        <v>11.358804619998017</v>
      </c>
      <c r="AP2051" s="63">
        <f t="shared" si="186"/>
        <v>11.359537657922226</v>
      </c>
      <c r="AQ2051" s="63">
        <f t="shared" si="186"/>
        <v>11.362715978071076</v>
      </c>
      <c r="AR2051" s="63">
        <f t="shared" si="186"/>
        <v>11.376203534425278</v>
      </c>
      <c r="AS2051" s="63">
        <f t="shared" si="186"/>
        <v>11.429013607576051</v>
      </c>
      <c r="AT2051" s="63">
        <f t="shared" si="186"/>
        <v>11.594971110027394</v>
      </c>
      <c r="AU2051" s="63">
        <f t="shared" si="184"/>
        <v>11.961740587925192</v>
      </c>
      <c r="AV2051" s="63"/>
      <c r="AW2051" s="63"/>
    </row>
    <row r="2052" spans="27:49" x14ac:dyDescent="0.2">
      <c r="AA2052" s="217">
        <f t="shared" si="173"/>
        <v>-6.8508655805447731E-3</v>
      </c>
      <c r="AB2052" s="218">
        <f t="shared" si="174"/>
        <v>6.8508655805447731E-3</v>
      </c>
      <c r="AC2052" s="218">
        <f t="shared" si="175"/>
        <v>0</v>
      </c>
      <c r="AD2052" s="219">
        <f t="shared" si="176"/>
        <v>0</v>
      </c>
      <c r="AH2052" s="15">
        <f t="shared" si="177"/>
        <v>-2.1132140183653118E-2</v>
      </c>
      <c r="AI2052" s="15">
        <f t="shared" si="178"/>
        <v>0.75722234923842557</v>
      </c>
      <c r="AJ2052" s="15">
        <f t="shared" si="179"/>
        <v>-5.8662773998696828E-2</v>
      </c>
      <c r="AK2052" s="15">
        <f t="shared" si="180"/>
        <v>-0.59778198123591342</v>
      </c>
      <c r="AL2052" s="15">
        <f t="shared" si="181"/>
        <v>-1.9565766440237951</v>
      </c>
      <c r="AM2052" s="15">
        <f t="shared" si="182"/>
        <v>-1.4854556398418073</v>
      </c>
      <c r="AN2052" s="63">
        <f t="shared" si="186"/>
        <v>11.358636418491599</v>
      </c>
      <c r="AO2052" s="63">
        <f t="shared" si="186"/>
        <v>11.358804619998017</v>
      </c>
      <c r="AP2052" s="63">
        <f t="shared" si="186"/>
        <v>11.359537657922226</v>
      </c>
      <c r="AQ2052" s="63">
        <f t="shared" si="186"/>
        <v>11.362715978071076</v>
      </c>
      <c r="AR2052" s="63">
        <f t="shared" si="186"/>
        <v>11.376203534425278</v>
      </c>
      <c r="AS2052" s="63">
        <f t="shared" si="186"/>
        <v>11.429013607576051</v>
      </c>
      <c r="AT2052" s="63">
        <f t="shared" si="186"/>
        <v>11.594971110027394</v>
      </c>
      <c r="AU2052" s="63">
        <f t="shared" si="184"/>
        <v>11.961740587925192</v>
      </c>
      <c r="AV2052" s="63"/>
      <c r="AW2052" s="63"/>
    </row>
    <row r="2053" spans="27:49" x14ac:dyDescent="0.2">
      <c r="AA2053" s="217">
        <f t="shared" si="173"/>
        <v>-6.8508655805447731E-3</v>
      </c>
      <c r="AB2053" s="218">
        <f t="shared" si="174"/>
        <v>6.8508655805447731E-3</v>
      </c>
      <c r="AC2053" s="218">
        <f t="shared" si="175"/>
        <v>0</v>
      </c>
      <c r="AD2053" s="219">
        <f t="shared" si="176"/>
        <v>0</v>
      </c>
      <c r="AH2053" s="15">
        <f t="shared" si="177"/>
        <v>-2.1132140183653118E-2</v>
      </c>
      <c r="AI2053" s="15">
        <f t="shared" si="178"/>
        <v>0.75722234923842557</v>
      </c>
      <c r="AJ2053" s="15">
        <f t="shared" si="179"/>
        <v>-5.8662773998696828E-2</v>
      </c>
      <c r="AK2053" s="15">
        <f t="shared" si="180"/>
        <v>-0.59778198123591342</v>
      </c>
      <c r="AL2053" s="15">
        <f t="shared" si="181"/>
        <v>-1.9565766440237951</v>
      </c>
      <c r="AM2053" s="15">
        <f t="shared" si="182"/>
        <v>-1.4854556398418073</v>
      </c>
      <c r="AN2053" s="63">
        <f t="shared" ref="AN2053:AT2068" si="187">$AU2053+$AB$7*SIN(AO2053)</f>
        <v>11.358636418491599</v>
      </c>
      <c r="AO2053" s="63">
        <f t="shared" si="187"/>
        <v>11.358804619998017</v>
      </c>
      <c r="AP2053" s="63">
        <f t="shared" si="187"/>
        <v>11.359537657922226</v>
      </c>
      <c r="AQ2053" s="63">
        <f t="shared" si="187"/>
        <v>11.362715978071076</v>
      </c>
      <c r="AR2053" s="63">
        <f t="shared" si="187"/>
        <v>11.376203534425278</v>
      </c>
      <c r="AS2053" s="63">
        <f t="shared" si="187"/>
        <v>11.429013607576051</v>
      </c>
      <c r="AT2053" s="63">
        <f t="shared" si="187"/>
        <v>11.594971110027394</v>
      </c>
      <c r="AU2053" s="63">
        <f t="shared" si="184"/>
        <v>11.961740587925192</v>
      </c>
      <c r="AV2053" s="63"/>
      <c r="AW2053" s="63"/>
    </row>
    <row r="2054" spans="27:49" x14ac:dyDescent="0.2">
      <c r="AA2054" s="217">
        <f t="shared" si="173"/>
        <v>-6.8508655805447731E-3</v>
      </c>
      <c r="AB2054" s="218">
        <f t="shared" si="174"/>
        <v>6.8508655805447731E-3</v>
      </c>
      <c r="AC2054" s="218">
        <f t="shared" si="175"/>
        <v>0</v>
      </c>
      <c r="AD2054" s="219">
        <f t="shared" si="176"/>
        <v>0</v>
      </c>
      <c r="AH2054" s="15">
        <f t="shared" si="177"/>
        <v>-2.1132140183653118E-2</v>
      </c>
      <c r="AI2054" s="15">
        <f t="shared" si="178"/>
        <v>0.75722234923842557</v>
      </c>
      <c r="AJ2054" s="15">
        <f t="shared" si="179"/>
        <v>-5.8662773998696828E-2</v>
      </c>
      <c r="AK2054" s="15">
        <f t="shared" si="180"/>
        <v>-0.59778198123591342</v>
      </c>
      <c r="AL2054" s="15">
        <f t="shared" si="181"/>
        <v>-1.9565766440237951</v>
      </c>
      <c r="AM2054" s="15">
        <f t="shared" si="182"/>
        <v>-1.4854556398418073</v>
      </c>
      <c r="AN2054" s="63">
        <f t="shared" si="187"/>
        <v>11.358636418491599</v>
      </c>
      <c r="AO2054" s="63">
        <f t="shared" si="187"/>
        <v>11.358804619998017</v>
      </c>
      <c r="AP2054" s="63">
        <f t="shared" si="187"/>
        <v>11.359537657922226</v>
      </c>
      <c r="AQ2054" s="63">
        <f t="shared" si="187"/>
        <v>11.362715978071076</v>
      </c>
      <c r="AR2054" s="63">
        <f t="shared" si="187"/>
        <v>11.376203534425278</v>
      </c>
      <c r="AS2054" s="63">
        <f t="shared" si="187"/>
        <v>11.429013607576051</v>
      </c>
      <c r="AT2054" s="63">
        <f t="shared" si="187"/>
        <v>11.594971110027394</v>
      </c>
      <c r="AU2054" s="63">
        <f t="shared" si="184"/>
        <v>11.961740587925192</v>
      </c>
      <c r="AV2054" s="63"/>
      <c r="AW2054" s="63"/>
    </row>
    <row r="2055" spans="27:49" x14ac:dyDescent="0.2">
      <c r="AA2055" s="217">
        <f t="shared" si="173"/>
        <v>-6.8508655805447731E-3</v>
      </c>
      <c r="AB2055" s="218">
        <f t="shared" si="174"/>
        <v>6.8508655805447731E-3</v>
      </c>
      <c r="AC2055" s="218">
        <f t="shared" si="175"/>
        <v>0</v>
      </c>
      <c r="AD2055" s="219">
        <f t="shared" si="176"/>
        <v>0</v>
      </c>
      <c r="AH2055" s="15">
        <f t="shared" si="177"/>
        <v>-2.1132140183653118E-2</v>
      </c>
      <c r="AI2055" s="15">
        <f t="shared" si="178"/>
        <v>0.75722234923842557</v>
      </c>
      <c r="AJ2055" s="15">
        <f t="shared" si="179"/>
        <v>-5.8662773998696828E-2</v>
      </c>
      <c r="AK2055" s="15">
        <f t="shared" si="180"/>
        <v>-0.59778198123591342</v>
      </c>
      <c r="AL2055" s="15">
        <f t="shared" si="181"/>
        <v>-1.9565766440237951</v>
      </c>
      <c r="AM2055" s="15">
        <f t="shared" si="182"/>
        <v>-1.4854556398418073</v>
      </c>
      <c r="AN2055" s="63">
        <f t="shared" si="187"/>
        <v>11.358636418491599</v>
      </c>
      <c r="AO2055" s="63">
        <f t="shared" si="187"/>
        <v>11.358804619998017</v>
      </c>
      <c r="AP2055" s="63">
        <f t="shared" si="187"/>
        <v>11.359537657922226</v>
      </c>
      <c r="AQ2055" s="63">
        <f t="shared" si="187"/>
        <v>11.362715978071076</v>
      </c>
      <c r="AR2055" s="63">
        <f t="shared" si="187"/>
        <v>11.376203534425278</v>
      </c>
      <c r="AS2055" s="63">
        <f t="shared" si="187"/>
        <v>11.429013607576051</v>
      </c>
      <c r="AT2055" s="63">
        <f t="shared" si="187"/>
        <v>11.594971110027394</v>
      </c>
      <c r="AU2055" s="63">
        <f t="shared" si="184"/>
        <v>11.961740587925192</v>
      </c>
      <c r="AV2055" s="63"/>
      <c r="AW2055" s="63"/>
    </row>
    <row r="2056" spans="27:49" x14ac:dyDescent="0.2">
      <c r="AA2056" s="217">
        <f t="shared" si="173"/>
        <v>-6.8508655805447731E-3</v>
      </c>
      <c r="AB2056" s="218">
        <f t="shared" si="174"/>
        <v>6.8508655805447731E-3</v>
      </c>
      <c r="AC2056" s="218">
        <f t="shared" si="175"/>
        <v>0</v>
      </c>
      <c r="AD2056" s="219">
        <f t="shared" si="176"/>
        <v>0</v>
      </c>
      <c r="AH2056" s="15">
        <f t="shared" si="177"/>
        <v>-2.1132140183653118E-2</v>
      </c>
      <c r="AI2056" s="15">
        <f t="shared" si="178"/>
        <v>0.75722234923842557</v>
      </c>
      <c r="AJ2056" s="15">
        <f t="shared" si="179"/>
        <v>-5.8662773998696828E-2</v>
      </c>
      <c r="AK2056" s="15">
        <f t="shared" si="180"/>
        <v>-0.59778198123591342</v>
      </c>
      <c r="AL2056" s="15">
        <f t="shared" si="181"/>
        <v>-1.9565766440237951</v>
      </c>
      <c r="AM2056" s="15">
        <f t="shared" si="182"/>
        <v>-1.4854556398418073</v>
      </c>
      <c r="AN2056" s="63">
        <f t="shared" si="187"/>
        <v>11.358636418491599</v>
      </c>
      <c r="AO2056" s="63">
        <f t="shared" si="187"/>
        <v>11.358804619998017</v>
      </c>
      <c r="AP2056" s="63">
        <f t="shared" si="187"/>
        <v>11.359537657922226</v>
      </c>
      <c r="AQ2056" s="63">
        <f t="shared" si="187"/>
        <v>11.362715978071076</v>
      </c>
      <c r="AR2056" s="63">
        <f t="shared" si="187"/>
        <v>11.376203534425278</v>
      </c>
      <c r="AS2056" s="63">
        <f t="shared" si="187"/>
        <v>11.429013607576051</v>
      </c>
      <c r="AT2056" s="63">
        <f t="shared" si="187"/>
        <v>11.594971110027394</v>
      </c>
      <c r="AU2056" s="63">
        <f t="shared" si="184"/>
        <v>11.961740587925192</v>
      </c>
      <c r="AV2056" s="63"/>
      <c r="AW2056" s="63"/>
    </row>
    <row r="2057" spans="27:49" x14ac:dyDescent="0.2">
      <c r="AA2057" s="217">
        <f t="shared" si="173"/>
        <v>-6.8508655805447731E-3</v>
      </c>
      <c r="AB2057" s="218">
        <f t="shared" si="174"/>
        <v>6.8508655805447731E-3</v>
      </c>
      <c r="AC2057" s="218">
        <f t="shared" si="175"/>
        <v>0</v>
      </c>
      <c r="AD2057" s="219">
        <f t="shared" si="176"/>
        <v>0</v>
      </c>
      <c r="AH2057" s="15">
        <f t="shared" si="177"/>
        <v>-2.1132140183653118E-2</v>
      </c>
      <c r="AI2057" s="15">
        <f t="shared" si="178"/>
        <v>0.75722234923842557</v>
      </c>
      <c r="AJ2057" s="15">
        <f t="shared" si="179"/>
        <v>-5.8662773998696828E-2</v>
      </c>
      <c r="AK2057" s="15">
        <f t="shared" si="180"/>
        <v>-0.59778198123591342</v>
      </c>
      <c r="AL2057" s="15">
        <f t="shared" si="181"/>
        <v>-1.9565766440237951</v>
      </c>
      <c r="AM2057" s="15">
        <f t="shared" si="182"/>
        <v>-1.4854556398418073</v>
      </c>
      <c r="AN2057" s="63">
        <f t="shared" si="187"/>
        <v>11.358636418491599</v>
      </c>
      <c r="AO2057" s="63">
        <f t="shared" si="187"/>
        <v>11.358804619998017</v>
      </c>
      <c r="AP2057" s="63">
        <f t="shared" si="187"/>
        <v>11.359537657922226</v>
      </c>
      <c r="AQ2057" s="63">
        <f t="shared" si="187"/>
        <v>11.362715978071076</v>
      </c>
      <c r="AR2057" s="63">
        <f t="shared" si="187"/>
        <v>11.376203534425278</v>
      </c>
      <c r="AS2057" s="63">
        <f t="shared" si="187"/>
        <v>11.429013607576051</v>
      </c>
      <c r="AT2057" s="63">
        <f t="shared" si="187"/>
        <v>11.594971110027394</v>
      </c>
      <c r="AU2057" s="63">
        <f t="shared" si="184"/>
        <v>11.961740587925192</v>
      </c>
      <c r="AV2057" s="63"/>
      <c r="AW2057" s="63"/>
    </row>
    <row r="2058" spans="27:49" x14ac:dyDescent="0.2">
      <c r="AA2058" s="217">
        <f t="shared" si="173"/>
        <v>-6.8508655805447731E-3</v>
      </c>
      <c r="AB2058" s="218">
        <f t="shared" si="174"/>
        <v>6.8508655805447731E-3</v>
      </c>
      <c r="AC2058" s="218">
        <f t="shared" si="175"/>
        <v>0</v>
      </c>
      <c r="AD2058" s="219">
        <f t="shared" si="176"/>
        <v>0</v>
      </c>
      <c r="AH2058" s="15">
        <f t="shared" si="177"/>
        <v>-2.1132140183653118E-2</v>
      </c>
      <c r="AI2058" s="15">
        <f t="shared" si="178"/>
        <v>0.75722234923842557</v>
      </c>
      <c r="AJ2058" s="15">
        <f t="shared" si="179"/>
        <v>-5.8662773998696828E-2</v>
      </c>
      <c r="AK2058" s="15">
        <f t="shared" si="180"/>
        <v>-0.59778198123591342</v>
      </c>
      <c r="AL2058" s="15">
        <f t="shared" si="181"/>
        <v>-1.9565766440237951</v>
      </c>
      <c r="AM2058" s="15">
        <f t="shared" si="182"/>
        <v>-1.4854556398418073</v>
      </c>
      <c r="AN2058" s="63">
        <f t="shared" si="187"/>
        <v>11.358636418491599</v>
      </c>
      <c r="AO2058" s="63">
        <f t="shared" si="187"/>
        <v>11.358804619998017</v>
      </c>
      <c r="AP2058" s="63">
        <f t="shared" si="187"/>
        <v>11.359537657922226</v>
      </c>
      <c r="AQ2058" s="63">
        <f t="shared" si="187"/>
        <v>11.362715978071076</v>
      </c>
      <c r="AR2058" s="63">
        <f t="shared" si="187"/>
        <v>11.376203534425278</v>
      </c>
      <c r="AS2058" s="63">
        <f t="shared" si="187"/>
        <v>11.429013607576051</v>
      </c>
      <c r="AT2058" s="63">
        <f t="shared" si="187"/>
        <v>11.594971110027394</v>
      </c>
      <c r="AU2058" s="63">
        <f t="shared" si="184"/>
        <v>11.961740587925192</v>
      </c>
      <c r="AV2058" s="63"/>
      <c r="AW2058" s="63"/>
    </row>
    <row r="2059" spans="27:49" x14ac:dyDescent="0.2">
      <c r="AA2059" s="217">
        <f t="shared" si="173"/>
        <v>-6.8508655805447731E-3</v>
      </c>
      <c r="AB2059" s="218">
        <f t="shared" si="174"/>
        <v>6.8508655805447731E-3</v>
      </c>
      <c r="AC2059" s="218">
        <f t="shared" si="175"/>
        <v>0</v>
      </c>
      <c r="AD2059" s="219">
        <f t="shared" si="176"/>
        <v>0</v>
      </c>
      <c r="AH2059" s="15">
        <f t="shared" si="177"/>
        <v>-2.1132140183653118E-2</v>
      </c>
      <c r="AI2059" s="15">
        <f t="shared" si="178"/>
        <v>0.75722234923842557</v>
      </c>
      <c r="AJ2059" s="15">
        <f t="shared" si="179"/>
        <v>-5.8662773998696828E-2</v>
      </c>
      <c r="AK2059" s="15">
        <f t="shared" si="180"/>
        <v>-0.59778198123591342</v>
      </c>
      <c r="AL2059" s="15">
        <f t="shared" si="181"/>
        <v>-1.9565766440237951</v>
      </c>
      <c r="AM2059" s="15">
        <f t="shared" si="182"/>
        <v>-1.4854556398418073</v>
      </c>
      <c r="AN2059" s="63">
        <f t="shared" si="187"/>
        <v>11.358636418491599</v>
      </c>
      <c r="AO2059" s="63">
        <f t="shared" si="187"/>
        <v>11.358804619998017</v>
      </c>
      <c r="AP2059" s="63">
        <f t="shared" si="187"/>
        <v>11.359537657922226</v>
      </c>
      <c r="AQ2059" s="63">
        <f t="shared" si="187"/>
        <v>11.362715978071076</v>
      </c>
      <c r="AR2059" s="63">
        <f t="shared" si="187"/>
        <v>11.376203534425278</v>
      </c>
      <c r="AS2059" s="63">
        <f t="shared" si="187"/>
        <v>11.429013607576051</v>
      </c>
      <c r="AT2059" s="63">
        <f t="shared" si="187"/>
        <v>11.594971110027394</v>
      </c>
      <c r="AU2059" s="63">
        <f t="shared" si="184"/>
        <v>11.961740587925192</v>
      </c>
      <c r="AV2059" s="63"/>
      <c r="AW2059" s="63"/>
    </row>
    <row r="2060" spans="27:49" x14ac:dyDescent="0.2">
      <c r="AA2060" s="217">
        <f t="shared" si="173"/>
        <v>-6.8508655805447731E-3</v>
      </c>
      <c r="AB2060" s="218">
        <f t="shared" si="174"/>
        <v>6.8508655805447731E-3</v>
      </c>
      <c r="AC2060" s="218">
        <f t="shared" si="175"/>
        <v>0</v>
      </c>
      <c r="AD2060" s="219">
        <f t="shared" si="176"/>
        <v>0</v>
      </c>
      <c r="AH2060" s="15">
        <f t="shared" si="177"/>
        <v>-2.1132140183653118E-2</v>
      </c>
      <c r="AI2060" s="15">
        <f t="shared" si="178"/>
        <v>0.75722234923842557</v>
      </c>
      <c r="AJ2060" s="15">
        <f t="shared" si="179"/>
        <v>-5.8662773998696828E-2</v>
      </c>
      <c r="AK2060" s="15">
        <f t="shared" si="180"/>
        <v>-0.59778198123591342</v>
      </c>
      <c r="AL2060" s="15">
        <f t="shared" si="181"/>
        <v>-1.9565766440237951</v>
      </c>
      <c r="AM2060" s="15">
        <f t="shared" si="182"/>
        <v>-1.4854556398418073</v>
      </c>
      <c r="AN2060" s="63">
        <f t="shared" si="187"/>
        <v>11.358636418491599</v>
      </c>
      <c r="AO2060" s="63">
        <f t="shared" si="187"/>
        <v>11.358804619998017</v>
      </c>
      <c r="AP2060" s="63">
        <f t="shared" si="187"/>
        <v>11.359537657922226</v>
      </c>
      <c r="AQ2060" s="63">
        <f t="shared" si="187"/>
        <v>11.362715978071076</v>
      </c>
      <c r="AR2060" s="63">
        <f t="shared" si="187"/>
        <v>11.376203534425278</v>
      </c>
      <c r="AS2060" s="63">
        <f t="shared" si="187"/>
        <v>11.429013607576051</v>
      </c>
      <c r="AT2060" s="63">
        <f t="shared" si="187"/>
        <v>11.594971110027394</v>
      </c>
      <c r="AU2060" s="63">
        <f t="shared" si="184"/>
        <v>11.961740587925192</v>
      </c>
      <c r="AV2060" s="63"/>
      <c r="AW2060" s="63"/>
    </row>
    <row r="2061" spans="27:49" x14ac:dyDescent="0.2">
      <c r="AA2061" s="217">
        <f t="shared" si="173"/>
        <v>-6.8508655805447731E-3</v>
      </c>
      <c r="AB2061" s="218">
        <f t="shared" si="174"/>
        <v>6.8508655805447731E-3</v>
      </c>
      <c r="AC2061" s="218">
        <f t="shared" si="175"/>
        <v>0</v>
      </c>
      <c r="AD2061" s="219">
        <f t="shared" si="176"/>
        <v>0</v>
      </c>
      <c r="AH2061" s="15">
        <f t="shared" si="177"/>
        <v>-2.1132140183653118E-2</v>
      </c>
      <c r="AI2061" s="15">
        <f t="shared" si="178"/>
        <v>0.75722234923842557</v>
      </c>
      <c r="AJ2061" s="15">
        <f t="shared" si="179"/>
        <v>-5.8662773998696828E-2</v>
      </c>
      <c r="AK2061" s="15">
        <f t="shared" si="180"/>
        <v>-0.59778198123591342</v>
      </c>
      <c r="AL2061" s="15">
        <f t="shared" si="181"/>
        <v>-1.9565766440237951</v>
      </c>
      <c r="AM2061" s="15">
        <f t="shared" si="182"/>
        <v>-1.4854556398418073</v>
      </c>
      <c r="AN2061" s="63">
        <f t="shared" si="187"/>
        <v>11.358636418491599</v>
      </c>
      <c r="AO2061" s="63">
        <f t="shared" si="187"/>
        <v>11.358804619998017</v>
      </c>
      <c r="AP2061" s="63">
        <f t="shared" si="187"/>
        <v>11.359537657922226</v>
      </c>
      <c r="AQ2061" s="63">
        <f t="shared" si="187"/>
        <v>11.362715978071076</v>
      </c>
      <c r="AR2061" s="63">
        <f t="shared" si="187"/>
        <v>11.376203534425278</v>
      </c>
      <c r="AS2061" s="63">
        <f t="shared" si="187"/>
        <v>11.429013607576051</v>
      </c>
      <c r="AT2061" s="63">
        <f t="shared" si="187"/>
        <v>11.594971110027394</v>
      </c>
      <c r="AU2061" s="63">
        <f t="shared" si="184"/>
        <v>11.961740587925192</v>
      </c>
      <c r="AV2061" s="63"/>
      <c r="AW2061" s="63"/>
    </row>
    <row r="2062" spans="27:49" x14ac:dyDescent="0.2">
      <c r="AA2062" s="217">
        <f t="shared" si="173"/>
        <v>-6.8508655805447731E-3</v>
      </c>
      <c r="AB2062" s="218">
        <f t="shared" si="174"/>
        <v>6.8508655805447731E-3</v>
      </c>
      <c r="AC2062" s="218">
        <f t="shared" si="175"/>
        <v>0</v>
      </c>
      <c r="AD2062" s="219">
        <f t="shared" si="176"/>
        <v>0</v>
      </c>
      <c r="AH2062" s="15">
        <f t="shared" si="177"/>
        <v>-2.1132140183653118E-2</v>
      </c>
      <c r="AI2062" s="15">
        <f t="shared" si="178"/>
        <v>0.75722234923842557</v>
      </c>
      <c r="AJ2062" s="15">
        <f t="shared" si="179"/>
        <v>-5.8662773998696828E-2</v>
      </c>
      <c r="AK2062" s="15">
        <f t="shared" si="180"/>
        <v>-0.59778198123591342</v>
      </c>
      <c r="AL2062" s="15">
        <f t="shared" si="181"/>
        <v>-1.9565766440237951</v>
      </c>
      <c r="AM2062" s="15">
        <f t="shared" si="182"/>
        <v>-1.4854556398418073</v>
      </c>
      <c r="AN2062" s="63">
        <f t="shared" si="187"/>
        <v>11.358636418491599</v>
      </c>
      <c r="AO2062" s="63">
        <f t="shared" si="187"/>
        <v>11.358804619998017</v>
      </c>
      <c r="AP2062" s="63">
        <f t="shared" si="187"/>
        <v>11.359537657922226</v>
      </c>
      <c r="AQ2062" s="63">
        <f t="shared" si="187"/>
        <v>11.362715978071076</v>
      </c>
      <c r="AR2062" s="63">
        <f t="shared" si="187"/>
        <v>11.376203534425278</v>
      </c>
      <c r="AS2062" s="63">
        <f t="shared" si="187"/>
        <v>11.429013607576051</v>
      </c>
      <c r="AT2062" s="63">
        <f t="shared" si="187"/>
        <v>11.594971110027394</v>
      </c>
      <c r="AU2062" s="63">
        <f t="shared" si="184"/>
        <v>11.961740587925192</v>
      </c>
      <c r="AV2062" s="63"/>
      <c r="AW2062" s="63"/>
    </row>
    <row r="2063" spans="27:49" x14ac:dyDescent="0.2">
      <c r="AA2063" s="217">
        <f t="shared" si="173"/>
        <v>-6.8508655805447731E-3</v>
      </c>
      <c r="AB2063" s="218">
        <f t="shared" si="174"/>
        <v>6.8508655805447731E-3</v>
      </c>
      <c r="AC2063" s="218">
        <f t="shared" si="175"/>
        <v>0</v>
      </c>
      <c r="AD2063" s="219">
        <f t="shared" si="176"/>
        <v>0</v>
      </c>
      <c r="AH2063" s="15">
        <f t="shared" si="177"/>
        <v>-2.1132140183653118E-2</v>
      </c>
      <c r="AI2063" s="15">
        <f t="shared" si="178"/>
        <v>0.75722234923842557</v>
      </c>
      <c r="AJ2063" s="15">
        <f t="shared" si="179"/>
        <v>-5.8662773998696828E-2</v>
      </c>
      <c r="AK2063" s="15">
        <f t="shared" si="180"/>
        <v>-0.59778198123591342</v>
      </c>
      <c r="AL2063" s="15">
        <f t="shared" si="181"/>
        <v>-1.9565766440237951</v>
      </c>
      <c r="AM2063" s="15">
        <f t="shared" si="182"/>
        <v>-1.4854556398418073</v>
      </c>
      <c r="AN2063" s="63">
        <f t="shared" si="187"/>
        <v>11.358636418491599</v>
      </c>
      <c r="AO2063" s="63">
        <f t="shared" si="187"/>
        <v>11.358804619998017</v>
      </c>
      <c r="AP2063" s="63">
        <f t="shared" si="187"/>
        <v>11.359537657922226</v>
      </c>
      <c r="AQ2063" s="63">
        <f t="shared" si="187"/>
        <v>11.362715978071076</v>
      </c>
      <c r="AR2063" s="63">
        <f t="shared" si="187"/>
        <v>11.376203534425278</v>
      </c>
      <c r="AS2063" s="63">
        <f t="shared" si="187"/>
        <v>11.429013607576051</v>
      </c>
      <c r="AT2063" s="63">
        <f t="shared" si="187"/>
        <v>11.594971110027394</v>
      </c>
      <c r="AU2063" s="63">
        <f t="shared" si="184"/>
        <v>11.961740587925192</v>
      </c>
      <c r="AV2063" s="63"/>
      <c r="AW2063" s="63"/>
    </row>
    <row r="2064" spans="27:49" x14ac:dyDescent="0.2">
      <c r="AA2064" s="217">
        <f t="shared" si="173"/>
        <v>-6.8508655805447731E-3</v>
      </c>
      <c r="AB2064" s="218">
        <f t="shared" si="174"/>
        <v>6.8508655805447731E-3</v>
      </c>
      <c r="AC2064" s="218">
        <f t="shared" si="175"/>
        <v>0</v>
      </c>
      <c r="AD2064" s="219">
        <f t="shared" si="176"/>
        <v>0</v>
      </c>
      <c r="AH2064" s="15">
        <f t="shared" si="177"/>
        <v>-2.1132140183653118E-2</v>
      </c>
      <c r="AI2064" s="15">
        <f t="shared" si="178"/>
        <v>0.75722234923842557</v>
      </c>
      <c r="AJ2064" s="15">
        <f t="shared" si="179"/>
        <v>-5.8662773998696828E-2</v>
      </c>
      <c r="AK2064" s="15">
        <f t="shared" si="180"/>
        <v>-0.59778198123591342</v>
      </c>
      <c r="AL2064" s="15">
        <f t="shared" si="181"/>
        <v>-1.9565766440237951</v>
      </c>
      <c r="AM2064" s="15">
        <f t="shared" si="182"/>
        <v>-1.4854556398418073</v>
      </c>
      <c r="AN2064" s="63">
        <f t="shared" si="187"/>
        <v>11.358636418491599</v>
      </c>
      <c r="AO2064" s="63">
        <f t="shared" si="187"/>
        <v>11.358804619998017</v>
      </c>
      <c r="AP2064" s="63">
        <f t="shared" si="187"/>
        <v>11.359537657922226</v>
      </c>
      <c r="AQ2064" s="63">
        <f t="shared" si="187"/>
        <v>11.362715978071076</v>
      </c>
      <c r="AR2064" s="63">
        <f t="shared" si="187"/>
        <v>11.376203534425278</v>
      </c>
      <c r="AS2064" s="63">
        <f t="shared" si="187"/>
        <v>11.429013607576051</v>
      </c>
      <c r="AT2064" s="63">
        <f t="shared" si="187"/>
        <v>11.594971110027394</v>
      </c>
      <c r="AU2064" s="63">
        <f t="shared" si="184"/>
        <v>11.961740587925192</v>
      </c>
      <c r="AV2064" s="63"/>
      <c r="AW2064" s="63"/>
    </row>
    <row r="2065" spans="27:49" x14ac:dyDescent="0.2">
      <c r="AA2065" s="217">
        <f t="shared" si="173"/>
        <v>-6.8508655805447731E-3</v>
      </c>
      <c r="AB2065" s="218">
        <f t="shared" si="174"/>
        <v>6.8508655805447731E-3</v>
      </c>
      <c r="AC2065" s="218">
        <f t="shared" si="175"/>
        <v>0</v>
      </c>
      <c r="AD2065" s="219">
        <f t="shared" si="176"/>
        <v>0</v>
      </c>
      <c r="AH2065" s="15">
        <f t="shared" si="177"/>
        <v>-2.1132140183653118E-2</v>
      </c>
      <c r="AI2065" s="15">
        <f t="shared" si="178"/>
        <v>0.75722234923842557</v>
      </c>
      <c r="AJ2065" s="15">
        <f t="shared" si="179"/>
        <v>-5.8662773998696828E-2</v>
      </c>
      <c r="AK2065" s="15">
        <f t="shared" si="180"/>
        <v>-0.59778198123591342</v>
      </c>
      <c r="AL2065" s="15">
        <f t="shared" si="181"/>
        <v>-1.9565766440237951</v>
      </c>
      <c r="AM2065" s="15">
        <f t="shared" si="182"/>
        <v>-1.4854556398418073</v>
      </c>
      <c r="AN2065" s="63">
        <f t="shared" si="187"/>
        <v>11.358636418491599</v>
      </c>
      <c r="AO2065" s="63">
        <f t="shared" si="187"/>
        <v>11.358804619998017</v>
      </c>
      <c r="AP2065" s="63">
        <f t="shared" si="187"/>
        <v>11.359537657922226</v>
      </c>
      <c r="AQ2065" s="63">
        <f t="shared" si="187"/>
        <v>11.362715978071076</v>
      </c>
      <c r="AR2065" s="63">
        <f t="shared" si="187"/>
        <v>11.376203534425278</v>
      </c>
      <c r="AS2065" s="63">
        <f t="shared" si="187"/>
        <v>11.429013607576051</v>
      </c>
      <c r="AT2065" s="63">
        <f t="shared" si="187"/>
        <v>11.594971110027394</v>
      </c>
      <c r="AU2065" s="63">
        <f t="shared" si="184"/>
        <v>11.961740587925192</v>
      </c>
      <c r="AV2065" s="63"/>
      <c r="AW2065" s="63"/>
    </row>
    <row r="2066" spans="27:49" x14ac:dyDescent="0.2">
      <c r="AA2066" s="217">
        <f t="shared" si="173"/>
        <v>-6.8508655805447731E-3</v>
      </c>
      <c r="AB2066" s="218">
        <f t="shared" si="174"/>
        <v>6.8508655805447731E-3</v>
      </c>
      <c r="AC2066" s="218">
        <f t="shared" si="175"/>
        <v>0</v>
      </c>
      <c r="AD2066" s="219">
        <f t="shared" si="176"/>
        <v>0</v>
      </c>
      <c r="AH2066" s="15">
        <f t="shared" si="177"/>
        <v>-2.1132140183653118E-2</v>
      </c>
      <c r="AI2066" s="15">
        <f t="shared" si="178"/>
        <v>0.75722234923842557</v>
      </c>
      <c r="AJ2066" s="15">
        <f t="shared" si="179"/>
        <v>-5.8662773998696828E-2</v>
      </c>
      <c r="AK2066" s="15">
        <f t="shared" si="180"/>
        <v>-0.59778198123591342</v>
      </c>
      <c r="AL2066" s="15">
        <f t="shared" si="181"/>
        <v>-1.9565766440237951</v>
      </c>
      <c r="AM2066" s="15">
        <f t="shared" si="182"/>
        <v>-1.4854556398418073</v>
      </c>
      <c r="AN2066" s="63">
        <f t="shared" si="187"/>
        <v>11.358636418491599</v>
      </c>
      <c r="AO2066" s="63">
        <f t="shared" si="187"/>
        <v>11.358804619998017</v>
      </c>
      <c r="AP2066" s="63">
        <f t="shared" si="187"/>
        <v>11.359537657922226</v>
      </c>
      <c r="AQ2066" s="63">
        <f t="shared" si="187"/>
        <v>11.362715978071076</v>
      </c>
      <c r="AR2066" s="63">
        <f t="shared" si="187"/>
        <v>11.376203534425278</v>
      </c>
      <c r="AS2066" s="63">
        <f t="shared" si="187"/>
        <v>11.429013607576051</v>
      </c>
      <c r="AT2066" s="63">
        <f t="shared" si="187"/>
        <v>11.594971110027394</v>
      </c>
      <c r="AU2066" s="63">
        <f t="shared" si="184"/>
        <v>11.961740587925192</v>
      </c>
      <c r="AV2066" s="63"/>
      <c r="AW2066" s="63"/>
    </row>
    <row r="2067" spans="27:49" x14ac:dyDescent="0.2">
      <c r="AA2067" s="217">
        <f t="shared" si="173"/>
        <v>-6.8508655805447731E-3</v>
      </c>
      <c r="AB2067" s="218">
        <f t="shared" si="174"/>
        <v>6.8508655805447731E-3</v>
      </c>
      <c r="AC2067" s="218">
        <f t="shared" si="175"/>
        <v>0</v>
      </c>
      <c r="AD2067" s="219">
        <f t="shared" si="176"/>
        <v>0</v>
      </c>
      <c r="AH2067" s="15">
        <f t="shared" si="177"/>
        <v>-2.1132140183653118E-2</v>
      </c>
      <c r="AI2067" s="15">
        <f t="shared" si="178"/>
        <v>0.75722234923842557</v>
      </c>
      <c r="AJ2067" s="15">
        <f t="shared" si="179"/>
        <v>-5.8662773998696828E-2</v>
      </c>
      <c r="AK2067" s="15">
        <f t="shared" si="180"/>
        <v>-0.59778198123591342</v>
      </c>
      <c r="AL2067" s="15">
        <f t="shared" si="181"/>
        <v>-1.9565766440237951</v>
      </c>
      <c r="AM2067" s="15">
        <f t="shared" si="182"/>
        <v>-1.4854556398418073</v>
      </c>
      <c r="AN2067" s="63">
        <f t="shared" si="187"/>
        <v>11.358636418491599</v>
      </c>
      <c r="AO2067" s="63">
        <f t="shared" si="187"/>
        <v>11.358804619998017</v>
      </c>
      <c r="AP2067" s="63">
        <f t="shared" si="187"/>
        <v>11.359537657922226</v>
      </c>
      <c r="AQ2067" s="63">
        <f t="shared" si="187"/>
        <v>11.362715978071076</v>
      </c>
      <c r="AR2067" s="63">
        <f t="shared" si="187"/>
        <v>11.376203534425278</v>
      </c>
      <c r="AS2067" s="63">
        <f t="shared" si="187"/>
        <v>11.429013607576051</v>
      </c>
      <c r="AT2067" s="63">
        <f t="shared" si="187"/>
        <v>11.594971110027394</v>
      </c>
      <c r="AU2067" s="63">
        <f t="shared" si="184"/>
        <v>11.961740587925192</v>
      </c>
      <c r="AV2067" s="63"/>
      <c r="AW2067" s="63"/>
    </row>
    <row r="2068" spans="27:49" x14ac:dyDescent="0.2">
      <c r="AA2068" s="217">
        <f t="shared" si="173"/>
        <v>-6.8508655805447731E-3</v>
      </c>
      <c r="AB2068" s="218">
        <f t="shared" si="174"/>
        <v>6.8508655805447731E-3</v>
      </c>
      <c r="AC2068" s="218">
        <f t="shared" si="175"/>
        <v>0</v>
      </c>
      <c r="AD2068" s="219">
        <f t="shared" si="176"/>
        <v>0</v>
      </c>
      <c r="AH2068" s="15">
        <f t="shared" si="177"/>
        <v>-2.1132140183653118E-2</v>
      </c>
      <c r="AI2068" s="15">
        <f t="shared" si="178"/>
        <v>0.75722234923842557</v>
      </c>
      <c r="AJ2068" s="15">
        <f t="shared" si="179"/>
        <v>-5.8662773998696828E-2</v>
      </c>
      <c r="AK2068" s="15">
        <f t="shared" si="180"/>
        <v>-0.59778198123591342</v>
      </c>
      <c r="AL2068" s="15">
        <f t="shared" si="181"/>
        <v>-1.9565766440237951</v>
      </c>
      <c r="AM2068" s="15">
        <f t="shared" si="182"/>
        <v>-1.4854556398418073</v>
      </c>
      <c r="AN2068" s="63">
        <f t="shared" si="187"/>
        <v>11.358636418491599</v>
      </c>
      <c r="AO2068" s="63">
        <f t="shared" si="187"/>
        <v>11.358804619998017</v>
      </c>
      <c r="AP2068" s="63">
        <f t="shared" si="187"/>
        <v>11.359537657922226</v>
      </c>
      <c r="AQ2068" s="63">
        <f t="shared" si="187"/>
        <v>11.362715978071076</v>
      </c>
      <c r="AR2068" s="63">
        <f t="shared" si="187"/>
        <v>11.376203534425278</v>
      </c>
      <c r="AS2068" s="63">
        <f t="shared" si="187"/>
        <v>11.429013607576051</v>
      </c>
      <c r="AT2068" s="63">
        <f t="shared" si="187"/>
        <v>11.594971110027394</v>
      </c>
      <c r="AU2068" s="63">
        <f t="shared" si="184"/>
        <v>11.961740587925192</v>
      </c>
      <c r="AV2068" s="63"/>
      <c r="AW2068" s="63"/>
    </row>
    <row r="2069" spans="27:49" x14ac:dyDescent="0.2">
      <c r="AA2069" s="217">
        <f t="shared" ref="AA2069:AA2132" si="188">AB$3+AB$4*Z2069+AB$5*Z2069^2+AH2069</f>
        <v>-6.8508655805447731E-3</v>
      </c>
      <c r="AB2069" s="218">
        <f t="shared" ref="AB2069:AB2132" si="189">+G2069-AA2069</f>
        <v>6.8508655805447731E-3</v>
      </c>
      <c r="AC2069" s="218">
        <f t="shared" ref="AC2069:AC2132" si="190">+G2069-P2069</f>
        <v>0</v>
      </c>
      <c r="AD2069" s="219">
        <f t="shared" ref="AD2069:AD2132" si="191">U2069*(G2069-AA2069)^2</f>
        <v>0</v>
      </c>
      <c r="AH2069" s="15">
        <f t="shared" ref="AH2069:AH2132" si="192">$AB$6*($AB$11/AI2069*AJ2069+$AB$12)</f>
        <v>-2.1132140183653118E-2</v>
      </c>
      <c r="AI2069" s="15">
        <f t="shared" ref="AI2069:AI2132" si="193">1+$AB$7*COS(AL2069)</f>
        <v>0.75722234923842557</v>
      </c>
      <c r="AJ2069" s="15">
        <f t="shared" ref="AJ2069:AJ2132" si="194">SIN(AL2069+RADIANS($AB$9))</f>
        <v>-5.8662773998696828E-2</v>
      </c>
      <c r="AK2069" s="15">
        <f t="shared" ref="AK2069:AK2132" si="195">$AB$7*SIN(AL2069)</f>
        <v>-0.59778198123591342</v>
      </c>
      <c r="AL2069" s="15">
        <f t="shared" ref="AL2069:AL2132" si="196">2*ATAN(AM2069)</f>
        <v>-1.9565766440237951</v>
      </c>
      <c r="AM2069" s="15">
        <f t="shared" ref="AM2069:AM2132" si="197">TAN(AN2069/2)*SQRT((1+$AB$7)/(1-$AB$7))</f>
        <v>-1.4854556398418073</v>
      </c>
      <c r="AN2069" s="63">
        <f t="shared" ref="AN2069:AT2084" si="198">$AU2069+$AB$7*SIN(AO2069)</f>
        <v>11.358636418491599</v>
      </c>
      <c r="AO2069" s="63">
        <f t="shared" si="198"/>
        <v>11.358804619998017</v>
      </c>
      <c r="AP2069" s="63">
        <f t="shared" si="198"/>
        <v>11.359537657922226</v>
      </c>
      <c r="AQ2069" s="63">
        <f t="shared" si="198"/>
        <v>11.362715978071076</v>
      </c>
      <c r="AR2069" s="63">
        <f t="shared" si="198"/>
        <v>11.376203534425278</v>
      </c>
      <c r="AS2069" s="63">
        <f t="shared" si="198"/>
        <v>11.429013607576051</v>
      </c>
      <c r="AT2069" s="63">
        <f t="shared" si="198"/>
        <v>11.594971110027394</v>
      </c>
      <c r="AU2069" s="63">
        <f t="shared" ref="AU2069:AU2132" si="199">RADIANS($AB$9)+$AB$18*(F2069-AB$15)</f>
        <v>11.961740587925192</v>
      </c>
      <c r="AV2069" s="63"/>
      <c r="AW2069" s="63"/>
    </row>
    <row r="2070" spans="27:49" x14ac:dyDescent="0.2">
      <c r="AA2070" s="217">
        <f t="shared" si="188"/>
        <v>-6.8508655805447731E-3</v>
      </c>
      <c r="AB2070" s="218">
        <f t="shared" si="189"/>
        <v>6.8508655805447731E-3</v>
      </c>
      <c r="AC2070" s="218">
        <f t="shared" si="190"/>
        <v>0</v>
      </c>
      <c r="AD2070" s="219">
        <f t="shared" si="191"/>
        <v>0</v>
      </c>
      <c r="AH2070" s="15">
        <f t="shared" si="192"/>
        <v>-2.1132140183653118E-2</v>
      </c>
      <c r="AI2070" s="15">
        <f t="shared" si="193"/>
        <v>0.75722234923842557</v>
      </c>
      <c r="AJ2070" s="15">
        <f t="shared" si="194"/>
        <v>-5.8662773998696828E-2</v>
      </c>
      <c r="AK2070" s="15">
        <f t="shared" si="195"/>
        <v>-0.59778198123591342</v>
      </c>
      <c r="AL2070" s="15">
        <f t="shared" si="196"/>
        <v>-1.9565766440237951</v>
      </c>
      <c r="AM2070" s="15">
        <f t="shared" si="197"/>
        <v>-1.4854556398418073</v>
      </c>
      <c r="AN2070" s="63">
        <f t="shared" si="198"/>
        <v>11.358636418491599</v>
      </c>
      <c r="AO2070" s="63">
        <f t="shared" si="198"/>
        <v>11.358804619998017</v>
      </c>
      <c r="AP2070" s="63">
        <f t="shared" si="198"/>
        <v>11.359537657922226</v>
      </c>
      <c r="AQ2070" s="63">
        <f t="shared" si="198"/>
        <v>11.362715978071076</v>
      </c>
      <c r="AR2070" s="63">
        <f t="shared" si="198"/>
        <v>11.376203534425278</v>
      </c>
      <c r="AS2070" s="63">
        <f t="shared" si="198"/>
        <v>11.429013607576051</v>
      </c>
      <c r="AT2070" s="63">
        <f t="shared" si="198"/>
        <v>11.594971110027394</v>
      </c>
      <c r="AU2070" s="63">
        <f t="shared" si="199"/>
        <v>11.961740587925192</v>
      </c>
      <c r="AV2070" s="63"/>
      <c r="AW2070" s="63"/>
    </row>
    <row r="2071" spans="27:49" x14ac:dyDescent="0.2">
      <c r="AA2071" s="217">
        <f t="shared" si="188"/>
        <v>-6.8508655805447731E-3</v>
      </c>
      <c r="AB2071" s="218">
        <f t="shared" si="189"/>
        <v>6.8508655805447731E-3</v>
      </c>
      <c r="AC2071" s="218">
        <f t="shared" si="190"/>
        <v>0</v>
      </c>
      <c r="AD2071" s="219">
        <f t="shared" si="191"/>
        <v>0</v>
      </c>
      <c r="AH2071" s="15">
        <f t="shared" si="192"/>
        <v>-2.1132140183653118E-2</v>
      </c>
      <c r="AI2071" s="15">
        <f t="shared" si="193"/>
        <v>0.75722234923842557</v>
      </c>
      <c r="AJ2071" s="15">
        <f t="shared" si="194"/>
        <v>-5.8662773998696828E-2</v>
      </c>
      <c r="AK2071" s="15">
        <f t="shared" si="195"/>
        <v>-0.59778198123591342</v>
      </c>
      <c r="AL2071" s="15">
        <f t="shared" si="196"/>
        <v>-1.9565766440237951</v>
      </c>
      <c r="AM2071" s="15">
        <f t="shared" si="197"/>
        <v>-1.4854556398418073</v>
      </c>
      <c r="AN2071" s="63">
        <f t="shared" si="198"/>
        <v>11.358636418491599</v>
      </c>
      <c r="AO2071" s="63">
        <f t="shared" si="198"/>
        <v>11.358804619998017</v>
      </c>
      <c r="AP2071" s="63">
        <f t="shared" si="198"/>
        <v>11.359537657922226</v>
      </c>
      <c r="AQ2071" s="63">
        <f t="shared" si="198"/>
        <v>11.362715978071076</v>
      </c>
      <c r="AR2071" s="63">
        <f t="shared" si="198"/>
        <v>11.376203534425278</v>
      </c>
      <c r="AS2071" s="63">
        <f t="shared" si="198"/>
        <v>11.429013607576051</v>
      </c>
      <c r="AT2071" s="63">
        <f t="shared" si="198"/>
        <v>11.594971110027394</v>
      </c>
      <c r="AU2071" s="63">
        <f t="shared" si="199"/>
        <v>11.961740587925192</v>
      </c>
      <c r="AV2071" s="63"/>
      <c r="AW2071" s="63"/>
    </row>
    <row r="2072" spans="27:49" x14ac:dyDescent="0.2">
      <c r="AA2072" s="217">
        <f t="shared" si="188"/>
        <v>-6.8508655805447731E-3</v>
      </c>
      <c r="AB2072" s="218">
        <f t="shared" si="189"/>
        <v>6.8508655805447731E-3</v>
      </c>
      <c r="AC2072" s="218">
        <f t="shared" si="190"/>
        <v>0</v>
      </c>
      <c r="AD2072" s="219">
        <f t="shared" si="191"/>
        <v>0</v>
      </c>
      <c r="AH2072" s="15">
        <f t="shared" si="192"/>
        <v>-2.1132140183653118E-2</v>
      </c>
      <c r="AI2072" s="15">
        <f t="shared" si="193"/>
        <v>0.75722234923842557</v>
      </c>
      <c r="AJ2072" s="15">
        <f t="shared" si="194"/>
        <v>-5.8662773998696828E-2</v>
      </c>
      <c r="AK2072" s="15">
        <f t="shared" si="195"/>
        <v>-0.59778198123591342</v>
      </c>
      <c r="AL2072" s="15">
        <f t="shared" si="196"/>
        <v>-1.9565766440237951</v>
      </c>
      <c r="AM2072" s="15">
        <f t="shared" si="197"/>
        <v>-1.4854556398418073</v>
      </c>
      <c r="AN2072" s="63">
        <f t="shared" si="198"/>
        <v>11.358636418491599</v>
      </c>
      <c r="AO2072" s="63">
        <f t="shared" si="198"/>
        <v>11.358804619998017</v>
      </c>
      <c r="AP2072" s="63">
        <f t="shared" si="198"/>
        <v>11.359537657922226</v>
      </c>
      <c r="AQ2072" s="63">
        <f t="shared" si="198"/>
        <v>11.362715978071076</v>
      </c>
      <c r="AR2072" s="63">
        <f t="shared" si="198"/>
        <v>11.376203534425278</v>
      </c>
      <c r="AS2072" s="63">
        <f t="shared" si="198"/>
        <v>11.429013607576051</v>
      </c>
      <c r="AT2072" s="63">
        <f t="shared" si="198"/>
        <v>11.594971110027394</v>
      </c>
      <c r="AU2072" s="63">
        <f t="shared" si="199"/>
        <v>11.961740587925192</v>
      </c>
      <c r="AV2072" s="63"/>
      <c r="AW2072" s="63"/>
    </row>
    <row r="2073" spans="27:49" x14ac:dyDescent="0.2">
      <c r="AA2073" s="217">
        <f t="shared" si="188"/>
        <v>-6.8508655805447731E-3</v>
      </c>
      <c r="AB2073" s="218">
        <f t="shared" si="189"/>
        <v>6.8508655805447731E-3</v>
      </c>
      <c r="AC2073" s="218">
        <f t="shared" si="190"/>
        <v>0</v>
      </c>
      <c r="AD2073" s="219">
        <f t="shared" si="191"/>
        <v>0</v>
      </c>
      <c r="AH2073" s="15">
        <f t="shared" si="192"/>
        <v>-2.1132140183653118E-2</v>
      </c>
      <c r="AI2073" s="15">
        <f t="shared" si="193"/>
        <v>0.75722234923842557</v>
      </c>
      <c r="AJ2073" s="15">
        <f t="shared" si="194"/>
        <v>-5.8662773998696828E-2</v>
      </c>
      <c r="AK2073" s="15">
        <f t="shared" si="195"/>
        <v>-0.59778198123591342</v>
      </c>
      <c r="AL2073" s="15">
        <f t="shared" si="196"/>
        <v>-1.9565766440237951</v>
      </c>
      <c r="AM2073" s="15">
        <f t="shared" si="197"/>
        <v>-1.4854556398418073</v>
      </c>
      <c r="AN2073" s="63">
        <f t="shared" si="198"/>
        <v>11.358636418491599</v>
      </c>
      <c r="AO2073" s="63">
        <f t="shared" si="198"/>
        <v>11.358804619998017</v>
      </c>
      <c r="AP2073" s="63">
        <f t="shared" si="198"/>
        <v>11.359537657922226</v>
      </c>
      <c r="AQ2073" s="63">
        <f t="shared" si="198"/>
        <v>11.362715978071076</v>
      </c>
      <c r="AR2073" s="63">
        <f t="shared" si="198"/>
        <v>11.376203534425278</v>
      </c>
      <c r="AS2073" s="63">
        <f t="shared" si="198"/>
        <v>11.429013607576051</v>
      </c>
      <c r="AT2073" s="63">
        <f t="shared" si="198"/>
        <v>11.594971110027394</v>
      </c>
      <c r="AU2073" s="63">
        <f t="shared" si="199"/>
        <v>11.961740587925192</v>
      </c>
      <c r="AV2073" s="63"/>
      <c r="AW2073" s="63"/>
    </row>
    <row r="2074" spans="27:49" x14ac:dyDescent="0.2">
      <c r="AA2074" s="217">
        <f t="shared" si="188"/>
        <v>-6.8508655805447731E-3</v>
      </c>
      <c r="AB2074" s="218">
        <f t="shared" si="189"/>
        <v>6.8508655805447731E-3</v>
      </c>
      <c r="AC2074" s="218">
        <f t="shared" si="190"/>
        <v>0</v>
      </c>
      <c r="AD2074" s="219">
        <f t="shared" si="191"/>
        <v>0</v>
      </c>
      <c r="AH2074" s="15">
        <f t="shared" si="192"/>
        <v>-2.1132140183653118E-2</v>
      </c>
      <c r="AI2074" s="15">
        <f t="shared" si="193"/>
        <v>0.75722234923842557</v>
      </c>
      <c r="AJ2074" s="15">
        <f t="shared" si="194"/>
        <v>-5.8662773998696828E-2</v>
      </c>
      <c r="AK2074" s="15">
        <f t="shared" si="195"/>
        <v>-0.59778198123591342</v>
      </c>
      <c r="AL2074" s="15">
        <f t="shared" si="196"/>
        <v>-1.9565766440237951</v>
      </c>
      <c r="AM2074" s="15">
        <f t="shared" si="197"/>
        <v>-1.4854556398418073</v>
      </c>
      <c r="AN2074" s="63">
        <f t="shared" si="198"/>
        <v>11.358636418491599</v>
      </c>
      <c r="AO2074" s="63">
        <f t="shared" si="198"/>
        <v>11.358804619998017</v>
      </c>
      <c r="AP2074" s="63">
        <f t="shared" si="198"/>
        <v>11.359537657922226</v>
      </c>
      <c r="AQ2074" s="63">
        <f t="shared" si="198"/>
        <v>11.362715978071076</v>
      </c>
      <c r="AR2074" s="63">
        <f t="shared" si="198"/>
        <v>11.376203534425278</v>
      </c>
      <c r="AS2074" s="63">
        <f t="shared" si="198"/>
        <v>11.429013607576051</v>
      </c>
      <c r="AT2074" s="63">
        <f t="shared" si="198"/>
        <v>11.594971110027394</v>
      </c>
      <c r="AU2074" s="63">
        <f t="shared" si="199"/>
        <v>11.961740587925192</v>
      </c>
      <c r="AV2074" s="63"/>
      <c r="AW2074" s="63"/>
    </row>
    <row r="2075" spans="27:49" x14ac:dyDescent="0.2">
      <c r="AA2075" s="217">
        <f t="shared" si="188"/>
        <v>-6.8508655805447731E-3</v>
      </c>
      <c r="AB2075" s="218">
        <f t="shared" si="189"/>
        <v>6.8508655805447731E-3</v>
      </c>
      <c r="AC2075" s="218">
        <f t="shared" si="190"/>
        <v>0</v>
      </c>
      <c r="AD2075" s="219">
        <f t="shared" si="191"/>
        <v>0</v>
      </c>
      <c r="AH2075" s="15">
        <f t="shared" si="192"/>
        <v>-2.1132140183653118E-2</v>
      </c>
      <c r="AI2075" s="15">
        <f t="shared" si="193"/>
        <v>0.75722234923842557</v>
      </c>
      <c r="AJ2075" s="15">
        <f t="shared" si="194"/>
        <v>-5.8662773998696828E-2</v>
      </c>
      <c r="AK2075" s="15">
        <f t="shared" si="195"/>
        <v>-0.59778198123591342</v>
      </c>
      <c r="AL2075" s="15">
        <f t="shared" si="196"/>
        <v>-1.9565766440237951</v>
      </c>
      <c r="AM2075" s="15">
        <f t="shared" si="197"/>
        <v>-1.4854556398418073</v>
      </c>
      <c r="AN2075" s="63">
        <f t="shared" si="198"/>
        <v>11.358636418491599</v>
      </c>
      <c r="AO2075" s="63">
        <f t="shared" si="198"/>
        <v>11.358804619998017</v>
      </c>
      <c r="AP2075" s="63">
        <f t="shared" si="198"/>
        <v>11.359537657922226</v>
      </c>
      <c r="AQ2075" s="63">
        <f t="shared" si="198"/>
        <v>11.362715978071076</v>
      </c>
      <c r="AR2075" s="63">
        <f t="shared" si="198"/>
        <v>11.376203534425278</v>
      </c>
      <c r="AS2075" s="63">
        <f t="shared" si="198"/>
        <v>11.429013607576051</v>
      </c>
      <c r="AT2075" s="63">
        <f t="shared" si="198"/>
        <v>11.594971110027394</v>
      </c>
      <c r="AU2075" s="63">
        <f t="shared" si="199"/>
        <v>11.961740587925192</v>
      </c>
      <c r="AV2075" s="63"/>
      <c r="AW2075" s="63"/>
    </row>
    <row r="2076" spans="27:49" x14ac:dyDescent="0.2">
      <c r="AA2076" s="217">
        <f t="shared" si="188"/>
        <v>-6.8508655805447731E-3</v>
      </c>
      <c r="AB2076" s="218">
        <f t="shared" si="189"/>
        <v>6.8508655805447731E-3</v>
      </c>
      <c r="AC2076" s="218">
        <f t="shared" si="190"/>
        <v>0</v>
      </c>
      <c r="AD2076" s="219">
        <f t="shared" si="191"/>
        <v>0</v>
      </c>
      <c r="AH2076" s="15">
        <f t="shared" si="192"/>
        <v>-2.1132140183653118E-2</v>
      </c>
      <c r="AI2076" s="15">
        <f t="shared" si="193"/>
        <v>0.75722234923842557</v>
      </c>
      <c r="AJ2076" s="15">
        <f t="shared" si="194"/>
        <v>-5.8662773998696828E-2</v>
      </c>
      <c r="AK2076" s="15">
        <f t="shared" si="195"/>
        <v>-0.59778198123591342</v>
      </c>
      <c r="AL2076" s="15">
        <f t="shared" si="196"/>
        <v>-1.9565766440237951</v>
      </c>
      <c r="AM2076" s="15">
        <f t="shared" si="197"/>
        <v>-1.4854556398418073</v>
      </c>
      <c r="AN2076" s="63">
        <f t="shared" si="198"/>
        <v>11.358636418491599</v>
      </c>
      <c r="AO2076" s="63">
        <f t="shared" si="198"/>
        <v>11.358804619998017</v>
      </c>
      <c r="AP2076" s="63">
        <f t="shared" si="198"/>
        <v>11.359537657922226</v>
      </c>
      <c r="AQ2076" s="63">
        <f t="shared" si="198"/>
        <v>11.362715978071076</v>
      </c>
      <c r="AR2076" s="63">
        <f t="shared" si="198"/>
        <v>11.376203534425278</v>
      </c>
      <c r="AS2076" s="63">
        <f t="shared" si="198"/>
        <v>11.429013607576051</v>
      </c>
      <c r="AT2076" s="63">
        <f t="shared" si="198"/>
        <v>11.594971110027394</v>
      </c>
      <c r="AU2076" s="63">
        <f t="shared" si="199"/>
        <v>11.961740587925192</v>
      </c>
      <c r="AV2076" s="63"/>
      <c r="AW2076" s="63"/>
    </row>
    <row r="2077" spans="27:49" x14ac:dyDescent="0.2">
      <c r="AA2077" s="217">
        <f t="shared" si="188"/>
        <v>-6.8508655805447731E-3</v>
      </c>
      <c r="AB2077" s="218">
        <f t="shared" si="189"/>
        <v>6.8508655805447731E-3</v>
      </c>
      <c r="AC2077" s="218">
        <f t="shared" si="190"/>
        <v>0</v>
      </c>
      <c r="AD2077" s="219">
        <f t="shared" si="191"/>
        <v>0</v>
      </c>
      <c r="AH2077" s="15">
        <f t="shared" si="192"/>
        <v>-2.1132140183653118E-2</v>
      </c>
      <c r="AI2077" s="15">
        <f t="shared" si="193"/>
        <v>0.75722234923842557</v>
      </c>
      <c r="AJ2077" s="15">
        <f t="shared" si="194"/>
        <v>-5.8662773998696828E-2</v>
      </c>
      <c r="AK2077" s="15">
        <f t="shared" si="195"/>
        <v>-0.59778198123591342</v>
      </c>
      <c r="AL2077" s="15">
        <f t="shared" si="196"/>
        <v>-1.9565766440237951</v>
      </c>
      <c r="AM2077" s="15">
        <f t="shared" si="197"/>
        <v>-1.4854556398418073</v>
      </c>
      <c r="AN2077" s="63">
        <f t="shared" si="198"/>
        <v>11.358636418491599</v>
      </c>
      <c r="AO2077" s="63">
        <f t="shared" si="198"/>
        <v>11.358804619998017</v>
      </c>
      <c r="AP2077" s="63">
        <f t="shared" si="198"/>
        <v>11.359537657922226</v>
      </c>
      <c r="AQ2077" s="63">
        <f t="shared" si="198"/>
        <v>11.362715978071076</v>
      </c>
      <c r="AR2077" s="63">
        <f t="shared" si="198"/>
        <v>11.376203534425278</v>
      </c>
      <c r="AS2077" s="63">
        <f t="shared" si="198"/>
        <v>11.429013607576051</v>
      </c>
      <c r="AT2077" s="63">
        <f t="shared" si="198"/>
        <v>11.594971110027394</v>
      </c>
      <c r="AU2077" s="63">
        <f t="shared" si="199"/>
        <v>11.961740587925192</v>
      </c>
      <c r="AV2077" s="63"/>
      <c r="AW2077" s="63"/>
    </row>
    <row r="2078" spans="27:49" x14ac:dyDescent="0.2">
      <c r="AA2078" s="217">
        <f t="shared" si="188"/>
        <v>-6.8508655805447731E-3</v>
      </c>
      <c r="AB2078" s="218">
        <f t="shared" si="189"/>
        <v>6.8508655805447731E-3</v>
      </c>
      <c r="AC2078" s="218">
        <f t="shared" si="190"/>
        <v>0</v>
      </c>
      <c r="AD2078" s="219">
        <f t="shared" si="191"/>
        <v>0</v>
      </c>
      <c r="AH2078" s="15">
        <f t="shared" si="192"/>
        <v>-2.1132140183653118E-2</v>
      </c>
      <c r="AI2078" s="15">
        <f t="shared" si="193"/>
        <v>0.75722234923842557</v>
      </c>
      <c r="AJ2078" s="15">
        <f t="shared" si="194"/>
        <v>-5.8662773998696828E-2</v>
      </c>
      <c r="AK2078" s="15">
        <f t="shared" si="195"/>
        <v>-0.59778198123591342</v>
      </c>
      <c r="AL2078" s="15">
        <f t="shared" si="196"/>
        <v>-1.9565766440237951</v>
      </c>
      <c r="AM2078" s="15">
        <f t="shared" si="197"/>
        <v>-1.4854556398418073</v>
      </c>
      <c r="AN2078" s="63">
        <f t="shared" si="198"/>
        <v>11.358636418491599</v>
      </c>
      <c r="AO2078" s="63">
        <f t="shared" si="198"/>
        <v>11.358804619998017</v>
      </c>
      <c r="AP2078" s="63">
        <f t="shared" si="198"/>
        <v>11.359537657922226</v>
      </c>
      <c r="AQ2078" s="63">
        <f t="shared" si="198"/>
        <v>11.362715978071076</v>
      </c>
      <c r="AR2078" s="63">
        <f t="shared" si="198"/>
        <v>11.376203534425278</v>
      </c>
      <c r="AS2078" s="63">
        <f t="shared" si="198"/>
        <v>11.429013607576051</v>
      </c>
      <c r="AT2078" s="63">
        <f t="shared" si="198"/>
        <v>11.594971110027394</v>
      </c>
      <c r="AU2078" s="63">
        <f t="shared" si="199"/>
        <v>11.961740587925192</v>
      </c>
      <c r="AV2078" s="63"/>
      <c r="AW2078" s="63"/>
    </row>
    <row r="2079" spans="27:49" x14ac:dyDescent="0.2">
      <c r="AA2079" s="217">
        <f t="shared" si="188"/>
        <v>-6.8508655805447731E-3</v>
      </c>
      <c r="AB2079" s="218">
        <f t="shared" si="189"/>
        <v>6.8508655805447731E-3</v>
      </c>
      <c r="AC2079" s="218">
        <f t="shared" si="190"/>
        <v>0</v>
      </c>
      <c r="AD2079" s="219">
        <f t="shared" si="191"/>
        <v>0</v>
      </c>
      <c r="AH2079" s="15">
        <f t="shared" si="192"/>
        <v>-2.1132140183653118E-2</v>
      </c>
      <c r="AI2079" s="15">
        <f t="shared" si="193"/>
        <v>0.75722234923842557</v>
      </c>
      <c r="AJ2079" s="15">
        <f t="shared" si="194"/>
        <v>-5.8662773998696828E-2</v>
      </c>
      <c r="AK2079" s="15">
        <f t="shared" si="195"/>
        <v>-0.59778198123591342</v>
      </c>
      <c r="AL2079" s="15">
        <f t="shared" si="196"/>
        <v>-1.9565766440237951</v>
      </c>
      <c r="AM2079" s="15">
        <f t="shared" si="197"/>
        <v>-1.4854556398418073</v>
      </c>
      <c r="AN2079" s="63">
        <f t="shared" si="198"/>
        <v>11.358636418491599</v>
      </c>
      <c r="AO2079" s="63">
        <f t="shared" si="198"/>
        <v>11.358804619998017</v>
      </c>
      <c r="AP2079" s="63">
        <f t="shared" si="198"/>
        <v>11.359537657922226</v>
      </c>
      <c r="AQ2079" s="63">
        <f t="shared" si="198"/>
        <v>11.362715978071076</v>
      </c>
      <c r="AR2079" s="63">
        <f t="shared" si="198"/>
        <v>11.376203534425278</v>
      </c>
      <c r="AS2079" s="63">
        <f t="shared" si="198"/>
        <v>11.429013607576051</v>
      </c>
      <c r="AT2079" s="63">
        <f t="shared" si="198"/>
        <v>11.594971110027394</v>
      </c>
      <c r="AU2079" s="63">
        <f t="shared" si="199"/>
        <v>11.961740587925192</v>
      </c>
      <c r="AV2079" s="63"/>
      <c r="AW2079" s="63"/>
    </row>
    <row r="2080" spans="27:49" x14ac:dyDescent="0.2">
      <c r="AA2080" s="217">
        <f t="shared" si="188"/>
        <v>-6.8508655805447731E-3</v>
      </c>
      <c r="AB2080" s="218">
        <f t="shared" si="189"/>
        <v>6.8508655805447731E-3</v>
      </c>
      <c r="AC2080" s="218">
        <f t="shared" si="190"/>
        <v>0</v>
      </c>
      <c r="AD2080" s="219">
        <f t="shared" si="191"/>
        <v>0</v>
      </c>
      <c r="AH2080" s="15">
        <f t="shared" si="192"/>
        <v>-2.1132140183653118E-2</v>
      </c>
      <c r="AI2080" s="15">
        <f t="shared" si="193"/>
        <v>0.75722234923842557</v>
      </c>
      <c r="AJ2080" s="15">
        <f t="shared" si="194"/>
        <v>-5.8662773998696828E-2</v>
      </c>
      <c r="AK2080" s="15">
        <f t="shared" si="195"/>
        <v>-0.59778198123591342</v>
      </c>
      <c r="AL2080" s="15">
        <f t="shared" si="196"/>
        <v>-1.9565766440237951</v>
      </c>
      <c r="AM2080" s="15">
        <f t="shared" si="197"/>
        <v>-1.4854556398418073</v>
      </c>
      <c r="AN2080" s="63">
        <f t="shared" si="198"/>
        <v>11.358636418491599</v>
      </c>
      <c r="AO2080" s="63">
        <f t="shared" si="198"/>
        <v>11.358804619998017</v>
      </c>
      <c r="AP2080" s="63">
        <f t="shared" si="198"/>
        <v>11.359537657922226</v>
      </c>
      <c r="AQ2080" s="63">
        <f t="shared" si="198"/>
        <v>11.362715978071076</v>
      </c>
      <c r="AR2080" s="63">
        <f t="shared" si="198"/>
        <v>11.376203534425278</v>
      </c>
      <c r="AS2080" s="63">
        <f t="shared" si="198"/>
        <v>11.429013607576051</v>
      </c>
      <c r="AT2080" s="63">
        <f t="shared" si="198"/>
        <v>11.594971110027394</v>
      </c>
      <c r="AU2080" s="63">
        <f t="shared" si="199"/>
        <v>11.961740587925192</v>
      </c>
      <c r="AV2080" s="63"/>
      <c r="AW2080" s="63"/>
    </row>
    <row r="2081" spans="27:49" x14ac:dyDescent="0.2">
      <c r="AA2081" s="217">
        <f t="shared" si="188"/>
        <v>-6.8508655805447731E-3</v>
      </c>
      <c r="AB2081" s="218">
        <f t="shared" si="189"/>
        <v>6.8508655805447731E-3</v>
      </c>
      <c r="AC2081" s="218">
        <f t="shared" si="190"/>
        <v>0</v>
      </c>
      <c r="AD2081" s="219">
        <f t="shared" si="191"/>
        <v>0</v>
      </c>
      <c r="AH2081" s="15">
        <f t="shared" si="192"/>
        <v>-2.1132140183653118E-2</v>
      </c>
      <c r="AI2081" s="15">
        <f t="shared" si="193"/>
        <v>0.75722234923842557</v>
      </c>
      <c r="AJ2081" s="15">
        <f t="shared" si="194"/>
        <v>-5.8662773998696828E-2</v>
      </c>
      <c r="AK2081" s="15">
        <f t="shared" si="195"/>
        <v>-0.59778198123591342</v>
      </c>
      <c r="AL2081" s="15">
        <f t="shared" si="196"/>
        <v>-1.9565766440237951</v>
      </c>
      <c r="AM2081" s="15">
        <f t="shared" si="197"/>
        <v>-1.4854556398418073</v>
      </c>
      <c r="AN2081" s="63">
        <f t="shared" si="198"/>
        <v>11.358636418491599</v>
      </c>
      <c r="AO2081" s="63">
        <f t="shared" si="198"/>
        <v>11.358804619998017</v>
      </c>
      <c r="AP2081" s="63">
        <f t="shared" si="198"/>
        <v>11.359537657922226</v>
      </c>
      <c r="AQ2081" s="63">
        <f t="shared" si="198"/>
        <v>11.362715978071076</v>
      </c>
      <c r="AR2081" s="63">
        <f t="shared" si="198"/>
        <v>11.376203534425278</v>
      </c>
      <c r="AS2081" s="63">
        <f t="shared" si="198"/>
        <v>11.429013607576051</v>
      </c>
      <c r="AT2081" s="63">
        <f t="shared" si="198"/>
        <v>11.594971110027394</v>
      </c>
      <c r="AU2081" s="63">
        <f t="shared" si="199"/>
        <v>11.961740587925192</v>
      </c>
      <c r="AV2081" s="63"/>
      <c r="AW2081" s="63"/>
    </row>
    <row r="2082" spans="27:49" x14ac:dyDescent="0.2">
      <c r="AA2082" s="217">
        <f t="shared" si="188"/>
        <v>-6.8508655805447731E-3</v>
      </c>
      <c r="AB2082" s="218">
        <f t="shared" si="189"/>
        <v>6.8508655805447731E-3</v>
      </c>
      <c r="AC2082" s="218">
        <f t="shared" si="190"/>
        <v>0</v>
      </c>
      <c r="AD2082" s="219">
        <f t="shared" si="191"/>
        <v>0</v>
      </c>
      <c r="AH2082" s="15">
        <f t="shared" si="192"/>
        <v>-2.1132140183653118E-2</v>
      </c>
      <c r="AI2082" s="15">
        <f t="shared" si="193"/>
        <v>0.75722234923842557</v>
      </c>
      <c r="AJ2082" s="15">
        <f t="shared" si="194"/>
        <v>-5.8662773998696828E-2</v>
      </c>
      <c r="AK2082" s="15">
        <f t="shared" si="195"/>
        <v>-0.59778198123591342</v>
      </c>
      <c r="AL2082" s="15">
        <f t="shared" si="196"/>
        <v>-1.9565766440237951</v>
      </c>
      <c r="AM2082" s="15">
        <f t="shared" si="197"/>
        <v>-1.4854556398418073</v>
      </c>
      <c r="AN2082" s="63">
        <f t="shared" si="198"/>
        <v>11.358636418491599</v>
      </c>
      <c r="AO2082" s="63">
        <f t="shared" si="198"/>
        <v>11.358804619998017</v>
      </c>
      <c r="AP2082" s="63">
        <f t="shared" si="198"/>
        <v>11.359537657922226</v>
      </c>
      <c r="AQ2082" s="63">
        <f t="shared" si="198"/>
        <v>11.362715978071076</v>
      </c>
      <c r="AR2082" s="63">
        <f t="shared" si="198"/>
        <v>11.376203534425278</v>
      </c>
      <c r="AS2082" s="63">
        <f t="shared" si="198"/>
        <v>11.429013607576051</v>
      </c>
      <c r="AT2082" s="63">
        <f t="shared" si="198"/>
        <v>11.594971110027394</v>
      </c>
      <c r="AU2082" s="63">
        <f t="shared" si="199"/>
        <v>11.961740587925192</v>
      </c>
      <c r="AV2082" s="63"/>
      <c r="AW2082" s="63"/>
    </row>
    <row r="2083" spans="27:49" x14ac:dyDescent="0.2">
      <c r="AA2083" s="217">
        <f t="shared" si="188"/>
        <v>-6.8508655805447731E-3</v>
      </c>
      <c r="AB2083" s="218">
        <f t="shared" si="189"/>
        <v>6.8508655805447731E-3</v>
      </c>
      <c r="AC2083" s="218">
        <f t="shared" si="190"/>
        <v>0</v>
      </c>
      <c r="AD2083" s="219">
        <f t="shared" si="191"/>
        <v>0</v>
      </c>
      <c r="AH2083" s="15">
        <f t="shared" si="192"/>
        <v>-2.1132140183653118E-2</v>
      </c>
      <c r="AI2083" s="15">
        <f t="shared" si="193"/>
        <v>0.75722234923842557</v>
      </c>
      <c r="AJ2083" s="15">
        <f t="shared" si="194"/>
        <v>-5.8662773998696828E-2</v>
      </c>
      <c r="AK2083" s="15">
        <f t="shared" si="195"/>
        <v>-0.59778198123591342</v>
      </c>
      <c r="AL2083" s="15">
        <f t="shared" si="196"/>
        <v>-1.9565766440237951</v>
      </c>
      <c r="AM2083" s="15">
        <f t="shared" si="197"/>
        <v>-1.4854556398418073</v>
      </c>
      <c r="AN2083" s="63">
        <f t="shared" si="198"/>
        <v>11.358636418491599</v>
      </c>
      <c r="AO2083" s="63">
        <f t="shared" si="198"/>
        <v>11.358804619998017</v>
      </c>
      <c r="AP2083" s="63">
        <f t="shared" si="198"/>
        <v>11.359537657922226</v>
      </c>
      <c r="AQ2083" s="63">
        <f t="shared" si="198"/>
        <v>11.362715978071076</v>
      </c>
      <c r="AR2083" s="63">
        <f t="shared" si="198"/>
        <v>11.376203534425278</v>
      </c>
      <c r="AS2083" s="63">
        <f t="shared" si="198"/>
        <v>11.429013607576051</v>
      </c>
      <c r="AT2083" s="63">
        <f t="shared" si="198"/>
        <v>11.594971110027394</v>
      </c>
      <c r="AU2083" s="63">
        <f t="shared" si="199"/>
        <v>11.961740587925192</v>
      </c>
      <c r="AV2083" s="63"/>
      <c r="AW2083" s="63"/>
    </row>
    <row r="2084" spans="27:49" x14ac:dyDescent="0.2">
      <c r="AA2084" s="217">
        <f t="shared" si="188"/>
        <v>-6.8508655805447731E-3</v>
      </c>
      <c r="AB2084" s="218">
        <f t="shared" si="189"/>
        <v>6.8508655805447731E-3</v>
      </c>
      <c r="AC2084" s="218">
        <f t="shared" si="190"/>
        <v>0</v>
      </c>
      <c r="AD2084" s="219">
        <f t="shared" si="191"/>
        <v>0</v>
      </c>
      <c r="AH2084" s="15">
        <f t="shared" si="192"/>
        <v>-2.1132140183653118E-2</v>
      </c>
      <c r="AI2084" s="15">
        <f t="shared" si="193"/>
        <v>0.75722234923842557</v>
      </c>
      <c r="AJ2084" s="15">
        <f t="shared" si="194"/>
        <v>-5.8662773998696828E-2</v>
      </c>
      <c r="AK2084" s="15">
        <f t="shared" si="195"/>
        <v>-0.59778198123591342</v>
      </c>
      <c r="AL2084" s="15">
        <f t="shared" si="196"/>
        <v>-1.9565766440237951</v>
      </c>
      <c r="AM2084" s="15">
        <f t="shared" si="197"/>
        <v>-1.4854556398418073</v>
      </c>
      <c r="AN2084" s="63">
        <f t="shared" si="198"/>
        <v>11.358636418491599</v>
      </c>
      <c r="AO2084" s="63">
        <f t="shared" si="198"/>
        <v>11.358804619998017</v>
      </c>
      <c r="AP2084" s="63">
        <f t="shared" si="198"/>
        <v>11.359537657922226</v>
      </c>
      <c r="AQ2084" s="63">
        <f t="shared" si="198"/>
        <v>11.362715978071076</v>
      </c>
      <c r="AR2084" s="63">
        <f t="shared" si="198"/>
        <v>11.376203534425278</v>
      </c>
      <c r="AS2084" s="63">
        <f t="shared" si="198"/>
        <v>11.429013607576051</v>
      </c>
      <c r="AT2084" s="63">
        <f t="shared" si="198"/>
        <v>11.594971110027394</v>
      </c>
      <c r="AU2084" s="63">
        <f t="shared" si="199"/>
        <v>11.961740587925192</v>
      </c>
      <c r="AV2084" s="63"/>
      <c r="AW2084" s="63"/>
    </row>
    <row r="2085" spans="27:49" x14ac:dyDescent="0.2">
      <c r="AA2085" s="217">
        <f t="shared" si="188"/>
        <v>-6.8508655805447731E-3</v>
      </c>
      <c r="AB2085" s="218">
        <f t="shared" si="189"/>
        <v>6.8508655805447731E-3</v>
      </c>
      <c r="AC2085" s="218">
        <f t="shared" si="190"/>
        <v>0</v>
      </c>
      <c r="AD2085" s="219">
        <f t="shared" si="191"/>
        <v>0</v>
      </c>
      <c r="AH2085" s="15">
        <f t="shared" si="192"/>
        <v>-2.1132140183653118E-2</v>
      </c>
      <c r="AI2085" s="15">
        <f t="shared" si="193"/>
        <v>0.75722234923842557</v>
      </c>
      <c r="AJ2085" s="15">
        <f t="shared" si="194"/>
        <v>-5.8662773998696828E-2</v>
      </c>
      <c r="AK2085" s="15">
        <f t="shared" si="195"/>
        <v>-0.59778198123591342</v>
      </c>
      <c r="AL2085" s="15">
        <f t="shared" si="196"/>
        <v>-1.9565766440237951</v>
      </c>
      <c r="AM2085" s="15">
        <f t="shared" si="197"/>
        <v>-1.4854556398418073</v>
      </c>
      <c r="AN2085" s="63">
        <f t="shared" ref="AN2085:AT2100" si="200">$AU2085+$AB$7*SIN(AO2085)</f>
        <v>11.358636418491599</v>
      </c>
      <c r="AO2085" s="63">
        <f t="shared" si="200"/>
        <v>11.358804619998017</v>
      </c>
      <c r="AP2085" s="63">
        <f t="shared" si="200"/>
        <v>11.359537657922226</v>
      </c>
      <c r="AQ2085" s="63">
        <f t="shared" si="200"/>
        <v>11.362715978071076</v>
      </c>
      <c r="AR2085" s="63">
        <f t="shared" si="200"/>
        <v>11.376203534425278</v>
      </c>
      <c r="AS2085" s="63">
        <f t="shared" si="200"/>
        <v>11.429013607576051</v>
      </c>
      <c r="AT2085" s="63">
        <f t="shared" si="200"/>
        <v>11.594971110027394</v>
      </c>
      <c r="AU2085" s="63">
        <f t="shared" si="199"/>
        <v>11.961740587925192</v>
      </c>
      <c r="AV2085" s="63"/>
      <c r="AW2085" s="63"/>
    </row>
    <row r="2086" spans="27:49" x14ac:dyDescent="0.2">
      <c r="AA2086" s="217">
        <f t="shared" si="188"/>
        <v>-6.8508655805447731E-3</v>
      </c>
      <c r="AB2086" s="218">
        <f t="shared" si="189"/>
        <v>6.8508655805447731E-3</v>
      </c>
      <c r="AC2086" s="218">
        <f t="shared" si="190"/>
        <v>0</v>
      </c>
      <c r="AD2086" s="219">
        <f t="shared" si="191"/>
        <v>0</v>
      </c>
      <c r="AH2086" s="15">
        <f t="shared" si="192"/>
        <v>-2.1132140183653118E-2</v>
      </c>
      <c r="AI2086" s="15">
        <f t="shared" si="193"/>
        <v>0.75722234923842557</v>
      </c>
      <c r="AJ2086" s="15">
        <f t="shared" si="194"/>
        <v>-5.8662773998696828E-2</v>
      </c>
      <c r="AK2086" s="15">
        <f t="shared" si="195"/>
        <v>-0.59778198123591342</v>
      </c>
      <c r="AL2086" s="15">
        <f t="shared" si="196"/>
        <v>-1.9565766440237951</v>
      </c>
      <c r="AM2086" s="15">
        <f t="shared" si="197"/>
        <v>-1.4854556398418073</v>
      </c>
      <c r="AN2086" s="63">
        <f t="shared" si="200"/>
        <v>11.358636418491599</v>
      </c>
      <c r="AO2086" s="63">
        <f t="shared" si="200"/>
        <v>11.358804619998017</v>
      </c>
      <c r="AP2086" s="63">
        <f t="shared" si="200"/>
        <v>11.359537657922226</v>
      </c>
      <c r="AQ2086" s="63">
        <f t="shared" si="200"/>
        <v>11.362715978071076</v>
      </c>
      <c r="AR2086" s="63">
        <f t="shared" si="200"/>
        <v>11.376203534425278</v>
      </c>
      <c r="AS2086" s="63">
        <f t="shared" si="200"/>
        <v>11.429013607576051</v>
      </c>
      <c r="AT2086" s="63">
        <f t="shared" si="200"/>
        <v>11.594971110027394</v>
      </c>
      <c r="AU2086" s="63">
        <f t="shared" si="199"/>
        <v>11.961740587925192</v>
      </c>
      <c r="AV2086" s="63"/>
      <c r="AW2086" s="63"/>
    </row>
    <row r="2087" spans="27:49" x14ac:dyDescent="0.2">
      <c r="AA2087" s="217">
        <f t="shared" si="188"/>
        <v>-6.8508655805447731E-3</v>
      </c>
      <c r="AB2087" s="218">
        <f t="shared" si="189"/>
        <v>6.8508655805447731E-3</v>
      </c>
      <c r="AC2087" s="218">
        <f t="shared" si="190"/>
        <v>0</v>
      </c>
      <c r="AD2087" s="219">
        <f t="shared" si="191"/>
        <v>0</v>
      </c>
      <c r="AH2087" s="15">
        <f t="shared" si="192"/>
        <v>-2.1132140183653118E-2</v>
      </c>
      <c r="AI2087" s="15">
        <f t="shared" si="193"/>
        <v>0.75722234923842557</v>
      </c>
      <c r="AJ2087" s="15">
        <f t="shared" si="194"/>
        <v>-5.8662773998696828E-2</v>
      </c>
      <c r="AK2087" s="15">
        <f t="shared" si="195"/>
        <v>-0.59778198123591342</v>
      </c>
      <c r="AL2087" s="15">
        <f t="shared" si="196"/>
        <v>-1.9565766440237951</v>
      </c>
      <c r="AM2087" s="15">
        <f t="shared" si="197"/>
        <v>-1.4854556398418073</v>
      </c>
      <c r="AN2087" s="63">
        <f t="shared" si="200"/>
        <v>11.358636418491599</v>
      </c>
      <c r="AO2087" s="63">
        <f t="shared" si="200"/>
        <v>11.358804619998017</v>
      </c>
      <c r="AP2087" s="63">
        <f t="shared" si="200"/>
        <v>11.359537657922226</v>
      </c>
      <c r="AQ2087" s="63">
        <f t="shared" si="200"/>
        <v>11.362715978071076</v>
      </c>
      <c r="AR2087" s="63">
        <f t="shared" si="200"/>
        <v>11.376203534425278</v>
      </c>
      <c r="AS2087" s="63">
        <f t="shared" si="200"/>
        <v>11.429013607576051</v>
      </c>
      <c r="AT2087" s="63">
        <f t="shared" si="200"/>
        <v>11.594971110027394</v>
      </c>
      <c r="AU2087" s="63">
        <f t="shared" si="199"/>
        <v>11.961740587925192</v>
      </c>
      <c r="AV2087" s="63"/>
      <c r="AW2087" s="63"/>
    </row>
    <row r="2088" spans="27:49" x14ac:dyDescent="0.2">
      <c r="AA2088" s="217">
        <f t="shared" si="188"/>
        <v>-6.8508655805447731E-3</v>
      </c>
      <c r="AB2088" s="218">
        <f t="shared" si="189"/>
        <v>6.8508655805447731E-3</v>
      </c>
      <c r="AC2088" s="218">
        <f t="shared" si="190"/>
        <v>0</v>
      </c>
      <c r="AD2088" s="219">
        <f t="shared" si="191"/>
        <v>0</v>
      </c>
      <c r="AH2088" s="15">
        <f t="shared" si="192"/>
        <v>-2.1132140183653118E-2</v>
      </c>
      <c r="AI2088" s="15">
        <f t="shared" si="193"/>
        <v>0.75722234923842557</v>
      </c>
      <c r="AJ2088" s="15">
        <f t="shared" si="194"/>
        <v>-5.8662773998696828E-2</v>
      </c>
      <c r="AK2088" s="15">
        <f t="shared" si="195"/>
        <v>-0.59778198123591342</v>
      </c>
      <c r="AL2088" s="15">
        <f t="shared" si="196"/>
        <v>-1.9565766440237951</v>
      </c>
      <c r="AM2088" s="15">
        <f t="shared" si="197"/>
        <v>-1.4854556398418073</v>
      </c>
      <c r="AN2088" s="63">
        <f t="shared" si="200"/>
        <v>11.358636418491599</v>
      </c>
      <c r="AO2088" s="63">
        <f t="shared" si="200"/>
        <v>11.358804619998017</v>
      </c>
      <c r="AP2088" s="63">
        <f t="shared" si="200"/>
        <v>11.359537657922226</v>
      </c>
      <c r="AQ2088" s="63">
        <f t="shared" si="200"/>
        <v>11.362715978071076</v>
      </c>
      <c r="AR2088" s="63">
        <f t="shared" si="200"/>
        <v>11.376203534425278</v>
      </c>
      <c r="AS2088" s="63">
        <f t="shared" si="200"/>
        <v>11.429013607576051</v>
      </c>
      <c r="AT2088" s="63">
        <f t="shared" si="200"/>
        <v>11.594971110027394</v>
      </c>
      <c r="AU2088" s="63">
        <f t="shared" si="199"/>
        <v>11.961740587925192</v>
      </c>
      <c r="AV2088" s="63"/>
      <c r="AW2088" s="63"/>
    </row>
    <row r="2089" spans="27:49" x14ac:dyDescent="0.2">
      <c r="AA2089" s="217">
        <f t="shared" si="188"/>
        <v>-6.8508655805447731E-3</v>
      </c>
      <c r="AB2089" s="218">
        <f t="shared" si="189"/>
        <v>6.8508655805447731E-3</v>
      </c>
      <c r="AC2089" s="218">
        <f t="shared" si="190"/>
        <v>0</v>
      </c>
      <c r="AD2089" s="219">
        <f t="shared" si="191"/>
        <v>0</v>
      </c>
      <c r="AH2089" s="15">
        <f t="shared" si="192"/>
        <v>-2.1132140183653118E-2</v>
      </c>
      <c r="AI2089" s="15">
        <f t="shared" si="193"/>
        <v>0.75722234923842557</v>
      </c>
      <c r="AJ2089" s="15">
        <f t="shared" si="194"/>
        <v>-5.8662773998696828E-2</v>
      </c>
      <c r="AK2089" s="15">
        <f t="shared" si="195"/>
        <v>-0.59778198123591342</v>
      </c>
      <c r="AL2089" s="15">
        <f t="shared" si="196"/>
        <v>-1.9565766440237951</v>
      </c>
      <c r="AM2089" s="15">
        <f t="shared" si="197"/>
        <v>-1.4854556398418073</v>
      </c>
      <c r="AN2089" s="63">
        <f t="shared" si="200"/>
        <v>11.358636418491599</v>
      </c>
      <c r="AO2089" s="63">
        <f t="shared" si="200"/>
        <v>11.358804619998017</v>
      </c>
      <c r="AP2089" s="63">
        <f t="shared" si="200"/>
        <v>11.359537657922226</v>
      </c>
      <c r="AQ2089" s="63">
        <f t="shared" si="200"/>
        <v>11.362715978071076</v>
      </c>
      <c r="AR2089" s="63">
        <f t="shared" si="200"/>
        <v>11.376203534425278</v>
      </c>
      <c r="AS2089" s="63">
        <f t="shared" si="200"/>
        <v>11.429013607576051</v>
      </c>
      <c r="AT2089" s="63">
        <f t="shared" si="200"/>
        <v>11.594971110027394</v>
      </c>
      <c r="AU2089" s="63">
        <f t="shared" si="199"/>
        <v>11.961740587925192</v>
      </c>
      <c r="AV2089" s="63"/>
      <c r="AW2089" s="63"/>
    </row>
    <row r="2090" spans="27:49" x14ac:dyDescent="0.2">
      <c r="AA2090" s="217">
        <f t="shared" si="188"/>
        <v>-6.8508655805447731E-3</v>
      </c>
      <c r="AB2090" s="218">
        <f t="shared" si="189"/>
        <v>6.8508655805447731E-3</v>
      </c>
      <c r="AC2090" s="218">
        <f t="shared" si="190"/>
        <v>0</v>
      </c>
      <c r="AD2090" s="219">
        <f t="shared" si="191"/>
        <v>0</v>
      </c>
      <c r="AH2090" s="15">
        <f t="shared" si="192"/>
        <v>-2.1132140183653118E-2</v>
      </c>
      <c r="AI2090" s="15">
        <f t="shared" si="193"/>
        <v>0.75722234923842557</v>
      </c>
      <c r="AJ2090" s="15">
        <f t="shared" si="194"/>
        <v>-5.8662773998696828E-2</v>
      </c>
      <c r="AK2090" s="15">
        <f t="shared" si="195"/>
        <v>-0.59778198123591342</v>
      </c>
      <c r="AL2090" s="15">
        <f t="shared" si="196"/>
        <v>-1.9565766440237951</v>
      </c>
      <c r="AM2090" s="15">
        <f t="shared" si="197"/>
        <v>-1.4854556398418073</v>
      </c>
      <c r="AN2090" s="63">
        <f t="shared" si="200"/>
        <v>11.358636418491599</v>
      </c>
      <c r="AO2090" s="63">
        <f t="shared" si="200"/>
        <v>11.358804619998017</v>
      </c>
      <c r="AP2090" s="63">
        <f t="shared" si="200"/>
        <v>11.359537657922226</v>
      </c>
      <c r="AQ2090" s="63">
        <f t="shared" si="200"/>
        <v>11.362715978071076</v>
      </c>
      <c r="AR2090" s="63">
        <f t="shared" si="200"/>
        <v>11.376203534425278</v>
      </c>
      <c r="AS2090" s="63">
        <f t="shared" si="200"/>
        <v>11.429013607576051</v>
      </c>
      <c r="AT2090" s="63">
        <f t="shared" si="200"/>
        <v>11.594971110027394</v>
      </c>
      <c r="AU2090" s="63">
        <f t="shared" si="199"/>
        <v>11.961740587925192</v>
      </c>
      <c r="AV2090" s="63"/>
      <c r="AW2090" s="63"/>
    </row>
    <row r="2091" spans="27:49" x14ac:dyDescent="0.2">
      <c r="AA2091" s="217">
        <f t="shared" si="188"/>
        <v>-6.8508655805447731E-3</v>
      </c>
      <c r="AB2091" s="218">
        <f t="shared" si="189"/>
        <v>6.8508655805447731E-3</v>
      </c>
      <c r="AC2091" s="218">
        <f t="shared" si="190"/>
        <v>0</v>
      </c>
      <c r="AD2091" s="219">
        <f t="shared" si="191"/>
        <v>0</v>
      </c>
      <c r="AH2091" s="15">
        <f t="shared" si="192"/>
        <v>-2.1132140183653118E-2</v>
      </c>
      <c r="AI2091" s="15">
        <f t="shared" si="193"/>
        <v>0.75722234923842557</v>
      </c>
      <c r="AJ2091" s="15">
        <f t="shared" si="194"/>
        <v>-5.8662773998696828E-2</v>
      </c>
      <c r="AK2091" s="15">
        <f t="shared" si="195"/>
        <v>-0.59778198123591342</v>
      </c>
      <c r="AL2091" s="15">
        <f t="shared" si="196"/>
        <v>-1.9565766440237951</v>
      </c>
      <c r="AM2091" s="15">
        <f t="shared" si="197"/>
        <v>-1.4854556398418073</v>
      </c>
      <c r="AN2091" s="63">
        <f t="shared" si="200"/>
        <v>11.358636418491599</v>
      </c>
      <c r="AO2091" s="63">
        <f t="shared" si="200"/>
        <v>11.358804619998017</v>
      </c>
      <c r="AP2091" s="63">
        <f t="shared" si="200"/>
        <v>11.359537657922226</v>
      </c>
      <c r="AQ2091" s="63">
        <f t="shared" si="200"/>
        <v>11.362715978071076</v>
      </c>
      <c r="AR2091" s="63">
        <f t="shared" si="200"/>
        <v>11.376203534425278</v>
      </c>
      <c r="AS2091" s="63">
        <f t="shared" si="200"/>
        <v>11.429013607576051</v>
      </c>
      <c r="AT2091" s="63">
        <f t="shared" si="200"/>
        <v>11.594971110027394</v>
      </c>
      <c r="AU2091" s="63">
        <f t="shared" si="199"/>
        <v>11.961740587925192</v>
      </c>
      <c r="AV2091" s="63"/>
      <c r="AW2091" s="63"/>
    </row>
    <row r="2092" spans="27:49" x14ac:dyDescent="0.2">
      <c r="AA2092" s="217">
        <f t="shared" si="188"/>
        <v>-6.8508655805447731E-3</v>
      </c>
      <c r="AB2092" s="218">
        <f t="shared" si="189"/>
        <v>6.8508655805447731E-3</v>
      </c>
      <c r="AC2092" s="218">
        <f t="shared" si="190"/>
        <v>0</v>
      </c>
      <c r="AD2092" s="219">
        <f t="shared" si="191"/>
        <v>0</v>
      </c>
      <c r="AH2092" s="15">
        <f t="shared" si="192"/>
        <v>-2.1132140183653118E-2</v>
      </c>
      <c r="AI2092" s="15">
        <f t="shared" si="193"/>
        <v>0.75722234923842557</v>
      </c>
      <c r="AJ2092" s="15">
        <f t="shared" si="194"/>
        <v>-5.8662773998696828E-2</v>
      </c>
      <c r="AK2092" s="15">
        <f t="shared" si="195"/>
        <v>-0.59778198123591342</v>
      </c>
      <c r="AL2092" s="15">
        <f t="shared" si="196"/>
        <v>-1.9565766440237951</v>
      </c>
      <c r="AM2092" s="15">
        <f t="shared" si="197"/>
        <v>-1.4854556398418073</v>
      </c>
      <c r="AN2092" s="63">
        <f t="shared" si="200"/>
        <v>11.358636418491599</v>
      </c>
      <c r="AO2092" s="63">
        <f t="shared" si="200"/>
        <v>11.358804619998017</v>
      </c>
      <c r="AP2092" s="63">
        <f t="shared" si="200"/>
        <v>11.359537657922226</v>
      </c>
      <c r="AQ2092" s="63">
        <f t="shared" si="200"/>
        <v>11.362715978071076</v>
      </c>
      <c r="AR2092" s="63">
        <f t="shared" si="200"/>
        <v>11.376203534425278</v>
      </c>
      <c r="AS2092" s="63">
        <f t="shared" si="200"/>
        <v>11.429013607576051</v>
      </c>
      <c r="AT2092" s="63">
        <f t="shared" si="200"/>
        <v>11.594971110027394</v>
      </c>
      <c r="AU2092" s="63">
        <f t="shared" si="199"/>
        <v>11.961740587925192</v>
      </c>
      <c r="AV2092" s="63"/>
      <c r="AW2092" s="63"/>
    </row>
    <row r="2093" spans="27:49" x14ac:dyDescent="0.2">
      <c r="AA2093" s="217">
        <f t="shared" si="188"/>
        <v>-6.8508655805447731E-3</v>
      </c>
      <c r="AB2093" s="218">
        <f t="shared" si="189"/>
        <v>6.8508655805447731E-3</v>
      </c>
      <c r="AC2093" s="218">
        <f t="shared" si="190"/>
        <v>0</v>
      </c>
      <c r="AD2093" s="219">
        <f t="shared" si="191"/>
        <v>0</v>
      </c>
      <c r="AH2093" s="15">
        <f t="shared" si="192"/>
        <v>-2.1132140183653118E-2</v>
      </c>
      <c r="AI2093" s="15">
        <f t="shared" si="193"/>
        <v>0.75722234923842557</v>
      </c>
      <c r="AJ2093" s="15">
        <f t="shared" si="194"/>
        <v>-5.8662773998696828E-2</v>
      </c>
      <c r="AK2093" s="15">
        <f t="shared" si="195"/>
        <v>-0.59778198123591342</v>
      </c>
      <c r="AL2093" s="15">
        <f t="shared" si="196"/>
        <v>-1.9565766440237951</v>
      </c>
      <c r="AM2093" s="15">
        <f t="shared" si="197"/>
        <v>-1.4854556398418073</v>
      </c>
      <c r="AN2093" s="63">
        <f t="shared" si="200"/>
        <v>11.358636418491599</v>
      </c>
      <c r="AO2093" s="63">
        <f t="shared" si="200"/>
        <v>11.358804619998017</v>
      </c>
      <c r="AP2093" s="63">
        <f t="shared" si="200"/>
        <v>11.359537657922226</v>
      </c>
      <c r="AQ2093" s="63">
        <f t="shared" si="200"/>
        <v>11.362715978071076</v>
      </c>
      <c r="AR2093" s="63">
        <f t="shared" si="200"/>
        <v>11.376203534425278</v>
      </c>
      <c r="AS2093" s="63">
        <f t="shared" si="200"/>
        <v>11.429013607576051</v>
      </c>
      <c r="AT2093" s="63">
        <f t="shared" si="200"/>
        <v>11.594971110027394</v>
      </c>
      <c r="AU2093" s="63">
        <f t="shared" si="199"/>
        <v>11.961740587925192</v>
      </c>
      <c r="AV2093" s="63"/>
      <c r="AW2093" s="63"/>
    </row>
    <row r="2094" spans="27:49" x14ac:dyDescent="0.2">
      <c r="AA2094" s="217">
        <f t="shared" si="188"/>
        <v>-6.8508655805447731E-3</v>
      </c>
      <c r="AB2094" s="218">
        <f t="shared" si="189"/>
        <v>6.8508655805447731E-3</v>
      </c>
      <c r="AC2094" s="218">
        <f t="shared" si="190"/>
        <v>0</v>
      </c>
      <c r="AD2094" s="219">
        <f t="shared" si="191"/>
        <v>0</v>
      </c>
      <c r="AH2094" s="15">
        <f t="shared" si="192"/>
        <v>-2.1132140183653118E-2</v>
      </c>
      <c r="AI2094" s="15">
        <f t="shared" si="193"/>
        <v>0.75722234923842557</v>
      </c>
      <c r="AJ2094" s="15">
        <f t="shared" si="194"/>
        <v>-5.8662773998696828E-2</v>
      </c>
      <c r="AK2094" s="15">
        <f t="shared" si="195"/>
        <v>-0.59778198123591342</v>
      </c>
      <c r="AL2094" s="15">
        <f t="shared" si="196"/>
        <v>-1.9565766440237951</v>
      </c>
      <c r="AM2094" s="15">
        <f t="shared" si="197"/>
        <v>-1.4854556398418073</v>
      </c>
      <c r="AN2094" s="63">
        <f t="shared" si="200"/>
        <v>11.358636418491599</v>
      </c>
      <c r="AO2094" s="63">
        <f t="shared" si="200"/>
        <v>11.358804619998017</v>
      </c>
      <c r="AP2094" s="63">
        <f t="shared" si="200"/>
        <v>11.359537657922226</v>
      </c>
      <c r="AQ2094" s="63">
        <f t="shared" si="200"/>
        <v>11.362715978071076</v>
      </c>
      <c r="AR2094" s="63">
        <f t="shared" si="200"/>
        <v>11.376203534425278</v>
      </c>
      <c r="AS2094" s="63">
        <f t="shared" si="200"/>
        <v>11.429013607576051</v>
      </c>
      <c r="AT2094" s="63">
        <f t="shared" si="200"/>
        <v>11.594971110027394</v>
      </c>
      <c r="AU2094" s="63">
        <f t="shared" si="199"/>
        <v>11.961740587925192</v>
      </c>
      <c r="AV2094" s="63"/>
      <c r="AW2094" s="63"/>
    </row>
    <row r="2095" spans="27:49" x14ac:dyDescent="0.2">
      <c r="AA2095" s="217">
        <f t="shared" si="188"/>
        <v>-6.8508655805447731E-3</v>
      </c>
      <c r="AB2095" s="218">
        <f t="shared" si="189"/>
        <v>6.8508655805447731E-3</v>
      </c>
      <c r="AC2095" s="218">
        <f t="shared" si="190"/>
        <v>0</v>
      </c>
      <c r="AD2095" s="219">
        <f t="shared" si="191"/>
        <v>0</v>
      </c>
      <c r="AH2095" s="15">
        <f t="shared" si="192"/>
        <v>-2.1132140183653118E-2</v>
      </c>
      <c r="AI2095" s="15">
        <f t="shared" si="193"/>
        <v>0.75722234923842557</v>
      </c>
      <c r="AJ2095" s="15">
        <f t="shared" si="194"/>
        <v>-5.8662773998696828E-2</v>
      </c>
      <c r="AK2095" s="15">
        <f t="shared" si="195"/>
        <v>-0.59778198123591342</v>
      </c>
      <c r="AL2095" s="15">
        <f t="shared" si="196"/>
        <v>-1.9565766440237951</v>
      </c>
      <c r="AM2095" s="15">
        <f t="shared" si="197"/>
        <v>-1.4854556398418073</v>
      </c>
      <c r="AN2095" s="63">
        <f t="shared" si="200"/>
        <v>11.358636418491599</v>
      </c>
      <c r="AO2095" s="63">
        <f t="shared" si="200"/>
        <v>11.358804619998017</v>
      </c>
      <c r="AP2095" s="63">
        <f t="shared" si="200"/>
        <v>11.359537657922226</v>
      </c>
      <c r="AQ2095" s="63">
        <f t="shared" si="200"/>
        <v>11.362715978071076</v>
      </c>
      <c r="AR2095" s="63">
        <f t="shared" si="200"/>
        <v>11.376203534425278</v>
      </c>
      <c r="AS2095" s="63">
        <f t="shared" si="200"/>
        <v>11.429013607576051</v>
      </c>
      <c r="AT2095" s="63">
        <f t="shared" si="200"/>
        <v>11.594971110027394</v>
      </c>
      <c r="AU2095" s="63">
        <f t="shared" si="199"/>
        <v>11.961740587925192</v>
      </c>
      <c r="AV2095" s="63"/>
      <c r="AW2095" s="63"/>
    </row>
    <row r="2096" spans="27:49" x14ac:dyDescent="0.2">
      <c r="AA2096" s="217">
        <f t="shared" si="188"/>
        <v>-6.8508655805447731E-3</v>
      </c>
      <c r="AB2096" s="218">
        <f t="shared" si="189"/>
        <v>6.8508655805447731E-3</v>
      </c>
      <c r="AC2096" s="218">
        <f t="shared" si="190"/>
        <v>0</v>
      </c>
      <c r="AD2096" s="219">
        <f t="shared" si="191"/>
        <v>0</v>
      </c>
      <c r="AH2096" s="15">
        <f t="shared" si="192"/>
        <v>-2.1132140183653118E-2</v>
      </c>
      <c r="AI2096" s="15">
        <f t="shared" si="193"/>
        <v>0.75722234923842557</v>
      </c>
      <c r="AJ2096" s="15">
        <f t="shared" si="194"/>
        <v>-5.8662773998696828E-2</v>
      </c>
      <c r="AK2096" s="15">
        <f t="shared" si="195"/>
        <v>-0.59778198123591342</v>
      </c>
      <c r="AL2096" s="15">
        <f t="shared" si="196"/>
        <v>-1.9565766440237951</v>
      </c>
      <c r="AM2096" s="15">
        <f t="shared" si="197"/>
        <v>-1.4854556398418073</v>
      </c>
      <c r="AN2096" s="63">
        <f t="shared" si="200"/>
        <v>11.358636418491599</v>
      </c>
      <c r="AO2096" s="63">
        <f t="shared" si="200"/>
        <v>11.358804619998017</v>
      </c>
      <c r="AP2096" s="63">
        <f t="shared" si="200"/>
        <v>11.359537657922226</v>
      </c>
      <c r="AQ2096" s="63">
        <f t="shared" si="200"/>
        <v>11.362715978071076</v>
      </c>
      <c r="AR2096" s="63">
        <f t="shared" si="200"/>
        <v>11.376203534425278</v>
      </c>
      <c r="AS2096" s="63">
        <f t="shared" si="200"/>
        <v>11.429013607576051</v>
      </c>
      <c r="AT2096" s="63">
        <f t="shared" si="200"/>
        <v>11.594971110027394</v>
      </c>
      <c r="AU2096" s="63">
        <f t="shared" si="199"/>
        <v>11.961740587925192</v>
      </c>
      <c r="AV2096" s="63"/>
      <c r="AW2096" s="63"/>
    </row>
    <row r="2097" spans="27:49" x14ac:dyDescent="0.2">
      <c r="AA2097" s="217">
        <f t="shared" si="188"/>
        <v>-6.8508655805447731E-3</v>
      </c>
      <c r="AB2097" s="218">
        <f t="shared" si="189"/>
        <v>6.8508655805447731E-3</v>
      </c>
      <c r="AC2097" s="218">
        <f t="shared" si="190"/>
        <v>0</v>
      </c>
      <c r="AD2097" s="219">
        <f t="shared" si="191"/>
        <v>0</v>
      </c>
      <c r="AH2097" s="15">
        <f t="shared" si="192"/>
        <v>-2.1132140183653118E-2</v>
      </c>
      <c r="AI2097" s="15">
        <f t="shared" si="193"/>
        <v>0.75722234923842557</v>
      </c>
      <c r="AJ2097" s="15">
        <f t="shared" si="194"/>
        <v>-5.8662773998696828E-2</v>
      </c>
      <c r="AK2097" s="15">
        <f t="shared" si="195"/>
        <v>-0.59778198123591342</v>
      </c>
      <c r="AL2097" s="15">
        <f t="shared" si="196"/>
        <v>-1.9565766440237951</v>
      </c>
      <c r="AM2097" s="15">
        <f t="shared" si="197"/>
        <v>-1.4854556398418073</v>
      </c>
      <c r="AN2097" s="63">
        <f t="shared" si="200"/>
        <v>11.358636418491599</v>
      </c>
      <c r="AO2097" s="63">
        <f t="shared" si="200"/>
        <v>11.358804619998017</v>
      </c>
      <c r="AP2097" s="63">
        <f t="shared" si="200"/>
        <v>11.359537657922226</v>
      </c>
      <c r="AQ2097" s="63">
        <f t="shared" si="200"/>
        <v>11.362715978071076</v>
      </c>
      <c r="AR2097" s="63">
        <f t="shared" si="200"/>
        <v>11.376203534425278</v>
      </c>
      <c r="AS2097" s="63">
        <f t="shared" si="200"/>
        <v>11.429013607576051</v>
      </c>
      <c r="AT2097" s="63">
        <f t="shared" si="200"/>
        <v>11.594971110027394</v>
      </c>
      <c r="AU2097" s="63">
        <f t="shared" si="199"/>
        <v>11.961740587925192</v>
      </c>
      <c r="AV2097" s="63"/>
      <c r="AW2097" s="63"/>
    </row>
    <row r="2098" spans="27:49" x14ac:dyDescent="0.2">
      <c r="AA2098" s="217">
        <f t="shared" si="188"/>
        <v>-6.8508655805447731E-3</v>
      </c>
      <c r="AB2098" s="218">
        <f t="shared" si="189"/>
        <v>6.8508655805447731E-3</v>
      </c>
      <c r="AC2098" s="218">
        <f t="shared" si="190"/>
        <v>0</v>
      </c>
      <c r="AD2098" s="219">
        <f t="shared" si="191"/>
        <v>0</v>
      </c>
      <c r="AH2098" s="15">
        <f t="shared" si="192"/>
        <v>-2.1132140183653118E-2</v>
      </c>
      <c r="AI2098" s="15">
        <f t="shared" si="193"/>
        <v>0.75722234923842557</v>
      </c>
      <c r="AJ2098" s="15">
        <f t="shared" si="194"/>
        <v>-5.8662773998696828E-2</v>
      </c>
      <c r="AK2098" s="15">
        <f t="shared" si="195"/>
        <v>-0.59778198123591342</v>
      </c>
      <c r="AL2098" s="15">
        <f t="shared" si="196"/>
        <v>-1.9565766440237951</v>
      </c>
      <c r="AM2098" s="15">
        <f t="shared" si="197"/>
        <v>-1.4854556398418073</v>
      </c>
      <c r="AN2098" s="63">
        <f t="shared" si="200"/>
        <v>11.358636418491599</v>
      </c>
      <c r="AO2098" s="63">
        <f t="shared" si="200"/>
        <v>11.358804619998017</v>
      </c>
      <c r="AP2098" s="63">
        <f t="shared" si="200"/>
        <v>11.359537657922226</v>
      </c>
      <c r="AQ2098" s="63">
        <f t="shared" si="200"/>
        <v>11.362715978071076</v>
      </c>
      <c r="AR2098" s="63">
        <f t="shared" si="200"/>
        <v>11.376203534425278</v>
      </c>
      <c r="AS2098" s="63">
        <f t="shared" si="200"/>
        <v>11.429013607576051</v>
      </c>
      <c r="AT2098" s="63">
        <f t="shared" si="200"/>
        <v>11.594971110027394</v>
      </c>
      <c r="AU2098" s="63">
        <f t="shared" si="199"/>
        <v>11.961740587925192</v>
      </c>
      <c r="AV2098" s="63"/>
      <c r="AW2098" s="63"/>
    </row>
    <row r="2099" spans="27:49" x14ac:dyDescent="0.2">
      <c r="AA2099" s="217">
        <f t="shared" si="188"/>
        <v>-6.8508655805447731E-3</v>
      </c>
      <c r="AB2099" s="218">
        <f t="shared" si="189"/>
        <v>6.8508655805447731E-3</v>
      </c>
      <c r="AC2099" s="218">
        <f t="shared" si="190"/>
        <v>0</v>
      </c>
      <c r="AD2099" s="219">
        <f t="shared" si="191"/>
        <v>0</v>
      </c>
      <c r="AH2099" s="15">
        <f t="shared" si="192"/>
        <v>-2.1132140183653118E-2</v>
      </c>
      <c r="AI2099" s="15">
        <f t="shared" si="193"/>
        <v>0.75722234923842557</v>
      </c>
      <c r="AJ2099" s="15">
        <f t="shared" si="194"/>
        <v>-5.8662773998696828E-2</v>
      </c>
      <c r="AK2099" s="15">
        <f t="shared" si="195"/>
        <v>-0.59778198123591342</v>
      </c>
      <c r="AL2099" s="15">
        <f t="shared" si="196"/>
        <v>-1.9565766440237951</v>
      </c>
      <c r="AM2099" s="15">
        <f t="shared" si="197"/>
        <v>-1.4854556398418073</v>
      </c>
      <c r="AN2099" s="63">
        <f t="shared" si="200"/>
        <v>11.358636418491599</v>
      </c>
      <c r="AO2099" s="63">
        <f t="shared" si="200"/>
        <v>11.358804619998017</v>
      </c>
      <c r="AP2099" s="63">
        <f t="shared" si="200"/>
        <v>11.359537657922226</v>
      </c>
      <c r="AQ2099" s="63">
        <f t="shared" si="200"/>
        <v>11.362715978071076</v>
      </c>
      <c r="AR2099" s="63">
        <f t="shared" si="200"/>
        <v>11.376203534425278</v>
      </c>
      <c r="AS2099" s="63">
        <f t="shared" si="200"/>
        <v>11.429013607576051</v>
      </c>
      <c r="AT2099" s="63">
        <f t="shared" si="200"/>
        <v>11.594971110027394</v>
      </c>
      <c r="AU2099" s="63">
        <f t="shared" si="199"/>
        <v>11.961740587925192</v>
      </c>
      <c r="AV2099" s="63"/>
      <c r="AW2099" s="63"/>
    </row>
    <row r="2100" spans="27:49" x14ac:dyDescent="0.2">
      <c r="AA2100" s="217">
        <f t="shared" si="188"/>
        <v>-6.8508655805447731E-3</v>
      </c>
      <c r="AB2100" s="218">
        <f t="shared" si="189"/>
        <v>6.8508655805447731E-3</v>
      </c>
      <c r="AC2100" s="218">
        <f t="shared" si="190"/>
        <v>0</v>
      </c>
      <c r="AD2100" s="219">
        <f t="shared" si="191"/>
        <v>0</v>
      </c>
      <c r="AH2100" s="15">
        <f t="shared" si="192"/>
        <v>-2.1132140183653118E-2</v>
      </c>
      <c r="AI2100" s="15">
        <f t="shared" si="193"/>
        <v>0.75722234923842557</v>
      </c>
      <c r="AJ2100" s="15">
        <f t="shared" si="194"/>
        <v>-5.8662773998696828E-2</v>
      </c>
      <c r="AK2100" s="15">
        <f t="shared" si="195"/>
        <v>-0.59778198123591342</v>
      </c>
      <c r="AL2100" s="15">
        <f t="shared" si="196"/>
        <v>-1.9565766440237951</v>
      </c>
      <c r="AM2100" s="15">
        <f t="shared" si="197"/>
        <v>-1.4854556398418073</v>
      </c>
      <c r="AN2100" s="63">
        <f t="shared" si="200"/>
        <v>11.358636418491599</v>
      </c>
      <c r="AO2100" s="63">
        <f t="shared" si="200"/>
        <v>11.358804619998017</v>
      </c>
      <c r="AP2100" s="63">
        <f t="shared" si="200"/>
        <v>11.359537657922226</v>
      </c>
      <c r="AQ2100" s="63">
        <f t="shared" si="200"/>
        <v>11.362715978071076</v>
      </c>
      <c r="AR2100" s="63">
        <f t="shared" si="200"/>
        <v>11.376203534425278</v>
      </c>
      <c r="AS2100" s="63">
        <f t="shared" si="200"/>
        <v>11.429013607576051</v>
      </c>
      <c r="AT2100" s="63">
        <f t="shared" si="200"/>
        <v>11.594971110027394</v>
      </c>
      <c r="AU2100" s="63">
        <f t="shared" si="199"/>
        <v>11.961740587925192</v>
      </c>
      <c r="AV2100" s="63"/>
      <c r="AW2100" s="63"/>
    </row>
    <row r="2101" spans="27:49" x14ac:dyDescent="0.2">
      <c r="AA2101" s="217">
        <f t="shared" si="188"/>
        <v>-6.8508655805447731E-3</v>
      </c>
      <c r="AB2101" s="218">
        <f t="shared" si="189"/>
        <v>6.8508655805447731E-3</v>
      </c>
      <c r="AC2101" s="218">
        <f t="shared" si="190"/>
        <v>0</v>
      </c>
      <c r="AD2101" s="219">
        <f t="shared" si="191"/>
        <v>0</v>
      </c>
      <c r="AH2101" s="15">
        <f t="shared" si="192"/>
        <v>-2.1132140183653118E-2</v>
      </c>
      <c r="AI2101" s="15">
        <f t="shared" si="193"/>
        <v>0.75722234923842557</v>
      </c>
      <c r="AJ2101" s="15">
        <f t="shared" si="194"/>
        <v>-5.8662773998696828E-2</v>
      </c>
      <c r="AK2101" s="15">
        <f t="shared" si="195"/>
        <v>-0.59778198123591342</v>
      </c>
      <c r="AL2101" s="15">
        <f t="shared" si="196"/>
        <v>-1.9565766440237951</v>
      </c>
      <c r="AM2101" s="15">
        <f t="shared" si="197"/>
        <v>-1.4854556398418073</v>
      </c>
      <c r="AN2101" s="63">
        <f t="shared" ref="AN2101:AT2116" si="201">$AU2101+$AB$7*SIN(AO2101)</f>
        <v>11.358636418491599</v>
      </c>
      <c r="AO2101" s="63">
        <f t="shared" si="201"/>
        <v>11.358804619998017</v>
      </c>
      <c r="AP2101" s="63">
        <f t="shared" si="201"/>
        <v>11.359537657922226</v>
      </c>
      <c r="AQ2101" s="63">
        <f t="shared" si="201"/>
        <v>11.362715978071076</v>
      </c>
      <c r="AR2101" s="63">
        <f t="shared" si="201"/>
        <v>11.376203534425278</v>
      </c>
      <c r="AS2101" s="63">
        <f t="shared" si="201"/>
        <v>11.429013607576051</v>
      </c>
      <c r="AT2101" s="63">
        <f t="shared" si="201"/>
        <v>11.594971110027394</v>
      </c>
      <c r="AU2101" s="63">
        <f t="shared" si="199"/>
        <v>11.961740587925192</v>
      </c>
      <c r="AV2101" s="63"/>
      <c r="AW2101" s="63"/>
    </row>
    <row r="2102" spans="27:49" x14ac:dyDescent="0.2">
      <c r="AA2102" s="217">
        <f t="shared" si="188"/>
        <v>-6.8508655805447731E-3</v>
      </c>
      <c r="AB2102" s="218">
        <f t="shared" si="189"/>
        <v>6.8508655805447731E-3</v>
      </c>
      <c r="AC2102" s="218">
        <f t="shared" si="190"/>
        <v>0</v>
      </c>
      <c r="AD2102" s="219">
        <f t="shared" si="191"/>
        <v>0</v>
      </c>
      <c r="AH2102" s="15">
        <f t="shared" si="192"/>
        <v>-2.1132140183653118E-2</v>
      </c>
      <c r="AI2102" s="15">
        <f t="shared" si="193"/>
        <v>0.75722234923842557</v>
      </c>
      <c r="AJ2102" s="15">
        <f t="shared" si="194"/>
        <v>-5.8662773998696828E-2</v>
      </c>
      <c r="AK2102" s="15">
        <f t="shared" si="195"/>
        <v>-0.59778198123591342</v>
      </c>
      <c r="AL2102" s="15">
        <f t="shared" si="196"/>
        <v>-1.9565766440237951</v>
      </c>
      <c r="AM2102" s="15">
        <f t="shared" si="197"/>
        <v>-1.4854556398418073</v>
      </c>
      <c r="AN2102" s="63">
        <f t="shared" si="201"/>
        <v>11.358636418491599</v>
      </c>
      <c r="AO2102" s="63">
        <f t="shared" si="201"/>
        <v>11.358804619998017</v>
      </c>
      <c r="AP2102" s="63">
        <f t="shared" si="201"/>
        <v>11.359537657922226</v>
      </c>
      <c r="AQ2102" s="63">
        <f t="shared" si="201"/>
        <v>11.362715978071076</v>
      </c>
      <c r="AR2102" s="63">
        <f t="shared" si="201"/>
        <v>11.376203534425278</v>
      </c>
      <c r="AS2102" s="63">
        <f t="shared" si="201"/>
        <v>11.429013607576051</v>
      </c>
      <c r="AT2102" s="63">
        <f t="shared" si="201"/>
        <v>11.594971110027394</v>
      </c>
      <c r="AU2102" s="63">
        <f t="shared" si="199"/>
        <v>11.961740587925192</v>
      </c>
      <c r="AV2102" s="63"/>
      <c r="AW2102" s="63"/>
    </row>
    <row r="2103" spans="27:49" x14ac:dyDescent="0.2">
      <c r="AA2103" s="217">
        <f t="shared" si="188"/>
        <v>-6.8508655805447731E-3</v>
      </c>
      <c r="AB2103" s="218">
        <f t="shared" si="189"/>
        <v>6.8508655805447731E-3</v>
      </c>
      <c r="AC2103" s="218">
        <f t="shared" si="190"/>
        <v>0</v>
      </c>
      <c r="AD2103" s="219">
        <f t="shared" si="191"/>
        <v>0</v>
      </c>
      <c r="AH2103" s="15">
        <f t="shared" si="192"/>
        <v>-2.1132140183653118E-2</v>
      </c>
      <c r="AI2103" s="15">
        <f t="shared" si="193"/>
        <v>0.75722234923842557</v>
      </c>
      <c r="AJ2103" s="15">
        <f t="shared" si="194"/>
        <v>-5.8662773998696828E-2</v>
      </c>
      <c r="AK2103" s="15">
        <f t="shared" si="195"/>
        <v>-0.59778198123591342</v>
      </c>
      <c r="AL2103" s="15">
        <f t="shared" si="196"/>
        <v>-1.9565766440237951</v>
      </c>
      <c r="AM2103" s="15">
        <f t="shared" si="197"/>
        <v>-1.4854556398418073</v>
      </c>
      <c r="AN2103" s="63">
        <f t="shared" si="201"/>
        <v>11.358636418491599</v>
      </c>
      <c r="AO2103" s="63">
        <f t="shared" si="201"/>
        <v>11.358804619998017</v>
      </c>
      <c r="AP2103" s="63">
        <f t="shared" si="201"/>
        <v>11.359537657922226</v>
      </c>
      <c r="AQ2103" s="63">
        <f t="shared" si="201"/>
        <v>11.362715978071076</v>
      </c>
      <c r="AR2103" s="63">
        <f t="shared" si="201"/>
        <v>11.376203534425278</v>
      </c>
      <c r="AS2103" s="63">
        <f t="shared" si="201"/>
        <v>11.429013607576051</v>
      </c>
      <c r="AT2103" s="63">
        <f t="shared" si="201"/>
        <v>11.594971110027394</v>
      </c>
      <c r="AU2103" s="63">
        <f t="shared" si="199"/>
        <v>11.961740587925192</v>
      </c>
      <c r="AV2103" s="63"/>
      <c r="AW2103" s="63"/>
    </row>
    <row r="2104" spans="27:49" x14ac:dyDescent="0.2">
      <c r="AA2104" s="217">
        <f t="shared" si="188"/>
        <v>-6.8508655805447731E-3</v>
      </c>
      <c r="AB2104" s="218">
        <f t="shared" si="189"/>
        <v>6.8508655805447731E-3</v>
      </c>
      <c r="AC2104" s="218">
        <f t="shared" si="190"/>
        <v>0</v>
      </c>
      <c r="AD2104" s="219">
        <f t="shared" si="191"/>
        <v>0</v>
      </c>
      <c r="AH2104" s="15">
        <f t="shared" si="192"/>
        <v>-2.1132140183653118E-2</v>
      </c>
      <c r="AI2104" s="15">
        <f t="shared" si="193"/>
        <v>0.75722234923842557</v>
      </c>
      <c r="AJ2104" s="15">
        <f t="shared" si="194"/>
        <v>-5.8662773998696828E-2</v>
      </c>
      <c r="AK2104" s="15">
        <f t="shared" si="195"/>
        <v>-0.59778198123591342</v>
      </c>
      <c r="AL2104" s="15">
        <f t="shared" si="196"/>
        <v>-1.9565766440237951</v>
      </c>
      <c r="AM2104" s="15">
        <f t="shared" si="197"/>
        <v>-1.4854556398418073</v>
      </c>
      <c r="AN2104" s="63">
        <f t="shared" si="201"/>
        <v>11.358636418491599</v>
      </c>
      <c r="AO2104" s="63">
        <f t="shared" si="201"/>
        <v>11.358804619998017</v>
      </c>
      <c r="AP2104" s="63">
        <f t="shared" si="201"/>
        <v>11.359537657922226</v>
      </c>
      <c r="AQ2104" s="63">
        <f t="shared" si="201"/>
        <v>11.362715978071076</v>
      </c>
      <c r="AR2104" s="63">
        <f t="shared" si="201"/>
        <v>11.376203534425278</v>
      </c>
      <c r="AS2104" s="63">
        <f t="shared" si="201"/>
        <v>11.429013607576051</v>
      </c>
      <c r="AT2104" s="63">
        <f t="shared" si="201"/>
        <v>11.594971110027394</v>
      </c>
      <c r="AU2104" s="63">
        <f t="shared" si="199"/>
        <v>11.961740587925192</v>
      </c>
      <c r="AV2104" s="63"/>
      <c r="AW2104" s="63"/>
    </row>
    <row r="2105" spans="27:49" x14ac:dyDescent="0.2">
      <c r="AA2105" s="217">
        <f t="shared" si="188"/>
        <v>-6.8508655805447731E-3</v>
      </c>
      <c r="AB2105" s="218">
        <f t="shared" si="189"/>
        <v>6.8508655805447731E-3</v>
      </c>
      <c r="AC2105" s="218">
        <f t="shared" si="190"/>
        <v>0</v>
      </c>
      <c r="AD2105" s="219">
        <f t="shared" si="191"/>
        <v>0</v>
      </c>
      <c r="AH2105" s="15">
        <f t="shared" si="192"/>
        <v>-2.1132140183653118E-2</v>
      </c>
      <c r="AI2105" s="15">
        <f t="shared" si="193"/>
        <v>0.75722234923842557</v>
      </c>
      <c r="AJ2105" s="15">
        <f t="shared" si="194"/>
        <v>-5.8662773998696828E-2</v>
      </c>
      <c r="AK2105" s="15">
        <f t="shared" si="195"/>
        <v>-0.59778198123591342</v>
      </c>
      <c r="AL2105" s="15">
        <f t="shared" si="196"/>
        <v>-1.9565766440237951</v>
      </c>
      <c r="AM2105" s="15">
        <f t="shared" si="197"/>
        <v>-1.4854556398418073</v>
      </c>
      <c r="AN2105" s="63">
        <f t="shared" si="201"/>
        <v>11.358636418491599</v>
      </c>
      <c r="AO2105" s="63">
        <f t="shared" si="201"/>
        <v>11.358804619998017</v>
      </c>
      <c r="AP2105" s="63">
        <f t="shared" si="201"/>
        <v>11.359537657922226</v>
      </c>
      <c r="AQ2105" s="63">
        <f t="shared" si="201"/>
        <v>11.362715978071076</v>
      </c>
      <c r="AR2105" s="63">
        <f t="shared" si="201"/>
        <v>11.376203534425278</v>
      </c>
      <c r="AS2105" s="63">
        <f t="shared" si="201"/>
        <v>11.429013607576051</v>
      </c>
      <c r="AT2105" s="63">
        <f t="shared" si="201"/>
        <v>11.594971110027394</v>
      </c>
      <c r="AU2105" s="63">
        <f t="shared" si="199"/>
        <v>11.961740587925192</v>
      </c>
      <c r="AV2105" s="63"/>
      <c r="AW2105" s="63"/>
    </row>
    <row r="2106" spans="27:49" x14ac:dyDescent="0.2">
      <c r="AA2106" s="217">
        <f t="shared" si="188"/>
        <v>-6.8508655805447731E-3</v>
      </c>
      <c r="AB2106" s="218">
        <f t="shared" si="189"/>
        <v>6.8508655805447731E-3</v>
      </c>
      <c r="AC2106" s="218">
        <f t="shared" si="190"/>
        <v>0</v>
      </c>
      <c r="AD2106" s="219">
        <f t="shared" si="191"/>
        <v>0</v>
      </c>
      <c r="AH2106" s="15">
        <f t="shared" si="192"/>
        <v>-2.1132140183653118E-2</v>
      </c>
      <c r="AI2106" s="15">
        <f t="shared" si="193"/>
        <v>0.75722234923842557</v>
      </c>
      <c r="AJ2106" s="15">
        <f t="shared" si="194"/>
        <v>-5.8662773998696828E-2</v>
      </c>
      <c r="AK2106" s="15">
        <f t="shared" si="195"/>
        <v>-0.59778198123591342</v>
      </c>
      <c r="AL2106" s="15">
        <f t="shared" si="196"/>
        <v>-1.9565766440237951</v>
      </c>
      <c r="AM2106" s="15">
        <f t="shared" si="197"/>
        <v>-1.4854556398418073</v>
      </c>
      <c r="AN2106" s="63">
        <f t="shared" si="201"/>
        <v>11.358636418491599</v>
      </c>
      <c r="AO2106" s="63">
        <f t="shared" si="201"/>
        <v>11.358804619998017</v>
      </c>
      <c r="AP2106" s="63">
        <f t="shared" si="201"/>
        <v>11.359537657922226</v>
      </c>
      <c r="AQ2106" s="63">
        <f t="shared" si="201"/>
        <v>11.362715978071076</v>
      </c>
      <c r="AR2106" s="63">
        <f t="shared" si="201"/>
        <v>11.376203534425278</v>
      </c>
      <c r="AS2106" s="63">
        <f t="shared" si="201"/>
        <v>11.429013607576051</v>
      </c>
      <c r="AT2106" s="63">
        <f t="shared" si="201"/>
        <v>11.594971110027394</v>
      </c>
      <c r="AU2106" s="63">
        <f t="shared" si="199"/>
        <v>11.961740587925192</v>
      </c>
      <c r="AV2106" s="63"/>
      <c r="AW2106" s="63"/>
    </row>
    <row r="2107" spans="27:49" x14ac:dyDescent="0.2">
      <c r="AA2107" s="217">
        <f t="shared" si="188"/>
        <v>-6.8508655805447731E-3</v>
      </c>
      <c r="AB2107" s="218">
        <f t="shared" si="189"/>
        <v>6.8508655805447731E-3</v>
      </c>
      <c r="AC2107" s="218">
        <f t="shared" si="190"/>
        <v>0</v>
      </c>
      <c r="AD2107" s="219">
        <f t="shared" si="191"/>
        <v>0</v>
      </c>
      <c r="AH2107" s="15">
        <f t="shared" si="192"/>
        <v>-2.1132140183653118E-2</v>
      </c>
      <c r="AI2107" s="15">
        <f t="shared" si="193"/>
        <v>0.75722234923842557</v>
      </c>
      <c r="AJ2107" s="15">
        <f t="shared" si="194"/>
        <v>-5.8662773998696828E-2</v>
      </c>
      <c r="AK2107" s="15">
        <f t="shared" si="195"/>
        <v>-0.59778198123591342</v>
      </c>
      <c r="AL2107" s="15">
        <f t="shared" si="196"/>
        <v>-1.9565766440237951</v>
      </c>
      <c r="AM2107" s="15">
        <f t="shared" si="197"/>
        <v>-1.4854556398418073</v>
      </c>
      <c r="AN2107" s="63">
        <f t="shared" si="201"/>
        <v>11.358636418491599</v>
      </c>
      <c r="AO2107" s="63">
        <f t="shared" si="201"/>
        <v>11.358804619998017</v>
      </c>
      <c r="AP2107" s="63">
        <f t="shared" si="201"/>
        <v>11.359537657922226</v>
      </c>
      <c r="AQ2107" s="63">
        <f t="shared" si="201"/>
        <v>11.362715978071076</v>
      </c>
      <c r="AR2107" s="63">
        <f t="shared" si="201"/>
        <v>11.376203534425278</v>
      </c>
      <c r="AS2107" s="63">
        <f t="shared" si="201"/>
        <v>11.429013607576051</v>
      </c>
      <c r="AT2107" s="63">
        <f t="shared" si="201"/>
        <v>11.594971110027394</v>
      </c>
      <c r="AU2107" s="63">
        <f t="shared" si="199"/>
        <v>11.961740587925192</v>
      </c>
      <c r="AV2107" s="63"/>
      <c r="AW2107" s="63"/>
    </row>
    <row r="2108" spans="27:49" x14ac:dyDescent="0.2">
      <c r="AA2108" s="217">
        <f t="shared" si="188"/>
        <v>-6.8508655805447731E-3</v>
      </c>
      <c r="AB2108" s="218">
        <f t="shared" si="189"/>
        <v>6.8508655805447731E-3</v>
      </c>
      <c r="AC2108" s="218">
        <f t="shared" si="190"/>
        <v>0</v>
      </c>
      <c r="AD2108" s="219">
        <f t="shared" si="191"/>
        <v>0</v>
      </c>
      <c r="AH2108" s="15">
        <f t="shared" si="192"/>
        <v>-2.1132140183653118E-2</v>
      </c>
      <c r="AI2108" s="15">
        <f t="shared" si="193"/>
        <v>0.75722234923842557</v>
      </c>
      <c r="AJ2108" s="15">
        <f t="shared" si="194"/>
        <v>-5.8662773998696828E-2</v>
      </c>
      <c r="AK2108" s="15">
        <f t="shared" si="195"/>
        <v>-0.59778198123591342</v>
      </c>
      <c r="AL2108" s="15">
        <f t="shared" si="196"/>
        <v>-1.9565766440237951</v>
      </c>
      <c r="AM2108" s="15">
        <f t="shared" si="197"/>
        <v>-1.4854556398418073</v>
      </c>
      <c r="AN2108" s="63">
        <f t="shared" si="201"/>
        <v>11.358636418491599</v>
      </c>
      <c r="AO2108" s="63">
        <f t="shared" si="201"/>
        <v>11.358804619998017</v>
      </c>
      <c r="AP2108" s="63">
        <f t="shared" si="201"/>
        <v>11.359537657922226</v>
      </c>
      <c r="AQ2108" s="63">
        <f t="shared" si="201"/>
        <v>11.362715978071076</v>
      </c>
      <c r="AR2108" s="63">
        <f t="shared" si="201"/>
        <v>11.376203534425278</v>
      </c>
      <c r="AS2108" s="63">
        <f t="shared" si="201"/>
        <v>11.429013607576051</v>
      </c>
      <c r="AT2108" s="63">
        <f t="shared" si="201"/>
        <v>11.594971110027394</v>
      </c>
      <c r="AU2108" s="63">
        <f t="shared" si="199"/>
        <v>11.961740587925192</v>
      </c>
      <c r="AV2108" s="63"/>
      <c r="AW2108" s="63"/>
    </row>
    <row r="2109" spans="27:49" x14ac:dyDescent="0.2">
      <c r="AA2109" s="217">
        <f t="shared" si="188"/>
        <v>-6.8508655805447731E-3</v>
      </c>
      <c r="AB2109" s="218">
        <f t="shared" si="189"/>
        <v>6.8508655805447731E-3</v>
      </c>
      <c r="AC2109" s="218">
        <f t="shared" si="190"/>
        <v>0</v>
      </c>
      <c r="AD2109" s="219">
        <f t="shared" si="191"/>
        <v>0</v>
      </c>
      <c r="AH2109" s="15">
        <f t="shared" si="192"/>
        <v>-2.1132140183653118E-2</v>
      </c>
      <c r="AI2109" s="15">
        <f t="shared" si="193"/>
        <v>0.75722234923842557</v>
      </c>
      <c r="AJ2109" s="15">
        <f t="shared" si="194"/>
        <v>-5.8662773998696828E-2</v>
      </c>
      <c r="AK2109" s="15">
        <f t="shared" si="195"/>
        <v>-0.59778198123591342</v>
      </c>
      <c r="AL2109" s="15">
        <f t="shared" si="196"/>
        <v>-1.9565766440237951</v>
      </c>
      <c r="AM2109" s="15">
        <f t="shared" si="197"/>
        <v>-1.4854556398418073</v>
      </c>
      <c r="AN2109" s="63">
        <f t="shared" si="201"/>
        <v>11.358636418491599</v>
      </c>
      <c r="AO2109" s="63">
        <f t="shared" si="201"/>
        <v>11.358804619998017</v>
      </c>
      <c r="AP2109" s="63">
        <f t="shared" si="201"/>
        <v>11.359537657922226</v>
      </c>
      <c r="AQ2109" s="63">
        <f t="shared" si="201"/>
        <v>11.362715978071076</v>
      </c>
      <c r="AR2109" s="63">
        <f t="shared" si="201"/>
        <v>11.376203534425278</v>
      </c>
      <c r="AS2109" s="63">
        <f t="shared" si="201"/>
        <v>11.429013607576051</v>
      </c>
      <c r="AT2109" s="63">
        <f t="shared" si="201"/>
        <v>11.594971110027394</v>
      </c>
      <c r="AU2109" s="63">
        <f t="shared" si="199"/>
        <v>11.961740587925192</v>
      </c>
      <c r="AV2109" s="63"/>
      <c r="AW2109" s="63"/>
    </row>
    <row r="2110" spans="27:49" x14ac:dyDescent="0.2">
      <c r="AA2110" s="217">
        <f t="shared" si="188"/>
        <v>-6.8508655805447731E-3</v>
      </c>
      <c r="AB2110" s="218">
        <f t="shared" si="189"/>
        <v>6.8508655805447731E-3</v>
      </c>
      <c r="AC2110" s="218">
        <f t="shared" si="190"/>
        <v>0</v>
      </c>
      <c r="AD2110" s="219">
        <f t="shared" si="191"/>
        <v>0</v>
      </c>
      <c r="AH2110" s="15">
        <f t="shared" si="192"/>
        <v>-2.1132140183653118E-2</v>
      </c>
      <c r="AI2110" s="15">
        <f t="shared" si="193"/>
        <v>0.75722234923842557</v>
      </c>
      <c r="AJ2110" s="15">
        <f t="shared" si="194"/>
        <v>-5.8662773998696828E-2</v>
      </c>
      <c r="AK2110" s="15">
        <f t="shared" si="195"/>
        <v>-0.59778198123591342</v>
      </c>
      <c r="AL2110" s="15">
        <f t="shared" si="196"/>
        <v>-1.9565766440237951</v>
      </c>
      <c r="AM2110" s="15">
        <f t="shared" si="197"/>
        <v>-1.4854556398418073</v>
      </c>
      <c r="AN2110" s="63">
        <f t="shared" si="201"/>
        <v>11.358636418491599</v>
      </c>
      <c r="AO2110" s="63">
        <f t="shared" si="201"/>
        <v>11.358804619998017</v>
      </c>
      <c r="AP2110" s="63">
        <f t="shared" si="201"/>
        <v>11.359537657922226</v>
      </c>
      <c r="AQ2110" s="63">
        <f t="shared" si="201"/>
        <v>11.362715978071076</v>
      </c>
      <c r="AR2110" s="63">
        <f t="shared" si="201"/>
        <v>11.376203534425278</v>
      </c>
      <c r="AS2110" s="63">
        <f t="shared" si="201"/>
        <v>11.429013607576051</v>
      </c>
      <c r="AT2110" s="63">
        <f t="shared" si="201"/>
        <v>11.594971110027394</v>
      </c>
      <c r="AU2110" s="63">
        <f t="shared" si="199"/>
        <v>11.961740587925192</v>
      </c>
      <c r="AV2110" s="63"/>
      <c r="AW2110" s="63"/>
    </row>
    <row r="2111" spans="27:49" x14ac:dyDescent="0.2">
      <c r="AA2111" s="217">
        <f t="shared" si="188"/>
        <v>-6.8508655805447731E-3</v>
      </c>
      <c r="AB2111" s="218">
        <f t="shared" si="189"/>
        <v>6.8508655805447731E-3</v>
      </c>
      <c r="AC2111" s="218">
        <f t="shared" si="190"/>
        <v>0</v>
      </c>
      <c r="AD2111" s="219">
        <f t="shared" si="191"/>
        <v>0</v>
      </c>
      <c r="AH2111" s="15">
        <f t="shared" si="192"/>
        <v>-2.1132140183653118E-2</v>
      </c>
      <c r="AI2111" s="15">
        <f t="shared" si="193"/>
        <v>0.75722234923842557</v>
      </c>
      <c r="AJ2111" s="15">
        <f t="shared" si="194"/>
        <v>-5.8662773998696828E-2</v>
      </c>
      <c r="AK2111" s="15">
        <f t="shared" si="195"/>
        <v>-0.59778198123591342</v>
      </c>
      <c r="AL2111" s="15">
        <f t="shared" si="196"/>
        <v>-1.9565766440237951</v>
      </c>
      <c r="AM2111" s="15">
        <f t="shared" si="197"/>
        <v>-1.4854556398418073</v>
      </c>
      <c r="AN2111" s="63">
        <f t="shared" si="201"/>
        <v>11.358636418491599</v>
      </c>
      <c r="AO2111" s="63">
        <f t="shared" si="201"/>
        <v>11.358804619998017</v>
      </c>
      <c r="AP2111" s="63">
        <f t="shared" si="201"/>
        <v>11.359537657922226</v>
      </c>
      <c r="AQ2111" s="63">
        <f t="shared" si="201"/>
        <v>11.362715978071076</v>
      </c>
      <c r="AR2111" s="63">
        <f t="shared" si="201"/>
        <v>11.376203534425278</v>
      </c>
      <c r="AS2111" s="63">
        <f t="shared" si="201"/>
        <v>11.429013607576051</v>
      </c>
      <c r="AT2111" s="63">
        <f t="shared" si="201"/>
        <v>11.594971110027394</v>
      </c>
      <c r="AU2111" s="63">
        <f t="shared" si="199"/>
        <v>11.961740587925192</v>
      </c>
      <c r="AV2111" s="63"/>
      <c r="AW2111" s="63"/>
    </row>
    <row r="2112" spans="27:49" x14ac:dyDescent="0.2">
      <c r="AA2112" s="217">
        <f t="shared" si="188"/>
        <v>-6.8508655805447731E-3</v>
      </c>
      <c r="AB2112" s="218">
        <f t="shared" si="189"/>
        <v>6.8508655805447731E-3</v>
      </c>
      <c r="AC2112" s="218">
        <f t="shared" si="190"/>
        <v>0</v>
      </c>
      <c r="AD2112" s="219">
        <f t="shared" si="191"/>
        <v>0</v>
      </c>
      <c r="AH2112" s="15">
        <f t="shared" si="192"/>
        <v>-2.1132140183653118E-2</v>
      </c>
      <c r="AI2112" s="15">
        <f t="shared" si="193"/>
        <v>0.75722234923842557</v>
      </c>
      <c r="AJ2112" s="15">
        <f t="shared" si="194"/>
        <v>-5.8662773998696828E-2</v>
      </c>
      <c r="AK2112" s="15">
        <f t="shared" si="195"/>
        <v>-0.59778198123591342</v>
      </c>
      <c r="AL2112" s="15">
        <f t="shared" si="196"/>
        <v>-1.9565766440237951</v>
      </c>
      <c r="AM2112" s="15">
        <f t="shared" si="197"/>
        <v>-1.4854556398418073</v>
      </c>
      <c r="AN2112" s="63">
        <f t="shared" si="201"/>
        <v>11.358636418491599</v>
      </c>
      <c r="AO2112" s="63">
        <f t="shared" si="201"/>
        <v>11.358804619998017</v>
      </c>
      <c r="AP2112" s="63">
        <f t="shared" si="201"/>
        <v>11.359537657922226</v>
      </c>
      <c r="AQ2112" s="63">
        <f t="shared" si="201"/>
        <v>11.362715978071076</v>
      </c>
      <c r="AR2112" s="63">
        <f t="shared" si="201"/>
        <v>11.376203534425278</v>
      </c>
      <c r="AS2112" s="63">
        <f t="shared" si="201"/>
        <v>11.429013607576051</v>
      </c>
      <c r="AT2112" s="63">
        <f t="shared" si="201"/>
        <v>11.594971110027394</v>
      </c>
      <c r="AU2112" s="63">
        <f t="shared" si="199"/>
        <v>11.961740587925192</v>
      </c>
      <c r="AV2112" s="63"/>
      <c r="AW2112" s="63"/>
    </row>
    <row r="2113" spans="27:49" x14ac:dyDescent="0.2">
      <c r="AA2113" s="217">
        <f t="shared" si="188"/>
        <v>-6.8508655805447731E-3</v>
      </c>
      <c r="AB2113" s="218">
        <f t="shared" si="189"/>
        <v>6.8508655805447731E-3</v>
      </c>
      <c r="AC2113" s="218">
        <f t="shared" si="190"/>
        <v>0</v>
      </c>
      <c r="AD2113" s="219">
        <f t="shared" si="191"/>
        <v>0</v>
      </c>
      <c r="AH2113" s="15">
        <f t="shared" si="192"/>
        <v>-2.1132140183653118E-2</v>
      </c>
      <c r="AI2113" s="15">
        <f t="shared" si="193"/>
        <v>0.75722234923842557</v>
      </c>
      <c r="AJ2113" s="15">
        <f t="shared" si="194"/>
        <v>-5.8662773998696828E-2</v>
      </c>
      <c r="AK2113" s="15">
        <f t="shared" si="195"/>
        <v>-0.59778198123591342</v>
      </c>
      <c r="AL2113" s="15">
        <f t="shared" si="196"/>
        <v>-1.9565766440237951</v>
      </c>
      <c r="AM2113" s="15">
        <f t="shared" si="197"/>
        <v>-1.4854556398418073</v>
      </c>
      <c r="AN2113" s="63">
        <f t="shared" si="201"/>
        <v>11.358636418491599</v>
      </c>
      <c r="AO2113" s="63">
        <f t="shared" si="201"/>
        <v>11.358804619998017</v>
      </c>
      <c r="AP2113" s="63">
        <f t="shared" si="201"/>
        <v>11.359537657922226</v>
      </c>
      <c r="AQ2113" s="63">
        <f t="shared" si="201"/>
        <v>11.362715978071076</v>
      </c>
      <c r="AR2113" s="63">
        <f t="shared" si="201"/>
        <v>11.376203534425278</v>
      </c>
      <c r="AS2113" s="63">
        <f t="shared" si="201"/>
        <v>11.429013607576051</v>
      </c>
      <c r="AT2113" s="63">
        <f t="shared" si="201"/>
        <v>11.594971110027394</v>
      </c>
      <c r="AU2113" s="63">
        <f t="shared" si="199"/>
        <v>11.961740587925192</v>
      </c>
      <c r="AV2113" s="63"/>
      <c r="AW2113" s="63"/>
    </row>
    <row r="2114" spans="27:49" x14ac:dyDescent="0.2">
      <c r="AA2114" s="217">
        <f t="shared" si="188"/>
        <v>-6.8508655805447731E-3</v>
      </c>
      <c r="AB2114" s="218">
        <f t="shared" si="189"/>
        <v>6.8508655805447731E-3</v>
      </c>
      <c r="AC2114" s="218">
        <f t="shared" si="190"/>
        <v>0</v>
      </c>
      <c r="AD2114" s="219">
        <f t="shared" si="191"/>
        <v>0</v>
      </c>
      <c r="AH2114" s="15">
        <f t="shared" si="192"/>
        <v>-2.1132140183653118E-2</v>
      </c>
      <c r="AI2114" s="15">
        <f t="shared" si="193"/>
        <v>0.75722234923842557</v>
      </c>
      <c r="AJ2114" s="15">
        <f t="shared" si="194"/>
        <v>-5.8662773998696828E-2</v>
      </c>
      <c r="AK2114" s="15">
        <f t="shared" si="195"/>
        <v>-0.59778198123591342</v>
      </c>
      <c r="AL2114" s="15">
        <f t="shared" si="196"/>
        <v>-1.9565766440237951</v>
      </c>
      <c r="AM2114" s="15">
        <f t="shared" si="197"/>
        <v>-1.4854556398418073</v>
      </c>
      <c r="AN2114" s="63">
        <f t="shared" si="201"/>
        <v>11.358636418491599</v>
      </c>
      <c r="AO2114" s="63">
        <f t="shared" si="201"/>
        <v>11.358804619998017</v>
      </c>
      <c r="AP2114" s="63">
        <f t="shared" si="201"/>
        <v>11.359537657922226</v>
      </c>
      <c r="AQ2114" s="63">
        <f t="shared" si="201"/>
        <v>11.362715978071076</v>
      </c>
      <c r="AR2114" s="63">
        <f t="shared" si="201"/>
        <v>11.376203534425278</v>
      </c>
      <c r="AS2114" s="63">
        <f t="shared" si="201"/>
        <v>11.429013607576051</v>
      </c>
      <c r="AT2114" s="63">
        <f t="shared" si="201"/>
        <v>11.594971110027394</v>
      </c>
      <c r="AU2114" s="63">
        <f t="shared" si="199"/>
        <v>11.961740587925192</v>
      </c>
      <c r="AV2114" s="63"/>
      <c r="AW2114" s="63"/>
    </row>
    <row r="2115" spans="27:49" x14ac:dyDescent="0.2">
      <c r="AA2115" s="217">
        <f t="shared" si="188"/>
        <v>-6.8508655805447731E-3</v>
      </c>
      <c r="AB2115" s="218">
        <f t="shared" si="189"/>
        <v>6.8508655805447731E-3</v>
      </c>
      <c r="AC2115" s="218">
        <f t="shared" si="190"/>
        <v>0</v>
      </c>
      <c r="AD2115" s="219">
        <f t="shared" si="191"/>
        <v>0</v>
      </c>
      <c r="AH2115" s="15">
        <f t="shared" si="192"/>
        <v>-2.1132140183653118E-2</v>
      </c>
      <c r="AI2115" s="15">
        <f t="shared" si="193"/>
        <v>0.75722234923842557</v>
      </c>
      <c r="AJ2115" s="15">
        <f t="shared" si="194"/>
        <v>-5.8662773998696828E-2</v>
      </c>
      <c r="AK2115" s="15">
        <f t="shared" si="195"/>
        <v>-0.59778198123591342</v>
      </c>
      <c r="AL2115" s="15">
        <f t="shared" si="196"/>
        <v>-1.9565766440237951</v>
      </c>
      <c r="AM2115" s="15">
        <f t="shared" si="197"/>
        <v>-1.4854556398418073</v>
      </c>
      <c r="AN2115" s="63">
        <f t="shared" si="201"/>
        <v>11.358636418491599</v>
      </c>
      <c r="AO2115" s="63">
        <f t="shared" si="201"/>
        <v>11.358804619998017</v>
      </c>
      <c r="AP2115" s="63">
        <f t="shared" si="201"/>
        <v>11.359537657922226</v>
      </c>
      <c r="AQ2115" s="63">
        <f t="shared" si="201"/>
        <v>11.362715978071076</v>
      </c>
      <c r="AR2115" s="63">
        <f t="shared" si="201"/>
        <v>11.376203534425278</v>
      </c>
      <c r="AS2115" s="63">
        <f t="shared" si="201"/>
        <v>11.429013607576051</v>
      </c>
      <c r="AT2115" s="63">
        <f t="shared" si="201"/>
        <v>11.594971110027394</v>
      </c>
      <c r="AU2115" s="63">
        <f t="shared" si="199"/>
        <v>11.961740587925192</v>
      </c>
      <c r="AV2115" s="63"/>
      <c r="AW2115" s="63"/>
    </row>
    <row r="2116" spans="27:49" x14ac:dyDescent="0.2">
      <c r="AA2116" s="217">
        <f t="shared" si="188"/>
        <v>-6.8508655805447731E-3</v>
      </c>
      <c r="AB2116" s="218">
        <f t="shared" si="189"/>
        <v>6.8508655805447731E-3</v>
      </c>
      <c r="AC2116" s="218">
        <f t="shared" si="190"/>
        <v>0</v>
      </c>
      <c r="AD2116" s="219">
        <f t="shared" si="191"/>
        <v>0</v>
      </c>
      <c r="AH2116" s="15">
        <f t="shared" si="192"/>
        <v>-2.1132140183653118E-2</v>
      </c>
      <c r="AI2116" s="15">
        <f t="shared" si="193"/>
        <v>0.75722234923842557</v>
      </c>
      <c r="AJ2116" s="15">
        <f t="shared" si="194"/>
        <v>-5.8662773998696828E-2</v>
      </c>
      <c r="AK2116" s="15">
        <f t="shared" si="195"/>
        <v>-0.59778198123591342</v>
      </c>
      <c r="AL2116" s="15">
        <f t="shared" si="196"/>
        <v>-1.9565766440237951</v>
      </c>
      <c r="AM2116" s="15">
        <f t="shared" si="197"/>
        <v>-1.4854556398418073</v>
      </c>
      <c r="AN2116" s="63">
        <f t="shared" si="201"/>
        <v>11.358636418491599</v>
      </c>
      <c r="AO2116" s="63">
        <f t="shared" si="201"/>
        <v>11.358804619998017</v>
      </c>
      <c r="AP2116" s="63">
        <f t="shared" si="201"/>
        <v>11.359537657922226</v>
      </c>
      <c r="AQ2116" s="63">
        <f t="shared" si="201"/>
        <v>11.362715978071076</v>
      </c>
      <c r="AR2116" s="63">
        <f t="shared" si="201"/>
        <v>11.376203534425278</v>
      </c>
      <c r="AS2116" s="63">
        <f t="shared" si="201"/>
        <v>11.429013607576051</v>
      </c>
      <c r="AT2116" s="63">
        <f t="shared" si="201"/>
        <v>11.594971110027394</v>
      </c>
      <c r="AU2116" s="63">
        <f t="shared" si="199"/>
        <v>11.961740587925192</v>
      </c>
      <c r="AV2116" s="63"/>
      <c r="AW2116" s="63"/>
    </row>
    <row r="2117" spans="27:49" x14ac:dyDescent="0.2">
      <c r="AA2117" s="217">
        <f t="shared" si="188"/>
        <v>-6.8508655805447731E-3</v>
      </c>
      <c r="AB2117" s="218">
        <f t="shared" si="189"/>
        <v>6.8508655805447731E-3</v>
      </c>
      <c r="AC2117" s="218">
        <f t="shared" si="190"/>
        <v>0</v>
      </c>
      <c r="AD2117" s="219">
        <f t="shared" si="191"/>
        <v>0</v>
      </c>
      <c r="AH2117" s="15">
        <f t="shared" si="192"/>
        <v>-2.1132140183653118E-2</v>
      </c>
      <c r="AI2117" s="15">
        <f t="shared" si="193"/>
        <v>0.75722234923842557</v>
      </c>
      <c r="AJ2117" s="15">
        <f t="shared" si="194"/>
        <v>-5.8662773998696828E-2</v>
      </c>
      <c r="AK2117" s="15">
        <f t="shared" si="195"/>
        <v>-0.59778198123591342</v>
      </c>
      <c r="AL2117" s="15">
        <f t="shared" si="196"/>
        <v>-1.9565766440237951</v>
      </c>
      <c r="AM2117" s="15">
        <f t="shared" si="197"/>
        <v>-1.4854556398418073</v>
      </c>
      <c r="AN2117" s="63">
        <f t="shared" ref="AN2117:AT2132" si="202">$AU2117+$AB$7*SIN(AO2117)</f>
        <v>11.358636418491599</v>
      </c>
      <c r="AO2117" s="63">
        <f t="shared" si="202"/>
        <v>11.358804619998017</v>
      </c>
      <c r="AP2117" s="63">
        <f t="shared" si="202"/>
        <v>11.359537657922226</v>
      </c>
      <c r="AQ2117" s="63">
        <f t="shared" si="202"/>
        <v>11.362715978071076</v>
      </c>
      <c r="AR2117" s="63">
        <f t="shared" si="202"/>
        <v>11.376203534425278</v>
      </c>
      <c r="AS2117" s="63">
        <f t="shared" si="202"/>
        <v>11.429013607576051</v>
      </c>
      <c r="AT2117" s="63">
        <f t="shared" si="202"/>
        <v>11.594971110027394</v>
      </c>
      <c r="AU2117" s="63">
        <f t="shared" si="199"/>
        <v>11.961740587925192</v>
      </c>
      <c r="AV2117" s="63"/>
      <c r="AW2117" s="63"/>
    </row>
    <row r="2118" spans="27:49" x14ac:dyDescent="0.2">
      <c r="AA2118" s="217">
        <f t="shared" si="188"/>
        <v>-6.8508655805447731E-3</v>
      </c>
      <c r="AB2118" s="218">
        <f t="shared" si="189"/>
        <v>6.8508655805447731E-3</v>
      </c>
      <c r="AC2118" s="218">
        <f t="shared" si="190"/>
        <v>0</v>
      </c>
      <c r="AD2118" s="219">
        <f t="shared" si="191"/>
        <v>0</v>
      </c>
      <c r="AH2118" s="15">
        <f t="shared" si="192"/>
        <v>-2.1132140183653118E-2</v>
      </c>
      <c r="AI2118" s="15">
        <f t="shared" si="193"/>
        <v>0.75722234923842557</v>
      </c>
      <c r="AJ2118" s="15">
        <f t="shared" si="194"/>
        <v>-5.8662773998696828E-2</v>
      </c>
      <c r="AK2118" s="15">
        <f t="shared" si="195"/>
        <v>-0.59778198123591342</v>
      </c>
      <c r="AL2118" s="15">
        <f t="shared" si="196"/>
        <v>-1.9565766440237951</v>
      </c>
      <c r="AM2118" s="15">
        <f t="shared" si="197"/>
        <v>-1.4854556398418073</v>
      </c>
      <c r="AN2118" s="63">
        <f t="shared" si="202"/>
        <v>11.358636418491599</v>
      </c>
      <c r="AO2118" s="63">
        <f t="shared" si="202"/>
        <v>11.358804619998017</v>
      </c>
      <c r="AP2118" s="63">
        <f t="shared" si="202"/>
        <v>11.359537657922226</v>
      </c>
      <c r="AQ2118" s="63">
        <f t="shared" si="202"/>
        <v>11.362715978071076</v>
      </c>
      <c r="AR2118" s="63">
        <f t="shared" si="202"/>
        <v>11.376203534425278</v>
      </c>
      <c r="AS2118" s="63">
        <f t="shared" si="202"/>
        <v>11.429013607576051</v>
      </c>
      <c r="AT2118" s="63">
        <f t="shared" si="202"/>
        <v>11.594971110027394</v>
      </c>
      <c r="AU2118" s="63">
        <f t="shared" si="199"/>
        <v>11.961740587925192</v>
      </c>
      <c r="AV2118" s="63"/>
      <c r="AW2118" s="63"/>
    </row>
    <row r="2119" spans="27:49" x14ac:dyDescent="0.2">
      <c r="AA2119" s="217">
        <f t="shared" si="188"/>
        <v>-6.8508655805447731E-3</v>
      </c>
      <c r="AB2119" s="218">
        <f t="shared" si="189"/>
        <v>6.8508655805447731E-3</v>
      </c>
      <c r="AC2119" s="218">
        <f t="shared" si="190"/>
        <v>0</v>
      </c>
      <c r="AD2119" s="219">
        <f t="shared" si="191"/>
        <v>0</v>
      </c>
      <c r="AH2119" s="15">
        <f t="shared" si="192"/>
        <v>-2.1132140183653118E-2</v>
      </c>
      <c r="AI2119" s="15">
        <f t="shared" si="193"/>
        <v>0.75722234923842557</v>
      </c>
      <c r="AJ2119" s="15">
        <f t="shared" si="194"/>
        <v>-5.8662773998696828E-2</v>
      </c>
      <c r="AK2119" s="15">
        <f t="shared" si="195"/>
        <v>-0.59778198123591342</v>
      </c>
      <c r="AL2119" s="15">
        <f t="shared" si="196"/>
        <v>-1.9565766440237951</v>
      </c>
      <c r="AM2119" s="15">
        <f t="shared" si="197"/>
        <v>-1.4854556398418073</v>
      </c>
      <c r="AN2119" s="63">
        <f t="shared" si="202"/>
        <v>11.358636418491599</v>
      </c>
      <c r="AO2119" s="63">
        <f t="shared" si="202"/>
        <v>11.358804619998017</v>
      </c>
      <c r="AP2119" s="63">
        <f t="shared" si="202"/>
        <v>11.359537657922226</v>
      </c>
      <c r="AQ2119" s="63">
        <f t="shared" si="202"/>
        <v>11.362715978071076</v>
      </c>
      <c r="AR2119" s="63">
        <f t="shared" si="202"/>
        <v>11.376203534425278</v>
      </c>
      <c r="AS2119" s="63">
        <f t="shared" si="202"/>
        <v>11.429013607576051</v>
      </c>
      <c r="AT2119" s="63">
        <f t="shared" si="202"/>
        <v>11.594971110027394</v>
      </c>
      <c r="AU2119" s="63">
        <f t="shared" si="199"/>
        <v>11.961740587925192</v>
      </c>
      <c r="AV2119" s="63"/>
      <c r="AW2119" s="63"/>
    </row>
    <row r="2120" spans="27:49" x14ac:dyDescent="0.2">
      <c r="AA2120" s="217">
        <f t="shared" si="188"/>
        <v>-6.8508655805447731E-3</v>
      </c>
      <c r="AB2120" s="218">
        <f t="shared" si="189"/>
        <v>6.8508655805447731E-3</v>
      </c>
      <c r="AC2120" s="218">
        <f t="shared" si="190"/>
        <v>0</v>
      </c>
      <c r="AD2120" s="219">
        <f t="shared" si="191"/>
        <v>0</v>
      </c>
      <c r="AH2120" s="15">
        <f t="shared" si="192"/>
        <v>-2.1132140183653118E-2</v>
      </c>
      <c r="AI2120" s="15">
        <f t="shared" si="193"/>
        <v>0.75722234923842557</v>
      </c>
      <c r="AJ2120" s="15">
        <f t="shared" si="194"/>
        <v>-5.8662773998696828E-2</v>
      </c>
      <c r="AK2120" s="15">
        <f t="shared" si="195"/>
        <v>-0.59778198123591342</v>
      </c>
      <c r="AL2120" s="15">
        <f t="shared" si="196"/>
        <v>-1.9565766440237951</v>
      </c>
      <c r="AM2120" s="15">
        <f t="shared" si="197"/>
        <v>-1.4854556398418073</v>
      </c>
      <c r="AN2120" s="63">
        <f t="shared" si="202"/>
        <v>11.358636418491599</v>
      </c>
      <c r="AO2120" s="63">
        <f t="shared" si="202"/>
        <v>11.358804619998017</v>
      </c>
      <c r="AP2120" s="63">
        <f t="shared" si="202"/>
        <v>11.359537657922226</v>
      </c>
      <c r="AQ2120" s="63">
        <f t="shared" si="202"/>
        <v>11.362715978071076</v>
      </c>
      <c r="AR2120" s="63">
        <f t="shared" si="202"/>
        <v>11.376203534425278</v>
      </c>
      <c r="AS2120" s="63">
        <f t="shared" si="202"/>
        <v>11.429013607576051</v>
      </c>
      <c r="AT2120" s="63">
        <f t="shared" si="202"/>
        <v>11.594971110027394</v>
      </c>
      <c r="AU2120" s="63">
        <f t="shared" si="199"/>
        <v>11.961740587925192</v>
      </c>
      <c r="AV2120" s="63"/>
      <c r="AW2120" s="63"/>
    </row>
    <row r="2121" spans="27:49" x14ac:dyDescent="0.2">
      <c r="AA2121" s="217">
        <f t="shared" si="188"/>
        <v>-6.8508655805447731E-3</v>
      </c>
      <c r="AB2121" s="218">
        <f t="shared" si="189"/>
        <v>6.8508655805447731E-3</v>
      </c>
      <c r="AC2121" s="218">
        <f t="shared" si="190"/>
        <v>0</v>
      </c>
      <c r="AD2121" s="219">
        <f t="shared" si="191"/>
        <v>0</v>
      </c>
      <c r="AH2121" s="15">
        <f t="shared" si="192"/>
        <v>-2.1132140183653118E-2</v>
      </c>
      <c r="AI2121" s="15">
        <f t="shared" si="193"/>
        <v>0.75722234923842557</v>
      </c>
      <c r="AJ2121" s="15">
        <f t="shared" si="194"/>
        <v>-5.8662773998696828E-2</v>
      </c>
      <c r="AK2121" s="15">
        <f t="shared" si="195"/>
        <v>-0.59778198123591342</v>
      </c>
      <c r="AL2121" s="15">
        <f t="shared" si="196"/>
        <v>-1.9565766440237951</v>
      </c>
      <c r="AM2121" s="15">
        <f t="shared" si="197"/>
        <v>-1.4854556398418073</v>
      </c>
      <c r="AN2121" s="63">
        <f t="shared" si="202"/>
        <v>11.358636418491599</v>
      </c>
      <c r="AO2121" s="63">
        <f t="shared" si="202"/>
        <v>11.358804619998017</v>
      </c>
      <c r="AP2121" s="63">
        <f t="shared" si="202"/>
        <v>11.359537657922226</v>
      </c>
      <c r="AQ2121" s="63">
        <f t="shared" si="202"/>
        <v>11.362715978071076</v>
      </c>
      <c r="AR2121" s="63">
        <f t="shared" si="202"/>
        <v>11.376203534425278</v>
      </c>
      <c r="AS2121" s="63">
        <f t="shared" si="202"/>
        <v>11.429013607576051</v>
      </c>
      <c r="AT2121" s="63">
        <f t="shared" si="202"/>
        <v>11.594971110027394</v>
      </c>
      <c r="AU2121" s="63">
        <f t="shared" si="199"/>
        <v>11.961740587925192</v>
      </c>
      <c r="AV2121" s="63"/>
      <c r="AW2121" s="63"/>
    </row>
    <row r="2122" spans="27:49" x14ac:dyDescent="0.2">
      <c r="AA2122" s="217">
        <f t="shared" si="188"/>
        <v>-6.8508655805447731E-3</v>
      </c>
      <c r="AB2122" s="218">
        <f t="shared" si="189"/>
        <v>6.8508655805447731E-3</v>
      </c>
      <c r="AC2122" s="218">
        <f t="shared" si="190"/>
        <v>0</v>
      </c>
      <c r="AD2122" s="219">
        <f t="shared" si="191"/>
        <v>0</v>
      </c>
      <c r="AH2122" s="15">
        <f t="shared" si="192"/>
        <v>-2.1132140183653118E-2</v>
      </c>
      <c r="AI2122" s="15">
        <f t="shared" si="193"/>
        <v>0.75722234923842557</v>
      </c>
      <c r="AJ2122" s="15">
        <f t="shared" si="194"/>
        <v>-5.8662773998696828E-2</v>
      </c>
      <c r="AK2122" s="15">
        <f t="shared" si="195"/>
        <v>-0.59778198123591342</v>
      </c>
      <c r="AL2122" s="15">
        <f t="shared" si="196"/>
        <v>-1.9565766440237951</v>
      </c>
      <c r="AM2122" s="15">
        <f t="shared" si="197"/>
        <v>-1.4854556398418073</v>
      </c>
      <c r="AN2122" s="63">
        <f t="shared" si="202"/>
        <v>11.358636418491599</v>
      </c>
      <c r="AO2122" s="63">
        <f t="shared" si="202"/>
        <v>11.358804619998017</v>
      </c>
      <c r="AP2122" s="63">
        <f t="shared" si="202"/>
        <v>11.359537657922226</v>
      </c>
      <c r="AQ2122" s="63">
        <f t="shared" si="202"/>
        <v>11.362715978071076</v>
      </c>
      <c r="AR2122" s="63">
        <f t="shared" si="202"/>
        <v>11.376203534425278</v>
      </c>
      <c r="AS2122" s="63">
        <f t="shared" si="202"/>
        <v>11.429013607576051</v>
      </c>
      <c r="AT2122" s="63">
        <f t="shared" si="202"/>
        <v>11.594971110027394</v>
      </c>
      <c r="AU2122" s="63">
        <f t="shared" si="199"/>
        <v>11.961740587925192</v>
      </c>
      <c r="AV2122" s="63"/>
      <c r="AW2122" s="63"/>
    </row>
    <row r="2123" spans="27:49" x14ac:dyDescent="0.2">
      <c r="AA2123" s="217">
        <f t="shared" si="188"/>
        <v>-6.8508655805447731E-3</v>
      </c>
      <c r="AB2123" s="218">
        <f t="shared" si="189"/>
        <v>6.8508655805447731E-3</v>
      </c>
      <c r="AC2123" s="218">
        <f t="shared" si="190"/>
        <v>0</v>
      </c>
      <c r="AD2123" s="219">
        <f t="shared" si="191"/>
        <v>0</v>
      </c>
      <c r="AH2123" s="15">
        <f t="shared" si="192"/>
        <v>-2.1132140183653118E-2</v>
      </c>
      <c r="AI2123" s="15">
        <f t="shared" si="193"/>
        <v>0.75722234923842557</v>
      </c>
      <c r="AJ2123" s="15">
        <f t="shared" si="194"/>
        <v>-5.8662773998696828E-2</v>
      </c>
      <c r="AK2123" s="15">
        <f t="shared" si="195"/>
        <v>-0.59778198123591342</v>
      </c>
      <c r="AL2123" s="15">
        <f t="shared" si="196"/>
        <v>-1.9565766440237951</v>
      </c>
      <c r="AM2123" s="15">
        <f t="shared" si="197"/>
        <v>-1.4854556398418073</v>
      </c>
      <c r="AN2123" s="63">
        <f t="shared" si="202"/>
        <v>11.358636418491599</v>
      </c>
      <c r="AO2123" s="63">
        <f t="shared" si="202"/>
        <v>11.358804619998017</v>
      </c>
      <c r="AP2123" s="63">
        <f t="shared" si="202"/>
        <v>11.359537657922226</v>
      </c>
      <c r="AQ2123" s="63">
        <f t="shared" si="202"/>
        <v>11.362715978071076</v>
      </c>
      <c r="AR2123" s="63">
        <f t="shared" si="202"/>
        <v>11.376203534425278</v>
      </c>
      <c r="AS2123" s="63">
        <f t="shared" si="202"/>
        <v>11.429013607576051</v>
      </c>
      <c r="AT2123" s="63">
        <f t="shared" si="202"/>
        <v>11.594971110027394</v>
      </c>
      <c r="AU2123" s="63">
        <f t="shared" si="199"/>
        <v>11.961740587925192</v>
      </c>
      <c r="AV2123" s="63"/>
      <c r="AW2123" s="63"/>
    </row>
    <row r="2124" spans="27:49" x14ac:dyDescent="0.2">
      <c r="AA2124" s="217">
        <f t="shared" si="188"/>
        <v>-6.8508655805447731E-3</v>
      </c>
      <c r="AB2124" s="218">
        <f t="shared" si="189"/>
        <v>6.8508655805447731E-3</v>
      </c>
      <c r="AC2124" s="218">
        <f t="shared" si="190"/>
        <v>0</v>
      </c>
      <c r="AD2124" s="219">
        <f t="shared" si="191"/>
        <v>0</v>
      </c>
      <c r="AH2124" s="15">
        <f t="shared" si="192"/>
        <v>-2.1132140183653118E-2</v>
      </c>
      <c r="AI2124" s="15">
        <f t="shared" si="193"/>
        <v>0.75722234923842557</v>
      </c>
      <c r="AJ2124" s="15">
        <f t="shared" si="194"/>
        <v>-5.8662773998696828E-2</v>
      </c>
      <c r="AK2124" s="15">
        <f t="shared" si="195"/>
        <v>-0.59778198123591342</v>
      </c>
      <c r="AL2124" s="15">
        <f t="shared" si="196"/>
        <v>-1.9565766440237951</v>
      </c>
      <c r="AM2124" s="15">
        <f t="shared" si="197"/>
        <v>-1.4854556398418073</v>
      </c>
      <c r="AN2124" s="63">
        <f t="shared" si="202"/>
        <v>11.358636418491599</v>
      </c>
      <c r="AO2124" s="63">
        <f t="shared" si="202"/>
        <v>11.358804619998017</v>
      </c>
      <c r="AP2124" s="63">
        <f t="shared" si="202"/>
        <v>11.359537657922226</v>
      </c>
      <c r="AQ2124" s="63">
        <f t="shared" si="202"/>
        <v>11.362715978071076</v>
      </c>
      <c r="AR2124" s="63">
        <f t="shared" si="202"/>
        <v>11.376203534425278</v>
      </c>
      <c r="AS2124" s="63">
        <f t="shared" si="202"/>
        <v>11.429013607576051</v>
      </c>
      <c r="AT2124" s="63">
        <f t="shared" si="202"/>
        <v>11.594971110027394</v>
      </c>
      <c r="AU2124" s="63">
        <f t="shared" si="199"/>
        <v>11.961740587925192</v>
      </c>
      <c r="AV2124" s="63"/>
      <c r="AW2124" s="63"/>
    </row>
    <row r="2125" spans="27:49" x14ac:dyDescent="0.2">
      <c r="AA2125" s="217">
        <f t="shared" si="188"/>
        <v>-6.8508655805447731E-3</v>
      </c>
      <c r="AB2125" s="218">
        <f t="shared" si="189"/>
        <v>6.8508655805447731E-3</v>
      </c>
      <c r="AC2125" s="218">
        <f t="shared" si="190"/>
        <v>0</v>
      </c>
      <c r="AD2125" s="219">
        <f t="shared" si="191"/>
        <v>0</v>
      </c>
      <c r="AH2125" s="15">
        <f t="shared" si="192"/>
        <v>-2.1132140183653118E-2</v>
      </c>
      <c r="AI2125" s="15">
        <f t="shared" si="193"/>
        <v>0.75722234923842557</v>
      </c>
      <c r="AJ2125" s="15">
        <f t="shared" si="194"/>
        <v>-5.8662773998696828E-2</v>
      </c>
      <c r="AK2125" s="15">
        <f t="shared" si="195"/>
        <v>-0.59778198123591342</v>
      </c>
      <c r="AL2125" s="15">
        <f t="shared" si="196"/>
        <v>-1.9565766440237951</v>
      </c>
      <c r="AM2125" s="15">
        <f t="shared" si="197"/>
        <v>-1.4854556398418073</v>
      </c>
      <c r="AN2125" s="63">
        <f t="shared" si="202"/>
        <v>11.358636418491599</v>
      </c>
      <c r="AO2125" s="63">
        <f t="shared" si="202"/>
        <v>11.358804619998017</v>
      </c>
      <c r="AP2125" s="63">
        <f t="shared" si="202"/>
        <v>11.359537657922226</v>
      </c>
      <c r="AQ2125" s="63">
        <f t="shared" si="202"/>
        <v>11.362715978071076</v>
      </c>
      <c r="AR2125" s="63">
        <f t="shared" si="202"/>
        <v>11.376203534425278</v>
      </c>
      <c r="AS2125" s="63">
        <f t="shared" si="202"/>
        <v>11.429013607576051</v>
      </c>
      <c r="AT2125" s="63">
        <f t="shared" si="202"/>
        <v>11.594971110027394</v>
      </c>
      <c r="AU2125" s="63">
        <f t="shared" si="199"/>
        <v>11.961740587925192</v>
      </c>
      <c r="AV2125" s="63"/>
      <c r="AW2125" s="63"/>
    </row>
    <row r="2126" spans="27:49" x14ac:dyDescent="0.2">
      <c r="AA2126" s="217">
        <f t="shared" si="188"/>
        <v>-6.8508655805447731E-3</v>
      </c>
      <c r="AB2126" s="218">
        <f t="shared" si="189"/>
        <v>6.8508655805447731E-3</v>
      </c>
      <c r="AC2126" s="218">
        <f t="shared" si="190"/>
        <v>0</v>
      </c>
      <c r="AD2126" s="219">
        <f t="shared" si="191"/>
        <v>0</v>
      </c>
      <c r="AH2126" s="15">
        <f t="shared" si="192"/>
        <v>-2.1132140183653118E-2</v>
      </c>
      <c r="AI2126" s="15">
        <f t="shared" si="193"/>
        <v>0.75722234923842557</v>
      </c>
      <c r="AJ2126" s="15">
        <f t="shared" si="194"/>
        <v>-5.8662773998696828E-2</v>
      </c>
      <c r="AK2126" s="15">
        <f t="shared" si="195"/>
        <v>-0.59778198123591342</v>
      </c>
      <c r="AL2126" s="15">
        <f t="shared" si="196"/>
        <v>-1.9565766440237951</v>
      </c>
      <c r="AM2126" s="15">
        <f t="shared" si="197"/>
        <v>-1.4854556398418073</v>
      </c>
      <c r="AN2126" s="63">
        <f t="shared" si="202"/>
        <v>11.358636418491599</v>
      </c>
      <c r="AO2126" s="63">
        <f t="shared" si="202"/>
        <v>11.358804619998017</v>
      </c>
      <c r="AP2126" s="63">
        <f t="shared" si="202"/>
        <v>11.359537657922226</v>
      </c>
      <c r="AQ2126" s="63">
        <f t="shared" si="202"/>
        <v>11.362715978071076</v>
      </c>
      <c r="AR2126" s="63">
        <f t="shared" si="202"/>
        <v>11.376203534425278</v>
      </c>
      <c r="AS2126" s="63">
        <f t="shared" si="202"/>
        <v>11.429013607576051</v>
      </c>
      <c r="AT2126" s="63">
        <f t="shared" si="202"/>
        <v>11.594971110027394</v>
      </c>
      <c r="AU2126" s="63">
        <f t="shared" si="199"/>
        <v>11.961740587925192</v>
      </c>
      <c r="AV2126" s="63"/>
      <c r="AW2126" s="63"/>
    </row>
    <row r="2127" spans="27:49" x14ac:dyDescent="0.2">
      <c r="AA2127" s="217">
        <f t="shared" si="188"/>
        <v>-6.8508655805447731E-3</v>
      </c>
      <c r="AB2127" s="218">
        <f t="shared" si="189"/>
        <v>6.8508655805447731E-3</v>
      </c>
      <c r="AC2127" s="218">
        <f t="shared" si="190"/>
        <v>0</v>
      </c>
      <c r="AD2127" s="219">
        <f t="shared" si="191"/>
        <v>0</v>
      </c>
      <c r="AH2127" s="15">
        <f t="shared" si="192"/>
        <v>-2.1132140183653118E-2</v>
      </c>
      <c r="AI2127" s="15">
        <f t="shared" si="193"/>
        <v>0.75722234923842557</v>
      </c>
      <c r="AJ2127" s="15">
        <f t="shared" si="194"/>
        <v>-5.8662773998696828E-2</v>
      </c>
      <c r="AK2127" s="15">
        <f t="shared" si="195"/>
        <v>-0.59778198123591342</v>
      </c>
      <c r="AL2127" s="15">
        <f t="shared" si="196"/>
        <v>-1.9565766440237951</v>
      </c>
      <c r="AM2127" s="15">
        <f t="shared" si="197"/>
        <v>-1.4854556398418073</v>
      </c>
      <c r="AN2127" s="63">
        <f t="shared" si="202"/>
        <v>11.358636418491599</v>
      </c>
      <c r="AO2127" s="63">
        <f t="shared" si="202"/>
        <v>11.358804619998017</v>
      </c>
      <c r="AP2127" s="63">
        <f t="shared" si="202"/>
        <v>11.359537657922226</v>
      </c>
      <c r="AQ2127" s="63">
        <f t="shared" si="202"/>
        <v>11.362715978071076</v>
      </c>
      <c r="AR2127" s="63">
        <f t="shared" si="202"/>
        <v>11.376203534425278</v>
      </c>
      <c r="AS2127" s="63">
        <f t="shared" si="202"/>
        <v>11.429013607576051</v>
      </c>
      <c r="AT2127" s="63">
        <f t="shared" si="202"/>
        <v>11.594971110027394</v>
      </c>
      <c r="AU2127" s="63">
        <f t="shared" si="199"/>
        <v>11.961740587925192</v>
      </c>
      <c r="AV2127" s="63"/>
      <c r="AW2127" s="63"/>
    </row>
    <row r="2128" spans="27:49" x14ac:dyDescent="0.2">
      <c r="AA2128" s="217">
        <f t="shared" si="188"/>
        <v>-6.8508655805447731E-3</v>
      </c>
      <c r="AB2128" s="218">
        <f t="shared" si="189"/>
        <v>6.8508655805447731E-3</v>
      </c>
      <c r="AC2128" s="218">
        <f t="shared" si="190"/>
        <v>0</v>
      </c>
      <c r="AD2128" s="219">
        <f t="shared" si="191"/>
        <v>0</v>
      </c>
      <c r="AH2128" s="15">
        <f t="shared" si="192"/>
        <v>-2.1132140183653118E-2</v>
      </c>
      <c r="AI2128" s="15">
        <f t="shared" si="193"/>
        <v>0.75722234923842557</v>
      </c>
      <c r="AJ2128" s="15">
        <f t="shared" si="194"/>
        <v>-5.8662773998696828E-2</v>
      </c>
      <c r="AK2128" s="15">
        <f t="shared" si="195"/>
        <v>-0.59778198123591342</v>
      </c>
      <c r="AL2128" s="15">
        <f t="shared" si="196"/>
        <v>-1.9565766440237951</v>
      </c>
      <c r="AM2128" s="15">
        <f t="shared" si="197"/>
        <v>-1.4854556398418073</v>
      </c>
      <c r="AN2128" s="63">
        <f t="shared" si="202"/>
        <v>11.358636418491599</v>
      </c>
      <c r="AO2128" s="63">
        <f t="shared" si="202"/>
        <v>11.358804619998017</v>
      </c>
      <c r="AP2128" s="63">
        <f t="shared" si="202"/>
        <v>11.359537657922226</v>
      </c>
      <c r="AQ2128" s="63">
        <f t="shared" si="202"/>
        <v>11.362715978071076</v>
      </c>
      <c r="AR2128" s="63">
        <f t="shared" si="202"/>
        <v>11.376203534425278</v>
      </c>
      <c r="AS2128" s="63">
        <f t="shared" si="202"/>
        <v>11.429013607576051</v>
      </c>
      <c r="AT2128" s="63">
        <f t="shared" si="202"/>
        <v>11.594971110027394</v>
      </c>
      <c r="AU2128" s="63">
        <f t="shared" si="199"/>
        <v>11.961740587925192</v>
      </c>
      <c r="AV2128" s="63"/>
      <c r="AW2128" s="63"/>
    </row>
    <row r="2129" spans="27:49" x14ac:dyDescent="0.2">
      <c r="AA2129" s="217">
        <f t="shared" si="188"/>
        <v>-6.8508655805447731E-3</v>
      </c>
      <c r="AB2129" s="218">
        <f t="shared" si="189"/>
        <v>6.8508655805447731E-3</v>
      </c>
      <c r="AC2129" s="218">
        <f t="shared" si="190"/>
        <v>0</v>
      </c>
      <c r="AD2129" s="219">
        <f t="shared" si="191"/>
        <v>0</v>
      </c>
      <c r="AH2129" s="15">
        <f t="shared" si="192"/>
        <v>-2.1132140183653118E-2</v>
      </c>
      <c r="AI2129" s="15">
        <f t="shared" si="193"/>
        <v>0.75722234923842557</v>
      </c>
      <c r="AJ2129" s="15">
        <f t="shared" si="194"/>
        <v>-5.8662773998696828E-2</v>
      </c>
      <c r="AK2129" s="15">
        <f t="shared" si="195"/>
        <v>-0.59778198123591342</v>
      </c>
      <c r="AL2129" s="15">
        <f t="shared" si="196"/>
        <v>-1.9565766440237951</v>
      </c>
      <c r="AM2129" s="15">
        <f t="shared" si="197"/>
        <v>-1.4854556398418073</v>
      </c>
      <c r="AN2129" s="63">
        <f t="shared" si="202"/>
        <v>11.358636418491599</v>
      </c>
      <c r="AO2129" s="63">
        <f t="shared" si="202"/>
        <v>11.358804619998017</v>
      </c>
      <c r="AP2129" s="63">
        <f t="shared" si="202"/>
        <v>11.359537657922226</v>
      </c>
      <c r="AQ2129" s="63">
        <f t="shared" si="202"/>
        <v>11.362715978071076</v>
      </c>
      <c r="AR2129" s="63">
        <f t="shared" si="202"/>
        <v>11.376203534425278</v>
      </c>
      <c r="AS2129" s="63">
        <f t="shared" si="202"/>
        <v>11.429013607576051</v>
      </c>
      <c r="AT2129" s="63">
        <f t="shared" si="202"/>
        <v>11.594971110027394</v>
      </c>
      <c r="AU2129" s="63">
        <f t="shared" si="199"/>
        <v>11.961740587925192</v>
      </c>
      <c r="AV2129" s="63"/>
      <c r="AW2129" s="63"/>
    </row>
    <row r="2130" spans="27:49" x14ac:dyDescent="0.2">
      <c r="AA2130" s="217">
        <f t="shared" si="188"/>
        <v>-6.8508655805447731E-3</v>
      </c>
      <c r="AB2130" s="218">
        <f t="shared" si="189"/>
        <v>6.8508655805447731E-3</v>
      </c>
      <c r="AC2130" s="218">
        <f t="shared" si="190"/>
        <v>0</v>
      </c>
      <c r="AD2130" s="219">
        <f t="shared" si="191"/>
        <v>0</v>
      </c>
      <c r="AH2130" s="15">
        <f t="shared" si="192"/>
        <v>-2.1132140183653118E-2</v>
      </c>
      <c r="AI2130" s="15">
        <f t="shared" si="193"/>
        <v>0.75722234923842557</v>
      </c>
      <c r="AJ2130" s="15">
        <f t="shared" si="194"/>
        <v>-5.8662773998696828E-2</v>
      </c>
      <c r="AK2130" s="15">
        <f t="shared" si="195"/>
        <v>-0.59778198123591342</v>
      </c>
      <c r="AL2130" s="15">
        <f t="shared" si="196"/>
        <v>-1.9565766440237951</v>
      </c>
      <c r="AM2130" s="15">
        <f t="shared" si="197"/>
        <v>-1.4854556398418073</v>
      </c>
      <c r="AN2130" s="63">
        <f t="shared" si="202"/>
        <v>11.358636418491599</v>
      </c>
      <c r="AO2130" s="63">
        <f t="shared" si="202"/>
        <v>11.358804619998017</v>
      </c>
      <c r="AP2130" s="63">
        <f t="shared" si="202"/>
        <v>11.359537657922226</v>
      </c>
      <c r="AQ2130" s="63">
        <f t="shared" si="202"/>
        <v>11.362715978071076</v>
      </c>
      <c r="AR2130" s="63">
        <f t="shared" si="202"/>
        <v>11.376203534425278</v>
      </c>
      <c r="AS2130" s="63">
        <f t="shared" si="202"/>
        <v>11.429013607576051</v>
      </c>
      <c r="AT2130" s="63">
        <f t="shared" si="202"/>
        <v>11.594971110027394</v>
      </c>
      <c r="AU2130" s="63">
        <f t="shared" si="199"/>
        <v>11.961740587925192</v>
      </c>
      <c r="AV2130" s="63"/>
      <c r="AW2130" s="63"/>
    </row>
    <row r="2131" spans="27:49" x14ac:dyDescent="0.2">
      <c r="AA2131" s="217">
        <f t="shared" si="188"/>
        <v>-6.8508655805447731E-3</v>
      </c>
      <c r="AB2131" s="218">
        <f t="shared" si="189"/>
        <v>6.8508655805447731E-3</v>
      </c>
      <c r="AC2131" s="218">
        <f t="shared" si="190"/>
        <v>0</v>
      </c>
      <c r="AD2131" s="219">
        <f t="shared" si="191"/>
        <v>0</v>
      </c>
      <c r="AH2131" s="15">
        <f t="shared" si="192"/>
        <v>-2.1132140183653118E-2</v>
      </c>
      <c r="AI2131" s="15">
        <f t="shared" si="193"/>
        <v>0.75722234923842557</v>
      </c>
      <c r="AJ2131" s="15">
        <f t="shared" si="194"/>
        <v>-5.8662773998696828E-2</v>
      </c>
      <c r="AK2131" s="15">
        <f t="shared" si="195"/>
        <v>-0.59778198123591342</v>
      </c>
      <c r="AL2131" s="15">
        <f t="shared" si="196"/>
        <v>-1.9565766440237951</v>
      </c>
      <c r="AM2131" s="15">
        <f t="shared" si="197"/>
        <v>-1.4854556398418073</v>
      </c>
      <c r="AN2131" s="63">
        <f t="shared" si="202"/>
        <v>11.358636418491599</v>
      </c>
      <c r="AO2131" s="63">
        <f t="shared" si="202"/>
        <v>11.358804619998017</v>
      </c>
      <c r="AP2131" s="63">
        <f t="shared" si="202"/>
        <v>11.359537657922226</v>
      </c>
      <c r="AQ2131" s="63">
        <f t="shared" si="202"/>
        <v>11.362715978071076</v>
      </c>
      <c r="AR2131" s="63">
        <f t="shared" si="202"/>
        <v>11.376203534425278</v>
      </c>
      <c r="AS2131" s="63">
        <f t="shared" si="202"/>
        <v>11.429013607576051</v>
      </c>
      <c r="AT2131" s="63">
        <f t="shared" si="202"/>
        <v>11.594971110027394</v>
      </c>
      <c r="AU2131" s="63">
        <f t="shared" si="199"/>
        <v>11.961740587925192</v>
      </c>
      <c r="AV2131" s="63"/>
      <c r="AW2131" s="63"/>
    </row>
    <row r="2132" spans="27:49" x14ac:dyDescent="0.2">
      <c r="AA2132" s="217">
        <f t="shared" si="188"/>
        <v>-6.8508655805447731E-3</v>
      </c>
      <c r="AB2132" s="218">
        <f t="shared" si="189"/>
        <v>6.8508655805447731E-3</v>
      </c>
      <c r="AC2132" s="218">
        <f t="shared" si="190"/>
        <v>0</v>
      </c>
      <c r="AD2132" s="219">
        <f t="shared" si="191"/>
        <v>0</v>
      </c>
      <c r="AH2132" s="15">
        <f t="shared" si="192"/>
        <v>-2.1132140183653118E-2</v>
      </c>
      <c r="AI2132" s="15">
        <f t="shared" si="193"/>
        <v>0.75722234923842557</v>
      </c>
      <c r="AJ2132" s="15">
        <f t="shared" si="194"/>
        <v>-5.8662773998696828E-2</v>
      </c>
      <c r="AK2132" s="15">
        <f t="shared" si="195"/>
        <v>-0.59778198123591342</v>
      </c>
      <c r="AL2132" s="15">
        <f t="shared" si="196"/>
        <v>-1.9565766440237951</v>
      </c>
      <c r="AM2132" s="15">
        <f t="shared" si="197"/>
        <v>-1.4854556398418073</v>
      </c>
      <c r="AN2132" s="63">
        <f t="shared" si="202"/>
        <v>11.358636418491599</v>
      </c>
      <c r="AO2132" s="63">
        <f t="shared" si="202"/>
        <v>11.358804619998017</v>
      </c>
      <c r="AP2132" s="63">
        <f t="shared" si="202"/>
        <v>11.359537657922226</v>
      </c>
      <c r="AQ2132" s="63">
        <f t="shared" si="202"/>
        <v>11.362715978071076</v>
      </c>
      <c r="AR2132" s="63">
        <f t="shared" si="202"/>
        <v>11.376203534425278</v>
      </c>
      <c r="AS2132" s="63">
        <f t="shared" si="202"/>
        <v>11.429013607576051</v>
      </c>
      <c r="AT2132" s="63">
        <f t="shared" si="202"/>
        <v>11.594971110027394</v>
      </c>
      <c r="AU2132" s="63">
        <f t="shared" si="199"/>
        <v>11.961740587925192</v>
      </c>
      <c r="AV2132" s="63"/>
      <c r="AW2132" s="63"/>
    </row>
    <row r="2133" spans="27:49" x14ac:dyDescent="0.2">
      <c r="AA2133" s="217">
        <f t="shared" ref="AA2133:AA2196" si="203">AB$3+AB$4*Z2133+AB$5*Z2133^2+AH2133</f>
        <v>-6.8508655805447731E-3</v>
      </c>
      <c r="AB2133" s="218">
        <f t="shared" ref="AB2133:AB2196" si="204">+G2133-AA2133</f>
        <v>6.8508655805447731E-3</v>
      </c>
      <c r="AC2133" s="218">
        <f t="shared" ref="AC2133:AC2196" si="205">+G2133-P2133</f>
        <v>0</v>
      </c>
      <c r="AD2133" s="219">
        <f t="shared" ref="AD2133:AD2196" si="206">U2133*(G2133-AA2133)^2</f>
        <v>0</v>
      </c>
      <c r="AH2133" s="15">
        <f t="shared" ref="AH2133:AH2196" si="207">$AB$6*($AB$11/AI2133*AJ2133+$AB$12)</f>
        <v>-2.1132140183653118E-2</v>
      </c>
      <c r="AI2133" s="15">
        <f t="shared" ref="AI2133:AI2196" si="208">1+$AB$7*COS(AL2133)</f>
        <v>0.75722234923842557</v>
      </c>
      <c r="AJ2133" s="15">
        <f t="shared" ref="AJ2133:AJ2196" si="209">SIN(AL2133+RADIANS($AB$9))</f>
        <v>-5.8662773998696828E-2</v>
      </c>
      <c r="AK2133" s="15">
        <f t="shared" ref="AK2133:AK2196" si="210">$AB$7*SIN(AL2133)</f>
        <v>-0.59778198123591342</v>
      </c>
      <c r="AL2133" s="15">
        <f t="shared" ref="AL2133:AL2196" si="211">2*ATAN(AM2133)</f>
        <v>-1.9565766440237951</v>
      </c>
      <c r="AM2133" s="15">
        <f t="shared" ref="AM2133:AM2196" si="212">TAN(AN2133/2)*SQRT((1+$AB$7)/(1-$AB$7))</f>
        <v>-1.4854556398418073</v>
      </c>
      <c r="AN2133" s="63">
        <f t="shared" ref="AN2133:AT2148" si="213">$AU2133+$AB$7*SIN(AO2133)</f>
        <v>11.358636418491599</v>
      </c>
      <c r="AO2133" s="63">
        <f t="shared" si="213"/>
        <v>11.358804619998017</v>
      </c>
      <c r="AP2133" s="63">
        <f t="shared" si="213"/>
        <v>11.359537657922226</v>
      </c>
      <c r="AQ2133" s="63">
        <f t="shared" si="213"/>
        <v>11.362715978071076</v>
      </c>
      <c r="AR2133" s="63">
        <f t="shared" si="213"/>
        <v>11.376203534425278</v>
      </c>
      <c r="AS2133" s="63">
        <f t="shared" si="213"/>
        <v>11.429013607576051</v>
      </c>
      <c r="AT2133" s="63">
        <f t="shared" si="213"/>
        <v>11.594971110027394</v>
      </c>
      <c r="AU2133" s="63">
        <f t="shared" ref="AU2133:AU2196" si="214">RADIANS($AB$9)+$AB$18*(F2133-AB$15)</f>
        <v>11.961740587925192</v>
      </c>
      <c r="AV2133" s="63"/>
      <c r="AW2133" s="63"/>
    </row>
    <row r="2134" spans="27:49" x14ac:dyDescent="0.2">
      <c r="AA2134" s="217">
        <f t="shared" si="203"/>
        <v>-6.8508655805447731E-3</v>
      </c>
      <c r="AB2134" s="218">
        <f t="shared" si="204"/>
        <v>6.8508655805447731E-3</v>
      </c>
      <c r="AC2134" s="218">
        <f t="shared" si="205"/>
        <v>0</v>
      </c>
      <c r="AD2134" s="219">
        <f t="shared" si="206"/>
        <v>0</v>
      </c>
      <c r="AH2134" s="15">
        <f t="shared" si="207"/>
        <v>-2.1132140183653118E-2</v>
      </c>
      <c r="AI2134" s="15">
        <f t="shared" si="208"/>
        <v>0.75722234923842557</v>
      </c>
      <c r="AJ2134" s="15">
        <f t="shared" si="209"/>
        <v>-5.8662773998696828E-2</v>
      </c>
      <c r="AK2134" s="15">
        <f t="shared" si="210"/>
        <v>-0.59778198123591342</v>
      </c>
      <c r="AL2134" s="15">
        <f t="shared" si="211"/>
        <v>-1.9565766440237951</v>
      </c>
      <c r="AM2134" s="15">
        <f t="shared" si="212"/>
        <v>-1.4854556398418073</v>
      </c>
      <c r="AN2134" s="63">
        <f t="shared" si="213"/>
        <v>11.358636418491599</v>
      </c>
      <c r="AO2134" s="63">
        <f t="shared" si="213"/>
        <v>11.358804619998017</v>
      </c>
      <c r="AP2134" s="63">
        <f t="shared" si="213"/>
        <v>11.359537657922226</v>
      </c>
      <c r="AQ2134" s="63">
        <f t="shared" si="213"/>
        <v>11.362715978071076</v>
      </c>
      <c r="AR2134" s="63">
        <f t="shared" si="213"/>
        <v>11.376203534425278</v>
      </c>
      <c r="AS2134" s="63">
        <f t="shared" si="213"/>
        <v>11.429013607576051</v>
      </c>
      <c r="AT2134" s="63">
        <f t="shared" si="213"/>
        <v>11.594971110027394</v>
      </c>
      <c r="AU2134" s="63">
        <f t="shared" si="214"/>
        <v>11.961740587925192</v>
      </c>
      <c r="AV2134" s="63"/>
      <c r="AW2134" s="63"/>
    </row>
    <row r="2135" spans="27:49" x14ac:dyDescent="0.2">
      <c r="AA2135" s="217">
        <f t="shared" si="203"/>
        <v>-6.8508655805447731E-3</v>
      </c>
      <c r="AB2135" s="218">
        <f t="shared" si="204"/>
        <v>6.8508655805447731E-3</v>
      </c>
      <c r="AC2135" s="218">
        <f t="shared" si="205"/>
        <v>0</v>
      </c>
      <c r="AD2135" s="219">
        <f t="shared" si="206"/>
        <v>0</v>
      </c>
      <c r="AH2135" s="15">
        <f t="shared" si="207"/>
        <v>-2.1132140183653118E-2</v>
      </c>
      <c r="AI2135" s="15">
        <f t="shared" si="208"/>
        <v>0.75722234923842557</v>
      </c>
      <c r="AJ2135" s="15">
        <f t="shared" si="209"/>
        <v>-5.8662773998696828E-2</v>
      </c>
      <c r="AK2135" s="15">
        <f t="shared" si="210"/>
        <v>-0.59778198123591342</v>
      </c>
      <c r="AL2135" s="15">
        <f t="shared" si="211"/>
        <v>-1.9565766440237951</v>
      </c>
      <c r="AM2135" s="15">
        <f t="shared" si="212"/>
        <v>-1.4854556398418073</v>
      </c>
      <c r="AN2135" s="63">
        <f t="shared" si="213"/>
        <v>11.358636418491599</v>
      </c>
      <c r="AO2135" s="63">
        <f t="shared" si="213"/>
        <v>11.358804619998017</v>
      </c>
      <c r="AP2135" s="63">
        <f t="shared" si="213"/>
        <v>11.359537657922226</v>
      </c>
      <c r="AQ2135" s="63">
        <f t="shared" si="213"/>
        <v>11.362715978071076</v>
      </c>
      <c r="AR2135" s="63">
        <f t="shared" si="213"/>
        <v>11.376203534425278</v>
      </c>
      <c r="AS2135" s="63">
        <f t="shared" si="213"/>
        <v>11.429013607576051</v>
      </c>
      <c r="AT2135" s="63">
        <f t="shared" si="213"/>
        <v>11.594971110027394</v>
      </c>
      <c r="AU2135" s="63">
        <f t="shared" si="214"/>
        <v>11.961740587925192</v>
      </c>
      <c r="AV2135" s="63"/>
      <c r="AW2135" s="63"/>
    </row>
    <row r="2136" spans="27:49" x14ac:dyDescent="0.2">
      <c r="AA2136" s="217">
        <f t="shared" si="203"/>
        <v>-6.8508655805447731E-3</v>
      </c>
      <c r="AB2136" s="218">
        <f t="shared" si="204"/>
        <v>6.8508655805447731E-3</v>
      </c>
      <c r="AC2136" s="218">
        <f t="shared" si="205"/>
        <v>0</v>
      </c>
      <c r="AD2136" s="219">
        <f t="shared" si="206"/>
        <v>0</v>
      </c>
      <c r="AH2136" s="15">
        <f t="shared" si="207"/>
        <v>-2.1132140183653118E-2</v>
      </c>
      <c r="AI2136" s="15">
        <f t="shared" si="208"/>
        <v>0.75722234923842557</v>
      </c>
      <c r="AJ2136" s="15">
        <f t="shared" si="209"/>
        <v>-5.8662773998696828E-2</v>
      </c>
      <c r="AK2136" s="15">
        <f t="shared" si="210"/>
        <v>-0.59778198123591342</v>
      </c>
      <c r="AL2136" s="15">
        <f t="shared" si="211"/>
        <v>-1.9565766440237951</v>
      </c>
      <c r="AM2136" s="15">
        <f t="shared" si="212"/>
        <v>-1.4854556398418073</v>
      </c>
      <c r="AN2136" s="63">
        <f t="shared" si="213"/>
        <v>11.358636418491599</v>
      </c>
      <c r="AO2136" s="63">
        <f t="shared" si="213"/>
        <v>11.358804619998017</v>
      </c>
      <c r="AP2136" s="63">
        <f t="shared" si="213"/>
        <v>11.359537657922226</v>
      </c>
      <c r="AQ2136" s="63">
        <f t="shared" si="213"/>
        <v>11.362715978071076</v>
      </c>
      <c r="AR2136" s="63">
        <f t="shared" si="213"/>
        <v>11.376203534425278</v>
      </c>
      <c r="AS2136" s="63">
        <f t="shared" si="213"/>
        <v>11.429013607576051</v>
      </c>
      <c r="AT2136" s="63">
        <f t="shared" si="213"/>
        <v>11.594971110027394</v>
      </c>
      <c r="AU2136" s="63">
        <f t="shared" si="214"/>
        <v>11.961740587925192</v>
      </c>
      <c r="AV2136" s="63"/>
      <c r="AW2136" s="63"/>
    </row>
    <row r="2137" spans="27:49" x14ac:dyDescent="0.2">
      <c r="AA2137" s="217">
        <f t="shared" si="203"/>
        <v>-6.8508655805447731E-3</v>
      </c>
      <c r="AB2137" s="218">
        <f t="shared" si="204"/>
        <v>6.8508655805447731E-3</v>
      </c>
      <c r="AC2137" s="218">
        <f t="shared" si="205"/>
        <v>0</v>
      </c>
      <c r="AD2137" s="219">
        <f t="shared" si="206"/>
        <v>0</v>
      </c>
      <c r="AH2137" s="15">
        <f t="shared" si="207"/>
        <v>-2.1132140183653118E-2</v>
      </c>
      <c r="AI2137" s="15">
        <f t="shared" si="208"/>
        <v>0.75722234923842557</v>
      </c>
      <c r="AJ2137" s="15">
        <f t="shared" si="209"/>
        <v>-5.8662773998696828E-2</v>
      </c>
      <c r="AK2137" s="15">
        <f t="shared" si="210"/>
        <v>-0.59778198123591342</v>
      </c>
      <c r="AL2137" s="15">
        <f t="shared" si="211"/>
        <v>-1.9565766440237951</v>
      </c>
      <c r="AM2137" s="15">
        <f t="shared" si="212"/>
        <v>-1.4854556398418073</v>
      </c>
      <c r="AN2137" s="63">
        <f t="shared" si="213"/>
        <v>11.358636418491599</v>
      </c>
      <c r="AO2137" s="63">
        <f t="shared" si="213"/>
        <v>11.358804619998017</v>
      </c>
      <c r="AP2137" s="63">
        <f t="shared" si="213"/>
        <v>11.359537657922226</v>
      </c>
      <c r="AQ2137" s="63">
        <f t="shared" si="213"/>
        <v>11.362715978071076</v>
      </c>
      <c r="AR2137" s="63">
        <f t="shared" si="213"/>
        <v>11.376203534425278</v>
      </c>
      <c r="AS2137" s="63">
        <f t="shared" si="213"/>
        <v>11.429013607576051</v>
      </c>
      <c r="AT2137" s="63">
        <f t="shared" si="213"/>
        <v>11.594971110027394</v>
      </c>
      <c r="AU2137" s="63">
        <f t="shared" si="214"/>
        <v>11.961740587925192</v>
      </c>
      <c r="AV2137" s="63"/>
      <c r="AW2137" s="63"/>
    </row>
    <row r="2138" spans="27:49" x14ac:dyDescent="0.2">
      <c r="AA2138" s="217">
        <f t="shared" si="203"/>
        <v>-6.8508655805447731E-3</v>
      </c>
      <c r="AB2138" s="218">
        <f t="shared" si="204"/>
        <v>6.8508655805447731E-3</v>
      </c>
      <c r="AC2138" s="218">
        <f t="shared" si="205"/>
        <v>0</v>
      </c>
      <c r="AD2138" s="219">
        <f t="shared" si="206"/>
        <v>0</v>
      </c>
      <c r="AH2138" s="15">
        <f t="shared" si="207"/>
        <v>-2.1132140183653118E-2</v>
      </c>
      <c r="AI2138" s="15">
        <f t="shared" si="208"/>
        <v>0.75722234923842557</v>
      </c>
      <c r="AJ2138" s="15">
        <f t="shared" si="209"/>
        <v>-5.8662773998696828E-2</v>
      </c>
      <c r="AK2138" s="15">
        <f t="shared" si="210"/>
        <v>-0.59778198123591342</v>
      </c>
      <c r="AL2138" s="15">
        <f t="shared" si="211"/>
        <v>-1.9565766440237951</v>
      </c>
      <c r="AM2138" s="15">
        <f t="shared" si="212"/>
        <v>-1.4854556398418073</v>
      </c>
      <c r="AN2138" s="63">
        <f t="shared" si="213"/>
        <v>11.358636418491599</v>
      </c>
      <c r="AO2138" s="63">
        <f t="shared" si="213"/>
        <v>11.358804619998017</v>
      </c>
      <c r="AP2138" s="63">
        <f t="shared" si="213"/>
        <v>11.359537657922226</v>
      </c>
      <c r="AQ2138" s="63">
        <f t="shared" si="213"/>
        <v>11.362715978071076</v>
      </c>
      <c r="AR2138" s="63">
        <f t="shared" si="213"/>
        <v>11.376203534425278</v>
      </c>
      <c r="AS2138" s="63">
        <f t="shared" si="213"/>
        <v>11.429013607576051</v>
      </c>
      <c r="AT2138" s="63">
        <f t="shared" si="213"/>
        <v>11.594971110027394</v>
      </c>
      <c r="AU2138" s="63">
        <f t="shared" si="214"/>
        <v>11.961740587925192</v>
      </c>
      <c r="AV2138" s="63"/>
      <c r="AW2138" s="63"/>
    </row>
    <row r="2139" spans="27:49" x14ac:dyDescent="0.2">
      <c r="AA2139" s="217">
        <f t="shared" si="203"/>
        <v>-6.8508655805447731E-3</v>
      </c>
      <c r="AB2139" s="218">
        <f t="shared" si="204"/>
        <v>6.8508655805447731E-3</v>
      </c>
      <c r="AC2139" s="218">
        <f t="shared" si="205"/>
        <v>0</v>
      </c>
      <c r="AD2139" s="219">
        <f t="shared" si="206"/>
        <v>0</v>
      </c>
      <c r="AH2139" s="15">
        <f t="shared" si="207"/>
        <v>-2.1132140183653118E-2</v>
      </c>
      <c r="AI2139" s="15">
        <f t="shared" si="208"/>
        <v>0.75722234923842557</v>
      </c>
      <c r="AJ2139" s="15">
        <f t="shared" si="209"/>
        <v>-5.8662773998696828E-2</v>
      </c>
      <c r="AK2139" s="15">
        <f t="shared" si="210"/>
        <v>-0.59778198123591342</v>
      </c>
      <c r="AL2139" s="15">
        <f t="shared" si="211"/>
        <v>-1.9565766440237951</v>
      </c>
      <c r="AM2139" s="15">
        <f t="shared" si="212"/>
        <v>-1.4854556398418073</v>
      </c>
      <c r="AN2139" s="63">
        <f t="shared" si="213"/>
        <v>11.358636418491599</v>
      </c>
      <c r="AO2139" s="63">
        <f t="shared" si="213"/>
        <v>11.358804619998017</v>
      </c>
      <c r="AP2139" s="63">
        <f t="shared" si="213"/>
        <v>11.359537657922226</v>
      </c>
      <c r="AQ2139" s="63">
        <f t="shared" si="213"/>
        <v>11.362715978071076</v>
      </c>
      <c r="AR2139" s="63">
        <f t="shared" si="213"/>
        <v>11.376203534425278</v>
      </c>
      <c r="AS2139" s="63">
        <f t="shared" si="213"/>
        <v>11.429013607576051</v>
      </c>
      <c r="AT2139" s="63">
        <f t="shared" si="213"/>
        <v>11.594971110027394</v>
      </c>
      <c r="AU2139" s="63">
        <f t="shared" si="214"/>
        <v>11.961740587925192</v>
      </c>
      <c r="AV2139" s="63"/>
      <c r="AW2139" s="63"/>
    </row>
    <row r="2140" spans="27:49" x14ac:dyDescent="0.2">
      <c r="AA2140" s="217">
        <f t="shared" si="203"/>
        <v>-6.8508655805447731E-3</v>
      </c>
      <c r="AB2140" s="218">
        <f t="shared" si="204"/>
        <v>6.8508655805447731E-3</v>
      </c>
      <c r="AC2140" s="218">
        <f t="shared" si="205"/>
        <v>0</v>
      </c>
      <c r="AD2140" s="219">
        <f t="shared" si="206"/>
        <v>0</v>
      </c>
      <c r="AH2140" s="15">
        <f t="shared" si="207"/>
        <v>-2.1132140183653118E-2</v>
      </c>
      <c r="AI2140" s="15">
        <f t="shared" si="208"/>
        <v>0.75722234923842557</v>
      </c>
      <c r="AJ2140" s="15">
        <f t="shared" si="209"/>
        <v>-5.8662773998696828E-2</v>
      </c>
      <c r="AK2140" s="15">
        <f t="shared" si="210"/>
        <v>-0.59778198123591342</v>
      </c>
      <c r="AL2140" s="15">
        <f t="shared" si="211"/>
        <v>-1.9565766440237951</v>
      </c>
      <c r="AM2140" s="15">
        <f t="shared" si="212"/>
        <v>-1.4854556398418073</v>
      </c>
      <c r="AN2140" s="63">
        <f t="shared" si="213"/>
        <v>11.358636418491599</v>
      </c>
      <c r="AO2140" s="63">
        <f t="shared" si="213"/>
        <v>11.358804619998017</v>
      </c>
      <c r="AP2140" s="63">
        <f t="shared" si="213"/>
        <v>11.359537657922226</v>
      </c>
      <c r="AQ2140" s="63">
        <f t="shared" si="213"/>
        <v>11.362715978071076</v>
      </c>
      <c r="AR2140" s="63">
        <f t="shared" si="213"/>
        <v>11.376203534425278</v>
      </c>
      <c r="AS2140" s="63">
        <f t="shared" si="213"/>
        <v>11.429013607576051</v>
      </c>
      <c r="AT2140" s="63">
        <f t="shared" si="213"/>
        <v>11.594971110027394</v>
      </c>
      <c r="AU2140" s="63">
        <f t="shared" si="214"/>
        <v>11.961740587925192</v>
      </c>
      <c r="AV2140" s="63"/>
      <c r="AW2140" s="63"/>
    </row>
    <row r="2141" spans="27:49" x14ac:dyDescent="0.2">
      <c r="AA2141" s="217">
        <f t="shared" si="203"/>
        <v>-6.8508655805447731E-3</v>
      </c>
      <c r="AB2141" s="218">
        <f t="shared" si="204"/>
        <v>6.8508655805447731E-3</v>
      </c>
      <c r="AC2141" s="218">
        <f t="shared" si="205"/>
        <v>0</v>
      </c>
      <c r="AD2141" s="219">
        <f t="shared" si="206"/>
        <v>0</v>
      </c>
      <c r="AH2141" s="15">
        <f t="shared" si="207"/>
        <v>-2.1132140183653118E-2</v>
      </c>
      <c r="AI2141" s="15">
        <f t="shared" si="208"/>
        <v>0.75722234923842557</v>
      </c>
      <c r="AJ2141" s="15">
        <f t="shared" si="209"/>
        <v>-5.8662773998696828E-2</v>
      </c>
      <c r="AK2141" s="15">
        <f t="shared" si="210"/>
        <v>-0.59778198123591342</v>
      </c>
      <c r="AL2141" s="15">
        <f t="shared" si="211"/>
        <v>-1.9565766440237951</v>
      </c>
      <c r="AM2141" s="15">
        <f t="shared" si="212"/>
        <v>-1.4854556398418073</v>
      </c>
      <c r="AN2141" s="63">
        <f t="shared" si="213"/>
        <v>11.358636418491599</v>
      </c>
      <c r="AO2141" s="63">
        <f t="shared" si="213"/>
        <v>11.358804619998017</v>
      </c>
      <c r="AP2141" s="63">
        <f t="shared" si="213"/>
        <v>11.359537657922226</v>
      </c>
      <c r="AQ2141" s="63">
        <f t="shared" si="213"/>
        <v>11.362715978071076</v>
      </c>
      <c r="AR2141" s="63">
        <f t="shared" si="213"/>
        <v>11.376203534425278</v>
      </c>
      <c r="AS2141" s="63">
        <f t="shared" si="213"/>
        <v>11.429013607576051</v>
      </c>
      <c r="AT2141" s="63">
        <f t="shared" si="213"/>
        <v>11.594971110027394</v>
      </c>
      <c r="AU2141" s="63">
        <f t="shared" si="214"/>
        <v>11.961740587925192</v>
      </c>
      <c r="AV2141" s="63"/>
      <c r="AW2141" s="63"/>
    </row>
    <row r="2142" spans="27:49" x14ac:dyDescent="0.2">
      <c r="AA2142" s="217">
        <f t="shared" si="203"/>
        <v>-6.8508655805447731E-3</v>
      </c>
      <c r="AB2142" s="218">
        <f t="shared" si="204"/>
        <v>6.8508655805447731E-3</v>
      </c>
      <c r="AC2142" s="218">
        <f t="shared" si="205"/>
        <v>0</v>
      </c>
      <c r="AD2142" s="219">
        <f t="shared" si="206"/>
        <v>0</v>
      </c>
      <c r="AH2142" s="15">
        <f t="shared" si="207"/>
        <v>-2.1132140183653118E-2</v>
      </c>
      <c r="AI2142" s="15">
        <f t="shared" si="208"/>
        <v>0.75722234923842557</v>
      </c>
      <c r="AJ2142" s="15">
        <f t="shared" si="209"/>
        <v>-5.8662773998696828E-2</v>
      </c>
      <c r="AK2142" s="15">
        <f t="shared" si="210"/>
        <v>-0.59778198123591342</v>
      </c>
      <c r="AL2142" s="15">
        <f t="shared" si="211"/>
        <v>-1.9565766440237951</v>
      </c>
      <c r="AM2142" s="15">
        <f t="shared" si="212"/>
        <v>-1.4854556398418073</v>
      </c>
      <c r="AN2142" s="63">
        <f t="shared" si="213"/>
        <v>11.358636418491599</v>
      </c>
      <c r="AO2142" s="63">
        <f t="shared" si="213"/>
        <v>11.358804619998017</v>
      </c>
      <c r="AP2142" s="63">
        <f t="shared" si="213"/>
        <v>11.359537657922226</v>
      </c>
      <c r="AQ2142" s="63">
        <f t="shared" si="213"/>
        <v>11.362715978071076</v>
      </c>
      <c r="AR2142" s="63">
        <f t="shared" si="213"/>
        <v>11.376203534425278</v>
      </c>
      <c r="AS2142" s="63">
        <f t="shared" si="213"/>
        <v>11.429013607576051</v>
      </c>
      <c r="AT2142" s="63">
        <f t="shared" si="213"/>
        <v>11.594971110027394</v>
      </c>
      <c r="AU2142" s="63">
        <f t="shared" si="214"/>
        <v>11.961740587925192</v>
      </c>
      <c r="AV2142" s="63"/>
      <c r="AW2142" s="63"/>
    </row>
    <row r="2143" spans="27:49" x14ac:dyDescent="0.2">
      <c r="AA2143" s="217">
        <f t="shared" si="203"/>
        <v>-6.8508655805447731E-3</v>
      </c>
      <c r="AB2143" s="218">
        <f t="shared" si="204"/>
        <v>6.8508655805447731E-3</v>
      </c>
      <c r="AC2143" s="218">
        <f t="shared" si="205"/>
        <v>0</v>
      </c>
      <c r="AD2143" s="219">
        <f t="shared" si="206"/>
        <v>0</v>
      </c>
      <c r="AH2143" s="15">
        <f t="shared" si="207"/>
        <v>-2.1132140183653118E-2</v>
      </c>
      <c r="AI2143" s="15">
        <f t="shared" si="208"/>
        <v>0.75722234923842557</v>
      </c>
      <c r="AJ2143" s="15">
        <f t="shared" si="209"/>
        <v>-5.8662773998696828E-2</v>
      </c>
      <c r="AK2143" s="15">
        <f t="shared" si="210"/>
        <v>-0.59778198123591342</v>
      </c>
      <c r="AL2143" s="15">
        <f t="shared" si="211"/>
        <v>-1.9565766440237951</v>
      </c>
      <c r="AM2143" s="15">
        <f t="shared" si="212"/>
        <v>-1.4854556398418073</v>
      </c>
      <c r="AN2143" s="63">
        <f t="shared" si="213"/>
        <v>11.358636418491599</v>
      </c>
      <c r="AO2143" s="63">
        <f t="shared" si="213"/>
        <v>11.358804619998017</v>
      </c>
      <c r="AP2143" s="63">
        <f t="shared" si="213"/>
        <v>11.359537657922226</v>
      </c>
      <c r="AQ2143" s="63">
        <f t="shared" si="213"/>
        <v>11.362715978071076</v>
      </c>
      <c r="AR2143" s="63">
        <f t="shared" si="213"/>
        <v>11.376203534425278</v>
      </c>
      <c r="AS2143" s="63">
        <f t="shared" si="213"/>
        <v>11.429013607576051</v>
      </c>
      <c r="AT2143" s="63">
        <f t="shared" si="213"/>
        <v>11.594971110027394</v>
      </c>
      <c r="AU2143" s="63">
        <f t="shared" si="214"/>
        <v>11.961740587925192</v>
      </c>
      <c r="AV2143" s="63"/>
      <c r="AW2143" s="63"/>
    </row>
    <row r="2144" spans="27:49" x14ac:dyDescent="0.2">
      <c r="AA2144" s="217">
        <f t="shared" si="203"/>
        <v>-6.8508655805447731E-3</v>
      </c>
      <c r="AB2144" s="218">
        <f t="shared" si="204"/>
        <v>6.8508655805447731E-3</v>
      </c>
      <c r="AC2144" s="218">
        <f t="shared" si="205"/>
        <v>0</v>
      </c>
      <c r="AD2144" s="219">
        <f t="shared" si="206"/>
        <v>0</v>
      </c>
      <c r="AH2144" s="15">
        <f t="shared" si="207"/>
        <v>-2.1132140183653118E-2</v>
      </c>
      <c r="AI2144" s="15">
        <f t="shared" si="208"/>
        <v>0.75722234923842557</v>
      </c>
      <c r="AJ2144" s="15">
        <f t="shared" si="209"/>
        <v>-5.8662773998696828E-2</v>
      </c>
      <c r="AK2144" s="15">
        <f t="shared" si="210"/>
        <v>-0.59778198123591342</v>
      </c>
      <c r="AL2144" s="15">
        <f t="shared" si="211"/>
        <v>-1.9565766440237951</v>
      </c>
      <c r="AM2144" s="15">
        <f t="shared" si="212"/>
        <v>-1.4854556398418073</v>
      </c>
      <c r="AN2144" s="63">
        <f t="shared" si="213"/>
        <v>11.358636418491599</v>
      </c>
      <c r="AO2144" s="63">
        <f t="shared" si="213"/>
        <v>11.358804619998017</v>
      </c>
      <c r="AP2144" s="63">
        <f t="shared" si="213"/>
        <v>11.359537657922226</v>
      </c>
      <c r="AQ2144" s="63">
        <f t="shared" si="213"/>
        <v>11.362715978071076</v>
      </c>
      <c r="AR2144" s="63">
        <f t="shared" si="213"/>
        <v>11.376203534425278</v>
      </c>
      <c r="AS2144" s="63">
        <f t="shared" si="213"/>
        <v>11.429013607576051</v>
      </c>
      <c r="AT2144" s="63">
        <f t="shared" si="213"/>
        <v>11.594971110027394</v>
      </c>
      <c r="AU2144" s="63">
        <f t="shared" si="214"/>
        <v>11.961740587925192</v>
      </c>
      <c r="AV2144" s="63"/>
      <c r="AW2144" s="63"/>
    </row>
    <row r="2145" spans="27:49" x14ac:dyDescent="0.2">
      <c r="AA2145" s="217">
        <f t="shared" si="203"/>
        <v>-6.8508655805447731E-3</v>
      </c>
      <c r="AB2145" s="218">
        <f t="shared" si="204"/>
        <v>6.8508655805447731E-3</v>
      </c>
      <c r="AC2145" s="218">
        <f t="shared" si="205"/>
        <v>0</v>
      </c>
      <c r="AD2145" s="219">
        <f t="shared" si="206"/>
        <v>0</v>
      </c>
      <c r="AH2145" s="15">
        <f t="shared" si="207"/>
        <v>-2.1132140183653118E-2</v>
      </c>
      <c r="AI2145" s="15">
        <f t="shared" si="208"/>
        <v>0.75722234923842557</v>
      </c>
      <c r="AJ2145" s="15">
        <f t="shared" si="209"/>
        <v>-5.8662773998696828E-2</v>
      </c>
      <c r="AK2145" s="15">
        <f t="shared" si="210"/>
        <v>-0.59778198123591342</v>
      </c>
      <c r="AL2145" s="15">
        <f t="shared" si="211"/>
        <v>-1.9565766440237951</v>
      </c>
      <c r="AM2145" s="15">
        <f t="shared" si="212"/>
        <v>-1.4854556398418073</v>
      </c>
      <c r="AN2145" s="63">
        <f t="shared" si="213"/>
        <v>11.358636418491599</v>
      </c>
      <c r="AO2145" s="63">
        <f t="shared" si="213"/>
        <v>11.358804619998017</v>
      </c>
      <c r="AP2145" s="63">
        <f t="shared" si="213"/>
        <v>11.359537657922226</v>
      </c>
      <c r="AQ2145" s="63">
        <f t="shared" si="213"/>
        <v>11.362715978071076</v>
      </c>
      <c r="AR2145" s="63">
        <f t="shared" si="213"/>
        <v>11.376203534425278</v>
      </c>
      <c r="AS2145" s="63">
        <f t="shared" si="213"/>
        <v>11.429013607576051</v>
      </c>
      <c r="AT2145" s="63">
        <f t="shared" si="213"/>
        <v>11.594971110027394</v>
      </c>
      <c r="AU2145" s="63">
        <f t="shared" si="214"/>
        <v>11.961740587925192</v>
      </c>
      <c r="AV2145" s="63"/>
      <c r="AW2145" s="63"/>
    </row>
    <row r="2146" spans="27:49" x14ac:dyDescent="0.2">
      <c r="AA2146" s="217">
        <f t="shared" si="203"/>
        <v>-6.8508655805447731E-3</v>
      </c>
      <c r="AB2146" s="218">
        <f t="shared" si="204"/>
        <v>6.8508655805447731E-3</v>
      </c>
      <c r="AC2146" s="218">
        <f t="shared" si="205"/>
        <v>0</v>
      </c>
      <c r="AD2146" s="219">
        <f t="shared" si="206"/>
        <v>0</v>
      </c>
      <c r="AH2146" s="15">
        <f t="shared" si="207"/>
        <v>-2.1132140183653118E-2</v>
      </c>
      <c r="AI2146" s="15">
        <f t="shared" si="208"/>
        <v>0.75722234923842557</v>
      </c>
      <c r="AJ2146" s="15">
        <f t="shared" si="209"/>
        <v>-5.8662773998696828E-2</v>
      </c>
      <c r="AK2146" s="15">
        <f t="shared" si="210"/>
        <v>-0.59778198123591342</v>
      </c>
      <c r="AL2146" s="15">
        <f t="shared" si="211"/>
        <v>-1.9565766440237951</v>
      </c>
      <c r="AM2146" s="15">
        <f t="shared" si="212"/>
        <v>-1.4854556398418073</v>
      </c>
      <c r="AN2146" s="63">
        <f t="shared" si="213"/>
        <v>11.358636418491599</v>
      </c>
      <c r="AO2146" s="63">
        <f t="shared" si="213"/>
        <v>11.358804619998017</v>
      </c>
      <c r="AP2146" s="63">
        <f t="shared" si="213"/>
        <v>11.359537657922226</v>
      </c>
      <c r="AQ2146" s="63">
        <f t="shared" si="213"/>
        <v>11.362715978071076</v>
      </c>
      <c r="AR2146" s="63">
        <f t="shared" si="213"/>
        <v>11.376203534425278</v>
      </c>
      <c r="AS2146" s="63">
        <f t="shared" si="213"/>
        <v>11.429013607576051</v>
      </c>
      <c r="AT2146" s="63">
        <f t="shared" si="213"/>
        <v>11.594971110027394</v>
      </c>
      <c r="AU2146" s="63">
        <f t="shared" si="214"/>
        <v>11.961740587925192</v>
      </c>
      <c r="AV2146" s="63"/>
      <c r="AW2146" s="63"/>
    </row>
    <row r="2147" spans="27:49" x14ac:dyDescent="0.2">
      <c r="AA2147" s="217">
        <f t="shared" si="203"/>
        <v>-6.8508655805447731E-3</v>
      </c>
      <c r="AB2147" s="218">
        <f t="shared" si="204"/>
        <v>6.8508655805447731E-3</v>
      </c>
      <c r="AC2147" s="218">
        <f t="shared" si="205"/>
        <v>0</v>
      </c>
      <c r="AD2147" s="219">
        <f t="shared" si="206"/>
        <v>0</v>
      </c>
      <c r="AH2147" s="15">
        <f t="shared" si="207"/>
        <v>-2.1132140183653118E-2</v>
      </c>
      <c r="AI2147" s="15">
        <f t="shared" si="208"/>
        <v>0.75722234923842557</v>
      </c>
      <c r="AJ2147" s="15">
        <f t="shared" si="209"/>
        <v>-5.8662773998696828E-2</v>
      </c>
      <c r="AK2147" s="15">
        <f t="shared" si="210"/>
        <v>-0.59778198123591342</v>
      </c>
      <c r="AL2147" s="15">
        <f t="shared" si="211"/>
        <v>-1.9565766440237951</v>
      </c>
      <c r="AM2147" s="15">
        <f t="shared" si="212"/>
        <v>-1.4854556398418073</v>
      </c>
      <c r="AN2147" s="63">
        <f t="shared" si="213"/>
        <v>11.358636418491599</v>
      </c>
      <c r="AO2147" s="63">
        <f t="shared" si="213"/>
        <v>11.358804619998017</v>
      </c>
      <c r="AP2147" s="63">
        <f t="shared" si="213"/>
        <v>11.359537657922226</v>
      </c>
      <c r="AQ2147" s="63">
        <f t="shared" si="213"/>
        <v>11.362715978071076</v>
      </c>
      <c r="AR2147" s="63">
        <f t="shared" si="213"/>
        <v>11.376203534425278</v>
      </c>
      <c r="AS2147" s="63">
        <f t="shared" si="213"/>
        <v>11.429013607576051</v>
      </c>
      <c r="AT2147" s="63">
        <f t="shared" si="213"/>
        <v>11.594971110027394</v>
      </c>
      <c r="AU2147" s="63">
        <f t="shared" si="214"/>
        <v>11.961740587925192</v>
      </c>
      <c r="AV2147" s="63"/>
      <c r="AW2147" s="63"/>
    </row>
    <row r="2148" spans="27:49" x14ac:dyDescent="0.2">
      <c r="AA2148" s="217">
        <f t="shared" si="203"/>
        <v>-6.8508655805447731E-3</v>
      </c>
      <c r="AB2148" s="218">
        <f t="shared" si="204"/>
        <v>6.8508655805447731E-3</v>
      </c>
      <c r="AC2148" s="218">
        <f t="shared" si="205"/>
        <v>0</v>
      </c>
      <c r="AD2148" s="219">
        <f t="shared" si="206"/>
        <v>0</v>
      </c>
      <c r="AH2148" s="15">
        <f t="shared" si="207"/>
        <v>-2.1132140183653118E-2</v>
      </c>
      <c r="AI2148" s="15">
        <f t="shared" si="208"/>
        <v>0.75722234923842557</v>
      </c>
      <c r="AJ2148" s="15">
        <f t="shared" si="209"/>
        <v>-5.8662773998696828E-2</v>
      </c>
      <c r="AK2148" s="15">
        <f t="shared" si="210"/>
        <v>-0.59778198123591342</v>
      </c>
      <c r="AL2148" s="15">
        <f t="shared" si="211"/>
        <v>-1.9565766440237951</v>
      </c>
      <c r="AM2148" s="15">
        <f t="shared" si="212"/>
        <v>-1.4854556398418073</v>
      </c>
      <c r="AN2148" s="63">
        <f t="shared" si="213"/>
        <v>11.358636418491599</v>
      </c>
      <c r="AO2148" s="63">
        <f t="shared" si="213"/>
        <v>11.358804619998017</v>
      </c>
      <c r="AP2148" s="63">
        <f t="shared" si="213"/>
        <v>11.359537657922226</v>
      </c>
      <c r="AQ2148" s="63">
        <f t="shared" si="213"/>
        <v>11.362715978071076</v>
      </c>
      <c r="AR2148" s="63">
        <f t="shared" si="213"/>
        <v>11.376203534425278</v>
      </c>
      <c r="AS2148" s="63">
        <f t="shared" si="213"/>
        <v>11.429013607576051</v>
      </c>
      <c r="AT2148" s="63">
        <f t="shared" si="213"/>
        <v>11.594971110027394</v>
      </c>
      <c r="AU2148" s="63">
        <f t="shared" si="214"/>
        <v>11.961740587925192</v>
      </c>
      <c r="AV2148" s="63"/>
      <c r="AW2148" s="63"/>
    </row>
    <row r="2149" spans="27:49" x14ac:dyDescent="0.2">
      <c r="AA2149" s="217">
        <f t="shared" si="203"/>
        <v>-6.8508655805447731E-3</v>
      </c>
      <c r="AB2149" s="218">
        <f t="shared" si="204"/>
        <v>6.8508655805447731E-3</v>
      </c>
      <c r="AC2149" s="218">
        <f t="shared" si="205"/>
        <v>0</v>
      </c>
      <c r="AD2149" s="219">
        <f t="shared" si="206"/>
        <v>0</v>
      </c>
      <c r="AH2149" s="15">
        <f t="shared" si="207"/>
        <v>-2.1132140183653118E-2</v>
      </c>
      <c r="AI2149" s="15">
        <f t="shared" si="208"/>
        <v>0.75722234923842557</v>
      </c>
      <c r="AJ2149" s="15">
        <f t="shared" si="209"/>
        <v>-5.8662773998696828E-2</v>
      </c>
      <c r="AK2149" s="15">
        <f t="shared" si="210"/>
        <v>-0.59778198123591342</v>
      </c>
      <c r="AL2149" s="15">
        <f t="shared" si="211"/>
        <v>-1.9565766440237951</v>
      </c>
      <c r="AM2149" s="15">
        <f t="shared" si="212"/>
        <v>-1.4854556398418073</v>
      </c>
      <c r="AN2149" s="63">
        <f t="shared" ref="AN2149:AT2164" si="215">$AU2149+$AB$7*SIN(AO2149)</f>
        <v>11.358636418491599</v>
      </c>
      <c r="AO2149" s="63">
        <f t="shared" si="215"/>
        <v>11.358804619998017</v>
      </c>
      <c r="AP2149" s="63">
        <f t="shared" si="215"/>
        <v>11.359537657922226</v>
      </c>
      <c r="AQ2149" s="63">
        <f t="shared" si="215"/>
        <v>11.362715978071076</v>
      </c>
      <c r="AR2149" s="63">
        <f t="shared" si="215"/>
        <v>11.376203534425278</v>
      </c>
      <c r="AS2149" s="63">
        <f t="shared" si="215"/>
        <v>11.429013607576051</v>
      </c>
      <c r="AT2149" s="63">
        <f t="shared" si="215"/>
        <v>11.594971110027394</v>
      </c>
      <c r="AU2149" s="63">
        <f t="shared" si="214"/>
        <v>11.961740587925192</v>
      </c>
      <c r="AV2149" s="63"/>
      <c r="AW2149" s="63"/>
    </row>
    <row r="2150" spans="27:49" x14ac:dyDescent="0.2">
      <c r="AA2150" s="217">
        <f t="shared" si="203"/>
        <v>-6.8508655805447731E-3</v>
      </c>
      <c r="AB2150" s="218">
        <f t="shared" si="204"/>
        <v>6.8508655805447731E-3</v>
      </c>
      <c r="AC2150" s="218">
        <f t="shared" si="205"/>
        <v>0</v>
      </c>
      <c r="AD2150" s="219">
        <f t="shared" si="206"/>
        <v>0</v>
      </c>
      <c r="AH2150" s="15">
        <f t="shared" si="207"/>
        <v>-2.1132140183653118E-2</v>
      </c>
      <c r="AI2150" s="15">
        <f t="shared" si="208"/>
        <v>0.75722234923842557</v>
      </c>
      <c r="AJ2150" s="15">
        <f t="shared" si="209"/>
        <v>-5.8662773998696828E-2</v>
      </c>
      <c r="AK2150" s="15">
        <f t="shared" si="210"/>
        <v>-0.59778198123591342</v>
      </c>
      <c r="AL2150" s="15">
        <f t="shared" si="211"/>
        <v>-1.9565766440237951</v>
      </c>
      <c r="AM2150" s="15">
        <f t="shared" si="212"/>
        <v>-1.4854556398418073</v>
      </c>
      <c r="AN2150" s="63">
        <f t="shared" si="215"/>
        <v>11.358636418491599</v>
      </c>
      <c r="AO2150" s="63">
        <f t="shared" si="215"/>
        <v>11.358804619998017</v>
      </c>
      <c r="AP2150" s="63">
        <f t="shared" si="215"/>
        <v>11.359537657922226</v>
      </c>
      <c r="AQ2150" s="63">
        <f t="shared" si="215"/>
        <v>11.362715978071076</v>
      </c>
      <c r="AR2150" s="63">
        <f t="shared" si="215"/>
        <v>11.376203534425278</v>
      </c>
      <c r="AS2150" s="63">
        <f t="shared" si="215"/>
        <v>11.429013607576051</v>
      </c>
      <c r="AT2150" s="63">
        <f t="shared" si="215"/>
        <v>11.594971110027394</v>
      </c>
      <c r="AU2150" s="63">
        <f t="shared" si="214"/>
        <v>11.961740587925192</v>
      </c>
      <c r="AV2150" s="63"/>
      <c r="AW2150" s="63"/>
    </row>
    <row r="2151" spans="27:49" x14ac:dyDescent="0.2">
      <c r="AA2151" s="217">
        <f t="shared" si="203"/>
        <v>-6.8508655805447731E-3</v>
      </c>
      <c r="AB2151" s="218">
        <f t="shared" si="204"/>
        <v>6.8508655805447731E-3</v>
      </c>
      <c r="AC2151" s="218">
        <f t="shared" si="205"/>
        <v>0</v>
      </c>
      <c r="AD2151" s="219">
        <f t="shared" si="206"/>
        <v>0</v>
      </c>
      <c r="AH2151" s="15">
        <f t="shared" si="207"/>
        <v>-2.1132140183653118E-2</v>
      </c>
      <c r="AI2151" s="15">
        <f t="shared" si="208"/>
        <v>0.75722234923842557</v>
      </c>
      <c r="AJ2151" s="15">
        <f t="shared" si="209"/>
        <v>-5.8662773998696828E-2</v>
      </c>
      <c r="AK2151" s="15">
        <f t="shared" si="210"/>
        <v>-0.59778198123591342</v>
      </c>
      <c r="AL2151" s="15">
        <f t="shared" si="211"/>
        <v>-1.9565766440237951</v>
      </c>
      <c r="AM2151" s="15">
        <f t="shared" si="212"/>
        <v>-1.4854556398418073</v>
      </c>
      <c r="AN2151" s="63">
        <f t="shared" si="215"/>
        <v>11.358636418491599</v>
      </c>
      <c r="AO2151" s="63">
        <f t="shared" si="215"/>
        <v>11.358804619998017</v>
      </c>
      <c r="AP2151" s="63">
        <f t="shared" si="215"/>
        <v>11.359537657922226</v>
      </c>
      <c r="AQ2151" s="63">
        <f t="shared" si="215"/>
        <v>11.362715978071076</v>
      </c>
      <c r="AR2151" s="63">
        <f t="shared" si="215"/>
        <v>11.376203534425278</v>
      </c>
      <c r="AS2151" s="63">
        <f t="shared" si="215"/>
        <v>11.429013607576051</v>
      </c>
      <c r="AT2151" s="63">
        <f t="shared" si="215"/>
        <v>11.594971110027394</v>
      </c>
      <c r="AU2151" s="63">
        <f t="shared" si="214"/>
        <v>11.961740587925192</v>
      </c>
      <c r="AV2151" s="63"/>
      <c r="AW2151" s="63"/>
    </row>
    <row r="2152" spans="27:49" x14ac:dyDescent="0.2">
      <c r="AA2152" s="217">
        <f t="shared" si="203"/>
        <v>-6.8508655805447731E-3</v>
      </c>
      <c r="AB2152" s="218">
        <f t="shared" si="204"/>
        <v>6.8508655805447731E-3</v>
      </c>
      <c r="AC2152" s="218">
        <f t="shared" si="205"/>
        <v>0</v>
      </c>
      <c r="AD2152" s="219">
        <f t="shared" si="206"/>
        <v>0</v>
      </c>
      <c r="AH2152" s="15">
        <f t="shared" si="207"/>
        <v>-2.1132140183653118E-2</v>
      </c>
      <c r="AI2152" s="15">
        <f t="shared" si="208"/>
        <v>0.75722234923842557</v>
      </c>
      <c r="AJ2152" s="15">
        <f t="shared" si="209"/>
        <v>-5.8662773998696828E-2</v>
      </c>
      <c r="AK2152" s="15">
        <f t="shared" si="210"/>
        <v>-0.59778198123591342</v>
      </c>
      <c r="AL2152" s="15">
        <f t="shared" si="211"/>
        <v>-1.9565766440237951</v>
      </c>
      <c r="AM2152" s="15">
        <f t="shared" si="212"/>
        <v>-1.4854556398418073</v>
      </c>
      <c r="AN2152" s="63">
        <f t="shared" si="215"/>
        <v>11.358636418491599</v>
      </c>
      <c r="AO2152" s="63">
        <f t="shared" si="215"/>
        <v>11.358804619998017</v>
      </c>
      <c r="AP2152" s="63">
        <f t="shared" si="215"/>
        <v>11.359537657922226</v>
      </c>
      <c r="AQ2152" s="63">
        <f t="shared" si="215"/>
        <v>11.362715978071076</v>
      </c>
      <c r="AR2152" s="63">
        <f t="shared" si="215"/>
        <v>11.376203534425278</v>
      </c>
      <c r="AS2152" s="63">
        <f t="shared" si="215"/>
        <v>11.429013607576051</v>
      </c>
      <c r="AT2152" s="63">
        <f t="shared" si="215"/>
        <v>11.594971110027394</v>
      </c>
      <c r="AU2152" s="63">
        <f t="shared" si="214"/>
        <v>11.961740587925192</v>
      </c>
      <c r="AV2152" s="63"/>
      <c r="AW2152" s="63"/>
    </row>
    <row r="2153" spans="27:49" x14ac:dyDescent="0.2">
      <c r="AA2153" s="217">
        <f t="shared" si="203"/>
        <v>-6.8508655805447731E-3</v>
      </c>
      <c r="AB2153" s="218">
        <f t="shared" si="204"/>
        <v>6.8508655805447731E-3</v>
      </c>
      <c r="AC2153" s="218">
        <f t="shared" si="205"/>
        <v>0</v>
      </c>
      <c r="AD2153" s="219">
        <f t="shared" si="206"/>
        <v>0</v>
      </c>
      <c r="AH2153" s="15">
        <f t="shared" si="207"/>
        <v>-2.1132140183653118E-2</v>
      </c>
      <c r="AI2153" s="15">
        <f t="shared" si="208"/>
        <v>0.75722234923842557</v>
      </c>
      <c r="AJ2153" s="15">
        <f t="shared" si="209"/>
        <v>-5.8662773998696828E-2</v>
      </c>
      <c r="AK2153" s="15">
        <f t="shared" si="210"/>
        <v>-0.59778198123591342</v>
      </c>
      <c r="AL2153" s="15">
        <f t="shared" si="211"/>
        <v>-1.9565766440237951</v>
      </c>
      <c r="AM2153" s="15">
        <f t="shared" si="212"/>
        <v>-1.4854556398418073</v>
      </c>
      <c r="AN2153" s="63">
        <f t="shared" si="215"/>
        <v>11.358636418491599</v>
      </c>
      <c r="AO2153" s="63">
        <f t="shared" si="215"/>
        <v>11.358804619998017</v>
      </c>
      <c r="AP2153" s="63">
        <f t="shared" si="215"/>
        <v>11.359537657922226</v>
      </c>
      <c r="AQ2153" s="63">
        <f t="shared" si="215"/>
        <v>11.362715978071076</v>
      </c>
      <c r="AR2153" s="63">
        <f t="shared" si="215"/>
        <v>11.376203534425278</v>
      </c>
      <c r="AS2153" s="63">
        <f t="shared" si="215"/>
        <v>11.429013607576051</v>
      </c>
      <c r="AT2153" s="63">
        <f t="shared" si="215"/>
        <v>11.594971110027394</v>
      </c>
      <c r="AU2153" s="63">
        <f t="shared" si="214"/>
        <v>11.961740587925192</v>
      </c>
      <c r="AV2153" s="63"/>
      <c r="AW2153" s="63"/>
    </row>
    <row r="2154" spans="27:49" x14ac:dyDescent="0.2">
      <c r="AA2154" s="217">
        <f t="shared" si="203"/>
        <v>-6.8508655805447731E-3</v>
      </c>
      <c r="AB2154" s="218">
        <f t="shared" si="204"/>
        <v>6.8508655805447731E-3</v>
      </c>
      <c r="AC2154" s="218">
        <f t="shared" si="205"/>
        <v>0</v>
      </c>
      <c r="AD2154" s="219">
        <f t="shared" si="206"/>
        <v>0</v>
      </c>
      <c r="AH2154" s="15">
        <f t="shared" si="207"/>
        <v>-2.1132140183653118E-2</v>
      </c>
      <c r="AI2154" s="15">
        <f t="shared" si="208"/>
        <v>0.75722234923842557</v>
      </c>
      <c r="AJ2154" s="15">
        <f t="shared" si="209"/>
        <v>-5.8662773998696828E-2</v>
      </c>
      <c r="AK2154" s="15">
        <f t="shared" si="210"/>
        <v>-0.59778198123591342</v>
      </c>
      <c r="AL2154" s="15">
        <f t="shared" si="211"/>
        <v>-1.9565766440237951</v>
      </c>
      <c r="AM2154" s="15">
        <f t="shared" si="212"/>
        <v>-1.4854556398418073</v>
      </c>
      <c r="AN2154" s="63">
        <f t="shared" si="215"/>
        <v>11.358636418491599</v>
      </c>
      <c r="AO2154" s="63">
        <f t="shared" si="215"/>
        <v>11.358804619998017</v>
      </c>
      <c r="AP2154" s="63">
        <f t="shared" si="215"/>
        <v>11.359537657922226</v>
      </c>
      <c r="AQ2154" s="63">
        <f t="shared" si="215"/>
        <v>11.362715978071076</v>
      </c>
      <c r="AR2154" s="63">
        <f t="shared" si="215"/>
        <v>11.376203534425278</v>
      </c>
      <c r="AS2154" s="63">
        <f t="shared" si="215"/>
        <v>11.429013607576051</v>
      </c>
      <c r="AT2154" s="63">
        <f t="shared" si="215"/>
        <v>11.594971110027394</v>
      </c>
      <c r="AU2154" s="63">
        <f t="shared" si="214"/>
        <v>11.961740587925192</v>
      </c>
      <c r="AV2154" s="63"/>
      <c r="AW2154" s="63"/>
    </row>
    <row r="2155" spans="27:49" x14ac:dyDescent="0.2">
      <c r="AA2155" s="217">
        <f t="shared" si="203"/>
        <v>-6.8508655805447731E-3</v>
      </c>
      <c r="AB2155" s="218">
        <f t="shared" si="204"/>
        <v>6.8508655805447731E-3</v>
      </c>
      <c r="AC2155" s="218">
        <f t="shared" si="205"/>
        <v>0</v>
      </c>
      <c r="AD2155" s="219">
        <f t="shared" si="206"/>
        <v>0</v>
      </c>
      <c r="AH2155" s="15">
        <f t="shared" si="207"/>
        <v>-2.1132140183653118E-2</v>
      </c>
      <c r="AI2155" s="15">
        <f t="shared" si="208"/>
        <v>0.75722234923842557</v>
      </c>
      <c r="AJ2155" s="15">
        <f t="shared" si="209"/>
        <v>-5.8662773998696828E-2</v>
      </c>
      <c r="AK2155" s="15">
        <f t="shared" si="210"/>
        <v>-0.59778198123591342</v>
      </c>
      <c r="AL2155" s="15">
        <f t="shared" si="211"/>
        <v>-1.9565766440237951</v>
      </c>
      <c r="AM2155" s="15">
        <f t="shared" si="212"/>
        <v>-1.4854556398418073</v>
      </c>
      <c r="AN2155" s="63">
        <f t="shared" si="215"/>
        <v>11.358636418491599</v>
      </c>
      <c r="AO2155" s="63">
        <f t="shared" si="215"/>
        <v>11.358804619998017</v>
      </c>
      <c r="AP2155" s="63">
        <f t="shared" si="215"/>
        <v>11.359537657922226</v>
      </c>
      <c r="AQ2155" s="63">
        <f t="shared" si="215"/>
        <v>11.362715978071076</v>
      </c>
      <c r="AR2155" s="63">
        <f t="shared" si="215"/>
        <v>11.376203534425278</v>
      </c>
      <c r="AS2155" s="63">
        <f t="shared" si="215"/>
        <v>11.429013607576051</v>
      </c>
      <c r="AT2155" s="63">
        <f t="shared" si="215"/>
        <v>11.594971110027394</v>
      </c>
      <c r="AU2155" s="63">
        <f t="shared" si="214"/>
        <v>11.961740587925192</v>
      </c>
      <c r="AV2155" s="63"/>
      <c r="AW2155" s="63"/>
    </row>
    <row r="2156" spans="27:49" x14ac:dyDescent="0.2">
      <c r="AA2156" s="217">
        <f t="shared" si="203"/>
        <v>-6.8508655805447731E-3</v>
      </c>
      <c r="AB2156" s="218">
        <f t="shared" si="204"/>
        <v>6.8508655805447731E-3</v>
      </c>
      <c r="AC2156" s="218">
        <f t="shared" si="205"/>
        <v>0</v>
      </c>
      <c r="AD2156" s="219">
        <f t="shared" si="206"/>
        <v>0</v>
      </c>
      <c r="AH2156" s="15">
        <f t="shared" si="207"/>
        <v>-2.1132140183653118E-2</v>
      </c>
      <c r="AI2156" s="15">
        <f t="shared" si="208"/>
        <v>0.75722234923842557</v>
      </c>
      <c r="AJ2156" s="15">
        <f t="shared" si="209"/>
        <v>-5.8662773998696828E-2</v>
      </c>
      <c r="AK2156" s="15">
        <f t="shared" si="210"/>
        <v>-0.59778198123591342</v>
      </c>
      <c r="AL2156" s="15">
        <f t="shared" si="211"/>
        <v>-1.9565766440237951</v>
      </c>
      <c r="AM2156" s="15">
        <f t="shared" si="212"/>
        <v>-1.4854556398418073</v>
      </c>
      <c r="AN2156" s="63">
        <f t="shared" si="215"/>
        <v>11.358636418491599</v>
      </c>
      <c r="AO2156" s="63">
        <f t="shared" si="215"/>
        <v>11.358804619998017</v>
      </c>
      <c r="AP2156" s="63">
        <f t="shared" si="215"/>
        <v>11.359537657922226</v>
      </c>
      <c r="AQ2156" s="63">
        <f t="shared" si="215"/>
        <v>11.362715978071076</v>
      </c>
      <c r="AR2156" s="63">
        <f t="shared" si="215"/>
        <v>11.376203534425278</v>
      </c>
      <c r="AS2156" s="63">
        <f t="shared" si="215"/>
        <v>11.429013607576051</v>
      </c>
      <c r="AT2156" s="63">
        <f t="shared" si="215"/>
        <v>11.594971110027394</v>
      </c>
      <c r="AU2156" s="63">
        <f t="shared" si="214"/>
        <v>11.961740587925192</v>
      </c>
      <c r="AV2156" s="63"/>
      <c r="AW2156" s="63"/>
    </row>
    <row r="2157" spans="27:49" x14ac:dyDescent="0.2">
      <c r="AA2157" s="217">
        <f t="shared" si="203"/>
        <v>-6.8508655805447731E-3</v>
      </c>
      <c r="AB2157" s="218">
        <f t="shared" si="204"/>
        <v>6.8508655805447731E-3</v>
      </c>
      <c r="AC2157" s="218">
        <f t="shared" si="205"/>
        <v>0</v>
      </c>
      <c r="AD2157" s="219">
        <f t="shared" si="206"/>
        <v>0</v>
      </c>
      <c r="AH2157" s="15">
        <f t="shared" si="207"/>
        <v>-2.1132140183653118E-2</v>
      </c>
      <c r="AI2157" s="15">
        <f t="shared" si="208"/>
        <v>0.75722234923842557</v>
      </c>
      <c r="AJ2157" s="15">
        <f t="shared" si="209"/>
        <v>-5.8662773998696828E-2</v>
      </c>
      <c r="AK2157" s="15">
        <f t="shared" si="210"/>
        <v>-0.59778198123591342</v>
      </c>
      <c r="AL2157" s="15">
        <f t="shared" si="211"/>
        <v>-1.9565766440237951</v>
      </c>
      <c r="AM2157" s="15">
        <f t="shared" si="212"/>
        <v>-1.4854556398418073</v>
      </c>
      <c r="AN2157" s="63">
        <f t="shared" si="215"/>
        <v>11.358636418491599</v>
      </c>
      <c r="AO2157" s="63">
        <f t="shared" si="215"/>
        <v>11.358804619998017</v>
      </c>
      <c r="AP2157" s="63">
        <f t="shared" si="215"/>
        <v>11.359537657922226</v>
      </c>
      <c r="AQ2157" s="63">
        <f t="shared" si="215"/>
        <v>11.362715978071076</v>
      </c>
      <c r="AR2157" s="63">
        <f t="shared" si="215"/>
        <v>11.376203534425278</v>
      </c>
      <c r="AS2157" s="63">
        <f t="shared" si="215"/>
        <v>11.429013607576051</v>
      </c>
      <c r="AT2157" s="63">
        <f t="shared" si="215"/>
        <v>11.594971110027394</v>
      </c>
      <c r="AU2157" s="63">
        <f t="shared" si="214"/>
        <v>11.961740587925192</v>
      </c>
      <c r="AV2157" s="63"/>
      <c r="AW2157" s="63"/>
    </row>
    <row r="2158" spans="27:49" x14ac:dyDescent="0.2">
      <c r="AA2158" s="217">
        <f t="shared" si="203"/>
        <v>-6.8508655805447731E-3</v>
      </c>
      <c r="AB2158" s="218">
        <f t="shared" si="204"/>
        <v>6.8508655805447731E-3</v>
      </c>
      <c r="AC2158" s="218">
        <f t="shared" si="205"/>
        <v>0</v>
      </c>
      <c r="AD2158" s="219">
        <f t="shared" si="206"/>
        <v>0</v>
      </c>
      <c r="AH2158" s="15">
        <f t="shared" si="207"/>
        <v>-2.1132140183653118E-2</v>
      </c>
      <c r="AI2158" s="15">
        <f t="shared" si="208"/>
        <v>0.75722234923842557</v>
      </c>
      <c r="AJ2158" s="15">
        <f t="shared" si="209"/>
        <v>-5.8662773998696828E-2</v>
      </c>
      <c r="AK2158" s="15">
        <f t="shared" si="210"/>
        <v>-0.59778198123591342</v>
      </c>
      <c r="AL2158" s="15">
        <f t="shared" si="211"/>
        <v>-1.9565766440237951</v>
      </c>
      <c r="AM2158" s="15">
        <f t="shared" si="212"/>
        <v>-1.4854556398418073</v>
      </c>
      <c r="AN2158" s="63">
        <f t="shared" si="215"/>
        <v>11.358636418491599</v>
      </c>
      <c r="AO2158" s="63">
        <f t="shared" si="215"/>
        <v>11.358804619998017</v>
      </c>
      <c r="AP2158" s="63">
        <f t="shared" si="215"/>
        <v>11.359537657922226</v>
      </c>
      <c r="AQ2158" s="63">
        <f t="shared" si="215"/>
        <v>11.362715978071076</v>
      </c>
      <c r="AR2158" s="63">
        <f t="shared" si="215"/>
        <v>11.376203534425278</v>
      </c>
      <c r="AS2158" s="63">
        <f t="shared" si="215"/>
        <v>11.429013607576051</v>
      </c>
      <c r="AT2158" s="63">
        <f t="shared" si="215"/>
        <v>11.594971110027394</v>
      </c>
      <c r="AU2158" s="63">
        <f t="shared" si="214"/>
        <v>11.961740587925192</v>
      </c>
      <c r="AV2158" s="63"/>
      <c r="AW2158" s="63"/>
    </row>
    <row r="2159" spans="27:49" x14ac:dyDescent="0.2">
      <c r="AA2159" s="217">
        <f t="shared" si="203"/>
        <v>-6.8508655805447731E-3</v>
      </c>
      <c r="AB2159" s="218">
        <f t="shared" si="204"/>
        <v>6.8508655805447731E-3</v>
      </c>
      <c r="AC2159" s="218">
        <f t="shared" si="205"/>
        <v>0</v>
      </c>
      <c r="AD2159" s="219">
        <f t="shared" si="206"/>
        <v>0</v>
      </c>
      <c r="AH2159" s="15">
        <f t="shared" si="207"/>
        <v>-2.1132140183653118E-2</v>
      </c>
      <c r="AI2159" s="15">
        <f t="shared" si="208"/>
        <v>0.75722234923842557</v>
      </c>
      <c r="AJ2159" s="15">
        <f t="shared" si="209"/>
        <v>-5.8662773998696828E-2</v>
      </c>
      <c r="AK2159" s="15">
        <f t="shared" si="210"/>
        <v>-0.59778198123591342</v>
      </c>
      <c r="AL2159" s="15">
        <f t="shared" si="211"/>
        <v>-1.9565766440237951</v>
      </c>
      <c r="AM2159" s="15">
        <f t="shared" si="212"/>
        <v>-1.4854556398418073</v>
      </c>
      <c r="AN2159" s="63">
        <f t="shared" si="215"/>
        <v>11.358636418491599</v>
      </c>
      <c r="AO2159" s="63">
        <f t="shared" si="215"/>
        <v>11.358804619998017</v>
      </c>
      <c r="AP2159" s="63">
        <f t="shared" si="215"/>
        <v>11.359537657922226</v>
      </c>
      <c r="AQ2159" s="63">
        <f t="shared" si="215"/>
        <v>11.362715978071076</v>
      </c>
      <c r="AR2159" s="63">
        <f t="shared" si="215"/>
        <v>11.376203534425278</v>
      </c>
      <c r="AS2159" s="63">
        <f t="shared" si="215"/>
        <v>11.429013607576051</v>
      </c>
      <c r="AT2159" s="63">
        <f t="shared" si="215"/>
        <v>11.594971110027394</v>
      </c>
      <c r="AU2159" s="63">
        <f t="shared" si="214"/>
        <v>11.961740587925192</v>
      </c>
      <c r="AV2159" s="63"/>
      <c r="AW2159" s="63"/>
    </row>
    <row r="2160" spans="27:49" x14ac:dyDescent="0.2">
      <c r="AA2160" s="217">
        <f t="shared" si="203"/>
        <v>-6.8508655805447731E-3</v>
      </c>
      <c r="AB2160" s="218">
        <f t="shared" si="204"/>
        <v>6.8508655805447731E-3</v>
      </c>
      <c r="AC2160" s="218">
        <f t="shared" si="205"/>
        <v>0</v>
      </c>
      <c r="AD2160" s="219">
        <f t="shared" si="206"/>
        <v>0</v>
      </c>
      <c r="AH2160" s="15">
        <f t="shared" si="207"/>
        <v>-2.1132140183653118E-2</v>
      </c>
      <c r="AI2160" s="15">
        <f t="shared" si="208"/>
        <v>0.75722234923842557</v>
      </c>
      <c r="AJ2160" s="15">
        <f t="shared" si="209"/>
        <v>-5.8662773998696828E-2</v>
      </c>
      <c r="AK2160" s="15">
        <f t="shared" si="210"/>
        <v>-0.59778198123591342</v>
      </c>
      <c r="AL2160" s="15">
        <f t="shared" si="211"/>
        <v>-1.9565766440237951</v>
      </c>
      <c r="AM2160" s="15">
        <f t="shared" si="212"/>
        <v>-1.4854556398418073</v>
      </c>
      <c r="AN2160" s="63">
        <f t="shared" si="215"/>
        <v>11.358636418491599</v>
      </c>
      <c r="AO2160" s="63">
        <f t="shared" si="215"/>
        <v>11.358804619998017</v>
      </c>
      <c r="AP2160" s="63">
        <f t="shared" si="215"/>
        <v>11.359537657922226</v>
      </c>
      <c r="AQ2160" s="63">
        <f t="shared" si="215"/>
        <v>11.362715978071076</v>
      </c>
      <c r="AR2160" s="63">
        <f t="shared" si="215"/>
        <v>11.376203534425278</v>
      </c>
      <c r="AS2160" s="63">
        <f t="shared" si="215"/>
        <v>11.429013607576051</v>
      </c>
      <c r="AT2160" s="63">
        <f t="shared" si="215"/>
        <v>11.594971110027394</v>
      </c>
      <c r="AU2160" s="63">
        <f t="shared" si="214"/>
        <v>11.961740587925192</v>
      </c>
      <c r="AV2160" s="63"/>
      <c r="AW2160" s="63"/>
    </row>
    <row r="2161" spans="27:49" x14ac:dyDescent="0.2">
      <c r="AA2161" s="217">
        <f t="shared" si="203"/>
        <v>-6.8508655805447731E-3</v>
      </c>
      <c r="AB2161" s="218">
        <f t="shared" si="204"/>
        <v>6.8508655805447731E-3</v>
      </c>
      <c r="AC2161" s="218">
        <f t="shared" si="205"/>
        <v>0</v>
      </c>
      <c r="AD2161" s="219">
        <f t="shared" si="206"/>
        <v>0</v>
      </c>
      <c r="AH2161" s="15">
        <f t="shared" si="207"/>
        <v>-2.1132140183653118E-2</v>
      </c>
      <c r="AI2161" s="15">
        <f t="shared" si="208"/>
        <v>0.75722234923842557</v>
      </c>
      <c r="AJ2161" s="15">
        <f t="shared" si="209"/>
        <v>-5.8662773998696828E-2</v>
      </c>
      <c r="AK2161" s="15">
        <f t="shared" si="210"/>
        <v>-0.59778198123591342</v>
      </c>
      <c r="AL2161" s="15">
        <f t="shared" si="211"/>
        <v>-1.9565766440237951</v>
      </c>
      <c r="AM2161" s="15">
        <f t="shared" si="212"/>
        <v>-1.4854556398418073</v>
      </c>
      <c r="AN2161" s="63">
        <f t="shared" si="215"/>
        <v>11.358636418491599</v>
      </c>
      <c r="AO2161" s="63">
        <f t="shared" si="215"/>
        <v>11.358804619998017</v>
      </c>
      <c r="AP2161" s="63">
        <f t="shared" si="215"/>
        <v>11.359537657922226</v>
      </c>
      <c r="AQ2161" s="63">
        <f t="shared" si="215"/>
        <v>11.362715978071076</v>
      </c>
      <c r="AR2161" s="63">
        <f t="shared" si="215"/>
        <v>11.376203534425278</v>
      </c>
      <c r="AS2161" s="63">
        <f t="shared" si="215"/>
        <v>11.429013607576051</v>
      </c>
      <c r="AT2161" s="63">
        <f t="shared" si="215"/>
        <v>11.594971110027394</v>
      </c>
      <c r="AU2161" s="63">
        <f t="shared" si="214"/>
        <v>11.961740587925192</v>
      </c>
      <c r="AV2161" s="63"/>
      <c r="AW2161" s="63"/>
    </row>
    <row r="2162" spans="27:49" x14ac:dyDescent="0.2">
      <c r="AA2162" s="217">
        <f t="shared" si="203"/>
        <v>-6.8508655805447731E-3</v>
      </c>
      <c r="AB2162" s="218">
        <f t="shared" si="204"/>
        <v>6.8508655805447731E-3</v>
      </c>
      <c r="AC2162" s="218">
        <f t="shared" si="205"/>
        <v>0</v>
      </c>
      <c r="AD2162" s="219">
        <f t="shared" si="206"/>
        <v>0</v>
      </c>
      <c r="AH2162" s="15">
        <f t="shared" si="207"/>
        <v>-2.1132140183653118E-2</v>
      </c>
      <c r="AI2162" s="15">
        <f t="shared" si="208"/>
        <v>0.75722234923842557</v>
      </c>
      <c r="AJ2162" s="15">
        <f t="shared" si="209"/>
        <v>-5.8662773998696828E-2</v>
      </c>
      <c r="AK2162" s="15">
        <f t="shared" si="210"/>
        <v>-0.59778198123591342</v>
      </c>
      <c r="AL2162" s="15">
        <f t="shared" si="211"/>
        <v>-1.9565766440237951</v>
      </c>
      <c r="AM2162" s="15">
        <f t="shared" si="212"/>
        <v>-1.4854556398418073</v>
      </c>
      <c r="AN2162" s="63">
        <f t="shared" si="215"/>
        <v>11.358636418491599</v>
      </c>
      <c r="AO2162" s="63">
        <f t="shared" si="215"/>
        <v>11.358804619998017</v>
      </c>
      <c r="AP2162" s="63">
        <f t="shared" si="215"/>
        <v>11.359537657922226</v>
      </c>
      <c r="AQ2162" s="63">
        <f t="shared" si="215"/>
        <v>11.362715978071076</v>
      </c>
      <c r="AR2162" s="63">
        <f t="shared" si="215"/>
        <v>11.376203534425278</v>
      </c>
      <c r="AS2162" s="63">
        <f t="shared" si="215"/>
        <v>11.429013607576051</v>
      </c>
      <c r="AT2162" s="63">
        <f t="shared" si="215"/>
        <v>11.594971110027394</v>
      </c>
      <c r="AU2162" s="63">
        <f t="shared" si="214"/>
        <v>11.961740587925192</v>
      </c>
      <c r="AV2162" s="63"/>
      <c r="AW2162" s="63"/>
    </row>
    <row r="2163" spans="27:49" x14ac:dyDescent="0.2">
      <c r="AA2163" s="217">
        <f t="shared" si="203"/>
        <v>-6.8508655805447731E-3</v>
      </c>
      <c r="AB2163" s="218">
        <f t="shared" si="204"/>
        <v>6.8508655805447731E-3</v>
      </c>
      <c r="AC2163" s="218">
        <f t="shared" si="205"/>
        <v>0</v>
      </c>
      <c r="AD2163" s="219">
        <f t="shared" si="206"/>
        <v>0</v>
      </c>
      <c r="AH2163" s="15">
        <f t="shared" si="207"/>
        <v>-2.1132140183653118E-2</v>
      </c>
      <c r="AI2163" s="15">
        <f t="shared" si="208"/>
        <v>0.75722234923842557</v>
      </c>
      <c r="AJ2163" s="15">
        <f t="shared" si="209"/>
        <v>-5.8662773998696828E-2</v>
      </c>
      <c r="AK2163" s="15">
        <f t="shared" si="210"/>
        <v>-0.59778198123591342</v>
      </c>
      <c r="AL2163" s="15">
        <f t="shared" si="211"/>
        <v>-1.9565766440237951</v>
      </c>
      <c r="AM2163" s="15">
        <f t="shared" si="212"/>
        <v>-1.4854556398418073</v>
      </c>
      <c r="AN2163" s="63">
        <f t="shared" si="215"/>
        <v>11.358636418491599</v>
      </c>
      <c r="AO2163" s="63">
        <f t="shared" si="215"/>
        <v>11.358804619998017</v>
      </c>
      <c r="AP2163" s="63">
        <f t="shared" si="215"/>
        <v>11.359537657922226</v>
      </c>
      <c r="AQ2163" s="63">
        <f t="shared" si="215"/>
        <v>11.362715978071076</v>
      </c>
      <c r="AR2163" s="63">
        <f t="shared" si="215"/>
        <v>11.376203534425278</v>
      </c>
      <c r="AS2163" s="63">
        <f t="shared" si="215"/>
        <v>11.429013607576051</v>
      </c>
      <c r="AT2163" s="63">
        <f t="shared" si="215"/>
        <v>11.594971110027394</v>
      </c>
      <c r="AU2163" s="63">
        <f t="shared" si="214"/>
        <v>11.961740587925192</v>
      </c>
      <c r="AV2163" s="63"/>
      <c r="AW2163" s="63"/>
    </row>
    <row r="2164" spans="27:49" x14ac:dyDescent="0.2">
      <c r="AA2164" s="217">
        <f t="shared" si="203"/>
        <v>-6.8508655805447731E-3</v>
      </c>
      <c r="AB2164" s="218">
        <f t="shared" si="204"/>
        <v>6.8508655805447731E-3</v>
      </c>
      <c r="AC2164" s="218">
        <f t="shared" si="205"/>
        <v>0</v>
      </c>
      <c r="AD2164" s="219">
        <f t="shared" si="206"/>
        <v>0</v>
      </c>
      <c r="AH2164" s="15">
        <f t="shared" si="207"/>
        <v>-2.1132140183653118E-2</v>
      </c>
      <c r="AI2164" s="15">
        <f t="shared" si="208"/>
        <v>0.75722234923842557</v>
      </c>
      <c r="AJ2164" s="15">
        <f t="shared" si="209"/>
        <v>-5.8662773998696828E-2</v>
      </c>
      <c r="AK2164" s="15">
        <f t="shared" si="210"/>
        <v>-0.59778198123591342</v>
      </c>
      <c r="AL2164" s="15">
        <f t="shared" si="211"/>
        <v>-1.9565766440237951</v>
      </c>
      <c r="AM2164" s="15">
        <f t="shared" si="212"/>
        <v>-1.4854556398418073</v>
      </c>
      <c r="AN2164" s="63">
        <f t="shared" si="215"/>
        <v>11.358636418491599</v>
      </c>
      <c r="AO2164" s="63">
        <f t="shared" si="215"/>
        <v>11.358804619998017</v>
      </c>
      <c r="AP2164" s="63">
        <f t="shared" si="215"/>
        <v>11.359537657922226</v>
      </c>
      <c r="AQ2164" s="63">
        <f t="shared" si="215"/>
        <v>11.362715978071076</v>
      </c>
      <c r="AR2164" s="63">
        <f t="shared" si="215"/>
        <v>11.376203534425278</v>
      </c>
      <c r="AS2164" s="63">
        <f t="shared" si="215"/>
        <v>11.429013607576051</v>
      </c>
      <c r="AT2164" s="63">
        <f t="shared" si="215"/>
        <v>11.594971110027394</v>
      </c>
      <c r="AU2164" s="63">
        <f t="shared" si="214"/>
        <v>11.961740587925192</v>
      </c>
      <c r="AV2164" s="63"/>
      <c r="AW2164" s="63"/>
    </row>
    <row r="2165" spans="27:49" x14ac:dyDescent="0.2">
      <c r="AA2165" s="217">
        <f t="shared" si="203"/>
        <v>-6.8508655805447731E-3</v>
      </c>
      <c r="AB2165" s="218">
        <f t="shared" si="204"/>
        <v>6.8508655805447731E-3</v>
      </c>
      <c r="AC2165" s="218">
        <f t="shared" si="205"/>
        <v>0</v>
      </c>
      <c r="AD2165" s="219">
        <f t="shared" si="206"/>
        <v>0</v>
      </c>
      <c r="AH2165" s="15">
        <f t="shared" si="207"/>
        <v>-2.1132140183653118E-2</v>
      </c>
      <c r="AI2165" s="15">
        <f t="shared" si="208"/>
        <v>0.75722234923842557</v>
      </c>
      <c r="AJ2165" s="15">
        <f t="shared" si="209"/>
        <v>-5.8662773998696828E-2</v>
      </c>
      <c r="AK2165" s="15">
        <f t="shared" si="210"/>
        <v>-0.59778198123591342</v>
      </c>
      <c r="AL2165" s="15">
        <f t="shared" si="211"/>
        <v>-1.9565766440237951</v>
      </c>
      <c r="AM2165" s="15">
        <f t="shared" si="212"/>
        <v>-1.4854556398418073</v>
      </c>
      <c r="AN2165" s="63">
        <f t="shared" ref="AN2165:AT2180" si="216">$AU2165+$AB$7*SIN(AO2165)</f>
        <v>11.358636418491599</v>
      </c>
      <c r="AO2165" s="63">
        <f t="shared" si="216"/>
        <v>11.358804619998017</v>
      </c>
      <c r="AP2165" s="63">
        <f t="shared" si="216"/>
        <v>11.359537657922226</v>
      </c>
      <c r="AQ2165" s="63">
        <f t="shared" si="216"/>
        <v>11.362715978071076</v>
      </c>
      <c r="AR2165" s="63">
        <f t="shared" si="216"/>
        <v>11.376203534425278</v>
      </c>
      <c r="AS2165" s="63">
        <f t="shared" si="216"/>
        <v>11.429013607576051</v>
      </c>
      <c r="AT2165" s="63">
        <f t="shared" si="216"/>
        <v>11.594971110027394</v>
      </c>
      <c r="AU2165" s="63">
        <f t="shared" si="214"/>
        <v>11.961740587925192</v>
      </c>
      <c r="AV2165" s="63"/>
      <c r="AW2165" s="63"/>
    </row>
    <row r="2166" spans="27:49" x14ac:dyDescent="0.2">
      <c r="AA2166" s="217">
        <f t="shared" si="203"/>
        <v>-6.8508655805447731E-3</v>
      </c>
      <c r="AB2166" s="218">
        <f t="shared" si="204"/>
        <v>6.8508655805447731E-3</v>
      </c>
      <c r="AC2166" s="218">
        <f t="shared" si="205"/>
        <v>0</v>
      </c>
      <c r="AD2166" s="219">
        <f t="shared" si="206"/>
        <v>0</v>
      </c>
      <c r="AH2166" s="15">
        <f t="shared" si="207"/>
        <v>-2.1132140183653118E-2</v>
      </c>
      <c r="AI2166" s="15">
        <f t="shared" si="208"/>
        <v>0.75722234923842557</v>
      </c>
      <c r="AJ2166" s="15">
        <f t="shared" si="209"/>
        <v>-5.8662773998696828E-2</v>
      </c>
      <c r="AK2166" s="15">
        <f t="shared" si="210"/>
        <v>-0.59778198123591342</v>
      </c>
      <c r="AL2166" s="15">
        <f t="shared" si="211"/>
        <v>-1.9565766440237951</v>
      </c>
      <c r="AM2166" s="15">
        <f t="shared" si="212"/>
        <v>-1.4854556398418073</v>
      </c>
      <c r="AN2166" s="63">
        <f t="shared" si="216"/>
        <v>11.358636418491599</v>
      </c>
      <c r="AO2166" s="63">
        <f t="shared" si="216"/>
        <v>11.358804619998017</v>
      </c>
      <c r="AP2166" s="63">
        <f t="shared" si="216"/>
        <v>11.359537657922226</v>
      </c>
      <c r="AQ2166" s="63">
        <f t="shared" si="216"/>
        <v>11.362715978071076</v>
      </c>
      <c r="AR2166" s="63">
        <f t="shared" si="216"/>
        <v>11.376203534425278</v>
      </c>
      <c r="AS2166" s="63">
        <f t="shared" si="216"/>
        <v>11.429013607576051</v>
      </c>
      <c r="AT2166" s="63">
        <f t="shared" si="216"/>
        <v>11.594971110027394</v>
      </c>
      <c r="AU2166" s="63">
        <f t="shared" si="214"/>
        <v>11.961740587925192</v>
      </c>
      <c r="AV2166" s="63"/>
      <c r="AW2166" s="63"/>
    </row>
    <row r="2167" spans="27:49" x14ac:dyDescent="0.2">
      <c r="AA2167" s="217">
        <f t="shared" si="203"/>
        <v>-6.8508655805447731E-3</v>
      </c>
      <c r="AB2167" s="218">
        <f t="shared" si="204"/>
        <v>6.8508655805447731E-3</v>
      </c>
      <c r="AC2167" s="218">
        <f t="shared" si="205"/>
        <v>0</v>
      </c>
      <c r="AD2167" s="219">
        <f t="shared" si="206"/>
        <v>0</v>
      </c>
      <c r="AH2167" s="15">
        <f t="shared" si="207"/>
        <v>-2.1132140183653118E-2</v>
      </c>
      <c r="AI2167" s="15">
        <f t="shared" si="208"/>
        <v>0.75722234923842557</v>
      </c>
      <c r="AJ2167" s="15">
        <f t="shared" si="209"/>
        <v>-5.8662773998696828E-2</v>
      </c>
      <c r="AK2167" s="15">
        <f t="shared" si="210"/>
        <v>-0.59778198123591342</v>
      </c>
      <c r="AL2167" s="15">
        <f t="shared" si="211"/>
        <v>-1.9565766440237951</v>
      </c>
      <c r="AM2167" s="15">
        <f t="shared" si="212"/>
        <v>-1.4854556398418073</v>
      </c>
      <c r="AN2167" s="63">
        <f t="shared" si="216"/>
        <v>11.358636418491599</v>
      </c>
      <c r="AO2167" s="63">
        <f t="shared" si="216"/>
        <v>11.358804619998017</v>
      </c>
      <c r="AP2167" s="63">
        <f t="shared" si="216"/>
        <v>11.359537657922226</v>
      </c>
      <c r="AQ2167" s="63">
        <f t="shared" si="216"/>
        <v>11.362715978071076</v>
      </c>
      <c r="AR2167" s="63">
        <f t="shared" si="216"/>
        <v>11.376203534425278</v>
      </c>
      <c r="AS2167" s="63">
        <f t="shared" si="216"/>
        <v>11.429013607576051</v>
      </c>
      <c r="AT2167" s="63">
        <f t="shared" si="216"/>
        <v>11.594971110027394</v>
      </c>
      <c r="AU2167" s="63">
        <f t="shared" si="214"/>
        <v>11.961740587925192</v>
      </c>
      <c r="AV2167" s="63"/>
      <c r="AW2167" s="63"/>
    </row>
    <row r="2168" spans="27:49" x14ac:dyDescent="0.2">
      <c r="AA2168" s="217">
        <f t="shared" si="203"/>
        <v>-6.8508655805447731E-3</v>
      </c>
      <c r="AB2168" s="218">
        <f t="shared" si="204"/>
        <v>6.8508655805447731E-3</v>
      </c>
      <c r="AC2168" s="218">
        <f t="shared" si="205"/>
        <v>0</v>
      </c>
      <c r="AD2168" s="219">
        <f t="shared" si="206"/>
        <v>0</v>
      </c>
      <c r="AH2168" s="15">
        <f t="shared" si="207"/>
        <v>-2.1132140183653118E-2</v>
      </c>
      <c r="AI2168" s="15">
        <f t="shared" si="208"/>
        <v>0.75722234923842557</v>
      </c>
      <c r="AJ2168" s="15">
        <f t="shared" si="209"/>
        <v>-5.8662773998696828E-2</v>
      </c>
      <c r="AK2168" s="15">
        <f t="shared" si="210"/>
        <v>-0.59778198123591342</v>
      </c>
      <c r="AL2168" s="15">
        <f t="shared" si="211"/>
        <v>-1.9565766440237951</v>
      </c>
      <c r="AM2168" s="15">
        <f t="shared" si="212"/>
        <v>-1.4854556398418073</v>
      </c>
      <c r="AN2168" s="63">
        <f t="shared" si="216"/>
        <v>11.358636418491599</v>
      </c>
      <c r="AO2168" s="63">
        <f t="shared" si="216"/>
        <v>11.358804619998017</v>
      </c>
      <c r="AP2168" s="63">
        <f t="shared" si="216"/>
        <v>11.359537657922226</v>
      </c>
      <c r="AQ2168" s="63">
        <f t="shared" si="216"/>
        <v>11.362715978071076</v>
      </c>
      <c r="AR2168" s="63">
        <f t="shared" si="216"/>
        <v>11.376203534425278</v>
      </c>
      <c r="AS2168" s="63">
        <f t="shared" si="216"/>
        <v>11.429013607576051</v>
      </c>
      <c r="AT2168" s="63">
        <f t="shared" si="216"/>
        <v>11.594971110027394</v>
      </c>
      <c r="AU2168" s="63">
        <f t="shared" si="214"/>
        <v>11.961740587925192</v>
      </c>
      <c r="AV2168" s="63"/>
      <c r="AW2168" s="63"/>
    </row>
    <row r="2169" spans="27:49" x14ac:dyDescent="0.2">
      <c r="AA2169" s="217">
        <f t="shared" si="203"/>
        <v>-6.8508655805447731E-3</v>
      </c>
      <c r="AB2169" s="218">
        <f t="shared" si="204"/>
        <v>6.8508655805447731E-3</v>
      </c>
      <c r="AC2169" s="218">
        <f t="shared" si="205"/>
        <v>0</v>
      </c>
      <c r="AD2169" s="219">
        <f t="shared" si="206"/>
        <v>0</v>
      </c>
      <c r="AH2169" s="15">
        <f t="shared" si="207"/>
        <v>-2.1132140183653118E-2</v>
      </c>
      <c r="AI2169" s="15">
        <f t="shared" si="208"/>
        <v>0.75722234923842557</v>
      </c>
      <c r="AJ2169" s="15">
        <f t="shared" si="209"/>
        <v>-5.8662773998696828E-2</v>
      </c>
      <c r="AK2169" s="15">
        <f t="shared" si="210"/>
        <v>-0.59778198123591342</v>
      </c>
      <c r="AL2169" s="15">
        <f t="shared" si="211"/>
        <v>-1.9565766440237951</v>
      </c>
      <c r="AM2169" s="15">
        <f t="shared" si="212"/>
        <v>-1.4854556398418073</v>
      </c>
      <c r="AN2169" s="63">
        <f t="shared" si="216"/>
        <v>11.358636418491599</v>
      </c>
      <c r="AO2169" s="63">
        <f t="shared" si="216"/>
        <v>11.358804619998017</v>
      </c>
      <c r="AP2169" s="63">
        <f t="shared" si="216"/>
        <v>11.359537657922226</v>
      </c>
      <c r="AQ2169" s="63">
        <f t="shared" si="216"/>
        <v>11.362715978071076</v>
      </c>
      <c r="AR2169" s="63">
        <f t="shared" si="216"/>
        <v>11.376203534425278</v>
      </c>
      <c r="AS2169" s="63">
        <f t="shared" si="216"/>
        <v>11.429013607576051</v>
      </c>
      <c r="AT2169" s="63">
        <f t="shared" si="216"/>
        <v>11.594971110027394</v>
      </c>
      <c r="AU2169" s="63">
        <f t="shared" si="214"/>
        <v>11.961740587925192</v>
      </c>
      <c r="AV2169" s="63"/>
      <c r="AW2169" s="63"/>
    </row>
    <row r="2170" spans="27:49" x14ac:dyDescent="0.2">
      <c r="AA2170" s="217">
        <f t="shared" si="203"/>
        <v>-6.8508655805447731E-3</v>
      </c>
      <c r="AB2170" s="218">
        <f t="shared" si="204"/>
        <v>6.8508655805447731E-3</v>
      </c>
      <c r="AC2170" s="218">
        <f t="shared" si="205"/>
        <v>0</v>
      </c>
      <c r="AD2170" s="219">
        <f t="shared" si="206"/>
        <v>0</v>
      </c>
      <c r="AH2170" s="15">
        <f t="shared" si="207"/>
        <v>-2.1132140183653118E-2</v>
      </c>
      <c r="AI2170" s="15">
        <f t="shared" si="208"/>
        <v>0.75722234923842557</v>
      </c>
      <c r="AJ2170" s="15">
        <f t="shared" si="209"/>
        <v>-5.8662773998696828E-2</v>
      </c>
      <c r="AK2170" s="15">
        <f t="shared" si="210"/>
        <v>-0.59778198123591342</v>
      </c>
      <c r="AL2170" s="15">
        <f t="shared" si="211"/>
        <v>-1.9565766440237951</v>
      </c>
      <c r="AM2170" s="15">
        <f t="shared" si="212"/>
        <v>-1.4854556398418073</v>
      </c>
      <c r="AN2170" s="63">
        <f t="shared" si="216"/>
        <v>11.358636418491599</v>
      </c>
      <c r="AO2170" s="63">
        <f t="shared" si="216"/>
        <v>11.358804619998017</v>
      </c>
      <c r="AP2170" s="63">
        <f t="shared" si="216"/>
        <v>11.359537657922226</v>
      </c>
      <c r="AQ2170" s="63">
        <f t="shared" si="216"/>
        <v>11.362715978071076</v>
      </c>
      <c r="AR2170" s="63">
        <f t="shared" si="216"/>
        <v>11.376203534425278</v>
      </c>
      <c r="AS2170" s="63">
        <f t="shared" si="216"/>
        <v>11.429013607576051</v>
      </c>
      <c r="AT2170" s="63">
        <f t="shared" si="216"/>
        <v>11.594971110027394</v>
      </c>
      <c r="AU2170" s="63">
        <f t="shared" si="214"/>
        <v>11.961740587925192</v>
      </c>
      <c r="AV2170" s="63"/>
      <c r="AW2170" s="63"/>
    </row>
    <row r="2171" spans="27:49" x14ac:dyDescent="0.2">
      <c r="AA2171" s="217">
        <f t="shared" si="203"/>
        <v>-6.8508655805447731E-3</v>
      </c>
      <c r="AB2171" s="218">
        <f t="shared" si="204"/>
        <v>6.8508655805447731E-3</v>
      </c>
      <c r="AC2171" s="218">
        <f t="shared" si="205"/>
        <v>0</v>
      </c>
      <c r="AD2171" s="219">
        <f t="shared" si="206"/>
        <v>0</v>
      </c>
      <c r="AH2171" s="15">
        <f t="shared" si="207"/>
        <v>-2.1132140183653118E-2</v>
      </c>
      <c r="AI2171" s="15">
        <f t="shared" si="208"/>
        <v>0.75722234923842557</v>
      </c>
      <c r="AJ2171" s="15">
        <f t="shared" si="209"/>
        <v>-5.8662773998696828E-2</v>
      </c>
      <c r="AK2171" s="15">
        <f t="shared" si="210"/>
        <v>-0.59778198123591342</v>
      </c>
      <c r="AL2171" s="15">
        <f t="shared" si="211"/>
        <v>-1.9565766440237951</v>
      </c>
      <c r="AM2171" s="15">
        <f t="shared" si="212"/>
        <v>-1.4854556398418073</v>
      </c>
      <c r="AN2171" s="63">
        <f t="shared" si="216"/>
        <v>11.358636418491599</v>
      </c>
      <c r="AO2171" s="63">
        <f t="shared" si="216"/>
        <v>11.358804619998017</v>
      </c>
      <c r="AP2171" s="63">
        <f t="shared" si="216"/>
        <v>11.359537657922226</v>
      </c>
      <c r="AQ2171" s="63">
        <f t="shared" si="216"/>
        <v>11.362715978071076</v>
      </c>
      <c r="AR2171" s="63">
        <f t="shared" si="216"/>
        <v>11.376203534425278</v>
      </c>
      <c r="AS2171" s="63">
        <f t="shared" si="216"/>
        <v>11.429013607576051</v>
      </c>
      <c r="AT2171" s="63">
        <f t="shared" si="216"/>
        <v>11.594971110027394</v>
      </c>
      <c r="AU2171" s="63">
        <f t="shared" si="214"/>
        <v>11.961740587925192</v>
      </c>
      <c r="AV2171" s="63"/>
      <c r="AW2171" s="63"/>
    </row>
    <row r="2172" spans="27:49" x14ac:dyDescent="0.2">
      <c r="AA2172" s="217">
        <f t="shared" si="203"/>
        <v>-6.8508655805447731E-3</v>
      </c>
      <c r="AB2172" s="218">
        <f t="shared" si="204"/>
        <v>6.8508655805447731E-3</v>
      </c>
      <c r="AC2172" s="218">
        <f t="shared" si="205"/>
        <v>0</v>
      </c>
      <c r="AD2172" s="219">
        <f t="shared" si="206"/>
        <v>0</v>
      </c>
      <c r="AH2172" s="15">
        <f t="shared" si="207"/>
        <v>-2.1132140183653118E-2</v>
      </c>
      <c r="AI2172" s="15">
        <f t="shared" si="208"/>
        <v>0.75722234923842557</v>
      </c>
      <c r="AJ2172" s="15">
        <f t="shared" si="209"/>
        <v>-5.8662773998696828E-2</v>
      </c>
      <c r="AK2172" s="15">
        <f t="shared" si="210"/>
        <v>-0.59778198123591342</v>
      </c>
      <c r="AL2172" s="15">
        <f t="shared" si="211"/>
        <v>-1.9565766440237951</v>
      </c>
      <c r="AM2172" s="15">
        <f t="shared" si="212"/>
        <v>-1.4854556398418073</v>
      </c>
      <c r="AN2172" s="63">
        <f t="shared" si="216"/>
        <v>11.358636418491599</v>
      </c>
      <c r="AO2172" s="63">
        <f t="shared" si="216"/>
        <v>11.358804619998017</v>
      </c>
      <c r="AP2172" s="63">
        <f t="shared" si="216"/>
        <v>11.359537657922226</v>
      </c>
      <c r="AQ2172" s="63">
        <f t="shared" si="216"/>
        <v>11.362715978071076</v>
      </c>
      <c r="AR2172" s="63">
        <f t="shared" si="216"/>
        <v>11.376203534425278</v>
      </c>
      <c r="AS2172" s="63">
        <f t="shared" si="216"/>
        <v>11.429013607576051</v>
      </c>
      <c r="AT2172" s="63">
        <f t="shared" si="216"/>
        <v>11.594971110027394</v>
      </c>
      <c r="AU2172" s="63">
        <f t="shared" si="214"/>
        <v>11.961740587925192</v>
      </c>
      <c r="AV2172" s="63"/>
      <c r="AW2172" s="63"/>
    </row>
    <row r="2173" spans="27:49" x14ac:dyDescent="0.2">
      <c r="AA2173" s="217">
        <f t="shared" si="203"/>
        <v>-6.8508655805447731E-3</v>
      </c>
      <c r="AB2173" s="218">
        <f t="shared" si="204"/>
        <v>6.8508655805447731E-3</v>
      </c>
      <c r="AC2173" s="218">
        <f t="shared" si="205"/>
        <v>0</v>
      </c>
      <c r="AD2173" s="219">
        <f t="shared" si="206"/>
        <v>0</v>
      </c>
      <c r="AH2173" s="15">
        <f t="shared" si="207"/>
        <v>-2.1132140183653118E-2</v>
      </c>
      <c r="AI2173" s="15">
        <f t="shared" si="208"/>
        <v>0.75722234923842557</v>
      </c>
      <c r="AJ2173" s="15">
        <f t="shared" si="209"/>
        <v>-5.8662773998696828E-2</v>
      </c>
      <c r="AK2173" s="15">
        <f t="shared" si="210"/>
        <v>-0.59778198123591342</v>
      </c>
      <c r="AL2173" s="15">
        <f t="shared" si="211"/>
        <v>-1.9565766440237951</v>
      </c>
      <c r="AM2173" s="15">
        <f t="shared" si="212"/>
        <v>-1.4854556398418073</v>
      </c>
      <c r="AN2173" s="63">
        <f t="shared" si="216"/>
        <v>11.358636418491599</v>
      </c>
      <c r="AO2173" s="63">
        <f t="shared" si="216"/>
        <v>11.358804619998017</v>
      </c>
      <c r="AP2173" s="63">
        <f t="shared" si="216"/>
        <v>11.359537657922226</v>
      </c>
      <c r="AQ2173" s="63">
        <f t="shared" si="216"/>
        <v>11.362715978071076</v>
      </c>
      <c r="AR2173" s="63">
        <f t="shared" si="216"/>
        <v>11.376203534425278</v>
      </c>
      <c r="AS2173" s="63">
        <f t="shared" si="216"/>
        <v>11.429013607576051</v>
      </c>
      <c r="AT2173" s="63">
        <f t="shared" si="216"/>
        <v>11.594971110027394</v>
      </c>
      <c r="AU2173" s="63">
        <f t="shared" si="214"/>
        <v>11.961740587925192</v>
      </c>
      <c r="AV2173" s="63"/>
      <c r="AW2173" s="63"/>
    </row>
    <row r="2174" spans="27:49" x14ac:dyDescent="0.2">
      <c r="AA2174" s="217">
        <f t="shared" si="203"/>
        <v>-6.8508655805447731E-3</v>
      </c>
      <c r="AB2174" s="218">
        <f t="shared" si="204"/>
        <v>6.8508655805447731E-3</v>
      </c>
      <c r="AC2174" s="218">
        <f t="shared" si="205"/>
        <v>0</v>
      </c>
      <c r="AD2174" s="219">
        <f t="shared" si="206"/>
        <v>0</v>
      </c>
      <c r="AH2174" s="15">
        <f t="shared" si="207"/>
        <v>-2.1132140183653118E-2</v>
      </c>
      <c r="AI2174" s="15">
        <f t="shared" si="208"/>
        <v>0.75722234923842557</v>
      </c>
      <c r="AJ2174" s="15">
        <f t="shared" si="209"/>
        <v>-5.8662773998696828E-2</v>
      </c>
      <c r="AK2174" s="15">
        <f t="shared" si="210"/>
        <v>-0.59778198123591342</v>
      </c>
      <c r="AL2174" s="15">
        <f t="shared" si="211"/>
        <v>-1.9565766440237951</v>
      </c>
      <c r="AM2174" s="15">
        <f t="shared" si="212"/>
        <v>-1.4854556398418073</v>
      </c>
      <c r="AN2174" s="63">
        <f t="shared" si="216"/>
        <v>11.358636418491599</v>
      </c>
      <c r="AO2174" s="63">
        <f t="shared" si="216"/>
        <v>11.358804619998017</v>
      </c>
      <c r="AP2174" s="63">
        <f t="shared" si="216"/>
        <v>11.359537657922226</v>
      </c>
      <c r="AQ2174" s="63">
        <f t="shared" si="216"/>
        <v>11.362715978071076</v>
      </c>
      <c r="AR2174" s="63">
        <f t="shared" si="216"/>
        <v>11.376203534425278</v>
      </c>
      <c r="AS2174" s="63">
        <f t="shared" si="216"/>
        <v>11.429013607576051</v>
      </c>
      <c r="AT2174" s="63">
        <f t="shared" si="216"/>
        <v>11.594971110027394</v>
      </c>
      <c r="AU2174" s="63">
        <f t="shared" si="214"/>
        <v>11.961740587925192</v>
      </c>
      <c r="AV2174" s="63"/>
      <c r="AW2174" s="63"/>
    </row>
    <row r="2175" spans="27:49" x14ac:dyDescent="0.2">
      <c r="AA2175" s="217">
        <f t="shared" si="203"/>
        <v>-6.8508655805447731E-3</v>
      </c>
      <c r="AB2175" s="218">
        <f t="shared" si="204"/>
        <v>6.8508655805447731E-3</v>
      </c>
      <c r="AC2175" s="218">
        <f t="shared" si="205"/>
        <v>0</v>
      </c>
      <c r="AD2175" s="219">
        <f t="shared" si="206"/>
        <v>0</v>
      </c>
      <c r="AH2175" s="15">
        <f t="shared" si="207"/>
        <v>-2.1132140183653118E-2</v>
      </c>
      <c r="AI2175" s="15">
        <f t="shared" si="208"/>
        <v>0.75722234923842557</v>
      </c>
      <c r="AJ2175" s="15">
        <f t="shared" si="209"/>
        <v>-5.8662773998696828E-2</v>
      </c>
      <c r="AK2175" s="15">
        <f t="shared" si="210"/>
        <v>-0.59778198123591342</v>
      </c>
      <c r="AL2175" s="15">
        <f t="shared" si="211"/>
        <v>-1.9565766440237951</v>
      </c>
      <c r="AM2175" s="15">
        <f t="shared" si="212"/>
        <v>-1.4854556398418073</v>
      </c>
      <c r="AN2175" s="63">
        <f t="shared" si="216"/>
        <v>11.358636418491599</v>
      </c>
      <c r="AO2175" s="63">
        <f t="shared" si="216"/>
        <v>11.358804619998017</v>
      </c>
      <c r="AP2175" s="63">
        <f t="shared" si="216"/>
        <v>11.359537657922226</v>
      </c>
      <c r="AQ2175" s="63">
        <f t="shared" si="216"/>
        <v>11.362715978071076</v>
      </c>
      <c r="AR2175" s="63">
        <f t="shared" si="216"/>
        <v>11.376203534425278</v>
      </c>
      <c r="AS2175" s="63">
        <f t="shared" si="216"/>
        <v>11.429013607576051</v>
      </c>
      <c r="AT2175" s="63">
        <f t="shared" si="216"/>
        <v>11.594971110027394</v>
      </c>
      <c r="AU2175" s="63">
        <f t="shared" si="214"/>
        <v>11.961740587925192</v>
      </c>
      <c r="AV2175" s="63"/>
      <c r="AW2175" s="63"/>
    </row>
    <row r="2176" spans="27:49" x14ac:dyDescent="0.2">
      <c r="AA2176" s="217">
        <f t="shared" si="203"/>
        <v>-6.8508655805447731E-3</v>
      </c>
      <c r="AB2176" s="218">
        <f t="shared" si="204"/>
        <v>6.8508655805447731E-3</v>
      </c>
      <c r="AC2176" s="218">
        <f t="shared" si="205"/>
        <v>0</v>
      </c>
      <c r="AD2176" s="219">
        <f t="shared" si="206"/>
        <v>0</v>
      </c>
      <c r="AH2176" s="15">
        <f t="shared" si="207"/>
        <v>-2.1132140183653118E-2</v>
      </c>
      <c r="AI2176" s="15">
        <f t="shared" si="208"/>
        <v>0.75722234923842557</v>
      </c>
      <c r="AJ2176" s="15">
        <f t="shared" si="209"/>
        <v>-5.8662773998696828E-2</v>
      </c>
      <c r="AK2176" s="15">
        <f t="shared" si="210"/>
        <v>-0.59778198123591342</v>
      </c>
      <c r="AL2176" s="15">
        <f t="shared" si="211"/>
        <v>-1.9565766440237951</v>
      </c>
      <c r="AM2176" s="15">
        <f t="shared" si="212"/>
        <v>-1.4854556398418073</v>
      </c>
      <c r="AN2176" s="63">
        <f t="shared" si="216"/>
        <v>11.358636418491599</v>
      </c>
      <c r="AO2176" s="63">
        <f t="shared" si="216"/>
        <v>11.358804619998017</v>
      </c>
      <c r="AP2176" s="63">
        <f t="shared" si="216"/>
        <v>11.359537657922226</v>
      </c>
      <c r="AQ2176" s="63">
        <f t="shared" si="216"/>
        <v>11.362715978071076</v>
      </c>
      <c r="AR2176" s="63">
        <f t="shared" si="216"/>
        <v>11.376203534425278</v>
      </c>
      <c r="AS2176" s="63">
        <f t="shared" si="216"/>
        <v>11.429013607576051</v>
      </c>
      <c r="AT2176" s="63">
        <f t="shared" si="216"/>
        <v>11.594971110027394</v>
      </c>
      <c r="AU2176" s="63">
        <f t="shared" si="214"/>
        <v>11.961740587925192</v>
      </c>
      <c r="AV2176" s="63"/>
      <c r="AW2176" s="63"/>
    </row>
    <row r="2177" spans="27:49" x14ac:dyDescent="0.2">
      <c r="AA2177" s="217">
        <f t="shared" si="203"/>
        <v>-6.8508655805447731E-3</v>
      </c>
      <c r="AB2177" s="218">
        <f t="shared" si="204"/>
        <v>6.8508655805447731E-3</v>
      </c>
      <c r="AC2177" s="218">
        <f t="shared" si="205"/>
        <v>0</v>
      </c>
      <c r="AD2177" s="219">
        <f t="shared" si="206"/>
        <v>0</v>
      </c>
      <c r="AH2177" s="15">
        <f t="shared" si="207"/>
        <v>-2.1132140183653118E-2</v>
      </c>
      <c r="AI2177" s="15">
        <f t="shared" si="208"/>
        <v>0.75722234923842557</v>
      </c>
      <c r="AJ2177" s="15">
        <f t="shared" si="209"/>
        <v>-5.8662773998696828E-2</v>
      </c>
      <c r="AK2177" s="15">
        <f t="shared" si="210"/>
        <v>-0.59778198123591342</v>
      </c>
      <c r="AL2177" s="15">
        <f t="shared" si="211"/>
        <v>-1.9565766440237951</v>
      </c>
      <c r="AM2177" s="15">
        <f t="shared" si="212"/>
        <v>-1.4854556398418073</v>
      </c>
      <c r="AN2177" s="63">
        <f t="shared" si="216"/>
        <v>11.358636418491599</v>
      </c>
      <c r="AO2177" s="63">
        <f t="shared" si="216"/>
        <v>11.358804619998017</v>
      </c>
      <c r="AP2177" s="63">
        <f t="shared" si="216"/>
        <v>11.359537657922226</v>
      </c>
      <c r="AQ2177" s="63">
        <f t="shared" si="216"/>
        <v>11.362715978071076</v>
      </c>
      <c r="AR2177" s="63">
        <f t="shared" si="216"/>
        <v>11.376203534425278</v>
      </c>
      <c r="AS2177" s="63">
        <f t="shared" si="216"/>
        <v>11.429013607576051</v>
      </c>
      <c r="AT2177" s="63">
        <f t="shared" si="216"/>
        <v>11.594971110027394</v>
      </c>
      <c r="AU2177" s="63">
        <f t="shared" si="214"/>
        <v>11.961740587925192</v>
      </c>
      <c r="AV2177" s="63"/>
      <c r="AW2177" s="63"/>
    </row>
    <row r="2178" spans="27:49" x14ac:dyDescent="0.2">
      <c r="AA2178" s="217">
        <f t="shared" si="203"/>
        <v>-6.8508655805447731E-3</v>
      </c>
      <c r="AB2178" s="218">
        <f t="shared" si="204"/>
        <v>6.8508655805447731E-3</v>
      </c>
      <c r="AC2178" s="218">
        <f t="shared" si="205"/>
        <v>0</v>
      </c>
      <c r="AD2178" s="219">
        <f t="shared" si="206"/>
        <v>0</v>
      </c>
      <c r="AH2178" s="15">
        <f t="shared" si="207"/>
        <v>-2.1132140183653118E-2</v>
      </c>
      <c r="AI2178" s="15">
        <f t="shared" si="208"/>
        <v>0.75722234923842557</v>
      </c>
      <c r="AJ2178" s="15">
        <f t="shared" si="209"/>
        <v>-5.8662773998696828E-2</v>
      </c>
      <c r="AK2178" s="15">
        <f t="shared" si="210"/>
        <v>-0.59778198123591342</v>
      </c>
      <c r="AL2178" s="15">
        <f t="shared" si="211"/>
        <v>-1.9565766440237951</v>
      </c>
      <c r="AM2178" s="15">
        <f t="shared" si="212"/>
        <v>-1.4854556398418073</v>
      </c>
      <c r="AN2178" s="63">
        <f t="shared" si="216"/>
        <v>11.358636418491599</v>
      </c>
      <c r="AO2178" s="63">
        <f t="shared" si="216"/>
        <v>11.358804619998017</v>
      </c>
      <c r="AP2178" s="63">
        <f t="shared" si="216"/>
        <v>11.359537657922226</v>
      </c>
      <c r="AQ2178" s="63">
        <f t="shared" si="216"/>
        <v>11.362715978071076</v>
      </c>
      <c r="AR2178" s="63">
        <f t="shared" si="216"/>
        <v>11.376203534425278</v>
      </c>
      <c r="AS2178" s="63">
        <f t="shared" si="216"/>
        <v>11.429013607576051</v>
      </c>
      <c r="AT2178" s="63">
        <f t="shared" si="216"/>
        <v>11.594971110027394</v>
      </c>
      <c r="AU2178" s="63">
        <f t="shared" si="214"/>
        <v>11.961740587925192</v>
      </c>
      <c r="AV2178" s="63"/>
      <c r="AW2178" s="63"/>
    </row>
    <row r="2179" spans="27:49" x14ac:dyDescent="0.2">
      <c r="AA2179" s="217">
        <f t="shared" si="203"/>
        <v>-6.8508655805447731E-3</v>
      </c>
      <c r="AB2179" s="218">
        <f t="shared" si="204"/>
        <v>6.8508655805447731E-3</v>
      </c>
      <c r="AC2179" s="218">
        <f t="shared" si="205"/>
        <v>0</v>
      </c>
      <c r="AD2179" s="219">
        <f t="shared" si="206"/>
        <v>0</v>
      </c>
      <c r="AH2179" s="15">
        <f t="shared" si="207"/>
        <v>-2.1132140183653118E-2</v>
      </c>
      <c r="AI2179" s="15">
        <f t="shared" si="208"/>
        <v>0.75722234923842557</v>
      </c>
      <c r="AJ2179" s="15">
        <f t="shared" si="209"/>
        <v>-5.8662773998696828E-2</v>
      </c>
      <c r="AK2179" s="15">
        <f t="shared" si="210"/>
        <v>-0.59778198123591342</v>
      </c>
      <c r="AL2179" s="15">
        <f t="shared" si="211"/>
        <v>-1.9565766440237951</v>
      </c>
      <c r="AM2179" s="15">
        <f t="shared" si="212"/>
        <v>-1.4854556398418073</v>
      </c>
      <c r="AN2179" s="63">
        <f t="shared" si="216"/>
        <v>11.358636418491599</v>
      </c>
      <c r="AO2179" s="63">
        <f t="shared" si="216"/>
        <v>11.358804619998017</v>
      </c>
      <c r="AP2179" s="63">
        <f t="shared" si="216"/>
        <v>11.359537657922226</v>
      </c>
      <c r="AQ2179" s="63">
        <f t="shared" si="216"/>
        <v>11.362715978071076</v>
      </c>
      <c r="AR2179" s="63">
        <f t="shared" si="216"/>
        <v>11.376203534425278</v>
      </c>
      <c r="AS2179" s="63">
        <f t="shared" si="216"/>
        <v>11.429013607576051</v>
      </c>
      <c r="AT2179" s="63">
        <f t="shared" si="216"/>
        <v>11.594971110027394</v>
      </c>
      <c r="AU2179" s="63">
        <f t="shared" si="214"/>
        <v>11.961740587925192</v>
      </c>
      <c r="AV2179" s="63"/>
      <c r="AW2179" s="63"/>
    </row>
    <row r="2180" spans="27:49" x14ac:dyDescent="0.2">
      <c r="AA2180" s="217">
        <f t="shared" si="203"/>
        <v>-6.8508655805447731E-3</v>
      </c>
      <c r="AB2180" s="218">
        <f t="shared" si="204"/>
        <v>6.8508655805447731E-3</v>
      </c>
      <c r="AC2180" s="218">
        <f t="shared" si="205"/>
        <v>0</v>
      </c>
      <c r="AD2180" s="219">
        <f t="shared" si="206"/>
        <v>0</v>
      </c>
      <c r="AH2180" s="15">
        <f t="shared" si="207"/>
        <v>-2.1132140183653118E-2</v>
      </c>
      <c r="AI2180" s="15">
        <f t="shared" si="208"/>
        <v>0.75722234923842557</v>
      </c>
      <c r="AJ2180" s="15">
        <f t="shared" si="209"/>
        <v>-5.8662773998696828E-2</v>
      </c>
      <c r="AK2180" s="15">
        <f t="shared" si="210"/>
        <v>-0.59778198123591342</v>
      </c>
      <c r="AL2180" s="15">
        <f t="shared" si="211"/>
        <v>-1.9565766440237951</v>
      </c>
      <c r="AM2180" s="15">
        <f t="shared" si="212"/>
        <v>-1.4854556398418073</v>
      </c>
      <c r="AN2180" s="63">
        <f t="shared" si="216"/>
        <v>11.358636418491599</v>
      </c>
      <c r="AO2180" s="63">
        <f t="shared" si="216"/>
        <v>11.358804619998017</v>
      </c>
      <c r="AP2180" s="63">
        <f t="shared" si="216"/>
        <v>11.359537657922226</v>
      </c>
      <c r="AQ2180" s="63">
        <f t="shared" si="216"/>
        <v>11.362715978071076</v>
      </c>
      <c r="AR2180" s="63">
        <f t="shared" si="216"/>
        <v>11.376203534425278</v>
      </c>
      <c r="AS2180" s="63">
        <f t="shared" si="216"/>
        <v>11.429013607576051</v>
      </c>
      <c r="AT2180" s="63">
        <f t="shared" si="216"/>
        <v>11.594971110027394</v>
      </c>
      <c r="AU2180" s="63">
        <f t="shared" si="214"/>
        <v>11.961740587925192</v>
      </c>
      <c r="AV2180" s="63"/>
      <c r="AW2180" s="63"/>
    </row>
    <row r="2181" spans="27:49" x14ac:dyDescent="0.2">
      <c r="AA2181" s="217">
        <f t="shared" si="203"/>
        <v>-6.8508655805447731E-3</v>
      </c>
      <c r="AB2181" s="218">
        <f t="shared" si="204"/>
        <v>6.8508655805447731E-3</v>
      </c>
      <c r="AC2181" s="218">
        <f t="shared" si="205"/>
        <v>0</v>
      </c>
      <c r="AD2181" s="219">
        <f t="shared" si="206"/>
        <v>0</v>
      </c>
      <c r="AH2181" s="15">
        <f t="shared" si="207"/>
        <v>-2.1132140183653118E-2</v>
      </c>
      <c r="AI2181" s="15">
        <f t="shared" si="208"/>
        <v>0.75722234923842557</v>
      </c>
      <c r="AJ2181" s="15">
        <f t="shared" si="209"/>
        <v>-5.8662773998696828E-2</v>
      </c>
      <c r="AK2181" s="15">
        <f t="shared" si="210"/>
        <v>-0.59778198123591342</v>
      </c>
      <c r="AL2181" s="15">
        <f t="shared" si="211"/>
        <v>-1.9565766440237951</v>
      </c>
      <c r="AM2181" s="15">
        <f t="shared" si="212"/>
        <v>-1.4854556398418073</v>
      </c>
      <c r="AN2181" s="63">
        <f t="shared" ref="AN2181:AT2196" si="217">$AU2181+$AB$7*SIN(AO2181)</f>
        <v>11.358636418491599</v>
      </c>
      <c r="AO2181" s="63">
        <f t="shared" si="217"/>
        <v>11.358804619998017</v>
      </c>
      <c r="AP2181" s="63">
        <f t="shared" si="217"/>
        <v>11.359537657922226</v>
      </c>
      <c r="AQ2181" s="63">
        <f t="shared" si="217"/>
        <v>11.362715978071076</v>
      </c>
      <c r="AR2181" s="63">
        <f t="shared" si="217"/>
        <v>11.376203534425278</v>
      </c>
      <c r="AS2181" s="63">
        <f t="shared" si="217"/>
        <v>11.429013607576051</v>
      </c>
      <c r="AT2181" s="63">
        <f t="shared" si="217"/>
        <v>11.594971110027394</v>
      </c>
      <c r="AU2181" s="63">
        <f t="shared" si="214"/>
        <v>11.961740587925192</v>
      </c>
      <c r="AV2181" s="63"/>
      <c r="AW2181" s="63"/>
    </row>
    <row r="2182" spans="27:49" x14ac:dyDescent="0.2">
      <c r="AA2182" s="217">
        <f t="shared" si="203"/>
        <v>-6.8508655805447731E-3</v>
      </c>
      <c r="AB2182" s="218">
        <f t="shared" si="204"/>
        <v>6.8508655805447731E-3</v>
      </c>
      <c r="AC2182" s="218">
        <f t="shared" si="205"/>
        <v>0</v>
      </c>
      <c r="AD2182" s="219">
        <f t="shared" si="206"/>
        <v>0</v>
      </c>
      <c r="AH2182" s="15">
        <f t="shared" si="207"/>
        <v>-2.1132140183653118E-2</v>
      </c>
      <c r="AI2182" s="15">
        <f t="shared" si="208"/>
        <v>0.75722234923842557</v>
      </c>
      <c r="AJ2182" s="15">
        <f t="shared" si="209"/>
        <v>-5.8662773998696828E-2</v>
      </c>
      <c r="AK2182" s="15">
        <f t="shared" si="210"/>
        <v>-0.59778198123591342</v>
      </c>
      <c r="AL2182" s="15">
        <f t="shared" si="211"/>
        <v>-1.9565766440237951</v>
      </c>
      <c r="AM2182" s="15">
        <f t="shared" si="212"/>
        <v>-1.4854556398418073</v>
      </c>
      <c r="AN2182" s="63">
        <f t="shared" si="217"/>
        <v>11.358636418491599</v>
      </c>
      <c r="AO2182" s="63">
        <f t="shared" si="217"/>
        <v>11.358804619998017</v>
      </c>
      <c r="AP2182" s="63">
        <f t="shared" si="217"/>
        <v>11.359537657922226</v>
      </c>
      <c r="AQ2182" s="63">
        <f t="shared" si="217"/>
        <v>11.362715978071076</v>
      </c>
      <c r="AR2182" s="63">
        <f t="shared" si="217"/>
        <v>11.376203534425278</v>
      </c>
      <c r="AS2182" s="63">
        <f t="shared" si="217"/>
        <v>11.429013607576051</v>
      </c>
      <c r="AT2182" s="63">
        <f t="shared" si="217"/>
        <v>11.594971110027394</v>
      </c>
      <c r="AU2182" s="63">
        <f t="shared" si="214"/>
        <v>11.961740587925192</v>
      </c>
      <c r="AV2182" s="63"/>
      <c r="AW2182" s="63"/>
    </row>
    <row r="2183" spans="27:49" x14ac:dyDescent="0.2">
      <c r="AA2183" s="217">
        <f t="shared" si="203"/>
        <v>-6.8508655805447731E-3</v>
      </c>
      <c r="AB2183" s="218">
        <f t="shared" si="204"/>
        <v>6.8508655805447731E-3</v>
      </c>
      <c r="AC2183" s="218">
        <f t="shared" si="205"/>
        <v>0</v>
      </c>
      <c r="AD2183" s="219">
        <f t="shared" si="206"/>
        <v>0</v>
      </c>
      <c r="AH2183" s="15">
        <f t="shared" si="207"/>
        <v>-2.1132140183653118E-2</v>
      </c>
      <c r="AI2183" s="15">
        <f t="shared" si="208"/>
        <v>0.75722234923842557</v>
      </c>
      <c r="AJ2183" s="15">
        <f t="shared" si="209"/>
        <v>-5.8662773998696828E-2</v>
      </c>
      <c r="AK2183" s="15">
        <f t="shared" si="210"/>
        <v>-0.59778198123591342</v>
      </c>
      <c r="AL2183" s="15">
        <f t="shared" si="211"/>
        <v>-1.9565766440237951</v>
      </c>
      <c r="AM2183" s="15">
        <f t="shared" si="212"/>
        <v>-1.4854556398418073</v>
      </c>
      <c r="AN2183" s="63">
        <f t="shared" si="217"/>
        <v>11.358636418491599</v>
      </c>
      <c r="AO2183" s="63">
        <f t="shared" si="217"/>
        <v>11.358804619998017</v>
      </c>
      <c r="AP2183" s="63">
        <f t="shared" si="217"/>
        <v>11.359537657922226</v>
      </c>
      <c r="AQ2183" s="63">
        <f t="shared" si="217"/>
        <v>11.362715978071076</v>
      </c>
      <c r="AR2183" s="63">
        <f t="shared" si="217"/>
        <v>11.376203534425278</v>
      </c>
      <c r="AS2183" s="63">
        <f t="shared" si="217"/>
        <v>11.429013607576051</v>
      </c>
      <c r="AT2183" s="63">
        <f t="shared" si="217"/>
        <v>11.594971110027394</v>
      </c>
      <c r="AU2183" s="63">
        <f t="shared" si="214"/>
        <v>11.961740587925192</v>
      </c>
      <c r="AV2183" s="63"/>
      <c r="AW2183" s="63"/>
    </row>
    <row r="2184" spans="27:49" x14ac:dyDescent="0.2">
      <c r="AA2184" s="217">
        <f t="shared" si="203"/>
        <v>-6.8508655805447731E-3</v>
      </c>
      <c r="AB2184" s="218">
        <f t="shared" si="204"/>
        <v>6.8508655805447731E-3</v>
      </c>
      <c r="AC2184" s="218">
        <f t="shared" si="205"/>
        <v>0</v>
      </c>
      <c r="AD2184" s="219">
        <f t="shared" si="206"/>
        <v>0</v>
      </c>
      <c r="AH2184" s="15">
        <f t="shared" si="207"/>
        <v>-2.1132140183653118E-2</v>
      </c>
      <c r="AI2184" s="15">
        <f t="shared" si="208"/>
        <v>0.75722234923842557</v>
      </c>
      <c r="AJ2184" s="15">
        <f t="shared" si="209"/>
        <v>-5.8662773998696828E-2</v>
      </c>
      <c r="AK2184" s="15">
        <f t="shared" si="210"/>
        <v>-0.59778198123591342</v>
      </c>
      <c r="AL2184" s="15">
        <f t="shared" si="211"/>
        <v>-1.9565766440237951</v>
      </c>
      <c r="AM2184" s="15">
        <f t="shared" si="212"/>
        <v>-1.4854556398418073</v>
      </c>
      <c r="AN2184" s="63">
        <f t="shared" si="217"/>
        <v>11.358636418491599</v>
      </c>
      <c r="AO2184" s="63">
        <f t="shared" si="217"/>
        <v>11.358804619998017</v>
      </c>
      <c r="AP2184" s="63">
        <f t="shared" si="217"/>
        <v>11.359537657922226</v>
      </c>
      <c r="AQ2184" s="63">
        <f t="shared" si="217"/>
        <v>11.362715978071076</v>
      </c>
      <c r="AR2184" s="63">
        <f t="shared" si="217"/>
        <v>11.376203534425278</v>
      </c>
      <c r="AS2184" s="63">
        <f t="shared" si="217"/>
        <v>11.429013607576051</v>
      </c>
      <c r="AT2184" s="63">
        <f t="shared" si="217"/>
        <v>11.594971110027394</v>
      </c>
      <c r="AU2184" s="63">
        <f t="shared" si="214"/>
        <v>11.961740587925192</v>
      </c>
      <c r="AV2184" s="63"/>
      <c r="AW2184" s="63"/>
    </row>
    <row r="2185" spans="27:49" x14ac:dyDescent="0.2">
      <c r="AA2185" s="217">
        <f t="shared" si="203"/>
        <v>-6.8508655805447731E-3</v>
      </c>
      <c r="AB2185" s="218">
        <f t="shared" si="204"/>
        <v>6.8508655805447731E-3</v>
      </c>
      <c r="AC2185" s="218">
        <f t="shared" si="205"/>
        <v>0</v>
      </c>
      <c r="AD2185" s="219">
        <f t="shared" si="206"/>
        <v>0</v>
      </c>
      <c r="AH2185" s="15">
        <f t="shared" si="207"/>
        <v>-2.1132140183653118E-2</v>
      </c>
      <c r="AI2185" s="15">
        <f t="shared" si="208"/>
        <v>0.75722234923842557</v>
      </c>
      <c r="AJ2185" s="15">
        <f t="shared" si="209"/>
        <v>-5.8662773998696828E-2</v>
      </c>
      <c r="AK2185" s="15">
        <f t="shared" si="210"/>
        <v>-0.59778198123591342</v>
      </c>
      <c r="AL2185" s="15">
        <f t="shared" si="211"/>
        <v>-1.9565766440237951</v>
      </c>
      <c r="AM2185" s="15">
        <f t="shared" si="212"/>
        <v>-1.4854556398418073</v>
      </c>
      <c r="AN2185" s="63">
        <f t="shared" si="217"/>
        <v>11.358636418491599</v>
      </c>
      <c r="AO2185" s="63">
        <f t="shared" si="217"/>
        <v>11.358804619998017</v>
      </c>
      <c r="AP2185" s="63">
        <f t="shared" si="217"/>
        <v>11.359537657922226</v>
      </c>
      <c r="AQ2185" s="63">
        <f t="shared" si="217"/>
        <v>11.362715978071076</v>
      </c>
      <c r="AR2185" s="63">
        <f t="shared" si="217"/>
        <v>11.376203534425278</v>
      </c>
      <c r="AS2185" s="63">
        <f t="shared" si="217"/>
        <v>11.429013607576051</v>
      </c>
      <c r="AT2185" s="63">
        <f t="shared" si="217"/>
        <v>11.594971110027394</v>
      </c>
      <c r="AU2185" s="63">
        <f t="shared" si="214"/>
        <v>11.961740587925192</v>
      </c>
      <c r="AV2185" s="63"/>
      <c r="AW2185" s="63"/>
    </row>
    <row r="2186" spans="27:49" x14ac:dyDescent="0.2">
      <c r="AA2186" s="217">
        <f t="shared" si="203"/>
        <v>-6.8508655805447731E-3</v>
      </c>
      <c r="AB2186" s="218">
        <f t="shared" si="204"/>
        <v>6.8508655805447731E-3</v>
      </c>
      <c r="AC2186" s="218">
        <f t="shared" si="205"/>
        <v>0</v>
      </c>
      <c r="AD2186" s="219">
        <f t="shared" si="206"/>
        <v>0</v>
      </c>
      <c r="AH2186" s="15">
        <f t="shared" si="207"/>
        <v>-2.1132140183653118E-2</v>
      </c>
      <c r="AI2186" s="15">
        <f t="shared" si="208"/>
        <v>0.75722234923842557</v>
      </c>
      <c r="AJ2186" s="15">
        <f t="shared" si="209"/>
        <v>-5.8662773998696828E-2</v>
      </c>
      <c r="AK2186" s="15">
        <f t="shared" si="210"/>
        <v>-0.59778198123591342</v>
      </c>
      <c r="AL2186" s="15">
        <f t="shared" si="211"/>
        <v>-1.9565766440237951</v>
      </c>
      <c r="AM2186" s="15">
        <f t="shared" si="212"/>
        <v>-1.4854556398418073</v>
      </c>
      <c r="AN2186" s="63">
        <f t="shared" si="217"/>
        <v>11.358636418491599</v>
      </c>
      <c r="AO2186" s="63">
        <f t="shared" si="217"/>
        <v>11.358804619998017</v>
      </c>
      <c r="AP2186" s="63">
        <f t="shared" si="217"/>
        <v>11.359537657922226</v>
      </c>
      <c r="AQ2186" s="63">
        <f t="shared" si="217"/>
        <v>11.362715978071076</v>
      </c>
      <c r="AR2186" s="63">
        <f t="shared" si="217"/>
        <v>11.376203534425278</v>
      </c>
      <c r="AS2186" s="63">
        <f t="shared" si="217"/>
        <v>11.429013607576051</v>
      </c>
      <c r="AT2186" s="63">
        <f t="shared" si="217"/>
        <v>11.594971110027394</v>
      </c>
      <c r="AU2186" s="63">
        <f t="shared" si="214"/>
        <v>11.961740587925192</v>
      </c>
      <c r="AV2186" s="63"/>
      <c r="AW2186" s="63"/>
    </row>
    <row r="2187" spans="27:49" x14ac:dyDescent="0.2">
      <c r="AA2187" s="217">
        <f t="shared" si="203"/>
        <v>-6.8508655805447731E-3</v>
      </c>
      <c r="AB2187" s="218">
        <f t="shared" si="204"/>
        <v>6.8508655805447731E-3</v>
      </c>
      <c r="AC2187" s="218">
        <f t="shared" si="205"/>
        <v>0</v>
      </c>
      <c r="AD2187" s="219">
        <f t="shared" si="206"/>
        <v>0</v>
      </c>
      <c r="AH2187" s="15">
        <f t="shared" si="207"/>
        <v>-2.1132140183653118E-2</v>
      </c>
      <c r="AI2187" s="15">
        <f t="shared" si="208"/>
        <v>0.75722234923842557</v>
      </c>
      <c r="AJ2187" s="15">
        <f t="shared" si="209"/>
        <v>-5.8662773998696828E-2</v>
      </c>
      <c r="AK2187" s="15">
        <f t="shared" si="210"/>
        <v>-0.59778198123591342</v>
      </c>
      <c r="AL2187" s="15">
        <f t="shared" si="211"/>
        <v>-1.9565766440237951</v>
      </c>
      <c r="AM2187" s="15">
        <f t="shared" si="212"/>
        <v>-1.4854556398418073</v>
      </c>
      <c r="AN2187" s="63">
        <f t="shared" si="217"/>
        <v>11.358636418491599</v>
      </c>
      <c r="AO2187" s="63">
        <f t="shared" si="217"/>
        <v>11.358804619998017</v>
      </c>
      <c r="AP2187" s="63">
        <f t="shared" si="217"/>
        <v>11.359537657922226</v>
      </c>
      <c r="AQ2187" s="63">
        <f t="shared" si="217"/>
        <v>11.362715978071076</v>
      </c>
      <c r="AR2187" s="63">
        <f t="shared" si="217"/>
        <v>11.376203534425278</v>
      </c>
      <c r="AS2187" s="63">
        <f t="shared" si="217"/>
        <v>11.429013607576051</v>
      </c>
      <c r="AT2187" s="63">
        <f t="shared" si="217"/>
        <v>11.594971110027394</v>
      </c>
      <c r="AU2187" s="63">
        <f t="shared" si="214"/>
        <v>11.961740587925192</v>
      </c>
      <c r="AV2187" s="63"/>
      <c r="AW2187" s="63"/>
    </row>
    <row r="2188" spans="27:49" x14ac:dyDescent="0.2">
      <c r="AA2188" s="217">
        <f t="shared" si="203"/>
        <v>-6.8508655805447731E-3</v>
      </c>
      <c r="AB2188" s="218">
        <f t="shared" si="204"/>
        <v>6.8508655805447731E-3</v>
      </c>
      <c r="AC2188" s="218">
        <f t="shared" si="205"/>
        <v>0</v>
      </c>
      <c r="AD2188" s="219">
        <f t="shared" si="206"/>
        <v>0</v>
      </c>
      <c r="AH2188" s="15">
        <f t="shared" si="207"/>
        <v>-2.1132140183653118E-2</v>
      </c>
      <c r="AI2188" s="15">
        <f t="shared" si="208"/>
        <v>0.75722234923842557</v>
      </c>
      <c r="AJ2188" s="15">
        <f t="shared" si="209"/>
        <v>-5.8662773998696828E-2</v>
      </c>
      <c r="AK2188" s="15">
        <f t="shared" si="210"/>
        <v>-0.59778198123591342</v>
      </c>
      <c r="AL2188" s="15">
        <f t="shared" si="211"/>
        <v>-1.9565766440237951</v>
      </c>
      <c r="AM2188" s="15">
        <f t="shared" si="212"/>
        <v>-1.4854556398418073</v>
      </c>
      <c r="AN2188" s="63">
        <f t="shared" si="217"/>
        <v>11.358636418491599</v>
      </c>
      <c r="AO2188" s="63">
        <f t="shared" si="217"/>
        <v>11.358804619998017</v>
      </c>
      <c r="AP2188" s="63">
        <f t="shared" si="217"/>
        <v>11.359537657922226</v>
      </c>
      <c r="AQ2188" s="63">
        <f t="shared" si="217"/>
        <v>11.362715978071076</v>
      </c>
      <c r="AR2188" s="63">
        <f t="shared" si="217"/>
        <v>11.376203534425278</v>
      </c>
      <c r="AS2188" s="63">
        <f t="shared" si="217"/>
        <v>11.429013607576051</v>
      </c>
      <c r="AT2188" s="63">
        <f t="shared" si="217"/>
        <v>11.594971110027394</v>
      </c>
      <c r="AU2188" s="63">
        <f t="shared" si="214"/>
        <v>11.961740587925192</v>
      </c>
      <c r="AV2188" s="63"/>
      <c r="AW2188" s="63"/>
    </row>
    <row r="2189" spans="27:49" x14ac:dyDescent="0.2">
      <c r="AA2189" s="217">
        <f t="shared" si="203"/>
        <v>-6.8508655805447731E-3</v>
      </c>
      <c r="AB2189" s="218">
        <f t="shared" si="204"/>
        <v>6.8508655805447731E-3</v>
      </c>
      <c r="AC2189" s="218">
        <f t="shared" si="205"/>
        <v>0</v>
      </c>
      <c r="AD2189" s="219">
        <f t="shared" si="206"/>
        <v>0</v>
      </c>
      <c r="AH2189" s="15">
        <f t="shared" si="207"/>
        <v>-2.1132140183653118E-2</v>
      </c>
      <c r="AI2189" s="15">
        <f t="shared" si="208"/>
        <v>0.75722234923842557</v>
      </c>
      <c r="AJ2189" s="15">
        <f t="shared" si="209"/>
        <v>-5.8662773998696828E-2</v>
      </c>
      <c r="AK2189" s="15">
        <f t="shared" si="210"/>
        <v>-0.59778198123591342</v>
      </c>
      <c r="AL2189" s="15">
        <f t="shared" si="211"/>
        <v>-1.9565766440237951</v>
      </c>
      <c r="AM2189" s="15">
        <f t="shared" si="212"/>
        <v>-1.4854556398418073</v>
      </c>
      <c r="AN2189" s="63">
        <f t="shared" si="217"/>
        <v>11.358636418491599</v>
      </c>
      <c r="AO2189" s="63">
        <f t="shared" si="217"/>
        <v>11.358804619998017</v>
      </c>
      <c r="AP2189" s="63">
        <f t="shared" si="217"/>
        <v>11.359537657922226</v>
      </c>
      <c r="AQ2189" s="63">
        <f t="shared" si="217"/>
        <v>11.362715978071076</v>
      </c>
      <c r="AR2189" s="63">
        <f t="shared" si="217"/>
        <v>11.376203534425278</v>
      </c>
      <c r="AS2189" s="63">
        <f t="shared" si="217"/>
        <v>11.429013607576051</v>
      </c>
      <c r="AT2189" s="63">
        <f t="shared" si="217"/>
        <v>11.594971110027394</v>
      </c>
      <c r="AU2189" s="63">
        <f t="shared" si="214"/>
        <v>11.961740587925192</v>
      </c>
      <c r="AV2189" s="63"/>
      <c r="AW2189" s="63"/>
    </row>
    <row r="2190" spans="27:49" x14ac:dyDescent="0.2">
      <c r="AA2190" s="217">
        <f t="shared" si="203"/>
        <v>-6.8508655805447731E-3</v>
      </c>
      <c r="AB2190" s="218">
        <f t="shared" si="204"/>
        <v>6.8508655805447731E-3</v>
      </c>
      <c r="AC2190" s="218">
        <f t="shared" si="205"/>
        <v>0</v>
      </c>
      <c r="AD2190" s="219">
        <f t="shared" si="206"/>
        <v>0</v>
      </c>
      <c r="AH2190" s="15">
        <f t="shared" si="207"/>
        <v>-2.1132140183653118E-2</v>
      </c>
      <c r="AI2190" s="15">
        <f t="shared" si="208"/>
        <v>0.75722234923842557</v>
      </c>
      <c r="AJ2190" s="15">
        <f t="shared" si="209"/>
        <v>-5.8662773998696828E-2</v>
      </c>
      <c r="AK2190" s="15">
        <f t="shared" si="210"/>
        <v>-0.59778198123591342</v>
      </c>
      <c r="AL2190" s="15">
        <f t="shared" si="211"/>
        <v>-1.9565766440237951</v>
      </c>
      <c r="AM2190" s="15">
        <f t="shared" si="212"/>
        <v>-1.4854556398418073</v>
      </c>
      <c r="AN2190" s="63">
        <f t="shared" si="217"/>
        <v>11.358636418491599</v>
      </c>
      <c r="AO2190" s="63">
        <f t="shared" si="217"/>
        <v>11.358804619998017</v>
      </c>
      <c r="AP2190" s="63">
        <f t="shared" si="217"/>
        <v>11.359537657922226</v>
      </c>
      <c r="AQ2190" s="63">
        <f t="shared" si="217"/>
        <v>11.362715978071076</v>
      </c>
      <c r="AR2190" s="63">
        <f t="shared" si="217"/>
        <v>11.376203534425278</v>
      </c>
      <c r="AS2190" s="63">
        <f t="shared" si="217"/>
        <v>11.429013607576051</v>
      </c>
      <c r="AT2190" s="63">
        <f t="shared" si="217"/>
        <v>11.594971110027394</v>
      </c>
      <c r="AU2190" s="63">
        <f t="shared" si="214"/>
        <v>11.961740587925192</v>
      </c>
      <c r="AV2190" s="63"/>
      <c r="AW2190" s="63"/>
    </row>
    <row r="2191" spans="27:49" x14ac:dyDescent="0.2">
      <c r="AA2191" s="217">
        <f t="shared" si="203"/>
        <v>-6.8508655805447731E-3</v>
      </c>
      <c r="AB2191" s="218">
        <f t="shared" si="204"/>
        <v>6.8508655805447731E-3</v>
      </c>
      <c r="AC2191" s="218">
        <f t="shared" si="205"/>
        <v>0</v>
      </c>
      <c r="AD2191" s="219">
        <f t="shared" si="206"/>
        <v>0</v>
      </c>
      <c r="AH2191" s="15">
        <f t="shared" si="207"/>
        <v>-2.1132140183653118E-2</v>
      </c>
      <c r="AI2191" s="15">
        <f t="shared" si="208"/>
        <v>0.75722234923842557</v>
      </c>
      <c r="AJ2191" s="15">
        <f t="shared" si="209"/>
        <v>-5.8662773998696828E-2</v>
      </c>
      <c r="AK2191" s="15">
        <f t="shared" si="210"/>
        <v>-0.59778198123591342</v>
      </c>
      <c r="AL2191" s="15">
        <f t="shared" si="211"/>
        <v>-1.9565766440237951</v>
      </c>
      <c r="AM2191" s="15">
        <f t="shared" si="212"/>
        <v>-1.4854556398418073</v>
      </c>
      <c r="AN2191" s="63">
        <f t="shared" si="217"/>
        <v>11.358636418491599</v>
      </c>
      <c r="AO2191" s="63">
        <f t="shared" si="217"/>
        <v>11.358804619998017</v>
      </c>
      <c r="AP2191" s="63">
        <f t="shared" si="217"/>
        <v>11.359537657922226</v>
      </c>
      <c r="AQ2191" s="63">
        <f t="shared" si="217"/>
        <v>11.362715978071076</v>
      </c>
      <c r="AR2191" s="63">
        <f t="shared" si="217"/>
        <v>11.376203534425278</v>
      </c>
      <c r="AS2191" s="63">
        <f t="shared" si="217"/>
        <v>11.429013607576051</v>
      </c>
      <c r="AT2191" s="63">
        <f t="shared" si="217"/>
        <v>11.594971110027394</v>
      </c>
      <c r="AU2191" s="63">
        <f t="shared" si="214"/>
        <v>11.961740587925192</v>
      </c>
      <c r="AV2191" s="63"/>
      <c r="AW2191" s="63"/>
    </row>
    <row r="2192" spans="27:49" x14ac:dyDescent="0.2">
      <c r="AA2192" s="217">
        <f t="shared" si="203"/>
        <v>-6.8508655805447731E-3</v>
      </c>
      <c r="AB2192" s="218">
        <f t="shared" si="204"/>
        <v>6.8508655805447731E-3</v>
      </c>
      <c r="AC2192" s="218">
        <f t="shared" si="205"/>
        <v>0</v>
      </c>
      <c r="AD2192" s="219">
        <f t="shared" si="206"/>
        <v>0</v>
      </c>
      <c r="AH2192" s="15">
        <f t="shared" si="207"/>
        <v>-2.1132140183653118E-2</v>
      </c>
      <c r="AI2192" s="15">
        <f t="shared" si="208"/>
        <v>0.75722234923842557</v>
      </c>
      <c r="AJ2192" s="15">
        <f t="shared" si="209"/>
        <v>-5.8662773998696828E-2</v>
      </c>
      <c r="AK2192" s="15">
        <f t="shared" si="210"/>
        <v>-0.59778198123591342</v>
      </c>
      <c r="AL2192" s="15">
        <f t="shared" si="211"/>
        <v>-1.9565766440237951</v>
      </c>
      <c r="AM2192" s="15">
        <f t="shared" si="212"/>
        <v>-1.4854556398418073</v>
      </c>
      <c r="AN2192" s="63">
        <f t="shared" si="217"/>
        <v>11.358636418491599</v>
      </c>
      <c r="AO2192" s="63">
        <f t="shared" si="217"/>
        <v>11.358804619998017</v>
      </c>
      <c r="AP2192" s="63">
        <f t="shared" si="217"/>
        <v>11.359537657922226</v>
      </c>
      <c r="AQ2192" s="63">
        <f t="shared" si="217"/>
        <v>11.362715978071076</v>
      </c>
      <c r="AR2192" s="63">
        <f t="shared" si="217"/>
        <v>11.376203534425278</v>
      </c>
      <c r="AS2192" s="63">
        <f t="shared" si="217"/>
        <v>11.429013607576051</v>
      </c>
      <c r="AT2192" s="63">
        <f t="shared" si="217"/>
        <v>11.594971110027394</v>
      </c>
      <c r="AU2192" s="63">
        <f t="shared" si="214"/>
        <v>11.961740587925192</v>
      </c>
      <c r="AV2192" s="63"/>
      <c r="AW2192" s="63"/>
    </row>
    <row r="2193" spans="27:49" x14ac:dyDescent="0.2">
      <c r="AA2193" s="217">
        <f t="shared" si="203"/>
        <v>-6.8508655805447731E-3</v>
      </c>
      <c r="AB2193" s="218">
        <f t="shared" si="204"/>
        <v>6.8508655805447731E-3</v>
      </c>
      <c r="AC2193" s="218">
        <f t="shared" si="205"/>
        <v>0</v>
      </c>
      <c r="AD2193" s="219">
        <f t="shared" si="206"/>
        <v>0</v>
      </c>
      <c r="AH2193" s="15">
        <f t="shared" si="207"/>
        <v>-2.1132140183653118E-2</v>
      </c>
      <c r="AI2193" s="15">
        <f t="shared" si="208"/>
        <v>0.75722234923842557</v>
      </c>
      <c r="AJ2193" s="15">
        <f t="shared" si="209"/>
        <v>-5.8662773998696828E-2</v>
      </c>
      <c r="AK2193" s="15">
        <f t="shared" si="210"/>
        <v>-0.59778198123591342</v>
      </c>
      <c r="AL2193" s="15">
        <f t="shared" si="211"/>
        <v>-1.9565766440237951</v>
      </c>
      <c r="AM2193" s="15">
        <f t="shared" si="212"/>
        <v>-1.4854556398418073</v>
      </c>
      <c r="AN2193" s="63">
        <f t="shared" si="217"/>
        <v>11.358636418491599</v>
      </c>
      <c r="AO2193" s="63">
        <f t="shared" si="217"/>
        <v>11.358804619998017</v>
      </c>
      <c r="AP2193" s="63">
        <f t="shared" si="217"/>
        <v>11.359537657922226</v>
      </c>
      <c r="AQ2193" s="63">
        <f t="shared" si="217"/>
        <v>11.362715978071076</v>
      </c>
      <c r="AR2193" s="63">
        <f t="shared" si="217"/>
        <v>11.376203534425278</v>
      </c>
      <c r="AS2193" s="63">
        <f t="shared" si="217"/>
        <v>11.429013607576051</v>
      </c>
      <c r="AT2193" s="63">
        <f t="shared" si="217"/>
        <v>11.594971110027394</v>
      </c>
      <c r="AU2193" s="63">
        <f t="shared" si="214"/>
        <v>11.961740587925192</v>
      </c>
      <c r="AV2193" s="63"/>
      <c r="AW2193" s="63"/>
    </row>
    <row r="2194" spans="27:49" x14ac:dyDescent="0.2">
      <c r="AA2194" s="217">
        <f t="shared" si="203"/>
        <v>-6.8508655805447731E-3</v>
      </c>
      <c r="AB2194" s="218">
        <f t="shared" si="204"/>
        <v>6.8508655805447731E-3</v>
      </c>
      <c r="AC2194" s="218">
        <f t="shared" si="205"/>
        <v>0</v>
      </c>
      <c r="AD2194" s="219">
        <f t="shared" si="206"/>
        <v>0</v>
      </c>
      <c r="AH2194" s="15">
        <f t="shared" si="207"/>
        <v>-2.1132140183653118E-2</v>
      </c>
      <c r="AI2194" s="15">
        <f t="shared" si="208"/>
        <v>0.75722234923842557</v>
      </c>
      <c r="AJ2194" s="15">
        <f t="shared" si="209"/>
        <v>-5.8662773998696828E-2</v>
      </c>
      <c r="AK2194" s="15">
        <f t="shared" si="210"/>
        <v>-0.59778198123591342</v>
      </c>
      <c r="AL2194" s="15">
        <f t="shared" si="211"/>
        <v>-1.9565766440237951</v>
      </c>
      <c r="AM2194" s="15">
        <f t="shared" si="212"/>
        <v>-1.4854556398418073</v>
      </c>
      <c r="AN2194" s="63">
        <f t="shared" si="217"/>
        <v>11.358636418491599</v>
      </c>
      <c r="AO2194" s="63">
        <f t="shared" si="217"/>
        <v>11.358804619998017</v>
      </c>
      <c r="AP2194" s="63">
        <f t="shared" si="217"/>
        <v>11.359537657922226</v>
      </c>
      <c r="AQ2194" s="63">
        <f t="shared" si="217"/>
        <v>11.362715978071076</v>
      </c>
      <c r="AR2194" s="63">
        <f t="shared" si="217"/>
        <v>11.376203534425278</v>
      </c>
      <c r="AS2194" s="63">
        <f t="shared" si="217"/>
        <v>11.429013607576051</v>
      </c>
      <c r="AT2194" s="63">
        <f t="shared" si="217"/>
        <v>11.594971110027394</v>
      </c>
      <c r="AU2194" s="63">
        <f t="shared" si="214"/>
        <v>11.961740587925192</v>
      </c>
      <c r="AV2194" s="63"/>
      <c r="AW2194" s="63"/>
    </row>
    <row r="2195" spans="27:49" x14ac:dyDescent="0.2">
      <c r="AA2195" s="217">
        <f t="shared" si="203"/>
        <v>-6.8508655805447731E-3</v>
      </c>
      <c r="AB2195" s="218">
        <f t="shared" si="204"/>
        <v>6.8508655805447731E-3</v>
      </c>
      <c r="AC2195" s="218">
        <f t="shared" si="205"/>
        <v>0</v>
      </c>
      <c r="AD2195" s="219">
        <f t="shared" si="206"/>
        <v>0</v>
      </c>
      <c r="AH2195" s="15">
        <f t="shared" si="207"/>
        <v>-2.1132140183653118E-2</v>
      </c>
      <c r="AI2195" s="15">
        <f t="shared" si="208"/>
        <v>0.75722234923842557</v>
      </c>
      <c r="AJ2195" s="15">
        <f t="shared" si="209"/>
        <v>-5.8662773998696828E-2</v>
      </c>
      <c r="AK2195" s="15">
        <f t="shared" si="210"/>
        <v>-0.59778198123591342</v>
      </c>
      <c r="AL2195" s="15">
        <f t="shared" si="211"/>
        <v>-1.9565766440237951</v>
      </c>
      <c r="AM2195" s="15">
        <f t="shared" si="212"/>
        <v>-1.4854556398418073</v>
      </c>
      <c r="AN2195" s="63">
        <f t="shared" si="217"/>
        <v>11.358636418491599</v>
      </c>
      <c r="AO2195" s="63">
        <f t="shared" si="217"/>
        <v>11.358804619998017</v>
      </c>
      <c r="AP2195" s="63">
        <f t="shared" si="217"/>
        <v>11.359537657922226</v>
      </c>
      <c r="AQ2195" s="63">
        <f t="shared" si="217"/>
        <v>11.362715978071076</v>
      </c>
      <c r="AR2195" s="63">
        <f t="shared" si="217"/>
        <v>11.376203534425278</v>
      </c>
      <c r="AS2195" s="63">
        <f t="shared" si="217"/>
        <v>11.429013607576051</v>
      </c>
      <c r="AT2195" s="63">
        <f t="shared" si="217"/>
        <v>11.594971110027394</v>
      </c>
      <c r="AU2195" s="63">
        <f t="shared" si="214"/>
        <v>11.961740587925192</v>
      </c>
      <c r="AV2195" s="63"/>
      <c r="AW2195" s="63"/>
    </row>
    <row r="2196" spans="27:49" x14ac:dyDescent="0.2">
      <c r="AA2196" s="217">
        <f t="shared" si="203"/>
        <v>-6.8508655805447731E-3</v>
      </c>
      <c r="AB2196" s="218">
        <f t="shared" si="204"/>
        <v>6.8508655805447731E-3</v>
      </c>
      <c r="AC2196" s="218">
        <f t="shared" si="205"/>
        <v>0</v>
      </c>
      <c r="AD2196" s="219">
        <f t="shared" si="206"/>
        <v>0</v>
      </c>
      <c r="AH2196" s="15">
        <f t="shared" si="207"/>
        <v>-2.1132140183653118E-2</v>
      </c>
      <c r="AI2196" s="15">
        <f t="shared" si="208"/>
        <v>0.75722234923842557</v>
      </c>
      <c r="AJ2196" s="15">
        <f t="shared" si="209"/>
        <v>-5.8662773998696828E-2</v>
      </c>
      <c r="AK2196" s="15">
        <f t="shared" si="210"/>
        <v>-0.59778198123591342</v>
      </c>
      <c r="AL2196" s="15">
        <f t="shared" si="211"/>
        <v>-1.9565766440237951</v>
      </c>
      <c r="AM2196" s="15">
        <f t="shared" si="212"/>
        <v>-1.4854556398418073</v>
      </c>
      <c r="AN2196" s="63">
        <f t="shared" si="217"/>
        <v>11.358636418491599</v>
      </c>
      <c r="AO2196" s="63">
        <f t="shared" si="217"/>
        <v>11.358804619998017</v>
      </c>
      <c r="AP2196" s="63">
        <f t="shared" si="217"/>
        <v>11.359537657922226</v>
      </c>
      <c r="AQ2196" s="63">
        <f t="shared" si="217"/>
        <v>11.362715978071076</v>
      </c>
      <c r="AR2196" s="63">
        <f t="shared" si="217"/>
        <v>11.376203534425278</v>
      </c>
      <c r="AS2196" s="63">
        <f t="shared" si="217"/>
        <v>11.429013607576051</v>
      </c>
      <c r="AT2196" s="63">
        <f t="shared" si="217"/>
        <v>11.594971110027394</v>
      </c>
      <c r="AU2196" s="63">
        <f t="shared" si="214"/>
        <v>11.961740587925192</v>
      </c>
      <c r="AV2196" s="63"/>
      <c r="AW2196" s="63"/>
    </row>
    <row r="2197" spans="27:49" x14ac:dyDescent="0.2">
      <c r="AA2197" s="217">
        <f t="shared" ref="AA2197:AA2260" si="218">AB$3+AB$4*Z2197+AB$5*Z2197^2+AH2197</f>
        <v>-6.8508655805447731E-3</v>
      </c>
      <c r="AB2197" s="218">
        <f t="shared" ref="AB2197:AB2260" si="219">+G2197-AA2197</f>
        <v>6.8508655805447731E-3</v>
      </c>
      <c r="AC2197" s="218">
        <f t="shared" ref="AC2197:AC2260" si="220">+G2197-P2197</f>
        <v>0</v>
      </c>
      <c r="AD2197" s="219">
        <f t="shared" ref="AD2197:AD2260" si="221">U2197*(G2197-AA2197)^2</f>
        <v>0</v>
      </c>
      <c r="AH2197" s="15">
        <f t="shared" ref="AH2197:AH2260" si="222">$AB$6*($AB$11/AI2197*AJ2197+$AB$12)</f>
        <v>-2.1132140183653118E-2</v>
      </c>
      <c r="AI2197" s="15">
        <f t="shared" ref="AI2197:AI2260" si="223">1+$AB$7*COS(AL2197)</f>
        <v>0.75722234923842557</v>
      </c>
      <c r="AJ2197" s="15">
        <f t="shared" ref="AJ2197:AJ2260" si="224">SIN(AL2197+RADIANS($AB$9))</f>
        <v>-5.8662773998696828E-2</v>
      </c>
      <c r="AK2197" s="15">
        <f t="shared" ref="AK2197:AK2260" si="225">$AB$7*SIN(AL2197)</f>
        <v>-0.59778198123591342</v>
      </c>
      <c r="AL2197" s="15">
        <f t="shared" ref="AL2197:AL2260" si="226">2*ATAN(AM2197)</f>
        <v>-1.9565766440237951</v>
      </c>
      <c r="AM2197" s="15">
        <f t="shared" ref="AM2197:AM2260" si="227">TAN(AN2197/2)*SQRT((1+$AB$7)/(1-$AB$7))</f>
        <v>-1.4854556398418073</v>
      </c>
      <c r="AN2197" s="63">
        <f t="shared" ref="AN2197:AT2212" si="228">$AU2197+$AB$7*SIN(AO2197)</f>
        <v>11.358636418491599</v>
      </c>
      <c r="AO2197" s="63">
        <f t="shared" si="228"/>
        <v>11.358804619998017</v>
      </c>
      <c r="AP2197" s="63">
        <f t="shared" si="228"/>
        <v>11.359537657922226</v>
      </c>
      <c r="AQ2197" s="63">
        <f t="shared" si="228"/>
        <v>11.362715978071076</v>
      </c>
      <c r="AR2197" s="63">
        <f t="shared" si="228"/>
        <v>11.376203534425278</v>
      </c>
      <c r="AS2197" s="63">
        <f t="shared" si="228"/>
        <v>11.429013607576051</v>
      </c>
      <c r="AT2197" s="63">
        <f t="shared" si="228"/>
        <v>11.594971110027394</v>
      </c>
      <c r="AU2197" s="63">
        <f t="shared" ref="AU2197:AU2260" si="229">RADIANS($AB$9)+$AB$18*(F2197-AB$15)</f>
        <v>11.961740587925192</v>
      </c>
      <c r="AV2197" s="63"/>
      <c r="AW2197" s="63"/>
    </row>
    <row r="2198" spans="27:49" x14ac:dyDescent="0.2">
      <c r="AA2198" s="217">
        <f t="shared" si="218"/>
        <v>-6.8508655805447731E-3</v>
      </c>
      <c r="AB2198" s="218">
        <f t="shared" si="219"/>
        <v>6.8508655805447731E-3</v>
      </c>
      <c r="AC2198" s="218">
        <f t="shared" si="220"/>
        <v>0</v>
      </c>
      <c r="AD2198" s="219">
        <f t="shared" si="221"/>
        <v>0</v>
      </c>
      <c r="AH2198" s="15">
        <f t="shared" si="222"/>
        <v>-2.1132140183653118E-2</v>
      </c>
      <c r="AI2198" s="15">
        <f t="shared" si="223"/>
        <v>0.75722234923842557</v>
      </c>
      <c r="AJ2198" s="15">
        <f t="shared" si="224"/>
        <v>-5.8662773998696828E-2</v>
      </c>
      <c r="AK2198" s="15">
        <f t="shared" si="225"/>
        <v>-0.59778198123591342</v>
      </c>
      <c r="AL2198" s="15">
        <f t="shared" si="226"/>
        <v>-1.9565766440237951</v>
      </c>
      <c r="AM2198" s="15">
        <f t="shared" si="227"/>
        <v>-1.4854556398418073</v>
      </c>
      <c r="AN2198" s="63">
        <f t="shared" si="228"/>
        <v>11.358636418491599</v>
      </c>
      <c r="AO2198" s="63">
        <f t="shared" si="228"/>
        <v>11.358804619998017</v>
      </c>
      <c r="AP2198" s="63">
        <f t="shared" si="228"/>
        <v>11.359537657922226</v>
      </c>
      <c r="AQ2198" s="63">
        <f t="shared" si="228"/>
        <v>11.362715978071076</v>
      </c>
      <c r="AR2198" s="63">
        <f t="shared" si="228"/>
        <v>11.376203534425278</v>
      </c>
      <c r="AS2198" s="63">
        <f t="shared" si="228"/>
        <v>11.429013607576051</v>
      </c>
      <c r="AT2198" s="63">
        <f t="shared" si="228"/>
        <v>11.594971110027394</v>
      </c>
      <c r="AU2198" s="63">
        <f t="shared" si="229"/>
        <v>11.961740587925192</v>
      </c>
      <c r="AV2198" s="63"/>
      <c r="AW2198" s="63"/>
    </row>
    <row r="2199" spans="27:49" x14ac:dyDescent="0.2">
      <c r="AA2199" s="217">
        <f t="shared" si="218"/>
        <v>-6.8508655805447731E-3</v>
      </c>
      <c r="AB2199" s="218">
        <f t="shared" si="219"/>
        <v>6.8508655805447731E-3</v>
      </c>
      <c r="AC2199" s="218">
        <f t="shared" si="220"/>
        <v>0</v>
      </c>
      <c r="AD2199" s="219">
        <f t="shared" si="221"/>
        <v>0</v>
      </c>
      <c r="AH2199" s="15">
        <f t="shared" si="222"/>
        <v>-2.1132140183653118E-2</v>
      </c>
      <c r="AI2199" s="15">
        <f t="shared" si="223"/>
        <v>0.75722234923842557</v>
      </c>
      <c r="AJ2199" s="15">
        <f t="shared" si="224"/>
        <v>-5.8662773998696828E-2</v>
      </c>
      <c r="AK2199" s="15">
        <f t="shared" si="225"/>
        <v>-0.59778198123591342</v>
      </c>
      <c r="AL2199" s="15">
        <f t="shared" si="226"/>
        <v>-1.9565766440237951</v>
      </c>
      <c r="AM2199" s="15">
        <f t="shared" si="227"/>
        <v>-1.4854556398418073</v>
      </c>
      <c r="AN2199" s="63">
        <f t="shared" si="228"/>
        <v>11.358636418491599</v>
      </c>
      <c r="AO2199" s="63">
        <f t="shared" si="228"/>
        <v>11.358804619998017</v>
      </c>
      <c r="AP2199" s="63">
        <f t="shared" si="228"/>
        <v>11.359537657922226</v>
      </c>
      <c r="AQ2199" s="63">
        <f t="shared" si="228"/>
        <v>11.362715978071076</v>
      </c>
      <c r="AR2199" s="63">
        <f t="shared" si="228"/>
        <v>11.376203534425278</v>
      </c>
      <c r="AS2199" s="63">
        <f t="shared" si="228"/>
        <v>11.429013607576051</v>
      </c>
      <c r="AT2199" s="63">
        <f t="shared" si="228"/>
        <v>11.594971110027394</v>
      </c>
      <c r="AU2199" s="63">
        <f t="shared" si="229"/>
        <v>11.961740587925192</v>
      </c>
      <c r="AV2199" s="63"/>
      <c r="AW2199" s="63"/>
    </row>
    <row r="2200" spans="27:49" x14ac:dyDescent="0.2">
      <c r="AA2200" s="217">
        <f t="shared" si="218"/>
        <v>-6.8508655805447731E-3</v>
      </c>
      <c r="AB2200" s="218">
        <f t="shared" si="219"/>
        <v>6.8508655805447731E-3</v>
      </c>
      <c r="AC2200" s="218">
        <f t="shared" si="220"/>
        <v>0</v>
      </c>
      <c r="AD2200" s="219">
        <f t="shared" si="221"/>
        <v>0</v>
      </c>
      <c r="AH2200" s="15">
        <f t="shared" si="222"/>
        <v>-2.1132140183653118E-2</v>
      </c>
      <c r="AI2200" s="15">
        <f t="shared" si="223"/>
        <v>0.75722234923842557</v>
      </c>
      <c r="AJ2200" s="15">
        <f t="shared" si="224"/>
        <v>-5.8662773998696828E-2</v>
      </c>
      <c r="AK2200" s="15">
        <f t="shared" si="225"/>
        <v>-0.59778198123591342</v>
      </c>
      <c r="AL2200" s="15">
        <f t="shared" si="226"/>
        <v>-1.9565766440237951</v>
      </c>
      <c r="AM2200" s="15">
        <f t="shared" si="227"/>
        <v>-1.4854556398418073</v>
      </c>
      <c r="AN2200" s="63">
        <f t="shared" si="228"/>
        <v>11.358636418491599</v>
      </c>
      <c r="AO2200" s="63">
        <f t="shared" si="228"/>
        <v>11.358804619998017</v>
      </c>
      <c r="AP2200" s="63">
        <f t="shared" si="228"/>
        <v>11.359537657922226</v>
      </c>
      <c r="AQ2200" s="63">
        <f t="shared" si="228"/>
        <v>11.362715978071076</v>
      </c>
      <c r="AR2200" s="63">
        <f t="shared" si="228"/>
        <v>11.376203534425278</v>
      </c>
      <c r="AS2200" s="63">
        <f t="shared" si="228"/>
        <v>11.429013607576051</v>
      </c>
      <c r="AT2200" s="63">
        <f t="shared" si="228"/>
        <v>11.594971110027394</v>
      </c>
      <c r="AU2200" s="63">
        <f t="shared" si="229"/>
        <v>11.961740587925192</v>
      </c>
      <c r="AV2200" s="63"/>
      <c r="AW2200" s="63"/>
    </row>
    <row r="2201" spans="27:49" x14ac:dyDescent="0.2">
      <c r="AA2201" s="217">
        <f t="shared" si="218"/>
        <v>-6.8508655805447731E-3</v>
      </c>
      <c r="AB2201" s="218">
        <f t="shared" si="219"/>
        <v>6.8508655805447731E-3</v>
      </c>
      <c r="AC2201" s="218">
        <f t="shared" si="220"/>
        <v>0</v>
      </c>
      <c r="AD2201" s="219">
        <f t="shared" si="221"/>
        <v>0</v>
      </c>
      <c r="AH2201" s="15">
        <f t="shared" si="222"/>
        <v>-2.1132140183653118E-2</v>
      </c>
      <c r="AI2201" s="15">
        <f t="shared" si="223"/>
        <v>0.75722234923842557</v>
      </c>
      <c r="AJ2201" s="15">
        <f t="shared" si="224"/>
        <v>-5.8662773998696828E-2</v>
      </c>
      <c r="AK2201" s="15">
        <f t="shared" si="225"/>
        <v>-0.59778198123591342</v>
      </c>
      <c r="AL2201" s="15">
        <f t="shared" si="226"/>
        <v>-1.9565766440237951</v>
      </c>
      <c r="AM2201" s="15">
        <f t="shared" si="227"/>
        <v>-1.4854556398418073</v>
      </c>
      <c r="AN2201" s="63">
        <f t="shared" si="228"/>
        <v>11.358636418491599</v>
      </c>
      <c r="AO2201" s="63">
        <f t="shared" si="228"/>
        <v>11.358804619998017</v>
      </c>
      <c r="AP2201" s="63">
        <f t="shared" si="228"/>
        <v>11.359537657922226</v>
      </c>
      <c r="AQ2201" s="63">
        <f t="shared" si="228"/>
        <v>11.362715978071076</v>
      </c>
      <c r="AR2201" s="63">
        <f t="shared" si="228"/>
        <v>11.376203534425278</v>
      </c>
      <c r="AS2201" s="63">
        <f t="shared" si="228"/>
        <v>11.429013607576051</v>
      </c>
      <c r="AT2201" s="63">
        <f t="shared" si="228"/>
        <v>11.594971110027394</v>
      </c>
      <c r="AU2201" s="63">
        <f t="shared" si="229"/>
        <v>11.961740587925192</v>
      </c>
      <c r="AV2201" s="63"/>
      <c r="AW2201" s="63"/>
    </row>
    <row r="2202" spans="27:49" x14ac:dyDescent="0.2">
      <c r="AA2202" s="217">
        <f t="shared" si="218"/>
        <v>-6.8508655805447731E-3</v>
      </c>
      <c r="AB2202" s="218">
        <f t="shared" si="219"/>
        <v>6.8508655805447731E-3</v>
      </c>
      <c r="AC2202" s="218">
        <f t="shared" si="220"/>
        <v>0</v>
      </c>
      <c r="AD2202" s="219">
        <f t="shared" si="221"/>
        <v>0</v>
      </c>
      <c r="AH2202" s="15">
        <f t="shared" si="222"/>
        <v>-2.1132140183653118E-2</v>
      </c>
      <c r="AI2202" s="15">
        <f t="shared" si="223"/>
        <v>0.75722234923842557</v>
      </c>
      <c r="AJ2202" s="15">
        <f t="shared" si="224"/>
        <v>-5.8662773998696828E-2</v>
      </c>
      <c r="AK2202" s="15">
        <f t="shared" si="225"/>
        <v>-0.59778198123591342</v>
      </c>
      <c r="AL2202" s="15">
        <f t="shared" si="226"/>
        <v>-1.9565766440237951</v>
      </c>
      <c r="AM2202" s="15">
        <f t="shared" si="227"/>
        <v>-1.4854556398418073</v>
      </c>
      <c r="AN2202" s="63">
        <f t="shared" si="228"/>
        <v>11.358636418491599</v>
      </c>
      <c r="AO2202" s="63">
        <f t="shared" si="228"/>
        <v>11.358804619998017</v>
      </c>
      <c r="AP2202" s="63">
        <f t="shared" si="228"/>
        <v>11.359537657922226</v>
      </c>
      <c r="AQ2202" s="63">
        <f t="shared" si="228"/>
        <v>11.362715978071076</v>
      </c>
      <c r="AR2202" s="63">
        <f t="shared" si="228"/>
        <v>11.376203534425278</v>
      </c>
      <c r="AS2202" s="63">
        <f t="shared" si="228"/>
        <v>11.429013607576051</v>
      </c>
      <c r="AT2202" s="63">
        <f t="shared" si="228"/>
        <v>11.594971110027394</v>
      </c>
      <c r="AU2202" s="63">
        <f t="shared" si="229"/>
        <v>11.961740587925192</v>
      </c>
      <c r="AV2202" s="63"/>
      <c r="AW2202" s="63"/>
    </row>
    <row r="2203" spans="27:49" x14ac:dyDescent="0.2">
      <c r="AA2203" s="217">
        <f t="shared" si="218"/>
        <v>-6.8508655805447731E-3</v>
      </c>
      <c r="AB2203" s="218">
        <f t="shared" si="219"/>
        <v>6.8508655805447731E-3</v>
      </c>
      <c r="AC2203" s="218">
        <f t="shared" si="220"/>
        <v>0</v>
      </c>
      <c r="AD2203" s="219">
        <f t="shared" si="221"/>
        <v>0</v>
      </c>
      <c r="AH2203" s="15">
        <f t="shared" si="222"/>
        <v>-2.1132140183653118E-2</v>
      </c>
      <c r="AI2203" s="15">
        <f t="shared" si="223"/>
        <v>0.75722234923842557</v>
      </c>
      <c r="AJ2203" s="15">
        <f t="shared" si="224"/>
        <v>-5.8662773998696828E-2</v>
      </c>
      <c r="AK2203" s="15">
        <f t="shared" si="225"/>
        <v>-0.59778198123591342</v>
      </c>
      <c r="AL2203" s="15">
        <f t="shared" si="226"/>
        <v>-1.9565766440237951</v>
      </c>
      <c r="AM2203" s="15">
        <f t="shared" si="227"/>
        <v>-1.4854556398418073</v>
      </c>
      <c r="AN2203" s="63">
        <f t="shared" si="228"/>
        <v>11.358636418491599</v>
      </c>
      <c r="AO2203" s="63">
        <f t="shared" si="228"/>
        <v>11.358804619998017</v>
      </c>
      <c r="AP2203" s="63">
        <f t="shared" si="228"/>
        <v>11.359537657922226</v>
      </c>
      <c r="AQ2203" s="63">
        <f t="shared" si="228"/>
        <v>11.362715978071076</v>
      </c>
      <c r="AR2203" s="63">
        <f t="shared" si="228"/>
        <v>11.376203534425278</v>
      </c>
      <c r="AS2203" s="63">
        <f t="shared" si="228"/>
        <v>11.429013607576051</v>
      </c>
      <c r="AT2203" s="63">
        <f t="shared" si="228"/>
        <v>11.594971110027394</v>
      </c>
      <c r="AU2203" s="63">
        <f t="shared" si="229"/>
        <v>11.961740587925192</v>
      </c>
      <c r="AV2203" s="63"/>
      <c r="AW2203" s="63"/>
    </row>
    <row r="2204" spans="27:49" x14ac:dyDescent="0.2">
      <c r="AA2204" s="217">
        <f t="shared" si="218"/>
        <v>-6.8508655805447731E-3</v>
      </c>
      <c r="AB2204" s="218">
        <f t="shared" si="219"/>
        <v>6.8508655805447731E-3</v>
      </c>
      <c r="AC2204" s="218">
        <f t="shared" si="220"/>
        <v>0</v>
      </c>
      <c r="AD2204" s="219">
        <f t="shared" si="221"/>
        <v>0</v>
      </c>
      <c r="AH2204" s="15">
        <f t="shared" si="222"/>
        <v>-2.1132140183653118E-2</v>
      </c>
      <c r="AI2204" s="15">
        <f t="shared" si="223"/>
        <v>0.75722234923842557</v>
      </c>
      <c r="AJ2204" s="15">
        <f t="shared" si="224"/>
        <v>-5.8662773998696828E-2</v>
      </c>
      <c r="AK2204" s="15">
        <f t="shared" si="225"/>
        <v>-0.59778198123591342</v>
      </c>
      <c r="AL2204" s="15">
        <f t="shared" si="226"/>
        <v>-1.9565766440237951</v>
      </c>
      <c r="AM2204" s="15">
        <f t="shared" si="227"/>
        <v>-1.4854556398418073</v>
      </c>
      <c r="AN2204" s="63">
        <f t="shared" si="228"/>
        <v>11.358636418491599</v>
      </c>
      <c r="AO2204" s="63">
        <f t="shared" si="228"/>
        <v>11.358804619998017</v>
      </c>
      <c r="AP2204" s="63">
        <f t="shared" si="228"/>
        <v>11.359537657922226</v>
      </c>
      <c r="AQ2204" s="63">
        <f t="shared" si="228"/>
        <v>11.362715978071076</v>
      </c>
      <c r="AR2204" s="63">
        <f t="shared" si="228"/>
        <v>11.376203534425278</v>
      </c>
      <c r="AS2204" s="63">
        <f t="shared" si="228"/>
        <v>11.429013607576051</v>
      </c>
      <c r="AT2204" s="63">
        <f t="shared" si="228"/>
        <v>11.594971110027394</v>
      </c>
      <c r="AU2204" s="63">
        <f t="shared" si="229"/>
        <v>11.961740587925192</v>
      </c>
      <c r="AV2204" s="63"/>
      <c r="AW2204" s="63"/>
    </row>
    <row r="2205" spans="27:49" x14ac:dyDescent="0.2">
      <c r="AA2205" s="217">
        <f t="shared" si="218"/>
        <v>-6.8508655805447731E-3</v>
      </c>
      <c r="AB2205" s="218">
        <f t="shared" si="219"/>
        <v>6.8508655805447731E-3</v>
      </c>
      <c r="AC2205" s="218">
        <f t="shared" si="220"/>
        <v>0</v>
      </c>
      <c r="AD2205" s="219">
        <f t="shared" si="221"/>
        <v>0</v>
      </c>
      <c r="AH2205" s="15">
        <f t="shared" si="222"/>
        <v>-2.1132140183653118E-2</v>
      </c>
      <c r="AI2205" s="15">
        <f t="shared" si="223"/>
        <v>0.75722234923842557</v>
      </c>
      <c r="AJ2205" s="15">
        <f t="shared" si="224"/>
        <v>-5.8662773998696828E-2</v>
      </c>
      <c r="AK2205" s="15">
        <f t="shared" si="225"/>
        <v>-0.59778198123591342</v>
      </c>
      <c r="AL2205" s="15">
        <f t="shared" si="226"/>
        <v>-1.9565766440237951</v>
      </c>
      <c r="AM2205" s="15">
        <f t="shared" si="227"/>
        <v>-1.4854556398418073</v>
      </c>
      <c r="AN2205" s="63">
        <f t="shared" si="228"/>
        <v>11.358636418491599</v>
      </c>
      <c r="AO2205" s="63">
        <f t="shared" si="228"/>
        <v>11.358804619998017</v>
      </c>
      <c r="AP2205" s="63">
        <f t="shared" si="228"/>
        <v>11.359537657922226</v>
      </c>
      <c r="AQ2205" s="63">
        <f t="shared" si="228"/>
        <v>11.362715978071076</v>
      </c>
      <c r="AR2205" s="63">
        <f t="shared" si="228"/>
        <v>11.376203534425278</v>
      </c>
      <c r="AS2205" s="63">
        <f t="shared" si="228"/>
        <v>11.429013607576051</v>
      </c>
      <c r="AT2205" s="63">
        <f t="shared" si="228"/>
        <v>11.594971110027394</v>
      </c>
      <c r="AU2205" s="63">
        <f t="shared" si="229"/>
        <v>11.961740587925192</v>
      </c>
      <c r="AV2205" s="63"/>
      <c r="AW2205" s="63"/>
    </row>
    <row r="2206" spans="27:49" x14ac:dyDescent="0.2">
      <c r="AA2206" s="217">
        <f t="shared" si="218"/>
        <v>-6.8508655805447731E-3</v>
      </c>
      <c r="AB2206" s="218">
        <f t="shared" si="219"/>
        <v>6.8508655805447731E-3</v>
      </c>
      <c r="AC2206" s="218">
        <f t="shared" si="220"/>
        <v>0</v>
      </c>
      <c r="AD2206" s="219">
        <f t="shared" si="221"/>
        <v>0</v>
      </c>
      <c r="AH2206" s="15">
        <f t="shared" si="222"/>
        <v>-2.1132140183653118E-2</v>
      </c>
      <c r="AI2206" s="15">
        <f t="shared" si="223"/>
        <v>0.75722234923842557</v>
      </c>
      <c r="AJ2206" s="15">
        <f t="shared" si="224"/>
        <v>-5.8662773998696828E-2</v>
      </c>
      <c r="AK2206" s="15">
        <f t="shared" si="225"/>
        <v>-0.59778198123591342</v>
      </c>
      <c r="AL2206" s="15">
        <f t="shared" si="226"/>
        <v>-1.9565766440237951</v>
      </c>
      <c r="AM2206" s="15">
        <f t="shared" si="227"/>
        <v>-1.4854556398418073</v>
      </c>
      <c r="AN2206" s="63">
        <f t="shared" si="228"/>
        <v>11.358636418491599</v>
      </c>
      <c r="AO2206" s="63">
        <f t="shared" si="228"/>
        <v>11.358804619998017</v>
      </c>
      <c r="AP2206" s="63">
        <f t="shared" si="228"/>
        <v>11.359537657922226</v>
      </c>
      <c r="AQ2206" s="63">
        <f t="shared" si="228"/>
        <v>11.362715978071076</v>
      </c>
      <c r="AR2206" s="63">
        <f t="shared" si="228"/>
        <v>11.376203534425278</v>
      </c>
      <c r="AS2206" s="63">
        <f t="shared" si="228"/>
        <v>11.429013607576051</v>
      </c>
      <c r="AT2206" s="63">
        <f t="shared" si="228"/>
        <v>11.594971110027394</v>
      </c>
      <c r="AU2206" s="63">
        <f t="shared" si="229"/>
        <v>11.961740587925192</v>
      </c>
      <c r="AV2206" s="63"/>
      <c r="AW2206" s="63"/>
    </row>
    <row r="2207" spans="27:49" x14ac:dyDescent="0.2">
      <c r="AA2207" s="217">
        <f t="shared" si="218"/>
        <v>-6.8508655805447731E-3</v>
      </c>
      <c r="AB2207" s="218">
        <f t="shared" si="219"/>
        <v>6.8508655805447731E-3</v>
      </c>
      <c r="AC2207" s="218">
        <f t="shared" si="220"/>
        <v>0</v>
      </c>
      <c r="AD2207" s="219">
        <f t="shared" si="221"/>
        <v>0</v>
      </c>
      <c r="AH2207" s="15">
        <f t="shared" si="222"/>
        <v>-2.1132140183653118E-2</v>
      </c>
      <c r="AI2207" s="15">
        <f t="shared" si="223"/>
        <v>0.75722234923842557</v>
      </c>
      <c r="AJ2207" s="15">
        <f t="shared" si="224"/>
        <v>-5.8662773998696828E-2</v>
      </c>
      <c r="AK2207" s="15">
        <f t="shared" si="225"/>
        <v>-0.59778198123591342</v>
      </c>
      <c r="AL2207" s="15">
        <f t="shared" si="226"/>
        <v>-1.9565766440237951</v>
      </c>
      <c r="AM2207" s="15">
        <f t="shared" si="227"/>
        <v>-1.4854556398418073</v>
      </c>
      <c r="AN2207" s="63">
        <f t="shared" si="228"/>
        <v>11.358636418491599</v>
      </c>
      <c r="AO2207" s="63">
        <f t="shared" si="228"/>
        <v>11.358804619998017</v>
      </c>
      <c r="AP2207" s="63">
        <f t="shared" si="228"/>
        <v>11.359537657922226</v>
      </c>
      <c r="AQ2207" s="63">
        <f t="shared" si="228"/>
        <v>11.362715978071076</v>
      </c>
      <c r="AR2207" s="63">
        <f t="shared" si="228"/>
        <v>11.376203534425278</v>
      </c>
      <c r="AS2207" s="63">
        <f t="shared" si="228"/>
        <v>11.429013607576051</v>
      </c>
      <c r="AT2207" s="63">
        <f t="shared" si="228"/>
        <v>11.594971110027394</v>
      </c>
      <c r="AU2207" s="63">
        <f t="shared" si="229"/>
        <v>11.961740587925192</v>
      </c>
      <c r="AV2207" s="63"/>
      <c r="AW2207" s="63"/>
    </row>
    <row r="2208" spans="27:49" x14ac:dyDescent="0.2">
      <c r="AA2208" s="217">
        <f t="shared" si="218"/>
        <v>-6.8508655805447731E-3</v>
      </c>
      <c r="AB2208" s="218">
        <f t="shared" si="219"/>
        <v>6.8508655805447731E-3</v>
      </c>
      <c r="AC2208" s="218">
        <f t="shared" si="220"/>
        <v>0</v>
      </c>
      <c r="AD2208" s="219">
        <f t="shared" si="221"/>
        <v>0</v>
      </c>
      <c r="AH2208" s="15">
        <f t="shared" si="222"/>
        <v>-2.1132140183653118E-2</v>
      </c>
      <c r="AI2208" s="15">
        <f t="shared" si="223"/>
        <v>0.75722234923842557</v>
      </c>
      <c r="AJ2208" s="15">
        <f t="shared" si="224"/>
        <v>-5.8662773998696828E-2</v>
      </c>
      <c r="AK2208" s="15">
        <f t="shared" si="225"/>
        <v>-0.59778198123591342</v>
      </c>
      <c r="AL2208" s="15">
        <f t="shared" si="226"/>
        <v>-1.9565766440237951</v>
      </c>
      <c r="AM2208" s="15">
        <f t="shared" si="227"/>
        <v>-1.4854556398418073</v>
      </c>
      <c r="AN2208" s="63">
        <f t="shared" si="228"/>
        <v>11.358636418491599</v>
      </c>
      <c r="AO2208" s="63">
        <f t="shared" si="228"/>
        <v>11.358804619998017</v>
      </c>
      <c r="AP2208" s="63">
        <f t="shared" si="228"/>
        <v>11.359537657922226</v>
      </c>
      <c r="AQ2208" s="63">
        <f t="shared" si="228"/>
        <v>11.362715978071076</v>
      </c>
      <c r="AR2208" s="63">
        <f t="shared" si="228"/>
        <v>11.376203534425278</v>
      </c>
      <c r="AS2208" s="63">
        <f t="shared" si="228"/>
        <v>11.429013607576051</v>
      </c>
      <c r="AT2208" s="63">
        <f t="shared" si="228"/>
        <v>11.594971110027394</v>
      </c>
      <c r="AU2208" s="63">
        <f t="shared" si="229"/>
        <v>11.961740587925192</v>
      </c>
      <c r="AV2208" s="63"/>
      <c r="AW2208" s="63"/>
    </row>
    <row r="2209" spans="27:49" x14ac:dyDescent="0.2">
      <c r="AA2209" s="217">
        <f t="shared" si="218"/>
        <v>-6.8508655805447731E-3</v>
      </c>
      <c r="AB2209" s="218">
        <f t="shared" si="219"/>
        <v>6.8508655805447731E-3</v>
      </c>
      <c r="AC2209" s="218">
        <f t="shared" si="220"/>
        <v>0</v>
      </c>
      <c r="AD2209" s="219">
        <f t="shared" si="221"/>
        <v>0</v>
      </c>
      <c r="AH2209" s="15">
        <f t="shared" si="222"/>
        <v>-2.1132140183653118E-2</v>
      </c>
      <c r="AI2209" s="15">
        <f t="shared" si="223"/>
        <v>0.75722234923842557</v>
      </c>
      <c r="AJ2209" s="15">
        <f t="shared" si="224"/>
        <v>-5.8662773998696828E-2</v>
      </c>
      <c r="AK2209" s="15">
        <f t="shared" si="225"/>
        <v>-0.59778198123591342</v>
      </c>
      <c r="AL2209" s="15">
        <f t="shared" si="226"/>
        <v>-1.9565766440237951</v>
      </c>
      <c r="AM2209" s="15">
        <f t="shared" si="227"/>
        <v>-1.4854556398418073</v>
      </c>
      <c r="AN2209" s="63">
        <f t="shared" si="228"/>
        <v>11.358636418491599</v>
      </c>
      <c r="AO2209" s="63">
        <f t="shared" si="228"/>
        <v>11.358804619998017</v>
      </c>
      <c r="AP2209" s="63">
        <f t="shared" si="228"/>
        <v>11.359537657922226</v>
      </c>
      <c r="AQ2209" s="63">
        <f t="shared" si="228"/>
        <v>11.362715978071076</v>
      </c>
      <c r="AR2209" s="63">
        <f t="shared" si="228"/>
        <v>11.376203534425278</v>
      </c>
      <c r="AS2209" s="63">
        <f t="shared" si="228"/>
        <v>11.429013607576051</v>
      </c>
      <c r="AT2209" s="63">
        <f t="shared" si="228"/>
        <v>11.594971110027394</v>
      </c>
      <c r="AU2209" s="63">
        <f t="shared" si="229"/>
        <v>11.961740587925192</v>
      </c>
      <c r="AV2209" s="63"/>
      <c r="AW2209" s="63"/>
    </row>
    <row r="2210" spans="27:49" x14ac:dyDescent="0.2">
      <c r="AA2210" s="217">
        <f t="shared" si="218"/>
        <v>-6.8508655805447731E-3</v>
      </c>
      <c r="AB2210" s="218">
        <f t="shared" si="219"/>
        <v>6.8508655805447731E-3</v>
      </c>
      <c r="AC2210" s="218">
        <f t="shared" si="220"/>
        <v>0</v>
      </c>
      <c r="AD2210" s="219">
        <f t="shared" si="221"/>
        <v>0</v>
      </c>
      <c r="AH2210" s="15">
        <f t="shared" si="222"/>
        <v>-2.1132140183653118E-2</v>
      </c>
      <c r="AI2210" s="15">
        <f t="shared" si="223"/>
        <v>0.75722234923842557</v>
      </c>
      <c r="AJ2210" s="15">
        <f t="shared" si="224"/>
        <v>-5.8662773998696828E-2</v>
      </c>
      <c r="AK2210" s="15">
        <f t="shared" si="225"/>
        <v>-0.59778198123591342</v>
      </c>
      <c r="AL2210" s="15">
        <f t="shared" si="226"/>
        <v>-1.9565766440237951</v>
      </c>
      <c r="AM2210" s="15">
        <f t="shared" si="227"/>
        <v>-1.4854556398418073</v>
      </c>
      <c r="AN2210" s="63">
        <f t="shared" si="228"/>
        <v>11.358636418491599</v>
      </c>
      <c r="AO2210" s="63">
        <f t="shared" si="228"/>
        <v>11.358804619998017</v>
      </c>
      <c r="AP2210" s="63">
        <f t="shared" si="228"/>
        <v>11.359537657922226</v>
      </c>
      <c r="AQ2210" s="63">
        <f t="shared" si="228"/>
        <v>11.362715978071076</v>
      </c>
      <c r="AR2210" s="63">
        <f t="shared" si="228"/>
        <v>11.376203534425278</v>
      </c>
      <c r="AS2210" s="63">
        <f t="shared" si="228"/>
        <v>11.429013607576051</v>
      </c>
      <c r="AT2210" s="63">
        <f t="shared" si="228"/>
        <v>11.594971110027394</v>
      </c>
      <c r="AU2210" s="63">
        <f t="shared" si="229"/>
        <v>11.961740587925192</v>
      </c>
      <c r="AV2210" s="63"/>
      <c r="AW2210" s="63"/>
    </row>
    <row r="2211" spans="27:49" x14ac:dyDescent="0.2">
      <c r="AA2211" s="217">
        <f t="shared" si="218"/>
        <v>-6.8508655805447731E-3</v>
      </c>
      <c r="AB2211" s="218">
        <f t="shared" si="219"/>
        <v>6.8508655805447731E-3</v>
      </c>
      <c r="AC2211" s="218">
        <f t="shared" si="220"/>
        <v>0</v>
      </c>
      <c r="AD2211" s="219">
        <f t="shared" si="221"/>
        <v>0</v>
      </c>
      <c r="AH2211" s="15">
        <f t="shared" si="222"/>
        <v>-2.1132140183653118E-2</v>
      </c>
      <c r="AI2211" s="15">
        <f t="shared" si="223"/>
        <v>0.75722234923842557</v>
      </c>
      <c r="AJ2211" s="15">
        <f t="shared" si="224"/>
        <v>-5.8662773998696828E-2</v>
      </c>
      <c r="AK2211" s="15">
        <f t="shared" si="225"/>
        <v>-0.59778198123591342</v>
      </c>
      <c r="AL2211" s="15">
        <f t="shared" si="226"/>
        <v>-1.9565766440237951</v>
      </c>
      <c r="AM2211" s="15">
        <f t="shared" si="227"/>
        <v>-1.4854556398418073</v>
      </c>
      <c r="AN2211" s="63">
        <f t="shared" si="228"/>
        <v>11.358636418491599</v>
      </c>
      <c r="AO2211" s="63">
        <f t="shared" si="228"/>
        <v>11.358804619998017</v>
      </c>
      <c r="AP2211" s="63">
        <f t="shared" si="228"/>
        <v>11.359537657922226</v>
      </c>
      <c r="AQ2211" s="63">
        <f t="shared" si="228"/>
        <v>11.362715978071076</v>
      </c>
      <c r="AR2211" s="63">
        <f t="shared" si="228"/>
        <v>11.376203534425278</v>
      </c>
      <c r="AS2211" s="63">
        <f t="shared" si="228"/>
        <v>11.429013607576051</v>
      </c>
      <c r="AT2211" s="63">
        <f t="shared" si="228"/>
        <v>11.594971110027394</v>
      </c>
      <c r="AU2211" s="63">
        <f t="shared" si="229"/>
        <v>11.961740587925192</v>
      </c>
      <c r="AV2211" s="63"/>
      <c r="AW2211" s="63"/>
    </row>
    <row r="2212" spans="27:49" x14ac:dyDescent="0.2">
      <c r="AA2212" s="217">
        <f t="shared" si="218"/>
        <v>-6.8508655805447731E-3</v>
      </c>
      <c r="AB2212" s="218">
        <f t="shared" si="219"/>
        <v>6.8508655805447731E-3</v>
      </c>
      <c r="AC2212" s="218">
        <f t="shared" si="220"/>
        <v>0</v>
      </c>
      <c r="AD2212" s="219">
        <f t="shared" si="221"/>
        <v>0</v>
      </c>
      <c r="AH2212" s="15">
        <f t="shared" si="222"/>
        <v>-2.1132140183653118E-2</v>
      </c>
      <c r="AI2212" s="15">
        <f t="shared" si="223"/>
        <v>0.75722234923842557</v>
      </c>
      <c r="AJ2212" s="15">
        <f t="shared" si="224"/>
        <v>-5.8662773998696828E-2</v>
      </c>
      <c r="AK2212" s="15">
        <f t="shared" si="225"/>
        <v>-0.59778198123591342</v>
      </c>
      <c r="AL2212" s="15">
        <f t="shared" si="226"/>
        <v>-1.9565766440237951</v>
      </c>
      <c r="AM2212" s="15">
        <f t="shared" si="227"/>
        <v>-1.4854556398418073</v>
      </c>
      <c r="AN2212" s="63">
        <f t="shared" si="228"/>
        <v>11.358636418491599</v>
      </c>
      <c r="AO2212" s="63">
        <f t="shared" si="228"/>
        <v>11.358804619998017</v>
      </c>
      <c r="AP2212" s="63">
        <f t="shared" si="228"/>
        <v>11.359537657922226</v>
      </c>
      <c r="AQ2212" s="63">
        <f t="shared" si="228"/>
        <v>11.362715978071076</v>
      </c>
      <c r="AR2212" s="63">
        <f t="shared" si="228"/>
        <v>11.376203534425278</v>
      </c>
      <c r="AS2212" s="63">
        <f t="shared" si="228"/>
        <v>11.429013607576051</v>
      </c>
      <c r="AT2212" s="63">
        <f t="shared" si="228"/>
        <v>11.594971110027394</v>
      </c>
      <c r="AU2212" s="63">
        <f t="shared" si="229"/>
        <v>11.961740587925192</v>
      </c>
      <c r="AV2212" s="63"/>
      <c r="AW2212" s="63"/>
    </row>
    <row r="2213" spans="27:49" x14ac:dyDescent="0.2">
      <c r="AA2213" s="217">
        <f t="shared" si="218"/>
        <v>-6.8508655805447731E-3</v>
      </c>
      <c r="AB2213" s="218">
        <f t="shared" si="219"/>
        <v>6.8508655805447731E-3</v>
      </c>
      <c r="AC2213" s="218">
        <f t="shared" si="220"/>
        <v>0</v>
      </c>
      <c r="AD2213" s="219">
        <f t="shared" si="221"/>
        <v>0</v>
      </c>
      <c r="AH2213" s="15">
        <f t="shared" si="222"/>
        <v>-2.1132140183653118E-2</v>
      </c>
      <c r="AI2213" s="15">
        <f t="shared" si="223"/>
        <v>0.75722234923842557</v>
      </c>
      <c r="AJ2213" s="15">
        <f t="shared" si="224"/>
        <v>-5.8662773998696828E-2</v>
      </c>
      <c r="AK2213" s="15">
        <f t="shared" si="225"/>
        <v>-0.59778198123591342</v>
      </c>
      <c r="AL2213" s="15">
        <f t="shared" si="226"/>
        <v>-1.9565766440237951</v>
      </c>
      <c r="AM2213" s="15">
        <f t="shared" si="227"/>
        <v>-1.4854556398418073</v>
      </c>
      <c r="AN2213" s="63">
        <f t="shared" ref="AN2213:AT2228" si="230">$AU2213+$AB$7*SIN(AO2213)</f>
        <v>11.358636418491599</v>
      </c>
      <c r="AO2213" s="63">
        <f t="shared" si="230"/>
        <v>11.358804619998017</v>
      </c>
      <c r="AP2213" s="63">
        <f t="shared" si="230"/>
        <v>11.359537657922226</v>
      </c>
      <c r="AQ2213" s="63">
        <f t="shared" si="230"/>
        <v>11.362715978071076</v>
      </c>
      <c r="AR2213" s="63">
        <f t="shared" si="230"/>
        <v>11.376203534425278</v>
      </c>
      <c r="AS2213" s="63">
        <f t="shared" si="230"/>
        <v>11.429013607576051</v>
      </c>
      <c r="AT2213" s="63">
        <f t="shared" si="230"/>
        <v>11.594971110027394</v>
      </c>
      <c r="AU2213" s="63">
        <f t="shared" si="229"/>
        <v>11.961740587925192</v>
      </c>
      <c r="AV2213" s="63"/>
      <c r="AW2213" s="63"/>
    </row>
    <row r="2214" spans="27:49" x14ac:dyDescent="0.2">
      <c r="AA2214" s="217">
        <f t="shared" si="218"/>
        <v>-6.8508655805447731E-3</v>
      </c>
      <c r="AB2214" s="218">
        <f t="shared" si="219"/>
        <v>6.8508655805447731E-3</v>
      </c>
      <c r="AC2214" s="218">
        <f t="shared" si="220"/>
        <v>0</v>
      </c>
      <c r="AD2214" s="219">
        <f t="shared" si="221"/>
        <v>0</v>
      </c>
      <c r="AH2214" s="15">
        <f t="shared" si="222"/>
        <v>-2.1132140183653118E-2</v>
      </c>
      <c r="AI2214" s="15">
        <f t="shared" si="223"/>
        <v>0.75722234923842557</v>
      </c>
      <c r="AJ2214" s="15">
        <f t="shared" si="224"/>
        <v>-5.8662773998696828E-2</v>
      </c>
      <c r="AK2214" s="15">
        <f t="shared" si="225"/>
        <v>-0.59778198123591342</v>
      </c>
      <c r="AL2214" s="15">
        <f t="shared" si="226"/>
        <v>-1.9565766440237951</v>
      </c>
      <c r="AM2214" s="15">
        <f t="shared" si="227"/>
        <v>-1.4854556398418073</v>
      </c>
      <c r="AN2214" s="63">
        <f t="shared" si="230"/>
        <v>11.358636418491599</v>
      </c>
      <c r="AO2214" s="63">
        <f t="shared" si="230"/>
        <v>11.358804619998017</v>
      </c>
      <c r="AP2214" s="63">
        <f t="shared" si="230"/>
        <v>11.359537657922226</v>
      </c>
      <c r="AQ2214" s="63">
        <f t="shared" si="230"/>
        <v>11.362715978071076</v>
      </c>
      <c r="AR2214" s="63">
        <f t="shared" si="230"/>
        <v>11.376203534425278</v>
      </c>
      <c r="AS2214" s="63">
        <f t="shared" si="230"/>
        <v>11.429013607576051</v>
      </c>
      <c r="AT2214" s="63">
        <f t="shared" si="230"/>
        <v>11.594971110027394</v>
      </c>
      <c r="AU2214" s="63">
        <f t="shared" si="229"/>
        <v>11.961740587925192</v>
      </c>
      <c r="AV2214" s="63"/>
      <c r="AW2214" s="63"/>
    </row>
    <row r="2215" spans="27:49" x14ac:dyDescent="0.2">
      <c r="AA2215" s="217">
        <f t="shared" si="218"/>
        <v>-6.8508655805447731E-3</v>
      </c>
      <c r="AB2215" s="218">
        <f t="shared" si="219"/>
        <v>6.8508655805447731E-3</v>
      </c>
      <c r="AC2215" s="218">
        <f t="shared" si="220"/>
        <v>0</v>
      </c>
      <c r="AD2215" s="219">
        <f t="shared" si="221"/>
        <v>0</v>
      </c>
      <c r="AH2215" s="15">
        <f t="shared" si="222"/>
        <v>-2.1132140183653118E-2</v>
      </c>
      <c r="AI2215" s="15">
        <f t="shared" si="223"/>
        <v>0.75722234923842557</v>
      </c>
      <c r="AJ2215" s="15">
        <f t="shared" si="224"/>
        <v>-5.8662773998696828E-2</v>
      </c>
      <c r="AK2215" s="15">
        <f t="shared" si="225"/>
        <v>-0.59778198123591342</v>
      </c>
      <c r="AL2215" s="15">
        <f t="shared" si="226"/>
        <v>-1.9565766440237951</v>
      </c>
      <c r="AM2215" s="15">
        <f t="shared" si="227"/>
        <v>-1.4854556398418073</v>
      </c>
      <c r="AN2215" s="63">
        <f t="shared" si="230"/>
        <v>11.358636418491599</v>
      </c>
      <c r="AO2215" s="63">
        <f t="shared" si="230"/>
        <v>11.358804619998017</v>
      </c>
      <c r="AP2215" s="63">
        <f t="shared" si="230"/>
        <v>11.359537657922226</v>
      </c>
      <c r="AQ2215" s="63">
        <f t="shared" si="230"/>
        <v>11.362715978071076</v>
      </c>
      <c r="AR2215" s="63">
        <f t="shared" si="230"/>
        <v>11.376203534425278</v>
      </c>
      <c r="AS2215" s="63">
        <f t="shared" si="230"/>
        <v>11.429013607576051</v>
      </c>
      <c r="AT2215" s="63">
        <f t="shared" si="230"/>
        <v>11.594971110027394</v>
      </c>
      <c r="AU2215" s="63">
        <f t="shared" si="229"/>
        <v>11.961740587925192</v>
      </c>
      <c r="AV2215" s="63"/>
      <c r="AW2215" s="63"/>
    </row>
    <row r="2216" spans="27:49" x14ac:dyDescent="0.2">
      <c r="AA2216" s="217">
        <f t="shared" si="218"/>
        <v>-6.8508655805447731E-3</v>
      </c>
      <c r="AB2216" s="218">
        <f t="shared" si="219"/>
        <v>6.8508655805447731E-3</v>
      </c>
      <c r="AC2216" s="218">
        <f t="shared" si="220"/>
        <v>0</v>
      </c>
      <c r="AD2216" s="219">
        <f t="shared" si="221"/>
        <v>0</v>
      </c>
      <c r="AH2216" s="15">
        <f t="shared" si="222"/>
        <v>-2.1132140183653118E-2</v>
      </c>
      <c r="AI2216" s="15">
        <f t="shared" si="223"/>
        <v>0.75722234923842557</v>
      </c>
      <c r="AJ2216" s="15">
        <f t="shared" si="224"/>
        <v>-5.8662773998696828E-2</v>
      </c>
      <c r="AK2216" s="15">
        <f t="shared" si="225"/>
        <v>-0.59778198123591342</v>
      </c>
      <c r="AL2216" s="15">
        <f t="shared" si="226"/>
        <v>-1.9565766440237951</v>
      </c>
      <c r="AM2216" s="15">
        <f t="shared" si="227"/>
        <v>-1.4854556398418073</v>
      </c>
      <c r="AN2216" s="63">
        <f t="shared" si="230"/>
        <v>11.358636418491599</v>
      </c>
      <c r="AO2216" s="63">
        <f t="shared" si="230"/>
        <v>11.358804619998017</v>
      </c>
      <c r="AP2216" s="63">
        <f t="shared" si="230"/>
        <v>11.359537657922226</v>
      </c>
      <c r="AQ2216" s="63">
        <f t="shared" si="230"/>
        <v>11.362715978071076</v>
      </c>
      <c r="AR2216" s="63">
        <f t="shared" si="230"/>
        <v>11.376203534425278</v>
      </c>
      <c r="AS2216" s="63">
        <f t="shared" si="230"/>
        <v>11.429013607576051</v>
      </c>
      <c r="AT2216" s="63">
        <f t="shared" si="230"/>
        <v>11.594971110027394</v>
      </c>
      <c r="AU2216" s="63">
        <f t="shared" si="229"/>
        <v>11.961740587925192</v>
      </c>
      <c r="AV2216" s="63"/>
      <c r="AW2216" s="63"/>
    </row>
    <row r="2217" spans="27:49" x14ac:dyDescent="0.2">
      <c r="AA2217" s="217">
        <f t="shared" si="218"/>
        <v>-6.8508655805447731E-3</v>
      </c>
      <c r="AB2217" s="218">
        <f t="shared" si="219"/>
        <v>6.8508655805447731E-3</v>
      </c>
      <c r="AC2217" s="218">
        <f t="shared" si="220"/>
        <v>0</v>
      </c>
      <c r="AD2217" s="219">
        <f t="shared" si="221"/>
        <v>0</v>
      </c>
      <c r="AH2217" s="15">
        <f t="shared" si="222"/>
        <v>-2.1132140183653118E-2</v>
      </c>
      <c r="AI2217" s="15">
        <f t="shared" si="223"/>
        <v>0.75722234923842557</v>
      </c>
      <c r="AJ2217" s="15">
        <f t="shared" si="224"/>
        <v>-5.8662773998696828E-2</v>
      </c>
      <c r="AK2217" s="15">
        <f t="shared" si="225"/>
        <v>-0.59778198123591342</v>
      </c>
      <c r="AL2217" s="15">
        <f t="shared" si="226"/>
        <v>-1.9565766440237951</v>
      </c>
      <c r="AM2217" s="15">
        <f t="shared" si="227"/>
        <v>-1.4854556398418073</v>
      </c>
      <c r="AN2217" s="63">
        <f t="shared" si="230"/>
        <v>11.358636418491599</v>
      </c>
      <c r="AO2217" s="63">
        <f t="shared" si="230"/>
        <v>11.358804619998017</v>
      </c>
      <c r="AP2217" s="63">
        <f t="shared" si="230"/>
        <v>11.359537657922226</v>
      </c>
      <c r="AQ2217" s="63">
        <f t="shared" si="230"/>
        <v>11.362715978071076</v>
      </c>
      <c r="AR2217" s="63">
        <f t="shared" si="230"/>
        <v>11.376203534425278</v>
      </c>
      <c r="AS2217" s="63">
        <f t="shared" si="230"/>
        <v>11.429013607576051</v>
      </c>
      <c r="AT2217" s="63">
        <f t="shared" si="230"/>
        <v>11.594971110027394</v>
      </c>
      <c r="AU2217" s="63">
        <f t="shared" si="229"/>
        <v>11.961740587925192</v>
      </c>
      <c r="AV2217" s="63"/>
      <c r="AW2217" s="63"/>
    </row>
    <row r="2218" spans="27:49" x14ac:dyDescent="0.2">
      <c r="AA2218" s="217">
        <f t="shared" si="218"/>
        <v>-6.8508655805447731E-3</v>
      </c>
      <c r="AB2218" s="218">
        <f t="shared" si="219"/>
        <v>6.8508655805447731E-3</v>
      </c>
      <c r="AC2218" s="218">
        <f t="shared" si="220"/>
        <v>0</v>
      </c>
      <c r="AD2218" s="219">
        <f t="shared" si="221"/>
        <v>0</v>
      </c>
      <c r="AH2218" s="15">
        <f t="shared" si="222"/>
        <v>-2.1132140183653118E-2</v>
      </c>
      <c r="AI2218" s="15">
        <f t="shared" si="223"/>
        <v>0.75722234923842557</v>
      </c>
      <c r="AJ2218" s="15">
        <f t="shared" si="224"/>
        <v>-5.8662773998696828E-2</v>
      </c>
      <c r="AK2218" s="15">
        <f t="shared" si="225"/>
        <v>-0.59778198123591342</v>
      </c>
      <c r="AL2218" s="15">
        <f t="shared" si="226"/>
        <v>-1.9565766440237951</v>
      </c>
      <c r="AM2218" s="15">
        <f t="shared" si="227"/>
        <v>-1.4854556398418073</v>
      </c>
      <c r="AN2218" s="63">
        <f t="shared" si="230"/>
        <v>11.358636418491599</v>
      </c>
      <c r="AO2218" s="63">
        <f t="shared" si="230"/>
        <v>11.358804619998017</v>
      </c>
      <c r="AP2218" s="63">
        <f t="shared" si="230"/>
        <v>11.359537657922226</v>
      </c>
      <c r="AQ2218" s="63">
        <f t="shared" si="230"/>
        <v>11.362715978071076</v>
      </c>
      <c r="AR2218" s="63">
        <f t="shared" si="230"/>
        <v>11.376203534425278</v>
      </c>
      <c r="AS2218" s="63">
        <f t="shared" si="230"/>
        <v>11.429013607576051</v>
      </c>
      <c r="AT2218" s="63">
        <f t="shared" si="230"/>
        <v>11.594971110027394</v>
      </c>
      <c r="AU2218" s="63">
        <f t="shared" si="229"/>
        <v>11.961740587925192</v>
      </c>
      <c r="AV2218" s="63"/>
      <c r="AW2218" s="63"/>
    </row>
    <row r="2219" spans="27:49" x14ac:dyDescent="0.2">
      <c r="AA2219" s="217">
        <f t="shared" si="218"/>
        <v>-6.8508655805447731E-3</v>
      </c>
      <c r="AB2219" s="218">
        <f t="shared" si="219"/>
        <v>6.8508655805447731E-3</v>
      </c>
      <c r="AC2219" s="218">
        <f t="shared" si="220"/>
        <v>0</v>
      </c>
      <c r="AD2219" s="219">
        <f t="shared" si="221"/>
        <v>0</v>
      </c>
      <c r="AH2219" s="15">
        <f t="shared" si="222"/>
        <v>-2.1132140183653118E-2</v>
      </c>
      <c r="AI2219" s="15">
        <f t="shared" si="223"/>
        <v>0.75722234923842557</v>
      </c>
      <c r="AJ2219" s="15">
        <f t="shared" si="224"/>
        <v>-5.8662773998696828E-2</v>
      </c>
      <c r="AK2219" s="15">
        <f t="shared" si="225"/>
        <v>-0.59778198123591342</v>
      </c>
      <c r="AL2219" s="15">
        <f t="shared" si="226"/>
        <v>-1.9565766440237951</v>
      </c>
      <c r="AM2219" s="15">
        <f t="shared" si="227"/>
        <v>-1.4854556398418073</v>
      </c>
      <c r="AN2219" s="63">
        <f t="shared" si="230"/>
        <v>11.358636418491599</v>
      </c>
      <c r="AO2219" s="63">
        <f t="shared" si="230"/>
        <v>11.358804619998017</v>
      </c>
      <c r="AP2219" s="63">
        <f t="shared" si="230"/>
        <v>11.359537657922226</v>
      </c>
      <c r="AQ2219" s="63">
        <f t="shared" si="230"/>
        <v>11.362715978071076</v>
      </c>
      <c r="AR2219" s="63">
        <f t="shared" si="230"/>
        <v>11.376203534425278</v>
      </c>
      <c r="AS2219" s="63">
        <f t="shared" si="230"/>
        <v>11.429013607576051</v>
      </c>
      <c r="AT2219" s="63">
        <f t="shared" si="230"/>
        <v>11.594971110027394</v>
      </c>
      <c r="AU2219" s="63">
        <f t="shared" si="229"/>
        <v>11.961740587925192</v>
      </c>
      <c r="AV2219" s="63"/>
      <c r="AW2219" s="63"/>
    </row>
    <row r="2220" spans="27:49" x14ac:dyDescent="0.2">
      <c r="AA2220" s="217">
        <f t="shared" si="218"/>
        <v>-6.8508655805447731E-3</v>
      </c>
      <c r="AB2220" s="218">
        <f t="shared" si="219"/>
        <v>6.8508655805447731E-3</v>
      </c>
      <c r="AC2220" s="218">
        <f t="shared" si="220"/>
        <v>0</v>
      </c>
      <c r="AD2220" s="219">
        <f t="shared" si="221"/>
        <v>0</v>
      </c>
      <c r="AH2220" s="15">
        <f t="shared" si="222"/>
        <v>-2.1132140183653118E-2</v>
      </c>
      <c r="AI2220" s="15">
        <f t="shared" si="223"/>
        <v>0.75722234923842557</v>
      </c>
      <c r="AJ2220" s="15">
        <f t="shared" si="224"/>
        <v>-5.8662773998696828E-2</v>
      </c>
      <c r="AK2220" s="15">
        <f t="shared" si="225"/>
        <v>-0.59778198123591342</v>
      </c>
      <c r="AL2220" s="15">
        <f t="shared" si="226"/>
        <v>-1.9565766440237951</v>
      </c>
      <c r="AM2220" s="15">
        <f t="shared" si="227"/>
        <v>-1.4854556398418073</v>
      </c>
      <c r="AN2220" s="63">
        <f t="shared" si="230"/>
        <v>11.358636418491599</v>
      </c>
      <c r="AO2220" s="63">
        <f t="shared" si="230"/>
        <v>11.358804619998017</v>
      </c>
      <c r="AP2220" s="63">
        <f t="shared" si="230"/>
        <v>11.359537657922226</v>
      </c>
      <c r="AQ2220" s="63">
        <f t="shared" si="230"/>
        <v>11.362715978071076</v>
      </c>
      <c r="AR2220" s="63">
        <f t="shared" si="230"/>
        <v>11.376203534425278</v>
      </c>
      <c r="AS2220" s="63">
        <f t="shared" si="230"/>
        <v>11.429013607576051</v>
      </c>
      <c r="AT2220" s="63">
        <f t="shared" si="230"/>
        <v>11.594971110027394</v>
      </c>
      <c r="AU2220" s="63">
        <f t="shared" si="229"/>
        <v>11.961740587925192</v>
      </c>
      <c r="AV2220" s="63"/>
      <c r="AW2220" s="63"/>
    </row>
    <row r="2221" spans="27:49" x14ac:dyDescent="0.2">
      <c r="AA2221" s="217">
        <f t="shared" si="218"/>
        <v>-6.8508655805447731E-3</v>
      </c>
      <c r="AB2221" s="218">
        <f t="shared" si="219"/>
        <v>6.8508655805447731E-3</v>
      </c>
      <c r="AC2221" s="218">
        <f t="shared" si="220"/>
        <v>0</v>
      </c>
      <c r="AD2221" s="219">
        <f t="shared" si="221"/>
        <v>0</v>
      </c>
      <c r="AH2221" s="15">
        <f t="shared" si="222"/>
        <v>-2.1132140183653118E-2</v>
      </c>
      <c r="AI2221" s="15">
        <f t="shared" si="223"/>
        <v>0.75722234923842557</v>
      </c>
      <c r="AJ2221" s="15">
        <f t="shared" si="224"/>
        <v>-5.8662773998696828E-2</v>
      </c>
      <c r="AK2221" s="15">
        <f t="shared" si="225"/>
        <v>-0.59778198123591342</v>
      </c>
      <c r="AL2221" s="15">
        <f t="shared" si="226"/>
        <v>-1.9565766440237951</v>
      </c>
      <c r="AM2221" s="15">
        <f t="shared" si="227"/>
        <v>-1.4854556398418073</v>
      </c>
      <c r="AN2221" s="63">
        <f t="shared" si="230"/>
        <v>11.358636418491599</v>
      </c>
      <c r="AO2221" s="63">
        <f t="shared" si="230"/>
        <v>11.358804619998017</v>
      </c>
      <c r="AP2221" s="63">
        <f t="shared" si="230"/>
        <v>11.359537657922226</v>
      </c>
      <c r="AQ2221" s="63">
        <f t="shared" si="230"/>
        <v>11.362715978071076</v>
      </c>
      <c r="AR2221" s="63">
        <f t="shared" si="230"/>
        <v>11.376203534425278</v>
      </c>
      <c r="AS2221" s="63">
        <f t="shared" si="230"/>
        <v>11.429013607576051</v>
      </c>
      <c r="AT2221" s="63">
        <f t="shared" si="230"/>
        <v>11.594971110027394</v>
      </c>
      <c r="AU2221" s="63">
        <f t="shared" si="229"/>
        <v>11.961740587925192</v>
      </c>
      <c r="AV2221" s="63"/>
      <c r="AW2221" s="63"/>
    </row>
    <row r="2222" spans="27:49" x14ac:dyDescent="0.2">
      <c r="AA2222" s="217">
        <f t="shared" si="218"/>
        <v>-6.8508655805447731E-3</v>
      </c>
      <c r="AB2222" s="218">
        <f t="shared" si="219"/>
        <v>6.8508655805447731E-3</v>
      </c>
      <c r="AC2222" s="218">
        <f t="shared" si="220"/>
        <v>0</v>
      </c>
      <c r="AD2222" s="219">
        <f t="shared" si="221"/>
        <v>0</v>
      </c>
      <c r="AH2222" s="15">
        <f t="shared" si="222"/>
        <v>-2.1132140183653118E-2</v>
      </c>
      <c r="AI2222" s="15">
        <f t="shared" si="223"/>
        <v>0.75722234923842557</v>
      </c>
      <c r="AJ2222" s="15">
        <f t="shared" si="224"/>
        <v>-5.8662773998696828E-2</v>
      </c>
      <c r="AK2222" s="15">
        <f t="shared" si="225"/>
        <v>-0.59778198123591342</v>
      </c>
      <c r="AL2222" s="15">
        <f t="shared" si="226"/>
        <v>-1.9565766440237951</v>
      </c>
      <c r="AM2222" s="15">
        <f t="shared" si="227"/>
        <v>-1.4854556398418073</v>
      </c>
      <c r="AN2222" s="63">
        <f t="shared" si="230"/>
        <v>11.358636418491599</v>
      </c>
      <c r="AO2222" s="63">
        <f t="shared" si="230"/>
        <v>11.358804619998017</v>
      </c>
      <c r="AP2222" s="63">
        <f t="shared" si="230"/>
        <v>11.359537657922226</v>
      </c>
      <c r="AQ2222" s="63">
        <f t="shared" si="230"/>
        <v>11.362715978071076</v>
      </c>
      <c r="AR2222" s="63">
        <f t="shared" si="230"/>
        <v>11.376203534425278</v>
      </c>
      <c r="AS2222" s="63">
        <f t="shared" si="230"/>
        <v>11.429013607576051</v>
      </c>
      <c r="AT2222" s="63">
        <f t="shared" si="230"/>
        <v>11.594971110027394</v>
      </c>
      <c r="AU2222" s="63">
        <f t="shared" si="229"/>
        <v>11.961740587925192</v>
      </c>
      <c r="AV2222" s="63"/>
      <c r="AW2222" s="63"/>
    </row>
    <row r="2223" spans="27:49" x14ac:dyDescent="0.2">
      <c r="AA2223" s="217">
        <f t="shared" si="218"/>
        <v>-6.8508655805447731E-3</v>
      </c>
      <c r="AB2223" s="218">
        <f t="shared" si="219"/>
        <v>6.8508655805447731E-3</v>
      </c>
      <c r="AC2223" s="218">
        <f t="shared" si="220"/>
        <v>0</v>
      </c>
      <c r="AD2223" s="219">
        <f t="shared" si="221"/>
        <v>0</v>
      </c>
      <c r="AH2223" s="15">
        <f t="shared" si="222"/>
        <v>-2.1132140183653118E-2</v>
      </c>
      <c r="AI2223" s="15">
        <f t="shared" si="223"/>
        <v>0.75722234923842557</v>
      </c>
      <c r="AJ2223" s="15">
        <f t="shared" si="224"/>
        <v>-5.8662773998696828E-2</v>
      </c>
      <c r="AK2223" s="15">
        <f t="shared" si="225"/>
        <v>-0.59778198123591342</v>
      </c>
      <c r="AL2223" s="15">
        <f t="shared" si="226"/>
        <v>-1.9565766440237951</v>
      </c>
      <c r="AM2223" s="15">
        <f t="shared" si="227"/>
        <v>-1.4854556398418073</v>
      </c>
      <c r="AN2223" s="63">
        <f t="shared" si="230"/>
        <v>11.358636418491599</v>
      </c>
      <c r="AO2223" s="63">
        <f t="shared" si="230"/>
        <v>11.358804619998017</v>
      </c>
      <c r="AP2223" s="63">
        <f t="shared" si="230"/>
        <v>11.359537657922226</v>
      </c>
      <c r="AQ2223" s="63">
        <f t="shared" si="230"/>
        <v>11.362715978071076</v>
      </c>
      <c r="AR2223" s="63">
        <f t="shared" si="230"/>
        <v>11.376203534425278</v>
      </c>
      <c r="AS2223" s="63">
        <f t="shared" si="230"/>
        <v>11.429013607576051</v>
      </c>
      <c r="AT2223" s="63">
        <f t="shared" si="230"/>
        <v>11.594971110027394</v>
      </c>
      <c r="AU2223" s="63">
        <f t="shared" si="229"/>
        <v>11.961740587925192</v>
      </c>
      <c r="AV2223" s="63"/>
      <c r="AW2223" s="63"/>
    </row>
    <row r="2224" spans="27:49" x14ac:dyDescent="0.2">
      <c r="AA2224" s="217">
        <f t="shared" si="218"/>
        <v>-6.8508655805447731E-3</v>
      </c>
      <c r="AB2224" s="218">
        <f t="shared" si="219"/>
        <v>6.8508655805447731E-3</v>
      </c>
      <c r="AC2224" s="218">
        <f t="shared" si="220"/>
        <v>0</v>
      </c>
      <c r="AD2224" s="219">
        <f t="shared" si="221"/>
        <v>0</v>
      </c>
      <c r="AH2224" s="15">
        <f t="shared" si="222"/>
        <v>-2.1132140183653118E-2</v>
      </c>
      <c r="AI2224" s="15">
        <f t="shared" si="223"/>
        <v>0.75722234923842557</v>
      </c>
      <c r="AJ2224" s="15">
        <f t="shared" si="224"/>
        <v>-5.8662773998696828E-2</v>
      </c>
      <c r="AK2224" s="15">
        <f t="shared" si="225"/>
        <v>-0.59778198123591342</v>
      </c>
      <c r="AL2224" s="15">
        <f t="shared" si="226"/>
        <v>-1.9565766440237951</v>
      </c>
      <c r="AM2224" s="15">
        <f t="shared" si="227"/>
        <v>-1.4854556398418073</v>
      </c>
      <c r="AN2224" s="63">
        <f t="shared" si="230"/>
        <v>11.358636418491599</v>
      </c>
      <c r="AO2224" s="63">
        <f t="shared" si="230"/>
        <v>11.358804619998017</v>
      </c>
      <c r="AP2224" s="63">
        <f t="shared" si="230"/>
        <v>11.359537657922226</v>
      </c>
      <c r="AQ2224" s="63">
        <f t="shared" si="230"/>
        <v>11.362715978071076</v>
      </c>
      <c r="AR2224" s="63">
        <f t="shared" si="230"/>
        <v>11.376203534425278</v>
      </c>
      <c r="AS2224" s="63">
        <f t="shared" si="230"/>
        <v>11.429013607576051</v>
      </c>
      <c r="AT2224" s="63">
        <f t="shared" si="230"/>
        <v>11.594971110027394</v>
      </c>
      <c r="AU2224" s="63">
        <f t="shared" si="229"/>
        <v>11.961740587925192</v>
      </c>
      <c r="AV2224" s="63"/>
      <c r="AW2224" s="63"/>
    </row>
    <row r="2225" spans="27:49" x14ac:dyDescent="0.2">
      <c r="AA2225" s="217">
        <f t="shared" si="218"/>
        <v>-6.8508655805447731E-3</v>
      </c>
      <c r="AB2225" s="218">
        <f t="shared" si="219"/>
        <v>6.8508655805447731E-3</v>
      </c>
      <c r="AC2225" s="218">
        <f t="shared" si="220"/>
        <v>0</v>
      </c>
      <c r="AD2225" s="219">
        <f t="shared" si="221"/>
        <v>0</v>
      </c>
      <c r="AH2225" s="15">
        <f t="shared" si="222"/>
        <v>-2.1132140183653118E-2</v>
      </c>
      <c r="AI2225" s="15">
        <f t="shared" si="223"/>
        <v>0.75722234923842557</v>
      </c>
      <c r="AJ2225" s="15">
        <f t="shared" si="224"/>
        <v>-5.8662773998696828E-2</v>
      </c>
      <c r="AK2225" s="15">
        <f t="shared" si="225"/>
        <v>-0.59778198123591342</v>
      </c>
      <c r="AL2225" s="15">
        <f t="shared" si="226"/>
        <v>-1.9565766440237951</v>
      </c>
      <c r="AM2225" s="15">
        <f t="shared" si="227"/>
        <v>-1.4854556398418073</v>
      </c>
      <c r="AN2225" s="63">
        <f t="shared" si="230"/>
        <v>11.358636418491599</v>
      </c>
      <c r="AO2225" s="63">
        <f t="shared" si="230"/>
        <v>11.358804619998017</v>
      </c>
      <c r="AP2225" s="63">
        <f t="shared" si="230"/>
        <v>11.359537657922226</v>
      </c>
      <c r="AQ2225" s="63">
        <f t="shared" si="230"/>
        <v>11.362715978071076</v>
      </c>
      <c r="AR2225" s="63">
        <f t="shared" si="230"/>
        <v>11.376203534425278</v>
      </c>
      <c r="AS2225" s="63">
        <f t="shared" si="230"/>
        <v>11.429013607576051</v>
      </c>
      <c r="AT2225" s="63">
        <f t="shared" si="230"/>
        <v>11.594971110027394</v>
      </c>
      <c r="AU2225" s="63">
        <f t="shared" si="229"/>
        <v>11.961740587925192</v>
      </c>
      <c r="AV2225" s="63"/>
      <c r="AW2225" s="63"/>
    </row>
    <row r="2226" spans="27:49" x14ac:dyDescent="0.2">
      <c r="AA2226" s="217">
        <f t="shared" si="218"/>
        <v>-6.8508655805447731E-3</v>
      </c>
      <c r="AB2226" s="218">
        <f t="shared" si="219"/>
        <v>6.8508655805447731E-3</v>
      </c>
      <c r="AC2226" s="218">
        <f t="shared" si="220"/>
        <v>0</v>
      </c>
      <c r="AD2226" s="219">
        <f t="shared" si="221"/>
        <v>0</v>
      </c>
      <c r="AH2226" s="15">
        <f t="shared" si="222"/>
        <v>-2.1132140183653118E-2</v>
      </c>
      <c r="AI2226" s="15">
        <f t="shared" si="223"/>
        <v>0.75722234923842557</v>
      </c>
      <c r="AJ2226" s="15">
        <f t="shared" si="224"/>
        <v>-5.8662773998696828E-2</v>
      </c>
      <c r="AK2226" s="15">
        <f t="shared" si="225"/>
        <v>-0.59778198123591342</v>
      </c>
      <c r="AL2226" s="15">
        <f t="shared" si="226"/>
        <v>-1.9565766440237951</v>
      </c>
      <c r="AM2226" s="15">
        <f t="shared" si="227"/>
        <v>-1.4854556398418073</v>
      </c>
      <c r="AN2226" s="63">
        <f t="shared" si="230"/>
        <v>11.358636418491599</v>
      </c>
      <c r="AO2226" s="63">
        <f t="shared" si="230"/>
        <v>11.358804619998017</v>
      </c>
      <c r="AP2226" s="63">
        <f t="shared" si="230"/>
        <v>11.359537657922226</v>
      </c>
      <c r="AQ2226" s="63">
        <f t="shared" si="230"/>
        <v>11.362715978071076</v>
      </c>
      <c r="AR2226" s="63">
        <f t="shared" si="230"/>
        <v>11.376203534425278</v>
      </c>
      <c r="AS2226" s="63">
        <f t="shared" si="230"/>
        <v>11.429013607576051</v>
      </c>
      <c r="AT2226" s="63">
        <f t="shared" si="230"/>
        <v>11.594971110027394</v>
      </c>
      <c r="AU2226" s="63">
        <f t="shared" si="229"/>
        <v>11.961740587925192</v>
      </c>
      <c r="AV2226" s="63"/>
      <c r="AW2226" s="63"/>
    </row>
    <row r="2227" spans="27:49" x14ac:dyDescent="0.2">
      <c r="AA2227" s="217">
        <f t="shared" si="218"/>
        <v>-6.8508655805447731E-3</v>
      </c>
      <c r="AB2227" s="218">
        <f t="shared" si="219"/>
        <v>6.8508655805447731E-3</v>
      </c>
      <c r="AC2227" s="218">
        <f t="shared" si="220"/>
        <v>0</v>
      </c>
      <c r="AD2227" s="219">
        <f t="shared" si="221"/>
        <v>0</v>
      </c>
      <c r="AH2227" s="15">
        <f t="shared" si="222"/>
        <v>-2.1132140183653118E-2</v>
      </c>
      <c r="AI2227" s="15">
        <f t="shared" si="223"/>
        <v>0.75722234923842557</v>
      </c>
      <c r="AJ2227" s="15">
        <f t="shared" si="224"/>
        <v>-5.8662773998696828E-2</v>
      </c>
      <c r="AK2227" s="15">
        <f t="shared" si="225"/>
        <v>-0.59778198123591342</v>
      </c>
      <c r="AL2227" s="15">
        <f t="shared" si="226"/>
        <v>-1.9565766440237951</v>
      </c>
      <c r="AM2227" s="15">
        <f t="shared" si="227"/>
        <v>-1.4854556398418073</v>
      </c>
      <c r="AN2227" s="63">
        <f t="shared" si="230"/>
        <v>11.358636418491599</v>
      </c>
      <c r="AO2227" s="63">
        <f t="shared" si="230"/>
        <v>11.358804619998017</v>
      </c>
      <c r="AP2227" s="63">
        <f t="shared" si="230"/>
        <v>11.359537657922226</v>
      </c>
      <c r="AQ2227" s="63">
        <f t="shared" si="230"/>
        <v>11.362715978071076</v>
      </c>
      <c r="AR2227" s="63">
        <f t="shared" si="230"/>
        <v>11.376203534425278</v>
      </c>
      <c r="AS2227" s="63">
        <f t="shared" si="230"/>
        <v>11.429013607576051</v>
      </c>
      <c r="AT2227" s="63">
        <f t="shared" si="230"/>
        <v>11.594971110027394</v>
      </c>
      <c r="AU2227" s="63">
        <f t="shared" si="229"/>
        <v>11.961740587925192</v>
      </c>
      <c r="AV2227" s="63"/>
      <c r="AW2227" s="63"/>
    </row>
    <row r="2228" spans="27:49" x14ac:dyDescent="0.2">
      <c r="AA2228" s="217">
        <f t="shared" si="218"/>
        <v>-6.8508655805447731E-3</v>
      </c>
      <c r="AB2228" s="218">
        <f t="shared" si="219"/>
        <v>6.8508655805447731E-3</v>
      </c>
      <c r="AC2228" s="218">
        <f t="shared" si="220"/>
        <v>0</v>
      </c>
      <c r="AD2228" s="219">
        <f t="shared" si="221"/>
        <v>0</v>
      </c>
      <c r="AH2228" s="15">
        <f t="shared" si="222"/>
        <v>-2.1132140183653118E-2</v>
      </c>
      <c r="AI2228" s="15">
        <f t="shared" si="223"/>
        <v>0.75722234923842557</v>
      </c>
      <c r="AJ2228" s="15">
        <f t="shared" si="224"/>
        <v>-5.8662773998696828E-2</v>
      </c>
      <c r="AK2228" s="15">
        <f t="shared" si="225"/>
        <v>-0.59778198123591342</v>
      </c>
      <c r="AL2228" s="15">
        <f t="shared" si="226"/>
        <v>-1.9565766440237951</v>
      </c>
      <c r="AM2228" s="15">
        <f t="shared" si="227"/>
        <v>-1.4854556398418073</v>
      </c>
      <c r="AN2228" s="63">
        <f t="shared" si="230"/>
        <v>11.358636418491599</v>
      </c>
      <c r="AO2228" s="63">
        <f t="shared" si="230"/>
        <v>11.358804619998017</v>
      </c>
      <c r="AP2228" s="63">
        <f t="shared" si="230"/>
        <v>11.359537657922226</v>
      </c>
      <c r="AQ2228" s="63">
        <f t="shared" si="230"/>
        <v>11.362715978071076</v>
      </c>
      <c r="AR2228" s="63">
        <f t="shared" si="230"/>
        <v>11.376203534425278</v>
      </c>
      <c r="AS2228" s="63">
        <f t="shared" si="230"/>
        <v>11.429013607576051</v>
      </c>
      <c r="AT2228" s="63">
        <f t="shared" si="230"/>
        <v>11.594971110027394</v>
      </c>
      <c r="AU2228" s="63">
        <f t="shared" si="229"/>
        <v>11.961740587925192</v>
      </c>
      <c r="AV2228" s="63"/>
      <c r="AW2228" s="63"/>
    </row>
    <row r="2229" spans="27:49" x14ac:dyDescent="0.2">
      <c r="AA2229" s="217">
        <f t="shared" si="218"/>
        <v>-6.8508655805447731E-3</v>
      </c>
      <c r="AB2229" s="218">
        <f t="shared" si="219"/>
        <v>6.8508655805447731E-3</v>
      </c>
      <c r="AC2229" s="218">
        <f t="shared" si="220"/>
        <v>0</v>
      </c>
      <c r="AD2229" s="219">
        <f t="shared" si="221"/>
        <v>0</v>
      </c>
      <c r="AH2229" s="15">
        <f t="shared" si="222"/>
        <v>-2.1132140183653118E-2</v>
      </c>
      <c r="AI2229" s="15">
        <f t="shared" si="223"/>
        <v>0.75722234923842557</v>
      </c>
      <c r="AJ2229" s="15">
        <f t="shared" si="224"/>
        <v>-5.8662773998696828E-2</v>
      </c>
      <c r="AK2229" s="15">
        <f t="shared" si="225"/>
        <v>-0.59778198123591342</v>
      </c>
      <c r="AL2229" s="15">
        <f t="shared" si="226"/>
        <v>-1.9565766440237951</v>
      </c>
      <c r="AM2229" s="15">
        <f t="shared" si="227"/>
        <v>-1.4854556398418073</v>
      </c>
      <c r="AN2229" s="63">
        <f t="shared" ref="AN2229:AT2244" si="231">$AU2229+$AB$7*SIN(AO2229)</f>
        <v>11.358636418491599</v>
      </c>
      <c r="AO2229" s="63">
        <f t="shared" si="231"/>
        <v>11.358804619998017</v>
      </c>
      <c r="AP2229" s="63">
        <f t="shared" si="231"/>
        <v>11.359537657922226</v>
      </c>
      <c r="AQ2229" s="63">
        <f t="shared" si="231"/>
        <v>11.362715978071076</v>
      </c>
      <c r="AR2229" s="63">
        <f t="shared" si="231"/>
        <v>11.376203534425278</v>
      </c>
      <c r="AS2229" s="63">
        <f t="shared" si="231"/>
        <v>11.429013607576051</v>
      </c>
      <c r="AT2229" s="63">
        <f t="shared" si="231"/>
        <v>11.594971110027394</v>
      </c>
      <c r="AU2229" s="63">
        <f t="shared" si="229"/>
        <v>11.961740587925192</v>
      </c>
      <c r="AV2229" s="63"/>
      <c r="AW2229" s="63"/>
    </row>
    <row r="2230" spans="27:49" x14ac:dyDescent="0.2">
      <c r="AA2230" s="217">
        <f t="shared" si="218"/>
        <v>-6.8508655805447731E-3</v>
      </c>
      <c r="AB2230" s="218">
        <f t="shared" si="219"/>
        <v>6.8508655805447731E-3</v>
      </c>
      <c r="AC2230" s="218">
        <f t="shared" si="220"/>
        <v>0</v>
      </c>
      <c r="AD2230" s="219">
        <f t="shared" si="221"/>
        <v>0</v>
      </c>
      <c r="AH2230" s="15">
        <f t="shared" si="222"/>
        <v>-2.1132140183653118E-2</v>
      </c>
      <c r="AI2230" s="15">
        <f t="shared" si="223"/>
        <v>0.75722234923842557</v>
      </c>
      <c r="AJ2230" s="15">
        <f t="shared" si="224"/>
        <v>-5.8662773998696828E-2</v>
      </c>
      <c r="AK2230" s="15">
        <f t="shared" si="225"/>
        <v>-0.59778198123591342</v>
      </c>
      <c r="AL2230" s="15">
        <f t="shared" si="226"/>
        <v>-1.9565766440237951</v>
      </c>
      <c r="AM2230" s="15">
        <f t="shared" si="227"/>
        <v>-1.4854556398418073</v>
      </c>
      <c r="AN2230" s="63">
        <f t="shared" si="231"/>
        <v>11.358636418491599</v>
      </c>
      <c r="AO2230" s="63">
        <f t="shared" si="231"/>
        <v>11.358804619998017</v>
      </c>
      <c r="AP2230" s="63">
        <f t="shared" si="231"/>
        <v>11.359537657922226</v>
      </c>
      <c r="AQ2230" s="63">
        <f t="shared" si="231"/>
        <v>11.362715978071076</v>
      </c>
      <c r="AR2230" s="63">
        <f t="shared" si="231"/>
        <v>11.376203534425278</v>
      </c>
      <c r="AS2230" s="63">
        <f t="shared" si="231"/>
        <v>11.429013607576051</v>
      </c>
      <c r="AT2230" s="63">
        <f t="shared" si="231"/>
        <v>11.594971110027394</v>
      </c>
      <c r="AU2230" s="63">
        <f t="shared" si="229"/>
        <v>11.961740587925192</v>
      </c>
      <c r="AV2230" s="63"/>
      <c r="AW2230" s="63"/>
    </row>
    <row r="2231" spans="27:49" x14ac:dyDescent="0.2">
      <c r="AA2231" s="217">
        <f t="shared" si="218"/>
        <v>-6.8508655805447731E-3</v>
      </c>
      <c r="AB2231" s="218">
        <f t="shared" si="219"/>
        <v>6.8508655805447731E-3</v>
      </c>
      <c r="AC2231" s="218">
        <f t="shared" si="220"/>
        <v>0</v>
      </c>
      <c r="AD2231" s="219">
        <f t="shared" si="221"/>
        <v>0</v>
      </c>
      <c r="AH2231" s="15">
        <f t="shared" si="222"/>
        <v>-2.1132140183653118E-2</v>
      </c>
      <c r="AI2231" s="15">
        <f t="shared" si="223"/>
        <v>0.75722234923842557</v>
      </c>
      <c r="AJ2231" s="15">
        <f t="shared" si="224"/>
        <v>-5.8662773998696828E-2</v>
      </c>
      <c r="AK2231" s="15">
        <f t="shared" si="225"/>
        <v>-0.59778198123591342</v>
      </c>
      <c r="AL2231" s="15">
        <f t="shared" si="226"/>
        <v>-1.9565766440237951</v>
      </c>
      <c r="AM2231" s="15">
        <f t="shared" si="227"/>
        <v>-1.4854556398418073</v>
      </c>
      <c r="AN2231" s="63">
        <f t="shared" si="231"/>
        <v>11.358636418491599</v>
      </c>
      <c r="AO2231" s="63">
        <f t="shared" si="231"/>
        <v>11.358804619998017</v>
      </c>
      <c r="AP2231" s="63">
        <f t="shared" si="231"/>
        <v>11.359537657922226</v>
      </c>
      <c r="AQ2231" s="63">
        <f t="shared" si="231"/>
        <v>11.362715978071076</v>
      </c>
      <c r="AR2231" s="63">
        <f t="shared" si="231"/>
        <v>11.376203534425278</v>
      </c>
      <c r="AS2231" s="63">
        <f t="shared" si="231"/>
        <v>11.429013607576051</v>
      </c>
      <c r="AT2231" s="63">
        <f t="shared" si="231"/>
        <v>11.594971110027394</v>
      </c>
      <c r="AU2231" s="63">
        <f t="shared" si="229"/>
        <v>11.961740587925192</v>
      </c>
      <c r="AV2231" s="63"/>
      <c r="AW2231" s="63"/>
    </row>
    <row r="2232" spans="27:49" x14ac:dyDescent="0.2">
      <c r="AA2232" s="217">
        <f t="shared" si="218"/>
        <v>-6.8508655805447731E-3</v>
      </c>
      <c r="AB2232" s="218">
        <f t="shared" si="219"/>
        <v>6.8508655805447731E-3</v>
      </c>
      <c r="AC2232" s="218">
        <f t="shared" si="220"/>
        <v>0</v>
      </c>
      <c r="AD2232" s="219">
        <f t="shared" si="221"/>
        <v>0</v>
      </c>
      <c r="AH2232" s="15">
        <f t="shared" si="222"/>
        <v>-2.1132140183653118E-2</v>
      </c>
      <c r="AI2232" s="15">
        <f t="shared" si="223"/>
        <v>0.75722234923842557</v>
      </c>
      <c r="AJ2232" s="15">
        <f t="shared" si="224"/>
        <v>-5.8662773998696828E-2</v>
      </c>
      <c r="AK2232" s="15">
        <f t="shared" si="225"/>
        <v>-0.59778198123591342</v>
      </c>
      <c r="AL2232" s="15">
        <f t="shared" si="226"/>
        <v>-1.9565766440237951</v>
      </c>
      <c r="AM2232" s="15">
        <f t="shared" si="227"/>
        <v>-1.4854556398418073</v>
      </c>
      <c r="AN2232" s="63">
        <f t="shared" si="231"/>
        <v>11.358636418491599</v>
      </c>
      <c r="AO2232" s="63">
        <f t="shared" si="231"/>
        <v>11.358804619998017</v>
      </c>
      <c r="AP2232" s="63">
        <f t="shared" si="231"/>
        <v>11.359537657922226</v>
      </c>
      <c r="AQ2232" s="63">
        <f t="shared" si="231"/>
        <v>11.362715978071076</v>
      </c>
      <c r="AR2232" s="63">
        <f t="shared" si="231"/>
        <v>11.376203534425278</v>
      </c>
      <c r="AS2232" s="63">
        <f t="shared" si="231"/>
        <v>11.429013607576051</v>
      </c>
      <c r="AT2232" s="63">
        <f t="shared" si="231"/>
        <v>11.594971110027394</v>
      </c>
      <c r="AU2232" s="63">
        <f t="shared" si="229"/>
        <v>11.961740587925192</v>
      </c>
      <c r="AV2232" s="63"/>
      <c r="AW2232" s="63"/>
    </row>
    <row r="2233" spans="27:49" x14ac:dyDescent="0.2">
      <c r="AA2233" s="217">
        <f t="shared" si="218"/>
        <v>-6.8508655805447731E-3</v>
      </c>
      <c r="AB2233" s="218">
        <f t="shared" si="219"/>
        <v>6.8508655805447731E-3</v>
      </c>
      <c r="AC2233" s="218">
        <f t="shared" si="220"/>
        <v>0</v>
      </c>
      <c r="AD2233" s="219">
        <f t="shared" si="221"/>
        <v>0</v>
      </c>
      <c r="AH2233" s="15">
        <f t="shared" si="222"/>
        <v>-2.1132140183653118E-2</v>
      </c>
      <c r="AI2233" s="15">
        <f t="shared" si="223"/>
        <v>0.75722234923842557</v>
      </c>
      <c r="AJ2233" s="15">
        <f t="shared" si="224"/>
        <v>-5.8662773998696828E-2</v>
      </c>
      <c r="AK2233" s="15">
        <f t="shared" si="225"/>
        <v>-0.59778198123591342</v>
      </c>
      <c r="AL2233" s="15">
        <f t="shared" si="226"/>
        <v>-1.9565766440237951</v>
      </c>
      <c r="AM2233" s="15">
        <f t="shared" si="227"/>
        <v>-1.4854556398418073</v>
      </c>
      <c r="AN2233" s="63">
        <f t="shared" si="231"/>
        <v>11.358636418491599</v>
      </c>
      <c r="AO2233" s="63">
        <f t="shared" si="231"/>
        <v>11.358804619998017</v>
      </c>
      <c r="AP2233" s="63">
        <f t="shared" si="231"/>
        <v>11.359537657922226</v>
      </c>
      <c r="AQ2233" s="63">
        <f t="shared" si="231"/>
        <v>11.362715978071076</v>
      </c>
      <c r="AR2233" s="63">
        <f t="shared" si="231"/>
        <v>11.376203534425278</v>
      </c>
      <c r="AS2233" s="63">
        <f t="shared" si="231"/>
        <v>11.429013607576051</v>
      </c>
      <c r="AT2233" s="63">
        <f t="shared" si="231"/>
        <v>11.594971110027394</v>
      </c>
      <c r="AU2233" s="63">
        <f t="shared" si="229"/>
        <v>11.961740587925192</v>
      </c>
      <c r="AV2233" s="63"/>
      <c r="AW2233" s="63"/>
    </row>
    <row r="2234" spans="27:49" x14ac:dyDescent="0.2">
      <c r="AA2234" s="217">
        <f t="shared" si="218"/>
        <v>-6.8508655805447731E-3</v>
      </c>
      <c r="AB2234" s="218">
        <f t="shared" si="219"/>
        <v>6.8508655805447731E-3</v>
      </c>
      <c r="AC2234" s="218">
        <f t="shared" si="220"/>
        <v>0</v>
      </c>
      <c r="AD2234" s="219">
        <f t="shared" si="221"/>
        <v>0</v>
      </c>
      <c r="AH2234" s="15">
        <f t="shared" si="222"/>
        <v>-2.1132140183653118E-2</v>
      </c>
      <c r="AI2234" s="15">
        <f t="shared" si="223"/>
        <v>0.75722234923842557</v>
      </c>
      <c r="AJ2234" s="15">
        <f t="shared" si="224"/>
        <v>-5.8662773998696828E-2</v>
      </c>
      <c r="AK2234" s="15">
        <f t="shared" si="225"/>
        <v>-0.59778198123591342</v>
      </c>
      <c r="AL2234" s="15">
        <f t="shared" si="226"/>
        <v>-1.9565766440237951</v>
      </c>
      <c r="AM2234" s="15">
        <f t="shared" si="227"/>
        <v>-1.4854556398418073</v>
      </c>
      <c r="AN2234" s="63">
        <f t="shared" si="231"/>
        <v>11.358636418491599</v>
      </c>
      <c r="AO2234" s="63">
        <f t="shared" si="231"/>
        <v>11.358804619998017</v>
      </c>
      <c r="AP2234" s="63">
        <f t="shared" si="231"/>
        <v>11.359537657922226</v>
      </c>
      <c r="AQ2234" s="63">
        <f t="shared" si="231"/>
        <v>11.362715978071076</v>
      </c>
      <c r="AR2234" s="63">
        <f t="shared" si="231"/>
        <v>11.376203534425278</v>
      </c>
      <c r="AS2234" s="63">
        <f t="shared" si="231"/>
        <v>11.429013607576051</v>
      </c>
      <c r="AT2234" s="63">
        <f t="shared" si="231"/>
        <v>11.594971110027394</v>
      </c>
      <c r="AU2234" s="63">
        <f t="shared" si="229"/>
        <v>11.961740587925192</v>
      </c>
      <c r="AV2234" s="63"/>
      <c r="AW2234" s="63"/>
    </row>
    <row r="2235" spans="27:49" x14ac:dyDescent="0.2">
      <c r="AA2235" s="217">
        <f t="shared" si="218"/>
        <v>-6.8508655805447731E-3</v>
      </c>
      <c r="AB2235" s="218">
        <f t="shared" si="219"/>
        <v>6.8508655805447731E-3</v>
      </c>
      <c r="AC2235" s="218">
        <f t="shared" si="220"/>
        <v>0</v>
      </c>
      <c r="AD2235" s="219">
        <f t="shared" si="221"/>
        <v>0</v>
      </c>
      <c r="AH2235" s="15">
        <f t="shared" si="222"/>
        <v>-2.1132140183653118E-2</v>
      </c>
      <c r="AI2235" s="15">
        <f t="shared" si="223"/>
        <v>0.75722234923842557</v>
      </c>
      <c r="AJ2235" s="15">
        <f t="shared" si="224"/>
        <v>-5.8662773998696828E-2</v>
      </c>
      <c r="AK2235" s="15">
        <f t="shared" si="225"/>
        <v>-0.59778198123591342</v>
      </c>
      <c r="AL2235" s="15">
        <f t="shared" si="226"/>
        <v>-1.9565766440237951</v>
      </c>
      <c r="AM2235" s="15">
        <f t="shared" si="227"/>
        <v>-1.4854556398418073</v>
      </c>
      <c r="AN2235" s="63">
        <f t="shared" si="231"/>
        <v>11.358636418491599</v>
      </c>
      <c r="AO2235" s="63">
        <f t="shared" si="231"/>
        <v>11.358804619998017</v>
      </c>
      <c r="AP2235" s="63">
        <f t="shared" si="231"/>
        <v>11.359537657922226</v>
      </c>
      <c r="AQ2235" s="63">
        <f t="shared" si="231"/>
        <v>11.362715978071076</v>
      </c>
      <c r="AR2235" s="63">
        <f t="shared" si="231"/>
        <v>11.376203534425278</v>
      </c>
      <c r="AS2235" s="63">
        <f t="shared" si="231"/>
        <v>11.429013607576051</v>
      </c>
      <c r="AT2235" s="63">
        <f t="shared" si="231"/>
        <v>11.594971110027394</v>
      </c>
      <c r="AU2235" s="63">
        <f t="shared" si="229"/>
        <v>11.961740587925192</v>
      </c>
      <c r="AV2235" s="63"/>
      <c r="AW2235" s="63"/>
    </row>
    <row r="2236" spans="27:49" x14ac:dyDescent="0.2">
      <c r="AA2236" s="217">
        <f t="shared" si="218"/>
        <v>-6.8508655805447731E-3</v>
      </c>
      <c r="AB2236" s="218">
        <f t="shared" si="219"/>
        <v>6.8508655805447731E-3</v>
      </c>
      <c r="AC2236" s="218">
        <f t="shared" si="220"/>
        <v>0</v>
      </c>
      <c r="AD2236" s="219">
        <f t="shared" si="221"/>
        <v>0</v>
      </c>
      <c r="AH2236" s="15">
        <f t="shared" si="222"/>
        <v>-2.1132140183653118E-2</v>
      </c>
      <c r="AI2236" s="15">
        <f t="shared" si="223"/>
        <v>0.75722234923842557</v>
      </c>
      <c r="AJ2236" s="15">
        <f t="shared" si="224"/>
        <v>-5.8662773998696828E-2</v>
      </c>
      <c r="AK2236" s="15">
        <f t="shared" si="225"/>
        <v>-0.59778198123591342</v>
      </c>
      <c r="AL2236" s="15">
        <f t="shared" si="226"/>
        <v>-1.9565766440237951</v>
      </c>
      <c r="AM2236" s="15">
        <f t="shared" si="227"/>
        <v>-1.4854556398418073</v>
      </c>
      <c r="AN2236" s="63">
        <f t="shared" si="231"/>
        <v>11.358636418491599</v>
      </c>
      <c r="AO2236" s="63">
        <f t="shared" si="231"/>
        <v>11.358804619998017</v>
      </c>
      <c r="AP2236" s="63">
        <f t="shared" si="231"/>
        <v>11.359537657922226</v>
      </c>
      <c r="AQ2236" s="63">
        <f t="shared" si="231"/>
        <v>11.362715978071076</v>
      </c>
      <c r="AR2236" s="63">
        <f t="shared" si="231"/>
        <v>11.376203534425278</v>
      </c>
      <c r="AS2236" s="63">
        <f t="shared" si="231"/>
        <v>11.429013607576051</v>
      </c>
      <c r="AT2236" s="63">
        <f t="shared" si="231"/>
        <v>11.594971110027394</v>
      </c>
      <c r="AU2236" s="63">
        <f t="shared" si="229"/>
        <v>11.961740587925192</v>
      </c>
      <c r="AV2236" s="63"/>
      <c r="AW2236" s="63"/>
    </row>
    <row r="2237" spans="27:49" x14ac:dyDescent="0.2">
      <c r="AA2237" s="217">
        <f t="shared" si="218"/>
        <v>-6.8508655805447731E-3</v>
      </c>
      <c r="AB2237" s="218">
        <f t="shared" si="219"/>
        <v>6.8508655805447731E-3</v>
      </c>
      <c r="AC2237" s="218">
        <f t="shared" si="220"/>
        <v>0</v>
      </c>
      <c r="AD2237" s="219">
        <f t="shared" si="221"/>
        <v>0</v>
      </c>
      <c r="AH2237" s="15">
        <f t="shared" si="222"/>
        <v>-2.1132140183653118E-2</v>
      </c>
      <c r="AI2237" s="15">
        <f t="shared" si="223"/>
        <v>0.75722234923842557</v>
      </c>
      <c r="AJ2237" s="15">
        <f t="shared" si="224"/>
        <v>-5.8662773998696828E-2</v>
      </c>
      <c r="AK2237" s="15">
        <f t="shared" si="225"/>
        <v>-0.59778198123591342</v>
      </c>
      <c r="AL2237" s="15">
        <f t="shared" si="226"/>
        <v>-1.9565766440237951</v>
      </c>
      <c r="AM2237" s="15">
        <f t="shared" si="227"/>
        <v>-1.4854556398418073</v>
      </c>
      <c r="AN2237" s="63">
        <f t="shared" si="231"/>
        <v>11.358636418491599</v>
      </c>
      <c r="AO2237" s="63">
        <f t="shared" si="231"/>
        <v>11.358804619998017</v>
      </c>
      <c r="AP2237" s="63">
        <f t="shared" si="231"/>
        <v>11.359537657922226</v>
      </c>
      <c r="AQ2237" s="63">
        <f t="shared" si="231"/>
        <v>11.362715978071076</v>
      </c>
      <c r="AR2237" s="63">
        <f t="shared" si="231"/>
        <v>11.376203534425278</v>
      </c>
      <c r="AS2237" s="63">
        <f t="shared" si="231"/>
        <v>11.429013607576051</v>
      </c>
      <c r="AT2237" s="63">
        <f t="shared" si="231"/>
        <v>11.594971110027394</v>
      </c>
      <c r="AU2237" s="63">
        <f t="shared" si="229"/>
        <v>11.961740587925192</v>
      </c>
      <c r="AV2237" s="63"/>
      <c r="AW2237" s="63"/>
    </row>
    <row r="2238" spans="27:49" x14ac:dyDescent="0.2">
      <c r="AA2238" s="217">
        <f t="shared" si="218"/>
        <v>-6.8508655805447731E-3</v>
      </c>
      <c r="AB2238" s="218">
        <f t="shared" si="219"/>
        <v>6.8508655805447731E-3</v>
      </c>
      <c r="AC2238" s="218">
        <f t="shared" si="220"/>
        <v>0</v>
      </c>
      <c r="AD2238" s="219">
        <f t="shared" si="221"/>
        <v>0</v>
      </c>
      <c r="AH2238" s="15">
        <f t="shared" si="222"/>
        <v>-2.1132140183653118E-2</v>
      </c>
      <c r="AI2238" s="15">
        <f t="shared" si="223"/>
        <v>0.75722234923842557</v>
      </c>
      <c r="AJ2238" s="15">
        <f t="shared" si="224"/>
        <v>-5.8662773998696828E-2</v>
      </c>
      <c r="AK2238" s="15">
        <f t="shared" si="225"/>
        <v>-0.59778198123591342</v>
      </c>
      <c r="AL2238" s="15">
        <f t="shared" si="226"/>
        <v>-1.9565766440237951</v>
      </c>
      <c r="AM2238" s="15">
        <f t="shared" si="227"/>
        <v>-1.4854556398418073</v>
      </c>
      <c r="AN2238" s="63">
        <f t="shared" si="231"/>
        <v>11.358636418491599</v>
      </c>
      <c r="AO2238" s="63">
        <f t="shared" si="231"/>
        <v>11.358804619998017</v>
      </c>
      <c r="AP2238" s="63">
        <f t="shared" si="231"/>
        <v>11.359537657922226</v>
      </c>
      <c r="AQ2238" s="63">
        <f t="shared" si="231"/>
        <v>11.362715978071076</v>
      </c>
      <c r="AR2238" s="63">
        <f t="shared" si="231"/>
        <v>11.376203534425278</v>
      </c>
      <c r="AS2238" s="63">
        <f t="shared" si="231"/>
        <v>11.429013607576051</v>
      </c>
      <c r="AT2238" s="63">
        <f t="shared" si="231"/>
        <v>11.594971110027394</v>
      </c>
      <c r="AU2238" s="63">
        <f t="shared" si="229"/>
        <v>11.961740587925192</v>
      </c>
      <c r="AV2238" s="63"/>
      <c r="AW2238" s="63"/>
    </row>
    <row r="2239" spans="27:49" x14ac:dyDescent="0.2">
      <c r="AA2239" s="217">
        <f t="shared" si="218"/>
        <v>-6.8508655805447731E-3</v>
      </c>
      <c r="AB2239" s="218">
        <f t="shared" si="219"/>
        <v>6.8508655805447731E-3</v>
      </c>
      <c r="AC2239" s="218">
        <f t="shared" si="220"/>
        <v>0</v>
      </c>
      <c r="AD2239" s="219">
        <f t="shared" si="221"/>
        <v>0</v>
      </c>
      <c r="AH2239" s="15">
        <f t="shared" si="222"/>
        <v>-2.1132140183653118E-2</v>
      </c>
      <c r="AI2239" s="15">
        <f t="shared" si="223"/>
        <v>0.75722234923842557</v>
      </c>
      <c r="AJ2239" s="15">
        <f t="shared" si="224"/>
        <v>-5.8662773998696828E-2</v>
      </c>
      <c r="AK2239" s="15">
        <f t="shared" si="225"/>
        <v>-0.59778198123591342</v>
      </c>
      <c r="AL2239" s="15">
        <f t="shared" si="226"/>
        <v>-1.9565766440237951</v>
      </c>
      <c r="AM2239" s="15">
        <f t="shared" si="227"/>
        <v>-1.4854556398418073</v>
      </c>
      <c r="AN2239" s="63">
        <f t="shared" si="231"/>
        <v>11.358636418491599</v>
      </c>
      <c r="AO2239" s="63">
        <f t="shared" si="231"/>
        <v>11.358804619998017</v>
      </c>
      <c r="AP2239" s="63">
        <f t="shared" si="231"/>
        <v>11.359537657922226</v>
      </c>
      <c r="AQ2239" s="63">
        <f t="shared" si="231"/>
        <v>11.362715978071076</v>
      </c>
      <c r="AR2239" s="63">
        <f t="shared" si="231"/>
        <v>11.376203534425278</v>
      </c>
      <c r="AS2239" s="63">
        <f t="shared" si="231"/>
        <v>11.429013607576051</v>
      </c>
      <c r="AT2239" s="63">
        <f t="shared" si="231"/>
        <v>11.594971110027394</v>
      </c>
      <c r="AU2239" s="63">
        <f t="shared" si="229"/>
        <v>11.961740587925192</v>
      </c>
      <c r="AV2239" s="63"/>
      <c r="AW2239" s="63"/>
    </row>
    <row r="2240" spans="27:49" x14ac:dyDescent="0.2">
      <c r="AA2240" s="217">
        <f t="shared" si="218"/>
        <v>-6.8508655805447731E-3</v>
      </c>
      <c r="AB2240" s="218">
        <f t="shared" si="219"/>
        <v>6.8508655805447731E-3</v>
      </c>
      <c r="AC2240" s="218">
        <f t="shared" si="220"/>
        <v>0</v>
      </c>
      <c r="AD2240" s="219">
        <f t="shared" si="221"/>
        <v>0</v>
      </c>
      <c r="AH2240" s="15">
        <f t="shared" si="222"/>
        <v>-2.1132140183653118E-2</v>
      </c>
      <c r="AI2240" s="15">
        <f t="shared" si="223"/>
        <v>0.75722234923842557</v>
      </c>
      <c r="AJ2240" s="15">
        <f t="shared" si="224"/>
        <v>-5.8662773998696828E-2</v>
      </c>
      <c r="AK2240" s="15">
        <f t="shared" si="225"/>
        <v>-0.59778198123591342</v>
      </c>
      <c r="AL2240" s="15">
        <f t="shared" si="226"/>
        <v>-1.9565766440237951</v>
      </c>
      <c r="AM2240" s="15">
        <f t="shared" si="227"/>
        <v>-1.4854556398418073</v>
      </c>
      <c r="AN2240" s="63">
        <f t="shared" si="231"/>
        <v>11.358636418491599</v>
      </c>
      <c r="AO2240" s="63">
        <f t="shared" si="231"/>
        <v>11.358804619998017</v>
      </c>
      <c r="AP2240" s="63">
        <f t="shared" si="231"/>
        <v>11.359537657922226</v>
      </c>
      <c r="AQ2240" s="63">
        <f t="shared" si="231"/>
        <v>11.362715978071076</v>
      </c>
      <c r="AR2240" s="63">
        <f t="shared" si="231"/>
        <v>11.376203534425278</v>
      </c>
      <c r="AS2240" s="63">
        <f t="shared" si="231"/>
        <v>11.429013607576051</v>
      </c>
      <c r="AT2240" s="63">
        <f t="shared" si="231"/>
        <v>11.594971110027394</v>
      </c>
      <c r="AU2240" s="63">
        <f t="shared" si="229"/>
        <v>11.961740587925192</v>
      </c>
      <c r="AV2240" s="63"/>
      <c r="AW2240" s="63"/>
    </row>
    <row r="2241" spans="27:49" x14ac:dyDescent="0.2">
      <c r="AA2241" s="217">
        <f t="shared" si="218"/>
        <v>-6.8508655805447731E-3</v>
      </c>
      <c r="AB2241" s="218">
        <f t="shared" si="219"/>
        <v>6.8508655805447731E-3</v>
      </c>
      <c r="AC2241" s="218">
        <f t="shared" si="220"/>
        <v>0</v>
      </c>
      <c r="AD2241" s="219">
        <f t="shared" si="221"/>
        <v>0</v>
      </c>
      <c r="AH2241" s="15">
        <f t="shared" si="222"/>
        <v>-2.1132140183653118E-2</v>
      </c>
      <c r="AI2241" s="15">
        <f t="shared" si="223"/>
        <v>0.75722234923842557</v>
      </c>
      <c r="AJ2241" s="15">
        <f t="shared" si="224"/>
        <v>-5.8662773998696828E-2</v>
      </c>
      <c r="AK2241" s="15">
        <f t="shared" si="225"/>
        <v>-0.59778198123591342</v>
      </c>
      <c r="AL2241" s="15">
        <f t="shared" si="226"/>
        <v>-1.9565766440237951</v>
      </c>
      <c r="AM2241" s="15">
        <f t="shared" si="227"/>
        <v>-1.4854556398418073</v>
      </c>
      <c r="AN2241" s="63">
        <f t="shared" si="231"/>
        <v>11.358636418491599</v>
      </c>
      <c r="AO2241" s="63">
        <f t="shared" si="231"/>
        <v>11.358804619998017</v>
      </c>
      <c r="AP2241" s="63">
        <f t="shared" si="231"/>
        <v>11.359537657922226</v>
      </c>
      <c r="AQ2241" s="63">
        <f t="shared" si="231"/>
        <v>11.362715978071076</v>
      </c>
      <c r="AR2241" s="63">
        <f t="shared" si="231"/>
        <v>11.376203534425278</v>
      </c>
      <c r="AS2241" s="63">
        <f t="shared" si="231"/>
        <v>11.429013607576051</v>
      </c>
      <c r="AT2241" s="63">
        <f t="shared" si="231"/>
        <v>11.594971110027394</v>
      </c>
      <c r="AU2241" s="63">
        <f t="shared" si="229"/>
        <v>11.961740587925192</v>
      </c>
      <c r="AV2241" s="63"/>
      <c r="AW2241" s="63"/>
    </row>
    <row r="2242" spans="27:49" x14ac:dyDescent="0.2">
      <c r="AA2242" s="217">
        <f t="shared" si="218"/>
        <v>-6.8508655805447731E-3</v>
      </c>
      <c r="AB2242" s="218">
        <f t="shared" si="219"/>
        <v>6.8508655805447731E-3</v>
      </c>
      <c r="AC2242" s="218">
        <f t="shared" si="220"/>
        <v>0</v>
      </c>
      <c r="AD2242" s="219">
        <f t="shared" si="221"/>
        <v>0</v>
      </c>
      <c r="AH2242" s="15">
        <f t="shared" si="222"/>
        <v>-2.1132140183653118E-2</v>
      </c>
      <c r="AI2242" s="15">
        <f t="shared" si="223"/>
        <v>0.75722234923842557</v>
      </c>
      <c r="AJ2242" s="15">
        <f t="shared" si="224"/>
        <v>-5.8662773998696828E-2</v>
      </c>
      <c r="AK2242" s="15">
        <f t="shared" si="225"/>
        <v>-0.59778198123591342</v>
      </c>
      <c r="AL2242" s="15">
        <f t="shared" si="226"/>
        <v>-1.9565766440237951</v>
      </c>
      <c r="AM2242" s="15">
        <f t="shared" si="227"/>
        <v>-1.4854556398418073</v>
      </c>
      <c r="AN2242" s="63">
        <f t="shared" si="231"/>
        <v>11.358636418491599</v>
      </c>
      <c r="AO2242" s="63">
        <f t="shared" si="231"/>
        <v>11.358804619998017</v>
      </c>
      <c r="AP2242" s="63">
        <f t="shared" si="231"/>
        <v>11.359537657922226</v>
      </c>
      <c r="AQ2242" s="63">
        <f t="shared" si="231"/>
        <v>11.362715978071076</v>
      </c>
      <c r="AR2242" s="63">
        <f t="shared" si="231"/>
        <v>11.376203534425278</v>
      </c>
      <c r="AS2242" s="63">
        <f t="shared" si="231"/>
        <v>11.429013607576051</v>
      </c>
      <c r="AT2242" s="63">
        <f t="shared" si="231"/>
        <v>11.594971110027394</v>
      </c>
      <c r="AU2242" s="63">
        <f t="shared" si="229"/>
        <v>11.961740587925192</v>
      </c>
      <c r="AV2242" s="63"/>
      <c r="AW2242" s="63"/>
    </row>
    <row r="2243" spans="27:49" x14ac:dyDescent="0.2">
      <c r="AA2243" s="217">
        <f t="shared" si="218"/>
        <v>-6.8508655805447731E-3</v>
      </c>
      <c r="AB2243" s="218">
        <f t="shared" si="219"/>
        <v>6.8508655805447731E-3</v>
      </c>
      <c r="AC2243" s="218">
        <f t="shared" si="220"/>
        <v>0</v>
      </c>
      <c r="AD2243" s="219">
        <f t="shared" si="221"/>
        <v>0</v>
      </c>
      <c r="AH2243" s="15">
        <f t="shared" si="222"/>
        <v>-2.1132140183653118E-2</v>
      </c>
      <c r="AI2243" s="15">
        <f t="shared" si="223"/>
        <v>0.75722234923842557</v>
      </c>
      <c r="AJ2243" s="15">
        <f t="shared" si="224"/>
        <v>-5.8662773998696828E-2</v>
      </c>
      <c r="AK2243" s="15">
        <f t="shared" si="225"/>
        <v>-0.59778198123591342</v>
      </c>
      <c r="AL2243" s="15">
        <f t="shared" si="226"/>
        <v>-1.9565766440237951</v>
      </c>
      <c r="AM2243" s="15">
        <f t="shared" si="227"/>
        <v>-1.4854556398418073</v>
      </c>
      <c r="AN2243" s="63">
        <f t="shared" si="231"/>
        <v>11.358636418491599</v>
      </c>
      <c r="AO2243" s="63">
        <f t="shared" si="231"/>
        <v>11.358804619998017</v>
      </c>
      <c r="AP2243" s="63">
        <f t="shared" si="231"/>
        <v>11.359537657922226</v>
      </c>
      <c r="AQ2243" s="63">
        <f t="shared" si="231"/>
        <v>11.362715978071076</v>
      </c>
      <c r="AR2243" s="63">
        <f t="shared" si="231"/>
        <v>11.376203534425278</v>
      </c>
      <c r="AS2243" s="63">
        <f t="shared" si="231"/>
        <v>11.429013607576051</v>
      </c>
      <c r="AT2243" s="63">
        <f t="shared" si="231"/>
        <v>11.594971110027394</v>
      </c>
      <c r="AU2243" s="63">
        <f t="shared" si="229"/>
        <v>11.961740587925192</v>
      </c>
      <c r="AV2243" s="63"/>
      <c r="AW2243" s="63"/>
    </row>
    <row r="2244" spans="27:49" x14ac:dyDescent="0.2">
      <c r="AA2244" s="217">
        <f t="shared" si="218"/>
        <v>-6.8508655805447731E-3</v>
      </c>
      <c r="AB2244" s="218">
        <f t="shared" si="219"/>
        <v>6.8508655805447731E-3</v>
      </c>
      <c r="AC2244" s="218">
        <f t="shared" si="220"/>
        <v>0</v>
      </c>
      <c r="AD2244" s="219">
        <f t="shared" si="221"/>
        <v>0</v>
      </c>
      <c r="AH2244" s="15">
        <f t="shared" si="222"/>
        <v>-2.1132140183653118E-2</v>
      </c>
      <c r="AI2244" s="15">
        <f t="shared" si="223"/>
        <v>0.75722234923842557</v>
      </c>
      <c r="AJ2244" s="15">
        <f t="shared" si="224"/>
        <v>-5.8662773998696828E-2</v>
      </c>
      <c r="AK2244" s="15">
        <f t="shared" si="225"/>
        <v>-0.59778198123591342</v>
      </c>
      <c r="AL2244" s="15">
        <f t="shared" si="226"/>
        <v>-1.9565766440237951</v>
      </c>
      <c r="AM2244" s="15">
        <f t="shared" si="227"/>
        <v>-1.4854556398418073</v>
      </c>
      <c r="AN2244" s="63">
        <f t="shared" si="231"/>
        <v>11.358636418491599</v>
      </c>
      <c r="AO2244" s="63">
        <f t="shared" si="231"/>
        <v>11.358804619998017</v>
      </c>
      <c r="AP2244" s="63">
        <f t="shared" si="231"/>
        <v>11.359537657922226</v>
      </c>
      <c r="AQ2244" s="63">
        <f t="shared" si="231"/>
        <v>11.362715978071076</v>
      </c>
      <c r="AR2244" s="63">
        <f t="shared" si="231"/>
        <v>11.376203534425278</v>
      </c>
      <c r="AS2244" s="63">
        <f t="shared" si="231"/>
        <v>11.429013607576051</v>
      </c>
      <c r="AT2244" s="63">
        <f t="shared" si="231"/>
        <v>11.594971110027394</v>
      </c>
      <c r="AU2244" s="63">
        <f t="shared" si="229"/>
        <v>11.961740587925192</v>
      </c>
      <c r="AV2244" s="63"/>
      <c r="AW2244" s="63"/>
    </row>
    <row r="2245" spans="27:49" x14ac:dyDescent="0.2">
      <c r="AA2245" s="217">
        <f t="shared" si="218"/>
        <v>-6.8508655805447731E-3</v>
      </c>
      <c r="AB2245" s="218">
        <f t="shared" si="219"/>
        <v>6.8508655805447731E-3</v>
      </c>
      <c r="AC2245" s="218">
        <f t="shared" si="220"/>
        <v>0</v>
      </c>
      <c r="AD2245" s="219">
        <f t="shared" si="221"/>
        <v>0</v>
      </c>
      <c r="AH2245" s="15">
        <f t="shared" si="222"/>
        <v>-2.1132140183653118E-2</v>
      </c>
      <c r="AI2245" s="15">
        <f t="shared" si="223"/>
        <v>0.75722234923842557</v>
      </c>
      <c r="AJ2245" s="15">
        <f t="shared" si="224"/>
        <v>-5.8662773998696828E-2</v>
      </c>
      <c r="AK2245" s="15">
        <f t="shared" si="225"/>
        <v>-0.59778198123591342</v>
      </c>
      <c r="AL2245" s="15">
        <f t="shared" si="226"/>
        <v>-1.9565766440237951</v>
      </c>
      <c r="AM2245" s="15">
        <f t="shared" si="227"/>
        <v>-1.4854556398418073</v>
      </c>
      <c r="AN2245" s="63">
        <f t="shared" ref="AN2245:AT2260" si="232">$AU2245+$AB$7*SIN(AO2245)</f>
        <v>11.358636418491599</v>
      </c>
      <c r="AO2245" s="63">
        <f t="shared" si="232"/>
        <v>11.358804619998017</v>
      </c>
      <c r="AP2245" s="63">
        <f t="shared" si="232"/>
        <v>11.359537657922226</v>
      </c>
      <c r="AQ2245" s="63">
        <f t="shared" si="232"/>
        <v>11.362715978071076</v>
      </c>
      <c r="AR2245" s="63">
        <f t="shared" si="232"/>
        <v>11.376203534425278</v>
      </c>
      <c r="AS2245" s="63">
        <f t="shared" si="232"/>
        <v>11.429013607576051</v>
      </c>
      <c r="AT2245" s="63">
        <f t="shared" si="232"/>
        <v>11.594971110027394</v>
      </c>
      <c r="AU2245" s="63">
        <f t="shared" si="229"/>
        <v>11.961740587925192</v>
      </c>
      <c r="AV2245" s="63"/>
      <c r="AW2245" s="63"/>
    </row>
    <row r="2246" spans="27:49" x14ac:dyDescent="0.2">
      <c r="AA2246" s="217">
        <f t="shared" si="218"/>
        <v>-6.8508655805447731E-3</v>
      </c>
      <c r="AB2246" s="218">
        <f t="shared" si="219"/>
        <v>6.8508655805447731E-3</v>
      </c>
      <c r="AC2246" s="218">
        <f t="shared" si="220"/>
        <v>0</v>
      </c>
      <c r="AD2246" s="219">
        <f t="shared" si="221"/>
        <v>0</v>
      </c>
      <c r="AH2246" s="15">
        <f t="shared" si="222"/>
        <v>-2.1132140183653118E-2</v>
      </c>
      <c r="AI2246" s="15">
        <f t="shared" si="223"/>
        <v>0.75722234923842557</v>
      </c>
      <c r="AJ2246" s="15">
        <f t="shared" si="224"/>
        <v>-5.8662773998696828E-2</v>
      </c>
      <c r="AK2246" s="15">
        <f t="shared" si="225"/>
        <v>-0.59778198123591342</v>
      </c>
      <c r="AL2246" s="15">
        <f t="shared" si="226"/>
        <v>-1.9565766440237951</v>
      </c>
      <c r="AM2246" s="15">
        <f t="shared" si="227"/>
        <v>-1.4854556398418073</v>
      </c>
      <c r="AN2246" s="63">
        <f t="shared" si="232"/>
        <v>11.358636418491599</v>
      </c>
      <c r="AO2246" s="63">
        <f t="shared" si="232"/>
        <v>11.358804619998017</v>
      </c>
      <c r="AP2246" s="63">
        <f t="shared" si="232"/>
        <v>11.359537657922226</v>
      </c>
      <c r="AQ2246" s="63">
        <f t="shared" si="232"/>
        <v>11.362715978071076</v>
      </c>
      <c r="AR2246" s="63">
        <f t="shared" si="232"/>
        <v>11.376203534425278</v>
      </c>
      <c r="AS2246" s="63">
        <f t="shared" si="232"/>
        <v>11.429013607576051</v>
      </c>
      <c r="AT2246" s="63">
        <f t="shared" si="232"/>
        <v>11.594971110027394</v>
      </c>
      <c r="AU2246" s="63">
        <f t="shared" si="229"/>
        <v>11.961740587925192</v>
      </c>
      <c r="AV2246" s="63"/>
      <c r="AW2246" s="63"/>
    </row>
    <row r="2247" spans="27:49" x14ac:dyDescent="0.2">
      <c r="AA2247" s="217">
        <f t="shared" si="218"/>
        <v>-6.8508655805447731E-3</v>
      </c>
      <c r="AB2247" s="218">
        <f t="shared" si="219"/>
        <v>6.8508655805447731E-3</v>
      </c>
      <c r="AC2247" s="218">
        <f t="shared" si="220"/>
        <v>0</v>
      </c>
      <c r="AD2247" s="219">
        <f t="shared" si="221"/>
        <v>0</v>
      </c>
      <c r="AH2247" s="15">
        <f t="shared" si="222"/>
        <v>-2.1132140183653118E-2</v>
      </c>
      <c r="AI2247" s="15">
        <f t="shared" si="223"/>
        <v>0.75722234923842557</v>
      </c>
      <c r="AJ2247" s="15">
        <f t="shared" si="224"/>
        <v>-5.8662773998696828E-2</v>
      </c>
      <c r="AK2247" s="15">
        <f t="shared" si="225"/>
        <v>-0.59778198123591342</v>
      </c>
      <c r="AL2247" s="15">
        <f t="shared" si="226"/>
        <v>-1.9565766440237951</v>
      </c>
      <c r="AM2247" s="15">
        <f t="shared" si="227"/>
        <v>-1.4854556398418073</v>
      </c>
      <c r="AN2247" s="63">
        <f t="shared" si="232"/>
        <v>11.358636418491599</v>
      </c>
      <c r="AO2247" s="63">
        <f t="shared" si="232"/>
        <v>11.358804619998017</v>
      </c>
      <c r="AP2247" s="63">
        <f t="shared" si="232"/>
        <v>11.359537657922226</v>
      </c>
      <c r="AQ2247" s="63">
        <f t="shared" si="232"/>
        <v>11.362715978071076</v>
      </c>
      <c r="AR2247" s="63">
        <f t="shared" si="232"/>
        <v>11.376203534425278</v>
      </c>
      <c r="AS2247" s="63">
        <f t="shared" si="232"/>
        <v>11.429013607576051</v>
      </c>
      <c r="AT2247" s="63">
        <f t="shared" si="232"/>
        <v>11.594971110027394</v>
      </c>
      <c r="AU2247" s="63">
        <f t="shared" si="229"/>
        <v>11.961740587925192</v>
      </c>
      <c r="AV2247" s="63"/>
      <c r="AW2247" s="63"/>
    </row>
    <row r="2248" spans="27:49" x14ac:dyDescent="0.2">
      <c r="AA2248" s="217">
        <f t="shared" si="218"/>
        <v>-6.8508655805447731E-3</v>
      </c>
      <c r="AB2248" s="218">
        <f t="shared" si="219"/>
        <v>6.8508655805447731E-3</v>
      </c>
      <c r="AC2248" s="218">
        <f t="shared" si="220"/>
        <v>0</v>
      </c>
      <c r="AD2248" s="219">
        <f t="shared" si="221"/>
        <v>0</v>
      </c>
      <c r="AH2248" s="15">
        <f t="shared" si="222"/>
        <v>-2.1132140183653118E-2</v>
      </c>
      <c r="AI2248" s="15">
        <f t="shared" si="223"/>
        <v>0.75722234923842557</v>
      </c>
      <c r="AJ2248" s="15">
        <f t="shared" si="224"/>
        <v>-5.8662773998696828E-2</v>
      </c>
      <c r="AK2248" s="15">
        <f t="shared" si="225"/>
        <v>-0.59778198123591342</v>
      </c>
      <c r="AL2248" s="15">
        <f t="shared" si="226"/>
        <v>-1.9565766440237951</v>
      </c>
      <c r="AM2248" s="15">
        <f t="shared" si="227"/>
        <v>-1.4854556398418073</v>
      </c>
      <c r="AN2248" s="63">
        <f t="shared" si="232"/>
        <v>11.358636418491599</v>
      </c>
      <c r="AO2248" s="63">
        <f t="shared" si="232"/>
        <v>11.358804619998017</v>
      </c>
      <c r="AP2248" s="63">
        <f t="shared" si="232"/>
        <v>11.359537657922226</v>
      </c>
      <c r="AQ2248" s="63">
        <f t="shared" si="232"/>
        <v>11.362715978071076</v>
      </c>
      <c r="AR2248" s="63">
        <f t="shared" si="232"/>
        <v>11.376203534425278</v>
      </c>
      <c r="AS2248" s="63">
        <f t="shared" si="232"/>
        <v>11.429013607576051</v>
      </c>
      <c r="AT2248" s="63">
        <f t="shared" si="232"/>
        <v>11.594971110027394</v>
      </c>
      <c r="AU2248" s="63">
        <f t="shared" si="229"/>
        <v>11.961740587925192</v>
      </c>
      <c r="AV2248" s="63"/>
      <c r="AW2248" s="63"/>
    </row>
    <row r="2249" spans="27:49" x14ac:dyDescent="0.2">
      <c r="AA2249" s="217">
        <f t="shared" si="218"/>
        <v>-6.8508655805447731E-3</v>
      </c>
      <c r="AB2249" s="218">
        <f t="shared" si="219"/>
        <v>6.8508655805447731E-3</v>
      </c>
      <c r="AC2249" s="218">
        <f t="shared" si="220"/>
        <v>0</v>
      </c>
      <c r="AD2249" s="219">
        <f t="shared" si="221"/>
        <v>0</v>
      </c>
      <c r="AH2249" s="15">
        <f t="shared" si="222"/>
        <v>-2.1132140183653118E-2</v>
      </c>
      <c r="AI2249" s="15">
        <f t="shared" si="223"/>
        <v>0.75722234923842557</v>
      </c>
      <c r="AJ2249" s="15">
        <f t="shared" si="224"/>
        <v>-5.8662773998696828E-2</v>
      </c>
      <c r="AK2249" s="15">
        <f t="shared" si="225"/>
        <v>-0.59778198123591342</v>
      </c>
      <c r="AL2249" s="15">
        <f t="shared" si="226"/>
        <v>-1.9565766440237951</v>
      </c>
      <c r="AM2249" s="15">
        <f t="shared" si="227"/>
        <v>-1.4854556398418073</v>
      </c>
      <c r="AN2249" s="63">
        <f t="shared" si="232"/>
        <v>11.358636418491599</v>
      </c>
      <c r="AO2249" s="63">
        <f t="shared" si="232"/>
        <v>11.358804619998017</v>
      </c>
      <c r="AP2249" s="63">
        <f t="shared" si="232"/>
        <v>11.359537657922226</v>
      </c>
      <c r="AQ2249" s="63">
        <f t="shared" si="232"/>
        <v>11.362715978071076</v>
      </c>
      <c r="AR2249" s="63">
        <f t="shared" si="232"/>
        <v>11.376203534425278</v>
      </c>
      <c r="AS2249" s="63">
        <f t="shared" si="232"/>
        <v>11.429013607576051</v>
      </c>
      <c r="AT2249" s="63">
        <f t="shared" si="232"/>
        <v>11.594971110027394</v>
      </c>
      <c r="AU2249" s="63">
        <f t="shared" si="229"/>
        <v>11.961740587925192</v>
      </c>
      <c r="AV2249" s="63"/>
      <c r="AW2249" s="63"/>
    </row>
    <row r="2250" spans="27:49" x14ac:dyDescent="0.2">
      <c r="AA2250" s="217">
        <f t="shared" si="218"/>
        <v>-6.8508655805447731E-3</v>
      </c>
      <c r="AB2250" s="218">
        <f t="shared" si="219"/>
        <v>6.8508655805447731E-3</v>
      </c>
      <c r="AC2250" s="218">
        <f t="shared" si="220"/>
        <v>0</v>
      </c>
      <c r="AD2250" s="219">
        <f t="shared" si="221"/>
        <v>0</v>
      </c>
      <c r="AH2250" s="15">
        <f t="shared" si="222"/>
        <v>-2.1132140183653118E-2</v>
      </c>
      <c r="AI2250" s="15">
        <f t="shared" si="223"/>
        <v>0.75722234923842557</v>
      </c>
      <c r="AJ2250" s="15">
        <f t="shared" si="224"/>
        <v>-5.8662773998696828E-2</v>
      </c>
      <c r="AK2250" s="15">
        <f t="shared" si="225"/>
        <v>-0.59778198123591342</v>
      </c>
      <c r="AL2250" s="15">
        <f t="shared" si="226"/>
        <v>-1.9565766440237951</v>
      </c>
      <c r="AM2250" s="15">
        <f t="shared" si="227"/>
        <v>-1.4854556398418073</v>
      </c>
      <c r="AN2250" s="63">
        <f t="shared" si="232"/>
        <v>11.358636418491599</v>
      </c>
      <c r="AO2250" s="63">
        <f t="shared" si="232"/>
        <v>11.358804619998017</v>
      </c>
      <c r="AP2250" s="63">
        <f t="shared" si="232"/>
        <v>11.359537657922226</v>
      </c>
      <c r="AQ2250" s="63">
        <f t="shared" si="232"/>
        <v>11.362715978071076</v>
      </c>
      <c r="AR2250" s="63">
        <f t="shared" si="232"/>
        <v>11.376203534425278</v>
      </c>
      <c r="AS2250" s="63">
        <f t="shared" si="232"/>
        <v>11.429013607576051</v>
      </c>
      <c r="AT2250" s="63">
        <f t="shared" si="232"/>
        <v>11.594971110027394</v>
      </c>
      <c r="AU2250" s="63">
        <f t="shared" si="229"/>
        <v>11.961740587925192</v>
      </c>
      <c r="AV2250" s="63"/>
      <c r="AW2250" s="63"/>
    </row>
    <row r="2251" spans="27:49" x14ac:dyDescent="0.2">
      <c r="AA2251" s="217">
        <f t="shared" si="218"/>
        <v>-6.8508655805447731E-3</v>
      </c>
      <c r="AB2251" s="218">
        <f t="shared" si="219"/>
        <v>6.8508655805447731E-3</v>
      </c>
      <c r="AC2251" s="218">
        <f t="shared" si="220"/>
        <v>0</v>
      </c>
      <c r="AD2251" s="219">
        <f t="shared" si="221"/>
        <v>0</v>
      </c>
      <c r="AH2251" s="15">
        <f t="shared" si="222"/>
        <v>-2.1132140183653118E-2</v>
      </c>
      <c r="AI2251" s="15">
        <f t="shared" si="223"/>
        <v>0.75722234923842557</v>
      </c>
      <c r="AJ2251" s="15">
        <f t="shared" si="224"/>
        <v>-5.8662773998696828E-2</v>
      </c>
      <c r="AK2251" s="15">
        <f t="shared" si="225"/>
        <v>-0.59778198123591342</v>
      </c>
      <c r="AL2251" s="15">
        <f t="shared" si="226"/>
        <v>-1.9565766440237951</v>
      </c>
      <c r="AM2251" s="15">
        <f t="shared" si="227"/>
        <v>-1.4854556398418073</v>
      </c>
      <c r="AN2251" s="63">
        <f t="shared" si="232"/>
        <v>11.358636418491599</v>
      </c>
      <c r="AO2251" s="63">
        <f t="shared" si="232"/>
        <v>11.358804619998017</v>
      </c>
      <c r="AP2251" s="63">
        <f t="shared" si="232"/>
        <v>11.359537657922226</v>
      </c>
      <c r="AQ2251" s="63">
        <f t="shared" si="232"/>
        <v>11.362715978071076</v>
      </c>
      <c r="AR2251" s="63">
        <f t="shared" si="232"/>
        <v>11.376203534425278</v>
      </c>
      <c r="AS2251" s="63">
        <f t="shared" si="232"/>
        <v>11.429013607576051</v>
      </c>
      <c r="AT2251" s="63">
        <f t="shared" si="232"/>
        <v>11.594971110027394</v>
      </c>
      <c r="AU2251" s="63">
        <f t="shared" si="229"/>
        <v>11.961740587925192</v>
      </c>
      <c r="AV2251" s="63"/>
      <c r="AW2251" s="63"/>
    </row>
    <row r="2252" spans="27:49" x14ac:dyDescent="0.2">
      <c r="AA2252" s="217">
        <f t="shared" si="218"/>
        <v>-6.8508655805447731E-3</v>
      </c>
      <c r="AB2252" s="218">
        <f t="shared" si="219"/>
        <v>6.8508655805447731E-3</v>
      </c>
      <c r="AC2252" s="218">
        <f t="shared" si="220"/>
        <v>0</v>
      </c>
      <c r="AD2252" s="219">
        <f t="shared" si="221"/>
        <v>0</v>
      </c>
      <c r="AH2252" s="15">
        <f t="shared" si="222"/>
        <v>-2.1132140183653118E-2</v>
      </c>
      <c r="AI2252" s="15">
        <f t="shared" si="223"/>
        <v>0.75722234923842557</v>
      </c>
      <c r="AJ2252" s="15">
        <f t="shared" si="224"/>
        <v>-5.8662773998696828E-2</v>
      </c>
      <c r="AK2252" s="15">
        <f t="shared" si="225"/>
        <v>-0.59778198123591342</v>
      </c>
      <c r="AL2252" s="15">
        <f t="shared" si="226"/>
        <v>-1.9565766440237951</v>
      </c>
      <c r="AM2252" s="15">
        <f t="shared" si="227"/>
        <v>-1.4854556398418073</v>
      </c>
      <c r="AN2252" s="63">
        <f t="shared" si="232"/>
        <v>11.358636418491599</v>
      </c>
      <c r="AO2252" s="63">
        <f t="shared" si="232"/>
        <v>11.358804619998017</v>
      </c>
      <c r="AP2252" s="63">
        <f t="shared" si="232"/>
        <v>11.359537657922226</v>
      </c>
      <c r="AQ2252" s="63">
        <f t="shared" si="232"/>
        <v>11.362715978071076</v>
      </c>
      <c r="AR2252" s="63">
        <f t="shared" si="232"/>
        <v>11.376203534425278</v>
      </c>
      <c r="AS2252" s="63">
        <f t="shared" si="232"/>
        <v>11.429013607576051</v>
      </c>
      <c r="AT2252" s="63">
        <f t="shared" si="232"/>
        <v>11.594971110027394</v>
      </c>
      <c r="AU2252" s="63">
        <f t="shared" si="229"/>
        <v>11.961740587925192</v>
      </c>
      <c r="AV2252" s="63"/>
      <c r="AW2252" s="63"/>
    </row>
    <row r="2253" spans="27:49" x14ac:dyDescent="0.2">
      <c r="AA2253" s="217">
        <f t="shared" si="218"/>
        <v>-6.8508655805447731E-3</v>
      </c>
      <c r="AB2253" s="218">
        <f t="shared" si="219"/>
        <v>6.8508655805447731E-3</v>
      </c>
      <c r="AC2253" s="218">
        <f t="shared" si="220"/>
        <v>0</v>
      </c>
      <c r="AD2253" s="219">
        <f t="shared" si="221"/>
        <v>0</v>
      </c>
      <c r="AH2253" s="15">
        <f t="shared" si="222"/>
        <v>-2.1132140183653118E-2</v>
      </c>
      <c r="AI2253" s="15">
        <f t="shared" si="223"/>
        <v>0.75722234923842557</v>
      </c>
      <c r="AJ2253" s="15">
        <f t="shared" si="224"/>
        <v>-5.8662773998696828E-2</v>
      </c>
      <c r="AK2253" s="15">
        <f t="shared" si="225"/>
        <v>-0.59778198123591342</v>
      </c>
      <c r="AL2253" s="15">
        <f t="shared" si="226"/>
        <v>-1.9565766440237951</v>
      </c>
      <c r="AM2253" s="15">
        <f t="shared" si="227"/>
        <v>-1.4854556398418073</v>
      </c>
      <c r="AN2253" s="63">
        <f t="shared" si="232"/>
        <v>11.358636418491599</v>
      </c>
      <c r="AO2253" s="63">
        <f t="shared" si="232"/>
        <v>11.358804619998017</v>
      </c>
      <c r="AP2253" s="63">
        <f t="shared" si="232"/>
        <v>11.359537657922226</v>
      </c>
      <c r="AQ2253" s="63">
        <f t="shared" si="232"/>
        <v>11.362715978071076</v>
      </c>
      <c r="AR2253" s="63">
        <f t="shared" si="232"/>
        <v>11.376203534425278</v>
      </c>
      <c r="AS2253" s="63">
        <f t="shared" si="232"/>
        <v>11.429013607576051</v>
      </c>
      <c r="AT2253" s="63">
        <f t="shared" si="232"/>
        <v>11.594971110027394</v>
      </c>
      <c r="AU2253" s="63">
        <f t="shared" si="229"/>
        <v>11.961740587925192</v>
      </c>
      <c r="AV2253" s="63"/>
      <c r="AW2253" s="63"/>
    </row>
    <row r="2254" spans="27:49" x14ac:dyDescent="0.2">
      <c r="AA2254" s="217">
        <f t="shared" si="218"/>
        <v>-6.8508655805447731E-3</v>
      </c>
      <c r="AB2254" s="218">
        <f t="shared" si="219"/>
        <v>6.8508655805447731E-3</v>
      </c>
      <c r="AC2254" s="218">
        <f t="shared" si="220"/>
        <v>0</v>
      </c>
      <c r="AD2254" s="219">
        <f t="shared" si="221"/>
        <v>0</v>
      </c>
      <c r="AH2254" s="15">
        <f t="shared" si="222"/>
        <v>-2.1132140183653118E-2</v>
      </c>
      <c r="AI2254" s="15">
        <f t="shared" si="223"/>
        <v>0.75722234923842557</v>
      </c>
      <c r="AJ2254" s="15">
        <f t="shared" si="224"/>
        <v>-5.8662773998696828E-2</v>
      </c>
      <c r="AK2254" s="15">
        <f t="shared" si="225"/>
        <v>-0.59778198123591342</v>
      </c>
      <c r="AL2254" s="15">
        <f t="shared" si="226"/>
        <v>-1.9565766440237951</v>
      </c>
      <c r="AM2254" s="15">
        <f t="shared" si="227"/>
        <v>-1.4854556398418073</v>
      </c>
      <c r="AN2254" s="63">
        <f t="shared" si="232"/>
        <v>11.358636418491599</v>
      </c>
      <c r="AO2254" s="63">
        <f t="shared" si="232"/>
        <v>11.358804619998017</v>
      </c>
      <c r="AP2254" s="63">
        <f t="shared" si="232"/>
        <v>11.359537657922226</v>
      </c>
      <c r="AQ2254" s="63">
        <f t="shared" si="232"/>
        <v>11.362715978071076</v>
      </c>
      <c r="AR2254" s="63">
        <f t="shared" si="232"/>
        <v>11.376203534425278</v>
      </c>
      <c r="AS2254" s="63">
        <f t="shared" si="232"/>
        <v>11.429013607576051</v>
      </c>
      <c r="AT2254" s="63">
        <f t="shared" si="232"/>
        <v>11.594971110027394</v>
      </c>
      <c r="AU2254" s="63">
        <f t="shared" si="229"/>
        <v>11.961740587925192</v>
      </c>
      <c r="AV2254" s="63"/>
      <c r="AW2254" s="63"/>
    </row>
    <row r="2255" spans="27:49" x14ac:dyDescent="0.2">
      <c r="AA2255" s="217">
        <f t="shared" si="218"/>
        <v>-6.8508655805447731E-3</v>
      </c>
      <c r="AB2255" s="218">
        <f t="shared" si="219"/>
        <v>6.8508655805447731E-3</v>
      </c>
      <c r="AC2255" s="218">
        <f t="shared" si="220"/>
        <v>0</v>
      </c>
      <c r="AD2255" s="219">
        <f t="shared" si="221"/>
        <v>0</v>
      </c>
      <c r="AH2255" s="15">
        <f t="shared" si="222"/>
        <v>-2.1132140183653118E-2</v>
      </c>
      <c r="AI2255" s="15">
        <f t="shared" si="223"/>
        <v>0.75722234923842557</v>
      </c>
      <c r="AJ2255" s="15">
        <f t="shared" si="224"/>
        <v>-5.8662773998696828E-2</v>
      </c>
      <c r="AK2255" s="15">
        <f t="shared" si="225"/>
        <v>-0.59778198123591342</v>
      </c>
      <c r="AL2255" s="15">
        <f t="shared" si="226"/>
        <v>-1.9565766440237951</v>
      </c>
      <c r="AM2255" s="15">
        <f t="shared" si="227"/>
        <v>-1.4854556398418073</v>
      </c>
      <c r="AN2255" s="63">
        <f t="shared" si="232"/>
        <v>11.358636418491599</v>
      </c>
      <c r="AO2255" s="63">
        <f t="shared" si="232"/>
        <v>11.358804619998017</v>
      </c>
      <c r="AP2255" s="63">
        <f t="shared" si="232"/>
        <v>11.359537657922226</v>
      </c>
      <c r="AQ2255" s="63">
        <f t="shared" si="232"/>
        <v>11.362715978071076</v>
      </c>
      <c r="AR2255" s="63">
        <f t="shared" si="232"/>
        <v>11.376203534425278</v>
      </c>
      <c r="AS2255" s="63">
        <f t="shared" si="232"/>
        <v>11.429013607576051</v>
      </c>
      <c r="AT2255" s="63">
        <f t="shared" si="232"/>
        <v>11.594971110027394</v>
      </c>
      <c r="AU2255" s="63">
        <f t="shared" si="229"/>
        <v>11.961740587925192</v>
      </c>
      <c r="AV2255" s="63"/>
      <c r="AW2255" s="63"/>
    </row>
    <row r="2256" spans="27:49" x14ac:dyDescent="0.2">
      <c r="AA2256" s="217">
        <f t="shared" si="218"/>
        <v>-6.8508655805447731E-3</v>
      </c>
      <c r="AB2256" s="218">
        <f t="shared" si="219"/>
        <v>6.8508655805447731E-3</v>
      </c>
      <c r="AC2256" s="218">
        <f t="shared" si="220"/>
        <v>0</v>
      </c>
      <c r="AD2256" s="219">
        <f t="shared" si="221"/>
        <v>0</v>
      </c>
      <c r="AH2256" s="15">
        <f t="shared" si="222"/>
        <v>-2.1132140183653118E-2</v>
      </c>
      <c r="AI2256" s="15">
        <f t="shared" si="223"/>
        <v>0.75722234923842557</v>
      </c>
      <c r="AJ2256" s="15">
        <f t="shared" si="224"/>
        <v>-5.8662773998696828E-2</v>
      </c>
      <c r="AK2256" s="15">
        <f t="shared" si="225"/>
        <v>-0.59778198123591342</v>
      </c>
      <c r="AL2256" s="15">
        <f t="shared" si="226"/>
        <v>-1.9565766440237951</v>
      </c>
      <c r="AM2256" s="15">
        <f t="shared" si="227"/>
        <v>-1.4854556398418073</v>
      </c>
      <c r="AN2256" s="63">
        <f t="shared" si="232"/>
        <v>11.358636418491599</v>
      </c>
      <c r="AO2256" s="63">
        <f t="shared" si="232"/>
        <v>11.358804619998017</v>
      </c>
      <c r="AP2256" s="63">
        <f t="shared" si="232"/>
        <v>11.359537657922226</v>
      </c>
      <c r="AQ2256" s="63">
        <f t="shared" si="232"/>
        <v>11.362715978071076</v>
      </c>
      <c r="AR2256" s="63">
        <f t="shared" si="232"/>
        <v>11.376203534425278</v>
      </c>
      <c r="AS2256" s="63">
        <f t="shared" si="232"/>
        <v>11.429013607576051</v>
      </c>
      <c r="AT2256" s="63">
        <f t="shared" si="232"/>
        <v>11.594971110027394</v>
      </c>
      <c r="AU2256" s="63">
        <f t="shared" si="229"/>
        <v>11.961740587925192</v>
      </c>
      <c r="AV2256" s="63"/>
      <c r="AW2256" s="63"/>
    </row>
    <row r="2257" spans="27:49" x14ac:dyDescent="0.2">
      <c r="AA2257" s="217">
        <f t="shared" si="218"/>
        <v>-6.8508655805447731E-3</v>
      </c>
      <c r="AB2257" s="218">
        <f t="shared" si="219"/>
        <v>6.8508655805447731E-3</v>
      </c>
      <c r="AC2257" s="218">
        <f t="shared" si="220"/>
        <v>0</v>
      </c>
      <c r="AD2257" s="219">
        <f t="shared" si="221"/>
        <v>0</v>
      </c>
      <c r="AH2257" s="15">
        <f t="shared" si="222"/>
        <v>-2.1132140183653118E-2</v>
      </c>
      <c r="AI2257" s="15">
        <f t="shared" si="223"/>
        <v>0.75722234923842557</v>
      </c>
      <c r="AJ2257" s="15">
        <f t="shared" si="224"/>
        <v>-5.8662773998696828E-2</v>
      </c>
      <c r="AK2257" s="15">
        <f t="shared" si="225"/>
        <v>-0.59778198123591342</v>
      </c>
      <c r="AL2257" s="15">
        <f t="shared" si="226"/>
        <v>-1.9565766440237951</v>
      </c>
      <c r="AM2257" s="15">
        <f t="shared" si="227"/>
        <v>-1.4854556398418073</v>
      </c>
      <c r="AN2257" s="63">
        <f t="shared" si="232"/>
        <v>11.358636418491599</v>
      </c>
      <c r="AO2257" s="63">
        <f t="shared" si="232"/>
        <v>11.358804619998017</v>
      </c>
      <c r="AP2257" s="63">
        <f t="shared" si="232"/>
        <v>11.359537657922226</v>
      </c>
      <c r="AQ2257" s="63">
        <f t="shared" si="232"/>
        <v>11.362715978071076</v>
      </c>
      <c r="AR2257" s="63">
        <f t="shared" si="232"/>
        <v>11.376203534425278</v>
      </c>
      <c r="AS2257" s="63">
        <f t="shared" si="232"/>
        <v>11.429013607576051</v>
      </c>
      <c r="AT2257" s="63">
        <f t="shared" si="232"/>
        <v>11.594971110027394</v>
      </c>
      <c r="AU2257" s="63">
        <f t="shared" si="229"/>
        <v>11.961740587925192</v>
      </c>
      <c r="AV2257" s="63"/>
      <c r="AW2257" s="63"/>
    </row>
    <row r="2258" spans="27:49" x14ac:dyDescent="0.2">
      <c r="AA2258" s="217">
        <f t="shared" si="218"/>
        <v>-6.8508655805447731E-3</v>
      </c>
      <c r="AB2258" s="218">
        <f t="shared" si="219"/>
        <v>6.8508655805447731E-3</v>
      </c>
      <c r="AC2258" s="218">
        <f t="shared" si="220"/>
        <v>0</v>
      </c>
      <c r="AD2258" s="219">
        <f t="shared" si="221"/>
        <v>0</v>
      </c>
      <c r="AH2258" s="15">
        <f t="shared" si="222"/>
        <v>-2.1132140183653118E-2</v>
      </c>
      <c r="AI2258" s="15">
        <f t="shared" si="223"/>
        <v>0.75722234923842557</v>
      </c>
      <c r="AJ2258" s="15">
        <f t="shared" si="224"/>
        <v>-5.8662773998696828E-2</v>
      </c>
      <c r="AK2258" s="15">
        <f t="shared" si="225"/>
        <v>-0.59778198123591342</v>
      </c>
      <c r="AL2258" s="15">
        <f t="shared" si="226"/>
        <v>-1.9565766440237951</v>
      </c>
      <c r="AM2258" s="15">
        <f t="shared" si="227"/>
        <v>-1.4854556398418073</v>
      </c>
      <c r="AN2258" s="63">
        <f t="shared" si="232"/>
        <v>11.358636418491599</v>
      </c>
      <c r="AO2258" s="63">
        <f t="shared" si="232"/>
        <v>11.358804619998017</v>
      </c>
      <c r="AP2258" s="63">
        <f t="shared" si="232"/>
        <v>11.359537657922226</v>
      </c>
      <c r="AQ2258" s="63">
        <f t="shared" si="232"/>
        <v>11.362715978071076</v>
      </c>
      <c r="AR2258" s="63">
        <f t="shared" si="232"/>
        <v>11.376203534425278</v>
      </c>
      <c r="AS2258" s="63">
        <f t="shared" si="232"/>
        <v>11.429013607576051</v>
      </c>
      <c r="AT2258" s="63">
        <f t="shared" si="232"/>
        <v>11.594971110027394</v>
      </c>
      <c r="AU2258" s="63">
        <f t="shared" si="229"/>
        <v>11.961740587925192</v>
      </c>
      <c r="AV2258" s="63"/>
      <c r="AW2258" s="63"/>
    </row>
    <row r="2259" spans="27:49" x14ac:dyDescent="0.2">
      <c r="AA2259" s="217">
        <f t="shared" si="218"/>
        <v>-6.8508655805447731E-3</v>
      </c>
      <c r="AB2259" s="218">
        <f t="shared" si="219"/>
        <v>6.8508655805447731E-3</v>
      </c>
      <c r="AC2259" s="218">
        <f t="shared" si="220"/>
        <v>0</v>
      </c>
      <c r="AD2259" s="219">
        <f t="shared" si="221"/>
        <v>0</v>
      </c>
      <c r="AH2259" s="15">
        <f t="shared" si="222"/>
        <v>-2.1132140183653118E-2</v>
      </c>
      <c r="AI2259" s="15">
        <f t="shared" si="223"/>
        <v>0.75722234923842557</v>
      </c>
      <c r="AJ2259" s="15">
        <f t="shared" si="224"/>
        <v>-5.8662773998696828E-2</v>
      </c>
      <c r="AK2259" s="15">
        <f t="shared" si="225"/>
        <v>-0.59778198123591342</v>
      </c>
      <c r="AL2259" s="15">
        <f t="shared" si="226"/>
        <v>-1.9565766440237951</v>
      </c>
      <c r="AM2259" s="15">
        <f t="shared" si="227"/>
        <v>-1.4854556398418073</v>
      </c>
      <c r="AN2259" s="63">
        <f t="shared" si="232"/>
        <v>11.358636418491599</v>
      </c>
      <c r="AO2259" s="63">
        <f t="shared" si="232"/>
        <v>11.358804619998017</v>
      </c>
      <c r="AP2259" s="63">
        <f t="shared" si="232"/>
        <v>11.359537657922226</v>
      </c>
      <c r="AQ2259" s="63">
        <f t="shared" si="232"/>
        <v>11.362715978071076</v>
      </c>
      <c r="AR2259" s="63">
        <f t="shared" si="232"/>
        <v>11.376203534425278</v>
      </c>
      <c r="AS2259" s="63">
        <f t="shared" si="232"/>
        <v>11.429013607576051</v>
      </c>
      <c r="AT2259" s="63">
        <f t="shared" si="232"/>
        <v>11.594971110027394</v>
      </c>
      <c r="AU2259" s="63">
        <f t="shared" si="229"/>
        <v>11.961740587925192</v>
      </c>
      <c r="AV2259" s="63"/>
      <c r="AW2259" s="63"/>
    </row>
    <row r="2260" spans="27:49" x14ac:dyDescent="0.2">
      <c r="AA2260" s="217">
        <f t="shared" si="218"/>
        <v>-6.8508655805447731E-3</v>
      </c>
      <c r="AB2260" s="218">
        <f t="shared" si="219"/>
        <v>6.8508655805447731E-3</v>
      </c>
      <c r="AC2260" s="218">
        <f t="shared" si="220"/>
        <v>0</v>
      </c>
      <c r="AD2260" s="219">
        <f t="shared" si="221"/>
        <v>0</v>
      </c>
      <c r="AH2260" s="15">
        <f t="shared" si="222"/>
        <v>-2.1132140183653118E-2</v>
      </c>
      <c r="AI2260" s="15">
        <f t="shared" si="223"/>
        <v>0.75722234923842557</v>
      </c>
      <c r="AJ2260" s="15">
        <f t="shared" si="224"/>
        <v>-5.8662773998696828E-2</v>
      </c>
      <c r="AK2260" s="15">
        <f t="shared" si="225"/>
        <v>-0.59778198123591342</v>
      </c>
      <c r="AL2260" s="15">
        <f t="shared" si="226"/>
        <v>-1.9565766440237951</v>
      </c>
      <c r="AM2260" s="15">
        <f t="shared" si="227"/>
        <v>-1.4854556398418073</v>
      </c>
      <c r="AN2260" s="63">
        <f t="shared" si="232"/>
        <v>11.358636418491599</v>
      </c>
      <c r="AO2260" s="63">
        <f t="shared" si="232"/>
        <v>11.358804619998017</v>
      </c>
      <c r="AP2260" s="63">
        <f t="shared" si="232"/>
        <v>11.359537657922226</v>
      </c>
      <c r="AQ2260" s="63">
        <f t="shared" si="232"/>
        <v>11.362715978071076</v>
      </c>
      <c r="AR2260" s="63">
        <f t="shared" si="232"/>
        <v>11.376203534425278</v>
      </c>
      <c r="AS2260" s="63">
        <f t="shared" si="232"/>
        <v>11.429013607576051</v>
      </c>
      <c r="AT2260" s="63">
        <f t="shared" si="232"/>
        <v>11.594971110027394</v>
      </c>
      <c r="AU2260" s="63">
        <f t="shared" si="229"/>
        <v>11.961740587925192</v>
      </c>
      <c r="AV2260" s="63"/>
      <c r="AW2260" s="63"/>
    </row>
    <row r="2261" spans="27:49" x14ac:dyDescent="0.2">
      <c r="AA2261" s="217">
        <f t="shared" ref="AA2261:AA2324" si="233">AB$3+AB$4*Z2261+AB$5*Z2261^2+AH2261</f>
        <v>-6.8508655805447731E-3</v>
      </c>
      <c r="AB2261" s="218">
        <f t="shared" ref="AB2261:AB2324" si="234">+G2261-AA2261</f>
        <v>6.8508655805447731E-3</v>
      </c>
      <c r="AC2261" s="218">
        <f t="shared" ref="AC2261:AC2324" si="235">+G2261-P2261</f>
        <v>0</v>
      </c>
      <c r="AD2261" s="219">
        <f t="shared" ref="AD2261:AD2324" si="236">U2261*(G2261-AA2261)^2</f>
        <v>0</v>
      </c>
      <c r="AH2261" s="15">
        <f t="shared" ref="AH2261:AH2324" si="237">$AB$6*($AB$11/AI2261*AJ2261+$AB$12)</f>
        <v>-2.1132140183653118E-2</v>
      </c>
      <c r="AI2261" s="15">
        <f t="shared" ref="AI2261:AI2324" si="238">1+$AB$7*COS(AL2261)</f>
        <v>0.75722234923842557</v>
      </c>
      <c r="AJ2261" s="15">
        <f t="shared" ref="AJ2261:AJ2324" si="239">SIN(AL2261+RADIANS($AB$9))</f>
        <v>-5.8662773998696828E-2</v>
      </c>
      <c r="AK2261" s="15">
        <f t="shared" ref="AK2261:AK2324" si="240">$AB$7*SIN(AL2261)</f>
        <v>-0.59778198123591342</v>
      </c>
      <c r="AL2261" s="15">
        <f t="shared" ref="AL2261:AL2324" si="241">2*ATAN(AM2261)</f>
        <v>-1.9565766440237951</v>
      </c>
      <c r="AM2261" s="15">
        <f t="shared" ref="AM2261:AM2324" si="242">TAN(AN2261/2)*SQRT((1+$AB$7)/(1-$AB$7))</f>
        <v>-1.4854556398418073</v>
      </c>
      <c r="AN2261" s="63">
        <f t="shared" ref="AN2261:AT2276" si="243">$AU2261+$AB$7*SIN(AO2261)</f>
        <v>11.358636418491599</v>
      </c>
      <c r="AO2261" s="63">
        <f t="shared" si="243"/>
        <v>11.358804619998017</v>
      </c>
      <c r="AP2261" s="63">
        <f t="shared" si="243"/>
        <v>11.359537657922226</v>
      </c>
      <c r="AQ2261" s="63">
        <f t="shared" si="243"/>
        <v>11.362715978071076</v>
      </c>
      <c r="AR2261" s="63">
        <f t="shared" si="243"/>
        <v>11.376203534425278</v>
      </c>
      <c r="AS2261" s="63">
        <f t="shared" si="243"/>
        <v>11.429013607576051</v>
      </c>
      <c r="AT2261" s="63">
        <f t="shared" si="243"/>
        <v>11.594971110027394</v>
      </c>
      <c r="AU2261" s="63">
        <f t="shared" ref="AU2261:AU2324" si="244">RADIANS($AB$9)+$AB$18*(F2261-AB$15)</f>
        <v>11.961740587925192</v>
      </c>
      <c r="AV2261" s="63"/>
      <c r="AW2261" s="63"/>
    </row>
    <row r="2262" spans="27:49" x14ac:dyDescent="0.2">
      <c r="AA2262" s="217">
        <f t="shared" si="233"/>
        <v>-6.8508655805447731E-3</v>
      </c>
      <c r="AB2262" s="218">
        <f t="shared" si="234"/>
        <v>6.8508655805447731E-3</v>
      </c>
      <c r="AC2262" s="218">
        <f t="shared" si="235"/>
        <v>0</v>
      </c>
      <c r="AD2262" s="219">
        <f t="shared" si="236"/>
        <v>0</v>
      </c>
      <c r="AH2262" s="15">
        <f t="shared" si="237"/>
        <v>-2.1132140183653118E-2</v>
      </c>
      <c r="AI2262" s="15">
        <f t="shared" si="238"/>
        <v>0.75722234923842557</v>
      </c>
      <c r="AJ2262" s="15">
        <f t="shared" si="239"/>
        <v>-5.8662773998696828E-2</v>
      </c>
      <c r="AK2262" s="15">
        <f t="shared" si="240"/>
        <v>-0.59778198123591342</v>
      </c>
      <c r="AL2262" s="15">
        <f t="shared" si="241"/>
        <v>-1.9565766440237951</v>
      </c>
      <c r="AM2262" s="15">
        <f t="shared" si="242"/>
        <v>-1.4854556398418073</v>
      </c>
      <c r="AN2262" s="63">
        <f t="shared" si="243"/>
        <v>11.358636418491599</v>
      </c>
      <c r="AO2262" s="63">
        <f t="shared" si="243"/>
        <v>11.358804619998017</v>
      </c>
      <c r="AP2262" s="63">
        <f t="shared" si="243"/>
        <v>11.359537657922226</v>
      </c>
      <c r="AQ2262" s="63">
        <f t="shared" si="243"/>
        <v>11.362715978071076</v>
      </c>
      <c r="AR2262" s="63">
        <f t="shared" si="243"/>
        <v>11.376203534425278</v>
      </c>
      <c r="AS2262" s="63">
        <f t="shared" si="243"/>
        <v>11.429013607576051</v>
      </c>
      <c r="AT2262" s="63">
        <f t="shared" si="243"/>
        <v>11.594971110027394</v>
      </c>
      <c r="AU2262" s="63">
        <f t="shared" si="244"/>
        <v>11.961740587925192</v>
      </c>
      <c r="AV2262" s="63"/>
      <c r="AW2262" s="63"/>
    </row>
    <row r="2263" spans="27:49" x14ac:dyDescent="0.2">
      <c r="AA2263" s="217">
        <f t="shared" si="233"/>
        <v>-6.8508655805447731E-3</v>
      </c>
      <c r="AB2263" s="218">
        <f t="shared" si="234"/>
        <v>6.8508655805447731E-3</v>
      </c>
      <c r="AC2263" s="218">
        <f t="shared" si="235"/>
        <v>0</v>
      </c>
      <c r="AD2263" s="219">
        <f t="shared" si="236"/>
        <v>0</v>
      </c>
      <c r="AH2263" s="15">
        <f t="shared" si="237"/>
        <v>-2.1132140183653118E-2</v>
      </c>
      <c r="AI2263" s="15">
        <f t="shared" si="238"/>
        <v>0.75722234923842557</v>
      </c>
      <c r="AJ2263" s="15">
        <f t="shared" si="239"/>
        <v>-5.8662773998696828E-2</v>
      </c>
      <c r="AK2263" s="15">
        <f t="shared" si="240"/>
        <v>-0.59778198123591342</v>
      </c>
      <c r="AL2263" s="15">
        <f t="shared" si="241"/>
        <v>-1.9565766440237951</v>
      </c>
      <c r="AM2263" s="15">
        <f t="shared" si="242"/>
        <v>-1.4854556398418073</v>
      </c>
      <c r="AN2263" s="63">
        <f t="shared" si="243"/>
        <v>11.358636418491599</v>
      </c>
      <c r="AO2263" s="63">
        <f t="shared" si="243"/>
        <v>11.358804619998017</v>
      </c>
      <c r="AP2263" s="63">
        <f t="shared" si="243"/>
        <v>11.359537657922226</v>
      </c>
      <c r="AQ2263" s="63">
        <f t="shared" si="243"/>
        <v>11.362715978071076</v>
      </c>
      <c r="AR2263" s="63">
        <f t="shared" si="243"/>
        <v>11.376203534425278</v>
      </c>
      <c r="AS2263" s="63">
        <f t="shared" si="243"/>
        <v>11.429013607576051</v>
      </c>
      <c r="AT2263" s="63">
        <f t="shared" si="243"/>
        <v>11.594971110027394</v>
      </c>
      <c r="AU2263" s="63">
        <f t="shared" si="244"/>
        <v>11.961740587925192</v>
      </c>
      <c r="AV2263" s="63"/>
      <c r="AW2263" s="63"/>
    </row>
    <row r="2264" spans="27:49" x14ac:dyDescent="0.2">
      <c r="AA2264" s="217">
        <f t="shared" si="233"/>
        <v>-6.8508655805447731E-3</v>
      </c>
      <c r="AB2264" s="218">
        <f t="shared" si="234"/>
        <v>6.8508655805447731E-3</v>
      </c>
      <c r="AC2264" s="218">
        <f t="shared" si="235"/>
        <v>0</v>
      </c>
      <c r="AD2264" s="219">
        <f t="shared" si="236"/>
        <v>0</v>
      </c>
      <c r="AH2264" s="15">
        <f t="shared" si="237"/>
        <v>-2.1132140183653118E-2</v>
      </c>
      <c r="AI2264" s="15">
        <f t="shared" si="238"/>
        <v>0.75722234923842557</v>
      </c>
      <c r="AJ2264" s="15">
        <f t="shared" si="239"/>
        <v>-5.8662773998696828E-2</v>
      </c>
      <c r="AK2264" s="15">
        <f t="shared" si="240"/>
        <v>-0.59778198123591342</v>
      </c>
      <c r="AL2264" s="15">
        <f t="shared" si="241"/>
        <v>-1.9565766440237951</v>
      </c>
      <c r="AM2264" s="15">
        <f t="shared" si="242"/>
        <v>-1.4854556398418073</v>
      </c>
      <c r="AN2264" s="63">
        <f t="shared" si="243"/>
        <v>11.358636418491599</v>
      </c>
      <c r="AO2264" s="63">
        <f t="shared" si="243"/>
        <v>11.358804619998017</v>
      </c>
      <c r="AP2264" s="63">
        <f t="shared" si="243"/>
        <v>11.359537657922226</v>
      </c>
      <c r="AQ2264" s="63">
        <f t="shared" si="243"/>
        <v>11.362715978071076</v>
      </c>
      <c r="AR2264" s="63">
        <f t="shared" si="243"/>
        <v>11.376203534425278</v>
      </c>
      <c r="AS2264" s="63">
        <f t="shared" si="243"/>
        <v>11.429013607576051</v>
      </c>
      <c r="AT2264" s="63">
        <f t="shared" si="243"/>
        <v>11.594971110027394</v>
      </c>
      <c r="AU2264" s="63">
        <f t="shared" si="244"/>
        <v>11.961740587925192</v>
      </c>
      <c r="AV2264" s="63"/>
      <c r="AW2264" s="63"/>
    </row>
    <row r="2265" spans="27:49" x14ac:dyDescent="0.2">
      <c r="AA2265" s="217">
        <f t="shared" si="233"/>
        <v>-6.8508655805447731E-3</v>
      </c>
      <c r="AB2265" s="218">
        <f t="shared" si="234"/>
        <v>6.8508655805447731E-3</v>
      </c>
      <c r="AC2265" s="218">
        <f t="shared" si="235"/>
        <v>0</v>
      </c>
      <c r="AD2265" s="219">
        <f t="shared" si="236"/>
        <v>0</v>
      </c>
      <c r="AH2265" s="15">
        <f t="shared" si="237"/>
        <v>-2.1132140183653118E-2</v>
      </c>
      <c r="AI2265" s="15">
        <f t="shared" si="238"/>
        <v>0.75722234923842557</v>
      </c>
      <c r="AJ2265" s="15">
        <f t="shared" si="239"/>
        <v>-5.8662773998696828E-2</v>
      </c>
      <c r="AK2265" s="15">
        <f t="shared" si="240"/>
        <v>-0.59778198123591342</v>
      </c>
      <c r="AL2265" s="15">
        <f t="shared" si="241"/>
        <v>-1.9565766440237951</v>
      </c>
      <c r="AM2265" s="15">
        <f t="shared" si="242"/>
        <v>-1.4854556398418073</v>
      </c>
      <c r="AN2265" s="63">
        <f t="shared" si="243"/>
        <v>11.358636418491599</v>
      </c>
      <c r="AO2265" s="63">
        <f t="shared" si="243"/>
        <v>11.358804619998017</v>
      </c>
      <c r="AP2265" s="63">
        <f t="shared" si="243"/>
        <v>11.359537657922226</v>
      </c>
      <c r="AQ2265" s="63">
        <f t="shared" si="243"/>
        <v>11.362715978071076</v>
      </c>
      <c r="AR2265" s="63">
        <f t="shared" si="243"/>
        <v>11.376203534425278</v>
      </c>
      <c r="AS2265" s="63">
        <f t="shared" si="243"/>
        <v>11.429013607576051</v>
      </c>
      <c r="AT2265" s="63">
        <f t="shared" si="243"/>
        <v>11.594971110027394</v>
      </c>
      <c r="AU2265" s="63">
        <f t="shared" si="244"/>
        <v>11.961740587925192</v>
      </c>
      <c r="AV2265" s="63"/>
      <c r="AW2265" s="63"/>
    </row>
    <row r="2266" spans="27:49" x14ac:dyDescent="0.2">
      <c r="AA2266" s="217">
        <f t="shared" si="233"/>
        <v>-6.8508655805447731E-3</v>
      </c>
      <c r="AB2266" s="218">
        <f t="shared" si="234"/>
        <v>6.8508655805447731E-3</v>
      </c>
      <c r="AC2266" s="218">
        <f t="shared" si="235"/>
        <v>0</v>
      </c>
      <c r="AD2266" s="219">
        <f t="shared" si="236"/>
        <v>0</v>
      </c>
      <c r="AH2266" s="15">
        <f t="shared" si="237"/>
        <v>-2.1132140183653118E-2</v>
      </c>
      <c r="AI2266" s="15">
        <f t="shared" si="238"/>
        <v>0.75722234923842557</v>
      </c>
      <c r="AJ2266" s="15">
        <f t="shared" si="239"/>
        <v>-5.8662773998696828E-2</v>
      </c>
      <c r="AK2266" s="15">
        <f t="shared" si="240"/>
        <v>-0.59778198123591342</v>
      </c>
      <c r="AL2266" s="15">
        <f t="shared" si="241"/>
        <v>-1.9565766440237951</v>
      </c>
      <c r="AM2266" s="15">
        <f t="shared" si="242"/>
        <v>-1.4854556398418073</v>
      </c>
      <c r="AN2266" s="63">
        <f t="shared" si="243"/>
        <v>11.358636418491599</v>
      </c>
      <c r="AO2266" s="63">
        <f t="shared" si="243"/>
        <v>11.358804619998017</v>
      </c>
      <c r="AP2266" s="63">
        <f t="shared" si="243"/>
        <v>11.359537657922226</v>
      </c>
      <c r="AQ2266" s="63">
        <f t="shared" si="243"/>
        <v>11.362715978071076</v>
      </c>
      <c r="AR2266" s="63">
        <f t="shared" si="243"/>
        <v>11.376203534425278</v>
      </c>
      <c r="AS2266" s="63">
        <f t="shared" si="243"/>
        <v>11.429013607576051</v>
      </c>
      <c r="AT2266" s="63">
        <f t="shared" si="243"/>
        <v>11.594971110027394</v>
      </c>
      <c r="AU2266" s="63">
        <f t="shared" si="244"/>
        <v>11.961740587925192</v>
      </c>
      <c r="AV2266" s="63"/>
      <c r="AW2266" s="63"/>
    </row>
    <row r="2267" spans="27:49" x14ac:dyDescent="0.2">
      <c r="AA2267" s="217">
        <f t="shared" si="233"/>
        <v>-6.8508655805447731E-3</v>
      </c>
      <c r="AB2267" s="218">
        <f t="shared" si="234"/>
        <v>6.8508655805447731E-3</v>
      </c>
      <c r="AC2267" s="218">
        <f t="shared" si="235"/>
        <v>0</v>
      </c>
      <c r="AD2267" s="219">
        <f t="shared" si="236"/>
        <v>0</v>
      </c>
      <c r="AH2267" s="15">
        <f t="shared" si="237"/>
        <v>-2.1132140183653118E-2</v>
      </c>
      <c r="AI2267" s="15">
        <f t="shared" si="238"/>
        <v>0.75722234923842557</v>
      </c>
      <c r="AJ2267" s="15">
        <f t="shared" si="239"/>
        <v>-5.8662773998696828E-2</v>
      </c>
      <c r="AK2267" s="15">
        <f t="shared" si="240"/>
        <v>-0.59778198123591342</v>
      </c>
      <c r="AL2267" s="15">
        <f t="shared" si="241"/>
        <v>-1.9565766440237951</v>
      </c>
      <c r="AM2267" s="15">
        <f t="shared" si="242"/>
        <v>-1.4854556398418073</v>
      </c>
      <c r="AN2267" s="63">
        <f t="shared" si="243"/>
        <v>11.358636418491599</v>
      </c>
      <c r="AO2267" s="63">
        <f t="shared" si="243"/>
        <v>11.358804619998017</v>
      </c>
      <c r="AP2267" s="63">
        <f t="shared" si="243"/>
        <v>11.359537657922226</v>
      </c>
      <c r="AQ2267" s="63">
        <f t="shared" si="243"/>
        <v>11.362715978071076</v>
      </c>
      <c r="AR2267" s="63">
        <f t="shared" si="243"/>
        <v>11.376203534425278</v>
      </c>
      <c r="AS2267" s="63">
        <f t="shared" si="243"/>
        <v>11.429013607576051</v>
      </c>
      <c r="AT2267" s="63">
        <f t="shared" si="243"/>
        <v>11.594971110027394</v>
      </c>
      <c r="AU2267" s="63">
        <f t="shared" si="244"/>
        <v>11.961740587925192</v>
      </c>
      <c r="AV2267" s="63"/>
      <c r="AW2267" s="63"/>
    </row>
    <row r="2268" spans="27:49" x14ac:dyDescent="0.2">
      <c r="AA2268" s="217">
        <f t="shared" si="233"/>
        <v>-6.8508655805447731E-3</v>
      </c>
      <c r="AB2268" s="218">
        <f t="shared" si="234"/>
        <v>6.8508655805447731E-3</v>
      </c>
      <c r="AC2268" s="218">
        <f t="shared" si="235"/>
        <v>0</v>
      </c>
      <c r="AD2268" s="219">
        <f t="shared" si="236"/>
        <v>0</v>
      </c>
      <c r="AH2268" s="15">
        <f t="shared" si="237"/>
        <v>-2.1132140183653118E-2</v>
      </c>
      <c r="AI2268" s="15">
        <f t="shared" si="238"/>
        <v>0.75722234923842557</v>
      </c>
      <c r="AJ2268" s="15">
        <f t="shared" si="239"/>
        <v>-5.8662773998696828E-2</v>
      </c>
      <c r="AK2268" s="15">
        <f t="shared" si="240"/>
        <v>-0.59778198123591342</v>
      </c>
      <c r="AL2268" s="15">
        <f t="shared" si="241"/>
        <v>-1.9565766440237951</v>
      </c>
      <c r="AM2268" s="15">
        <f t="shared" si="242"/>
        <v>-1.4854556398418073</v>
      </c>
      <c r="AN2268" s="63">
        <f t="shared" si="243"/>
        <v>11.358636418491599</v>
      </c>
      <c r="AO2268" s="63">
        <f t="shared" si="243"/>
        <v>11.358804619998017</v>
      </c>
      <c r="AP2268" s="63">
        <f t="shared" si="243"/>
        <v>11.359537657922226</v>
      </c>
      <c r="AQ2268" s="63">
        <f t="shared" si="243"/>
        <v>11.362715978071076</v>
      </c>
      <c r="AR2268" s="63">
        <f t="shared" si="243"/>
        <v>11.376203534425278</v>
      </c>
      <c r="AS2268" s="63">
        <f t="shared" si="243"/>
        <v>11.429013607576051</v>
      </c>
      <c r="AT2268" s="63">
        <f t="shared" si="243"/>
        <v>11.594971110027394</v>
      </c>
      <c r="AU2268" s="63">
        <f t="shared" si="244"/>
        <v>11.961740587925192</v>
      </c>
      <c r="AV2268" s="63"/>
      <c r="AW2268" s="63"/>
    </row>
    <row r="2269" spans="27:49" x14ac:dyDescent="0.2">
      <c r="AA2269" s="217">
        <f t="shared" si="233"/>
        <v>-6.8508655805447731E-3</v>
      </c>
      <c r="AB2269" s="218">
        <f t="shared" si="234"/>
        <v>6.8508655805447731E-3</v>
      </c>
      <c r="AC2269" s="218">
        <f t="shared" si="235"/>
        <v>0</v>
      </c>
      <c r="AD2269" s="219">
        <f t="shared" si="236"/>
        <v>0</v>
      </c>
      <c r="AH2269" s="15">
        <f t="shared" si="237"/>
        <v>-2.1132140183653118E-2</v>
      </c>
      <c r="AI2269" s="15">
        <f t="shared" si="238"/>
        <v>0.75722234923842557</v>
      </c>
      <c r="AJ2269" s="15">
        <f t="shared" si="239"/>
        <v>-5.8662773998696828E-2</v>
      </c>
      <c r="AK2269" s="15">
        <f t="shared" si="240"/>
        <v>-0.59778198123591342</v>
      </c>
      <c r="AL2269" s="15">
        <f t="shared" si="241"/>
        <v>-1.9565766440237951</v>
      </c>
      <c r="AM2269" s="15">
        <f t="shared" si="242"/>
        <v>-1.4854556398418073</v>
      </c>
      <c r="AN2269" s="63">
        <f t="shared" si="243"/>
        <v>11.358636418491599</v>
      </c>
      <c r="AO2269" s="63">
        <f t="shared" si="243"/>
        <v>11.358804619998017</v>
      </c>
      <c r="AP2269" s="63">
        <f t="shared" si="243"/>
        <v>11.359537657922226</v>
      </c>
      <c r="AQ2269" s="63">
        <f t="shared" si="243"/>
        <v>11.362715978071076</v>
      </c>
      <c r="AR2269" s="63">
        <f t="shared" si="243"/>
        <v>11.376203534425278</v>
      </c>
      <c r="AS2269" s="63">
        <f t="shared" si="243"/>
        <v>11.429013607576051</v>
      </c>
      <c r="AT2269" s="63">
        <f t="shared" si="243"/>
        <v>11.594971110027394</v>
      </c>
      <c r="AU2269" s="63">
        <f t="shared" si="244"/>
        <v>11.961740587925192</v>
      </c>
      <c r="AV2269" s="63"/>
      <c r="AW2269" s="63"/>
    </row>
    <row r="2270" spans="27:49" x14ac:dyDescent="0.2">
      <c r="AA2270" s="217">
        <f t="shared" si="233"/>
        <v>-6.8508655805447731E-3</v>
      </c>
      <c r="AB2270" s="218">
        <f t="shared" si="234"/>
        <v>6.8508655805447731E-3</v>
      </c>
      <c r="AC2270" s="218">
        <f t="shared" si="235"/>
        <v>0</v>
      </c>
      <c r="AD2270" s="219">
        <f t="shared" si="236"/>
        <v>0</v>
      </c>
      <c r="AH2270" s="15">
        <f t="shared" si="237"/>
        <v>-2.1132140183653118E-2</v>
      </c>
      <c r="AI2270" s="15">
        <f t="shared" si="238"/>
        <v>0.75722234923842557</v>
      </c>
      <c r="AJ2270" s="15">
        <f t="shared" si="239"/>
        <v>-5.8662773998696828E-2</v>
      </c>
      <c r="AK2270" s="15">
        <f t="shared" si="240"/>
        <v>-0.59778198123591342</v>
      </c>
      <c r="AL2270" s="15">
        <f t="shared" si="241"/>
        <v>-1.9565766440237951</v>
      </c>
      <c r="AM2270" s="15">
        <f t="shared" si="242"/>
        <v>-1.4854556398418073</v>
      </c>
      <c r="AN2270" s="63">
        <f t="shared" si="243"/>
        <v>11.358636418491599</v>
      </c>
      <c r="AO2270" s="63">
        <f t="shared" si="243"/>
        <v>11.358804619998017</v>
      </c>
      <c r="AP2270" s="63">
        <f t="shared" si="243"/>
        <v>11.359537657922226</v>
      </c>
      <c r="AQ2270" s="63">
        <f t="shared" si="243"/>
        <v>11.362715978071076</v>
      </c>
      <c r="AR2270" s="63">
        <f t="shared" si="243"/>
        <v>11.376203534425278</v>
      </c>
      <c r="AS2270" s="63">
        <f t="shared" si="243"/>
        <v>11.429013607576051</v>
      </c>
      <c r="AT2270" s="63">
        <f t="shared" si="243"/>
        <v>11.594971110027394</v>
      </c>
      <c r="AU2270" s="63">
        <f t="shared" si="244"/>
        <v>11.961740587925192</v>
      </c>
      <c r="AV2270" s="63"/>
      <c r="AW2270" s="63"/>
    </row>
    <row r="2271" spans="27:49" x14ac:dyDescent="0.2">
      <c r="AA2271" s="217">
        <f t="shared" si="233"/>
        <v>-6.8508655805447731E-3</v>
      </c>
      <c r="AB2271" s="218">
        <f t="shared" si="234"/>
        <v>6.8508655805447731E-3</v>
      </c>
      <c r="AC2271" s="218">
        <f t="shared" si="235"/>
        <v>0</v>
      </c>
      <c r="AD2271" s="219">
        <f t="shared" si="236"/>
        <v>0</v>
      </c>
      <c r="AH2271" s="15">
        <f t="shared" si="237"/>
        <v>-2.1132140183653118E-2</v>
      </c>
      <c r="AI2271" s="15">
        <f t="shared" si="238"/>
        <v>0.75722234923842557</v>
      </c>
      <c r="AJ2271" s="15">
        <f t="shared" si="239"/>
        <v>-5.8662773998696828E-2</v>
      </c>
      <c r="AK2271" s="15">
        <f t="shared" si="240"/>
        <v>-0.59778198123591342</v>
      </c>
      <c r="AL2271" s="15">
        <f t="shared" si="241"/>
        <v>-1.9565766440237951</v>
      </c>
      <c r="AM2271" s="15">
        <f t="shared" si="242"/>
        <v>-1.4854556398418073</v>
      </c>
      <c r="AN2271" s="63">
        <f t="shared" si="243"/>
        <v>11.358636418491599</v>
      </c>
      <c r="AO2271" s="63">
        <f t="shared" si="243"/>
        <v>11.358804619998017</v>
      </c>
      <c r="AP2271" s="63">
        <f t="shared" si="243"/>
        <v>11.359537657922226</v>
      </c>
      <c r="AQ2271" s="63">
        <f t="shared" si="243"/>
        <v>11.362715978071076</v>
      </c>
      <c r="AR2271" s="63">
        <f t="shared" si="243"/>
        <v>11.376203534425278</v>
      </c>
      <c r="AS2271" s="63">
        <f t="shared" si="243"/>
        <v>11.429013607576051</v>
      </c>
      <c r="AT2271" s="63">
        <f t="shared" si="243"/>
        <v>11.594971110027394</v>
      </c>
      <c r="AU2271" s="63">
        <f t="shared" si="244"/>
        <v>11.961740587925192</v>
      </c>
      <c r="AV2271" s="63"/>
      <c r="AW2271" s="63"/>
    </row>
    <row r="2272" spans="27:49" x14ac:dyDescent="0.2">
      <c r="AA2272" s="217">
        <f t="shared" si="233"/>
        <v>-6.8508655805447731E-3</v>
      </c>
      <c r="AB2272" s="218">
        <f t="shared" si="234"/>
        <v>6.8508655805447731E-3</v>
      </c>
      <c r="AC2272" s="218">
        <f t="shared" si="235"/>
        <v>0</v>
      </c>
      <c r="AD2272" s="219">
        <f t="shared" si="236"/>
        <v>0</v>
      </c>
      <c r="AH2272" s="15">
        <f t="shared" si="237"/>
        <v>-2.1132140183653118E-2</v>
      </c>
      <c r="AI2272" s="15">
        <f t="shared" si="238"/>
        <v>0.75722234923842557</v>
      </c>
      <c r="AJ2272" s="15">
        <f t="shared" si="239"/>
        <v>-5.8662773998696828E-2</v>
      </c>
      <c r="AK2272" s="15">
        <f t="shared" si="240"/>
        <v>-0.59778198123591342</v>
      </c>
      <c r="AL2272" s="15">
        <f t="shared" si="241"/>
        <v>-1.9565766440237951</v>
      </c>
      <c r="AM2272" s="15">
        <f t="shared" si="242"/>
        <v>-1.4854556398418073</v>
      </c>
      <c r="AN2272" s="63">
        <f t="shared" si="243"/>
        <v>11.358636418491599</v>
      </c>
      <c r="AO2272" s="63">
        <f t="shared" si="243"/>
        <v>11.358804619998017</v>
      </c>
      <c r="AP2272" s="63">
        <f t="shared" si="243"/>
        <v>11.359537657922226</v>
      </c>
      <c r="AQ2272" s="63">
        <f t="shared" si="243"/>
        <v>11.362715978071076</v>
      </c>
      <c r="AR2272" s="63">
        <f t="shared" si="243"/>
        <v>11.376203534425278</v>
      </c>
      <c r="AS2272" s="63">
        <f t="shared" si="243"/>
        <v>11.429013607576051</v>
      </c>
      <c r="AT2272" s="63">
        <f t="shared" si="243"/>
        <v>11.594971110027394</v>
      </c>
      <c r="AU2272" s="63">
        <f t="shared" si="244"/>
        <v>11.961740587925192</v>
      </c>
      <c r="AV2272" s="63"/>
      <c r="AW2272" s="63"/>
    </row>
    <row r="2273" spans="27:49" x14ac:dyDescent="0.2">
      <c r="AA2273" s="217">
        <f t="shared" si="233"/>
        <v>-6.8508655805447731E-3</v>
      </c>
      <c r="AB2273" s="218">
        <f t="shared" si="234"/>
        <v>6.8508655805447731E-3</v>
      </c>
      <c r="AC2273" s="218">
        <f t="shared" si="235"/>
        <v>0</v>
      </c>
      <c r="AD2273" s="219">
        <f t="shared" si="236"/>
        <v>0</v>
      </c>
      <c r="AH2273" s="15">
        <f t="shared" si="237"/>
        <v>-2.1132140183653118E-2</v>
      </c>
      <c r="AI2273" s="15">
        <f t="shared" si="238"/>
        <v>0.75722234923842557</v>
      </c>
      <c r="AJ2273" s="15">
        <f t="shared" si="239"/>
        <v>-5.8662773998696828E-2</v>
      </c>
      <c r="AK2273" s="15">
        <f t="shared" si="240"/>
        <v>-0.59778198123591342</v>
      </c>
      <c r="AL2273" s="15">
        <f t="shared" si="241"/>
        <v>-1.9565766440237951</v>
      </c>
      <c r="AM2273" s="15">
        <f t="shared" si="242"/>
        <v>-1.4854556398418073</v>
      </c>
      <c r="AN2273" s="63">
        <f t="shared" si="243"/>
        <v>11.358636418491599</v>
      </c>
      <c r="AO2273" s="63">
        <f t="shared" si="243"/>
        <v>11.358804619998017</v>
      </c>
      <c r="AP2273" s="63">
        <f t="shared" si="243"/>
        <v>11.359537657922226</v>
      </c>
      <c r="AQ2273" s="63">
        <f t="shared" si="243"/>
        <v>11.362715978071076</v>
      </c>
      <c r="AR2273" s="63">
        <f t="shared" si="243"/>
        <v>11.376203534425278</v>
      </c>
      <c r="AS2273" s="63">
        <f t="shared" si="243"/>
        <v>11.429013607576051</v>
      </c>
      <c r="AT2273" s="63">
        <f t="shared" si="243"/>
        <v>11.594971110027394</v>
      </c>
      <c r="AU2273" s="63">
        <f t="shared" si="244"/>
        <v>11.961740587925192</v>
      </c>
      <c r="AV2273" s="63"/>
      <c r="AW2273" s="63"/>
    </row>
    <row r="2274" spans="27:49" x14ac:dyDescent="0.2">
      <c r="AA2274" s="217">
        <f t="shared" si="233"/>
        <v>-6.8508655805447731E-3</v>
      </c>
      <c r="AB2274" s="218">
        <f t="shared" si="234"/>
        <v>6.8508655805447731E-3</v>
      </c>
      <c r="AC2274" s="218">
        <f t="shared" si="235"/>
        <v>0</v>
      </c>
      <c r="AD2274" s="219">
        <f t="shared" si="236"/>
        <v>0</v>
      </c>
      <c r="AH2274" s="15">
        <f t="shared" si="237"/>
        <v>-2.1132140183653118E-2</v>
      </c>
      <c r="AI2274" s="15">
        <f t="shared" si="238"/>
        <v>0.75722234923842557</v>
      </c>
      <c r="AJ2274" s="15">
        <f t="shared" si="239"/>
        <v>-5.8662773998696828E-2</v>
      </c>
      <c r="AK2274" s="15">
        <f t="shared" si="240"/>
        <v>-0.59778198123591342</v>
      </c>
      <c r="AL2274" s="15">
        <f t="shared" si="241"/>
        <v>-1.9565766440237951</v>
      </c>
      <c r="AM2274" s="15">
        <f t="shared" si="242"/>
        <v>-1.4854556398418073</v>
      </c>
      <c r="AN2274" s="63">
        <f t="shared" si="243"/>
        <v>11.358636418491599</v>
      </c>
      <c r="AO2274" s="63">
        <f t="shared" si="243"/>
        <v>11.358804619998017</v>
      </c>
      <c r="AP2274" s="63">
        <f t="shared" si="243"/>
        <v>11.359537657922226</v>
      </c>
      <c r="AQ2274" s="63">
        <f t="shared" si="243"/>
        <v>11.362715978071076</v>
      </c>
      <c r="AR2274" s="63">
        <f t="shared" si="243"/>
        <v>11.376203534425278</v>
      </c>
      <c r="AS2274" s="63">
        <f t="shared" si="243"/>
        <v>11.429013607576051</v>
      </c>
      <c r="AT2274" s="63">
        <f t="shared" si="243"/>
        <v>11.594971110027394</v>
      </c>
      <c r="AU2274" s="63">
        <f t="shared" si="244"/>
        <v>11.961740587925192</v>
      </c>
      <c r="AV2274" s="63"/>
      <c r="AW2274" s="63"/>
    </row>
    <row r="2275" spans="27:49" x14ac:dyDescent="0.2">
      <c r="AA2275" s="217">
        <f t="shared" si="233"/>
        <v>-6.8508655805447731E-3</v>
      </c>
      <c r="AB2275" s="218">
        <f t="shared" si="234"/>
        <v>6.8508655805447731E-3</v>
      </c>
      <c r="AC2275" s="218">
        <f t="shared" si="235"/>
        <v>0</v>
      </c>
      <c r="AD2275" s="219">
        <f t="shared" si="236"/>
        <v>0</v>
      </c>
      <c r="AH2275" s="15">
        <f t="shared" si="237"/>
        <v>-2.1132140183653118E-2</v>
      </c>
      <c r="AI2275" s="15">
        <f t="shared" si="238"/>
        <v>0.75722234923842557</v>
      </c>
      <c r="AJ2275" s="15">
        <f t="shared" si="239"/>
        <v>-5.8662773998696828E-2</v>
      </c>
      <c r="AK2275" s="15">
        <f t="shared" si="240"/>
        <v>-0.59778198123591342</v>
      </c>
      <c r="AL2275" s="15">
        <f t="shared" si="241"/>
        <v>-1.9565766440237951</v>
      </c>
      <c r="AM2275" s="15">
        <f t="shared" si="242"/>
        <v>-1.4854556398418073</v>
      </c>
      <c r="AN2275" s="63">
        <f t="shared" si="243"/>
        <v>11.358636418491599</v>
      </c>
      <c r="AO2275" s="63">
        <f t="shared" si="243"/>
        <v>11.358804619998017</v>
      </c>
      <c r="AP2275" s="63">
        <f t="shared" si="243"/>
        <v>11.359537657922226</v>
      </c>
      <c r="AQ2275" s="63">
        <f t="shared" si="243"/>
        <v>11.362715978071076</v>
      </c>
      <c r="AR2275" s="63">
        <f t="shared" si="243"/>
        <v>11.376203534425278</v>
      </c>
      <c r="AS2275" s="63">
        <f t="shared" si="243"/>
        <v>11.429013607576051</v>
      </c>
      <c r="AT2275" s="63">
        <f t="shared" si="243"/>
        <v>11.594971110027394</v>
      </c>
      <c r="AU2275" s="63">
        <f t="shared" si="244"/>
        <v>11.961740587925192</v>
      </c>
      <c r="AV2275" s="63"/>
      <c r="AW2275" s="63"/>
    </row>
    <row r="2276" spans="27:49" x14ac:dyDescent="0.2">
      <c r="AA2276" s="217">
        <f t="shared" si="233"/>
        <v>-6.8508655805447731E-3</v>
      </c>
      <c r="AB2276" s="218">
        <f t="shared" si="234"/>
        <v>6.8508655805447731E-3</v>
      </c>
      <c r="AC2276" s="218">
        <f t="shared" si="235"/>
        <v>0</v>
      </c>
      <c r="AD2276" s="219">
        <f t="shared" si="236"/>
        <v>0</v>
      </c>
      <c r="AH2276" s="15">
        <f t="shared" si="237"/>
        <v>-2.1132140183653118E-2</v>
      </c>
      <c r="AI2276" s="15">
        <f t="shared" si="238"/>
        <v>0.75722234923842557</v>
      </c>
      <c r="AJ2276" s="15">
        <f t="shared" si="239"/>
        <v>-5.8662773998696828E-2</v>
      </c>
      <c r="AK2276" s="15">
        <f t="shared" si="240"/>
        <v>-0.59778198123591342</v>
      </c>
      <c r="AL2276" s="15">
        <f t="shared" si="241"/>
        <v>-1.9565766440237951</v>
      </c>
      <c r="AM2276" s="15">
        <f t="shared" si="242"/>
        <v>-1.4854556398418073</v>
      </c>
      <c r="AN2276" s="63">
        <f t="shared" si="243"/>
        <v>11.358636418491599</v>
      </c>
      <c r="AO2276" s="63">
        <f t="shared" si="243"/>
        <v>11.358804619998017</v>
      </c>
      <c r="AP2276" s="63">
        <f t="shared" si="243"/>
        <v>11.359537657922226</v>
      </c>
      <c r="AQ2276" s="63">
        <f t="shared" si="243"/>
        <v>11.362715978071076</v>
      </c>
      <c r="AR2276" s="63">
        <f t="shared" si="243"/>
        <v>11.376203534425278</v>
      </c>
      <c r="AS2276" s="63">
        <f t="shared" si="243"/>
        <v>11.429013607576051</v>
      </c>
      <c r="AT2276" s="63">
        <f t="shared" si="243"/>
        <v>11.594971110027394</v>
      </c>
      <c r="AU2276" s="63">
        <f t="shared" si="244"/>
        <v>11.961740587925192</v>
      </c>
      <c r="AV2276" s="63"/>
      <c r="AW2276" s="63"/>
    </row>
    <row r="2277" spans="27:49" x14ac:dyDescent="0.2">
      <c r="AA2277" s="217">
        <f t="shared" si="233"/>
        <v>-6.8508655805447731E-3</v>
      </c>
      <c r="AB2277" s="218">
        <f t="shared" si="234"/>
        <v>6.8508655805447731E-3</v>
      </c>
      <c r="AC2277" s="218">
        <f t="shared" si="235"/>
        <v>0</v>
      </c>
      <c r="AD2277" s="219">
        <f t="shared" si="236"/>
        <v>0</v>
      </c>
      <c r="AH2277" s="15">
        <f t="shared" si="237"/>
        <v>-2.1132140183653118E-2</v>
      </c>
      <c r="AI2277" s="15">
        <f t="shared" si="238"/>
        <v>0.75722234923842557</v>
      </c>
      <c r="AJ2277" s="15">
        <f t="shared" si="239"/>
        <v>-5.8662773998696828E-2</v>
      </c>
      <c r="AK2277" s="15">
        <f t="shared" si="240"/>
        <v>-0.59778198123591342</v>
      </c>
      <c r="AL2277" s="15">
        <f t="shared" si="241"/>
        <v>-1.9565766440237951</v>
      </c>
      <c r="AM2277" s="15">
        <f t="shared" si="242"/>
        <v>-1.4854556398418073</v>
      </c>
      <c r="AN2277" s="63">
        <f t="shared" ref="AN2277:AT2292" si="245">$AU2277+$AB$7*SIN(AO2277)</f>
        <v>11.358636418491599</v>
      </c>
      <c r="AO2277" s="63">
        <f t="shared" si="245"/>
        <v>11.358804619998017</v>
      </c>
      <c r="AP2277" s="63">
        <f t="shared" si="245"/>
        <v>11.359537657922226</v>
      </c>
      <c r="AQ2277" s="63">
        <f t="shared" si="245"/>
        <v>11.362715978071076</v>
      </c>
      <c r="AR2277" s="63">
        <f t="shared" si="245"/>
        <v>11.376203534425278</v>
      </c>
      <c r="AS2277" s="63">
        <f t="shared" si="245"/>
        <v>11.429013607576051</v>
      </c>
      <c r="AT2277" s="63">
        <f t="shared" si="245"/>
        <v>11.594971110027394</v>
      </c>
      <c r="AU2277" s="63">
        <f t="shared" si="244"/>
        <v>11.961740587925192</v>
      </c>
      <c r="AV2277" s="63"/>
      <c r="AW2277" s="63"/>
    </row>
    <row r="2278" spans="27:49" x14ac:dyDescent="0.2">
      <c r="AA2278" s="217">
        <f t="shared" si="233"/>
        <v>-6.8508655805447731E-3</v>
      </c>
      <c r="AB2278" s="218">
        <f t="shared" si="234"/>
        <v>6.8508655805447731E-3</v>
      </c>
      <c r="AC2278" s="218">
        <f t="shared" si="235"/>
        <v>0</v>
      </c>
      <c r="AD2278" s="219">
        <f t="shared" si="236"/>
        <v>0</v>
      </c>
      <c r="AH2278" s="15">
        <f t="shared" si="237"/>
        <v>-2.1132140183653118E-2</v>
      </c>
      <c r="AI2278" s="15">
        <f t="shared" si="238"/>
        <v>0.75722234923842557</v>
      </c>
      <c r="AJ2278" s="15">
        <f t="shared" si="239"/>
        <v>-5.8662773998696828E-2</v>
      </c>
      <c r="AK2278" s="15">
        <f t="shared" si="240"/>
        <v>-0.59778198123591342</v>
      </c>
      <c r="AL2278" s="15">
        <f t="shared" si="241"/>
        <v>-1.9565766440237951</v>
      </c>
      <c r="AM2278" s="15">
        <f t="shared" si="242"/>
        <v>-1.4854556398418073</v>
      </c>
      <c r="AN2278" s="63">
        <f t="shared" si="245"/>
        <v>11.358636418491599</v>
      </c>
      <c r="AO2278" s="63">
        <f t="shared" si="245"/>
        <v>11.358804619998017</v>
      </c>
      <c r="AP2278" s="63">
        <f t="shared" si="245"/>
        <v>11.359537657922226</v>
      </c>
      <c r="AQ2278" s="63">
        <f t="shared" si="245"/>
        <v>11.362715978071076</v>
      </c>
      <c r="AR2278" s="63">
        <f t="shared" si="245"/>
        <v>11.376203534425278</v>
      </c>
      <c r="AS2278" s="63">
        <f t="shared" si="245"/>
        <v>11.429013607576051</v>
      </c>
      <c r="AT2278" s="63">
        <f t="shared" si="245"/>
        <v>11.594971110027394</v>
      </c>
      <c r="AU2278" s="63">
        <f t="shared" si="244"/>
        <v>11.961740587925192</v>
      </c>
      <c r="AV2278" s="63"/>
      <c r="AW2278" s="63"/>
    </row>
    <row r="2279" spans="27:49" x14ac:dyDescent="0.2">
      <c r="AA2279" s="217">
        <f t="shared" si="233"/>
        <v>-6.8508655805447731E-3</v>
      </c>
      <c r="AB2279" s="218">
        <f t="shared" si="234"/>
        <v>6.8508655805447731E-3</v>
      </c>
      <c r="AC2279" s="218">
        <f t="shared" si="235"/>
        <v>0</v>
      </c>
      <c r="AD2279" s="219">
        <f t="shared" si="236"/>
        <v>0</v>
      </c>
      <c r="AH2279" s="15">
        <f t="shared" si="237"/>
        <v>-2.1132140183653118E-2</v>
      </c>
      <c r="AI2279" s="15">
        <f t="shared" si="238"/>
        <v>0.75722234923842557</v>
      </c>
      <c r="AJ2279" s="15">
        <f t="shared" si="239"/>
        <v>-5.8662773998696828E-2</v>
      </c>
      <c r="AK2279" s="15">
        <f t="shared" si="240"/>
        <v>-0.59778198123591342</v>
      </c>
      <c r="AL2279" s="15">
        <f t="shared" si="241"/>
        <v>-1.9565766440237951</v>
      </c>
      <c r="AM2279" s="15">
        <f t="shared" si="242"/>
        <v>-1.4854556398418073</v>
      </c>
      <c r="AN2279" s="63">
        <f t="shared" si="245"/>
        <v>11.358636418491599</v>
      </c>
      <c r="AO2279" s="63">
        <f t="shared" si="245"/>
        <v>11.358804619998017</v>
      </c>
      <c r="AP2279" s="63">
        <f t="shared" si="245"/>
        <v>11.359537657922226</v>
      </c>
      <c r="AQ2279" s="63">
        <f t="shared" si="245"/>
        <v>11.362715978071076</v>
      </c>
      <c r="AR2279" s="63">
        <f t="shared" si="245"/>
        <v>11.376203534425278</v>
      </c>
      <c r="AS2279" s="63">
        <f t="shared" si="245"/>
        <v>11.429013607576051</v>
      </c>
      <c r="AT2279" s="63">
        <f t="shared" si="245"/>
        <v>11.594971110027394</v>
      </c>
      <c r="AU2279" s="63">
        <f t="shared" si="244"/>
        <v>11.961740587925192</v>
      </c>
      <c r="AV2279" s="63"/>
      <c r="AW2279" s="63"/>
    </row>
    <row r="2280" spans="27:49" x14ac:dyDescent="0.2">
      <c r="AA2280" s="217">
        <f t="shared" si="233"/>
        <v>-6.8508655805447731E-3</v>
      </c>
      <c r="AB2280" s="218">
        <f t="shared" si="234"/>
        <v>6.8508655805447731E-3</v>
      </c>
      <c r="AC2280" s="218">
        <f t="shared" si="235"/>
        <v>0</v>
      </c>
      <c r="AD2280" s="219">
        <f t="shared" si="236"/>
        <v>0</v>
      </c>
      <c r="AH2280" s="15">
        <f t="shared" si="237"/>
        <v>-2.1132140183653118E-2</v>
      </c>
      <c r="AI2280" s="15">
        <f t="shared" si="238"/>
        <v>0.75722234923842557</v>
      </c>
      <c r="AJ2280" s="15">
        <f t="shared" si="239"/>
        <v>-5.8662773998696828E-2</v>
      </c>
      <c r="AK2280" s="15">
        <f t="shared" si="240"/>
        <v>-0.59778198123591342</v>
      </c>
      <c r="AL2280" s="15">
        <f t="shared" si="241"/>
        <v>-1.9565766440237951</v>
      </c>
      <c r="AM2280" s="15">
        <f t="shared" si="242"/>
        <v>-1.4854556398418073</v>
      </c>
      <c r="AN2280" s="63">
        <f t="shared" si="245"/>
        <v>11.358636418491599</v>
      </c>
      <c r="AO2280" s="63">
        <f t="shared" si="245"/>
        <v>11.358804619998017</v>
      </c>
      <c r="AP2280" s="63">
        <f t="shared" si="245"/>
        <v>11.359537657922226</v>
      </c>
      <c r="AQ2280" s="63">
        <f t="shared" si="245"/>
        <v>11.362715978071076</v>
      </c>
      <c r="AR2280" s="63">
        <f t="shared" si="245"/>
        <v>11.376203534425278</v>
      </c>
      <c r="AS2280" s="63">
        <f t="shared" si="245"/>
        <v>11.429013607576051</v>
      </c>
      <c r="AT2280" s="63">
        <f t="shared" si="245"/>
        <v>11.594971110027394</v>
      </c>
      <c r="AU2280" s="63">
        <f t="shared" si="244"/>
        <v>11.961740587925192</v>
      </c>
      <c r="AV2280" s="63"/>
      <c r="AW2280" s="63"/>
    </row>
    <row r="2281" spans="27:49" x14ac:dyDescent="0.2">
      <c r="AA2281" s="217">
        <f t="shared" si="233"/>
        <v>-6.8508655805447731E-3</v>
      </c>
      <c r="AB2281" s="218">
        <f t="shared" si="234"/>
        <v>6.8508655805447731E-3</v>
      </c>
      <c r="AC2281" s="218">
        <f t="shared" si="235"/>
        <v>0</v>
      </c>
      <c r="AD2281" s="219">
        <f t="shared" si="236"/>
        <v>0</v>
      </c>
      <c r="AH2281" s="15">
        <f t="shared" si="237"/>
        <v>-2.1132140183653118E-2</v>
      </c>
      <c r="AI2281" s="15">
        <f t="shared" si="238"/>
        <v>0.75722234923842557</v>
      </c>
      <c r="AJ2281" s="15">
        <f t="shared" si="239"/>
        <v>-5.8662773998696828E-2</v>
      </c>
      <c r="AK2281" s="15">
        <f t="shared" si="240"/>
        <v>-0.59778198123591342</v>
      </c>
      <c r="AL2281" s="15">
        <f t="shared" si="241"/>
        <v>-1.9565766440237951</v>
      </c>
      <c r="AM2281" s="15">
        <f t="shared" si="242"/>
        <v>-1.4854556398418073</v>
      </c>
      <c r="AN2281" s="63">
        <f t="shared" si="245"/>
        <v>11.358636418491599</v>
      </c>
      <c r="AO2281" s="63">
        <f t="shared" si="245"/>
        <v>11.358804619998017</v>
      </c>
      <c r="AP2281" s="63">
        <f t="shared" si="245"/>
        <v>11.359537657922226</v>
      </c>
      <c r="AQ2281" s="63">
        <f t="shared" si="245"/>
        <v>11.362715978071076</v>
      </c>
      <c r="AR2281" s="63">
        <f t="shared" si="245"/>
        <v>11.376203534425278</v>
      </c>
      <c r="AS2281" s="63">
        <f t="shared" si="245"/>
        <v>11.429013607576051</v>
      </c>
      <c r="AT2281" s="63">
        <f t="shared" si="245"/>
        <v>11.594971110027394</v>
      </c>
      <c r="AU2281" s="63">
        <f t="shared" si="244"/>
        <v>11.961740587925192</v>
      </c>
      <c r="AV2281" s="63"/>
      <c r="AW2281" s="63"/>
    </row>
    <row r="2282" spans="27:49" x14ac:dyDescent="0.2">
      <c r="AA2282" s="217">
        <f t="shared" si="233"/>
        <v>-6.8508655805447731E-3</v>
      </c>
      <c r="AB2282" s="218">
        <f t="shared" si="234"/>
        <v>6.8508655805447731E-3</v>
      </c>
      <c r="AC2282" s="218">
        <f t="shared" si="235"/>
        <v>0</v>
      </c>
      <c r="AD2282" s="219">
        <f t="shared" si="236"/>
        <v>0</v>
      </c>
      <c r="AH2282" s="15">
        <f t="shared" si="237"/>
        <v>-2.1132140183653118E-2</v>
      </c>
      <c r="AI2282" s="15">
        <f t="shared" si="238"/>
        <v>0.75722234923842557</v>
      </c>
      <c r="AJ2282" s="15">
        <f t="shared" si="239"/>
        <v>-5.8662773998696828E-2</v>
      </c>
      <c r="AK2282" s="15">
        <f t="shared" si="240"/>
        <v>-0.59778198123591342</v>
      </c>
      <c r="AL2282" s="15">
        <f t="shared" si="241"/>
        <v>-1.9565766440237951</v>
      </c>
      <c r="AM2282" s="15">
        <f t="shared" si="242"/>
        <v>-1.4854556398418073</v>
      </c>
      <c r="AN2282" s="63">
        <f t="shared" si="245"/>
        <v>11.358636418491599</v>
      </c>
      <c r="AO2282" s="63">
        <f t="shared" si="245"/>
        <v>11.358804619998017</v>
      </c>
      <c r="AP2282" s="63">
        <f t="shared" si="245"/>
        <v>11.359537657922226</v>
      </c>
      <c r="AQ2282" s="63">
        <f t="shared" si="245"/>
        <v>11.362715978071076</v>
      </c>
      <c r="AR2282" s="63">
        <f t="shared" si="245"/>
        <v>11.376203534425278</v>
      </c>
      <c r="AS2282" s="63">
        <f t="shared" si="245"/>
        <v>11.429013607576051</v>
      </c>
      <c r="AT2282" s="63">
        <f t="shared" si="245"/>
        <v>11.594971110027394</v>
      </c>
      <c r="AU2282" s="63">
        <f t="shared" si="244"/>
        <v>11.961740587925192</v>
      </c>
      <c r="AV2282" s="63"/>
      <c r="AW2282" s="63"/>
    </row>
    <row r="2283" spans="27:49" x14ac:dyDescent="0.2">
      <c r="AA2283" s="217">
        <f t="shared" si="233"/>
        <v>-6.8508655805447731E-3</v>
      </c>
      <c r="AB2283" s="218">
        <f t="shared" si="234"/>
        <v>6.8508655805447731E-3</v>
      </c>
      <c r="AC2283" s="218">
        <f t="shared" si="235"/>
        <v>0</v>
      </c>
      <c r="AD2283" s="219">
        <f t="shared" si="236"/>
        <v>0</v>
      </c>
      <c r="AH2283" s="15">
        <f t="shared" si="237"/>
        <v>-2.1132140183653118E-2</v>
      </c>
      <c r="AI2283" s="15">
        <f t="shared" si="238"/>
        <v>0.75722234923842557</v>
      </c>
      <c r="AJ2283" s="15">
        <f t="shared" si="239"/>
        <v>-5.8662773998696828E-2</v>
      </c>
      <c r="AK2283" s="15">
        <f t="shared" si="240"/>
        <v>-0.59778198123591342</v>
      </c>
      <c r="AL2283" s="15">
        <f t="shared" si="241"/>
        <v>-1.9565766440237951</v>
      </c>
      <c r="AM2283" s="15">
        <f t="shared" si="242"/>
        <v>-1.4854556398418073</v>
      </c>
      <c r="AN2283" s="63">
        <f t="shared" si="245"/>
        <v>11.358636418491599</v>
      </c>
      <c r="AO2283" s="63">
        <f t="shared" si="245"/>
        <v>11.358804619998017</v>
      </c>
      <c r="AP2283" s="63">
        <f t="shared" si="245"/>
        <v>11.359537657922226</v>
      </c>
      <c r="AQ2283" s="63">
        <f t="shared" si="245"/>
        <v>11.362715978071076</v>
      </c>
      <c r="AR2283" s="63">
        <f t="shared" si="245"/>
        <v>11.376203534425278</v>
      </c>
      <c r="AS2283" s="63">
        <f t="shared" si="245"/>
        <v>11.429013607576051</v>
      </c>
      <c r="AT2283" s="63">
        <f t="shared" si="245"/>
        <v>11.594971110027394</v>
      </c>
      <c r="AU2283" s="63">
        <f t="shared" si="244"/>
        <v>11.961740587925192</v>
      </c>
      <c r="AV2283" s="63"/>
      <c r="AW2283" s="63"/>
    </row>
    <row r="2284" spans="27:49" x14ac:dyDescent="0.2">
      <c r="AA2284" s="217">
        <f t="shared" si="233"/>
        <v>-6.8508655805447731E-3</v>
      </c>
      <c r="AB2284" s="218">
        <f t="shared" si="234"/>
        <v>6.8508655805447731E-3</v>
      </c>
      <c r="AC2284" s="218">
        <f t="shared" si="235"/>
        <v>0</v>
      </c>
      <c r="AD2284" s="219">
        <f t="shared" si="236"/>
        <v>0</v>
      </c>
      <c r="AH2284" s="15">
        <f t="shared" si="237"/>
        <v>-2.1132140183653118E-2</v>
      </c>
      <c r="AI2284" s="15">
        <f t="shared" si="238"/>
        <v>0.75722234923842557</v>
      </c>
      <c r="AJ2284" s="15">
        <f t="shared" si="239"/>
        <v>-5.8662773998696828E-2</v>
      </c>
      <c r="AK2284" s="15">
        <f t="shared" si="240"/>
        <v>-0.59778198123591342</v>
      </c>
      <c r="AL2284" s="15">
        <f t="shared" si="241"/>
        <v>-1.9565766440237951</v>
      </c>
      <c r="AM2284" s="15">
        <f t="shared" si="242"/>
        <v>-1.4854556398418073</v>
      </c>
      <c r="AN2284" s="63">
        <f t="shared" si="245"/>
        <v>11.358636418491599</v>
      </c>
      <c r="AO2284" s="63">
        <f t="shared" si="245"/>
        <v>11.358804619998017</v>
      </c>
      <c r="AP2284" s="63">
        <f t="shared" si="245"/>
        <v>11.359537657922226</v>
      </c>
      <c r="AQ2284" s="63">
        <f t="shared" si="245"/>
        <v>11.362715978071076</v>
      </c>
      <c r="AR2284" s="63">
        <f t="shared" si="245"/>
        <v>11.376203534425278</v>
      </c>
      <c r="AS2284" s="63">
        <f t="shared" si="245"/>
        <v>11.429013607576051</v>
      </c>
      <c r="AT2284" s="63">
        <f t="shared" si="245"/>
        <v>11.594971110027394</v>
      </c>
      <c r="AU2284" s="63">
        <f t="shared" si="244"/>
        <v>11.961740587925192</v>
      </c>
      <c r="AV2284" s="63"/>
      <c r="AW2284" s="63"/>
    </row>
    <row r="2285" spans="27:49" x14ac:dyDescent="0.2">
      <c r="AA2285" s="217">
        <f t="shared" si="233"/>
        <v>-6.8508655805447731E-3</v>
      </c>
      <c r="AB2285" s="218">
        <f t="shared" si="234"/>
        <v>6.8508655805447731E-3</v>
      </c>
      <c r="AC2285" s="218">
        <f t="shared" si="235"/>
        <v>0</v>
      </c>
      <c r="AD2285" s="219">
        <f t="shared" si="236"/>
        <v>0</v>
      </c>
      <c r="AH2285" s="15">
        <f t="shared" si="237"/>
        <v>-2.1132140183653118E-2</v>
      </c>
      <c r="AI2285" s="15">
        <f t="shared" si="238"/>
        <v>0.75722234923842557</v>
      </c>
      <c r="AJ2285" s="15">
        <f t="shared" si="239"/>
        <v>-5.8662773998696828E-2</v>
      </c>
      <c r="AK2285" s="15">
        <f t="shared" si="240"/>
        <v>-0.59778198123591342</v>
      </c>
      <c r="AL2285" s="15">
        <f t="shared" si="241"/>
        <v>-1.9565766440237951</v>
      </c>
      <c r="AM2285" s="15">
        <f t="shared" si="242"/>
        <v>-1.4854556398418073</v>
      </c>
      <c r="AN2285" s="63">
        <f t="shared" si="245"/>
        <v>11.358636418491599</v>
      </c>
      <c r="AO2285" s="63">
        <f t="shared" si="245"/>
        <v>11.358804619998017</v>
      </c>
      <c r="AP2285" s="63">
        <f t="shared" si="245"/>
        <v>11.359537657922226</v>
      </c>
      <c r="AQ2285" s="63">
        <f t="shared" si="245"/>
        <v>11.362715978071076</v>
      </c>
      <c r="AR2285" s="63">
        <f t="shared" si="245"/>
        <v>11.376203534425278</v>
      </c>
      <c r="AS2285" s="63">
        <f t="shared" si="245"/>
        <v>11.429013607576051</v>
      </c>
      <c r="AT2285" s="63">
        <f t="shared" si="245"/>
        <v>11.594971110027394</v>
      </c>
      <c r="AU2285" s="63">
        <f t="shared" si="244"/>
        <v>11.961740587925192</v>
      </c>
      <c r="AV2285" s="63"/>
      <c r="AW2285" s="63"/>
    </row>
    <row r="2286" spans="27:49" x14ac:dyDescent="0.2">
      <c r="AA2286" s="217">
        <f t="shared" si="233"/>
        <v>-6.8508655805447731E-3</v>
      </c>
      <c r="AB2286" s="218">
        <f t="shared" si="234"/>
        <v>6.8508655805447731E-3</v>
      </c>
      <c r="AC2286" s="218">
        <f t="shared" si="235"/>
        <v>0</v>
      </c>
      <c r="AD2286" s="219">
        <f t="shared" si="236"/>
        <v>0</v>
      </c>
      <c r="AH2286" s="15">
        <f t="shared" si="237"/>
        <v>-2.1132140183653118E-2</v>
      </c>
      <c r="AI2286" s="15">
        <f t="shared" si="238"/>
        <v>0.75722234923842557</v>
      </c>
      <c r="AJ2286" s="15">
        <f t="shared" si="239"/>
        <v>-5.8662773998696828E-2</v>
      </c>
      <c r="AK2286" s="15">
        <f t="shared" si="240"/>
        <v>-0.59778198123591342</v>
      </c>
      <c r="AL2286" s="15">
        <f t="shared" si="241"/>
        <v>-1.9565766440237951</v>
      </c>
      <c r="AM2286" s="15">
        <f t="shared" si="242"/>
        <v>-1.4854556398418073</v>
      </c>
      <c r="AN2286" s="63">
        <f t="shared" si="245"/>
        <v>11.358636418491599</v>
      </c>
      <c r="AO2286" s="63">
        <f t="shared" si="245"/>
        <v>11.358804619998017</v>
      </c>
      <c r="AP2286" s="63">
        <f t="shared" si="245"/>
        <v>11.359537657922226</v>
      </c>
      <c r="AQ2286" s="63">
        <f t="shared" si="245"/>
        <v>11.362715978071076</v>
      </c>
      <c r="AR2286" s="63">
        <f t="shared" si="245"/>
        <v>11.376203534425278</v>
      </c>
      <c r="AS2286" s="63">
        <f t="shared" si="245"/>
        <v>11.429013607576051</v>
      </c>
      <c r="AT2286" s="63">
        <f t="shared" si="245"/>
        <v>11.594971110027394</v>
      </c>
      <c r="AU2286" s="63">
        <f t="shared" si="244"/>
        <v>11.961740587925192</v>
      </c>
      <c r="AV2286" s="63"/>
      <c r="AW2286" s="63"/>
    </row>
    <row r="2287" spans="27:49" x14ac:dyDescent="0.2">
      <c r="AA2287" s="217">
        <f t="shared" si="233"/>
        <v>-6.8508655805447731E-3</v>
      </c>
      <c r="AB2287" s="218">
        <f t="shared" si="234"/>
        <v>6.8508655805447731E-3</v>
      </c>
      <c r="AC2287" s="218">
        <f t="shared" si="235"/>
        <v>0</v>
      </c>
      <c r="AD2287" s="219">
        <f t="shared" si="236"/>
        <v>0</v>
      </c>
      <c r="AH2287" s="15">
        <f t="shared" si="237"/>
        <v>-2.1132140183653118E-2</v>
      </c>
      <c r="AI2287" s="15">
        <f t="shared" si="238"/>
        <v>0.75722234923842557</v>
      </c>
      <c r="AJ2287" s="15">
        <f t="shared" si="239"/>
        <v>-5.8662773998696828E-2</v>
      </c>
      <c r="AK2287" s="15">
        <f t="shared" si="240"/>
        <v>-0.59778198123591342</v>
      </c>
      <c r="AL2287" s="15">
        <f t="shared" si="241"/>
        <v>-1.9565766440237951</v>
      </c>
      <c r="AM2287" s="15">
        <f t="shared" si="242"/>
        <v>-1.4854556398418073</v>
      </c>
      <c r="AN2287" s="63">
        <f t="shared" si="245"/>
        <v>11.358636418491599</v>
      </c>
      <c r="AO2287" s="63">
        <f t="shared" si="245"/>
        <v>11.358804619998017</v>
      </c>
      <c r="AP2287" s="63">
        <f t="shared" si="245"/>
        <v>11.359537657922226</v>
      </c>
      <c r="AQ2287" s="63">
        <f t="shared" si="245"/>
        <v>11.362715978071076</v>
      </c>
      <c r="AR2287" s="63">
        <f t="shared" si="245"/>
        <v>11.376203534425278</v>
      </c>
      <c r="AS2287" s="63">
        <f t="shared" si="245"/>
        <v>11.429013607576051</v>
      </c>
      <c r="AT2287" s="63">
        <f t="shared" si="245"/>
        <v>11.594971110027394</v>
      </c>
      <c r="AU2287" s="63">
        <f t="shared" si="244"/>
        <v>11.961740587925192</v>
      </c>
      <c r="AV2287" s="63"/>
      <c r="AW2287" s="63"/>
    </row>
    <row r="2288" spans="27:49" x14ac:dyDescent="0.2">
      <c r="AA2288" s="217">
        <f t="shared" si="233"/>
        <v>-6.8508655805447731E-3</v>
      </c>
      <c r="AB2288" s="218">
        <f t="shared" si="234"/>
        <v>6.8508655805447731E-3</v>
      </c>
      <c r="AC2288" s="218">
        <f t="shared" si="235"/>
        <v>0</v>
      </c>
      <c r="AD2288" s="219">
        <f t="shared" si="236"/>
        <v>0</v>
      </c>
      <c r="AH2288" s="15">
        <f t="shared" si="237"/>
        <v>-2.1132140183653118E-2</v>
      </c>
      <c r="AI2288" s="15">
        <f t="shared" si="238"/>
        <v>0.75722234923842557</v>
      </c>
      <c r="AJ2288" s="15">
        <f t="shared" si="239"/>
        <v>-5.8662773998696828E-2</v>
      </c>
      <c r="AK2288" s="15">
        <f t="shared" si="240"/>
        <v>-0.59778198123591342</v>
      </c>
      <c r="AL2288" s="15">
        <f t="shared" si="241"/>
        <v>-1.9565766440237951</v>
      </c>
      <c r="AM2288" s="15">
        <f t="shared" si="242"/>
        <v>-1.4854556398418073</v>
      </c>
      <c r="AN2288" s="63">
        <f t="shared" si="245"/>
        <v>11.358636418491599</v>
      </c>
      <c r="AO2288" s="63">
        <f t="shared" si="245"/>
        <v>11.358804619998017</v>
      </c>
      <c r="AP2288" s="63">
        <f t="shared" si="245"/>
        <v>11.359537657922226</v>
      </c>
      <c r="AQ2288" s="63">
        <f t="shared" si="245"/>
        <v>11.362715978071076</v>
      </c>
      <c r="AR2288" s="63">
        <f t="shared" si="245"/>
        <v>11.376203534425278</v>
      </c>
      <c r="AS2288" s="63">
        <f t="shared" si="245"/>
        <v>11.429013607576051</v>
      </c>
      <c r="AT2288" s="63">
        <f t="shared" si="245"/>
        <v>11.594971110027394</v>
      </c>
      <c r="AU2288" s="63">
        <f t="shared" si="244"/>
        <v>11.961740587925192</v>
      </c>
      <c r="AV2288" s="63"/>
      <c r="AW2288" s="63"/>
    </row>
    <row r="2289" spans="27:49" x14ac:dyDescent="0.2">
      <c r="AA2289" s="217">
        <f t="shared" si="233"/>
        <v>-6.8508655805447731E-3</v>
      </c>
      <c r="AB2289" s="218">
        <f t="shared" si="234"/>
        <v>6.8508655805447731E-3</v>
      </c>
      <c r="AC2289" s="218">
        <f t="shared" si="235"/>
        <v>0</v>
      </c>
      <c r="AD2289" s="219">
        <f t="shared" si="236"/>
        <v>0</v>
      </c>
      <c r="AH2289" s="15">
        <f t="shared" si="237"/>
        <v>-2.1132140183653118E-2</v>
      </c>
      <c r="AI2289" s="15">
        <f t="shared" si="238"/>
        <v>0.75722234923842557</v>
      </c>
      <c r="AJ2289" s="15">
        <f t="shared" si="239"/>
        <v>-5.8662773998696828E-2</v>
      </c>
      <c r="AK2289" s="15">
        <f t="shared" si="240"/>
        <v>-0.59778198123591342</v>
      </c>
      <c r="AL2289" s="15">
        <f t="shared" si="241"/>
        <v>-1.9565766440237951</v>
      </c>
      <c r="AM2289" s="15">
        <f t="shared" si="242"/>
        <v>-1.4854556398418073</v>
      </c>
      <c r="AN2289" s="63">
        <f t="shared" si="245"/>
        <v>11.358636418491599</v>
      </c>
      <c r="AO2289" s="63">
        <f t="shared" si="245"/>
        <v>11.358804619998017</v>
      </c>
      <c r="AP2289" s="63">
        <f t="shared" si="245"/>
        <v>11.359537657922226</v>
      </c>
      <c r="AQ2289" s="63">
        <f t="shared" si="245"/>
        <v>11.362715978071076</v>
      </c>
      <c r="AR2289" s="63">
        <f t="shared" si="245"/>
        <v>11.376203534425278</v>
      </c>
      <c r="AS2289" s="63">
        <f t="shared" si="245"/>
        <v>11.429013607576051</v>
      </c>
      <c r="AT2289" s="63">
        <f t="shared" si="245"/>
        <v>11.594971110027394</v>
      </c>
      <c r="AU2289" s="63">
        <f t="shared" si="244"/>
        <v>11.961740587925192</v>
      </c>
      <c r="AV2289" s="63"/>
      <c r="AW2289" s="63"/>
    </row>
    <row r="2290" spans="27:49" x14ac:dyDescent="0.2">
      <c r="AA2290" s="217">
        <f t="shared" si="233"/>
        <v>-6.8508655805447731E-3</v>
      </c>
      <c r="AB2290" s="218">
        <f t="shared" si="234"/>
        <v>6.8508655805447731E-3</v>
      </c>
      <c r="AC2290" s="218">
        <f t="shared" si="235"/>
        <v>0</v>
      </c>
      <c r="AD2290" s="219">
        <f t="shared" si="236"/>
        <v>0</v>
      </c>
      <c r="AH2290" s="15">
        <f t="shared" si="237"/>
        <v>-2.1132140183653118E-2</v>
      </c>
      <c r="AI2290" s="15">
        <f t="shared" si="238"/>
        <v>0.75722234923842557</v>
      </c>
      <c r="AJ2290" s="15">
        <f t="shared" si="239"/>
        <v>-5.8662773998696828E-2</v>
      </c>
      <c r="AK2290" s="15">
        <f t="shared" si="240"/>
        <v>-0.59778198123591342</v>
      </c>
      <c r="AL2290" s="15">
        <f t="shared" si="241"/>
        <v>-1.9565766440237951</v>
      </c>
      <c r="AM2290" s="15">
        <f t="shared" si="242"/>
        <v>-1.4854556398418073</v>
      </c>
      <c r="AN2290" s="63">
        <f t="shared" si="245"/>
        <v>11.358636418491599</v>
      </c>
      <c r="AO2290" s="63">
        <f t="shared" si="245"/>
        <v>11.358804619998017</v>
      </c>
      <c r="AP2290" s="63">
        <f t="shared" si="245"/>
        <v>11.359537657922226</v>
      </c>
      <c r="AQ2290" s="63">
        <f t="shared" si="245"/>
        <v>11.362715978071076</v>
      </c>
      <c r="AR2290" s="63">
        <f t="shared" si="245"/>
        <v>11.376203534425278</v>
      </c>
      <c r="AS2290" s="63">
        <f t="shared" si="245"/>
        <v>11.429013607576051</v>
      </c>
      <c r="AT2290" s="63">
        <f t="shared" si="245"/>
        <v>11.594971110027394</v>
      </c>
      <c r="AU2290" s="63">
        <f t="shared" si="244"/>
        <v>11.961740587925192</v>
      </c>
      <c r="AV2290" s="63"/>
      <c r="AW2290" s="63"/>
    </row>
    <row r="2291" spans="27:49" x14ac:dyDescent="0.2">
      <c r="AA2291" s="217">
        <f t="shared" si="233"/>
        <v>-6.8508655805447731E-3</v>
      </c>
      <c r="AB2291" s="218">
        <f t="shared" si="234"/>
        <v>6.8508655805447731E-3</v>
      </c>
      <c r="AC2291" s="218">
        <f t="shared" si="235"/>
        <v>0</v>
      </c>
      <c r="AD2291" s="219">
        <f t="shared" si="236"/>
        <v>0</v>
      </c>
      <c r="AH2291" s="15">
        <f t="shared" si="237"/>
        <v>-2.1132140183653118E-2</v>
      </c>
      <c r="AI2291" s="15">
        <f t="shared" si="238"/>
        <v>0.75722234923842557</v>
      </c>
      <c r="AJ2291" s="15">
        <f t="shared" si="239"/>
        <v>-5.8662773998696828E-2</v>
      </c>
      <c r="AK2291" s="15">
        <f t="shared" si="240"/>
        <v>-0.59778198123591342</v>
      </c>
      <c r="AL2291" s="15">
        <f t="shared" si="241"/>
        <v>-1.9565766440237951</v>
      </c>
      <c r="AM2291" s="15">
        <f t="shared" si="242"/>
        <v>-1.4854556398418073</v>
      </c>
      <c r="AN2291" s="63">
        <f t="shared" si="245"/>
        <v>11.358636418491599</v>
      </c>
      <c r="AO2291" s="63">
        <f t="shared" si="245"/>
        <v>11.358804619998017</v>
      </c>
      <c r="AP2291" s="63">
        <f t="shared" si="245"/>
        <v>11.359537657922226</v>
      </c>
      <c r="AQ2291" s="63">
        <f t="shared" si="245"/>
        <v>11.362715978071076</v>
      </c>
      <c r="AR2291" s="63">
        <f t="shared" si="245"/>
        <v>11.376203534425278</v>
      </c>
      <c r="AS2291" s="63">
        <f t="shared" si="245"/>
        <v>11.429013607576051</v>
      </c>
      <c r="AT2291" s="63">
        <f t="shared" si="245"/>
        <v>11.594971110027394</v>
      </c>
      <c r="AU2291" s="63">
        <f t="shared" si="244"/>
        <v>11.961740587925192</v>
      </c>
      <c r="AV2291" s="63"/>
      <c r="AW2291" s="63"/>
    </row>
    <row r="2292" spans="27:49" x14ac:dyDescent="0.2">
      <c r="AA2292" s="217">
        <f t="shared" si="233"/>
        <v>-6.8508655805447731E-3</v>
      </c>
      <c r="AB2292" s="218">
        <f t="shared" si="234"/>
        <v>6.8508655805447731E-3</v>
      </c>
      <c r="AC2292" s="218">
        <f t="shared" si="235"/>
        <v>0</v>
      </c>
      <c r="AD2292" s="219">
        <f t="shared" si="236"/>
        <v>0</v>
      </c>
      <c r="AH2292" s="15">
        <f t="shared" si="237"/>
        <v>-2.1132140183653118E-2</v>
      </c>
      <c r="AI2292" s="15">
        <f t="shared" si="238"/>
        <v>0.75722234923842557</v>
      </c>
      <c r="AJ2292" s="15">
        <f t="shared" si="239"/>
        <v>-5.8662773998696828E-2</v>
      </c>
      <c r="AK2292" s="15">
        <f t="shared" si="240"/>
        <v>-0.59778198123591342</v>
      </c>
      <c r="AL2292" s="15">
        <f t="shared" si="241"/>
        <v>-1.9565766440237951</v>
      </c>
      <c r="AM2292" s="15">
        <f t="shared" si="242"/>
        <v>-1.4854556398418073</v>
      </c>
      <c r="AN2292" s="63">
        <f t="shared" si="245"/>
        <v>11.358636418491599</v>
      </c>
      <c r="AO2292" s="63">
        <f t="shared" si="245"/>
        <v>11.358804619998017</v>
      </c>
      <c r="AP2292" s="63">
        <f t="shared" si="245"/>
        <v>11.359537657922226</v>
      </c>
      <c r="AQ2292" s="63">
        <f t="shared" si="245"/>
        <v>11.362715978071076</v>
      </c>
      <c r="AR2292" s="63">
        <f t="shared" si="245"/>
        <v>11.376203534425278</v>
      </c>
      <c r="AS2292" s="63">
        <f t="shared" si="245"/>
        <v>11.429013607576051</v>
      </c>
      <c r="AT2292" s="63">
        <f t="shared" si="245"/>
        <v>11.594971110027394</v>
      </c>
      <c r="AU2292" s="63">
        <f t="shared" si="244"/>
        <v>11.961740587925192</v>
      </c>
      <c r="AV2292" s="63"/>
      <c r="AW2292" s="63"/>
    </row>
    <row r="2293" spans="27:49" x14ac:dyDescent="0.2">
      <c r="AA2293" s="217">
        <f t="shared" si="233"/>
        <v>-6.8508655805447731E-3</v>
      </c>
      <c r="AB2293" s="218">
        <f t="shared" si="234"/>
        <v>6.8508655805447731E-3</v>
      </c>
      <c r="AC2293" s="218">
        <f t="shared" si="235"/>
        <v>0</v>
      </c>
      <c r="AD2293" s="219">
        <f t="shared" si="236"/>
        <v>0</v>
      </c>
      <c r="AH2293" s="15">
        <f t="shared" si="237"/>
        <v>-2.1132140183653118E-2</v>
      </c>
      <c r="AI2293" s="15">
        <f t="shared" si="238"/>
        <v>0.75722234923842557</v>
      </c>
      <c r="AJ2293" s="15">
        <f t="shared" si="239"/>
        <v>-5.8662773998696828E-2</v>
      </c>
      <c r="AK2293" s="15">
        <f t="shared" si="240"/>
        <v>-0.59778198123591342</v>
      </c>
      <c r="AL2293" s="15">
        <f t="shared" si="241"/>
        <v>-1.9565766440237951</v>
      </c>
      <c r="AM2293" s="15">
        <f t="shared" si="242"/>
        <v>-1.4854556398418073</v>
      </c>
      <c r="AN2293" s="63">
        <f t="shared" ref="AN2293:AT2308" si="246">$AU2293+$AB$7*SIN(AO2293)</f>
        <v>11.358636418491599</v>
      </c>
      <c r="AO2293" s="63">
        <f t="shared" si="246"/>
        <v>11.358804619998017</v>
      </c>
      <c r="AP2293" s="63">
        <f t="shared" si="246"/>
        <v>11.359537657922226</v>
      </c>
      <c r="AQ2293" s="63">
        <f t="shared" si="246"/>
        <v>11.362715978071076</v>
      </c>
      <c r="AR2293" s="63">
        <f t="shared" si="246"/>
        <v>11.376203534425278</v>
      </c>
      <c r="AS2293" s="63">
        <f t="shared" si="246"/>
        <v>11.429013607576051</v>
      </c>
      <c r="AT2293" s="63">
        <f t="shared" si="246"/>
        <v>11.594971110027394</v>
      </c>
      <c r="AU2293" s="63">
        <f t="shared" si="244"/>
        <v>11.961740587925192</v>
      </c>
      <c r="AV2293" s="63"/>
      <c r="AW2293" s="63"/>
    </row>
    <row r="2294" spans="27:49" x14ac:dyDescent="0.2">
      <c r="AA2294" s="217">
        <f t="shared" si="233"/>
        <v>-6.8508655805447731E-3</v>
      </c>
      <c r="AB2294" s="218">
        <f t="shared" si="234"/>
        <v>6.8508655805447731E-3</v>
      </c>
      <c r="AC2294" s="218">
        <f t="shared" si="235"/>
        <v>0</v>
      </c>
      <c r="AD2294" s="219">
        <f t="shared" si="236"/>
        <v>0</v>
      </c>
      <c r="AH2294" s="15">
        <f t="shared" si="237"/>
        <v>-2.1132140183653118E-2</v>
      </c>
      <c r="AI2294" s="15">
        <f t="shared" si="238"/>
        <v>0.75722234923842557</v>
      </c>
      <c r="AJ2294" s="15">
        <f t="shared" si="239"/>
        <v>-5.8662773998696828E-2</v>
      </c>
      <c r="AK2294" s="15">
        <f t="shared" si="240"/>
        <v>-0.59778198123591342</v>
      </c>
      <c r="AL2294" s="15">
        <f t="shared" si="241"/>
        <v>-1.9565766440237951</v>
      </c>
      <c r="AM2294" s="15">
        <f t="shared" si="242"/>
        <v>-1.4854556398418073</v>
      </c>
      <c r="AN2294" s="63">
        <f t="shared" si="246"/>
        <v>11.358636418491599</v>
      </c>
      <c r="AO2294" s="63">
        <f t="shared" si="246"/>
        <v>11.358804619998017</v>
      </c>
      <c r="AP2294" s="63">
        <f t="shared" si="246"/>
        <v>11.359537657922226</v>
      </c>
      <c r="AQ2294" s="63">
        <f t="shared" si="246"/>
        <v>11.362715978071076</v>
      </c>
      <c r="AR2294" s="63">
        <f t="shared" si="246"/>
        <v>11.376203534425278</v>
      </c>
      <c r="AS2294" s="63">
        <f t="shared" si="246"/>
        <v>11.429013607576051</v>
      </c>
      <c r="AT2294" s="63">
        <f t="shared" si="246"/>
        <v>11.594971110027394</v>
      </c>
      <c r="AU2294" s="63">
        <f t="shared" si="244"/>
        <v>11.961740587925192</v>
      </c>
      <c r="AV2294" s="63"/>
      <c r="AW2294" s="63"/>
    </row>
    <row r="2295" spans="27:49" x14ac:dyDescent="0.2">
      <c r="AA2295" s="217">
        <f t="shared" si="233"/>
        <v>-6.8508655805447731E-3</v>
      </c>
      <c r="AB2295" s="218">
        <f t="shared" si="234"/>
        <v>6.8508655805447731E-3</v>
      </c>
      <c r="AC2295" s="218">
        <f t="shared" si="235"/>
        <v>0</v>
      </c>
      <c r="AD2295" s="219">
        <f t="shared" si="236"/>
        <v>0</v>
      </c>
      <c r="AH2295" s="15">
        <f t="shared" si="237"/>
        <v>-2.1132140183653118E-2</v>
      </c>
      <c r="AI2295" s="15">
        <f t="shared" si="238"/>
        <v>0.75722234923842557</v>
      </c>
      <c r="AJ2295" s="15">
        <f t="shared" si="239"/>
        <v>-5.8662773998696828E-2</v>
      </c>
      <c r="AK2295" s="15">
        <f t="shared" si="240"/>
        <v>-0.59778198123591342</v>
      </c>
      <c r="AL2295" s="15">
        <f t="shared" si="241"/>
        <v>-1.9565766440237951</v>
      </c>
      <c r="AM2295" s="15">
        <f t="shared" si="242"/>
        <v>-1.4854556398418073</v>
      </c>
      <c r="AN2295" s="63">
        <f t="shared" si="246"/>
        <v>11.358636418491599</v>
      </c>
      <c r="AO2295" s="63">
        <f t="shared" si="246"/>
        <v>11.358804619998017</v>
      </c>
      <c r="AP2295" s="63">
        <f t="shared" si="246"/>
        <v>11.359537657922226</v>
      </c>
      <c r="AQ2295" s="63">
        <f t="shared" si="246"/>
        <v>11.362715978071076</v>
      </c>
      <c r="AR2295" s="63">
        <f t="shared" si="246"/>
        <v>11.376203534425278</v>
      </c>
      <c r="AS2295" s="63">
        <f t="shared" si="246"/>
        <v>11.429013607576051</v>
      </c>
      <c r="AT2295" s="63">
        <f t="shared" si="246"/>
        <v>11.594971110027394</v>
      </c>
      <c r="AU2295" s="63">
        <f t="shared" si="244"/>
        <v>11.961740587925192</v>
      </c>
      <c r="AV2295" s="63"/>
      <c r="AW2295" s="63"/>
    </row>
    <row r="2296" spans="27:49" x14ac:dyDescent="0.2">
      <c r="AA2296" s="217">
        <f t="shared" si="233"/>
        <v>-6.8508655805447731E-3</v>
      </c>
      <c r="AB2296" s="218">
        <f t="shared" si="234"/>
        <v>6.8508655805447731E-3</v>
      </c>
      <c r="AC2296" s="218">
        <f t="shared" si="235"/>
        <v>0</v>
      </c>
      <c r="AD2296" s="219">
        <f t="shared" si="236"/>
        <v>0</v>
      </c>
      <c r="AH2296" s="15">
        <f t="shared" si="237"/>
        <v>-2.1132140183653118E-2</v>
      </c>
      <c r="AI2296" s="15">
        <f t="shared" si="238"/>
        <v>0.75722234923842557</v>
      </c>
      <c r="AJ2296" s="15">
        <f t="shared" si="239"/>
        <v>-5.8662773998696828E-2</v>
      </c>
      <c r="AK2296" s="15">
        <f t="shared" si="240"/>
        <v>-0.59778198123591342</v>
      </c>
      <c r="AL2296" s="15">
        <f t="shared" si="241"/>
        <v>-1.9565766440237951</v>
      </c>
      <c r="AM2296" s="15">
        <f t="shared" si="242"/>
        <v>-1.4854556398418073</v>
      </c>
      <c r="AN2296" s="63">
        <f t="shared" si="246"/>
        <v>11.358636418491599</v>
      </c>
      <c r="AO2296" s="63">
        <f t="shared" si="246"/>
        <v>11.358804619998017</v>
      </c>
      <c r="AP2296" s="63">
        <f t="shared" si="246"/>
        <v>11.359537657922226</v>
      </c>
      <c r="AQ2296" s="63">
        <f t="shared" si="246"/>
        <v>11.362715978071076</v>
      </c>
      <c r="AR2296" s="63">
        <f t="shared" si="246"/>
        <v>11.376203534425278</v>
      </c>
      <c r="AS2296" s="63">
        <f t="shared" si="246"/>
        <v>11.429013607576051</v>
      </c>
      <c r="AT2296" s="63">
        <f t="shared" si="246"/>
        <v>11.594971110027394</v>
      </c>
      <c r="AU2296" s="63">
        <f t="shared" si="244"/>
        <v>11.961740587925192</v>
      </c>
      <c r="AV2296" s="63"/>
      <c r="AW2296" s="63"/>
    </row>
    <row r="2297" spans="27:49" x14ac:dyDescent="0.2">
      <c r="AA2297" s="217">
        <f t="shared" si="233"/>
        <v>-6.8508655805447731E-3</v>
      </c>
      <c r="AB2297" s="218">
        <f t="shared" si="234"/>
        <v>6.8508655805447731E-3</v>
      </c>
      <c r="AC2297" s="218">
        <f t="shared" si="235"/>
        <v>0</v>
      </c>
      <c r="AD2297" s="219">
        <f t="shared" si="236"/>
        <v>0</v>
      </c>
      <c r="AH2297" s="15">
        <f t="shared" si="237"/>
        <v>-2.1132140183653118E-2</v>
      </c>
      <c r="AI2297" s="15">
        <f t="shared" si="238"/>
        <v>0.75722234923842557</v>
      </c>
      <c r="AJ2297" s="15">
        <f t="shared" si="239"/>
        <v>-5.8662773998696828E-2</v>
      </c>
      <c r="AK2297" s="15">
        <f t="shared" si="240"/>
        <v>-0.59778198123591342</v>
      </c>
      <c r="AL2297" s="15">
        <f t="shared" si="241"/>
        <v>-1.9565766440237951</v>
      </c>
      <c r="AM2297" s="15">
        <f t="shared" si="242"/>
        <v>-1.4854556398418073</v>
      </c>
      <c r="AN2297" s="63">
        <f t="shared" si="246"/>
        <v>11.358636418491599</v>
      </c>
      <c r="AO2297" s="63">
        <f t="shared" si="246"/>
        <v>11.358804619998017</v>
      </c>
      <c r="AP2297" s="63">
        <f t="shared" si="246"/>
        <v>11.359537657922226</v>
      </c>
      <c r="AQ2297" s="63">
        <f t="shared" si="246"/>
        <v>11.362715978071076</v>
      </c>
      <c r="AR2297" s="63">
        <f t="shared" si="246"/>
        <v>11.376203534425278</v>
      </c>
      <c r="AS2297" s="63">
        <f t="shared" si="246"/>
        <v>11.429013607576051</v>
      </c>
      <c r="AT2297" s="63">
        <f t="shared" si="246"/>
        <v>11.594971110027394</v>
      </c>
      <c r="AU2297" s="63">
        <f t="shared" si="244"/>
        <v>11.961740587925192</v>
      </c>
      <c r="AV2297" s="63"/>
      <c r="AW2297" s="63"/>
    </row>
    <row r="2298" spans="27:49" x14ac:dyDescent="0.2">
      <c r="AA2298" s="217">
        <f t="shared" si="233"/>
        <v>-6.8508655805447731E-3</v>
      </c>
      <c r="AB2298" s="218">
        <f t="shared" si="234"/>
        <v>6.8508655805447731E-3</v>
      </c>
      <c r="AC2298" s="218">
        <f t="shared" si="235"/>
        <v>0</v>
      </c>
      <c r="AD2298" s="219">
        <f t="shared" si="236"/>
        <v>0</v>
      </c>
      <c r="AH2298" s="15">
        <f t="shared" si="237"/>
        <v>-2.1132140183653118E-2</v>
      </c>
      <c r="AI2298" s="15">
        <f t="shared" si="238"/>
        <v>0.75722234923842557</v>
      </c>
      <c r="AJ2298" s="15">
        <f t="shared" si="239"/>
        <v>-5.8662773998696828E-2</v>
      </c>
      <c r="AK2298" s="15">
        <f t="shared" si="240"/>
        <v>-0.59778198123591342</v>
      </c>
      <c r="AL2298" s="15">
        <f t="shared" si="241"/>
        <v>-1.9565766440237951</v>
      </c>
      <c r="AM2298" s="15">
        <f t="shared" si="242"/>
        <v>-1.4854556398418073</v>
      </c>
      <c r="AN2298" s="63">
        <f t="shared" si="246"/>
        <v>11.358636418491599</v>
      </c>
      <c r="AO2298" s="63">
        <f t="shared" si="246"/>
        <v>11.358804619998017</v>
      </c>
      <c r="AP2298" s="63">
        <f t="shared" si="246"/>
        <v>11.359537657922226</v>
      </c>
      <c r="AQ2298" s="63">
        <f t="shared" si="246"/>
        <v>11.362715978071076</v>
      </c>
      <c r="AR2298" s="63">
        <f t="shared" si="246"/>
        <v>11.376203534425278</v>
      </c>
      <c r="AS2298" s="63">
        <f t="shared" si="246"/>
        <v>11.429013607576051</v>
      </c>
      <c r="AT2298" s="63">
        <f t="shared" si="246"/>
        <v>11.594971110027394</v>
      </c>
      <c r="AU2298" s="63">
        <f t="shared" si="244"/>
        <v>11.961740587925192</v>
      </c>
      <c r="AV2298" s="63"/>
      <c r="AW2298" s="63"/>
    </row>
    <row r="2299" spans="27:49" x14ac:dyDescent="0.2">
      <c r="AA2299" s="217">
        <f t="shared" si="233"/>
        <v>-6.8508655805447731E-3</v>
      </c>
      <c r="AB2299" s="218">
        <f t="shared" si="234"/>
        <v>6.8508655805447731E-3</v>
      </c>
      <c r="AC2299" s="218">
        <f t="shared" si="235"/>
        <v>0</v>
      </c>
      <c r="AD2299" s="219">
        <f t="shared" si="236"/>
        <v>0</v>
      </c>
      <c r="AH2299" s="15">
        <f t="shared" si="237"/>
        <v>-2.1132140183653118E-2</v>
      </c>
      <c r="AI2299" s="15">
        <f t="shared" si="238"/>
        <v>0.75722234923842557</v>
      </c>
      <c r="AJ2299" s="15">
        <f t="shared" si="239"/>
        <v>-5.8662773998696828E-2</v>
      </c>
      <c r="AK2299" s="15">
        <f t="shared" si="240"/>
        <v>-0.59778198123591342</v>
      </c>
      <c r="AL2299" s="15">
        <f t="shared" si="241"/>
        <v>-1.9565766440237951</v>
      </c>
      <c r="AM2299" s="15">
        <f t="shared" si="242"/>
        <v>-1.4854556398418073</v>
      </c>
      <c r="AN2299" s="63">
        <f t="shared" si="246"/>
        <v>11.358636418491599</v>
      </c>
      <c r="AO2299" s="63">
        <f t="shared" si="246"/>
        <v>11.358804619998017</v>
      </c>
      <c r="AP2299" s="63">
        <f t="shared" si="246"/>
        <v>11.359537657922226</v>
      </c>
      <c r="AQ2299" s="63">
        <f t="shared" si="246"/>
        <v>11.362715978071076</v>
      </c>
      <c r="AR2299" s="63">
        <f t="shared" si="246"/>
        <v>11.376203534425278</v>
      </c>
      <c r="AS2299" s="63">
        <f t="shared" si="246"/>
        <v>11.429013607576051</v>
      </c>
      <c r="AT2299" s="63">
        <f t="shared" si="246"/>
        <v>11.594971110027394</v>
      </c>
      <c r="AU2299" s="63">
        <f t="shared" si="244"/>
        <v>11.961740587925192</v>
      </c>
      <c r="AV2299" s="63"/>
      <c r="AW2299" s="63"/>
    </row>
    <row r="2300" spans="27:49" x14ac:dyDescent="0.2">
      <c r="AA2300" s="217">
        <f t="shared" si="233"/>
        <v>-6.8508655805447731E-3</v>
      </c>
      <c r="AB2300" s="218">
        <f t="shared" si="234"/>
        <v>6.8508655805447731E-3</v>
      </c>
      <c r="AC2300" s="218">
        <f t="shared" si="235"/>
        <v>0</v>
      </c>
      <c r="AD2300" s="219">
        <f t="shared" si="236"/>
        <v>0</v>
      </c>
      <c r="AH2300" s="15">
        <f t="shared" si="237"/>
        <v>-2.1132140183653118E-2</v>
      </c>
      <c r="AI2300" s="15">
        <f t="shared" si="238"/>
        <v>0.75722234923842557</v>
      </c>
      <c r="AJ2300" s="15">
        <f t="shared" si="239"/>
        <v>-5.8662773998696828E-2</v>
      </c>
      <c r="AK2300" s="15">
        <f t="shared" si="240"/>
        <v>-0.59778198123591342</v>
      </c>
      <c r="AL2300" s="15">
        <f t="shared" si="241"/>
        <v>-1.9565766440237951</v>
      </c>
      <c r="AM2300" s="15">
        <f t="shared" si="242"/>
        <v>-1.4854556398418073</v>
      </c>
      <c r="AN2300" s="63">
        <f t="shared" si="246"/>
        <v>11.358636418491599</v>
      </c>
      <c r="AO2300" s="63">
        <f t="shared" si="246"/>
        <v>11.358804619998017</v>
      </c>
      <c r="AP2300" s="63">
        <f t="shared" si="246"/>
        <v>11.359537657922226</v>
      </c>
      <c r="AQ2300" s="63">
        <f t="shared" si="246"/>
        <v>11.362715978071076</v>
      </c>
      <c r="AR2300" s="63">
        <f t="shared" si="246"/>
        <v>11.376203534425278</v>
      </c>
      <c r="AS2300" s="63">
        <f t="shared" si="246"/>
        <v>11.429013607576051</v>
      </c>
      <c r="AT2300" s="63">
        <f t="shared" si="246"/>
        <v>11.594971110027394</v>
      </c>
      <c r="AU2300" s="63">
        <f t="shared" si="244"/>
        <v>11.961740587925192</v>
      </c>
      <c r="AV2300" s="63"/>
      <c r="AW2300" s="63"/>
    </row>
    <row r="2301" spans="27:49" x14ac:dyDescent="0.2">
      <c r="AA2301" s="217">
        <f t="shared" si="233"/>
        <v>-6.8508655805447731E-3</v>
      </c>
      <c r="AB2301" s="218">
        <f t="shared" si="234"/>
        <v>6.8508655805447731E-3</v>
      </c>
      <c r="AC2301" s="218">
        <f t="shared" si="235"/>
        <v>0</v>
      </c>
      <c r="AD2301" s="219">
        <f t="shared" si="236"/>
        <v>0</v>
      </c>
      <c r="AH2301" s="15">
        <f t="shared" si="237"/>
        <v>-2.1132140183653118E-2</v>
      </c>
      <c r="AI2301" s="15">
        <f t="shared" si="238"/>
        <v>0.75722234923842557</v>
      </c>
      <c r="AJ2301" s="15">
        <f t="shared" si="239"/>
        <v>-5.8662773998696828E-2</v>
      </c>
      <c r="AK2301" s="15">
        <f t="shared" si="240"/>
        <v>-0.59778198123591342</v>
      </c>
      <c r="AL2301" s="15">
        <f t="shared" si="241"/>
        <v>-1.9565766440237951</v>
      </c>
      <c r="AM2301" s="15">
        <f t="shared" si="242"/>
        <v>-1.4854556398418073</v>
      </c>
      <c r="AN2301" s="63">
        <f t="shared" si="246"/>
        <v>11.358636418491599</v>
      </c>
      <c r="AO2301" s="63">
        <f t="shared" si="246"/>
        <v>11.358804619998017</v>
      </c>
      <c r="AP2301" s="63">
        <f t="shared" si="246"/>
        <v>11.359537657922226</v>
      </c>
      <c r="AQ2301" s="63">
        <f t="shared" si="246"/>
        <v>11.362715978071076</v>
      </c>
      <c r="AR2301" s="63">
        <f t="shared" si="246"/>
        <v>11.376203534425278</v>
      </c>
      <c r="AS2301" s="63">
        <f t="shared" si="246"/>
        <v>11.429013607576051</v>
      </c>
      <c r="AT2301" s="63">
        <f t="shared" si="246"/>
        <v>11.594971110027394</v>
      </c>
      <c r="AU2301" s="63">
        <f t="shared" si="244"/>
        <v>11.961740587925192</v>
      </c>
      <c r="AV2301" s="63"/>
      <c r="AW2301" s="63"/>
    </row>
    <row r="2302" spans="27:49" x14ac:dyDescent="0.2">
      <c r="AA2302" s="217">
        <f t="shared" si="233"/>
        <v>-6.8508655805447731E-3</v>
      </c>
      <c r="AB2302" s="218">
        <f t="shared" si="234"/>
        <v>6.8508655805447731E-3</v>
      </c>
      <c r="AC2302" s="218">
        <f t="shared" si="235"/>
        <v>0</v>
      </c>
      <c r="AD2302" s="219">
        <f t="shared" si="236"/>
        <v>0</v>
      </c>
      <c r="AH2302" s="15">
        <f t="shared" si="237"/>
        <v>-2.1132140183653118E-2</v>
      </c>
      <c r="AI2302" s="15">
        <f t="shared" si="238"/>
        <v>0.75722234923842557</v>
      </c>
      <c r="AJ2302" s="15">
        <f t="shared" si="239"/>
        <v>-5.8662773998696828E-2</v>
      </c>
      <c r="AK2302" s="15">
        <f t="shared" si="240"/>
        <v>-0.59778198123591342</v>
      </c>
      <c r="AL2302" s="15">
        <f t="shared" si="241"/>
        <v>-1.9565766440237951</v>
      </c>
      <c r="AM2302" s="15">
        <f t="shared" si="242"/>
        <v>-1.4854556398418073</v>
      </c>
      <c r="AN2302" s="63">
        <f t="shared" si="246"/>
        <v>11.358636418491599</v>
      </c>
      <c r="AO2302" s="63">
        <f t="shared" si="246"/>
        <v>11.358804619998017</v>
      </c>
      <c r="AP2302" s="63">
        <f t="shared" si="246"/>
        <v>11.359537657922226</v>
      </c>
      <c r="AQ2302" s="63">
        <f t="shared" si="246"/>
        <v>11.362715978071076</v>
      </c>
      <c r="AR2302" s="63">
        <f t="shared" si="246"/>
        <v>11.376203534425278</v>
      </c>
      <c r="AS2302" s="63">
        <f t="shared" si="246"/>
        <v>11.429013607576051</v>
      </c>
      <c r="AT2302" s="63">
        <f t="shared" si="246"/>
        <v>11.594971110027394</v>
      </c>
      <c r="AU2302" s="63">
        <f t="shared" si="244"/>
        <v>11.961740587925192</v>
      </c>
      <c r="AV2302" s="63"/>
      <c r="AW2302" s="63"/>
    </row>
    <row r="2303" spans="27:49" x14ac:dyDescent="0.2">
      <c r="AA2303" s="217">
        <f t="shared" si="233"/>
        <v>-6.8508655805447731E-3</v>
      </c>
      <c r="AB2303" s="218">
        <f t="shared" si="234"/>
        <v>6.8508655805447731E-3</v>
      </c>
      <c r="AC2303" s="218">
        <f t="shared" si="235"/>
        <v>0</v>
      </c>
      <c r="AD2303" s="219">
        <f t="shared" si="236"/>
        <v>0</v>
      </c>
      <c r="AH2303" s="15">
        <f t="shared" si="237"/>
        <v>-2.1132140183653118E-2</v>
      </c>
      <c r="AI2303" s="15">
        <f t="shared" si="238"/>
        <v>0.75722234923842557</v>
      </c>
      <c r="AJ2303" s="15">
        <f t="shared" si="239"/>
        <v>-5.8662773998696828E-2</v>
      </c>
      <c r="AK2303" s="15">
        <f t="shared" si="240"/>
        <v>-0.59778198123591342</v>
      </c>
      <c r="AL2303" s="15">
        <f t="shared" si="241"/>
        <v>-1.9565766440237951</v>
      </c>
      <c r="AM2303" s="15">
        <f t="shared" si="242"/>
        <v>-1.4854556398418073</v>
      </c>
      <c r="AN2303" s="63">
        <f t="shared" si="246"/>
        <v>11.358636418491599</v>
      </c>
      <c r="AO2303" s="63">
        <f t="shared" si="246"/>
        <v>11.358804619998017</v>
      </c>
      <c r="AP2303" s="63">
        <f t="shared" si="246"/>
        <v>11.359537657922226</v>
      </c>
      <c r="AQ2303" s="63">
        <f t="shared" si="246"/>
        <v>11.362715978071076</v>
      </c>
      <c r="AR2303" s="63">
        <f t="shared" si="246"/>
        <v>11.376203534425278</v>
      </c>
      <c r="AS2303" s="63">
        <f t="shared" si="246"/>
        <v>11.429013607576051</v>
      </c>
      <c r="AT2303" s="63">
        <f t="shared" si="246"/>
        <v>11.594971110027394</v>
      </c>
      <c r="AU2303" s="63">
        <f t="shared" si="244"/>
        <v>11.961740587925192</v>
      </c>
      <c r="AV2303" s="63"/>
      <c r="AW2303" s="63"/>
    </row>
    <row r="2304" spans="27:49" x14ac:dyDescent="0.2">
      <c r="AA2304" s="217">
        <f t="shared" si="233"/>
        <v>-6.8508655805447731E-3</v>
      </c>
      <c r="AB2304" s="218">
        <f t="shared" si="234"/>
        <v>6.8508655805447731E-3</v>
      </c>
      <c r="AC2304" s="218">
        <f t="shared" si="235"/>
        <v>0</v>
      </c>
      <c r="AD2304" s="219">
        <f t="shared" si="236"/>
        <v>0</v>
      </c>
      <c r="AH2304" s="15">
        <f t="shared" si="237"/>
        <v>-2.1132140183653118E-2</v>
      </c>
      <c r="AI2304" s="15">
        <f t="shared" si="238"/>
        <v>0.75722234923842557</v>
      </c>
      <c r="AJ2304" s="15">
        <f t="shared" si="239"/>
        <v>-5.8662773998696828E-2</v>
      </c>
      <c r="AK2304" s="15">
        <f t="shared" si="240"/>
        <v>-0.59778198123591342</v>
      </c>
      <c r="AL2304" s="15">
        <f t="shared" si="241"/>
        <v>-1.9565766440237951</v>
      </c>
      <c r="AM2304" s="15">
        <f t="shared" si="242"/>
        <v>-1.4854556398418073</v>
      </c>
      <c r="AN2304" s="63">
        <f t="shared" si="246"/>
        <v>11.358636418491599</v>
      </c>
      <c r="AO2304" s="63">
        <f t="shared" si="246"/>
        <v>11.358804619998017</v>
      </c>
      <c r="AP2304" s="63">
        <f t="shared" si="246"/>
        <v>11.359537657922226</v>
      </c>
      <c r="AQ2304" s="63">
        <f t="shared" si="246"/>
        <v>11.362715978071076</v>
      </c>
      <c r="AR2304" s="63">
        <f t="shared" si="246"/>
        <v>11.376203534425278</v>
      </c>
      <c r="AS2304" s="63">
        <f t="shared" si="246"/>
        <v>11.429013607576051</v>
      </c>
      <c r="AT2304" s="63">
        <f t="shared" si="246"/>
        <v>11.594971110027394</v>
      </c>
      <c r="AU2304" s="63">
        <f t="shared" si="244"/>
        <v>11.961740587925192</v>
      </c>
      <c r="AV2304" s="63"/>
      <c r="AW2304" s="63"/>
    </row>
    <row r="2305" spans="27:49" x14ac:dyDescent="0.2">
      <c r="AA2305" s="217">
        <f t="shared" si="233"/>
        <v>-6.8508655805447731E-3</v>
      </c>
      <c r="AB2305" s="218">
        <f t="shared" si="234"/>
        <v>6.8508655805447731E-3</v>
      </c>
      <c r="AC2305" s="218">
        <f t="shared" si="235"/>
        <v>0</v>
      </c>
      <c r="AD2305" s="219">
        <f t="shared" si="236"/>
        <v>0</v>
      </c>
      <c r="AH2305" s="15">
        <f t="shared" si="237"/>
        <v>-2.1132140183653118E-2</v>
      </c>
      <c r="AI2305" s="15">
        <f t="shared" si="238"/>
        <v>0.75722234923842557</v>
      </c>
      <c r="AJ2305" s="15">
        <f t="shared" si="239"/>
        <v>-5.8662773998696828E-2</v>
      </c>
      <c r="AK2305" s="15">
        <f t="shared" si="240"/>
        <v>-0.59778198123591342</v>
      </c>
      <c r="AL2305" s="15">
        <f t="shared" si="241"/>
        <v>-1.9565766440237951</v>
      </c>
      <c r="AM2305" s="15">
        <f t="shared" si="242"/>
        <v>-1.4854556398418073</v>
      </c>
      <c r="AN2305" s="63">
        <f t="shared" si="246"/>
        <v>11.358636418491599</v>
      </c>
      <c r="AO2305" s="63">
        <f t="shared" si="246"/>
        <v>11.358804619998017</v>
      </c>
      <c r="AP2305" s="63">
        <f t="shared" si="246"/>
        <v>11.359537657922226</v>
      </c>
      <c r="AQ2305" s="63">
        <f t="shared" si="246"/>
        <v>11.362715978071076</v>
      </c>
      <c r="AR2305" s="63">
        <f t="shared" si="246"/>
        <v>11.376203534425278</v>
      </c>
      <c r="AS2305" s="63">
        <f t="shared" si="246"/>
        <v>11.429013607576051</v>
      </c>
      <c r="AT2305" s="63">
        <f t="shared" si="246"/>
        <v>11.594971110027394</v>
      </c>
      <c r="AU2305" s="63">
        <f t="shared" si="244"/>
        <v>11.961740587925192</v>
      </c>
      <c r="AV2305" s="63"/>
      <c r="AW2305" s="63"/>
    </row>
    <row r="2306" spans="27:49" x14ac:dyDescent="0.2">
      <c r="AA2306" s="217">
        <f t="shared" si="233"/>
        <v>-6.8508655805447731E-3</v>
      </c>
      <c r="AB2306" s="218">
        <f t="shared" si="234"/>
        <v>6.8508655805447731E-3</v>
      </c>
      <c r="AC2306" s="218">
        <f t="shared" si="235"/>
        <v>0</v>
      </c>
      <c r="AD2306" s="219">
        <f t="shared" si="236"/>
        <v>0</v>
      </c>
      <c r="AH2306" s="15">
        <f t="shared" si="237"/>
        <v>-2.1132140183653118E-2</v>
      </c>
      <c r="AI2306" s="15">
        <f t="shared" si="238"/>
        <v>0.75722234923842557</v>
      </c>
      <c r="AJ2306" s="15">
        <f t="shared" si="239"/>
        <v>-5.8662773998696828E-2</v>
      </c>
      <c r="AK2306" s="15">
        <f t="shared" si="240"/>
        <v>-0.59778198123591342</v>
      </c>
      <c r="AL2306" s="15">
        <f t="shared" si="241"/>
        <v>-1.9565766440237951</v>
      </c>
      <c r="AM2306" s="15">
        <f t="shared" si="242"/>
        <v>-1.4854556398418073</v>
      </c>
      <c r="AN2306" s="63">
        <f t="shared" si="246"/>
        <v>11.358636418491599</v>
      </c>
      <c r="AO2306" s="63">
        <f t="shared" si="246"/>
        <v>11.358804619998017</v>
      </c>
      <c r="AP2306" s="63">
        <f t="shared" si="246"/>
        <v>11.359537657922226</v>
      </c>
      <c r="AQ2306" s="63">
        <f t="shared" si="246"/>
        <v>11.362715978071076</v>
      </c>
      <c r="AR2306" s="63">
        <f t="shared" si="246"/>
        <v>11.376203534425278</v>
      </c>
      <c r="AS2306" s="63">
        <f t="shared" si="246"/>
        <v>11.429013607576051</v>
      </c>
      <c r="AT2306" s="63">
        <f t="shared" si="246"/>
        <v>11.594971110027394</v>
      </c>
      <c r="AU2306" s="63">
        <f t="shared" si="244"/>
        <v>11.961740587925192</v>
      </c>
      <c r="AV2306" s="63"/>
      <c r="AW2306" s="63"/>
    </row>
    <row r="2307" spans="27:49" x14ac:dyDescent="0.2">
      <c r="AA2307" s="217">
        <f t="shared" si="233"/>
        <v>-6.8508655805447731E-3</v>
      </c>
      <c r="AB2307" s="218">
        <f t="shared" si="234"/>
        <v>6.8508655805447731E-3</v>
      </c>
      <c r="AC2307" s="218">
        <f t="shared" si="235"/>
        <v>0</v>
      </c>
      <c r="AD2307" s="219">
        <f t="shared" si="236"/>
        <v>0</v>
      </c>
      <c r="AH2307" s="15">
        <f t="shared" si="237"/>
        <v>-2.1132140183653118E-2</v>
      </c>
      <c r="AI2307" s="15">
        <f t="shared" si="238"/>
        <v>0.75722234923842557</v>
      </c>
      <c r="AJ2307" s="15">
        <f t="shared" si="239"/>
        <v>-5.8662773998696828E-2</v>
      </c>
      <c r="AK2307" s="15">
        <f t="shared" si="240"/>
        <v>-0.59778198123591342</v>
      </c>
      <c r="AL2307" s="15">
        <f t="shared" si="241"/>
        <v>-1.9565766440237951</v>
      </c>
      <c r="AM2307" s="15">
        <f t="shared" si="242"/>
        <v>-1.4854556398418073</v>
      </c>
      <c r="AN2307" s="63">
        <f t="shared" si="246"/>
        <v>11.358636418491599</v>
      </c>
      <c r="AO2307" s="63">
        <f t="shared" si="246"/>
        <v>11.358804619998017</v>
      </c>
      <c r="AP2307" s="63">
        <f t="shared" si="246"/>
        <v>11.359537657922226</v>
      </c>
      <c r="AQ2307" s="63">
        <f t="shared" si="246"/>
        <v>11.362715978071076</v>
      </c>
      <c r="AR2307" s="63">
        <f t="shared" si="246"/>
        <v>11.376203534425278</v>
      </c>
      <c r="AS2307" s="63">
        <f t="shared" si="246"/>
        <v>11.429013607576051</v>
      </c>
      <c r="AT2307" s="63">
        <f t="shared" si="246"/>
        <v>11.594971110027394</v>
      </c>
      <c r="AU2307" s="63">
        <f t="shared" si="244"/>
        <v>11.961740587925192</v>
      </c>
      <c r="AV2307" s="63"/>
      <c r="AW2307" s="63"/>
    </row>
    <row r="2308" spans="27:49" x14ac:dyDescent="0.2">
      <c r="AA2308" s="217">
        <f t="shared" si="233"/>
        <v>-6.8508655805447731E-3</v>
      </c>
      <c r="AB2308" s="218">
        <f t="shared" si="234"/>
        <v>6.8508655805447731E-3</v>
      </c>
      <c r="AC2308" s="218">
        <f t="shared" si="235"/>
        <v>0</v>
      </c>
      <c r="AD2308" s="219">
        <f t="shared" si="236"/>
        <v>0</v>
      </c>
      <c r="AH2308" s="15">
        <f t="shared" si="237"/>
        <v>-2.1132140183653118E-2</v>
      </c>
      <c r="AI2308" s="15">
        <f t="shared" si="238"/>
        <v>0.75722234923842557</v>
      </c>
      <c r="AJ2308" s="15">
        <f t="shared" si="239"/>
        <v>-5.8662773998696828E-2</v>
      </c>
      <c r="AK2308" s="15">
        <f t="shared" si="240"/>
        <v>-0.59778198123591342</v>
      </c>
      <c r="AL2308" s="15">
        <f t="shared" si="241"/>
        <v>-1.9565766440237951</v>
      </c>
      <c r="AM2308" s="15">
        <f t="shared" si="242"/>
        <v>-1.4854556398418073</v>
      </c>
      <c r="AN2308" s="63">
        <f t="shared" si="246"/>
        <v>11.358636418491599</v>
      </c>
      <c r="AO2308" s="63">
        <f t="shared" si="246"/>
        <v>11.358804619998017</v>
      </c>
      <c r="AP2308" s="63">
        <f t="shared" si="246"/>
        <v>11.359537657922226</v>
      </c>
      <c r="AQ2308" s="63">
        <f t="shared" si="246"/>
        <v>11.362715978071076</v>
      </c>
      <c r="AR2308" s="63">
        <f t="shared" si="246"/>
        <v>11.376203534425278</v>
      </c>
      <c r="AS2308" s="63">
        <f t="shared" si="246"/>
        <v>11.429013607576051</v>
      </c>
      <c r="AT2308" s="63">
        <f t="shared" si="246"/>
        <v>11.594971110027394</v>
      </c>
      <c r="AU2308" s="63">
        <f t="shared" si="244"/>
        <v>11.961740587925192</v>
      </c>
      <c r="AV2308" s="63"/>
      <c r="AW2308" s="63"/>
    </row>
    <row r="2309" spans="27:49" x14ac:dyDescent="0.2">
      <c r="AA2309" s="217">
        <f t="shared" si="233"/>
        <v>-6.8508655805447731E-3</v>
      </c>
      <c r="AB2309" s="218">
        <f t="shared" si="234"/>
        <v>6.8508655805447731E-3</v>
      </c>
      <c r="AC2309" s="218">
        <f t="shared" si="235"/>
        <v>0</v>
      </c>
      <c r="AD2309" s="219">
        <f t="shared" si="236"/>
        <v>0</v>
      </c>
      <c r="AH2309" s="15">
        <f t="shared" si="237"/>
        <v>-2.1132140183653118E-2</v>
      </c>
      <c r="AI2309" s="15">
        <f t="shared" si="238"/>
        <v>0.75722234923842557</v>
      </c>
      <c r="AJ2309" s="15">
        <f t="shared" si="239"/>
        <v>-5.8662773998696828E-2</v>
      </c>
      <c r="AK2309" s="15">
        <f t="shared" si="240"/>
        <v>-0.59778198123591342</v>
      </c>
      <c r="AL2309" s="15">
        <f t="shared" si="241"/>
        <v>-1.9565766440237951</v>
      </c>
      <c r="AM2309" s="15">
        <f t="shared" si="242"/>
        <v>-1.4854556398418073</v>
      </c>
      <c r="AN2309" s="63">
        <f t="shared" ref="AN2309:AT2324" si="247">$AU2309+$AB$7*SIN(AO2309)</f>
        <v>11.358636418491599</v>
      </c>
      <c r="AO2309" s="63">
        <f t="shared" si="247"/>
        <v>11.358804619998017</v>
      </c>
      <c r="AP2309" s="63">
        <f t="shared" si="247"/>
        <v>11.359537657922226</v>
      </c>
      <c r="AQ2309" s="63">
        <f t="shared" si="247"/>
        <v>11.362715978071076</v>
      </c>
      <c r="AR2309" s="63">
        <f t="shared" si="247"/>
        <v>11.376203534425278</v>
      </c>
      <c r="AS2309" s="63">
        <f t="shared" si="247"/>
        <v>11.429013607576051</v>
      </c>
      <c r="AT2309" s="63">
        <f t="shared" si="247"/>
        <v>11.594971110027394</v>
      </c>
      <c r="AU2309" s="63">
        <f t="shared" si="244"/>
        <v>11.961740587925192</v>
      </c>
      <c r="AV2309" s="63"/>
      <c r="AW2309" s="63"/>
    </row>
    <row r="2310" spans="27:49" x14ac:dyDescent="0.2">
      <c r="AA2310" s="217">
        <f t="shared" si="233"/>
        <v>-6.8508655805447731E-3</v>
      </c>
      <c r="AB2310" s="218">
        <f t="shared" si="234"/>
        <v>6.8508655805447731E-3</v>
      </c>
      <c r="AC2310" s="218">
        <f t="shared" si="235"/>
        <v>0</v>
      </c>
      <c r="AD2310" s="219">
        <f t="shared" si="236"/>
        <v>0</v>
      </c>
      <c r="AH2310" s="15">
        <f t="shared" si="237"/>
        <v>-2.1132140183653118E-2</v>
      </c>
      <c r="AI2310" s="15">
        <f t="shared" si="238"/>
        <v>0.75722234923842557</v>
      </c>
      <c r="AJ2310" s="15">
        <f t="shared" si="239"/>
        <v>-5.8662773998696828E-2</v>
      </c>
      <c r="AK2310" s="15">
        <f t="shared" si="240"/>
        <v>-0.59778198123591342</v>
      </c>
      <c r="AL2310" s="15">
        <f t="shared" si="241"/>
        <v>-1.9565766440237951</v>
      </c>
      <c r="AM2310" s="15">
        <f t="shared" si="242"/>
        <v>-1.4854556398418073</v>
      </c>
      <c r="AN2310" s="63">
        <f t="shared" si="247"/>
        <v>11.358636418491599</v>
      </c>
      <c r="AO2310" s="63">
        <f t="shared" si="247"/>
        <v>11.358804619998017</v>
      </c>
      <c r="AP2310" s="63">
        <f t="shared" si="247"/>
        <v>11.359537657922226</v>
      </c>
      <c r="AQ2310" s="63">
        <f t="shared" si="247"/>
        <v>11.362715978071076</v>
      </c>
      <c r="AR2310" s="63">
        <f t="shared" si="247"/>
        <v>11.376203534425278</v>
      </c>
      <c r="AS2310" s="63">
        <f t="shared" si="247"/>
        <v>11.429013607576051</v>
      </c>
      <c r="AT2310" s="63">
        <f t="shared" si="247"/>
        <v>11.594971110027394</v>
      </c>
      <c r="AU2310" s="63">
        <f t="shared" si="244"/>
        <v>11.961740587925192</v>
      </c>
      <c r="AV2310" s="63"/>
      <c r="AW2310" s="63"/>
    </row>
    <row r="2311" spans="27:49" x14ac:dyDescent="0.2">
      <c r="AA2311" s="217">
        <f t="shared" si="233"/>
        <v>-6.8508655805447731E-3</v>
      </c>
      <c r="AB2311" s="218">
        <f t="shared" si="234"/>
        <v>6.8508655805447731E-3</v>
      </c>
      <c r="AC2311" s="218">
        <f t="shared" si="235"/>
        <v>0</v>
      </c>
      <c r="AD2311" s="219">
        <f t="shared" si="236"/>
        <v>0</v>
      </c>
      <c r="AH2311" s="15">
        <f t="shared" si="237"/>
        <v>-2.1132140183653118E-2</v>
      </c>
      <c r="AI2311" s="15">
        <f t="shared" si="238"/>
        <v>0.75722234923842557</v>
      </c>
      <c r="AJ2311" s="15">
        <f t="shared" si="239"/>
        <v>-5.8662773998696828E-2</v>
      </c>
      <c r="AK2311" s="15">
        <f t="shared" si="240"/>
        <v>-0.59778198123591342</v>
      </c>
      <c r="AL2311" s="15">
        <f t="shared" si="241"/>
        <v>-1.9565766440237951</v>
      </c>
      <c r="AM2311" s="15">
        <f t="shared" si="242"/>
        <v>-1.4854556398418073</v>
      </c>
      <c r="AN2311" s="63">
        <f t="shared" si="247"/>
        <v>11.358636418491599</v>
      </c>
      <c r="AO2311" s="63">
        <f t="shared" si="247"/>
        <v>11.358804619998017</v>
      </c>
      <c r="AP2311" s="63">
        <f t="shared" si="247"/>
        <v>11.359537657922226</v>
      </c>
      <c r="AQ2311" s="63">
        <f t="shared" si="247"/>
        <v>11.362715978071076</v>
      </c>
      <c r="AR2311" s="63">
        <f t="shared" si="247"/>
        <v>11.376203534425278</v>
      </c>
      <c r="AS2311" s="63">
        <f t="shared" si="247"/>
        <v>11.429013607576051</v>
      </c>
      <c r="AT2311" s="63">
        <f t="shared" si="247"/>
        <v>11.594971110027394</v>
      </c>
      <c r="AU2311" s="63">
        <f t="shared" si="244"/>
        <v>11.961740587925192</v>
      </c>
      <c r="AV2311" s="63"/>
      <c r="AW2311" s="63"/>
    </row>
    <row r="2312" spans="27:49" x14ac:dyDescent="0.2">
      <c r="AA2312" s="217">
        <f t="shared" si="233"/>
        <v>-6.8508655805447731E-3</v>
      </c>
      <c r="AB2312" s="218">
        <f t="shared" si="234"/>
        <v>6.8508655805447731E-3</v>
      </c>
      <c r="AC2312" s="218">
        <f t="shared" si="235"/>
        <v>0</v>
      </c>
      <c r="AD2312" s="219">
        <f t="shared" si="236"/>
        <v>0</v>
      </c>
      <c r="AH2312" s="15">
        <f t="shared" si="237"/>
        <v>-2.1132140183653118E-2</v>
      </c>
      <c r="AI2312" s="15">
        <f t="shared" si="238"/>
        <v>0.75722234923842557</v>
      </c>
      <c r="AJ2312" s="15">
        <f t="shared" si="239"/>
        <v>-5.8662773998696828E-2</v>
      </c>
      <c r="AK2312" s="15">
        <f t="shared" si="240"/>
        <v>-0.59778198123591342</v>
      </c>
      <c r="AL2312" s="15">
        <f t="shared" si="241"/>
        <v>-1.9565766440237951</v>
      </c>
      <c r="AM2312" s="15">
        <f t="shared" si="242"/>
        <v>-1.4854556398418073</v>
      </c>
      <c r="AN2312" s="63">
        <f t="shared" si="247"/>
        <v>11.358636418491599</v>
      </c>
      <c r="AO2312" s="63">
        <f t="shared" si="247"/>
        <v>11.358804619998017</v>
      </c>
      <c r="AP2312" s="63">
        <f t="shared" si="247"/>
        <v>11.359537657922226</v>
      </c>
      <c r="AQ2312" s="63">
        <f t="shared" si="247"/>
        <v>11.362715978071076</v>
      </c>
      <c r="AR2312" s="63">
        <f t="shared" si="247"/>
        <v>11.376203534425278</v>
      </c>
      <c r="AS2312" s="63">
        <f t="shared" si="247"/>
        <v>11.429013607576051</v>
      </c>
      <c r="AT2312" s="63">
        <f t="shared" si="247"/>
        <v>11.594971110027394</v>
      </c>
      <c r="AU2312" s="63">
        <f t="shared" si="244"/>
        <v>11.961740587925192</v>
      </c>
      <c r="AV2312" s="63"/>
      <c r="AW2312" s="63"/>
    </row>
    <row r="2313" spans="27:49" x14ac:dyDescent="0.2">
      <c r="AA2313" s="217">
        <f t="shared" si="233"/>
        <v>-6.8508655805447731E-3</v>
      </c>
      <c r="AB2313" s="218">
        <f t="shared" si="234"/>
        <v>6.8508655805447731E-3</v>
      </c>
      <c r="AC2313" s="218">
        <f t="shared" si="235"/>
        <v>0</v>
      </c>
      <c r="AD2313" s="219">
        <f t="shared" si="236"/>
        <v>0</v>
      </c>
      <c r="AH2313" s="15">
        <f t="shared" si="237"/>
        <v>-2.1132140183653118E-2</v>
      </c>
      <c r="AI2313" s="15">
        <f t="shared" si="238"/>
        <v>0.75722234923842557</v>
      </c>
      <c r="AJ2313" s="15">
        <f t="shared" si="239"/>
        <v>-5.8662773998696828E-2</v>
      </c>
      <c r="AK2313" s="15">
        <f t="shared" si="240"/>
        <v>-0.59778198123591342</v>
      </c>
      <c r="AL2313" s="15">
        <f t="shared" si="241"/>
        <v>-1.9565766440237951</v>
      </c>
      <c r="AM2313" s="15">
        <f t="shared" si="242"/>
        <v>-1.4854556398418073</v>
      </c>
      <c r="AN2313" s="63">
        <f t="shared" si="247"/>
        <v>11.358636418491599</v>
      </c>
      <c r="AO2313" s="63">
        <f t="shared" si="247"/>
        <v>11.358804619998017</v>
      </c>
      <c r="AP2313" s="63">
        <f t="shared" si="247"/>
        <v>11.359537657922226</v>
      </c>
      <c r="AQ2313" s="63">
        <f t="shared" si="247"/>
        <v>11.362715978071076</v>
      </c>
      <c r="AR2313" s="63">
        <f t="shared" si="247"/>
        <v>11.376203534425278</v>
      </c>
      <c r="AS2313" s="63">
        <f t="shared" si="247"/>
        <v>11.429013607576051</v>
      </c>
      <c r="AT2313" s="63">
        <f t="shared" si="247"/>
        <v>11.594971110027394</v>
      </c>
      <c r="AU2313" s="63">
        <f t="shared" si="244"/>
        <v>11.961740587925192</v>
      </c>
      <c r="AV2313" s="63"/>
      <c r="AW2313" s="63"/>
    </row>
    <row r="2314" spans="27:49" x14ac:dyDescent="0.2">
      <c r="AA2314" s="217">
        <f t="shared" si="233"/>
        <v>-6.8508655805447731E-3</v>
      </c>
      <c r="AB2314" s="218">
        <f t="shared" si="234"/>
        <v>6.8508655805447731E-3</v>
      </c>
      <c r="AC2314" s="218">
        <f t="shared" si="235"/>
        <v>0</v>
      </c>
      <c r="AD2314" s="219">
        <f t="shared" si="236"/>
        <v>0</v>
      </c>
      <c r="AH2314" s="15">
        <f t="shared" si="237"/>
        <v>-2.1132140183653118E-2</v>
      </c>
      <c r="AI2314" s="15">
        <f t="shared" si="238"/>
        <v>0.75722234923842557</v>
      </c>
      <c r="AJ2314" s="15">
        <f t="shared" si="239"/>
        <v>-5.8662773998696828E-2</v>
      </c>
      <c r="AK2314" s="15">
        <f t="shared" si="240"/>
        <v>-0.59778198123591342</v>
      </c>
      <c r="AL2314" s="15">
        <f t="shared" si="241"/>
        <v>-1.9565766440237951</v>
      </c>
      <c r="AM2314" s="15">
        <f t="shared" si="242"/>
        <v>-1.4854556398418073</v>
      </c>
      <c r="AN2314" s="63">
        <f t="shared" si="247"/>
        <v>11.358636418491599</v>
      </c>
      <c r="AO2314" s="63">
        <f t="shared" si="247"/>
        <v>11.358804619998017</v>
      </c>
      <c r="AP2314" s="63">
        <f t="shared" si="247"/>
        <v>11.359537657922226</v>
      </c>
      <c r="AQ2314" s="63">
        <f t="shared" si="247"/>
        <v>11.362715978071076</v>
      </c>
      <c r="AR2314" s="63">
        <f t="shared" si="247"/>
        <v>11.376203534425278</v>
      </c>
      <c r="AS2314" s="63">
        <f t="shared" si="247"/>
        <v>11.429013607576051</v>
      </c>
      <c r="AT2314" s="63">
        <f t="shared" si="247"/>
        <v>11.594971110027394</v>
      </c>
      <c r="AU2314" s="63">
        <f t="shared" si="244"/>
        <v>11.961740587925192</v>
      </c>
      <c r="AV2314" s="63"/>
      <c r="AW2314" s="63"/>
    </row>
    <row r="2315" spans="27:49" x14ac:dyDescent="0.2">
      <c r="AA2315" s="217">
        <f t="shared" si="233"/>
        <v>-6.8508655805447731E-3</v>
      </c>
      <c r="AB2315" s="218">
        <f t="shared" si="234"/>
        <v>6.8508655805447731E-3</v>
      </c>
      <c r="AC2315" s="218">
        <f t="shared" si="235"/>
        <v>0</v>
      </c>
      <c r="AD2315" s="219">
        <f t="shared" si="236"/>
        <v>0</v>
      </c>
      <c r="AH2315" s="15">
        <f t="shared" si="237"/>
        <v>-2.1132140183653118E-2</v>
      </c>
      <c r="AI2315" s="15">
        <f t="shared" si="238"/>
        <v>0.75722234923842557</v>
      </c>
      <c r="AJ2315" s="15">
        <f t="shared" si="239"/>
        <v>-5.8662773998696828E-2</v>
      </c>
      <c r="AK2315" s="15">
        <f t="shared" si="240"/>
        <v>-0.59778198123591342</v>
      </c>
      <c r="AL2315" s="15">
        <f t="shared" si="241"/>
        <v>-1.9565766440237951</v>
      </c>
      <c r="AM2315" s="15">
        <f t="shared" si="242"/>
        <v>-1.4854556398418073</v>
      </c>
      <c r="AN2315" s="63">
        <f t="shared" si="247"/>
        <v>11.358636418491599</v>
      </c>
      <c r="AO2315" s="63">
        <f t="shared" si="247"/>
        <v>11.358804619998017</v>
      </c>
      <c r="AP2315" s="63">
        <f t="shared" si="247"/>
        <v>11.359537657922226</v>
      </c>
      <c r="AQ2315" s="63">
        <f t="shared" si="247"/>
        <v>11.362715978071076</v>
      </c>
      <c r="AR2315" s="63">
        <f t="shared" si="247"/>
        <v>11.376203534425278</v>
      </c>
      <c r="AS2315" s="63">
        <f t="shared" si="247"/>
        <v>11.429013607576051</v>
      </c>
      <c r="AT2315" s="63">
        <f t="shared" si="247"/>
        <v>11.594971110027394</v>
      </c>
      <c r="AU2315" s="63">
        <f t="shared" si="244"/>
        <v>11.961740587925192</v>
      </c>
      <c r="AV2315" s="63"/>
      <c r="AW2315" s="63"/>
    </row>
    <row r="2316" spans="27:49" x14ac:dyDescent="0.2">
      <c r="AA2316" s="217">
        <f t="shared" si="233"/>
        <v>-6.8508655805447731E-3</v>
      </c>
      <c r="AB2316" s="218">
        <f t="shared" si="234"/>
        <v>6.8508655805447731E-3</v>
      </c>
      <c r="AC2316" s="218">
        <f t="shared" si="235"/>
        <v>0</v>
      </c>
      <c r="AD2316" s="219">
        <f t="shared" si="236"/>
        <v>0</v>
      </c>
      <c r="AH2316" s="15">
        <f t="shared" si="237"/>
        <v>-2.1132140183653118E-2</v>
      </c>
      <c r="AI2316" s="15">
        <f t="shared" si="238"/>
        <v>0.75722234923842557</v>
      </c>
      <c r="AJ2316" s="15">
        <f t="shared" si="239"/>
        <v>-5.8662773998696828E-2</v>
      </c>
      <c r="AK2316" s="15">
        <f t="shared" si="240"/>
        <v>-0.59778198123591342</v>
      </c>
      <c r="AL2316" s="15">
        <f t="shared" si="241"/>
        <v>-1.9565766440237951</v>
      </c>
      <c r="AM2316" s="15">
        <f t="shared" si="242"/>
        <v>-1.4854556398418073</v>
      </c>
      <c r="AN2316" s="63">
        <f t="shared" si="247"/>
        <v>11.358636418491599</v>
      </c>
      <c r="AO2316" s="63">
        <f t="shared" si="247"/>
        <v>11.358804619998017</v>
      </c>
      <c r="AP2316" s="63">
        <f t="shared" si="247"/>
        <v>11.359537657922226</v>
      </c>
      <c r="AQ2316" s="63">
        <f t="shared" si="247"/>
        <v>11.362715978071076</v>
      </c>
      <c r="AR2316" s="63">
        <f t="shared" si="247"/>
        <v>11.376203534425278</v>
      </c>
      <c r="AS2316" s="63">
        <f t="shared" si="247"/>
        <v>11.429013607576051</v>
      </c>
      <c r="AT2316" s="63">
        <f t="shared" si="247"/>
        <v>11.594971110027394</v>
      </c>
      <c r="AU2316" s="63">
        <f t="shared" si="244"/>
        <v>11.961740587925192</v>
      </c>
      <c r="AV2316" s="63"/>
      <c r="AW2316" s="63"/>
    </row>
    <row r="2317" spans="27:49" x14ac:dyDescent="0.2">
      <c r="AA2317" s="217">
        <f t="shared" si="233"/>
        <v>-6.8508655805447731E-3</v>
      </c>
      <c r="AB2317" s="218">
        <f t="shared" si="234"/>
        <v>6.8508655805447731E-3</v>
      </c>
      <c r="AC2317" s="218">
        <f t="shared" si="235"/>
        <v>0</v>
      </c>
      <c r="AD2317" s="219">
        <f t="shared" si="236"/>
        <v>0</v>
      </c>
      <c r="AH2317" s="15">
        <f t="shared" si="237"/>
        <v>-2.1132140183653118E-2</v>
      </c>
      <c r="AI2317" s="15">
        <f t="shared" si="238"/>
        <v>0.75722234923842557</v>
      </c>
      <c r="AJ2317" s="15">
        <f t="shared" si="239"/>
        <v>-5.8662773998696828E-2</v>
      </c>
      <c r="AK2317" s="15">
        <f t="shared" si="240"/>
        <v>-0.59778198123591342</v>
      </c>
      <c r="AL2317" s="15">
        <f t="shared" si="241"/>
        <v>-1.9565766440237951</v>
      </c>
      <c r="AM2317" s="15">
        <f t="shared" si="242"/>
        <v>-1.4854556398418073</v>
      </c>
      <c r="AN2317" s="63">
        <f t="shared" si="247"/>
        <v>11.358636418491599</v>
      </c>
      <c r="AO2317" s="63">
        <f t="shared" si="247"/>
        <v>11.358804619998017</v>
      </c>
      <c r="AP2317" s="63">
        <f t="shared" si="247"/>
        <v>11.359537657922226</v>
      </c>
      <c r="AQ2317" s="63">
        <f t="shared" si="247"/>
        <v>11.362715978071076</v>
      </c>
      <c r="AR2317" s="63">
        <f t="shared" si="247"/>
        <v>11.376203534425278</v>
      </c>
      <c r="AS2317" s="63">
        <f t="shared" si="247"/>
        <v>11.429013607576051</v>
      </c>
      <c r="AT2317" s="63">
        <f t="shared" si="247"/>
        <v>11.594971110027394</v>
      </c>
      <c r="AU2317" s="63">
        <f t="shared" si="244"/>
        <v>11.961740587925192</v>
      </c>
      <c r="AV2317" s="63"/>
      <c r="AW2317" s="63"/>
    </row>
    <row r="2318" spans="27:49" x14ac:dyDescent="0.2">
      <c r="AA2318" s="217">
        <f t="shared" si="233"/>
        <v>-6.8508655805447731E-3</v>
      </c>
      <c r="AB2318" s="218">
        <f t="shared" si="234"/>
        <v>6.8508655805447731E-3</v>
      </c>
      <c r="AC2318" s="218">
        <f t="shared" si="235"/>
        <v>0</v>
      </c>
      <c r="AD2318" s="219">
        <f t="shared" si="236"/>
        <v>0</v>
      </c>
      <c r="AH2318" s="15">
        <f t="shared" si="237"/>
        <v>-2.1132140183653118E-2</v>
      </c>
      <c r="AI2318" s="15">
        <f t="shared" si="238"/>
        <v>0.75722234923842557</v>
      </c>
      <c r="AJ2318" s="15">
        <f t="shared" si="239"/>
        <v>-5.8662773998696828E-2</v>
      </c>
      <c r="AK2318" s="15">
        <f t="shared" si="240"/>
        <v>-0.59778198123591342</v>
      </c>
      <c r="AL2318" s="15">
        <f t="shared" si="241"/>
        <v>-1.9565766440237951</v>
      </c>
      <c r="AM2318" s="15">
        <f t="shared" si="242"/>
        <v>-1.4854556398418073</v>
      </c>
      <c r="AN2318" s="63">
        <f t="shared" si="247"/>
        <v>11.358636418491599</v>
      </c>
      <c r="AO2318" s="63">
        <f t="shared" si="247"/>
        <v>11.358804619998017</v>
      </c>
      <c r="AP2318" s="63">
        <f t="shared" si="247"/>
        <v>11.359537657922226</v>
      </c>
      <c r="AQ2318" s="63">
        <f t="shared" si="247"/>
        <v>11.362715978071076</v>
      </c>
      <c r="AR2318" s="63">
        <f t="shared" si="247"/>
        <v>11.376203534425278</v>
      </c>
      <c r="AS2318" s="63">
        <f t="shared" si="247"/>
        <v>11.429013607576051</v>
      </c>
      <c r="AT2318" s="63">
        <f t="shared" si="247"/>
        <v>11.594971110027394</v>
      </c>
      <c r="AU2318" s="63">
        <f t="shared" si="244"/>
        <v>11.961740587925192</v>
      </c>
      <c r="AV2318" s="63"/>
      <c r="AW2318" s="63"/>
    </row>
    <row r="2319" spans="27:49" x14ac:dyDescent="0.2">
      <c r="AA2319" s="217">
        <f t="shared" si="233"/>
        <v>-6.8508655805447731E-3</v>
      </c>
      <c r="AB2319" s="218">
        <f t="shared" si="234"/>
        <v>6.8508655805447731E-3</v>
      </c>
      <c r="AC2319" s="218">
        <f t="shared" si="235"/>
        <v>0</v>
      </c>
      <c r="AD2319" s="219">
        <f t="shared" si="236"/>
        <v>0</v>
      </c>
      <c r="AH2319" s="15">
        <f t="shared" si="237"/>
        <v>-2.1132140183653118E-2</v>
      </c>
      <c r="AI2319" s="15">
        <f t="shared" si="238"/>
        <v>0.75722234923842557</v>
      </c>
      <c r="AJ2319" s="15">
        <f t="shared" si="239"/>
        <v>-5.8662773998696828E-2</v>
      </c>
      <c r="AK2319" s="15">
        <f t="shared" si="240"/>
        <v>-0.59778198123591342</v>
      </c>
      <c r="AL2319" s="15">
        <f t="shared" si="241"/>
        <v>-1.9565766440237951</v>
      </c>
      <c r="AM2319" s="15">
        <f t="shared" si="242"/>
        <v>-1.4854556398418073</v>
      </c>
      <c r="AN2319" s="63">
        <f t="shared" si="247"/>
        <v>11.358636418491599</v>
      </c>
      <c r="AO2319" s="63">
        <f t="shared" si="247"/>
        <v>11.358804619998017</v>
      </c>
      <c r="AP2319" s="63">
        <f t="shared" si="247"/>
        <v>11.359537657922226</v>
      </c>
      <c r="AQ2319" s="63">
        <f t="shared" si="247"/>
        <v>11.362715978071076</v>
      </c>
      <c r="AR2319" s="63">
        <f t="shared" si="247"/>
        <v>11.376203534425278</v>
      </c>
      <c r="AS2319" s="63">
        <f t="shared" si="247"/>
        <v>11.429013607576051</v>
      </c>
      <c r="AT2319" s="63">
        <f t="shared" si="247"/>
        <v>11.594971110027394</v>
      </c>
      <c r="AU2319" s="63">
        <f t="shared" si="244"/>
        <v>11.961740587925192</v>
      </c>
      <c r="AV2319" s="63"/>
      <c r="AW2319" s="63"/>
    </row>
    <row r="2320" spans="27:49" x14ac:dyDescent="0.2">
      <c r="AA2320" s="217">
        <f t="shared" si="233"/>
        <v>-6.8508655805447731E-3</v>
      </c>
      <c r="AB2320" s="218">
        <f t="shared" si="234"/>
        <v>6.8508655805447731E-3</v>
      </c>
      <c r="AC2320" s="218">
        <f t="shared" si="235"/>
        <v>0</v>
      </c>
      <c r="AD2320" s="219">
        <f t="shared" si="236"/>
        <v>0</v>
      </c>
      <c r="AH2320" s="15">
        <f t="shared" si="237"/>
        <v>-2.1132140183653118E-2</v>
      </c>
      <c r="AI2320" s="15">
        <f t="shared" si="238"/>
        <v>0.75722234923842557</v>
      </c>
      <c r="AJ2320" s="15">
        <f t="shared" si="239"/>
        <v>-5.8662773998696828E-2</v>
      </c>
      <c r="AK2320" s="15">
        <f t="shared" si="240"/>
        <v>-0.59778198123591342</v>
      </c>
      <c r="AL2320" s="15">
        <f t="shared" si="241"/>
        <v>-1.9565766440237951</v>
      </c>
      <c r="AM2320" s="15">
        <f t="shared" si="242"/>
        <v>-1.4854556398418073</v>
      </c>
      <c r="AN2320" s="63">
        <f t="shared" si="247"/>
        <v>11.358636418491599</v>
      </c>
      <c r="AO2320" s="63">
        <f t="shared" si="247"/>
        <v>11.358804619998017</v>
      </c>
      <c r="AP2320" s="63">
        <f t="shared" si="247"/>
        <v>11.359537657922226</v>
      </c>
      <c r="AQ2320" s="63">
        <f t="shared" si="247"/>
        <v>11.362715978071076</v>
      </c>
      <c r="AR2320" s="63">
        <f t="shared" si="247"/>
        <v>11.376203534425278</v>
      </c>
      <c r="AS2320" s="63">
        <f t="shared" si="247"/>
        <v>11.429013607576051</v>
      </c>
      <c r="AT2320" s="63">
        <f t="shared" si="247"/>
        <v>11.594971110027394</v>
      </c>
      <c r="AU2320" s="63">
        <f t="shared" si="244"/>
        <v>11.961740587925192</v>
      </c>
      <c r="AV2320" s="63"/>
      <c r="AW2320" s="63"/>
    </row>
    <row r="2321" spans="27:49" x14ac:dyDescent="0.2">
      <c r="AA2321" s="217">
        <f t="shared" si="233"/>
        <v>-6.8508655805447731E-3</v>
      </c>
      <c r="AB2321" s="218">
        <f t="shared" si="234"/>
        <v>6.8508655805447731E-3</v>
      </c>
      <c r="AC2321" s="218">
        <f t="shared" si="235"/>
        <v>0</v>
      </c>
      <c r="AD2321" s="219">
        <f t="shared" si="236"/>
        <v>0</v>
      </c>
      <c r="AH2321" s="15">
        <f t="shared" si="237"/>
        <v>-2.1132140183653118E-2</v>
      </c>
      <c r="AI2321" s="15">
        <f t="shared" si="238"/>
        <v>0.75722234923842557</v>
      </c>
      <c r="AJ2321" s="15">
        <f t="shared" si="239"/>
        <v>-5.8662773998696828E-2</v>
      </c>
      <c r="AK2321" s="15">
        <f t="shared" si="240"/>
        <v>-0.59778198123591342</v>
      </c>
      <c r="AL2321" s="15">
        <f t="shared" si="241"/>
        <v>-1.9565766440237951</v>
      </c>
      <c r="AM2321" s="15">
        <f t="shared" si="242"/>
        <v>-1.4854556398418073</v>
      </c>
      <c r="AN2321" s="63">
        <f t="shared" si="247"/>
        <v>11.358636418491599</v>
      </c>
      <c r="AO2321" s="63">
        <f t="shared" si="247"/>
        <v>11.358804619998017</v>
      </c>
      <c r="AP2321" s="63">
        <f t="shared" si="247"/>
        <v>11.359537657922226</v>
      </c>
      <c r="AQ2321" s="63">
        <f t="shared" si="247"/>
        <v>11.362715978071076</v>
      </c>
      <c r="AR2321" s="63">
        <f t="shared" si="247"/>
        <v>11.376203534425278</v>
      </c>
      <c r="AS2321" s="63">
        <f t="shared" si="247"/>
        <v>11.429013607576051</v>
      </c>
      <c r="AT2321" s="63">
        <f t="shared" si="247"/>
        <v>11.594971110027394</v>
      </c>
      <c r="AU2321" s="63">
        <f t="shared" si="244"/>
        <v>11.961740587925192</v>
      </c>
      <c r="AV2321" s="63"/>
      <c r="AW2321" s="63"/>
    </row>
    <row r="2322" spans="27:49" x14ac:dyDescent="0.2">
      <c r="AA2322" s="217">
        <f t="shared" si="233"/>
        <v>-6.8508655805447731E-3</v>
      </c>
      <c r="AB2322" s="218">
        <f t="shared" si="234"/>
        <v>6.8508655805447731E-3</v>
      </c>
      <c r="AC2322" s="218">
        <f t="shared" si="235"/>
        <v>0</v>
      </c>
      <c r="AD2322" s="219">
        <f t="shared" si="236"/>
        <v>0</v>
      </c>
      <c r="AH2322" s="15">
        <f t="shared" si="237"/>
        <v>-2.1132140183653118E-2</v>
      </c>
      <c r="AI2322" s="15">
        <f t="shared" si="238"/>
        <v>0.75722234923842557</v>
      </c>
      <c r="AJ2322" s="15">
        <f t="shared" si="239"/>
        <v>-5.8662773998696828E-2</v>
      </c>
      <c r="AK2322" s="15">
        <f t="shared" si="240"/>
        <v>-0.59778198123591342</v>
      </c>
      <c r="AL2322" s="15">
        <f t="shared" si="241"/>
        <v>-1.9565766440237951</v>
      </c>
      <c r="AM2322" s="15">
        <f t="shared" si="242"/>
        <v>-1.4854556398418073</v>
      </c>
      <c r="AN2322" s="63">
        <f t="shared" si="247"/>
        <v>11.358636418491599</v>
      </c>
      <c r="AO2322" s="63">
        <f t="shared" si="247"/>
        <v>11.358804619998017</v>
      </c>
      <c r="AP2322" s="63">
        <f t="shared" si="247"/>
        <v>11.359537657922226</v>
      </c>
      <c r="AQ2322" s="63">
        <f t="shared" si="247"/>
        <v>11.362715978071076</v>
      </c>
      <c r="AR2322" s="63">
        <f t="shared" si="247"/>
        <v>11.376203534425278</v>
      </c>
      <c r="AS2322" s="63">
        <f t="shared" si="247"/>
        <v>11.429013607576051</v>
      </c>
      <c r="AT2322" s="63">
        <f t="shared" si="247"/>
        <v>11.594971110027394</v>
      </c>
      <c r="AU2322" s="63">
        <f t="shared" si="244"/>
        <v>11.961740587925192</v>
      </c>
      <c r="AV2322" s="63"/>
      <c r="AW2322" s="63"/>
    </row>
    <row r="2323" spans="27:49" x14ac:dyDescent="0.2">
      <c r="AA2323" s="217">
        <f t="shared" si="233"/>
        <v>-6.8508655805447731E-3</v>
      </c>
      <c r="AB2323" s="218">
        <f t="shared" si="234"/>
        <v>6.8508655805447731E-3</v>
      </c>
      <c r="AC2323" s="218">
        <f t="shared" si="235"/>
        <v>0</v>
      </c>
      <c r="AD2323" s="219">
        <f t="shared" si="236"/>
        <v>0</v>
      </c>
      <c r="AH2323" s="15">
        <f t="shared" si="237"/>
        <v>-2.1132140183653118E-2</v>
      </c>
      <c r="AI2323" s="15">
        <f t="shared" si="238"/>
        <v>0.75722234923842557</v>
      </c>
      <c r="AJ2323" s="15">
        <f t="shared" si="239"/>
        <v>-5.8662773998696828E-2</v>
      </c>
      <c r="AK2323" s="15">
        <f t="shared" si="240"/>
        <v>-0.59778198123591342</v>
      </c>
      <c r="AL2323" s="15">
        <f t="shared" si="241"/>
        <v>-1.9565766440237951</v>
      </c>
      <c r="AM2323" s="15">
        <f t="shared" si="242"/>
        <v>-1.4854556398418073</v>
      </c>
      <c r="AN2323" s="63">
        <f t="shared" si="247"/>
        <v>11.358636418491599</v>
      </c>
      <c r="AO2323" s="63">
        <f t="shared" si="247"/>
        <v>11.358804619998017</v>
      </c>
      <c r="AP2323" s="63">
        <f t="shared" si="247"/>
        <v>11.359537657922226</v>
      </c>
      <c r="AQ2323" s="63">
        <f t="shared" si="247"/>
        <v>11.362715978071076</v>
      </c>
      <c r="AR2323" s="63">
        <f t="shared" si="247"/>
        <v>11.376203534425278</v>
      </c>
      <c r="AS2323" s="63">
        <f t="shared" si="247"/>
        <v>11.429013607576051</v>
      </c>
      <c r="AT2323" s="63">
        <f t="shared" si="247"/>
        <v>11.594971110027394</v>
      </c>
      <c r="AU2323" s="63">
        <f t="shared" si="244"/>
        <v>11.961740587925192</v>
      </c>
      <c r="AV2323" s="63"/>
      <c r="AW2323" s="63"/>
    </row>
    <row r="2324" spans="27:49" x14ac:dyDescent="0.2">
      <c r="AA2324" s="217">
        <f t="shared" si="233"/>
        <v>-6.8508655805447731E-3</v>
      </c>
      <c r="AB2324" s="218">
        <f t="shared" si="234"/>
        <v>6.8508655805447731E-3</v>
      </c>
      <c r="AC2324" s="218">
        <f t="shared" si="235"/>
        <v>0</v>
      </c>
      <c r="AD2324" s="219">
        <f t="shared" si="236"/>
        <v>0</v>
      </c>
      <c r="AH2324" s="15">
        <f t="shared" si="237"/>
        <v>-2.1132140183653118E-2</v>
      </c>
      <c r="AI2324" s="15">
        <f t="shared" si="238"/>
        <v>0.75722234923842557</v>
      </c>
      <c r="AJ2324" s="15">
        <f t="shared" si="239"/>
        <v>-5.8662773998696828E-2</v>
      </c>
      <c r="AK2324" s="15">
        <f t="shared" si="240"/>
        <v>-0.59778198123591342</v>
      </c>
      <c r="AL2324" s="15">
        <f t="shared" si="241"/>
        <v>-1.9565766440237951</v>
      </c>
      <c r="AM2324" s="15">
        <f t="shared" si="242"/>
        <v>-1.4854556398418073</v>
      </c>
      <c r="AN2324" s="63">
        <f t="shared" si="247"/>
        <v>11.358636418491599</v>
      </c>
      <c r="AO2324" s="63">
        <f t="shared" si="247"/>
        <v>11.358804619998017</v>
      </c>
      <c r="AP2324" s="63">
        <f t="shared" si="247"/>
        <v>11.359537657922226</v>
      </c>
      <c r="AQ2324" s="63">
        <f t="shared" si="247"/>
        <v>11.362715978071076</v>
      </c>
      <c r="AR2324" s="63">
        <f t="shared" si="247"/>
        <v>11.376203534425278</v>
      </c>
      <c r="AS2324" s="63">
        <f t="shared" si="247"/>
        <v>11.429013607576051</v>
      </c>
      <c r="AT2324" s="63">
        <f t="shared" si="247"/>
        <v>11.594971110027394</v>
      </c>
      <c r="AU2324" s="63">
        <f t="shared" si="244"/>
        <v>11.961740587925192</v>
      </c>
      <c r="AV2324" s="63"/>
      <c r="AW2324" s="63"/>
    </row>
    <row r="2325" spans="27:49" x14ac:dyDescent="0.2">
      <c r="AA2325" s="217">
        <f t="shared" ref="AA2325:AA2388" si="248">AB$3+AB$4*Z2325+AB$5*Z2325^2+AH2325</f>
        <v>-6.8508655805447731E-3</v>
      </c>
      <c r="AB2325" s="218">
        <f t="shared" ref="AB2325:AB2388" si="249">+G2325-AA2325</f>
        <v>6.8508655805447731E-3</v>
      </c>
      <c r="AC2325" s="218">
        <f t="shared" ref="AC2325:AC2388" si="250">+G2325-P2325</f>
        <v>0</v>
      </c>
      <c r="AD2325" s="219">
        <f t="shared" ref="AD2325:AD2388" si="251">U2325*(G2325-AA2325)^2</f>
        <v>0</v>
      </c>
      <c r="AH2325" s="15">
        <f t="shared" ref="AH2325:AH2388" si="252">$AB$6*($AB$11/AI2325*AJ2325+$AB$12)</f>
        <v>-2.1132140183653118E-2</v>
      </c>
      <c r="AI2325" s="15">
        <f t="shared" ref="AI2325:AI2388" si="253">1+$AB$7*COS(AL2325)</f>
        <v>0.75722234923842557</v>
      </c>
      <c r="AJ2325" s="15">
        <f t="shared" ref="AJ2325:AJ2388" si="254">SIN(AL2325+RADIANS($AB$9))</f>
        <v>-5.8662773998696828E-2</v>
      </c>
      <c r="AK2325" s="15">
        <f t="shared" ref="AK2325:AK2388" si="255">$AB$7*SIN(AL2325)</f>
        <v>-0.59778198123591342</v>
      </c>
      <c r="AL2325" s="15">
        <f t="shared" ref="AL2325:AL2388" si="256">2*ATAN(AM2325)</f>
        <v>-1.9565766440237951</v>
      </c>
      <c r="AM2325" s="15">
        <f t="shared" ref="AM2325:AM2388" si="257">TAN(AN2325/2)*SQRT((1+$AB$7)/(1-$AB$7))</f>
        <v>-1.4854556398418073</v>
      </c>
      <c r="AN2325" s="63">
        <f t="shared" ref="AN2325:AT2340" si="258">$AU2325+$AB$7*SIN(AO2325)</f>
        <v>11.358636418491599</v>
      </c>
      <c r="AO2325" s="63">
        <f t="shared" si="258"/>
        <v>11.358804619998017</v>
      </c>
      <c r="AP2325" s="63">
        <f t="shared" si="258"/>
        <v>11.359537657922226</v>
      </c>
      <c r="AQ2325" s="63">
        <f t="shared" si="258"/>
        <v>11.362715978071076</v>
      </c>
      <c r="AR2325" s="63">
        <f t="shared" si="258"/>
        <v>11.376203534425278</v>
      </c>
      <c r="AS2325" s="63">
        <f t="shared" si="258"/>
        <v>11.429013607576051</v>
      </c>
      <c r="AT2325" s="63">
        <f t="shared" si="258"/>
        <v>11.594971110027394</v>
      </c>
      <c r="AU2325" s="63">
        <f t="shared" ref="AU2325:AU2388" si="259">RADIANS($AB$9)+$AB$18*(F2325-AB$15)</f>
        <v>11.961740587925192</v>
      </c>
      <c r="AV2325" s="63"/>
      <c r="AW2325" s="63"/>
    </row>
    <row r="2326" spans="27:49" x14ac:dyDescent="0.2">
      <c r="AA2326" s="217">
        <f t="shared" si="248"/>
        <v>-6.8508655805447731E-3</v>
      </c>
      <c r="AB2326" s="218">
        <f t="shared" si="249"/>
        <v>6.8508655805447731E-3</v>
      </c>
      <c r="AC2326" s="218">
        <f t="shared" si="250"/>
        <v>0</v>
      </c>
      <c r="AD2326" s="219">
        <f t="shared" si="251"/>
        <v>0</v>
      </c>
      <c r="AH2326" s="15">
        <f t="shared" si="252"/>
        <v>-2.1132140183653118E-2</v>
      </c>
      <c r="AI2326" s="15">
        <f t="shared" si="253"/>
        <v>0.75722234923842557</v>
      </c>
      <c r="AJ2326" s="15">
        <f t="shared" si="254"/>
        <v>-5.8662773998696828E-2</v>
      </c>
      <c r="AK2326" s="15">
        <f t="shared" si="255"/>
        <v>-0.59778198123591342</v>
      </c>
      <c r="AL2326" s="15">
        <f t="shared" si="256"/>
        <v>-1.9565766440237951</v>
      </c>
      <c r="AM2326" s="15">
        <f t="shared" si="257"/>
        <v>-1.4854556398418073</v>
      </c>
      <c r="AN2326" s="63">
        <f t="shared" si="258"/>
        <v>11.358636418491599</v>
      </c>
      <c r="AO2326" s="63">
        <f t="shared" si="258"/>
        <v>11.358804619998017</v>
      </c>
      <c r="AP2326" s="63">
        <f t="shared" si="258"/>
        <v>11.359537657922226</v>
      </c>
      <c r="AQ2326" s="63">
        <f t="shared" si="258"/>
        <v>11.362715978071076</v>
      </c>
      <c r="AR2326" s="63">
        <f t="shared" si="258"/>
        <v>11.376203534425278</v>
      </c>
      <c r="AS2326" s="63">
        <f t="shared" si="258"/>
        <v>11.429013607576051</v>
      </c>
      <c r="AT2326" s="63">
        <f t="shared" si="258"/>
        <v>11.594971110027394</v>
      </c>
      <c r="AU2326" s="63">
        <f t="shared" si="259"/>
        <v>11.961740587925192</v>
      </c>
      <c r="AV2326" s="63"/>
      <c r="AW2326" s="63"/>
    </row>
    <row r="2327" spans="27:49" x14ac:dyDescent="0.2">
      <c r="AA2327" s="217">
        <f t="shared" si="248"/>
        <v>-6.8508655805447731E-3</v>
      </c>
      <c r="AB2327" s="218">
        <f t="shared" si="249"/>
        <v>6.8508655805447731E-3</v>
      </c>
      <c r="AC2327" s="218">
        <f t="shared" si="250"/>
        <v>0</v>
      </c>
      <c r="AD2327" s="219">
        <f t="shared" si="251"/>
        <v>0</v>
      </c>
      <c r="AH2327" s="15">
        <f t="shared" si="252"/>
        <v>-2.1132140183653118E-2</v>
      </c>
      <c r="AI2327" s="15">
        <f t="shared" si="253"/>
        <v>0.75722234923842557</v>
      </c>
      <c r="AJ2327" s="15">
        <f t="shared" si="254"/>
        <v>-5.8662773998696828E-2</v>
      </c>
      <c r="AK2327" s="15">
        <f t="shared" si="255"/>
        <v>-0.59778198123591342</v>
      </c>
      <c r="AL2327" s="15">
        <f t="shared" si="256"/>
        <v>-1.9565766440237951</v>
      </c>
      <c r="AM2327" s="15">
        <f t="shared" si="257"/>
        <v>-1.4854556398418073</v>
      </c>
      <c r="AN2327" s="63">
        <f t="shared" si="258"/>
        <v>11.358636418491599</v>
      </c>
      <c r="AO2327" s="63">
        <f t="shared" si="258"/>
        <v>11.358804619998017</v>
      </c>
      <c r="AP2327" s="63">
        <f t="shared" si="258"/>
        <v>11.359537657922226</v>
      </c>
      <c r="AQ2327" s="63">
        <f t="shared" si="258"/>
        <v>11.362715978071076</v>
      </c>
      <c r="AR2327" s="63">
        <f t="shared" si="258"/>
        <v>11.376203534425278</v>
      </c>
      <c r="AS2327" s="63">
        <f t="shared" si="258"/>
        <v>11.429013607576051</v>
      </c>
      <c r="AT2327" s="63">
        <f t="shared" si="258"/>
        <v>11.594971110027394</v>
      </c>
      <c r="AU2327" s="63">
        <f t="shared" si="259"/>
        <v>11.961740587925192</v>
      </c>
      <c r="AV2327" s="63"/>
      <c r="AW2327" s="63"/>
    </row>
    <row r="2328" spans="27:49" x14ac:dyDescent="0.2">
      <c r="AA2328" s="217">
        <f t="shared" si="248"/>
        <v>-6.8508655805447731E-3</v>
      </c>
      <c r="AB2328" s="218">
        <f t="shared" si="249"/>
        <v>6.8508655805447731E-3</v>
      </c>
      <c r="AC2328" s="218">
        <f t="shared" si="250"/>
        <v>0</v>
      </c>
      <c r="AD2328" s="219">
        <f t="shared" si="251"/>
        <v>0</v>
      </c>
      <c r="AH2328" s="15">
        <f t="shared" si="252"/>
        <v>-2.1132140183653118E-2</v>
      </c>
      <c r="AI2328" s="15">
        <f t="shared" si="253"/>
        <v>0.75722234923842557</v>
      </c>
      <c r="AJ2328" s="15">
        <f t="shared" si="254"/>
        <v>-5.8662773998696828E-2</v>
      </c>
      <c r="AK2328" s="15">
        <f t="shared" si="255"/>
        <v>-0.59778198123591342</v>
      </c>
      <c r="AL2328" s="15">
        <f t="shared" si="256"/>
        <v>-1.9565766440237951</v>
      </c>
      <c r="AM2328" s="15">
        <f t="shared" si="257"/>
        <v>-1.4854556398418073</v>
      </c>
      <c r="AN2328" s="63">
        <f t="shared" si="258"/>
        <v>11.358636418491599</v>
      </c>
      <c r="AO2328" s="63">
        <f t="shared" si="258"/>
        <v>11.358804619998017</v>
      </c>
      <c r="AP2328" s="63">
        <f t="shared" si="258"/>
        <v>11.359537657922226</v>
      </c>
      <c r="AQ2328" s="63">
        <f t="shared" si="258"/>
        <v>11.362715978071076</v>
      </c>
      <c r="AR2328" s="63">
        <f t="shared" si="258"/>
        <v>11.376203534425278</v>
      </c>
      <c r="AS2328" s="63">
        <f t="shared" si="258"/>
        <v>11.429013607576051</v>
      </c>
      <c r="AT2328" s="63">
        <f t="shared" si="258"/>
        <v>11.594971110027394</v>
      </c>
      <c r="AU2328" s="63">
        <f t="shared" si="259"/>
        <v>11.961740587925192</v>
      </c>
      <c r="AV2328" s="63"/>
      <c r="AW2328" s="63"/>
    </row>
    <row r="2329" spans="27:49" x14ac:dyDescent="0.2">
      <c r="AA2329" s="217">
        <f t="shared" si="248"/>
        <v>-6.8508655805447731E-3</v>
      </c>
      <c r="AB2329" s="218">
        <f t="shared" si="249"/>
        <v>6.8508655805447731E-3</v>
      </c>
      <c r="AC2329" s="218">
        <f t="shared" si="250"/>
        <v>0</v>
      </c>
      <c r="AD2329" s="219">
        <f t="shared" si="251"/>
        <v>0</v>
      </c>
      <c r="AH2329" s="15">
        <f t="shared" si="252"/>
        <v>-2.1132140183653118E-2</v>
      </c>
      <c r="AI2329" s="15">
        <f t="shared" si="253"/>
        <v>0.75722234923842557</v>
      </c>
      <c r="AJ2329" s="15">
        <f t="shared" si="254"/>
        <v>-5.8662773998696828E-2</v>
      </c>
      <c r="AK2329" s="15">
        <f t="shared" si="255"/>
        <v>-0.59778198123591342</v>
      </c>
      <c r="AL2329" s="15">
        <f t="shared" si="256"/>
        <v>-1.9565766440237951</v>
      </c>
      <c r="AM2329" s="15">
        <f t="shared" si="257"/>
        <v>-1.4854556398418073</v>
      </c>
      <c r="AN2329" s="63">
        <f t="shared" si="258"/>
        <v>11.358636418491599</v>
      </c>
      <c r="AO2329" s="63">
        <f t="shared" si="258"/>
        <v>11.358804619998017</v>
      </c>
      <c r="AP2329" s="63">
        <f t="shared" si="258"/>
        <v>11.359537657922226</v>
      </c>
      <c r="AQ2329" s="63">
        <f t="shared" si="258"/>
        <v>11.362715978071076</v>
      </c>
      <c r="AR2329" s="63">
        <f t="shared" si="258"/>
        <v>11.376203534425278</v>
      </c>
      <c r="AS2329" s="63">
        <f t="shared" si="258"/>
        <v>11.429013607576051</v>
      </c>
      <c r="AT2329" s="63">
        <f t="shared" si="258"/>
        <v>11.594971110027394</v>
      </c>
      <c r="AU2329" s="63">
        <f t="shared" si="259"/>
        <v>11.961740587925192</v>
      </c>
      <c r="AV2329" s="63"/>
      <c r="AW2329" s="63"/>
    </row>
    <row r="2330" spans="27:49" x14ac:dyDescent="0.2">
      <c r="AA2330" s="217">
        <f t="shared" si="248"/>
        <v>-6.8508655805447731E-3</v>
      </c>
      <c r="AB2330" s="218">
        <f t="shared" si="249"/>
        <v>6.8508655805447731E-3</v>
      </c>
      <c r="AC2330" s="218">
        <f t="shared" si="250"/>
        <v>0</v>
      </c>
      <c r="AD2330" s="219">
        <f t="shared" si="251"/>
        <v>0</v>
      </c>
      <c r="AH2330" s="15">
        <f t="shared" si="252"/>
        <v>-2.1132140183653118E-2</v>
      </c>
      <c r="AI2330" s="15">
        <f t="shared" si="253"/>
        <v>0.75722234923842557</v>
      </c>
      <c r="AJ2330" s="15">
        <f t="shared" si="254"/>
        <v>-5.8662773998696828E-2</v>
      </c>
      <c r="AK2330" s="15">
        <f t="shared" si="255"/>
        <v>-0.59778198123591342</v>
      </c>
      <c r="AL2330" s="15">
        <f t="shared" si="256"/>
        <v>-1.9565766440237951</v>
      </c>
      <c r="AM2330" s="15">
        <f t="shared" si="257"/>
        <v>-1.4854556398418073</v>
      </c>
      <c r="AN2330" s="63">
        <f t="shared" si="258"/>
        <v>11.358636418491599</v>
      </c>
      <c r="AO2330" s="63">
        <f t="shared" si="258"/>
        <v>11.358804619998017</v>
      </c>
      <c r="AP2330" s="63">
        <f t="shared" si="258"/>
        <v>11.359537657922226</v>
      </c>
      <c r="AQ2330" s="63">
        <f t="shared" si="258"/>
        <v>11.362715978071076</v>
      </c>
      <c r="AR2330" s="63">
        <f t="shared" si="258"/>
        <v>11.376203534425278</v>
      </c>
      <c r="AS2330" s="63">
        <f t="shared" si="258"/>
        <v>11.429013607576051</v>
      </c>
      <c r="AT2330" s="63">
        <f t="shared" si="258"/>
        <v>11.594971110027394</v>
      </c>
      <c r="AU2330" s="63">
        <f t="shared" si="259"/>
        <v>11.961740587925192</v>
      </c>
      <c r="AV2330" s="63"/>
      <c r="AW2330" s="63"/>
    </row>
    <row r="2331" spans="27:49" x14ac:dyDescent="0.2">
      <c r="AA2331" s="217">
        <f t="shared" si="248"/>
        <v>-6.8508655805447731E-3</v>
      </c>
      <c r="AB2331" s="218">
        <f t="shared" si="249"/>
        <v>6.8508655805447731E-3</v>
      </c>
      <c r="AC2331" s="218">
        <f t="shared" si="250"/>
        <v>0</v>
      </c>
      <c r="AD2331" s="219">
        <f t="shared" si="251"/>
        <v>0</v>
      </c>
      <c r="AH2331" s="15">
        <f t="shared" si="252"/>
        <v>-2.1132140183653118E-2</v>
      </c>
      <c r="AI2331" s="15">
        <f t="shared" si="253"/>
        <v>0.75722234923842557</v>
      </c>
      <c r="AJ2331" s="15">
        <f t="shared" si="254"/>
        <v>-5.8662773998696828E-2</v>
      </c>
      <c r="AK2331" s="15">
        <f t="shared" si="255"/>
        <v>-0.59778198123591342</v>
      </c>
      <c r="AL2331" s="15">
        <f t="shared" si="256"/>
        <v>-1.9565766440237951</v>
      </c>
      <c r="AM2331" s="15">
        <f t="shared" si="257"/>
        <v>-1.4854556398418073</v>
      </c>
      <c r="AN2331" s="63">
        <f t="shared" si="258"/>
        <v>11.358636418491599</v>
      </c>
      <c r="AO2331" s="63">
        <f t="shared" si="258"/>
        <v>11.358804619998017</v>
      </c>
      <c r="AP2331" s="63">
        <f t="shared" si="258"/>
        <v>11.359537657922226</v>
      </c>
      <c r="AQ2331" s="63">
        <f t="shared" si="258"/>
        <v>11.362715978071076</v>
      </c>
      <c r="AR2331" s="63">
        <f t="shared" si="258"/>
        <v>11.376203534425278</v>
      </c>
      <c r="AS2331" s="63">
        <f t="shared" si="258"/>
        <v>11.429013607576051</v>
      </c>
      <c r="AT2331" s="63">
        <f t="shared" si="258"/>
        <v>11.594971110027394</v>
      </c>
      <c r="AU2331" s="63">
        <f t="shared" si="259"/>
        <v>11.961740587925192</v>
      </c>
      <c r="AV2331" s="63"/>
      <c r="AW2331" s="63"/>
    </row>
    <row r="2332" spans="27:49" x14ac:dyDescent="0.2">
      <c r="AA2332" s="217">
        <f t="shared" si="248"/>
        <v>-6.8508655805447731E-3</v>
      </c>
      <c r="AB2332" s="218">
        <f t="shared" si="249"/>
        <v>6.8508655805447731E-3</v>
      </c>
      <c r="AC2332" s="218">
        <f t="shared" si="250"/>
        <v>0</v>
      </c>
      <c r="AD2332" s="219">
        <f t="shared" si="251"/>
        <v>0</v>
      </c>
      <c r="AH2332" s="15">
        <f t="shared" si="252"/>
        <v>-2.1132140183653118E-2</v>
      </c>
      <c r="AI2332" s="15">
        <f t="shared" si="253"/>
        <v>0.75722234923842557</v>
      </c>
      <c r="AJ2332" s="15">
        <f t="shared" si="254"/>
        <v>-5.8662773998696828E-2</v>
      </c>
      <c r="AK2332" s="15">
        <f t="shared" si="255"/>
        <v>-0.59778198123591342</v>
      </c>
      <c r="AL2332" s="15">
        <f t="shared" si="256"/>
        <v>-1.9565766440237951</v>
      </c>
      <c r="AM2332" s="15">
        <f t="shared" si="257"/>
        <v>-1.4854556398418073</v>
      </c>
      <c r="AN2332" s="63">
        <f t="shared" si="258"/>
        <v>11.358636418491599</v>
      </c>
      <c r="AO2332" s="63">
        <f t="shared" si="258"/>
        <v>11.358804619998017</v>
      </c>
      <c r="AP2332" s="63">
        <f t="shared" si="258"/>
        <v>11.359537657922226</v>
      </c>
      <c r="AQ2332" s="63">
        <f t="shared" si="258"/>
        <v>11.362715978071076</v>
      </c>
      <c r="AR2332" s="63">
        <f t="shared" si="258"/>
        <v>11.376203534425278</v>
      </c>
      <c r="AS2332" s="63">
        <f t="shared" si="258"/>
        <v>11.429013607576051</v>
      </c>
      <c r="AT2332" s="63">
        <f t="shared" si="258"/>
        <v>11.594971110027394</v>
      </c>
      <c r="AU2332" s="63">
        <f t="shared" si="259"/>
        <v>11.961740587925192</v>
      </c>
      <c r="AV2332" s="63"/>
      <c r="AW2332" s="63"/>
    </row>
    <row r="2333" spans="27:49" x14ac:dyDescent="0.2">
      <c r="AA2333" s="217">
        <f t="shared" si="248"/>
        <v>-6.8508655805447731E-3</v>
      </c>
      <c r="AB2333" s="218">
        <f t="shared" si="249"/>
        <v>6.8508655805447731E-3</v>
      </c>
      <c r="AC2333" s="218">
        <f t="shared" si="250"/>
        <v>0</v>
      </c>
      <c r="AD2333" s="219">
        <f t="shared" si="251"/>
        <v>0</v>
      </c>
      <c r="AH2333" s="15">
        <f t="shared" si="252"/>
        <v>-2.1132140183653118E-2</v>
      </c>
      <c r="AI2333" s="15">
        <f t="shared" si="253"/>
        <v>0.75722234923842557</v>
      </c>
      <c r="AJ2333" s="15">
        <f t="shared" si="254"/>
        <v>-5.8662773998696828E-2</v>
      </c>
      <c r="AK2333" s="15">
        <f t="shared" si="255"/>
        <v>-0.59778198123591342</v>
      </c>
      <c r="AL2333" s="15">
        <f t="shared" si="256"/>
        <v>-1.9565766440237951</v>
      </c>
      <c r="AM2333" s="15">
        <f t="shared" si="257"/>
        <v>-1.4854556398418073</v>
      </c>
      <c r="AN2333" s="63">
        <f t="shared" si="258"/>
        <v>11.358636418491599</v>
      </c>
      <c r="AO2333" s="63">
        <f t="shared" si="258"/>
        <v>11.358804619998017</v>
      </c>
      <c r="AP2333" s="63">
        <f t="shared" si="258"/>
        <v>11.359537657922226</v>
      </c>
      <c r="AQ2333" s="63">
        <f t="shared" si="258"/>
        <v>11.362715978071076</v>
      </c>
      <c r="AR2333" s="63">
        <f t="shared" si="258"/>
        <v>11.376203534425278</v>
      </c>
      <c r="AS2333" s="63">
        <f t="shared" si="258"/>
        <v>11.429013607576051</v>
      </c>
      <c r="AT2333" s="63">
        <f t="shared" si="258"/>
        <v>11.594971110027394</v>
      </c>
      <c r="AU2333" s="63">
        <f t="shared" si="259"/>
        <v>11.961740587925192</v>
      </c>
      <c r="AV2333" s="63"/>
      <c r="AW2333" s="63"/>
    </row>
    <row r="2334" spans="27:49" x14ac:dyDescent="0.2">
      <c r="AA2334" s="217">
        <f t="shared" si="248"/>
        <v>-6.8508655805447731E-3</v>
      </c>
      <c r="AB2334" s="218">
        <f t="shared" si="249"/>
        <v>6.8508655805447731E-3</v>
      </c>
      <c r="AC2334" s="218">
        <f t="shared" si="250"/>
        <v>0</v>
      </c>
      <c r="AD2334" s="219">
        <f t="shared" si="251"/>
        <v>0</v>
      </c>
      <c r="AH2334" s="15">
        <f t="shared" si="252"/>
        <v>-2.1132140183653118E-2</v>
      </c>
      <c r="AI2334" s="15">
        <f t="shared" si="253"/>
        <v>0.75722234923842557</v>
      </c>
      <c r="AJ2334" s="15">
        <f t="shared" si="254"/>
        <v>-5.8662773998696828E-2</v>
      </c>
      <c r="AK2334" s="15">
        <f t="shared" si="255"/>
        <v>-0.59778198123591342</v>
      </c>
      <c r="AL2334" s="15">
        <f t="shared" si="256"/>
        <v>-1.9565766440237951</v>
      </c>
      <c r="AM2334" s="15">
        <f t="shared" si="257"/>
        <v>-1.4854556398418073</v>
      </c>
      <c r="AN2334" s="63">
        <f t="shared" si="258"/>
        <v>11.358636418491599</v>
      </c>
      <c r="AO2334" s="63">
        <f t="shared" si="258"/>
        <v>11.358804619998017</v>
      </c>
      <c r="AP2334" s="63">
        <f t="shared" si="258"/>
        <v>11.359537657922226</v>
      </c>
      <c r="AQ2334" s="63">
        <f t="shared" si="258"/>
        <v>11.362715978071076</v>
      </c>
      <c r="AR2334" s="63">
        <f t="shared" si="258"/>
        <v>11.376203534425278</v>
      </c>
      <c r="AS2334" s="63">
        <f t="shared" si="258"/>
        <v>11.429013607576051</v>
      </c>
      <c r="AT2334" s="63">
        <f t="shared" si="258"/>
        <v>11.594971110027394</v>
      </c>
      <c r="AU2334" s="63">
        <f t="shared" si="259"/>
        <v>11.961740587925192</v>
      </c>
      <c r="AV2334" s="63"/>
      <c r="AW2334" s="63"/>
    </row>
    <row r="2335" spans="27:49" x14ac:dyDescent="0.2">
      <c r="AA2335" s="217">
        <f t="shared" si="248"/>
        <v>-6.8508655805447731E-3</v>
      </c>
      <c r="AB2335" s="218">
        <f t="shared" si="249"/>
        <v>6.8508655805447731E-3</v>
      </c>
      <c r="AC2335" s="218">
        <f t="shared" si="250"/>
        <v>0</v>
      </c>
      <c r="AD2335" s="219">
        <f t="shared" si="251"/>
        <v>0</v>
      </c>
      <c r="AH2335" s="15">
        <f t="shared" si="252"/>
        <v>-2.1132140183653118E-2</v>
      </c>
      <c r="AI2335" s="15">
        <f t="shared" si="253"/>
        <v>0.75722234923842557</v>
      </c>
      <c r="AJ2335" s="15">
        <f t="shared" si="254"/>
        <v>-5.8662773998696828E-2</v>
      </c>
      <c r="AK2335" s="15">
        <f t="shared" si="255"/>
        <v>-0.59778198123591342</v>
      </c>
      <c r="AL2335" s="15">
        <f t="shared" si="256"/>
        <v>-1.9565766440237951</v>
      </c>
      <c r="AM2335" s="15">
        <f t="shared" si="257"/>
        <v>-1.4854556398418073</v>
      </c>
      <c r="AN2335" s="63">
        <f t="shared" si="258"/>
        <v>11.358636418491599</v>
      </c>
      <c r="AO2335" s="63">
        <f t="shared" si="258"/>
        <v>11.358804619998017</v>
      </c>
      <c r="AP2335" s="63">
        <f t="shared" si="258"/>
        <v>11.359537657922226</v>
      </c>
      <c r="AQ2335" s="63">
        <f t="shared" si="258"/>
        <v>11.362715978071076</v>
      </c>
      <c r="AR2335" s="63">
        <f t="shared" si="258"/>
        <v>11.376203534425278</v>
      </c>
      <c r="AS2335" s="63">
        <f t="shared" si="258"/>
        <v>11.429013607576051</v>
      </c>
      <c r="AT2335" s="63">
        <f t="shared" si="258"/>
        <v>11.594971110027394</v>
      </c>
      <c r="AU2335" s="63">
        <f t="shared" si="259"/>
        <v>11.961740587925192</v>
      </c>
      <c r="AV2335" s="63"/>
      <c r="AW2335" s="63"/>
    </row>
    <row r="2336" spans="27:49" x14ac:dyDescent="0.2">
      <c r="AA2336" s="217">
        <f t="shared" si="248"/>
        <v>-6.8508655805447731E-3</v>
      </c>
      <c r="AB2336" s="218">
        <f t="shared" si="249"/>
        <v>6.8508655805447731E-3</v>
      </c>
      <c r="AC2336" s="218">
        <f t="shared" si="250"/>
        <v>0</v>
      </c>
      <c r="AD2336" s="219">
        <f t="shared" si="251"/>
        <v>0</v>
      </c>
      <c r="AH2336" s="15">
        <f t="shared" si="252"/>
        <v>-2.1132140183653118E-2</v>
      </c>
      <c r="AI2336" s="15">
        <f t="shared" si="253"/>
        <v>0.75722234923842557</v>
      </c>
      <c r="AJ2336" s="15">
        <f t="shared" si="254"/>
        <v>-5.8662773998696828E-2</v>
      </c>
      <c r="AK2336" s="15">
        <f t="shared" si="255"/>
        <v>-0.59778198123591342</v>
      </c>
      <c r="AL2336" s="15">
        <f t="shared" si="256"/>
        <v>-1.9565766440237951</v>
      </c>
      <c r="AM2336" s="15">
        <f t="shared" si="257"/>
        <v>-1.4854556398418073</v>
      </c>
      <c r="AN2336" s="63">
        <f t="shared" si="258"/>
        <v>11.358636418491599</v>
      </c>
      <c r="AO2336" s="63">
        <f t="shared" si="258"/>
        <v>11.358804619998017</v>
      </c>
      <c r="AP2336" s="63">
        <f t="shared" si="258"/>
        <v>11.359537657922226</v>
      </c>
      <c r="AQ2336" s="63">
        <f t="shared" si="258"/>
        <v>11.362715978071076</v>
      </c>
      <c r="AR2336" s="63">
        <f t="shared" si="258"/>
        <v>11.376203534425278</v>
      </c>
      <c r="AS2336" s="63">
        <f t="shared" si="258"/>
        <v>11.429013607576051</v>
      </c>
      <c r="AT2336" s="63">
        <f t="shared" si="258"/>
        <v>11.594971110027394</v>
      </c>
      <c r="AU2336" s="63">
        <f t="shared" si="259"/>
        <v>11.961740587925192</v>
      </c>
      <c r="AV2336" s="63"/>
      <c r="AW2336" s="63"/>
    </row>
    <row r="2337" spans="27:49" x14ac:dyDescent="0.2">
      <c r="AA2337" s="217">
        <f t="shared" si="248"/>
        <v>-6.8508655805447731E-3</v>
      </c>
      <c r="AB2337" s="218">
        <f t="shared" si="249"/>
        <v>6.8508655805447731E-3</v>
      </c>
      <c r="AC2337" s="218">
        <f t="shared" si="250"/>
        <v>0</v>
      </c>
      <c r="AD2337" s="219">
        <f t="shared" si="251"/>
        <v>0</v>
      </c>
      <c r="AH2337" s="15">
        <f t="shared" si="252"/>
        <v>-2.1132140183653118E-2</v>
      </c>
      <c r="AI2337" s="15">
        <f t="shared" si="253"/>
        <v>0.75722234923842557</v>
      </c>
      <c r="AJ2337" s="15">
        <f t="shared" si="254"/>
        <v>-5.8662773998696828E-2</v>
      </c>
      <c r="AK2337" s="15">
        <f t="shared" si="255"/>
        <v>-0.59778198123591342</v>
      </c>
      <c r="AL2337" s="15">
        <f t="shared" si="256"/>
        <v>-1.9565766440237951</v>
      </c>
      <c r="AM2337" s="15">
        <f t="shared" si="257"/>
        <v>-1.4854556398418073</v>
      </c>
      <c r="AN2337" s="63">
        <f t="shared" si="258"/>
        <v>11.358636418491599</v>
      </c>
      <c r="AO2337" s="63">
        <f t="shared" si="258"/>
        <v>11.358804619998017</v>
      </c>
      <c r="AP2337" s="63">
        <f t="shared" si="258"/>
        <v>11.359537657922226</v>
      </c>
      <c r="AQ2337" s="63">
        <f t="shared" si="258"/>
        <v>11.362715978071076</v>
      </c>
      <c r="AR2337" s="63">
        <f t="shared" si="258"/>
        <v>11.376203534425278</v>
      </c>
      <c r="AS2337" s="63">
        <f t="shared" si="258"/>
        <v>11.429013607576051</v>
      </c>
      <c r="AT2337" s="63">
        <f t="shared" si="258"/>
        <v>11.594971110027394</v>
      </c>
      <c r="AU2337" s="63">
        <f t="shared" si="259"/>
        <v>11.961740587925192</v>
      </c>
      <c r="AV2337" s="63"/>
      <c r="AW2337" s="63"/>
    </row>
    <row r="2338" spans="27:49" x14ac:dyDescent="0.2">
      <c r="AA2338" s="217">
        <f t="shared" si="248"/>
        <v>-6.8508655805447731E-3</v>
      </c>
      <c r="AB2338" s="218">
        <f t="shared" si="249"/>
        <v>6.8508655805447731E-3</v>
      </c>
      <c r="AC2338" s="218">
        <f t="shared" si="250"/>
        <v>0</v>
      </c>
      <c r="AD2338" s="219">
        <f t="shared" si="251"/>
        <v>0</v>
      </c>
      <c r="AH2338" s="15">
        <f t="shared" si="252"/>
        <v>-2.1132140183653118E-2</v>
      </c>
      <c r="AI2338" s="15">
        <f t="shared" si="253"/>
        <v>0.75722234923842557</v>
      </c>
      <c r="AJ2338" s="15">
        <f t="shared" si="254"/>
        <v>-5.8662773998696828E-2</v>
      </c>
      <c r="AK2338" s="15">
        <f t="shared" si="255"/>
        <v>-0.59778198123591342</v>
      </c>
      <c r="AL2338" s="15">
        <f t="shared" si="256"/>
        <v>-1.9565766440237951</v>
      </c>
      <c r="AM2338" s="15">
        <f t="shared" si="257"/>
        <v>-1.4854556398418073</v>
      </c>
      <c r="AN2338" s="63">
        <f t="shared" si="258"/>
        <v>11.358636418491599</v>
      </c>
      <c r="AO2338" s="63">
        <f t="shared" si="258"/>
        <v>11.358804619998017</v>
      </c>
      <c r="AP2338" s="63">
        <f t="shared" si="258"/>
        <v>11.359537657922226</v>
      </c>
      <c r="AQ2338" s="63">
        <f t="shared" si="258"/>
        <v>11.362715978071076</v>
      </c>
      <c r="AR2338" s="63">
        <f t="shared" si="258"/>
        <v>11.376203534425278</v>
      </c>
      <c r="AS2338" s="63">
        <f t="shared" si="258"/>
        <v>11.429013607576051</v>
      </c>
      <c r="AT2338" s="63">
        <f t="shared" si="258"/>
        <v>11.594971110027394</v>
      </c>
      <c r="AU2338" s="63">
        <f t="shared" si="259"/>
        <v>11.961740587925192</v>
      </c>
      <c r="AV2338" s="63"/>
      <c r="AW2338" s="63"/>
    </row>
    <row r="2339" spans="27:49" x14ac:dyDescent="0.2">
      <c r="AA2339" s="217">
        <f t="shared" si="248"/>
        <v>-6.8508655805447731E-3</v>
      </c>
      <c r="AB2339" s="218">
        <f t="shared" si="249"/>
        <v>6.8508655805447731E-3</v>
      </c>
      <c r="AC2339" s="218">
        <f t="shared" si="250"/>
        <v>0</v>
      </c>
      <c r="AD2339" s="219">
        <f t="shared" si="251"/>
        <v>0</v>
      </c>
      <c r="AH2339" s="15">
        <f t="shared" si="252"/>
        <v>-2.1132140183653118E-2</v>
      </c>
      <c r="AI2339" s="15">
        <f t="shared" si="253"/>
        <v>0.75722234923842557</v>
      </c>
      <c r="AJ2339" s="15">
        <f t="shared" si="254"/>
        <v>-5.8662773998696828E-2</v>
      </c>
      <c r="AK2339" s="15">
        <f t="shared" si="255"/>
        <v>-0.59778198123591342</v>
      </c>
      <c r="AL2339" s="15">
        <f t="shared" si="256"/>
        <v>-1.9565766440237951</v>
      </c>
      <c r="AM2339" s="15">
        <f t="shared" si="257"/>
        <v>-1.4854556398418073</v>
      </c>
      <c r="AN2339" s="63">
        <f t="shared" si="258"/>
        <v>11.358636418491599</v>
      </c>
      <c r="AO2339" s="63">
        <f t="shared" si="258"/>
        <v>11.358804619998017</v>
      </c>
      <c r="AP2339" s="63">
        <f t="shared" si="258"/>
        <v>11.359537657922226</v>
      </c>
      <c r="AQ2339" s="63">
        <f t="shared" si="258"/>
        <v>11.362715978071076</v>
      </c>
      <c r="AR2339" s="63">
        <f t="shared" si="258"/>
        <v>11.376203534425278</v>
      </c>
      <c r="AS2339" s="63">
        <f t="shared" si="258"/>
        <v>11.429013607576051</v>
      </c>
      <c r="AT2339" s="63">
        <f t="shared" si="258"/>
        <v>11.594971110027394</v>
      </c>
      <c r="AU2339" s="63">
        <f t="shared" si="259"/>
        <v>11.961740587925192</v>
      </c>
      <c r="AV2339" s="63"/>
      <c r="AW2339" s="63"/>
    </row>
    <row r="2340" spans="27:49" x14ac:dyDescent="0.2">
      <c r="AA2340" s="217">
        <f t="shared" si="248"/>
        <v>-6.8508655805447731E-3</v>
      </c>
      <c r="AB2340" s="218">
        <f t="shared" si="249"/>
        <v>6.8508655805447731E-3</v>
      </c>
      <c r="AC2340" s="218">
        <f t="shared" si="250"/>
        <v>0</v>
      </c>
      <c r="AD2340" s="219">
        <f t="shared" si="251"/>
        <v>0</v>
      </c>
      <c r="AH2340" s="15">
        <f t="shared" si="252"/>
        <v>-2.1132140183653118E-2</v>
      </c>
      <c r="AI2340" s="15">
        <f t="shared" si="253"/>
        <v>0.75722234923842557</v>
      </c>
      <c r="AJ2340" s="15">
        <f t="shared" si="254"/>
        <v>-5.8662773998696828E-2</v>
      </c>
      <c r="AK2340" s="15">
        <f t="shared" si="255"/>
        <v>-0.59778198123591342</v>
      </c>
      <c r="AL2340" s="15">
        <f t="shared" si="256"/>
        <v>-1.9565766440237951</v>
      </c>
      <c r="AM2340" s="15">
        <f t="shared" si="257"/>
        <v>-1.4854556398418073</v>
      </c>
      <c r="AN2340" s="63">
        <f t="shared" si="258"/>
        <v>11.358636418491599</v>
      </c>
      <c r="AO2340" s="63">
        <f t="shared" si="258"/>
        <v>11.358804619998017</v>
      </c>
      <c r="AP2340" s="63">
        <f t="shared" si="258"/>
        <v>11.359537657922226</v>
      </c>
      <c r="AQ2340" s="63">
        <f t="shared" si="258"/>
        <v>11.362715978071076</v>
      </c>
      <c r="AR2340" s="63">
        <f t="shared" si="258"/>
        <v>11.376203534425278</v>
      </c>
      <c r="AS2340" s="63">
        <f t="shared" si="258"/>
        <v>11.429013607576051</v>
      </c>
      <c r="AT2340" s="63">
        <f t="shared" si="258"/>
        <v>11.594971110027394</v>
      </c>
      <c r="AU2340" s="63">
        <f t="shared" si="259"/>
        <v>11.961740587925192</v>
      </c>
      <c r="AV2340" s="63"/>
      <c r="AW2340" s="63"/>
    </row>
    <row r="2341" spans="27:49" x14ac:dyDescent="0.2">
      <c r="AA2341" s="217">
        <f t="shared" si="248"/>
        <v>-6.8508655805447731E-3</v>
      </c>
      <c r="AB2341" s="218">
        <f t="shared" si="249"/>
        <v>6.8508655805447731E-3</v>
      </c>
      <c r="AC2341" s="218">
        <f t="shared" si="250"/>
        <v>0</v>
      </c>
      <c r="AD2341" s="219">
        <f t="shared" si="251"/>
        <v>0</v>
      </c>
      <c r="AH2341" s="15">
        <f t="shared" si="252"/>
        <v>-2.1132140183653118E-2</v>
      </c>
      <c r="AI2341" s="15">
        <f t="shared" si="253"/>
        <v>0.75722234923842557</v>
      </c>
      <c r="AJ2341" s="15">
        <f t="shared" si="254"/>
        <v>-5.8662773998696828E-2</v>
      </c>
      <c r="AK2341" s="15">
        <f t="shared" si="255"/>
        <v>-0.59778198123591342</v>
      </c>
      <c r="AL2341" s="15">
        <f t="shared" si="256"/>
        <v>-1.9565766440237951</v>
      </c>
      <c r="AM2341" s="15">
        <f t="shared" si="257"/>
        <v>-1.4854556398418073</v>
      </c>
      <c r="AN2341" s="63">
        <f t="shared" ref="AN2341:AT2356" si="260">$AU2341+$AB$7*SIN(AO2341)</f>
        <v>11.358636418491599</v>
      </c>
      <c r="AO2341" s="63">
        <f t="shared" si="260"/>
        <v>11.358804619998017</v>
      </c>
      <c r="AP2341" s="63">
        <f t="shared" si="260"/>
        <v>11.359537657922226</v>
      </c>
      <c r="AQ2341" s="63">
        <f t="shared" si="260"/>
        <v>11.362715978071076</v>
      </c>
      <c r="AR2341" s="63">
        <f t="shared" si="260"/>
        <v>11.376203534425278</v>
      </c>
      <c r="AS2341" s="63">
        <f t="shared" si="260"/>
        <v>11.429013607576051</v>
      </c>
      <c r="AT2341" s="63">
        <f t="shared" si="260"/>
        <v>11.594971110027394</v>
      </c>
      <c r="AU2341" s="63">
        <f t="shared" si="259"/>
        <v>11.961740587925192</v>
      </c>
      <c r="AV2341" s="63"/>
      <c r="AW2341" s="63"/>
    </row>
    <row r="2342" spans="27:49" x14ac:dyDescent="0.2">
      <c r="AA2342" s="217">
        <f t="shared" si="248"/>
        <v>-6.8508655805447731E-3</v>
      </c>
      <c r="AB2342" s="218">
        <f t="shared" si="249"/>
        <v>6.8508655805447731E-3</v>
      </c>
      <c r="AC2342" s="218">
        <f t="shared" si="250"/>
        <v>0</v>
      </c>
      <c r="AD2342" s="219">
        <f t="shared" si="251"/>
        <v>0</v>
      </c>
      <c r="AH2342" s="15">
        <f t="shared" si="252"/>
        <v>-2.1132140183653118E-2</v>
      </c>
      <c r="AI2342" s="15">
        <f t="shared" si="253"/>
        <v>0.75722234923842557</v>
      </c>
      <c r="AJ2342" s="15">
        <f t="shared" si="254"/>
        <v>-5.8662773998696828E-2</v>
      </c>
      <c r="AK2342" s="15">
        <f t="shared" si="255"/>
        <v>-0.59778198123591342</v>
      </c>
      <c r="AL2342" s="15">
        <f t="shared" si="256"/>
        <v>-1.9565766440237951</v>
      </c>
      <c r="AM2342" s="15">
        <f t="shared" si="257"/>
        <v>-1.4854556398418073</v>
      </c>
      <c r="AN2342" s="63">
        <f t="shared" si="260"/>
        <v>11.358636418491599</v>
      </c>
      <c r="AO2342" s="63">
        <f t="shared" si="260"/>
        <v>11.358804619998017</v>
      </c>
      <c r="AP2342" s="63">
        <f t="shared" si="260"/>
        <v>11.359537657922226</v>
      </c>
      <c r="AQ2342" s="63">
        <f t="shared" si="260"/>
        <v>11.362715978071076</v>
      </c>
      <c r="AR2342" s="63">
        <f t="shared" si="260"/>
        <v>11.376203534425278</v>
      </c>
      <c r="AS2342" s="63">
        <f t="shared" si="260"/>
        <v>11.429013607576051</v>
      </c>
      <c r="AT2342" s="63">
        <f t="shared" si="260"/>
        <v>11.594971110027394</v>
      </c>
      <c r="AU2342" s="63">
        <f t="shared" si="259"/>
        <v>11.961740587925192</v>
      </c>
      <c r="AV2342" s="63"/>
      <c r="AW2342" s="63"/>
    </row>
    <row r="2343" spans="27:49" x14ac:dyDescent="0.2">
      <c r="AA2343" s="217">
        <f t="shared" si="248"/>
        <v>-6.8508655805447731E-3</v>
      </c>
      <c r="AB2343" s="218">
        <f t="shared" si="249"/>
        <v>6.8508655805447731E-3</v>
      </c>
      <c r="AC2343" s="218">
        <f t="shared" si="250"/>
        <v>0</v>
      </c>
      <c r="AD2343" s="219">
        <f t="shared" si="251"/>
        <v>0</v>
      </c>
      <c r="AH2343" s="15">
        <f t="shared" si="252"/>
        <v>-2.1132140183653118E-2</v>
      </c>
      <c r="AI2343" s="15">
        <f t="shared" si="253"/>
        <v>0.75722234923842557</v>
      </c>
      <c r="AJ2343" s="15">
        <f t="shared" si="254"/>
        <v>-5.8662773998696828E-2</v>
      </c>
      <c r="AK2343" s="15">
        <f t="shared" si="255"/>
        <v>-0.59778198123591342</v>
      </c>
      <c r="AL2343" s="15">
        <f t="shared" si="256"/>
        <v>-1.9565766440237951</v>
      </c>
      <c r="AM2343" s="15">
        <f t="shared" si="257"/>
        <v>-1.4854556398418073</v>
      </c>
      <c r="AN2343" s="63">
        <f t="shared" si="260"/>
        <v>11.358636418491599</v>
      </c>
      <c r="AO2343" s="63">
        <f t="shared" si="260"/>
        <v>11.358804619998017</v>
      </c>
      <c r="AP2343" s="63">
        <f t="shared" si="260"/>
        <v>11.359537657922226</v>
      </c>
      <c r="AQ2343" s="63">
        <f t="shared" si="260"/>
        <v>11.362715978071076</v>
      </c>
      <c r="AR2343" s="63">
        <f t="shared" si="260"/>
        <v>11.376203534425278</v>
      </c>
      <c r="AS2343" s="63">
        <f t="shared" si="260"/>
        <v>11.429013607576051</v>
      </c>
      <c r="AT2343" s="63">
        <f t="shared" si="260"/>
        <v>11.594971110027394</v>
      </c>
      <c r="AU2343" s="63">
        <f t="shared" si="259"/>
        <v>11.961740587925192</v>
      </c>
      <c r="AV2343" s="63"/>
      <c r="AW2343" s="63"/>
    </row>
    <row r="2344" spans="27:49" x14ac:dyDescent="0.2">
      <c r="AA2344" s="217">
        <f t="shared" si="248"/>
        <v>-6.8508655805447731E-3</v>
      </c>
      <c r="AB2344" s="218">
        <f t="shared" si="249"/>
        <v>6.8508655805447731E-3</v>
      </c>
      <c r="AC2344" s="218">
        <f t="shared" si="250"/>
        <v>0</v>
      </c>
      <c r="AD2344" s="219">
        <f t="shared" si="251"/>
        <v>0</v>
      </c>
      <c r="AH2344" s="15">
        <f t="shared" si="252"/>
        <v>-2.1132140183653118E-2</v>
      </c>
      <c r="AI2344" s="15">
        <f t="shared" si="253"/>
        <v>0.75722234923842557</v>
      </c>
      <c r="AJ2344" s="15">
        <f t="shared" si="254"/>
        <v>-5.8662773998696828E-2</v>
      </c>
      <c r="AK2344" s="15">
        <f t="shared" si="255"/>
        <v>-0.59778198123591342</v>
      </c>
      <c r="AL2344" s="15">
        <f t="shared" si="256"/>
        <v>-1.9565766440237951</v>
      </c>
      <c r="AM2344" s="15">
        <f t="shared" si="257"/>
        <v>-1.4854556398418073</v>
      </c>
      <c r="AN2344" s="63">
        <f t="shared" si="260"/>
        <v>11.358636418491599</v>
      </c>
      <c r="AO2344" s="63">
        <f t="shared" si="260"/>
        <v>11.358804619998017</v>
      </c>
      <c r="AP2344" s="63">
        <f t="shared" si="260"/>
        <v>11.359537657922226</v>
      </c>
      <c r="AQ2344" s="63">
        <f t="shared" si="260"/>
        <v>11.362715978071076</v>
      </c>
      <c r="AR2344" s="63">
        <f t="shared" si="260"/>
        <v>11.376203534425278</v>
      </c>
      <c r="AS2344" s="63">
        <f t="shared" si="260"/>
        <v>11.429013607576051</v>
      </c>
      <c r="AT2344" s="63">
        <f t="shared" si="260"/>
        <v>11.594971110027394</v>
      </c>
      <c r="AU2344" s="63">
        <f t="shared" si="259"/>
        <v>11.961740587925192</v>
      </c>
      <c r="AV2344" s="63"/>
      <c r="AW2344" s="63"/>
    </row>
    <row r="2345" spans="27:49" x14ac:dyDescent="0.2">
      <c r="AA2345" s="217">
        <f t="shared" si="248"/>
        <v>-6.8508655805447731E-3</v>
      </c>
      <c r="AB2345" s="218">
        <f t="shared" si="249"/>
        <v>6.8508655805447731E-3</v>
      </c>
      <c r="AC2345" s="218">
        <f t="shared" si="250"/>
        <v>0</v>
      </c>
      <c r="AD2345" s="219">
        <f t="shared" si="251"/>
        <v>0</v>
      </c>
      <c r="AH2345" s="15">
        <f t="shared" si="252"/>
        <v>-2.1132140183653118E-2</v>
      </c>
      <c r="AI2345" s="15">
        <f t="shared" si="253"/>
        <v>0.75722234923842557</v>
      </c>
      <c r="AJ2345" s="15">
        <f t="shared" si="254"/>
        <v>-5.8662773998696828E-2</v>
      </c>
      <c r="AK2345" s="15">
        <f t="shared" si="255"/>
        <v>-0.59778198123591342</v>
      </c>
      <c r="AL2345" s="15">
        <f t="shared" si="256"/>
        <v>-1.9565766440237951</v>
      </c>
      <c r="AM2345" s="15">
        <f t="shared" si="257"/>
        <v>-1.4854556398418073</v>
      </c>
      <c r="AN2345" s="63">
        <f t="shared" si="260"/>
        <v>11.358636418491599</v>
      </c>
      <c r="AO2345" s="63">
        <f t="shared" si="260"/>
        <v>11.358804619998017</v>
      </c>
      <c r="AP2345" s="63">
        <f t="shared" si="260"/>
        <v>11.359537657922226</v>
      </c>
      <c r="AQ2345" s="63">
        <f t="shared" si="260"/>
        <v>11.362715978071076</v>
      </c>
      <c r="AR2345" s="63">
        <f t="shared" si="260"/>
        <v>11.376203534425278</v>
      </c>
      <c r="AS2345" s="63">
        <f t="shared" si="260"/>
        <v>11.429013607576051</v>
      </c>
      <c r="AT2345" s="63">
        <f t="shared" si="260"/>
        <v>11.594971110027394</v>
      </c>
      <c r="AU2345" s="63">
        <f t="shared" si="259"/>
        <v>11.961740587925192</v>
      </c>
      <c r="AV2345" s="63"/>
      <c r="AW2345" s="63"/>
    </row>
    <row r="2346" spans="27:49" x14ac:dyDescent="0.2">
      <c r="AA2346" s="217">
        <f t="shared" si="248"/>
        <v>-6.8508655805447731E-3</v>
      </c>
      <c r="AB2346" s="218">
        <f t="shared" si="249"/>
        <v>6.8508655805447731E-3</v>
      </c>
      <c r="AC2346" s="218">
        <f t="shared" si="250"/>
        <v>0</v>
      </c>
      <c r="AD2346" s="219">
        <f t="shared" si="251"/>
        <v>0</v>
      </c>
      <c r="AH2346" s="15">
        <f t="shared" si="252"/>
        <v>-2.1132140183653118E-2</v>
      </c>
      <c r="AI2346" s="15">
        <f t="shared" si="253"/>
        <v>0.75722234923842557</v>
      </c>
      <c r="AJ2346" s="15">
        <f t="shared" si="254"/>
        <v>-5.8662773998696828E-2</v>
      </c>
      <c r="AK2346" s="15">
        <f t="shared" si="255"/>
        <v>-0.59778198123591342</v>
      </c>
      <c r="AL2346" s="15">
        <f t="shared" si="256"/>
        <v>-1.9565766440237951</v>
      </c>
      <c r="AM2346" s="15">
        <f t="shared" si="257"/>
        <v>-1.4854556398418073</v>
      </c>
      <c r="AN2346" s="63">
        <f t="shared" si="260"/>
        <v>11.358636418491599</v>
      </c>
      <c r="AO2346" s="63">
        <f t="shared" si="260"/>
        <v>11.358804619998017</v>
      </c>
      <c r="AP2346" s="63">
        <f t="shared" si="260"/>
        <v>11.359537657922226</v>
      </c>
      <c r="AQ2346" s="63">
        <f t="shared" si="260"/>
        <v>11.362715978071076</v>
      </c>
      <c r="AR2346" s="63">
        <f t="shared" si="260"/>
        <v>11.376203534425278</v>
      </c>
      <c r="AS2346" s="63">
        <f t="shared" si="260"/>
        <v>11.429013607576051</v>
      </c>
      <c r="AT2346" s="63">
        <f t="shared" si="260"/>
        <v>11.594971110027394</v>
      </c>
      <c r="AU2346" s="63">
        <f t="shared" si="259"/>
        <v>11.961740587925192</v>
      </c>
      <c r="AV2346" s="63"/>
      <c r="AW2346" s="63"/>
    </row>
    <row r="2347" spans="27:49" x14ac:dyDescent="0.2">
      <c r="AA2347" s="217">
        <f t="shared" si="248"/>
        <v>-6.8508655805447731E-3</v>
      </c>
      <c r="AB2347" s="218">
        <f t="shared" si="249"/>
        <v>6.8508655805447731E-3</v>
      </c>
      <c r="AC2347" s="218">
        <f t="shared" si="250"/>
        <v>0</v>
      </c>
      <c r="AD2347" s="219">
        <f t="shared" si="251"/>
        <v>0</v>
      </c>
      <c r="AH2347" s="15">
        <f t="shared" si="252"/>
        <v>-2.1132140183653118E-2</v>
      </c>
      <c r="AI2347" s="15">
        <f t="shared" si="253"/>
        <v>0.75722234923842557</v>
      </c>
      <c r="AJ2347" s="15">
        <f t="shared" si="254"/>
        <v>-5.8662773998696828E-2</v>
      </c>
      <c r="AK2347" s="15">
        <f t="shared" si="255"/>
        <v>-0.59778198123591342</v>
      </c>
      <c r="AL2347" s="15">
        <f t="shared" si="256"/>
        <v>-1.9565766440237951</v>
      </c>
      <c r="AM2347" s="15">
        <f t="shared" si="257"/>
        <v>-1.4854556398418073</v>
      </c>
      <c r="AN2347" s="63">
        <f t="shared" si="260"/>
        <v>11.358636418491599</v>
      </c>
      <c r="AO2347" s="63">
        <f t="shared" si="260"/>
        <v>11.358804619998017</v>
      </c>
      <c r="AP2347" s="63">
        <f t="shared" si="260"/>
        <v>11.359537657922226</v>
      </c>
      <c r="AQ2347" s="63">
        <f t="shared" si="260"/>
        <v>11.362715978071076</v>
      </c>
      <c r="AR2347" s="63">
        <f t="shared" si="260"/>
        <v>11.376203534425278</v>
      </c>
      <c r="AS2347" s="63">
        <f t="shared" si="260"/>
        <v>11.429013607576051</v>
      </c>
      <c r="AT2347" s="63">
        <f t="shared" si="260"/>
        <v>11.594971110027394</v>
      </c>
      <c r="AU2347" s="63">
        <f t="shared" si="259"/>
        <v>11.961740587925192</v>
      </c>
      <c r="AV2347" s="63"/>
      <c r="AW2347" s="63"/>
    </row>
    <row r="2348" spans="27:49" x14ac:dyDescent="0.2">
      <c r="AA2348" s="217">
        <f t="shared" si="248"/>
        <v>-6.8508655805447731E-3</v>
      </c>
      <c r="AB2348" s="218">
        <f t="shared" si="249"/>
        <v>6.8508655805447731E-3</v>
      </c>
      <c r="AC2348" s="218">
        <f t="shared" si="250"/>
        <v>0</v>
      </c>
      <c r="AD2348" s="219">
        <f t="shared" si="251"/>
        <v>0</v>
      </c>
      <c r="AH2348" s="15">
        <f t="shared" si="252"/>
        <v>-2.1132140183653118E-2</v>
      </c>
      <c r="AI2348" s="15">
        <f t="shared" si="253"/>
        <v>0.75722234923842557</v>
      </c>
      <c r="AJ2348" s="15">
        <f t="shared" si="254"/>
        <v>-5.8662773998696828E-2</v>
      </c>
      <c r="AK2348" s="15">
        <f t="shared" si="255"/>
        <v>-0.59778198123591342</v>
      </c>
      <c r="AL2348" s="15">
        <f t="shared" si="256"/>
        <v>-1.9565766440237951</v>
      </c>
      <c r="AM2348" s="15">
        <f t="shared" si="257"/>
        <v>-1.4854556398418073</v>
      </c>
      <c r="AN2348" s="63">
        <f t="shared" si="260"/>
        <v>11.358636418491599</v>
      </c>
      <c r="AO2348" s="63">
        <f t="shared" si="260"/>
        <v>11.358804619998017</v>
      </c>
      <c r="AP2348" s="63">
        <f t="shared" si="260"/>
        <v>11.359537657922226</v>
      </c>
      <c r="AQ2348" s="63">
        <f t="shared" si="260"/>
        <v>11.362715978071076</v>
      </c>
      <c r="AR2348" s="63">
        <f t="shared" si="260"/>
        <v>11.376203534425278</v>
      </c>
      <c r="AS2348" s="63">
        <f t="shared" si="260"/>
        <v>11.429013607576051</v>
      </c>
      <c r="AT2348" s="63">
        <f t="shared" si="260"/>
        <v>11.594971110027394</v>
      </c>
      <c r="AU2348" s="63">
        <f t="shared" si="259"/>
        <v>11.961740587925192</v>
      </c>
      <c r="AV2348" s="63"/>
      <c r="AW2348" s="63"/>
    </row>
    <row r="2349" spans="27:49" x14ac:dyDescent="0.2">
      <c r="AA2349" s="217">
        <f t="shared" si="248"/>
        <v>-6.8508655805447731E-3</v>
      </c>
      <c r="AB2349" s="218">
        <f t="shared" si="249"/>
        <v>6.8508655805447731E-3</v>
      </c>
      <c r="AC2349" s="218">
        <f t="shared" si="250"/>
        <v>0</v>
      </c>
      <c r="AD2349" s="219">
        <f t="shared" si="251"/>
        <v>0</v>
      </c>
      <c r="AH2349" s="15">
        <f t="shared" si="252"/>
        <v>-2.1132140183653118E-2</v>
      </c>
      <c r="AI2349" s="15">
        <f t="shared" si="253"/>
        <v>0.75722234923842557</v>
      </c>
      <c r="AJ2349" s="15">
        <f t="shared" si="254"/>
        <v>-5.8662773998696828E-2</v>
      </c>
      <c r="AK2349" s="15">
        <f t="shared" si="255"/>
        <v>-0.59778198123591342</v>
      </c>
      <c r="AL2349" s="15">
        <f t="shared" si="256"/>
        <v>-1.9565766440237951</v>
      </c>
      <c r="AM2349" s="15">
        <f t="shared" si="257"/>
        <v>-1.4854556398418073</v>
      </c>
      <c r="AN2349" s="63">
        <f t="shared" si="260"/>
        <v>11.358636418491599</v>
      </c>
      <c r="AO2349" s="63">
        <f t="shared" si="260"/>
        <v>11.358804619998017</v>
      </c>
      <c r="AP2349" s="63">
        <f t="shared" si="260"/>
        <v>11.359537657922226</v>
      </c>
      <c r="AQ2349" s="63">
        <f t="shared" si="260"/>
        <v>11.362715978071076</v>
      </c>
      <c r="AR2349" s="63">
        <f t="shared" si="260"/>
        <v>11.376203534425278</v>
      </c>
      <c r="AS2349" s="63">
        <f t="shared" si="260"/>
        <v>11.429013607576051</v>
      </c>
      <c r="AT2349" s="63">
        <f t="shared" si="260"/>
        <v>11.594971110027394</v>
      </c>
      <c r="AU2349" s="63">
        <f t="shared" si="259"/>
        <v>11.961740587925192</v>
      </c>
      <c r="AV2349" s="63"/>
      <c r="AW2349" s="63"/>
    </row>
    <row r="2350" spans="27:49" x14ac:dyDescent="0.2">
      <c r="AA2350" s="217">
        <f t="shared" si="248"/>
        <v>-6.8508655805447731E-3</v>
      </c>
      <c r="AB2350" s="218">
        <f t="shared" si="249"/>
        <v>6.8508655805447731E-3</v>
      </c>
      <c r="AC2350" s="218">
        <f t="shared" si="250"/>
        <v>0</v>
      </c>
      <c r="AD2350" s="219">
        <f t="shared" si="251"/>
        <v>0</v>
      </c>
      <c r="AH2350" s="15">
        <f t="shared" si="252"/>
        <v>-2.1132140183653118E-2</v>
      </c>
      <c r="AI2350" s="15">
        <f t="shared" si="253"/>
        <v>0.75722234923842557</v>
      </c>
      <c r="AJ2350" s="15">
        <f t="shared" si="254"/>
        <v>-5.8662773998696828E-2</v>
      </c>
      <c r="AK2350" s="15">
        <f t="shared" si="255"/>
        <v>-0.59778198123591342</v>
      </c>
      <c r="AL2350" s="15">
        <f t="shared" si="256"/>
        <v>-1.9565766440237951</v>
      </c>
      <c r="AM2350" s="15">
        <f t="shared" si="257"/>
        <v>-1.4854556398418073</v>
      </c>
      <c r="AN2350" s="63">
        <f t="shared" si="260"/>
        <v>11.358636418491599</v>
      </c>
      <c r="AO2350" s="63">
        <f t="shared" si="260"/>
        <v>11.358804619998017</v>
      </c>
      <c r="AP2350" s="63">
        <f t="shared" si="260"/>
        <v>11.359537657922226</v>
      </c>
      <c r="AQ2350" s="63">
        <f t="shared" si="260"/>
        <v>11.362715978071076</v>
      </c>
      <c r="AR2350" s="63">
        <f t="shared" si="260"/>
        <v>11.376203534425278</v>
      </c>
      <c r="AS2350" s="63">
        <f t="shared" si="260"/>
        <v>11.429013607576051</v>
      </c>
      <c r="AT2350" s="63">
        <f t="shared" si="260"/>
        <v>11.594971110027394</v>
      </c>
      <c r="AU2350" s="63">
        <f t="shared" si="259"/>
        <v>11.961740587925192</v>
      </c>
      <c r="AV2350" s="63"/>
      <c r="AW2350" s="63"/>
    </row>
    <row r="2351" spans="27:49" x14ac:dyDescent="0.2">
      <c r="AA2351" s="217">
        <f t="shared" si="248"/>
        <v>-6.8508655805447731E-3</v>
      </c>
      <c r="AB2351" s="218">
        <f t="shared" si="249"/>
        <v>6.8508655805447731E-3</v>
      </c>
      <c r="AC2351" s="218">
        <f t="shared" si="250"/>
        <v>0</v>
      </c>
      <c r="AD2351" s="219">
        <f t="shared" si="251"/>
        <v>0</v>
      </c>
      <c r="AH2351" s="15">
        <f t="shared" si="252"/>
        <v>-2.1132140183653118E-2</v>
      </c>
      <c r="AI2351" s="15">
        <f t="shared" si="253"/>
        <v>0.75722234923842557</v>
      </c>
      <c r="AJ2351" s="15">
        <f t="shared" si="254"/>
        <v>-5.8662773998696828E-2</v>
      </c>
      <c r="AK2351" s="15">
        <f t="shared" si="255"/>
        <v>-0.59778198123591342</v>
      </c>
      <c r="AL2351" s="15">
        <f t="shared" si="256"/>
        <v>-1.9565766440237951</v>
      </c>
      <c r="AM2351" s="15">
        <f t="shared" si="257"/>
        <v>-1.4854556398418073</v>
      </c>
      <c r="AN2351" s="63">
        <f t="shared" si="260"/>
        <v>11.358636418491599</v>
      </c>
      <c r="AO2351" s="63">
        <f t="shared" si="260"/>
        <v>11.358804619998017</v>
      </c>
      <c r="AP2351" s="63">
        <f t="shared" si="260"/>
        <v>11.359537657922226</v>
      </c>
      <c r="AQ2351" s="63">
        <f t="shared" si="260"/>
        <v>11.362715978071076</v>
      </c>
      <c r="AR2351" s="63">
        <f t="shared" si="260"/>
        <v>11.376203534425278</v>
      </c>
      <c r="AS2351" s="63">
        <f t="shared" si="260"/>
        <v>11.429013607576051</v>
      </c>
      <c r="AT2351" s="63">
        <f t="shared" si="260"/>
        <v>11.594971110027394</v>
      </c>
      <c r="AU2351" s="63">
        <f t="shared" si="259"/>
        <v>11.961740587925192</v>
      </c>
      <c r="AV2351" s="63"/>
      <c r="AW2351" s="63"/>
    </row>
    <row r="2352" spans="27:49" x14ac:dyDescent="0.2">
      <c r="AA2352" s="217">
        <f t="shared" si="248"/>
        <v>-6.8508655805447731E-3</v>
      </c>
      <c r="AB2352" s="218">
        <f t="shared" si="249"/>
        <v>6.8508655805447731E-3</v>
      </c>
      <c r="AC2352" s="218">
        <f t="shared" si="250"/>
        <v>0</v>
      </c>
      <c r="AD2352" s="219">
        <f t="shared" si="251"/>
        <v>0</v>
      </c>
      <c r="AH2352" s="15">
        <f t="shared" si="252"/>
        <v>-2.1132140183653118E-2</v>
      </c>
      <c r="AI2352" s="15">
        <f t="shared" si="253"/>
        <v>0.75722234923842557</v>
      </c>
      <c r="AJ2352" s="15">
        <f t="shared" si="254"/>
        <v>-5.8662773998696828E-2</v>
      </c>
      <c r="AK2352" s="15">
        <f t="shared" si="255"/>
        <v>-0.59778198123591342</v>
      </c>
      <c r="AL2352" s="15">
        <f t="shared" si="256"/>
        <v>-1.9565766440237951</v>
      </c>
      <c r="AM2352" s="15">
        <f t="shared" si="257"/>
        <v>-1.4854556398418073</v>
      </c>
      <c r="AN2352" s="63">
        <f t="shared" si="260"/>
        <v>11.358636418491599</v>
      </c>
      <c r="AO2352" s="63">
        <f t="shared" si="260"/>
        <v>11.358804619998017</v>
      </c>
      <c r="AP2352" s="63">
        <f t="shared" si="260"/>
        <v>11.359537657922226</v>
      </c>
      <c r="AQ2352" s="63">
        <f t="shared" si="260"/>
        <v>11.362715978071076</v>
      </c>
      <c r="AR2352" s="63">
        <f t="shared" si="260"/>
        <v>11.376203534425278</v>
      </c>
      <c r="AS2352" s="63">
        <f t="shared" si="260"/>
        <v>11.429013607576051</v>
      </c>
      <c r="AT2352" s="63">
        <f t="shared" si="260"/>
        <v>11.594971110027394</v>
      </c>
      <c r="AU2352" s="63">
        <f t="shared" si="259"/>
        <v>11.961740587925192</v>
      </c>
      <c r="AV2352" s="63"/>
      <c r="AW2352" s="63"/>
    </row>
    <row r="2353" spans="27:49" x14ac:dyDescent="0.2">
      <c r="AA2353" s="217">
        <f t="shared" si="248"/>
        <v>-6.8508655805447731E-3</v>
      </c>
      <c r="AB2353" s="218">
        <f t="shared" si="249"/>
        <v>6.8508655805447731E-3</v>
      </c>
      <c r="AC2353" s="218">
        <f t="shared" si="250"/>
        <v>0</v>
      </c>
      <c r="AD2353" s="219">
        <f t="shared" si="251"/>
        <v>0</v>
      </c>
      <c r="AH2353" s="15">
        <f t="shared" si="252"/>
        <v>-2.1132140183653118E-2</v>
      </c>
      <c r="AI2353" s="15">
        <f t="shared" si="253"/>
        <v>0.75722234923842557</v>
      </c>
      <c r="AJ2353" s="15">
        <f t="shared" si="254"/>
        <v>-5.8662773998696828E-2</v>
      </c>
      <c r="AK2353" s="15">
        <f t="shared" si="255"/>
        <v>-0.59778198123591342</v>
      </c>
      <c r="AL2353" s="15">
        <f t="shared" si="256"/>
        <v>-1.9565766440237951</v>
      </c>
      <c r="AM2353" s="15">
        <f t="shared" si="257"/>
        <v>-1.4854556398418073</v>
      </c>
      <c r="AN2353" s="63">
        <f t="shared" si="260"/>
        <v>11.358636418491599</v>
      </c>
      <c r="AO2353" s="63">
        <f t="shared" si="260"/>
        <v>11.358804619998017</v>
      </c>
      <c r="AP2353" s="63">
        <f t="shared" si="260"/>
        <v>11.359537657922226</v>
      </c>
      <c r="AQ2353" s="63">
        <f t="shared" si="260"/>
        <v>11.362715978071076</v>
      </c>
      <c r="AR2353" s="63">
        <f t="shared" si="260"/>
        <v>11.376203534425278</v>
      </c>
      <c r="AS2353" s="63">
        <f t="shared" si="260"/>
        <v>11.429013607576051</v>
      </c>
      <c r="AT2353" s="63">
        <f t="shared" si="260"/>
        <v>11.594971110027394</v>
      </c>
      <c r="AU2353" s="63">
        <f t="shared" si="259"/>
        <v>11.961740587925192</v>
      </c>
      <c r="AV2353" s="63"/>
      <c r="AW2353" s="63"/>
    </row>
    <row r="2354" spans="27:49" x14ac:dyDescent="0.2">
      <c r="AA2354" s="217">
        <f t="shared" si="248"/>
        <v>-6.8508655805447731E-3</v>
      </c>
      <c r="AB2354" s="218">
        <f t="shared" si="249"/>
        <v>6.8508655805447731E-3</v>
      </c>
      <c r="AC2354" s="218">
        <f t="shared" si="250"/>
        <v>0</v>
      </c>
      <c r="AD2354" s="219">
        <f t="shared" si="251"/>
        <v>0</v>
      </c>
      <c r="AH2354" s="15">
        <f t="shared" si="252"/>
        <v>-2.1132140183653118E-2</v>
      </c>
      <c r="AI2354" s="15">
        <f t="shared" si="253"/>
        <v>0.75722234923842557</v>
      </c>
      <c r="AJ2354" s="15">
        <f t="shared" si="254"/>
        <v>-5.8662773998696828E-2</v>
      </c>
      <c r="AK2354" s="15">
        <f t="shared" si="255"/>
        <v>-0.59778198123591342</v>
      </c>
      <c r="AL2354" s="15">
        <f t="shared" si="256"/>
        <v>-1.9565766440237951</v>
      </c>
      <c r="AM2354" s="15">
        <f t="shared" si="257"/>
        <v>-1.4854556398418073</v>
      </c>
      <c r="AN2354" s="63">
        <f t="shared" si="260"/>
        <v>11.358636418491599</v>
      </c>
      <c r="AO2354" s="63">
        <f t="shared" si="260"/>
        <v>11.358804619998017</v>
      </c>
      <c r="AP2354" s="63">
        <f t="shared" si="260"/>
        <v>11.359537657922226</v>
      </c>
      <c r="AQ2354" s="63">
        <f t="shared" si="260"/>
        <v>11.362715978071076</v>
      </c>
      <c r="AR2354" s="63">
        <f t="shared" si="260"/>
        <v>11.376203534425278</v>
      </c>
      <c r="AS2354" s="63">
        <f t="shared" si="260"/>
        <v>11.429013607576051</v>
      </c>
      <c r="AT2354" s="63">
        <f t="shared" si="260"/>
        <v>11.594971110027394</v>
      </c>
      <c r="AU2354" s="63">
        <f t="shared" si="259"/>
        <v>11.961740587925192</v>
      </c>
      <c r="AV2354" s="63"/>
      <c r="AW2354" s="63"/>
    </row>
    <row r="2355" spans="27:49" x14ac:dyDescent="0.2">
      <c r="AA2355" s="217">
        <f t="shared" si="248"/>
        <v>-6.8508655805447731E-3</v>
      </c>
      <c r="AB2355" s="218">
        <f t="shared" si="249"/>
        <v>6.8508655805447731E-3</v>
      </c>
      <c r="AC2355" s="218">
        <f t="shared" si="250"/>
        <v>0</v>
      </c>
      <c r="AD2355" s="219">
        <f t="shared" si="251"/>
        <v>0</v>
      </c>
      <c r="AH2355" s="15">
        <f t="shared" si="252"/>
        <v>-2.1132140183653118E-2</v>
      </c>
      <c r="AI2355" s="15">
        <f t="shared" si="253"/>
        <v>0.75722234923842557</v>
      </c>
      <c r="AJ2355" s="15">
        <f t="shared" si="254"/>
        <v>-5.8662773998696828E-2</v>
      </c>
      <c r="AK2355" s="15">
        <f t="shared" si="255"/>
        <v>-0.59778198123591342</v>
      </c>
      <c r="AL2355" s="15">
        <f t="shared" si="256"/>
        <v>-1.9565766440237951</v>
      </c>
      <c r="AM2355" s="15">
        <f t="shared" si="257"/>
        <v>-1.4854556398418073</v>
      </c>
      <c r="AN2355" s="63">
        <f t="shared" si="260"/>
        <v>11.358636418491599</v>
      </c>
      <c r="AO2355" s="63">
        <f t="shared" si="260"/>
        <v>11.358804619998017</v>
      </c>
      <c r="AP2355" s="63">
        <f t="shared" si="260"/>
        <v>11.359537657922226</v>
      </c>
      <c r="AQ2355" s="63">
        <f t="shared" si="260"/>
        <v>11.362715978071076</v>
      </c>
      <c r="AR2355" s="63">
        <f t="shared" si="260"/>
        <v>11.376203534425278</v>
      </c>
      <c r="AS2355" s="63">
        <f t="shared" si="260"/>
        <v>11.429013607576051</v>
      </c>
      <c r="AT2355" s="63">
        <f t="shared" si="260"/>
        <v>11.594971110027394</v>
      </c>
      <c r="AU2355" s="63">
        <f t="shared" si="259"/>
        <v>11.961740587925192</v>
      </c>
      <c r="AV2355" s="63"/>
      <c r="AW2355" s="63"/>
    </row>
    <row r="2356" spans="27:49" x14ac:dyDescent="0.2">
      <c r="AA2356" s="217">
        <f t="shared" si="248"/>
        <v>-6.8508655805447731E-3</v>
      </c>
      <c r="AB2356" s="218">
        <f t="shared" si="249"/>
        <v>6.8508655805447731E-3</v>
      </c>
      <c r="AC2356" s="218">
        <f t="shared" si="250"/>
        <v>0</v>
      </c>
      <c r="AD2356" s="219">
        <f t="shared" si="251"/>
        <v>0</v>
      </c>
      <c r="AH2356" s="15">
        <f t="shared" si="252"/>
        <v>-2.1132140183653118E-2</v>
      </c>
      <c r="AI2356" s="15">
        <f t="shared" si="253"/>
        <v>0.75722234923842557</v>
      </c>
      <c r="AJ2356" s="15">
        <f t="shared" si="254"/>
        <v>-5.8662773998696828E-2</v>
      </c>
      <c r="AK2356" s="15">
        <f t="shared" si="255"/>
        <v>-0.59778198123591342</v>
      </c>
      <c r="AL2356" s="15">
        <f t="shared" si="256"/>
        <v>-1.9565766440237951</v>
      </c>
      <c r="AM2356" s="15">
        <f t="shared" si="257"/>
        <v>-1.4854556398418073</v>
      </c>
      <c r="AN2356" s="63">
        <f t="shared" si="260"/>
        <v>11.358636418491599</v>
      </c>
      <c r="AO2356" s="63">
        <f t="shared" si="260"/>
        <v>11.358804619998017</v>
      </c>
      <c r="AP2356" s="63">
        <f t="shared" si="260"/>
        <v>11.359537657922226</v>
      </c>
      <c r="AQ2356" s="63">
        <f t="shared" si="260"/>
        <v>11.362715978071076</v>
      </c>
      <c r="AR2356" s="63">
        <f t="shared" si="260"/>
        <v>11.376203534425278</v>
      </c>
      <c r="AS2356" s="63">
        <f t="shared" si="260"/>
        <v>11.429013607576051</v>
      </c>
      <c r="AT2356" s="63">
        <f t="shared" si="260"/>
        <v>11.594971110027394</v>
      </c>
      <c r="AU2356" s="63">
        <f t="shared" si="259"/>
        <v>11.961740587925192</v>
      </c>
      <c r="AV2356" s="63"/>
      <c r="AW2356" s="63"/>
    </row>
    <row r="2357" spans="27:49" x14ac:dyDescent="0.2">
      <c r="AA2357" s="217">
        <f t="shared" si="248"/>
        <v>-6.8508655805447731E-3</v>
      </c>
      <c r="AB2357" s="218">
        <f t="shared" si="249"/>
        <v>6.8508655805447731E-3</v>
      </c>
      <c r="AC2357" s="218">
        <f t="shared" si="250"/>
        <v>0</v>
      </c>
      <c r="AD2357" s="219">
        <f t="shared" si="251"/>
        <v>0</v>
      </c>
      <c r="AH2357" s="15">
        <f t="shared" si="252"/>
        <v>-2.1132140183653118E-2</v>
      </c>
      <c r="AI2357" s="15">
        <f t="shared" si="253"/>
        <v>0.75722234923842557</v>
      </c>
      <c r="AJ2357" s="15">
        <f t="shared" si="254"/>
        <v>-5.8662773998696828E-2</v>
      </c>
      <c r="AK2357" s="15">
        <f t="shared" si="255"/>
        <v>-0.59778198123591342</v>
      </c>
      <c r="AL2357" s="15">
        <f t="shared" si="256"/>
        <v>-1.9565766440237951</v>
      </c>
      <c r="AM2357" s="15">
        <f t="shared" si="257"/>
        <v>-1.4854556398418073</v>
      </c>
      <c r="AN2357" s="63">
        <f t="shared" ref="AN2357:AT2372" si="261">$AU2357+$AB$7*SIN(AO2357)</f>
        <v>11.358636418491599</v>
      </c>
      <c r="AO2357" s="63">
        <f t="shared" si="261"/>
        <v>11.358804619998017</v>
      </c>
      <c r="AP2357" s="63">
        <f t="shared" si="261"/>
        <v>11.359537657922226</v>
      </c>
      <c r="AQ2357" s="63">
        <f t="shared" si="261"/>
        <v>11.362715978071076</v>
      </c>
      <c r="AR2357" s="63">
        <f t="shared" si="261"/>
        <v>11.376203534425278</v>
      </c>
      <c r="AS2357" s="63">
        <f t="shared" si="261"/>
        <v>11.429013607576051</v>
      </c>
      <c r="AT2357" s="63">
        <f t="shared" si="261"/>
        <v>11.594971110027394</v>
      </c>
      <c r="AU2357" s="63">
        <f t="shared" si="259"/>
        <v>11.961740587925192</v>
      </c>
      <c r="AV2357" s="63"/>
      <c r="AW2357" s="63"/>
    </row>
    <row r="2358" spans="27:49" x14ac:dyDescent="0.2">
      <c r="AA2358" s="217">
        <f t="shared" si="248"/>
        <v>-6.8508655805447731E-3</v>
      </c>
      <c r="AB2358" s="218">
        <f t="shared" si="249"/>
        <v>6.8508655805447731E-3</v>
      </c>
      <c r="AC2358" s="218">
        <f t="shared" si="250"/>
        <v>0</v>
      </c>
      <c r="AD2358" s="219">
        <f t="shared" si="251"/>
        <v>0</v>
      </c>
      <c r="AH2358" s="15">
        <f t="shared" si="252"/>
        <v>-2.1132140183653118E-2</v>
      </c>
      <c r="AI2358" s="15">
        <f t="shared" si="253"/>
        <v>0.75722234923842557</v>
      </c>
      <c r="AJ2358" s="15">
        <f t="shared" si="254"/>
        <v>-5.8662773998696828E-2</v>
      </c>
      <c r="AK2358" s="15">
        <f t="shared" si="255"/>
        <v>-0.59778198123591342</v>
      </c>
      <c r="AL2358" s="15">
        <f t="shared" si="256"/>
        <v>-1.9565766440237951</v>
      </c>
      <c r="AM2358" s="15">
        <f t="shared" si="257"/>
        <v>-1.4854556398418073</v>
      </c>
      <c r="AN2358" s="63">
        <f t="shared" si="261"/>
        <v>11.358636418491599</v>
      </c>
      <c r="AO2358" s="63">
        <f t="shared" si="261"/>
        <v>11.358804619998017</v>
      </c>
      <c r="AP2358" s="63">
        <f t="shared" si="261"/>
        <v>11.359537657922226</v>
      </c>
      <c r="AQ2358" s="63">
        <f t="shared" si="261"/>
        <v>11.362715978071076</v>
      </c>
      <c r="AR2358" s="63">
        <f t="shared" si="261"/>
        <v>11.376203534425278</v>
      </c>
      <c r="AS2358" s="63">
        <f t="shared" si="261"/>
        <v>11.429013607576051</v>
      </c>
      <c r="AT2358" s="63">
        <f t="shared" si="261"/>
        <v>11.594971110027394</v>
      </c>
      <c r="AU2358" s="63">
        <f t="shared" si="259"/>
        <v>11.961740587925192</v>
      </c>
      <c r="AV2358" s="63"/>
      <c r="AW2358" s="63"/>
    </row>
    <row r="2359" spans="27:49" x14ac:dyDescent="0.2">
      <c r="AA2359" s="217">
        <f t="shared" si="248"/>
        <v>-6.8508655805447731E-3</v>
      </c>
      <c r="AB2359" s="218">
        <f t="shared" si="249"/>
        <v>6.8508655805447731E-3</v>
      </c>
      <c r="AC2359" s="218">
        <f t="shared" si="250"/>
        <v>0</v>
      </c>
      <c r="AD2359" s="219">
        <f t="shared" si="251"/>
        <v>0</v>
      </c>
      <c r="AH2359" s="15">
        <f t="shared" si="252"/>
        <v>-2.1132140183653118E-2</v>
      </c>
      <c r="AI2359" s="15">
        <f t="shared" si="253"/>
        <v>0.75722234923842557</v>
      </c>
      <c r="AJ2359" s="15">
        <f t="shared" si="254"/>
        <v>-5.8662773998696828E-2</v>
      </c>
      <c r="AK2359" s="15">
        <f t="shared" si="255"/>
        <v>-0.59778198123591342</v>
      </c>
      <c r="AL2359" s="15">
        <f t="shared" si="256"/>
        <v>-1.9565766440237951</v>
      </c>
      <c r="AM2359" s="15">
        <f t="shared" si="257"/>
        <v>-1.4854556398418073</v>
      </c>
      <c r="AN2359" s="63">
        <f t="shared" si="261"/>
        <v>11.358636418491599</v>
      </c>
      <c r="AO2359" s="63">
        <f t="shared" si="261"/>
        <v>11.358804619998017</v>
      </c>
      <c r="AP2359" s="63">
        <f t="shared" si="261"/>
        <v>11.359537657922226</v>
      </c>
      <c r="AQ2359" s="63">
        <f t="shared" si="261"/>
        <v>11.362715978071076</v>
      </c>
      <c r="AR2359" s="63">
        <f t="shared" si="261"/>
        <v>11.376203534425278</v>
      </c>
      <c r="AS2359" s="63">
        <f t="shared" si="261"/>
        <v>11.429013607576051</v>
      </c>
      <c r="AT2359" s="63">
        <f t="shared" si="261"/>
        <v>11.594971110027394</v>
      </c>
      <c r="AU2359" s="63">
        <f t="shared" si="259"/>
        <v>11.961740587925192</v>
      </c>
      <c r="AV2359" s="63"/>
      <c r="AW2359" s="63"/>
    </row>
    <row r="2360" spans="27:49" x14ac:dyDescent="0.2">
      <c r="AA2360" s="217">
        <f t="shared" si="248"/>
        <v>-6.8508655805447731E-3</v>
      </c>
      <c r="AB2360" s="218">
        <f t="shared" si="249"/>
        <v>6.8508655805447731E-3</v>
      </c>
      <c r="AC2360" s="218">
        <f t="shared" si="250"/>
        <v>0</v>
      </c>
      <c r="AD2360" s="219">
        <f t="shared" si="251"/>
        <v>0</v>
      </c>
      <c r="AH2360" s="15">
        <f t="shared" si="252"/>
        <v>-2.1132140183653118E-2</v>
      </c>
      <c r="AI2360" s="15">
        <f t="shared" si="253"/>
        <v>0.75722234923842557</v>
      </c>
      <c r="AJ2360" s="15">
        <f t="shared" si="254"/>
        <v>-5.8662773998696828E-2</v>
      </c>
      <c r="AK2360" s="15">
        <f t="shared" si="255"/>
        <v>-0.59778198123591342</v>
      </c>
      <c r="AL2360" s="15">
        <f t="shared" si="256"/>
        <v>-1.9565766440237951</v>
      </c>
      <c r="AM2360" s="15">
        <f t="shared" si="257"/>
        <v>-1.4854556398418073</v>
      </c>
      <c r="AN2360" s="63">
        <f t="shared" si="261"/>
        <v>11.358636418491599</v>
      </c>
      <c r="AO2360" s="63">
        <f t="shared" si="261"/>
        <v>11.358804619998017</v>
      </c>
      <c r="AP2360" s="63">
        <f t="shared" si="261"/>
        <v>11.359537657922226</v>
      </c>
      <c r="AQ2360" s="63">
        <f t="shared" si="261"/>
        <v>11.362715978071076</v>
      </c>
      <c r="AR2360" s="63">
        <f t="shared" si="261"/>
        <v>11.376203534425278</v>
      </c>
      <c r="AS2360" s="63">
        <f t="shared" si="261"/>
        <v>11.429013607576051</v>
      </c>
      <c r="AT2360" s="63">
        <f t="shared" si="261"/>
        <v>11.594971110027394</v>
      </c>
      <c r="AU2360" s="63">
        <f t="shared" si="259"/>
        <v>11.961740587925192</v>
      </c>
      <c r="AV2360" s="63"/>
      <c r="AW2360" s="63"/>
    </row>
    <row r="2361" spans="27:49" x14ac:dyDescent="0.2">
      <c r="AA2361" s="217">
        <f t="shared" si="248"/>
        <v>-6.8508655805447731E-3</v>
      </c>
      <c r="AB2361" s="218">
        <f t="shared" si="249"/>
        <v>6.8508655805447731E-3</v>
      </c>
      <c r="AC2361" s="218">
        <f t="shared" si="250"/>
        <v>0</v>
      </c>
      <c r="AD2361" s="219">
        <f t="shared" si="251"/>
        <v>0</v>
      </c>
      <c r="AH2361" s="15">
        <f t="shared" si="252"/>
        <v>-2.1132140183653118E-2</v>
      </c>
      <c r="AI2361" s="15">
        <f t="shared" si="253"/>
        <v>0.75722234923842557</v>
      </c>
      <c r="AJ2361" s="15">
        <f t="shared" si="254"/>
        <v>-5.8662773998696828E-2</v>
      </c>
      <c r="AK2361" s="15">
        <f t="shared" si="255"/>
        <v>-0.59778198123591342</v>
      </c>
      <c r="AL2361" s="15">
        <f t="shared" si="256"/>
        <v>-1.9565766440237951</v>
      </c>
      <c r="AM2361" s="15">
        <f t="shared" si="257"/>
        <v>-1.4854556398418073</v>
      </c>
      <c r="AN2361" s="63">
        <f t="shared" si="261"/>
        <v>11.358636418491599</v>
      </c>
      <c r="AO2361" s="63">
        <f t="shared" si="261"/>
        <v>11.358804619998017</v>
      </c>
      <c r="AP2361" s="63">
        <f t="shared" si="261"/>
        <v>11.359537657922226</v>
      </c>
      <c r="AQ2361" s="63">
        <f t="shared" si="261"/>
        <v>11.362715978071076</v>
      </c>
      <c r="AR2361" s="63">
        <f t="shared" si="261"/>
        <v>11.376203534425278</v>
      </c>
      <c r="AS2361" s="63">
        <f t="shared" si="261"/>
        <v>11.429013607576051</v>
      </c>
      <c r="AT2361" s="63">
        <f t="shared" si="261"/>
        <v>11.594971110027394</v>
      </c>
      <c r="AU2361" s="63">
        <f t="shared" si="259"/>
        <v>11.961740587925192</v>
      </c>
      <c r="AV2361" s="63"/>
      <c r="AW2361" s="63"/>
    </row>
    <row r="2362" spans="27:49" x14ac:dyDescent="0.2">
      <c r="AA2362" s="217">
        <f t="shared" si="248"/>
        <v>-6.8508655805447731E-3</v>
      </c>
      <c r="AB2362" s="218">
        <f t="shared" si="249"/>
        <v>6.8508655805447731E-3</v>
      </c>
      <c r="AC2362" s="218">
        <f t="shared" si="250"/>
        <v>0</v>
      </c>
      <c r="AD2362" s="219">
        <f t="shared" si="251"/>
        <v>0</v>
      </c>
      <c r="AH2362" s="15">
        <f t="shared" si="252"/>
        <v>-2.1132140183653118E-2</v>
      </c>
      <c r="AI2362" s="15">
        <f t="shared" si="253"/>
        <v>0.75722234923842557</v>
      </c>
      <c r="AJ2362" s="15">
        <f t="shared" si="254"/>
        <v>-5.8662773998696828E-2</v>
      </c>
      <c r="AK2362" s="15">
        <f t="shared" si="255"/>
        <v>-0.59778198123591342</v>
      </c>
      <c r="AL2362" s="15">
        <f t="shared" si="256"/>
        <v>-1.9565766440237951</v>
      </c>
      <c r="AM2362" s="15">
        <f t="shared" si="257"/>
        <v>-1.4854556398418073</v>
      </c>
      <c r="AN2362" s="63">
        <f t="shared" si="261"/>
        <v>11.358636418491599</v>
      </c>
      <c r="AO2362" s="63">
        <f t="shared" si="261"/>
        <v>11.358804619998017</v>
      </c>
      <c r="AP2362" s="63">
        <f t="shared" si="261"/>
        <v>11.359537657922226</v>
      </c>
      <c r="AQ2362" s="63">
        <f t="shared" si="261"/>
        <v>11.362715978071076</v>
      </c>
      <c r="AR2362" s="63">
        <f t="shared" si="261"/>
        <v>11.376203534425278</v>
      </c>
      <c r="AS2362" s="63">
        <f t="shared" si="261"/>
        <v>11.429013607576051</v>
      </c>
      <c r="AT2362" s="63">
        <f t="shared" si="261"/>
        <v>11.594971110027394</v>
      </c>
      <c r="AU2362" s="63">
        <f t="shared" si="259"/>
        <v>11.961740587925192</v>
      </c>
      <c r="AV2362" s="63"/>
      <c r="AW2362" s="63"/>
    </row>
    <row r="2363" spans="27:49" x14ac:dyDescent="0.2">
      <c r="AA2363" s="217">
        <f t="shared" si="248"/>
        <v>-6.8508655805447731E-3</v>
      </c>
      <c r="AB2363" s="218">
        <f t="shared" si="249"/>
        <v>6.8508655805447731E-3</v>
      </c>
      <c r="AC2363" s="218">
        <f t="shared" si="250"/>
        <v>0</v>
      </c>
      <c r="AD2363" s="219">
        <f t="shared" si="251"/>
        <v>0</v>
      </c>
      <c r="AH2363" s="15">
        <f t="shared" si="252"/>
        <v>-2.1132140183653118E-2</v>
      </c>
      <c r="AI2363" s="15">
        <f t="shared" si="253"/>
        <v>0.75722234923842557</v>
      </c>
      <c r="AJ2363" s="15">
        <f t="shared" si="254"/>
        <v>-5.8662773998696828E-2</v>
      </c>
      <c r="AK2363" s="15">
        <f t="shared" si="255"/>
        <v>-0.59778198123591342</v>
      </c>
      <c r="AL2363" s="15">
        <f t="shared" si="256"/>
        <v>-1.9565766440237951</v>
      </c>
      <c r="AM2363" s="15">
        <f t="shared" si="257"/>
        <v>-1.4854556398418073</v>
      </c>
      <c r="AN2363" s="63">
        <f t="shared" si="261"/>
        <v>11.358636418491599</v>
      </c>
      <c r="AO2363" s="63">
        <f t="shared" si="261"/>
        <v>11.358804619998017</v>
      </c>
      <c r="AP2363" s="63">
        <f t="shared" si="261"/>
        <v>11.359537657922226</v>
      </c>
      <c r="AQ2363" s="63">
        <f t="shared" si="261"/>
        <v>11.362715978071076</v>
      </c>
      <c r="AR2363" s="63">
        <f t="shared" si="261"/>
        <v>11.376203534425278</v>
      </c>
      <c r="AS2363" s="63">
        <f t="shared" si="261"/>
        <v>11.429013607576051</v>
      </c>
      <c r="AT2363" s="63">
        <f t="shared" si="261"/>
        <v>11.594971110027394</v>
      </c>
      <c r="AU2363" s="63">
        <f t="shared" si="259"/>
        <v>11.961740587925192</v>
      </c>
      <c r="AV2363" s="63"/>
      <c r="AW2363" s="63"/>
    </row>
    <row r="2364" spans="27:49" x14ac:dyDescent="0.2">
      <c r="AA2364" s="217">
        <f t="shared" si="248"/>
        <v>-6.8508655805447731E-3</v>
      </c>
      <c r="AB2364" s="218">
        <f t="shared" si="249"/>
        <v>6.8508655805447731E-3</v>
      </c>
      <c r="AC2364" s="218">
        <f t="shared" si="250"/>
        <v>0</v>
      </c>
      <c r="AD2364" s="219">
        <f t="shared" si="251"/>
        <v>0</v>
      </c>
      <c r="AH2364" s="15">
        <f t="shared" si="252"/>
        <v>-2.1132140183653118E-2</v>
      </c>
      <c r="AI2364" s="15">
        <f t="shared" si="253"/>
        <v>0.75722234923842557</v>
      </c>
      <c r="AJ2364" s="15">
        <f t="shared" si="254"/>
        <v>-5.8662773998696828E-2</v>
      </c>
      <c r="AK2364" s="15">
        <f t="shared" si="255"/>
        <v>-0.59778198123591342</v>
      </c>
      <c r="AL2364" s="15">
        <f t="shared" si="256"/>
        <v>-1.9565766440237951</v>
      </c>
      <c r="AM2364" s="15">
        <f t="shared" si="257"/>
        <v>-1.4854556398418073</v>
      </c>
      <c r="AN2364" s="63">
        <f t="shared" si="261"/>
        <v>11.358636418491599</v>
      </c>
      <c r="AO2364" s="63">
        <f t="shared" si="261"/>
        <v>11.358804619998017</v>
      </c>
      <c r="AP2364" s="63">
        <f t="shared" si="261"/>
        <v>11.359537657922226</v>
      </c>
      <c r="AQ2364" s="63">
        <f t="shared" si="261"/>
        <v>11.362715978071076</v>
      </c>
      <c r="AR2364" s="63">
        <f t="shared" si="261"/>
        <v>11.376203534425278</v>
      </c>
      <c r="AS2364" s="63">
        <f t="shared" si="261"/>
        <v>11.429013607576051</v>
      </c>
      <c r="AT2364" s="63">
        <f t="shared" si="261"/>
        <v>11.594971110027394</v>
      </c>
      <c r="AU2364" s="63">
        <f t="shared" si="259"/>
        <v>11.961740587925192</v>
      </c>
      <c r="AV2364" s="63"/>
      <c r="AW2364" s="63"/>
    </row>
    <row r="2365" spans="27:49" x14ac:dyDescent="0.2">
      <c r="AA2365" s="217">
        <f t="shared" si="248"/>
        <v>-6.8508655805447731E-3</v>
      </c>
      <c r="AB2365" s="218">
        <f t="shared" si="249"/>
        <v>6.8508655805447731E-3</v>
      </c>
      <c r="AC2365" s="218">
        <f t="shared" si="250"/>
        <v>0</v>
      </c>
      <c r="AD2365" s="219">
        <f t="shared" si="251"/>
        <v>0</v>
      </c>
      <c r="AH2365" s="15">
        <f t="shared" si="252"/>
        <v>-2.1132140183653118E-2</v>
      </c>
      <c r="AI2365" s="15">
        <f t="shared" si="253"/>
        <v>0.75722234923842557</v>
      </c>
      <c r="AJ2365" s="15">
        <f t="shared" si="254"/>
        <v>-5.8662773998696828E-2</v>
      </c>
      <c r="AK2365" s="15">
        <f t="shared" si="255"/>
        <v>-0.59778198123591342</v>
      </c>
      <c r="AL2365" s="15">
        <f t="shared" si="256"/>
        <v>-1.9565766440237951</v>
      </c>
      <c r="AM2365" s="15">
        <f t="shared" si="257"/>
        <v>-1.4854556398418073</v>
      </c>
      <c r="AN2365" s="63">
        <f t="shared" si="261"/>
        <v>11.358636418491599</v>
      </c>
      <c r="AO2365" s="63">
        <f t="shared" si="261"/>
        <v>11.358804619998017</v>
      </c>
      <c r="AP2365" s="63">
        <f t="shared" si="261"/>
        <v>11.359537657922226</v>
      </c>
      <c r="AQ2365" s="63">
        <f t="shared" si="261"/>
        <v>11.362715978071076</v>
      </c>
      <c r="AR2365" s="63">
        <f t="shared" si="261"/>
        <v>11.376203534425278</v>
      </c>
      <c r="AS2365" s="63">
        <f t="shared" si="261"/>
        <v>11.429013607576051</v>
      </c>
      <c r="AT2365" s="63">
        <f t="shared" si="261"/>
        <v>11.594971110027394</v>
      </c>
      <c r="AU2365" s="63">
        <f t="shared" si="259"/>
        <v>11.961740587925192</v>
      </c>
      <c r="AV2365" s="63"/>
      <c r="AW2365" s="63"/>
    </row>
    <row r="2366" spans="27:49" x14ac:dyDescent="0.2">
      <c r="AA2366" s="217">
        <f t="shared" si="248"/>
        <v>-6.8508655805447731E-3</v>
      </c>
      <c r="AB2366" s="218">
        <f t="shared" si="249"/>
        <v>6.8508655805447731E-3</v>
      </c>
      <c r="AC2366" s="218">
        <f t="shared" si="250"/>
        <v>0</v>
      </c>
      <c r="AD2366" s="219">
        <f t="shared" si="251"/>
        <v>0</v>
      </c>
      <c r="AH2366" s="15">
        <f t="shared" si="252"/>
        <v>-2.1132140183653118E-2</v>
      </c>
      <c r="AI2366" s="15">
        <f t="shared" si="253"/>
        <v>0.75722234923842557</v>
      </c>
      <c r="AJ2366" s="15">
        <f t="shared" si="254"/>
        <v>-5.8662773998696828E-2</v>
      </c>
      <c r="AK2366" s="15">
        <f t="shared" si="255"/>
        <v>-0.59778198123591342</v>
      </c>
      <c r="AL2366" s="15">
        <f t="shared" si="256"/>
        <v>-1.9565766440237951</v>
      </c>
      <c r="AM2366" s="15">
        <f t="shared" si="257"/>
        <v>-1.4854556398418073</v>
      </c>
      <c r="AN2366" s="63">
        <f t="shared" si="261"/>
        <v>11.358636418491599</v>
      </c>
      <c r="AO2366" s="63">
        <f t="shared" si="261"/>
        <v>11.358804619998017</v>
      </c>
      <c r="AP2366" s="63">
        <f t="shared" si="261"/>
        <v>11.359537657922226</v>
      </c>
      <c r="AQ2366" s="63">
        <f t="shared" si="261"/>
        <v>11.362715978071076</v>
      </c>
      <c r="AR2366" s="63">
        <f t="shared" si="261"/>
        <v>11.376203534425278</v>
      </c>
      <c r="AS2366" s="63">
        <f t="shared" si="261"/>
        <v>11.429013607576051</v>
      </c>
      <c r="AT2366" s="63">
        <f t="shared" si="261"/>
        <v>11.594971110027394</v>
      </c>
      <c r="AU2366" s="63">
        <f t="shared" si="259"/>
        <v>11.961740587925192</v>
      </c>
      <c r="AV2366" s="63"/>
      <c r="AW2366" s="63"/>
    </row>
    <row r="2367" spans="27:49" x14ac:dyDescent="0.2">
      <c r="AA2367" s="217">
        <f t="shared" si="248"/>
        <v>-6.8508655805447731E-3</v>
      </c>
      <c r="AB2367" s="218">
        <f t="shared" si="249"/>
        <v>6.8508655805447731E-3</v>
      </c>
      <c r="AC2367" s="218">
        <f t="shared" si="250"/>
        <v>0</v>
      </c>
      <c r="AD2367" s="219">
        <f t="shared" si="251"/>
        <v>0</v>
      </c>
      <c r="AH2367" s="15">
        <f t="shared" si="252"/>
        <v>-2.1132140183653118E-2</v>
      </c>
      <c r="AI2367" s="15">
        <f t="shared" si="253"/>
        <v>0.75722234923842557</v>
      </c>
      <c r="AJ2367" s="15">
        <f t="shared" si="254"/>
        <v>-5.8662773998696828E-2</v>
      </c>
      <c r="AK2367" s="15">
        <f t="shared" si="255"/>
        <v>-0.59778198123591342</v>
      </c>
      <c r="AL2367" s="15">
        <f t="shared" si="256"/>
        <v>-1.9565766440237951</v>
      </c>
      <c r="AM2367" s="15">
        <f t="shared" si="257"/>
        <v>-1.4854556398418073</v>
      </c>
      <c r="AN2367" s="63">
        <f t="shared" si="261"/>
        <v>11.358636418491599</v>
      </c>
      <c r="AO2367" s="63">
        <f t="shared" si="261"/>
        <v>11.358804619998017</v>
      </c>
      <c r="AP2367" s="63">
        <f t="shared" si="261"/>
        <v>11.359537657922226</v>
      </c>
      <c r="AQ2367" s="63">
        <f t="shared" si="261"/>
        <v>11.362715978071076</v>
      </c>
      <c r="AR2367" s="63">
        <f t="shared" si="261"/>
        <v>11.376203534425278</v>
      </c>
      <c r="AS2367" s="63">
        <f t="shared" si="261"/>
        <v>11.429013607576051</v>
      </c>
      <c r="AT2367" s="63">
        <f t="shared" si="261"/>
        <v>11.594971110027394</v>
      </c>
      <c r="AU2367" s="63">
        <f t="shared" si="259"/>
        <v>11.961740587925192</v>
      </c>
      <c r="AV2367" s="63"/>
      <c r="AW2367" s="63"/>
    </row>
    <row r="2368" spans="27:49" x14ac:dyDescent="0.2">
      <c r="AA2368" s="217">
        <f t="shared" si="248"/>
        <v>-6.8508655805447731E-3</v>
      </c>
      <c r="AB2368" s="218">
        <f t="shared" si="249"/>
        <v>6.8508655805447731E-3</v>
      </c>
      <c r="AC2368" s="218">
        <f t="shared" si="250"/>
        <v>0</v>
      </c>
      <c r="AD2368" s="219">
        <f t="shared" si="251"/>
        <v>0</v>
      </c>
      <c r="AH2368" s="15">
        <f t="shared" si="252"/>
        <v>-2.1132140183653118E-2</v>
      </c>
      <c r="AI2368" s="15">
        <f t="shared" si="253"/>
        <v>0.75722234923842557</v>
      </c>
      <c r="AJ2368" s="15">
        <f t="shared" si="254"/>
        <v>-5.8662773998696828E-2</v>
      </c>
      <c r="AK2368" s="15">
        <f t="shared" si="255"/>
        <v>-0.59778198123591342</v>
      </c>
      <c r="AL2368" s="15">
        <f t="shared" si="256"/>
        <v>-1.9565766440237951</v>
      </c>
      <c r="AM2368" s="15">
        <f t="shared" si="257"/>
        <v>-1.4854556398418073</v>
      </c>
      <c r="AN2368" s="63">
        <f t="shared" si="261"/>
        <v>11.358636418491599</v>
      </c>
      <c r="AO2368" s="63">
        <f t="shared" si="261"/>
        <v>11.358804619998017</v>
      </c>
      <c r="AP2368" s="63">
        <f t="shared" si="261"/>
        <v>11.359537657922226</v>
      </c>
      <c r="AQ2368" s="63">
        <f t="shared" si="261"/>
        <v>11.362715978071076</v>
      </c>
      <c r="AR2368" s="63">
        <f t="shared" si="261"/>
        <v>11.376203534425278</v>
      </c>
      <c r="AS2368" s="63">
        <f t="shared" si="261"/>
        <v>11.429013607576051</v>
      </c>
      <c r="AT2368" s="63">
        <f t="shared" si="261"/>
        <v>11.594971110027394</v>
      </c>
      <c r="AU2368" s="63">
        <f t="shared" si="259"/>
        <v>11.961740587925192</v>
      </c>
      <c r="AV2368" s="63"/>
      <c r="AW2368" s="63"/>
    </row>
    <row r="2369" spans="27:49" x14ac:dyDescent="0.2">
      <c r="AA2369" s="217">
        <f t="shared" si="248"/>
        <v>-6.8508655805447731E-3</v>
      </c>
      <c r="AB2369" s="218">
        <f t="shared" si="249"/>
        <v>6.8508655805447731E-3</v>
      </c>
      <c r="AC2369" s="218">
        <f t="shared" si="250"/>
        <v>0</v>
      </c>
      <c r="AD2369" s="219">
        <f t="shared" si="251"/>
        <v>0</v>
      </c>
      <c r="AH2369" s="15">
        <f t="shared" si="252"/>
        <v>-2.1132140183653118E-2</v>
      </c>
      <c r="AI2369" s="15">
        <f t="shared" si="253"/>
        <v>0.75722234923842557</v>
      </c>
      <c r="AJ2369" s="15">
        <f t="shared" si="254"/>
        <v>-5.8662773998696828E-2</v>
      </c>
      <c r="AK2369" s="15">
        <f t="shared" si="255"/>
        <v>-0.59778198123591342</v>
      </c>
      <c r="AL2369" s="15">
        <f t="shared" si="256"/>
        <v>-1.9565766440237951</v>
      </c>
      <c r="AM2369" s="15">
        <f t="shared" si="257"/>
        <v>-1.4854556398418073</v>
      </c>
      <c r="AN2369" s="63">
        <f t="shared" si="261"/>
        <v>11.358636418491599</v>
      </c>
      <c r="AO2369" s="63">
        <f t="shared" si="261"/>
        <v>11.358804619998017</v>
      </c>
      <c r="AP2369" s="63">
        <f t="shared" si="261"/>
        <v>11.359537657922226</v>
      </c>
      <c r="AQ2369" s="63">
        <f t="shared" si="261"/>
        <v>11.362715978071076</v>
      </c>
      <c r="AR2369" s="63">
        <f t="shared" si="261"/>
        <v>11.376203534425278</v>
      </c>
      <c r="AS2369" s="63">
        <f t="shared" si="261"/>
        <v>11.429013607576051</v>
      </c>
      <c r="AT2369" s="63">
        <f t="shared" si="261"/>
        <v>11.594971110027394</v>
      </c>
      <c r="AU2369" s="63">
        <f t="shared" si="259"/>
        <v>11.961740587925192</v>
      </c>
      <c r="AV2369" s="63"/>
      <c r="AW2369" s="63"/>
    </row>
    <row r="2370" spans="27:49" x14ac:dyDescent="0.2">
      <c r="AA2370" s="217">
        <f t="shared" si="248"/>
        <v>-6.8508655805447731E-3</v>
      </c>
      <c r="AB2370" s="218">
        <f t="shared" si="249"/>
        <v>6.8508655805447731E-3</v>
      </c>
      <c r="AC2370" s="218">
        <f t="shared" si="250"/>
        <v>0</v>
      </c>
      <c r="AD2370" s="219">
        <f t="shared" si="251"/>
        <v>0</v>
      </c>
      <c r="AH2370" s="15">
        <f t="shared" si="252"/>
        <v>-2.1132140183653118E-2</v>
      </c>
      <c r="AI2370" s="15">
        <f t="shared" si="253"/>
        <v>0.75722234923842557</v>
      </c>
      <c r="AJ2370" s="15">
        <f t="shared" si="254"/>
        <v>-5.8662773998696828E-2</v>
      </c>
      <c r="AK2370" s="15">
        <f t="shared" si="255"/>
        <v>-0.59778198123591342</v>
      </c>
      <c r="AL2370" s="15">
        <f t="shared" si="256"/>
        <v>-1.9565766440237951</v>
      </c>
      <c r="AM2370" s="15">
        <f t="shared" si="257"/>
        <v>-1.4854556398418073</v>
      </c>
      <c r="AN2370" s="63">
        <f t="shared" si="261"/>
        <v>11.358636418491599</v>
      </c>
      <c r="AO2370" s="63">
        <f t="shared" si="261"/>
        <v>11.358804619998017</v>
      </c>
      <c r="AP2370" s="63">
        <f t="shared" si="261"/>
        <v>11.359537657922226</v>
      </c>
      <c r="AQ2370" s="63">
        <f t="shared" si="261"/>
        <v>11.362715978071076</v>
      </c>
      <c r="AR2370" s="63">
        <f t="shared" si="261"/>
        <v>11.376203534425278</v>
      </c>
      <c r="AS2370" s="63">
        <f t="shared" si="261"/>
        <v>11.429013607576051</v>
      </c>
      <c r="AT2370" s="63">
        <f t="shared" si="261"/>
        <v>11.594971110027394</v>
      </c>
      <c r="AU2370" s="63">
        <f t="shared" si="259"/>
        <v>11.961740587925192</v>
      </c>
      <c r="AV2370" s="63"/>
      <c r="AW2370" s="63"/>
    </row>
    <row r="2371" spans="27:49" x14ac:dyDescent="0.2">
      <c r="AA2371" s="217">
        <f t="shared" si="248"/>
        <v>-6.8508655805447731E-3</v>
      </c>
      <c r="AB2371" s="218">
        <f t="shared" si="249"/>
        <v>6.8508655805447731E-3</v>
      </c>
      <c r="AC2371" s="218">
        <f t="shared" si="250"/>
        <v>0</v>
      </c>
      <c r="AD2371" s="219">
        <f t="shared" si="251"/>
        <v>0</v>
      </c>
      <c r="AH2371" s="15">
        <f t="shared" si="252"/>
        <v>-2.1132140183653118E-2</v>
      </c>
      <c r="AI2371" s="15">
        <f t="shared" si="253"/>
        <v>0.75722234923842557</v>
      </c>
      <c r="AJ2371" s="15">
        <f t="shared" si="254"/>
        <v>-5.8662773998696828E-2</v>
      </c>
      <c r="AK2371" s="15">
        <f t="shared" si="255"/>
        <v>-0.59778198123591342</v>
      </c>
      <c r="AL2371" s="15">
        <f t="shared" si="256"/>
        <v>-1.9565766440237951</v>
      </c>
      <c r="AM2371" s="15">
        <f t="shared" si="257"/>
        <v>-1.4854556398418073</v>
      </c>
      <c r="AN2371" s="63">
        <f t="shared" si="261"/>
        <v>11.358636418491599</v>
      </c>
      <c r="AO2371" s="63">
        <f t="shared" si="261"/>
        <v>11.358804619998017</v>
      </c>
      <c r="AP2371" s="63">
        <f t="shared" si="261"/>
        <v>11.359537657922226</v>
      </c>
      <c r="AQ2371" s="63">
        <f t="shared" si="261"/>
        <v>11.362715978071076</v>
      </c>
      <c r="AR2371" s="63">
        <f t="shared" si="261"/>
        <v>11.376203534425278</v>
      </c>
      <c r="AS2371" s="63">
        <f t="shared" si="261"/>
        <v>11.429013607576051</v>
      </c>
      <c r="AT2371" s="63">
        <f t="shared" si="261"/>
        <v>11.594971110027394</v>
      </c>
      <c r="AU2371" s="63">
        <f t="shared" si="259"/>
        <v>11.961740587925192</v>
      </c>
      <c r="AV2371" s="63"/>
      <c r="AW2371" s="63"/>
    </row>
    <row r="2372" spans="27:49" x14ac:dyDescent="0.2">
      <c r="AA2372" s="217">
        <f t="shared" si="248"/>
        <v>-6.8508655805447731E-3</v>
      </c>
      <c r="AB2372" s="218">
        <f t="shared" si="249"/>
        <v>6.8508655805447731E-3</v>
      </c>
      <c r="AC2372" s="218">
        <f t="shared" si="250"/>
        <v>0</v>
      </c>
      <c r="AD2372" s="219">
        <f t="shared" si="251"/>
        <v>0</v>
      </c>
      <c r="AH2372" s="15">
        <f t="shared" si="252"/>
        <v>-2.1132140183653118E-2</v>
      </c>
      <c r="AI2372" s="15">
        <f t="shared" si="253"/>
        <v>0.75722234923842557</v>
      </c>
      <c r="AJ2372" s="15">
        <f t="shared" si="254"/>
        <v>-5.8662773998696828E-2</v>
      </c>
      <c r="AK2372" s="15">
        <f t="shared" si="255"/>
        <v>-0.59778198123591342</v>
      </c>
      <c r="AL2372" s="15">
        <f t="shared" si="256"/>
        <v>-1.9565766440237951</v>
      </c>
      <c r="AM2372" s="15">
        <f t="shared" si="257"/>
        <v>-1.4854556398418073</v>
      </c>
      <c r="AN2372" s="63">
        <f t="shared" si="261"/>
        <v>11.358636418491599</v>
      </c>
      <c r="AO2372" s="63">
        <f t="shared" si="261"/>
        <v>11.358804619998017</v>
      </c>
      <c r="AP2372" s="63">
        <f t="shared" si="261"/>
        <v>11.359537657922226</v>
      </c>
      <c r="AQ2372" s="63">
        <f t="shared" si="261"/>
        <v>11.362715978071076</v>
      </c>
      <c r="AR2372" s="63">
        <f t="shared" si="261"/>
        <v>11.376203534425278</v>
      </c>
      <c r="AS2372" s="63">
        <f t="shared" si="261"/>
        <v>11.429013607576051</v>
      </c>
      <c r="AT2372" s="63">
        <f t="shared" si="261"/>
        <v>11.594971110027394</v>
      </c>
      <c r="AU2372" s="63">
        <f t="shared" si="259"/>
        <v>11.961740587925192</v>
      </c>
      <c r="AV2372" s="63"/>
      <c r="AW2372" s="63"/>
    </row>
    <row r="2373" spans="27:49" x14ac:dyDescent="0.2">
      <c r="AA2373" s="217">
        <f t="shared" si="248"/>
        <v>-6.8508655805447731E-3</v>
      </c>
      <c r="AB2373" s="218">
        <f t="shared" si="249"/>
        <v>6.8508655805447731E-3</v>
      </c>
      <c r="AC2373" s="218">
        <f t="shared" si="250"/>
        <v>0</v>
      </c>
      <c r="AD2373" s="219">
        <f t="shared" si="251"/>
        <v>0</v>
      </c>
      <c r="AH2373" s="15">
        <f t="shared" si="252"/>
        <v>-2.1132140183653118E-2</v>
      </c>
      <c r="AI2373" s="15">
        <f t="shared" si="253"/>
        <v>0.75722234923842557</v>
      </c>
      <c r="AJ2373" s="15">
        <f t="shared" si="254"/>
        <v>-5.8662773998696828E-2</v>
      </c>
      <c r="AK2373" s="15">
        <f t="shared" si="255"/>
        <v>-0.59778198123591342</v>
      </c>
      <c r="AL2373" s="15">
        <f t="shared" si="256"/>
        <v>-1.9565766440237951</v>
      </c>
      <c r="AM2373" s="15">
        <f t="shared" si="257"/>
        <v>-1.4854556398418073</v>
      </c>
      <c r="AN2373" s="63">
        <f t="shared" ref="AN2373:AT2388" si="262">$AU2373+$AB$7*SIN(AO2373)</f>
        <v>11.358636418491599</v>
      </c>
      <c r="AO2373" s="63">
        <f t="shared" si="262"/>
        <v>11.358804619998017</v>
      </c>
      <c r="AP2373" s="63">
        <f t="shared" si="262"/>
        <v>11.359537657922226</v>
      </c>
      <c r="AQ2373" s="63">
        <f t="shared" si="262"/>
        <v>11.362715978071076</v>
      </c>
      <c r="AR2373" s="63">
        <f t="shared" si="262"/>
        <v>11.376203534425278</v>
      </c>
      <c r="AS2373" s="63">
        <f t="shared" si="262"/>
        <v>11.429013607576051</v>
      </c>
      <c r="AT2373" s="63">
        <f t="shared" si="262"/>
        <v>11.594971110027394</v>
      </c>
      <c r="AU2373" s="63">
        <f t="shared" si="259"/>
        <v>11.961740587925192</v>
      </c>
      <c r="AV2373" s="63"/>
      <c r="AW2373" s="63"/>
    </row>
    <row r="2374" spans="27:49" x14ac:dyDescent="0.2">
      <c r="AA2374" s="217">
        <f t="shared" si="248"/>
        <v>-6.8508655805447731E-3</v>
      </c>
      <c r="AB2374" s="218">
        <f t="shared" si="249"/>
        <v>6.8508655805447731E-3</v>
      </c>
      <c r="AC2374" s="218">
        <f t="shared" si="250"/>
        <v>0</v>
      </c>
      <c r="AD2374" s="219">
        <f t="shared" si="251"/>
        <v>0</v>
      </c>
      <c r="AH2374" s="15">
        <f t="shared" si="252"/>
        <v>-2.1132140183653118E-2</v>
      </c>
      <c r="AI2374" s="15">
        <f t="shared" si="253"/>
        <v>0.75722234923842557</v>
      </c>
      <c r="AJ2374" s="15">
        <f t="shared" si="254"/>
        <v>-5.8662773998696828E-2</v>
      </c>
      <c r="AK2374" s="15">
        <f t="shared" si="255"/>
        <v>-0.59778198123591342</v>
      </c>
      <c r="AL2374" s="15">
        <f t="shared" si="256"/>
        <v>-1.9565766440237951</v>
      </c>
      <c r="AM2374" s="15">
        <f t="shared" si="257"/>
        <v>-1.4854556398418073</v>
      </c>
      <c r="AN2374" s="63">
        <f t="shared" si="262"/>
        <v>11.358636418491599</v>
      </c>
      <c r="AO2374" s="63">
        <f t="shared" si="262"/>
        <v>11.358804619998017</v>
      </c>
      <c r="AP2374" s="63">
        <f t="shared" si="262"/>
        <v>11.359537657922226</v>
      </c>
      <c r="AQ2374" s="63">
        <f t="shared" si="262"/>
        <v>11.362715978071076</v>
      </c>
      <c r="AR2374" s="63">
        <f t="shared" si="262"/>
        <v>11.376203534425278</v>
      </c>
      <c r="AS2374" s="63">
        <f t="shared" si="262"/>
        <v>11.429013607576051</v>
      </c>
      <c r="AT2374" s="63">
        <f t="shared" si="262"/>
        <v>11.594971110027394</v>
      </c>
      <c r="AU2374" s="63">
        <f t="shared" si="259"/>
        <v>11.961740587925192</v>
      </c>
      <c r="AV2374" s="63"/>
      <c r="AW2374" s="63"/>
    </row>
    <row r="2375" spans="27:49" x14ac:dyDescent="0.2">
      <c r="AA2375" s="217">
        <f t="shared" si="248"/>
        <v>-6.8508655805447731E-3</v>
      </c>
      <c r="AB2375" s="218">
        <f t="shared" si="249"/>
        <v>6.8508655805447731E-3</v>
      </c>
      <c r="AC2375" s="218">
        <f t="shared" si="250"/>
        <v>0</v>
      </c>
      <c r="AD2375" s="219">
        <f t="shared" si="251"/>
        <v>0</v>
      </c>
      <c r="AH2375" s="15">
        <f t="shared" si="252"/>
        <v>-2.1132140183653118E-2</v>
      </c>
      <c r="AI2375" s="15">
        <f t="shared" si="253"/>
        <v>0.75722234923842557</v>
      </c>
      <c r="AJ2375" s="15">
        <f t="shared" si="254"/>
        <v>-5.8662773998696828E-2</v>
      </c>
      <c r="AK2375" s="15">
        <f t="shared" si="255"/>
        <v>-0.59778198123591342</v>
      </c>
      <c r="AL2375" s="15">
        <f t="shared" si="256"/>
        <v>-1.9565766440237951</v>
      </c>
      <c r="AM2375" s="15">
        <f t="shared" si="257"/>
        <v>-1.4854556398418073</v>
      </c>
      <c r="AN2375" s="63">
        <f t="shared" si="262"/>
        <v>11.358636418491599</v>
      </c>
      <c r="AO2375" s="63">
        <f t="shared" si="262"/>
        <v>11.358804619998017</v>
      </c>
      <c r="AP2375" s="63">
        <f t="shared" si="262"/>
        <v>11.359537657922226</v>
      </c>
      <c r="AQ2375" s="63">
        <f t="shared" si="262"/>
        <v>11.362715978071076</v>
      </c>
      <c r="AR2375" s="63">
        <f t="shared" si="262"/>
        <v>11.376203534425278</v>
      </c>
      <c r="AS2375" s="63">
        <f t="shared" si="262"/>
        <v>11.429013607576051</v>
      </c>
      <c r="AT2375" s="63">
        <f t="shared" si="262"/>
        <v>11.594971110027394</v>
      </c>
      <c r="AU2375" s="63">
        <f t="shared" si="259"/>
        <v>11.961740587925192</v>
      </c>
      <c r="AV2375" s="63"/>
      <c r="AW2375" s="63"/>
    </row>
    <row r="2376" spans="27:49" x14ac:dyDescent="0.2">
      <c r="AA2376" s="217">
        <f t="shared" si="248"/>
        <v>-6.8508655805447731E-3</v>
      </c>
      <c r="AB2376" s="218">
        <f t="shared" si="249"/>
        <v>6.8508655805447731E-3</v>
      </c>
      <c r="AC2376" s="218">
        <f t="shared" si="250"/>
        <v>0</v>
      </c>
      <c r="AD2376" s="219">
        <f t="shared" si="251"/>
        <v>0</v>
      </c>
      <c r="AH2376" s="15">
        <f t="shared" si="252"/>
        <v>-2.1132140183653118E-2</v>
      </c>
      <c r="AI2376" s="15">
        <f t="shared" si="253"/>
        <v>0.75722234923842557</v>
      </c>
      <c r="AJ2376" s="15">
        <f t="shared" si="254"/>
        <v>-5.8662773998696828E-2</v>
      </c>
      <c r="AK2376" s="15">
        <f t="shared" si="255"/>
        <v>-0.59778198123591342</v>
      </c>
      <c r="AL2376" s="15">
        <f t="shared" si="256"/>
        <v>-1.9565766440237951</v>
      </c>
      <c r="AM2376" s="15">
        <f t="shared" si="257"/>
        <v>-1.4854556398418073</v>
      </c>
      <c r="AN2376" s="63">
        <f t="shared" si="262"/>
        <v>11.358636418491599</v>
      </c>
      <c r="AO2376" s="63">
        <f t="shared" si="262"/>
        <v>11.358804619998017</v>
      </c>
      <c r="AP2376" s="63">
        <f t="shared" si="262"/>
        <v>11.359537657922226</v>
      </c>
      <c r="AQ2376" s="63">
        <f t="shared" si="262"/>
        <v>11.362715978071076</v>
      </c>
      <c r="AR2376" s="63">
        <f t="shared" si="262"/>
        <v>11.376203534425278</v>
      </c>
      <c r="AS2376" s="63">
        <f t="shared" si="262"/>
        <v>11.429013607576051</v>
      </c>
      <c r="AT2376" s="63">
        <f t="shared" si="262"/>
        <v>11.594971110027394</v>
      </c>
      <c r="AU2376" s="63">
        <f t="shared" si="259"/>
        <v>11.961740587925192</v>
      </c>
      <c r="AV2376" s="63"/>
      <c r="AW2376" s="63"/>
    </row>
    <row r="2377" spans="27:49" x14ac:dyDescent="0.2">
      <c r="AA2377" s="217">
        <f t="shared" si="248"/>
        <v>-6.8508655805447731E-3</v>
      </c>
      <c r="AB2377" s="218">
        <f t="shared" si="249"/>
        <v>6.8508655805447731E-3</v>
      </c>
      <c r="AC2377" s="218">
        <f t="shared" si="250"/>
        <v>0</v>
      </c>
      <c r="AD2377" s="219">
        <f t="shared" si="251"/>
        <v>0</v>
      </c>
      <c r="AH2377" s="15">
        <f t="shared" si="252"/>
        <v>-2.1132140183653118E-2</v>
      </c>
      <c r="AI2377" s="15">
        <f t="shared" si="253"/>
        <v>0.75722234923842557</v>
      </c>
      <c r="AJ2377" s="15">
        <f t="shared" si="254"/>
        <v>-5.8662773998696828E-2</v>
      </c>
      <c r="AK2377" s="15">
        <f t="shared" si="255"/>
        <v>-0.59778198123591342</v>
      </c>
      <c r="AL2377" s="15">
        <f t="shared" si="256"/>
        <v>-1.9565766440237951</v>
      </c>
      <c r="AM2377" s="15">
        <f t="shared" si="257"/>
        <v>-1.4854556398418073</v>
      </c>
      <c r="AN2377" s="63">
        <f t="shared" si="262"/>
        <v>11.358636418491599</v>
      </c>
      <c r="AO2377" s="63">
        <f t="shared" si="262"/>
        <v>11.358804619998017</v>
      </c>
      <c r="AP2377" s="63">
        <f t="shared" si="262"/>
        <v>11.359537657922226</v>
      </c>
      <c r="AQ2377" s="63">
        <f t="shared" si="262"/>
        <v>11.362715978071076</v>
      </c>
      <c r="AR2377" s="63">
        <f t="shared" si="262"/>
        <v>11.376203534425278</v>
      </c>
      <c r="AS2377" s="63">
        <f t="shared" si="262"/>
        <v>11.429013607576051</v>
      </c>
      <c r="AT2377" s="63">
        <f t="shared" si="262"/>
        <v>11.594971110027394</v>
      </c>
      <c r="AU2377" s="63">
        <f t="shared" si="259"/>
        <v>11.961740587925192</v>
      </c>
      <c r="AV2377" s="63"/>
      <c r="AW2377" s="63"/>
    </row>
    <row r="2378" spans="27:49" x14ac:dyDescent="0.2">
      <c r="AA2378" s="217">
        <f t="shared" si="248"/>
        <v>-6.8508655805447731E-3</v>
      </c>
      <c r="AB2378" s="218">
        <f t="shared" si="249"/>
        <v>6.8508655805447731E-3</v>
      </c>
      <c r="AC2378" s="218">
        <f t="shared" si="250"/>
        <v>0</v>
      </c>
      <c r="AD2378" s="219">
        <f t="shared" si="251"/>
        <v>0</v>
      </c>
      <c r="AH2378" s="15">
        <f t="shared" si="252"/>
        <v>-2.1132140183653118E-2</v>
      </c>
      <c r="AI2378" s="15">
        <f t="shared" si="253"/>
        <v>0.75722234923842557</v>
      </c>
      <c r="AJ2378" s="15">
        <f t="shared" si="254"/>
        <v>-5.8662773998696828E-2</v>
      </c>
      <c r="AK2378" s="15">
        <f t="shared" si="255"/>
        <v>-0.59778198123591342</v>
      </c>
      <c r="AL2378" s="15">
        <f t="shared" si="256"/>
        <v>-1.9565766440237951</v>
      </c>
      <c r="AM2378" s="15">
        <f t="shared" si="257"/>
        <v>-1.4854556398418073</v>
      </c>
      <c r="AN2378" s="63">
        <f t="shared" si="262"/>
        <v>11.358636418491599</v>
      </c>
      <c r="AO2378" s="63">
        <f t="shared" si="262"/>
        <v>11.358804619998017</v>
      </c>
      <c r="AP2378" s="63">
        <f t="shared" si="262"/>
        <v>11.359537657922226</v>
      </c>
      <c r="AQ2378" s="63">
        <f t="shared" si="262"/>
        <v>11.362715978071076</v>
      </c>
      <c r="AR2378" s="63">
        <f t="shared" si="262"/>
        <v>11.376203534425278</v>
      </c>
      <c r="AS2378" s="63">
        <f t="shared" si="262"/>
        <v>11.429013607576051</v>
      </c>
      <c r="AT2378" s="63">
        <f t="shared" si="262"/>
        <v>11.594971110027394</v>
      </c>
      <c r="AU2378" s="63">
        <f t="shared" si="259"/>
        <v>11.961740587925192</v>
      </c>
      <c r="AV2378" s="63"/>
      <c r="AW2378" s="63"/>
    </row>
    <row r="2379" spans="27:49" x14ac:dyDescent="0.2">
      <c r="AA2379" s="217">
        <f t="shared" si="248"/>
        <v>-6.8508655805447731E-3</v>
      </c>
      <c r="AB2379" s="218">
        <f t="shared" si="249"/>
        <v>6.8508655805447731E-3</v>
      </c>
      <c r="AC2379" s="218">
        <f t="shared" si="250"/>
        <v>0</v>
      </c>
      <c r="AD2379" s="219">
        <f t="shared" si="251"/>
        <v>0</v>
      </c>
      <c r="AH2379" s="15">
        <f t="shared" si="252"/>
        <v>-2.1132140183653118E-2</v>
      </c>
      <c r="AI2379" s="15">
        <f t="shared" si="253"/>
        <v>0.75722234923842557</v>
      </c>
      <c r="AJ2379" s="15">
        <f t="shared" si="254"/>
        <v>-5.8662773998696828E-2</v>
      </c>
      <c r="AK2379" s="15">
        <f t="shared" si="255"/>
        <v>-0.59778198123591342</v>
      </c>
      <c r="AL2379" s="15">
        <f t="shared" si="256"/>
        <v>-1.9565766440237951</v>
      </c>
      <c r="AM2379" s="15">
        <f t="shared" si="257"/>
        <v>-1.4854556398418073</v>
      </c>
      <c r="AN2379" s="63">
        <f t="shared" si="262"/>
        <v>11.358636418491599</v>
      </c>
      <c r="AO2379" s="63">
        <f t="shared" si="262"/>
        <v>11.358804619998017</v>
      </c>
      <c r="AP2379" s="63">
        <f t="shared" si="262"/>
        <v>11.359537657922226</v>
      </c>
      <c r="AQ2379" s="63">
        <f t="shared" si="262"/>
        <v>11.362715978071076</v>
      </c>
      <c r="AR2379" s="63">
        <f t="shared" si="262"/>
        <v>11.376203534425278</v>
      </c>
      <c r="AS2379" s="63">
        <f t="shared" si="262"/>
        <v>11.429013607576051</v>
      </c>
      <c r="AT2379" s="63">
        <f t="shared" si="262"/>
        <v>11.594971110027394</v>
      </c>
      <c r="AU2379" s="63">
        <f t="shared" si="259"/>
        <v>11.961740587925192</v>
      </c>
      <c r="AV2379" s="63"/>
      <c r="AW2379" s="63"/>
    </row>
    <row r="2380" spans="27:49" x14ac:dyDescent="0.2">
      <c r="AA2380" s="217">
        <f t="shared" si="248"/>
        <v>-6.8508655805447731E-3</v>
      </c>
      <c r="AB2380" s="218">
        <f t="shared" si="249"/>
        <v>6.8508655805447731E-3</v>
      </c>
      <c r="AC2380" s="218">
        <f t="shared" si="250"/>
        <v>0</v>
      </c>
      <c r="AD2380" s="219">
        <f t="shared" si="251"/>
        <v>0</v>
      </c>
      <c r="AH2380" s="15">
        <f t="shared" si="252"/>
        <v>-2.1132140183653118E-2</v>
      </c>
      <c r="AI2380" s="15">
        <f t="shared" si="253"/>
        <v>0.75722234923842557</v>
      </c>
      <c r="AJ2380" s="15">
        <f t="shared" si="254"/>
        <v>-5.8662773998696828E-2</v>
      </c>
      <c r="AK2380" s="15">
        <f t="shared" si="255"/>
        <v>-0.59778198123591342</v>
      </c>
      <c r="AL2380" s="15">
        <f t="shared" si="256"/>
        <v>-1.9565766440237951</v>
      </c>
      <c r="AM2380" s="15">
        <f t="shared" si="257"/>
        <v>-1.4854556398418073</v>
      </c>
      <c r="AN2380" s="63">
        <f t="shared" si="262"/>
        <v>11.358636418491599</v>
      </c>
      <c r="AO2380" s="63">
        <f t="shared" si="262"/>
        <v>11.358804619998017</v>
      </c>
      <c r="AP2380" s="63">
        <f t="shared" si="262"/>
        <v>11.359537657922226</v>
      </c>
      <c r="AQ2380" s="63">
        <f t="shared" si="262"/>
        <v>11.362715978071076</v>
      </c>
      <c r="AR2380" s="63">
        <f t="shared" si="262"/>
        <v>11.376203534425278</v>
      </c>
      <c r="AS2380" s="63">
        <f t="shared" si="262"/>
        <v>11.429013607576051</v>
      </c>
      <c r="AT2380" s="63">
        <f t="shared" si="262"/>
        <v>11.594971110027394</v>
      </c>
      <c r="AU2380" s="63">
        <f t="shared" si="259"/>
        <v>11.961740587925192</v>
      </c>
      <c r="AV2380" s="63"/>
      <c r="AW2380" s="63"/>
    </row>
    <row r="2381" spans="27:49" x14ac:dyDescent="0.2">
      <c r="AA2381" s="217">
        <f t="shared" si="248"/>
        <v>-6.8508655805447731E-3</v>
      </c>
      <c r="AB2381" s="218">
        <f t="shared" si="249"/>
        <v>6.8508655805447731E-3</v>
      </c>
      <c r="AC2381" s="218">
        <f t="shared" si="250"/>
        <v>0</v>
      </c>
      <c r="AD2381" s="219">
        <f t="shared" si="251"/>
        <v>0</v>
      </c>
      <c r="AH2381" s="15">
        <f t="shared" si="252"/>
        <v>-2.1132140183653118E-2</v>
      </c>
      <c r="AI2381" s="15">
        <f t="shared" si="253"/>
        <v>0.75722234923842557</v>
      </c>
      <c r="AJ2381" s="15">
        <f t="shared" si="254"/>
        <v>-5.8662773998696828E-2</v>
      </c>
      <c r="AK2381" s="15">
        <f t="shared" si="255"/>
        <v>-0.59778198123591342</v>
      </c>
      <c r="AL2381" s="15">
        <f t="shared" si="256"/>
        <v>-1.9565766440237951</v>
      </c>
      <c r="AM2381" s="15">
        <f t="shared" si="257"/>
        <v>-1.4854556398418073</v>
      </c>
      <c r="AN2381" s="63">
        <f t="shared" si="262"/>
        <v>11.358636418491599</v>
      </c>
      <c r="AO2381" s="63">
        <f t="shared" si="262"/>
        <v>11.358804619998017</v>
      </c>
      <c r="AP2381" s="63">
        <f t="shared" si="262"/>
        <v>11.359537657922226</v>
      </c>
      <c r="AQ2381" s="63">
        <f t="shared" si="262"/>
        <v>11.362715978071076</v>
      </c>
      <c r="AR2381" s="63">
        <f t="shared" si="262"/>
        <v>11.376203534425278</v>
      </c>
      <c r="AS2381" s="63">
        <f t="shared" si="262"/>
        <v>11.429013607576051</v>
      </c>
      <c r="AT2381" s="63">
        <f t="shared" si="262"/>
        <v>11.594971110027394</v>
      </c>
      <c r="AU2381" s="63">
        <f t="shared" si="259"/>
        <v>11.961740587925192</v>
      </c>
      <c r="AV2381" s="63"/>
      <c r="AW2381" s="63"/>
    </row>
    <row r="2382" spans="27:49" x14ac:dyDescent="0.2">
      <c r="AA2382" s="217">
        <f t="shared" si="248"/>
        <v>-6.8508655805447731E-3</v>
      </c>
      <c r="AB2382" s="218">
        <f t="shared" si="249"/>
        <v>6.8508655805447731E-3</v>
      </c>
      <c r="AC2382" s="218">
        <f t="shared" si="250"/>
        <v>0</v>
      </c>
      <c r="AD2382" s="219">
        <f t="shared" si="251"/>
        <v>0</v>
      </c>
      <c r="AH2382" s="15">
        <f t="shared" si="252"/>
        <v>-2.1132140183653118E-2</v>
      </c>
      <c r="AI2382" s="15">
        <f t="shared" si="253"/>
        <v>0.75722234923842557</v>
      </c>
      <c r="AJ2382" s="15">
        <f t="shared" si="254"/>
        <v>-5.8662773998696828E-2</v>
      </c>
      <c r="AK2382" s="15">
        <f t="shared" si="255"/>
        <v>-0.59778198123591342</v>
      </c>
      <c r="AL2382" s="15">
        <f t="shared" si="256"/>
        <v>-1.9565766440237951</v>
      </c>
      <c r="AM2382" s="15">
        <f t="shared" si="257"/>
        <v>-1.4854556398418073</v>
      </c>
      <c r="AN2382" s="63">
        <f t="shared" si="262"/>
        <v>11.358636418491599</v>
      </c>
      <c r="AO2382" s="63">
        <f t="shared" si="262"/>
        <v>11.358804619998017</v>
      </c>
      <c r="AP2382" s="63">
        <f t="shared" si="262"/>
        <v>11.359537657922226</v>
      </c>
      <c r="AQ2382" s="63">
        <f t="shared" si="262"/>
        <v>11.362715978071076</v>
      </c>
      <c r="AR2382" s="63">
        <f t="shared" si="262"/>
        <v>11.376203534425278</v>
      </c>
      <c r="AS2382" s="63">
        <f t="shared" si="262"/>
        <v>11.429013607576051</v>
      </c>
      <c r="AT2382" s="63">
        <f t="shared" si="262"/>
        <v>11.594971110027394</v>
      </c>
      <c r="AU2382" s="63">
        <f t="shared" si="259"/>
        <v>11.961740587925192</v>
      </c>
      <c r="AV2382" s="63"/>
      <c r="AW2382" s="63"/>
    </row>
    <row r="2383" spans="27:49" x14ac:dyDescent="0.2">
      <c r="AA2383" s="217">
        <f t="shared" si="248"/>
        <v>-6.8508655805447731E-3</v>
      </c>
      <c r="AB2383" s="218">
        <f t="shared" si="249"/>
        <v>6.8508655805447731E-3</v>
      </c>
      <c r="AC2383" s="218">
        <f t="shared" si="250"/>
        <v>0</v>
      </c>
      <c r="AD2383" s="219">
        <f t="shared" si="251"/>
        <v>0</v>
      </c>
      <c r="AH2383" s="15">
        <f t="shared" si="252"/>
        <v>-2.1132140183653118E-2</v>
      </c>
      <c r="AI2383" s="15">
        <f t="shared" si="253"/>
        <v>0.75722234923842557</v>
      </c>
      <c r="AJ2383" s="15">
        <f t="shared" si="254"/>
        <v>-5.8662773998696828E-2</v>
      </c>
      <c r="AK2383" s="15">
        <f t="shared" si="255"/>
        <v>-0.59778198123591342</v>
      </c>
      <c r="AL2383" s="15">
        <f t="shared" si="256"/>
        <v>-1.9565766440237951</v>
      </c>
      <c r="AM2383" s="15">
        <f t="shared" si="257"/>
        <v>-1.4854556398418073</v>
      </c>
      <c r="AN2383" s="63">
        <f t="shared" si="262"/>
        <v>11.358636418491599</v>
      </c>
      <c r="AO2383" s="63">
        <f t="shared" si="262"/>
        <v>11.358804619998017</v>
      </c>
      <c r="AP2383" s="63">
        <f t="shared" si="262"/>
        <v>11.359537657922226</v>
      </c>
      <c r="AQ2383" s="63">
        <f t="shared" si="262"/>
        <v>11.362715978071076</v>
      </c>
      <c r="AR2383" s="63">
        <f t="shared" si="262"/>
        <v>11.376203534425278</v>
      </c>
      <c r="AS2383" s="63">
        <f t="shared" si="262"/>
        <v>11.429013607576051</v>
      </c>
      <c r="AT2383" s="63">
        <f t="shared" si="262"/>
        <v>11.594971110027394</v>
      </c>
      <c r="AU2383" s="63">
        <f t="shared" si="259"/>
        <v>11.961740587925192</v>
      </c>
      <c r="AV2383" s="63"/>
      <c r="AW2383" s="63"/>
    </row>
    <row r="2384" spans="27:49" x14ac:dyDescent="0.2">
      <c r="AA2384" s="217">
        <f t="shared" si="248"/>
        <v>-6.8508655805447731E-3</v>
      </c>
      <c r="AB2384" s="218">
        <f t="shared" si="249"/>
        <v>6.8508655805447731E-3</v>
      </c>
      <c r="AC2384" s="218">
        <f t="shared" si="250"/>
        <v>0</v>
      </c>
      <c r="AD2384" s="219">
        <f t="shared" si="251"/>
        <v>0</v>
      </c>
      <c r="AH2384" s="15">
        <f t="shared" si="252"/>
        <v>-2.1132140183653118E-2</v>
      </c>
      <c r="AI2384" s="15">
        <f t="shared" si="253"/>
        <v>0.75722234923842557</v>
      </c>
      <c r="AJ2384" s="15">
        <f t="shared" si="254"/>
        <v>-5.8662773998696828E-2</v>
      </c>
      <c r="AK2384" s="15">
        <f t="shared" si="255"/>
        <v>-0.59778198123591342</v>
      </c>
      <c r="AL2384" s="15">
        <f t="shared" si="256"/>
        <v>-1.9565766440237951</v>
      </c>
      <c r="AM2384" s="15">
        <f t="shared" si="257"/>
        <v>-1.4854556398418073</v>
      </c>
      <c r="AN2384" s="63">
        <f t="shared" si="262"/>
        <v>11.358636418491599</v>
      </c>
      <c r="AO2384" s="63">
        <f t="shared" si="262"/>
        <v>11.358804619998017</v>
      </c>
      <c r="AP2384" s="63">
        <f t="shared" si="262"/>
        <v>11.359537657922226</v>
      </c>
      <c r="AQ2384" s="63">
        <f t="shared" si="262"/>
        <v>11.362715978071076</v>
      </c>
      <c r="AR2384" s="63">
        <f t="shared" si="262"/>
        <v>11.376203534425278</v>
      </c>
      <c r="AS2384" s="63">
        <f t="shared" si="262"/>
        <v>11.429013607576051</v>
      </c>
      <c r="AT2384" s="63">
        <f t="shared" si="262"/>
        <v>11.594971110027394</v>
      </c>
      <c r="AU2384" s="63">
        <f t="shared" si="259"/>
        <v>11.961740587925192</v>
      </c>
      <c r="AV2384" s="63"/>
      <c r="AW2384" s="63"/>
    </row>
    <row r="2385" spans="27:49" x14ac:dyDescent="0.2">
      <c r="AA2385" s="217">
        <f t="shared" si="248"/>
        <v>-6.8508655805447731E-3</v>
      </c>
      <c r="AB2385" s="218">
        <f t="shared" si="249"/>
        <v>6.8508655805447731E-3</v>
      </c>
      <c r="AC2385" s="218">
        <f t="shared" si="250"/>
        <v>0</v>
      </c>
      <c r="AD2385" s="219">
        <f t="shared" si="251"/>
        <v>0</v>
      </c>
      <c r="AH2385" s="15">
        <f t="shared" si="252"/>
        <v>-2.1132140183653118E-2</v>
      </c>
      <c r="AI2385" s="15">
        <f t="shared" si="253"/>
        <v>0.75722234923842557</v>
      </c>
      <c r="AJ2385" s="15">
        <f t="shared" si="254"/>
        <v>-5.8662773998696828E-2</v>
      </c>
      <c r="AK2385" s="15">
        <f t="shared" si="255"/>
        <v>-0.59778198123591342</v>
      </c>
      <c r="AL2385" s="15">
        <f t="shared" si="256"/>
        <v>-1.9565766440237951</v>
      </c>
      <c r="AM2385" s="15">
        <f t="shared" si="257"/>
        <v>-1.4854556398418073</v>
      </c>
      <c r="AN2385" s="63">
        <f t="shared" si="262"/>
        <v>11.358636418491599</v>
      </c>
      <c r="AO2385" s="63">
        <f t="shared" si="262"/>
        <v>11.358804619998017</v>
      </c>
      <c r="AP2385" s="63">
        <f t="shared" si="262"/>
        <v>11.359537657922226</v>
      </c>
      <c r="AQ2385" s="63">
        <f t="shared" si="262"/>
        <v>11.362715978071076</v>
      </c>
      <c r="AR2385" s="63">
        <f t="shared" si="262"/>
        <v>11.376203534425278</v>
      </c>
      <c r="AS2385" s="63">
        <f t="shared" si="262"/>
        <v>11.429013607576051</v>
      </c>
      <c r="AT2385" s="63">
        <f t="shared" si="262"/>
        <v>11.594971110027394</v>
      </c>
      <c r="AU2385" s="63">
        <f t="shared" si="259"/>
        <v>11.961740587925192</v>
      </c>
      <c r="AV2385" s="63"/>
      <c r="AW2385" s="63"/>
    </row>
    <row r="2386" spans="27:49" x14ac:dyDescent="0.2">
      <c r="AA2386" s="217">
        <f t="shared" si="248"/>
        <v>-6.8508655805447731E-3</v>
      </c>
      <c r="AB2386" s="218">
        <f t="shared" si="249"/>
        <v>6.8508655805447731E-3</v>
      </c>
      <c r="AC2386" s="218">
        <f t="shared" si="250"/>
        <v>0</v>
      </c>
      <c r="AD2386" s="219">
        <f t="shared" si="251"/>
        <v>0</v>
      </c>
      <c r="AH2386" s="15">
        <f t="shared" si="252"/>
        <v>-2.1132140183653118E-2</v>
      </c>
      <c r="AI2386" s="15">
        <f t="shared" si="253"/>
        <v>0.75722234923842557</v>
      </c>
      <c r="AJ2386" s="15">
        <f t="shared" si="254"/>
        <v>-5.8662773998696828E-2</v>
      </c>
      <c r="AK2386" s="15">
        <f t="shared" si="255"/>
        <v>-0.59778198123591342</v>
      </c>
      <c r="AL2386" s="15">
        <f t="shared" si="256"/>
        <v>-1.9565766440237951</v>
      </c>
      <c r="AM2386" s="15">
        <f t="shared" si="257"/>
        <v>-1.4854556398418073</v>
      </c>
      <c r="AN2386" s="63">
        <f t="shared" si="262"/>
        <v>11.358636418491599</v>
      </c>
      <c r="AO2386" s="63">
        <f t="shared" si="262"/>
        <v>11.358804619998017</v>
      </c>
      <c r="AP2386" s="63">
        <f t="shared" si="262"/>
        <v>11.359537657922226</v>
      </c>
      <c r="AQ2386" s="63">
        <f t="shared" si="262"/>
        <v>11.362715978071076</v>
      </c>
      <c r="AR2386" s="63">
        <f t="shared" si="262"/>
        <v>11.376203534425278</v>
      </c>
      <c r="AS2386" s="63">
        <f t="shared" si="262"/>
        <v>11.429013607576051</v>
      </c>
      <c r="AT2386" s="63">
        <f t="shared" si="262"/>
        <v>11.594971110027394</v>
      </c>
      <c r="AU2386" s="63">
        <f t="shared" si="259"/>
        <v>11.961740587925192</v>
      </c>
      <c r="AV2386" s="63"/>
      <c r="AW2386" s="63"/>
    </row>
    <row r="2387" spans="27:49" x14ac:dyDescent="0.2">
      <c r="AA2387" s="217">
        <f t="shared" si="248"/>
        <v>-6.8508655805447731E-3</v>
      </c>
      <c r="AB2387" s="218">
        <f t="shared" si="249"/>
        <v>6.8508655805447731E-3</v>
      </c>
      <c r="AC2387" s="218">
        <f t="shared" si="250"/>
        <v>0</v>
      </c>
      <c r="AD2387" s="219">
        <f t="shared" si="251"/>
        <v>0</v>
      </c>
      <c r="AH2387" s="15">
        <f t="shared" si="252"/>
        <v>-2.1132140183653118E-2</v>
      </c>
      <c r="AI2387" s="15">
        <f t="shared" si="253"/>
        <v>0.75722234923842557</v>
      </c>
      <c r="AJ2387" s="15">
        <f t="shared" si="254"/>
        <v>-5.8662773998696828E-2</v>
      </c>
      <c r="AK2387" s="15">
        <f t="shared" si="255"/>
        <v>-0.59778198123591342</v>
      </c>
      <c r="AL2387" s="15">
        <f t="shared" si="256"/>
        <v>-1.9565766440237951</v>
      </c>
      <c r="AM2387" s="15">
        <f t="shared" si="257"/>
        <v>-1.4854556398418073</v>
      </c>
      <c r="AN2387" s="63">
        <f t="shared" si="262"/>
        <v>11.358636418491599</v>
      </c>
      <c r="AO2387" s="63">
        <f t="shared" si="262"/>
        <v>11.358804619998017</v>
      </c>
      <c r="AP2387" s="63">
        <f t="shared" si="262"/>
        <v>11.359537657922226</v>
      </c>
      <c r="AQ2387" s="63">
        <f t="shared" si="262"/>
        <v>11.362715978071076</v>
      </c>
      <c r="AR2387" s="63">
        <f t="shared" si="262"/>
        <v>11.376203534425278</v>
      </c>
      <c r="AS2387" s="63">
        <f t="shared" si="262"/>
        <v>11.429013607576051</v>
      </c>
      <c r="AT2387" s="63">
        <f t="shared" si="262"/>
        <v>11.594971110027394</v>
      </c>
      <c r="AU2387" s="63">
        <f t="shared" si="259"/>
        <v>11.961740587925192</v>
      </c>
      <c r="AV2387" s="63"/>
      <c r="AW2387" s="63"/>
    </row>
    <row r="2388" spans="27:49" x14ac:dyDescent="0.2">
      <c r="AA2388" s="217">
        <f t="shared" si="248"/>
        <v>-6.8508655805447731E-3</v>
      </c>
      <c r="AB2388" s="218">
        <f t="shared" si="249"/>
        <v>6.8508655805447731E-3</v>
      </c>
      <c r="AC2388" s="218">
        <f t="shared" si="250"/>
        <v>0</v>
      </c>
      <c r="AD2388" s="219">
        <f t="shared" si="251"/>
        <v>0</v>
      </c>
      <c r="AH2388" s="15">
        <f t="shared" si="252"/>
        <v>-2.1132140183653118E-2</v>
      </c>
      <c r="AI2388" s="15">
        <f t="shared" si="253"/>
        <v>0.75722234923842557</v>
      </c>
      <c r="AJ2388" s="15">
        <f t="shared" si="254"/>
        <v>-5.8662773998696828E-2</v>
      </c>
      <c r="AK2388" s="15">
        <f t="shared" si="255"/>
        <v>-0.59778198123591342</v>
      </c>
      <c r="AL2388" s="15">
        <f t="shared" si="256"/>
        <v>-1.9565766440237951</v>
      </c>
      <c r="AM2388" s="15">
        <f t="shared" si="257"/>
        <v>-1.4854556398418073</v>
      </c>
      <c r="AN2388" s="63">
        <f t="shared" si="262"/>
        <v>11.358636418491599</v>
      </c>
      <c r="AO2388" s="63">
        <f t="shared" si="262"/>
        <v>11.358804619998017</v>
      </c>
      <c r="AP2388" s="63">
        <f t="shared" si="262"/>
        <v>11.359537657922226</v>
      </c>
      <c r="AQ2388" s="63">
        <f t="shared" si="262"/>
        <v>11.362715978071076</v>
      </c>
      <c r="AR2388" s="63">
        <f t="shared" si="262"/>
        <v>11.376203534425278</v>
      </c>
      <c r="AS2388" s="63">
        <f t="shared" si="262"/>
        <v>11.429013607576051</v>
      </c>
      <c r="AT2388" s="63">
        <f t="shared" si="262"/>
        <v>11.594971110027394</v>
      </c>
      <c r="AU2388" s="63">
        <f t="shared" si="259"/>
        <v>11.961740587925192</v>
      </c>
      <c r="AV2388" s="63"/>
      <c r="AW2388" s="63"/>
    </row>
    <row r="2389" spans="27:49" x14ac:dyDescent="0.2">
      <c r="AA2389" s="217">
        <f t="shared" ref="AA2389:AA2452" si="263">AB$3+AB$4*Z2389+AB$5*Z2389^2+AH2389</f>
        <v>-6.8508655805447731E-3</v>
      </c>
      <c r="AB2389" s="218">
        <f t="shared" ref="AB2389:AB2452" si="264">+G2389-AA2389</f>
        <v>6.8508655805447731E-3</v>
      </c>
      <c r="AC2389" s="218">
        <f t="shared" ref="AC2389:AC2452" si="265">+G2389-P2389</f>
        <v>0</v>
      </c>
      <c r="AD2389" s="219">
        <f t="shared" ref="AD2389:AD2452" si="266">U2389*(G2389-AA2389)^2</f>
        <v>0</v>
      </c>
      <c r="AH2389" s="15">
        <f t="shared" ref="AH2389:AH2452" si="267">$AB$6*($AB$11/AI2389*AJ2389+$AB$12)</f>
        <v>-2.1132140183653118E-2</v>
      </c>
      <c r="AI2389" s="15">
        <f t="shared" ref="AI2389:AI2452" si="268">1+$AB$7*COS(AL2389)</f>
        <v>0.75722234923842557</v>
      </c>
      <c r="AJ2389" s="15">
        <f t="shared" ref="AJ2389:AJ2452" si="269">SIN(AL2389+RADIANS($AB$9))</f>
        <v>-5.8662773998696828E-2</v>
      </c>
      <c r="AK2389" s="15">
        <f t="shared" ref="AK2389:AK2452" si="270">$AB$7*SIN(AL2389)</f>
        <v>-0.59778198123591342</v>
      </c>
      <c r="AL2389" s="15">
        <f t="shared" ref="AL2389:AL2452" si="271">2*ATAN(AM2389)</f>
        <v>-1.9565766440237951</v>
      </c>
      <c r="AM2389" s="15">
        <f t="shared" ref="AM2389:AM2452" si="272">TAN(AN2389/2)*SQRT((1+$AB$7)/(1-$AB$7))</f>
        <v>-1.4854556398418073</v>
      </c>
      <c r="AN2389" s="63">
        <f t="shared" ref="AN2389:AT2404" si="273">$AU2389+$AB$7*SIN(AO2389)</f>
        <v>11.358636418491599</v>
      </c>
      <c r="AO2389" s="63">
        <f t="shared" si="273"/>
        <v>11.358804619998017</v>
      </c>
      <c r="AP2389" s="63">
        <f t="shared" si="273"/>
        <v>11.359537657922226</v>
      </c>
      <c r="AQ2389" s="63">
        <f t="shared" si="273"/>
        <v>11.362715978071076</v>
      </c>
      <c r="AR2389" s="63">
        <f t="shared" si="273"/>
        <v>11.376203534425278</v>
      </c>
      <c r="AS2389" s="63">
        <f t="shared" si="273"/>
        <v>11.429013607576051</v>
      </c>
      <c r="AT2389" s="63">
        <f t="shared" si="273"/>
        <v>11.594971110027394</v>
      </c>
      <c r="AU2389" s="63">
        <f t="shared" ref="AU2389:AU2452" si="274">RADIANS($AB$9)+$AB$18*(F2389-AB$15)</f>
        <v>11.961740587925192</v>
      </c>
      <c r="AV2389" s="63"/>
      <c r="AW2389" s="63"/>
    </row>
    <row r="2390" spans="27:49" x14ac:dyDescent="0.2">
      <c r="AA2390" s="217">
        <f t="shared" si="263"/>
        <v>-6.8508655805447731E-3</v>
      </c>
      <c r="AB2390" s="218">
        <f t="shared" si="264"/>
        <v>6.8508655805447731E-3</v>
      </c>
      <c r="AC2390" s="218">
        <f t="shared" si="265"/>
        <v>0</v>
      </c>
      <c r="AD2390" s="219">
        <f t="shared" si="266"/>
        <v>0</v>
      </c>
      <c r="AH2390" s="15">
        <f t="shared" si="267"/>
        <v>-2.1132140183653118E-2</v>
      </c>
      <c r="AI2390" s="15">
        <f t="shared" si="268"/>
        <v>0.75722234923842557</v>
      </c>
      <c r="AJ2390" s="15">
        <f t="shared" si="269"/>
        <v>-5.8662773998696828E-2</v>
      </c>
      <c r="AK2390" s="15">
        <f t="shared" si="270"/>
        <v>-0.59778198123591342</v>
      </c>
      <c r="AL2390" s="15">
        <f t="shared" si="271"/>
        <v>-1.9565766440237951</v>
      </c>
      <c r="AM2390" s="15">
        <f t="shared" si="272"/>
        <v>-1.4854556398418073</v>
      </c>
      <c r="AN2390" s="63">
        <f t="shared" si="273"/>
        <v>11.358636418491599</v>
      </c>
      <c r="AO2390" s="63">
        <f t="shared" si="273"/>
        <v>11.358804619998017</v>
      </c>
      <c r="AP2390" s="63">
        <f t="shared" si="273"/>
        <v>11.359537657922226</v>
      </c>
      <c r="AQ2390" s="63">
        <f t="shared" si="273"/>
        <v>11.362715978071076</v>
      </c>
      <c r="AR2390" s="63">
        <f t="shared" si="273"/>
        <v>11.376203534425278</v>
      </c>
      <c r="AS2390" s="63">
        <f t="shared" si="273"/>
        <v>11.429013607576051</v>
      </c>
      <c r="AT2390" s="63">
        <f t="shared" si="273"/>
        <v>11.594971110027394</v>
      </c>
      <c r="AU2390" s="63">
        <f t="shared" si="274"/>
        <v>11.961740587925192</v>
      </c>
      <c r="AV2390" s="63"/>
      <c r="AW2390" s="63"/>
    </row>
    <row r="2391" spans="27:49" x14ac:dyDescent="0.2">
      <c r="AA2391" s="217">
        <f t="shared" si="263"/>
        <v>-6.8508655805447731E-3</v>
      </c>
      <c r="AB2391" s="218">
        <f t="shared" si="264"/>
        <v>6.8508655805447731E-3</v>
      </c>
      <c r="AC2391" s="218">
        <f t="shared" si="265"/>
        <v>0</v>
      </c>
      <c r="AD2391" s="219">
        <f t="shared" si="266"/>
        <v>0</v>
      </c>
      <c r="AH2391" s="15">
        <f t="shared" si="267"/>
        <v>-2.1132140183653118E-2</v>
      </c>
      <c r="AI2391" s="15">
        <f t="shared" si="268"/>
        <v>0.75722234923842557</v>
      </c>
      <c r="AJ2391" s="15">
        <f t="shared" si="269"/>
        <v>-5.8662773998696828E-2</v>
      </c>
      <c r="AK2391" s="15">
        <f t="shared" si="270"/>
        <v>-0.59778198123591342</v>
      </c>
      <c r="AL2391" s="15">
        <f t="shared" si="271"/>
        <v>-1.9565766440237951</v>
      </c>
      <c r="AM2391" s="15">
        <f t="shared" si="272"/>
        <v>-1.4854556398418073</v>
      </c>
      <c r="AN2391" s="63">
        <f t="shared" si="273"/>
        <v>11.358636418491599</v>
      </c>
      <c r="AO2391" s="63">
        <f t="shared" si="273"/>
        <v>11.358804619998017</v>
      </c>
      <c r="AP2391" s="63">
        <f t="shared" si="273"/>
        <v>11.359537657922226</v>
      </c>
      <c r="AQ2391" s="63">
        <f t="shared" si="273"/>
        <v>11.362715978071076</v>
      </c>
      <c r="AR2391" s="63">
        <f t="shared" si="273"/>
        <v>11.376203534425278</v>
      </c>
      <c r="AS2391" s="63">
        <f t="shared" si="273"/>
        <v>11.429013607576051</v>
      </c>
      <c r="AT2391" s="63">
        <f t="shared" si="273"/>
        <v>11.594971110027394</v>
      </c>
      <c r="AU2391" s="63">
        <f t="shared" si="274"/>
        <v>11.961740587925192</v>
      </c>
      <c r="AV2391" s="63"/>
      <c r="AW2391" s="63"/>
    </row>
    <row r="2392" spans="27:49" x14ac:dyDescent="0.2">
      <c r="AA2392" s="217">
        <f t="shared" si="263"/>
        <v>-6.8508655805447731E-3</v>
      </c>
      <c r="AB2392" s="218">
        <f t="shared" si="264"/>
        <v>6.8508655805447731E-3</v>
      </c>
      <c r="AC2392" s="218">
        <f t="shared" si="265"/>
        <v>0</v>
      </c>
      <c r="AD2392" s="219">
        <f t="shared" si="266"/>
        <v>0</v>
      </c>
      <c r="AH2392" s="15">
        <f t="shared" si="267"/>
        <v>-2.1132140183653118E-2</v>
      </c>
      <c r="AI2392" s="15">
        <f t="shared" si="268"/>
        <v>0.75722234923842557</v>
      </c>
      <c r="AJ2392" s="15">
        <f t="shared" si="269"/>
        <v>-5.8662773998696828E-2</v>
      </c>
      <c r="AK2392" s="15">
        <f t="shared" si="270"/>
        <v>-0.59778198123591342</v>
      </c>
      <c r="AL2392" s="15">
        <f t="shared" si="271"/>
        <v>-1.9565766440237951</v>
      </c>
      <c r="AM2392" s="15">
        <f t="shared" si="272"/>
        <v>-1.4854556398418073</v>
      </c>
      <c r="AN2392" s="63">
        <f t="shared" si="273"/>
        <v>11.358636418491599</v>
      </c>
      <c r="AO2392" s="63">
        <f t="shared" si="273"/>
        <v>11.358804619998017</v>
      </c>
      <c r="AP2392" s="63">
        <f t="shared" si="273"/>
        <v>11.359537657922226</v>
      </c>
      <c r="AQ2392" s="63">
        <f t="shared" si="273"/>
        <v>11.362715978071076</v>
      </c>
      <c r="AR2392" s="63">
        <f t="shared" si="273"/>
        <v>11.376203534425278</v>
      </c>
      <c r="AS2392" s="63">
        <f t="shared" si="273"/>
        <v>11.429013607576051</v>
      </c>
      <c r="AT2392" s="63">
        <f t="shared" si="273"/>
        <v>11.594971110027394</v>
      </c>
      <c r="AU2392" s="63">
        <f t="shared" si="274"/>
        <v>11.961740587925192</v>
      </c>
      <c r="AV2392" s="63"/>
      <c r="AW2392" s="63"/>
    </row>
    <row r="2393" spans="27:49" x14ac:dyDescent="0.2">
      <c r="AA2393" s="217">
        <f t="shared" si="263"/>
        <v>-6.8508655805447731E-3</v>
      </c>
      <c r="AB2393" s="218">
        <f t="shared" si="264"/>
        <v>6.8508655805447731E-3</v>
      </c>
      <c r="AC2393" s="218">
        <f t="shared" si="265"/>
        <v>0</v>
      </c>
      <c r="AD2393" s="219">
        <f t="shared" si="266"/>
        <v>0</v>
      </c>
      <c r="AH2393" s="15">
        <f t="shared" si="267"/>
        <v>-2.1132140183653118E-2</v>
      </c>
      <c r="AI2393" s="15">
        <f t="shared" si="268"/>
        <v>0.75722234923842557</v>
      </c>
      <c r="AJ2393" s="15">
        <f t="shared" si="269"/>
        <v>-5.8662773998696828E-2</v>
      </c>
      <c r="AK2393" s="15">
        <f t="shared" si="270"/>
        <v>-0.59778198123591342</v>
      </c>
      <c r="AL2393" s="15">
        <f t="shared" si="271"/>
        <v>-1.9565766440237951</v>
      </c>
      <c r="AM2393" s="15">
        <f t="shared" si="272"/>
        <v>-1.4854556398418073</v>
      </c>
      <c r="AN2393" s="63">
        <f t="shared" si="273"/>
        <v>11.358636418491599</v>
      </c>
      <c r="AO2393" s="63">
        <f t="shared" si="273"/>
        <v>11.358804619998017</v>
      </c>
      <c r="AP2393" s="63">
        <f t="shared" si="273"/>
        <v>11.359537657922226</v>
      </c>
      <c r="AQ2393" s="63">
        <f t="shared" si="273"/>
        <v>11.362715978071076</v>
      </c>
      <c r="AR2393" s="63">
        <f t="shared" si="273"/>
        <v>11.376203534425278</v>
      </c>
      <c r="AS2393" s="63">
        <f t="shared" si="273"/>
        <v>11.429013607576051</v>
      </c>
      <c r="AT2393" s="63">
        <f t="shared" si="273"/>
        <v>11.594971110027394</v>
      </c>
      <c r="AU2393" s="63">
        <f t="shared" si="274"/>
        <v>11.961740587925192</v>
      </c>
      <c r="AV2393" s="63"/>
      <c r="AW2393" s="63"/>
    </row>
    <row r="2394" spans="27:49" x14ac:dyDescent="0.2">
      <c r="AA2394" s="217">
        <f t="shared" si="263"/>
        <v>-6.8508655805447731E-3</v>
      </c>
      <c r="AB2394" s="218">
        <f t="shared" si="264"/>
        <v>6.8508655805447731E-3</v>
      </c>
      <c r="AC2394" s="218">
        <f t="shared" si="265"/>
        <v>0</v>
      </c>
      <c r="AD2394" s="219">
        <f t="shared" si="266"/>
        <v>0</v>
      </c>
      <c r="AH2394" s="15">
        <f t="shared" si="267"/>
        <v>-2.1132140183653118E-2</v>
      </c>
      <c r="AI2394" s="15">
        <f t="shared" si="268"/>
        <v>0.75722234923842557</v>
      </c>
      <c r="AJ2394" s="15">
        <f t="shared" si="269"/>
        <v>-5.8662773998696828E-2</v>
      </c>
      <c r="AK2394" s="15">
        <f t="shared" si="270"/>
        <v>-0.59778198123591342</v>
      </c>
      <c r="AL2394" s="15">
        <f t="shared" si="271"/>
        <v>-1.9565766440237951</v>
      </c>
      <c r="AM2394" s="15">
        <f t="shared" si="272"/>
        <v>-1.4854556398418073</v>
      </c>
      <c r="AN2394" s="63">
        <f t="shared" si="273"/>
        <v>11.358636418491599</v>
      </c>
      <c r="AO2394" s="63">
        <f t="shared" si="273"/>
        <v>11.358804619998017</v>
      </c>
      <c r="AP2394" s="63">
        <f t="shared" si="273"/>
        <v>11.359537657922226</v>
      </c>
      <c r="AQ2394" s="63">
        <f t="shared" si="273"/>
        <v>11.362715978071076</v>
      </c>
      <c r="AR2394" s="63">
        <f t="shared" si="273"/>
        <v>11.376203534425278</v>
      </c>
      <c r="AS2394" s="63">
        <f t="shared" si="273"/>
        <v>11.429013607576051</v>
      </c>
      <c r="AT2394" s="63">
        <f t="shared" si="273"/>
        <v>11.594971110027394</v>
      </c>
      <c r="AU2394" s="63">
        <f t="shared" si="274"/>
        <v>11.961740587925192</v>
      </c>
      <c r="AV2394" s="63"/>
      <c r="AW2394" s="63"/>
    </row>
    <row r="2395" spans="27:49" x14ac:dyDescent="0.2">
      <c r="AA2395" s="217">
        <f t="shared" si="263"/>
        <v>-6.8508655805447731E-3</v>
      </c>
      <c r="AB2395" s="218">
        <f t="shared" si="264"/>
        <v>6.8508655805447731E-3</v>
      </c>
      <c r="AC2395" s="218">
        <f t="shared" si="265"/>
        <v>0</v>
      </c>
      <c r="AD2395" s="219">
        <f t="shared" si="266"/>
        <v>0</v>
      </c>
      <c r="AH2395" s="15">
        <f t="shared" si="267"/>
        <v>-2.1132140183653118E-2</v>
      </c>
      <c r="AI2395" s="15">
        <f t="shared" si="268"/>
        <v>0.75722234923842557</v>
      </c>
      <c r="AJ2395" s="15">
        <f t="shared" si="269"/>
        <v>-5.8662773998696828E-2</v>
      </c>
      <c r="AK2395" s="15">
        <f t="shared" si="270"/>
        <v>-0.59778198123591342</v>
      </c>
      <c r="AL2395" s="15">
        <f t="shared" si="271"/>
        <v>-1.9565766440237951</v>
      </c>
      <c r="AM2395" s="15">
        <f t="shared" si="272"/>
        <v>-1.4854556398418073</v>
      </c>
      <c r="AN2395" s="63">
        <f t="shared" si="273"/>
        <v>11.358636418491599</v>
      </c>
      <c r="AO2395" s="63">
        <f t="shared" si="273"/>
        <v>11.358804619998017</v>
      </c>
      <c r="AP2395" s="63">
        <f t="shared" si="273"/>
        <v>11.359537657922226</v>
      </c>
      <c r="AQ2395" s="63">
        <f t="shared" si="273"/>
        <v>11.362715978071076</v>
      </c>
      <c r="AR2395" s="63">
        <f t="shared" si="273"/>
        <v>11.376203534425278</v>
      </c>
      <c r="AS2395" s="63">
        <f t="shared" si="273"/>
        <v>11.429013607576051</v>
      </c>
      <c r="AT2395" s="63">
        <f t="shared" si="273"/>
        <v>11.594971110027394</v>
      </c>
      <c r="AU2395" s="63">
        <f t="shared" si="274"/>
        <v>11.961740587925192</v>
      </c>
      <c r="AV2395" s="63"/>
      <c r="AW2395" s="63"/>
    </row>
    <row r="2396" spans="27:49" x14ac:dyDescent="0.2">
      <c r="AA2396" s="217">
        <f t="shared" si="263"/>
        <v>-6.8508655805447731E-3</v>
      </c>
      <c r="AB2396" s="218">
        <f t="shared" si="264"/>
        <v>6.8508655805447731E-3</v>
      </c>
      <c r="AC2396" s="218">
        <f t="shared" si="265"/>
        <v>0</v>
      </c>
      <c r="AD2396" s="219">
        <f t="shared" si="266"/>
        <v>0</v>
      </c>
      <c r="AH2396" s="15">
        <f t="shared" si="267"/>
        <v>-2.1132140183653118E-2</v>
      </c>
      <c r="AI2396" s="15">
        <f t="shared" si="268"/>
        <v>0.75722234923842557</v>
      </c>
      <c r="AJ2396" s="15">
        <f t="shared" si="269"/>
        <v>-5.8662773998696828E-2</v>
      </c>
      <c r="AK2396" s="15">
        <f t="shared" si="270"/>
        <v>-0.59778198123591342</v>
      </c>
      <c r="AL2396" s="15">
        <f t="shared" si="271"/>
        <v>-1.9565766440237951</v>
      </c>
      <c r="AM2396" s="15">
        <f t="shared" si="272"/>
        <v>-1.4854556398418073</v>
      </c>
      <c r="AN2396" s="63">
        <f t="shared" si="273"/>
        <v>11.358636418491599</v>
      </c>
      <c r="AO2396" s="63">
        <f t="shared" si="273"/>
        <v>11.358804619998017</v>
      </c>
      <c r="AP2396" s="63">
        <f t="shared" si="273"/>
        <v>11.359537657922226</v>
      </c>
      <c r="AQ2396" s="63">
        <f t="shared" si="273"/>
        <v>11.362715978071076</v>
      </c>
      <c r="AR2396" s="63">
        <f t="shared" si="273"/>
        <v>11.376203534425278</v>
      </c>
      <c r="AS2396" s="63">
        <f t="shared" si="273"/>
        <v>11.429013607576051</v>
      </c>
      <c r="AT2396" s="63">
        <f t="shared" si="273"/>
        <v>11.594971110027394</v>
      </c>
      <c r="AU2396" s="63">
        <f t="shared" si="274"/>
        <v>11.961740587925192</v>
      </c>
      <c r="AV2396" s="63"/>
      <c r="AW2396" s="63"/>
    </row>
    <row r="2397" spans="27:49" x14ac:dyDescent="0.2">
      <c r="AA2397" s="217">
        <f t="shared" si="263"/>
        <v>-6.8508655805447731E-3</v>
      </c>
      <c r="AB2397" s="218">
        <f t="shared" si="264"/>
        <v>6.8508655805447731E-3</v>
      </c>
      <c r="AC2397" s="218">
        <f t="shared" si="265"/>
        <v>0</v>
      </c>
      <c r="AD2397" s="219">
        <f t="shared" si="266"/>
        <v>0</v>
      </c>
      <c r="AH2397" s="15">
        <f t="shared" si="267"/>
        <v>-2.1132140183653118E-2</v>
      </c>
      <c r="AI2397" s="15">
        <f t="shared" si="268"/>
        <v>0.75722234923842557</v>
      </c>
      <c r="AJ2397" s="15">
        <f t="shared" si="269"/>
        <v>-5.8662773998696828E-2</v>
      </c>
      <c r="AK2397" s="15">
        <f t="shared" si="270"/>
        <v>-0.59778198123591342</v>
      </c>
      <c r="AL2397" s="15">
        <f t="shared" si="271"/>
        <v>-1.9565766440237951</v>
      </c>
      <c r="AM2397" s="15">
        <f t="shared" si="272"/>
        <v>-1.4854556398418073</v>
      </c>
      <c r="AN2397" s="63">
        <f t="shared" si="273"/>
        <v>11.358636418491599</v>
      </c>
      <c r="AO2397" s="63">
        <f t="shared" si="273"/>
        <v>11.358804619998017</v>
      </c>
      <c r="AP2397" s="63">
        <f t="shared" si="273"/>
        <v>11.359537657922226</v>
      </c>
      <c r="AQ2397" s="63">
        <f t="shared" si="273"/>
        <v>11.362715978071076</v>
      </c>
      <c r="AR2397" s="63">
        <f t="shared" si="273"/>
        <v>11.376203534425278</v>
      </c>
      <c r="AS2397" s="63">
        <f t="shared" si="273"/>
        <v>11.429013607576051</v>
      </c>
      <c r="AT2397" s="63">
        <f t="shared" si="273"/>
        <v>11.594971110027394</v>
      </c>
      <c r="AU2397" s="63">
        <f t="shared" si="274"/>
        <v>11.961740587925192</v>
      </c>
      <c r="AV2397" s="63"/>
      <c r="AW2397" s="63"/>
    </row>
    <row r="2398" spans="27:49" x14ac:dyDescent="0.2">
      <c r="AA2398" s="217">
        <f t="shared" si="263"/>
        <v>-6.8508655805447731E-3</v>
      </c>
      <c r="AB2398" s="218">
        <f t="shared" si="264"/>
        <v>6.8508655805447731E-3</v>
      </c>
      <c r="AC2398" s="218">
        <f t="shared" si="265"/>
        <v>0</v>
      </c>
      <c r="AD2398" s="219">
        <f t="shared" si="266"/>
        <v>0</v>
      </c>
      <c r="AH2398" s="15">
        <f t="shared" si="267"/>
        <v>-2.1132140183653118E-2</v>
      </c>
      <c r="AI2398" s="15">
        <f t="shared" si="268"/>
        <v>0.75722234923842557</v>
      </c>
      <c r="AJ2398" s="15">
        <f t="shared" si="269"/>
        <v>-5.8662773998696828E-2</v>
      </c>
      <c r="AK2398" s="15">
        <f t="shared" si="270"/>
        <v>-0.59778198123591342</v>
      </c>
      <c r="AL2398" s="15">
        <f t="shared" si="271"/>
        <v>-1.9565766440237951</v>
      </c>
      <c r="AM2398" s="15">
        <f t="shared" si="272"/>
        <v>-1.4854556398418073</v>
      </c>
      <c r="AN2398" s="63">
        <f t="shared" si="273"/>
        <v>11.358636418491599</v>
      </c>
      <c r="AO2398" s="63">
        <f t="shared" si="273"/>
        <v>11.358804619998017</v>
      </c>
      <c r="AP2398" s="63">
        <f t="shared" si="273"/>
        <v>11.359537657922226</v>
      </c>
      <c r="AQ2398" s="63">
        <f t="shared" si="273"/>
        <v>11.362715978071076</v>
      </c>
      <c r="AR2398" s="63">
        <f t="shared" si="273"/>
        <v>11.376203534425278</v>
      </c>
      <c r="AS2398" s="63">
        <f t="shared" si="273"/>
        <v>11.429013607576051</v>
      </c>
      <c r="AT2398" s="63">
        <f t="shared" si="273"/>
        <v>11.594971110027394</v>
      </c>
      <c r="AU2398" s="63">
        <f t="shared" si="274"/>
        <v>11.961740587925192</v>
      </c>
      <c r="AV2398" s="63"/>
      <c r="AW2398" s="63"/>
    </row>
    <row r="2399" spans="27:49" x14ac:dyDescent="0.2">
      <c r="AA2399" s="217">
        <f t="shared" si="263"/>
        <v>-6.8508655805447731E-3</v>
      </c>
      <c r="AB2399" s="218">
        <f t="shared" si="264"/>
        <v>6.8508655805447731E-3</v>
      </c>
      <c r="AC2399" s="218">
        <f t="shared" si="265"/>
        <v>0</v>
      </c>
      <c r="AD2399" s="219">
        <f t="shared" si="266"/>
        <v>0</v>
      </c>
      <c r="AH2399" s="15">
        <f t="shared" si="267"/>
        <v>-2.1132140183653118E-2</v>
      </c>
      <c r="AI2399" s="15">
        <f t="shared" si="268"/>
        <v>0.75722234923842557</v>
      </c>
      <c r="AJ2399" s="15">
        <f t="shared" si="269"/>
        <v>-5.8662773998696828E-2</v>
      </c>
      <c r="AK2399" s="15">
        <f t="shared" si="270"/>
        <v>-0.59778198123591342</v>
      </c>
      <c r="AL2399" s="15">
        <f t="shared" si="271"/>
        <v>-1.9565766440237951</v>
      </c>
      <c r="AM2399" s="15">
        <f t="shared" si="272"/>
        <v>-1.4854556398418073</v>
      </c>
      <c r="AN2399" s="63">
        <f t="shared" si="273"/>
        <v>11.358636418491599</v>
      </c>
      <c r="AO2399" s="63">
        <f t="shared" si="273"/>
        <v>11.358804619998017</v>
      </c>
      <c r="AP2399" s="63">
        <f t="shared" si="273"/>
        <v>11.359537657922226</v>
      </c>
      <c r="AQ2399" s="63">
        <f t="shared" si="273"/>
        <v>11.362715978071076</v>
      </c>
      <c r="AR2399" s="63">
        <f t="shared" si="273"/>
        <v>11.376203534425278</v>
      </c>
      <c r="AS2399" s="63">
        <f t="shared" si="273"/>
        <v>11.429013607576051</v>
      </c>
      <c r="AT2399" s="63">
        <f t="shared" si="273"/>
        <v>11.594971110027394</v>
      </c>
      <c r="AU2399" s="63">
        <f t="shared" si="274"/>
        <v>11.961740587925192</v>
      </c>
      <c r="AV2399" s="63"/>
      <c r="AW2399" s="63"/>
    </row>
    <row r="2400" spans="27:49" x14ac:dyDescent="0.2">
      <c r="AA2400" s="217">
        <f t="shared" si="263"/>
        <v>-6.8508655805447731E-3</v>
      </c>
      <c r="AB2400" s="218">
        <f t="shared" si="264"/>
        <v>6.8508655805447731E-3</v>
      </c>
      <c r="AC2400" s="218">
        <f t="shared" si="265"/>
        <v>0</v>
      </c>
      <c r="AD2400" s="219">
        <f t="shared" si="266"/>
        <v>0</v>
      </c>
      <c r="AH2400" s="15">
        <f t="shared" si="267"/>
        <v>-2.1132140183653118E-2</v>
      </c>
      <c r="AI2400" s="15">
        <f t="shared" si="268"/>
        <v>0.75722234923842557</v>
      </c>
      <c r="AJ2400" s="15">
        <f t="shared" si="269"/>
        <v>-5.8662773998696828E-2</v>
      </c>
      <c r="AK2400" s="15">
        <f t="shared" si="270"/>
        <v>-0.59778198123591342</v>
      </c>
      <c r="AL2400" s="15">
        <f t="shared" si="271"/>
        <v>-1.9565766440237951</v>
      </c>
      <c r="AM2400" s="15">
        <f t="shared" si="272"/>
        <v>-1.4854556398418073</v>
      </c>
      <c r="AN2400" s="63">
        <f t="shared" si="273"/>
        <v>11.358636418491599</v>
      </c>
      <c r="AO2400" s="63">
        <f t="shared" si="273"/>
        <v>11.358804619998017</v>
      </c>
      <c r="AP2400" s="63">
        <f t="shared" si="273"/>
        <v>11.359537657922226</v>
      </c>
      <c r="AQ2400" s="63">
        <f t="shared" si="273"/>
        <v>11.362715978071076</v>
      </c>
      <c r="AR2400" s="63">
        <f t="shared" si="273"/>
        <v>11.376203534425278</v>
      </c>
      <c r="AS2400" s="63">
        <f t="shared" si="273"/>
        <v>11.429013607576051</v>
      </c>
      <c r="AT2400" s="63">
        <f t="shared" si="273"/>
        <v>11.594971110027394</v>
      </c>
      <c r="AU2400" s="63">
        <f t="shared" si="274"/>
        <v>11.961740587925192</v>
      </c>
      <c r="AV2400" s="63"/>
      <c r="AW2400" s="63"/>
    </row>
    <row r="2401" spans="27:49" x14ac:dyDescent="0.2">
      <c r="AA2401" s="217">
        <f t="shared" si="263"/>
        <v>-6.8508655805447731E-3</v>
      </c>
      <c r="AB2401" s="218">
        <f t="shared" si="264"/>
        <v>6.8508655805447731E-3</v>
      </c>
      <c r="AC2401" s="218">
        <f t="shared" si="265"/>
        <v>0</v>
      </c>
      <c r="AD2401" s="219">
        <f t="shared" si="266"/>
        <v>0</v>
      </c>
      <c r="AH2401" s="15">
        <f t="shared" si="267"/>
        <v>-2.1132140183653118E-2</v>
      </c>
      <c r="AI2401" s="15">
        <f t="shared" si="268"/>
        <v>0.75722234923842557</v>
      </c>
      <c r="AJ2401" s="15">
        <f t="shared" si="269"/>
        <v>-5.8662773998696828E-2</v>
      </c>
      <c r="AK2401" s="15">
        <f t="shared" si="270"/>
        <v>-0.59778198123591342</v>
      </c>
      <c r="AL2401" s="15">
        <f t="shared" si="271"/>
        <v>-1.9565766440237951</v>
      </c>
      <c r="AM2401" s="15">
        <f t="shared" si="272"/>
        <v>-1.4854556398418073</v>
      </c>
      <c r="AN2401" s="63">
        <f t="shared" si="273"/>
        <v>11.358636418491599</v>
      </c>
      <c r="AO2401" s="63">
        <f t="shared" si="273"/>
        <v>11.358804619998017</v>
      </c>
      <c r="AP2401" s="63">
        <f t="shared" si="273"/>
        <v>11.359537657922226</v>
      </c>
      <c r="AQ2401" s="63">
        <f t="shared" si="273"/>
        <v>11.362715978071076</v>
      </c>
      <c r="AR2401" s="63">
        <f t="shared" si="273"/>
        <v>11.376203534425278</v>
      </c>
      <c r="AS2401" s="63">
        <f t="shared" si="273"/>
        <v>11.429013607576051</v>
      </c>
      <c r="AT2401" s="63">
        <f t="shared" si="273"/>
        <v>11.594971110027394</v>
      </c>
      <c r="AU2401" s="63">
        <f t="shared" si="274"/>
        <v>11.961740587925192</v>
      </c>
      <c r="AV2401" s="63"/>
      <c r="AW2401" s="63"/>
    </row>
    <row r="2402" spans="27:49" x14ac:dyDescent="0.2">
      <c r="AA2402" s="217">
        <f t="shared" si="263"/>
        <v>-6.8508655805447731E-3</v>
      </c>
      <c r="AB2402" s="218">
        <f t="shared" si="264"/>
        <v>6.8508655805447731E-3</v>
      </c>
      <c r="AC2402" s="218">
        <f t="shared" si="265"/>
        <v>0</v>
      </c>
      <c r="AD2402" s="219">
        <f t="shared" si="266"/>
        <v>0</v>
      </c>
      <c r="AH2402" s="15">
        <f t="shared" si="267"/>
        <v>-2.1132140183653118E-2</v>
      </c>
      <c r="AI2402" s="15">
        <f t="shared" si="268"/>
        <v>0.75722234923842557</v>
      </c>
      <c r="AJ2402" s="15">
        <f t="shared" si="269"/>
        <v>-5.8662773998696828E-2</v>
      </c>
      <c r="AK2402" s="15">
        <f t="shared" si="270"/>
        <v>-0.59778198123591342</v>
      </c>
      <c r="AL2402" s="15">
        <f t="shared" si="271"/>
        <v>-1.9565766440237951</v>
      </c>
      <c r="AM2402" s="15">
        <f t="shared" si="272"/>
        <v>-1.4854556398418073</v>
      </c>
      <c r="AN2402" s="63">
        <f t="shared" si="273"/>
        <v>11.358636418491599</v>
      </c>
      <c r="AO2402" s="63">
        <f t="shared" si="273"/>
        <v>11.358804619998017</v>
      </c>
      <c r="AP2402" s="63">
        <f t="shared" si="273"/>
        <v>11.359537657922226</v>
      </c>
      <c r="AQ2402" s="63">
        <f t="shared" si="273"/>
        <v>11.362715978071076</v>
      </c>
      <c r="AR2402" s="63">
        <f t="shared" si="273"/>
        <v>11.376203534425278</v>
      </c>
      <c r="AS2402" s="63">
        <f t="shared" si="273"/>
        <v>11.429013607576051</v>
      </c>
      <c r="AT2402" s="63">
        <f t="shared" si="273"/>
        <v>11.594971110027394</v>
      </c>
      <c r="AU2402" s="63">
        <f t="shared" si="274"/>
        <v>11.961740587925192</v>
      </c>
      <c r="AV2402" s="63"/>
      <c r="AW2402" s="63"/>
    </row>
    <row r="2403" spans="27:49" x14ac:dyDescent="0.2">
      <c r="AA2403" s="217">
        <f t="shared" si="263"/>
        <v>-6.8508655805447731E-3</v>
      </c>
      <c r="AB2403" s="218">
        <f t="shared" si="264"/>
        <v>6.8508655805447731E-3</v>
      </c>
      <c r="AC2403" s="218">
        <f t="shared" si="265"/>
        <v>0</v>
      </c>
      <c r="AD2403" s="219">
        <f t="shared" si="266"/>
        <v>0</v>
      </c>
      <c r="AH2403" s="15">
        <f t="shared" si="267"/>
        <v>-2.1132140183653118E-2</v>
      </c>
      <c r="AI2403" s="15">
        <f t="shared" si="268"/>
        <v>0.75722234923842557</v>
      </c>
      <c r="AJ2403" s="15">
        <f t="shared" si="269"/>
        <v>-5.8662773998696828E-2</v>
      </c>
      <c r="AK2403" s="15">
        <f t="shared" si="270"/>
        <v>-0.59778198123591342</v>
      </c>
      <c r="AL2403" s="15">
        <f t="shared" si="271"/>
        <v>-1.9565766440237951</v>
      </c>
      <c r="AM2403" s="15">
        <f t="shared" si="272"/>
        <v>-1.4854556398418073</v>
      </c>
      <c r="AN2403" s="63">
        <f t="shared" si="273"/>
        <v>11.358636418491599</v>
      </c>
      <c r="AO2403" s="63">
        <f t="shared" si="273"/>
        <v>11.358804619998017</v>
      </c>
      <c r="AP2403" s="63">
        <f t="shared" si="273"/>
        <v>11.359537657922226</v>
      </c>
      <c r="AQ2403" s="63">
        <f t="shared" si="273"/>
        <v>11.362715978071076</v>
      </c>
      <c r="AR2403" s="63">
        <f t="shared" si="273"/>
        <v>11.376203534425278</v>
      </c>
      <c r="AS2403" s="63">
        <f t="shared" si="273"/>
        <v>11.429013607576051</v>
      </c>
      <c r="AT2403" s="63">
        <f t="shared" si="273"/>
        <v>11.594971110027394</v>
      </c>
      <c r="AU2403" s="63">
        <f t="shared" si="274"/>
        <v>11.961740587925192</v>
      </c>
      <c r="AV2403" s="63"/>
      <c r="AW2403" s="63"/>
    </row>
    <row r="2404" spans="27:49" x14ac:dyDescent="0.2">
      <c r="AA2404" s="217">
        <f t="shared" si="263"/>
        <v>-6.8508655805447731E-3</v>
      </c>
      <c r="AB2404" s="218">
        <f t="shared" si="264"/>
        <v>6.8508655805447731E-3</v>
      </c>
      <c r="AC2404" s="218">
        <f t="shared" si="265"/>
        <v>0</v>
      </c>
      <c r="AD2404" s="219">
        <f t="shared" si="266"/>
        <v>0</v>
      </c>
      <c r="AH2404" s="15">
        <f t="shared" si="267"/>
        <v>-2.1132140183653118E-2</v>
      </c>
      <c r="AI2404" s="15">
        <f t="shared" si="268"/>
        <v>0.75722234923842557</v>
      </c>
      <c r="AJ2404" s="15">
        <f t="shared" si="269"/>
        <v>-5.8662773998696828E-2</v>
      </c>
      <c r="AK2404" s="15">
        <f t="shared" si="270"/>
        <v>-0.59778198123591342</v>
      </c>
      <c r="AL2404" s="15">
        <f t="shared" si="271"/>
        <v>-1.9565766440237951</v>
      </c>
      <c r="AM2404" s="15">
        <f t="shared" si="272"/>
        <v>-1.4854556398418073</v>
      </c>
      <c r="AN2404" s="63">
        <f t="shared" si="273"/>
        <v>11.358636418491599</v>
      </c>
      <c r="AO2404" s="63">
        <f t="shared" si="273"/>
        <v>11.358804619998017</v>
      </c>
      <c r="AP2404" s="63">
        <f t="shared" si="273"/>
        <v>11.359537657922226</v>
      </c>
      <c r="AQ2404" s="63">
        <f t="shared" si="273"/>
        <v>11.362715978071076</v>
      </c>
      <c r="AR2404" s="63">
        <f t="shared" si="273"/>
        <v>11.376203534425278</v>
      </c>
      <c r="AS2404" s="63">
        <f t="shared" si="273"/>
        <v>11.429013607576051</v>
      </c>
      <c r="AT2404" s="63">
        <f t="shared" si="273"/>
        <v>11.594971110027394</v>
      </c>
      <c r="AU2404" s="63">
        <f t="shared" si="274"/>
        <v>11.961740587925192</v>
      </c>
      <c r="AV2404" s="63"/>
      <c r="AW2404" s="63"/>
    </row>
    <row r="2405" spans="27:49" x14ac:dyDescent="0.2">
      <c r="AA2405" s="217">
        <f t="shared" si="263"/>
        <v>-6.8508655805447731E-3</v>
      </c>
      <c r="AB2405" s="218">
        <f t="shared" si="264"/>
        <v>6.8508655805447731E-3</v>
      </c>
      <c r="AC2405" s="218">
        <f t="shared" si="265"/>
        <v>0</v>
      </c>
      <c r="AD2405" s="219">
        <f t="shared" si="266"/>
        <v>0</v>
      </c>
      <c r="AH2405" s="15">
        <f t="shared" si="267"/>
        <v>-2.1132140183653118E-2</v>
      </c>
      <c r="AI2405" s="15">
        <f t="shared" si="268"/>
        <v>0.75722234923842557</v>
      </c>
      <c r="AJ2405" s="15">
        <f t="shared" si="269"/>
        <v>-5.8662773998696828E-2</v>
      </c>
      <c r="AK2405" s="15">
        <f t="shared" si="270"/>
        <v>-0.59778198123591342</v>
      </c>
      <c r="AL2405" s="15">
        <f t="shared" si="271"/>
        <v>-1.9565766440237951</v>
      </c>
      <c r="AM2405" s="15">
        <f t="shared" si="272"/>
        <v>-1.4854556398418073</v>
      </c>
      <c r="AN2405" s="63">
        <f t="shared" ref="AN2405:AT2420" si="275">$AU2405+$AB$7*SIN(AO2405)</f>
        <v>11.358636418491599</v>
      </c>
      <c r="AO2405" s="63">
        <f t="shared" si="275"/>
        <v>11.358804619998017</v>
      </c>
      <c r="AP2405" s="63">
        <f t="shared" si="275"/>
        <v>11.359537657922226</v>
      </c>
      <c r="AQ2405" s="63">
        <f t="shared" si="275"/>
        <v>11.362715978071076</v>
      </c>
      <c r="AR2405" s="63">
        <f t="shared" si="275"/>
        <v>11.376203534425278</v>
      </c>
      <c r="AS2405" s="63">
        <f t="shared" si="275"/>
        <v>11.429013607576051</v>
      </c>
      <c r="AT2405" s="63">
        <f t="shared" si="275"/>
        <v>11.594971110027394</v>
      </c>
      <c r="AU2405" s="63">
        <f t="shared" si="274"/>
        <v>11.961740587925192</v>
      </c>
      <c r="AV2405" s="63"/>
      <c r="AW2405" s="63"/>
    </row>
    <row r="2406" spans="27:49" x14ac:dyDescent="0.2">
      <c r="AA2406" s="217">
        <f t="shared" si="263"/>
        <v>-6.8508655805447731E-3</v>
      </c>
      <c r="AB2406" s="218">
        <f t="shared" si="264"/>
        <v>6.8508655805447731E-3</v>
      </c>
      <c r="AC2406" s="218">
        <f t="shared" si="265"/>
        <v>0</v>
      </c>
      <c r="AD2406" s="219">
        <f t="shared" si="266"/>
        <v>0</v>
      </c>
      <c r="AH2406" s="15">
        <f t="shared" si="267"/>
        <v>-2.1132140183653118E-2</v>
      </c>
      <c r="AI2406" s="15">
        <f t="shared" si="268"/>
        <v>0.75722234923842557</v>
      </c>
      <c r="AJ2406" s="15">
        <f t="shared" si="269"/>
        <v>-5.8662773998696828E-2</v>
      </c>
      <c r="AK2406" s="15">
        <f t="shared" si="270"/>
        <v>-0.59778198123591342</v>
      </c>
      <c r="AL2406" s="15">
        <f t="shared" si="271"/>
        <v>-1.9565766440237951</v>
      </c>
      <c r="AM2406" s="15">
        <f t="shared" si="272"/>
        <v>-1.4854556398418073</v>
      </c>
      <c r="AN2406" s="63">
        <f t="shared" si="275"/>
        <v>11.358636418491599</v>
      </c>
      <c r="AO2406" s="63">
        <f t="shared" si="275"/>
        <v>11.358804619998017</v>
      </c>
      <c r="AP2406" s="63">
        <f t="shared" si="275"/>
        <v>11.359537657922226</v>
      </c>
      <c r="AQ2406" s="63">
        <f t="shared" si="275"/>
        <v>11.362715978071076</v>
      </c>
      <c r="AR2406" s="63">
        <f t="shared" si="275"/>
        <v>11.376203534425278</v>
      </c>
      <c r="AS2406" s="63">
        <f t="shared" si="275"/>
        <v>11.429013607576051</v>
      </c>
      <c r="AT2406" s="63">
        <f t="shared" si="275"/>
        <v>11.594971110027394</v>
      </c>
      <c r="AU2406" s="63">
        <f t="shared" si="274"/>
        <v>11.961740587925192</v>
      </c>
      <c r="AV2406" s="63"/>
      <c r="AW2406" s="63"/>
    </row>
    <row r="2407" spans="27:49" x14ac:dyDescent="0.2">
      <c r="AA2407" s="217">
        <f t="shared" si="263"/>
        <v>-6.8508655805447731E-3</v>
      </c>
      <c r="AB2407" s="218">
        <f t="shared" si="264"/>
        <v>6.8508655805447731E-3</v>
      </c>
      <c r="AC2407" s="218">
        <f t="shared" si="265"/>
        <v>0</v>
      </c>
      <c r="AD2407" s="219">
        <f t="shared" si="266"/>
        <v>0</v>
      </c>
      <c r="AH2407" s="15">
        <f t="shared" si="267"/>
        <v>-2.1132140183653118E-2</v>
      </c>
      <c r="AI2407" s="15">
        <f t="shared" si="268"/>
        <v>0.75722234923842557</v>
      </c>
      <c r="AJ2407" s="15">
        <f t="shared" si="269"/>
        <v>-5.8662773998696828E-2</v>
      </c>
      <c r="AK2407" s="15">
        <f t="shared" si="270"/>
        <v>-0.59778198123591342</v>
      </c>
      <c r="AL2407" s="15">
        <f t="shared" si="271"/>
        <v>-1.9565766440237951</v>
      </c>
      <c r="AM2407" s="15">
        <f t="shared" si="272"/>
        <v>-1.4854556398418073</v>
      </c>
      <c r="AN2407" s="63">
        <f t="shared" si="275"/>
        <v>11.358636418491599</v>
      </c>
      <c r="AO2407" s="63">
        <f t="shared" si="275"/>
        <v>11.358804619998017</v>
      </c>
      <c r="AP2407" s="63">
        <f t="shared" si="275"/>
        <v>11.359537657922226</v>
      </c>
      <c r="AQ2407" s="63">
        <f t="shared" si="275"/>
        <v>11.362715978071076</v>
      </c>
      <c r="AR2407" s="63">
        <f t="shared" si="275"/>
        <v>11.376203534425278</v>
      </c>
      <c r="AS2407" s="63">
        <f t="shared" si="275"/>
        <v>11.429013607576051</v>
      </c>
      <c r="AT2407" s="63">
        <f t="shared" si="275"/>
        <v>11.594971110027394</v>
      </c>
      <c r="AU2407" s="63">
        <f t="shared" si="274"/>
        <v>11.961740587925192</v>
      </c>
      <c r="AV2407" s="63"/>
      <c r="AW2407" s="63"/>
    </row>
    <row r="2408" spans="27:49" x14ac:dyDescent="0.2">
      <c r="AA2408" s="217">
        <f t="shared" si="263"/>
        <v>-6.8508655805447731E-3</v>
      </c>
      <c r="AB2408" s="218">
        <f t="shared" si="264"/>
        <v>6.8508655805447731E-3</v>
      </c>
      <c r="AC2408" s="218">
        <f t="shared" si="265"/>
        <v>0</v>
      </c>
      <c r="AD2408" s="219">
        <f t="shared" si="266"/>
        <v>0</v>
      </c>
      <c r="AH2408" s="15">
        <f t="shared" si="267"/>
        <v>-2.1132140183653118E-2</v>
      </c>
      <c r="AI2408" s="15">
        <f t="shared" si="268"/>
        <v>0.75722234923842557</v>
      </c>
      <c r="AJ2408" s="15">
        <f t="shared" si="269"/>
        <v>-5.8662773998696828E-2</v>
      </c>
      <c r="AK2408" s="15">
        <f t="shared" si="270"/>
        <v>-0.59778198123591342</v>
      </c>
      <c r="AL2408" s="15">
        <f t="shared" si="271"/>
        <v>-1.9565766440237951</v>
      </c>
      <c r="AM2408" s="15">
        <f t="shared" si="272"/>
        <v>-1.4854556398418073</v>
      </c>
      <c r="AN2408" s="63">
        <f t="shared" si="275"/>
        <v>11.358636418491599</v>
      </c>
      <c r="AO2408" s="63">
        <f t="shared" si="275"/>
        <v>11.358804619998017</v>
      </c>
      <c r="AP2408" s="63">
        <f t="shared" si="275"/>
        <v>11.359537657922226</v>
      </c>
      <c r="AQ2408" s="63">
        <f t="shared" si="275"/>
        <v>11.362715978071076</v>
      </c>
      <c r="AR2408" s="63">
        <f t="shared" si="275"/>
        <v>11.376203534425278</v>
      </c>
      <c r="AS2408" s="63">
        <f t="shared" si="275"/>
        <v>11.429013607576051</v>
      </c>
      <c r="AT2408" s="63">
        <f t="shared" si="275"/>
        <v>11.594971110027394</v>
      </c>
      <c r="AU2408" s="63">
        <f t="shared" si="274"/>
        <v>11.961740587925192</v>
      </c>
      <c r="AV2408" s="63"/>
      <c r="AW2408" s="63"/>
    </row>
    <row r="2409" spans="27:49" x14ac:dyDescent="0.2">
      <c r="AA2409" s="217">
        <f t="shared" si="263"/>
        <v>-6.8508655805447731E-3</v>
      </c>
      <c r="AB2409" s="218">
        <f t="shared" si="264"/>
        <v>6.8508655805447731E-3</v>
      </c>
      <c r="AC2409" s="218">
        <f t="shared" si="265"/>
        <v>0</v>
      </c>
      <c r="AD2409" s="219">
        <f t="shared" si="266"/>
        <v>0</v>
      </c>
      <c r="AH2409" s="15">
        <f t="shared" si="267"/>
        <v>-2.1132140183653118E-2</v>
      </c>
      <c r="AI2409" s="15">
        <f t="shared" si="268"/>
        <v>0.75722234923842557</v>
      </c>
      <c r="AJ2409" s="15">
        <f t="shared" si="269"/>
        <v>-5.8662773998696828E-2</v>
      </c>
      <c r="AK2409" s="15">
        <f t="shared" si="270"/>
        <v>-0.59778198123591342</v>
      </c>
      <c r="AL2409" s="15">
        <f t="shared" si="271"/>
        <v>-1.9565766440237951</v>
      </c>
      <c r="AM2409" s="15">
        <f t="shared" si="272"/>
        <v>-1.4854556398418073</v>
      </c>
      <c r="AN2409" s="63">
        <f t="shared" si="275"/>
        <v>11.358636418491599</v>
      </c>
      <c r="AO2409" s="63">
        <f t="shared" si="275"/>
        <v>11.358804619998017</v>
      </c>
      <c r="AP2409" s="63">
        <f t="shared" si="275"/>
        <v>11.359537657922226</v>
      </c>
      <c r="AQ2409" s="63">
        <f t="shared" si="275"/>
        <v>11.362715978071076</v>
      </c>
      <c r="AR2409" s="63">
        <f t="shared" si="275"/>
        <v>11.376203534425278</v>
      </c>
      <c r="AS2409" s="63">
        <f t="shared" si="275"/>
        <v>11.429013607576051</v>
      </c>
      <c r="AT2409" s="63">
        <f t="shared" si="275"/>
        <v>11.594971110027394</v>
      </c>
      <c r="AU2409" s="63">
        <f t="shared" si="274"/>
        <v>11.961740587925192</v>
      </c>
      <c r="AV2409" s="63"/>
      <c r="AW2409" s="63"/>
    </row>
    <row r="2410" spans="27:49" x14ac:dyDescent="0.2">
      <c r="AA2410" s="217">
        <f t="shared" si="263"/>
        <v>-6.8508655805447731E-3</v>
      </c>
      <c r="AB2410" s="218">
        <f t="shared" si="264"/>
        <v>6.8508655805447731E-3</v>
      </c>
      <c r="AC2410" s="218">
        <f t="shared" si="265"/>
        <v>0</v>
      </c>
      <c r="AD2410" s="219">
        <f t="shared" si="266"/>
        <v>0</v>
      </c>
      <c r="AH2410" s="15">
        <f t="shared" si="267"/>
        <v>-2.1132140183653118E-2</v>
      </c>
      <c r="AI2410" s="15">
        <f t="shared" si="268"/>
        <v>0.75722234923842557</v>
      </c>
      <c r="AJ2410" s="15">
        <f t="shared" si="269"/>
        <v>-5.8662773998696828E-2</v>
      </c>
      <c r="AK2410" s="15">
        <f t="shared" si="270"/>
        <v>-0.59778198123591342</v>
      </c>
      <c r="AL2410" s="15">
        <f t="shared" si="271"/>
        <v>-1.9565766440237951</v>
      </c>
      <c r="AM2410" s="15">
        <f t="shared" si="272"/>
        <v>-1.4854556398418073</v>
      </c>
      <c r="AN2410" s="63">
        <f t="shared" si="275"/>
        <v>11.358636418491599</v>
      </c>
      <c r="AO2410" s="63">
        <f t="shared" si="275"/>
        <v>11.358804619998017</v>
      </c>
      <c r="AP2410" s="63">
        <f t="shared" si="275"/>
        <v>11.359537657922226</v>
      </c>
      <c r="AQ2410" s="63">
        <f t="shared" si="275"/>
        <v>11.362715978071076</v>
      </c>
      <c r="AR2410" s="63">
        <f t="shared" si="275"/>
        <v>11.376203534425278</v>
      </c>
      <c r="AS2410" s="63">
        <f t="shared" si="275"/>
        <v>11.429013607576051</v>
      </c>
      <c r="AT2410" s="63">
        <f t="shared" si="275"/>
        <v>11.594971110027394</v>
      </c>
      <c r="AU2410" s="63">
        <f t="shared" si="274"/>
        <v>11.961740587925192</v>
      </c>
      <c r="AV2410" s="63"/>
      <c r="AW2410" s="63"/>
    </row>
    <row r="2411" spans="27:49" x14ac:dyDescent="0.2">
      <c r="AA2411" s="217">
        <f t="shared" si="263"/>
        <v>-6.8508655805447731E-3</v>
      </c>
      <c r="AB2411" s="218">
        <f t="shared" si="264"/>
        <v>6.8508655805447731E-3</v>
      </c>
      <c r="AC2411" s="218">
        <f t="shared" si="265"/>
        <v>0</v>
      </c>
      <c r="AD2411" s="219">
        <f t="shared" si="266"/>
        <v>0</v>
      </c>
      <c r="AH2411" s="15">
        <f t="shared" si="267"/>
        <v>-2.1132140183653118E-2</v>
      </c>
      <c r="AI2411" s="15">
        <f t="shared" si="268"/>
        <v>0.75722234923842557</v>
      </c>
      <c r="AJ2411" s="15">
        <f t="shared" si="269"/>
        <v>-5.8662773998696828E-2</v>
      </c>
      <c r="AK2411" s="15">
        <f t="shared" si="270"/>
        <v>-0.59778198123591342</v>
      </c>
      <c r="AL2411" s="15">
        <f t="shared" si="271"/>
        <v>-1.9565766440237951</v>
      </c>
      <c r="AM2411" s="15">
        <f t="shared" si="272"/>
        <v>-1.4854556398418073</v>
      </c>
      <c r="AN2411" s="63">
        <f t="shared" si="275"/>
        <v>11.358636418491599</v>
      </c>
      <c r="AO2411" s="63">
        <f t="shared" si="275"/>
        <v>11.358804619998017</v>
      </c>
      <c r="AP2411" s="63">
        <f t="shared" si="275"/>
        <v>11.359537657922226</v>
      </c>
      <c r="AQ2411" s="63">
        <f t="shared" si="275"/>
        <v>11.362715978071076</v>
      </c>
      <c r="AR2411" s="63">
        <f t="shared" si="275"/>
        <v>11.376203534425278</v>
      </c>
      <c r="AS2411" s="63">
        <f t="shared" si="275"/>
        <v>11.429013607576051</v>
      </c>
      <c r="AT2411" s="63">
        <f t="shared" si="275"/>
        <v>11.594971110027394</v>
      </c>
      <c r="AU2411" s="63">
        <f t="shared" si="274"/>
        <v>11.961740587925192</v>
      </c>
      <c r="AV2411" s="63"/>
      <c r="AW2411" s="63"/>
    </row>
    <row r="2412" spans="27:49" x14ac:dyDescent="0.2">
      <c r="AA2412" s="217">
        <f t="shared" si="263"/>
        <v>-6.8508655805447731E-3</v>
      </c>
      <c r="AB2412" s="218">
        <f t="shared" si="264"/>
        <v>6.8508655805447731E-3</v>
      </c>
      <c r="AC2412" s="218">
        <f t="shared" si="265"/>
        <v>0</v>
      </c>
      <c r="AD2412" s="219">
        <f t="shared" si="266"/>
        <v>0</v>
      </c>
      <c r="AH2412" s="15">
        <f t="shared" si="267"/>
        <v>-2.1132140183653118E-2</v>
      </c>
      <c r="AI2412" s="15">
        <f t="shared" si="268"/>
        <v>0.75722234923842557</v>
      </c>
      <c r="AJ2412" s="15">
        <f t="shared" si="269"/>
        <v>-5.8662773998696828E-2</v>
      </c>
      <c r="AK2412" s="15">
        <f t="shared" si="270"/>
        <v>-0.59778198123591342</v>
      </c>
      <c r="AL2412" s="15">
        <f t="shared" si="271"/>
        <v>-1.9565766440237951</v>
      </c>
      <c r="AM2412" s="15">
        <f t="shared" si="272"/>
        <v>-1.4854556398418073</v>
      </c>
      <c r="AN2412" s="63">
        <f t="shared" si="275"/>
        <v>11.358636418491599</v>
      </c>
      <c r="AO2412" s="63">
        <f t="shared" si="275"/>
        <v>11.358804619998017</v>
      </c>
      <c r="AP2412" s="63">
        <f t="shared" si="275"/>
        <v>11.359537657922226</v>
      </c>
      <c r="AQ2412" s="63">
        <f t="shared" si="275"/>
        <v>11.362715978071076</v>
      </c>
      <c r="AR2412" s="63">
        <f t="shared" si="275"/>
        <v>11.376203534425278</v>
      </c>
      <c r="AS2412" s="63">
        <f t="shared" si="275"/>
        <v>11.429013607576051</v>
      </c>
      <c r="AT2412" s="63">
        <f t="shared" si="275"/>
        <v>11.594971110027394</v>
      </c>
      <c r="AU2412" s="63">
        <f t="shared" si="274"/>
        <v>11.961740587925192</v>
      </c>
      <c r="AV2412" s="63"/>
      <c r="AW2412" s="63"/>
    </row>
    <row r="2413" spans="27:49" x14ac:dyDescent="0.2">
      <c r="AA2413" s="217">
        <f t="shared" si="263"/>
        <v>-6.8508655805447731E-3</v>
      </c>
      <c r="AB2413" s="218">
        <f t="shared" si="264"/>
        <v>6.8508655805447731E-3</v>
      </c>
      <c r="AC2413" s="218">
        <f t="shared" si="265"/>
        <v>0</v>
      </c>
      <c r="AD2413" s="219">
        <f t="shared" si="266"/>
        <v>0</v>
      </c>
      <c r="AH2413" s="15">
        <f t="shared" si="267"/>
        <v>-2.1132140183653118E-2</v>
      </c>
      <c r="AI2413" s="15">
        <f t="shared" si="268"/>
        <v>0.75722234923842557</v>
      </c>
      <c r="AJ2413" s="15">
        <f t="shared" si="269"/>
        <v>-5.8662773998696828E-2</v>
      </c>
      <c r="AK2413" s="15">
        <f t="shared" si="270"/>
        <v>-0.59778198123591342</v>
      </c>
      <c r="AL2413" s="15">
        <f t="shared" si="271"/>
        <v>-1.9565766440237951</v>
      </c>
      <c r="AM2413" s="15">
        <f t="shared" si="272"/>
        <v>-1.4854556398418073</v>
      </c>
      <c r="AN2413" s="63">
        <f t="shared" si="275"/>
        <v>11.358636418491599</v>
      </c>
      <c r="AO2413" s="63">
        <f t="shared" si="275"/>
        <v>11.358804619998017</v>
      </c>
      <c r="AP2413" s="63">
        <f t="shared" si="275"/>
        <v>11.359537657922226</v>
      </c>
      <c r="AQ2413" s="63">
        <f t="shared" si="275"/>
        <v>11.362715978071076</v>
      </c>
      <c r="AR2413" s="63">
        <f t="shared" si="275"/>
        <v>11.376203534425278</v>
      </c>
      <c r="AS2413" s="63">
        <f t="shared" si="275"/>
        <v>11.429013607576051</v>
      </c>
      <c r="AT2413" s="63">
        <f t="shared" si="275"/>
        <v>11.594971110027394</v>
      </c>
      <c r="AU2413" s="63">
        <f t="shared" si="274"/>
        <v>11.961740587925192</v>
      </c>
      <c r="AV2413" s="63"/>
      <c r="AW2413" s="63"/>
    </row>
    <row r="2414" spans="27:49" x14ac:dyDescent="0.2">
      <c r="AA2414" s="217">
        <f t="shared" si="263"/>
        <v>-6.8508655805447731E-3</v>
      </c>
      <c r="AB2414" s="218">
        <f t="shared" si="264"/>
        <v>6.8508655805447731E-3</v>
      </c>
      <c r="AC2414" s="218">
        <f t="shared" si="265"/>
        <v>0</v>
      </c>
      <c r="AD2414" s="219">
        <f t="shared" si="266"/>
        <v>0</v>
      </c>
      <c r="AH2414" s="15">
        <f t="shared" si="267"/>
        <v>-2.1132140183653118E-2</v>
      </c>
      <c r="AI2414" s="15">
        <f t="shared" si="268"/>
        <v>0.75722234923842557</v>
      </c>
      <c r="AJ2414" s="15">
        <f t="shared" si="269"/>
        <v>-5.8662773998696828E-2</v>
      </c>
      <c r="AK2414" s="15">
        <f t="shared" si="270"/>
        <v>-0.59778198123591342</v>
      </c>
      <c r="AL2414" s="15">
        <f t="shared" si="271"/>
        <v>-1.9565766440237951</v>
      </c>
      <c r="AM2414" s="15">
        <f t="shared" si="272"/>
        <v>-1.4854556398418073</v>
      </c>
      <c r="AN2414" s="63">
        <f t="shared" si="275"/>
        <v>11.358636418491599</v>
      </c>
      <c r="AO2414" s="63">
        <f t="shared" si="275"/>
        <v>11.358804619998017</v>
      </c>
      <c r="AP2414" s="63">
        <f t="shared" si="275"/>
        <v>11.359537657922226</v>
      </c>
      <c r="AQ2414" s="63">
        <f t="shared" si="275"/>
        <v>11.362715978071076</v>
      </c>
      <c r="AR2414" s="63">
        <f t="shared" si="275"/>
        <v>11.376203534425278</v>
      </c>
      <c r="AS2414" s="63">
        <f t="shared" si="275"/>
        <v>11.429013607576051</v>
      </c>
      <c r="AT2414" s="63">
        <f t="shared" si="275"/>
        <v>11.594971110027394</v>
      </c>
      <c r="AU2414" s="63">
        <f t="shared" si="274"/>
        <v>11.961740587925192</v>
      </c>
      <c r="AV2414" s="63"/>
      <c r="AW2414" s="63"/>
    </row>
    <row r="2415" spans="27:49" x14ac:dyDescent="0.2">
      <c r="AA2415" s="217">
        <f t="shared" si="263"/>
        <v>-6.8508655805447731E-3</v>
      </c>
      <c r="AB2415" s="218">
        <f t="shared" si="264"/>
        <v>6.8508655805447731E-3</v>
      </c>
      <c r="AC2415" s="218">
        <f t="shared" si="265"/>
        <v>0</v>
      </c>
      <c r="AD2415" s="219">
        <f t="shared" si="266"/>
        <v>0</v>
      </c>
      <c r="AH2415" s="15">
        <f t="shared" si="267"/>
        <v>-2.1132140183653118E-2</v>
      </c>
      <c r="AI2415" s="15">
        <f t="shared" si="268"/>
        <v>0.75722234923842557</v>
      </c>
      <c r="AJ2415" s="15">
        <f t="shared" si="269"/>
        <v>-5.8662773998696828E-2</v>
      </c>
      <c r="AK2415" s="15">
        <f t="shared" si="270"/>
        <v>-0.59778198123591342</v>
      </c>
      <c r="AL2415" s="15">
        <f t="shared" si="271"/>
        <v>-1.9565766440237951</v>
      </c>
      <c r="AM2415" s="15">
        <f t="shared" si="272"/>
        <v>-1.4854556398418073</v>
      </c>
      <c r="AN2415" s="63">
        <f t="shared" si="275"/>
        <v>11.358636418491599</v>
      </c>
      <c r="AO2415" s="63">
        <f t="shared" si="275"/>
        <v>11.358804619998017</v>
      </c>
      <c r="AP2415" s="63">
        <f t="shared" si="275"/>
        <v>11.359537657922226</v>
      </c>
      <c r="AQ2415" s="63">
        <f t="shared" si="275"/>
        <v>11.362715978071076</v>
      </c>
      <c r="AR2415" s="63">
        <f t="shared" si="275"/>
        <v>11.376203534425278</v>
      </c>
      <c r="AS2415" s="63">
        <f t="shared" si="275"/>
        <v>11.429013607576051</v>
      </c>
      <c r="AT2415" s="63">
        <f t="shared" si="275"/>
        <v>11.594971110027394</v>
      </c>
      <c r="AU2415" s="63">
        <f t="shared" si="274"/>
        <v>11.961740587925192</v>
      </c>
      <c r="AV2415" s="63"/>
      <c r="AW2415" s="63"/>
    </row>
    <row r="2416" spans="27:49" x14ac:dyDescent="0.2">
      <c r="AA2416" s="217">
        <f t="shared" si="263"/>
        <v>-6.8508655805447731E-3</v>
      </c>
      <c r="AB2416" s="218">
        <f t="shared" si="264"/>
        <v>6.8508655805447731E-3</v>
      </c>
      <c r="AC2416" s="218">
        <f t="shared" si="265"/>
        <v>0</v>
      </c>
      <c r="AD2416" s="219">
        <f t="shared" si="266"/>
        <v>0</v>
      </c>
      <c r="AH2416" s="15">
        <f t="shared" si="267"/>
        <v>-2.1132140183653118E-2</v>
      </c>
      <c r="AI2416" s="15">
        <f t="shared" si="268"/>
        <v>0.75722234923842557</v>
      </c>
      <c r="AJ2416" s="15">
        <f t="shared" si="269"/>
        <v>-5.8662773998696828E-2</v>
      </c>
      <c r="AK2416" s="15">
        <f t="shared" si="270"/>
        <v>-0.59778198123591342</v>
      </c>
      <c r="AL2416" s="15">
        <f t="shared" si="271"/>
        <v>-1.9565766440237951</v>
      </c>
      <c r="AM2416" s="15">
        <f t="shared" si="272"/>
        <v>-1.4854556398418073</v>
      </c>
      <c r="AN2416" s="63">
        <f t="shared" si="275"/>
        <v>11.358636418491599</v>
      </c>
      <c r="AO2416" s="63">
        <f t="shared" si="275"/>
        <v>11.358804619998017</v>
      </c>
      <c r="AP2416" s="63">
        <f t="shared" si="275"/>
        <v>11.359537657922226</v>
      </c>
      <c r="AQ2416" s="63">
        <f t="shared" si="275"/>
        <v>11.362715978071076</v>
      </c>
      <c r="AR2416" s="63">
        <f t="shared" si="275"/>
        <v>11.376203534425278</v>
      </c>
      <c r="AS2416" s="63">
        <f t="shared" si="275"/>
        <v>11.429013607576051</v>
      </c>
      <c r="AT2416" s="63">
        <f t="shared" si="275"/>
        <v>11.594971110027394</v>
      </c>
      <c r="AU2416" s="63">
        <f t="shared" si="274"/>
        <v>11.961740587925192</v>
      </c>
      <c r="AV2416" s="63"/>
      <c r="AW2416" s="63"/>
    </row>
    <row r="2417" spans="27:49" x14ac:dyDescent="0.2">
      <c r="AA2417" s="217">
        <f t="shared" si="263"/>
        <v>-6.8508655805447731E-3</v>
      </c>
      <c r="AB2417" s="218">
        <f t="shared" si="264"/>
        <v>6.8508655805447731E-3</v>
      </c>
      <c r="AC2417" s="218">
        <f t="shared" si="265"/>
        <v>0</v>
      </c>
      <c r="AD2417" s="219">
        <f t="shared" si="266"/>
        <v>0</v>
      </c>
      <c r="AH2417" s="15">
        <f t="shared" si="267"/>
        <v>-2.1132140183653118E-2</v>
      </c>
      <c r="AI2417" s="15">
        <f t="shared" si="268"/>
        <v>0.75722234923842557</v>
      </c>
      <c r="AJ2417" s="15">
        <f t="shared" si="269"/>
        <v>-5.8662773998696828E-2</v>
      </c>
      <c r="AK2417" s="15">
        <f t="shared" si="270"/>
        <v>-0.59778198123591342</v>
      </c>
      <c r="AL2417" s="15">
        <f t="shared" si="271"/>
        <v>-1.9565766440237951</v>
      </c>
      <c r="AM2417" s="15">
        <f t="shared" si="272"/>
        <v>-1.4854556398418073</v>
      </c>
      <c r="AN2417" s="63">
        <f t="shared" si="275"/>
        <v>11.358636418491599</v>
      </c>
      <c r="AO2417" s="63">
        <f t="shared" si="275"/>
        <v>11.358804619998017</v>
      </c>
      <c r="AP2417" s="63">
        <f t="shared" si="275"/>
        <v>11.359537657922226</v>
      </c>
      <c r="AQ2417" s="63">
        <f t="shared" si="275"/>
        <v>11.362715978071076</v>
      </c>
      <c r="AR2417" s="63">
        <f t="shared" si="275"/>
        <v>11.376203534425278</v>
      </c>
      <c r="AS2417" s="63">
        <f t="shared" si="275"/>
        <v>11.429013607576051</v>
      </c>
      <c r="AT2417" s="63">
        <f t="shared" si="275"/>
        <v>11.594971110027394</v>
      </c>
      <c r="AU2417" s="63">
        <f t="shared" si="274"/>
        <v>11.961740587925192</v>
      </c>
      <c r="AV2417" s="63"/>
      <c r="AW2417" s="63"/>
    </row>
    <row r="2418" spans="27:49" x14ac:dyDescent="0.2">
      <c r="AA2418" s="217">
        <f t="shared" si="263"/>
        <v>-6.8508655805447731E-3</v>
      </c>
      <c r="AB2418" s="218">
        <f t="shared" si="264"/>
        <v>6.8508655805447731E-3</v>
      </c>
      <c r="AC2418" s="218">
        <f t="shared" si="265"/>
        <v>0</v>
      </c>
      <c r="AD2418" s="219">
        <f t="shared" si="266"/>
        <v>0</v>
      </c>
      <c r="AH2418" s="15">
        <f t="shared" si="267"/>
        <v>-2.1132140183653118E-2</v>
      </c>
      <c r="AI2418" s="15">
        <f t="shared" si="268"/>
        <v>0.75722234923842557</v>
      </c>
      <c r="AJ2418" s="15">
        <f t="shared" si="269"/>
        <v>-5.8662773998696828E-2</v>
      </c>
      <c r="AK2418" s="15">
        <f t="shared" si="270"/>
        <v>-0.59778198123591342</v>
      </c>
      <c r="AL2418" s="15">
        <f t="shared" si="271"/>
        <v>-1.9565766440237951</v>
      </c>
      <c r="AM2418" s="15">
        <f t="shared" si="272"/>
        <v>-1.4854556398418073</v>
      </c>
      <c r="AN2418" s="63">
        <f t="shared" si="275"/>
        <v>11.358636418491599</v>
      </c>
      <c r="AO2418" s="63">
        <f t="shared" si="275"/>
        <v>11.358804619998017</v>
      </c>
      <c r="AP2418" s="63">
        <f t="shared" si="275"/>
        <v>11.359537657922226</v>
      </c>
      <c r="AQ2418" s="63">
        <f t="shared" si="275"/>
        <v>11.362715978071076</v>
      </c>
      <c r="AR2418" s="63">
        <f t="shared" si="275"/>
        <v>11.376203534425278</v>
      </c>
      <c r="AS2418" s="63">
        <f t="shared" si="275"/>
        <v>11.429013607576051</v>
      </c>
      <c r="AT2418" s="63">
        <f t="shared" si="275"/>
        <v>11.594971110027394</v>
      </c>
      <c r="AU2418" s="63">
        <f t="shared" si="274"/>
        <v>11.961740587925192</v>
      </c>
      <c r="AV2418" s="63"/>
      <c r="AW2418" s="63"/>
    </row>
    <row r="2419" spans="27:49" x14ac:dyDescent="0.2">
      <c r="AA2419" s="217">
        <f t="shared" si="263"/>
        <v>-6.8508655805447731E-3</v>
      </c>
      <c r="AB2419" s="218">
        <f t="shared" si="264"/>
        <v>6.8508655805447731E-3</v>
      </c>
      <c r="AC2419" s="218">
        <f t="shared" si="265"/>
        <v>0</v>
      </c>
      <c r="AD2419" s="219">
        <f t="shared" si="266"/>
        <v>0</v>
      </c>
      <c r="AH2419" s="15">
        <f t="shared" si="267"/>
        <v>-2.1132140183653118E-2</v>
      </c>
      <c r="AI2419" s="15">
        <f t="shared" si="268"/>
        <v>0.75722234923842557</v>
      </c>
      <c r="AJ2419" s="15">
        <f t="shared" si="269"/>
        <v>-5.8662773998696828E-2</v>
      </c>
      <c r="AK2419" s="15">
        <f t="shared" si="270"/>
        <v>-0.59778198123591342</v>
      </c>
      <c r="AL2419" s="15">
        <f t="shared" si="271"/>
        <v>-1.9565766440237951</v>
      </c>
      <c r="AM2419" s="15">
        <f t="shared" si="272"/>
        <v>-1.4854556398418073</v>
      </c>
      <c r="AN2419" s="63">
        <f t="shared" si="275"/>
        <v>11.358636418491599</v>
      </c>
      <c r="AO2419" s="63">
        <f t="shared" si="275"/>
        <v>11.358804619998017</v>
      </c>
      <c r="AP2419" s="63">
        <f t="shared" si="275"/>
        <v>11.359537657922226</v>
      </c>
      <c r="AQ2419" s="63">
        <f t="shared" si="275"/>
        <v>11.362715978071076</v>
      </c>
      <c r="AR2419" s="63">
        <f t="shared" si="275"/>
        <v>11.376203534425278</v>
      </c>
      <c r="AS2419" s="63">
        <f t="shared" si="275"/>
        <v>11.429013607576051</v>
      </c>
      <c r="AT2419" s="63">
        <f t="shared" si="275"/>
        <v>11.594971110027394</v>
      </c>
      <c r="AU2419" s="63">
        <f t="shared" si="274"/>
        <v>11.961740587925192</v>
      </c>
      <c r="AV2419" s="63"/>
      <c r="AW2419" s="63"/>
    </row>
    <row r="2420" spans="27:49" x14ac:dyDescent="0.2">
      <c r="AA2420" s="217">
        <f t="shared" si="263"/>
        <v>-6.8508655805447731E-3</v>
      </c>
      <c r="AB2420" s="218">
        <f t="shared" si="264"/>
        <v>6.8508655805447731E-3</v>
      </c>
      <c r="AC2420" s="218">
        <f t="shared" si="265"/>
        <v>0</v>
      </c>
      <c r="AD2420" s="219">
        <f t="shared" si="266"/>
        <v>0</v>
      </c>
      <c r="AH2420" s="15">
        <f t="shared" si="267"/>
        <v>-2.1132140183653118E-2</v>
      </c>
      <c r="AI2420" s="15">
        <f t="shared" si="268"/>
        <v>0.75722234923842557</v>
      </c>
      <c r="AJ2420" s="15">
        <f t="shared" si="269"/>
        <v>-5.8662773998696828E-2</v>
      </c>
      <c r="AK2420" s="15">
        <f t="shared" si="270"/>
        <v>-0.59778198123591342</v>
      </c>
      <c r="AL2420" s="15">
        <f t="shared" si="271"/>
        <v>-1.9565766440237951</v>
      </c>
      <c r="AM2420" s="15">
        <f t="shared" si="272"/>
        <v>-1.4854556398418073</v>
      </c>
      <c r="AN2420" s="63">
        <f t="shared" si="275"/>
        <v>11.358636418491599</v>
      </c>
      <c r="AO2420" s="63">
        <f t="shared" si="275"/>
        <v>11.358804619998017</v>
      </c>
      <c r="AP2420" s="63">
        <f t="shared" si="275"/>
        <v>11.359537657922226</v>
      </c>
      <c r="AQ2420" s="63">
        <f t="shared" si="275"/>
        <v>11.362715978071076</v>
      </c>
      <c r="AR2420" s="63">
        <f t="shared" si="275"/>
        <v>11.376203534425278</v>
      </c>
      <c r="AS2420" s="63">
        <f t="shared" si="275"/>
        <v>11.429013607576051</v>
      </c>
      <c r="AT2420" s="63">
        <f t="shared" si="275"/>
        <v>11.594971110027394</v>
      </c>
      <c r="AU2420" s="63">
        <f t="shared" si="274"/>
        <v>11.961740587925192</v>
      </c>
      <c r="AV2420" s="63"/>
      <c r="AW2420" s="63"/>
    </row>
    <row r="2421" spans="27:49" x14ac:dyDescent="0.2">
      <c r="AA2421" s="217">
        <f t="shared" si="263"/>
        <v>-6.8508655805447731E-3</v>
      </c>
      <c r="AB2421" s="218">
        <f t="shared" si="264"/>
        <v>6.8508655805447731E-3</v>
      </c>
      <c r="AC2421" s="218">
        <f t="shared" si="265"/>
        <v>0</v>
      </c>
      <c r="AD2421" s="219">
        <f t="shared" si="266"/>
        <v>0</v>
      </c>
      <c r="AH2421" s="15">
        <f t="shared" si="267"/>
        <v>-2.1132140183653118E-2</v>
      </c>
      <c r="AI2421" s="15">
        <f t="shared" si="268"/>
        <v>0.75722234923842557</v>
      </c>
      <c r="AJ2421" s="15">
        <f t="shared" si="269"/>
        <v>-5.8662773998696828E-2</v>
      </c>
      <c r="AK2421" s="15">
        <f t="shared" si="270"/>
        <v>-0.59778198123591342</v>
      </c>
      <c r="AL2421" s="15">
        <f t="shared" si="271"/>
        <v>-1.9565766440237951</v>
      </c>
      <c r="AM2421" s="15">
        <f t="shared" si="272"/>
        <v>-1.4854556398418073</v>
      </c>
      <c r="AN2421" s="63">
        <f t="shared" ref="AN2421:AT2436" si="276">$AU2421+$AB$7*SIN(AO2421)</f>
        <v>11.358636418491599</v>
      </c>
      <c r="AO2421" s="63">
        <f t="shared" si="276"/>
        <v>11.358804619998017</v>
      </c>
      <c r="AP2421" s="63">
        <f t="shared" si="276"/>
        <v>11.359537657922226</v>
      </c>
      <c r="AQ2421" s="63">
        <f t="shared" si="276"/>
        <v>11.362715978071076</v>
      </c>
      <c r="AR2421" s="63">
        <f t="shared" si="276"/>
        <v>11.376203534425278</v>
      </c>
      <c r="AS2421" s="63">
        <f t="shared" si="276"/>
        <v>11.429013607576051</v>
      </c>
      <c r="AT2421" s="63">
        <f t="shared" si="276"/>
        <v>11.594971110027394</v>
      </c>
      <c r="AU2421" s="63">
        <f t="shared" si="274"/>
        <v>11.961740587925192</v>
      </c>
      <c r="AV2421" s="63"/>
      <c r="AW2421" s="63"/>
    </row>
    <row r="2422" spans="27:49" x14ac:dyDescent="0.2">
      <c r="AA2422" s="217">
        <f t="shared" si="263"/>
        <v>-6.8508655805447731E-3</v>
      </c>
      <c r="AB2422" s="218">
        <f t="shared" si="264"/>
        <v>6.8508655805447731E-3</v>
      </c>
      <c r="AC2422" s="218">
        <f t="shared" si="265"/>
        <v>0</v>
      </c>
      <c r="AD2422" s="219">
        <f t="shared" si="266"/>
        <v>0</v>
      </c>
      <c r="AH2422" s="15">
        <f t="shared" si="267"/>
        <v>-2.1132140183653118E-2</v>
      </c>
      <c r="AI2422" s="15">
        <f t="shared" si="268"/>
        <v>0.75722234923842557</v>
      </c>
      <c r="AJ2422" s="15">
        <f t="shared" si="269"/>
        <v>-5.8662773998696828E-2</v>
      </c>
      <c r="AK2422" s="15">
        <f t="shared" si="270"/>
        <v>-0.59778198123591342</v>
      </c>
      <c r="AL2422" s="15">
        <f t="shared" si="271"/>
        <v>-1.9565766440237951</v>
      </c>
      <c r="AM2422" s="15">
        <f t="shared" si="272"/>
        <v>-1.4854556398418073</v>
      </c>
      <c r="AN2422" s="63">
        <f t="shared" si="276"/>
        <v>11.358636418491599</v>
      </c>
      <c r="AO2422" s="63">
        <f t="shared" si="276"/>
        <v>11.358804619998017</v>
      </c>
      <c r="AP2422" s="63">
        <f t="shared" si="276"/>
        <v>11.359537657922226</v>
      </c>
      <c r="AQ2422" s="63">
        <f t="shared" si="276"/>
        <v>11.362715978071076</v>
      </c>
      <c r="AR2422" s="63">
        <f t="shared" si="276"/>
        <v>11.376203534425278</v>
      </c>
      <c r="AS2422" s="63">
        <f t="shared" si="276"/>
        <v>11.429013607576051</v>
      </c>
      <c r="AT2422" s="63">
        <f t="shared" si="276"/>
        <v>11.594971110027394</v>
      </c>
      <c r="AU2422" s="63">
        <f t="shared" si="274"/>
        <v>11.961740587925192</v>
      </c>
      <c r="AV2422" s="63"/>
      <c r="AW2422" s="63"/>
    </row>
    <row r="2423" spans="27:49" x14ac:dyDescent="0.2">
      <c r="AA2423" s="217">
        <f t="shared" si="263"/>
        <v>-6.8508655805447731E-3</v>
      </c>
      <c r="AB2423" s="218">
        <f t="shared" si="264"/>
        <v>6.8508655805447731E-3</v>
      </c>
      <c r="AC2423" s="218">
        <f t="shared" si="265"/>
        <v>0</v>
      </c>
      <c r="AD2423" s="219">
        <f t="shared" si="266"/>
        <v>0</v>
      </c>
      <c r="AH2423" s="15">
        <f t="shared" si="267"/>
        <v>-2.1132140183653118E-2</v>
      </c>
      <c r="AI2423" s="15">
        <f t="shared" si="268"/>
        <v>0.75722234923842557</v>
      </c>
      <c r="AJ2423" s="15">
        <f t="shared" si="269"/>
        <v>-5.8662773998696828E-2</v>
      </c>
      <c r="AK2423" s="15">
        <f t="shared" si="270"/>
        <v>-0.59778198123591342</v>
      </c>
      <c r="AL2423" s="15">
        <f t="shared" si="271"/>
        <v>-1.9565766440237951</v>
      </c>
      <c r="AM2423" s="15">
        <f t="shared" si="272"/>
        <v>-1.4854556398418073</v>
      </c>
      <c r="AN2423" s="63">
        <f t="shared" si="276"/>
        <v>11.358636418491599</v>
      </c>
      <c r="AO2423" s="63">
        <f t="shared" si="276"/>
        <v>11.358804619998017</v>
      </c>
      <c r="AP2423" s="63">
        <f t="shared" si="276"/>
        <v>11.359537657922226</v>
      </c>
      <c r="AQ2423" s="63">
        <f t="shared" si="276"/>
        <v>11.362715978071076</v>
      </c>
      <c r="AR2423" s="63">
        <f t="shared" si="276"/>
        <v>11.376203534425278</v>
      </c>
      <c r="AS2423" s="63">
        <f t="shared" si="276"/>
        <v>11.429013607576051</v>
      </c>
      <c r="AT2423" s="63">
        <f t="shared" si="276"/>
        <v>11.594971110027394</v>
      </c>
      <c r="AU2423" s="63">
        <f t="shared" si="274"/>
        <v>11.961740587925192</v>
      </c>
      <c r="AV2423" s="63"/>
      <c r="AW2423" s="63"/>
    </row>
    <row r="2424" spans="27:49" x14ac:dyDescent="0.2">
      <c r="AA2424" s="217">
        <f t="shared" si="263"/>
        <v>-6.8508655805447731E-3</v>
      </c>
      <c r="AB2424" s="218">
        <f t="shared" si="264"/>
        <v>6.8508655805447731E-3</v>
      </c>
      <c r="AC2424" s="218">
        <f t="shared" si="265"/>
        <v>0</v>
      </c>
      <c r="AD2424" s="219">
        <f t="shared" si="266"/>
        <v>0</v>
      </c>
      <c r="AH2424" s="15">
        <f t="shared" si="267"/>
        <v>-2.1132140183653118E-2</v>
      </c>
      <c r="AI2424" s="15">
        <f t="shared" si="268"/>
        <v>0.75722234923842557</v>
      </c>
      <c r="AJ2424" s="15">
        <f t="shared" si="269"/>
        <v>-5.8662773998696828E-2</v>
      </c>
      <c r="AK2424" s="15">
        <f t="shared" si="270"/>
        <v>-0.59778198123591342</v>
      </c>
      <c r="AL2424" s="15">
        <f t="shared" si="271"/>
        <v>-1.9565766440237951</v>
      </c>
      <c r="AM2424" s="15">
        <f t="shared" si="272"/>
        <v>-1.4854556398418073</v>
      </c>
      <c r="AN2424" s="63">
        <f t="shared" si="276"/>
        <v>11.358636418491599</v>
      </c>
      <c r="AO2424" s="63">
        <f t="shared" si="276"/>
        <v>11.358804619998017</v>
      </c>
      <c r="AP2424" s="63">
        <f t="shared" si="276"/>
        <v>11.359537657922226</v>
      </c>
      <c r="AQ2424" s="63">
        <f t="shared" si="276"/>
        <v>11.362715978071076</v>
      </c>
      <c r="AR2424" s="63">
        <f t="shared" si="276"/>
        <v>11.376203534425278</v>
      </c>
      <c r="AS2424" s="63">
        <f t="shared" si="276"/>
        <v>11.429013607576051</v>
      </c>
      <c r="AT2424" s="63">
        <f t="shared" si="276"/>
        <v>11.594971110027394</v>
      </c>
      <c r="AU2424" s="63">
        <f t="shared" si="274"/>
        <v>11.961740587925192</v>
      </c>
      <c r="AV2424" s="63"/>
      <c r="AW2424" s="63"/>
    </row>
    <row r="2425" spans="27:49" x14ac:dyDescent="0.2">
      <c r="AA2425" s="217">
        <f t="shared" si="263"/>
        <v>-6.8508655805447731E-3</v>
      </c>
      <c r="AB2425" s="218">
        <f t="shared" si="264"/>
        <v>6.8508655805447731E-3</v>
      </c>
      <c r="AC2425" s="218">
        <f t="shared" si="265"/>
        <v>0</v>
      </c>
      <c r="AD2425" s="219">
        <f t="shared" si="266"/>
        <v>0</v>
      </c>
      <c r="AH2425" s="15">
        <f t="shared" si="267"/>
        <v>-2.1132140183653118E-2</v>
      </c>
      <c r="AI2425" s="15">
        <f t="shared" si="268"/>
        <v>0.75722234923842557</v>
      </c>
      <c r="AJ2425" s="15">
        <f t="shared" si="269"/>
        <v>-5.8662773998696828E-2</v>
      </c>
      <c r="AK2425" s="15">
        <f t="shared" si="270"/>
        <v>-0.59778198123591342</v>
      </c>
      <c r="AL2425" s="15">
        <f t="shared" si="271"/>
        <v>-1.9565766440237951</v>
      </c>
      <c r="AM2425" s="15">
        <f t="shared" si="272"/>
        <v>-1.4854556398418073</v>
      </c>
      <c r="AN2425" s="63">
        <f t="shared" si="276"/>
        <v>11.358636418491599</v>
      </c>
      <c r="AO2425" s="63">
        <f t="shared" si="276"/>
        <v>11.358804619998017</v>
      </c>
      <c r="AP2425" s="63">
        <f t="shared" si="276"/>
        <v>11.359537657922226</v>
      </c>
      <c r="AQ2425" s="63">
        <f t="shared" si="276"/>
        <v>11.362715978071076</v>
      </c>
      <c r="AR2425" s="63">
        <f t="shared" si="276"/>
        <v>11.376203534425278</v>
      </c>
      <c r="AS2425" s="63">
        <f t="shared" si="276"/>
        <v>11.429013607576051</v>
      </c>
      <c r="AT2425" s="63">
        <f t="shared" si="276"/>
        <v>11.594971110027394</v>
      </c>
      <c r="AU2425" s="63">
        <f t="shared" si="274"/>
        <v>11.961740587925192</v>
      </c>
      <c r="AV2425" s="63"/>
      <c r="AW2425" s="63"/>
    </row>
    <row r="2426" spans="27:49" x14ac:dyDescent="0.2">
      <c r="AA2426" s="217">
        <f t="shared" si="263"/>
        <v>-6.8508655805447731E-3</v>
      </c>
      <c r="AB2426" s="218">
        <f t="shared" si="264"/>
        <v>6.8508655805447731E-3</v>
      </c>
      <c r="AC2426" s="218">
        <f t="shared" si="265"/>
        <v>0</v>
      </c>
      <c r="AD2426" s="219">
        <f t="shared" si="266"/>
        <v>0</v>
      </c>
      <c r="AH2426" s="15">
        <f t="shared" si="267"/>
        <v>-2.1132140183653118E-2</v>
      </c>
      <c r="AI2426" s="15">
        <f t="shared" si="268"/>
        <v>0.75722234923842557</v>
      </c>
      <c r="AJ2426" s="15">
        <f t="shared" si="269"/>
        <v>-5.8662773998696828E-2</v>
      </c>
      <c r="AK2426" s="15">
        <f t="shared" si="270"/>
        <v>-0.59778198123591342</v>
      </c>
      <c r="AL2426" s="15">
        <f t="shared" si="271"/>
        <v>-1.9565766440237951</v>
      </c>
      <c r="AM2426" s="15">
        <f t="shared" si="272"/>
        <v>-1.4854556398418073</v>
      </c>
      <c r="AN2426" s="63">
        <f t="shared" si="276"/>
        <v>11.358636418491599</v>
      </c>
      <c r="AO2426" s="63">
        <f t="shared" si="276"/>
        <v>11.358804619998017</v>
      </c>
      <c r="AP2426" s="63">
        <f t="shared" si="276"/>
        <v>11.359537657922226</v>
      </c>
      <c r="AQ2426" s="63">
        <f t="shared" si="276"/>
        <v>11.362715978071076</v>
      </c>
      <c r="AR2426" s="63">
        <f t="shared" si="276"/>
        <v>11.376203534425278</v>
      </c>
      <c r="AS2426" s="63">
        <f t="shared" si="276"/>
        <v>11.429013607576051</v>
      </c>
      <c r="AT2426" s="63">
        <f t="shared" si="276"/>
        <v>11.594971110027394</v>
      </c>
      <c r="AU2426" s="63">
        <f t="shared" si="274"/>
        <v>11.961740587925192</v>
      </c>
      <c r="AV2426" s="63"/>
      <c r="AW2426" s="63"/>
    </row>
    <row r="2427" spans="27:49" x14ac:dyDescent="0.2">
      <c r="AA2427" s="217">
        <f t="shared" si="263"/>
        <v>-6.8508655805447731E-3</v>
      </c>
      <c r="AB2427" s="218">
        <f t="shared" si="264"/>
        <v>6.8508655805447731E-3</v>
      </c>
      <c r="AC2427" s="218">
        <f t="shared" si="265"/>
        <v>0</v>
      </c>
      <c r="AD2427" s="219">
        <f t="shared" si="266"/>
        <v>0</v>
      </c>
      <c r="AH2427" s="15">
        <f t="shared" si="267"/>
        <v>-2.1132140183653118E-2</v>
      </c>
      <c r="AI2427" s="15">
        <f t="shared" si="268"/>
        <v>0.75722234923842557</v>
      </c>
      <c r="AJ2427" s="15">
        <f t="shared" si="269"/>
        <v>-5.8662773998696828E-2</v>
      </c>
      <c r="AK2427" s="15">
        <f t="shared" si="270"/>
        <v>-0.59778198123591342</v>
      </c>
      <c r="AL2427" s="15">
        <f t="shared" si="271"/>
        <v>-1.9565766440237951</v>
      </c>
      <c r="AM2427" s="15">
        <f t="shared" si="272"/>
        <v>-1.4854556398418073</v>
      </c>
      <c r="AN2427" s="63">
        <f t="shared" si="276"/>
        <v>11.358636418491599</v>
      </c>
      <c r="AO2427" s="63">
        <f t="shared" si="276"/>
        <v>11.358804619998017</v>
      </c>
      <c r="AP2427" s="63">
        <f t="shared" si="276"/>
        <v>11.359537657922226</v>
      </c>
      <c r="AQ2427" s="63">
        <f t="shared" si="276"/>
        <v>11.362715978071076</v>
      </c>
      <c r="AR2427" s="63">
        <f t="shared" si="276"/>
        <v>11.376203534425278</v>
      </c>
      <c r="AS2427" s="63">
        <f t="shared" si="276"/>
        <v>11.429013607576051</v>
      </c>
      <c r="AT2427" s="63">
        <f t="shared" si="276"/>
        <v>11.594971110027394</v>
      </c>
      <c r="AU2427" s="63">
        <f t="shared" si="274"/>
        <v>11.961740587925192</v>
      </c>
      <c r="AV2427" s="63"/>
      <c r="AW2427" s="63"/>
    </row>
    <row r="2428" spans="27:49" x14ac:dyDescent="0.2">
      <c r="AA2428" s="217">
        <f t="shared" si="263"/>
        <v>-6.8508655805447731E-3</v>
      </c>
      <c r="AB2428" s="218">
        <f t="shared" si="264"/>
        <v>6.8508655805447731E-3</v>
      </c>
      <c r="AC2428" s="218">
        <f t="shared" si="265"/>
        <v>0</v>
      </c>
      <c r="AD2428" s="219">
        <f t="shared" si="266"/>
        <v>0</v>
      </c>
      <c r="AH2428" s="15">
        <f t="shared" si="267"/>
        <v>-2.1132140183653118E-2</v>
      </c>
      <c r="AI2428" s="15">
        <f t="shared" si="268"/>
        <v>0.75722234923842557</v>
      </c>
      <c r="AJ2428" s="15">
        <f t="shared" si="269"/>
        <v>-5.8662773998696828E-2</v>
      </c>
      <c r="AK2428" s="15">
        <f t="shared" si="270"/>
        <v>-0.59778198123591342</v>
      </c>
      <c r="AL2428" s="15">
        <f t="shared" si="271"/>
        <v>-1.9565766440237951</v>
      </c>
      <c r="AM2428" s="15">
        <f t="shared" si="272"/>
        <v>-1.4854556398418073</v>
      </c>
      <c r="AN2428" s="63">
        <f t="shared" si="276"/>
        <v>11.358636418491599</v>
      </c>
      <c r="AO2428" s="63">
        <f t="shared" si="276"/>
        <v>11.358804619998017</v>
      </c>
      <c r="AP2428" s="63">
        <f t="shared" si="276"/>
        <v>11.359537657922226</v>
      </c>
      <c r="AQ2428" s="63">
        <f t="shared" si="276"/>
        <v>11.362715978071076</v>
      </c>
      <c r="AR2428" s="63">
        <f t="shared" si="276"/>
        <v>11.376203534425278</v>
      </c>
      <c r="AS2428" s="63">
        <f t="shared" si="276"/>
        <v>11.429013607576051</v>
      </c>
      <c r="AT2428" s="63">
        <f t="shared" si="276"/>
        <v>11.594971110027394</v>
      </c>
      <c r="AU2428" s="63">
        <f t="shared" si="274"/>
        <v>11.961740587925192</v>
      </c>
      <c r="AV2428" s="63"/>
      <c r="AW2428" s="63"/>
    </row>
    <row r="2429" spans="27:49" x14ac:dyDescent="0.2">
      <c r="AA2429" s="217">
        <f t="shared" si="263"/>
        <v>-6.8508655805447731E-3</v>
      </c>
      <c r="AB2429" s="218">
        <f t="shared" si="264"/>
        <v>6.8508655805447731E-3</v>
      </c>
      <c r="AC2429" s="218">
        <f t="shared" si="265"/>
        <v>0</v>
      </c>
      <c r="AD2429" s="219">
        <f t="shared" si="266"/>
        <v>0</v>
      </c>
      <c r="AH2429" s="15">
        <f t="shared" si="267"/>
        <v>-2.1132140183653118E-2</v>
      </c>
      <c r="AI2429" s="15">
        <f t="shared" si="268"/>
        <v>0.75722234923842557</v>
      </c>
      <c r="AJ2429" s="15">
        <f t="shared" si="269"/>
        <v>-5.8662773998696828E-2</v>
      </c>
      <c r="AK2429" s="15">
        <f t="shared" si="270"/>
        <v>-0.59778198123591342</v>
      </c>
      <c r="AL2429" s="15">
        <f t="shared" si="271"/>
        <v>-1.9565766440237951</v>
      </c>
      <c r="AM2429" s="15">
        <f t="shared" si="272"/>
        <v>-1.4854556398418073</v>
      </c>
      <c r="AN2429" s="63">
        <f t="shared" si="276"/>
        <v>11.358636418491599</v>
      </c>
      <c r="AO2429" s="63">
        <f t="shared" si="276"/>
        <v>11.358804619998017</v>
      </c>
      <c r="AP2429" s="63">
        <f t="shared" si="276"/>
        <v>11.359537657922226</v>
      </c>
      <c r="AQ2429" s="63">
        <f t="shared" si="276"/>
        <v>11.362715978071076</v>
      </c>
      <c r="AR2429" s="63">
        <f t="shared" si="276"/>
        <v>11.376203534425278</v>
      </c>
      <c r="AS2429" s="63">
        <f t="shared" si="276"/>
        <v>11.429013607576051</v>
      </c>
      <c r="AT2429" s="63">
        <f t="shared" si="276"/>
        <v>11.594971110027394</v>
      </c>
      <c r="AU2429" s="63">
        <f t="shared" si="274"/>
        <v>11.961740587925192</v>
      </c>
      <c r="AV2429" s="63"/>
      <c r="AW2429" s="63"/>
    </row>
    <row r="2430" spans="27:49" x14ac:dyDescent="0.2">
      <c r="AA2430" s="217">
        <f t="shared" si="263"/>
        <v>-6.8508655805447731E-3</v>
      </c>
      <c r="AB2430" s="218">
        <f t="shared" si="264"/>
        <v>6.8508655805447731E-3</v>
      </c>
      <c r="AC2430" s="218">
        <f t="shared" si="265"/>
        <v>0</v>
      </c>
      <c r="AD2430" s="219">
        <f t="shared" si="266"/>
        <v>0</v>
      </c>
      <c r="AH2430" s="15">
        <f t="shared" si="267"/>
        <v>-2.1132140183653118E-2</v>
      </c>
      <c r="AI2430" s="15">
        <f t="shared" si="268"/>
        <v>0.75722234923842557</v>
      </c>
      <c r="AJ2430" s="15">
        <f t="shared" si="269"/>
        <v>-5.8662773998696828E-2</v>
      </c>
      <c r="AK2430" s="15">
        <f t="shared" si="270"/>
        <v>-0.59778198123591342</v>
      </c>
      <c r="AL2430" s="15">
        <f t="shared" si="271"/>
        <v>-1.9565766440237951</v>
      </c>
      <c r="AM2430" s="15">
        <f t="shared" si="272"/>
        <v>-1.4854556398418073</v>
      </c>
      <c r="AN2430" s="63">
        <f t="shared" si="276"/>
        <v>11.358636418491599</v>
      </c>
      <c r="AO2430" s="63">
        <f t="shared" si="276"/>
        <v>11.358804619998017</v>
      </c>
      <c r="AP2430" s="63">
        <f t="shared" si="276"/>
        <v>11.359537657922226</v>
      </c>
      <c r="AQ2430" s="63">
        <f t="shared" si="276"/>
        <v>11.362715978071076</v>
      </c>
      <c r="AR2430" s="63">
        <f t="shared" si="276"/>
        <v>11.376203534425278</v>
      </c>
      <c r="AS2430" s="63">
        <f t="shared" si="276"/>
        <v>11.429013607576051</v>
      </c>
      <c r="AT2430" s="63">
        <f t="shared" si="276"/>
        <v>11.594971110027394</v>
      </c>
      <c r="AU2430" s="63">
        <f t="shared" si="274"/>
        <v>11.961740587925192</v>
      </c>
      <c r="AV2430" s="63"/>
      <c r="AW2430" s="63"/>
    </row>
    <row r="2431" spans="27:49" x14ac:dyDescent="0.2">
      <c r="AA2431" s="217">
        <f t="shared" si="263"/>
        <v>-6.8508655805447731E-3</v>
      </c>
      <c r="AB2431" s="218">
        <f t="shared" si="264"/>
        <v>6.8508655805447731E-3</v>
      </c>
      <c r="AC2431" s="218">
        <f t="shared" si="265"/>
        <v>0</v>
      </c>
      <c r="AD2431" s="219">
        <f t="shared" si="266"/>
        <v>0</v>
      </c>
      <c r="AH2431" s="15">
        <f t="shared" si="267"/>
        <v>-2.1132140183653118E-2</v>
      </c>
      <c r="AI2431" s="15">
        <f t="shared" si="268"/>
        <v>0.75722234923842557</v>
      </c>
      <c r="AJ2431" s="15">
        <f t="shared" si="269"/>
        <v>-5.8662773998696828E-2</v>
      </c>
      <c r="AK2431" s="15">
        <f t="shared" si="270"/>
        <v>-0.59778198123591342</v>
      </c>
      <c r="AL2431" s="15">
        <f t="shared" si="271"/>
        <v>-1.9565766440237951</v>
      </c>
      <c r="AM2431" s="15">
        <f t="shared" si="272"/>
        <v>-1.4854556398418073</v>
      </c>
      <c r="AN2431" s="63">
        <f t="shared" si="276"/>
        <v>11.358636418491599</v>
      </c>
      <c r="AO2431" s="63">
        <f t="shared" si="276"/>
        <v>11.358804619998017</v>
      </c>
      <c r="AP2431" s="63">
        <f t="shared" si="276"/>
        <v>11.359537657922226</v>
      </c>
      <c r="AQ2431" s="63">
        <f t="shared" si="276"/>
        <v>11.362715978071076</v>
      </c>
      <c r="AR2431" s="63">
        <f t="shared" si="276"/>
        <v>11.376203534425278</v>
      </c>
      <c r="AS2431" s="63">
        <f t="shared" si="276"/>
        <v>11.429013607576051</v>
      </c>
      <c r="AT2431" s="63">
        <f t="shared" si="276"/>
        <v>11.594971110027394</v>
      </c>
      <c r="AU2431" s="63">
        <f t="shared" si="274"/>
        <v>11.961740587925192</v>
      </c>
      <c r="AV2431" s="63"/>
      <c r="AW2431" s="63"/>
    </row>
    <row r="2432" spans="27:49" x14ac:dyDescent="0.2">
      <c r="AA2432" s="217">
        <f t="shared" si="263"/>
        <v>-6.8508655805447731E-3</v>
      </c>
      <c r="AB2432" s="218">
        <f t="shared" si="264"/>
        <v>6.8508655805447731E-3</v>
      </c>
      <c r="AC2432" s="218">
        <f t="shared" si="265"/>
        <v>0</v>
      </c>
      <c r="AD2432" s="219">
        <f t="shared" si="266"/>
        <v>0</v>
      </c>
      <c r="AH2432" s="15">
        <f t="shared" si="267"/>
        <v>-2.1132140183653118E-2</v>
      </c>
      <c r="AI2432" s="15">
        <f t="shared" si="268"/>
        <v>0.75722234923842557</v>
      </c>
      <c r="AJ2432" s="15">
        <f t="shared" si="269"/>
        <v>-5.8662773998696828E-2</v>
      </c>
      <c r="AK2432" s="15">
        <f t="shared" si="270"/>
        <v>-0.59778198123591342</v>
      </c>
      <c r="AL2432" s="15">
        <f t="shared" si="271"/>
        <v>-1.9565766440237951</v>
      </c>
      <c r="AM2432" s="15">
        <f t="shared" si="272"/>
        <v>-1.4854556398418073</v>
      </c>
      <c r="AN2432" s="63">
        <f t="shared" si="276"/>
        <v>11.358636418491599</v>
      </c>
      <c r="AO2432" s="63">
        <f t="shared" si="276"/>
        <v>11.358804619998017</v>
      </c>
      <c r="AP2432" s="63">
        <f t="shared" si="276"/>
        <v>11.359537657922226</v>
      </c>
      <c r="AQ2432" s="63">
        <f t="shared" si="276"/>
        <v>11.362715978071076</v>
      </c>
      <c r="AR2432" s="63">
        <f t="shared" si="276"/>
        <v>11.376203534425278</v>
      </c>
      <c r="AS2432" s="63">
        <f t="shared" si="276"/>
        <v>11.429013607576051</v>
      </c>
      <c r="AT2432" s="63">
        <f t="shared" si="276"/>
        <v>11.594971110027394</v>
      </c>
      <c r="AU2432" s="63">
        <f t="shared" si="274"/>
        <v>11.961740587925192</v>
      </c>
      <c r="AV2432" s="63"/>
      <c r="AW2432" s="63"/>
    </row>
    <row r="2433" spans="27:49" x14ac:dyDescent="0.2">
      <c r="AA2433" s="217">
        <f t="shared" si="263"/>
        <v>-6.8508655805447731E-3</v>
      </c>
      <c r="AB2433" s="218">
        <f t="shared" si="264"/>
        <v>6.8508655805447731E-3</v>
      </c>
      <c r="AC2433" s="218">
        <f t="shared" si="265"/>
        <v>0</v>
      </c>
      <c r="AD2433" s="219">
        <f t="shared" si="266"/>
        <v>0</v>
      </c>
      <c r="AH2433" s="15">
        <f t="shared" si="267"/>
        <v>-2.1132140183653118E-2</v>
      </c>
      <c r="AI2433" s="15">
        <f t="shared" si="268"/>
        <v>0.75722234923842557</v>
      </c>
      <c r="AJ2433" s="15">
        <f t="shared" si="269"/>
        <v>-5.8662773998696828E-2</v>
      </c>
      <c r="AK2433" s="15">
        <f t="shared" si="270"/>
        <v>-0.59778198123591342</v>
      </c>
      <c r="AL2433" s="15">
        <f t="shared" si="271"/>
        <v>-1.9565766440237951</v>
      </c>
      <c r="AM2433" s="15">
        <f t="shared" si="272"/>
        <v>-1.4854556398418073</v>
      </c>
      <c r="AN2433" s="63">
        <f t="shared" si="276"/>
        <v>11.358636418491599</v>
      </c>
      <c r="AO2433" s="63">
        <f t="shared" si="276"/>
        <v>11.358804619998017</v>
      </c>
      <c r="AP2433" s="63">
        <f t="shared" si="276"/>
        <v>11.359537657922226</v>
      </c>
      <c r="AQ2433" s="63">
        <f t="shared" si="276"/>
        <v>11.362715978071076</v>
      </c>
      <c r="AR2433" s="63">
        <f t="shared" si="276"/>
        <v>11.376203534425278</v>
      </c>
      <c r="AS2433" s="63">
        <f t="shared" si="276"/>
        <v>11.429013607576051</v>
      </c>
      <c r="AT2433" s="63">
        <f t="shared" si="276"/>
        <v>11.594971110027394</v>
      </c>
      <c r="AU2433" s="63">
        <f t="shared" si="274"/>
        <v>11.961740587925192</v>
      </c>
      <c r="AV2433" s="63"/>
      <c r="AW2433" s="63"/>
    </row>
    <row r="2434" spans="27:49" x14ac:dyDescent="0.2">
      <c r="AA2434" s="217">
        <f t="shared" si="263"/>
        <v>-6.8508655805447731E-3</v>
      </c>
      <c r="AB2434" s="218">
        <f t="shared" si="264"/>
        <v>6.8508655805447731E-3</v>
      </c>
      <c r="AC2434" s="218">
        <f t="shared" si="265"/>
        <v>0</v>
      </c>
      <c r="AD2434" s="219">
        <f t="shared" si="266"/>
        <v>0</v>
      </c>
      <c r="AH2434" s="15">
        <f t="shared" si="267"/>
        <v>-2.1132140183653118E-2</v>
      </c>
      <c r="AI2434" s="15">
        <f t="shared" si="268"/>
        <v>0.75722234923842557</v>
      </c>
      <c r="AJ2434" s="15">
        <f t="shared" si="269"/>
        <v>-5.8662773998696828E-2</v>
      </c>
      <c r="AK2434" s="15">
        <f t="shared" si="270"/>
        <v>-0.59778198123591342</v>
      </c>
      <c r="AL2434" s="15">
        <f t="shared" si="271"/>
        <v>-1.9565766440237951</v>
      </c>
      <c r="AM2434" s="15">
        <f t="shared" si="272"/>
        <v>-1.4854556398418073</v>
      </c>
      <c r="AN2434" s="63">
        <f t="shared" si="276"/>
        <v>11.358636418491599</v>
      </c>
      <c r="AO2434" s="63">
        <f t="shared" si="276"/>
        <v>11.358804619998017</v>
      </c>
      <c r="AP2434" s="63">
        <f t="shared" si="276"/>
        <v>11.359537657922226</v>
      </c>
      <c r="AQ2434" s="63">
        <f t="shared" si="276"/>
        <v>11.362715978071076</v>
      </c>
      <c r="AR2434" s="63">
        <f t="shared" si="276"/>
        <v>11.376203534425278</v>
      </c>
      <c r="AS2434" s="63">
        <f t="shared" si="276"/>
        <v>11.429013607576051</v>
      </c>
      <c r="AT2434" s="63">
        <f t="shared" si="276"/>
        <v>11.594971110027394</v>
      </c>
      <c r="AU2434" s="63">
        <f t="shared" si="274"/>
        <v>11.961740587925192</v>
      </c>
      <c r="AV2434" s="63"/>
      <c r="AW2434" s="63"/>
    </row>
    <row r="2435" spans="27:49" x14ac:dyDescent="0.2">
      <c r="AA2435" s="217">
        <f t="shared" si="263"/>
        <v>-6.8508655805447731E-3</v>
      </c>
      <c r="AB2435" s="218">
        <f t="shared" si="264"/>
        <v>6.8508655805447731E-3</v>
      </c>
      <c r="AC2435" s="218">
        <f t="shared" si="265"/>
        <v>0</v>
      </c>
      <c r="AD2435" s="219">
        <f t="shared" si="266"/>
        <v>0</v>
      </c>
      <c r="AH2435" s="15">
        <f t="shared" si="267"/>
        <v>-2.1132140183653118E-2</v>
      </c>
      <c r="AI2435" s="15">
        <f t="shared" si="268"/>
        <v>0.75722234923842557</v>
      </c>
      <c r="AJ2435" s="15">
        <f t="shared" si="269"/>
        <v>-5.8662773998696828E-2</v>
      </c>
      <c r="AK2435" s="15">
        <f t="shared" si="270"/>
        <v>-0.59778198123591342</v>
      </c>
      <c r="AL2435" s="15">
        <f t="shared" si="271"/>
        <v>-1.9565766440237951</v>
      </c>
      <c r="AM2435" s="15">
        <f t="shared" si="272"/>
        <v>-1.4854556398418073</v>
      </c>
      <c r="AN2435" s="63">
        <f t="shared" si="276"/>
        <v>11.358636418491599</v>
      </c>
      <c r="AO2435" s="63">
        <f t="shared" si="276"/>
        <v>11.358804619998017</v>
      </c>
      <c r="AP2435" s="63">
        <f t="shared" si="276"/>
        <v>11.359537657922226</v>
      </c>
      <c r="AQ2435" s="63">
        <f t="shared" si="276"/>
        <v>11.362715978071076</v>
      </c>
      <c r="AR2435" s="63">
        <f t="shared" si="276"/>
        <v>11.376203534425278</v>
      </c>
      <c r="AS2435" s="63">
        <f t="shared" si="276"/>
        <v>11.429013607576051</v>
      </c>
      <c r="AT2435" s="63">
        <f t="shared" si="276"/>
        <v>11.594971110027394</v>
      </c>
      <c r="AU2435" s="63">
        <f t="shared" si="274"/>
        <v>11.961740587925192</v>
      </c>
      <c r="AV2435" s="63"/>
      <c r="AW2435" s="63"/>
    </row>
    <row r="2436" spans="27:49" x14ac:dyDescent="0.2">
      <c r="AA2436" s="217">
        <f t="shared" si="263"/>
        <v>-6.8508655805447731E-3</v>
      </c>
      <c r="AB2436" s="218">
        <f t="shared" si="264"/>
        <v>6.8508655805447731E-3</v>
      </c>
      <c r="AC2436" s="218">
        <f t="shared" si="265"/>
        <v>0</v>
      </c>
      <c r="AD2436" s="219">
        <f t="shared" si="266"/>
        <v>0</v>
      </c>
      <c r="AH2436" s="15">
        <f t="shared" si="267"/>
        <v>-2.1132140183653118E-2</v>
      </c>
      <c r="AI2436" s="15">
        <f t="shared" si="268"/>
        <v>0.75722234923842557</v>
      </c>
      <c r="AJ2436" s="15">
        <f t="shared" si="269"/>
        <v>-5.8662773998696828E-2</v>
      </c>
      <c r="AK2436" s="15">
        <f t="shared" si="270"/>
        <v>-0.59778198123591342</v>
      </c>
      <c r="AL2436" s="15">
        <f t="shared" si="271"/>
        <v>-1.9565766440237951</v>
      </c>
      <c r="AM2436" s="15">
        <f t="shared" si="272"/>
        <v>-1.4854556398418073</v>
      </c>
      <c r="AN2436" s="63">
        <f t="shared" si="276"/>
        <v>11.358636418491599</v>
      </c>
      <c r="AO2436" s="63">
        <f t="shared" si="276"/>
        <v>11.358804619998017</v>
      </c>
      <c r="AP2436" s="63">
        <f t="shared" si="276"/>
        <v>11.359537657922226</v>
      </c>
      <c r="AQ2436" s="63">
        <f t="shared" si="276"/>
        <v>11.362715978071076</v>
      </c>
      <c r="AR2436" s="63">
        <f t="shared" si="276"/>
        <v>11.376203534425278</v>
      </c>
      <c r="AS2436" s="63">
        <f t="shared" si="276"/>
        <v>11.429013607576051</v>
      </c>
      <c r="AT2436" s="63">
        <f t="shared" si="276"/>
        <v>11.594971110027394</v>
      </c>
      <c r="AU2436" s="63">
        <f t="shared" si="274"/>
        <v>11.961740587925192</v>
      </c>
      <c r="AV2436" s="63"/>
      <c r="AW2436" s="63"/>
    </row>
    <row r="2437" spans="27:49" x14ac:dyDescent="0.2">
      <c r="AA2437" s="217">
        <f t="shared" si="263"/>
        <v>-6.8508655805447731E-3</v>
      </c>
      <c r="AB2437" s="218">
        <f t="shared" si="264"/>
        <v>6.8508655805447731E-3</v>
      </c>
      <c r="AC2437" s="218">
        <f t="shared" si="265"/>
        <v>0</v>
      </c>
      <c r="AD2437" s="219">
        <f t="shared" si="266"/>
        <v>0</v>
      </c>
      <c r="AH2437" s="15">
        <f t="shared" si="267"/>
        <v>-2.1132140183653118E-2</v>
      </c>
      <c r="AI2437" s="15">
        <f t="shared" si="268"/>
        <v>0.75722234923842557</v>
      </c>
      <c r="AJ2437" s="15">
        <f t="shared" si="269"/>
        <v>-5.8662773998696828E-2</v>
      </c>
      <c r="AK2437" s="15">
        <f t="shared" si="270"/>
        <v>-0.59778198123591342</v>
      </c>
      <c r="AL2437" s="15">
        <f t="shared" si="271"/>
        <v>-1.9565766440237951</v>
      </c>
      <c r="AM2437" s="15">
        <f t="shared" si="272"/>
        <v>-1.4854556398418073</v>
      </c>
      <c r="AN2437" s="63">
        <f t="shared" ref="AN2437:AT2452" si="277">$AU2437+$AB$7*SIN(AO2437)</f>
        <v>11.358636418491599</v>
      </c>
      <c r="AO2437" s="63">
        <f t="shared" si="277"/>
        <v>11.358804619998017</v>
      </c>
      <c r="AP2437" s="63">
        <f t="shared" si="277"/>
        <v>11.359537657922226</v>
      </c>
      <c r="AQ2437" s="63">
        <f t="shared" si="277"/>
        <v>11.362715978071076</v>
      </c>
      <c r="AR2437" s="63">
        <f t="shared" si="277"/>
        <v>11.376203534425278</v>
      </c>
      <c r="AS2437" s="63">
        <f t="shared" si="277"/>
        <v>11.429013607576051</v>
      </c>
      <c r="AT2437" s="63">
        <f t="shared" si="277"/>
        <v>11.594971110027394</v>
      </c>
      <c r="AU2437" s="63">
        <f t="shared" si="274"/>
        <v>11.961740587925192</v>
      </c>
      <c r="AV2437" s="63"/>
      <c r="AW2437" s="63"/>
    </row>
    <row r="2438" spans="27:49" x14ac:dyDescent="0.2">
      <c r="AA2438" s="217">
        <f t="shared" si="263"/>
        <v>-6.8508655805447731E-3</v>
      </c>
      <c r="AB2438" s="218">
        <f t="shared" si="264"/>
        <v>6.8508655805447731E-3</v>
      </c>
      <c r="AC2438" s="218">
        <f t="shared" si="265"/>
        <v>0</v>
      </c>
      <c r="AD2438" s="219">
        <f t="shared" si="266"/>
        <v>0</v>
      </c>
      <c r="AH2438" s="15">
        <f t="shared" si="267"/>
        <v>-2.1132140183653118E-2</v>
      </c>
      <c r="AI2438" s="15">
        <f t="shared" si="268"/>
        <v>0.75722234923842557</v>
      </c>
      <c r="AJ2438" s="15">
        <f t="shared" si="269"/>
        <v>-5.8662773998696828E-2</v>
      </c>
      <c r="AK2438" s="15">
        <f t="shared" si="270"/>
        <v>-0.59778198123591342</v>
      </c>
      <c r="AL2438" s="15">
        <f t="shared" si="271"/>
        <v>-1.9565766440237951</v>
      </c>
      <c r="AM2438" s="15">
        <f t="shared" si="272"/>
        <v>-1.4854556398418073</v>
      </c>
      <c r="AN2438" s="63">
        <f t="shared" si="277"/>
        <v>11.358636418491599</v>
      </c>
      <c r="AO2438" s="63">
        <f t="shared" si="277"/>
        <v>11.358804619998017</v>
      </c>
      <c r="AP2438" s="63">
        <f t="shared" si="277"/>
        <v>11.359537657922226</v>
      </c>
      <c r="AQ2438" s="63">
        <f t="shared" si="277"/>
        <v>11.362715978071076</v>
      </c>
      <c r="AR2438" s="63">
        <f t="shared" si="277"/>
        <v>11.376203534425278</v>
      </c>
      <c r="AS2438" s="63">
        <f t="shared" si="277"/>
        <v>11.429013607576051</v>
      </c>
      <c r="AT2438" s="63">
        <f t="shared" si="277"/>
        <v>11.594971110027394</v>
      </c>
      <c r="AU2438" s="63">
        <f t="shared" si="274"/>
        <v>11.961740587925192</v>
      </c>
      <c r="AV2438" s="63"/>
      <c r="AW2438" s="63"/>
    </row>
    <row r="2439" spans="27:49" x14ac:dyDescent="0.2">
      <c r="AA2439" s="217">
        <f t="shared" si="263"/>
        <v>-6.8508655805447731E-3</v>
      </c>
      <c r="AB2439" s="218">
        <f t="shared" si="264"/>
        <v>6.8508655805447731E-3</v>
      </c>
      <c r="AC2439" s="218">
        <f t="shared" si="265"/>
        <v>0</v>
      </c>
      <c r="AD2439" s="219">
        <f t="shared" si="266"/>
        <v>0</v>
      </c>
      <c r="AH2439" s="15">
        <f t="shared" si="267"/>
        <v>-2.1132140183653118E-2</v>
      </c>
      <c r="AI2439" s="15">
        <f t="shared" si="268"/>
        <v>0.75722234923842557</v>
      </c>
      <c r="AJ2439" s="15">
        <f t="shared" si="269"/>
        <v>-5.8662773998696828E-2</v>
      </c>
      <c r="AK2439" s="15">
        <f t="shared" si="270"/>
        <v>-0.59778198123591342</v>
      </c>
      <c r="AL2439" s="15">
        <f t="shared" si="271"/>
        <v>-1.9565766440237951</v>
      </c>
      <c r="AM2439" s="15">
        <f t="shared" si="272"/>
        <v>-1.4854556398418073</v>
      </c>
      <c r="AN2439" s="63">
        <f t="shared" si="277"/>
        <v>11.358636418491599</v>
      </c>
      <c r="AO2439" s="63">
        <f t="shared" si="277"/>
        <v>11.358804619998017</v>
      </c>
      <c r="AP2439" s="63">
        <f t="shared" si="277"/>
        <v>11.359537657922226</v>
      </c>
      <c r="AQ2439" s="63">
        <f t="shared" si="277"/>
        <v>11.362715978071076</v>
      </c>
      <c r="AR2439" s="63">
        <f t="shared" si="277"/>
        <v>11.376203534425278</v>
      </c>
      <c r="AS2439" s="63">
        <f t="shared" si="277"/>
        <v>11.429013607576051</v>
      </c>
      <c r="AT2439" s="63">
        <f t="shared" si="277"/>
        <v>11.594971110027394</v>
      </c>
      <c r="AU2439" s="63">
        <f t="shared" si="274"/>
        <v>11.961740587925192</v>
      </c>
      <c r="AV2439" s="63"/>
      <c r="AW2439" s="63"/>
    </row>
    <row r="2440" spans="27:49" x14ac:dyDescent="0.2">
      <c r="AA2440" s="217">
        <f t="shared" si="263"/>
        <v>-6.8508655805447731E-3</v>
      </c>
      <c r="AB2440" s="218">
        <f t="shared" si="264"/>
        <v>6.8508655805447731E-3</v>
      </c>
      <c r="AC2440" s="218">
        <f t="shared" si="265"/>
        <v>0</v>
      </c>
      <c r="AD2440" s="219">
        <f t="shared" si="266"/>
        <v>0</v>
      </c>
      <c r="AH2440" s="15">
        <f t="shared" si="267"/>
        <v>-2.1132140183653118E-2</v>
      </c>
      <c r="AI2440" s="15">
        <f t="shared" si="268"/>
        <v>0.75722234923842557</v>
      </c>
      <c r="AJ2440" s="15">
        <f t="shared" si="269"/>
        <v>-5.8662773998696828E-2</v>
      </c>
      <c r="AK2440" s="15">
        <f t="shared" si="270"/>
        <v>-0.59778198123591342</v>
      </c>
      <c r="AL2440" s="15">
        <f t="shared" si="271"/>
        <v>-1.9565766440237951</v>
      </c>
      <c r="AM2440" s="15">
        <f t="shared" si="272"/>
        <v>-1.4854556398418073</v>
      </c>
      <c r="AN2440" s="63">
        <f t="shared" si="277"/>
        <v>11.358636418491599</v>
      </c>
      <c r="AO2440" s="63">
        <f t="shared" si="277"/>
        <v>11.358804619998017</v>
      </c>
      <c r="AP2440" s="63">
        <f t="shared" si="277"/>
        <v>11.359537657922226</v>
      </c>
      <c r="AQ2440" s="63">
        <f t="shared" si="277"/>
        <v>11.362715978071076</v>
      </c>
      <c r="AR2440" s="63">
        <f t="shared" si="277"/>
        <v>11.376203534425278</v>
      </c>
      <c r="AS2440" s="63">
        <f t="shared" si="277"/>
        <v>11.429013607576051</v>
      </c>
      <c r="AT2440" s="63">
        <f t="shared" si="277"/>
        <v>11.594971110027394</v>
      </c>
      <c r="AU2440" s="63">
        <f t="shared" si="274"/>
        <v>11.961740587925192</v>
      </c>
      <c r="AV2440" s="63"/>
      <c r="AW2440" s="63"/>
    </row>
    <row r="2441" spans="27:49" x14ac:dyDescent="0.2">
      <c r="AA2441" s="217">
        <f t="shared" si="263"/>
        <v>-6.8508655805447731E-3</v>
      </c>
      <c r="AB2441" s="218">
        <f t="shared" si="264"/>
        <v>6.8508655805447731E-3</v>
      </c>
      <c r="AC2441" s="218">
        <f t="shared" si="265"/>
        <v>0</v>
      </c>
      <c r="AD2441" s="219">
        <f t="shared" si="266"/>
        <v>0</v>
      </c>
      <c r="AH2441" s="15">
        <f t="shared" si="267"/>
        <v>-2.1132140183653118E-2</v>
      </c>
      <c r="AI2441" s="15">
        <f t="shared" si="268"/>
        <v>0.75722234923842557</v>
      </c>
      <c r="AJ2441" s="15">
        <f t="shared" si="269"/>
        <v>-5.8662773998696828E-2</v>
      </c>
      <c r="AK2441" s="15">
        <f t="shared" si="270"/>
        <v>-0.59778198123591342</v>
      </c>
      <c r="AL2441" s="15">
        <f t="shared" si="271"/>
        <v>-1.9565766440237951</v>
      </c>
      <c r="AM2441" s="15">
        <f t="shared" si="272"/>
        <v>-1.4854556398418073</v>
      </c>
      <c r="AN2441" s="63">
        <f t="shared" si="277"/>
        <v>11.358636418491599</v>
      </c>
      <c r="AO2441" s="63">
        <f t="shared" si="277"/>
        <v>11.358804619998017</v>
      </c>
      <c r="AP2441" s="63">
        <f t="shared" si="277"/>
        <v>11.359537657922226</v>
      </c>
      <c r="AQ2441" s="63">
        <f t="shared" si="277"/>
        <v>11.362715978071076</v>
      </c>
      <c r="AR2441" s="63">
        <f t="shared" si="277"/>
        <v>11.376203534425278</v>
      </c>
      <c r="AS2441" s="63">
        <f t="shared" si="277"/>
        <v>11.429013607576051</v>
      </c>
      <c r="AT2441" s="63">
        <f t="shared" si="277"/>
        <v>11.594971110027394</v>
      </c>
      <c r="AU2441" s="63">
        <f t="shared" si="274"/>
        <v>11.961740587925192</v>
      </c>
      <c r="AV2441" s="63"/>
      <c r="AW2441" s="63"/>
    </row>
    <row r="2442" spans="27:49" x14ac:dyDescent="0.2">
      <c r="AA2442" s="217">
        <f t="shared" si="263"/>
        <v>-6.8508655805447731E-3</v>
      </c>
      <c r="AB2442" s="218">
        <f t="shared" si="264"/>
        <v>6.8508655805447731E-3</v>
      </c>
      <c r="AC2442" s="218">
        <f t="shared" si="265"/>
        <v>0</v>
      </c>
      <c r="AD2442" s="219">
        <f t="shared" si="266"/>
        <v>0</v>
      </c>
      <c r="AH2442" s="15">
        <f t="shared" si="267"/>
        <v>-2.1132140183653118E-2</v>
      </c>
      <c r="AI2442" s="15">
        <f t="shared" si="268"/>
        <v>0.75722234923842557</v>
      </c>
      <c r="AJ2442" s="15">
        <f t="shared" si="269"/>
        <v>-5.8662773998696828E-2</v>
      </c>
      <c r="AK2442" s="15">
        <f t="shared" si="270"/>
        <v>-0.59778198123591342</v>
      </c>
      <c r="AL2442" s="15">
        <f t="shared" si="271"/>
        <v>-1.9565766440237951</v>
      </c>
      <c r="AM2442" s="15">
        <f t="shared" si="272"/>
        <v>-1.4854556398418073</v>
      </c>
      <c r="AN2442" s="63">
        <f t="shared" si="277"/>
        <v>11.358636418491599</v>
      </c>
      <c r="AO2442" s="63">
        <f t="shared" si="277"/>
        <v>11.358804619998017</v>
      </c>
      <c r="AP2442" s="63">
        <f t="shared" si="277"/>
        <v>11.359537657922226</v>
      </c>
      <c r="AQ2442" s="63">
        <f t="shared" si="277"/>
        <v>11.362715978071076</v>
      </c>
      <c r="AR2442" s="63">
        <f t="shared" si="277"/>
        <v>11.376203534425278</v>
      </c>
      <c r="AS2442" s="63">
        <f t="shared" si="277"/>
        <v>11.429013607576051</v>
      </c>
      <c r="AT2442" s="63">
        <f t="shared" si="277"/>
        <v>11.594971110027394</v>
      </c>
      <c r="AU2442" s="63">
        <f t="shared" si="274"/>
        <v>11.961740587925192</v>
      </c>
      <c r="AV2442" s="63"/>
      <c r="AW2442" s="63"/>
    </row>
    <row r="2443" spans="27:49" x14ac:dyDescent="0.2">
      <c r="AA2443" s="217">
        <f t="shared" si="263"/>
        <v>-6.8508655805447731E-3</v>
      </c>
      <c r="AB2443" s="218">
        <f t="shared" si="264"/>
        <v>6.8508655805447731E-3</v>
      </c>
      <c r="AC2443" s="218">
        <f t="shared" si="265"/>
        <v>0</v>
      </c>
      <c r="AD2443" s="219">
        <f t="shared" si="266"/>
        <v>0</v>
      </c>
      <c r="AH2443" s="15">
        <f t="shared" si="267"/>
        <v>-2.1132140183653118E-2</v>
      </c>
      <c r="AI2443" s="15">
        <f t="shared" si="268"/>
        <v>0.75722234923842557</v>
      </c>
      <c r="AJ2443" s="15">
        <f t="shared" si="269"/>
        <v>-5.8662773998696828E-2</v>
      </c>
      <c r="AK2443" s="15">
        <f t="shared" si="270"/>
        <v>-0.59778198123591342</v>
      </c>
      <c r="AL2443" s="15">
        <f t="shared" si="271"/>
        <v>-1.9565766440237951</v>
      </c>
      <c r="AM2443" s="15">
        <f t="shared" si="272"/>
        <v>-1.4854556398418073</v>
      </c>
      <c r="AN2443" s="63">
        <f t="shared" si="277"/>
        <v>11.358636418491599</v>
      </c>
      <c r="AO2443" s="63">
        <f t="shared" si="277"/>
        <v>11.358804619998017</v>
      </c>
      <c r="AP2443" s="63">
        <f t="shared" si="277"/>
        <v>11.359537657922226</v>
      </c>
      <c r="AQ2443" s="63">
        <f t="shared" si="277"/>
        <v>11.362715978071076</v>
      </c>
      <c r="AR2443" s="63">
        <f t="shared" si="277"/>
        <v>11.376203534425278</v>
      </c>
      <c r="AS2443" s="63">
        <f t="shared" si="277"/>
        <v>11.429013607576051</v>
      </c>
      <c r="AT2443" s="63">
        <f t="shared" si="277"/>
        <v>11.594971110027394</v>
      </c>
      <c r="AU2443" s="63">
        <f t="shared" si="274"/>
        <v>11.961740587925192</v>
      </c>
      <c r="AV2443" s="63"/>
      <c r="AW2443" s="63"/>
    </row>
    <row r="2444" spans="27:49" x14ac:dyDescent="0.2">
      <c r="AA2444" s="217">
        <f t="shared" si="263"/>
        <v>-6.8508655805447731E-3</v>
      </c>
      <c r="AB2444" s="218">
        <f t="shared" si="264"/>
        <v>6.8508655805447731E-3</v>
      </c>
      <c r="AC2444" s="218">
        <f t="shared" si="265"/>
        <v>0</v>
      </c>
      <c r="AD2444" s="219">
        <f t="shared" si="266"/>
        <v>0</v>
      </c>
      <c r="AH2444" s="15">
        <f t="shared" si="267"/>
        <v>-2.1132140183653118E-2</v>
      </c>
      <c r="AI2444" s="15">
        <f t="shared" si="268"/>
        <v>0.75722234923842557</v>
      </c>
      <c r="AJ2444" s="15">
        <f t="shared" si="269"/>
        <v>-5.8662773998696828E-2</v>
      </c>
      <c r="AK2444" s="15">
        <f t="shared" si="270"/>
        <v>-0.59778198123591342</v>
      </c>
      <c r="AL2444" s="15">
        <f t="shared" si="271"/>
        <v>-1.9565766440237951</v>
      </c>
      <c r="AM2444" s="15">
        <f t="shared" si="272"/>
        <v>-1.4854556398418073</v>
      </c>
      <c r="AN2444" s="63">
        <f t="shared" si="277"/>
        <v>11.358636418491599</v>
      </c>
      <c r="AO2444" s="63">
        <f t="shared" si="277"/>
        <v>11.358804619998017</v>
      </c>
      <c r="AP2444" s="63">
        <f t="shared" si="277"/>
        <v>11.359537657922226</v>
      </c>
      <c r="AQ2444" s="63">
        <f t="shared" si="277"/>
        <v>11.362715978071076</v>
      </c>
      <c r="AR2444" s="63">
        <f t="shared" si="277"/>
        <v>11.376203534425278</v>
      </c>
      <c r="AS2444" s="63">
        <f t="shared" si="277"/>
        <v>11.429013607576051</v>
      </c>
      <c r="AT2444" s="63">
        <f t="shared" si="277"/>
        <v>11.594971110027394</v>
      </c>
      <c r="AU2444" s="63">
        <f t="shared" si="274"/>
        <v>11.961740587925192</v>
      </c>
      <c r="AV2444" s="63"/>
      <c r="AW2444" s="63"/>
    </row>
    <row r="2445" spans="27:49" x14ac:dyDescent="0.2">
      <c r="AA2445" s="217">
        <f t="shared" si="263"/>
        <v>-6.8508655805447731E-3</v>
      </c>
      <c r="AB2445" s="218">
        <f t="shared" si="264"/>
        <v>6.8508655805447731E-3</v>
      </c>
      <c r="AC2445" s="218">
        <f t="shared" si="265"/>
        <v>0</v>
      </c>
      <c r="AD2445" s="219">
        <f t="shared" si="266"/>
        <v>0</v>
      </c>
      <c r="AH2445" s="15">
        <f t="shared" si="267"/>
        <v>-2.1132140183653118E-2</v>
      </c>
      <c r="AI2445" s="15">
        <f t="shared" si="268"/>
        <v>0.75722234923842557</v>
      </c>
      <c r="AJ2445" s="15">
        <f t="shared" si="269"/>
        <v>-5.8662773998696828E-2</v>
      </c>
      <c r="AK2445" s="15">
        <f t="shared" si="270"/>
        <v>-0.59778198123591342</v>
      </c>
      <c r="AL2445" s="15">
        <f t="shared" si="271"/>
        <v>-1.9565766440237951</v>
      </c>
      <c r="AM2445" s="15">
        <f t="shared" si="272"/>
        <v>-1.4854556398418073</v>
      </c>
      <c r="AN2445" s="63">
        <f t="shared" si="277"/>
        <v>11.358636418491599</v>
      </c>
      <c r="AO2445" s="63">
        <f t="shared" si="277"/>
        <v>11.358804619998017</v>
      </c>
      <c r="AP2445" s="63">
        <f t="shared" si="277"/>
        <v>11.359537657922226</v>
      </c>
      <c r="AQ2445" s="63">
        <f t="shared" si="277"/>
        <v>11.362715978071076</v>
      </c>
      <c r="AR2445" s="63">
        <f t="shared" si="277"/>
        <v>11.376203534425278</v>
      </c>
      <c r="AS2445" s="63">
        <f t="shared" si="277"/>
        <v>11.429013607576051</v>
      </c>
      <c r="AT2445" s="63">
        <f t="shared" si="277"/>
        <v>11.594971110027394</v>
      </c>
      <c r="AU2445" s="63">
        <f t="shared" si="274"/>
        <v>11.961740587925192</v>
      </c>
      <c r="AV2445" s="63"/>
      <c r="AW2445" s="63"/>
    </row>
    <row r="2446" spans="27:49" x14ac:dyDescent="0.2">
      <c r="AA2446" s="217">
        <f t="shared" si="263"/>
        <v>-6.8508655805447731E-3</v>
      </c>
      <c r="AB2446" s="218">
        <f t="shared" si="264"/>
        <v>6.8508655805447731E-3</v>
      </c>
      <c r="AC2446" s="218">
        <f t="shared" si="265"/>
        <v>0</v>
      </c>
      <c r="AD2446" s="219">
        <f t="shared" si="266"/>
        <v>0</v>
      </c>
      <c r="AH2446" s="15">
        <f t="shared" si="267"/>
        <v>-2.1132140183653118E-2</v>
      </c>
      <c r="AI2446" s="15">
        <f t="shared" si="268"/>
        <v>0.75722234923842557</v>
      </c>
      <c r="AJ2446" s="15">
        <f t="shared" si="269"/>
        <v>-5.8662773998696828E-2</v>
      </c>
      <c r="AK2446" s="15">
        <f t="shared" si="270"/>
        <v>-0.59778198123591342</v>
      </c>
      <c r="AL2446" s="15">
        <f t="shared" si="271"/>
        <v>-1.9565766440237951</v>
      </c>
      <c r="AM2446" s="15">
        <f t="shared" si="272"/>
        <v>-1.4854556398418073</v>
      </c>
      <c r="AN2446" s="63">
        <f t="shared" si="277"/>
        <v>11.358636418491599</v>
      </c>
      <c r="AO2446" s="63">
        <f t="shared" si="277"/>
        <v>11.358804619998017</v>
      </c>
      <c r="AP2446" s="63">
        <f t="shared" si="277"/>
        <v>11.359537657922226</v>
      </c>
      <c r="AQ2446" s="63">
        <f t="shared" si="277"/>
        <v>11.362715978071076</v>
      </c>
      <c r="AR2446" s="63">
        <f t="shared" si="277"/>
        <v>11.376203534425278</v>
      </c>
      <c r="AS2446" s="63">
        <f t="shared" si="277"/>
        <v>11.429013607576051</v>
      </c>
      <c r="AT2446" s="63">
        <f t="shared" si="277"/>
        <v>11.594971110027394</v>
      </c>
      <c r="AU2446" s="63">
        <f t="shared" si="274"/>
        <v>11.961740587925192</v>
      </c>
      <c r="AV2446" s="63"/>
      <c r="AW2446" s="63"/>
    </row>
    <row r="2447" spans="27:49" x14ac:dyDescent="0.2">
      <c r="AA2447" s="217">
        <f t="shared" si="263"/>
        <v>-6.8508655805447731E-3</v>
      </c>
      <c r="AB2447" s="218">
        <f t="shared" si="264"/>
        <v>6.8508655805447731E-3</v>
      </c>
      <c r="AC2447" s="218">
        <f t="shared" si="265"/>
        <v>0</v>
      </c>
      <c r="AD2447" s="219">
        <f t="shared" si="266"/>
        <v>0</v>
      </c>
      <c r="AH2447" s="15">
        <f t="shared" si="267"/>
        <v>-2.1132140183653118E-2</v>
      </c>
      <c r="AI2447" s="15">
        <f t="shared" si="268"/>
        <v>0.75722234923842557</v>
      </c>
      <c r="AJ2447" s="15">
        <f t="shared" si="269"/>
        <v>-5.8662773998696828E-2</v>
      </c>
      <c r="AK2447" s="15">
        <f t="shared" si="270"/>
        <v>-0.59778198123591342</v>
      </c>
      <c r="AL2447" s="15">
        <f t="shared" si="271"/>
        <v>-1.9565766440237951</v>
      </c>
      <c r="AM2447" s="15">
        <f t="shared" si="272"/>
        <v>-1.4854556398418073</v>
      </c>
      <c r="AN2447" s="63">
        <f t="shared" si="277"/>
        <v>11.358636418491599</v>
      </c>
      <c r="AO2447" s="63">
        <f t="shared" si="277"/>
        <v>11.358804619998017</v>
      </c>
      <c r="AP2447" s="63">
        <f t="shared" si="277"/>
        <v>11.359537657922226</v>
      </c>
      <c r="AQ2447" s="63">
        <f t="shared" si="277"/>
        <v>11.362715978071076</v>
      </c>
      <c r="AR2447" s="63">
        <f t="shared" si="277"/>
        <v>11.376203534425278</v>
      </c>
      <c r="AS2447" s="63">
        <f t="shared" si="277"/>
        <v>11.429013607576051</v>
      </c>
      <c r="AT2447" s="63">
        <f t="shared" si="277"/>
        <v>11.594971110027394</v>
      </c>
      <c r="AU2447" s="63">
        <f t="shared" si="274"/>
        <v>11.961740587925192</v>
      </c>
      <c r="AV2447" s="63"/>
      <c r="AW2447" s="63"/>
    </row>
    <row r="2448" spans="27:49" x14ac:dyDescent="0.2">
      <c r="AA2448" s="217">
        <f t="shared" si="263"/>
        <v>-6.8508655805447731E-3</v>
      </c>
      <c r="AB2448" s="218">
        <f t="shared" si="264"/>
        <v>6.8508655805447731E-3</v>
      </c>
      <c r="AC2448" s="218">
        <f t="shared" si="265"/>
        <v>0</v>
      </c>
      <c r="AD2448" s="219">
        <f t="shared" si="266"/>
        <v>0</v>
      </c>
      <c r="AH2448" s="15">
        <f t="shared" si="267"/>
        <v>-2.1132140183653118E-2</v>
      </c>
      <c r="AI2448" s="15">
        <f t="shared" si="268"/>
        <v>0.75722234923842557</v>
      </c>
      <c r="AJ2448" s="15">
        <f t="shared" si="269"/>
        <v>-5.8662773998696828E-2</v>
      </c>
      <c r="AK2448" s="15">
        <f t="shared" si="270"/>
        <v>-0.59778198123591342</v>
      </c>
      <c r="AL2448" s="15">
        <f t="shared" si="271"/>
        <v>-1.9565766440237951</v>
      </c>
      <c r="AM2448" s="15">
        <f t="shared" si="272"/>
        <v>-1.4854556398418073</v>
      </c>
      <c r="AN2448" s="63">
        <f t="shared" si="277"/>
        <v>11.358636418491599</v>
      </c>
      <c r="AO2448" s="63">
        <f t="shared" si="277"/>
        <v>11.358804619998017</v>
      </c>
      <c r="AP2448" s="63">
        <f t="shared" si="277"/>
        <v>11.359537657922226</v>
      </c>
      <c r="AQ2448" s="63">
        <f t="shared" si="277"/>
        <v>11.362715978071076</v>
      </c>
      <c r="AR2448" s="63">
        <f t="shared" si="277"/>
        <v>11.376203534425278</v>
      </c>
      <c r="AS2448" s="63">
        <f t="shared" si="277"/>
        <v>11.429013607576051</v>
      </c>
      <c r="AT2448" s="63">
        <f t="shared" si="277"/>
        <v>11.594971110027394</v>
      </c>
      <c r="AU2448" s="63">
        <f t="shared" si="274"/>
        <v>11.961740587925192</v>
      </c>
      <c r="AV2448" s="63"/>
      <c r="AW2448" s="63"/>
    </row>
    <row r="2449" spans="27:49" x14ac:dyDescent="0.2">
      <c r="AA2449" s="217">
        <f t="shared" si="263"/>
        <v>-6.8508655805447731E-3</v>
      </c>
      <c r="AB2449" s="218">
        <f t="shared" si="264"/>
        <v>6.8508655805447731E-3</v>
      </c>
      <c r="AC2449" s="218">
        <f t="shared" si="265"/>
        <v>0</v>
      </c>
      <c r="AD2449" s="219">
        <f t="shared" si="266"/>
        <v>0</v>
      </c>
      <c r="AH2449" s="15">
        <f t="shared" si="267"/>
        <v>-2.1132140183653118E-2</v>
      </c>
      <c r="AI2449" s="15">
        <f t="shared" si="268"/>
        <v>0.75722234923842557</v>
      </c>
      <c r="AJ2449" s="15">
        <f t="shared" si="269"/>
        <v>-5.8662773998696828E-2</v>
      </c>
      <c r="AK2449" s="15">
        <f t="shared" si="270"/>
        <v>-0.59778198123591342</v>
      </c>
      <c r="AL2449" s="15">
        <f t="shared" si="271"/>
        <v>-1.9565766440237951</v>
      </c>
      <c r="AM2449" s="15">
        <f t="shared" si="272"/>
        <v>-1.4854556398418073</v>
      </c>
      <c r="AN2449" s="63">
        <f t="shared" si="277"/>
        <v>11.358636418491599</v>
      </c>
      <c r="AO2449" s="63">
        <f t="shared" si="277"/>
        <v>11.358804619998017</v>
      </c>
      <c r="AP2449" s="63">
        <f t="shared" si="277"/>
        <v>11.359537657922226</v>
      </c>
      <c r="AQ2449" s="63">
        <f t="shared" si="277"/>
        <v>11.362715978071076</v>
      </c>
      <c r="AR2449" s="63">
        <f t="shared" si="277"/>
        <v>11.376203534425278</v>
      </c>
      <c r="AS2449" s="63">
        <f t="shared" si="277"/>
        <v>11.429013607576051</v>
      </c>
      <c r="AT2449" s="63">
        <f t="shared" si="277"/>
        <v>11.594971110027394</v>
      </c>
      <c r="AU2449" s="63">
        <f t="shared" si="274"/>
        <v>11.961740587925192</v>
      </c>
      <c r="AV2449" s="63"/>
      <c r="AW2449" s="63"/>
    </row>
    <row r="2450" spans="27:49" x14ac:dyDescent="0.2">
      <c r="AA2450" s="217">
        <f t="shared" si="263"/>
        <v>-6.8508655805447731E-3</v>
      </c>
      <c r="AB2450" s="218">
        <f t="shared" si="264"/>
        <v>6.8508655805447731E-3</v>
      </c>
      <c r="AC2450" s="218">
        <f t="shared" si="265"/>
        <v>0</v>
      </c>
      <c r="AD2450" s="219">
        <f t="shared" si="266"/>
        <v>0</v>
      </c>
      <c r="AH2450" s="15">
        <f t="shared" si="267"/>
        <v>-2.1132140183653118E-2</v>
      </c>
      <c r="AI2450" s="15">
        <f t="shared" si="268"/>
        <v>0.75722234923842557</v>
      </c>
      <c r="AJ2450" s="15">
        <f t="shared" si="269"/>
        <v>-5.8662773998696828E-2</v>
      </c>
      <c r="AK2450" s="15">
        <f t="shared" si="270"/>
        <v>-0.59778198123591342</v>
      </c>
      <c r="AL2450" s="15">
        <f t="shared" si="271"/>
        <v>-1.9565766440237951</v>
      </c>
      <c r="AM2450" s="15">
        <f t="shared" si="272"/>
        <v>-1.4854556398418073</v>
      </c>
      <c r="AN2450" s="63">
        <f t="shared" si="277"/>
        <v>11.358636418491599</v>
      </c>
      <c r="AO2450" s="63">
        <f t="shared" si="277"/>
        <v>11.358804619998017</v>
      </c>
      <c r="AP2450" s="63">
        <f t="shared" si="277"/>
        <v>11.359537657922226</v>
      </c>
      <c r="AQ2450" s="63">
        <f t="shared" si="277"/>
        <v>11.362715978071076</v>
      </c>
      <c r="AR2450" s="63">
        <f t="shared" si="277"/>
        <v>11.376203534425278</v>
      </c>
      <c r="AS2450" s="63">
        <f t="shared" si="277"/>
        <v>11.429013607576051</v>
      </c>
      <c r="AT2450" s="63">
        <f t="shared" si="277"/>
        <v>11.594971110027394</v>
      </c>
      <c r="AU2450" s="63">
        <f t="shared" si="274"/>
        <v>11.961740587925192</v>
      </c>
      <c r="AV2450" s="63"/>
      <c r="AW2450" s="63"/>
    </row>
    <row r="2451" spans="27:49" x14ac:dyDescent="0.2">
      <c r="AA2451" s="217">
        <f t="shared" si="263"/>
        <v>-6.8508655805447731E-3</v>
      </c>
      <c r="AB2451" s="218">
        <f t="shared" si="264"/>
        <v>6.8508655805447731E-3</v>
      </c>
      <c r="AC2451" s="218">
        <f t="shared" si="265"/>
        <v>0</v>
      </c>
      <c r="AD2451" s="219">
        <f t="shared" si="266"/>
        <v>0</v>
      </c>
      <c r="AH2451" s="15">
        <f t="shared" si="267"/>
        <v>-2.1132140183653118E-2</v>
      </c>
      <c r="AI2451" s="15">
        <f t="shared" si="268"/>
        <v>0.75722234923842557</v>
      </c>
      <c r="AJ2451" s="15">
        <f t="shared" si="269"/>
        <v>-5.8662773998696828E-2</v>
      </c>
      <c r="AK2451" s="15">
        <f t="shared" si="270"/>
        <v>-0.59778198123591342</v>
      </c>
      <c r="AL2451" s="15">
        <f t="shared" si="271"/>
        <v>-1.9565766440237951</v>
      </c>
      <c r="AM2451" s="15">
        <f t="shared" si="272"/>
        <v>-1.4854556398418073</v>
      </c>
      <c r="AN2451" s="63">
        <f t="shared" si="277"/>
        <v>11.358636418491599</v>
      </c>
      <c r="AO2451" s="63">
        <f t="shared" si="277"/>
        <v>11.358804619998017</v>
      </c>
      <c r="AP2451" s="63">
        <f t="shared" si="277"/>
        <v>11.359537657922226</v>
      </c>
      <c r="AQ2451" s="63">
        <f t="shared" si="277"/>
        <v>11.362715978071076</v>
      </c>
      <c r="AR2451" s="63">
        <f t="shared" si="277"/>
        <v>11.376203534425278</v>
      </c>
      <c r="AS2451" s="63">
        <f t="shared" si="277"/>
        <v>11.429013607576051</v>
      </c>
      <c r="AT2451" s="63">
        <f t="shared" si="277"/>
        <v>11.594971110027394</v>
      </c>
      <c r="AU2451" s="63">
        <f t="shared" si="274"/>
        <v>11.961740587925192</v>
      </c>
      <c r="AV2451" s="63"/>
      <c r="AW2451" s="63"/>
    </row>
    <row r="2452" spans="27:49" x14ac:dyDescent="0.2">
      <c r="AA2452" s="217">
        <f t="shared" si="263"/>
        <v>-6.8508655805447731E-3</v>
      </c>
      <c r="AB2452" s="218">
        <f t="shared" si="264"/>
        <v>6.8508655805447731E-3</v>
      </c>
      <c r="AC2452" s="218">
        <f t="shared" si="265"/>
        <v>0</v>
      </c>
      <c r="AD2452" s="219">
        <f t="shared" si="266"/>
        <v>0</v>
      </c>
      <c r="AH2452" s="15">
        <f t="shared" si="267"/>
        <v>-2.1132140183653118E-2</v>
      </c>
      <c r="AI2452" s="15">
        <f t="shared" si="268"/>
        <v>0.75722234923842557</v>
      </c>
      <c r="AJ2452" s="15">
        <f t="shared" si="269"/>
        <v>-5.8662773998696828E-2</v>
      </c>
      <c r="AK2452" s="15">
        <f t="shared" si="270"/>
        <v>-0.59778198123591342</v>
      </c>
      <c r="AL2452" s="15">
        <f t="shared" si="271"/>
        <v>-1.9565766440237951</v>
      </c>
      <c r="AM2452" s="15">
        <f t="shared" si="272"/>
        <v>-1.4854556398418073</v>
      </c>
      <c r="AN2452" s="63">
        <f t="shared" si="277"/>
        <v>11.358636418491599</v>
      </c>
      <c r="AO2452" s="63">
        <f t="shared" si="277"/>
        <v>11.358804619998017</v>
      </c>
      <c r="AP2452" s="63">
        <f t="shared" si="277"/>
        <v>11.359537657922226</v>
      </c>
      <c r="AQ2452" s="63">
        <f t="shared" si="277"/>
        <v>11.362715978071076</v>
      </c>
      <c r="AR2452" s="63">
        <f t="shared" si="277"/>
        <v>11.376203534425278</v>
      </c>
      <c r="AS2452" s="63">
        <f t="shared" si="277"/>
        <v>11.429013607576051</v>
      </c>
      <c r="AT2452" s="63">
        <f t="shared" si="277"/>
        <v>11.594971110027394</v>
      </c>
      <c r="AU2452" s="63">
        <f t="shared" si="274"/>
        <v>11.961740587925192</v>
      </c>
      <c r="AV2452" s="63"/>
      <c r="AW2452" s="63"/>
    </row>
    <row r="2453" spans="27:49" x14ac:dyDescent="0.2">
      <c r="AA2453" s="217">
        <f t="shared" ref="AA2453:AA2516" si="278">AB$3+AB$4*Z2453+AB$5*Z2453^2+AH2453</f>
        <v>-6.8508655805447731E-3</v>
      </c>
      <c r="AB2453" s="218">
        <f t="shared" ref="AB2453:AB2516" si="279">+G2453-AA2453</f>
        <v>6.8508655805447731E-3</v>
      </c>
      <c r="AC2453" s="218">
        <f t="shared" ref="AC2453:AC2516" si="280">+G2453-P2453</f>
        <v>0</v>
      </c>
      <c r="AD2453" s="219">
        <f t="shared" ref="AD2453:AD2516" si="281">U2453*(G2453-AA2453)^2</f>
        <v>0</v>
      </c>
      <c r="AH2453" s="15">
        <f t="shared" ref="AH2453:AH2516" si="282">$AB$6*($AB$11/AI2453*AJ2453+$AB$12)</f>
        <v>-2.1132140183653118E-2</v>
      </c>
      <c r="AI2453" s="15">
        <f t="shared" ref="AI2453:AI2516" si="283">1+$AB$7*COS(AL2453)</f>
        <v>0.75722234923842557</v>
      </c>
      <c r="AJ2453" s="15">
        <f t="shared" ref="AJ2453:AJ2516" si="284">SIN(AL2453+RADIANS($AB$9))</f>
        <v>-5.8662773998696828E-2</v>
      </c>
      <c r="AK2453" s="15">
        <f t="shared" ref="AK2453:AK2516" si="285">$AB$7*SIN(AL2453)</f>
        <v>-0.59778198123591342</v>
      </c>
      <c r="AL2453" s="15">
        <f t="shared" ref="AL2453:AL2516" si="286">2*ATAN(AM2453)</f>
        <v>-1.9565766440237951</v>
      </c>
      <c r="AM2453" s="15">
        <f t="shared" ref="AM2453:AM2516" si="287">TAN(AN2453/2)*SQRT((1+$AB$7)/(1-$AB$7))</f>
        <v>-1.4854556398418073</v>
      </c>
      <c r="AN2453" s="63">
        <f t="shared" ref="AN2453:AT2468" si="288">$AU2453+$AB$7*SIN(AO2453)</f>
        <v>11.358636418491599</v>
      </c>
      <c r="AO2453" s="63">
        <f t="shared" si="288"/>
        <v>11.358804619998017</v>
      </c>
      <c r="AP2453" s="63">
        <f t="shared" si="288"/>
        <v>11.359537657922226</v>
      </c>
      <c r="AQ2453" s="63">
        <f t="shared" si="288"/>
        <v>11.362715978071076</v>
      </c>
      <c r="AR2453" s="63">
        <f t="shared" si="288"/>
        <v>11.376203534425278</v>
      </c>
      <c r="AS2453" s="63">
        <f t="shared" si="288"/>
        <v>11.429013607576051</v>
      </c>
      <c r="AT2453" s="63">
        <f t="shared" si="288"/>
        <v>11.594971110027394</v>
      </c>
      <c r="AU2453" s="63">
        <f t="shared" ref="AU2453:AU2516" si="289">RADIANS($AB$9)+$AB$18*(F2453-AB$15)</f>
        <v>11.961740587925192</v>
      </c>
      <c r="AV2453" s="63"/>
      <c r="AW2453" s="63"/>
    </row>
    <row r="2454" spans="27:49" x14ac:dyDescent="0.2">
      <c r="AA2454" s="217">
        <f t="shared" si="278"/>
        <v>-6.8508655805447731E-3</v>
      </c>
      <c r="AB2454" s="218">
        <f t="shared" si="279"/>
        <v>6.8508655805447731E-3</v>
      </c>
      <c r="AC2454" s="218">
        <f t="shared" si="280"/>
        <v>0</v>
      </c>
      <c r="AD2454" s="219">
        <f t="shared" si="281"/>
        <v>0</v>
      </c>
      <c r="AH2454" s="15">
        <f t="shared" si="282"/>
        <v>-2.1132140183653118E-2</v>
      </c>
      <c r="AI2454" s="15">
        <f t="shared" si="283"/>
        <v>0.75722234923842557</v>
      </c>
      <c r="AJ2454" s="15">
        <f t="shared" si="284"/>
        <v>-5.8662773998696828E-2</v>
      </c>
      <c r="AK2454" s="15">
        <f t="shared" si="285"/>
        <v>-0.59778198123591342</v>
      </c>
      <c r="AL2454" s="15">
        <f t="shared" si="286"/>
        <v>-1.9565766440237951</v>
      </c>
      <c r="AM2454" s="15">
        <f t="shared" si="287"/>
        <v>-1.4854556398418073</v>
      </c>
      <c r="AN2454" s="63">
        <f t="shared" si="288"/>
        <v>11.358636418491599</v>
      </c>
      <c r="AO2454" s="63">
        <f t="shared" si="288"/>
        <v>11.358804619998017</v>
      </c>
      <c r="AP2454" s="63">
        <f t="shared" si="288"/>
        <v>11.359537657922226</v>
      </c>
      <c r="AQ2454" s="63">
        <f t="shared" si="288"/>
        <v>11.362715978071076</v>
      </c>
      <c r="AR2454" s="63">
        <f t="shared" si="288"/>
        <v>11.376203534425278</v>
      </c>
      <c r="AS2454" s="63">
        <f t="shared" si="288"/>
        <v>11.429013607576051</v>
      </c>
      <c r="AT2454" s="63">
        <f t="shared" si="288"/>
        <v>11.594971110027394</v>
      </c>
      <c r="AU2454" s="63">
        <f t="shared" si="289"/>
        <v>11.961740587925192</v>
      </c>
      <c r="AV2454" s="63"/>
      <c r="AW2454" s="63"/>
    </row>
    <row r="2455" spans="27:49" x14ac:dyDescent="0.2">
      <c r="AA2455" s="217">
        <f t="shared" si="278"/>
        <v>-6.8508655805447731E-3</v>
      </c>
      <c r="AB2455" s="218">
        <f t="shared" si="279"/>
        <v>6.8508655805447731E-3</v>
      </c>
      <c r="AC2455" s="218">
        <f t="shared" si="280"/>
        <v>0</v>
      </c>
      <c r="AD2455" s="219">
        <f t="shared" si="281"/>
        <v>0</v>
      </c>
      <c r="AH2455" s="15">
        <f t="shared" si="282"/>
        <v>-2.1132140183653118E-2</v>
      </c>
      <c r="AI2455" s="15">
        <f t="shared" si="283"/>
        <v>0.75722234923842557</v>
      </c>
      <c r="AJ2455" s="15">
        <f t="shared" si="284"/>
        <v>-5.8662773998696828E-2</v>
      </c>
      <c r="AK2455" s="15">
        <f t="shared" si="285"/>
        <v>-0.59778198123591342</v>
      </c>
      <c r="AL2455" s="15">
        <f t="shared" si="286"/>
        <v>-1.9565766440237951</v>
      </c>
      <c r="AM2455" s="15">
        <f t="shared" si="287"/>
        <v>-1.4854556398418073</v>
      </c>
      <c r="AN2455" s="63">
        <f t="shared" si="288"/>
        <v>11.358636418491599</v>
      </c>
      <c r="AO2455" s="63">
        <f t="shared" si="288"/>
        <v>11.358804619998017</v>
      </c>
      <c r="AP2455" s="63">
        <f t="shared" si="288"/>
        <v>11.359537657922226</v>
      </c>
      <c r="AQ2455" s="63">
        <f t="shared" si="288"/>
        <v>11.362715978071076</v>
      </c>
      <c r="AR2455" s="63">
        <f t="shared" si="288"/>
        <v>11.376203534425278</v>
      </c>
      <c r="AS2455" s="63">
        <f t="shared" si="288"/>
        <v>11.429013607576051</v>
      </c>
      <c r="AT2455" s="63">
        <f t="shared" si="288"/>
        <v>11.594971110027394</v>
      </c>
      <c r="AU2455" s="63">
        <f t="shared" si="289"/>
        <v>11.961740587925192</v>
      </c>
      <c r="AV2455" s="63"/>
      <c r="AW2455" s="63"/>
    </row>
    <row r="2456" spans="27:49" x14ac:dyDescent="0.2">
      <c r="AA2456" s="217">
        <f t="shared" si="278"/>
        <v>-6.8508655805447731E-3</v>
      </c>
      <c r="AB2456" s="218">
        <f t="shared" si="279"/>
        <v>6.8508655805447731E-3</v>
      </c>
      <c r="AC2456" s="218">
        <f t="shared" si="280"/>
        <v>0</v>
      </c>
      <c r="AD2456" s="219">
        <f t="shared" si="281"/>
        <v>0</v>
      </c>
      <c r="AH2456" s="15">
        <f t="shared" si="282"/>
        <v>-2.1132140183653118E-2</v>
      </c>
      <c r="AI2456" s="15">
        <f t="shared" si="283"/>
        <v>0.75722234923842557</v>
      </c>
      <c r="AJ2456" s="15">
        <f t="shared" si="284"/>
        <v>-5.8662773998696828E-2</v>
      </c>
      <c r="AK2456" s="15">
        <f t="shared" si="285"/>
        <v>-0.59778198123591342</v>
      </c>
      <c r="AL2456" s="15">
        <f t="shared" si="286"/>
        <v>-1.9565766440237951</v>
      </c>
      <c r="AM2456" s="15">
        <f t="shared" si="287"/>
        <v>-1.4854556398418073</v>
      </c>
      <c r="AN2456" s="63">
        <f t="shared" si="288"/>
        <v>11.358636418491599</v>
      </c>
      <c r="AO2456" s="63">
        <f t="shared" si="288"/>
        <v>11.358804619998017</v>
      </c>
      <c r="AP2456" s="63">
        <f t="shared" si="288"/>
        <v>11.359537657922226</v>
      </c>
      <c r="AQ2456" s="63">
        <f t="shared" si="288"/>
        <v>11.362715978071076</v>
      </c>
      <c r="AR2456" s="63">
        <f t="shared" si="288"/>
        <v>11.376203534425278</v>
      </c>
      <c r="AS2456" s="63">
        <f t="shared" si="288"/>
        <v>11.429013607576051</v>
      </c>
      <c r="AT2456" s="63">
        <f t="shared" si="288"/>
        <v>11.594971110027394</v>
      </c>
      <c r="AU2456" s="63">
        <f t="shared" si="289"/>
        <v>11.961740587925192</v>
      </c>
      <c r="AV2456" s="63"/>
      <c r="AW2456" s="63"/>
    </row>
    <row r="2457" spans="27:49" x14ac:dyDescent="0.2">
      <c r="AA2457" s="217">
        <f t="shared" si="278"/>
        <v>-6.8508655805447731E-3</v>
      </c>
      <c r="AB2457" s="218">
        <f t="shared" si="279"/>
        <v>6.8508655805447731E-3</v>
      </c>
      <c r="AC2457" s="218">
        <f t="shared" si="280"/>
        <v>0</v>
      </c>
      <c r="AD2457" s="219">
        <f t="shared" si="281"/>
        <v>0</v>
      </c>
      <c r="AH2457" s="15">
        <f t="shared" si="282"/>
        <v>-2.1132140183653118E-2</v>
      </c>
      <c r="AI2457" s="15">
        <f t="shared" si="283"/>
        <v>0.75722234923842557</v>
      </c>
      <c r="AJ2457" s="15">
        <f t="shared" si="284"/>
        <v>-5.8662773998696828E-2</v>
      </c>
      <c r="AK2457" s="15">
        <f t="shared" si="285"/>
        <v>-0.59778198123591342</v>
      </c>
      <c r="AL2457" s="15">
        <f t="shared" si="286"/>
        <v>-1.9565766440237951</v>
      </c>
      <c r="AM2457" s="15">
        <f t="shared" si="287"/>
        <v>-1.4854556398418073</v>
      </c>
      <c r="AN2457" s="63">
        <f t="shared" si="288"/>
        <v>11.358636418491599</v>
      </c>
      <c r="AO2457" s="63">
        <f t="shared" si="288"/>
        <v>11.358804619998017</v>
      </c>
      <c r="AP2457" s="63">
        <f t="shared" si="288"/>
        <v>11.359537657922226</v>
      </c>
      <c r="AQ2457" s="63">
        <f t="shared" si="288"/>
        <v>11.362715978071076</v>
      </c>
      <c r="AR2457" s="63">
        <f t="shared" si="288"/>
        <v>11.376203534425278</v>
      </c>
      <c r="AS2457" s="63">
        <f t="shared" si="288"/>
        <v>11.429013607576051</v>
      </c>
      <c r="AT2457" s="63">
        <f t="shared" si="288"/>
        <v>11.594971110027394</v>
      </c>
      <c r="AU2457" s="63">
        <f t="shared" si="289"/>
        <v>11.961740587925192</v>
      </c>
      <c r="AV2457" s="63"/>
      <c r="AW2457" s="63"/>
    </row>
    <row r="2458" spans="27:49" x14ac:dyDescent="0.2">
      <c r="AA2458" s="217">
        <f t="shared" si="278"/>
        <v>-6.8508655805447731E-3</v>
      </c>
      <c r="AB2458" s="218">
        <f t="shared" si="279"/>
        <v>6.8508655805447731E-3</v>
      </c>
      <c r="AC2458" s="218">
        <f t="shared" si="280"/>
        <v>0</v>
      </c>
      <c r="AD2458" s="219">
        <f t="shared" si="281"/>
        <v>0</v>
      </c>
      <c r="AH2458" s="15">
        <f t="shared" si="282"/>
        <v>-2.1132140183653118E-2</v>
      </c>
      <c r="AI2458" s="15">
        <f t="shared" si="283"/>
        <v>0.75722234923842557</v>
      </c>
      <c r="AJ2458" s="15">
        <f t="shared" si="284"/>
        <v>-5.8662773998696828E-2</v>
      </c>
      <c r="AK2458" s="15">
        <f t="shared" si="285"/>
        <v>-0.59778198123591342</v>
      </c>
      <c r="AL2458" s="15">
        <f t="shared" si="286"/>
        <v>-1.9565766440237951</v>
      </c>
      <c r="AM2458" s="15">
        <f t="shared" si="287"/>
        <v>-1.4854556398418073</v>
      </c>
      <c r="AN2458" s="63">
        <f t="shared" si="288"/>
        <v>11.358636418491599</v>
      </c>
      <c r="AO2458" s="63">
        <f t="shared" si="288"/>
        <v>11.358804619998017</v>
      </c>
      <c r="AP2458" s="63">
        <f t="shared" si="288"/>
        <v>11.359537657922226</v>
      </c>
      <c r="AQ2458" s="63">
        <f t="shared" si="288"/>
        <v>11.362715978071076</v>
      </c>
      <c r="AR2458" s="63">
        <f t="shared" si="288"/>
        <v>11.376203534425278</v>
      </c>
      <c r="AS2458" s="63">
        <f t="shared" si="288"/>
        <v>11.429013607576051</v>
      </c>
      <c r="AT2458" s="63">
        <f t="shared" si="288"/>
        <v>11.594971110027394</v>
      </c>
      <c r="AU2458" s="63">
        <f t="shared" si="289"/>
        <v>11.961740587925192</v>
      </c>
      <c r="AV2458" s="63"/>
      <c r="AW2458" s="63"/>
    </row>
    <row r="2459" spans="27:49" x14ac:dyDescent="0.2">
      <c r="AA2459" s="217">
        <f t="shared" si="278"/>
        <v>-6.8508655805447731E-3</v>
      </c>
      <c r="AB2459" s="218">
        <f t="shared" si="279"/>
        <v>6.8508655805447731E-3</v>
      </c>
      <c r="AC2459" s="218">
        <f t="shared" si="280"/>
        <v>0</v>
      </c>
      <c r="AD2459" s="219">
        <f t="shared" si="281"/>
        <v>0</v>
      </c>
      <c r="AH2459" s="15">
        <f t="shared" si="282"/>
        <v>-2.1132140183653118E-2</v>
      </c>
      <c r="AI2459" s="15">
        <f t="shared" si="283"/>
        <v>0.75722234923842557</v>
      </c>
      <c r="AJ2459" s="15">
        <f t="shared" si="284"/>
        <v>-5.8662773998696828E-2</v>
      </c>
      <c r="AK2459" s="15">
        <f t="shared" si="285"/>
        <v>-0.59778198123591342</v>
      </c>
      <c r="AL2459" s="15">
        <f t="shared" si="286"/>
        <v>-1.9565766440237951</v>
      </c>
      <c r="AM2459" s="15">
        <f t="shared" si="287"/>
        <v>-1.4854556398418073</v>
      </c>
      <c r="AN2459" s="63">
        <f t="shared" si="288"/>
        <v>11.358636418491599</v>
      </c>
      <c r="AO2459" s="63">
        <f t="shared" si="288"/>
        <v>11.358804619998017</v>
      </c>
      <c r="AP2459" s="63">
        <f t="shared" si="288"/>
        <v>11.359537657922226</v>
      </c>
      <c r="AQ2459" s="63">
        <f t="shared" si="288"/>
        <v>11.362715978071076</v>
      </c>
      <c r="AR2459" s="63">
        <f t="shared" si="288"/>
        <v>11.376203534425278</v>
      </c>
      <c r="AS2459" s="63">
        <f t="shared" si="288"/>
        <v>11.429013607576051</v>
      </c>
      <c r="AT2459" s="63">
        <f t="shared" si="288"/>
        <v>11.594971110027394</v>
      </c>
      <c r="AU2459" s="63">
        <f t="shared" si="289"/>
        <v>11.961740587925192</v>
      </c>
      <c r="AV2459" s="63"/>
      <c r="AW2459" s="63"/>
    </row>
    <row r="2460" spans="27:49" x14ac:dyDescent="0.2">
      <c r="AA2460" s="217">
        <f t="shared" si="278"/>
        <v>-6.8508655805447731E-3</v>
      </c>
      <c r="AB2460" s="218">
        <f t="shared" si="279"/>
        <v>6.8508655805447731E-3</v>
      </c>
      <c r="AC2460" s="218">
        <f t="shared" si="280"/>
        <v>0</v>
      </c>
      <c r="AD2460" s="219">
        <f t="shared" si="281"/>
        <v>0</v>
      </c>
      <c r="AH2460" s="15">
        <f t="shared" si="282"/>
        <v>-2.1132140183653118E-2</v>
      </c>
      <c r="AI2460" s="15">
        <f t="shared" si="283"/>
        <v>0.75722234923842557</v>
      </c>
      <c r="AJ2460" s="15">
        <f t="shared" si="284"/>
        <v>-5.8662773998696828E-2</v>
      </c>
      <c r="AK2460" s="15">
        <f t="shared" si="285"/>
        <v>-0.59778198123591342</v>
      </c>
      <c r="AL2460" s="15">
        <f t="shared" si="286"/>
        <v>-1.9565766440237951</v>
      </c>
      <c r="AM2460" s="15">
        <f t="shared" si="287"/>
        <v>-1.4854556398418073</v>
      </c>
      <c r="AN2460" s="63">
        <f t="shared" si="288"/>
        <v>11.358636418491599</v>
      </c>
      <c r="AO2460" s="63">
        <f t="shared" si="288"/>
        <v>11.358804619998017</v>
      </c>
      <c r="AP2460" s="63">
        <f t="shared" si="288"/>
        <v>11.359537657922226</v>
      </c>
      <c r="AQ2460" s="63">
        <f t="shared" si="288"/>
        <v>11.362715978071076</v>
      </c>
      <c r="AR2460" s="63">
        <f t="shared" si="288"/>
        <v>11.376203534425278</v>
      </c>
      <c r="AS2460" s="63">
        <f t="shared" si="288"/>
        <v>11.429013607576051</v>
      </c>
      <c r="AT2460" s="63">
        <f t="shared" si="288"/>
        <v>11.594971110027394</v>
      </c>
      <c r="AU2460" s="63">
        <f t="shared" si="289"/>
        <v>11.961740587925192</v>
      </c>
      <c r="AV2460" s="63"/>
      <c r="AW2460" s="63"/>
    </row>
    <row r="2461" spans="27:49" x14ac:dyDescent="0.2">
      <c r="AA2461" s="217">
        <f t="shared" si="278"/>
        <v>-6.8508655805447731E-3</v>
      </c>
      <c r="AB2461" s="218">
        <f t="shared" si="279"/>
        <v>6.8508655805447731E-3</v>
      </c>
      <c r="AC2461" s="218">
        <f t="shared" si="280"/>
        <v>0</v>
      </c>
      <c r="AD2461" s="219">
        <f t="shared" si="281"/>
        <v>0</v>
      </c>
      <c r="AH2461" s="15">
        <f t="shared" si="282"/>
        <v>-2.1132140183653118E-2</v>
      </c>
      <c r="AI2461" s="15">
        <f t="shared" si="283"/>
        <v>0.75722234923842557</v>
      </c>
      <c r="AJ2461" s="15">
        <f t="shared" si="284"/>
        <v>-5.8662773998696828E-2</v>
      </c>
      <c r="AK2461" s="15">
        <f t="shared" si="285"/>
        <v>-0.59778198123591342</v>
      </c>
      <c r="AL2461" s="15">
        <f t="shared" si="286"/>
        <v>-1.9565766440237951</v>
      </c>
      <c r="AM2461" s="15">
        <f t="shared" si="287"/>
        <v>-1.4854556398418073</v>
      </c>
      <c r="AN2461" s="63">
        <f t="shared" si="288"/>
        <v>11.358636418491599</v>
      </c>
      <c r="AO2461" s="63">
        <f t="shared" si="288"/>
        <v>11.358804619998017</v>
      </c>
      <c r="AP2461" s="63">
        <f t="shared" si="288"/>
        <v>11.359537657922226</v>
      </c>
      <c r="AQ2461" s="63">
        <f t="shared" si="288"/>
        <v>11.362715978071076</v>
      </c>
      <c r="AR2461" s="63">
        <f t="shared" si="288"/>
        <v>11.376203534425278</v>
      </c>
      <c r="AS2461" s="63">
        <f t="shared" si="288"/>
        <v>11.429013607576051</v>
      </c>
      <c r="AT2461" s="63">
        <f t="shared" si="288"/>
        <v>11.594971110027394</v>
      </c>
      <c r="AU2461" s="63">
        <f t="shared" si="289"/>
        <v>11.961740587925192</v>
      </c>
      <c r="AV2461" s="63"/>
      <c r="AW2461" s="63"/>
    </row>
    <row r="2462" spans="27:49" x14ac:dyDescent="0.2">
      <c r="AA2462" s="217">
        <f t="shared" si="278"/>
        <v>-6.8508655805447731E-3</v>
      </c>
      <c r="AB2462" s="218">
        <f t="shared" si="279"/>
        <v>6.8508655805447731E-3</v>
      </c>
      <c r="AC2462" s="218">
        <f t="shared" si="280"/>
        <v>0</v>
      </c>
      <c r="AD2462" s="219">
        <f t="shared" si="281"/>
        <v>0</v>
      </c>
      <c r="AH2462" s="15">
        <f t="shared" si="282"/>
        <v>-2.1132140183653118E-2</v>
      </c>
      <c r="AI2462" s="15">
        <f t="shared" si="283"/>
        <v>0.75722234923842557</v>
      </c>
      <c r="AJ2462" s="15">
        <f t="shared" si="284"/>
        <v>-5.8662773998696828E-2</v>
      </c>
      <c r="AK2462" s="15">
        <f t="shared" si="285"/>
        <v>-0.59778198123591342</v>
      </c>
      <c r="AL2462" s="15">
        <f t="shared" si="286"/>
        <v>-1.9565766440237951</v>
      </c>
      <c r="AM2462" s="15">
        <f t="shared" si="287"/>
        <v>-1.4854556398418073</v>
      </c>
      <c r="AN2462" s="63">
        <f t="shared" si="288"/>
        <v>11.358636418491599</v>
      </c>
      <c r="AO2462" s="63">
        <f t="shared" si="288"/>
        <v>11.358804619998017</v>
      </c>
      <c r="AP2462" s="63">
        <f t="shared" si="288"/>
        <v>11.359537657922226</v>
      </c>
      <c r="AQ2462" s="63">
        <f t="shared" si="288"/>
        <v>11.362715978071076</v>
      </c>
      <c r="AR2462" s="63">
        <f t="shared" si="288"/>
        <v>11.376203534425278</v>
      </c>
      <c r="AS2462" s="63">
        <f t="shared" si="288"/>
        <v>11.429013607576051</v>
      </c>
      <c r="AT2462" s="63">
        <f t="shared" si="288"/>
        <v>11.594971110027394</v>
      </c>
      <c r="AU2462" s="63">
        <f t="shared" si="289"/>
        <v>11.961740587925192</v>
      </c>
      <c r="AV2462" s="63"/>
      <c r="AW2462" s="63"/>
    </row>
    <row r="2463" spans="27:49" x14ac:dyDescent="0.2">
      <c r="AA2463" s="217">
        <f t="shared" si="278"/>
        <v>-6.8508655805447731E-3</v>
      </c>
      <c r="AB2463" s="218">
        <f t="shared" si="279"/>
        <v>6.8508655805447731E-3</v>
      </c>
      <c r="AC2463" s="218">
        <f t="shared" si="280"/>
        <v>0</v>
      </c>
      <c r="AD2463" s="219">
        <f t="shared" si="281"/>
        <v>0</v>
      </c>
      <c r="AH2463" s="15">
        <f t="shared" si="282"/>
        <v>-2.1132140183653118E-2</v>
      </c>
      <c r="AI2463" s="15">
        <f t="shared" si="283"/>
        <v>0.75722234923842557</v>
      </c>
      <c r="AJ2463" s="15">
        <f t="shared" si="284"/>
        <v>-5.8662773998696828E-2</v>
      </c>
      <c r="AK2463" s="15">
        <f t="shared" si="285"/>
        <v>-0.59778198123591342</v>
      </c>
      <c r="AL2463" s="15">
        <f t="shared" si="286"/>
        <v>-1.9565766440237951</v>
      </c>
      <c r="AM2463" s="15">
        <f t="shared" si="287"/>
        <v>-1.4854556398418073</v>
      </c>
      <c r="AN2463" s="63">
        <f t="shared" si="288"/>
        <v>11.358636418491599</v>
      </c>
      <c r="AO2463" s="63">
        <f t="shared" si="288"/>
        <v>11.358804619998017</v>
      </c>
      <c r="AP2463" s="63">
        <f t="shared" si="288"/>
        <v>11.359537657922226</v>
      </c>
      <c r="AQ2463" s="63">
        <f t="shared" si="288"/>
        <v>11.362715978071076</v>
      </c>
      <c r="AR2463" s="63">
        <f t="shared" si="288"/>
        <v>11.376203534425278</v>
      </c>
      <c r="AS2463" s="63">
        <f t="shared" si="288"/>
        <v>11.429013607576051</v>
      </c>
      <c r="AT2463" s="63">
        <f t="shared" si="288"/>
        <v>11.594971110027394</v>
      </c>
      <c r="AU2463" s="63">
        <f t="shared" si="289"/>
        <v>11.961740587925192</v>
      </c>
      <c r="AV2463" s="63"/>
      <c r="AW2463" s="63"/>
    </row>
    <row r="2464" spans="27:49" x14ac:dyDescent="0.2">
      <c r="AA2464" s="217">
        <f t="shared" si="278"/>
        <v>-6.8508655805447731E-3</v>
      </c>
      <c r="AB2464" s="218">
        <f t="shared" si="279"/>
        <v>6.8508655805447731E-3</v>
      </c>
      <c r="AC2464" s="218">
        <f t="shared" si="280"/>
        <v>0</v>
      </c>
      <c r="AD2464" s="219">
        <f t="shared" si="281"/>
        <v>0</v>
      </c>
      <c r="AH2464" s="15">
        <f t="shared" si="282"/>
        <v>-2.1132140183653118E-2</v>
      </c>
      <c r="AI2464" s="15">
        <f t="shared" si="283"/>
        <v>0.75722234923842557</v>
      </c>
      <c r="AJ2464" s="15">
        <f t="shared" si="284"/>
        <v>-5.8662773998696828E-2</v>
      </c>
      <c r="AK2464" s="15">
        <f t="shared" si="285"/>
        <v>-0.59778198123591342</v>
      </c>
      <c r="AL2464" s="15">
        <f t="shared" si="286"/>
        <v>-1.9565766440237951</v>
      </c>
      <c r="AM2464" s="15">
        <f t="shared" si="287"/>
        <v>-1.4854556398418073</v>
      </c>
      <c r="AN2464" s="63">
        <f t="shared" si="288"/>
        <v>11.358636418491599</v>
      </c>
      <c r="AO2464" s="63">
        <f t="shared" si="288"/>
        <v>11.358804619998017</v>
      </c>
      <c r="AP2464" s="63">
        <f t="shared" si="288"/>
        <v>11.359537657922226</v>
      </c>
      <c r="AQ2464" s="63">
        <f t="shared" si="288"/>
        <v>11.362715978071076</v>
      </c>
      <c r="AR2464" s="63">
        <f t="shared" si="288"/>
        <v>11.376203534425278</v>
      </c>
      <c r="AS2464" s="63">
        <f t="shared" si="288"/>
        <v>11.429013607576051</v>
      </c>
      <c r="AT2464" s="63">
        <f t="shared" si="288"/>
        <v>11.594971110027394</v>
      </c>
      <c r="AU2464" s="63">
        <f t="shared" si="289"/>
        <v>11.961740587925192</v>
      </c>
      <c r="AV2464" s="63"/>
      <c r="AW2464" s="63"/>
    </row>
    <row r="2465" spans="27:49" x14ac:dyDescent="0.2">
      <c r="AA2465" s="217">
        <f t="shared" si="278"/>
        <v>-6.8508655805447731E-3</v>
      </c>
      <c r="AB2465" s="218">
        <f t="shared" si="279"/>
        <v>6.8508655805447731E-3</v>
      </c>
      <c r="AC2465" s="218">
        <f t="shared" si="280"/>
        <v>0</v>
      </c>
      <c r="AD2465" s="219">
        <f t="shared" si="281"/>
        <v>0</v>
      </c>
      <c r="AH2465" s="15">
        <f t="shared" si="282"/>
        <v>-2.1132140183653118E-2</v>
      </c>
      <c r="AI2465" s="15">
        <f t="shared" si="283"/>
        <v>0.75722234923842557</v>
      </c>
      <c r="AJ2465" s="15">
        <f t="shared" si="284"/>
        <v>-5.8662773998696828E-2</v>
      </c>
      <c r="AK2465" s="15">
        <f t="shared" si="285"/>
        <v>-0.59778198123591342</v>
      </c>
      <c r="AL2465" s="15">
        <f t="shared" si="286"/>
        <v>-1.9565766440237951</v>
      </c>
      <c r="AM2465" s="15">
        <f t="shared" si="287"/>
        <v>-1.4854556398418073</v>
      </c>
      <c r="AN2465" s="63">
        <f t="shared" si="288"/>
        <v>11.358636418491599</v>
      </c>
      <c r="AO2465" s="63">
        <f t="shared" si="288"/>
        <v>11.358804619998017</v>
      </c>
      <c r="AP2465" s="63">
        <f t="shared" si="288"/>
        <v>11.359537657922226</v>
      </c>
      <c r="AQ2465" s="63">
        <f t="shared" si="288"/>
        <v>11.362715978071076</v>
      </c>
      <c r="AR2465" s="63">
        <f t="shared" si="288"/>
        <v>11.376203534425278</v>
      </c>
      <c r="AS2465" s="63">
        <f t="shared" si="288"/>
        <v>11.429013607576051</v>
      </c>
      <c r="AT2465" s="63">
        <f t="shared" si="288"/>
        <v>11.594971110027394</v>
      </c>
      <c r="AU2465" s="63">
        <f t="shared" si="289"/>
        <v>11.961740587925192</v>
      </c>
      <c r="AV2465" s="63"/>
      <c r="AW2465" s="63"/>
    </row>
    <row r="2466" spans="27:49" x14ac:dyDescent="0.2">
      <c r="AA2466" s="217">
        <f t="shared" si="278"/>
        <v>-6.8508655805447731E-3</v>
      </c>
      <c r="AB2466" s="218">
        <f t="shared" si="279"/>
        <v>6.8508655805447731E-3</v>
      </c>
      <c r="AC2466" s="218">
        <f t="shared" si="280"/>
        <v>0</v>
      </c>
      <c r="AD2466" s="219">
        <f t="shared" si="281"/>
        <v>0</v>
      </c>
      <c r="AH2466" s="15">
        <f t="shared" si="282"/>
        <v>-2.1132140183653118E-2</v>
      </c>
      <c r="AI2466" s="15">
        <f t="shared" si="283"/>
        <v>0.75722234923842557</v>
      </c>
      <c r="AJ2466" s="15">
        <f t="shared" si="284"/>
        <v>-5.8662773998696828E-2</v>
      </c>
      <c r="AK2466" s="15">
        <f t="shared" si="285"/>
        <v>-0.59778198123591342</v>
      </c>
      <c r="AL2466" s="15">
        <f t="shared" si="286"/>
        <v>-1.9565766440237951</v>
      </c>
      <c r="AM2466" s="15">
        <f t="shared" si="287"/>
        <v>-1.4854556398418073</v>
      </c>
      <c r="AN2466" s="63">
        <f t="shared" si="288"/>
        <v>11.358636418491599</v>
      </c>
      <c r="AO2466" s="63">
        <f t="shared" si="288"/>
        <v>11.358804619998017</v>
      </c>
      <c r="AP2466" s="63">
        <f t="shared" si="288"/>
        <v>11.359537657922226</v>
      </c>
      <c r="AQ2466" s="63">
        <f t="shared" si="288"/>
        <v>11.362715978071076</v>
      </c>
      <c r="AR2466" s="63">
        <f t="shared" si="288"/>
        <v>11.376203534425278</v>
      </c>
      <c r="AS2466" s="63">
        <f t="shared" si="288"/>
        <v>11.429013607576051</v>
      </c>
      <c r="AT2466" s="63">
        <f t="shared" si="288"/>
        <v>11.594971110027394</v>
      </c>
      <c r="AU2466" s="63">
        <f t="shared" si="289"/>
        <v>11.961740587925192</v>
      </c>
      <c r="AV2466" s="63"/>
      <c r="AW2466" s="63"/>
    </row>
    <row r="2467" spans="27:49" x14ac:dyDescent="0.2">
      <c r="AA2467" s="217">
        <f t="shared" si="278"/>
        <v>-6.8508655805447731E-3</v>
      </c>
      <c r="AB2467" s="218">
        <f t="shared" si="279"/>
        <v>6.8508655805447731E-3</v>
      </c>
      <c r="AC2467" s="218">
        <f t="shared" si="280"/>
        <v>0</v>
      </c>
      <c r="AD2467" s="219">
        <f t="shared" si="281"/>
        <v>0</v>
      </c>
      <c r="AH2467" s="15">
        <f t="shared" si="282"/>
        <v>-2.1132140183653118E-2</v>
      </c>
      <c r="AI2467" s="15">
        <f t="shared" si="283"/>
        <v>0.75722234923842557</v>
      </c>
      <c r="AJ2467" s="15">
        <f t="shared" si="284"/>
        <v>-5.8662773998696828E-2</v>
      </c>
      <c r="AK2467" s="15">
        <f t="shared" si="285"/>
        <v>-0.59778198123591342</v>
      </c>
      <c r="AL2467" s="15">
        <f t="shared" si="286"/>
        <v>-1.9565766440237951</v>
      </c>
      <c r="AM2467" s="15">
        <f t="shared" si="287"/>
        <v>-1.4854556398418073</v>
      </c>
      <c r="AN2467" s="63">
        <f t="shared" si="288"/>
        <v>11.358636418491599</v>
      </c>
      <c r="AO2467" s="63">
        <f t="shared" si="288"/>
        <v>11.358804619998017</v>
      </c>
      <c r="AP2467" s="63">
        <f t="shared" si="288"/>
        <v>11.359537657922226</v>
      </c>
      <c r="AQ2467" s="63">
        <f t="shared" si="288"/>
        <v>11.362715978071076</v>
      </c>
      <c r="AR2467" s="63">
        <f t="shared" si="288"/>
        <v>11.376203534425278</v>
      </c>
      <c r="AS2467" s="63">
        <f t="shared" si="288"/>
        <v>11.429013607576051</v>
      </c>
      <c r="AT2467" s="63">
        <f t="shared" si="288"/>
        <v>11.594971110027394</v>
      </c>
      <c r="AU2467" s="63">
        <f t="shared" si="289"/>
        <v>11.961740587925192</v>
      </c>
      <c r="AV2467" s="63"/>
      <c r="AW2467" s="63"/>
    </row>
    <row r="2468" spans="27:49" x14ac:dyDescent="0.2">
      <c r="AA2468" s="217">
        <f t="shared" si="278"/>
        <v>-6.8508655805447731E-3</v>
      </c>
      <c r="AB2468" s="218">
        <f t="shared" si="279"/>
        <v>6.8508655805447731E-3</v>
      </c>
      <c r="AC2468" s="218">
        <f t="shared" si="280"/>
        <v>0</v>
      </c>
      <c r="AD2468" s="219">
        <f t="shared" si="281"/>
        <v>0</v>
      </c>
      <c r="AH2468" s="15">
        <f t="shared" si="282"/>
        <v>-2.1132140183653118E-2</v>
      </c>
      <c r="AI2468" s="15">
        <f t="shared" si="283"/>
        <v>0.75722234923842557</v>
      </c>
      <c r="AJ2468" s="15">
        <f t="shared" si="284"/>
        <v>-5.8662773998696828E-2</v>
      </c>
      <c r="AK2468" s="15">
        <f t="shared" si="285"/>
        <v>-0.59778198123591342</v>
      </c>
      <c r="AL2468" s="15">
        <f t="shared" si="286"/>
        <v>-1.9565766440237951</v>
      </c>
      <c r="AM2468" s="15">
        <f t="shared" si="287"/>
        <v>-1.4854556398418073</v>
      </c>
      <c r="AN2468" s="63">
        <f t="shared" si="288"/>
        <v>11.358636418491599</v>
      </c>
      <c r="AO2468" s="63">
        <f t="shared" si="288"/>
        <v>11.358804619998017</v>
      </c>
      <c r="AP2468" s="63">
        <f t="shared" si="288"/>
        <v>11.359537657922226</v>
      </c>
      <c r="AQ2468" s="63">
        <f t="shared" si="288"/>
        <v>11.362715978071076</v>
      </c>
      <c r="AR2468" s="63">
        <f t="shared" si="288"/>
        <v>11.376203534425278</v>
      </c>
      <c r="AS2468" s="63">
        <f t="shared" si="288"/>
        <v>11.429013607576051</v>
      </c>
      <c r="AT2468" s="63">
        <f t="shared" si="288"/>
        <v>11.594971110027394</v>
      </c>
      <c r="AU2468" s="63">
        <f t="shared" si="289"/>
        <v>11.961740587925192</v>
      </c>
      <c r="AV2468" s="63"/>
      <c r="AW2468" s="63"/>
    </row>
    <row r="2469" spans="27:49" x14ac:dyDescent="0.2">
      <c r="AA2469" s="217">
        <f t="shared" si="278"/>
        <v>-6.8508655805447731E-3</v>
      </c>
      <c r="AB2469" s="218">
        <f t="shared" si="279"/>
        <v>6.8508655805447731E-3</v>
      </c>
      <c r="AC2469" s="218">
        <f t="shared" si="280"/>
        <v>0</v>
      </c>
      <c r="AD2469" s="219">
        <f t="shared" si="281"/>
        <v>0</v>
      </c>
      <c r="AH2469" s="15">
        <f t="shared" si="282"/>
        <v>-2.1132140183653118E-2</v>
      </c>
      <c r="AI2469" s="15">
        <f t="shared" si="283"/>
        <v>0.75722234923842557</v>
      </c>
      <c r="AJ2469" s="15">
        <f t="shared" si="284"/>
        <v>-5.8662773998696828E-2</v>
      </c>
      <c r="AK2469" s="15">
        <f t="shared" si="285"/>
        <v>-0.59778198123591342</v>
      </c>
      <c r="AL2469" s="15">
        <f t="shared" si="286"/>
        <v>-1.9565766440237951</v>
      </c>
      <c r="AM2469" s="15">
        <f t="shared" si="287"/>
        <v>-1.4854556398418073</v>
      </c>
      <c r="AN2469" s="63">
        <f t="shared" ref="AN2469:AT2484" si="290">$AU2469+$AB$7*SIN(AO2469)</f>
        <v>11.358636418491599</v>
      </c>
      <c r="AO2469" s="63">
        <f t="shared" si="290"/>
        <v>11.358804619998017</v>
      </c>
      <c r="AP2469" s="63">
        <f t="shared" si="290"/>
        <v>11.359537657922226</v>
      </c>
      <c r="AQ2469" s="63">
        <f t="shared" si="290"/>
        <v>11.362715978071076</v>
      </c>
      <c r="AR2469" s="63">
        <f t="shared" si="290"/>
        <v>11.376203534425278</v>
      </c>
      <c r="AS2469" s="63">
        <f t="shared" si="290"/>
        <v>11.429013607576051</v>
      </c>
      <c r="AT2469" s="63">
        <f t="shared" si="290"/>
        <v>11.594971110027394</v>
      </c>
      <c r="AU2469" s="63">
        <f t="shared" si="289"/>
        <v>11.961740587925192</v>
      </c>
      <c r="AV2469" s="63"/>
      <c r="AW2469" s="63"/>
    </row>
    <row r="2470" spans="27:49" x14ac:dyDescent="0.2">
      <c r="AA2470" s="217">
        <f t="shared" si="278"/>
        <v>-6.8508655805447731E-3</v>
      </c>
      <c r="AB2470" s="218">
        <f t="shared" si="279"/>
        <v>6.8508655805447731E-3</v>
      </c>
      <c r="AC2470" s="218">
        <f t="shared" si="280"/>
        <v>0</v>
      </c>
      <c r="AD2470" s="219">
        <f t="shared" si="281"/>
        <v>0</v>
      </c>
      <c r="AH2470" s="15">
        <f t="shared" si="282"/>
        <v>-2.1132140183653118E-2</v>
      </c>
      <c r="AI2470" s="15">
        <f t="shared" si="283"/>
        <v>0.75722234923842557</v>
      </c>
      <c r="AJ2470" s="15">
        <f t="shared" si="284"/>
        <v>-5.8662773998696828E-2</v>
      </c>
      <c r="AK2470" s="15">
        <f t="shared" si="285"/>
        <v>-0.59778198123591342</v>
      </c>
      <c r="AL2470" s="15">
        <f t="shared" si="286"/>
        <v>-1.9565766440237951</v>
      </c>
      <c r="AM2470" s="15">
        <f t="shared" si="287"/>
        <v>-1.4854556398418073</v>
      </c>
      <c r="AN2470" s="63">
        <f t="shared" si="290"/>
        <v>11.358636418491599</v>
      </c>
      <c r="AO2470" s="63">
        <f t="shared" si="290"/>
        <v>11.358804619998017</v>
      </c>
      <c r="AP2470" s="63">
        <f t="shared" si="290"/>
        <v>11.359537657922226</v>
      </c>
      <c r="AQ2470" s="63">
        <f t="shared" si="290"/>
        <v>11.362715978071076</v>
      </c>
      <c r="AR2470" s="63">
        <f t="shared" si="290"/>
        <v>11.376203534425278</v>
      </c>
      <c r="AS2470" s="63">
        <f t="shared" si="290"/>
        <v>11.429013607576051</v>
      </c>
      <c r="AT2470" s="63">
        <f t="shared" si="290"/>
        <v>11.594971110027394</v>
      </c>
      <c r="AU2470" s="63">
        <f t="shared" si="289"/>
        <v>11.961740587925192</v>
      </c>
      <c r="AV2470" s="63"/>
      <c r="AW2470" s="63"/>
    </row>
    <row r="2471" spans="27:49" x14ac:dyDescent="0.2">
      <c r="AA2471" s="217">
        <f t="shared" si="278"/>
        <v>-6.8508655805447731E-3</v>
      </c>
      <c r="AB2471" s="218">
        <f t="shared" si="279"/>
        <v>6.8508655805447731E-3</v>
      </c>
      <c r="AC2471" s="218">
        <f t="shared" si="280"/>
        <v>0</v>
      </c>
      <c r="AD2471" s="219">
        <f t="shared" si="281"/>
        <v>0</v>
      </c>
      <c r="AH2471" s="15">
        <f t="shared" si="282"/>
        <v>-2.1132140183653118E-2</v>
      </c>
      <c r="AI2471" s="15">
        <f t="shared" si="283"/>
        <v>0.75722234923842557</v>
      </c>
      <c r="AJ2471" s="15">
        <f t="shared" si="284"/>
        <v>-5.8662773998696828E-2</v>
      </c>
      <c r="AK2471" s="15">
        <f t="shared" si="285"/>
        <v>-0.59778198123591342</v>
      </c>
      <c r="AL2471" s="15">
        <f t="shared" si="286"/>
        <v>-1.9565766440237951</v>
      </c>
      <c r="AM2471" s="15">
        <f t="shared" si="287"/>
        <v>-1.4854556398418073</v>
      </c>
      <c r="AN2471" s="63">
        <f t="shared" si="290"/>
        <v>11.358636418491599</v>
      </c>
      <c r="AO2471" s="63">
        <f t="shared" si="290"/>
        <v>11.358804619998017</v>
      </c>
      <c r="AP2471" s="63">
        <f t="shared" si="290"/>
        <v>11.359537657922226</v>
      </c>
      <c r="AQ2471" s="63">
        <f t="shared" si="290"/>
        <v>11.362715978071076</v>
      </c>
      <c r="AR2471" s="63">
        <f t="shared" si="290"/>
        <v>11.376203534425278</v>
      </c>
      <c r="AS2471" s="63">
        <f t="shared" si="290"/>
        <v>11.429013607576051</v>
      </c>
      <c r="AT2471" s="63">
        <f t="shared" si="290"/>
        <v>11.594971110027394</v>
      </c>
      <c r="AU2471" s="63">
        <f t="shared" si="289"/>
        <v>11.961740587925192</v>
      </c>
      <c r="AV2471" s="63"/>
      <c r="AW2471" s="63"/>
    </row>
    <row r="2472" spans="27:49" x14ac:dyDescent="0.2">
      <c r="AA2472" s="217">
        <f t="shared" si="278"/>
        <v>-6.8508655805447731E-3</v>
      </c>
      <c r="AB2472" s="218">
        <f t="shared" si="279"/>
        <v>6.8508655805447731E-3</v>
      </c>
      <c r="AC2472" s="218">
        <f t="shared" si="280"/>
        <v>0</v>
      </c>
      <c r="AD2472" s="219">
        <f t="shared" si="281"/>
        <v>0</v>
      </c>
      <c r="AH2472" s="15">
        <f t="shared" si="282"/>
        <v>-2.1132140183653118E-2</v>
      </c>
      <c r="AI2472" s="15">
        <f t="shared" si="283"/>
        <v>0.75722234923842557</v>
      </c>
      <c r="AJ2472" s="15">
        <f t="shared" si="284"/>
        <v>-5.8662773998696828E-2</v>
      </c>
      <c r="AK2472" s="15">
        <f t="shared" si="285"/>
        <v>-0.59778198123591342</v>
      </c>
      <c r="AL2472" s="15">
        <f t="shared" si="286"/>
        <v>-1.9565766440237951</v>
      </c>
      <c r="AM2472" s="15">
        <f t="shared" si="287"/>
        <v>-1.4854556398418073</v>
      </c>
      <c r="AN2472" s="63">
        <f t="shared" si="290"/>
        <v>11.358636418491599</v>
      </c>
      <c r="AO2472" s="63">
        <f t="shared" si="290"/>
        <v>11.358804619998017</v>
      </c>
      <c r="AP2472" s="63">
        <f t="shared" si="290"/>
        <v>11.359537657922226</v>
      </c>
      <c r="AQ2472" s="63">
        <f t="shared" si="290"/>
        <v>11.362715978071076</v>
      </c>
      <c r="AR2472" s="63">
        <f t="shared" si="290"/>
        <v>11.376203534425278</v>
      </c>
      <c r="AS2472" s="63">
        <f t="shared" si="290"/>
        <v>11.429013607576051</v>
      </c>
      <c r="AT2472" s="63">
        <f t="shared" si="290"/>
        <v>11.594971110027394</v>
      </c>
      <c r="AU2472" s="63">
        <f t="shared" si="289"/>
        <v>11.961740587925192</v>
      </c>
      <c r="AV2472" s="63"/>
      <c r="AW2472" s="63"/>
    </row>
    <row r="2473" spans="27:49" x14ac:dyDescent="0.2">
      <c r="AA2473" s="217">
        <f t="shared" si="278"/>
        <v>-6.8508655805447731E-3</v>
      </c>
      <c r="AB2473" s="218">
        <f t="shared" si="279"/>
        <v>6.8508655805447731E-3</v>
      </c>
      <c r="AC2473" s="218">
        <f t="shared" si="280"/>
        <v>0</v>
      </c>
      <c r="AD2473" s="219">
        <f t="shared" si="281"/>
        <v>0</v>
      </c>
      <c r="AH2473" s="15">
        <f t="shared" si="282"/>
        <v>-2.1132140183653118E-2</v>
      </c>
      <c r="AI2473" s="15">
        <f t="shared" si="283"/>
        <v>0.75722234923842557</v>
      </c>
      <c r="AJ2473" s="15">
        <f t="shared" si="284"/>
        <v>-5.8662773998696828E-2</v>
      </c>
      <c r="AK2473" s="15">
        <f t="shared" si="285"/>
        <v>-0.59778198123591342</v>
      </c>
      <c r="AL2473" s="15">
        <f t="shared" si="286"/>
        <v>-1.9565766440237951</v>
      </c>
      <c r="AM2473" s="15">
        <f t="shared" si="287"/>
        <v>-1.4854556398418073</v>
      </c>
      <c r="AN2473" s="63">
        <f t="shared" si="290"/>
        <v>11.358636418491599</v>
      </c>
      <c r="AO2473" s="63">
        <f t="shared" si="290"/>
        <v>11.358804619998017</v>
      </c>
      <c r="AP2473" s="63">
        <f t="shared" si="290"/>
        <v>11.359537657922226</v>
      </c>
      <c r="AQ2473" s="63">
        <f t="shared" si="290"/>
        <v>11.362715978071076</v>
      </c>
      <c r="AR2473" s="63">
        <f t="shared" si="290"/>
        <v>11.376203534425278</v>
      </c>
      <c r="AS2473" s="63">
        <f t="shared" si="290"/>
        <v>11.429013607576051</v>
      </c>
      <c r="AT2473" s="63">
        <f t="shared" si="290"/>
        <v>11.594971110027394</v>
      </c>
      <c r="AU2473" s="63">
        <f t="shared" si="289"/>
        <v>11.961740587925192</v>
      </c>
      <c r="AV2473" s="63"/>
      <c r="AW2473" s="63"/>
    </row>
    <row r="2474" spans="27:49" x14ac:dyDescent="0.2">
      <c r="AA2474" s="217">
        <f t="shared" si="278"/>
        <v>-6.8508655805447731E-3</v>
      </c>
      <c r="AB2474" s="218">
        <f t="shared" si="279"/>
        <v>6.8508655805447731E-3</v>
      </c>
      <c r="AC2474" s="218">
        <f t="shared" si="280"/>
        <v>0</v>
      </c>
      <c r="AD2474" s="219">
        <f t="shared" si="281"/>
        <v>0</v>
      </c>
      <c r="AH2474" s="15">
        <f t="shared" si="282"/>
        <v>-2.1132140183653118E-2</v>
      </c>
      <c r="AI2474" s="15">
        <f t="shared" si="283"/>
        <v>0.75722234923842557</v>
      </c>
      <c r="AJ2474" s="15">
        <f t="shared" si="284"/>
        <v>-5.8662773998696828E-2</v>
      </c>
      <c r="AK2474" s="15">
        <f t="shared" si="285"/>
        <v>-0.59778198123591342</v>
      </c>
      <c r="AL2474" s="15">
        <f t="shared" si="286"/>
        <v>-1.9565766440237951</v>
      </c>
      <c r="AM2474" s="15">
        <f t="shared" si="287"/>
        <v>-1.4854556398418073</v>
      </c>
      <c r="AN2474" s="63">
        <f t="shared" si="290"/>
        <v>11.358636418491599</v>
      </c>
      <c r="AO2474" s="63">
        <f t="shared" si="290"/>
        <v>11.358804619998017</v>
      </c>
      <c r="AP2474" s="63">
        <f t="shared" si="290"/>
        <v>11.359537657922226</v>
      </c>
      <c r="AQ2474" s="63">
        <f t="shared" si="290"/>
        <v>11.362715978071076</v>
      </c>
      <c r="AR2474" s="63">
        <f t="shared" si="290"/>
        <v>11.376203534425278</v>
      </c>
      <c r="AS2474" s="63">
        <f t="shared" si="290"/>
        <v>11.429013607576051</v>
      </c>
      <c r="AT2474" s="63">
        <f t="shared" si="290"/>
        <v>11.594971110027394</v>
      </c>
      <c r="AU2474" s="63">
        <f t="shared" si="289"/>
        <v>11.961740587925192</v>
      </c>
      <c r="AV2474" s="63"/>
      <c r="AW2474" s="63"/>
    </row>
    <row r="2475" spans="27:49" x14ac:dyDescent="0.2">
      <c r="AA2475" s="217">
        <f t="shared" si="278"/>
        <v>-6.8508655805447731E-3</v>
      </c>
      <c r="AB2475" s="218">
        <f t="shared" si="279"/>
        <v>6.8508655805447731E-3</v>
      </c>
      <c r="AC2475" s="218">
        <f t="shared" si="280"/>
        <v>0</v>
      </c>
      <c r="AD2475" s="219">
        <f t="shared" si="281"/>
        <v>0</v>
      </c>
      <c r="AH2475" s="15">
        <f t="shared" si="282"/>
        <v>-2.1132140183653118E-2</v>
      </c>
      <c r="AI2475" s="15">
        <f t="shared" si="283"/>
        <v>0.75722234923842557</v>
      </c>
      <c r="AJ2475" s="15">
        <f t="shared" si="284"/>
        <v>-5.8662773998696828E-2</v>
      </c>
      <c r="AK2475" s="15">
        <f t="shared" si="285"/>
        <v>-0.59778198123591342</v>
      </c>
      <c r="AL2475" s="15">
        <f t="shared" si="286"/>
        <v>-1.9565766440237951</v>
      </c>
      <c r="AM2475" s="15">
        <f t="shared" si="287"/>
        <v>-1.4854556398418073</v>
      </c>
      <c r="AN2475" s="63">
        <f t="shared" si="290"/>
        <v>11.358636418491599</v>
      </c>
      <c r="AO2475" s="63">
        <f t="shared" si="290"/>
        <v>11.358804619998017</v>
      </c>
      <c r="AP2475" s="63">
        <f t="shared" si="290"/>
        <v>11.359537657922226</v>
      </c>
      <c r="AQ2475" s="63">
        <f t="shared" si="290"/>
        <v>11.362715978071076</v>
      </c>
      <c r="AR2475" s="63">
        <f t="shared" si="290"/>
        <v>11.376203534425278</v>
      </c>
      <c r="AS2475" s="63">
        <f t="shared" si="290"/>
        <v>11.429013607576051</v>
      </c>
      <c r="AT2475" s="63">
        <f t="shared" si="290"/>
        <v>11.594971110027394</v>
      </c>
      <c r="AU2475" s="63">
        <f t="shared" si="289"/>
        <v>11.961740587925192</v>
      </c>
      <c r="AV2475" s="63"/>
      <c r="AW2475" s="63"/>
    </row>
    <row r="2476" spans="27:49" x14ac:dyDescent="0.2">
      <c r="AA2476" s="217">
        <f t="shared" si="278"/>
        <v>-6.8508655805447731E-3</v>
      </c>
      <c r="AB2476" s="218">
        <f t="shared" si="279"/>
        <v>6.8508655805447731E-3</v>
      </c>
      <c r="AC2476" s="218">
        <f t="shared" si="280"/>
        <v>0</v>
      </c>
      <c r="AD2476" s="219">
        <f t="shared" si="281"/>
        <v>0</v>
      </c>
      <c r="AH2476" s="15">
        <f t="shared" si="282"/>
        <v>-2.1132140183653118E-2</v>
      </c>
      <c r="AI2476" s="15">
        <f t="shared" si="283"/>
        <v>0.75722234923842557</v>
      </c>
      <c r="AJ2476" s="15">
        <f t="shared" si="284"/>
        <v>-5.8662773998696828E-2</v>
      </c>
      <c r="AK2476" s="15">
        <f t="shared" si="285"/>
        <v>-0.59778198123591342</v>
      </c>
      <c r="AL2476" s="15">
        <f t="shared" si="286"/>
        <v>-1.9565766440237951</v>
      </c>
      <c r="AM2476" s="15">
        <f t="shared" si="287"/>
        <v>-1.4854556398418073</v>
      </c>
      <c r="AN2476" s="63">
        <f t="shared" si="290"/>
        <v>11.358636418491599</v>
      </c>
      <c r="AO2476" s="63">
        <f t="shared" si="290"/>
        <v>11.358804619998017</v>
      </c>
      <c r="AP2476" s="63">
        <f t="shared" si="290"/>
        <v>11.359537657922226</v>
      </c>
      <c r="AQ2476" s="63">
        <f t="shared" si="290"/>
        <v>11.362715978071076</v>
      </c>
      <c r="AR2476" s="63">
        <f t="shared" si="290"/>
        <v>11.376203534425278</v>
      </c>
      <c r="AS2476" s="63">
        <f t="shared" si="290"/>
        <v>11.429013607576051</v>
      </c>
      <c r="AT2476" s="63">
        <f t="shared" si="290"/>
        <v>11.594971110027394</v>
      </c>
      <c r="AU2476" s="63">
        <f t="shared" si="289"/>
        <v>11.961740587925192</v>
      </c>
      <c r="AV2476" s="63"/>
      <c r="AW2476" s="63"/>
    </row>
    <row r="2477" spans="27:49" x14ac:dyDescent="0.2">
      <c r="AA2477" s="217">
        <f t="shared" si="278"/>
        <v>-6.8508655805447731E-3</v>
      </c>
      <c r="AB2477" s="218">
        <f t="shared" si="279"/>
        <v>6.8508655805447731E-3</v>
      </c>
      <c r="AC2477" s="218">
        <f t="shared" si="280"/>
        <v>0</v>
      </c>
      <c r="AD2477" s="219">
        <f t="shared" si="281"/>
        <v>0</v>
      </c>
      <c r="AH2477" s="15">
        <f t="shared" si="282"/>
        <v>-2.1132140183653118E-2</v>
      </c>
      <c r="AI2477" s="15">
        <f t="shared" si="283"/>
        <v>0.75722234923842557</v>
      </c>
      <c r="AJ2477" s="15">
        <f t="shared" si="284"/>
        <v>-5.8662773998696828E-2</v>
      </c>
      <c r="AK2477" s="15">
        <f t="shared" si="285"/>
        <v>-0.59778198123591342</v>
      </c>
      <c r="AL2477" s="15">
        <f t="shared" si="286"/>
        <v>-1.9565766440237951</v>
      </c>
      <c r="AM2477" s="15">
        <f t="shared" si="287"/>
        <v>-1.4854556398418073</v>
      </c>
      <c r="AN2477" s="63">
        <f t="shared" si="290"/>
        <v>11.358636418491599</v>
      </c>
      <c r="AO2477" s="63">
        <f t="shared" si="290"/>
        <v>11.358804619998017</v>
      </c>
      <c r="AP2477" s="63">
        <f t="shared" si="290"/>
        <v>11.359537657922226</v>
      </c>
      <c r="AQ2477" s="63">
        <f t="shared" si="290"/>
        <v>11.362715978071076</v>
      </c>
      <c r="AR2477" s="63">
        <f t="shared" si="290"/>
        <v>11.376203534425278</v>
      </c>
      <c r="AS2477" s="63">
        <f t="shared" si="290"/>
        <v>11.429013607576051</v>
      </c>
      <c r="AT2477" s="63">
        <f t="shared" si="290"/>
        <v>11.594971110027394</v>
      </c>
      <c r="AU2477" s="63">
        <f t="shared" si="289"/>
        <v>11.961740587925192</v>
      </c>
      <c r="AV2477" s="63"/>
      <c r="AW2477" s="63"/>
    </row>
    <row r="2478" spans="27:49" x14ac:dyDescent="0.2">
      <c r="AA2478" s="217">
        <f t="shared" si="278"/>
        <v>-6.8508655805447731E-3</v>
      </c>
      <c r="AB2478" s="218">
        <f t="shared" si="279"/>
        <v>6.8508655805447731E-3</v>
      </c>
      <c r="AC2478" s="218">
        <f t="shared" si="280"/>
        <v>0</v>
      </c>
      <c r="AD2478" s="219">
        <f t="shared" si="281"/>
        <v>0</v>
      </c>
      <c r="AH2478" s="15">
        <f t="shared" si="282"/>
        <v>-2.1132140183653118E-2</v>
      </c>
      <c r="AI2478" s="15">
        <f t="shared" si="283"/>
        <v>0.75722234923842557</v>
      </c>
      <c r="AJ2478" s="15">
        <f t="shared" si="284"/>
        <v>-5.8662773998696828E-2</v>
      </c>
      <c r="AK2478" s="15">
        <f t="shared" si="285"/>
        <v>-0.59778198123591342</v>
      </c>
      <c r="AL2478" s="15">
        <f t="shared" si="286"/>
        <v>-1.9565766440237951</v>
      </c>
      <c r="AM2478" s="15">
        <f t="shared" si="287"/>
        <v>-1.4854556398418073</v>
      </c>
      <c r="AN2478" s="63">
        <f t="shared" si="290"/>
        <v>11.358636418491599</v>
      </c>
      <c r="AO2478" s="63">
        <f t="shared" si="290"/>
        <v>11.358804619998017</v>
      </c>
      <c r="AP2478" s="63">
        <f t="shared" si="290"/>
        <v>11.359537657922226</v>
      </c>
      <c r="AQ2478" s="63">
        <f t="shared" si="290"/>
        <v>11.362715978071076</v>
      </c>
      <c r="AR2478" s="63">
        <f t="shared" si="290"/>
        <v>11.376203534425278</v>
      </c>
      <c r="AS2478" s="63">
        <f t="shared" si="290"/>
        <v>11.429013607576051</v>
      </c>
      <c r="AT2478" s="63">
        <f t="shared" si="290"/>
        <v>11.594971110027394</v>
      </c>
      <c r="AU2478" s="63">
        <f t="shared" si="289"/>
        <v>11.961740587925192</v>
      </c>
      <c r="AV2478" s="63"/>
      <c r="AW2478" s="63"/>
    </row>
    <row r="2479" spans="27:49" x14ac:dyDescent="0.2">
      <c r="AA2479" s="217">
        <f t="shared" si="278"/>
        <v>-6.8508655805447731E-3</v>
      </c>
      <c r="AB2479" s="218">
        <f t="shared" si="279"/>
        <v>6.8508655805447731E-3</v>
      </c>
      <c r="AC2479" s="218">
        <f t="shared" si="280"/>
        <v>0</v>
      </c>
      <c r="AD2479" s="219">
        <f t="shared" si="281"/>
        <v>0</v>
      </c>
      <c r="AH2479" s="15">
        <f t="shared" si="282"/>
        <v>-2.1132140183653118E-2</v>
      </c>
      <c r="AI2479" s="15">
        <f t="shared" si="283"/>
        <v>0.75722234923842557</v>
      </c>
      <c r="AJ2479" s="15">
        <f t="shared" si="284"/>
        <v>-5.8662773998696828E-2</v>
      </c>
      <c r="AK2479" s="15">
        <f t="shared" si="285"/>
        <v>-0.59778198123591342</v>
      </c>
      <c r="AL2479" s="15">
        <f t="shared" si="286"/>
        <v>-1.9565766440237951</v>
      </c>
      <c r="AM2479" s="15">
        <f t="shared" si="287"/>
        <v>-1.4854556398418073</v>
      </c>
      <c r="AN2479" s="63">
        <f t="shared" si="290"/>
        <v>11.358636418491599</v>
      </c>
      <c r="AO2479" s="63">
        <f t="shared" si="290"/>
        <v>11.358804619998017</v>
      </c>
      <c r="AP2479" s="63">
        <f t="shared" si="290"/>
        <v>11.359537657922226</v>
      </c>
      <c r="AQ2479" s="63">
        <f t="shared" si="290"/>
        <v>11.362715978071076</v>
      </c>
      <c r="AR2479" s="63">
        <f t="shared" si="290"/>
        <v>11.376203534425278</v>
      </c>
      <c r="AS2479" s="63">
        <f t="shared" si="290"/>
        <v>11.429013607576051</v>
      </c>
      <c r="AT2479" s="63">
        <f t="shared" si="290"/>
        <v>11.594971110027394</v>
      </c>
      <c r="AU2479" s="63">
        <f t="shared" si="289"/>
        <v>11.961740587925192</v>
      </c>
      <c r="AV2479" s="63"/>
      <c r="AW2479" s="63"/>
    </row>
    <row r="2480" spans="27:49" x14ac:dyDescent="0.2">
      <c r="AA2480" s="217">
        <f t="shared" si="278"/>
        <v>-6.8508655805447731E-3</v>
      </c>
      <c r="AB2480" s="218">
        <f t="shared" si="279"/>
        <v>6.8508655805447731E-3</v>
      </c>
      <c r="AC2480" s="218">
        <f t="shared" si="280"/>
        <v>0</v>
      </c>
      <c r="AD2480" s="219">
        <f t="shared" si="281"/>
        <v>0</v>
      </c>
      <c r="AH2480" s="15">
        <f t="shared" si="282"/>
        <v>-2.1132140183653118E-2</v>
      </c>
      <c r="AI2480" s="15">
        <f t="shared" si="283"/>
        <v>0.75722234923842557</v>
      </c>
      <c r="AJ2480" s="15">
        <f t="shared" si="284"/>
        <v>-5.8662773998696828E-2</v>
      </c>
      <c r="AK2480" s="15">
        <f t="shared" si="285"/>
        <v>-0.59778198123591342</v>
      </c>
      <c r="AL2480" s="15">
        <f t="shared" si="286"/>
        <v>-1.9565766440237951</v>
      </c>
      <c r="AM2480" s="15">
        <f t="shared" si="287"/>
        <v>-1.4854556398418073</v>
      </c>
      <c r="AN2480" s="63">
        <f t="shared" si="290"/>
        <v>11.358636418491599</v>
      </c>
      <c r="AO2480" s="63">
        <f t="shared" si="290"/>
        <v>11.358804619998017</v>
      </c>
      <c r="AP2480" s="63">
        <f t="shared" si="290"/>
        <v>11.359537657922226</v>
      </c>
      <c r="AQ2480" s="63">
        <f t="shared" si="290"/>
        <v>11.362715978071076</v>
      </c>
      <c r="AR2480" s="63">
        <f t="shared" si="290"/>
        <v>11.376203534425278</v>
      </c>
      <c r="AS2480" s="63">
        <f t="shared" si="290"/>
        <v>11.429013607576051</v>
      </c>
      <c r="AT2480" s="63">
        <f t="shared" si="290"/>
        <v>11.594971110027394</v>
      </c>
      <c r="AU2480" s="63">
        <f t="shared" si="289"/>
        <v>11.961740587925192</v>
      </c>
      <c r="AV2480" s="63"/>
      <c r="AW2480" s="63"/>
    </row>
    <row r="2481" spans="27:49" x14ac:dyDescent="0.2">
      <c r="AA2481" s="217">
        <f t="shared" si="278"/>
        <v>-6.8508655805447731E-3</v>
      </c>
      <c r="AB2481" s="218">
        <f t="shared" si="279"/>
        <v>6.8508655805447731E-3</v>
      </c>
      <c r="AC2481" s="218">
        <f t="shared" si="280"/>
        <v>0</v>
      </c>
      <c r="AD2481" s="219">
        <f t="shared" si="281"/>
        <v>0</v>
      </c>
      <c r="AH2481" s="15">
        <f t="shared" si="282"/>
        <v>-2.1132140183653118E-2</v>
      </c>
      <c r="AI2481" s="15">
        <f t="shared" si="283"/>
        <v>0.75722234923842557</v>
      </c>
      <c r="AJ2481" s="15">
        <f t="shared" si="284"/>
        <v>-5.8662773998696828E-2</v>
      </c>
      <c r="AK2481" s="15">
        <f t="shared" si="285"/>
        <v>-0.59778198123591342</v>
      </c>
      <c r="AL2481" s="15">
        <f t="shared" si="286"/>
        <v>-1.9565766440237951</v>
      </c>
      <c r="AM2481" s="15">
        <f t="shared" si="287"/>
        <v>-1.4854556398418073</v>
      </c>
      <c r="AN2481" s="63">
        <f t="shared" si="290"/>
        <v>11.358636418491599</v>
      </c>
      <c r="AO2481" s="63">
        <f t="shared" si="290"/>
        <v>11.358804619998017</v>
      </c>
      <c r="AP2481" s="63">
        <f t="shared" si="290"/>
        <v>11.359537657922226</v>
      </c>
      <c r="AQ2481" s="63">
        <f t="shared" si="290"/>
        <v>11.362715978071076</v>
      </c>
      <c r="AR2481" s="63">
        <f t="shared" si="290"/>
        <v>11.376203534425278</v>
      </c>
      <c r="AS2481" s="63">
        <f t="shared" si="290"/>
        <v>11.429013607576051</v>
      </c>
      <c r="AT2481" s="63">
        <f t="shared" si="290"/>
        <v>11.594971110027394</v>
      </c>
      <c r="AU2481" s="63">
        <f t="shared" si="289"/>
        <v>11.961740587925192</v>
      </c>
      <c r="AV2481" s="63"/>
      <c r="AW2481" s="63"/>
    </row>
    <row r="2482" spans="27:49" x14ac:dyDescent="0.2">
      <c r="AA2482" s="217">
        <f t="shared" si="278"/>
        <v>-6.8508655805447731E-3</v>
      </c>
      <c r="AB2482" s="218">
        <f t="shared" si="279"/>
        <v>6.8508655805447731E-3</v>
      </c>
      <c r="AC2482" s="218">
        <f t="shared" si="280"/>
        <v>0</v>
      </c>
      <c r="AD2482" s="219">
        <f t="shared" si="281"/>
        <v>0</v>
      </c>
      <c r="AH2482" s="15">
        <f t="shared" si="282"/>
        <v>-2.1132140183653118E-2</v>
      </c>
      <c r="AI2482" s="15">
        <f t="shared" si="283"/>
        <v>0.75722234923842557</v>
      </c>
      <c r="AJ2482" s="15">
        <f t="shared" si="284"/>
        <v>-5.8662773998696828E-2</v>
      </c>
      <c r="AK2482" s="15">
        <f t="shared" si="285"/>
        <v>-0.59778198123591342</v>
      </c>
      <c r="AL2482" s="15">
        <f t="shared" si="286"/>
        <v>-1.9565766440237951</v>
      </c>
      <c r="AM2482" s="15">
        <f t="shared" si="287"/>
        <v>-1.4854556398418073</v>
      </c>
      <c r="AN2482" s="63">
        <f t="shared" si="290"/>
        <v>11.358636418491599</v>
      </c>
      <c r="AO2482" s="63">
        <f t="shared" si="290"/>
        <v>11.358804619998017</v>
      </c>
      <c r="AP2482" s="63">
        <f t="shared" si="290"/>
        <v>11.359537657922226</v>
      </c>
      <c r="AQ2482" s="63">
        <f t="shared" si="290"/>
        <v>11.362715978071076</v>
      </c>
      <c r="AR2482" s="63">
        <f t="shared" si="290"/>
        <v>11.376203534425278</v>
      </c>
      <c r="AS2482" s="63">
        <f t="shared" si="290"/>
        <v>11.429013607576051</v>
      </c>
      <c r="AT2482" s="63">
        <f t="shared" si="290"/>
        <v>11.594971110027394</v>
      </c>
      <c r="AU2482" s="63">
        <f t="shared" si="289"/>
        <v>11.961740587925192</v>
      </c>
      <c r="AV2482" s="63"/>
      <c r="AW2482" s="63"/>
    </row>
    <row r="2483" spans="27:49" x14ac:dyDescent="0.2">
      <c r="AA2483" s="217">
        <f t="shared" si="278"/>
        <v>-6.8508655805447731E-3</v>
      </c>
      <c r="AB2483" s="218">
        <f t="shared" si="279"/>
        <v>6.8508655805447731E-3</v>
      </c>
      <c r="AC2483" s="218">
        <f t="shared" si="280"/>
        <v>0</v>
      </c>
      <c r="AD2483" s="219">
        <f t="shared" si="281"/>
        <v>0</v>
      </c>
      <c r="AH2483" s="15">
        <f t="shared" si="282"/>
        <v>-2.1132140183653118E-2</v>
      </c>
      <c r="AI2483" s="15">
        <f t="shared" si="283"/>
        <v>0.75722234923842557</v>
      </c>
      <c r="AJ2483" s="15">
        <f t="shared" si="284"/>
        <v>-5.8662773998696828E-2</v>
      </c>
      <c r="AK2483" s="15">
        <f t="shared" si="285"/>
        <v>-0.59778198123591342</v>
      </c>
      <c r="AL2483" s="15">
        <f t="shared" si="286"/>
        <v>-1.9565766440237951</v>
      </c>
      <c r="AM2483" s="15">
        <f t="shared" si="287"/>
        <v>-1.4854556398418073</v>
      </c>
      <c r="AN2483" s="63">
        <f t="shared" si="290"/>
        <v>11.358636418491599</v>
      </c>
      <c r="AO2483" s="63">
        <f t="shared" si="290"/>
        <v>11.358804619998017</v>
      </c>
      <c r="AP2483" s="63">
        <f t="shared" si="290"/>
        <v>11.359537657922226</v>
      </c>
      <c r="AQ2483" s="63">
        <f t="shared" si="290"/>
        <v>11.362715978071076</v>
      </c>
      <c r="AR2483" s="63">
        <f t="shared" si="290"/>
        <v>11.376203534425278</v>
      </c>
      <c r="AS2483" s="63">
        <f t="shared" si="290"/>
        <v>11.429013607576051</v>
      </c>
      <c r="AT2483" s="63">
        <f t="shared" si="290"/>
        <v>11.594971110027394</v>
      </c>
      <c r="AU2483" s="63">
        <f t="shared" si="289"/>
        <v>11.961740587925192</v>
      </c>
      <c r="AV2483" s="63"/>
      <c r="AW2483" s="63"/>
    </row>
    <row r="2484" spans="27:49" x14ac:dyDescent="0.2">
      <c r="AA2484" s="217">
        <f t="shared" si="278"/>
        <v>-6.8508655805447731E-3</v>
      </c>
      <c r="AB2484" s="218">
        <f t="shared" si="279"/>
        <v>6.8508655805447731E-3</v>
      </c>
      <c r="AC2484" s="218">
        <f t="shared" si="280"/>
        <v>0</v>
      </c>
      <c r="AD2484" s="219">
        <f t="shared" si="281"/>
        <v>0</v>
      </c>
      <c r="AH2484" s="15">
        <f t="shared" si="282"/>
        <v>-2.1132140183653118E-2</v>
      </c>
      <c r="AI2484" s="15">
        <f t="shared" si="283"/>
        <v>0.75722234923842557</v>
      </c>
      <c r="AJ2484" s="15">
        <f t="shared" si="284"/>
        <v>-5.8662773998696828E-2</v>
      </c>
      <c r="AK2484" s="15">
        <f t="shared" si="285"/>
        <v>-0.59778198123591342</v>
      </c>
      <c r="AL2484" s="15">
        <f t="shared" si="286"/>
        <v>-1.9565766440237951</v>
      </c>
      <c r="AM2484" s="15">
        <f t="shared" si="287"/>
        <v>-1.4854556398418073</v>
      </c>
      <c r="AN2484" s="63">
        <f t="shared" si="290"/>
        <v>11.358636418491599</v>
      </c>
      <c r="AO2484" s="63">
        <f t="shared" si="290"/>
        <v>11.358804619998017</v>
      </c>
      <c r="AP2484" s="63">
        <f t="shared" si="290"/>
        <v>11.359537657922226</v>
      </c>
      <c r="AQ2484" s="63">
        <f t="shared" si="290"/>
        <v>11.362715978071076</v>
      </c>
      <c r="AR2484" s="63">
        <f t="shared" si="290"/>
        <v>11.376203534425278</v>
      </c>
      <c r="AS2484" s="63">
        <f t="shared" si="290"/>
        <v>11.429013607576051</v>
      </c>
      <c r="AT2484" s="63">
        <f t="shared" si="290"/>
        <v>11.594971110027394</v>
      </c>
      <c r="AU2484" s="63">
        <f t="shared" si="289"/>
        <v>11.961740587925192</v>
      </c>
      <c r="AV2484" s="63"/>
      <c r="AW2484" s="63"/>
    </row>
    <row r="2485" spans="27:49" x14ac:dyDescent="0.2">
      <c r="AA2485" s="217">
        <f t="shared" si="278"/>
        <v>-6.8508655805447731E-3</v>
      </c>
      <c r="AB2485" s="218">
        <f t="shared" si="279"/>
        <v>6.8508655805447731E-3</v>
      </c>
      <c r="AC2485" s="218">
        <f t="shared" si="280"/>
        <v>0</v>
      </c>
      <c r="AD2485" s="219">
        <f t="shared" si="281"/>
        <v>0</v>
      </c>
      <c r="AH2485" s="15">
        <f t="shared" si="282"/>
        <v>-2.1132140183653118E-2</v>
      </c>
      <c r="AI2485" s="15">
        <f t="shared" si="283"/>
        <v>0.75722234923842557</v>
      </c>
      <c r="AJ2485" s="15">
        <f t="shared" si="284"/>
        <v>-5.8662773998696828E-2</v>
      </c>
      <c r="AK2485" s="15">
        <f t="shared" si="285"/>
        <v>-0.59778198123591342</v>
      </c>
      <c r="AL2485" s="15">
        <f t="shared" si="286"/>
        <v>-1.9565766440237951</v>
      </c>
      <c r="AM2485" s="15">
        <f t="shared" si="287"/>
        <v>-1.4854556398418073</v>
      </c>
      <c r="AN2485" s="63">
        <f t="shared" ref="AN2485:AT2500" si="291">$AU2485+$AB$7*SIN(AO2485)</f>
        <v>11.358636418491599</v>
      </c>
      <c r="AO2485" s="63">
        <f t="shared" si="291"/>
        <v>11.358804619998017</v>
      </c>
      <c r="AP2485" s="63">
        <f t="shared" si="291"/>
        <v>11.359537657922226</v>
      </c>
      <c r="AQ2485" s="63">
        <f t="shared" si="291"/>
        <v>11.362715978071076</v>
      </c>
      <c r="AR2485" s="63">
        <f t="shared" si="291"/>
        <v>11.376203534425278</v>
      </c>
      <c r="AS2485" s="63">
        <f t="shared" si="291"/>
        <v>11.429013607576051</v>
      </c>
      <c r="AT2485" s="63">
        <f t="shared" si="291"/>
        <v>11.594971110027394</v>
      </c>
      <c r="AU2485" s="63">
        <f t="shared" si="289"/>
        <v>11.961740587925192</v>
      </c>
      <c r="AV2485" s="63"/>
      <c r="AW2485" s="63"/>
    </row>
    <row r="2486" spans="27:49" x14ac:dyDescent="0.2">
      <c r="AA2486" s="217">
        <f t="shared" si="278"/>
        <v>-6.8508655805447731E-3</v>
      </c>
      <c r="AB2486" s="218">
        <f t="shared" si="279"/>
        <v>6.8508655805447731E-3</v>
      </c>
      <c r="AC2486" s="218">
        <f t="shared" si="280"/>
        <v>0</v>
      </c>
      <c r="AD2486" s="219">
        <f t="shared" si="281"/>
        <v>0</v>
      </c>
      <c r="AH2486" s="15">
        <f t="shared" si="282"/>
        <v>-2.1132140183653118E-2</v>
      </c>
      <c r="AI2486" s="15">
        <f t="shared" si="283"/>
        <v>0.75722234923842557</v>
      </c>
      <c r="AJ2486" s="15">
        <f t="shared" si="284"/>
        <v>-5.8662773998696828E-2</v>
      </c>
      <c r="AK2486" s="15">
        <f t="shared" si="285"/>
        <v>-0.59778198123591342</v>
      </c>
      <c r="AL2486" s="15">
        <f t="shared" si="286"/>
        <v>-1.9565766440237951</v>
      </c>
      <c r="AM2486" s="15">
        <f t="shared" si="287"/>
        <v>-1.4854556398418073</v>
      </c>
      <c r="AN2486" s="63">
        <f t="shared" si="291"/>
        <v>11.358636418491599</v>
      </c>
      <c r="AO2486" s="63">
        <f t="shared" si="291"/>
        <v>11.358804619998017</v>
      </c>
      <c r="AP2486" s="63">
        <f t="shared" si="291"/>
        <v>11.359537657922226</v>
      </c>
      <c r="AQ2486" s="63">
        <f t="shared" si="291"/>
        <v>11.362715978071076</v>
      </c>
      <c r="AR2486" s="63">
        <f t="shared" si="291"/>
        <v>11.376203534425278</v>
      </c>
      <c r="AS2486" s="63">
        <f t="shared" si="291"/>
        <v>11.429013607576051</v>
      </c>
      <c r="AT2486" s="63">
        <f t="shared" si="291"/>
        <v>11.594971110027394</v>
      </c>
      <c r="AU2486" s="63">
        <f t="shared" si="289"/>
        <v>11.961740587925192</v>
      </c>
      <c r="AV2486" s="63"/>
      <c r="AW2486" s="63"/>
    </row>
    <row r="2487" spans="27:49" x14ac:dyDescent="0.2">
      <c r="AA2487" s="217">
        <f t="shared" si="278"/>
        <v>-6.8508655805447731E-3</v>
      </c>
      <c r="AB2487" s="218">
        <f t="shared" si="279"/>
        <v>6.8508655805447731E-3</v>
      </c>
      <c r="AC2487" s="218">
        <f t="shared" si="280"/>
        <v>0</v>
      </c>
      <c r="AD2487" s="219">
        <f t="shared" si="281"/>
        <v>0</v>
      </c>
      <c r="AH2487" s="15">
        <f t="shared" si="282"/>
        <v>-2.1132140183653118E-2</v>
      </c>
      <c r="AI2487" s="15">
        <f t="shared" si="283"/>
        <v>0.75722234923842557</v>
      </c>
      <c r="AJ2487" s="15">
        <f t="shared" si="284"/>
        <v>-5.8662773998696828E-2</v>
      </c>
      <c r="AK2487" s="15">
        <f t="shared" si="285"/>
        <v>-0.59778198123591342</v>
      </c>
      <c r="AL2487" s="15">
        <f t="shared" si="286"/>
        <v>-1.9565766440237951</v>
      </c>
      <c r="AM2487" s="15">
        <f t="shared" si="287"/>
        <v>-1.4854556398418073</v>
      </c>
      <c r="AN2487" s="63">
        <f t="shared" si="291"/>
        <v>11.358636418491599</v>
      </c>
      <c r="AO2487" s="63">
        <f t="shared" si="291"/>
        <v>11.358804619998017</v>
      </c>
      <c r="AP2487" s="63">
        <f t="shared" si="291"/>
        <v>11.359537657922226</v>
      </c>
      <c r="AQ2487" s="63">
        <f t="shared" si="291"/>
        <v>11.362715978071076</v>
      </c>
      <c r="AR2487" s="63">
        <f t="shared" si="291"/>
        <v>11.376203534425278</v>
      </c>
      <c r="AS2487" s="63">
        <f t="shared" si="291"/>
        <v>11.429013607576051</v>
      </c>
      <c r="AT2487" s="63">
        <f t="shared" si="291"/>
        <v>11.594971110027394</v>
      </c>
      <c r="AU2487" s="63">
        <f t="shared" si="289"/>
        <v>11.961740587925192</v>
      </c>
      <c r="AV2487" s="63"/>
      <c r="AW2487" s="63"/>
    </row>
    <row r="2488" spans="27:49" x14ac:dyDescent="0.2">
      <c r="AA2488" s="217">
        <f t="shared" si="278"/>
        <v>-6.8508655805447731E-3</v>
      </c>
      <c r="AB2488" s="218">
        <f t="shared" si="279"/>
        <v>6.8508655805447731E-3</v>
      </c>
      <c r="AC2488" s="218">
        <f t="shared" si="280"/>
        <v>0</v>
      </c>
      <c r="AD2488" s="219">
        <f t="shared" si="281"/>
        <v>0</v>
      </c>
      <c r="AH2488" s="15">
        <f t="shared" si="282"/>
        <v>-2.1132140183653118E-2</v>
      </c>
      <c r="AI2488" s="15">
        <f t="shared" si="283"/>
        <v>0.75722234923842557</v>
      </c>
      <c r="AJ2488" s="15">
        <f t="shared" si="284"/>
        <v>-5.8662773998696828E-2</v>
      </c>
      <c r="AK2488" s="15">
        <f t="shared" si="285"/>
        <v>-0.59778198123591342</v>
      </c>
      <c r="AL2488" s="15">
        <f t="shared" si="286"/>
        <v>-1.9565766440237951</v>
      </c>
      <c r="AM2488" s="15">
        <f t="shared" si="287"/>
        <v>-1.4854556398418073</v>
      </c>
      <c r="AN2488" s="63">
        <f t="shared" si="291"/>
        <v>11.358636418491599</v>
      </c>
      <c r="AO2488" s="63">
        <f t="shared" si="291"/>
        <v>11.358804619998017</v>
      </c>
      <c r="AP2488" s="63">
        <f t="shared" si="291"/>
        <v>11.359537657922226</v>
      </c>
      <c r="AQ2488" s="63">
        <f t="shared" si="291"/>
        <v>11.362715978071076</v>
      </c>
      <c r="AR2488" s="63">
        <f t="shared" si="291"/>
        <v>11.376203534425278</v>
      </c>
      <c r="AS2488" s="63">
        <f t="shared" si="291"/>
        <v>11.429013607576051</v>
      </c>
      <c r="AT2488" s="63">
        <f t="shared" si="291"/>
        <v>11.594971110027394</v>
      </c>
      <c r="AU2488" s="63">
        <f t="shared" si="289"/>
        <v>11.961740587925192</v>
      </c>
      <c r="AV2488" s="63"/>
      <c r="AW2488" s="63"/>
    </row>
    <row r="2489" spans="27:49" x14ac:dyDescent="0.2">
      <c r="AA2489" s="217">
        <f t="shared" si="278"/>
        <v>-6.8508655805447731E-3</v>
      </c>
      <c r="AB2489" s="218">
        <f t="shared" si="279"/>
        <v>6.8508655805447731E-3</v>
      </c>
      <c r="AC2489" s="218">
        <f t="shared" si="280"/>
        <v>0</v>
      </c>
      <c r="AD2489" s="219">
        <f t="shared" si="281"/>
        <v>0</v>
      </c>
      <c r="AH2489" s="15">
        <f t="shared" si="282"/>
        <v>-2.1132140183653118E-2</v>
      </c>
      <c r="AI2489" s="15">
        <f t="shared" si="283"/>
        <v>0.75722234923842557</v>
      </c>
      <c r="AJ2489" s="15">
        <f t="shared" si="284"/>
        <v>-5.8662773998696828E-2</v>
      </c>
      <c r="AK2489" s="15">
        <f t="shared" si="285"/>
        <v>-0.59778198123591342</v>
      </c>
      <c r="AL2489" s="15">
        <f t="shared" si="286"/>
        <v>-1.9565766440237951</v>
      </c>
      <c r="AM2489" s="15">
        <f t="shared" si="287"/>
        <v>-1.4854556398418073</v>
      </c>
      <c r="AN2489" s="63">
        <f t="shared" si="291"/>
        <v>11.358636418491599</v>
      </c>
      <c r="AO2489" s="63">
        <f t="shared" si="291"/>
        <v>11.358804619998017</v>
      </c>
      <c r="AP2489" s="63">
        <f t="shared" si="291"/>
        <v>11.359537657922226</v>
      </c>
      <c r="AQ2489" s="63">
        <f t="shared" si="291"/>
        <v>11.362715978071076</v>
      </c>
      <c r="AR2489" s="63">
        <f t="shared" si="291"/>
        <v>11.376203534425278</v>
      </c>
      <c r="AS2489" s="63">
        <f t="shared" si="291"/>
        <v>11.429013607576051</v>
      </c>
      <c r="AT2489" s="63">
        <f t="shared" si="291"/>
        <v>11.594971110027394</v>
      </c>
      <c r="AU2489" s="63">
        <f t="shared" si="289"/>
        <v>11.961740587925192</v>
      </c>
      <c r="AV2489" s="63"/>
      <c r="AW2489" s="63"/>
    </row>
    <row r="2490" spans="27:49" x14ac:dyDescent="0.2">
      <c r="AA2490" s="217">
        <f t="shared" si="278"/>
        <v>-6.8508655805447731E-3</v>
      </c>
      <c r="AB2490" s="218">
        <f t="shared" si="279"/>
        <v>6.8508655805447731E-3</v>
      </c>
      <c r="AC2490" s="218">
        <f t="shared" si="280"/>
        <v>0</v>
      </c>
      <c r="AD2490" s="219">
        <f t="shared" si="281"/>
        <v>0</v>
      </c>
      <c r="AH2490" s="15">
        <f t="shared" si="282"/>
        <v>-2.1132140183653118E-2</v>
      </c>
      <c r="AI2490" s="15">
        <f t="shared" si="283"/>
        <v>0.75722234923842557</v>
      </c>
      <c r="AJ2490" s="15">
        <f t="shared" si="284"/>
        <v>-5.8662773998696828E-2</v>
      </c>
      <c r="AK2490" s="15">
        <f t="shared" si="285"/>
        <v>-0.59778198123591342</v>
      </c>
      <c r="AL2490" s="15">
        <f t="shared" si="286"/>
        <v>-1.9565766440237951</v>
      </c>
      <c r="AM2490" s="15">
        <f t="shared" si="287"/>
        <v>-1.4854556398418073</v>
      </c>
      <c r="AN2490" s="63">
        <f t="shared" si="291"/>
        <v>11.358636418491599</v>
      </c>
      <c r="AO2490" s="63">
        <f t="shared" si="291"/>
        <v>11.358804619998017</v>
      </c>
      <c r="AP2490" s="63">
        <f t="shared" si="291"/>
        <v>11.359537657922226</v>
      </c>
      <c r="AQ2490" s="63">
        <f t="shared" si="291"/>
        <v>11.362715978071076</v>
      </c>
      <c r="AR2490" s="63">
        <f t="shared" si="291"/>
        <v>11.376203534425278</v>
      </c>
      <c r="AS2490" s="63">
        <f t="shared" si="291"/>
        <v>11.429013607576051</v>
      </c>
      <c r="AT2490" s="63">
        <f t="shared" si="291"/>
        <v>11.594971110027394</v>
      </c>
      <c r="AU2490" s="63">
        <f t="shared" si="289"/>
        <v>11.961740587925192</v>
      </c>
      <c r="AV2490" s="63"/>
      <c r="AW2490" s="63"/>
    </row>
    <row r="2491" spans="27:49" x14ac:dyDescent="0.2">
      <c r="AA2491" s="217">
        <f t="shared" si="278"/>
        <v>-6.8508655805447731E-3</v>
      </c>
      <c r="AB2491" s="218">
        <f t="shared" si="279"/>
        <v>6.8508655805447731E-3</v>
      </c>
      <c r="AC2491" s="218">
        <f t="shared" si="280"/>
        <v>0</v>
      </c>
      <c r="AD2491" s="219">
        <f t="shared" si="281"/>
        <v>0</v>
      </c>
      <c r="AH2491" s="15">
        <f t="shared" si="282"/>
        <v>-2.1132140183653118E-2</v>
      </c>
      <c r="AI2491" s="15">
        <f t="shared" si="283"/>
        <v>0.75722234923842557</v>
      </c>
      <c r="AJ2491" s="15">
        <f t="shared" si="284"/>
        <v>-5.8662773998696828E-2</v>
      </c>
      <c r="AK2491" s="15">
        <f t="shared" si="285"/>
        <v>-0.59778198123591342</v>
      </c>
      <c r="AL2491" s="15">
        <f t="shared" si="286"/>
        <v>-1.9565766440237951</v>
      </c>
      <c r="AM2491" s="15">
        <f t="shared" si="287"/>
        <v>-1.4854556398418073</v>
      </c>
      <c r="AN2491" s="63">
        <f t="shared" si="291"/>
        <v>11.358636418491599</v>
      </c>
      <c r="AO2491" s="63">
        <f t="shared" si="291"/>
        <v>11.358804619998017</v>
      </c>
      <c r="AP2491" s="63">
        <f t="shared" si="291"/>
        <v>11.359537657922226</v>
      </c>
      <c r="AQ2491" s="63">
        <f t="shared" si="291"/>
        <v>11.362715978071076</v>
      </c>
      <c r="AR2491" s="63">
        <f t="shared" si="291"/>
        <v>11.376203534425278</v>
      </c>
      <c r="AS2491" s="63">
        <f t="shared" si="291"/>
        <v>11.429013607576051</v>
      </c>
      <c r="AT2491" s="63">
        <f t="shared" si="291"/>
        <v>11.594971110027394</v>
      </c>
      <c r="AU2491" s="63">
        <f t="shared" si="289"/>
        <v>11.961740587925192</v>
      </c>
      <c r="AV2491" s="63"/>
      <c r="AW2491" s="63"/>
    </row>
    <row r="2492" spans="27:49" x14ac:dyDescent="0.2">
      <c r="AA2492" s="217">
        <f t="shared" si="278"/>
        <v>-6.8508655805447731E-3</v>
      </c>
      <c r="AB2492" s="218">
        <f t="shared" si="279"/>
        <v>6.8508655805447731E-3</v>
      </c>
      <c r="AC2492" s="218">
        <f t="shared" si="280"/>
        <v>0</v>
      </c>
      <c r="AD2492" s="219">
        <f t="shared" si="281"/>
        <v>0</v>
      </c>
      <c r="AH2492" s="15">
        <f t="shared" si="282"/>
        <v>-2.1132140183653118E-2</v>
      </c>
      <c r="AI2492" s="15">
        <f t="shared" si="283"/>
        <v>0.75722234923842557</v>
      </c>
      <c r="AJ2492" s="15">
        <f t="shared" si="284"/>
        <v>-5.8662773998696828E-2</v>
      </c>
      <c r="AK2492" s="15">
        <f t="shared" si="285"/>
        <v>-0.59778198123591342</v>
      </c>
      <c r="AL2492" s="15">
        <f t="shared" si="286"/>
        <v>-1.9565766440237951</v>
      </c>
      <c r="AM2492" s="15">
        <f t="shared" si="287"/>
        <v>-1.4854556398418073</v>
      </c>
      <c r="AN2492" s="63">
        <f t="shared" si="291"/>
        <v>11.358636418491599</v>
      </c>
      <c r="AO2492" s="63">
        <f t="shared" si="291"/>
        <v>11.358804619998017</v>
      </c>
      <c r="AP2492" s="63">
        <f t="shared" si="291"/>
        <v>11.359537657922226</v>
      </c>
      <c r="AQ2492" s="63">
        <f t="shared" si="291"/>
        <v>11.362715978071076</v>
      </c>
      <c r="AR2492" s="63">
        <f t="shared" si="291"/>
        <v>11.376203534425278</v>
      </c>
      <c r="AS2492" s="63">
        <f t="shared" si="291"/>
        <v>11.429013607576051</v>
      </c>
      <c r="AT2492" s="63">
        <f t="shared" si="291"/>
        <v>11.594971110027394</v>
      </c>
      <c r="AU2492" s="63">
        <f t="shared" si="289"/>
        <v>11.961740587925192</v>
      </c>
      <c r="AV2492" s="63"/>
      <c r="AW2492" s="63"/>
    </row>
    <row r="2493" spans="27:49" x14ac:dyDescent="0.2">
      <c r="AA2493" s="217">
        <f t="shared" si="278"/>
        <v>-6.8508655805447731E-3</v>
      </c>
      <c r="AB2493" s="218">
        <f t="shared" si="279"/>
        <v>6.8508655805447731E-3</v>
      </c>
      <c r="AC2493" s="218">
        <f t="shared" si="280"/>
        <v>0</v>
      </c>
      <c r="AD2493" s="219">
        <f t="shared" si="281"/>
        <v>0</v>
      </c>
      <c r="AH2493" s="15">
        <f t="shared" si="282"/>
        <v>-2.1132140183653118E-2</v>
      </c>
      <c r="AI2493" s="15">
        <f t="shared" si="283"/>
        <v>0.75722234923842557</v>
      </c>
      <c r="AJ2493" s="15">
        <f t="shared" si="284"/>
        <v>-5.8662773998696828E-2</v>
      </c>
      <c r="AK2493" s="15">
        <f t="shared" si="285"/>
        <v>-0.59778198123591342</v>
      </c>
      <c r="AL2493" s="15">
        <f t="shared" si="286"/>
        <v>-1.9565766440237951</v>
      </c>
      <c r="AM2493" s="15">
        <f t="shared" si="287"/>
        <v>-1.4854556398418073</v>
      </c>
      <c r="AN2493" s="63">
        <f t="shared" si="291"/>
        <v>11.358636418491599</v>
      </c>
      <c r="AO2493" s="63">
        <f t="shared" si="291"/>
        <v>11.358804619998017</v>
      </c>
      <c r="AP2493" s="63">
        <f t="shared" si="291"/>
        <v>11.359537657922226</v>
      </c>
      <c r="AQ2493" s="63">
        <f t="shared" si="291"/>
        <v>11.362715978071076</v>
      </c>
      <c r="AR2493" s="63">
        <f t="shared" si="291"/>
        <v>11.376203534425278</v>
      </c>
      <c r="AS2493" s="63">
        <f t="shared" si="291"/>
        <v>11.429013607576051</v>
      </c>
      <c r="AT2493" s="63">
        <f t="shared" si="291"/>
        <v>11.594971110027394</v>
      </c>
      <c r="AU2493" s="63">
        <f t="shared" si="289"/>
        <v>11.961740587925192</v>
      </c>
      <c r="AV2493" s="63"/>
      <c r="AW2493" s="63"/>
    </row>
    <row r="2494" spans="27:49" x14ac:dyDescent="0.2">
      <c r="AA2494" s="217">
        <f t="shared" si="278"/>
        <v>-6.8508655805447731E-3</v>
      </c>
      <c r="AB2494" s="218">
        <f t="shared" si="279"/>
        <v>6.8508655805447731E-3</v>
      </c>
      <c r="AC2494" s="218">
        <f t="shared" si="280"/>
        <v>0</v>
      </c>
      <c r="AD2494" s="219">
        <f t="shared" si="281"/>
        <v>0</v>
      </c>
      <c r="AH2494" s="15">
        <f t="shared" si="282"/>
        <v>-2.1132140183653118E-2</v>
      </c>
      <c r="AI2494" s="15">
        <f t="shared" si="283"/>
        <v>0.75722234923842557</v>
      </c>
      <c r="AJ2494" s="15">
        <f t="shared" si="284"/>
        <v>-5.8662773998696828E-2</v>
      </c>
      <c r="AK2494" s="15">
        <f t="shared" si="285"/>
        <v>-0.59778198123591342</v>
      </c>
      <c r="AL2494" s="15">
        <f t="shared" si="286"/>
        <v>-1.9565766440237951</v>
      </c>
      <c r="AM2494" s="15">
        <f t="shared" si="287"/>
        <v>-1.4854556398418073</v>
      </c>
      <c r="AN2494" s="63">
        <f t="shared" si="291"/>
        <v>11.358636418491599</v>
      </c>
      <c r="AO2494" s="63">
        <f t="shared" si="291"/>
        <v>11.358804619998017</v>
      </c>
      <c r="AP2494" s="63">
        <f t="shared" si="291"/>
        <v>11.359537657922226</v>
      </c>
      <c r="AQ2494" s="63">
        <f t="shared" si="291"/>
        <v>11.362715978071076</v>
      </c>
      <c r="AR2494" s="63">
        <f t="shared" si="291"/>
        <v>11.376203534425278</v>
      </c>
      <c r="AS2494" s="63">
        <f t="shared" si="291"/>
        <v>11.429013607576051</v>
      </c>
      <c r="AT2494" s="63">
        <f t="shared" si="291"/>
        <v>11.594971110027394</v>
      </c>
      <c r="AU2494" s="63">
        <f t="shared" si="289"/>
        <v>11.961740587925192</v>
      </c>
      <c r="AV2494" s="63"/>
      <c r="AW2494" s="63"/>
    </row>
    <row r="2495" spans="27:49" x14ac:dyDescent="0.2">
      <c r="AA2495" s="217">
        <f t="shared" si="278"/>
        <v>-6.8508655805447731E-3</v>
      </c>
      <c r="AB2495" s="218">
        <f t="shared" si="279"/>
        <v>6.8508655805447731E-3</v>
      </c>
      <c r="AC2495" s="218">
        <f t="shared" si="280"/>
        <v>0</v>
      </c>
      <c r="AD2495" s="219">
        <f t="shared" si="281"/>
        <v>0</v>
      </c>
      <c r="AH2495" s="15">
        <f t="shared" si="282"/>
        <v>-2.1132140183653118E-2</v>
      </c>
      <c r="AI2495" s="15">
        <f t="shared" si="283"/>
        <v>0.75722234923842557</v>
      </c>
      <c r="AJ2495" s="15">
        <f t="shared" si="284"/>
        <v>-5.8662773998696828E-2</v>
      </c>
      <c r="AK2495" s="15">
        <f t="shared" si="285"/>
        <v>-0.59778198123591342</v>
      </c>
      <c r="AL2495" s="15">
        <f t="shared" si="286"/>
        <v>-1.9565766440237951</v>
      </c>
      <c r="AM2495" s="15">
        <f t="shared" si="287"/>
        <v>-1.4854556398418073</v>
      </c>
      <c r="AN2495" s="63">
        <f t="shared" si="291"/>
        <v>11.358636418491599</v>
      </c>
      <c r="AO2495" s="63">
        <f t="shared" si="291"/>
        <v>11.358804619998017</v>
      </c>
      <c r="AP2495" s="63">
        <f t="shared" si="291"/>
        <v>11.359537657922226</v>
      </c>
      <c r="AQ2495" s="63">
        <f t="shared" si="291"/>
        <v>11.362715978071076</v>
      </c>
      <c r="AR2495" s="63">
        <f t="shared" si="291"/>
        <v>11.376203534425278</v>
      </c>
      <c r="AS2495" s="63">
        <f t="shared" si="291"/>
        <v>11.429013607576051</v>
      </c>
      <c r="AT2495" s="63">
        <f t="shared" si="291"/>
        <v>11.594971110027394</v>
      </c>
      <c r="AU2495" s="63">
        <f t="shared" si="289"/>
        <v>11.961740587925192</v>
      </c>
      <c r="AV2495" s="63"/>
      <c r="AW2495" s="63"/>
    </row>
    <row r="2496" spans="27:49" x14ac:dyDescent="0.2">
      <c r="AA2496" s="217">
        <f t="shared" si="278"/>
        <v>-6.8508655805447731E-3</v>
      </c>
      <c r="AB2496" s="218">
        <f t="shared" si="279"/>
        <v>6.8508655805447731E-3</v>
      </c>
      <c r="AC2496" s="218">
        <f t="shared" si="280"/>
        <v>0</v>
      </c>
      <c r="AD2496" s="219">
        <f t="shared" si="281"/>
        <v>0</v>
      </c>
      <c r="AH2496" s="15">
        <f t="shared" si="282"/>
        <v>-2.1132140183653118E-2</v>
      </c>
      <c r="AI2496" s="15">
        <f t="shared" si="283"/>
        <v>0.75722234923842557</v>
      </c>
      <c r="AJ2496" s="15">
        <f t="shared" si="284"/>
        <v>-5.8662773998696828E-2</v>
      </c>
      <c r="AK2496" s="15">
        <f t="shared" si="285"/>
        <v>-0.59778198123591342</v>
      </c>
      <c r="AL2496" s="15">
        <f t="shared" si="286"/>
        <v>-1.9565766440237951</v>
      </c>
      <c r="AM2496" s="15">
        <f t="shared" si="287"/>
        <v>-1.4854556398418073</v>
      </c>
      <c r="AN2496" s="63">
        <f t="shared" si="291"/>
        <v>11.358636418491599</v>
      </c>
      <c r="AO2496" s="63">
        <f t="shared" si="291"/>
        <v>11.358804619998017</v>
      </c>
      <c r="AP2496" s="63">
        <f t="shared" si="291"/>
        <v>11.359537657922226</v>
      </c>
      <c r="AQ2496" s="63">
        <f t="shared" si="291"/>
        <v>11.362715978071076</v>
      </c>
      <c r="AR2496" s="63">
        <f t="shared" si="291"/>
        <v>11.376203534425278</v>
      </c>
      <c r="AS2496" s="63">
        <f t="shared" si="291"/>
        <v>11.429013607576051</v>
      </c>
      <c r="AT2496" s="63">
        <f t="shared" si="291"/>
        <v>11.594971110027394</v>
      </c>
      <c r="AU2496" s="63">
        <f t="shared" si="289"/>
        <v>11.961740587925192</v>
      </c>
      <c r="AV2496" s="63"/>
      <c r="AW2496" s="63"/>
    </row>
    <row r="2497" spans="27:49" x14ac:dyDescent="0.2">
      <c r="AA2497" s="217">
        <f t="shared" si="278"/>
        <v>-6.8508655805447731E-3</v>
      </c>
      <c r="AB2497" s="218">
        <f t="shared" si="279"/>
        <v>6.8508655805447731E-3</v>
      </c>
      <c r="AC2497" s="218">
        <f t="shared" si="280"/>
        <v>0</v>
      </c>
      <c r="AD2497" s="219">
        <f t="shared" si="281"/>
        <v>0</v>
      </c>
      <c r="AH2497" s="15">
        <f t="shared" si="282"/>
        <v>-2.1132140183653118E-2</v>
      </c>
      <c r="AI2497" s="15">
        <f t="shared" si="283"/>
        <v>0.75722234923842557</v>
      </c>
      <c r="AJ2497" s="15">
        <f t="shared" si="284"/>
        <v>-5.8662773998696828E-2</v>
      </c>
      <c r="AK2497" s="15">
        <f t="shared" si="285"/>
        <v>-0.59778198123591342</v>
      </c>
      <c r="AL2497" s="15">
        <f t="shared" si="286"/>
        <v>-1.9565766440237951</v>
      </c>
      <c r="AM2497" s="15">
        <f t="shared" si="287"/>
        <v>-1.4854556398418073</v>
      </c>
      <c r="AN2497" s="63">
        <f t="shared" si="291"/>
        <v>11.358636418491599</v>
      </c>
      <c r="AO2497" s="63">
        <f t="shared" si="291"/>
        <v>11.358804619998017</v>
      </c>
      <c r="AP2497" s="63">
        <f t="shared" si="291"/>
        <v>11.359537657922226</v>
      </c>
      <c r="AQ2497" s="63">
        <f t="shared" si="291"/>
        <v>11.362715978071076</v>
      </c>
      <c r="AR2497" s="63">
        <f t="shared" si="291"/>
        <v>11.376203534425278</v>
      </c>
      <c r="AS2497" s="63">
        <f t="shared" si="291"/>
        <v>11.429013607576051</v>
      </c>
      <c r="AT2497" s="63">
        <f t="shared" si="291"/>
        <v>11.594971110027394</v>
      </c>
      <c r="AU2497" s="63">
        <f t="shared" si="289"/>
        <v>11.961740587925192</v>
      </c>
      <c r="AV2497" s="63"/>
      <c r="AW2497" s="63"/>
    </row>
    <row r="2498" spans="27:49" x14ac:dyDescent="0.2">
      <c r="AA2498" s="217">
        <f t="shared" si="278"/>
        <v>-6.8508655805447731E-3</v>
      </c>
      <c r="AB2498" s="218">
        <f t="shared" si="279"/>
        <v>6.8508655805447731E-3</v>
      </c>
      <c r="AC2498" s="218">
        <f t="shared" si="280"/>
        <v>0</v>
      </c>
      <c r="AD2498" s="219">
        <f t="shared" si="281"/>
        <v>0</v>
      </c>
      <c r="AH2498" s="15">
        <f t="shared" si="282"/>
        <v>-2.1132140183653118E-2</v>
      </c>
      <c r="AI2498" s="15">
        <f t="shared" si="283"/>
        <v>0.75722234923842557</v>
      </c>
      <c r="AJ2498" s="15">
        <f t="shared" si="284"/>
        <v>-5.8662773998696828E-2</v>
      </c>
      <c r="AK2498" s="15">
        <f t="shared" si="285"/>
        <v>-0.59778198123591342</v>
      </c>
      <c r="AL2498" s="15">
        <f t="shared" si="286"/>
        <v>-1.9565766440237951</v>
      </c>
      <c r="AM2498" s="15">
        <f t="shared" si="287"/>
        <v>-1.4854556398418073</v>
      </c>
      <c r="AN2498" s="63">
        <f t="shared" si="291"/>
        <v>11.358636418491599</v>
      </c>
      <c r="AO2498" s="63">
        <f t="shared" si="291"/>
        <v>11.358804619998017</v>
      </c>
      <c r="AP2498" s="63">
        <f t="shared" si="291"/>
        <v>11.359537657922226</v>
      </c>
      <c r="AQ2498" s="63">
        <f t="shared" si="291"/>
        <v>11.362715978071076</v>
      </c>
      <c r="AR2498" s="63">
        <f t="shared" si="291"/>
        <v>11.376203534425278</v>
      </c>
      <c r="AS2498" s="63">
        <f t="shared" si="291"/>
        <v>11.429013607576051</v>
      </c>
      <c r="AT2498" s="63">
        <f t="shared" si="291"/>
        <v>11.594971110027394</v>
      </c>
      <c r="AU2498" s="63">
        <f t="shared" si="289"/>
        <v>11.961740587925192</v>
      </c>
      <c r="AV2498" s="63"/>
      <c r="AW2498" s="63"/>
    </row>
    <row r="2499" spans="27:49" x14ac:dyDescent="0.2">
      <c r="AA2499" s="217">
        <f t="shared" si="278"/>
        <v>-6.8508655805447731E-3</v>
      </c>
      <c r="AB2499" s="218">
        <f t="shared" si="279"/>
        <v>6.8508655805447731E-3</v>
      </c>
      <c r="AC2499" s="218">
        <f t="shared" si="280"/>
        <v>0</v>
      </c>
      <c r="AD2499" s="219">
        <f t="shared" si="281"/>
        <v>0</v>
      </c>
      <c r="AH2499" s="15">
        <f t="shared" si="282"/>
        <v>-2.1132140183653118E-2</v>
      </c>
      <c r="AI2499" s="15">
        <f t="shared" si="283"/>
        <v>0.75722234923842557</v>
      </c>
      <c r="AJ2499" s="15">
        <f t="shared" si="284"/>
        <v>-5.8662773998696828E-2</v>
      </c>
      <c r="AK2499" s="15">
        <f t="shared" si="285"/>
        <v>-0.59778198123591342</v>
      </c>
      <c r="AL2499" s="15">
        <f t="shared" si="286"/>
        <v>-1.9565766440237951</v>
      </c>
      <c r="AM2499" s="15">
        <f t="shared" si="287"/>
        <v>-1.4854556398418073</v>
      </c>
      <c r="AN2499" s="63">
        <f t="shared" si="291"/>
        <v>11.358636418491599</v>
      </c>
      <c r="AO2499" s="63">
        <f t="shared" si="291"/>
        <v>11.358804619998017</v>
      </c>
      <c r="AP2499" s="63">
        <f t="shared" si="291"/>
        <v>11.359537657922226</v>
      </c>
      <c r="AQ2499" s="63">
        <f t="shared" si="291"/>
        <v>11.362715978071076</v>
      </c>
      <c r="AR2499" s="63">
        <f t="shared" si="291"/>
        <v>11.376203534425278</v>
      </c>
      <c r="AS2499" s="63">
        <f t="shared" si="291"/>
        <v>11.429013607576051</v>
      </c>
      <c r="AT2499" s="63">
        <f t="shared" si="291"/>
        <v>11.594971110027394</v>
      </c>
      <c r="AU2499" s="63">
        <f t="shared" si="289"/>
        <v>11.961740587925192</v>
      </c>
      <c r="AV2499" s="63"/>
      <c r="AW2499" s="63"/>
    </row>
    <row r="2500" spans="27:49" x14ac:dyDescent="0.2">
      <c r="AA2500" s="217">
        <f t="shared" si="278"/>
        <v>-6.8508655805447731E-3</v>
      </c>
      <c r="AB2500" s="218">
        <f t="shared" si="279"/>
        <v>6.8508655805447731E-3</v>
      </c>
      <c r="AC2500" s="218">
        <f t="shared" si="280"/>
        <v>0</v>
      </c>
      <c r="AD2500" s="219">
        <f t="shared" si="281"/>
        <v>0</v>
      </c>
      <c r="AH2500" s="15">
        <f t="shared" si="282"/>
        <v>-2.1132140183653118E-2</v>
      </c>
      <c r="AI2500" s="15">
        <f t="shared" si="283"/>
        <v>0.75722234923842557</v>
      </c>
      <c r="AJ2500" s="15">
        <f t="shared" si="284"/>
        <v>-5.8662773998696828E-2</v>
      </c>
      <c r="AK2500" s="15">
        <f t="shared" si="285"/>
        <v>-0.59778198123591342</v>
      </c>
      <c r="AL2500" s="15">
        <f t="shared" si="286"/>
        <v>-1.9565766440237951</v>
      </c>
      <c r="AM2500" s="15">
        <f t="shared" si="287"/>
        <v>-1.4854556398418073</v>
      </c>
      <c r="AN2500" s="63">
        <f t="shared" si="291"/>
        <v>11.358636418491599</v>
      </c>
      <c r="AO2500" s="63">
        <f t="shared" si="291"/>
        <v>11.358804619998017</v>
      </c>
      <c r="AP2500" s="63">
        <f t="shared" si="291"/>
        <v>11.359537657922226</v>
      </c>
      <c r="AQ2500" s="63">
        <f t="shared" si="291"/>
        <v>11.362715978071076</v>
      </c>
      <c r="AR2500" s="63">
        <f t="shared" si="291"/>
        <v>11.376203534425278</v>
      </c>
      <c r="AS2500" s="63">
        <f t="shared" si="291"/>
        <v>11.429013607576051</v>
      </c>
      <c r="AT2500" s="63">
        <f t="shared" si="291"/>
        <v>11.594971110027394</v>
      </c>
      <c r="AU2500" s="63">
        <f t="shared" si="289"/>
        <v>11.961740587925192</v>
      </c>
      <c r="AV2500" s="63"/>
      <c r="AW2500" s="63"/>
    </row>
    <row r="2501" spans="27:49" x14ac:dyDescent="0.2">
      <c r="AA2501" s="217">
        <f t="shared" si="278"/>
        <v>-6.8508655805447731E-3</v>
      </c>
      <c r="AB2501" s="218">
        <f t="shared" si="279"/>
        <v>6.8508655805447731E-3</v>
      </c>
      <c r="AC2501" s="218">
        <f t="shared" si="280"/>
        <v>0</v>
      </c>
      <c r="AD2501" s="219">
        <f t="shared" si="281"/>
        <v>0</v>
      </c>
      <c r="AH2501" s="15">
        <f t="shared" si="282"/>
        <v>-2.1132140183653118E-2</v>
      </c>
      <c r="AI2501" s="15">
        <f t="shared" si="283"/>
        <v>0.75722234923842557</v>
      </c>
      <c r="AJ2501" s="15">
        <f t="shared" si="284"/>
        <v>-5.8662773998696828E-2</v>
      </c>
      <c r="AK2501" s="15">
        <f t="shared" si="285"/>
        <v>-0.59778198123591342</v>
      </c>
      <c r="AL2501" s="15">
        <f t="shared" si="286"/>
        <v>-1.9565766440237951</v>
      </c>
      <c r="AM2501" s="15">
        <f t="shared" si="287"/>
        <v>-1.4854556398418073</v>
      </c>
      <c r="AN2501" s="63">
        <f t="shared" ref="AN2501:AT2516" si="292">$AU2501+$AB$7*SIN(AO2501)</f>
        <v>11.358636418491599</v>
      </c>
      <c r="AO2501" s="63">
        <f t="shared" si="292"/>
        <v>11.358804619998017</v>
      </c>
      <c r="AP2501" s="63">
        <f t="shared" si="292"/>
        <v>11.359537657922226</v>
      </c>
      <c r="AQ2501" s="63">
        <f t="shared" si="292"/>
        <v>11.362715978071076</v>
      </c>
      <c r="AR2501" s="63">
        <f t="shared" si="292"/>
        <v>11.376203534425278</v>
      </c>
      <c r="AS2501" s="63">
        <f t="shared" si="292"/>
        <v>11.429013607576051</v>
      </c>
      <c r="AT2501" s="63">
        <f t="shared" si="292"/>
        <v>11.594971110027394</v>
      </c>
      <c r="AU2501" s="63">
        <f t="shared" si="289"/>
        <v>11.961740587925192</v>
      </c>
      <c r="AV2501" s="63"/>
      <c r="AW2501" s="63"/>
    </row>
    <row r="2502" spans="27:49" x14ac:dyDescent="0.2">
      <c r="AA2502" s="217">
        <f t="shared" si="278"/>
        <v>-6.8508655805447731E-3</v>
      </c>
      <c r="AB2502" s="218">
        <f t="shared" si="279"/>
        <v>6.8508655805447731E-3</v>
      </c>
      <c r="AC2502" s="218">
        <f t="shared" si="280"/>
        <v>0</v>
      </c>
      <c r="AD2502" s="219">
        <f t="shared" si="281"/>
        <v>0</v>
      </c>
      <c r="AH2502" s="15">
        <f t="shared" si="282"/>
        <v>-2.1132140183653118E-2</v>
      </c>
      <c r="AI2502" s="15">
        <f t="shared" si="283"/>
        <v>0.75722234923842557</v>
      </c>
      <c r="AJ2502" s="15">
        <f t="shared" si="284"/>
        <v>-5.8662773998696828E-2</v>
      </c>
      <c r="AK2502" s="15">
        <f t="shared" si="285"/>
        <v>-0.59778198123591342</v>
      </c>
      <c r="AL2502" s="15">
        <f t="shared" si="286"/>
        <v>-1.9565766440237951</v>
      </c>
      <c r="AM2502" s="15">
        <f t="shared" si="287"/>
        <v>-1.4854556398418073</v>
      </c>
      <c r="AN2502" s="63">
        <f t="shared" si="292"/>
        <v>11.358636418491599</v>
      </c>
      <c r="AO2502" s="63">
        <f t="shared" si="292"/>
        <v>11.358804619998017</v>
      </c>
      <c r="AP2502" s="63">
        <f t="shared" si="292"/>
        <v>11.359537657922226</v>
      </c>
      <c r="AQ2502" s="63">
        <f t="shared" si="292"/>
        <v>11.362715978071076</v>
      </c>
      <c r="AR2502" s="63">
        <f t="shared" si="292"/>
        <v>11.376203534425278</v>
      </c>
      <c r="AS2502" s="63">
        <f t="shared" si="292"/>
        <v>11.429013607576051</v>
      </c>
      <c r="AT2502" s="63">
        <f t="shared" si="292"/>
        <v>11.594971110027394</v>
      </c>
      <c r="AU2502" s="63">
        <f t="shared" si="289"/>
        <v>11.961740587925192</v>
      </c>
      <c r="AV2502" s="63"/>
      <c r="AW2502" s="63"/>
    </row>
    <row r="2503" spans="27:49" x14ac:dyDescent="0.2">
      <c r="AA2503" s="217">
        <f t="shared" si="278"/>
        <v>-6.8508655805447731E-3</v>
      </c>
      <c r="AB2503" s="218">
        <f t="shared" si="279"/>
        <v>6.8508655805447731E-3</v>
      </c>
      <c r="AC2503" s="218">
        <f t="shared" si="280"/>
        <v>0</v>
      </c>
      <c r="AD2503" s="219">
        <f t="shared" si="281"/>
        <v>0</v>
      </c>
      <c r="AH2503" s="15">
        <f t="shared" si="282"/>
        <v>-2.1132140183653118E-2</v>
      </c>
      <c r="AI2503" s="15">
        <f t="shared" si="283"/>
        <v>0.75722234923842557</v>
      </c>
      <c r="AJ2503" s="15">
        <f t="shared" si="284"/>
        <v>-5.8662773998696828E-2</v>
      </c>
      <c r="AK2503" s="15">
        <f t="shared" si="285"/>
        <v>-0.59778198123591342</v>
      </c>
      <c r="AL2503" s="15">
        <f t="shared" si="286"/>
        <v>-1.9565766440237951</v>
      </c>
      <c r="AM2503" s="15">
        <f t="shared" si="287"/>
        <v>-1.4854556398418073</v>
      </c>
      <c r="AN2503" s="63">
        <f t="shared" si="292"/>
        <v>11.358636418491599</v>
      </c>
      <c r="AO2503" s="63">
        <f t="shared" si="292"/>
        <v>11.358804619998017</v>
      </c>
      <c r="AP2503" s="63">
        <f t="shared" si="292"/>
        <v>11.359537657922226</v>
      </c>
      <c r="AQ2503" s="63">
        <f t="shared" si="292"/>
        <v>11.362715978071076</v>
      </c>
      <c r="AR2503" s="63">
        <f t="shared" si="292"/>
        <v>11.376203534425278</v>
      </c>
      <c r="AS2503" s="63">
        <f t="shared" si="292"/>
        <v>11.429013607576051</v>
      </c>
      <c r="AT2503" s="63">
        <f t="shared" si="292"/>
        <v>11.594971110027394</v>
      </c>
      <c r="AU2503" s="63">
        <f t="shared" si="289"/>
        <v>11.961740587925192</v>
      </c>
      <c r="AV2503" s="63"/>
      <c r="AW2503" s="63"/>
    </row>
    <row r="2504" spans="27:49" x14ac:dyDescent="0.2">
      <c r="AA2504" s="217">
        <f t="shared" si="278"/>
        <v>-6.8508655805447731E-3</v>
      </c>
      <c r="AB2504" s="218">
        <f t="shared" si="279"/>
        <v>6.8508655805447731E-3</v>
      </c>
      <c r="AC2504" s="218">
        <f t="shared" si="280"/>
        <v>0</v>
      </c>
      <c r="AD2504" s="219">
        <f t="shared" si="281"/>
        <v>0</v>
      </c>
      <c r="AH2504" s="15">
        <f t="shared" si="282"/>
        <v>-2.1132140183653118E-2</v>
      </c>
      <c r="AI2504" s="15">
        <f t="shared" si="283"/>
        <v>0.75722234923842557</v>
      </c>
      <c r="AJ2504" s="15">
        <f t="shared" si="284"/>
        <v>-5.8662773998696828E-2</v>
      </c>
      <c r="AK2504" s="15">
        <f t="shared" si="285"/>
        <v>-0.59778198123591342</v>
      </c>
      <c r="AL2504" s="15">
        <f t="shared" si="286"/>
        <v>-1.9565766440237951</v>
      </c>
      <c r="AM2504" s="15">
        <f t="shared" si="287"/>
        <v>-1.4854556398418073</v>
      </c>
      <c r="AN2504" s="63">
        <f t="shared" si="292"/>
        <v>11.358636418491599</v>
      </c>
      <c r="AO2504" s="63">
        <f t="shared" si="292"/>
        <v>11.358804619998017</v>
      </c>
      <c r="AP2504" s="63">
        <f t="shared" si="292"/>
        <v>11.359537657922226</v>
      </c>
      <c r="AQ2504" s="63">
        <f t="shared" si="292"/>
        <v>11.362715978071076</v>
      </c>
      <c r="AR2504" s="63">
        <f t="shared" si="292"/>
        <v>11.376203534425278</v>
      </c>
      <c r="AS2504" s="63">
        <f t="shared" si="292"/>
        <v>11.429013607576051</v>
      </c>
      <c r="AT2504" s="63">
        <f t="shared" si="292"/>
        <v>11.594971110027394</v>
      </c>
      <c r="AU2504" s="63">
        <f t="shared" si="289"/>
        <v>11.961740587925192</v>
      </c>
      <c r="AV2504" s="63"/>
      <c r="AW2504" s="63"/>
    </row>
    <row r="2505" spans="27:49" x14ac:dyDescent="0.2">
      <c r="AA2505" s="217">
        <f t="shared" si="278"/>
        <v>-6.8508655805447731E-3</v>
      </c>
      <c r="AB2505" s="218">
        <f t="shared" si="279"/>
        <v>6.8508655805447731E-3</v>
      </c>
      <c r="AC2505" s="218">
        <f t="shared" si="280"/>
        <v>0</v>
      </c>
      <c r="AD2505" s="219">
        <f t="shared" si="281"/>
        <v>0</v>
      </c>
      <c r="AH2505" s="15">
        <f t="shared" si="282"/>
        <v>-2.1132140183653118E-2</v>
      </c>
      <c r="AI2505" s="15">
        <f t="shared" si="283"/>
        <v>0.75722234923842557</v>
      </c>
      <c r="AJ2505" s="15">
        <f t="shared" si="284"/>
        <v>-5.8662773998696828E-2</v>
      </c>
      <c r="AK2505" s="15">
        <f t="shared" si="285"/>
        <v>-0.59778198123591342</v>
      </c>
      <c r="AL2505" s="15">
        <f t="shared" si="286"/>
        <v>-1.9565766440237951</v>
      </c>
      <c r="AM2505" s="15">
        <f t="shared" si="287"/>
        <v>-1.4854556398418073</v>
      </c>
      <c r="AN2505" s="63">
        <f t="shared" si="292"/>
        <v>11.358636418491599</v>
      </c>
      <c r="AO2505" s="63">
        <f t="shared" si="292"/>
        <v>11.358804619998017</v>
      </c>
      <c r="AP2505" s="63">
        <f t="shared" si="292"/>
        <v>11.359537657922226</v>
      </c>
      <c r="AQ2505" s="63">
        <f t="shared" si="292"/>
        <v>11.362715978071076</v>
      </c>
      <c r="AR2505" s="63">
        <f t="shared" si="292"/>
        <v>11.376203534425278</v>
      </c>
      <c r="AS2505" s="63">
        <f t="shared" si="292"/>
        <v>11.429013607576051</v>
      </c>
      <c r="AT2505" s="63">
        <f t="shared" si="292"/>
        <v>11.594971110027394</v>
      </c>
      <c r="AU2505" s="63">
        <f t="shared" si="289"/>
        <v>11.961740587925192</v>
      </c>
      <c r="AV2505" s="63"/>
      <c r="AW2505" s="63"/>
    </row>
    <row r="2506" spans="27:49" x14ac:dyDescent="0.2">
      <c r="AA2506" s="217">
        <f t="shared" si="278"/>
        <v>-6.8508655805447731E-3</v>
      </c>
      <c r="AB2506" s="218">
        <f t="shared" si="279"/>
        <v>6.8508655805447731E-3</v>
      </c>
      <c r="AC2506" s="218">
        <f t="shared" si="280"/>
        <v>0</v>
      </c>
      <c r="AD2506" s="219">
        <f t="shared" si="281"/>
        <v>0</v>
      </c>
      <c r="AH2506" s="15">
        <f t="shared" si="282"/>
        <v>-2.1132140183653118E-2</v>
      </c>
      <c r="AI2506" s="15">
        <f t="shared" si="283"/>
        <v>0.75722234923842557</v>
      </c>
      <c r="AJ2506" s="15">
        <f t="shared" si="284"/>
        <v>-5.8662773998696828E-2</v>
      </c>
      <c r="AK2506" s="15">
        <f t="shared" si="285"/>
        <v>-0.59778198123591342</v>
      </c>
      <c r="AL2506" s="15">
        <f t="shared" si="286"/>
        <v>-1.9565766440237951</v>
      </c>
      <c r="AM2506" s="15">
        <f t="shared" si="287"/>
        <v>-1.4854556398418073</v>
      </c>
      <c r="AN2506" s="63">
        <f t="shared" si="292"/>
        <v>11.358636418491599</v>
      </c>
      <c r="AO2506" s="63">
        <f t="shared" si="292"/>
        <v>11.358804619998017</v>
      </c>
      <c r="AP2506" s="63">
        <f t="shared" si="292"/>
        <v>11.359537657922226</v>
      </c>
      <c r="AQ2506" s="63">
        <f t="shared" si="292"/>
        <v>11.362715978071076</v>
      </c>
      <c r="AR2506" s="63">
        <f t="shared" si="292"/>
        <v>11.376203534425278</v>
      </c>
      <c r="AS2506" s="63">
        <f t="shared" si="292"/>
        <v>11.429013607576051</v>
      </c>
      <c r="AT2506" s="63">
        <f t="shared" si="292"/>
        <v>11.594971110027394</v>
      </c>
      <c r="AU2506" s="63">
        <f t="shared" si="289"/>
        <v>11.961740587925192</v>
      </c>
      <c r="AV2506" s="63"/>
      <c r="AW2506" s="63"/>
    </row>
    <row r="2507" spans="27:49" x14ac:dyDescent="0.2">
      <c r="AA2507" s="217">
        <f t="shared" si="278"/>
        <v>-6.8508655805447731E-3</v>
      </c>
      <c r="AB2507" s="218">
        <f t="shared" si="279"/>
        <v>6.8508655805447731E-3</v>
      </c>
      <c r="AC2507" s="218">
        <f t="shared" si="280"/>
        <v>0</v>
      </c>
      <c r="AD2507" s="219">
        <f t="shared" si="281"/>
        <v>0</v>
      </c>
      <c r="AH2507" s="15">
        <f t="shared" si="282"/>
        <v>-2.1132140183653118E-2</v>
      </c>
      <c r="AI2507" s="15">
        <f t="shared" si="283"/>
        <v>0.75722234923842557</v>
      </c>
      <c r="AJ2507" s="15">
        <f t="shared" si="284"/>
        <v>-5.8662773998696828E-2</v>
      </c>
      <c r="AK2507" s="15">
        <f t="shared" si="285"/>
        <v>-0.59778198123591342</v>
      </c>
      <c r="AL2507" s="15">
        <f t="shared" si="286"/>
        <v>-1.9565766440237951</v>
      </c>
      <c r="AM2507" s="15">
        <f t="shared" si="287"/>
        <v>-1.4854556398418073</v>
      </c>
      <c r="AN2507" s="63">
        <f t="shared" si="292"/>
        <v>11.358636418491599</v>
      </c>
      <c r="AO2507" s="63">
        <f t="shared" si="292"/>
        <v>11.358804619998017</v>
      </c>
      <c r="AP2507" s="63">
        <f t="shared" si="292"/>
        <v>11.359537657922226</v>
      </c>
      <c r="AQ2507" s="63">
        <f t="shared" si="292"/>
        <v>11.362715978071076</v>
      </c>
      <c r="AR2507" s="63">
        <f t="shared" si="292"/>
        <v>11.376203534425278</v>
      </c>
      <c r="AS2507" s="63">
        <f t="shared" si="292"/>
        <v>11.429013607576051</v>
      </c>
      <c r="AT2507" s="63">
        <f t="shared" si="292"/>
        <v>11.594971110027394</v>
      </c>
      <c r="AU2507" s="63">
        <f t="shared" si="289"/>
        <v>11.961740587925192</v>
      </c>
      <c r="AV2507" s="63"/>
      <c r="AW2507" s="63"/>
    </row>
    <row r="2508" spans="27:49" x14ac:dyDescent="0.2">
      <c r="AA2508" s="217">
        <f t="shared" si="278"/>
        <v>-6.8508655805447731E-3</v>
      </c>
      <c r="AB2508" s="218">
        <f t="shared" si="279"/>
        <v>6.8508655805447731E-3</v>
      </c>
      <c r="AC2508" s="218">
        <f t="shared" si="280"/>
        <v>0</v>
      </c>
      <c r="AD2508" s="219">
        <f t="shared" si="281"/>
        <v>0</v>
      </c>
      <c r="AH2508" s="15">
        <f t="shared" si="282"/>
        <v>-2.1132140183653118E-2</v>
      </c>
      <c r="AI2508" s="15">
        <f t="shared" si="283"/>
        <v>0.75722234923842557</v>
      </c>
      <c r="AJ2508" s="15">
        <f t="shared" si="284"/>
        <v>-5.8662773998696828E-2</v>
      </c>
      <c r="AK2508" s="15">
        <f t="shared" si="285"/>
        <v>-0.59778198123591342</v>
      </c>
      <c r="AL2508" s="15">
        <f t="shared" si="286"/>
        <v>-1.9565766440237951</v>
      </c>
      <c r="AM2508" s="15">
        <f t="shared" si="287"/>
        <v>-1.4854556398418073</v>
      </c>
      <c r="AN2508" s="63">
        <f t="shared" si="292"/>
        <v>11.358636418491599</v>
      </c>
      <c r="AO2508" s="63">
        <f t="shared" si="292"/>
        <v>11.358804619998017</v>
      </c>
      <c r="AP2508" s="63">
        <f t="shared" si="292"/>
        <v>11.359537657922226</v>
      </c>
      <c r="AQ2508" s="63">
        <f t="shared" si="292"/>
        <v>11.362715978071076</v>
      </c>
      <c r="AR2508" s="63">
        <f t="shared" si="292"/>
        <v>11.376203534425278</v>
      </c>
      <c r="AS2508" s="63">
        <f t="shared" si="292"/>
        <v>11.429013607576051</v>
      </c>
      <c r="AT2508" s="63">
        <f t="shared" si="292"/>
        <v>11.594971110027394</v>
      </c>
      <c r="AU2508" s="63">
        <f t="shared" si="289"/>
        <v>11.961740587925192</v>
      </c>
      <c r="AV2508" s="63"/>
      <c r="AW2508" s="63"/>
    </row>
    <row r="2509" spans="27:49" x14ac:dyDescent="0.2">
      <c r="AA2509" s="217">
        <f t="shared" si="278"/>
        <v>-6.8508655805447731E-3</v>
      </c>
      <c r="AB2509" s="218">
        <f t="shared" si="279"/>
        <v>6.8508655805447731E-3</v>
      </c>
      <c r="AC2509" s="218">
        <f t="shared" si="280"/>
        <v>0</v>
      </c>
      <c r="AD2509" s="219">
        <f t="shared" si="281"/>
        <v>0</v>
      </c>
      <c r="AH2509" s="15">
        <f t="shared" si="282"/>
        <v>-2.1132140183653118E-2</v>
      </c>
      <c r="AI2509" s="15">
        <f t="shared" si="283"/>
        <v>0.75722234923842557</v>
      </c>
      <c r="AJ2509" s="15">
        <f t="shared" si="284"/>
        <v>-5.8662773998696828E-2</v>
      </c>
      <c r="AK2509" s="15">
        <f t="shared" si="285"/>
        <v>-0.59778198123591342</v>
      </c>
      <c r="AL2509" s="15">
        <f t="shared" si="286"/>
        <v>-1.9565766440237951</v>
      </c>
      <c r="AM2509" s="15">
        <f t="shared" si="287"/>
        <v>-1.4854556398418073</v>
      </c>
      <c r="AN2509" s="63">
        <f t="shared" si="292"/>
        <v>11.358636418491599</v>
      </c>
      <c r="AO2509" s="63">
        <f t="shared" si="292"/>
        <v>11.358804619998017</v>
      </c>
      <c r="AP2509" s="63">
        <f t="shared" si="292"/>
        <v>11.359537657922226</v>
      </c>
      <c r="AQ2509" s="63">
        <f t="shared" si="292"/>
        <v>11.362715978071076</v>
      </c>
      <c r="AR2509" s="63">
        <f t="shared" si="292"/>
        <v>11.376203534425278</v>
      </c>
      <c r="AS2509" s="63">
        <f t="shared" si="292"/>
        <v>11.429013607576051</v>
      </c>
      <c r="AT2509" s="63">
        <f t="shared" si="292"/>
        <v>11.594971110027394</v>
      </c>
      <c r="AU2509" s="63">
        <f t="shared" si="289"/>
        <v>11.961740587925192</v>
      </c>
      <c r="AV2509" s="63"/>
      <c r="AW2509" s="63"/>
    </row>
    <row r="2510" spans="27:49" x14ac:dyDescent="0.2">
      <c r="AA2510" s="217">
        <f t="shared" si="278"/>
        <v>-6.8508655805447731E-3</v>
      </c>
      <c r="AB2510" s="218">
        <f t="shared" si="279"/>
        <v>6.8508655805447731E-3</v>
      </c>
      <c r="AC2510" s="218">
        <f t="shared" si="280"/>
        <v>0</v>
      </c>
      <c r="AD2510" s="219">
        <f t="shared" si="281"/>
        <v>0</v>
      </c>
      <c r="AH2510" s="15">
        <f t="shared" si="282"/>
        <v>-2.1132140183653118E-2</v>
      </c>
      <c r="AI2510" s="15">
        <f t="shared" si="283"/>
        <v>0.75722234923842557</v>
      </c>
      <c r="AJ2510" s="15">
        <f t="shared" si="284"/>
        <v>-5.8662773998696828E-2</v>
      </c>
      <c r="AK2510" s="15">
        <f t="shared" si="285"/>
        <v>-0.59778198123591342</v>
      </c>
      <c r="AL2510" s="15">
        <f t="shared" si="286"/>
        <v>-1.9565766440237951</v>
      </c>
      <c r="AM2510" s="15">
        <f t="shared" si="287"/>
        <v>-1.4854556398418073</v>
      </c>
      <c r="AN2510" s="63">
        <f t="shared" si="292"/>
        <v>11.358636418491599</v>
      </c>
      <c r="AO2510" s="63">
        <f t="shared" si="292"/>
        <v>11.358804619998017</v>
      </c>
      <c r="AP2510" s="63">
        <f t="shared" si="292"/>
        <v>11.359537657922226</v>
      </c>
      <c r="AQ2510" s="63">
        <f t="shared" si="292"/>
        <v>11.362715978071076</v>
      </c>
      <c r="AR2510" s="63">
        <f t="shared" si="292"/>
        <v>11.376203534425278</v>
      </c>
      <c r="AS2510" s="63">
        <f t="shared" si="292"/>
        <v>11.429013607576051</v>
      </c>
      <c r="AT2510" s="63">
        <f t="shared" si="292"/>
        <v>11.594971110027394</v>
      </c>
      <c r="AU2510" s="63">
        <f t="shared" si="289"/>
        <v>11.961740587925192</v>
      </c>
      <c r="AV2510" s="63"/>
      <c r="AW2510" s="63"/>
    </row>
    <row r="2511" spans="27:49" x14ac:dyDescent="0.2">
      <c r="AA2511" s="217">
        <f t="shared" si="278"/>
        <v>-6.8508655805447731E-3</v>
      </c>
      <c r="AB2511" s="218">
        <f t="shared" si="279"/>
        <v>6.8508655805447731E-3</v>
      </c>
      <c r="AC2511" s="218">
        <f t="shared" si="280"/>
        <v>0</v>
      </c>
      <c r="AD2511" s="219">
        <f t="shared" si="281"/>
        <v>0</v>
      </c>
      <c r="AH2511" s="15">
        <f t="shared" si="282"/>
        <v>-2.1132140183653118E-2</v>
      </c>
      <c r="AI2511" s="15">
        <f t="shared" si="283"/>
        <v>0.75722234923842557</v>
      </c>
      <c r="AJ2511" s="15">
        <f t="shared" si="284"/>
        <v>-5.8662773998696828E-2</v>
      </c>
      <c r="AK2511" s="15">
        <f t="shared" si="285"/>
        <v>-0.59778198123591342</v>
      </c>
      <c r="AL2511" s="15">
        <f t="shared" si="286"/>
        <v>-1.9565766440237951</v>
      </c>
      <c r="AM2511" s="15">
        <f t="shared" si="287"/>
        <v>-1.4854556398418073</v>
      </c>
      <c r="AN2511" s="63">
        <f t="shared" si="292"/>
        <v>11.358636418491599</v>
      </c>
      <c r="AO2511" s="63">
        <f t="shared" si="292"/>
        <v>11.358804619998017</v>
      </c>
      <c r="AP2511" s="63">
        <f t="shared" si="292"/>
        <v>11.359537657922226</v>
      </c>
      <c r="AQ2511" s="63">
        <f t="shared" si="292"/>
        <v>11.362715978071076</v>
      </c>
      <c r="AR2511" s="63">
        <f t="shared" si="292"/>
        <v>11.376203534425278</v>
      </c>
      <c r="AS2511" s="63">
        <f t="shared" si="292"/>
        <v>11.429013607576051</v>
      </c>
      <c r="AT2511" s="63">
        <f t="shared" si="292"/>
        <v>11.594971110027394</v>
      </c>
      <c r="AU2511" s="63">
        <f t="shared" si="289"/>
        <v>11.961740587925192</v>
      </c>
      <c r="AV2511" s="63"/>
      <c r="AW2511" s="63"/>
    </row>
    <row r="2512" spans="27:49" x14ac:dyDescent="0.2">
      <c r="AA2512" s="217">
        <f t="shared" si="278"/>
        <v>-6.8508655805447731E-3</v>
      </c>
      <c r="AB2512" s="218">
        <f t="shared" si="279"/>
        <v>6.8508655805447731E-3</v>
      </c>
      <c r="AC2512" s="218">
        <f t="shared" si="280"/>
        <v>0</v>
      </c>
      <c r="AD2512" s="219">
        <f t="shared" si="281"/>
        <v>0</v>
      </c>
      <c r="AH2512" s="15">
        <f t="shared" si="282"/>
        <v>-2.1132140183653118E-2</v>
      </c>
      <c r="AI2512" s="15">
        <f t="shared" si="283"/>
        <v>0.75722234923842557</v>
      </c>
      <c r="AJ2512" s="15">
        <f t="shared" si="284"/>
        <v>-5.8662773998696828E-2</v>
      </c>
      <c r="AK2512" s="15">
        <f t="shared" si="285"/>
        <v>-0.59778198123591342</v>
      </c>
      <c r="AL2512" s="15">
        <f t="shared" si="286"/>
        <v>-1.9565766440237951</v>
      </c>
      <c r="AM2512" s="15">
        <f t="shared" si="287"/>
        <v>-1.4854556398418073</v>
      </c>
      <c r="AN2512" s="63">
        <f t="shared" si="292"/>
        <v>11.358636418491599</v>
      </c>
      <c r="AO2512" s="63">
        <f t="shared" si="292"/>
        <v>11.358804619998017</v>
      </c>
      <c r="AP2512" s="63">
        <f t="shared" si="292"/>
        <v>11.359537657922226</v>
      </c>
      <c r="AQ2512" s="63">
        <f t="shared" si="292"/>
        <v>11.362715978071076</v>
      </c>
      <c r="AR2512" s="63">
        <f t="shared" si="292"/>
        <v>11.376203534425278</v>
      </c>
      <c r="AS2512" s="63">
        <f t="shared" si="292"/>
        <v>11.429013607576051</v>
      </c>
      <c r="AT2512" s="63">
        <f t="shared" si="292"/>
        <v>11.594971110027394</v>
      </c>
      <c r="AU2512" s="63">
        <f t="shared" si="289"/>
        <v>11.961740587925192</v>
      </c>
      <c r="AV2512" s="63"/>
      <c r="AW2512" s="63"/>
    </row>
    <row r="2513" spans="27:49" x14ac:dyDescent="0.2">
      <c r="AA2513" s="217">
        <f t="shared" si="278"/>
        <v>-6.8508655805447731E-3</v>
      </c>
      <c r="AB2513" s="218">
        <f t="shared" si="279"/>
        <v>6.8508655805447731E-3</v>
      </c>
      <c r="AC2513" s="218">
        <f t="shared" si="280"/>
        <v>0</v>
      </c>
      <c r="AD2513" s="219">
        <f t="shared" si="281"/>
        <v>0</v>
      </c>
      <c r="AH2513" s="15">
        <f t="shared" si="282"/>
        <v>-2.1132140183653118E-2</v>
      </c>
      <c r="AI2513" s="15">
        <f t="shared" si="283"/>
        <v>0.75722234923842557</v>
      </c>
      <c r="AJ2513" s="15">
        <f t="shared" si="284"/>
        <v>-5.8662773998696828E-2</v>
      </c>
      <c r="AK2513" s="15">
        <f t="shared" si="285"/>
        <v>-0.59778198123591342</v>
      </c>
      <c r="AL2513" s="15">
        <f t="shared" si="286"/>
        <v>-1.9565766440237951</v>
      </c>
      <c r="AM2513" s="15">
        <f t="shared" si="287"/>
        <v>-1.4854556398418073</v>
      </c>
      <c r="AN2513" s="63">
        <f t="shared" si="292"/>
        <v>11.358636418491599</v>
      </c>
      <c r="AO2513" s="63">
        <f t="shared" si="292"/>
        <v>11.358804619998017</v>
      </c>
      <c r="AP2513" s="63">
        <f t="shared" si="292"/>
        <v>11.359537657922226</v>
      </c>
      <c r="AQ2513" s="63">
        <f t="shared" si="292"/>
        <v>11.362715978071076</v>
      </c>
      <c r="AR2513" s="63">
        <f t="shared" si="292"/>
        <v>11.376203534425278</v>
      </c>
      <c r="AS2513" s="63">
        <f t="shared" si="292"/>
        <v>11.429013607576051</v>
      </c>
      <c r="AT2513" s="63">
        <f t="shared" si="292"/>
        <v>11.594971110027394</v>
      </c>
      <c r="AU2513" s="63">
        <f t="shared" si="289"/>
        <v>11.961740587925192</v>
      </c>
      <c r="AV2513" s="63"/>
      <c r="AW2513" s="63"/>
    </row>
    <row r="2514" spans="27:49" x14ac:dyDescent="0.2">
      <c r="AA2514" s="217">
        <f t="shared" si="278"/>
        <v>-6.8508655805447731E-3</v>
      </c>
      <c r="AB2514" s="218">
        <f t="shared" si="279"/>
        <v>6.8508655805447731E-3</v>
      </c>
      <c r="AC2514" s="218">
        <f t="shared" si="280"/>
        <v>0</v>
      </c>
      <c r="AD2514" s="219">
        <f t="shared" si="281"/>
        <v>0</v>
      </c>
      <c r="AH2514" s="15">
        <f t="shared" si="282"/>
        <v>-2.1132140183653118E-2</v>
      </c>
      <c r="AI2514" s="15">
        <f t="shared" si="283"/>
        <v>0.75722234923842557</v>
      </c>
      <c r="AJ2514" s="15">
        <f t="shared" si="284"/>
        <v>-5.8662773998696828E-2</v>
      </c>
      <c r="AK2514" s="15">
        <f t="shared" si="285"/>
        <v>-0.59778198123591342</v>
      </c>
      <c r="AL2514" s="15">
        <f t="shared" si="286"/>
        <v>-1.9565766440237951</v>
      </c>
      <c r="AM2514" s="15">
        <f t="shared" si="287"/>
        <v>-1.4854556398418073</v>
      </c>
      <c r="AN2514" s="63">
        <f t="shared" si="292"/>
        <v>11.358636418491599</v>
      </c>
      <c r="AO2514" s="63">
        <f t="shared" si="292"/>
        <v>11.358804619998017</v>
      </c>
      <c r="AP2514" s="63">
        <f t="shared" si="292"/>
        <v>11.359537657922226</v>
      </c>
      <c r="AQ2514" s="63">
        <f t="shared" si="292"/>
        <v>11.362715978071076</v>
      </c>
      <c r="AR2514" s="63">
        <f t="shared" si="292"/>
        <v>11.376203534425278</v>
      </c>
      <c r="AS2514" s="63">
        <f t="shared" si="292"/>
        <v>11.429013607576051</v>
      </c>
      <c r="AT2514" s="63">
        <f t="shared" si="292"/>
        <v>11.594971110027394</v>
      </c>
      <c r="AU2514" s="63">
        <f t="shared" si="289"/>
        <v>11.961740587925192</v>
      </c>
      <c r="AV2514" s="63"/>
      <c r="AW2514" s="63"/>
    </row>
    <row r="2515" spans="27:49" x14ac:dyDescent="0.2">
      <c r="AA2515" s="217">
        <f t="shared" si="278"/>
        <v>-6.8508655805447731E-3</v>
      </c>
      <c r="AB2515" s="218">
        <f t="shared" si="279"/>
        <v>6.8508655805447731E-3</v>
      </c>
      <c r="AC2515" s="218">
        <f t="shared" si="280"/>
        <v>0</v>
      </c>
      <c r="AD2515" s="219">
        <f t="shared" si="281"/>
        <v>0</v>
      </c>
      <c r="AH2515" s="15">
        <f t="shared" si="282"/>
        <v>-2.1132140183653118E-2</v>
      </c>
      <c r="AI2515" s="15">
        <f t="shared" si="283"/>
        <v>0.75722234923842557</v>
      </c>
      <c r="AJ2515" s="15">
        <f t="shared" si="284"/>
        <v>-5.8662773998696828E-2</v>
      </c>
      <c r="AK2515" s="15">
        <f t="shared" si="285"/>
        <v>-0.59778198123591342</v>
      </c>
      <c r="AL2515" s="15">
        <f t="shared" si="286"/>
        <v>-1.9565766440237951</v>
      </c>
      <c r="AM2515" s="15">
        <f t="shared" si="287"/>
        <v>-1.4854556398418073</v>
      </c>
      <c r="AN2515" s="63">
        <f t="shared" si="292"/>
        <v>11.358636418491599</v>
      </c>
      <c r="AO2515" s="63">
        <f t="shared" si="292"/>
        <v>11.358804619998017</v>
      </c>
      <c r="AP2515" s="63">
        <f t="shared" si="292"/>
        <v>11.359537657922226</v>
      </c>
      <c r="AQ2515" s="63">
        <f t="shared" si="292"/>
        <v>11.362715978071076</v>
      </c>
      <c r="AR2515" s="63">
        <f t="shared" si="292"/>
        <v>11.376203534425278</v>
      </c>
      <c r="AS2515" s="63">
        <f t="shared" si="292"/>
        <v>11.429013607576051</v>
      </c>
      <c r="AT2515" s="63">
        <f t="shared" si="292"/>
        <v>11.594971110027394</v>
      </c>
      <c r="AU2515" s="63">
        <f t="shared" si="289"/>
        <v>11.961740587925192</v>
      </c>
      <c r="AV2515" s="63"/>
      <c r="AW2515" s="63"/>
    </row>
    <row r="2516" spans="27:49" x14ac:dyDescent="0.2">
      <c r="AA2516" s="217">
        <f t="shared" si="278"/>
        <v>-6.8508655805447731E-3</v>
      </c>
      <c r="AB2516" s="218">
        <f t="shared" si="279"/>
        <v>6.8508655805447731E-3</v>
      </c>
      <c r="AC2516" s="218">
        <f t="shared" si="280"/>
        <v>0</v>
      </c>
      <c r="AD2516" s="219">
        <f t="shared" si="281"/>
        <v>0</v>
      </c>
      <c r="AH2516" s="15">
        <f t="shared" si="282"/>
        <v>-2.1132140183653118E-2</v>
      </c>
      <c r="AI2516" s="15">
        <f t="shared" si="283"/>
        <v>0.75722234923842557</v>
      </c>
      <c r="AJ2516" s="15">
        <f t="shared" si="284"/>
        <v>-5.8662773998696828E-2</v>
      </c>
      <c r="AK2516" s="15">
        <f t="shared" si="285"/>
        <v>-0.59778198123591342</v>
      </c>
      <c r="AL2516" s="15">
        <f t="shared" si="286"/>
        <v>-1.9565766440237951</v>
      </c>
      <c r="AM2516" s="15">
        <f t="shared" si="287"/>
        <v>-1.4854556398418073</v>
      </c>
      <c r="AN2516" s="63">
        <f t="shared" si="292"/>
        <v>11.358636418491599</v>
      </c>
      <c r="AO2516" s="63">
        <f t="shared" si="292"/>
        <v>11.358804619998017</v>
      </c>
      <c r="AP2516" s="63">
        <f t="shared" si="292"/>
        <v>11.359537657922226</v>
      </c>
      <c r="AQ2516" s="63">
        <f t="shared" si="292"/>
        <v>11.362715978071076</v>
      </c>
      <c r="AR2516" s="63">
        <f t="shared" si="292"/>
        <v>11.376203534425278</v>
      </c>
      <c r="AS2516" s="63">
        <f t="shared" si="292"/>
        <v>11.429013607576051</v>
      </c>
      <c r="AT2516" s="63">
        <f t="shared" si="292"/>
        <v>11.594971110027394</v>
      </c>
      <c r="AU2516" s="63">
        <f t="shared" si="289"/>
        <v>11.961740587925192</v>
      </c>
      <c r="AV2516" s="63"/>
      <c r="AW2516" s="63"/>
    </row>
    <row r="2517" spans="27:49" x14ac:dyDescent="0.2">
      <c r="AA2517" s="217">
        <f t="shared" ref="AA2517:AA2580" si="293">AB$3+AB$4*Z2517+AB$5*Z2517^2+AH2517</f>
        <v>-6.8508655805447731E-3</v>
      </c>
      <c r="AB2517" s="218">
        <f t="shared" ref="AB2517:AB2580" si="294">+G2517-AA2517</f>
        <v>6.8508655805447731E-3</v>
      </c>
      <c r="AC2517" s="218">
        <f t="shared" ref="AC2517:AC2580" si="295">+G2517-P2517</f>
        <v>0</v>
      </c>
      <c r="AD2517" s="219">
        <f t="shared" ref="AD2517:AD2580" si="296">U2517*(G2517-AA2517)^2</f>
        <v>0</v>
      </c>
      <c r="AH2517" s="15">
        <f t="shared" ref="AH2517:AH2580" si="297">$AB$6*($AB$11/AI2517*AJ2517+$AB$12)</f>
        <v>-2.1132140183653118E-2</v>
      </c>
      <c r="AI2517" s="15">
        <f t="shared" ref="AI2517:AI2580" si="298">1+$AB$7*COS(AL2517)</f>
        <v>0.75722234923842557</v>
      </c>
      <c r="AJ2517" s="15">
        <f t="shared" ref="AJ2517:AJ2580" si="299">SIN(AL2517+RADIANS($AB$9))</f>
        <v>-5.8662773998696828E-2</v>
      </c>
      <c r="AK2517" s="15">
        <f t="shared" ref="AK2517:AK2580" si="300">$AB$7*SIN(AL2517)</f>
        <v>-0.59778198123591342</v>
      </c>
      <c r="AL2517" s="15">
        <f t="shared" ref="AL2517:AL2580" si="301">2*ATAN(AM2517)</f>
        <v>-1.9565766440237951</v>
      </c>
      <c r="AM2517" s="15">
        <f t="shared" ref="AM2517:AM2580" si="302">TAN(AN2517/2)*SQRT((1+$AB$7)/(1-$AB$7))</f>
        <v>-1.4854556398418073</v>
      </c>
      <c r="AN2517" s="63">
        <f t="shared" ref="AN2517:AT2532" si="303">$AU2517+$AB$7*SIN(AO2517)</f>
        <v>11.358636418491599</v>
      </c>
      <c r="AO2517" s="63">
        <f t="shared" si="303"/>
        <v>11.358804619998017</v>
      </c>
      <c r="AP2517" s="63">
        <f t="shared" si="303"/>
        <v>11.359537657922226</v>
      </c>
      <c r="AQ2517" s="63">
        <f t="shared" si="303"/>
        <v>11.362715978071076</v>
      </c>
      <c r="AR2517" s="63">
        <f t="shared" si="303"/>
        <v>11.376203534425278</v>
      </c>
      <c r="AS2517" s="63">
        <f t="shared" si="303"/>
        <v>11.429013607576051</v>
      </c>
      <c r="AT2517" s="63">
        <f t="shared" si="303"/>
        <v>11.594971110027394</v>
      </c>
      <c r="AU2517" s="63">
        <f t="shared" ref="AU2517:AU2580" si="304">RADIANS($AB$9)+$AB$18*(F2517-AB$15)</f>
        <v>11.961740587925192</v>
      </c>
      <c r="AV2517" s="63"/>
      <c r="AW2517" s="63"/>
    </row>
    <row r="2518" spans="27:49" x14ac:dyDescent="0.2">
      <c r="AA2518" s="217">
        <f t="shared" si="293"/>
        <v>-6.8508655805447731E-3</v>
      </c>
      <c r="AB2518" s="218">
        <f t="shared" si="294"/>
        <v>6.8508655805447731E-3</v>
      </c>
      <c r="AC2518" s="218">
        <f t="shared" si="295"/>
        <v>0</v>
      </c>
      <c r="AD2518" s="219">
        <f t="shared" si="296"/>
        <v>0</v>
      </c>
      <c r="AH2518" s="15">
        <f t="shared" si="297"/>
        <v>-2.1132140183653118E-2</v>
      </c>
      <c r="AI2518" s="15">
        <f t="shared" si="298"/>
        <v>0.75722234923842557</v>
      </c>
      <c r="AJ2518" s="15">
        <f t="shared" si="299"/>
        <v>-5.8662773998696828E-2</v>
      </c>
      <c r="AK2518" s="15">
        <f t="shared" si="300"/>
        <v>-0.59778198123591342</v>
      </c>
      <c r="AL2518" s="15">
        <f t="shared" si="301"/>
        <v>-1.9565766440237951</v>
      </c>
      <c r="AM2518" s="15">
        <f t="shared" si="302"/>
        <v>-1.4854556398418073</v>
      </c>
      <c r="AN2518" s="63">
        <f t="shared" si="303"/>
        <v>11.358636418491599</v>
      </c>
      <c r="AO2518" s="63">
        <f t="shared" si="303"/>
        <v>11.358804619998017</v>
      </c>
      <c r="AP2518" s="63">
        <f t="shared" si="303"/>
        <v>11.359537657922226</v>
      </c>
      <c r="AQ2518" s="63">
        <f t="shared" si="303"/>
        <v>11.362715978071076</v>
      </c>
      <c r="AR2518" s="63">
        <f t="shared" si="303"/>
        <v>11.376203534425278</v>
      </c>
      <c r="AS2518" s="63">
        <f t="shared" si="303"/>
        <v>11.429013607576051</v>
      </c>
      <c r="AT2518" s="63">
        <f t="shared" si="303"/>
        <v>11.594971110027394</v>
      </c>
      <c r="AU2518" s="63">
        <f t="shared" si="304"/>
        <v>11.961740587925192</v>
      </c>
      <c r="AV2518" s="63"/>
      <c r="AW2518" s="63"/>
    </row>
    <row r="2519" spans="27:49" x14ac:dyDescent="0.2">
      <c r="AA2519" s="217">
        <f t="shared" si="293"/>
        <v>-6.8508655805447731E-3</v>
      </c>
      <c r="AB2519" s="218">
        <f t="shared" si="294"/>
        <v>6.8508655805447731E-3</v>
      </c>
      <c r="AC2519" s="218">
        <f t="shared" si="295"/>
        <v>0</v>
      </c>
      <c r="AD2519" s="219">
        <f t="shared" si="296"/>
        <v>0</v>
      </c>
      <c r="AH2519" s="15">
        <f t="shared" si="297"/>
        <v>-2.1132140183653118E-2</v>
      </c>
      <c r="AI2519" s="15">
        <f t="shared" si="298"/>
        <v>0.75722234923842557</v>
      </c>
      <c r="AJ2519" s="15">
        <f t="shared" si="299"/>
        <v>-5.8662773998696828E-2</v>
      </c>
      <c r="AK2519" s="15">
        <f t="shared" si="300"/>
        <v>-0.59778198123591342</v>
      </c>
      <c r="AL2519" s="15">
        <f t="shared" si="301"/>
        <v>-1.9565766440237951</v>
      </c>
      <c r="AM2519" s="15">
        <f t="shared" si="302"/>
        <v>-1.4854556398418073</v>
      </c>
      <c r="AN2519" s="63">
        <f t="shared" si="303"/>
        <v>11.358636418491599</v>
      </c>
      <c r="AO2519" s="63">
        <f t="shared" si="303"/>
        <v>11.358804619998017</v>
      </c>
      <c r="AP2519" s="63">
        <f t="shared" si="303"/>
        <v>11.359537657922226</v>
      </c>
      <c r="AQ2519" s="63">
        <f t="shared" si="303"/>
        <v>11.362715978071076</v>
      </c>
      <c r="AR2519" s="63">
        <f t="shared" si="303"/>
        <v>11.376203534425278</v>
      </c>
      <c r="AS2519" s="63">
        <f t="shared" si="303"/>
        <v>11.429013607576051</v>
      </c>
      <c r="AT2519" s="63">
        <f t="shared" si="303"/>
        <v>11.594971110027394</v>
      </c>
      <c r="AU2519" s="63">
        <f t="shared" si="304"/>
        <v>11.961740587925192</v>
      </c>
      <c r="AV2519" s="63"/>
      <c r="AW2519" s="63"/>
    </row>
    <row r="2520" spans="27:49" x14ac:dyDescent="0.2">
      <c r="AA2520" s="217">
        <f t="shared" si="293"/>
        <v>-6.8508655805447731E-3</v>
      </c>
      <c r="AB2520" s="218">
        <f t="shared" si="294"/>
        <v>6.8508655805447731E-3</v>
      </c>
      <c r="AC2520" s="218">
        <f t="shared" si="295"/>
        <v>0</v>
      </c>
      <c r="AD2520" s="219">
        <f t="shared" si="296"/>
        <v>0</v>
      </c>
      <c r="AH2520" s="15">
        <f t="shared" si="297"/>
        <v>-2.1132140183653118E-2</v>
      </c>
      <c r="AI2520" s="15">
        <f t="shared" si="298"/>
        <v>0.75722234923842557</v>
      </c>
      <c r="AJ2520" s="15">
        <f t="shared" si="299"/>
        <v>-5.8662773998696828E-2</v>
      </c>
      <c r="AK2520" s="15">
        <f t="shared" si="300"/>
        <v>-0.59778198123591342</v>
      </c>
      <c r="AL2520" s="15">
        <f t="shared" si="301"/>
        <v>-1.9565766440237951</v>
      </c>
      <c r="AM2520" s="15">
        <f t="shared" si="302"/>
        <v>-1.4854556398418073</v>
      </c>
      <c r="AN2520" s="63">
        <f t="shared" si="303"/>
        <v>11.358636418491599</v>
      </c>
      <c r="AO2520" s="63">
        <f t="shared" si="303"/>
        <v>11.358804619998017</v>
      </c>
      <c r="AP2520" s="63">
        <f t="shared" si="303"/>
        <v>11.359537657922226</v>
      </c>
      <c r="AQ2520" s="63">
        <f t="shared" si="303"/>
        <v>11.362715978071076</v>
      </c>
      <c r="AR2520" s="63">
        <f t="shared" si="303"/>
        <v>11.376203534425278</v>
      </c>
      <c r="AS2520" s="63">
        <f t="shared" si="303"/>
        <v>11.429013607576051</v>
      </c>
      <c r="AT2520" s="63">
        <f t="shared" si="303"/>
        <v>11.594971110027394</v>
      </c>
      <c r="AU2520" s="63">
        <f t="shared" si="304"/>
        <v>11.961740587925192</v>
      </c>
      <c r="AV2520" s="63"/>
      <c r="AW2520" s="63"/>
    </row>
    <row r="2521" spans="27:49" x14ac:dyDescent="0.2">
      <c r="AA2521" s="217">
        <f t="shared" si="293"/>
        <v>-6.8508655805447731E-3</v>
      </c>
      <c r="AB2521" s="218">
        <f t="shared" si="294"/>
        <v>6.8508655805447731E-3</v>
      </c>
      <c r="AC2521" s="218">
        <f t="shared" si="295"/>
        <v>0</v>
      </c>
      <c r="AD2521" s="219">
        <f t="shared" si="296"/>
        <v>0</v>
      </c>
      <c r="AH2521" s="15">
        <f t="shared" si="297"/>
        <v>-2.1132140183653118E-2</v>
      </c>
      <c r="AI2521" s="15">
        <f t="shared" si="298"/>
        <v>0.75722234923842557</v>
      </c>
      <c r="AJ2521" s="15">
        <f t="shared" si="299"/>
        <v>-5.8662773998696828E-2</v>
      </c>
      <c r="AK2521" s="15">
        <f t="shared" si="300"/>
        <v>-0.59778198123591342</v>
      </c>
      <c r="AL2521" s="15">
        <f t="shared" si="301"/>
        <v>-1.9565766440237951</v>
      </c>
      <c r="AM2521" s="15">
        <f t="shared" si="302"/>
        <v>-1.4854556398418073</v>
      </c>
      <c r="AN2521" s="63">
        <f t="shared" si="303"/>
        <v>11.358636418491599</v>
      </c>
      <c r="AO2521" s="63">
        <f t="shared" si="303"/>
        <v>11.358804619998017</v>
      </c>
      <c r="AP2521" s="63">
        <f t="shared" si="303"/>
        <v>11.359537657922226</v>
      </c>
      <c r="AQ2521" s="63">
        <f t="shared" si="303"/>
        <v>11.362715978071076</v>
      </c>
      <c r="AR2521" s="63">
        <f t="shared" si="303"/>
        <v>11.376203534425278</v>
      </c>
      <c r="AS2521" s="63">
        <f t="shared" si="303"/>
        <v>11.429013607576051</v>
      </c>
      <c r="AT2521" s="63">
        <f t="shared" si="303"/>
        <v>11.594971110027394</v>
      </c>
      <c r="AU2521" s="63">
        <f t="shared" si="304"/>
        <v>11.961740587925192</v>
      </c>
      <c r="AV2521" s="63"/>
      <c r="AW2521" s="63"/>
    </row>
    <row r="2522" spans="27:49" x14ac:dyDescent="0.2">
      <c r="AA2522" s="217">
        <f t="shared" si="293"/>
        <v>-6.8508655805447731E-3</v>
      </c>
      <c r="AB2522" s="218">
        <f t="shared" si="294"/>
        <v>6.8508655805447731E-3</v>
      </c>
      <c r="AC2522" s="218">
        <f t="shared" si="295"/>
        <v>0</v>
      </c>
      <c r="AD2522" s="219">
        <f t="shared" si="296"/>
        <v>0</v>
      </c>
      <c r="AH2522" s="15">
        <f t="shared" si="297"/>
        <v>-2.1132140183653118E-2</v>
      </c>
      <c r="AI2522" s="15">
        <f t="shared" si="298"/>
        <v>0.75722234923842557</v>
      </c>
      <c r="AJ2522" s="15">
        <f t="shared" si="299"/>
        <v>-5.8662773998696828E-2</v>
      </c>
      <c r="AK2522" s="15">
        <f t="shared" si="300"/>
        <v>-0.59778198123591342</v>
      </c>
      <c r="AL2522" s="15">
        <f t="shared" si="301"/>
        <v>-1.9565766440237951</v>
      </c>
      <c r="AM2522" s="15">
        <f t="shared" si="302"/>
        <v>-1.4854556398418073</v>
      </c>
      <c r="AN2522" s="63">
        <f t="shared" si="303"/>
        <v>11.358636418491599</v>
      </c>
      <c r="AO2522" s="63">
        <f t="shared" si="303"/>
        <v>11.358804619998017</v>
      </c>
      <c r="AP2522" s="63">
        <f t="shared" si="303"/>
        <v>11.359537657922226</v>
      </c>
      <c r="AQ2522" s="63">
        <f t="shared" si="303"/>
        <v>11.362715978071076</v>
      </c>
      <c r="AR2522" s="63">
        <f t="shared" si="303"/>
        <v>11.376203534425278</v>
      </c>
      <c r="AS2522" s="63">
        <f t="shared" si="303"/>
        <v>11.429013607576051</v>
      </c>
      <c r="AT2522" s="63">
        <f t="shared" si="303"/>
        <v>11.594971110027394</v>
      </c>
      <c r="AU2522" s="63">
        <f t="shared" si="304"/>
        <v>11.961740587925192</v>
      </c>
      <c r="AV2522" s="63"/>
      <c r="AW2522" s="63"/>
    </row>
    <row r="2523" spans="27:49" x14ac:dyDescent="0.2">
      <c r="AA2523" s="217">
        <f t="shared" si="293"/>
        <v>-6.8508655805447731E-3</v>
      </c>
      <c r="AB2523" s="218">
        <f t="shared" si="294"/>
        <v>6.8508655805447731E-3</v>
      </c>
      <c r="AC2523" s="218">
        <f t="shared" si="295"/>
        <v>0</v>
      </c>
      <c r="AD2523" s="219">
        <f t="shared" si="296"/>
        <v>0</v>
      </c>
      <c r="AH2523" s="15">
        <f t="shared" si="297"/>
        <v>-2.1132140183653118E-2</v>
      </c>
      <c r="AI2523" s="15">
        <f t="shared" si="298"/>
        <v>0.75722234923842557</v>
      </c>
      <c r="AJ2523" s="15">
        <f t="shared" si="299"/>
        <v>-5.8662773998696828E-2</v>
      </c>
      <c r="AK2523" s="15">
        <f t="shared" si="300"/>
        <v>-0.59778198123591342</v>
      </c>
      <c r="AL2523" s="15">
        <f t="shared" si="301"/>
        <v>-1.9565766440237951</v>
      </c>
      <c r="AM2523" s="15">
        <f t="shared" si="302"/>
        <v>-1.4854556398418073</v>
      </c>
      <c r="AN2523" s="63">
        <f t="shared" si="303"/>
        <v>11.358636418491599</v>
      </c>
      <c r="AO2523" s="63">
        <f t="shared" si="303"/>
        <v>11.358804619998017</v>
      </c>
      <c r="AP2523" s="63">
        <f t="shared" si="303"/>
        <v>11.359537657922226</v>
      </c>
      <c r="AQ2523" s="63">
        <f t="shared" si="303"/>
        <v>11.362715978071076</v>
      </c>
      <c r="AR2523" s="63">
        <f t="shared" si="303"/>
        <v>11.376203534425278</v>
      </c>
      <c r="AS2523" s="63">
        <f t="shared" si="303"/>
        <v>11.429013607576051</v>
      </c>
      <c r="AT2523" s="63">
        <f t="shared" si="303"/>
        <v>11.594971110027394</v>
      </c>
      <c r="AU2523" s="63">
        <f t="shared" si="304"/>
        <v>11.961740587925192</v>
      </c>
      <c r="AV2523" s="63"/>
      <c r="AW2523" s="63"/>
    </row>
    <row r="2524" spans="27:49" x14ac:dyDescent="0.2">
      <c r="AA2524" s="217">
        <f t="shared" si="293"/>
        <v>-6.8508655805447731E-3</v>
      </c>
      <c r="AB2524" s="218">
        <f t="shared" si="294"/>
        <v>6.8508655805447731E-3</v>
      </c>
      <c r="AC2524" s="218">
        <f t="shared" si="295"/>
        <v>0</v>
      </c>
      <c r="AD2524" s="219">
        <f t="shared" si="296"/>
        <v>0</v>
      </c>
      <c r="AH2524" s="15">
        <f t="shared" si="297"/>
        <v>-2.1132140183653118E-2</v>
      </c>
      <c r="AI2524" s="15">
        <f t="shared" si="298"/>
        <v>0.75722234923842557</v>
      </c>
      <c r="AJ2524" s="15">
        <f t="shared" si="299"/>
        <v>-5.8662773998696828E-2</v>
      </c>
      <c r="AK2524" s="15">
        <f t="shared" si="300"/>
        <v>-0.59778198123591342</v>
      </c>
      <c r="AL2524" s="15">
        <f t="shared" si="301"/>
        <v>-1.9565766440237951</v>
      </c>
      <c r="AM2524" s="15">
        <f t="shared" si="302"/>
        <v>-1.4854556398418073</v>
      </c>
      <c r="AN2524" s="63">
        <f t="shared" si="303"/>
        <v>11.358636418491599</v>
      </c>
      <c r="AO2524" s="63">
        <f t="shared" si="303"/>
        <v>11.358804619998017</v>
      </c>
      <c r="AP2524" s="63">
        <f t="shared" si="303"/>
        <v>11.359537657922226</v>
      </c>
      <c r="AQ2524" s="63">
        <f t="shared" si="303"/>
        <v>11.362715978071076</v>
      </c>
      <c r="AR2524" s="63">
        <f t="shared" si="303"/>
        <v>11.376203534425278</v>
      </c>
      <c r="AS2524" s="63">
        <f t="shared" si="303"/>
        <v>11.429013607576051</v>
      </c>
      <c r="AT2524" s="63">
        <f t="shared" si="303"/>
        <v>11.594971110027394</v>
      </c>
      <c r="AU2524" s="63">
        <f t="shared" si="304"/>
        <v>11.961740587925192</v>
      </c>
      <c r="AV2524" s="63"/>
      <c r="AW2524" s="63"/>
    </row>
    <row r="2525" spans="27:49" x14ac:dyDescent="0.2">
      <c r="AA2525" s="217">
        <f t="shared" si="293"/>
        <v>-6.8508655805447731E-3</v>
      </c>
      <c r="AB2525" s="218">
        <f t="shared" si="294"/>
        <v>6.8508655805447731E-3</v>
      </c>
      <c r="AC2525" s="218">
        <f t="shared" si="295"/>
        <v>0</v>
      </c>
      <c r="AD2525" s="219">
        <f t="shared" si="296"/>
        <v>0</v>
      </c>
      <c r="AH2525" s="15">
        <f t="shared" si="297"/>
        <v>-2.1132140183653118E-2</v>
      </c>
      <c r="AI2525" s="15">
        <f t="shared" si="298"/>
        <v>0.75722234923842557</v>
      </c>
      <c r="AJ2525" s="15">
        <f t="shared" si="299"/>
        <v>-5.8662773998696828E-2</v>
      </c>
      <c r="AK2525" s="15">
        <f t="shared" si="300"/>
        <v>-0.59778198123591342</v>
      </c>
      <c r="AL2525" s="15">
        <f t="shared" si="301"/>
        <v>-1.9565766440237951</v>
      </c>
      <c r="AM2525" s="15">
        <f t="shared" si="302"/>
        <v>-1.4854556398418073</v>
      </c>
      <c r="AN2525" s="63">
        <f t="shared" si="303"/>
        <v>11.358636418491599</v>
      </c>
      <c r="AO2525" s="63">
        <f t="shared" si="303"/>
        <v>11.358804619998017</v>
      </c>
      <c r="AP2525" s="63">
        <f t="shared" si="303"/>
        <v>11.359537657922226</v>
      </c>
      <c r="AQ2525" s="63">
        <f t="shared" si="303"/>
        <v>11.362715978071076</v>
      </c>
      <c r="AR2525" s="63">
        <f t="shared" si="303"/>
        <v>11.376203534425278</v>
      </c>
      <c r="AS2525" s="63">
        <f t="shared" si="303"/>
        <v>11.429013607576051</v>
      </c>
      <c r="AT2525" s="63">
        <f t="shared" si="303"/>
        <v>11.594971110027394</v>
      </c>
      <c r="AU2525" s="63">
        <f t="shared" si="304"/>
        <v>11.961740587925192</v>
      </c>
      <c r="AV2525" s="63"/>
      <c r="AW2525" s="63"/>
    </row>
    <row r="2526" spans="27:49" x14ac:dyDescent="0.2">
      <c r="AA2526" s="217">
        <f t="shared" si="293"/>
        <v>-6.8508655805447731E-3</v>
      </c>
      <c r="AB2526" s="218">
        <f t="shared" si="294"/>
        <v>6.8508655805447731E-3</v>
      </c>
      <c r="AC2526" s="218">
        <f t="shared" si="295"/>
        <v>0</v>
      </c>
      <c r="AD2526" s="219">
        <f t="shared" si="296"/>
        <v>0</v>
      </c>
      <c r="AH2526" s="15">
        <f t="shared" si="297"/>
        <v>-2.1132140183653118E-2</v>
      </c>
      <c r="AI2526" s="15">
        <f t="shared" si="298"/>
        <v>0.75722234923842557</v>
      </c>
      <c r="AJ2526" s="15">
        <f t="shared" si="299"/>
        <v>-5.8662773998696828E-2</v>
      </c>
      <c r="AK2526" s="15">
        <f t="shared" si="300"/>
        <v>-0.59778198123591342</v>
      </c>
      <c r="AL2526" s="15">
        <f t="shared" si="301"/>
        <v>-1.9565766440237951</v>
      </c>
      <c r="AM2526" s="15">
        <f t="shared" si="302"/>
        <v>-1.4854556398418073</v>
      </c>
      <c r="AN2526" s="63">
        <f t="shared" si="303"/>
        <v>11.358636418491599</v>
      </c>
      <c r="AO2526" s="63">
        <f t="shared" si="303"/>
        <v>11.358804619998017</v>
      </c>
      <c r="AP2526" s="63">
        <f t="shared" si="303"/>
        <v>11.359537657922226</v>
      </c>
      <c r="AQ2526" s="63">
        <f t="shared" si="303"/>
        <v>11.362715978071076</v>
      </c>
      <c r="AR2526" s="63">
        <f t="shared" si="303"/>
        <v>11.376203534425278</v>
      </c>
      <c r="AS2526" s="63">
        <f t="shared" si="303"/>
        <v>11.429013607576051</v>
      </c>
      <c r="AT2526" s="63">
        <f t="shared" si="303"/>
        <v>11.594971110027394</v>
      </c>
      <c r="AU2526" s="63">
        <f t="shared" si="304"/>
        <v>11.961740587925192</v>
      </c>
      <c r="AV2526" s="63"/>
      <c r="AW2526" s="63"/>
    </row>
    <row r="2527" spans="27:49" x14ac:dyDescent="0.2">
      <c r="AA2527" s="217">
        <f t="shared" si="293"/>
        <v>-6.8508655805447731E-3</v>
      </c>
      <c r="AB2527" s="218">
        <f t="shared" si="294"/>
        <v>6.8508655805447731E-3</v>
      </c>
      <c r="AC2527" s="218">
        <f t="shared" si="295"/>
        <v>0</v>
      </c>
      <c r="AD2527" s="219">
        <f t="shared" si="296"/>
        <v>0</v>
      </c>
      <c r="AH2527" s="15">
        <f t="shared" si="297"/>
        <v>-2.1132140183653118E-2</v>
      </c>
      <c r="AI2527" s="15">
        <f t="shared" si="298"/>
        <v>0.75722234923842557</v>
      </c>
      <c r="AJ2527" s="15">
        <f t="shared" si="299"/>
        <v>-5.8662773998696828E-2</v>
      </c>
      <c r="AK2527" s="15">
        <f t="shared" si="300"/>
        <v>-0.59778198123591342</v>
      </c>
      <c r="AL2527" s="15">
        <f t="shared" si="301"/>
        <v>-1.9565766440237951</v>
      </c>
      <c r="AM2527" s="15">
        <f t="shared" si="302"/>
        <v>-1.4854556398418073</v>
      </c>
      <c r="AN2527" s="63">
        <f t="shared" si="303"/>
        <v>11.358636418491599</v>
      </c>
      <c r="AO2527" s="63">
        <f t="shared" si="303"/>
        <v>11.358804619998017</v>
      </c>
      <c r="AP2527" s="63">
        <f t="shared" si="303"/>
        <v>11.359537657922226</v>
      </c>
      <c r="AQ2527" s="63">
        <f t="shared" si="303"/>
        <v>11.362715978071076</v>
      </c>
      <c r="AR2527" s="63">
        <f t="shared" si="303"/>
        <v>11.376203534425278</v>
      </c>
      <c r="AS2527" s="63">
        <f t="shared" si="303"/>
        <v>11.429013607576051</v>
      </c>
      <c r="AT2527" s="63">
        <f t="shared" si="303"/>
        <v>11.594971110027394</v>
      </c>
      <c r="AU2527" s="63">
        <f t="shared" si="304"/>
        <v>11.961740587925192</v>
      </c>
      <c r="AV2527" s="63"/>
      <c r="AW2527" s="63"/>
    </row>
    <row r="2528" spans="27:49" x14ac:dyDescent="0.2">
      <c r="AA2528" s="217">
        <f t="shared" si="293"/>
        <v>-6.8508655805447731E-3</v>
      </c>
      <c r="AB2528" s="218">
        <f t="shared" si="294"/>
        <v>6.8508655805447731E-3</v>
      </c>
      <c r="AC2528" s="218">
        <f t="shared" si="295"/>
        <v>0</v>
      </c>
      <c r="AD2528" s="219">
        <f t="shared" si="296"/>
        <v>0</v>
      </c>
      <c r="AH2528" s="15">
        <f t="shared" si="297"/>
        <v>-2.1132140183653118E-2</v>
      </c>
      <c r="AI2528" s="15">
        <f t="shared" si="298"/>
        <v>0.75722234923842557</v>
      </c>
      <c r="AJ2528" s="15">
        <f t="shared" si="299"/>
        <v>-5.8662773998696828E-2</v>
      </c>
      <c r="AK2528" s="15">
        <f t="shared" si="300"/>
        <v>-0.59778198123591342</v>
      </c>
      <c r="AL2528" s="15">
        <f t="shared" si="301"/>
        <v>-1.9565766440237951</v>
      </c>
      <c r="AM2528" s="15">
        <f t="shared" si="302"/>
        <v>-1.4854556398418073</v>
      </c>
      <c r="AN2528" s="63">
        <f t="shared" si="303"/>
        <v>11.358636418491599</v>
      </c>
      <c r="AO2528" s="63">
        <f t="shared" si="303"/>
        <v>11.358804619998017</v>
      </c>
      <c r="AP2528" s="63">
        <f t="shared" si="303"/>
        <v>11.359537657922226</v>
      </c>
      <c r="AQ2528" s="63">
        <f t="shared" si="303"/>
        <v>11.362715978071076</v>
      </c>
      <c r="AR2528" s="63">
        <f t="shared" si="303"/>
        <v>11.376203534425278</v>
      </c>
      <c r="AS2528" s="63">
        <f t="shared" si="303"/>
        <v>11.429013607576051</v>
      </c>
      <c r="AT2528" s="63">
        <f t="shared" si="303"/>
        <v>11.594971110027394</v>
      </c>
      <c r="AU2528" s="63">
        <f t="shared" si="304"/>
        <v>11.961740587925192</v>
      </c>
      <c r="AV2528" s="63"/>
      <c r="AW2528" s="63"/>
    </row>
    <row r="2529" spans="27:49" x14ac:dyDescent="0.2">
      <c r="AA2529" s="217">
        <f t="shared" si="293"/>
        <v>-6.8508655805447731E-3</v>
      </c>
      <c r="AB2529" s="218">
        <f t="shared" si="294"/>
        <v>6.8508655805447731E-3</v>
      </c>
      <c r="AC2529" s="218">
        <f t="shared" si="295"/>
        <v>0</v>
      </c>
      <c r="AD2529" s="219">
        <f t="shared" si="296"/>
        <v>0</v>
      </c>
      <c r="AH2529" s="15">
        <f t="shared" si="297"/>
        <v>-2.1132140183653118E-2</v>
      </c>
      <c r="AI2529" s="15">
        <f t="shared" si="298"/>
        <v>0.75722234923842557</v>
      </c>
      <c r="AJ2529" s="15">
        <f t="shared" si="299"/>
        <v>-5.8662773998696828E-2</v>
      </c>
      <c r="AK2529" s="15">
        <f t="shared" si="300"/>
        <v>-0.59778198123591342</v>
      </c>
      <c r="AL2529" s="15">
        <f t="shared" si="301"/>
        <v>-1.9565766440237951</v>
      </c>
      <c r="AM2529" s="15">
        <f t="shared" si="302"/>
        <v>-1.4854556398418073</v>
      </c>
      <c r="AN2529" s="63">
        <f t="shared" si="303"/>
        <v>11.358636418491599</v>
      </c>
      <c r="AO2529" s="63">
        <f t="shared" si="303"/>
        <v>11.358804619998017</v>
      </c>
      <c r="AP2529" s="63">
        <f t="shared" si="303"/>
        <v>11.359537657922226</v>
      </c>
      <c r="AQ2529" s="63">
        <f t="shared" si="303"/>
        <v>11.362715978071076</v>
      </c>
      <c r="AR2529" s="63">
        <f t="shared" si="303"/>
        <v>11.376203534425278</v>
      </c>
      <c r="AS2529" s="63">
        <f t="shared" si="303"/>
        <v>11.429013607576051</v>
      </c>
      <c r="AT2529" s="63">
        <f t="shared" si="303"/>
        <v>11.594971110027394</v>
      </c>
      <c r="AU2529" s="63">
        <f t="shared" si="304"/>
        <v>11.961740587925192</v>
      </c>
      <c r="AV2529" s="63"/>
      <c r="AW2529" s="63"/>
    </row>
    <row r="2530" spans="27:49" x14ac:dyDescent="0.2">
      <c r="AA2530" s="217">
        <f t="shared" si="293"/>
        <v>-6.8508655805447731E-3</v>
      </c>
      <c r="AB2530" s="218">
        <f t="shared" si="294"/>
        <v>6.8508655805447731E-3</v>
      </c>
      <c r="AC2530" s="218">
        <f t="shared" si="295"/>
        <v>0</v>
      </c>
      <c r="AD2530" s="219">
        <f t="shared" si="296"/>
        <v>0</v>
      </c>
      <c r="AH2530" s="15">
        <f t="shared" si="297"/>
        <v>-2.1132140183653118E-2</v>
      </c>
      <c r="AI2530" s="15">
        <f t="shared" si="298"/>
        <v>0.75722234923842557</v>
      </c>
      <c r="AJ2530" s="15">
        <f t="shared" si="299"/>
        <v>-5.8662773998696828E-2</v>
      </c>
      <c r="AK2530" s="15">
        <f t="shared" si="300"/>
        <v>-0.59778198123591342</v>
      </c>
      <c r="AL2530" s="15">
        <f t="shared" si="301"/>
        <v>-1.9565766440237951</v>
      </c>
      <c r="AM2530" s="15">
        <f t="shared" si="302"/>
        <v>-1.4854556398418073</v>
      </c>
      <c r="AN2530" s="63">
        <f t="shared" si="303"/>
        <v>11.358636418491599</v>
      </c>
      <c r="AO2530" s="63">
        <f t="shared" si="303"/>
        <v>11.358804619998017</v>
      </c>
      <c r="AP2530" s="63">
        <f t="shared" si="303"/>
        <v>11.359537657922226</v>
      </c>
      <c r="AQ2530" s="63">
        <f t="shared" si="303"/>
        <v>11.362715978071076</v>
      </c>
      <c r="AR2530" s="63">
        <f t="shared" si="303"/>
        <v>11.376203534425278</v>
      </c>
      <c r="AS2530" s="63">
        <f t="shared" si="303"/>
        <v>11.429013607576051</v>
      </c>
      <c r="AT2530" s="63">
        <f t="shared" si="303"/>
        <v>11.594971110027394</v>
      </c>
      <c r="AU2530" s="63">
        <f t="shared" si="304"/>
        <v>11.961740587925192</v>
      </c>
      <c r="AV2530" s="63"/>
      <c r="AW2530" s="63"/>
    </row>
    <row r="2531" spans="27:49" x14ac:dyDescent="0.2">
      <c r="AA2531" s="217">
        <f t="shared" si="293"/>
        <v>-6.8508655805447731E-3</v>
      </c>
      <c r="AB2531" s="218">
        <f t="shared" si="294"/>
        <v>6.8508655805447731E-3</v>
      </c>
      <c r="AC2531" s="218">
        <f t="shared" si="295"/>
        <v>0</v>
      </c>
      <c r="AD2531" s="219">
        <f t="shared" si="296"/>
        <v>0</v>
      </c>
      <c r="AH2531" s="15">
        <f t="shared" si="297"/>
        <v>-2.1132140183653118E-2</v>
      </c>
      <c r="AI2531" s="15">
        <f t="shared" si="298"/>
        <v>0.75722234923842557</v>
      </c>
      <c r="AJ2531" s="15">
        <f t="shared" si="299"/>
        <v>-5.8662773998696828E-2</v>
      </c>
      <c r="AK2531" s="15">
        <f t="shared" si="300"/>
        <v>-0.59778198123591342</v>
      </c>
      <c r="AL2531" s="15">
        <f t="shared" si="301"/>
        <v>-1.9565766440237951</v>
      </c>
      <c r="AM2531" s="15">
        <f t="shared" si="302"/>
        <v>-1.4854556398418073</v>
      </c>
      <c r="AN2531" s="63">
        <f t="shared" si="303"/>
        <v>11.358636418491599</v>
      </c>
      <c r="AO2531" s="63">
        <f t="shared" si="303"/>
        <v>11.358804619998017</v>
      </c>
      <c r="AP2531" s="63">
        <f t="shared" si="303"/>
        <v>11.359537657922226</v>
      </c>
      <c r="AQ2531" s="63">
        <f t="shared" si="303"/>
        <v>11.362715978071076</v>
      </c>
      <c r="AR2531" s="63">
        <f t="shared" si="303"/>
        <v>11.376203534425278</v>
      </c>
      <c r="AS2531" s="63">
        <f t="shared" si="303"/>
        <v>11.429013607576051</v>
      </c>
      <c r="AT2531" s="63">
        <f t="shared" si="303"/>
        <v>11.594971110027394</v>
      </c>
      <c r="AU2531" s="63">
        <f t="shared" si="304"/>
        <v>11.961740587925192</v>
      </c>
      <c r="AV2531" s="63"/>
      <c r="AW2531" s="63"/>
    </row>
    <row r="2532" spans="27:49" x14ac:dyDescent="0.2">
      <c r="AA2532" s="217">
        <f t="shared" si="293"/>
        <v>-6.8508655805447731E-3</v>
      </c>
      <c r="AB2532" s="218">
        <f t="shared" si="294"/>
        <v>6.8508655805447731E-3</v>
      </c>
      <c r="AC2532" s="218">
        <f t="shared" si="295"/>
        <v>0</v>
      </c>
      <c r="AD2532" s="219">
        <f t="shared" si="296"/>
        <v>0</v>
      </c>
      <c r="AH2532" s="15">
        <f t="shared" si="297"/>
        <v>-2.1132140183653118E-2</v>
      </c>
      <c r="AI2532" s="15">
        <f t="shared" si="298"/>
        <v>0.75722234923842557</v>
      </c>
      <c r="AJ2532" s="15">
        <f t="shared" si="299"/>
        <v>-5.8662773998696828E-2</v>
      </c>
      <c r="AK2532" s="15">
        <f t="shared" si="300"/>
        <v>-0.59778198123591342</v>
      </c>
      <c r="AL2532" s="15">
        <f t="shared" si="301"/>
        <v>-1.9565766440237951</v>
      </c>
      <c r="AM2532" s="15">
        <f t="shared" si="302"/>
        <v>-1.4854556398418073</v>
      </c>
      <c r="AN2532" s="63">
        <f t="shared" si="303"/>
        <v>11.358636418491599</v>
      </c>
      <c r="AO2532" s="63">
        <f t="shared" si="303"/>
        <v>11.358804619998017</v>
      </c>
      <c r="AP2532" s="63">
        <f t="shared" si="303"/>
        <v>11.359537657922226</v>
      </c>
      <c r="AQ2532" s="63">
        <f t="shared" si="303"/>
        <v>11.362715978071076</v>
      </c>
      <c r="AR2532" s="63">
        <f t="shared" si="303"/>
        <v>11.376203534425278</v>
      </c>
      <c r="AS2532" s="63">
        <f t="shared" si="303"/>
        <v>11.429013607576051</v>
      </c>
      <c r="AT2532" s="63">
        <f t="shared" si="303"/>
        <v>11.594971110027394</v>
      </c>
      <c r="AU2532" s="63">
        <f t="shared" si="304"/>
        <v>11.961740587925192</v>
      </c>
      <c r="AV2532" s="63"/>
      <c r="AW2532" s="63"/>
    </row>
    <row r="2533" spans="27:49" x14ac:dyDescent="0.2">
      <c r="AA2533" s="217">
        <f t="shared" si="293"/>
        <v>-6.8508655805447731E-3</v>
      </c>
      <c r="AB2533" s="218">
        <f t="shared" si="294"/>
        <v>6.8508655805447731E-3</v>
      </c>
      <c r="AC2533" s="218">
        <f t="shared" si="295"/>
        <v>0</v>
      </c>
      <c r="AD2533" s="219">
        <f t="shared" si="296"/>
        <v>0</v>
      </c>
      <c r="AH2533" s="15">
        <f t="shared" si="297"/>
        <v>-2.1132140183653118E-2</v>
      </c>
      <c r="AI2533" s="15">
        <f t="shared" si="298"/>
        <v>0.75722234923842557</v>
      </c>
      <c r="AJ2533" s="15">
        <f t="shared" si="299"/>
        <v>-5.8662773998696828E-2</v>
      </c>
      <c r="AK2533" s="15">
        <f t="shared" si="300"/>
        <v>-0.59778198123591342</v>
      </c>
      <c r="AL2533" s="15">
        <f t="shared" si="301"/>
        <v>-1.9565766440237951</v>
      </c>
      <c r="AM2533" s="15">
        <f t="shared" si="302"/>
        <v>-1.4854556398418073</v>
      </c>
      <c r="AN2533" s="63">
        <f t="shared" ref="AN2533:AT2548" si="305">$AU2533+$AB$7*SIN(AO2533)</f>
        <v>11.358636418491599</v>
      </c>
      <c r="AO2533" s="63">
        <f t="shared" si="305"/>
        <v>11.358804619998017</v>
      </c>
      <c r="AP2533" s="63">
        <f t="shared" si="305"/>
        <v>11.359537657922226</v>
      </c>
      <c r="AQ2533" s="63">
        <f t="shared" si="305"/>
        <v>11.362715978071076</v>
      </c>
      <c r="AR2533" s="63">
        <f t="shared" si="305"/>
        <v>11.376203534425278</v>
      </c>
      <c r="AS2533" s="63">
        <f t="shared" si="305"/>
        <v>11.429013607576051</v>
      </c>
      <c r="AT2533" s="63">
        <f t="shared" si="305"/>
        <v>11.594971110027394</v>
      </c>
      <c r="AU2533" s="63">
        <f t="shared" si="304"/>
        <v>11.961740587925192</v>
      </c>
      <c r="AV2533" s="63"/>
      <c r="AW2533" s="63"/>
    </row>
    <row r="2534" spans="27:49" x14ac:dyDescent="0.2">
      <c r="AA2534" s="217">
        <f t="shared" si="293"/>
        <v>-6.8508655805447731E-3</v>
      </c>
      <c r="AB2534" s="218">
        <f t="shared" si="294"/>
        <v>6.8508655805447731E-3</v>
      </c>
      <c r="AC2534" s="218">
        <f t="shared" si="295"/>
        <v>0</v>
      </c>
      <c r="AD2534" s="219">
        <f t="shared" si="296"/>
        <v>0</v>
      </c>
      <c r="AH2534" s="15">
        <f t="shared" si="297"/>
        <v>-2.1132140183653118E-2</v>
      </c>
      <c r="AI2534" s="15">
        <f t="shared" si="298"/>
        <v>0.75722234923842557</v>
      </c>
      <c r="AJ2534" s="15">
        <f t="shared" si="299"/>
        <v>-5.8662773998696828E-2</v>
      </c>
      <c r="AK2534" s="15">
        <f t="shared" si="300"/>
        <v>-0.59778198123591342</v>
      </c>
      <c r="AL2534" s="15">
        <f t="shared" si="301"/>
        <v>-1.9565766440237951</v>
      </c>
      <c r="AM2534" s="15">
        <f t="shared" si="302"/>
        <v>-1.4854556398418073</v>
      </c>
      <c r="AN2534" s="63">
        <f t="shared" si="305"/>
        <v>11.358636418491599</v>
      </c>
      <c r="AO2534" s="63">
        <f t="shared" si="305"/>
        <v>11.358804619998017</v>
      </c>
      <c r="AP2534" s="63">
        <f t="shared" si="305"/>
        <v>11.359537657922226</v>
      </c>
      <c r="AQ2534" s="63">
        <f t="shared" si="305"/>
        <v>11.362715978071076</v>
      </c>
      <c r="AR2534" s="63">
        <f t="shared" si="305"/>
        <v>11.376203534425278</v>
      </c>
      <c r="AS2534" s="63">
        <f t="shared" si="305"/>
        <v>11.429013607576051</v>
      </c>
      <c r="AT2534" s="63">
        <f t="shared" si="305"/>
        <v>11.594971110027394</v>
      </c>
      <c r="AU2534" s="63">
        <f t="shared" si="304"/>
        <v>11.961740587925192</v>
      </c>
      <c r="AV2534" s="63"/>
      <c r="AW2534" s="63"/>
    </row>
    <row r="2535" spans="27:49" x14ac:dyDescent="0.2">
      <c r="AA2535" s="217">
        <f t="shared" si="293"/>
        <v>-6.8508655805447731E-3</v>
      </c>
      <c r="AB2535" s="218">
        <f t="shared" si="294"/>
        <v>6.8508655805447731E-3</v>
      </c>
      <c r="AC2535" s="218">
        <f t="shared" si="295"/>
        <v>0</v>
      </c>
      <c r="AD2535" s="219">
        <f t="shared" si="296"/>
        <v>0</v>
      </c>
      <c r="AH2535" s="15">
        <f t="shared" si="297"/>
        <v>-2.1132140183653118E-2</v>
      </c>
      <c r="AI2535" s="15">
        <f t="shared" si="298"/>
        <v>0.75722234923842557</v>
      </c>
      <c r="AJ2535" s="15">
        <f t="shared" si="299"/>
        <v>-5.8662773998696828E-2</v>
      </c>
      <c r="AK2535" s="15">
        <f t="shared" si="300"/>
        <v>-0.59778198123591342</v>
      </c>
      <c r="AL2535" s="15">
        <f t="shared" si="301"/>
        <v>-1.9565766440237951</v>
      </c>
      <c r="AM2535" s="15">
        <f t="shared" si="302"/>
        <v>-1.4854556398418073</v>
      </c>
      <c r="AN2535" s="63">
        <f t="shared" si="305"/>
        <v>11.358636418491599</v>
      </c>
      <c r="AO2535" s="63">
        <f t="shared" si="305"/>
        <v>11.358804619998017</v>
      </c>
      <c r="AP2535" s="63">
        <f t="shared" si="305"/>
        <v>11.359537657922226</v>
      </c>
      <c r="AQ2535" s="63">
        <f t="shared" si="305"/>
        <v>11.362715978071076</v>
      </c>
      <c r="AR2535" s="63">
        <f t="shared" si="305"/>
        <v>11.376203534425278</v>
      </c>
      <c r="AS2535" s="63">
        <f t="shared" si="305"/>
        <v>11.429013607576051</v>
      </c>
      <c r="AT2535" s="63">
        <f t="shared" si="305"/>
        <v>11.594971110027394</v>
      </c>
      <c r="AU2535" s="63">
        <f t="shared" si="304"/>
        <v>11.961740587925192</v>
      </c>
      <c r="AV2535" s="63"/>
      <c r="AW2535" s="63"/>
    </row>
    <row r="2536" spans="27:49" x14ac:dyDescent="0.2">
      <c r="AA2536" s="217">
        <f t="shared" si="293"/>
        <v>-6.8508655805447731E-3</v>
      </c>
      <c r="AB2536" s="218">
        <f t="shared" si="294"/>
        <v>6.8508655805447731E-3</v>
      </c>
      <c r="AC2536" s="218">
        <f t="shared" si="295"/>
        <v>0</v>
      </c>
      <c r="AD2536" s="219">
        <f t="shared" si="296"/>
        <v>0</v>
      </c>
      <c r="AH2536" s="15">
        <f t="shared" si="297"/>
        <v>-2.1132140183653118E-2</v>
      </c>
      <c r="AI2536" s="15">
        <f t="shared" si="298"/>
        <v>0.75722234923842557</v>
      </c>
      <c r="AJ2536" s="15">
        <f t="shared" si="299"/>
        <v>-5.8662773998696828E-2</v>
      </c>
      <c r="AK2536" s="15">
        <f t="shared" si="300"/>
        <v>-0.59778198123591342</v>
      </c>
      <c r="AL2536" s="15">
        <f t="shared" si="301"/>
        <v>-1.9565766440237951</v>
      </c>
      <c r="AM2536" s="15">
        <f t="shared" si="302"/>
        <v>-1.4854556398418073</v>
      </c>
      <c r="AN2536" s="63">
        <f t="shared" si="305"/>
        <v>11.358636418491599</v>
      </c>
      <c r="AO2536" s="63">
        <f t="shared" si="305"/>
        <v>11.358804619998017</v>
      </c>
      <c r="AP2536" s="63">
        <f t="shared" si="305"/>
        <v>11.359537657922226</v>
      </c>
      <c r="AQ2536" s="63">
        <f t="shared" si="305"/>
        <v>11.362715978071076</v>
      </c>
      <c r="AR2536" s="63">
        <f t="shared" si="305"/>
        <v>11.376203534425278</v>
      </c>
      <c r="AS2536" s="63">
        <f t="shared" si="305"/>
        <v>11.429013607576051</v>
      </c>
      <c r="AT2536" s="63">
        <f t="shared" si="305"/>
        <v>11.594971110027394</v>
      </c>
      <c r="AU2536" s="63">
        <f t="shared" si="304"/>
        <v>11.961740587925192</v>
      </c>
      <c r="AV2536" s="63"/>
      <c r="AW2536" s="63"/>
    </row>
    <row r="2537" spans="27:49" x14ac:dyDescent="0.2">
      <c r="AA2537" s="217">
        <f t="shared" si="293"/>
        <v>-6.8508655805447731E-3</v>
      </c>
      <c r="AB2537" s="218">
        <f t="shared" si="294"/>
        <v>6.8508655805447731E-3</v>
      </c>
      <c r="AC2537" s="218">
        <f t="shared" si="295"/>
        <v>0</v>
      </c>
      <c r="AD2537" s="219">
        <f t="shared" si="296"/>
        <v>0</v>
      </c>
      <c r="AH2537" s="15">
        <f t="shared" si="297"/>
        <v>-2.1132140183653118E-2</v>
      </c>
      <c r="AI2537" s="15">
        <f t="shared" si="298"/>
        <v>0.75722234923842557</v>
      </c>
      <c r="AJ2537" s="15">
        <f t="shared" si="299"/>
        <v>-5.8662773998696828E-2</v>
      </c>
      <c r="AK2537" s="15">
        <f t="shared" si="300"/>
        <v>-0.59778198123591342</v>
      </c>
      <c r="AL2537" s="15">
        <f t="shared" si="301"/>
        <v>-1.9565766440237951</v>
      </c>
      <c r="AM2537" s="15">
        <f t="shared" si="302"/>
        <v>-1.4854556398418073</v>
      </c>
      <c r="AN2537" s="63">
        <f t="shared" si="305"/>
        <v>11.358636418491599</v>
      </c>
      <c r="AO2537" s="63">
        <f t="shared" si="305"/>
        <v>11.358804619998017</v>
      </c>
      <c r="AP2537" s="63">
        <f t="shared" si="305"/>
        <v>11.359537657922226</v>
      </c>
      <c r="AQ2537" s="63">
        <f t="shared" si="305"/>
        <v>11.362715978071076</v>
      </c>
      <c r="AR2537" s="63">
        <f t="shared" si="305"/>
        <v>11.376203534425278</v>
      </c>
      <c r="AS2537" s="63">
        <f t="shared" si="305"/>
        <v>11.429013607576051</v>
      </c>
      <c r="AT2537" s="63">
        <f t="shared" si="305"/>
        <v>11.594971110027394</v>
      </c>
      <c r="AU2537" s="63">
        <f t="shared" si="304"/>
        <v>11.961740587925192</v>
      </c>
      <c r="AV2537" s="63"/>
      <c r="AW2537" s="63"/>
    </row>
    <row r="2538" spans="27:49" x14ac:dyDescent="0.2">
      <c r="AA2538" s="217">
        <f t="shared" si="293"/>
        <v>-6.8508655805447731E-3</v>
      </c>
      <c r="AB2538" s="218">
        <f t="shared" si="294"/>
        <v>6.8508655805447731E-3</v>
      </c>
      <c r="AC2538" s="218">
        <f t="shared" si="295"/>
        <v>0</v>
      </c>
      <c r="AD2538" s="219">
        <f t="shared" si="296"/>
        <v>0</v>
      </c>
      <c r="AH2538" s="15">
        <f t="shared" si="297"/>
        <v>-2.1132140183653118E-2</v>
      </c>
      <c r="AI2538" s="15">
        <f t="shared" si="298"/>
        <v>0.75722234923842557</v>
      </c>
      <c r="AJ2538" s="15">
        <f t="shared" si="299"/>
        <v>-5.8662773998696828E-2</v>
      </c>
      <c r="AK2538" s="15">
        <f t="shared" si="300"/>
        <v>-0.59778198123591342</v>
      </c>
      <c r="AL2538" s="15">
        <f t="shared" si="301"/>
        <v>-1.9565766440237951</v>
      </c>
      <c r="AM2538" s="15">
        <f t="shared" si="302"/>
        <v>-1.4854556398418073</v>
      </c>
      <c r="AN2538" s="63">
        <f t="shared" si="305"/>
        <v>11.358636418491599</v>
      </c>
      <c r="AO2538" s="63">
        <f t="shared" si="305"/>
        <v>11.358804619998017</v>
      </c>
      <c r="AP2538" s="63">
        <f t="shared" si="305"/>
        <v>11.359537657922226</v>
      </c>
      <c r="AQ2538" s="63">
        <f t="shared" si="305"/>
        <v>11.362715978071076</v>
      </c>
      <c r="AR2538" s="63">
        <f t="shared" si="305"/>
        <v>11.376203534425278</v>
      </c>
      <c r="AS2538" s="63">
        <f t="shared" si="305"/>
        <v>11.429013607576051</v>
      </c>
      <c r="AT2538" s="63">
        <f t="shared" si="305"/>
        <v>11.594971110027394</v>
      </c>
      <c r="AU2538" s="63">
        <f t="shared" si="304"/>
        <v>11.961740587925192</v>
      </c>
      <c r="AV2538" s="63"/>
      <c r="AW2538" s="63"/>
    </row>
    <row r="2539" spans="27:49" x14ac:dyDescent="0.2">
      <c r="AA2539" s="217">
        <f t="shared" si="293"/>
        <v>-6.8508655805447731E-3</v>
      </c>
      <c r="AB2539" s="218">
        <f t="shared" si="294"/>
        <v>6.8508655805447731E-3</v>
      </c>
      <c r="AC2539" s="218">
        <f t="shared" si="295"/>
        <v>0</v>
      </c>
      <c r="AD2539" s="219">
        <f t="shared" si="296"/>
        <v>0</v>
      </c>
      <c r="AH2539" s="15">
        <f t="shared" si="297"/>
        <v>-2.1132140183653118E-2</v>
      </c>
      <c r="AI2539" s="15">
        <f t="shared" si="298"/>
        <v>0.75722234923842557</v>
      </c>
      <c r="AJ2539" s="15">
        <f t="shared" si="299"/>
        <v>-5.8662773998696828E-2</v>
      </c>
      <c r="AK2539" s="15">
        <f t="shared" si="300"/>
        <v>-0.59778198123591342</v>
      </c>
      <c r="AL2539" s="15">
        <f t="shared" si="301"/>
        <v>-1.9565766440237951</v>
      </c>
      <c r="AM2539" s="15">
        <f t="shared" si="302"/>
        <v>-1.4854556398418073</v>
      </c>
      <c r="AN2539" s="63">
        <f t="shared" si="305"/>
        <v>11.358636418491599</v>
      </c>
      <c r="AO2539" s="63">
        <f t="shared" si="305"/>
        <v>11.358804619998017</v>
      </c>
      <c r="AP2539" s="63">
        <f t="shared" si="305"/>
        <v>11.359537657922226</v>
      </c>
      <c r="AQ2539" s="63">
        <f t="shared" si="305"/>
        <v>11.362715978071076</v>
      </c>
      <c r="AR2539" s="63">
        <f t="shared" si="305"/>
        <v>11.376203534425278</v>
      </c>
      <c r="AS2539" s="63">
        <f t="shared" si="305"/>
        <v>11.429013607576051</v>
      </c>
      <c r="AT2539" s="63">
        <f t="shared" si="305"/>
        <v>11.594971110027394</v>
      </c>
      <c r="AU2539" s="63">
        <f t="shared" si="304"/>
        <v>11.961740587925192</v>
      </c>
      <c r="AV2539" s="63"/>
      <c r="AW2539" s="63"/>
    </row>
    <row r="2540" spans="27:49" x14ac:dyDescent="0.2">
      <c r="AA2540" s="217">
        <f t="shared" si="293"/>
        <v>-6.8508655805447731E-3</v>
      </c>
      <c r="AB2540" s="218">
        <f t="shared" si="294"/>
        <v>6.8508655805447731E-3</v>
      </c>
      <c r="AC2540" s="218">
        <f t="shared" si="295"/>
        <v>0</v>
      </c>
      <c r="AD2540" s="219">
        <f t="shared" si="296"/>
        <v>0</v>
      </c>
      <c r="AH2540" s="15">
        <f t="shared" si="297"/>
        <v>-2.1132140183653118E-2</v>
      </c>
      <c r="AI2540" s="15">
        <f t="shared" si="298"/>
        <v>0.75722234923842557</v>
      </c>
      <c r="AJ2540" s="15">
        <f t="shared" si="299"/>
        <v>-5.8662773998696828E-2</v>
      </c>
      <c r="AK2540" s="15">
        <f t="shared" si="300"/>
        <v>-0.59778198123591342</v>
      </c>
      <c r="AL2540" s="15">
        <f t="shared" si="301"/>
        <v>-1.9565766440237951</v>
      </c>
      <c r="AM2540" s="15">
        <f t="shared" si="302"/>
        <v>-1.4854556398418073</v>
      </c>
      <c r="AN2540" s="63">
        <f t="shared" si="305"/>
        <v>11.358636418491599</v>
      </c>
      <c r="AO2540" s="63">
        <f t="shared" si="305"/>
        <v>11.358804619998017</v>
      </c>
      <c r="AP2540" s="63">
        <f t="shared" si="305"/>
        <v>11.359537657922226</v>
      </c>
      <c r="AQ2540" s="63">
        <f t="shared" si="305"/>
        <v>11.362715978071076</v>
      </c>
      <c r="AR2540" s="63">
        <f t="shared" si="305"/>
        <v>11.376203534425278</v>
      </c>
      <c r="AS2540" s="63">
        <f t="shared" si="305"/>
        <v>11.429013607576051</v>
      </c>
      <c r="AT2540" s="63">
        <f t="shared" si="305"/>
        <v>11.594971110027394</v>
      </c>
      <c r="AU2540" s="63">
        <f t="shared" si="304"/>
        <v>11.961740587925192</v>
      </c>
      <c r="AV2540" s="63"/>
      <c r="AW2540" s="63"/>
    </row>
    <row r="2541" spans="27:49" x14ac:dyDescent="0.2">
      <c r="AA2541" s="217">
        <f t="shared" si="293"/>
        <v>-6.8508655805447731E-3</v>
      </c>
      <c r="AB2541" s="218">
        <f t="shared" si="294"/>
        <v>6.8508655805447731E-3</v>
      </c>
      <c r="AC2541" s="218">
        <f t="shared" si="295"/>
        <v>0</v>
      </c>
      <c r="AD2541" s="219">
        <f t="shared" si="296"/>
        <v>0</v>
      </c>
      <c r="AH2541" s="15">
        <f t="shared" si="297"/>
        <v>-2.1132140183653118E-2</v>
      </c>
      <c r="AI2541" s="15">
        <f t="shared" si="298"/>
        <v>0.75722234923842557</v>
      </c>
      <c r="AJ2541" s="15">
        <f t="shared" si="299"/>
        <v>-5.8662773998696828E-2</v>
      </c>
      <c r="AK2541" s="15">
        <f t="shared" si="300"/>
        <v>-0.59778198123591342</v>
      </c>
      <c r="AL2541" s="15">
        <f t="shared" si="301"/>
        <v>-1.9565766440237951</v>
      </c>
      <c r="AM2541" s="15">
        <f t="shared" si="302"/>
        <v>-1.4854556398418073</v>
      </c>
      <c r="AN2541" s="63">
        <f t="shared" si="305"/>
        <v>11.358636418491599</v>
      </c>
      <c r="AO2541" s="63">
        <f t="shared" si="305"/>
        <v>11.358804619998017</v>
      </c>
      <c r="AP2541" s="63">
        <f t="shared" si="305"/>
        <v>11.359537657922226</v>
      </c>
      <c r="AQ2541" s="63">
        <f t="shared" si="305"/>
        <v>11.362715978071076</v>
      </c>
      <c r="AR2541" s="63">
        <f t="shared" si="305"/>
        <v>11.376203534425278</v>
      </c>
      <c r="AS2541" s="63">
        <f t="shared" si="305"/>
        <v>11.429013607576051</v>
      </c>
      <c r="AT2541" s="63">
        <f t="shared" si="305"/>
        <v>11.594971110027394</v>
      </c>
      <c r="AU2541" s="63">
        <f t="shared" si="304"/>
        <v>11.961740587925192</v>
      </c>
      <c r="AV2541" s="63"/>
      <c r="AW2541" s="63"/>
    </row>
    <row r="2542" spans="27:49" x14ac:dyDescent="0.2">
      <c r="AA2542" s="217">
        <f t="shared" si="293"/>
        <v>-6.8508655805447731E-3</v>
      </c>
      <c r="AB2542" s="218">
        <f t="shared" si="294"/>
        <v>6.8508655805447731E-3</v>
      </c>
      <c r="AC2542" s="218">
        <f t="shared" si="295"/>
        <v>0</v>
      </c>
      <c r="AD2542" s="219">
        <f t="shared" si="296"/>
        <v>0</v>
      </c>
      <c r="AH2542" s="15">
        <f t="shared" si="297"/>
        <v>-2.1132140183653118E-2</v>
      </c>
      <c r="AI2542" s="15">
        <f t="shared" si="298"/>
        <v>0.75722234923842557</v>
      </c>
      <c r="AJ2542" s="15">
        <f t="shared" si="299"/>
        <v>-5.8662773998696828E-2</v>
      </c>
      <c r="AK2542" s="15">
        <f t="shared" si="300"/>
        <v>-0.59778198123591342</v>
      </c>
      <c r="AL2542" s="15">
        <f t="shared" si="301"/>
        <v>-1.9565766440237951</v>
      </c>
      <c r="AM2542" s="15">
        <f t="shared" si="302"/>
        <v>-1.4854556398418073</v>
      </c>
      <c r="AN2542" s="63">
        <f t="shared" si="305"/>
        <v>11.358636418491599</v>
      </c>
      <c r="AO2542" s="63">
        <f t="shared" si="305"/>
        <v>11.358804619998017</v>
      </c>
      <c r="AP2542" s="63">
        <f t="shared" si="305"/>
        <v>11.359537657922226</v>
      </c>
      <c r="AQ2542" s="63">
        <f t="shared" si="305"/>
        <v>11.362715978071076</v>
      </c>
      <c r="AR2542" s="63">
        <f t="shared" si="305"/>
        <v>11.376203534425278</v>
      </c>
      <c r="AS2542" s="63">
        <f t="shared" si="305"/>
        <v>11.429013607576051</v>
      </c>
      <c r="AT2542" s="63">
        <f t="shared" si="305"/>
        <v>11.594971110027394</v>
      </c>
      <c r="AU2542" s="63">
        <f t="shared" si="304"/>
        <v>11.961740587925192</v>
      </c>
      <c r="AV2542" s="63"/>
      <c r="AW2542" s="63"/>
    </row>
    <row r="2543" spans="27:49" x14ac:dyDescent="0.2">
      <c r="AA2543" s="217">
        <f t="shared" si="293"/>
        <v>-6.8508655805447731E-3</v>
      </c>
      <c r="AB2543" s="218">
        <f t="shared" si="294"/>
        <v>6.8508655805447731E-3</v>
      </c>
      <c r="AC2543" s="218">
        <f t="shared" si="295"/>
        <v>0</v>
      </c>
      <c r="AD2543" s="219">
        <f t="shared" si="296"/>
        <v>0</v>
      </c>
      <c r="AH2543" s="15">
        <f t="shared" si="297"/>
        <v>-2.1132140183653118E-2</v>
      </c>
      <c r="AI2543" s="15">
        <f t="shared" si="298"/>
        <v>0.75722234923842557</v>
      </c>
      <c r="AJ2543" s="15">
        <f t="shared" si="299"/>
        <v>-5.8662773998696828E-2</v>
      </c>
      <c r="AK2543" s="15">
        <f t="shared" si="300"/>
        <v>-0.59778198123591342</v>
      </c>
      <c r="AL2543" s="15">
        <f t="shared" si="301"/>
        <v>-1.9565766440237951</v>
      </c>
      <c r="AM2543" s="15">
        <f t="shared" si="302"/>
        <v>-1.4854556398418073</v>
      </c>
      <c r="AN2543" s="63">
        <f t="shared" si="305"/>
        <v>11.358636418491599</v>
      </c>
      <c r="AO2543" s="63">
        <f t="shared" si="305"/>
        <v>11.358804619998017</v>
      </c>
      <c r="AP2543" s="63">
        <f t="shared" si="305"/>
        <v>11.359537657922226</v>
      </c>
      <c r="AQ2543" s="63">
        <f t="shared" si="305"/>
        <v>11.362715978071076</v>
      </c>
      <c r="AR2543" s="63">
        <f t="shared" si="305"/>
        <v>11.376203534425278</v>
      </c>
      <c r="AS2543" s="63">
        <f t="shared" si="305"/>
        <v>11.429013607576051</v>
      </c>
      <c r="AT2543" s="63">
        <f t="shared" si="305"/>
        <v>11.594971110027394</v>
      </c>
      <c r="AU2543" s="63">
        <f t="shared" si="304"/>
        <v>11.961740587925192</v>
      </c>
      <c r="AV2543" s="63"/>
      <c r="AW2543" s="63"/>
    </row>
    <row r="2544" spans="27:49" x14ac:dyDescent="0.2">
      <c r="AA2544" s="217">
        <f t="shared" si="293"/>
        <v>-6.8508655805447731E-3</v>
      </c>
      <c r="AB2544" s="218">
        <f t="shared" si="294"/>
        <v>6.8508655805447731E-3</v>
      </c>
      <c r="AC2544" s="218">
        <f t="shared" si="295"/>
        <v>0</v>
      </c>
      <c r="AD2544" s="219">
        <f t="shared" si="296"/>
        <v>0</v>
      </c>
      <c r="AH2544" s="15">
        <f t="shared" si="297"/>
        <v>-2.1132140183653118E-2</v>
      </c>
      <c r="AI2544" s="15">
        <f t="shared" si="298"/>
        <v>0.75722234923842557</v>
      </c>
      <c r="AJ2544" s="15">
        <f t="shared" si="299"/>
        <v>-5.8662773998696828E-2</v>
      </c>
      <c r="AK2544" s="15">
        <f t="shared" si="300"/>
        <v>-0.59778198123591342</v>
      </c>
      <c r="AL2544" s="15">
        <f t="shared" si="301"/>
        <v>-1.9565766440237951</v>
      </c>
      <c r="AM2544" s="15">
        <f t="shared" si="302"/>
        <v>-1.4854556398418073</v>
      </c>
      <c r="AN2544" s="63">
        <f t="shared" si="305"/>
        <v>11.358636418491599</v>
      </c>
      <c r="AO2544" s="63">
        <f t="shared" si="305"/>
        <v>11.358804619998017</v>
      </c>
      <c r="AP2544" s="63">
        <f t="shared" si="305"/>
        <v>11.359537657922226</v>
      </c>
      <c r="AQ2544" s="63">
        <f t="shared" si="305"/>
        <v>11.362715978071076</v>
      </c>
      <c r="AR2544" s="63">
        <f t="shared" si="305"/>
        <v>11.376203534425278</v>
      </c>
      <c r="AS2544" s="63">
        <f t="shared" si="305"/>
        <v>11.429013607576051</v>
      </c>
      <c r="AT2544" s="63">
        <f t="shared" si="305"/>
        <v>11.594971110027394</v>
      </c>
      <c r="AU2544" s="63">
        <f t="shared" si="304"/>
        <v>11.961740587925192</v>
      </c>
      <c r="AV2544" s="63"/>
      <c r="AW2544" s="63"/>
    </row>
    <row r="2545" spans="27:49" x14ac:dyDescent="0.2">
      <c r="AA2545" s="217">
        <f t="shared" si="293"/>
        <v>-6.8508655805447731E-3</v>
      </c>
      <c r="AB2545" s="218">
        <f t="shared" si="294"/>
        <v>6.8508655805447731E-3</v>
      </c>
      <c r="AC2545" s="218">
        <f t="shared" si="295"/>
        <v>0</v>
      </c>
      <c r="AD2545" s="219">
        <f t="shared" si="296"/>
        <v>0</v>
      </c>
      <c r="AH2545" s="15">
        <f t="shared" si="297"/>
        <v>-2.1132140183653118E-2</v>
      </c>
      <c r="AI2545" s="15">
        <f t="shared" si="298"/>
        <v>0.75722234923842557</v>
      </c>
      <c r="AJ2545" s="15">
        <f t="shared" si="299"/>
        <v>-5.8662773998696828E-2</v>
      </c>
      <c r="AK2545" s="15">
        <f t="shared" si="300"/>
        <v>-0.59778198123591342</v>
      </c>
      <c r="AL2545" s="15">
        <f t="shared" si="301"/>
        <v>-1.9565766440237951</v>
      </c>
      <c r="AM2545" s="15">
        <f t="shared" si="302"/>
        <v>-1.4854556398418073</v>
      </c>
      <c r="AN2545" s="63">
        <f t="shared" si="305"/>
        <v>11.358636418491599</v>
      </c>
      <c r="AO2545" s="63">
        <f t="shared" si="305"/>
        <v>11.358804619998017</v>
      </c>
      <c r="AP2545" s="63">
        <f t="shared" si="305"/>
        <v>11.359537657922226</v>
      </c>
      <c r="AQ2545" s="63">
        <f t="shared" si="305"/>
        <v>11.362715978071076</v>
      </c>
      <c r="AR2545" s="63">
        <f t="shared" si="305"/>
        <v>11.376203534425278</v>
      </c>
      <c r="AS2545" s="63">
        <f t="shared" si="305"/>
        <v>11.429013607576051</v>
      </c>
      <c r="AT2545" s="63">
        <f t="shared" si="305"/>
        <v>11.594971110027394</v>
      </c>
      <c r="AU2545" s="63">
        <f t="shared" si="304"/>
        <v>11.961740587925192</v>
      </c>
      <c r="AV2545" s="63"/>
      <c r="AW2545" s="63"/>
    </row>
    <row r="2546" spans="27:49" x14ac:dyDescent="0.2">
      <c r="AA2546" s="217">
        <f t="shared" si="293"/>
        <v>-6.8508655805447731E-3</v>
      </c>
      <c r="AB2546" s="218">
        <f t="shared" si="294"/>
        <v>6.8508655805447731E-3</v>
      </c>
      <c r="AC2546" s="218">
        <f t="shared" si="295"/>
        <v>0</v>
      </c>
      <c r="AD2546" s="219">
        <f t="shared" si="296"/>
        <v>0</v>
      </c>
      <c r="AH2546" s="15">
        <f t="shared" si="297"/>
        <v>-2.1132140183653118E-2</v>
      </c>
      <c r="AI2546" s="15">
        <f t="shared" si="298"/>
        <v>0.75722234923842557</v>
      </c>
      <c r="AJ2546" s="15">
        <f t="shared" si="299"/>
        <v>-5.8662773998696828E-2</v>
      </c>
      <c r="AK2546" s="15">
        <f t="shared" si="300"/>
        <v>-0.59778198123591342</v>
      </c>
      <c r="AL2546" s="15">
        <f t="shared" si="301"/>
        <v>-1.9565766440237951</v>
      </c>
      <c r="AM2546" s="15">
        <f t="shared" si="302"/>
        <v>-1.4854556398418073</v>
      </c>
      <c r="AN2546" s="63">
        <f t="shared" si="305"/>
        <v>11.358636418491599</v>
      </c>
      <c r="AO2546" s="63">
        <f t="shared" si="305"/>
        <v>11.358804619998017</v>
      </c>
      <c r="AP2546" s="63">
        <f t="shared" si="305"/>
        <v>11.359537657922226</v>
      </c>
      <c r="AQ2546" s="63">
        <f t="shared" si="305"/>
        <v>11.362715978071076</v>
      </c>
      <c r="AR2546" s="63">
        <f t="shared" si="305"/>
        <v>11.376203534425278</v>
      </c>
      <c r="AS2546" s="63">
        <f t="shared" si="305"/>
        <v>11.429013607576051</v>
      </c>
      <c r="AT2546" s="63">
        <f t="shared" si="305"/>
        <v>11.594971110027394</v>
      </c>
      <c r="AU2546" s="63">
        <f t="shared" si="304"/>
        <v>11.961740587925192</v>
      </c>
      <c r="AV2546" s="63"/>
      <c r="AW2546" s="63"/>
    </row>
    <row r="2547" spans="27:49" x14ac:dyDescent="0.2">
      <c r="AA2547" s="217">
        <f t="shared" si="293"/>
        <v>-6.8508655805447731E-3</v>
      </c>
      <c r="AB2547" s="218">
        <f t="shared" si="294"/>
        <v>6.8508655805447731E-3</v>
      </c>
      <c r="AC2547" s="218">
        <f t="shared" si="295"/>
        <v>0</v>
      </c>
      <c r="AD2547" s="219">
        <f t="shared" si="296"/>
        <v>0</v>
      </c>
      <c r="AH2547" s="15">
        <f t="shared" si="297"/>
        <v>-2.1132140183653118E-2</v>
      </c>
      <c r="AI2547" s="15">
        <f t="shared" si="298"/>
        <v>0.75722234923842557</v>
      </c>
      <c r="AJ2547" s="15">
        <f t="shared" si="299"/>
        <v>-5.8662773998696828E-2</v>
      </c>
      <c r="AK2547" s="15">
        <f t="shared" si="300"/>
        <v>-0.59778198123591342</v>
      </c>
      <c r="AL2547" s="15">
        <f t="shared" si="301"/>
        <v>-1.9565766440237951</v>
      </c>
      <c r="AM2547" s="15">
        <f t="shared" si="302"/>
        <v>-1.4854556398418073</v>
      </c>
      <c r="AN2547" s="63">
        <f t="shared" si="305"/>
        <v>11.358636418491599</v>
      </c>
      <c r="AO2547" s="63">
        <f t="shared" si="305"/>
        <v>11.358804619998017</v>
      </c>
      <c r="AP2547" s="63">
        <f t="shared" si="305"/>
        <v>11.359537657922226</v>
      </c>
      <c r="AQ2547" s="63">
        <f t="shared" si="305"/>
        <v>11.362715978071076</v>
      </c>
      <c r="AR2547" s="63">
        <f t="shared" si="305"/>
        <v>11.376203534425278</v>
      </c>
      <c r="AS2547" s="63">
        <f t="shared" si="305"/>
        <v>11.429013607576051</v>
      </c>
      <c r="AT2547" s="63">
        <f t="shared" si="305"/>
        <v>11.594971110027394</v>
      </c>
      <c r="AU2547" s="63">
        <f t="shared" si="304"/>
        <v>11.961740587925192</v>
      </c>
      <c r="AV2547" s="63"/>
      <c r="AW2547" s="63"/>
    </row>
    <row r="2548" spans="27:49" x14ac:dyDescent="0.2">
      <c r="AA2548" s="217">
        <f t="shared" si="293"/>
        <v>-6.8508655805447731E-3</v>
      </c>
      <c r="AB2548" s="218">
        <f t="shared" si="294"/>
        <v>6.8508655805447731E-3</v>
      </c>
      <c r="AC2548" s="218">
        <f t="shared" si="295"/>
        <v>0</v>
      </c>
      <c r="AD2548" s="219">
        <f t="shared" si="296"/>
        <v>0</v>
      </c>
      <c r="AH2548" s="15">
        <f t="shared" si="297"/>
        <v>-2.1132140183653118E-2</v>
      </c>
      <c r="AI2548" s="15">
        <f t="shared" si="298"/>
        <v>0.75722234923842557</v>
      </c>
      <c r="AJ2548" s="15">
        <f t="shared" si="299"/>
        <v>-5.8662773998696828E-2</v>
      </c>
      <c r="AK2548" s="15">
        <f t="shared" si="300"/>
        <v>-0.59778198123591342</v>
      </c>
      <c r="AL2548" s="15">
        <f t="shared" si="301"/>
        <v>-1.9565766440237951</v>
      </c>
      <c r="AM2548" s="15">
        <f t="shared" si="302"/>
        <v>-1.4854556398418073</v>
      </c>
      <c r="AN2548" s="63">
        <f t="shared" si="305"/>
        <v>11.358636418491599</v>
      </c>
      <c r="AO2548" s="63">
        <f t="shared" si="305"/>
        <v>11.358804619998017</v>
      </c>
      <c r="AP2548" s="63">
        <f t="shared" si="305"/>
        <v>11.359537657922226</v>
      </c>
      <c r="AQ2548" s="63">
        <f t="shared" si="305"/>
        <v>11.362715978071076</v>
      </c>
      <c r="AR2548" s="63">
        <f t="shared" si="305"/>
        <v>11.376203534425278</v>
      </c>
      <c r="AS2548" s="63">
        <f t="shared" si="305"/>
        <v>11.429013607576051</v>
      </c>
      <c r="AT2548" s="63">
        <f t="shared" si="305"/>
        <v>11.594971110027394</v>
      </c>
      <c r="AU2548" s="63">
        <f t="shared" si="304"/>
        <v>11.961740587925192</v>
      </c>
      <c r="AV2548" s="63"/>
      <c r="AW2548" s="63"/>
    </row>
    <row r="2549" spans="27:49" x14ac:dyDescent="0.2">
      <c r="AA2549" s="217">
        <f t="shared" si="293"/>
        <v>-6.8508655805447731E-3</v>
      </c>
      <c r="AB2549" s="218">
        <f t="shared" si="294"/>
        <v>6.8508655805447731E-3</v>
      </c>
      <c r="AC2549" s="218">
        <f t="shared" si="295"/>
        <v>0</v>
      </c>
      <c r="AD2549" s="219">
        <f t="shared" si="296"/>
        <v>0</v>
      </c>
      <c r="AH2549" s="15">
        <f t="shared" si="297"/>
        <v>-2.1132140183653118E-2</v>
      </c>
      <c r="AI2549" s="15">
        <f t="shared" si="298"/>
        <v>0.75722234923842557</v>
      </c>
      <c r="AJ2549" s="15">
        <f t="shared" si="299"/>
        <v>-5.8662773998696828E-2</v>
      </c>
      <c r="AK2549" s="15">
        <f t="shared" si="300"/>
        <v>-0.59778198123591342</v>
      </c>
      <c r="AL2549" s="15">
        <f t="shared" si="301"/>
        <v>-1.9565766440237951</v>
      </c>
      <c r="AM2549" s="15">
        <f t="shared" si="302"/>
        <v>-1.4854556398418073</v>
      </c>
      <c r="AN2549" s="63">
        <f t="shared" ref="AN2549:AT2564" si="306">$AU2549+$AB$7*SIN(AO2549)</f>
        <v>11.358636418491599</v>
      </c>
      <c r="AO2549" s="63">
        <f t="shared" si="306"/>
        <v>11.358804619998017</v>
      </c>
      <c r="AP2549" s="63">
        <f t="shared" si="306"/>
        <v>11.359537657922226</v>
      </c>
      <c r="AQ2549" s="63">
        <f t="shared" si="306"/>
        <v>11.362715978071076</v>
      </c>
      <c r="AR2549" s="63">
        <f t="shared" si="306"/>
        <v>11.376203534425278</v>
      </c>
      <c r="AS2549" s="63">
        <f t="shared" si="306"/>
        <v>11.429013607576051</v>
      </c>
      <c r="AT2549" s="63">
        <f t="shared" si="306"/>
        <v>11.594971110027394</v>
      </c>
      <c r="AU2549" s="63">
        <f t="shared" si="304"/>
        <v>11.961740587925192</v>
      </c>
      <c r="AV2549" s="63"/>
      <c r="AW2549" s="63"/>
    </row>
    <row r="2550" spans="27:49" x14ac:dyDescent="0.2">
      <c r="AA2550" s="217">
        <f t="shared" si="293"/>
        <v>-6.8508655805447731E-3</v>
      </c>
      <c r="AB2550" s="218">
        <f t="shared" si="294"/>
        <v>6.8508655805447731E-3</v>
      </c>
      <c r="AC2550" s="218">
        <f t="shared" si="295"/>
        <v>0</v>
      </c>
      <c r="AD2550" s="219">
        <f t="shared" si="296"/>
        <v>0</v>
      </c>
      <c r="AH2550" s="15">
        <f t="shared" si="297"/>
        <v>-2.1132140183653118E-2</v>
      </c>
      <c r="AI2550" s="15">
        <f t="shared" si="298"/>
        <v>0.75722234923842557</v>
      </c>
      <c r="AJ2550" s="15">
        <f t="shared" si="299"/>
        <v>-5.8662773998696828E-2</v>
      </c>
      <c r="AK2550" s="15">
        <f t="shared" si="300"/>
        <v>-0.59778198123591342</v>
      </c>
      <c r="AL2550" s="15">
        <f t="shared" si="301"/>
        <v>-1.9565766440237951</v>
      </c>
      <c r="AM2550" s="15">
        <f t="shared" si="302"/>
        <v>-1.4854556398418073</v>
      </c>
      <c r="AN2550" s="63">
        <f t="shared" si="306"/>
        <v>11.358636418491599</v>
      </c>
      <c r="AO2550" s="63">
        <f t="shared" si="306"/>
        <v>11.358804619998017</v>
      </c>
      <c r="AP2550" s="63">
        <f t="shared" si="306"/>
        <v>11.359537657922226</v>
      </c>
      <c r="AQ2550" s="63">
        <f t="shared" si="306"/>
        <v>11.362715978071076</v>
      </c>
      <c r="AR2550" s="63">
        <f t="shared" si="306"/>
        <v>11.376203534425278</v>
      </c>
      <c r="AS2550" s="63">
        <f t="shared" si="306"/>
        <v>11.429013607576051</v>
      </c>
      <c r="AT2550" s="63">
        <f t="shared" si="306"/>
        <v>11.594971110027394</v>
      </c>
      <c r="AU2550" s="63">
        <f t="shared" si="304"/>
        <v>11.961740587925192</v>
      </c>
      <c r="AV2550" s="63"/>
      <c r="AW2550" s="63"/>
    </row>
    <row r="2551" spans="27:49" x14ac:dyDescent="0.2">
      <c r="AA2551" s="217">
        <f t="shared" si="293"/>
        <v>-6.8508655805447731E-3</v>
      </c>
      <c r="AB2551" s="218">
        <f t="shared" si="294"/>
        <v>6.8508655805447731E-3</v>
      </c>
      <c r="AC2551" s="218">
        <f t="shared" si="295"/>
        <v>0</v>
      </c>
      <c r="AD2551" s="219">
        <f t="shared" si="296"/>
        <v>0</v>
      </c>
      <c r="AH2551" s="15">
        <f t="shared" si="297"/>
        <v>-2.1132140183653118E-2</v>
      </c>
      <c r="AI2551" s="15">
        <f t="shared" si="298"/>
        <v>0.75722234923842557</v>
      </c>
      <c r="AJ2551" s="15">
        <f t="shared" si="299"/>
        <v>-5.8662773998696828E-2</v>
      </c>
      <c r="AK2551" s="15">
        <f t="shared" si="300"/>
        <v>-0.59778198123591342</v>
      </c>
      <c r="AL2551" s="15">
        <f t="shared" si="301"/>
        <v>-1.9565766440237951</v>
      </c>
      <c r="AM2551" s="15">
        <f t="shared" si="302"/>
        <v>-1.4854556398418073</v>
      </c>
      <c r="AN2551" s="63">
        <f t="shared" si="306"/>
        <v>11.358636418491599</v>
      </c>
      <c r="AO2551" s="63">
        <f t="shared" si="306"/>
        <v>11.358804619998017</v>
      </c>
      <c r="AP2551" s="63">
        <f t="shared" si="306"/>
        <v>11.359537657922226</v>
      </c>
      <c r="AQ2551" s="63">
        <f t="shared" si="306"/>
        <v>11.362715978071076</v>
      </c>
      <c r="AR2551" s="63">
        <f t="shared" si="306"/>
        <v>11.376203534425278</v>
      </c>
      <c r="AS2551" s="63">
        <f t="shared" si="306"/>
        <v>11.429013607576051</v>
      </c>
      <c r="AT2551" s="63">
        <f t="shared" si="306"/>
        <v>11.594971110027394</v>
      </c>
      <c r="AU2551" s="63">
        <f t="shared" si="304"/>
        <v>11.961740587925192</v>
      </c>
      <c r="AV2551" s="63"/>
      <c r="AW2551" s="63"/>
    </row>
    <row r="2552" spans="27:49" x14ac:dyDescent="0.2">
      <c r="AA2552" s="217">
        <f t="shared" si="293"/>
        <v>-6.8508655805447731E-3</v>
      </c>
      <c r="AB2552" s="218">
        <f t="shared" si="294"/>
        <v>6.8508655805447731E-3</v>
      </c>
      <c r="AC2552" s="218">
        <f t="shared" si="295"/>
        <v>0</v>
      </c>
      <c r="AD2552" s="219">
        <f t="shared" si="296"/>
        <v>0</v>
      </c>
      <c r="AH2552" s="15">
        <f t="shared" si="297"/>
        <v>-2.1132140183653118E-2</v>
      </c>
      <c r="AI2552" s="15">
        <f t="shared" si="298"/>
        <v>0.75722234923842557</v>
      </c>
      <c r="AJ2552" s="15">
        <f t="shared" si="299"/>
        <v>-5.8662773998696828E-2</v>
      </c>
      <c r="AK2552" s="15">
        <f t="shared" si="300"/>
        <v>-0.59778198123591342</v>
      </c>
      <c r="AL2552" s="15">
        <f t="shared" si="301"/>
        <v>-1.9565766440237951</v>
      </c>
      <c r="AM2552" s="15">
        <f t="shared" si="302"/>
        <v>-1.4854556398418073</v>
      </c>
      <c r="AN2552" s="63">
        <f t="shared" si="306"/>
        <v>11.358636418491599</v>
      </c>
      <c r="AO2552" s="63">
        <f t="shared" si="306"/>
        <v>11.358804619998017</v>
      </c>
      <c r="AP2552" s="63">
        <f t="shared" si="306"/>
        <v>11.359537657922226</v>
      </c>
      <c r="AQ2552" s="63">
        <f t="shared" si="306"/>
        <v>11.362715978071076</v>
      </c>
      <c r="AR2552" s="63">
        <f t="shared" si="306"/>
        <v>11.376203534425278</v>
      </c>
      <c r="AS2552" s="63">
        <f t="shared" si="306"/>
        <v>11.429013607576051</v>
      </c>
      <c r="AT2552" s="63">
        <f t="shared" si="306"/>
        <v>11.594971110027394</v>
      </c>
      <c r="AU2552" s="63">
        <f t="shared" si="304"/>
        <v>11.961740587925192</v>
      </c>
      <c r="AV2552" s="63"/>
      <c r="AW2552" s="63"/>
    </row>
    <row r="2553" spans="27:49" x14ac:dyDescent="0.2">
      <c r="AA2553" s="217">
        <f t="shared" si="293"/>
        <v>-6.8508655805447731E-3</v>
      </c>
      <c r="AB2553" s="218">
        <f t="shared" si="294"/>
        <v>6.8508655805447731E-3</v>
      </c>
      <c r="AC2553" s="218">
        <f t="shared" si="295"/>
        <v>0</v>
      </c>
      <c r="AD2553" s="219">
        <f t="shared" si="296"/>
        <v>0</v>
      </c>
      <c r="AH2553" s="15">
        <f t="shared" si="297"/>
        <v>-2.1132140183653118E-2</v>
      </c>
      <c r="AI2553" s="15">
        <f t="shared" si="298"/>
        <v>0.75722234923842557</v>
      </c>
      <c r="AJ2553" s="15">
        <f t="shared" si="299"/>
        <v>-5.8662773998696828E-2</v>
      </c>
      <c r="AK2553" s="15">
        <f t="shared" si="300"/>
        <v>-0.59778198123591342</v>
      </c>
      <c r="AL2553" s="15">
        <f t="shared" si="301"/>
        <v>-1.9565766440237951</v>
      </c>
      <c r="AM2553" s="15">
        <f t="shared" si="302"/>
        <v>-1.4854556398418073</v>
      </c>
      <c r="AN2553" s="63">
        <f t="shared" si="306"/>
        <v>11.358636418491599</v>
      </c>
      <c r="AO2553" s="63">
        <f t="shared" si="306"/>
        <v>11.358804619998017</v>
      </c>
      <c r="AP2553" s="63">
        <f t="shared" si="306"/>
        <v>11.359537657922226</v>
      </c>
      <c r="AQ2553" s="63">
        <f t="shared" si="306"/>
        <v>11.362715978071076</v>
      </c>
      <c r="AR2553" s="63">
        <f t="shared" si="306"/>
        <v>11.376203534425278</v>
      </c>
      <c r="AS2553" s="63">
        <f t="shared" si="306"/>
        <v>11.429013607576051</v>
      </c>
      <c r="AT2553" s="63">
        <f t="shared" si="306"/>
        <v>11.594971110027394</v>
      </c>
      <c r="AU2553" s="63">
        <f t="shared" si="304"/>
        <v>11.961740587925192</v>
      </c>
      <c r="AV2553" s="63"/>
      <c r="AW2553" s="63"/>
    </row>
    <row r="2554" spans="27:49" x14ac:dyDescent="0.2">
      <c r="AA2554" s="217">
        <f t="shared" si="293"/>
        <v>-6.8508655805447731E-3</v>
      </c>
      <c r="AB2554" s="218">
        <f t="shared" si="294"/>
        <v>6.8508655805447731E-3</v>
      </c>
      <c r="AC2554" s="218">
        <f t="shared" si="295"/>
        <v>0</v>
      </c>
      <c r="AD2554" s="219">
        <f t="shared" si="296"/>
        <v>0</v>
      </c>
      <c r="AH2554" s="15">
        <f t="shared" si="297"/>
        <v>-2.1132140183653118E-2</v>
      </c>
      <c r="AI2554" s="15">
        <f t="shared" si="298"/>
        <v>0.75722234923842557</v>
      </c>
      <c r="AJ2554" s="15">
        <f t="shared" si="299"/>
        <v>-5.8662773998696828E-2</v>
      </c>
      <c r="AK2554" s="15">
        <f t="shared" si="300"/>
        <v>-0.59778198123591342</v>
      </c>
      <c r="AL2554" s="15">
        <f t="shared" si="301"/>
        <v>-1.9565766440237951</v>
      </c>
      <c r="AM2554" s="15">
        <f t="shared" si="302"/>
        <v>-1.4854556398418073</v>
      </c>
      <c r="AN2554" s="63">
        <f t="shared" si="306"/>
        <v>11.358636418491599</v>
      </c>
      <c r="AO2554" s="63">
        <f t="shared" si="306"/>
        <v>11.358804619998017</v>
      </c>
      <c r="AP2554" s="63">
        <f t="shared" si="306"/>
        <v>11.359537657922226</v>
      </c>
      <c r="AQ2554" s="63">
        <f t="shared" si="306"/>
        <v>11.362715978071076</v>
      </c>
      <c r="AR2554" s="63">
        <f t="shared" si="306"/>
        <v>11.376203534425278</v>
      </c>
      <c r="AS2554" s="63">
        <f t="shared" si="306"/>
        <v>11.429013607576051</v>
      </c>
      <c r="AT2554" s="63">
        <f t="shared" si="306"/>
        <v>11.594971110027394</v>
      </c>
      <c r="AU2554" s="63">
        <f t="shared" si="304"/>
        <v>11.961740587925192</v>
      </c>
      <c r="AV2554" s="63"/>
      <c r="AW2554" s="63"/>
    </row>
    <row r="2555" spans="27:49" x14ac:dyDescent="0.2">
      <c r="AA2555" s="217">
        <f t="shared" si="293"/>
        <v>-6.8508655805447731E-3</v>
      </c>
      <c r="AB2555" s="218">
        <f t="shared" si="294"/>
        <v>6.8508655805447731E-3</v>
      </c>
      <c r="AC2555" s="218">
        <f t="shared" si="295"/>
        <v>0</v>
      </c>
      <c r="AD2555" s="219">
        <f t="shared" si="296"/>
        <v>0</v>
      </c>
      <c r="AH2555" s="15">
        <f t="shared" si="297"/>
        <v>-2.1132140183653118E-2</v>
      </c>
      <c r="AI2555" s="15">
        <f t="shared" si="298"/>
        <v>0.75722234923842557</v>
      </c>
      <c r="AJ2555" s="15">
        <f t="shared" si="299"/>
        <v>-5.8662773998696828E-2</v>
      </c>
      <c r="AK2555" s="15">
        <f t="shared" si="300"/>
        <v>-0.59778198123591342</v>
      </c>
      <c r="AL2555" s="15">
        <f t="shared" si="301"/>
        <v>-1.9565766440237951</v>
      </c>
      <c r="AM2555" s="15">
        <f t="shared" si="302"/>
        <v>-1.4854556398418073</v>
      </c>
      <c r="AN2555" s="63">
        <f t="shared" si="306"/>
        <v>11.358636418491599</v>
      </c>
      <c r="AO2555" s="63">
        <f t="shared" si="306"/>
        <v>11.358804619998017</v>
      </c>
      <c r="AP2555" s="63">
        <f t="shared" si="306"/>
        <v>11.359537657922226</v>
      </c>
      <c r="AQ2555" s="63">
        <f t="shared" si="306"/>
        <v>11.362715978071076</v>
      </c>
      <c r="AR2555" s="63">
        <f t="shared" si="306"/>
        <v>11.376203534425278</v>
      </c>
      <c r="AS2555" s="63">
        <f t="shared" si="306"/>
        <v>11.429013607576051</v>
      </c>
      <c r="AT2555" s="63">
        <f t="shared" si="306"/>
        <v>11.594971110027394</v>
      </c>
      <c r="AU2555" s="63">
        <f t="shared" si="304"/>
        <v>11.961740587925192</v>
      </c>
      <c r="AV2555" s="63"/>
      <c r="AW2555" s="63"/>
    </row>
    <row r="2556" spans="27:49" x14ac:dyDescent="0.2">
      <c r="AA2556" s="217">
        <f t="shared" si="293"/>
        <v>-6.8508655805447731E-3</v>
      </c>
      <c r="AB2556" s="218">
        <f t="shared" si="294"/>
        <v>6.8508655805447731E-3</v>
      </c>
      <c r="AC2556" s="218">
        <f t="shared" si="295"/>
        <v>0</v>
      </c>
      <c r="AD2556" s="219">
        <f t="shared" si="296"/>
        <v>0</v>
      </c>
      <c r="AH2556" s="15">
        <f t="shared" si="297"/>
        <v>-2.1132140183653118E-2</v>
      </c>
      <c r="AI2556" s="15">
        <f t="shared" si="298"/>
        <v>0.75722234923842557</v>
      </c>
      <c r="AJ2556" s="15">
        <f t="shared" si="299"/>
        <v>-5.8662773998696828E-2</v>
      </c>
      <c r="AK2556" s="15">
        <f t="shared" si="300"/>
        <v>-0.59778198123591342</v>
      </c>
      <c r="AL2556" s="15">
        <f t="shared" si="301"/>
        <v>-1.9565766440237951</v>
      </c>
      <c r="AM2556" s="15">
        <f t="shared" si="302"/>
        <v>-1.4854556398418073</v>
      </c>
      <c r="AN2556" s="63">
        <f t="shared" si="306"/>
        <v>11.358636418491599</v>
      </c>
      <c r="AO2556" s="63">
        <f t="shared" si="306"/>
        <v>11.358804619998017</v>
      </c>
      <c r="AP2556" s="63">
        <f t="shared" si="306"/>
        <v>11.359537657922226</v>
      </c>
      <c r="AQ2556" s="63">
        <f t="shared" si="306"/>
        <v>11.362715978071076</v>
      </c>
      <c r="AR2556" s="63">
        <f t="shared" si="306"/>
        <v>11.376203534425278</v>
      </c>
      <c r="AS2556" s="63">
        <f t="shared" si="306"/>
        <v>11.429013607576051</v>
      </c>
      <c r="AT2556" s="63">
        <f t="shared" si="306"/>
        <v>11.594971110027394</v>
      </c>
      <c r="AU2556" s="63">
        <f t="shared" si="304"/>
        <v>11.961740587925192</v>
      </c>
      <c r="AV2556" s="63"/>
      <c r="AW2556" s="63"/>
    </row>
    <row r="2557" spans="27:49" x14ac:dyDescent="0.2">
      <c r="AA2557" s="217">
        <f t="shared" si="293"/>
        <v>-6.8508655805447731E-3</v>
      </c>
      <c r="AB2557" s="218">
        <f t="shared" si="294"/>
        <v>6.8508655805447731E-3</v>
      </c>
      <c r="AC2557" s="218">
        <f t="shared" si="295"/>
        <v>0</v>
      </c>
      <c r="AD2557" s="219">
        <f t="shared" si="296"/>
        <v>0</v>
      </c>
      <c r="AH2557" s="15">
        <f t="shared" si="297"/>
        <v>-2.1132140183653118E-2</v>
      </c>
      <c r="AI2557" s="15">
        <f t="shared" si="298"/>
        <v>0.75722234923842557</v>
      </c>
      <c r="AJ2557" s="15">
        <f t="shared" si="299"/>
        <v>-5.8662773998696828E-2</v>
      </c>
      <c r="AK2557" s="15">
        <f t="shared" si="300"/>
        <v>-0.59778198123591342</v>
      </c>
      <c r="AL2557" s="15">
        <f t="shared" si="301"/>
        <v>-1.9565766440237951</v>
      </c>
      <c r="AM2557" s="15">
        <f t="shared" si="302"/>
        <v>-1.4854556398418073</v>
      </c>
      <c r="AN2557" s="63">
        <f t="shared" si="306"/>
        <v>11.358636418491599</v>
      </c>
      <c r="AO2557" s="63">
        <f t="shared" si="306"/>
        <v>11.358804619998017</v>
      </c>
      <c r="AP2557" s="63">
        <f t="shared" si="306"/>
        <v>11.359537657922226</v>
      </c>
      <c r="AQ2557" s="63">
        <f t="shared" si="306"/>
        <v>11.362715978071076</v>
      </c>
      <c r="AR2557" s="63">
        <f t="shared" si="306"/>
        <v>11.376203534425278</v>
      </c>
      <c r="AS2557" s="63">
        <f t="shared" si="306"/>
        <v>11.429013607576051</v>
      </c>
      <c r="AT2557" s="63">
        <f t="shared" si="306"/>
        <v>11.594971110027394</v>
      </c>
      <c r="AU2557" s="63">
        <f t="shared" si="304"/>
        <v>11.961740587925192</v>
      </c>
      <c r="AV2557" s="63"/>
      <c r="AW2557" s="63"/>
    </row>
    <row r="2558" spans="27:49" x14ac:dyDescent="0.2">
      <c r="AA2558" s="217">
        <f t="shared" si="293"/>
        <v>-6.8508655805447731E-3</v>
      </c>
      <c r="AB2558" s="218">
        <f t="shared" si="294"/>
        <v>6.8508655805447731E-3</v>
      </c>
      <c r="AC2558" s="218">
        <f t="shared" si="295"/>
        <v>0</v>
      </c>
      <c r="AD2558" s="219">
        <f t="shared" si="296"/>
        <v>0</v>
      </c>
      <c r="AH2558" s="15">
        <f t="shared" si="297"/>
        <v>-2.1132140183653118E-2</v>
      </c>
      <c r="AI2558" s="15">
        <f t="shared" si="298"/>
        <v>0.75722234923842557</v>
      </c>
      <c r="AJ2558" s="15">
        <f t="shared" si="299"/>
        <v>-5.8662773998696828E-2</v>
      </c>
      <c r="AK2558" s="15">
        <f t="shared" si="300"/>
        <v>-0.59778198123591342</v>
      </c>
      <c r="AL2558" s="15">
        <f t="shared" si="301"/>
        <v>-1.9565766440237951</v>
      </c>
      <c r="AM2558" s="15">
        <f t="shared" si="302"/>
        <v>-1.4854556398418073</v>
      </c>
      <c r="AN2558" s="63">
        <f t="shared" si="306"/>
        <v>11.358636418491599</v>
      </c>
      <c r="AO2558" s="63">
        <f t="shared" si="306"/>
        <v>11.358804619998017</v>
      </c>
      <c r="AP2558" s="63">
        <f t="shared" si="306"/>
        <v>11.359537657922226</v>
      </c>
      <c r="AQ2558" s="63">
        <f t="shared" si="306"/>
        <v>11.362715978071076</v>
      </c>
      <c r="AR2558" s="63">
        <f t="shared" si="306"/>
        <v>11.376203534425278</v>
      </c>
      <c r="AS2558" s="63">
        <f t="shared" si="306"/>
        <v>11.429013607576051</v>
      </c>
      <c r="AT2558" s="63">
        <f t="shared" si="306"/>
        <v>11.594971110027394</v>
      </c>
      <c r="AU2558" s="63">
        <f t="shared" si="304"/>
        <v>11.961740587925192</v>
      </c>
      <c r="AV2558" s="63"/>
      <c r="AW2558" s="63"/>
    </row>
    <row r="2559" spans="27:49" x14ac:dyDescent="0.2">
      <c r="AA2559" s="217">
        <f t="shared" si="293"/>
        <v>-6.8508655805447731E-3</v>
      </c>
      <c r="AB2559" s="218">
        <f t="shared" si="294"/>
        <v>6.8508655805447731E-3</v>
      </c>
      <c r="AC2559" s="218">
        <f t="shared" si="295"/>
        <v>0</v>
      </c>
      <c r="AD2559" s="219">
        <f t="shared" si="296"/>
        <v>0</v>
      </c>
      <c r="AH2559" s="15">
        <f t="shared" si="297"/>
        <v>-2.1132140183653118E-2</v>
      </c>
      <c r="AI2559" s="15">
        <f t="shared" si="298"/>
        <v>0.75722234923842557</v>
      </c>
      <c r="AJ2559" s="15">
        <f t="shared" si="299"/>
        <v>-5.8662773998696828E-2</v>
      </c>
      <c r="AK2559" s="15">
        <f t="shared" si="300"/>
        <v>-0.59778198123591342</v>
      </c>
      <c r="AL2559" s="15">
        <f t="shared" si="301"/>
        <v>-1.9565766440237951</v>
      </c>
      <c r="AM2559" s="15">
        <f t="shared" si="302"/>
        <v>-1.4854556398418073</v>
      </c>
      <c r="AN2559" s="63">
        <f t="shared" si="306"/>
        <v>11.358636418491599</v>
      </c>
      <c r="AO2559" s="63">
        <f t="shared" si="306"/>
        <v>11.358804619998017</v>
      </c>
      <c r="AP2559" s="63">
        <f t="shared" si="306"/>
        <v>11.359537657922226</v>
      </c>
      <c r="AQ2559" s="63">
        <f t="shared" si="306"/>
        <v>11.362715978071076</v>
      </c>
      <c r="AR2559" s="63">
        <f t="shared" si="306"/>
        <v>11.376203534425278</v>
      </c>
      <c r="AS2559" s="63">
        <f t="shared" si="306"/>
        <v>11.429013607576051</v>
      </c>
      <c r="AT2559" s="63">
        <f t="shared" si="306"/>
        <v>11.594971110027394</v>
      </c>
      <c r="AU2559" s="63">
        <f t="shared" si="304"/>
        <v>11.961740587925192</v>
      </c>
      <c r="AV2559" s="63"/>
      <c r="AW2559" s="63"/>
    </row>
    <row r="2560" spans="27:49" x14ac:dyDescent="0.2">
      <c r="AA2560" s="217">
        <f t="shared" si="293"/>
        <v>-6.8508655805447731E-3</v>
      </c>
      <c r="AB2560" s="218">
        <f t="shared" si="294"/>
        <v>6.8508655805447731E-3</v>
      </c>
      <c r="AC2560" s="218">
        <f t="shared" si="295"/>
        <v>0</v>
      </c>
      <c r="AD2560" s="219">
        <f t="shared" si="296"/>
        <v>0</v>
      </c>
      <c r="AH2560" s="15">
        <f t="shared" si="297"/>
        <v>-2.1132140183653118E-2</v>
      </c>
      <c r="AI2560" s="15">
        <f t="shared" si="298"/>
        <v>0.75722234923842557</v>
      </c>
      <c r="AJ2560" s="15">
        <f t="shared" si="299"/>
        <v>-5.8662773998696828E-2</v>
      </c>
      <c r="AK2560" s="15">
        <f t="shared" si="300"/>
        <v>-0.59778198123591342</v>
      </c>
      <c r="AL2560" s="15">
        <f t="shared" si="301"/>
        <v>-1.9565766440237951</v>
      </c>
      <c r="AM2560" s="15">
        <f t="shared" si="302"/>
        <v>-1.4854556398418073</v>
      </c>
      <c r="AN2560" s="63">
        <f t="shared" si="306"/>
        <v>11.358636418491599</v>
      </c>
      <c r="AO2560" s="63">
        <f t="shared" si="306"/>
        <v>11.358804619998017</v>
      </c>
      <c r="AP2560" s="63">
        <f t="shared" si="306"/>
        <v>11.359537657922226</v>
      </c>
      <c r="AQ2560" s="63">
        <f t="shared" si="306"/>
        <v>11.362715978071076</v>
      </c>
      <c r="AR2560" s="63">
        <f t="shared" si="306"/>
        <v>11.376203534425278</v>
      </c>
      <c r="AS2560" s="63">
        <f t="shared" si="306"/>
        <v>11.429013607576051</v>
      </c>
      <c r="AT2560" s="63">
        <f t="shared" si="306"/>
        <v>11.594971110027394</v>
      </c>
      <c r="AU2560" s="63">
        <f t="shared" si="304"/>
        <v>11.961740587925192</v>
      </c>
      <c r="AV2560" s="63"/>
      <c r="AW2560" s="63"/>
    </row>
    <row r="2561" spans="27:49" x14ac:dyDescent="0.2">
      <c r="AA2561" s="217">
        <f t="shared" si="293"/>
        <v>-6.8508655805447731E-3</v>
      </c>
      <c r="AB2561" s="218">
        <f t="shared" si="294"/>
        <v>6.8508655805447731E-3</v>
      </c>
      <c r="AC2561" s="218">
        <f t="shared" si="295"/>
        <v>0</v>
      </c>
      <c r="AD2561" s="219">
        <f t="shared" si="296"/>
        <v>0</v>
      </c>
      <c r="AH2561" s="15">
        <f t="shared" si="297"/>
        <v>-2.1132140183653118E-2</v>
      </c>
      <c r="AI2561" s="15">
        <f t="shared" si="298"/>
        <v>0.75722234923842557</v>
      </c>
      <c r="AJ2561" s="15">
        <f t="shared" si="299"/>
        <v>-5.8662773998696828E-2</v>
      </c>
      <c r="AK2561" s="15">
        <f t="shared" si="300"/>
        <v>-0.59778198123591342</v>
      </c>
      <c r="AL2561" s="15">
        <f t="shared" si="301"/>
        <v>-1.9565766440237951</v>
      </c>
      <c r="AM2561" s="15">
        <f t="shared" si="302"/>
        <v>-1.4854556398418073</v>
      </c>
      <c r="AN2561" s="63">
        <f t="shared" si="306"/>
        <v>11.358636418491599</v>
      </c>
      <c r="AO2561" s="63">
        <f t="shared" si="306"/>
        <v>11.358804619998017</v>
      </c>
      <c r="AP2561" s="63">
        <f t="shared" si="306"/>
        <v>11.359537657922226</v>
      </c>
      <c r="AQ2561" s="63">
        <f t="shared" si="306"/>
        <v>11.362715978071076</v>
      </c>
      <c r="AR2561" s="63">
        <f t="shared" si="306"/>
        <v>11.376203534425278</v>
      </c>
      <c r="AS2561" s="63">
        <f t="shared" si="306"/>
        <v>11.429013607576051</v>
      </c>
      <c r="AT2561" s="63">
        <f t="shared" si="306"/>
        <v>11.594971110027394</v>
      </c>
      <c r="AU2561" s="63">
        <f t="shared" si="304"/>
        <v>11.961740587925192</v>
      </c>
      <c r="AV2561" s="63"/>
      <c r="AW2561" s="63"/>
    </row>
    <row r="2562" spans="27:49" x14ac:dyDescent="0.2">
      <c r="AA2562" s="217">
        <f t="shared" si="293"/>
        <v>-6.8508655805447731E-3</v>
      </c>
      <c r="AB2562" s="218">
        <f t="shared" si="294"/>
        <v>6.8508655805447731E-3</v>
      </c>
      <c r="AC2562" s="218">
        <f t="shared" si="295"/>
        <v>0</v>
      </c>
      <c r="AD2562" s="219">
        <f t="shared" si="296"/>
        <v>0</v>
      </c>
      <c r="AH2562" s="15">
        <f t="shared" si="297"/>
        <v>-2.1132140183653118E-2</v>
      </c>
      <c r="AI2562" s="15">
        <f t="shared" si="298"/>
        <v>0.75722234923842557</v>
      </c>
      <c r="AJ2562" s="15">
        <f t="shared" si="299"/>
        <v>-5.8662773998696828E-2</v>
      </c>
      <c r="AK2562" s="15">
        <f t="shared" si="300"/>
        <v>-0.59778198123591342</v>
      </c>
      <c r="AL2562" s="15">
        <f t="shared" si="301"/>
        <v>-1.9565766440237951</v>
      </c>
      <c r="AM2562" s="15">
        <f t="shared" si="302"/>
        <v>-1.4854556398418073</v>
      </c>
      <c r="AN2562" s="63">
        <f t="shared" si="306"/>
        <v>11.358636418491599</v>
      </c>
      <c r="AO2562" s="63">
        <f t="shared" si="306"/>
        <v>11.358804619998017</v>
      </c>
      <c r="AP2562" s="63">
        <f t="shared" si="306"/>
        <v>11.359537657922226</v>
      </c>
      <c r="AQ2562" s="63">
        <f t="shared" si="306"/>
        <v>11.362715978071076</v>
      </c>
      <c r="AR2562" s="63">
        <f t="shared" si="306"/>
        <v>11.376203534425278</v>
      </c>
      <c r="AS2562" s="63">
        <f t="shared" si="306"/>
        <v>11.429013607576051</v>
      </c>
      <c r="AT2562" s="63">
        <f t="shared" si="306"/>
        <v>11.594971110027394</v>
      </c>
      <c r="AU2562" s="63">
        <f t="shared" si="304"/>
        <v>11.961740587925192</v>
      </c>
      <c r="AV2562" s="63"/>
      <c r="AW2562" s="63"/>
    </row>
    <row r="2563" spans="27:49" x14ac:dyDescent="0.2">
      <c r="AA2563" s="217">
        <f t="shared" si="293"/>
        <v>-6.8508655805447731E-3</v>
      </c>
      <c r="AB2563" s="218">
        <f t="shared" si="294"/>
        <v>6.8508655805447731E-3</v>
      </c>
      <c r="AC2563" s="218">
        <f t="shared" si="295"/>
        <v>0</v>
      </c>
      <c r="AD2563" s="219">
        <f t="shared" si="296"/>
        <v>0</v>
      </c>
      <c r="AH2563" s="15">
        <f t="shared" si="297"/>
        <v>-2.1132140183653118E-2</v>
      </c>
      <c r="AI2563" s="15">
        <f t="shared" si="298"/>
        <v>0.75722234923842557</v>
      </c>
      <c r="AJ2563" s="15">
        <f t="shared" si="299"/>
        <v>-5.8662773998696828E-2</v>
      </c>
      <c r="AK2563" s="15">
        <f t="shared" si="300"/>
        <v>-0.59778198123591342</v>
      </c>
      <c r="AL2563" s="15">
        <f t="shared" si="301"/>
        <v>-1.9565766440237951</v>
      </c>
      <c r="AM2563" s="15">
        <f t="shared" si="302"/>
        <v>-1.4854556398418073</v>
      </c>
      <c r="AN2563" s="63">
        <f t="shared" si="306"/>
        <v>11.358636418491599</v>
      </c>
      <c r="AO2563" s="63">
        <f t="shared" si="306"/>
        <v>11.358804619998017</v>
      </c>
      <c r="AP2563" s="63">
        <f t="shared" si="306"/>
        <v>11.359537657922226</v>
      </c>
      <c r="AQ2563" s="63">
        <f t="shared" si="306"/>
        <v>11.362715978071076</v>
      </c>
      <c r="AR2563" s="63">
        <f t="shared" si="306"/>
        <v>11.376203534425278</v>
      </c>
      <c r="AS2563" s="63">
        <f t="shared" si="306"/>
        <v>11.429013607576051</v>
      </c>
      <c r="AT2563" s="63">
        <f t="shared" si="306"/>
        <v>11.594971110027394</v>
      </c>
      <c r="AU2563" s="63">
        <f t="shared" si="304"/>
        <v>11.961740587925192</v>
      </c>
      <c r="AV2563" s="63"/>
      <c r="AW2563" s="63"/>
    </row>
    <row r="2564" spans="27:49" x14ac:dyDescent="0.2">
      <c r="AA2564" s="217">
        <f t="shared" si="293"/>
        <v>-6.8508655805447731E-3</v>
      </c>
      <c r="AB2564" s="218">
        <f t="shared" si="294"/>
        <v>6.8508655805447731E-3</v>
      </c>
      <c r="AC2564" s="218">
        <f t="shared" si="295"/>
        <v>0</v>
      </c>
      <c r="AD2564" s="219">
        <f t="shared" si="296"/>
        <v>0</v>
      </c>
      <c r="AH2564" s="15">
        <f t="shared" si="297"/>
        <v>-2.1132140183653118E-2</v>
      </c>
      <c r="AI2564" s="15">
        <f t="shared" si="298"/>
        <v>0.75722234923842557</v>
      </c>
      <c r="AJ2564" s="15">
        <f t="shared" si="299"/>
        <v>-5.8662773998696828E-2</v>
      </c>
      <c r="AK2564" s="15">
        <f t="shared" si="300"/>
        <v>-0.59778198123591342</v>
      </c>
      <c r="AL2564" s="15">
        <f t="shared" si="301"/>
        <v>-1.9565766440237951</v>
      </c>
      <c r="AM2564" s="15">
        <f t="shared" si="302"/>
        <v>-1.4854556398418073</v>
      </c>
      <c r="AN2564" s="63">
        <f t="shared" si="306"/>
        <v>11.358636418491599</v>
      </c>
      <c r="AO2564" s="63">
        <f t="shared" si="306"/>
        <v>11.358804619998017</v>
      </c>
      <c r="AP2564" s="63">
        <f t="shared" si="306"/>
        <v>11.359537657922226</v>
      </c>
      <c r="AQ2564" s="63">
        <f t="shared" si="306"/>
        <v>11.362715978071076</v>
      </c>
      <c r="AR2564" s="63">
        <f t="shared" si="306"/>
        <v>11.376203534425278</v>
      </c>
      <c r="AS2564" s="63">
        <f t="shared" si="306"/>
        <v>11.429013607576051</v>
      </c>
      <c r="AT2564" s="63">
        <f t="shared" si="306"/>
        <v>11.594971110027394</v>
      </c>
      <c r="AU2564" s="63">
        <f t="shared" si="304"/>
        <v>11.961740587925192</v>
      </c>
      <c r="AV2564" s="63"/>
      <c r="AW2564" s="63"/>
    </row>
    <row r="2565" spans="27:49" x14ac:dyDescent="0.2">
      <c r="AA2565" s="217">
        <f t="shared" si="293"/>
        <v>-6.8508655805447731E-3</v>
      </c>
      <c r="AB2565" s="218">
        <f t="shared" si="294"/>
        <v>6.8508655805447731E-3</v>
      </c>
      <c r="AC2565" s="218">
        <f t="shared" si="295"/>
        <v>0</v>
      </c>
      <c r="AD2565" s="219">
        <f t="shared" si="296"/>
        <v>0</v>
      </c>
      <c r="AH2565" s="15">
        <f t="shared" si="297"/>
        <v>-2.1132140183653118E-2</v>
      </c>
      <c r="AI2565" s="15">
        <f t="shared" si="298"/>
        <v>0.75722234923842557</v>
      </c>
      <c r="AJ2565" s="15">
        <f t="shared" si="299"/>
        <v>-5.8662773998696828E-2</v>
      </c>
      <c r="AK2565" s="15">
        <f t="shared" si="300"/>
        <v>-0.59778198123591342</v>
      </c>
      <c r="AL2565" s="15">
        <f t="shared" si="301"/>
        <v>-1.9565766440237951</v>
      </c>
      <c r="AM2565" s="15">
        <f t="shared" si="302"/>
        <v>-1.4854556398418073</v>
      </c>
      <c r="AN2565" s="63">
        <f t="shared" ref="AN2565:AT2580" si="307">$AU2565+$AB$7*SIN(AO2565)</f>
        <v>11.358636418491599</v>
      </c>
      <c r="AO2565" s="63">
        <f t="shared" si="307"/>
        <v>11.358804619998017</v>
      </c>
      <c r="AP2565" s="63">
        <f t="shared" si="307"/>
        <v>11.359537657922226</v>
      </c>
      <c r="AQ2565" s="63">
        <f t="shared" si="307"/>
        <v>11.362715978071076</v>
      </c>
      <c r="AR2565" s="63">
        <f t="shared" si="307"/>
        <v>11.376203534425278</v>
      </c>
      <c r="AS2565" s="63">
        <f t="shared" si="307"/>
        <v>11.429013607576051</v>
      </c>
      <c r="AT2565" s="63">
        <f t="shared" si="307"/>
        <v>11.594971110027394</v>
      </c>
      <c r="AU2565" s="63">
        <f t="shared" si="304"/>
        <v>11.961740587925192</v>
      </c>
      <c r="AV2565" s="63"/>
      <c r="AW2565" s="63"/>
    </row>
    <row r="2566" spans="27:49" x14ac:dyDescent="0.2">
      <c r="AA2566" s="217">
        <f t="shared" si="293"/>
        <v>-6.8508655805447731E-3</v>
      </c>
      <c r="AB2566" s="218">
        <f t="shared" si="294"/>
        <v>6.8508655805447731E-3</v>
      </c>
      <c r="AC2566" s="218">
        <f t="shared" si="295"/>
        <v>0</v>
      </c>
      <c r="AD2566" s="219">
        <f t="shared" si="296"/>
        <v>0</v>
      </c>
      <c r="AH2566" s="15">
        <f t="shared" si="297"/>
        <v>-2.1132140183653118E-2</v>
      </c>
      <c r="AI2566" s="15">
        <f t="shared" si="298"/>
        <v>0.75722234923842557</v>
      </c>
      <c r="AJ2566" s="15">
        <f t="shared" si="299"/>
        <v>-5.8662773998696828E-2</v>
      </c>
      <c r="AK2566" s="15">
        <f t="shared" si="300"/>
        <v>-0.59778198123591342</v>
      </c>
      <c r="AL2566" s="15">
        <f t="shared" si="301"/>
        <v>-1.9565766440237951</v>
      </c>
      <c r="AM2566" s="15">
        <f t="shared" si="302"/>
        <v>-1.4854556398418073</v>
      </c>
      <c r="AN2566" s="63">
        <f t="shared" si="307"/>
        <v>11.358636418491599</v>
      </c>
      <c r="AO2566" s="63">
        <f t="shared" si="307"/>
        <v>11.358804619998017</v>
      </c>
      <c r="AP2566" s="63">
        <f t="shared" si="307"/>
        <v>11.359537657922226</v>
      </c>
      <c r="AQ2566" s="63">
        <f t="shared" si="307"/>
        <v>11.362715978071076</v>
      </c>
      <c r="AR2566" s="63">
        <f t="shared" si="307"/>
        <v>11.376203534425278</v>
      </c>
      <c r="AS2566" s="63">
        <f t="shared" si="307"/>
        <v>11.429013607576051</v>
      </c>
      <c r="AT2566" s="63">
        <f t="shared" si="307"/>
        <v>11.594971110027394</v>
      </c>
      <c r="AU2566" s="63">
        <f t="shared" si="304"/>
        <v>11.961740587925192</v>
      </c>
      <c r="AV2566" s="63"/>
      <c r="AW2566" s="63"/>
    </row>
    <row r="2567" spans="27:49" x14ac:dyDescent="0.2">
      <c r="AA2567" s="217">
        <f t="shared" si="293"/>
        <v>-6.8508655805447731E-3</v>
      </c>
      <c r="AB2567" s="218">
        <f t="shared" si="294"/>
        <v>6.8508655805447731E-3</v>
      </c>
      <c r="AC2567" s="218">
        <f t="shared" si="295"/>
        <v>0</v>
      </c>
      <c r="AD2567" s="219">
        <f t="shared" si="296"/>
        <v>0</v>
      </c>
      <c r="AH2567" s="15">
        <f t="shared" si="297"/>
        <v>-2.1132140183653118E-2</v>
      </c>
      <c r="AI2567" s="15">
        <f t="shared" si="298"/>
        <v>0.75722234923842557</v>
      </c>
      <c r="AJ2567" s="15">
        <f t="shared" si="299"/>
        <v>-5.8662773998696828E-2</v>
      </c>
      <c r="AK2567" s="15">
        <f t="shared" si="300"/>
        <v>-0.59778198123591342</v>
      </c>
      <c r="AL2567" s="15">
        <f t="shared" si="301"/>
        <v>-1.9565766440237951</v>
      </c>
      <c r="AM2567" s="15">
        <f t="shared" si="302"/>
        <v>-1.4854556398418073</v>
      </c>
      <c r="AN2567" s="63">
        <f t="shared" si="307"/>
        <v>11.358636418491599</v>
      </c>
      <c r="AO2567" s="63">
        <f t="shared" si="307"/>
        <v>11.358804619998017</v>
      </c>
      <c r="AP2567" s="63">
        <f t="shared" si="307"/>
        <v>11.359537657922226</v>
      </c>
      <c r="AQ2567" s="63">
        <f t="shared" si="307"/>
        <v>11.362715978071076</v>
      </c>
      <c r="AR2567" s="63">
        <f t="shared" si="307"/>
        <v>11.376203534425278</v>
      </c>
      <c r="AS2567" s="63">
        <f t="shared" si="307"/>
        <v>11.429013607576051</v>
      </c>
      <c r="AT2567" s="63">
        <f t="shared" si="307"/>
        <v>11.594971110027394</v>
      </c>
      <c r="AU2567" s="63">
        <f t="shared" si="304"/>
        <v>11.961740587925192</v>
      </c>
      <c r="AV2567" s="63"/>
      <c r="AW2567" s="63"/>
    </row>
    <row r="2568" spans="27:49" x14ac:dyDescent="0.2">
      <c r="AA2568" s="217">
        <f t="shared" si="293"/>
        <v>-6.8508655805447731E-3</v>
      </c>
      <c r="AB2568" s="218">
        <f t="shared" si="294"/>
        <v>6.8508655805447731E-3</v>
      </c>
      <c r="AC2568" s="218">
        <f t="shared" si="295"/>
        <v>0</v>
      </c>
      <c r="AD2568" s="219">
        <f t="shared" si="296"/>
        <v>0</v>
      </c>
      <c r="AH2568" s="15">
        <f t="shared" si="297"/>
        <v>-2.1132140183653118E-2</v>
      </c>
      <c r="AI2568" s="15">
        <f t="shared" si="298"/>
        <v>0.75722234923842557</v>
      </c>
      <c r="AJ2568" s="15">
        <f t="shared" si="299"/>
        <v>-5.8662773998696828E-2</v>
      </c>
      <c r="AK2568" s="15">
        <f t="shared" si="300"/>
        <v>-0.59778198123591342</v>
      </c>
      <c r="AL2568" s="15">
        <f t="shared" si="301"/>
        <v>-1.9565766440237951</v>
      </c>
      <c r="AM2568" s="15">
        <f t="shared" si="302"/>
        <v>-1.4854556398418073</v>
      </c>
      <c r="AN2568" s="63">
        <f t="shared" si="307"/>
        <v>11.358636418491599</v>
      </c>
      <c r="AO2568" s="63">
        <f t="shared" si="307"/>
        <v>11.358804619998017</v>
      </c>
      <c r="AP2568" s="63">
        <f t="shared" si="307"/>
        <v>11.359537657922226</v>
      </c>
      <c r="AQ2568" s="63">
        <f t="shared" si="307"/>
        <v>11.362715978071076</v>
      </c>
      <c r="AR2568" s="63">
        <f t="shared" si="307"/>
        <v>11.376203534425278</v>
      </c>
      <c r="AS2568" s="63">
        <f t="shared" si="307"/>
        <v>11.429013607576051</v>
      </c>
      <c r="AT2568" s="63">
        <f t="shared" si="307"/>
        <v>11.594971110027394</v>
      </c>
      <c r="AU2568" s="63">
        <f t="shared" si="304"/>
        <v>11.961740587925192</v>
      </c>
      <c r="AV2568" s="63"/>
      <c r="AW2568" s="63"/>
    </row>
    <row r="2569" spans="27:49" x14ac:dyDescent="0.2">
      <c r="AA2569" s="217">
        <f t="shared" si="293"/>
        <v>-6.8508655805447731E-3</v>
      </c>
      <c r="AB2569" s="218">
        <f t="shared" si="294"/>
        <v>6.8508655805447731E-3</v>
      </c>
      <c r="AC2569" s="218">
        <f t="shared" si="295"/>
        <v>0</v>
      </c>
      <c r="AD2569" s="219">
        <f t="shared" si="296"/>
        <v>0</v>
      </c>
      <c r="AH2569" s="15">
        <f t="shared" si="297"/>
        <v>-2.1132140183653118E-2</v>
      </c>
      <c r="AI2569" s="15">
        <f t="shared" si="298"/>
        <v>0.75722234923842557</v>
      </c>
      <c r="AJ2569" s="15">
        <f t="shared" si="299"/>
        <v>-5.8662773998696828E-2</v>
      </c>
      <c r="AK2569" s="15">
        <f t="shared" si="300"/>
        <v>-0.59778198123591342</v>
      </c>
      <c r="AL2569" s="15">
        <f t="shared" si="301"/>
        <v>-1.9565766440237951</v>
      </c>
      <c r="AM2569" s="15">
        <f t="shared" si="302"/>
        <v>-1.4854556398418073</v>
      </c>
      <c r="AN2569" s="63">
        <f t="shared" si="307"/>
        <v>11.358636418491599</v>
      </c>
      <c r="AO2569" s="63">
        <f t="shared" si="307"/>
        <v>11.358804619998017</v>
      </c>
      <c r="AP2569" s="63">
        <f t="shared" si="307"/>
        <v>11.359537657922226</v>
      </c>
      <c r="AQ2569" s="63">
        <f t="shared" si="307"/>
        <v>11.362715978071076</v>
      </c>
      <c r="AR2569" s="63">
        <f t="shared" si="307"/>
        <v>11.376203534425278</v>
      </c>
      <c r="AS2569" s="63">
        <f t="shared" si="307"/>
        <v>11.429013607576051</v>
      </c>
      <c r="AT2569" s="63">
        <f t="shared" si="307"/>
        <v>11.594971110027394</v>
      </c>
      <c r="AU2569" s="63">
        <f t="shared" si="304"/>
        <v>11.961740587925192</v>
      </c>
      <c r="AV2569" s="63"/>
      <c r="AW2569" s="63"/>
    </row>
    <row r="2570" spans="27:49" x14ac:dyDescent="0.2">
      <c r="AA2570" s="217">
        <f t="shared" si="293"/>
        <v>-6.8508655805447731E-3</v>
      </c>
      <c r="AB2570" s="218">
        <f t="shared" si="294"/>
        <v>6.8508655805447731E-3</v>
      </c>
      <c r="AC2570" s="218">
        <f t="shared" si="295"/>
        <v>0</v>
      </c>
      <c r="AD2570" s="219">
        <f t="shared" si="296"/>
        <v>0</v>
      </c>
      <c r="AH2570" s="15">
        <f t="shared" si="297"/>
        <v>-2.1132140183653118E-2</v>
      </c>
      <c r="AI2570" s="15">
        <f t="shared" si="298"/>
        <v>0.75722234923842557</v>
      </c>
      <c r="AJ2570" s="15">
        <f t="shared" si="299"/>
        <v>-5.8662773998696828E-2</v>
      </c>
      <c r="AK2570" s="15">
        <f t="shared" si="300"/>
        <v>-0.59778198123591342</v>
      </c>
      <c r="AL2570" s="15">
        <f t="shared" si="301"/>
        <v>-1.9565766440237951</v>
      </c>
      <c r="AM2570" s="15">
        <f t="shared" si="302"/>
        <v>-1.4854556398418073</v>
      </c>
      <c r="AN2570" s="63">
        <f t="shared" si="307"/>
        <v>11.358636418491599</v>
      </c>
      <c r="AO2570" s="63">
        <f t="shared" si="307"/>
        <v>11.358804619998017</v>
      </c>
      <c r="AP2570" s="63">
        <f t="shared" si="307"/>
        <v>11.359537657922226</v>
      </c>
      <c r="AQ2570" s="63">
        <f t="shared" si="307"/>
        <v>11.362715978071076</v>
      </c>
      <c r="AR2570" s="63">
        <f t="shared" si="307"/>
        <v>11.376203534425278</v>
      </c>
      <c r="AS2570" s="63">
        <f t="shared" si="307"/>
        <v>11.429013607576051</v>
      </c>
      <c r="AT2570" s="63">
        <f t="shared" si="307"/>
        <v>11.594971110027394</v>
      </c>
      <c r="AU2570" s="63">
        <f t="shared" si="304"/>
        <v>11.961740587925192</v>
      </c>
      <c r="AV2570" s="63"/>
      <c r="AW2570" s="63"/>
    </row>
    <row r="2571" spans="27:49" x14ac:dyDescent="0.2">
      <c r="AA2571" s="217">
        <f t="shared" si="293"/>
        <v>-6.8508655805447731E-3</v>
      </c>
      <c r="AB2571" s="218">
        <f t="shared" si="294"/>
        <v>6.8508655805447731E-3</v>
      </c>
      <c r="AC2571" s="218">
        <f t="shared" si="295"/>
        <v>0</v>
      </c>
      <c r="AD2571" s="219">
        <f t="shared" si="296"/>
        <v>0</v>
      </c>
      <c r="AH2571" s="15">
        <f t="shared" si="297"/>
        <v>-2.1132140183653118E-2</v>
      </c>
      <c r="AI2571" s="15">
        <f t="shared" si="298"/>
        <v>0.75722234923842557</v>
      </c>
      <c r="AJ2571" s="15">
        <f t="shared" si="299"/>
        <v>-5.8662773998696828E-2</v>
      </c>
      <c r="AK2571" s="15">
        <f t="shared" si="300"/>
        <v>-0.59778198123591342</v>
      </c>
      <c r="AL2571" s="15">
        <f t="shared" si="301"/>
        <v>-1.9565766440237951</v>
      </c>
      <c r="AM2571" s="15">
        <f t="shared" si="302"/>
        <v>-1.4854556398418073</v>
      </c>
      <c r="AN2571" s="63">
        <f t="shared" si="307"/>
        <v>11.358636418491599</v>
      </c>
      <c r="AO2571" s="63">
        <f t="shared" si="307"/>
        <v>11.358804619998017</v>
      </c>
      <c r="AP2571" s="63">
        <f t="shared" si="307"/>
        <v>11.359537657922226</v>
      </c>
      <c r="AQ2571" s="63">
        <f t="shared" si="307"/>
        <v>11.362715978071076</v>
      </c>
      <c r="AR2571" s="63">
        <f t="shared" si="307"/>
        <v>11.376203534425278</v>
      </c>
      <c r="AS2571" s="63">
        <f t="shared" si="307"/>
        <v>11.429013607576051</v>
      </c>
      <c r="AT2571" s="63">
        <f t="shared" si="307"/>
        <v>11.594971110027394</v>
      </c>
      <c r="AU2571" s="63">
        <f t="shared" si="304"/>
        <v>11.961740587925192</v>
      </c>
      <c r="AV2571" s="63"/>
      <c r="AW2571" s="63"/>
    </row>
    <row r="2572" spans="27:49" x14ac:dyDescent="0.2">
      <c r="AA2572" s="217">
        <f t="shared" si="293"/>
        <v>-6.8508655805447731E-3</v>
      </c>
      <c r="AB2572" s="218">
        <f t="shared" si="294"/>
        <v>6.8508655805447731E-3</v>
      </c>
      <c r="AC2572" s="218">
        <f t="shared" si="295"/>
        <v>0</v>
      </c>
      <c r="AD2572" s="219">
        <f t="shared" si="296"/>
        <v>0</v>
      </c>
      <c r="AH2572" s="15">
        <f t="shared" si="297"/>
        <v>-2.1132140183653118E-2</v>
      </c>
      <c r="AI2572" s="15">
        <f t="shared" si="298"/>
        <v>0.75722234923842557</v>
      </c>
      <c r="AJ2572" s="15">
        <f t="shared" si="299"/>
        <v>-5.8662773998696828E-2</v>
      </c>
      <c r="AK2572" s="15">
        <f t="shared" si="300"/>
        <v>-0.59778198123591342</v>
      </c>
      <c r="AL2572" s="15">
        <f t="shared" si="301"/>
        <v>-1.9565766440237951</v>
      </c>
      <c r="AM2572" s="15">
        <f t="shared" si="302"/>
        <v>-1.4854556398418073</v>
      </c>
      <c r="AN2572" s="63">
        <f t="shared" si="307"/>
        <v>11.358636418491599</v>
      </c>
      <c r="AO2572" s="63">
        <f t="shared" si="307"/>
        <v>11.358804619998017</v>
      </c>
      <c r="AP2572" s="63">
        <f t="shared" si="307"/>
        <v>11.359537657922226</v>
      </c>
      <c r="AQ2572" s="63">
        <f t="shared" si="307"/>
        <v>11.362715978071076</v>
      </c>
      <c r="AR2572" s="63">
        <f t="shared" si="307"/>
        <v>11.376203534425278</v>
      </c>
      <c r="AS2572" s="63">
        <f t="shared" si="307"/>
        <v>11.429013607576051</v>
      </c>
      <c r="AT2572" s="63">
        <f t="shared" si="307"/>
        <v>11.594971110027394</v>
      </c>
      <c r="AU2572" s="63">
        <f t="shared" si="304"/>
        <v>11.961740587925192</v>
      </c>
      <c r="AV2572" s="63"/>
      <c r="AW2572" s="63"/>
    </row>
    <row r="2573" spans="27:49" x14ac:dyDescent="0.2">
      <c r="AA2573" s="217">
        <f t="shared" si="293"/>
        <v>-6.8508655805447731E-3</v>
      </c>
      <c r="AB2573" s="218">
        <f t="shared" si="294"/>
        <v>6.8508655805447731E-3</v>
      </c>
      <c r="AC2573" s="218">
        <f t="shared" si="295"/>
        <v>0</v>
      </c>
      <c r="AD2573" s="219">
        <f t="shared" si="296"/>
        <v>0</v>
      </c>
      <c r="AH2573" s="15">
        <f t="shared" si="297"/>
        <v>-2.1132140183653118E-2</v>
      </c>
      <c r="AI2573" s="15">
        <f t="shared" si="298"/>
        <v>0.75722234923842557</v>
      </c>
      <c r="AJ2573" s="15">
        <f t="shared" si="299"/>
        <v>-5.8662773998696828E-2</v>
      </c>
      <c r="AK2573" s="15">
        <f t="shared" si="300"/>
        <v>-0.59778198123591342</v>
      </c>
      <c r="AL2573" s="15">
        <f t="shared" si="301"/>
        <v>-1.9565766440237951</v>
      </c>
      <c r="AM2573" s="15">
        <f t="shared" si="302"/>
        <v>-1.4854556398418073</v>
      </c>
      <c r="AN2573" s="63">
        <f t="shared" si="307"/>
        <v>11.358636418491599</v>
      </c>
      <c r="AO2573" s="63">
        <f t="shared" si="307"/>
        <v>11.358804619998017</v>
      </c>
      <c r="AP2573" s="63">
        <f t="shared" si="307"/>
        <v>11.359537657922226</v>
      </c>
      <c r="AQ2573" s="63">
        <f t="shared" si="307"/>
        <v>11.362715978071076</v>
      </c>
      <c r="AR2573" s="63">
        <f t="shared" si="307"/>
        <v>11.376203534425278</v>
      </c>
      <c r="AS2573" s="63">
        <f t="shared" si="307"/>
        <v>11.429013607576051</v>
      </c>
      <c r="AT2573" s="63">
        <f t="shared" si="307"/>
        <v>11.594971110027394</v>
      </c>
      <c r="AU2573" s="63">
        <f t="shared" si="304"/>
        <v>11.961740587925192</v>
      </c>
      <c r="AV2573" s="63"/>
      <c r="AW2573" s="63"/>
    </row>
    <row r="2574" spans="27:49" x14ac:dyDescent="0.2">
      <c r="AA2574" s="217">
        <f t="shared" si="293"/>
        <v>-6.8508655805447731E-3</v>
      </c>
      <c r="AB2574" s="218">
        <f t="shared" si="294"/>
        <v>6.8508655805447731E-3</v>
      </c>
      <c r="AC2574" s="218">
        <f t="shared" si="295"/>
        <v>0</v>
      </c>
      <c r="AD2574" s="219">
        <f t="shared" si="296"/>
        <v>0</v>
      </c>
      <c r="AH2574" s="15">
        <f t="shared" si="297"/>
        <v>-2.1132140183653118E-2</v>
      </c>
      <c r="AI2574" s="15">
        <f t="shared" si="298"/>
        <v>0.75722234923842557</v>
      </c>
      <c r="AJ2574" s="15">
        <f t="shared" si="299"/>
        <v>-5.8662773998696828E-2</v>
      </c>
      <c r="AK2574" s="15">
        <f t="shared" si="300"/>
        <v>-0.59778198123591342</v>
      </c>
      <c r="AL2574" s="15">
        <f t="shared" si="301"/>
        <v>-1.9565766440237951</v>
      </c>
      <c r="AM2574" s="15">
        <f t="shared" si="302"/>
        <v>-1.4854556398418073</v>
      </c>
      <c r="AN2574" s="63">
        <f t="shared" si="307"/>
        <v>11.358636418491599</v>
      </c>
      <c r="AO2574" s="63">
        <f t="shared" si="307"/>
        <v>11.358804619998017</v>
      </c>
      <c r="AP2574" s="63">
        <f t="shared" si="307"/>
        <v>11.359537657922226</v>
      </c>
      <c r="AQ2574" s="63">
        <f t="shared" si="307"/>
        <v>11.362715978071076</v>
      </c>
      <c r="AR2574" s="63">
        <f t="shared" si="307"/>
        <v>11.376203534425278</v>
      </c>
      <c r="AS2574" s="63">
        <f t="shared" si="307"/>
        <v>11.429013607576051</v>
      </c>
      <c r="AT2574" s="63">
        <f t="shared" si="307"/>
        <v>11.594971110027394</v>
      </c>
      <c r="AU2574" s="63">
        <f t="shared" si="304"/>
        <v>11.961740587925192</v>
      </c>
      <c r="AV2574" s="63"/>
      <c r="AW2574" s="63"/>
    </row>
    <row r="2575" spans="27:49" x14ac:dyDescent="0.2">
      <c r="AA2575" s="217">
        <f t="shared" si="293"/>
        <v>-6.8508655805447731E-3</v>
      </c>
      <c r="AB2575" s="218">
        <f t="shared" si="294"/>
        <v>6.8508655805447731E-3</v>
      </c>
      <c r="AC2575" s="218">
        <f t="shared" si="295"/>
        <v>0</v>
      </c>
      <c r="AD2575" s="219">
        <f t="shared" si="296"/>
        <v>0</v>
      </c>
      <c r="AH2575" s="15">
        <f t="shared" si="297"/>
        <v>-2.1132140183653118E-2</v>
      </c>
      <c r="AI2575" s="15">
        <f t="shared" si="298"/>
        <v>0.75722234923842557</v>
      </c>
      <c r="AJ2575" s="15">
        <f t="shared" si="299"/>
        <v>-5.8662773998696828E-2</v>
      </c>
      <c r="AK2575" s="15">
        <f t="shared" si="300"/>
        <v>-0.59778198123591342</v>
      </c>
      <c r="AL2575" s="15">
        <f t="shared" si="301"/>
        <v>-1.9565766440237951</v>
      </c>
      <c r="AM2575" s="15">
        <f t="shared" si="302"/>
        <v>-1.4854556398418073</v>
      </c>
      <c r="AN2575" s="63">
        <f t="shared" si="307"/>
        <v>11.358636418491599</v>
      </c>
      <c r="AO2575" s="63">
        <f t="shared" si="307"/>
        <v>11.358804619998017</v>
      </c>
      <c r="AP2575" s="63">
        <f t="shared" si="307"/>
        <v>11.359537657922226</v>
      </c>
      <c r="AQ2575" s="63">
        <f t="shared" si="307"/>
        <v>11.362715978071076</v>
      </c>
      <c r="AR2575" s="63">
        <f t="shared" si="307"/>
        <v>11.376203534425278</v>
      </c>
      <c r="AS2575" s="63">
        <f t="shared" si="307"/>
        <v>11.429013607576051</v>
      </c>
      <c r="AT2575" s="63">
        <f t="shared" si="307"/>
        <v>11.594971110027394</v>
      </c>
      <c r="AU2575" s="63">
        <f t="shared" si="304"/>
        <v>11.961740587925192</v>
      </c>
      <c r="AV2575" s="63"/>
      <c r="AW2575" s="63"/>
    </row>
    <row r="2576" spans="27:49" x14ac:dyDescent="0.2">
      <c r="AA2576" s="217">
        <f t="shared" si="293"/>
        <v>-6.8508655805447731E-3</v>
      </c>
      <c r="AB2576" s="218">
        <f t="shared" si="294"/>
        <v>6.8508655805447731E-3</v>
      </c>
      <c r="AC2576" s="218">
        <f t="shared" si="295"/>
        <v>0</v>
      </c>
      <c r="AD2576" s="219">
        <f t="shared" si="296"/>
        <v>0</v>
      </c>
      <c r="AH2576" s="15">
        <f t="shared" si="297"/>
        <v>-2.1132140183653118E-2</v>
      </c>
      <c r="AI2576" s="15">
        <f t="shared" si="298"/>
        <v>0.75722234923842557</v>
      </c>
      <c r="AJ2576" s="15">
        <f t="shared" si="299"/>
        <v>-5.8662773998696828E-2</v>
      </c>
      <c r="AK2576" s="15">
        <f t="shared" si="300"/>
        <v>-0.59778198123591342</v>
      </c>
      <c r="AL2576" s="15">
        <f t="shared" si="301"/>
        <v>-1.9565766440237951</v>
      </c>
      <c r="AM2576" s="15">
        <f t="shared" si="302"/>
        <v>-1.4854556398418073</v>
      </c>
      <c r="AN2576" s="63">
        <f t="shared" si="307"/>
        <v>11.358636418491599</v>
      </c>
      <c r="AO2576" s="63">
        <f t="shared" si="307"/>
        <v>11.358804619998017</v>
      </c>
      <c r="AP2576" s="63">
        <f t="shared" si="307"/>
        <v>11.359537657922226</v>
      </c>
      <c r="AQ2576" s="63">
        <f t="shared" si="307"/>
        <v>11.362715978071076</v>
      </c>
      <c r="AR2576" s="63">
        <f t="shared" si="307"/>
        <v>11.376203534425278</v>
      </c>
      <c r="AS2576" s="63">
        <f t="shared" si="307"/>
        <v>11.429013607576051</v>
      </c>
      <c r="AT2576" s="63">
        <f t="shared" si="307"/>
        <v>11.594971110027394</v>
      </c>
      <c r="AU2576" s="63">
        <f t="shared" si="304"/>
        <v>11.961740587925192</v>
      </c>
      <c r="AV2576" s="63"/>
      <c r="AW2576" s="63"/>
    </row>
    <row r="2577" spans="27:49" x14ac:dyDescent="0.2">
      <c r="AA2577" s="217">
        <f t="shared" si="293"/>
        <v>-6.8508655805447731E-3</v>
      </c>
      <c r="AB2577" s="218">
        <f t="shared" si="294"/>
        <v>6.8508655805447731E-3</v>
      </c>
      <c r="AC2577" s="218">
        <f t="shared" si="295"/>
        <v>0</v>
      </c>
      <c r="AD2577" s="219">
        <f t="shared" si="296"/>
        <v>0</v>
      </c>
      <c r="AH2577" s="15">
        <f t="shared" si="297"/>
        <v>-2.1132140183653118E-2</v>
      </c>
      <c r="AI2577" s="15">
        <f t="shared" si="298"/>
        <v>0.75722234923842557</v>
      </c>
      <c r="AJ2577" s="15">
        <f t="shared" si="299"/>
        <v>-5.8662773998696828E-2</v>
      </c>
      <c r="AK2577" s="15">
        <f t="shared" si="300"/>
        <v>-0.59778198123591342</v>
      </c>
      <c r="AL2577" s="15">
        <f t="shared" si="301"/>
        <v>-1.9565766440237951</v>
      </c>
      <c r="AM2577" s="15">
        <f t="shared" si="302"/>
        <v>-1.4854556398418073</v>
      </c>
      <c r="AN2577" s="63">
        <f t="shared" si="307"/>
        <v>11.358636418491599</v>
      </c>
      <c r="AO2577" s="63">
        <f t="shared" si="307"/>
        <v>11.358804619998017</v>
      </c>
      <c r="AP2577" s="63">
        <f t="shared" si="307"/>
        <v>11.359537657922226</v>
      </c>
      <c r="AQ2577" s="63">
        <f t="shared" si="307"/>
        <v>11.362715978071076</v>
      </c>
      <c r="AR2577" s="63">
        <f t="shared" si="307"/>
        <v>11.376203534425278</v>
      </c>
      <c r="AS2577" s="63">
        <f t="shared" si="307"/>
        <v>11.429013607576051</v>
      </c>
      <c r="AT2577" s="63">
        <f t="shared" si="307"/>
        <v>11.594971110027394</v>
      </c>
      <c r="AU2577" s="63">
        <f t="shared" si="304"/>
        <v>11.961740587925192</v>
      </c>
      <c r="AV2577" s="63"/>
      <c r="AW2577" s="63"/>
    </row>
    <row r="2578" spans="27:49" x14ac:dyDescent="0.2">
      <c r="AA2578" s="217">
        <f t="shared" si="293"/>
        <v>-6.8508655805447731E-3</v>
      </c>
      <c r="AB2578" s="218">
        <f t="shared" si="294"/>
        <v>6.8508655805447731E-3</v>
      </c>
      <c r="AC2578" s="218">
        <f t="shared" si="295"/>
        <v>0</v>
      </c>
      <c r="AD2578" s="219">
        <f t="shared" si="296"/>
        <v>0</v>
      </c>
      <c r="AH2578" s="15">
        <f t="shared" si="297"/>
        <v>-2.1132140183653118E-2</v>
      </c>
      <c r="AI2578" s="15">
        <f t="shared" si="298"/>
        <v>0.75722234923842557</v>
      </c>
      <c r="AJ2578" s="15">
        <f t="shared" si="299"/>
        <v>-5.8662773998696828E-2</v>
      </c>
      <c r="AK2578" s="15">
        <f t="shared" si="300"/>
        <v>-0.59778198123591342</v>
      </c>
      <c r="AL2578" s="15">
        <f t="shared" si="301"/>
        <v>-1.9565766440237951</v>
      </c>
      <c r="AM2578" s="15">
        <f t="shared" si="302"/>
        <v>-1.4854556398418073</v>
      </c>
      <c r="AN2578" s="63">
        <f t="shared" si="307"/>
        <v>11.358636418491599</v>
      </c>
      <c r="AO2578" s="63">
        <f t="shared" si="307"/>
        <v>11.358804619998017</v>
      </c>
      <c r="AP2578" s="63">
        <f t="shared" si="307"/>
        <v>11.359537657922226</v>
      </c>
      <c r="AQ2578" s="63">
        <f t="shared" si="307"/>
        <v>11.362715978071076</v>
      </c>
      <c r="AR2578" s="63">
        <f t="shared" si="307"/>
        <v>11.376203534425278</v>
      </c>
      <c r="AS2578" s="63">
        <f t="shared" si="307"/>
        <v>11.429013607576051</v>
      </c>
      <c r="AT2578" s="63">
        <f t="shared" si="307"/>
        <v>11.594971110027394</v>
      </c>
      <c r="AU2578" s="63">
        <f t="shared" si="304"/>
        <v>11.961740587925192</v>
      </c>
      <c r="AV2578" s="63"/>
      <c r="AW2578" s="63"/>
    </row>
    <row r="2579" spans="27:49" x14ac:dyDescent="0.2">
      <c r="AA2579" s="217">
        <f t="shared" si="293"/>
        <v>-6.8508655805447731E-3</v>
      </c>
      <c r="AB2579" s="218">
        <f t="shared" si="294"/>
        <v>6.8508655805447731E-3</v>
      </c>
      <c r="AC2579" s="218">
        <f t="shared" si="295"/>
        <v>0</v>
      </c>
      <c r="AD2579" s="219">
        <f t="shared" si="296"/>
        <v>0</v>
      </c>
      <c r="AH2579" s="15">
        <f t="shared" si="297"/>
        <v>-2.1132140183653118E-2</v>
      </c>
      <c r="AI2579" s="15">
        <f t="shared" si="298"/>
        <v>0.75722234923842557</v>
      </c>
      <c r="AJ2579" s="15">
        <f t="shared" si="299"/>
        <v>-5.8662773998696828E-2</v>
      </c>
      <c r="AK2579" s="15">
        <f t="shared" si="300"/>
        <v>-0.59778198123591342</v>
      </c>
      <c r="AL2579" s="15">
        <f t="shared" si="301"/>
        <v>-1.9565766440237951</v>
      </c>
      <c r="AM2579" s="15">
        <f t="shared" si="302"/>
        <v>-1.4854556398418073</v>
      </c>
      <c r="AN2579" s="63">
        <f t="shared" si="307"/>
        <v>11.358636418491599</v>
      </c>
      <c r="AO2579" s="63">
        <f t="shared" si="307"/>
        <v>11.358804619998017</v>
      </c>
      <c r="AP2579" s="63">
        <f t="shared" si="307"/>
        <v>11.359537657922226</v>
      </c>
      <c r="AQ2579" s="63">
        <f t="shared" si="307"/>
        <v>11.362715978071076</v>
      </c>
      <c r="AR2579" s="63">
        <f t="shared" si="307"/>
        <v>11.376203534425278</v>
      </c>
      <c r="AS2579" s="63">
        <f t="shared" si="307"/>
        <v>11.429013607576051</v>
      </c>
      <c r="AT2579" s="63">
        <f t="shared" si="307"/>
        <v>11.594971110027394</v>
      </c>
      <c r="AU2579" s="63">
        <f t="shared" si="304"/>
        <v>11.961740587925192</v>
      </c>
      <c r="AV2579" s="63"/>
      <c r="AW2579" s="63"/>
    </row>
    <row r="2580" spans="27:49" x14ac:dyDescent="0.2">
      <c r="AA2580" s="217">
        <f t="shared" si="293"/>
        <v>-6.8508655805447731E-3</v>
      </c>
      <c r="AB2580" s="218">
        <f t="shared" si="294"/>
        <v>6.8508655805447731E-3</v>
      </c>
      <c r="AC2580" s="218">
        <f t="shared" si="295"/>
        <v>0</v>
      </c>
      <c r="AD2580" s="219">
        <f t="shared" si="296"/>
        <v>0</v>
      </c>
      <c r="AH2580" s="15">
        <f t="shared" si="297"/>
        <v>-2.1132140183653118E-2</v>
      </c>
      <c r="AI2580" s="15">
        <f t="shared" si="298"/>
        <v>0.75722234923842557</v>
      </c>
      <c r="AJ2580" s="15">
        <f t="shared" si="299"/>
        <v>-5.8662773998696828E-2</v>
      </c>
      <c r="AK2580" s="15">
        <f t="shared" si="300"/>
        <v>-0.59778198123591342</v>
      </c>
      <c r="AL2580" s="15">
        <f t="shared" si="301"/>
        <v>-1.9565766440237951</v>
      </c>
      <c r="AM2580" s="15">
        <f t="shared" si="302"/>
        <v>-1.4854556398418073</v>
      </c>
      <c r="AN2580" s="63">
        <f t="shared" si="307"/>
        <v>11.358636418491599</v>
      </c>
      <c r="AO2580" s="63">
        <f t="shared" si="307"/>
        <v>11.358804619998017</v>
      </c>
      <c r="AP2580" s="63">
        <f t="shared" si="307"/>
        <v>11.359537657922226</v>
      </c>
      <c r="AQ2580" s="63">
        <f t="shared" si="307"/>
        <v>11.362715978071076</v>
      </c>
      <c r="AR2580" s="63">
        <f t="shared" si="307"/>
        <v>11.376203534425278</v>
      </c>
      <c r="AS2580" s="63">
        <f t="shared" si="307"/>
        <v>11.429013607576051</v>
      </c>
      <c r="AT2580" s="63">
        <f t="shared" si="307"/>
        <v>11.594971110027394</v>
      </c>
      <c r="AU2580" s="63">
        <f t="shared" si="304"/>
        <v>11.961740587925192</v>
      </c>
      <c r="AV2580" s="63"/>
      <c r="AW2580" s="63"/>
    </row>
    <row r="2581" spans="27:49" x14ac:dyDescent="0.2">
      <c r="AA2581" s="217">
        <f t="shared" ref="AA2581:AA2644" si="308">AB$3+AB$4*Z2581+AB$5*Z2581^2+AH2581</f>
        <v>-6.8508655805447731E-3</v>
      </c>
      <c r="AB2581" s="218">
        <f t="shared" ref="AB2581:AB2644" si="309">+G2581-AA2581</f>
        <v>6.8508655805447731E-3</v>
      </c>
      <c r="AC2581" s="218">
        <f t="shared" ref="AC2581:AC2644" si="310">+G2581-P2581</f>
        <v>0</v>
      </c>
      <c r="AD2581" s="219">
        <f t="shared" ref="AD2581:AD2644" si="311">U2581*(G2581-AA2581)^2</f>
        <v>0</v>
      </c>
      <c r="AH2581" s="15">
        <f t="shared" ref="AH2581:AH2644" si="312">$AB$6*($AB$11/AI2581*AJ2581+$AB$12)</f>
        <v>-2.1132140183653118E-2</v>
      </c>
      <c r="AI2581" s="15">
        <f t="shared" ref="AI2581:AI2644" si="313">1+$AB$7*COS(AL2581)</f>
        <v>0.75722234923842557</v>
      </c>
      <c r="AJ2581" s="15">
        <f t="shared" ref="AJ2581:AJ2644" si="314">SIN(AL2581+RADIANS($AB$9))</f>
        <v>-5.8662773998696828E-2</v>
      </c>
      <c r="AK2581" s="15">
        <f t="shared" ref="AK2581:AK2644" si="315">$AB$7*SIN(AL2581)</f>
        <v>-0.59778198123591342</v>
      </c>
      <c r="AL2581" s="15">
        <f t="shared" ref="AL2581:AL2644" si="316">2*ATAN(AM2581)</f>
        <v>-1.9565766440237951</v>
      </c>
      <c r="AM2581" s="15">
        <f t="shared" ref="AM2581:AM2644" si="317">TAN(AN2581/2)*SQRT((1+$AB$7)/(1-$AB$7))</f>
        <v>-1.4854556398418073</v>
      </c>
      <c r="AN2581" s="63">
        <f t="shared" ref="AN2581:AT2596" si="318">$AU2581+$AB$7*SIN(AO2581)</f>
        <v>11.358636418491599</v>
      </c>
      <c r="AO2581" s="63">
        <f t="shared" si="318"/>
        <v>11.358804619998017</v>
      </c>
      <c r="AP2581" s="63">
        <f t="shared" si="318"/>
        <v>11.359537657922226</v>
      </c>
      <c r="AQ2581" s="63">
        <f t="shared" si="318"/>
        <v>11.362715978071076</v>
      </c>
      <c r="AR2581" s="63">
        <f t="shared" si="318"/>
        <v>11.376203534425278</v>
      </c>
      <c r="AS2581" s="63">
        <f t="shared" si="318"/>
        <v>11.429013607576051</v>
      </c>
      <c r="AT2581" s="63">
        <f t="shared" si="318"/>
        <v>11.594971110027394</v>
      </c>
      <c r="AU2581" s="63">
        <f t="shared" ref="AU2581:AU2644" si="319">RADIANS($AB$9)+$AB$18*(F2581-AB$15)</f>
        <v>11.961740587925192</v>
      </c>
      <c r="AV2581" s="63"/>
      <c r="AW2581" s="63"/>
    </row>
    <row r="2582" spans="27:49" x14ac:dyDescent="0.2">
      <c r="AA2582" s="217">
        <f t="shared" si="308"/>
        <v>-6.8508655805447731E-3</v>
      </c>
      <c r="AB2582" s="218">
        <f t="shared" si="309"/>
        <v>6.8508655805447731E-3</v>
      </c>
      <c r="AC2582" s="218">
        <f t="shared" si="310"/>
        <v>0</v>
      </c>
      <c r="AD2582" s="219">
        <f t="shared" si="311"/>
        <v>0</v>
      </c>
      <c r="AH2582" s="15">
        <f t="shared" si="312"/>
        <v>-2.1132140183653118E-2</v>
      </c>
      <c r="AI2582" s="15">
        <f t="shared" si="313"/>
        <v>0.75722234923842557</v>
      </c>
      <c r="AJ2582" s="15">
        <f t="shared" si="314"/>
        <v>-5.8662773998696828E-2</v>
      </c>
      <c r="AK2582" s="15">
        <f t="shared" si="315"/>
        <v>-0.59778198123591342</v>
      </c>
      <c r="AL2582" s="15">
        <f t="shared" si="316"/>
        <v>-1.9565766440237951</v>
      </c>
      <c r="AM2582" s="15">
        <f t="shared" si="317"/>
        <v>-1.4854556398418073</v>
      </c>
      <c r="AN2582" s="63">
        <f t="shared" si="318"/>
        <v>11.358636418491599</v>
      </c>
      <c r="AO2582" s="63">
        <f t="shared" si="318"/>
        <v>11.358804619998017</v>
      </c>
      <c r="AP2582" s="63">
        <f t="shared" si="318"/>
        <v>11.359537657922226</v>
      </c>
      <c r="AQ2582" s="63">
        <f t="shared" si="318"/>
        <v>11.362715978071076</v>
      </c>
      <c r="AR2582" s="63">
        <f t="shared" si="318"/>
        <v>11.376203534425278</v>
      </c>
      <c r="AS2582" s="63">
        <f t="shared" si="318"/>
        <v>11.429013607576051</v>
      </c>
      <c r="AT2582" s="63">
        <f t="shared" si="318"/>
        <v>11.594971110027394</v>
      </c>
      <c r="AU2582" s="63">
        <f t="shared" si="319"/>
        <v>11.961740587925192</v>
      </c>
      <c r="AV2582" s="63"/>
      <c r="AW2582" s="63"/>
    </row>
    <row r="2583" spans="27:49" x14ac:dyDescent="0.2">
      <c r="AA2583" s="217">
        <f t="shared" si="308"/>
        <v>-6.8508655805447731E-3</v>
      </c>
      <c r="AB2583" s="218">
        <f t="shared" si="309"/>
        <v>6.8508655805447731E-3</v>
      </c>
      <c r="AC2583" s="218">
        <f t="shared" si="310"/>
        <v>0</v>
      </c>
      <c r="AD2583" s="219">
        <f t="shared" si="311"/>
        <v>0</v>
      </c>
      <c r="AH2583" s="15">
        <f t="shared" si="312"/>
        <v>-2.1132140183653118E-2</v>
      </c>
      <c r="AI2583" s="15">
        <f t="shared" si="313"/>
        <v>0.75722234923842557</v>
      </c>
      <c r="AJ2583" s="15">
        <f t="shared" si="314"/>
        <v>-5.8662773998696828E-2</v>
      </c>
      <c r="AK2583" s="15">
        <f t="shared" si="315"/>
        <v>-0.59778198123591342</v>
      </c>
      <c r="AL2583" s="15">
        <f t="shared" si="316"/>
        <v>-1.9565766440237951</v>
      </c>
      <c r="AM2583" s="15">
        <f t="shared" si="317"/>
        <v>-1.4854556398418073</v>
      </c>
      <c r="AN2583" s="63">
        <f t="shared" si="318"/>
        <v>11.358636418491599</v>
      </c>
      <c r="AO2583" s="63">
        <f t="shared" si="318"/>
        <v>11.358804619998017</v>
      </c>
      <c r="AP2583" s="63">
        <f t="shared" si="318"/>
        <v>11.359537657922226</v>
      </c>
      <c r="AQ2583" s="63">
        <f t="shared" si="318"/>
        <v>11.362715978071076</v>
      </c>
      <c r="AR2583" s="63">
        <f t="shared" si="318"/>
        <v>11.376203534425278</v>
      </c>
      <c r="AS2583" s="63">
        <f t="shared" si="318"/>
        <v>11.429013607576051</v>
      </c>
      <c r="AT2583" s="63">
        <f t="shared" si="318"/>
        <v>11.594971110027394</v>
      </c>
      <c r="AU2583" s="63">
        <f t="shared" si="319"/>
        <v>11.961740587925192</v>
      </c>
      <c r="AV2583" s="63"/>
      <c r="AW2583" s="63"/>
    </row>
    <row r="2584" spans="27:49" x14ac:dyDescent="0.2">
      <c r="AA2584" s="217">
        <f t="shared" si="308"/>
        <v>-6.8508655805447731E-3</v>
      </c>
      <c r="AB2584" s="218">
        <f t="shared" si="309"/>
        <v>6.8508655805447731E-3</v>
      </c>
      <c r="AC2584" s="218">
        <f t="shared" si="310"/>
        <v>0</v>
      </c>
      <c r="AD2584" s="219">
        <f t="shared" si="311"/>
        <v>0</v>
      </c>
      <c r="AH2584" s="15">
        <f t="shared" si="312"/>
        <v>-2.1132140183653118E-2</v>
      </c>
      <c r="AI2584" s="15">
        <f t="shared" si="313"/>
        <v>0.75722234923842557</v>
      </c>
      <c r="AJ2584" s="15">
        <f t="shared" si="314"/>
        <v>-5.8662773998696828E-2</v>
      </c>
      <c r="AK2584" s="15">
        <f t="shared" si="315"/>
        <v>-0.59778198123591342</v>
      </c>
      <c r="AL2584" s="15">
        <f t="shared" si="316"/>
        <v>-1.9565766440237951</v>
      </c>
      <c r="AM2584" s="15">
        <f t="shared" si="317"/>
        <v>-1.4854556398418073</v>
      </c>
      <c r="AN2584" s="63">
        <f t="shared" si="318"/>
        <v>11.358636418491599</v>
      </c>
      <c r="AO2584" s="63">
        <f t="shared" si="318"/>
        <v>11.358804619998017</v>
      </c>
      <c r="AP2584" s="63">
        <f t="shared" si="318"/>
        <v>11.359537657922226</v>
      </c>
      <c r="AQ2584" s="63">
        <f t="shared" si="318"/>
        <v>11.362715978071076</v>
      </c>
      <c r="AR2584" s="63">
        <f t="shared" si="318"/>
        <v>11.376203534425278</v>
      </c>
      <c r="AS2584" s="63">
        <f t="shared" si="318"/>
        <v>11.429013607576051</v>
      </c>
      <c r="AT2584" s="63">
        <f t="shared" si="318"/>
        <v>11.594971110027394</v>
      </c>
      <c r="AU2584" s="63">
        <f t="shared" si="319"/>
        <v>11.961740587925192</v>
      </c>
      <c r="AV2584" s="63"/>
      <c r="AW2584" s="63"/>
    </row>
    <row r="2585" spans="27:49" x14ac:dyDescent="0.2">
      <c r="AA2585" s="217">
        <f t="shared" si="308"/>
        <v>-6.8508655805447731E-3</v>
      </c>
      <c r="AB2585" s="218">
        <f t="shared" si="309"/>
        <v>6.8508655805447731E-3</v>
      </c>
      <c r="AC2585" s="218">
        <f t="shared" si="310"/>
        <v>0</v>
      </c>
      <c r="AD2585" s="219">
        <f t="shared" si="311"/>
        <v>0</v>
      </c>
      <c r="AH2585" s="15">
        <f t="shared" si="312"/>
        <v>-2.1132140183653118E-2</v>
      </c>
      <c r="AI2585" s="15">
        <f t="shared" si="313"/>
        <v>0.75722234923842557</v>
      </c>
      <c r="AJ2585" s="15">
        <f t="shared" si="314"/>
        <v>-5.8662773998696828E-2</v>
      </c>
      <c r="AK2585" s="15">
        <f t="shared" si="315"/>
        <v>-0.59778198123591342</v>
      </c>
      <c r="AL2585" s="15">
        <f t="shared" si="316"/>
        <v>-1.9565766440237951</v>
      </c>
      <c r="AM2585" s="15">
        <f t="shared" si="317"/>
        <v>-1.4854556398418073</v>
      </c>
      <c r="AN2585" s="63">
        <f t="shared" si="318"/>
        <v>11.358636418491599</v>
      </c>
      <c r="AO2585" s="63">
        <f t="shared" si="318"/>
        <v>11.358804619998017</v>
      </c>
      <c r="AP2585" s="63">
        <f t="shared" si="318"/>
        <v>11.359537657922226</v>
      </c>
      <c r="AQ2585" s="63">
        <f t="shared" si="318"/>
        <v>11.362715978071076</v>
      </c>
      <c r="AR2585" s="63">
        <f t="shared" si="318"/>
        <v>11.376203534425278</v>
      </c>
      <c r="AS2585" s="63">
        <f t="shared" si="318"/>
        <v>11.429013607576051</v>
      </c>
      <c r="AT2585" s="63">
        <f t="shared" si="318"/>
        <v>11.594971110027394</v>
      </c>
      <c r="AU2585" s="63">
        <f t="shared" si="319"/>
        <v>11.961740587925192</v>
      </c>
      <c r="AV2585" s="63"/>
      <c r="AW2585" s="63"/>
    </row>
    <row r="2586" spans="27:49" x14ac:dyDescent="0.2">
      <c r="AA2586" s="217">
        <f t="shared" si="308"/>
        <v>-6.8508655805447731E-3</v>
      </c>
      <c r="AB2586" s="218">
        <f t="shared" si="309"/>
        <v>6.8508655805447731E-3</v>
      </c>
      <c r="AC2586" s="218">
        <f t="shared" si="310"/>
        <v>0</v>
      </c>
      <c r="AD2586" s="219">
        <f t="shared" si="311"/>
        <v>0</v>
      </c>
      <c r="AH2586" s="15">
        <f t="shared" si="312"/>
        <v>-2.1132140183653118E-2</v>
      </c>
      <c r="AI2586" s="15">
        <f t="shared" si="313"/>
        <v>0.75722234923842557</v>
      </c>
      <c r="AJ2586" s="15">
        <f t="shared" si="314"/>
        <v>-5.8662773998696828E-2</v>
      </c>
      <c r="AK2586" s="15">
        <f t="shared" si="315"/>
        <v>-0.59778198123591342</v>
      </c>
      <c r="AL2586" s="15">
        <f t="shared" si="316"/>
        <v>-1.9565766440237951</v>
      </c>
      <c r="AM2586" s="15">
        <f t="shared" si="317"/>
        <v>-1.4854556398418073</v>
      </c>
      <c r="AN2586" s="63">
        <f t="shared" si="318"/>
        <v>11.358636418491599</v>
      </c>
      <c r="AO2586" s="63">
        <f t="shared" si="318"/>
        <v>11.358804619998017</v>
      </c>
      <c r="AP2586" s="63">
        <f t="shared" si="318"/>
        <v>11.359537657922226</v>
      </c>
      <c r="AQ2586" s="63">
        <f t="shared" si="318"/>
        <v>11.362715978071076</v>
      </c>
      <c r="AR2586" s="63">
        <f t="shared" si="318"/>
        <v>11.376203534425278</v>
      </c>
      <c r="AS2586" s="63">
        <f t="shared" si="318"/>
        <v>11.429013607576051</v>
      </c>
      <c r="AT2586" s="63">
        <f t="shared" si="318"/>
        <v>11.594971110027394</v>
      </c>
      <c r="AU2586" s="63">
        <f t="shared" si="319"/>
        <v>11.961740587925192</v>
      </c>
      <c r="AV2586" s="63"/>
      <c r="AW2586" s="63"/>
    </row>
    <row r="2587" spans="27:49" x14ac:dyDescent="0.2">
      <c r="AA2587" s="217">
        <f t="shared" si="308"/>
        <v>-6.8508655805447731E-3</v>
      </c>
      <c r="AB2587" s="218">
        <f t="shared" si="309"/>
        <v>6.8508655805447731E-3</v>
      </c>
      <c r="AC2587" s="218">
        <f t="shared" si="310"/>
        <v>0</v>
      </c>
      <c r="AD2587" s="219">
        <f t="shared" si="311"/>
        <v>0</v>
      </c>
      <c r="AH2587" s="15">
        <f t="shared" si="312"/>
        <v>-2.1132140183653118E-2</v>
      </c>
      <c r="AI2587" s="15">
        <f t="shared" si="313"/>
        <v>0.75722234923842557</v>
      </c>
      <c r="AJ2587" s="15">
        <f t="shared" si="314"/>
        <v>-5.8662773998696828E-2</v>
      </c>
      <c r="AK2587" s="15">
        <f t="shared" si="315"/>
        <v>-0.59778198123591342</v>
      </c>
      <c r="AL2587" s="15">
        <f t="shared" si="316"/>
        <v>-1.9565766440237951</v>
      </c>
      <c r="AM2587" s="15">
        <f t="shared" si="317"/>
        <v>-1.4854556398418073</v>
      </c>
      <c r="AN2587" s="63">
        <f t="shared" si="318"/>
        <v>11.358636418491599</v>
      </c>
      <c r="AO2587" s="63">
        <f t="shared" si="318"/>
        <v>11.358804619998017</v>
      </c>
      <c r="AP2587" s="63">
        <f t="shared" si="318"/>
        <v>11.359537657922226</v>
      </c>
      <c r="AQ2587" s="63">
        <f t="shared" si="318"/>
        <v>11.362715978071076</v>
      </c>
      <c r="AR2587" s="63">
        <f t="shared" si="318"/>
        <v>11.376203534425278</v>
      </c>
      <c r="AS2587" s="63">
        <f t="shared" si="318"/>
        <v>11.429013607576051</v>
      </c>
      <c r="AT2587" s="63">
        <f t="shared" si="318"/>
        <v>11.594971110027394</v>
      </c>
      <c r="AU2587" s="63">
        <f t="shared" si="319"/>
        <v>11.961740587925192</v>
      </c>
      <c r="AV2587" s="63"/>
      <c r="AW2587" s="63"/>
    </row>
    <row r="2588" spans="27:49" x14ac:dyDescent="0.2">
      <c r="AA2588" s="217">
        <f t="shared" si="308"/>
        <v>-6.8508655805447731E-3</v>
      </c>
      <c r="AB2588" s="218">
        <f t="shared" si="309"/>
        <v>6.8508655805447731E-3</v>
      </c>
      <c r="AC2588" s="218">
        <f t="shared" si="310"/>
        <v>0</v>
      </c>
      <c r="AD2588" s="219">
        <f t="shared" si="311"/>
        <v>0</v>
      </c>
      <c r="AH2588" s="15">
        <f t="shared" si="312"/>
        <v>-2.1132140183653118E-2</v>
      </c>
      <c r="AI2588" s="15">
        <f t="shared" si="313"/>
        <v>0.75722234923842557</v>
      </c>
      <c r="AJ2588" s="15">
        <f t="shared" si="314"/>
        <v>-5.8662773998696828E-2</v>
      </c>
      <c r="AK2588" s="15">
        <f t="shared" si="315"/>
        <v>-0.59778198123591342</v>
      </c>
      <c r="AL2588" s="15">
        <f t="shared" si="316"/>
        <v>-1.9565766440237951</v>
      </c>
      <c r="AM2588" s="15">
        <f t="shared" si="317"/>
        <v>-1.4854556398418073</v>
      </c>
      <c r="AN2588" s="63">
        <f t="shared" si="318"/>
        <v>11.358636418491599</v>
      </c>
      <c r="AO2588" s="63">
        <f t="shared" si="318"/>
        <v>11.358804619998017</v>
      </c>
      <c r="AP2588" s="63">
        <f t="shared" si="318"/>
        <v>11.359537657922226</v>
      </c>
      <c r="AQ2588" s="63">
        <f t="shared" si="318"/>
        <v>11.362715978071076</v>
      </c>
      <c r="AR2588" s="63">
        <f t="shared" si="318"/>
        <v>11.376203534425278</v>
      </c>
      <c r="AS2588" s="63">
        <f t="shared" si="318"/>
        <v>11.429013607576051</v>
      </c>
      <c r="AT2588" s="63">
        <f t="shared" si="318"/>
        <v>11.594971110027394</v>
      </c>
      <c r="AU2588" s="63">
        <f t="shared" si="319"/>
        <v>11.961740587925192</v>
      </c>
      <c r="AV2588" s="63"/>
      <c r="AW2588" s="63"/>
    </row>
    <row r="2589" spans="27:49" x14ac:dyDescent="0.2">
      <c r="AA2589" s="217">
        <f t="shared" si="308"/>
        <v>-6.8508655805447731E-3</v>
      </c>
      <c r="AB2589" s="218">
        <f t="shared" si="309"/>
        <v>6.8508655805447731E-3</v>
      </c>
      <c r="AC2589" s="218">
        <f t="shared" si="310"/>
        <v>0</v>
      </c>
      <c r="AD2589" s="219">
        <f t="shared" si="311"/>
        <v>0</v>
      </c>
      <c r="AH2589" s="15">
        <f t="shared" si="312"/>
        <v>-2.1132140183653118E-2</v>
      </c>
      <c r="AI2589" s="15">
        <f t="shared" si="313"/>
        <v>0.75722234923842557</v>
      </c>
      <c r="AJ2589" s="15">
        <f t="shared" si="314"/>
        <v>-5.8662773998696828E-2</v>
      </c>
      <c r="AK2589" s="15">
        <f t="shared" si="315"/>
        <v>-0.59778198123591342</v>
      </c>
      <c r="AL2589" s="15">
        <f t="shared" si="316"/>
        <v>-1.9565766440237951</v>
      </c>
      <c r="AM2589" s="15">
        <f t="shared" si="317"/>
        <v>-1.4854556398418073</v>
      </c>
      <c r="AN2589" s="63">
        <f t="shared" si="318"/>
        <v>11.358636418491599</v>
      </c>
      <c r="AO2589" s="63">
        <f t="shared" si="318"/>
        <v>11.358804619998017</v>
      </c>
      <c r="AP2589" s="63">
        <f t="shared" si="318"/>
        <v>11.359537657922226</v>
      </c>
      <c r="AQ2589" s="63">
        <f t="shared" si="318"/>
        <v>11.362715978071076</v>
      </c>
      <c r="AR2589" s="63">
        <f t="shared" si="318"/>
        <v>11.376203534425278</v>
      </c>
      <c r="AS2589" s="63">
        <f t="shared" si="318"/>
        <v>11.429013607576051</v>
      </c>
      <c r="AT2589" s="63">
        <f t="shared" si="318"/>
        <v>11.594971110027394</v>
      </c>
      <c r="AU2589" s="63">
        <f t="shared" si="319"/>
        <v>11.961740587925192</v>
      </c>
      <c r="AV2589" s="63"/>
      <c r="AW2589" s="63"/>
    </row>
    <row r="2590" spans="27:49" x14ac:dyDescent="0.2">
      <c r="AA2590" s="217">
        <f t="shared" si="308"/>
        <v>-6.8508655805447731E-3</v>
      </c>
      <c r="AB2590" s="218">
        <f t="shared" si="309"/>
        <v>6.8508655805447731E-3</v>
      </c>
      <c r="AC2590" s="218">
        <f t="shared" si="310"/>
        <v>0</v>
      </c>
      <c r="AD2590" s="219">
        <f t="shared" si="311"/>
        <v>0</v>
      </c>
      <c r="AH2590" s="15">
        <f t="shared" si="312"/>
        <v>-2.1132140183653118E-2</v>
      </c>
      <c r="AI2590" s="15">
        <f t="shared" si="313"/>
        <v>0.75722234923842557</v>
      </c>
      <c r="AJ2590" s="15">
        <f t="shared" si="314"/>
        <v>-5.8662773998696828E-2</v>
      </c>
      <c r="AK2590" s="15">
        <f t="shared" si="315"/>
        <v>-0.59778198123591342</v>
      </c>
      <c r="AL2590" s="15">
        <f t="shared" si="316"/>
        <v>-1.9565766440237951</v>
      </c>
      <c r="AM2590" s="15">
        <f t="shared" si="317"/>
        <v>-1.4854556398418073</v>
      </c>
      <c r="AN2590" s="63">
        <f t="shared" si="318"/>
        <v>11.358636418491599</v>
      </c>
      <c r="AO2590" s="63">
        <f t="shared" si="318"/>
        <v>11.358804619998017</v>
      </c>
      <c r="AP2590" s="63">
        <f t="shared" si="318"/>
        <v>11.359537657922226</v>
      </c>
      <c r="AQ2590" s="63">
        <f t="shared" si="318"/>
        <v>11.362715978071076</v>
      </c>
      <c r="AR2590" s="63">
        <f t="shared" si="318"/>
        <v>11.376203534425278</v>
      </c>
      <c r="AS2590" s="63">
        <f t="shared" si="318"/>
        <v>11.429013607576051</v>
      </c>
      <c r="AT2590" s="63">
        <f t="shared" si="318"/>
        <v>11.594971110027394</v>
      </c>
      <c r="AU2590" s="63">
        <f t="shared" si="319"/>
        <v>11.961740587925192</v>
      </c>
      <c r="AV2590" s="63"/>
      <c r="AW2590" s="63"/>
    </row>
    <row r="2591" spans="27:49" x14ac:dyDescent="0.2">
      <c r="AA2591" s="217">
        <f t="shared" si="308"/>
        <v>-6.8508655805447731E-3</v>
      </c>
      <c r="AB2591" s="218">
        <f t="shared" si="309"/>
        <v>6.8508655805447731E-3</v>
      </c>
      <c r="AC2591" s="218">
        <f t="shared" si="310"/>
        <v>0</v>
      </c>
      <c r="AD2591" s="219">
        <f t="shared" si="311"/>
        <v>0</v>
      </c>
      <c r="AH2591" s="15">
        <f t="shared" si="312"/>
        <v>-2.1132140183653118E-2</v>
      </c>
      <c r="AI2591" s="15">
        <f t="shared" si="313"/>
        <v>0.75722234923842557</v>
      </c>
      <c r="AJ2591" s="15">
        <f t="shared" si="314"/>
        <v>-5.8662773998696828E-2</v>
      </c>
      <c r="AK2591" s="15">
        <f t="shared" si="315"/>
        <v>-0.59778198123591342</v>
      </c>
      <c r="AL2591" s="15">
        <f t="shared" si="316"/>
        <v>-1.9565766440237951</v>
      </c>
      <c r="AM2591" s="15">
        <f t="shared" si="317"/>
        <v>-1.4854556398418073</v>
      </c>
      <c r="AN2591" s="63">
        <f t="shared" si="318"/>
        <v>11.358636418491599</v>
      </c>
      <c r="AO2591" s="63">
        <f t="shared" si="318"/>
        <v>11.358804619998017</v>
      </c>
      <c r="AP2591" s="63">
        <f t="shared" si="318"/>
        <v>11.359537657922226</v>
      </c>
      <c r="AQ2591" s="63">
        <f t="shared" si="318"/>
        <v>11.362715978071076</v>
      </c>
      <c r="AR2591" s="63">
        <f t="shared" si="318"/>
        <v>11.376203534425278</v>
      </c>
      <c r="AS2591" s="63">
        <f t="shared" si="318"/>
        <v>11.429013607576051</v>
      </c>
      <c r="AT2591" s="63">
        <f t="shared" si="318"/>
        <v>11.594971110027394</v>
      </c>
      <c r="AU2591" s="63">
        <f t="shared" si="319"/>
        <v>11.961740587925192</v>
      </c>
      <c r="AV2591" s="63"/>
      <c r="AW2591" s="63"/>
    </row>
    <row r="2592" spans="27:49" x14ac:dyDescent="0.2">
      <c r="AA2592" s="217">
        <f t="shared" si="308"/>
        <v>-6.8508655805447731E-3</v>
      </c>
      <c r="AB2592" s="218">
        <f t="shared" si="309"/>
        <v>6.8508655805447731E-3</v>
      </c>
      <c r="AC2592" s="218">
        <f t="shared" si="310"/>
        <v>0</v>
      </c>
      <c r="AD2592" s="219">
        <f t="shared" si="311"/>
        <v>0</v>
      </c>
      <c r="AH2592" s="15">
        <f t="shared" si="312"/>
        <v>-2.1132140183653118E-2</v>
      </c>
      <c r="AI2592" s="15">
        <f t="shared" si="313"/>
        <v>0.75722234923842557</v>
      </c>
      <c r="AJ2592" s="15">
        <f t="shared" si="314"/>
        <v>-5.8662773998696828E-2</v>
      </c>
      <c r="AK2592" s="15">
        <f t="shared" si="315"/>
        <v>-0.59778198123591342</v>
      </c>
      <c r="AL2592" s="15">
        <f t="shared" si="316"/>
        <v>-1.9565766440237951</v>
      </c>
      <c r="AM2592" s="15">
        <f t="shared" si="317"/>
        <v>-1.4854556398418073</v>
      </c>
      <c r="AN2592" s="63">
        <f t="shared" si="318"/>
        <v>11.358636418491599</v>
      </c>
      <c r="AO2592" s="63">
        <f t="shared" si="318"/>
        <v>11.358804619998017</v>
      </c>
      <c r="AP2592" s="63">
        <f t="shared" si="318"/>
        <v>11.359537657922226</v>
      </c>
      <c r="AQ2592" s="63">
        <f t="shared" si="318"/>
        <v>11.362715978071076</v>
      </c>
      <c r="AR2592" s="63">
        <f t="shared" si="318"/>
        <v>11.376203534425278</v>
      </c>
      <c r="AS2592" s="63">
        <f t="shared" si="318"/>
        <v>11.429013607576051</v>
      </c>
      <c r="AT2592" s="63">
        <f t="shared" si="318"/>
        <v>11.594971110027394</v>
      </c>
      <c r="AU2592" s="63">
        <f t="shared" si="319"/>
        <v>11.961740587925192</v>
      </c>
      <c r="AV2592" s="63"/>
      <c r="AW2592" s="63"/>
    </row>
    <row r="2593" spans="27:49" x14ac:dyDescent="0.2">
      <c r="AA2593" s="217">
        <f t="shared" si="308"/>
        <v>-6.8508655805447731E-3</v>
      </c>
      <c r="AB2593" s="218">
        <f t="shared" si="309"/>
        <v>6.8508655805447731E-3</v>
      </c>
      <c r="AC2593" s="218">
        <f t="shared" si="310"/>
        <v>0</v>
      </c>
      <c r="AD2593" s="219">
        <f t="shared" si="311"/>
        <v>0</v>
      </c>
      <c r="AH2593" s="15">
        <f t="shared" si="312"/>
        <v>-2.1132140183653118E-2</v>
      </c>
      <c r="AI2593" s="15">
        <f t="shared" si="313"/>
        <v>0.75722234923842557</v>
      </c>
      <c r="AJ2593" s="15">
        <f t="shared" si="314"/>
        <v>-5.8662773998696828E-2</v>
      </c>
      <c r="AK2593" s="15">
        <f t="shared" si="315"/>
        <v>-0.59778198123591342</v>
      </c>
      <c r="AL2593" s="15">
        <f t="shared" si="316"/>
        <v>-1.9565766440237951</v>
      </c>
      <c r="AM2593" s="15">
        <f t="shared" si="317"/>
        <v>-1.4854556398418073</v>
      </c>
      <c r="AN2593" s="63">
        <f t="shared" si="318"/>
        <v>11.358636418491599</v>
      </c>
      <c r="AO2593" s="63">
        <f t="shared" si="318"/>
        <v>11.358804619998017</v>
      </c>
      <c r="AP2593" s="63">
        <f t="shared" si="318"/>
        <v>11.359537657922226</v>
      </c>
      <c r="AQ2593" s="63">
        <f t="shared" si="318"/>
        <v>11.362715978071076</v>
      </c>
      <c r="AR2593" s="63">
        <f t="shared" si="318"/>
        <v>11.376203534425278</v>
      </c>
      <c r="AS2593" s="63">
        <f t="shared" si="318"/>
        <v>11.429013607576051</v>
      </c>
      <c r="AT2593" s="63">
        <f t="shared" si="318"/>
        <v>11.594971110027394</v>
      </c>
      <c r="AU2593" s="63">
        <f t="shared" si="319"/>
        <v>11.961740587925192</v>
      </c>
      <c r="AV2593" s="63"/>
      <c r="AW2593" s="63"/>
    </row>
    <row r="2594" spans="27:49" x14ac:dyDescent="0.2">
      <c r="AA2594" s="217">
        <f t="shared" si="308"/>
        <v>-6.8508655805447731E-3</v>
      </c>
      <c r="AB2594" s="218">
        <f t="shared" si="309"/>
        <v>6.8508655805447731E-3</v>
      </c>
      <c r="AC2594" s="218">
        <f t="shared" si="310"/>
        <v>0</v>
      </c>
      <c r="AD2594" s="219">
        <f t="shared" si="311"/>
        <v>0</v>
      </c>
      <c r="AH2594" s="15">
        <f t="shared" si="312"/>
        <v>-2.1132140183653118E-2</v>
      </c>
      <c r="AI2594" s="15">
        <f t="shared" si="313"/>
        <v>0.75722234923842557</v>
      </c>
      <c r="AJ2594" s="15">
        <f t="shared" si="314"/>
        <v>-5.8662773998696828E-2</v>
      </c>
      <c r="AK2594" s="15">
        <f t="shared" si="315"/>
        <v>-0.59778198123591342</v>
      </c>
      <c r="AL2594" s="15">
        <f t="shared" si="316"/>
        <v>-1.9565766440237951</v>
      </c>
      <c r="AM2594" s="15">
        <f t="shared" si="317"/>
        <v>-1.4854556398418073</v>
      </c>
      <c r="AN2594" s="63">
        <f t="shared" si="318"/>
        <v>11.358636418491599</v>
      </c>
      <c r="AO2594" s="63">
        <f t="shared" si="318"/>
        <v>11.358804619998017</v>
      </c>
      <c r="AP2594" s="63">
        <f t="shared" si="318"/>
        <v>11.359537657922226</v>
      </c>
      <c r="AQ2594" s="63">
        <f t="shared" si="318"/>
        <v>11.362715978071076</v>
      </c>
      <c r="AR2594" s="63">
        <f t="shared" si="318"/>
        <v>11.376203534425278</v>
      </c>
      <c r="AS2594" s="63">
        <f t="shared" si="318"/>
        <v>11.429013607576051</v>
      </c>
      <c r="AT2594" s="63">
        <f t="shared" si="318"/>
        <v>11.594971110027394</v>
      </c>
      <c r="AU2594" s="63">
        <f t="shared" si="319"/>
        <v>11.961740587925192</v>
      </c>
      <c r="AV2594" s="63"/>
      <c r="AW2594" s="63"/>
    </row>
    <row r="2595" spans="27:49" x14ac:dyDescent="0.2">
      <c r="AA2595" s="217">
        <f t="shared" si="308"/>
        <v>-6.8508655805447731E-3</v>
      </c>
      <c r="AB2595" s="218">
        <f t="shared" si="309"/>
        <v>6.8508655805447731E-3</v>
      </c>
      <c r="AC2595" s="218">
        <f t="shared" si="310"/>
        <v>0</v>
      </c>
      <c r="AD2595" s="219">
        <f t="shared" si="311"/>
        <v>0</v>
      </c>
      <c r="AH2595" s="15">
        <f t="shared" si="312"/>
        <v>-2.1132140183653118E-2</v>
      </c>
      <c r="AI2595" s="15">
        <f t="shared" si="313"/>
        <v>0.75722234923842557</v>
      </c>
      <c r="AJ2595" s="15">
        <f t="shared" si="314"/>
        <v>-5.8662773998696828E-2</v>
      </c>
      <c r="AK2595" s="15">
        <f t="shared" si="315"/>
        <v>-0.59778198123591342</v>
      </c>
      <c r="AL2595" s="15">
        <f t="shared" si="316"/>
        <v>-1.9565766440237951</v>
      </c>
      <c r="AM2595" s="15">
        <f t="shared" si="317"/>
        <v>-1.4854556398418073</v>
      </c>
      <c r="AN2595" s="63">
        <f t="shared" si="318"/>
        <v>11.358636418491599</v>
      </c>
      <c r="AO2595" s="63">
        <f t="shared" si="318"/>
        <v>11.358804619998017</v>
      </c>
      <c r="AP2595" s="63">
        <f t="shared" si="318"/>
        <v>11.359537657922226</v>
      </c>
      <c r="AQ2595" s="63">
        <f t="shared" si="318"/>
        <v>11.362715978071076</v>
      </c>
      <c r="AR2595" s="63">
        <f t="shared" si="318"/>
        <v>11.376203534425278</v>
      </c>
      <c r="AS2595" s="63">
        <f t="shared" si="318"/>
        <v>11.429013607576051</v>
      </c>
      <c r="AT2595" s="63">
        <f t="shared" si="318"/>
        <v>11.594971110027394</v>
      </c>
      <c r="AU2595" s="63">
        <f t="shared" si="319"/>
        <v>11.961740587925192</v>
      </c>
      <c r="AV2595" s="63"/>
      <c r="AW2595" s="63"/>
    </row>
    <row r="2596" spans="27:49" x14ac:dyDescent="0.2">
      <c r="AA2596" s="217">
        <f t="shared" si="308"/>
        <v>-6.8508655805447731E-3</v>
      </c>
      <c r="AB2596" s="218">
        <f t="shared" si="309"/>
        <v>6.8508655805447731E-3</v>
      </c>
      <c r="AC2596" s="218">
        <f t="shared" si="310"/>
        <v>0</v>
      </c>
      <c r="AD2596" s="219">
        <f t="shared" si="311"/>
        <v>0</v>
      </c>
      <c r="AH2596" s="15">
        <f t="shared" si="312"/>
        <v>-2.1132140183653118E-2</v>
      </c>
      <c r="AI2596" s="15">
        <f t="shared" si="313"/>
        <v>0.75722234923842557</v>
      </c>
      <c r="AJ2596" s="15">
        <f t="shared" si="314"/>
        <v>-5.8662773998696828E-2</v>
      </c>
      <c r="AK2596" s="15">
        <f t="shared" si="315"/>
        <v>-0.59778198123591342</v>
      </c>
      <c r="AL2596" s="15">
        <f t="shared" si="316"/>
        <v>-1.9565766440237951</v>
      </c>
      <c r="AM2596" s="15">
        <f t="shared" si="317"/>
        <v>-1.4854556398418073</v>
      </c>
      <c r="AN2596" s="63">
        <f t="shared" si="318"/>
        <v>11.358636418491599</v>
      </c>
      <c r="AO2596" s="63">
        <f t="shared" si="318"/>
        <v>11.358804619998017</v>
      </c>
      <c r="AP2596" s="63">
        <f t="shared" si="318"/>
        <v>11.359537657922226</v>
      </c>
      <c r="AQ2596" s="63">
        <f t="shared" si="318"/>
        <v>11.362715978071076</v>
      </c>
      <c r="AR2596" s="63">
        <f t="shared" si="318"/>
        <v>11.376203534425278</v>
      </c>
      <c r="AS2596" s="63">
        <f t="shared" si="318"/>
        <v>11.429013607576051</v>
      </c>
      <c r="AT2596" s="63">
        <f t="shared" si="318"/>
        <v>11.594971110027394</v>
      </c>
      <c r="AU2596" s="63">
        <f t="shared" si="319"/>
        <v>11.961740587925192</v>
      </c>
      <c r="AV2596" s="63"/>
      <c r="AW2596" s="63"/>
    </row>
    <row r="2597" spans="27:49" x14ac:dyDescent="0.2">
      <c r="AA2597" s="217">
        <f t="shared" si="308"/>
        <v>-6.8508655805447731E-3</v>
      </c>
      <c r="AB2597" s="218">
        <f t="shared" si="309"/>
        <v>6.8508655805447731E-3</v>
      </c>
      <c r="AC2597" s="218">
        <f t="shared" si="310"/>
        <v>0</v>
      </c>
      <c r="AD2597" s="219">
        <f t="shared" si="311"/>
        <v>0</v>
      </c>
      <c r="AH2597" s="15">
        <f t="shared" si="312"/>
        <v>-2.1132140183653118E-2</v>
      </c>
      <c r="AI2597" s="15">
        <f t="shared" si="313"/>
        <v>0.75722234923842557</v>
      </c>
      <c r="AJ2597" s="15">
        <f t="shared" si="314"/>
        <v>-5.8662773998696828E-2</v>
      </c>
      <c r="AK2597" s="15">
        <f t="shared" si="315"/>
        <v>-0.59778198123591342</v>
      </c>
      <c r="AL2597" s="15">
        <f t="shared" si="316"/>
        <v>-1.9565766440237951</v>
      </c>
      <c r="AM2597" s="15">
        <f t="shared" si="317"/>
        <v>-1.4854556398418073</v>
      </c>
      <c r="AN2597" s="63">
        <f t="shared" ref="AN2597:AT2612" si="320">$AU2597+$AB$7*SIN(AO2597)</f>
        <v>11.358636418491599</v>
      </c>
      <c r="AO2597" s="63">
        <f t="shared" si="320"/>
        <v>11.358804619998017</v>
      </c>
      <c r="AP2597" s="63">
        <f t="shared" si="320"/>
        <v>11.359537657922226</v>
      </c>
      <c r="AQ2597" s="63">
        <f t="shared" si="320"/>
        <v>11.362715978071076</v>
      </c>
      <c r="AR2597" s="63">
        <f t="shared" si="320"/>
        <v>11.376203534425278</v>
      </c>
      <c r="AS2597" s="63">
        <f t="shared" si="320"/>
        <v>11.429013607576051</v>
      </c>
      <c r="AT2597" s="63">
        <f t="shared" si="320"/>
        <v>11.594971110027394</v>
      </c>
      <c r="AU2597" s="63">
        <f t="shared" si="319"/>
        <v>11.961740587925192</v>
      </c>
      <c r="AV2597" s="63"/>
      <c r="AW2597" s="63"/>
    </row>
    <row r="2598" spans="27:49" x14ac:dyDescent="0.2">
      <c r="AA2598" s="217">
        <f t="shared" si="308"/>
        <v>-6.8508655805447731E-3</v>
      </c>
      <c r="AB2598" s="218">
        <f t="shared" si="309"/>
        <v>6.8508655805447731E-3</v>
      </c>
      <c r="AC2598" s="218">
        <f t="shared" si="310"/>
        <v>0</v>
      </c>
      <c r="AD2598" s="219">
        <f t="shared" si="311"/>
        <v>0</v>
      </c>
      <c r="AH2598" s="15">
        <f t="shared" si="312"/>
        <v>-2.1132140183653118E-2</v>
      </c>
      <c r="AI2598" s="15">
        <f t="shared" si="313"/>
        <v>0.75722234923842557</v>
      </c>
      <c r="AJ2598" s="15">
        <f t="shared" si="314"/>
        <v>-5.8662773998696828E-2</v>
      </c>
      <c r="AK2598" s="15">
        <f t="shared" si="315"/>
        <v>-0.59778198123591342</v>
      </c>
      <c r="AL2598" s="15">
        <f t="shared" si="316"/>
        <v>-1.9565766440237951</v>
      </c>
      <c r="AM2598" s="15">
        <f t="shared" si="317"/>
        <v>-1.4854556398418073</v>
      </c>
      <c r="AN2598" s="63">
        <f t="shared" si="320"/>
        <v>11.358636418491599</v>
      </c>
      <c r="AO2598" s="63">
        <f t="shared" si="320"/>
        <v>11.358804619998017</v>
      </c>
      <c r="AP2598" s="63">
        <f t="shared" si="320"/>
        <v>11.359537657922226</v>
      </c>
      <c r="AQ2598" s="63">
        <f t="shared" si="320"/>
        <v>11.362715978071076</v>
      </c>
      <c r="AR2598" s="63">
        <f t="shared" si="320"/>
        <v>11.376203534425278</v>
      </c>
      <c r="AS2598" s="63">
        <f t="shared" si="320"/>
        <v>11.429013607576051</v>
      </c>
      <c r="AT2598" s="63">
        <f t="shared" si="320"/>
        <v>11.594971110027394</v>
      </c>
      <c r="AU2598" s="63">
        <f t="shared" si="319"/>
        <v>11.961740587925192</v>
      </c>
      <c r="AV2598" s="63"/>
      <c r="AW2598" s="63"/>
    </row>
    <row r="2599" spans="27:49" x14ac:dyDescent="0.2">
      <c r="AA2599" s="217">
        <f t="shared" si="308"/>
        <v>-6.8508655805447731E-3</v>
      </c>
      <c r="AB2599" s="218">
        <f t="shared" si="309"/>
        <v>6.8508655805447731E-3</v>
      </c>
      <c r="AC2599" s="218">
        <f t="shared" si="310"/>
        <v>0</v>
      </c>
      <c r="AD2599" s="219">
        <f t="shared" si="311"/>
        <v>0</v>
      </c>
      <c r="AH2599" s="15">
        <f t="shared" si="312"/>
        <v>-2.1132140183653118E-2</v>
      </c>
      <c r="AI2599" s="15">
        <f t="shared" si="313"/>
        <v>0.75722234923842557</v>
      </c>
      <c r="AJ2599" s="15">
        <f t="shared" si="314"/>
        <v>-5.8662773998696828E-2</v>
      </c>
      <c r="AK2599" s="15">
        <f t="shared" si="315"/>
        <v>-0.59778198123591342</v>
      </c>
      <c r="AL2599" s="15">
        <f t="shared" si="316"/>
        <v>-1.9565766440237951</v>
      </c>
      <c r="AM2599" s="15">
        <f t="shared" si="317"/>
        <v>-1.4854556398418073</v>
      </c>
      <c r="AN2599" s="63">
        <f t="shared" si="320"/>
        <v>11.358636418491599</v>
      </c>
      <c r="AO2599" s="63">
        <f t="shared" si="320"/>
        <v>11.358804619998017</v>
      </c>
      <c r="AP2599" s="63">
        <f t="shared" si="320"/>
        <v>11.359537657922226</v>
      </c>
      <c r="AQ2599" s="63">
        <f t="shared" si="320"/>
        <v>11.362715978071076</v>
      </c>
      <c r="AR2599" s="63">
        <f t="shared" si="320"/>
        <v>11.376203534425278</v>
      </c>
      <c r="AS2599" s="63">
        <f t="shared" si="320"/>
        <v>11.429013607576051</v>
      </c>
      <c r="AT2599" s="63">
        <f t="shared" si="320"/>
        <v>11.594971110027394</v>
      </c>
      <c r="AU2599" s="63">
        <f t="shared" si="319"/>
        <v>11.961740587925192</v>
      </c>
      <c r="AV2599" s="63"/>
      <c r="AW2599" s="63"/>
    </row>
    <row r="2600" spans="27:49" x14ac:dyDescent="0.2">
      <c r="AA2600" s="217">
        <f t="shared" si="308"/>
        <v>-6.8508655805447731E-3</v>
      </c>
      <c r="AB2600" s="218">
        <f t="shared" si="309"/>
        <v>6.8508655805447731E-3</v>
      </c>
      <c r="AC2600" s="218">
        <f t="shared" si="310"/>
        <v>0</v>
      </c>
      <c r="AD2600" s="219">
        <f t="shared" si="311"/>
        <v>0</v>
      </c>
      <c r="AH2600" s="15">
        <f t="shared" si="312"/>
        <v>-2.1132140183653118E-2</v>
      </c>
      <c r="AI2600" s="15">
        <f t="shared" si="313"/>
        <v>0.75722234923842557</v>
      </c>
      <c r="AJ2600" s="15">
        <f t="shared" si="314"/>
        <v>-5.8662773998696828E-2</v>
      </c>
      <c r="AK2600" s="15">
        <f t="shared" si="315"/>
        <v>-0.59778198123591342</v>
      </c>
      <c r="AL2600" s="15">
        <f t="shared" si="316"/>
        <v>-1.9565766440237951</v>
      </c>
      <c r="AM2600" s="15">
        <f t="shared" si="317"/>
        <v>-1.4854556398418073</v>
      </c>
      <c r="AN2600" s="63">
        <f t="shared" si="320"/>
        <v>11.358636418491599</v>
      </c>
      <c r="AO2600" s="63">
        <f t="shared" si="320"/>
        <v>11.358804619998017</v>
      </c>
      <c r="AP2600" s="63">
        <f t="shared" si="320"/>
        <v>11.359537657922226</v>
      </c>
      <c r="AQ2600" s="63">
        <f t="shared" si="320"/>
        <v>11.362715978071076</v>
      </c>
      <c r="AR2600" s="63">
        <f t="shared" si="320"/>
        <v>11.376203534425278</v>
      </c>
      <c r="AS2600" s="63">
        <f t="shared" si="320"/>
        <v>11.429013607576051</v>
      </c>
      <c r="AT2600" s="63">
        <f t="shared" si="320"/>
        <v>11.594971110027394</v>
      </c>
      <c r="AU2600" s="63">
        <f t="shared" si="319"/>
        <v>11.961740587925192</v>
      </c>
      <c r="AV2600" s="63"/>
      <c r="AW2600" s="63"/>
    </row>
    <row r="2601" spans="27:49" x14ac:dyDescent="0.2">
      <c r="AA2601" s="217">
        <f t="shared" si="308"/>
        <v>-6.8508655805447731E-3</v>
      </c>
      <c r="AB2601" s="218">
        <f t="shared" si="309"/>
        <v>6.8508655805447731E-3</v>
      </c>
      <c r="AC2601" s="218">
        <f t="shared" si="310"/>
        <v>0</v>
      </c>
      <c r="AD2601" s="219">
        <f t="shared" si="311"/>
        <v>0</v>
      </c>
      <c r="AH2601" s="15">
        <f t="shared" si="312"/>
        <v>-2.1132140183653118E-2</v>
      </c>
      <c r="AI2601" s="15">
        <f t="shared" si="313"/>
        <v>0.75722234923842557</v>
      </c>
      <c r="AJ2601" s="15">
        <f t="shared" si="314"/>
        <v>-5.8662773998696828E-2</v>
      </c>
      <c r="AK2601" s="15">
        <f t="shared" si="315"/>
        <v>-0.59778198123591342</v>
      </c>
      <c r="AL2601" s="15">
        <f t="shared" si="316"/>
        <v>-1.9565766440237951</v>
      </c>
      <c r="AM2601" s="15">
        <f t="shared" si="317"/>
        <v>-1.4854556398418073</v>
      </c>
      <c r="AN2601" s="63">
        <f t="shared" si="320"/>
        <v>11.358636418491599</v>
      </c>
      <c r="AO2601" s="63">
        <f t="shared" si="320"/>
        <v>11.358804619998017</v>
      </c>
      <c r="AP2601" s="63">
        <f t="shared" si="320"/>
        <v>11.359537657922226</v>
      </c>
      <c r="AQ2601" s="63">
        <f t="shared" si="320"/>
        <v>11.362715978071076</v>
      </c>
      <c r="AR2601" s="63">
        <f t="shared" si="320"/>
        <v>11.376203534425278</v>
      </c>
      <c r="AS2601" s="63">
        <f t="shared" si="320"/>
        <v>11.429013607576051</v>
      </c>
      <c r="AT2601" s="63">
        <f t="shared" si="320"/>
        <v>11.594971110027394</v>
      </c>
      <c r="AU2601" s="63">
        <f t="shared" si="319"/>
        <v>11.961740587925192</v>
      </c>
      <c r="AV2601" s="63"/>
      <c r="AW2601" s="63"/>
    </row>
    <row r="2602" spans="27:49" x14ac:dyDescent="0.2">
      <c r="AA2602" s="217">
        <f t="shared" si="308"/>
        <v>-6.8508655805447731E-3</v>
      </c>
      <c r="AB2602" s="218">
        <f t="shared" si="309"/>
        <v>6.8508655805447731E-3</v>
      </c>
      <c r="AC2602" s="218">
        <f t="shared" si="310"/>
        <v>0</v>
      </c>
      <c r="AD2602" s="219">
        <f t="shared" si="311"/>
        <v>0</v>
      </c>
      <c r="AH2602" s="15">
        <f t="shared" si="312"/>
        <v>-2.1132140183653118E-2</v>
      </c>
      <c r="AI2602" s="15">
        <f t="shared" si="313"/>
        <v>0.75722234923842557</v>
      </c>
      <c r="AJ2602" s="15">
        <f t="shared" si="314"/>
        <v>-5.8662773998696828E-2</v>
      </c>
      <c r="AK2602" s="15">
        <f t="shared" si="315"/>
        <v>-0.59778198123591342</v>
      </c>
      <c r="AL2602" s="15">
        <f t="shared" si="316"/>
        <v>-1.9565766440237951</v>
      </c>
      <c r="AM2602" s="15">
        <f t="shared" si="317"/>
        <v>-1.4854556398418073</v>
      </c>
      <c r="AN2602" s="63">
        <f t="shared" si="320"/>
        <v>11.358636418491599</v>
      </c>
      <c r="AO2602" s="63">
        <f t="shared" si="320"/>
        <v>11.358804619998017</v>
      </c>
      <c r="AP2602" s="63">
        <f t="shared" si="320"/>
        <v>11.359537657922226</v>
      </c>
      <c r="AQ2602" s="63">
        <f t="shared" si="320"/>
        <v>11.362715978071076</v>
      </c>
      <c r="AR2602" s="63">
        <f t="shared" si="320"/>
        <v>11.376203534425278</v>
      </c>
      <c r="AS2602" s="63">
        <f t="shared" si="320"/>
        <v>11.429013607576051</v>
      </c>
      <c r="AT2602" s="63">
        <f t="shared" si="320"/>
        <v>11.594971110027394</v>
      </c>
      <c r="AU2602" s="63">
        <f t="shared" si="319"/>
        <v>11.961740587925192</v>
      </c>
      <c r="AV2602" s="63"/>
      <c r="AW2602" s="63"/>
    </row>
    <row r="2603" spans="27:49" x14ac:dyDescent="0.2">
      <c r="AA2603" s="217">
        <f t="shared" si="308"/>
        <v>-6.8508655805447731E-3</v>
      </c>
      <c r="AB2603" s="218">
        <f t="shared" si="309"/>
        <v>6.8508655805447731E-3</v>
      </c>
      <c r="AC2603" s="218">
        <f t="shared" si="310"/>
        <v>0</v>
      </c>
      <c r="AD2603" s="219">
        <f t="shared" si="311"/>
        <v>0</v>
      </c>
      <c r="AH2603" s="15">
        <f t="shared" si="312"/>
        <v>-2.1132140183653118E-2</v>
      </c>
      <c r="AI2603" s="15">
        <f t="shared" si="313"/>
        <v>0.75722234923842557</v>
      </c>
      <c r="AJ2603" s="15">
        <f t="shared" si="314"/>
        <v>-5.8662773998696828E-2</v>
      </c>
      <c r="AK2603" s="15">
        <f t="shared" si="315"/>
        <v>-0.59778198123591342</v>
      </c>
      <c r="AL2603" s="15">
        <f t="shared" si="316"/>
        <v>-1.9565766440237951</v>
      </c>
      <c r="AM2603" s="15">
        <f t="shared" si="317"/>
        <v>-1.4854556398418073</v>
      </c>
      <c r="AN2603" s="63">
        <f t="shared" si="320"/>
        <v>11.358636418491599</v>
      </c>
      <c r="AO2603" s="63">
        <f t="shared" si="320"/>
        <v>11.358804619998017</v>
      </c>
      <c r="AP2603" s="63">
        <f t="shared" si="320"/>
        <v>11.359537657922226</v>
      </c>
      <c r="AQ2603" s="63">
        <f t="shared" si="320"/>
        <v>11.362715978071076</v>
      </c>
      <c r="AR2603" s="63">
        <f t="shared" si="320"/>
        <v>11.376203534425278</v>
      </c>
      <c r="AS2603" s="63">
        <f t="shared" si="320"/>
        <v>11.429013607576051</v>
      </c>
      <c r="AT2603" s="63">
        <f t="shared" si="320"/>
        <v>11.594971110027394</v>
      </c>
      <c r="AU2603" s="63">
        <f t="shared" si="319"/>
        <v>11.961740587925192</v>
      </c>
      <c r="AV2603" s="63"/>
      <c r="AW2603" s="63"/>
    </row>
    <row r="2604" spans="27:49" x14ac:dyDescent="0.2">
      <c r="AA2604" s="217">
        <f t="shared" si="308"/>
        <v>-6.8508655805447731E-3</v>
      </c>
      <c r="AB2604" s="218">
        <f t="shared" si="309"/>
        <v>6.8508655805447731E-3</v>
      </c>
      <c r="AC2604" s="218">
        <f t="shared" si="310"/>
        <v>0</v>
      </c>
      <c r="AD2604" s="219">
        <f t="shared" si="311"/>
        <v>0</v>
      </c>
      <c r="AH2604" s="15">
        <f t="shared" si="312"/>
        <v>-2.1132140183653118E-2</v>
      </c>
      <c r="AI2604" s="15">
        <f t="shared" si="313"/>
        <v>0.75722234923842557</v>
      </c>
      <c r="AJ2604" s="15">
        <f t="shared" si="314"/>
        <v>-5.8662773998696828E-2</v>
      </c>
      <c r="AK2604" s="15">
        <f t="shared" si="315"/>
        <v>-0.59778198123591342</v>
      </c>
      <c r="AL2604" s="15">
        <f t="shared" si="316"/>
        <v>-1.9565766440237951</v>
      </c>
      <c r="AM2604" s="15">
        <f t="shared" si="317"/>
        <v>-1.4854556398418073</v>
      </c>
      <c r="AN2604" s="63">
        <f t="shared" si="320"/>
        <v>11.358636418491599</v>
      </c>
      <c r="AO2604" s="63">
        <f t="shared" si="320"/>
        <v>11.358804619998017</v>
      </c>
      <c r="AP2604" s="63">
        <f t="shared" si="320"/>
        <v>11.359537657922226</v>
      </c>
      <c r="AQ2604" s="63">
        <f t="shared" si="320"/>
        <v>11.362715978071076</v>
      </c>
      <c r="AR2604" s="63">
        <f t="shared" si="320"/>
        <v>11.376203534425278</v>
      </c>
      <c r="AS2604" s="63">
        <f t="shared" si="320"/>
        <v>11.429013607576051</v>
      </c>
      <c r="AT2604" s="63">
        <f t="shared" si="320"/>
        <v>11.594971110027394</v>
      </c>
      <c r="AU2604" s="63">
        <f t="shared" si="319"/>
        <v>11.961740587925192</v>
      </c>
      <c r="AV2604" s="63"/>
      <c r="AW2604" s="63"/>
    </row>
    <row r="2605" spans="27:49" x14ac:dyDescent="0.2">
      <c r="AA2605" s="217">
        <f t="shared" si="308"/>
        <v>-6.8508655805447731E-3</v>
      </c>
      <c r="AB2605" s="218">
        <f t="shared" si="309"/>
        <v>6.8508655805447731E-3</v>
      </c>
      <c r="AC2605" s="218">
        <f t="shared" si="310"/>
        <v>0</v>
      </c>
      <c r="AD2605" s="219">
        <f t="shared" si="311"/>
        <v>0</v>
      </c>
      <c r="AH2605" s="15">
        <f t="shared" si="312"/>
        <v>-2.1132140183653118E-2</v>
      </c>
      <c r="AI2605" s="15">
        <f t="shared" si="313"/>
        <v>0.75722234923842557</v>
      </c>
      <c r="AJ2605" s="15">
        <f t="shared" si="314"/>
        <v>-5.8662773998696828E-2</v>
      </c>
      <c r="AK2605" s="15">
        <f t="shared" si="315"/>
        <v>-0.59778198123591342</v>
      </c>
      <c r="AL2605" s="15">
        <f t="shared" si="316"/>
        <v>-1.9565766440237951</v>
      </c>
      <c r="AM2605" s="15">
        <f t="shared" si="317"/>
        <v>-1.4854556398418073</v>
      </c>
      <c r="AN2605" s="63">
        <f t="shared" si="320"/>
        <v>11.358636418491599</v>
      </c>
      <c r="AO2605" s="63">
        <f t="shared" si="320"/>
        <v>11.358804619998017</v>
      </c>
      <c r="AP2605" s="63">
        <f t="shared" si="320"/>
        <v>11.359537657922226</v>
      </c>
      <c r="AQ2605" s="63">
        <f t="shared" si="320"/>
        <v>11.362715978071076</v>
      </c>
      <c r="AR2605" s="63">
        <f t="shared" si="320"/>
        <v>11.376203534425278</v>
      </c>
      <c r="AS2605" s="63">
        <f t="shared" si="320"/>
        <v>11.429013607576051</v>
      </c>
      <c r="AT2605" s="63">
        <f t="shared" si="320"/>
        <v>11.594971110027394</v>
      </c>
      <c r="AU2605" s="63">
        <f t="shared" si="319"/>
        <v>11.961740587925192</v>
      </c>
      <c r="AV2605" s="63"/>
      <c r="AW2605" s="63"/>
    </row>
    <row r="2606" spans="27:49" x14ac:dyDescent="0.2">
      <c r="AA2606" s="217">
        <f t="shared" si="308"/>
        <v>-6.8508655805447731E-3</v>
      </c>
      <c r="AB2606" s="218">
        <f t="shared" si="309"/>
        <v>6.8508655805447731E-3</v>
      </c>
      <c r="AC2606" s="218">
        <f t="shared" si="310"/>
        <v>0</v>
      </c>
      <c r="AD2606" s="219">
        <f t="shared" si="311"/>
        <v>0</v>
      </c>
      <c r="AH2606" s="15">
        <f t="shared" si="312"/>
        <v>-2.1132140183653118E-2</v>
      </c>
      <c r="AI2606" s="15">
        <f t="shared" si="313"/>
        <v>0.75722234923842557</v>
      </c>
      <c r="AJ2606" s="15">
        <f t="shared" si="314"/>
        <v>-5.8662773998696828E-2</v>
      </c>
      <c r="AK2606" s="15">
        <f t="shared" si="315"/>
        <v>-0.59778198123591342</v>
      </c>
      <c r="AL2606" s="15">
        <f t="shared" si="316"/>
        <v>-1.9565766440237951</v>
      </c>
      <c r="AM2606" s="15">
        <f t="shared" si="317"/>
        <v>-1.4854556398418073</v>
      </c>
      <c r="AN2606" s="63">
        <f t="shared" si="320"/>
        <v>11.358636418491599</v>
      </c>
      <c r="AO2606" s="63">
        <f t="shared" si="320"/>
        <v>11.358804619998017</v>
      </c>
      <c r="AP2606" s="63">
        <f t="shared" si="320"/>
        <v>11.359537657922226</v>
      </c>
      <c r="AQ2606" s="63">
        <f t="shared" si="320"/>
        <v>11.362715978071076</v>
      </c>
      <c r="AR2606" s="63">
        <f t="shared" si="320"/>
        <v>11.376203534425278</v>
      </c>
      <c r="AS2606" s="63">
        <f t="shared" si="320"/>
        <v>11.429013607576051</v>
      </c>
      <c r="AT2606" s="63">
        <f t="shared" si="320"/>
        <v>11.594971110027394</v>
      </c>
      <c r="AU2606" s="63">
        <f t="shared" si="319"/>
        <v>11.961740587925192</v>
      </c>
      <c r="AV2606" s="63"/>
      <c r="AW2606" s="63"/>
    </row>
    <row r="2607" spans="27:49" x14ac:dyDescent="0.2">
      <c r="AA2607" s="217">
        <f t="shared" si="308"/>
        <v>-6.8508655805447731E-3</v>
      </c>
      <c r="AB2607" s="218">
        <f t="shared" si="309"/>
        <v>6.8508655805447731E-3</v>
      </c>
      <c r="AC2607" s="218">
        <f t="shared" si="310"/>
        <v>0</v>
      </c>
      <c r="AD2607" s="219">
        <f t="shared" si="311"/>
        <v>0</v>
      </c>
      <c r="AH2607" s="15">
        <f t="shared" si="312"/>
        <v>-2.1132140183653118E-2</v>
      </c>
      <c r="AI2607" s="15">
        <f t="shared" si="313"/>
        <v>0.75722234923842557</v>
      </c>
      <c r="AJ2607" s="15">
        <f t="shared" si="314"/>
        <v>-5.8662773998696828E-2</v>
      </c>
      <c r="AK2607" s="15">
        <f t="shared" si="315"/>
        <v>-0.59778198123591342</v>
      </c>
      <c r="AL2607" s="15">
        <f t="shared" si="316"/>
        <v>-1.9565766440237951</v>
      </c>
      <c r="AM2607" s="15">
        <f t="shared" si="317"/>
        <v>-1.4854556398418073</v>
      </c>
      <c r="AN2607" s="63">
        <f t="shared" si="320"/>
        <v>11.358636418491599</v>
      </c>
      <c r="AO2607" s="63">
        <f t="shared" si="320"/>
        <v>11.358804619998017</v>
      </c>
      <c r="AP2607" s="63">
        <f t="shared" si="320"/>
        <v>11.359537657922226</v>
      </c>
      <c r="AQ2607" s="63">
        <f t="shared" si="320"/>
        <v>11.362715978071076</v>
      </c>
      <c r="AR2607" s="63">
        <f t="shared" si="320"/>
        <v>11.376203534425278</v>
      </c>
      <c r="AS2607" s="63">
        <f t="shared" si="320"/>
        <v>11.429013607576051</v>
      </c>
      <c r="AT2607" s="63">
        <f t="shared" si="320"/>
        <v>11.594971110027394</v>
      </c>
      <c r="AU2607" s="63">
        <f t="shared" si="319"/>
        <v>11.961740587925192</v>
      </c>
      <c r="AV2607" s="63"/>
      <c r="AW2607" s="63"/>
    </row>
    <row r="2608" spans="27:49" x14ac:dyDescent="0.2">
      <c r="AA2608" s="217">
        <f t="shared" si="308"/>
        <v>-6.8508655805447731E-3</v>
      </c>
      <c r="AB2608" s="218">
        <f t="shared" si="309"/>
        <v>6.8508655805447731E-3</v>
      </c>
      <c r="AC2608" s="218">
        <f t="shared" si="310"/>
        <v>0</v>
      </c>
      <c r="AD2608" s="219">
        <f t="shared" si="311"/>
        <v>0</v>
      </c>
      <c r="AH2608" s="15">
        <f t="shared" si="312"/>
        <v>-2.1132140183653118E-2</v>
      </c>
      <c r="AI2608" s="15">
        <f t="shared" si="313"/>
        <v>0.75722234923842557</v>
      </c>
      <c r="AJ2608" s="15">
        <f t="shared" si="314"/>
        <v>-5.8662773998696828E-2</v>
      </c>
      <c r="AK2608" s="15">
        <f t="shared" si="315"/>
        <v>-0.59778198123591342</v>
      </c>
      <c r="AL2608" s="15">
        <f t="shared" si="316"/>
        <v>-1.9565766440237951</v>
      </c>
      <c r="AM2608" s="15">
        <f t="shared" si="317"/>
        <v>-1.4854556398418073</v>
      </c>
      <c r="AN2608" s="63">
        <f t="shared" si="320"/>
        <v>11.358636418491599</v>
      </c>
      <c r="AO2608" s="63">
        <f t="shared" si="320"/>
        <v>11.358804619998017</v>
      </c>
      <c r="AP2608" s="63">
        <f t="shared" si="320"/>
        <v>11.359537657922226</v>
      </c>
      <c r="AQ2608" s="63">
        <f t="shared" si="320"/>
        <v>11.362715978071076</v>
      </c>
      <c r="AR2608" s="63">
        <f t="shared" si="320"/>
        <v>11.376203534425278</v>
      </c>
      <c r="AS2608" s="63">
        <f t="shared" si="320"/>
        <v>11.429013607576051</v>
      </c>
      <c r="AT2608" s="63">
        <f t="shared" si="320"/>
        <v>11.594971110027394</v>
      </c>
      <c r="AU2608" s="63">
        <f t="shared" si="319"/>
        <v>11.961740587925192</v>
      </c>
      <c r="AV2608" s="63"/>
      <c r="AW2608" s="63"/>
    </row>
    <row r="2609" spans="27:49" x14ac:dyDescent="0.2">
      <c r="AA2609" s="217">
        <f t="shared" si="308"/>
        <v>-6.8508655805447731E-3</v>
      </c>
      <c r="AB2609" s="218">
        <f t="shared" si="309"/>
        <v>6.8508655805447731E-3</v>
      </c>
      <c r="AC2609" s="218">
        <f t="shared" si="310"/>
        <v>0</v>
      </c>
      <c r="AD2609" s="219">
        <f t="shared" si="311"/>
        <v>0</v>
      </c>
      <c r="AH2609" s="15">
        <f t="shared" si="312"/>
        <v>-2.1132140183653118E-2</v>
      </c>
      <c r="AI2609" s="15">
        <f t="shared" si="313"/>
        <v>0.75722234923842557</v>
      </c>
      <c r="AJ2609" s="15">
        <f t="shared" si="314"/>
        <v>-5.8662773998696828E-2</v>
      </c>
      <c r="AK2609" s="15">
        <f t="shared" si="315"/>
        <v>-0.59778198123591342</v>
      </c>
      <c r="AL2609" s="15">
        <f t="shared" si="316"/>
        <v>-1.9565766440237951</v>
      </c>
      <c r="AM2609" s="15">
        <f t="shared" si="317"/>
        <v>-1.4854556398418073</v>
      </c>
      <c r="AN2609" s="63">
        <f t="shared" si="320"/>
        <v>11.358636418491599</v>
      </c>
      <c r="AO2609" s="63">
        <f t="shared" si="320"/>
        <v>11.358804619998017</v>
      </c>
      <c r="AP2609" s="63">
        <f t="shared" si="320"/>
        <v>11.359537657922226</v>
      </c>
      <c r="AQ2609" s="63">
        <f t="shared" si="320"/>
        <v>11.362715978071076</v>
      </c>
      <c r="AR2609" s="63">
        <f t="shared" si="320"/>
        <v>11.376203534425278</v>
      </c>
      <c r="AS2609" s="63">
        <f t="shared" si="320"/>
        <v>11.429013607576051</v>
      </c>
      <c r="AT2609" s="63">
        <f t="shared" si="320"/>
        <v>11.594971110027394</v>
      </c>
      <c r="AU2609" s="63">
        <f t="shared" si="319"/>
        <v>11.961740587925192</v>
      </c>
      <c r="AV2609" s="63"/>
      <c r="AW2609" s="63"/>
    </row>
    <row r="2610" spans="27:49" x14ac:dyDescent="0.2">
      <c r="AA2610" s="217">
        <f t="shared" si="308"/>
        <v>-6.8508655805447731E-3</v>
      </c>
      <c r="AB2610" s="218">
        <f t="shared" si="309"/>
        <v>6.8508655805447731E-3</v>
      </c>
      <c r="AC2610" s="218">
        <f t="shared" si="310"/>
        <v>0</v>
      </c>
      <c r="AD2610" s="219">
        <f t="shared" si="311"/>
        <v>0</v>
      </c>
      <c r="AH2610" s="15">
        <f t="shared" si="312"/>
        <v>-2.1132140183653118E-2</v>
      </c>
      <c r="AI2610" s="15">
        <f t="shared" si="313"/>
        <v>0.75722234923842557</v>
      </c>
      <c r="AJ2610" s="15">
        <f t="shared" si="314"/>
        <v>-5.8662773998696828E-2</v>
      </c>
      <c r="AK2610" s="15">
        <f t="shared" si="315"/>
        <v>-0.59778198123591342</v>
      </c>
      <c r="AL2610" s="15">
        <f t="shared" si="316"/>
        <v>-1.9565766440237951</v>
      </c>
      <c r="AM2610" s="15">
        <f t="shared" si="317"/>
        <v>-1.4854556398418073</v>
      </c>
      <c r="AN2610" s="63">
        <f t="shared" si="320"/>
        <v>11.358636418491599</v>
      </c>
      <c r="AO2610" s="63">
        <f t="shared" si="320"/>
        <v>11.358804619998017</v>
      </c>
      <c r="AP2610" s="63">
        <f t="shared" si="320"/>
        <v>11.359537657922226</v>
      </c>
      <c r="AQ2610" s="63">
        <f t="shared" si="320"/>
        <v>11.362715978071076</v>
      </c>
      <c r="AR2610" s="63">
        <f t="shared" si="320"/>
        <v>11.376203534425278</v>
      </c>
      <c r="AS2610" s="63">
        <f t="shared" si="320"/>
        <v>11.429013607576051</v>
      </c>
      <c r="AT2610" s="63">
        <f t="shared" si="320"/>
        <v>11.594971110027394</v>
      </c>
      <c r="AU2610" s="63">
        <f t="shared" si="319"/>
        <v>11.961740587925192</v>
      </c>
      <c r="AV2610" s="63"/>
      <c r="AW2610" s="63"/>
    </row>
    <row r="2611" spans="27:49" x14ac:dyDescent="0.2">
      <c r="AA2611" s="217">
        <f t="shared" si="308"/>
        <v>-6.8508655805447731E-3</v>
      </c>
      <c r="AB2611" s="218">
        <f t="shared" si="309"/>
        <v>6.8508655805447731E-3</v>
      </c>
      <c r="AC2611" s="218">
        <f t="shared" si="310"/>
        <v>0</v>
      </c>
      <c r="AD2611" s="219">
        <f t="shared" si="311"/>
        <v>0</v>
      </c>
      <c r="AH2611" s="15">
        <f t="shared" si="312"/>
        <v>-2.1132140183653118E-2</v>
      </c>
      <c r="AI2611" s="15">
        <f t="shared" si="313"/>
        <v>0.75722234923842557</v>
      </c>
      <c r="AJ2611" s="15">
        <f t="shared" si="314"/>
        <v>-5.8662773998696828E-2</v>
      </c>
      <c r="AK2611" s="15">
        <f t="shared" si="315"/>
        <v>-0.59778198123591342</v>
      </c>
      <c r="AL2611" s="15">
        <f t="shared" si="316"/>
        <v>-1.9565766440237951</v>
      </c>
      <c r="AM2611" s="15">
        <f t="shared" si="317"/>
        <v>-1.4854556398418073</v>
      </c>
      <c r="AN2611" s="63">
        <f t="shared" si="320"/>
        <v>11.358636418491599</v>
      </c>
      <c r="AO2611" s="63">
        <f t="shared" si="320"/>
        <v>11.358804619998017</v>
      </c>
      <c r="AP2611" s="63">
        <f t="shared" si="320"/>
        <v>11.359537657922226</v>
      </c>
      <c r="AQ2611" s="63">
        <f t="shared" si="320"/>
        <v>11.362715978071076</v>
      </c>
      <c r="AR2611" s="63">
        <f t="shared" si="320"/>
        <v>11.376203534425278</v>
      </c>
      <c r="AS2611" s="63">
        <f t="shared" si="320"/>
        <v>11.429013607576051</v>
      </c>
      <c r="AT2611" s="63">
        <f t="shared" si="320"/>
        <v>11.594971110027394</v>
      </c>
      <c r="AU2611" s="63">
        <f t="shared" si="319"/>
        <v>11.961740587925192</v>
      </c>
      <c r="AV2611" s="63"/>
      <c r="AW2611" s="63"/>
    </row>
    <row r="2612" spans="27:49" x14ac:dyDescent="0.2">
      <c r="AA2612" s="217">
        <f t="shared" si="308"/>
        <v>-6.8508655805447731E-3</v>
      </c>
      <c r="AB2612" s="218">
        <f t="shared" si="309"/>
        <v>6.8508655805447731E-3</v>
      </c>
      <c r="AC2612" s="218">
        <f t="shared" si="310"/>
        <v>0</v>
      </c>
      <c r="AD2612" s="219">
        <f t="shared" si="311"/>
        <v>0</v>
      </c>
      <c r="AH2612" s="15">
        <f t="shared" si="312"/>
        <v>-2.1132140183653118E-2</v>
      </c>
      <c r="AI2612" s="15">
        <f t="shared" si="313"/>
        <v>0.75722234923842557</v>
      </c>
      <c r="AJ2612" s="15">
        <f t="shared" si="314"/>
        <v>-5.8662773998696828E-2</v>
      </c>
      <c r="AK2612" s="15">
        <f t="shared" si="315"/>
        <v>-0.59778198123591342</v>
      </c>
      <c r="AL2612" s="15">
        <f t="shared" si="316"/>
        <v>-1.9565766440237951</v>
      </c>
      <c r="AM2612" s="15">
        <f t="shared" si="317"/>
        <v>-1.4854556398418073</v>
      </c>
      <c r="AN2612" s="63">
        <f t="shared" si="320"/>
        <v>11.358636418491599</v>
      </c>
      <c r="AO2612" s="63">
        <f t="shared" si="320"/>
        <v>11.358804619998017</v>
      </c>
      <c r="AP2612" s="63">
        <f t="shared" si="320"/>
        <v>11.359537657922226</v>
      </c>
      <c r="AQ2612" s="63">
        <f t="shared" si="320"/>
        <v>11.362715978071076</v>
      </c>
      <c r="AR2612" s="63">
        <f t="shared" si="320"/>
        <v>11.376203534425278</v>
      </c>
      <c r="AS2612" s="63">
        <f t="shared" si="320"/>
        <v>11.429013607576051</v>
      </c>
      <c r="AT2612" s="63">
        <f t="shared" si="320"/>
        <v>11.594971110027394</v>
      </c>
      <c r="AU2612" s="63">
        <f t="shared" si="319"/>
        <v>11.961740587925192</v>
      </c>
      <c r="AV2612" s="63"/>
      <c r="AW2612" s="63"/>
    </row>
    <row r="2613" spans="27:49" x14ac:dyDescent="0.2">
      <c r="AA2613" s="217">
        <f t="shared" si="308"/>
        <v>-6.8508655805447731E-3</v>
      </c>
      <c r="AB2613" s="218">
        <f t="shared" si="309"/>
        <v>6.8508655805447731E-3</v>
      </c>
      <c r="AC2613" s="218">
        <f t="shared" si="310"/>
        <v>0</v>
      </c>
      <c r="AD2613" s="219">
        <f t="shared" si="311"/>
        <v>0</v>
      </c>
      <c r="AH2613" s="15">
        <f t="shared" si="312"/>
        <v>-2.1132140183653118E-2</v>
      </c>
      <c r="AI2613" s="15">
        <f t="shared" si="313"/>
        <v>0.75722234923842557</v>
      </c>
      <c r="AJ2613" s="15">
        <f t="shared" si="314"/>
        <v>-5.8662773998696828E-2</v>
      </c>
      <c r="AK2613" s="15">
        <f t="shared" si="315"/>
        <v>-0.59778198123591342</v>
      </c>
      <c r="AL2613" s="15">
        <f t="shared" si="316"/>
        <v>-1.9565766440237951</v>
      </c>
      <c r="AM2613" s="15">
        <f t="shared" si="317"/>
        <v>-1.4854556398418073</v>
      </c>
      <c r="AN2613" s="63">
        <f t="shared" ref="AN2613:AT2628" si="321">$AU2613+$AB$7*SIN(AO2613)</f>
        <v>11.358636418491599</v>
      </c>
      <c r="AO2613" s="63">
        <f t="shared" si="321"/>
        <v>11.358804619998017</v>
      </c>
      <c r="AP2613" s="63">
        <f t="shared" si="321"/>
        <v>11.359537657922226</v>
      </c>
      <c r="AQ2613" s="63">
        <f t="shared" si="321"/>
        <v>11.362715978071076</v>
      </c>
      <c r="AR2613" s="63">
        <f t="shared" si="321"/>
        <v>11.376203534425278</v>
      </c>
      <c r="AS2613" s="63">
        <f t="shared" si="321"/>
        <v>11.429013607576051</v>
      </c>
      <c r="AT2613" s="63">
        <f t="shared" si="321"/>
        <v>11.594971110027394</v>
      </c>
      <c r="AU2613" s="63">
        <f t="shared" si="319"/>
        <v>11.961740587925192</v>
      </c>
      <c r="AV2613" s="63"/>
      <c r="AW2613" s="63"/>
    </row>
    <row r="2614" spans="27:49" x14ac:dyDescent="0.2">
      <c r="AA2614" s="217">
        <f t="shared" si="308"/>
        <v>-6.8508655805447731E-3</v>
      </c>
      <c r="AB2614" s="218">
        <f t="shared" si="309"/>
        <v>6.8508655805447731E-3</v>
      </c>
      <c r="AC2614" s="218">
        <f t="shared" si="310"/>
        <v>0</v>
      </c>
      <c r="AD2614" s="219">
        <f t="shared" si="311"/>
        <v>0</v>
      </c>
      <c r="AH2614" s="15">
        <f t="shared" si="312"/>
        <v>-2.1132140183653118E-2</v>
      </c>
      <c r="AI2614" s="15">
        <f t="shared" si="313"/>
        <v>0.75722234923842557</v>
      </c>
      <c r="AJ2614" s="15">
        <f t="shared" si="314"/>
        <v>-5.8662773998696828E-2</v>
      </c>
      <c r="AK2614" s="15">
        <f t="shared" si="315"/>
        <v>-0.59778198123591342</v>
      </c>
      <c r="AL2614" s="15">
        <f t="shared" si="316"/>
        <v>-1.9565766440237951</v>
      </c>
      <c r="AM2614" s="15">
        <f t="shared" si="317"/>
        <v>-1.4854556398418073</v>
      </c>
      <c r="AN2614" s="63">
        <f t="shared" si="321"/>
        <v>11.358636418491599</v>
      </c>
      <c r="AO2614" s="63">
        <f t="shared" si="321"/>
        <v>11.358804619998017</v>
      </c>
      <c r="AP2614" s="63">
        <f t="shared" si="321"/>
        <v>11.359537657922226</v>
      </c>
      <c r="AQ2614" s="63">
        <f t="shared" si="321"/>
        <v>11.362715978071076</v>
      </c>
      <c r="AR2614" s="63">
        <f t="shared" si="321"/>
        <v>11.376203534425278</v>
      </c>
      <c r="AS2614" s="63">
        <f t="shared" si="321"/>
        <v>11.429013607576051</v>
      </c>
      <c r="AT2614" s="63">
        <f t="shared" si="321"/>
        <v>11.594971110027394</v>
      </c>
      <c r="AU2614" s="63">
        <f t="shared" si="319"/>
        <v>11.961740587925192</v>
      </c>
      <c r="AV2614" s="63"/>
      <c r="AW2614" s="63"/>
    </row>
    <row r="2615" spans="27:49" x14ac:dyDescent="0.2">
      <c r="AA2615" s="217">
        <f t="shared" si="308"/>
        <v>-6.8508655805447731E-3</v>
      </c>
      <c r="AB2615" s="218">
        <f t="shared" si="309"/>
        <v>6.8508655805447731E-3</v>
      </c>
      <c r="AC2615" s="218">
        <f t="shared" si="310"/>
        <v>0</v>
      </c>
      <c r="AD2615" s="219">
        <f t="shared" si="311"/>
        <v>0</v>
      </c>
      <c r="AH2615" s="15">
        <f t="shared" si="312"/>
        <v>-2.1132140183653118E-2</v>
      </c>
      <c r="AI2615" s="15">
        <f t="shared" si="313"/>
        <v>0.75722234923842557</v>
      </c>
      <c r="AJ2615" s="15">
        <f t="shared" si="314"/>
        <v>-5.8662773998696828E-2</v>
      </c>
      <c r="AK2615" s="15">
        <f t="shared" si="315"/>
        <v>-0.59778198123591342</v>
      </c>
      <c r="AL2615" s="15">
        <f t="shared" si="316"/>
        <v>-1.9565766440237951</v>
      </c>
      <c r="AM2615" s="15">
        <f t="shared" si="317"/>
        <v>-1.4854556398418073</v>
      </c>
      <c r="AN2615" s="63">
        <f t="shared" si="321"/>
        <v>11.358636418491599</v>
      </c>
      <c r="AO2615" s="63">
        <f t="shared" si="321"/>
        <v>11.358804619998017</v>
      </c>
      <c r="AP2615" s="63">
        <f t="shared" si="321"/>
        <v>11.359537657922226</v>
      </c>
      <c r="AQ2615" s="63">
        <f t="shared" si="321"/>
        <v>11.362715978071076</v>
      </c>
      <c r="AR2615" s="63">
        <f t="shared" si="321"/>
        <v>11.376203534425278</v>
      </c>
      <c r="AS2615" s="63">
        <f t="shared" si="321"/>
        <v>11.429013607576051</v>
      </c>
      <c r="AT2615" s="63">
        <f t="shared" si="321"/>
        <v>11.594971110027394</v>
      </c>
      <c r="AU2615" s="63">
        <f t="shared" si="319"/>
        <v>11.961740587925192</v>
      </c>
      <c r="AV2615" s="63"/>
      <c r="AW2615" s="63"/>
    </row>
    <row r="2616" spans="27:49" x14ac:dyDescent="0.2">
      <c r="AA2616" s="217">
        <f t="shared" si="308"/>
        <v>-6.8508655805447731E-3</v>
      </c>
      <c r="AB2616" s="218">
        <f t="shared" si="309"/>
        <v>6.8508655805447731E-3</v>
      </c>
      <c r="AC2616" s="218">
        <f t="shared" si="310"/>
        <v>0</v>
      </c>
      <c r="AD2616" s="219">
        <f t="shared" si="311"/>
        <v>0</v>
      </c>
      <c r="AH2616" s="15">
        <f t="shared" si="312"/>
        <v>-2.1132140183653118E-2</v>
      </c>
      <c r="AI2616" s="15">
        <f t="shared" si="313"/>
        <v>0.75722234923842557</v>
      </c>
      <c r="AJ2616" s="15">
        <f t="shared" si="314"/>
        <v>-5.8662773998696828E-2</v>
      </c>
      <c r="AK2616" s="15">
        <f t="shared" si="315"/>
        <v>-0.59778198123591342</v>
      </c>
      <c r="AL2616" s="15">
        <f t="shared" si="316"/>
        <v>-1.9565766440237951</v>
      </c>
      <c r="AM2616" s="15">
        <f t="shared" si="317"/>
        <v>-1.4854556398418073</v>
      </c>
      <c r="AN2616" s="63">
        <f t="shared" si="321"/>
        <v>11.358636418491599</v>
      </c>
      <c r="AO2616" s="63">
        <f t="shared" si="321"/>
        <v>11.358804619998017</v>
      </c>
      <c r="AP2616" s="63">
        <f t="shared" si="321"/>
        <v>11.359537657922226</v>
      </c>
      <c r="AQ2616" s="63">
        <f t="shared" si="321"/>
        <v>11.362715978071076</v>
      </c>
      <c r="AR2616" s="63">
        <f t="shared" si="321"/>
        <v>11.376203534425278</v>
      </c>
      <c r="AS2616" s="63">
        <f t="shared" si="321"/>
        <v>11.429013607576051</v>
      </c>
      <c r="AT2616" s="63">
        <f t="shared" si="321"/>
        <v>11.594971110027394</v>
      </c>
      <c r="AU2616" s="63">
        <f t="shared" si="319"/>
        <v>11.961740587925192</v>
      </c>
      <c r="AV2616" s="63"/>
      <c r="AW2616" s="63"/>
    </row>
    <row r="2617" spans="27:49" x14ac:dyDescent="0.2">
      <c r="AA2617" s="217">
        <f t="shared" si="308"/>
        <v>-6.8508655805447731E-3</v>
      </c>
      <c r="AB2617" s="218">
        <f t="shared" si="309"/>
        <v>6.8508655805447731E-3</v>
      </c>
      <c r="AC2617" s="218">
        <f t="shared" si="310"/>
        <v>0</v>
      </c>
      <c r="AD2617" s="219">
        <f t="shared" si="311"/>
        <v>0</v>
      </c>
      <c r="AH2617" s="15">
        <f t="shared" si="312"/>
        <v>-2.1132140183653118E-2</v>
      </c>
      <c r="AI2617" s="15">
        <f t="shared" si="313"/>
        <v>0.75722234923842557</v>
      </c>
      <c r="AJ2617" s="15">
        <f t="shared" si="314"/>
        <v>-5.8662773998696828E-2</v>
      </c>
      <c r="AK2617" s="15">
        <f t="shared" si="315"/>
        <v>-0.59778198123591342</v>
      </c>
      <c r="AL2617" s="15">
        <f t="shared" si="316"/>
        <v>-1.9565766440237951</v>
      </c>
      <c r="AM2617" s="15">
        <f t="shared" si="317"/>
        <v>-1.4854556398418073</v>
      </c>
      <c r="AN2617" s="63">
        <f t="shared" si="321"/>
        <v>11.358636418491599</v>
      </c>
      <c r="AO2617" s="63">
        <f t="shared" si="321"/>
        <v>11.358804619998017</v>
      </c>
      <c r="AP2617" s="63">
        <f t="shared" si="321"/>
        <v>11.359537657922226</v>
      </c>
      <c r="AQ2617" s="63">
        <f t="shared" si="321"/>
        <v>11.362715978071076</v>
      </c>
      <c r="AR2617" s="63">
        <f t="shared" si="321"/>
        <v>11.376203534425278</v>
      </c>
      <c r="AS2617" s="63">
        <f t="shared" si="321"/>
        <v>11.429013607576051</v>
      </c>
      <c r="AT2617" s="63">
        <f t="shared" si="321"/>
        <v>11.594971110027394</v>
      </c>
      <c r="AU2617" s="63">
        <f t="shared" si="319"/>
        <v>11.961740587925192</v>
      </c>
      <c r="AV2617" s="63"/>
      <c r="AW2617" s="63"/>
    </row>
    <row r="2618" spans="27:49" x14ac:dyDescent="0.2">
      <c r="AA2618" s="217">
        <f t="shared" si="308"/>
        <v>-6.8508655805447731E-3</v>
      </c>
      <c r="AB2618" s="218">
        <f t="shared" si="309"/>
        <v>6.8508655805447731E-3</v>
      </c>
      <c r="AC2618" s="218">
        <f t="shared" si="310"/>
        <v>0</v>
      </c>
      <c r="AD2618" s="219">
        <f t="shared" si="311"/>
        <v>0</v>
      </c>
      <c r="AH2618" s="15">
        <f t="shared" si="312"/>
        <v>-2.1132140183653118E-2</v>
      </c>
      <c r="AI2618" s="15">
        <f t="shared" si="313"/>
        <v>0.75722234923842557</v>
      </c>
      <c r="AJ2618" s="15">
        <f t="shared" si="314"/>
        <v>-5.8662773998696828E-2</v>
      </c>
      <c r="AK2618" s="15">
        <f t="shared" si="315"/>
        <v>-0.59778198123591342</v>
      </c>
      <c r="AL2618" s="15">
        <f t="shared" si="316"/>
        <v>-1.9565766440237951</v>
      </c>
      <c r="AM2618" s="15">
        <f t="shared" si="317"/>
        <v>-1.4854556398418073</v>
      </c>
      <c r="AN2618" s="63">
        <f t="shared" si="321"/>
        <v>11.358636418491599</v>
      </c>
      <c r="AO2618" s="63">
        <f t="shared" si="321"/>
        <v>11.358804619998017</v>
      </c>
      <c r="AP2618" s="63">
        <f t="shared" si="321"/>
        <v>11.359537657922226</v>
      </c>
      <c r="AQ2618" s="63">
        <f t="shared" si="321"/>
        <v>11.362715978071076</v>
      </c>
      <c r="AR2618" s="63">
        <f t="shared" si="321"/>
        <v>11.376203534425278</v>
      </c>
      <c r="AS2618" s="63">
        <f t="shared" si="321"/>
        <v>11.429013607576051</v>
      </c>
      <c r="AT2618" s="63">
        <f t="shared" si="321"/>
        <v>11.594971110027394</v>
      </c>
      <c r="AU2618" s="63">
        <f t="shared" si="319"/>
        <v>11.961740587925192</v>
      </c>
      <c r="AV2618" s="63"/>
      <c r="AW2618" s="63"/>
    </row>
    <row r="2619" spans="27:49" x14ac:dyDescent="0.2">
      <c r="AA2619" s="217">
        <f t="shared" si="308"/>
        <v>-6.8508655805447731E-3</v>
      </c>
      <c r="AB2619" s="218">
        <f t="shared" si="309"/>
        <v>6.8508655805447731E-3</v>
      </c>
      <c r="AC2619" s="218">
        <f t="shared" si="310"/>
        <v>0</v>
      </c>
      <c r="AD2619" s="219">
        <f t="shared" si="311"/>
        <v>0</v>
      </c>
      <c r="AH2619" s="15">
        <f t="shared" si="312"/>
        <v>-2.1132140183653118E-2</v>
      </c>
      <c r="AI2619" s="15">
        <f t="shared" si="313"/>
        <v>0.75722234923842557</v>
      </c>
      <c r="AJ2619" s="15">
        <f t="shared" si="314"/>
        <v>-5.8662773998696828E-2</v>
      </c>
      <c r="AK2619" s="15">
        <f t="shared" si="315"/>
        <v>-0.59778198123591342</v>
      </c>
      <c r="AL2619" s="15">
        <f t="shared" si="316"/>
        <v>-1.9565766440237951</v>
      </c>
      <c r="AM2619" s="15">
        <f t="shared" si="317"/>
        <v>-1.4854556398418073</v>
      </c>
      <c r="AN2619" s="63">
        <f t="shared" si="321"/>
        <v>11.358636418491599</v>
      </c>
      <c r="AO2619" s="63">
        <f t="shared" si="321"/>
        <v>11.358804619998017</v>
      </c>
      <c r="AP2619" s="63">
        <f t="shared" si="321"/>
        <v>11.359537657922226</v>
      </c>
      <c r="AQ2619" s="63">
        <f t="shared" si="321"/>
        <v>11.362715978071076</v>
      </c>
      <c r="AR2619" s="63">
        <f t="shared" si="321"/>
        <v>11.376203534425278</v>
      </c>
      <c r="AS2619" s="63">
        <f t="shared" si="321"/>
        <v>11.429013607576051</v>
      </c>
      <c r="AT2619" s="63">
        <f t="shared" si="321"/>
        <v>11.594971110027394</v>
      </c>
      <c r="AU2619" s="63">
        <f t="shared" si="319"/>
        <v>11.961740587925192</v>
      </c>
      <c r="AV2619" s="63"/>
      <c r="AW2619" s="63"/>
    </row>
    <row r="2620" spans="27:49" x14ac:dyDescent="0.2">
      <c r="AA2620" s="217">
        <f t="shared" si="308"/>
        <v>-6.8508655805447731E-3</v>
      </c>
      <c r="AB2620" s="218">
        <f t="shared" si="309"/>
        <v>6.8508655805447731E-3</v>
      </c>
      <c r="AC2620" s="218">
        <f t="shared" si="310"/>
        <v>0</v>
      </c>
      <c r="AD2620" s="219">
        <f t="shared" si="311"/>
        <v>0</v>
      </c>
      <c r="AH2620" s="15">
        <f t="shared" si="312"/>
        <v>-2.1132140183653118E-2</v>
      </c>
      <c r="AI2620" s="15">
        <f t="shared" si="313"/>
        <v>0.75722234923842557</v>
      </c>
      <c r="AJ2620" s="15">
        <f t="shared" si="314"/>
        <v>-5.8662773998696828E-2</v>
      </c>
      <c r="AK2620" s="15">
        <f t="shared" si="315"/>
        <v>-0.59778198123591342</v>
      </c>
      <c r="AL2620" s="15">
        <f t="shared" si="316"/>
        <v>-1.9565766440237951</v>
      </c>
      <c r="AM2620" s="15">
        <f t="shared" si="317"/>
        <v>-1.4854556398418073</v>
      </c>
      <c r="AN2620" s="63">
        <f t="shared" si="321"/>
        <v>11.358636418491599</v>
      </c>
      <c r="AO2620" s="63">
        <f t="shared" si="321"/>
        <v>11.358804619998017</v>
      </c>
      <c r="AP2620" s="63">
        <f t="shared" si="321"/>
        <v>11.359537657922226</v>
      </c>
      <c r="AQ2620" s="63">
        <f t="shared" si="321"/>
        <v>11.362715978071076</v>
      </c>
      <c r="AR2620" s="63">
        <f t="shared" si="321"/>
        <v>11.376203534425278</v>
      </c>
      <c r="AS2620" s="63">
        <f t="shared" si="321"/>
        <v>11.429013607576051</v>
      </c>
      <c r="AT2620" s="63">
        <f t="shared" si="321"/>
        <v>11.594971110027394</v>
      </c>
      <c r="AU2620" s="63">
        <f t="shared" si="319"/>
        <v>11.961740587925192</v>
      </c>
      <c r="AV2620" s="63"/>
      <c r="AW2620" s="63"/>
    </row>
    <row r="2621" spans="27:49" x14ac:dyDescent="0.2">
      <c r="AA2621" s="217">
        <f t="shared" si="308"/>
        <v>-6.8508655805447731E-3</v>
      </c>
      <c r="AB2621" s="218">
        <f t="shared" si="309"/>
        <v>6.8508655805447731E-3</v>
      </c>
      <c r="AC2621" s="218">
        <f t="shared" si="310"/>
        <v>0</v>
      </c>
      <c r="AD2621" s="219">
        <f t="shared" si="311"/>
        <v>0</v>
      </c>
      <c r="AH2621" s="15">
        <f t="shared" si="312"/>
        <v>-2.1132140183653118E-2</v>
      </c>
      <c r="AI2621" s="15">
        <f t="shared" si="313"/>
        <v>0.75722234923842557</v>
      </c>
      <c r="AJ2621" s="15">
        <f t="shared" si="314"/>
        <v>-5.8662773998696828E-2</v>
      </c>
      <c r="AK2621" s="15">
        <f t="shared" si="315"/>
        <v>-0.59778198123591342</v>
      </c>
      <c r="AL2621" s="15">
        <f t="shared" si="316"/>
        <v>-1.9565766440237951</v>
      </c>
      <c r="AM2621" s="15">
        <f t="shared" si="317"/>
        <v>-1.4854556398418073</v>
      </c>
      <c r="AN2621" s="63">
        <f t="shared" si="321"/>
        <v>11.358636418491599</v>
      </c>
      <c r="AO2621" s="63">
        <f t="shared" si="321"/>
        <v>11.358804619998017</v>
      </c>
      <c r="AP2621" s="63">
        <f t="shared" si="321"/>
        <v>11.359537657922226</v>
      </c>
      <c r="AQ2621" s="63">
        <f t="shared" si="321"/>
        <v>11.362715978071076</v>
      </c>
      <c r="AR2621" s="63">
        <f t="shared" si="321"/>
        <v>11.376203534425278</v>
      </c>
      <c r="AS2621" s="63">
        <f t="shared" si="321"/>
        <v>11.429013607576051</v>
      </c>
      <c r="AT2621" s="63">
        <f t="shared" si="321"/>
        <v>11.594971110027394</v>
      </c>
      <c r="AU2621" s="63">
        <f t="shared" si="319"/>
        <v>11.961740587925192</v>
      </c>
      <c r="AV2621" s="63"/>
      <c r="AW2621" s="63"/>
    </row>
    <row r="2622" spans="27:49" x14ac:dyDescent="0.2">
      <c r="AA2622" s="217">
        <f t="shared" si="308"/>
        <v>-6.8508655805447731E-3</v>
      </c>
      <c r="AB2622" s="218">
        <f t="shared" si="309"/>
        <v>6.8508655805447731E-3</v>
      </c>
      <c r="AC2622" s="218">
        <f t="shared" si="310"/>
        <v>0</v>
      </c>
      <c r="AD2622" s="219">
        <f t="shared" si="311"/>
        <v>0</v>
      </c>
      <c r="AH2622" s="15">
        <f t="shared" si="312"/>
        <v>-2.1132140183653118E-2</v>
      </c>
      <c r="AI2622" s="15">
        <f t="shared" si="313"/>
        <v>0.75722234923842557</v>
      </c>
      <c r="AJ2622" s="15">
        <f t="shared" si="314"/>
        <v>-5.8662773998696828E-2</v>
      </c>
      <c r="AK2622" s="15">
        <f t="shared" si="315"/>
        <v>-0.59778198123591342</v>
      </c>
      <c r="AL2622" s="15">
        <f t="shared" si="316"/>
        <v>-1.9565766440237951</v>
      </c>
      <c r="AM2622" s="15">
        <f t="shared" si="317"/>
        <v>-1.4854556398418073</v>
      </c>
      <c r="AN2622" s="63">
        <f t="shared" si="321"/>
        <v>11.358636418491599</v>
      </c>
      <c r="AO2622" s="63">
        <f t="shared" si="321"/>
        <v>11.358804619998017</v>
      </c>
      <c r="AP2622" s="63">
        <f t="shared" si="321"/>
        <v>11.359537657922226</v>
      </c>
      <c r="AQ2622" s="63">
        <f t="shared" si="321"/>
        <v>11.362715978071076</v>
      </c>
      <c r="AR2622" s="63">
        <f t="shared" si="321"/>
        <v>11.376203534425278</v>
      </c>
      <c r="AS2622" s="63">
        <f t="shared" si="321"/>
        <v>11.429013607576051</v>
      </c>
      <c r="AT2622" s="63">
        <f t="shared" si="321"/>
        <v>11.594971110027394</v>
      </c>
      <c r="AU2622" s="63">
        <f t="shared" si="319"/>
        <v>11.961740587925192</v>
      </c>
      <c r="AV2622" s="63"/>
      <c r="AW2622" s="63"/>
    </row>
    <row r="2623" spans="27:49" x14ac:dyDescent="0.2">
      <c r="AA2623" s="217">
        <f t="shared" si="308"/>
        <v>-6.8508655805447731E-3</v>
      </c>
      <c r="AB2623" s="218">
        <f t="shared" si="309"/>
        <v>6.8508655805447731E-3</v>
      </c>
      <c r="AC2623" s="218">
        <f t="shared" si="310"/>
        <v>0</v>
      </c>
      <c r="AD2623" s="219">
        <f t="shared" si="311"/>
        <v>0</v>
      </c>
      <c r="AH2623" s="15">
        <f t="shared" si="312"/>
        <v>-2.1132140183653118E-2</v>
      </c>
      <c r="AI2623" s="15">
        <f t="shared" si="313"/>
        <v>0.75722234923842557</v>
      </c>
      <c r="AJ2623" s="15">
        <f t="shared" si="314"/>
        <v>-5.8662773998696828E-2</v>
      </c>
      <c r="AK2623" s="15">
        <f t="shared" si="315"/>
        <v>-0.59778198123591342</v>
      </c>
      <c r="AL2623" s="15">
        <f t="shared" si="316"/>
        <v>-1.9565766440237951</v>
      </c>
      <c r="AM2623" s="15">
        <f t="shared" si="317"/>
        <v>-1.4854556398418073</v>
      </c>
      <c r="AN2623" s="63">
        <f t="shared" si="321"/>
        <v>11.358636418491599</v>
      </c>
      <c r="AO2623" s="63">
        <f t="shared" si="321"/>
        <v>11.358804619998017</v>
      </c>
      <c r="AP2623" s="63">
        <f t="shared" si="321"/>
        <v>11.359537657922226</v>
      </c>
      <c r="AQ2623" s="63">
        <f t="shared" si="321"/>
        <v>11.362715978071076</v>
      </c>
      <c r="AR2623" s="63">
        <f t="shared" si="321"/>
        <v>11.376203534425278</v>
      </c>
      <c r="AS2623" s="63">
        <f t="shared" si="321"/>
        <v>11.429013607576051</v>
      </c>
      <c r="AT2623" s="63">
        <f t="shared" si="321"/>
        <v>11.594971110027394</v>
      </c>
      <c r="AU2623" s="63">
        <f t="shared" si="319"/>
        <v>11.961740587925192</v>
      </c>
      <c r="AV2623" s="63"/>
      <c r="AW2623" s="63"/>
    </row>
    <row r="2624" spans="27:49" x14ac:dyDescent="0.2">
      <c r="AA2624" s="217">
        <f t="shared" si="308"/>
        <v>-6.8508655805447731E-3</v>
      </c>
      <c r="AB2624" s="218">
        <f t="shared" si="309"/>
        <v>6.8508655805447731E-3</v>
      </c>
      <c r="AC2624" s="218">
        <f t="shared" si="310"/>
        <v>0</v>
      </c>
      <c r="AD2624" s="219">
        <f t="shared" si="311"/>
        <v>0</v>
      </c>
      <c r="AH2624" s="15">
        <f t="shared" si="312"/>
        <v>-2.1132140183653118E-2</v>
      </c>
      <c r="AI2624" s="15">
        <f t="shared" si="313"/>
        <v>0.75722234923842557</v>
      </c>
      <c r="AJ2624" s="15">
        <f t="shared" si="314"/>
        <v>-5.8662773998696828E-2</v>
      </c>
      <c r="AK2624" s="15">
        <f t="shared" si="315"/>
        <v>-0.59778198123591342</v>
      </c>
      <c r="AL2624" s="15">
        <f t="shared" si="316"/>
        <v>-1.9565766440237951</v>
      </c>
      <c r="AM2624" s="15">
        <f t="shared" si="317"/>
        <v>-1.4854556398418073</v>
      </c>
      <c r="AN2624" s="63">
        <f t="shared" si="321"/>
        <v>11.358636418491599</v>
      </c>
      <c r="AO2624" s="63">
        <f t="shared" si="321"/>
        <v>11.358804619998017</v>
      </c>
      <c r="AP2624" s="63">
        <f t="shared" si="321"/>
        <v>11.359537657922226</v>
      </c>
      <c r="AQ2624" s="63">
        <f t="shared" si="321"/>
        <v>11.362715978071076</v>
      </c>
      <c r="AR2624" s="63">
        <f t="shared" si="321"/>
        <v>11.376203534425278</v>
      </c>
      <c r="AS2624" s="63">
        <f t="shared" si="321"/>
        <v>11.429013607576051</v>
      </c>
      <c r="AT2624" s="63">
        <f t="shared" si="321"/>
        <v>11.594971110027394</v>
      </c>
      <c r="AU2624" s="63">
        <f t="shared" si="319"/>
        <v>11.961740587925192</v>
      </c>
      <c r="AV2624" s="63"/>
      <c r="AW2624" s="63"/>
    </row>
    <row r="2625" spans="27:49" x14ac:dyDescent="0.2">
      <c r="AA2625" s="217">
        <f t="shared" si="308"/>
        <v>-6.8508655805447731E-3</v>
      </c>
      <c r="AB2625" s="218">
        <f t="shared" si="309"/>
        <v>6.8508655805447731E-3</v>
      </c>
      <c r="AC2625" s="218">
        <f t="shared" si="310"/>
        <v>0</v>
      </c>
      <c r="AD2625" s="219">
        <f t="shared" si="311"/>
        <v>0</v>
      </c>
      <c r="AH2625" s="15">
        <f t="shared" si="312"/>
        <v>-2.1132140183653118E-2</v>
      </c>
      <c r="AI2625" s="15">
        <f t="shared" si="313"/>
        <v>0.75722234923842557</v>
      </c>
      <c r="AJ2625" s="15">
        <f t="shared" si="314"/>
        <v>-5.8662773998696828E-2</v>
      </c>
      <c r="AK2625" s="15">
        <f t="shared" si="315"/>
        <v>-0.59778198123591342</v>
      </c>
      <c r="AL2625" s="15">
        <f t="shared" si="316"/>
        <v>-1.9565766440237951</v>
      </c>
      <c r="AM2625" s="15">
        <f t="shared" si="317"/>
        <v>-1.4854556398418073</v>
      </c>
      <c r="AN2625" s="63">
        <f t="shared" si="321"/>
        <v>11.358636418491599</v>
      </c>
      <c r="AO2625" s="63">
        <f t="shared" si="321"/>
        <v>11.358804619998017</v>
      </c>
      <c r="AP2625" s="63">
        <f t="shared" si="321"/>
        <v>11.359537657922226</v>
      </c>
      <c r="AQ2625" s="63">
        <f t="shared" si="321"/>
        <v>11.362715978071076</v>
      </c>
      <c r="AR2625" s="63">
        <f t="shared" si="321"/>
        <v>11.376203534425278</v>
      </c>
      <c r="AS2625" s="63">
        <f t="shared" si="321"/>
        <v>11.429013607576051</v>
      </c>
      <c r="AT2625" s="63">
        <f t="shared" si="321"/>
        <v>11.594971110027394</v>
      </c>
      <c r="AU2625" s="63">
        <f t="shared" si="319"/>
        <v>11.961740587925192</v>
      </c>
      <c r="AV2625" s="63"/>
      <c r="AW2625" s="63"/>
    </row>
    <row r="2626" spans="27:49" x14ac:dyDescent="0.2">
      <c r="AA2626" s="217">
        <f t="shared" si="308"/>
        <v>-6.8508655805447731E-3</v>
      </c>
      <c r="AB2626" s="218">
        <f t="shared" si="309"/>
        <v>6.8508655805447731E-3</v>
      </c>
      <c r="AC2626" s="218">
        <f t="shared" si="310"/>
        <v>0</v>
      </c>
      <c r="AD2626" s="219">
        <f t="shared" si="311"/>
        <v>0</v>
      </c>
      <c r="AH2626" s="15">
        <f t="shared" si="312"/>
        <v>-2.1132140183653118E-2</v>
      </c>
      <c r="AI2626" s="15">
        <f t="shared" si="313"/>
        <v>0.75722234923842557</v>
      </c>
      <c r="AJ2626" s="15">
        <f t="shared" si="314"/>
        <v>-5.8662773998696828E-2</v>
      </c>
      <c r="AK2626" s="15">
        <f t="shared" si="315"/>
        <v>-0.59778198123591342</v>
      </c>
      <c r="AL2626" s="15">
        <f t="shared" si="316"/>
        <v>-1.9565766440237951</v>
      </c>
      <c r="AM2626" s="15">
        <f t="shared" si="317"/>
        <v>-1.4854556398418073</v>
      </c>
      <c r="AN2626" s="63">
        <f t="shared" si="321"/>
        <v>11.358636418491599</v>
      </c>
      <c r="AO2626" s="63">
        <f t="shared" si="321"/>
        <v>11.358804619998017</v>
      </c>
      <c r="AP2626" s="63">
        <f t="shared" si="321"/>
        <v>11.359537657922226</v>
      </c>
      <c r="AQ2626" s="63">
        <f t="shared" si="321"/>
        <v>11.362715978071076</v>
      </c>
      <c r="AR2626" s="63">
        <f t="shared" si="321"/>
        <v>11.376203534425278</v>
      </c>
      <c r="AS2626" s="63">
        <f t="shared" si="321"/>
        <v>11.429013607576051</v>
      </c>
      <c r="AT2626" s="63">
        <f t="shared" si="321"/>
        <v>11.594971110027394</v>
      </c>
      <c r="AU2626" s="63">
        <f t="shared" si="319"/>
        <v>11.961740587925192</v>
      </c>
      <c r="AV2626" s="63"/>
      <c r="AW2626" s="63"/>
    </row>
    <row r="2627" spans="27:49" x14ac:dyDescent="0.2">
      <c r="AA2627" s="217">
        <f t="shared" si="308"/>
        <v>-6.8508655805447731E-3</v>
      </c>
      <c r="AB2627" s="218">
        <f t="shared" si="309"/>
        <v>6.8508655805447731E-3</v>
      </c>
      <c r="AC2627" s="218">
        <f t="shared" si="310"/>
        <v>0</v>
      </c>
      <c r="AD2627" s="219">
        <f t="shared" si="311"/>
        <v>0</v>
      </c>
      <c r="AH2627" s="15">
        <f t="shared" si="312"/>
        <v>-2.1132140183653118E-2</v>
      </c>
      <c r="AI2627" s="15">
        <f t="shared" si="313"/>
        <v>0.75722234923842557</v>
      </c>
      <c r="AJ2627" s="15">
        <f t="shared" si="314"/>
        <v>-5.8662773998696828E-2</v>
      </c>
      <c r="AK2627" s="15">
        <f t="shared" si="315"/>
        <v>-0.59778198123591342</v>
      </c>
      <c r="AL2627" s="15">
        <f t="shared" si="316"/>
        <v>-1.9565766440237951</v>
      </c>
      <c r="AM2627" s="15">
        <f t="shared" si="317"/>
        <v>-1.4854556398418073</v>
      </c>
      <c r="AN2627" s="63">
        <f t="shared" si="321"/>
        <v>11.358636418491599</v>
      </c>
      <c r="AO2627" s="63">
        <f t="shared" si="321"/>
        <v>11.358804619998017</v>
      </c>
      <c r="AP2627" s="63">
        <f t="shared" si="321"/>
        <v>11.359537657922226</v>
      </c>
      <c r="AQ2627" s="63">
        <f t="shared" si="321"/>
        <v>11.362715978071076</v>
      </c>
      <c r="AR2627" s="63">
        <f t="shared" si="321"/>
        <v>11.376203534425278</v>
      </c>
      <c r="AS2627" s="63">
        <f t="shared" si="321"/>
        <v>11.429013607576051</v>
      </c>
      <c r="AT2627" s="63">
        <f t="shared" si="321"/>
        <v>11.594971110027394</v>
      </c>
      <c r="AU2627" s="63">
        <f t="shared" si="319"/>
        <v>11.961740587925192</v>
      </c>
      <c r="AV2627" s="63"/>
      <c r="AW2627" s="63"/>
    </row>
    <row r="2628" spans="27:49" x14ac:dyDescent="0.2">
      <c r="AA2628" s="217">
        <f t="shared" si="308"/>
        <v>-6.8508655805447731E-3</v>
      </c>
      <c r="AB2628" s="218">
        <f t="shared" si="309"/>
        <v>6.8508655805447731E-3</v>
      </c>
      <c r="AC2628" s="218">
        <f t="shared" si="310"/>
        <v>0</v>
      </c>
      <c r="AD2628" s="219">
        <f t="shared" si="311"/>
        <v>0</v>
      </c>
      <c r="AH2628" s="15">
        <f t="shared" si="312"/>
        <v>-2.1132140183653118E-2</v>
      </c>
      <c r="AI2628" s="15">
        <f t="shared" si="313"/>
        <v>0.75722234923842557</v>
      </c>
      <c r="AJ2628" s="15">
        <f t="shared" si="314"/>
        <v>-5.8662773998696828E-2</v>
      </c>
      <c r="AK2628" s="15">
        <f t="shared" si="315"/>
        <v>-0.59778198123591342</v>
      </c>
      <c r="AL2628" s="15">
        <f t="shared" si="316"/>
        <v>-1.9565766440237951</v>
      </c>
      <c r="AM2628" s="15">
        <f t="shared" si="317"/>
        <v>-1.4854556398418073</v>
      </c>
      <c r="AN2628" s="63">
        <f t="shared" si="321"/>
        <v>11.358636418491599</v>
      </c>
      <c r="AO2628" s="63">
        <f t="shared" si="321"/>
        <v>11.358804619998017</v>
      </c>
      <c r="AP2628" s="63">
        <f t="shared" si="321"/>
        <v>11.359537657922226</v>
      </c>
      <c r="AQ2628" s="63">
        <f t="shared" si="321"/>
        <v>11.362715978071076</v>
      </c>
      <c r="AR2628" s="63">
        <f t="shared" si="321"/>
        <v>11.376203534425278</v>
      </c>
      <c r="AS2628" s="63">
        <f t="shared" si="321"/>
        <v>11.429013607576051</v>
      </c>
      <c r="AT2628" s="63">
        <f t="shared" si="321"/>
        <v>11.594971110027394</v>
      </c>
      <c r="AU2628" s="63">
        <f t="shared" si="319"/>
        <v>11.961740587925192</v>
      </c>
      <c r="AV2628" s="63"/>
      <c r="AW2628" s="63"/>
    </row>
    <row r="2629" spans="27:49" x14ac:dyDescent="0.2">
      <c r="AA2629" s="217">
        <f t="shared" si="308"/>
        <v>-6.8508655805447731E-3</v>
      </c>
      <c r="AB2629" s="218">
        <f t="shared" si="309"/>
        <v>6.8508655805447731E-3</v>
      </c>
      <c r="AC2629" s="218">
        <f t="shared" si="310"/>
        <v>0</v>
      </c>
      <c r="AD2629" s="219">
        <f t="shared" si="311"/>
        <v>0</v>
      </c>
      <c r="AH2629" s="15">
        <f t="shared" si="312"/>
        <v>-2.1132140183653118E-2</v>
      </c>
      <c r="AI2629" s="15">
        <f t="shared" si="313"/>
        <v>0.75722234923842557</v>
      </c>
      <c r="AJ2629" s="15">
        <f t="shared" si="314"/>
        <v>-5.8662773998696828E-2</v>
      </c>
      <c r="AK2629" s="15">
        <f t="shared" si="315"/>
        <v>-0.59778198123591342</v>
      </c>
      <c r="AL2629" s="15">
        <f t="shared" si="316"/>
        <v>-1.9565766440237951</v>
      </c>
      <c r="AM2629" s="15">
        <f t="shared" si="317"/>
        <v>-1.4854556398418073</v>
      </c>
      <c r="AN2629" s="63">
        <f t="shared" ref="AN2629:AT2644" si="322">$AU2629+$AB$7*SIN(AO2629)</f>
        <v>11.358636418491599</v>
      </c>
      <c r="AO2629" s="63">
        <f t="shared" si="322"/>
        <v>11.358804619998017</v>
      </c>
      <c r="AP2629" s="63">
        <f t="shared" si="322"/>
        <v>11.359537657922226</v>
      </c>
      <c r="AQ2629" s="63">
        <f t="shared" si="322"/>
        <v>11.362715978071076</v>
      </c>
      <c r="AR2629" s="63">
        <f t="shared" si="322"/>
        <v>11.376203534425278</v>
      </c>
      <c r="AS2629" s="63">
        <f t="shared" si="322"/>
        <v>11.429013607576051</v>
      </c>
      <c r="AT2629" s="63">
        <f t="shared" si="322"/>
        <v>11.594971110027394</v>
      </c>
      <c r="AU2629" s="63">
        <f t="shared" si="319"/>
        <v>11.961740587925192</v>
      </c>
      <c r="AV2629" s="63"/>
      <c r="AW2629" s="63"/>
    </row>
    <row r="2630" spans="27:49" x14ac:dyDescent="0.2">
      <c r="AA2630" s="217">
        <f t="shared" si="308"/>
        <v>-6.8508655805447731E-3</v>
      </c>
      <c r="AB2630" s="218">
        <f t="shared" si="309"/>
        <v>6.8508655805447731E-3</v>
      </c>
      <c r="AC2630" s="218">
        <f t="shared" si="310"/>
        <v>0</v>
      </c>
      <c r="AD2630" s="219">
        <f t="shared" si="311"/>
        <v>0</v>
      </c>
      <c r="AH2630" s="15">
        <f t="shared" si="312"/>
        <v>-2.1132140183653118E-2</v>
      </c>
      <c r="AI2630" s="15">
        <f t="shared" si="313"/>
        <v>0.75722234923842557</v>
      </c>
      <c r="AJ2630" s="15">
        <f t="shared" si="314"/>
        <v>-5.8662773998696828E-2</v>
      </c>
      <c r="AK2630" s="15">
        <f t="shared" si="315"/>
        <v>-0.59778198123591342</v>
      </c>
      <c r="AL2630" s="15">
        <f t="shared" si="316"/>
        <v>-1.9565766440237951</v>
      </c>
      <c r="AM2630" s="15">
        <f t="shared" si="317"/>
        <v>-1.4854556398418073</v>
      </c>
      <c r="AN2630" s="63">
        <f t="shared" si="322"/>
        <v>11.358636418491599</v>
      </c>
      <c r="AO2630" s="63">
        <f t="shared" si="322"/>
        <v>11.358804619998017</v>
      </c>
      <c r="AP2630" s="63">
        <f t="shared" si="322"/>
        <v>11.359537657922226</v>
      </c>
      <c r="AQ2630" s="63">
        <f t="shared" si="322"/>
        <v>11.362715978071076</v>
      </c>
      <c r="AR2630" s="63">
        <f t="shared" si="322"/>
        <v>11.376203534425278</v>
      </c>
      <c r="AS2630" s="63">
        <f t="shared" si="322"/>
        <v>11.429013607576051</v>
      </c>
      <c r="AT2630" s="63">
        <f t="shared" si="322"/>
        <v>11.594971110027394</v>
      </c>
      <c r="AU2630" s="63">
        <f t="shared" si="319"/>
        <v>11.961740587925192</v>
      </c>
      <c r="AV2630" s="63"/>
      <c r="AW2630" s="63"/>
    </row>
    <row r="2631" spans="27:49" x14ac:dyDescent="0.2">
      <c r="AA2631" s="217">
        <f t="shared" si="308"/>
        <v>-6.8508655805447731E-3</v>
      </c>
      <c r="AB2631" s="218">
        <f t="shared" si="309"/>
        <v>6.8508655805447731E-3</v>
      </c>
      <c r="AC2631" s="218">
        <f t="shared" si="310"/>
        <v>0</v>
      </c>
      <c r="AD2631" s="219">
        <f t="shared" si="311"/>
        <v>0</v>
      </c>
      <c r="AH2631" s="15">
        <f t="shared" si="312"/>
        <v>-2.1132140183653118E-2</v>
      </c>
      <c r="AI2631" s="15">
        <f t="shared" si="313"/>
        <v>0.75722234923842557</v>
      </c>
      <c r="AJ2631" s="15">
        <f t="shared" si="314"/>
        <v>-5.8662773998696828E-2</v>
      </c>
      <c r="AK2631" s="15">
        <f t="shared" si="315"/>
        <v>-0.59778198123591342</v>
      </c>
      <c r="AL2631" s="15">
        <f t="shared" si="316"/>
        <v>-1.9565766440237951</v>
      </c>
      <c r="AM2631" s="15">
        <f t="shared" si="317"/>
        <v>-1.4854556398418073</v>
      </c>
      <c r="AN2631" s="63">
        <f t="shared" si="322"/>
        <v>11.358636418491599</v>
      </c>
      <c r="AO2631" s="63">
        <f t="shared" si="322"/>
        <v>11.358804619998017</v>
      </c>
      <c r="AP2631" s="63">
        <f t="shared" si="322"/>
        <v>11.359537657922226</v>
      </c>
      <c r="AQ2631" s="63">
        <f t="shared" si="322"/>
        <v>11.362715978071076</v>
      </c>
      <c r="AR2631" s="63">
        <f t="shared" si="322"/>
        <v>11.376203534425278</v>
      </c>
      <c r="AS2631" s="63">
        <f t="shared" si="322"/>
        <v>11.429013607576051</v>
      </c>
      <c r="AT2631" s="63">
        <f t="shared" si="322"/>
        <v>11.594971110027394</v>
      </c>
      <c r="AU2631" s="63">
        <f t="shared" si="319"/>
        <v>11.961740587925192</v>
      </c>
      <c r="AV2631" s="63"/>
      <c r="AW2631" s="63"/>
    </row>
    <row r="2632" spans="27:49" x14ac:dyDescent="0.2">
      <c r="AA2632" s="217">
        <f t="shared" si="308"/>
        <v>-6.8508655805447731E-3</v>
      </c>
      <c r="AB2632" s="218">
        <f t="shared" si="309"/>
        <v>6.8508655805447731E-3</v>
      </c>
      <c r="AC2632" s="218">
        <f t="shared" si="310"/>
        <v>0</v>
      </c>
      <c r="AD2632" s="219">
        <f t="shared" si="311"/>
        <v>0</v>
      </c>
      <c r="AH2632" s="15">
        <f t="shared" si="312"/>
        <v>-2.1132140183653118E-2</v>
      </c>
      <c r="AI2632" s="15">
        <f t="shared" si="313"/>
        <v>0.75722234923842557</v>
      </c>
      <c r="AJ2632" s="15">
        <f t="shared" si="314"/>
        <v>-5.8662773998696828E-2</v>
      </c>
      <c r="AK2632" s="15">
        <f t="shared" si="315"/>
        <v>-0.59778198123591342</v>
      </c>
      <c r="AL2632" s="15">
        <f t="shared" si="316"/>
        <v>-1.9565766440237951</v>
      </c>
      <c r="AM2632" s="15">
        <f t="shared" si="317"/>
        <v>-1.4854556398418073</v>
      </c>
      <c r="AN2632" s="63">
        <f t="shared" si="322"/>
        <v>11.358636418491599</v>
      </c>
      <c r="AO2632" s="63">
        <f t="shared" si="322"/>
        <v>11.358804619998017</v>
      </c>
      <c r="AP2632" s="63">
        <f t="shared" si="322"/>
        <v>11.359537657922226</v>
      </c>
      <c r="AQ2632" s="63">
        <f t="shared" si="322"/>
        <v>11.362715978071076</v>
      </c>
      <c r="AR2632" s="63">
        <f t="shared" si="322"/>
        <v>11.376203534425278</v>
      </c>
      <c r="AS2632" s="63">
        <f t="shared" si="322"/>
        <v>11.429013607576051</v>
      </c>
      <c r="AT2632" s="63">
        <f t="shared" si="322"/>
        <v>11.594971110027394</v>
      </c>
      <c r="AU2632" s="63">
        <f t="shared" si="319"/>
        <v>11.961740587925192</v>
      </c>
      <c r="AV2632" s="63"/>
      <c r="AW2632" s="63"/>
    </row>
    <row r="2633" spans="27:49" x14ac:dyDescent="0.2">
      <c r="AA2633" s="217">
        <f t="shared" si="308"/>
        <v>-6.8508655805447731E-3</v>
      </c>
      <c r="AB2633" s="218">
        <f t="shared" si="309"/>
        <v>6.8508655805447731E-3</v>
      </c>
      <c r="AC2633" s="218">
        <f t="shared" si="310"/>
        <v>0</v>
      </c>
      <c r="AD2633" s="219">
        <f t="shared" si="311"/>
        <v>0</v>
      </c>
      <c r="AH2633" s="15">
        <f t="shared" si="312"/>
        <v>-2.1132140183653118E-2</v>
      </c>
      <c r="AI2633" s="15">
        <f t="shared" si="313"/>
        <v>0.75722234923842557</v>
      </c>
      <c r="AJ2633" s="15">
        <f t="shared" si="314"/>
        <v>-5.8662773998696828E-2</v>
      </c>
      <c r="AK2633" s="15">
        <f t="shared" si="315"/>
        <v>-0.59778198123591342</v>
      </c>
      <c r="AL2633" s="15">
        <f t="shared" si="316"/>
        <v>-1.9565766440237951</v>
      </c>
      <c r="AM2633" s="15">
        <f t="shared" si="317"/>
        <v>-1.4854556398418073</v>
      </c>
      <c r="AN2633" s="63">
        <f t="shared" si="322"/>
        <v>11.358636418491599</v>
      </c>
      <c r="AO2633" s="63">
        <f t="shared" si="322"/>
        <v>11.358804619998017</v>
      </c>
      <c r="AP2633" s="63">
        <f t="shared" si="322"/>
        <v>11.359537657922226</v>
      </c>
      <c r="AQ2633" s="63">
        <f t="shared" si="322"/>
        <v>11.362715978071076</v>
      </c>
      <c r="AR2633" s="63">
        <f t="shared" si="322"/>
        <v>11.376203534425278</v>
      </c>
      <c r="AS2633" s="63">
        <f t="shared" si="322"/>
        <v>11.429013607576051</v>
      </c>
      <c r="AT2633" s="63">
        <f t="shared" si="322"/>
        <v>11.594971110027394</v>
      </c>
      <c r="AU2633" s="63">
        <f t="shared" si="319"/>
        <v>11.961740587925192</v>
      </c>
      <c r="AV2633" s="63"/>
      <c r="AW2633" s="63"/>
    </row>
    <row r="2634" spans="27:49" x14ac:dyDescent="0.2">
      <c r="AA2634" s="217">
        <f t="shared" si="308"/>
        <v>-6.8508655805447731E-3</v>
      </c>
      <c r="AB2634" s="218">
        <f t="shared" si="309"/>
        <v>6.8508655805447731E-3</v>
      </c>
      <c r="AC2634" s="218">
        <f t="shared" si="310"/>
        <v>0</v>
      </c>
      <c r="AD2634" s="219">
        <f t="shared" si="311"/>
        <v>0</v>
      </c>
      <c r="AH2634" s="15">
        <f t="shared" si="312"/>
        <v>-2.1132140183653118E-2</v>
      </c>
      <c r="AI2634" s="15">
        <f t="shared" si="313"/>
        <v>0.75722234923842557</v>
      </c>
      <c r="AJ2634" s="15">
        <f t="shared" si="314"/>
        <v>-5.8662773998696828E-2</v>
      </c>
      <c r="AK2634" s="15">
        <f t="shared" si="315"/>
        <v>-0.59778198123591342</v>
      </c>
      <c r="AL2634" s="15">
        <f t="shared" si="316"/>
        <v>-1.9565766440237951</v>
      </c>
      <c r="AM2634" s="15">
        <f t="shared" si="317"/>
        <v>-1.4854556398418073</v>
      </c>
      <c r="AN2634" s="63">
        <f t="shared" si="322"/>
        <v>11.358636418491599</v>
      </c>
      <c r="AO2634" s="63">
        <f t="shared" si="322"/>
        <v>11.358804619998017</v>
      </c>
      <c r="AP2634" s="63">
        <f t="shared" si="322"/>
        <v>11.359537657922226</v>
      </c>
      <c r="AQ2634" s="63">
        <f t="shared" si="322"/>
        <v>11.362715978071076</v>
      </c>
      <c r="AR2634" s="63">
        <f t="shared" si="322"/>
        <v>11.376203534425278</v>
      </c>
      <c r="AS2634" s="63">
        <f t="shared" si="322"/>
        <v>11.429013607576051</v>
      </c>
      <c r="AT2634" s="63">
        <f t="shared" si="322"/>
        <v>11.594971110027394</v>
      </c>
      <c r="AU2634" s="63">
        <f t="shared" si="319"/>
        <v>11.961740587925192</v>
      </c>
      <c r="AV2634" s="63"/>
      <c r="AW2634" s="63"/>
    </row>
    <row r="2635" spans="27:49" x14ac:dyDescent="0.2">
      <c r="AA2635" s="217">
        <f t="shared" si="308"/>
        <v>-6.8508655805447731E-3</v>
      </c>
      <c r="AB2635" s="218">
        <f t="shared" si="309"/>
        <v>6.8508655805447731E-3</v>
      </c>
      <c r="AC2635" s="218">
        <f t="shared" si="310"/>
        <v>0</v>
      </c>
      <c r="AD2635" s="219">
        <f t="shared" si="311"/>
        <v>0</v>
      </c>
      <c r="AH2635" s="15">
        <f t="shared" si="312"/>
        <v>-2.1132140183653118E-2</v>
      </c>
      <c r="AI2635" s="15">
        <f t="shared" si="313"/>
        <v>0.75722234923842557</v>
      </c>
      <c r="AJ2635" s="15">
        <f t="shared" si="314"/>
        <v>-5.8662773998696828E-2</v>
      </c>
      <c r="AK2635" s="15">
        <f t="shared" si="315"/>
        <v>-0.59778198123591342</v>
      </c>
      <c r="AL2635" s="15">
        <f t="shared" si="316"/>
        <v>-1.9565766440237951</v>
      </c>
      <c r="AM2635" s="15">
        <f t="shared" si="317"/>
        <v>-1.4854556398418073</v>
      </c>
      <c r="AN2635" s="63">
        <f t="shared" si="322"/>
        <v>11.358636418491599</v>
      </c>
      <c r="AO2635" s="63">
        <f t="shared" si="322"/>
        <v>11.358804619998017</v>
      </c>
      <c r="AP2635" s="63">
        <f t="shared" si="322"/>
        <v>11.359537657922226</v>
      </c>
      <c r="AQ2635" s="63">
        <f t="shared" si="322"/>
        <v>11.362715978071076</v>
      </c>
      <c r="AR2635" s="63">
        <f t="shared" si="322"/>
        <v>11.376203534425278</v>
      </c>
      <c r="AS2635" s="63">
        <f t="shared" si="322"/>
        <v>11.429013607576051</v>
      </c>
      <c r="AT2635" s="63">
        <f t="shared" si="322"/>
        <v>11.594971110027394</v>
      </c>
      <c r="AU2635" s="63">
        <f t="shared" si="319"/>
        <v>11.961740587925192</v>
      </c>
      <c r="AV2635" s="63"/>
      <c r="AW2635" s="63"/>
    </row>
    <row r="2636" spans="27:49" x14ac:dyDescent="0.2">
      <c r="AA2636" s="217">
        <f t="shared" si="308"/>
        <v>-6.8508655805447731E-3</v>
      </c>
      <c r="AB2636" s="218">
        <f t="shared" si="309"/>
        <v>6.8508655805447731E-3</v>
      </c>
      <c r="AC2636" s="218">
        <f t="shared" si="310"/>
        <v>0</v>
      </c>
      <c r="AD2636" s="219">
        <f t="shared" si="311"/>
        <v>0</v>
      </c>
      <c r="AH2636" s="15">
        <f t="shared" si="312"/>
        <v>-2.1132140183653118E-2</v>
      </c>
      <c r="AI2636" s="15">
        <f t="shared" si="313"/>
        <v>0.75722234923842557</v>
      </c>
      <c r="AJ2636" s="15">
        <f t="shared" si="314"/>
        <v>-5.8662773998696828E-2</v>
      </c>
      <c r="AK2636" s="15">
        <f t="shared" si="315"/>
        <v>-0.59778198123591342</v>
      </c>
      <c r="AL2636" s="15">
        <f t="shared" si="316"/>
        <v>-1.9565766440237951</v>
      </c>
      <c r="AM2636" s="15">
        <f t="shared" si="317"/>
        <v>-1.4854556398418073</v>
      </c>
      <c r="AN2636" s="63">
        <f t="shared" si="322"/>
        <v>11.358636418491599</v>
      </c>
      <c r="AO2636" s="63">
        <f t="shared" si="322"/>
        <v>11.358804619998017</v>
      </c>
      <c r="AP2636" s="63">
        <f t="shared" si="322"/>
        <v>11.359537657922226</v>
      </c>
      <c r="AQ2636" s="63">
        <f t="shared" si="322"/>
        <v>11.362715978071076</v>
      </c>
      <c r="AR2636" s="63">
        <f t="shared" si="322"/>
        <v>11.376203534425278</v>
      </c>
      <c r="AS2636" s="63">
        <f t="shared" si="322"/>
        <v>11.429013607576051</v>
      </c>
      <c r="AT2636" s="63">
        <f t="shared" si="322"/>
        <v>11.594971110027394</v>
      </c>
      <c r="AU2636" s="63">
        <f t="shared" si="319"/>
        <v>11.961740587925192</v>
      </c>
      <c r="AV2636" s="63"/>
      <c r="AW2636" s="63"/>
    </row>
    <row r="2637" spans="27:49" x14ac:dyDescent="0.2">
      <c r="AA2637" s="217">
        <f t="shared" si="308"/>
        <v>-6.8508655805447731E-3</v>
      </c>
      <c r="AB2637" s="218">
        <f t="shared" si="309"/>
        <v>6.8508655805447731E-3</v>
      </c>
      <c r="AC2637" s="218">
        <f t="shared" si="310"/>
        <v>0</v>
      </c>
      <c r="AD2637" s="219">
        <f t="shared" si="311"/>
        <v>0</v>
      </c>
      <c r="AH2637" s="15">
        <f t="shared" si="312"/>
        <v>-2.1132140183653118E-2</v>
      </c>
      <c r="AI2637" s="15">
        <f t="shared" si="313"/>
        <v>0.75722234923842557</v>
      </c>
      <c r="AJ2637" s="15">
        <f t="shared" si="314"/>
        <v>-5.8662773998696828E-2</v>
      </c>
      <c r="AK2637" s="15">
        <f t="shared" si="315"/>
        <v>-0.59778198123591342</v>
      </c>
      <c r="AL2637" s="15">
        <f t="shared" si="316"/>
        <v>-1.9565766440237951</v>
      </c>
      <c r="AM2637" s="15">
        <f t="shared" si="317"/>
        <v>-1.4854556398418073</v>
      </c>
      <c r="AN2637" s="63">
        <f t="shared" si="322"/>
        <v>11.358636418491599</v>
      </c>
      <c r="AO2637" s="63">
        <f t="shared" si="322"/>
        <v>11.358804619998017</v>
      </c>
      <c r="AP2637" s="63">
        <f t="shared" si="322"/>
        <v>11.359537657922226</v>
      </c>
      <c r="AQ2637" s="63">
        <f t="shared" si="322"/>
        <v>11.362715978071076</v>
      </c>
      <c r="AR2637" s="63">
        <f t="shared" si="322"/>
        <v>11.376203534425278</v>
      </c>
      <c r="AS2637" s="63">
        <f t="shared" si="322"/>
        <v>11.429013607576051</v>
      </c>
      <c r="AT2637" s="63">
        <f t="shared" si="322"/>
        <v>11.594971110027394</v>
      </c>
      <c r="AU2637" s="63">
        <f t="shared" si="319"/>
        <v>11.961740587925192</v>
      </c>
      <c r="AV2637" s="63"/>
      <c r="AW2637" s="63"/>
    </row>
    <row r="2638" spans="27:49" x14ac:dyDescent="0.2">
      <c r="AA2638" s="217">
        <f t="shared" si="308"/>
        <v>-6.8508655805447731E-3</v>
      </c>
      <c r="AB2638" s="218">
        <f t="shared" si="309"/>
        <v>6.8508655805447731E-3</v>
      </c>
      <c r="AC2638" s="218">
        <f t="shared" si="310"/>
        <v>0</v>
      </c>
      <c r="AD2638" s="219">
        <f t="shared" si="311"/>
        <v>0</v>
      </c>
      <c r="AH2638" s="15">
        <f t="shared" si="312"/>
        <v>-2.1132140183653118E-2</v>
      </c>
      <c r="AI2638" s="15">
        <f t="shared" si="313"/>
        <v>0.75722234923842557</v>
      </c>
      <c r="AJ2638" s="15">
        <f t="shared" si="314"/>
        <v>-5.8662773998696828E-2</v>
      </c>
      <c r="AK2638" s="15">
        <f t="shared" si="315"/>
        <v>-0.59778198123591342</v>
      </c>
      <c r="AL2638" s="15">
        <f t="shared" si="316"/>
        <v>-1.9565766440237951</v>
      </c>
      <c r="AM2638" s="15">
        <f t="shared" si="317"/>
        <v>-1.4854556398418073</v>
      </c>
      <c r="AN2638" s="63">
        <f t="shared" si="322"/>
        <v>11.358636418491599</v>
      </c>
      <c r="AO2638" s="63">
        <f t="shared" si="322"/>
        <v>11.358804619998017</v>
      </c>
      <c r="AP2638" s="63">
        <f t="shared" si="322"/>
        <v>11.359537657922226</v>
      </c>
      <c r="AQ2638" s="63">
        <f t="shared" si="322"/>
        <v>11.362715978071076</v>
      </c>
      <c r="AR2638" s="63">
        <f t="shared" si="322"/>
        <v>11.376203534425278</v>
      </c>
      <c r="AS2638" s="63">
        <f t="shared" si="322"/>
        <v>11.429013607576051</v>
      </c>
      <c r="AT2638" s="63">
        <f t="shared" si="322"/>
        <v>11.594971110027394</v>
      </c>
      <c r="AU2638" s="63">
        <f t="shared" si="319"/>
        <v>11.961740587925192</v>
      </c>
      <c r="AV2638" s="63"/>
      <c r="AW2638" s="63"/>
    </row>
    <row r="2639" spans="27:49" x14ac:dyDescent="0.2">
      <c r="AA2639" s="217">
        <f t="shared" si="308"/>
        <v>-6.8508655805447731E-3</v>
      </c>
      <c r="AB2639" s="218">
        <f t="shared" si="309"/>
        <v>6.8508655805447731E-3</v>
      </c>
      <c r="AC2639" s="218">
        <f t="shared" si="310"/>
        <v>0</v>
      </c>
      <c r="AD2639" s="219">
        <f t="shared" si="311"/>
        <v>0</v>
      </c>
      <c r="AH2639" s="15">
        <f t="shared" si="312"/>
        <v>-2.1132140183653118E-2</v>
      </c>
      <c r="AI2639" s="15">
        <f t="shared" si="313"/>
        <v>0.75722234923842557</v>
      </c>
      <c r="AJ2639" s="15">
        <f t="shared" si="314"/>
        <v>-5.8662773998696828E-2</v>
      </c>
      <c r="AK2639" s="15">
        <f t="shared" si="315"/>
        <v>-0.59778198123591342</v>
      </c>
      <c r="AL2639" s="15">
        <f t="shared" si="316"/>
        <v>-1.9565766440237951</v>
      </c>
      <c r="AM2639" s="15">
        <f t="shared" si="317"/>
        <v>-1.4854556398418073</v>
      </c>
      <c r="AN2639" s="63">
        <f t="shared" si="322"/>
        <v>11.358636418491599</v>
      </c>
      <c r="AO2639" s="63">
        <f t="shared" si="322"/>
        <v>11.358804619998017</v>
      </c>
      <c r="AP2639" s="63">
        <f t="shared" si="322"/>
        <v>11.359537657922226</v>
      </c>
      <c r="AQ2639" s="63">
        <f t="shared" si="322"/>
        <v>11.362715978071076</v>
      </c>
      <c r="AR2639" s="63">
        <f t="shared" si="322"/>
        <v>11.376203534425278</v>
      </c>
      <c r="AS2639" s="63">
        <f t="shared" si="322"/>
        <v>11.429013607576051</v>
      </c>
      <c r="AT2639" s="63">
        <f t="shared" si="322"/>
        <v>11.594971110027394</v>
      </c>
      <c r="AU2639" s="63">
        <f t="shared" si="319"/>
        <v>11.961740587925192</v>
      </c>
      <c r="AV2639" s="63"/>
      <c r="AW2639" s="63"/>
    </row>
    <row r="2640" spans="27:49" x14ac:dyDescent="0.2">
      <c r="AA2640" s="217">
        <f t="shared" si="308"/>
        <v>-6.8508655805447731E-3</v>
      </c>
      <c r="AB2640" s="218">
        <f t="shared" si="309"/>
        <v>6.8508655805447731E-3</v>
      </c>
      <c r="AC2640" s="218">
        <f t="shared" si="310"/>
        <v>0</v>
      </c>
      <c r="AD2640" s="219">
        <f t="shared" si="311"/>
        <v>0</v>
      </c>
      <c r="AH2640" s="15">
        <f t="shared" si="312"/>
        <v>-2.1132140183653118E-2</v>
      </c>
      <c r="AI2640" s="15">
        <f t="shared" si="313"/>
        <v>0.75722234923842557</v>
      </c>
      <c r="AJ2640" s="15">
        <f t="shared" si="314"/>
        <v>-5.8662773998696828E-2</v>
      </c>
      <c r="AK2640" s="15">
        <f t="shared" si="315"/>
        <v>-0.59778198123591342</v>
      </c>
      <c r="AL2640" s="15">
        <f t="shared" si="316"/>
        <v>-1.9565766440237951</v>
      </c>
      <c r="AM2640" s="15">
        <f t="shared" si="317"/>
        <v>-1.4854556398418073</v>
      </c>
      <c r="AN2640" s="63">
        <f t="shared" si="322"/>
        <v>11.358636418491599</v>
      </c>
      <c r="AO2640" s="63">
        <f t="shared" si="322"/>
        <v>11.358804619998017</v>
      </c>
      <c r="AP2640" s="63">
        <f t="shared" si="322"/>
        <v>11.359537657922226</v>
      </c>
      <c r="AQ2640" s="63">
        <f t="shared" si="322"/>
        <v>11.362715978071076</v>
      </c>
      <c r="AR2640" s="63">
        <f t="shared" si="322"/>
        <v>11.376203534425278</v>
      </c>
      <c r="AS2640" s="63">
        <f t="shared" si="322"/>
        <v>11.429013607576051</v>
      </c>
      <c r="AT2640" s="63">
        <f t="shared" si="322"/>
        <v>11.594971110027394</v>
      </c>
      <c r="AU2640" s="63">
        <f t="shared" si="319"/>
        <v>11.961740587925192</v>
      </c>
      <c r="AV2640" s="63"/>
      <c r="AW2640" s="63"/>
    </row>
    <row r="2641" spans="27:49" x14ac:dyDescent="0.2">
      <c r="AA2641" s="217">
        <f t="shared" si="308"/>
        <v>-6.8508655805447731E-3</v>
      </c>
      <c r="AB2641" s="218">
        <f t="shared" si="309"/>
        <v>6.8508655805447731E-3</v>
      </c>
      <c r="AC2641" s="218">
        <f t="shared" si="310"/>
        <v>0</v>
      </c>
      <c r="AD2641" s="219">
        <f t="shared" si="311"/>
        <v>0</v>
      </c>
      <c r="AH2641" s="15">
        <f t="shared" si="312"/>
        <v>-2.1132140183653118E-2</v>
      </c>
      <c r="AI2641" s="15">
        <f t="shared" si="313"/>
        <v>0.75722234923842557</v>
      </c>
      <c r="AJ2641" s="15">
        <f t="shared" si="314"/>
        <v>-5.8662773998696828E-2</v>
      </c>
      <c r="AK2641" s="15">
        <f t="shared" si="315"/>
        <v>-0.59778198123591342</v>
      </c>
      <c r="AL2641" s="15">
        <f t="shared" si="316"/>
        <v>-1.9565766440237951</v>
      </c>
      <c r="AM2641" s="15">
        <f t="shared" si="317"/>
        <v>-1.4854556398418073</v>
      </c>
      <c r="AN2641" s="63">
        <f t="shared" si="322"/>
        <v>11.358636418491599</v>
      </c>
      <c r="AO2641" s="63">
        <f t="shared" si="322"/>
        <v>11.358804619998017</v>
      </c>
      <c r="AP2641" s="63">
        <f t="shared" si="322"/>
        <v>11.359537657922226</v>
      </c>
      <c r="AQ2641" s="63">
        <f t="shared" si="322"/>
        <v>11.362715978071076</v>
      </c>
      <c r="AR2641" s="63">
        <f t="shared" si="322"/>
        <v>11.376203534425278</v>
      </c>
      <c r="AS2641" s="63">
        <f t="shared" si="322"/>
        <v>11.429013607576051</v>
      </c>
      <c r="AT2641" s="63">
        <f t="shared" si="322"/>
        <v>11.594971110027394</v>
      </c>
      <c r="AU2641" s="63">
        <f t="shared" si="319"/>
        <v>11.961740587925192</v>
      </c>
      <c r="AV2641" s="63"/>
      <c r="AW2641" s="63"/>
    </row>
    <row r="2642" spans="27:49" x14ac:dyDescent="0.2">
      <c r="AA2642" s="217">
        <f t="shared" si="308"/>
        <v>-6.8508655805447731E-3</v>
      </c>
      <c r="AB2642" s="218">
        <f t="shared" si="309"/>
        <v>6.8508655805447731E-3</v>
      </c>
      <c r="AC2642" s="218">
        <f t="shared" si="310"/>
        <v>0</v>
      </c>
      <c r="AD2642" s="219">
        <f t="shared" si="311"/>
        <v>0</v>
      </c>
      <c r="AH2642" s="15">
        <f t="shared" si="312"/>
        <v>-2.1132140183653118E-2</v>
      </c>
      <c r="AI2642" s="15">
        <f t="shared" si="313"/>
        <v>0.75722234923842557</v>
      </c>
      <c r="AJ2642" s="15">
        <f t="shared" si="314"/>
        <v>-5.8662773998696828E-2</v>
      </c>
      <c r="AK2642" s="15">
        <f t="shared" si="315"/>
        <v>-0.59778198123591342</v>
      </c>
      <c r="AL2642" s="15">
        <f t="shared" si="316"/>
        <v>-1.9565766440237951</v>
      </c>
      <c r="AM2642" s="15">
        <f t="shared" si="317"/>
        <v>-1.4854556398418073</v>
      </c>
      <c r="AN2642" s="63">
        <f t="shared" si="322"/>
        <v>11.358636418491599</v>
      </c>
      <c r="AO2642" s="63">
        <f t="shared" si="322"/>
        <v>11.358804619998017</v>
      </c>
      <c r="AP2642" s="63">
        <f t="shared" si="322"/>
        <v>11.359537657922226</v>
      </c>
      <c r="AQ2642" s="63">
        <f t="shared" si="322"/>
        <v>11.362715978071076</v>
      </c>
      <c r="AR2642" s="63">
        <f t="shared" si="322"/>
        <v>11.376203534425278</v>
      </c>
      <c r="AS2642" s="63">
        <f t="shared" si="322"/>
        <v>11.429013607576051</v>
      </c>
      <c r="AT2642" s="63">
        <f t="shared" si="322"/>
        <v>11.594971110027394</v>
      </c>
      <c r="AU2642" s="63">
        <f t="shared" si="319"/>
        <v>11.961740587925192</v>
      </c>
      <c r="AV2642" s="63"/>
      <c r="AW2642" s="63"/>
    </row>
    <row r="2643" spans="27:49" x14ac:dyDescent="0.2">
      <c r="AA2643" s="217">
        <f t="shared" si="308"/>
        <v>-6.8508655805447731E-3</v>
      </c>
      <c r="AB2643" s="218">
        <f t="shared" si="309"/>
        <v>6.8508655805447731E-3</v>
      </c>
      <c r="AC2643" s="218">
        <f t="shared" si="310"/>
        <v>0</v>
      </c>
      <c r="AD2643" s="219">
        <f t="shared" si="311"/>
        <v>0</v>
      </c>
      <c r="AH2643" s="15">
        <f t="shared" si="312"/>
        <v>-2.1132140183653118E-2</v>
      </c>
      <c r="AI2643" s="15">
        <f t="shared" si="313"/>
        <v>0.75722234923842557</v>
      </c>
      <c r="AJ2643" s="15">
        <f t="shared" si="314"/>
        <v>-5.8662773998696828E-2</v>
      </c>
      <c r="AK2643" s="15">
        <f t="shared" si="315"/>
        <v>-0.59778198123591342</v>
      </c>
      <c r="AL2643" s="15">
        <f t="shared" si="316"/>
        <v>-1.9565766440237951</v>
      </c>
      <c r="AM2643" s="15">
        <f t="shared" si="317"/>
        <v>-1.4854556398418073</v>
      </c>
      <c r="AN2643" s="63">
        <f t="shared" si="322"/>
        <v>11.358636418491599</v>
      </c>
      <c r="AO2643" s="63">
        <f t="shared" si="322"/>
        <v>11.358804619998017</v>
      </c>
      <c r="AP2643" s="63">
        <f t="shared" si="322"/>
        <v>11.359537657922226</v>
      </c>
      <c r="AQ2643" s="63">
        <f t="shared" si="322"/>
        <v>11.362715978071076</v>
      </c>
      <c r="AR2643" s="63">
        <f t="shared" si="322"/>
        <v>11.376203534425278</v>
      </c>
      <c r="AS2643" s="63">
        <f t="shared" si="322"/>
        <v>11.429013607576051</v>
      </c>
      <c r="AT2643" s="63">
        <f t="shared" si="322"/>
        <v>11.594971110027394</v>
      </c>
      <c r="AU2643" s="63">
        <f t="shared" si="319"/>
        <v>11.961740587925192</v>
      </c>
      <c r="AV2643" s="63"/>
      <c r="AW2643" s="63"/>
    </row>
    <row r="2644" spans="27:49" x14ac:dyDescent="0.2">
      <c r="AA2644" s="217">
        <f t="shared" si="308"/>
        <v>-6.8508655805447731E-3</v>
      </c>
      <c r="AB2644" s="218">
        <f t="shared" si="309"/>
        <v>6.8508655805447731E-3</v>
      </c>
      <c r="AC2644" s="218">
        <f t="shared" si="310"/>
        <v>0</v>
      </c>
      <c r="AD2644" s="219">
        <f t="shared" si="311"/>
        <v>0</v>
      </c>
      <c r="AH2644" s="15">
        <f t="shared" si="312"/>
        <v>-2.1132140183653118E-2</v>
      </c>
      <c r="AI2644" s="15">
        <f t="shared" si="313"/>
        <v>0.75722234923842557</v>
      </c>
      <c r="AJ2644" s="15">
        <f t="shared" si="314"/>
        <v>-5.8662773998696828E-2</v>
      </c>
      <c r="AK2644" s="15">
        <f t="shared" si="315"/>
        <v>-0.59778198123591342</v>
      </c>
      <c r="AL2644" s="15">
        <f t="shared" si="316"/>
        <v>-1.9565766440237951</v>
      </c>
      <c r="AM2644" s="15">
        <f t="shared" si="317"/>
        <v>-1.4854556398418073</v>
      </c>
      <c r="AN2644" s="63">
        <f t="shared" si="322"/>
        <v>11.358636418491599</v>
      </c>
      <c r="AO2644" s="63">
        <f t="shared" si="322"/>
        <v>11.358804619998017</v>
      </c>
      <c r="AP2644" s="63">
        <f t="shared" si="322"/>
        <v>11.359537657922226</v>
      </c>
      <c r="AQ2644" s="63">
        <f t="shared" si="322"/>
        <v>11.362715978071076</v>
      </c>
      <c r="AR2644" s="63">
        <f t="shared" si="322"/>
        <v>11.376203534425278</v>
      </c>
      <c r="AS2644" s="63">
        <f t="shared" si="322"/>
        <v>11.429013607576051</v>
      </c>
      <c r="AT2644" s="63">
        <f t="shared" si="322"/>
        <v>11.594971110027394</v>
      </c>
      <c r="AU2644" s="63">
        <f t="shared" si="319"/>
        <v>11.961740587925192</v>
      </c>
      <c r="AV2644" s="63"/>
      <c r="AW2644" s="63"/>
    </row>
    <row r="2645" spans="27:49" x14ac:dyDescent="0.2">
      <c r="AA2645" s="217">
        <f t="shared" ref="AA2645:AA2708" si="323">AB$3+AB$4*Z2645+AB$5*Z2645^2+AH2645</f>
        <v>-6.8508655805447731E-3</v>
      </c>
      <c r="AB2645" s="218">
        <f t="shared" ref="AB2645:AB2708" si="324">+G2645-AA2645</f>
        <v>6.8508655805447731E-3</v>
      </c>
      <c r="AC2645" s="218">
        <f t="shared" ref="AC2645:AC2708" si="325">+G2645-P2645</f>
        <v>0</v>
      </c>
      <c r="AD2645" s="219">
        <f t="shared" ref="AD2645:AD2708" si="326">U2645*(G2645-AA2645)^2</f>
        <v>0</v>
      </c>
      <c r="AH2645" s="15">
        <f t="shared" ref="AH2645:AH2708" si="327">$AB$6*($AB$11/AI2645*AJ2645+$AB$12)</f>
        <v>-2.1132140183653118E-2</v>
      </c>
      <c r="AI2645" s="15">
        <f t="shared" ref="AI2645:AI2708" si="328">1+$AB$7*COS(AL2645)</f>
        <v>0.75722234923842557</v>
      </c>
      <c r="AJ2645" s="15">
        <f t="shared" ref="AJ2645:AJ2708" si="329">SIN(AL2645+RADIANS($AB$9))</f>
        <v>-5.8662773998696828E-2</v>
      </c>
      <c r="AK2645" s="15">
        <f t="shared" ref="AK2645:AK2708" si="330">$AB$7*SIN(AL2645)</f>
        <v>-0.59778198123591342</v>
      </c>
      <c r="AL2645" s="15">
        <f t="shared" ref="AL2645:AL2708" si="331">2*ATAN(AM2645)</f>
        <v>-1.9565766440237951</v>
      </c>
      <c r="AM2645" s="15">
        <f t="shared" ref="AM2645:AM2708" si="332">TAN(AN2645/2)*SQRT((1+$AB$7)/(1-$AB$7))</f>
        <v>-1.4854556398418073</v>
      </c>
      <c r="AN2645" s="63">
        <f t="shared" ref="AN2645:AT2660" si="333">$AU2645+$AB$7*SIN(AO2645)</f>
        <v>11.358636418491599</v>
      </c>
      <c r="AO2645" s="63">
        <f t="shared" si="333"/>
        <v>11.358804619998017</v>
      </c>
      <c r="AP2645" s="63">
        <f t="shared" si="333"/>
        <v>11.359537657922226</v>
      </c>
      <c r="AQ2645" s="63">
        <f t="shared" si="333"/>
        <v>11.362715978071076</v>
      </c>
      <c r="AR2645" s="63">
        <f t="shared" si="333"/>
        <v>11.376203534425278</v>
      </c>
      <c r="AS2645" s="63">
        <f t="shared" si="333"/>
        <v>11.429013607576051</v>
      </c>
      <c r="AT2645" s="63">
        <f t="shared" si="333"/>
        <v>11.594971110027394</v>
      </c>
      <c r="AU2645" s="63">
        <f t="shared" ref="AU2645:AU2708" si="334">RADIANS($AB$9)+$AB$18*(F2645-AB$15)</f>
        <v>11.961740587925192</v>
      </c>
      <c r="AV2645" s="63"/>
      <c r="AW2645" s="63"/>
    </row>
    <row r="2646" spans="27:49" x14ac:dyDescent="0.2">
      <c r="AA2646" s="217">
        <f t="shared" si="323"/>
        <v>-6.8508655805447731E-3</v>
      </c>
      <c r="AB2646" s="218">
        <f t="shared" si="324"/>
        <v>6.8508655805447731E-3</v>
      </c>
      <c r="AC2646" s="218">
        <f t="shared" si="325"/>
        <v>0</v>
      </c>
      <c r="AD2646" s="219">
        <f t="shared" si="326"/>
        <v>0</v>
      </c>
      <c r="AH2646" s="15">
        <f t="shared" si="327"/>
        <v>-2.1132140183653118E-2</v>
      </c>
      <c r="AI2646" s="15">
        <f t="shared" si="328"/>
        <v>0.75722234923842557</v>
      </c>
      <c r="AJ2646" s="15">
        <f t="shared" si="329"/>
        <v>-5.8662773998696828E-2</v>
      </c>
      <c r="AK2646" s="15">
        <f t="shared" si="330"/>
        <v>-0.59778198123591342</v>
      </c>
      <c r="AL2646" s="15">
        <f t="shared" si="331"/>
        <v>-1.9565766440237951</v>
      </c>
      <c r="AM2646" s="15">
        <f t="shared" si="332"/>
        <v>-1.4854556398418073</v>
      </c>
      <c r="AN2646" s="63">
        <f t="shared" si="333"/>
        <v>11.358636418491599</v>
      </c>
      <c r="AO2646" s="63">
        <f t="shared" si="333"/>
        <v>11.358804619998017</v>
      </c>
      <c r="AP2646" s="63">
        <f t="shared" si="333"/>
        <v>11.359537657922226</v>
      </c>
      <c r="AQ2646" s="63">
        <f t="shared" si="333"/>
        <v>11.362715978071076</v>
      </c>
      <c r="AR2646" s="63">
        <f t="shared" si="333"/>
        <v>11.376203534425278</v>
      </c>
      <c r="AS2646" s="63">
        <f t="shared" si="333"/>
        <v>11.429013607576051</v>
      </c>
      <c r="AT2646" s="63">
        <f t="shared" si="333"/>
        <v>11.594971110027394</v>
      </c>
      <c r="AU2646" s="63">
        <f t="shared" si="334"/>
        <v>11.961740587925192</v>
      </c>
      <c r="AV2646" s="63"/>
      <c r="AW2646" s="63"/>
    </row>
    <row r="2647" spans="27:49" x14ac:dyDescent="0.2">
      <c r="AA2647" s="217">
        <f t="shared" si="323"/>
        <v>-6.8508655805447731E-3</v>
      </c>
      <c r="AB2647" s="218">
        <f t="shared" si="324"/>
        <v>6.8508655805447731E-3</v>
      </c>
      <c r="AC2647" s="218">
        <f t="shared" si="325"/>
        <v>0</v>
      </c>
      <c r="AD2647" s="219">
        <f t="shared" si="326"/>
        <v>0</v>
      </c>
      <c r="AH2647" s="15">
        <f t="shared" si="327"/>
        <v>-2.1132140183653118E-2</v>
      </c>
      <c r="AI2647" s="15">
        <f t="shared" si="328"/>
        <v>0.75722234923842557</v>
      </c>
      <c r="AJ2647" s="15">
        <f t="shared" si="329"/>
        <v>-5.8662773998696828E-2</v>
      </c>
      <c r="AK2647" s="15">
        <f t="shared" si="330"/>
        <v>-0.59778198123591342</v>
      </c>
      <c r="AL2647" s="15">
        <f t="shared" si="331"/>
        <v>-1.9565766440237951</v>
      </c>
      <c r="AM2647" s="15">
        <f t="shared" si="332"/>
        <v>-1.4854556398418073</v>
      </c>
      <c r="AN2647" s="63">
        <f t="shared" si="333"/>
        <v>11.358636418491599</v>
      </c>
      <c r="AO2647" s="63">
        <f t="shared" si="333"/>
        <v>11.358804619998017</v>
      </c>
      <c r="AP2647" s="63">
        <f t="shared" si="333"/>
        <v>11.359537657922226</v>
      </c>
      <c r="AQ2647" s="63">
        <f t="shared" si="333"/>
        <v>11.362715978071076</v>
      </c>
      <c r="AR2647" s="63">
        <f t="shared" si="333"/>
        <v>11.376203534425278</v>
      </c>
      <c r="AS2647" s="63">
        <f t="shared" si="333"/>
        <v>11.429013607576051</v>
      </c>
      <c r="AT2647" s="63">
        <f t="shared" si="333"/>
        <v>11.594971110027394</v>
      </c>
      <c r="AU2647" s="63">
        <f t="shared" si="334"/>
        <v>11.961740587925192</v>
      </c>
      <c r="AV2647" s="63"/>
      <c r="AW2647" s="63"/>
    </row>
    <row r="2648" spans="27:49" x14ac:dyDescent="0.2">
      <c r="AA2648" s="217">
        <f t="shared" si="323"/>
        <v>-6.8508655805447731E-3</v>
      </c>
      <c r="AB2648" s="218">
        <f t="shared" si="324"/>
        <v>6.8508655805447731E-3</v>
      </c>
      <c r="AC2648" s="218">
        <f t="shared" si="325"/>
        <v>0</v>
      </c>
      <c r="AD2648" s="219">
        <f t="shared" si="326"/>
        <v>0</v>
      </c>
      <c r="AH2648" s="15">
        <f t="shared" si="327"/>
        <v>-2.1132140183653118E-2</v>
      </c>
      <c r="AI2648" s="15">
        <f t="shared" si="328"/>
        <v>0.75722234923842557</v>
      </c>
      <c r="AJ2648" s="15">
        <f t="shared" si="329"/>
        <v>-5.8662773998696828E-2</v>
      </c>
      <c r="AK2648" s="15">
        <f t="shared" si="330"/>
        <v>-0.59778198123591342</v>
      </c>
      <c r="AL2648" s="15">
        <f t="shared" si="331"/>
        <v>-1.9565766440237951</v>
      </c>
      <c r="AM2648" s="15">
        <f t="shared" si="332"/>
        <v>-1.4854556398418073</v>
      </c>
      <c r="AN2648" s="63">
        <f t="shared" si="333"/>
        <v>11.358636418491599</v>
      </c>
      <c r="AO2648" s="63">
        <f t="shared" si="333"/>
        <v>11.358804619998017</v>
      </c>
      <c r="AP2648" s="63">
        <f t="shared" si="333"/>
        <v>11.359537657922226</v>
      </c>
      <c r="AQ2648" s="63">
        <f t="shared" si="333"/>
        <v>11.362715978071076</v>
      </c>
      <c r="AR2648" s="63">
        <f t="shared" si="333"/>
        <v>11.376203534425278</v>
      </c>
      <c r="AS2648" s="63">
        <f t="shared" si="333"/>
        <v>11.429013607576051</v>
      </c>
      <c r="AT2648" s="63">
        <f t="shared" si="333"/>
        <v>11.594971110027394</v>
      </c>
      <c r="AU2648" s="63">
        <f t="shared" si="334"/>
        <v>11.961740587925192</v>
      </c>
      <c r="AV2648" s="63"/>
      <c r="AW2648" s="63"/>
    </row>
    <row r="2649" spans="27:49" x14ac:dyDescent="0.2">
      <c r="AA2649" s="217">
        <f t="shared" si="323"/>
        <v>-6.8508655805447731E-3</v>
      </c>
      <c r="AB2649" s="218">
        <f t="shared" si="324"/>
        <v>6.8508655805447731E-3</v>
      </c>
      <c r="AC2649" s="218">
        <f t="shared" si="325"/>
        <v>0</v>
      </c>
      <c r="AD2649" s="219">
        <f t="shared" si="326"/>
        <v>0</v>
      </c>
      <c r="AH2649" s="15">
        <f t="shared" si="327"/>
        <v>-2.1132140183653118E-2</v>
      </c>
      <c r="AI2649" s="15">
        <f t="shared" si="328"/>
        <v>0.75722234923842557</v>
      </c>
      <c r="AJ2649" s="15">
        <f t="shared" si="329"/>
        <v>-5.8662773998696828E-2</v>
      </c>
      <c r="AK2649" s="15">
        <f t="shared" si="330"/>
        <v>-0.59778198123591342</v>
      </c>
      <c r="AL2649" s="15">
        <f t="shared" si="331"/>
        <v>-1.9565766440237951</v>
      </c>
      <c r="AM2649" s="15">
        <f t="shared" si="332"/>
        <v>-1.4854556398418073</v>
      </c>
      <c r="AN2649" s="63">
        <f t="shared" si="333"/>
        <v>11.358636418491599</v>
      </c>
      <c r="AO2649" s="63">
        <f t="shared" si="333"/>
        <v>11.358804619998017</v>
      </c>
      <c r="AP2649" s="63">
        <f t="shared" si="333"/>
        <v>11.359537657922226</v>
      </c>
      <c r="AQ2649" s="63">
        <f t="shared" si="333"/>
        <v>11.362715978071076</v>
      </c>
      <c r="AR2649" s="63">
        <f t="shared" si="333"/>
        <v>11.376203534425278</v>
      </c>
      <c r="AS2649" s="63">
        <f t="shared" si="333"/>
        <v>11.429013607576051</v>
      </c>
      <c r="AT2649" s="63">
        <f t="shared" si="333"/>
        <v>11.594971110027394</v>
      </c>
      <c r="AU2649" s="63">
        <f t="shared" si="334"/>
        <v>11.961740587925192</v>
      </c>
      <c r="AV2649" s="63"/>
      <c r="AW2649" s="63"/>
    </row>
    <row r="2650" spans="27:49" x14ac:dyDescent="0.2">
      <c r="AA2650" s="217">
        <f t="shared" si="323"/>
        <v>-6.8508655805447731E-3</v>
      </c>
      <c r="AB2650" s="218">
        <f t="shared" si="324"/>
        <v>6.8508655805447731E-3</v>
      </c>
      <c r="AC2650" s="218">
        <f t="shared" si="325"/>
        <v>0</v>
      </c>
      <c r="AD2650" s="219">
        <f t="shared" si="326"/>
        <v>0</v>
      </c>
      <c r="AH2650" s="15">
        <f t="shared" si="327"/>
        <v>-2.1132140183653118E-2</v>
      </c>
      <c r="AI2650" s="15">
        <f t="shared" si="328"/>
        <v>0.75722234923842557</v>
      </c>
      <c r="AJ2650" s="15">
        <f t="shared" si="329"/>
        <v>-5.8662773998696828E-2</v>
      </c>
      <c r="AK2650" s="15">
        <f t="shared" si="330"/>
        <v>-0.59778198123591342</v>
      </c>
      <c r="AL2650" s="15">
        <f t="shared" si="331"/>
        <v>-1.9565766440237951</v>
      </c>
      <c r="AM2650" s="15">
        <f t="shared" si="332"/>
        <v>-1.4854556398418073</v>
      </c>
      <c r="AN2650" s="63">
        <f t="shared" si="333"/>
        <v>11.358636418491599</v>
      </c>
      <c r="AO2650" s="63">
        <f t="shared" si="333"/>
        <v>11.358804619998017</v>
      </c>
      <c r="AP2650" s="63">
        <f t="shared" si="333"/>
        <v>11.359537657922226</v>
      </c>
      <c r="AQ2650" s="63">
        <f t="shared" si="333"/>
        <v>11.362715978071076</v>
      </c>
      <c r="AR2650" s="63">
        <f t="shared" si="333"/>
        <v>11.376203534425278</v>
      </c>
      <c r="AS2650" s="63">
        <f t="shared" si="333"/>
        <v>11.429013607576051</v>
      </c>
      <c r="AT2650" s="63">
        <f t="shared" si="333"/>
        <v>11.594971110027394</v>
      </c>
      <c r="AU2650" s="63">
        <f t="shared" si="334"/>
        <v>11.961740587925192</v>
      </c>
      <c r="AV2650" s="63"/>
      <c r="AW2650" s="63"/>
    </row>
    <row r="2651" spans="27:49" x14ac:dyDescent="0.2">
      <c r="AA2651" s="217">
        <f t="shared" si="323"/>
        <v>-6.8508655805447731E-3</v>
      </c>
      <c r="AB2651" s="218">
        <f t="shared" si="324"/>
        <v>6.8508655805447731E-3</v>
      </c>
      <c r="AC2651" s="218">
        <f t="shared" si="325"/>
        <v>0</v>
      </c>
      <c r="AD2651" s="219">
        <f t="shared" si="326"/>
        <v>0</v>
      </c>
      <c r="AH2651" s="15">
        <f t="shared" si="327"/>
        <v>-2.1132140183653118E-2</v>
      </c>
      <c r="AI2651" s="15">
        <f t="shared" si="328"/>
        <v>0.75722234923842557</v>
      </c>
      <c r="AJ2651" s="15">
        <f t="shared" si="329"/>
        <v>-5.8662773998696828E-2</v>
      </c>
      <c r="AK2651" s="15">
        <f t="shared" si="330"/>
        <v>-0.59778198123591342</v>
      </c>
      <c r="AL2651" s="15">
        <f t="shared" si="331"/>
        <v>-1.9565766440237951</v>
      </c>
      <c r="AM2651" s="15">
        <f t="shared" si="332"/>
        <v>-1.4854556398418073</v>
      </c>
      <c r="AN2651" s="63">
        <f t="shared" si="333"/>
        <v>11.358636418491599</v>
      </c>
      <c r="AO2651" s="63">
        <f t="shared" si="333"/>
        <v>11.358804619998017</v>
      </c>
      <c r="AP2651" s="63">
        <f t="shared" si="333"/>
        <v>11.359537657922226</v>
      </c>
      <c r="AQ2651" s="63">
        <f t="shared" si="333"/>
        <v>11.362715978071076</v>
      </c>
      <c r="AR2651" s="63">
        <f t="shared" si="333"/>
        <v>11.376203534425278</v>
      </c>
      <c r="AS2651" s="63">
        <f t="shared" si="333"/>
        <v>11.429013607576051</v>
      </c>
      <c r="AT2651" s="63">
        <f t="shared" si="333"/>
        <v>11.594971110027394</v>
      </c>
      <c r="AU2651" s="63">
        <f t="shared" si="334"/>
        <v>11.961740587925192</v>
      </c>
      <c r="AV2651" s="63"/>
      <c r="AW2651" s="63"/>
    </row>
    <row r="2652" spans="27:49" x14ac:dyDescent="0.2">
      <c r="AA2652" s="217">
        <f t="shared" si="323"/>
        <v>-6.8508655805447731E-3</v>
      </c>
      <c r="AB2652" s="218">
        <f t="shared" si="324"/>
        <v>6.8508655805447731E-3</v>
      </c>
      <c r="AC2652" s="218">
        <f t="shared" si="325"/>
        <v>0</v>
      </c>
      <c r="AD2652" s="219">
        <f t="shared" si="326"/>
        <v>0</v>
      </c>
      <c r="AH2652" s="15">
        <f t="shared" si="327"/>
        <v>-2.1132140183653118E-2</v>
      </c>
      <c r="AI2652" s="15">
        <f t="shared" si="328"/>
        <v>0.75722234923842557</v>
      </c>
      <c r="AJ2652" s="15">
        <f t="shared" si="329"/>
        <v>-5.8662773998696828E-2</v>
      </c>
      <c r="AK2652" s="15">
        <f t="shared" si="330"/>
        <v>-0.59778198123591342</v>
      </c>
      <c r="AL2652" s="15">
        <f t="shared" si="331"/>
        <v>-1.9565766440237951</v>
      </c>
      <c r="AM2652" s="15">
        <f t="shared" si="332"/>
        <v>-1.4854556398418073</v>
      </c>
      <c r="AN2652" s="63">
        <f t="shared" si="333"/>
        <v>11.358636418491599</v>
      </c>
      <c r="AO2652" s="63">
        <f t="shared" si="333"/>
        <v>11.358804619998017</v>
      </c>
      <c r="AP2652" s="63">
        <f t="shared" si="333"/>
        <v>11.359537657922226</v>
      </c>
      <c r="AQ2652" s="63">
        <f t="shared" si="333"/>
        <v>11.362715978071076</v>
      </c>
      <c r="AR2652" s="63">
        <f t="shared" si="333"/>
        <v>11.376203534425278</v>
      </c>
      <c r="AS2652" s="63">
        <f t="shared" si="333"/>
        <v>11.429013607576051</v>
      </c>
      <c r="AT2652" s="63">
        <f t="shared" si="333"/>
        <v>11.594971110027394</v>
      </c>
      <c r="AU2652" s="63">
        <f t="shared" si="334"/>
        <v>11.961740587925192</v>
      </c>
      <c r="AV2652" s="63"/>
      <c r="AW2652" s="63"/>
    </row>
    <row r="2653" spans="27:49" x14ac:dyDescent="0.2">
      <c r="AA2653" s="217">
        <f t="shared" si="323"/>
        <v>-6.8508655805447731E-3</v>
      </c>
      <c r="AB2653" s="218">
        <f t="shared" si="324"/>
        <v>6.8508655805447731E-3</v>
      </c>
      <c r="AC2653" s="218">
        <f t="shared" si="325"/>
        <v>0</v>
      </c>
      <c r="AD2653" s="219">
        <f t="shared" si="326"/>
        <v>0</v>
      </c>
      <c r="AH2653" s="15">
        <f t="shared" si="327"/>
        <v>-2.1132140183653118E-2</v>
      </c>
      <c r="AI2653" s="15">
        <f t="shared" si="328"/>
        <v>0.75722234923842557</v>
      </c>
      <c r="AJ2653" s="15">
        <f t="shared" si="329"/>
        <v>-5.8662773998696828E-2</v>
      </c>
      <c r="AK2653" s="15">
        <f t="shared" si="330"/>
        <v>-0.59778198123591342</v>
      </c>
      <c r="AL2653" s="15">
        <f t="shared" si="331"/>
        <v>-1.9565766440237951</v>
      </c>
      <c r="AM2653" s="15">
        <f t="shared" si="332"/>
        <v>-1.4854556398418073</v>
      </c>
      <c r="AN2653" s="63">
        <f t="shared" si="333"/>
        <v>11.358636418491599</v>
      </c>
      <c r="AO2653" s="63">
        <f t="shared" si="333"/>
        <v>11.358804619998017</v>
      </c>
      <c r="AP2653" s="63">
        <f t="shared" si="333"/>
        <v>11.359537657922226</v>
      </c>
      <c r="AQ2653" s="63">
        <f t="shared" si="333"/>
        <v>11.362715978071076</v>
      </c>
      <c r="AR2653" s="63">
        <f t="shared" si="333"/>
        <v>11.376203534425278</v>
      </c>
      <c r="AS2653" s="63">
        <f t="shared" si="333"/>
        <v>11.429013607576051</v>
      </c>
      <c r="AT2653" s="63">
        <f t="shared" si="333"/>
        <v>11.594971110027394</v>
      </c>
      <c r="AU2653" s="63">
        <f t="shared" si="334"/>
        <v>11.961740587925192</v>
      </c>
      <c r="AV2653" s="63"/>
      <c r="AW2653" s="63"/>
    </row>
    <row r="2654" spans="27:49" x14ac:dyDescent="0.2">
      <c r="AA2654" s="217">
        <f t="shared" si="323"/>
        <v>-6.8508655805447731E-3</v>
      </c>
      <c r="AB2654" s="218">
        <f t="shared" si="324"/>
        <v>6.8508655805447731E-3</v>
      </c>
      <c r="AC2654" s="218">
        <f t="shared" si="325"/>
        <v>0</v>
      </c>
      <c r="AD2654" s="219">
        <f t="shared" si="326"/>
        <v>0</v>
      </c>
      <c r="AH2654" s="15">
        <f t="shared" si="327"/>
        <v>-2.1132140183653118E-2</v>
      </c>
      <c r="AI2654" s="15">
        <f t="shared" si="328"/>
        <v>0.75722234923842557</v>
      </c>
      <c r="AJ2654" s="15">
        <f t="shared" si="329"/>
        <v>-5.8662773998696828E-2</v>
      </c>
      <c r="AK2654" s="15">
        <f t="shared" si="330"/>
        <v>-0.59778198123591342</v>
      </c>
      <c r="AL2654" s="15">
        <f t="shared" si="331"/>
        <v>-1.9565766440237951</v>
      </c>
      <c r="AM2654" s="15">
        <f t="shared" si="332"/>
        <v>-1.4854556398418073</v>
      </c>
      <c r="AN2654" s="63">
        <f t="shared" si="333"/>
        <v>11.358636418491599</v>
      </c>
      <c r="AO2654" s="63">
        <f t="shared" si="333"/>
        <v>11.358804619998017</v>
      </c>
      <c r="AP2654" s="63">
        <f t="shared" si="333"/>
        <v>11.359537657922226</v>
      </c>
      <c r="AQ2654" s="63">
        <f t="shared" si="333"/>
        <v>11.362715978071076</v>
      </c>
      <c r="AR2654" s="63">
        <f t="shared" si="333"/>
        <v>11.376203534425278</v>
      </c>
      <c r="AS2654" s="63">
        <f t="shared" si="333"/>
        <v>11.429013607576051</v>
      </c>
      <c r="AT2654" s="63">
        <f t="shared" si="333"/>
        <v>11.594971110027394</v>
      </c>
      <c r="AU2654" s="63">
        <f t="shared" si="334"/>
        <v>11.961740587925192</v>
      </c>
      <c r="AV2654" s="63"/>
      <c r="AW2654" s="63"/>
    </row>
    <row r="2655" spans="27:49" x14ac:dyDescent="0.2">
      <c r="AA2655" s="217">
        <f t="shared" si="323"/>
        <v>-6.8508655805447731E-3</v>
      </c>
      <c r="AB2655" s="218">
        <f t="shared" si="324"/>
        <v>6.8508655805447731E-3</v>
      </c>
      <c r="AC2655" s="218">
        <f t="shared" si="325"/>
        <v>0</v>
      </c>
      <c r="AD2655" s="219">
        <f t="shared" si="326"/>
        <v>0</v>
      </c>
      <c r="AH2655" s="15">
        <f t="shared" si="327"/>
        <v>-2.1132140183653118E-2</v>
      </c>
      <c r="AI2655" s="15">
        <f t="shared" si="328"/>
        <v>0.75722234923842557</v>
      </c>
      <c r="AJ2655" s="15">
        <f t="shared" si="329"/>
        <v>-5.8662773998696828E-2</v>
      </c>
      <c r="AK2655" s="15">
        <f t="shared" si="330"/>
        <v>-0.59778198123591342</v>
      </c>
      <c r="AL2655" s="15">
        <f t="shared" si="331"/>
        <v>-1.9565766440237951</v>
      </c>
      <c r="AM2655" s="15">
        <f t="shared" si="332"/>
        <v>-1.4854556398418073</v>
      </c>
      <c r="AN2655" s="63">
        <f t="shared" si="333"/>
        <v>11.358636418491599</v>
      </c>
      <c r="AO2655" s="63">
        <f t="shared" si="333"/>
        <v>11.358804619998017</v>
      </c>
      <c r="AP2655" s="63">
        <f t="shared" si="333"/>
        <v>11.359537657922226</v>
      </c>
      <c r="AQ2655" s="63">
        <f t="shared" si="333"/>
        <v>11.362715978071076</v>
      </c>
      <c r="AR2655" s="63">
        <f t="shared" si="333"/>
        <v>11.376203534425278</v>
      </c>
      <c r="AS2655" s="63">
        <f t="shared" si="333"/>
        <v>11.429013607576051</v>
      </c>
      <c r="AT2655" s="63">
        <f t="shared" si="333"/>
        <v>11.594971110027394</v>
      </c>
      <c r="AU2655" s="63">
        <f t="shared" si="334"/>
        <v>11.961740587925192</v>
      </c>
      <c r="AV2655" s="63"/>
      <c r="AW2655" s="63"/>
    </row>
    <row r="2656" spans="27:49" x14ac:dyDescent="0.2">
      <c r="AA2656" s="217">
        <f t="shared" si="323"/>
        <v>-6.8508655805447731E-3</v>
      </c>
      <c r="AB2656" s="218">
        <f t="shared" si="324"/>
        <v>6.8508655805447731E-3</v>
      </c>
      <c r="AC2656" s="218">
        <f t="shared" si="325"/>
        <v>0</v>
      </c>
      <c r="AD2656" s="219">
        <f t="shared" si="326"/>
        <v>0</v>
      </c>
      <c r="AH2656" s="15">
        <f t="shared" si="327"/>
        <v>-2.1132140183653118E-2</v>
      </c>
      <c r="AI2656" s="15">
        <f t="shared" si="328"/>
        <v>0.75722234923842557</v>
      </c>
      <c r="AJ2656" s="15">
        <f t="shared" si="329"/>
        <v>-5.8662773998696828E-2</v>
      </c>
      <c r="AK2656" s="15">
        <f t="shared" si="330"/>
        <v>-0.59778198123591342</v>
      </c>
      <c r="AL2656" s="15">
        <f t="shared" si="331"/>
        <v>-1.9565766440237951</v>
      </c>
      <c r="AM2656" s="15">
        <f t="shared" si="332"/>
        <v>-1.4854556398418073</v>
      </c>
      <c r="AN2656" s="63">
        <f t="shared" si="333"/>
        <v>11.358636418491599</v>
      </c>
      <c r="AO2656" s="63">
        <f t="shared" si="333"/>
        <v>11.358804619998017</v>
      </c>
      <c r="AP2656" s="63">
        <f t="shared" si="333"/>
        <v>11.359537657922226</v>
      </c>
      <c r="AQ2656" s="63">
        <f t="shared" si="333"/>
        <v>11.362715978071076</v>
      </c>
      <c r="AR2656" s="63">
        <f t="shared" si="333"/>
        <v>11.376203534425278</v>
      </c>
      <c r="AS2656" s="63">
        <f t="shared" si="333"/>
        <v>11.429013607576051</v>
      </c>
      <c r="AT2656" s="63">
        <f t="shared" si="333"/>
        <v>11.594971110027394</v>
      </c>
      <c r="AU2656" s="63">
        <f t="shared" si="334"/>
        <v>11.961740587925192</v>
      </c>
      <c r="AV2656" s="63"/>
      <c r="AW2656" s="63"/>
    </row>
    <row r="2657" spans="27:49" x14ac:dyDescent="0.2">
      <c r="AA2657" s="217">
        <f t="shared" si="323"/>
        <v>-6.8508655805447731E-3</v>
      </c>
      <c r="AB2657" s="218">
        <f t="shared" si="324"/>
        <v>6.8508655805447731E-3</v>
      </c>
      <c r="AC2657" s="218">
        <f t="shared" si="325"/>
        <v>0</v>
      </c>
      <c r="AD2657" s="219">
        <f t="shared" si="326"/>
        <v>0</v>
      </c>
      <c r="AH2657" s="15">
        <f t="shared" si="327"/>
        <v>-2.1132140183653118E-2</v>
      </c>
      <c r="AI2657" s="15">
        <f t="shared" si="328"/>
        <v>0.75722234923842557</v>
      </c>
      <c r="AJ2657" s="15">
        <f t="shared" si="329"/>
        <v>-5.8662773998696828E-2</v>
      </c>
      <c r="AK2657" s="15">
        <f t="shared" si="330"/>
        <v>-0.59778198123591342</v>
      </c>
      <c r="AL2657" s="15">
        <f t="shared" si="331"/>
        <v>-1.9565766440237951</v>
      </c>
      <c r="AM2657" s="15">
        <f t="shared" si="332"/>
        <v>-1.4854556398418073</v>
      </c>
      <c r="AN2657" s="63">
        <f t="shared" si="333"/>
        <v>11.358636418491599</v>
      </c>
      <c r="AO2657" s="63">
        <f t="shared" si="333"/>
        <v>11.358804619998017</v>
      </c>
      <c r="AP2657" s="63">
        <f t="shared" si="333"/>
        <v>11.359537657922226</v>
      </c>
      <c r="AQ2657" s="63">
        <f t="shared" si="333"/>
        <v>11.362715978071076</v>
      </c>
      <c r="AR2657" s="63">
        <f t="shared" si="333"/>
        <v>11.376203534425278</v>
      </c>
      <c r="AS2657" s="63">
        <f t="shared" si="333"/>
        <v>11.429013607576051</v>
      </c>
      <c r="AT2657" s="63">
        <f t="shared" si="333"/>
        <v>11.594971110027394</v>
      </c>
      <c r="AU2657" s="63">
        <f t="shared" si="334"/>
        <v>11.961740587925192</v>
      </c>
      <c r="AV2657" s="63"/>
      <c r="AW2657" s="63"/>
    </row>
    <row r="2658" spans="27:49" x14ac:dyDescent="0.2">
      <c r="AA2658" s="217">
        <f t="shared" si="323"/>
        <v>-6.8508655805447731E-3</v>
      </c>
      <c r="AB2658" s="218">
        <f t="shared" si="324"/>
        <v>6.8508655805447731E-3</v>
      </c>
      <c r="AC2658" s="218">
        <f t="shared" si="325"/>
        <v>0</v>
      </c>
      <c r="AD2658" s="219">
        <f t="shared" si="326"/>
        <v>0</v>
      </c>
      <c r="AH2658" s="15">
        <f t="shared" si="327"/>
        <v>-2.1132140183653118E-2</v>
      </c>
      <c r="AI2658" s="15">
        <f t="shared" si="328"/>
        <v>0.75722234923842557</v>
      </c>
      <c r="AJ2658" s="15">
        <f t="shared" si="329"/>
        <v>-5.8662773998696828E-2</v>
      </c>
      <c r="AK2658" s="15">
        <f t="shared" si="330"/>
        <v>-0.59778198123591342</v>
      </c>
      <c r="AL2658" s="15">
        <f t="shared" si="331"/>
        <v>-1.9565766440237951</v>
      </c>
      <c r="AM2658" s="15">
        <f t="shared" si="332"/>
        <v>-1.4854556398418073</v>
      </c>
      <c r="AN2658" s="63">
        <f t="shared" si="333"/>
        <v>11.358636418491599</v>
      </c>
      <c r="AO2658" s="63">
        <f t="shared" si="333"/>
        <v>11.358804619998017</v>
      </c>
      <c r="AP2658" s="63">
        <f t="shared" si="333"/>
        <v>11.359537657922226</v>
      </c>
      <c r="AQ2658" s="63">
        <f t="shared" si="333"/>
        <v>11.362715978071076</v>
      </c>
      <c r="AR2658" s="63">
        <f t="shared" si="333"/>
        <v>11.376203534425278</v>
      </c>
      <c r="AS2658" s="63">
        <f t="shared" si="333"/>
        <v>11.429013607576051</v>
      </c>
      <c r="AT2658" s="63">
        <f t="shared" si="333"/>
        <v>11.594971110027394</v>
      </c>
      <c r="AU2658" s="63">
        <f t="shared" si="334"/>
        <v>11.961740587925192</v>
      </c>
      <c r="AV2658" s="63"/>
      <c r="AW2658" s="63"/>
    </row>
    <row r="2659" spans="27:49" x14ac:dyDescent="0.2">
      <c r="AA2659" s="217">
        <f t="shared" si="323"/>
        <v>-6.8508655805447731E-3</v>
      </c>
      <c r="AB2659" s="218">
        <f t="shared" si="324"/>
        <v>6.8508655805447731E-3</v>
      </c>
      <c r="AC2659" s="218">
        <f t="shared" si="325"/>
        <v>0</v>
      </c>
      <c r="AD2659" s="219">
        <f t="shared" si="326"/>
        <v>0</v>
      </c>
      <c r="AH2659" s="15">
        <f t="shared" si="327"/>
        <v>-2.1132140183653118E-2</v>
      </c>
      <c r="AI2659" s="15">
        <f t="shared" si="328"/>
        <v>0.75722234923842557</v>
      </c>
      <c r="AJ2659" s="15">
        <f t="shared" si="329"/>
        <v>-5.8662773998696828E-2</v>
      </c>
      <c r="AK2659" s="15">
        <f t="shared" si="330"/>
        <v>-0.59778198123591342</v>
      </c>
      <c r="AL2659" s="15">
        <f t="shared" si="331"/>
        <v>-1.9565766440237951</v>
      </c>
      <c r="AM2659" s="15">
        <f t="shared" si="332"/>
        <v>-1.4854556398418073</v>
      </c>
      <c r="AN2659" s="63">
        <f t="shared" si="333"/>
        <v>11.358636418491599</v>
      </c>
      <c r="AO2659" s="63">
        <f t="shared" si="333"/>
        <v>11.358804619998017</v>
      </c>
      <c r="AP2659" s="63">
        <f t="shared" si="333"/>
        <v>11.359537657922226</v>
      </c>
      <c r="AQ2659" s="63">
        <f t="shared" si="333"/>
        <v>11.362715978071076</v>
      </c>
      <c r="AR2659" s="63">
        <f t="shared" si="333"/>
        <v>11.376203534425278</v>
      </c>
      <c r="AS2659" s="63">
        <f t="shared" si="333"/>
        <v>11.429013607576051</v>
      </c>
      <c r="AT2659" s="63">
        <f t="shared" si="333"/>
        <v>11.594971110027394</v>
      </c>
      <c r="AU2659" s="63">
        <f t="shared" si="334"/>
        <v>11.961740587925192</v>
      </c>
      <c r="AV2659" s="63"/>
      <c r="AW2659" s="63"/>
    </row>
    <row r="2660" spans="27:49" x14ac:dyDescent="0.2">
      <c r="AA2660" s="217">
        <f t="shared" si="323"/>
        <v>-6.8508655805447731E-3</v>
      </c>
      <c r="AB2660" s="218">
        <f t="shared" si="324"/>
        <v>6.8508655805447731E-3</v>
      </c>
      <c r="AC2660" s="218">
        <f t="shared" si="325"/>
        <v>0</v>
      </c>
      <c r="AD2660" s="219">
        <f t="shared" si="326"/>
        <v>0</v>
      </c>
      <c r="AH2660" s="15">
        <f t="shared" si="327"/>
        <v>-2.1132140183653118E-2</v>
      </c>
      <c r="AI2660" s="15">
        <f t="shared" si="328"/>
        <v>0.75722234923842557</v>
      </c>
      <c r="AJ2660" s="15">
        <f t="shared" si="329"/>
        <v>-5.8662773998696828E-2</v>
      </c>
      <c r="AK2660" s="15">
        <f t="shared" si="330"/>
        <v>-0.59778198123591342</v>
      </c>
      <c r="AL2660" s="15">
        <f t="shared" si="331"/>
        <v>-1.9565766440237951</v>
      </c>
      <c r="AM2660" s="15">
        <f t="shared" si="332"/>
        <v>-1.4854556398418073</v>
      </c>
      <c r="AN2660" s="63">
        <f t="shared" si="333"/>
        <v>11.358636418491599</v>
      </c>
      <c r="AO2660" s="63">
        <f t="shared" si="333"/>
        <v>11.358804619998017</v>
      </c>
      <c r="AP2660" s="63">
        <f t="shared" si="333"/>
        <v>11.359537657922226</v>
      </c>
      <c r="AQ2660" s="63">
        <f t="shared" si="333"/>
        <v>11.362715978071076</v>
      </c>
      <c r="AR2660" s="63">
        <f t="shared" si="333"/>
        <v>11.376203534425278</v>
      </c>
      <c r="AS2660" s="63">
        <f t="shared" si="333"/>
        <v>11.429013607576051</v>
      </c>
      <c r="AT2660" s="63">
        <f t="shared" si="333"/>
        <v>11.594971110027394</v>
      </c>
      <c r="AU2660" s="63">
        <f t="shared" si="334"/>
        <v>11.961740587925192</v>
      </c>
      <c r="AV2660" s="63"/>
      <c r="AW2660" s="63"/>
    </row>
    <row r="2661" spans="27:49" x14ac:dyDescent="0.2">
      <c r="AA2661" s="217">
        <f t="shared" si="323"/>
        <v>-6.8508655805447731E-3</v>
      </c>
      <c r="AB2661" s="218">
        <f t="shared" si="324"/>
        <v>6.8508655805447731E-3</v>
      </c>
      <c r="AC2661" s="218">
        <f t="shared" si="325"/>
        <v>0</v>
      </c>
      <c r="AD2661" s="219">
        <f t="shared" si="326"/>
        <v>0</v>
      </c>
      <c r="AH2661" s="15">
        <f t="shared" si="327"/>
        <v>-2.1132140183653118E-2</v>
      </c>
      <c r="AI2661" s="15">
        <f t="shared" si="328"/>
        <v>0.75722234923842557</v>
      </c>
      <c r="AJ2661" s="15">
        <f t="shared" si="329"/>
        <v>-5.8662773998696828E-2</v>
      </c>
      <c r="AK2661" s="15">
        <f t="shared" si="330"/>
        <v>-0.59778198123591342</v>
      </c>
      <c r="AL2661" s="15">
        <f t="shared" si="331"/>
        <v>-1.9565766440237951</v>
      </c>
      <c r="AM2661" s="15">
        <f t="shared" si="332"/>
        <v>-1.4854556398418073</v>
      </c>
      <c r="AN2661" s="63">
        <f t="shared" ref="AN2661:AT2676" si="335">$AU2661+$AB$7*SIN(AO2661)</f>
        <v>11.358636418491599</v>
      </c>
      <c r="AO2661" s="63">
        <f t="shared" si="335"/>
        <v>11.358804619998017</v>
      </c>
      <c r="AP2661" s="63">
        <f t="shared" si="335"/>
        <v>11.359537657922226</v>
      </c>
      <c r="AQ2661" s="63">
        <f t="shared" si="335"/>
        <v>11.362715978071076</v>
      </c>
      <c r="AR2661" s="63">
        <f t="shared" si="335"/>
        <v>11.376203534425278</v>
      </c>
      <c r="AS2661" s="63">
        <f t="shared" si="335"/>
        <v>11.429013607576051</v>
      </c>
      <c r="AT2661" s="63">
        <f t="shared" si="335"/>
        <v>11.594971110027394</v>
      </c>
      <c r="AU2661" s="63">
        <f t="shared" si="334"/>
        <v>11.961740587925192</v>
      </c>
      <c r="AV2661" s="63"/>
      <c r="AW2661" s="63"/>
    </row>
    <row r="2662" spans="27:49" x14ac:dyDescent="0.2">
      <c r="AA2662" s="217">
        <f t="shared" si="323"/>
        <v>-6.8508655805447731E-3</v>
      </c>
      <c r="AB2662" s="218">
        <f t="shared" si="324"/>
        <v>6.8508655805447731E-3</v>
      </c>
      <c r="AC2662" s="218">
        <f t="shared" si="325"/>
        <v>0</v>
      </c>
      <c r="AD2662" s="219">
        <f t="shared" si="326"/>
        <v>0</v>
      </c>
      <c r="AH2662" s="15">
        <f t="shared" si="327"/>
        <v>-2.1132140183653118E-2</v>
      </c>
      <c r="AI2662" s="15">
        <f t="shared" si="328"/>
        <v>0.75722234923842557</v>
      </c>
      <c r="AJ2662" s="15">
        <f t="shared" si="329"/>
        <v>-5.8662773998696828E-2</v>
      </c>
      <c r="AK2662" s="15">
        <f t="shared" si="330"/>
        <v>-0.59778198123591342</v>
      </c>
      <c r="AL2662" s="15">
        <f t="shared" si="331"/>
        <v>-1.9565766440237951</v>
      </c>
      <c r="AM2662" s="15">
        <f t="shared" si="332"/>
        <v>-1.4854556398418073</v>
      </c>
      <c r="AN2662" s="63">
        <f t="shared" si="335"/>
        <v>11.358636418491599</v>
      </c>
      <c r="AO2662" s="63">
        <f t="shared" si="335"/>
        <v>11.358804619998017</v>
      </c>
      <c r="AP2662" s="63">
        <f t="shared" si="335"/>
        <v>11.359537657922226</v>
      </c>
      <c r="AQ2662" s="63">
        <f t="shared" si="335"/>
        <v>11.362715978071076</v>
      </c>
      <c r="AR2662" s="63">
        <f t="shared" si="335"/>
        <v>11.376203534425278</v>
      </c>
      <c r="AS2662" s="63">
        <f t="shared" si="335"/>
        <v>11.429013607576051</v>
      </c>
      <c r="AT2662" s="63">
        <f t="shared" si="335"/>
        <v>11.594971110027394</v>
      </c>
      <c r="AU2662" s="63">
        <f t="shared" si="334"/>
        <v>11.961740587925192</v>
      </c>
      <c r="AV2662" s="63"/>
      <c r="AW2662" s="63"/>
    </row>
    <row r="2663" spans="27:49" x14ac:dyDescent="0.2">
      <c r="AA2663" s="217">
        <f t="shared" si="323"/>
        <v>-6.8508655805447731E-3</v>
      </c>
      <c r="AB2663" s="218">
        <f t="shared" si="324"/>
        <v>6.8508655805447731E-3</v>
      </c>
      <c r="AC2663" s="218">
        <f t="shared" si="325"/>
        <v>0</v>
      </c>
      <c r="AD2663" s="219">
        <f t="shared" si="326"/>
        <v>0</v>
      </c>
      <c r="AH2663" s="15">
        <f t="shared" si="327"/>
        <v>-2.1132140183653118E-2</v>
      </c>
      <c r="AI2663" s="15">
        <f t="shared" si="328"/>
        <v>0.75722234923842557</v>
      </c>
      <c r="AJ2663" s="15">
        <f t="shared" si="329"/>
        <v>-5.8662773998696828E-2</v>
      </c>
      <c r="AK2663" s="15">
        <f t="shared" si="330"/>
        <v>-0.59778198123591342</v>
      </c>
      <c r="AL2663" s="15">
        <f t="shared" si="331"/>
        <v>-1.9565766440237951</v>
      </c>
      <c r="AM2663" s="15">
        <f t="shared" si="332"/>
        <v>-1.4854556398418073</v>
      </c>
      <c r="AN2663" s="63">
        <f t="shared" si="335"/>
        <v>11.358636418491599</v>
      </c>
      <c r="AO2663" s="63">
        <f t="shared" si="335"/>
        <v>11.358804619998017</v>
      </c>
      <c r="AP2663" s="63">
        <f t="shared" si="335"/>
        <v>11.359537657922226</v>
      </c>
      <c r="AQ2663" s="63">
        <f t="shared" si="335"/>
        <v>11.362715978071076</v>
      </c>
      <c r="AR2663" s="63">
        <f t="shared" si="335"/>
        <v>11.376203534425278</v>
      </c>
      <c r="AS2663" s="63">
        <f t="shared" si="335"/>
        <v>11.429013607576051</v>
      </c>
      <c r="AT2663" s="63">
        <f t="shared" si="335"/>
        <v>11.594971110027394</v>
      </c>
      <c r="AU2663" s="63">
        <f t="shared" si="334"/>
        <v>11.961740587925192</v>
      </c>
      <c r="AV2663" s="63"/>
      <c r="AW2663" s="63"/>
    </row>
    <row r="2664" spans="27:49" x14ac:dyDescent="0.2">
      <c r="AA2664" s="217">
        <f t="shared" si="323"/>
        <v>-6.8508655805447731E-3</v>
      </c>
      <c r="AB2664" s="218">
        <f t="shared" si="324"/>
        <v>6.8508655805447731E-3</v>
      </c>
      <c r="AC2664" s="218">
        <f t="shared" si="325"/>
        <v>0</v>
      </c>
      <c r="AD2664" s="219">
        <f t="shared" si="326"/>
        <v>0</v>
      </c>
      <c r="AH2664" s="15">
        <f t="shared" si="327"/>
        <v>-2.1132140183653118E-2</v>
      </c>
      <c r="AI2664" s="15">
        <f t="shared" si="328"/>
        <v>0.75722234923842557</v>
      </c>
      <c r="AJ2664" s="15">
        <f t="shared" si="329"/>
        <v>-5.8662773998696828E-2</v>
      </c>
      <c r="AK2664" s="15">
        <f t="shared" si="330"/>
        <v>-0.59778198123591342</v>
      </c>
      <c r="AL2664" s="15">
        <f t="shared" si="331"/>
        <v>-1.9565766440237951</v>
      </c>
      <c r="AM2664" s="15">
        <f t="shared" si="332"/>
        <v>-1.4854556398418073</v>
      </c>
      <c r="AN2664" s="63">
        <f t="shared" si="335"/>
        <v>11.358636418491599</v>
      </c>
      <c r="AO2664" s="63">
        <f t="shared" si="335"/>
        <v>11.358804619998017</v>
      </c>
      <c r="AP2664" s="63">
        <f t="shared" si="335"/>
        <v>11.359537657922226</v>
      </c>
      <c r="AQ2664" s="63">
        <f t="shared" si="335"/>
        <v>11.362715978071076</v>
      </c>
      <c r="AR2664" s="63">
        <f t="shared" si="335"/>
        <v>11.376203534425278</v>
      </c>
      <c r="AS2664" s="63">
        <f t="shared" si="335"/>
        <v>11.429013607576051</v>
      </c>
      <c r="AT2664" s="63">
        <f t="shared" si="335"/>
        <v>11.594971110027394</v>
      </c>
      <c r="AU2664" s="63">
        <f t="shared" si="334"/>
        <v>11.961740587925192</v>
      </c>
      <c r="AV2664" s="63"/>
      <c r="AW2664" s="63"/>
    </row>
    <row r="2665" spans="27:49" x14ac:dyDescent="0.2">
      <c r="AA2665" s="217">
        <f t="shared" si="323"/>
        <v>-6.8508655805447731E-3</v>
      </c>
      <c r="AB2665" s="218">
        <f t="shared" si="324"/>
        <v>6.8508655805447731E-3</v>
      </c>
      <c r="AC2665" s="218">
        <f t="shared" si="325"/>
        <v>0</v>
      </c>
      <c r="AD2665" s="219">
        <f t="shared" si="326"/>
        <v>0</v>
      </c>
      <c r="AH2665" s="15">
        <f t="shared" si="327"/>
        <v>-2.1132140183653118E-2</v>
      </c>
      <c r="AI2665" s="15">
        <f t="shared" si="328"/>
        <v>0.75722234923842557</v>
      </c>
      <c r="AJ2665" s="15">
        <f t="shared" si="329"/>
        <v>-5.8662773998696828E-2</v>
      </c>
      <c r="AK2665" s="15">
        <f t="shared" si="330"/>
        <v>-0.59778198123591342</v>
      </c>
      <c r="AL2665" s="15">
        <f t="shared" si="331"/>
        <v>-1.9565766440237951</v>
      </c>
      <c r="AM2665" s="15">
        <f t="shared" si="332"/>
        <v>-1.4854556398418073</v>
      </c>
      <c r="AN2665" s="63">
        <f t="shared" si="335"/>
        <v>11.358636418491599</v>
      </c>
      <c r="AO2665" s="63">
        <f t="shared" si="335"/>
        <v>11.358804619998017</v>
      </c>
      <c r="AP2665" s="63">
        <f t="shared" si="335"/>
        <v>11.359537657922226</v>
      </c>
      <c r="AQ2665" s="63">
        <f t="shared" si="335"/>
        <v>11.362715978071076</v>
      </c>
      <c r="AR2665" s="63">
        <f t="shared" si="335"/>
        <v>11.376203534425278</v>
      </c>
      <c r="AS2665" s="63">
        <f t="shared" si="335"/>
        <v>11.429013607576051</v>
      </c>
      <c r="AT2665" s="63">
        <f t="shared" si="335"/>
        <v>11.594971110027394</v>
      </c>
      <c r="AU2665" s="63">
        <f t="shared" si="334"/>
        <v>11.961740587925192</v>
      </c>
      <c r="AV2665" s="63"/>
      <c r="AW2665" s="63"/>
    </row>
    <row r="2666" spans="27:49" x14ac:dyDescent="0.2">
      <c r="AA2666" s="217">
        <f t="shared" si="323"/>
        <v>-6.8508655805447731E-3</v>
      </c>
      <c r="AB2666" s="218">
        <f t="shared" si="324"/>
        <v>6.8508655805447731E-3</v>
      </c>
      <c r="AC2666" s="218">
        <f t="shared" si="325"/>
        <v>0</v>
      </c>
      <c r="AD2666" s="219">
        <f t="shared" si="326"/>
        <v>0</v>
      </c>
      <c r="AH2666" s="15">
        <f t="shared" si="327"/>
        <v>-2.1132140183653118E-2</v>
      </c>
      <c r="AI2666" s="15">
        <f t="shared" si="328"/>
        <v>0.75722234923842557</v>
      </c>
      <c r="AJ2666" s="15">
        <f t="shared" si="329"/>
        <v>-5.8662773998696828E-2</v>
      </c>
      <c r="AK2666" s="15">
        <f t="shared" si="330"/>
        <v>-0.59778198123591342</v>
      </c>
      <c r="AL2666" s="15">
        <f t="shared" si="331"/>
        <v>-1.9565766440237951</v>
      </c>
      <c r="AM2666" s="15">
        <f t="shared" si="332"/>
        <v>-1.4854556398418073</v>
      </c>
      <c r="AN2666" s="63">
        <f t="shared" si="335"/>
        <v>11.358636418491599</v>
      </c>
      <c r="AO2666" s="63">
        <f t="shared" si="335"/>
        <v>11.358804619998017</v>
      </c>
      <c r="AP2666" s="63">
        <f t="shared" si="335"/>
        <v>11.359537657922226</v>
      </c>
      <c r="AQ2666" s="63">
        <f t="shared" si="335"/>
        <v>11.362715978071076</v>
      </c>
      <c r="AR2666" s="63">
        <f t="shared" si="335"/>
        <v>11.376203534425278</v>
      </c>
      <c r="AS2666" s="63">
        <f t="shared" si="335"/>
        <v>11.429013607576051</v>
      </c>
      <c r="AT2666" s="63">
        <f t="shared" si="335"/>
        <v>11.594971110027394</v>
      </c>
      <c r="AU2666" s="63">
        <f t="shared" si="334"/>
        <v>11.961740587925192</v>
      </c>
      <c r="AV2666" s="63"/>
      <c r="AW2666" s="63"/>
    </row>
    <row r="2667" spans="27:49" x14ac:dyDescent="0.2">
      <c r="AA2667" s="217">
        <f t="shared" si="323"/>
        <v>-6.8508655805447731E-3</v>
      </c>
      <c r="AB2667" s="218">
        <f t="shared" si="324"/>
        <v>6.8508655805447731E-3</v>
      </c>
      <c r="AC2667" s="218">
        <f t="shared" si="325"/>
        <v>0</v>
      </c>
      <c r="AD2667" s="219">
        <f t="shared" si="326"/>
        <v>0</v>
      </c>
      <c r="AH2667" s="15">
        <f t="shared" si="327"/>
        <v>-2.1132140183653118E-2</v>
      </c>
      <c r="AI2667" s="15">
        <f t="shared" si="328"/>
        <v>0.75722234923842557</v>
      </c>
      <c r="AJ2667" s="15">
        <f t="shared" si="329"/>
        <v>-5.8662773998696828E-2</v>
      </c>
      <c r="AK2667" s="15">
        <f t="shared" si="330"/>
        <v>-0.59778198123591342</v>
      </c>
      <c r="AL2667" s="15">
        <f t="shared" si="331"/>
        <v>-1.9565766440237951</v>
      </c>
      <c r="AM2667" s="15">
        <f t="shared" si="332"/>
        <v>-1.4854556398418073</v>
      </c>
      <c r="AN2667" s="63">
        <f t="shared" si="335"/>
        <v>11.358636418491599</v>
      </c>
      <c r="AO2667" s="63">
        <f t="shared" si="335"/>
        <v>11.358804619998017</v>
      </c>
      <c r="AP2667" s="63">
        <f t="shared" si="335"/>
        <v>11.359537657922226</v>
      </c>
      <c r="AQ2667" s="63">
        <f t="shared" si="335"/>
        <v>11.362715978071076</v>
      </c>
      <c r="AR2667" s="63">
        <f t="shared" si="335"/>
        <v>11.376203534425278</v>
      </c>
      <c r="AS2667" s="63">
        <f t="shared" si="335"/>
        <v>11.429013607576051</v>
      </c>
      <c r="AT2667" s="63">
        <f t="shared" si="335"/>
        <v>11.594971110027394</v>
      </c>
      <c r="AU2667" s="63">
        <f t="shared" si="334"/>
        <v>11.961740587925192</v>
      </c>
      <c r="AV2667" s="63"/>
      <c r="AW2667" s="63"/>
    </row>
    <row r="2668" spans="27:49" x14ac:dyDescent="0.2">
      <c r="AA2668" s="217">
        <f t="shared" si="323"/>
        <v>-6.8508655805447731E-3</v>
      </c>
      <c r="AB2668" s="218">
        <f t="shared" si="324"/>
        <v>6.8508655805447731E-3</v>
      </c>
      <c r="AC2668" s="218">
        <f t="shared" si="325"/>
        <v>0</v>
      </c>
      <c r="AD2668" s="219">
        <f t="shared" si="326"/>
        <v>0</v>
      </c>
      <c r="AH2668" s="15">
        <f t="shared" si="327"/>
        <v>-2.1132140183653118E-2</v>
      </c>
      <c r="AI2668" s="15">
        <f t="shared" si="328"/>
        <v>0.75722234923842557</v>
      </c>
      <c r="AJ2668" s="15">
        <f t="shared" si="329"/>
        <v>-5.8662773998696828E-2</v>
      </c>
      <c r="AK2668" s="15">
        <f t="shared" si="330"/>
        <v>-0.59778198123591342</v>
      </c>
      <c r="AL2668" s="15">
        <f t="shared" si="331"/>
        <v>-1.9565766440237951</v>
      </c>
      <c r="AM2668" s="15">
        <f t="shared" si="332"/>
        <v>-1.4854556398418073</v>
      </c>
      <c r="AN2668" s="63">
        <f t="shared" si="335"/>
        <v>11.358636418491599</v>
      </c>
      <c r="AO2668" s="63">
        <f t="shared" si="335"/>
        <v>11.358804619998017</v>
      </c>
      <c r="AP2668" s="63">
        <f t="shared" si="335"/>
        <v>11.359537657922226</v>
      </c>
      <c r="AQ2668" s="63">
        <f t="shared" si="335"/>
        <v>11.362715978071076</v>
      </c>
      <c r="AR2668" s="63">
        <f t="shared" si="335"/>
        <v>11.376203534425278</v>
      </c>
      <c r="AS2668" s="63">
        <f t="shared" si="335"/>
        <v>11.429013607576051</v>
      </c>
      <c r="AT2668" s="63">
        <f t="shared" si="335"/>
        <v>11.594971110027394</v>
      </c>
      <c r="AU2668" s="63">
        <f t="shared" si="334"/>
        <v>11.961740587925192</v>
      </c>
      <c r="AV2668" s="63"/>
      <c r="AW2668" s="63"/>
    </row>
    <row r="2669" spans="27:49" x14ac:dyDescent="0.2">
      <c r="AA2669" s="217">
        <f t="shared" si="323"/>
        <v>-6.8508655805447731E-3</v>
      </c>
      <c r="AB2669" s="218">
        <f t="shared" si="324"/>
        <v>6.8508655805447731E-3</v>
      </c>
      <c r="AC2669" s="218">
        <f t="shared" si="325"/>
        <v>0</v>
      </c>
      <c r="AD2669" s="219">
        <f t="shared" si="326"/>
        <v>0</v>
      </c>
      <c r="AH2669" s="15">
        <f t="shared" si="327"/>
        <v>-2.1132140183653118E-2</v>
      </c>
      <c r="AI2669" s="15">
        <f t="shared" si="328"/>
        <v>0.75722234923842557</v>
      </c>
      <c r="AJ2669" s="15">
        <f t="shared" si="329"/>
        <v>-5.8662773998696828E-2</v>
      </c>
      <c r="AK2669" s="15">
        <f t="shared" si="330"/>
        <v>-0.59778198123591342</v>
      </c>
      <c r="AL2669" s="15">
        <f t="shared" si="331"/>
        <v>-1.9565766440237951</v>
      </c>
      <c r="AM2669" s="15">
        <f t="shared" si="332"/>
        <v>-1.4854556398418073</v>
      </c>
      <c r="AN2669" s="63">
        <f t="shared" si="335"/>
        <v>11.358636418491599</v>
      </c>
      <c r="AO2669" s="63">
        <f t="shared" si="335"/>
        <v>11.358804619998017</v>
      </c>
      <c r="AP2669" s="63">
        <f t="shared" si="335"/>
        <v>11.359537657922226</v>
      </c>
      <c r="AQ2669" s="63">
        <f t="shared" si="335"/>
        <v>11.362715978071076</v>
      </c>
      <c r="AR2669" s="63">
        <f t="shared" si="335"/>
        <v>11.376203534425278</v>
      </c>
      <c r="AS2669" s="63">
        <f t="shared" si="335"/>
        <v>11.429013607576051</v>
      </c>
      <c r="AT2669" s="63">
        <f t="shared" si="335"/>
        <v>11.594971110027394</v>
      </c>
      <c r="AU2669" s="63">
        <f t="shared" si="334"/>
        <v>11.961740587925192</v>
      </c>
      <c r="AV2669" s="63"/>
      <c r="AW2669" s="63"/>
    </row>
    <row r="2670" spans="27:49" x14ac:dyDescent="0.2">
      <c r="AA2670" s="217">
        <f t="shared" si="323"/>
        <v>-6.8508655805447731E-3</v>
      </c>
      <c r="AB2670" s="218">
        <f t="shared" si="324"/>
        <v>6.8508655805447731E-3</v>
      </c>
      <c r="AC2670" s="218">
        <f t="shared" si="325"/>
        <v>0</v>
      </c>
      <c r="AD2670" s="219">
        <f t="shared" si="326"/>
        <v>0</v>
      </c>
      <c r="AH2670" s="15">
        <f t="shared" si="327"/>
        <v>-2.1132140183653118E-2</v>
      </c>
      <c r="AI2670" s="15">
        <f t="shared" si="328"/>
        <v>0.75722234923842557</v>
      </c>
      <c r="AJ2670" s="15">
        <f t="shared" si="329"/>
        <v>-5.8662773998696828E-2</v>
      </c>
      <c r="AK2670" s="15">
        <f t="shared" si="330"/>
        <v>-0.59778198123591342</v>
      </c>
      <c r="AL2670" s="15">
        <f t="shared" si="331"/>
        <v>-1.9565766440237951</v>
      </c>
      <c r="AM2670" s="15">
        <f t="shared" si="332"/>
        <v>-1.4854556398418073</v>
      </c>
      <c r="AN2670" s="63">
        <f t="shared" si="335"/>
        <v>11.358636418491599</v>
      </c>
      <c r="AO2670" s="63">
        <f t="shared" si="335"/>
        <v>11.358804619998017</v>
      </c>
      <c r="AP2670" s="63">
        <f t="shared" si="335"/>
        <v>11.359537657922226</v>
      </c>
      <c r="AQ2670" s="63">
        <f t="shared" si="335"/>
        <v>11.362715978071076</v>
      </c>
      <c r="AR2670" s="63">
        <f t="shared" si="335"/>
        <v>11.376203534425278</v>
      </c>
      <c r="AS2670" s="63">
        <f t="shared" si="335"/>
        <v>11.429013607576051</v>
      </c>
      <c r="AT2670" s="63">
        <f t="shared" si="335"/>
        <v>11.594971110027394</v>
      </c>
      <c r="AU2670" s="63">
        <f t="shared" si="334"/>
        <v>11.961740587925192</v>
      </c>
      <c r="AV2670" s="63"/>
      <c r="AW2670" s="63"/>
    </row>
    <row r="2671" spans="27:49" x14ac:dyDescent="0.2">
      <c r="AA2671" s="217">
        <f t="shared" si="323"/>
        <v>-6.8508655805447731E-3</v>
      </c>
      <c r="AB2671" s="218">
        <f t="shared" si="324"/>
        <v>6.8508655805447731E-3</v>
      </c>
      <c r="AC2671" s="218">
        <f t="shared" si="325"/>
        <v>0</v>
      </c>
      <c r="AD2671" s="219">
        <f t="shared" si="326"/>
        <v>0</v>
      </c>
      <c r="AH2671" s="15">
        <f t="shared" si="327"/>
        <v>-2.1132140183653118E-2</v>
      </c>
      <c r="AI2671" s="15">
        <f t="shared" si="328"/>
        <v>0.75722234923842557</v>
      </c>
      <c r="AJ2671" s="15">
        <f t="shared" si="329"/>
        <v>-5.8662773998696828E-2</v>
      </c>
      <c r="AK2671" s="15">
        <f t="shared" si="330"/>
        <v>-0.59778198123591342</v>
      </c>
      <c r="AL2671" s="15">
        <f t="shared" si="331"/>
        <v>-1.9565766440237951</v>
      </c>
      <c r="AM2671" s="15">
        <f t="shared" si="332"/>
        <v>-1.4854556398418073</v>
      </c>
      <c r="AN2671" s="63">
        <f t="shared" si="335"/>
        <v>11.358636418491599</v>
      </c>
      <c r="AO2671" s="63">
        <f t="shared" si="335"/>
        <v>11.358804619998017</v>
      </c>
      <c r="AP2671" s="63">
        <f t="shared" si="335"/>
        <v>11.359537657922226</v>
      </c>
      <c r="AQ2671" s="63">
        <f t="shared" si="335"/>
        <v>11.362715978071076</v>
      </c>
      <c r="AR2671" s="63">
        <f t="shared" si="335"/>
        <v>11.376203534425278</v>
      </c>
      <c r="AS2671" s="63">
        <f t="shared" si="335"/>
        <v>11.429013607576051</v>
      </c>
      <c r="AT2671" s="63">
        <f t="shared" si="335"/>
        <v>11.594971110027394</v>
      </c>
      <c r="AU2671" s="63">
        <f t="shared" si="334"/>
        <v>11.961740587925192</v>
      </c>
      <c r="AV2671" s="63"/>
      <c r="AW2671" s="63"/>
    </row>
    <row r="2672" spans="27:49" x14ac:dyDescent="0.2">
      <c r="AA2672" s="217">
        <f t="shared" si="323"/>
        <v>-6.8508655805447731E-3</v>
      </c>
      <c r="AB2672" s="218">
        <f t="shared" si="324"/>
        <v>6.8508655805447731E-3</v>
      </c>
      <c r="AC2672" s="218">
        <f t="shared" si="325"/>
        <v>0</v>
      </c>
      <c r="AD2672" s="219">
        <f t="shared" si="326"/>
        <v>0</v>
      </c>
      <c r="AH2672" s="15">
        <f t="shared" si="327"/>
        <v>-2.1132140183653118E-2</v>
      </c>
      <c r="AI2672" s="15">
        <f t="shared" si="328"/>
        <v>0.75722234923842557</v>
      </c>
      <c r="AJ2672" s="15">
        <f t="shared" si="329"/>
        <v>-5.8662773998696828E-2</v>
      </c>
      <c r="AK2672" s="15">
        <f t="shared" si="330"/>
        <v>-0.59778198123591342</v>
      </c>
      <c r="AL2672" s="15">
        <f t="shared" si="331"/>
        <v>-1.9565766440237951</v>
      </c>
      <c r="AM2672" s="15">
        <f t="shared" si="332"/>
        <v>-1.4854556398418073</v>
      </c>
      <c r="AN2672" s="63">
        <f t="shared" si="335"/>
        <v>11.358636418491599</v>
      </c>
      <c r="AO2672" s="63">
        <f t="shared" si="335"/>
        <v>11.358804619998017</v>
      </c>
      <c r="AP2672" s="63">
        <f t="shared" si="335"/>
        <v>11.359537657922226</v>
      </c>
      <c r="AQ2672" s="63">
        <f t="shared" si="335"/>
        <v>11.362715978071076</v>
      </c>
      <c r="AR2672" s="63">
        <f t="shared" si="335"/>
        <v>11.376203534425278</v>
      </c>
      <c r="AS2672" s="63">
        <f t="shared" si="335"/>
        <v>11.429013607576051</v>
      </c>
      <c r="AT2672" s="63">
        <f t="shared" si="335"/>
        <v>11.594971110027394</v>
      </c>
      <c r="AU2672" s="63">
        <f t="shared" si="334"/>
        <v>11.961740587925192</v>
      </c>
      <c r="AV2672" s="63"/>
      <c r="AW2672" s="63"/>
    </row>
    <row r="2673" spans="27:49" x14ac:dyDescent="0.2">
      <c r="AA2673" s="217">
        <f t="shared" si="323"/>
        <v>-6.8508655805447731E-3</v>
      </c>
      <c r="AB2673" s="218">
        <f t="shared" si="324"/>
        <v>6.8508655805447731E-3</v>
      </c>
      <c r="AC2673" s="218">
        <f t="shared" si="325"/>
        <v>0</v>
      </c>
      <c r="AD2673" s="219">
        <f t="shared" si="326"/>
        <v>0</v>
      </c>
      <c r="AH2673" s="15">
        <f t="shared" si="327"/>
        <v>-2.1132140183653118E-2</v>
      </c>
      <c r="AI2673" s="15">
        <f t="shared" si="328"/>
        <v>0.75722234923842557</v>
      </c>
      <c r="AJ2673" s="15">
        <f t="shared" si="329"/>
        <v>-5.8662773998696828E-2</v>
      </c>
      <c r="AK2673" s="15">
        <f t="shared" si="330"/>
        <v>-0.59778198123591342</v>
      </c>
      <c r="AL2673" s="15">
        <f t="shared" si="331"/>
        <v>-1.9565766440237951</v>
      </c>
      <c r="AM2673" s="15">
        <f t="shared" si="332"/>
        <v>-1.4854556398418073</v>
      </c>
      <c r="AN2673" s="63">
        <f t="shared" si="335"/>
        <v>11.358636418491599</v>
      </c>
      <c r="AO2673" s="63">
        <f t="shared" si="335"/>
        <v>11.358804619998017</v>
      </c>
      <c r="AP2673" s="63">
        <f t="shared" si="335"/>
        <v>11.359537657922226</v>
      </c>
      <c r="AQ2673" s="63">
        <f t="shared" si="335"/>
        <v>11.362715978071076</v>
      </c>
      <c r="AR2673" s="63">
        <f t="shared" si="335"/>
        <v>11.376203534425278</v>
      </c>
      <c r="AS2673" s="63">
        <f t="shared" si="335"/>
        <v>11.429013607576051</v>
      </c>
      <c r="AT2673" s="63">
        <f t="shared" si="335"/>
        <v>11.594971110027394</v>
      </c>
      <c r="AU2673" s="63">
        <f t="shared" si="334"/>
        <v>11.961740587925192</v>
      </c>
      <c r="AV2673" s="63"/>
      <c r="AW2673" s="63"/>
    </row>
    <row r="2674" spans="27:49" x14ac:dyDescent="0.2">
      <c r="AA2674" s="217">
        <f t="shared" si="323"/>
        <v>-6.8508655805447731E-3</v>
      </c>
      <c r="AB2674" s="218">
        <f t="shared" si="324"/>
        <v>6.8508655805447731E-3</v>
      </c>
      <c r="AC2674" s="218">
        <f t="shared" si="325"/>
        <v>0</v>
      </c>
      <c r="AD2674" s="219">
        <f t="shared" si="326"/>
        <v>0</v>
      </c>
      <c r="AH2674" s="15">
        <f t="shared" si="327"/>
        <v>-2.1132140183653118E-2</v>
      </c>
      <c r="AI2674" s="15">
        <f t="shared" si="328"/>
        <v>0.75722234923842557</v>
      </c>
      <c r="AJ2674" s="15">
        <f t="shared" si="329"/>
        <v>-5.8662773998696828E-2</v>
      </c>
      <c r="AK2674" s="15">
        <f t="shared" si="330"/>
        <v>-0.59778198123591342</v>
      </c>
      <c r="AL2674" s="15">
        <f t="shared" si="331"/>
        <v>-1.9565766440237951</v>
      </c>
      <c r="AM2674" s="15">
        <f t="shared" si="332"/>
        <v>-1.4854556398418073</v>
      </c>
      <c r="AN2674" s="63">
        <f t="shared" si="335"/>
        <v>11.358636418491599</v>
      </c>
      <c r="AO2674" s="63">
        <f t="shared" si="335"/>
        <v>11.358804619998017</v>
      </c>
      <c r="AP2674" s="63">
        <f t="shared" si="335"/>
        <v>11.359537657922226</v>
      </c>
      <c r="AQ2674" s="63">
        <f t="shared" si="335"/>
        <v>11.362715978071076</v>
      </c>
      <c r="AR2674" s="63">
        <f t="shared" si="335"/>
        <v>11.376203534425278</v>
      </c>
      <c r="AS2674" s="63">
        <f t="shared" si="335"/>
        <v>11.429013607576051</v>
      </c>
      <c r="AT2674" s="63">
        <f t="shared" si="335"/>
        <v>11.594971110027394</v>
      </c>
      <c r="AU2674" s="63">
        <f t="shared" si="334"/>
        <v>11.961740587925192</v>
      </c>
      <c r="AV2674" s="63"/>
      <c r="AW2674" s="63"/>
    </row>
    <row r="2675" spans="27:49" x14ac:dyDescent="0.2">
      <c r="AA2675" s="217">
        <f t="shared" si="323"/>
        <v>-6.8508655805447731E-3</v>
      </c>
      <c r="AB2675" s="218">
        <f t="shared" si="324"/>
        <v>6.8508655805447731E-3</v>
      </c>
      <c r="AC2675" s="218">
        <f t="shared" si="325"/>
        <v>0</v>
      </c>
      <c r="AD2675" s="219">
        <f t="shared" si="326"/>
        <v>0</v>
      </c>
      <c r="AH2675" s="15">
        <f t="shared" si="327"/>
        <v>-2.1132140183653118E-2</v>
      </c>
      <c r="AI2675" s="15">
        <f t="shared" si="328"/>
        <v>0.75722234923842557</v>
      </c>
      <c r="AJ2675" s="15">
        <f t="shared" si="329"/>
        <v>-5.8662773998696828E-2</v>
      </c>
      <c r="AK2675" s="15">
        <f t="shared" si="330"/>
        <v>-0.59778198123591342</v>
      </c>
      <c r="AL2675" s="15">
        <f t="shared" si="331"/>
        <v>-1.9565766440237951</v>
      </c>
      <c r="AM2675" s="15">
        <f t="shared" si="332"/>
        <v>-1.4854556398418073</v>
      </c>
      <c r="AN2675" s="63">
        <f t="shared" si="335"/>
        <v>11.358636418491599</v>
      </c>
      <c r="AO2675" s="63">
        <f t="shared" si="335"/>
        <v>11.358804619998017</v>
      </c>
      <c r="AP2675" s="63">
        <f t="shared" si="335"/>
        <v>11.359537657922226</v>
      </c>
      <c r="AQ2675" s="63">
        <f t="shared" si="335"/>
        <v>11.362715978071076</v>
      </c>
      <c r="AR2675" s="63">
        <f t="shared" si="335"/>
        <v>11.376203534425278</v>
      </c>
      <c r="AS2675" s="63">
        <f t="shared" si="335"/>
        <v>11.429013607576051</v>
      </c>
      <c r="AT2675" s="63">
        <f t="shared" si="335"/>
        <v>11.594971110027394</v>
      </c>
      <c r="AU2675" s="63">
        <f t="shared" si="334"/>
        <v>11.961740587925192</v>
      </c>
      <c r="AV2675" s="63"/>
      <c r="AW2675" s="63"/>
    </row>
    <row r="2676" spans="27:49" x14ac:dyDescent="0.2">
      <c r="AA2676" s="217">
        <f t="shared" si="323"/>
        <v>-6.8508655805447731E-3</v>
      </c>
      <c r="AB2676" s="218">
        <f t="shared" si="324"/>
        <v>6.8508655805447731E-3</v>
      </c>
      <c r="AC2676" s="218">
        <f t="shared" si="325"/>
        <v>0</v>
      </c>
      <c r="AD2676" s="219">
        <f t="shared" si="326"/>
        <v>0</v>
      </c>
      <c r="AH2676" s="15">
        <f t="shared" si="327"/>
        <v>-2.1132140183653118E-2</v>
      </c>
      <c r="AI2676" s="15">
        <f t="shared" si="328"/>
        <v>0.75722234923842557</v>
      </c>
      <c r="AJ2676" s="15">
        <f t="shared" si="329"/>
        <v>-5.8662773998696828E-2</v>
      </c>
      <c r="AK2676" s="15">
        <f t="shared" si="330"/>
        <v>-0.59778198123591342</v>
      </c>
      <c r="AL2676" s="15">
        <f t="shared" si="331"/>
        <v>-1.9565766440237951</v>
      </c>
      <c r="AM2676" s="15">
        <f t="shared" si="332"/>
        <v>-1.4854556398418073</v>
      </c>
      <c r="AN2676" s="63">
        <f t="shared" si="335"/>
        <v>11.358636418491599</v>
      </c>
      <c r="AO2676" s="63">
        <f t="shared" si="335"/>
        <v>11.358804619998017</v>
      </c>
      <c r="AP2676" s="63">
        <f t="shared" si="335"/>
        <v>11.359537657922226</v>
      </c>
      <c r="AQ2676" s="63">
        <f t="shared" si="335"/>
        <v>11.362715978071076</v>
      </c>
      <c r="AR2676" s="63">
        <f t="shared" si="335"/>
        <v>11.376203534425278</v>
      </c>
      <c r="AS2676" s="63">
        <f t="shared" si="335"/>
        <v>11.429013607576051</v>
      </c>
      <c r="AT2676" s="63">
        <f t="shared" si="335"/>
        <v>11.594971110027394</v>
      </c>
      <c r="AU2676" s="63">
        <f t="shared" si="334"/>
        <v>11.961740587925192</v>
      </c>
      <c r="AV2676" s="63"/>
      <c r="AW2676" s="63"/>
    </row>
    <row r="2677" spans="27:49" x14ac:dyDescent="0.2">
      <c r="AA2677" s="217">
        <f t="shared" si="323"/>
        <v>-6.8508655805447731E-3</v>
      </c>
      <c r="AB2677" s="218">
        <f t="shared" si="324"/>
        <v>6.8508655805447731E-3</v>
      </c>
      <c r="AC2677" s="218">
        <f t="shared" si="325"/>
        <v>0</v>
      </c>
      <c r="AD2677" s="219">
        <f t="shared" si="326"/>
        <v>0</v>
      </c>
      <c r="AH2677" s="15">
        <f t="shared" si="327"/>
        <v>-2.1132140183653118E-2</v>
      </c>
      <c r="AI2677" s="15">
        <f t="shared" si="328"/>
        <v>0.75722234923842557</v>
      </c>
      <c r="AJ2677" s="15">
        <f t="shared" si="329"/>
        <v>-5.8662773998696828E-2</v>
      </c>
      <c r="AK2677" s="15">
        <f t="shared" si="330"/>
        <v>-0.59778198123591342</v>
      </c>
      <c r="AL2677" s="15">
        <f t="shared" si="331"/>
        <v>-1.9565766440237951</v>
      </c>
      <c r="AM2677" s="15">
        <f t="shared" si="332"/>
        <v>-1.4854556398418073</v>
      </c>
      <c r="AN2677" s="63">
        <f t="shared" ref="AN2677:AT2692" si="336">$AU2677+$AB$7*SIN(AO2677)</f>
        <v>11.358636418491599</v>
      </c>
      <c r="AO2677" s="63">
        <f t="shared" si="336"/>
        <v>11.358804619998017</v>
      </c>
      <c r="AP2677" s="63">
        <f t="shared" si="336"/>
        <v>11.359537657922226</v>
      </c>
      <c r="AQ2677" s="63">
        <f t="shared" si="336"/>
        <v>11.362715978071076</v>
      </c>
      <c r="AR2677" s="63">
        <f t="shared" si="336"/>
        <v>11.376203534425278</v>
      </c>
      <c r="AS2677" s="63">
        <f t="shared" si="336"/>
        <v>11.429013607576051</v>
      </c>
      <c r="AT2677" s="63">
        <f t="shared" si="336"/>
        <v>11.594971110027394</v>
      </c>
      <c r="AU2677" s="63">
        <f t="shared" si="334"/>
        <v>11.961740587925192</v>
      </c>
      <c r="AV2677" s="63"/>
      <c r="AW2677" s="63"/>
    </row>
    <row r="2678" spans="27:49" x14ac:dyDescent="0.2">
      <c r="AA2678" s="217">
        <f t="shared" si="323"/>
        <v>-6.8508655805447731E-3</v>
      </c>
      <c r="AB2678" s="218">
        <f t="shared" si="324"/>
        <v>6.8508655805447731E-3</v>
      </c>
      <c r="AC2678" s="218">
        <f t="shared" si="325"/>
        <v>0</v>
      </c>
      <c r="AD2678" s="219">
        <f t="shared" si="326"/>
        <v>0</v>
      </c>
      <c r="AH2678" s="15">
        <f t="shared" si="327"/>
        <v>-2.1132140183653118E-2</v>
      </c>
      <c r="AI2678" s="15">
        <f t="shared" si="328"/>
        <v>0.75722234923842557</v>
      </c>
      <c r="AJ2678" s="15">
        <f t="shared" si="329"/>
        <v>-5.8662773998696828E-2</v>
      </c>
      <c r="AK2678" s="15">
        <f t="shared" si="330"/>
        <v>-0.59778198123591342</v>
      </c>
      <c r="AL2678" s="15">
        <f t="shared" si="331"/>
        <v>-1.9565766440237951</v>
      </c>
      <c r="AM2678" s="15">
        <f t="shared" si="332"/>
        <v>-1.4854556398418073</v>
      </c>
      <c r="AN2678" s="63">
        <f t="shared" si="336"/>
        <v>11.358636418491599</v>
      </c>
      <c r="AO2678" s="63">
        <f t="shared" si="336"/>
        <v>11.358804619998017</v>
      </c>
      <c r="AP2678" s="63">
        <f t="shared" si="336"/>
        <v>11.359537657922226</v>
      </c>
      <c r="AQ2678" s="63">
        <f t="shared" si="336"/>
        <v>11.362715978071076</v>
      </c>
      <c r="AR2678" s="63">
        <f t="shared" si="336"/>
        <v>11.376203534425278</v>
      </c>
      <c r="AS2678" s="63">
        <f t="shared" si="336"/>
        <v>11.429013607576051</v>
      </c>
      <c r="AT2678" s="63">
        <f t="shared" si="336"/>
        <v>11.594971110027394</v>
      </c>
      <c r="AU2678" s="63">
        <f t="shared" si="334"/>
        <v>11.961740587925192</v>
      </c>
      <c r="AV2678" s="63"/>
      <c r="AW2678" s="63"/>
    </row>
    <row r="2679" spans="27:49" x14ac:dyDescent="0.2">
      <c r="AA2679" s="217">
        <f t="shared" si="323"/>
        <v>-6.8508655805447731E-3</v>
      </c>
      <c r="AB2679" s="218">
        <f t="shared" si="324"/>
        <v>6.8508655805447731E-3</v>
      </c>
      <c r="AC2679" s="218">
        <f t="shared" si="325"/>
        <v>0</v>
      </c>
      <c r="AD2679" s="219">
        <f t="shared" si="326"/>
        <v>0</v>
      </c>
      <c r="AH2679" s="15">
        <f t="shared" si="327"/>
        <v>-2.1132140183653118E-2</v>
      </c>
      <c r="AI2679" s="15">
        <f t="shared" si="328"/>
        <v>0.75722234923842557</v>
      </c>
      <c r="AJ2679" s="15">
        <f t="shared" si="329"/>
        <v>-5.8662773998696828E-2</v>
      </c>
      <c r="AK2679" s="15">
        <f t="shared" si="330"/>
        <v>-0.59778198123591342</v>
      </c>
      <c r="AL2679" s="15">
        <f t="shared" si="331"/>
        <v>-1.9565766440237951</v>
      </c>
      <c r="AM2679" s="15">
        <f t="shared" si="332"/>
        <v>-1.4854556398418073</v>
      </c>
      <c r="AN2679" s="63">
        <f t="shared" si="336"/>
        <v>11.358636418491599</v>
      </c>
      <c r="AO2679" s="63">
        <f t="shared" si="336"/>
        <v>11.358804619998017</v>
      </c>
      <c r="AP2679" s="63">
        <f t="shared" si="336"/>
        <v>11.359537657922226</v>
      </c>
      <c r="AQ2679" s="63">
        <f t="shared" si="336"/>
        <v>11.362715978071076</v>
      </c>
      <c r="AR2679" s="63">
        <f t="shared" si="336"/>
        <v>11.376203534425278</v>
      </c>
      <c r="AS2679" s="63">
        <f t="shared" si="336"/>
        <v>11.429013607576051</v>
      </c>
      <c r="AT2679" s="63">
        <f t="shared" si="336"/>
        <v>11.594971110027394</v>
      </c>
      <c r="AU2679" s="63">
        <f t="shared" si="334"/>
        <v>11.961740587925192</v>
      </c>
      <c r="AV2679" s="63"/>
      <c r="AW2679" s="63"/>
    </row>
    <row r="2680" spans="27:49" x14ac:dyDescent="0.2">
      <c r="AA2680" s="217">
        <f t="shared" si="323"/>
        <v>-6.8508655805447731E-3</v>
      </c>
      <c r="AB2680" s="218">
        <f t="shared" si="324"/>
        <v>6.8508655805447731E-3</v>
      </c>
      <c r="AC2680" s="218">
        <f t="shared" si="325"/>
        <v>0</v>
      </c>
      <c r="AD2680" s="219">
        <f t="shared" si="326"/>
        <v>0</v>
      </c>
      <c r="AH2680" s="15">
        <f t="shared" si="327"/>
        <v>-2.1132140183653118E-2</v>
      </c>
      <c r="AI2680" s="15">
        <f t="shared" si="328"/>
        <v>0.75722234923842557</v>
      </c>
      <c r="AJ2680" s="15">
        <f t="shared" si="329"/>
        <v>-5.8662773998696828E-2</v>
      </c>
      <c r="AK2680" s="15">
        <f t="shared" si="330"/>
        <v>-0.59778198123591342</v>
      </c>
      <c r="AL2680" s="15">
        <f t="shared" si="331"/>
        <v>-1.9565766440237951</v>
      </c>
      <c r="AM2680" s="15">
        <f t="shared" si="332"/>
        <v>-1.4854556398418073</v>
      </c>
      <c r="AN2680" s="63">
        <f t="shared" si="336"/>
        <v>11.358636418491599</v>
      </c>
      <c r="AO2680" s="63">
        <f t="shared" si="336"/>
        <v>11.358804619998017</v>
      </c>
      <c r="AP2680" s="63">
        <f t="shared" si="336"/>
        <v>11.359537657922226</v>
      </c>
      <c r="AQ2680" s="63">
        <f t="shared" si="336"/>
        <v>11.362715978071076</v>
      </c>
      <c r="AR2680" s="63">
        <f t="shared" si="336"/>
        <v>11.376203534425278</v>
      </c>
      <c r="AS2680" s="63">
        <f t="shared" si="336"/>
        <v>11.429013607576051</v>
      </c>
      <c r="AT2680" s="63">
        <f t="shared" si="336"/>
        <v>11.594971110027394</v>
      </c>
      <c r="AU2680" s="63">
        <f t="shared" si="334"/>
        <v>11.961740587925192</v>
      </c>
      <c r="AV2680" s="63"/>
      <c r="AW2680" s="63"/>
    </row>
    <row r="2681" spans="27:49" x14ac:dyDescent="0.2">
      <c r="AA2681" s="217">
        <f t="shared" si="323"/>
        <v>-6.8508655805447731E-3</v>
      </c>
      <c r="AB2681" s="218">
        <f t="shared" si="324"/>
        <v>6.8508655805447731E-3</v>
      </c>
      <c r="AC2681" s="218">
        <f t="shared" si="325"/>
        <v>0</v>
      </c>
      <c r="AD2681" s="219">
        <f t="shared" si="326"/>
        <v>0</v>
      </c>
      <c r="AH2681" s="15">
        <f t="shared" si="327"/>
        <v>-2.1132140183653118E-2</v>
      </c>
      <c r="AI2681" s="15">
        <f t="shared" si="328"/>
        <v>0.75722234923842557</v>
      </c>
      <c r="AJ2681" s="15">
        <f t="shared" si="329"/>
        <v>-5.8662773998696828E-2</v>
      </c>
      <c r="AK2681" s="15">
        <f t="shared" si="330"/>
        <v>-0.59778198123591342</v>
      </c>
      <c r="AL2681" s="15">
        <f t="shared" si="331"/>
        <v>-1.9565766440237951</v>
      </c>
      <c r="AM2681" s="15">
        <f t="shared" si="332"/>
        <v>-1.4854556398418073</v>
      </c>
      <c r="AN2681" s="63">
        <f t="shared" si="336"/>
        <v>11.358636418491599</v>
      </c>
      <c r="AO2681" s="63">
        <f t="shared" si="336"/>
        <v>11.358804619998017</v>
      </c>
      <c r="AP2681" s="63">
        <f t="shared" si="336"/>
        <v>11.359537657922226</v>
      </c>
      <c r="AQ2681" s="63">
        <f t="shared" si="336"/>
        <v>11.362715978071076</v>
      </c>
      <c r="AR2681" s="63">
        <f t="shared" si="336"/>
        <v>11.376203534425278</v>
      </c>
      <c r="AS2681" s="63">
        <f t="shared" si="336"/>
        <v>11.429013607576051</v>
      </c>
      <c r="AT2681" s="63">
        <f t="shared" si="336"/>
        <v>11.594971110027394</v>
      </c>
      <c r="AU2681" s="63">
        <f t="shared" si="334"/>
        <v>11.961740587925192</v>
      </c>
      <c r="AV2681" s="63"/>
      <c r="AW2681" s="63"/>
    </row>
    <row r="2682" spans="27:49" x14ac:dyDescent="0.2">
      <c r="AA2682" s="217">
        <f t="shared" si="323"/>
        <v>-6.8508655805447731E-3</v>
      </c>
      <c r="AB2682" s="218">
        <f t="shared" si="324"/>
        <v>6.8508655805447731E-3</v>
      </c>
      <c r="AC2682" s="218">
        <f t="shared" si="325"/>
        <v>0</v>
      </c>
      <c r="AD2682" s="219">
        <f t="shared" si="326"/>
        <v>0</v>
      </c>
      <c r="AH2682" s="15">
        <f t="shared" si="327"/>
        <v>-2.1132140183653118E-2</v>
      </c>
      <c r="AI2682" s="15">
        <f t="shared" si="328"/>
        <v>0.75722234923842557</v>
      </c>
      <c r="AJ2682" s="15">
        <f t="shared" si="329"/>
        <v>-5.8662773998696828E-2</v>
      </c>
      <c r="AK2682" s="15">
        <f t="shared" si="330"/>
        <v>-0.59778198123591342</v>
      </c>
      <c r="AL2682" s="15">
        <f t="shared" si="331"/>
        <v>-1.9565766440237951</v>
      </c>
      <c r="AM2682" s="15">
        <f t="shared" si="332"/>
        <v>-1.4854556398418073</v>
      </c>
      <c r="AN2682" s="63">
        <f t="shared" si="336"/>
        <v>11.358636418491599</v>
      </c>
      <c r="AO2682" s="63">
        <f t="shared" si="336"/>
        <v>11.358804619998017</v>
      </c>
      <c r="AP2682" s="63">
        <f t="shared" si="336"/>
        <v>11.359537657922226</v>
      </c>
      <c r="AQ2682" s="63">
        <f t="shared" si="336"/>
        <v>11.362715978071076</v>
      </c>
      <c r="AR2682" s="63">
        <f t="shared" si="336"/>
        <v>11.376203534425278</v>
      </c>
      <c r="AS2682" s="63">
        <f t="shared" si="336"/>
        <v>11.429013607576051</v>
      </c>
      <c r="AT2682" s="63">
        <f t="shared" si="336"/>
        <v>11.594971110027394</v>
      </c>
      <c r="AU2682" s="63">
        <f t="shared" si="334"/>
        <v>11.961740587925192</v>
      </c>
      <c r="AV2682" s="63"/>
      <c r="AW2682" s="63"/>
    </row>
    <row r="2683" spans="27:49" x14ac:dyDescent="0.2">
      <c r="AA2683" s="217">
        <f t="shared" si="323"/>
        <v>-6.8508655805447731E-3</v>
      </c>
      <c r="AB2683" s="218">
        <f t="shared" si="324"/>
        <v>6.8508655805447731E-3</v>
      </c>
      <c r="AC2683" s="218">
        <f t="shared" si="325"/>
        <v>0</v>
      </c>
      <c r="AD2683" s="219">
        <f t="shared" si="326"/>
        <v>0</v>
      </c>
      <c r="AH2683" s="15">
        <f t="shared" si="327"/>
        <v>-2.1132140183653118E-2</v>
      </c>
      <c r="AI2683" s="15">
        <f t="shared" si="328"/>
        <v>0.75722234923842557</v>
      </c>
      <c r="AJ2683" s="15">
        <f t="shared" si="329"/>
        <v>-5.8662773998696828E-2</v>
      </c>
      <c r="AK2683" s="15">
        <f t="shared" si="330"/>
        <v>-0.59778198123591342</v>
      </c>
      <c r="AL2683" s="15">
        <f t="shared" si="331"/>
        <v>-1.9565766440237951</v>
      </c>
      <c r="AM2683" s="15">
        <f t="shared" si="332"/>
        <v>-1.4854556398418073</v>
      </c>
      <c r="AN2683" s="63">
        <f t="shared" si="336"/>
        <v>11.358636418491599</v>
      </c>
      <c r="AO2683" s="63">
        <f t="shared" si="336"/>
        <v>11.358804619998017</v>
      </c>
      <c r="AP2683" s="63">
        <f t="shared" si="336"/>
        <v>11.359537657922226</v>
      </c>
      <c r="AQ2683" s="63">
        <f t="shared" si="336"/>
        <v>11.362715978071076</v>
      </c>
      <c r="AR2683" s="63">
        <f t="shared" si="336"/>
        <v>11.376203534425278</v>
      </c>
      <c r="AS2683" s="63">
        <f t="shared" si="336"/>
        <v>11.429013607576051</v>
      </c>
      <c r="AT2683" s="63">
        <f t="shared" si="336"/>
        <v>11.594971110027394</v>
      </c>
      <c r="AU2683" s="63">
        <f t="shared" si="334"/>
        <v>11.961740587925192</v>
      </c>
      <c r="AV2683" s="63"/>
      <c r="AW2683" s="63"/>
    </row>
    <row r="2684" spans="27:49" x14ac:dyDescent="0.2">
      <c r="AA2684" s="217">
        <f t="shared" si="323"/>
        <v>-6.8508655805447731E-3</v>
      </c>
      <c r="AB2684" s="218">
        <f t="shared" si="324"/>
        <v>6.8508655805447731E-3</v>
      </c>
      <c r="AC2684" s="218">
        <f t="shared" si="325"/>
        <v>0</v>
      </c>
      <c r="AD2684" s="219">
        <f t="shared" si="326"/>
        <v>0</v>
      </c>
      <c r="AH2684" s="15">
        <f t="shared" si="327"/>
        <v>-2.1132140183653118E-2</v>
      </c>
      <c r="AI2684" s="15">
        <f t="shared" si="328"/>
        <v>0.75722234923842557</v>
      </c>
      <c r="AJ2684" s="15">
        <f t="shared" si="329"/>
        <v>-5.8662773998696828E-2</v>
      </c>
      <c r="AK2684" s="15">
        <f t="shared" si="330"/>
        <v>-0.59778198123591342</v>
      </c>
      <c r="AL2684" s="15">
        <f t="shared" si="331"/>
        <v>-1.9565766440237951</v>
      </c>
      <c r="AM2684" s="15">
        <f t="shared" si="332"/>
        <v>-1.4854556398418073</v>
      </c>
      <c r="AN2684" s="63">
        <f t="shared" si="336"/>
        <v>11.358636418491599</v>
      </c>
      <c r="AO2684" s="63">
        <f t="shared" si="336"/>
        <v>11.358804619998017</v>
      </c>
      <c r="AP2684" s="63">
        <f t="shared" si="336"/>
        <v>11.359537657922226</v>
      </c>
      <c r="AQ2684" s="63">
        <f t="shared" si="336"/>
        <v>11.362715978071076</v>
      </c>
      <c r="AR2684" s="63">
        <f t="shared" si="336"/>
        <v>11.376203534425278</v>
      </c>
      <c r="AS2684" s="63">
        <f t="shared" si="336"/>
        <v>11.429013607576051</v>
      </c>
      <c r="AT2684" s="63">
        <f t="shared" si="336"/>
        <v>11.594971110027394</v>
      </c>
      <c r="AU2684" s="63">
        <f t="shared" si="334"/>
        <v>11.961740587925192</v>
      </c>
      <c r="AV2684" s="63"/>
      <c r="AW2684" s="63"/>
    </row>
    <row r="2685" spans="27:49" x14ac:dyDescent="0.2">
      <c r="AA2685" s="217">
        <f t="shared" si="323"/>
        <v>-6.8508655805447731E-3</v>
      </c>
      <c r="AB2685" s="218">
        <f t="shared" si="324"/>
        <v>6.8508655805447731E-3</v>
      </c>
      <c r="AC2685" s="218">
        <f t="shared" si="325"/>
        <v>0</v>
      </c>
      <c r="AD2685" s="219">
        <f t="shared" si="326"/>
        <v>0</v>
      </c>
      <c r="AH2685" s="15">
        <f t="shared" si="327"/>
        <v>-2.1132140183653118E-2</v>
      </c>
      <c r="AI2685" s="15">
        <f t="shared" si="328"/>
        <v>0.75722234923842557</v>
      </c>
      <c r="AJ2685" s="15">
        <f t="shared" si="329"/>
        <v>-5.8662773998696828E-2</v>
      </c>
      <c r="AK2685" s="15">
        <f t="shared" si="330"/>
        <v>-0.59778198123591342</v>
      </c>
      <c r="AL2685" s="15">
        <f t="shared" si="331"/>
        <v>-1.9565766440237951</v>
      </c>
      <c r="AM2685" s="15">
        <f t="shared" si="332"/>
        <v>-1.4854556398418073</v>
      </c>
      <c r="AN2685" s="63">
        <f t="shared" si="336"/>
        <v>11.358636418491599</v>
      </c>
      <c r="AO2685" s="63">
        <f t="shared" si="336"/>
        <v>11.358804619998017</v>
      </c>
      <c r="AP2685" s="63">
        <f t="shared" si="336"/>
        <v>11.359537657922226</v>
      </c>
      <c r="AQ2685" s="63">
        <f t="shared" si="336"/>
        <v>11.362715978071076</v>
      </c>
      <c r="AR2685" s="63">
        <f t="shared" si="336"/>
        <v>11.376203534425278</v>
      </c>
      <c r="AS2685" s="63">
        <f t="shared" si="336"/>
        <v>11.429013607576051</v>
      </c>
      <c r="AT2685" s="63">
        <f t="shared" si="336"/>
        <v>11.594971110027394</v>
      </c>
      <c r="AU2685" s="63">
        <f t="shared" si="334"/>
        <v>11.961740587925192</v>
      </c>
      <c r="AV2685" s="63"/>
      <c r="AW2685" s="63"/>
    </row>
    <row r="2686" spans="27:49" x14ac:dyDescent="0.2">
      <c r="AA2686" s="217">
        <f t="shared" si="323"/>
        <v>-6.8508655805447731E-3</v>
      </c>
      <c r="AB2686" s="218">
        <f t="shared" si="324"/>
        <v>6.8508655805447731E-3</v>
      </c>
      <c r="AC2686" s="218">
        <f t="shared" si="325"/>
        <v>0</v>
      </c>
      <c r="AD2686" s="219">
        <f t="shared" si="326"/>
        <v>0</v>
      </c>
      <c r="AH2686" s="15">
        <f t="shared" si="327"/>
        <v>-2.1132140183653118E-2</v>
      </c>
      <c r="AI2686" s="15">
        <f t="shared" si="328"/>
        <v>0.75722234923842557</v>
      </c>
      <c r="AJ2686" s="15">
        <f t="shared" si="329"/>
        <v>-5.8662773998696828E-2</v>
      </c>
      <c r="AK2686" s="15">
        <f t="shared" si="330"/>
        <v>-0.59778198123591342</v>
      </c>
      <c r="AL2686" s="15">
        <f t="shared" si="331"/>
        <v>-1.9565766440237951</v>
      </c>
      <c r="AM2686" s="15">
        <f t="shared" si="332"/>
        <v>-1.4854556398418073</v>
      </c>
      <c r="AN2686" s="63">
        <f t="shared" si="336"/>
        <v>11.358636418491599</v>
      </c>
      <c r="AO2686" s="63">
        <f t="shared" si="336"/>
        <v>11.358804619998017</v>
      </c>
      <c r="AP2686" s="63">
        <f t="shared" si="336"/>
        <v>11.359537657922226</v>
      </c>
      <c r="AQ2686" s="63">
        <f t="shared" si="336"/>
        <v>11.362715978071076</v>
      </c>
      <c r="AR2686" s="63">
        <f t="shared" si="336"/>
        <v>11.376203534425278</v>
      </c>
      <c r="AS2686" s="63">
        <f t="shared" si="336"/>
        <v>11.429013607576051</v>
      </c>
      <c r="AT2686" s="63">
        <f t="shared" si="336"/>
        <v>11.594971110027394</v>
      </c>
      <c r="AU2686" s="63">
        <f t="shared" si="334"/>
        <v>11.961740587925192</v>
      </c>
      <c r="AV2686" s="63"/>
      <c r="AW2686" s="63"/>
    </row>
    <row r="2687" spans="27:49" x14ac:dyDescent="0.2">
      <c r="AA2687" s="217">
        <f t="shared" si="323"/>
        <v>-6.8508655805447731E-3</v>
      </c>
      <c r="AB2687" s="218">
        <f t="shared" si="324"/>
        <v>6.8508655805447731E-3</v>
      </c>
      <c r="AC2687" s="218">
        <f t="shared" si="325"/>
        <v>0</v>
      </c>
      <c r="AD2687" s="219">
        <f t="shared" si="326"/>
        <v>0</v>
      </c>
      <c r="AH2687" s="15">
        <f t="shared" si="327"/>
        <v>-2.1132140183653118E-2</v>
      </c>
      <c r="AI2687" s="15">
        <f t="shared" si="328"/>
        <v>0.75722234923842557</v>
      </c>
      <c r="AJ2687" s="15">
        <f t="shared" si="329"/>
        <v>-5.8662773998696828E-2</v>
      </c>
      <c r="AK2687" s="15">
        <f t="shared" si="330"/>
        <v>-0.59778198123591342</v>
      </c>
      <c r="AL2687" s="15">
        <f t="shared" si="331"/>
        <v>-1.9565766440237951</v>
      </c>
      <c r="AM2687" s="15">
        <f t="shared" si="332"/>
        <v>-1.4854556398418073</v>
      </c>
      <c r="AN2687" s="63">
        <f t="shared" si="336"/>
        <v>11.358636418491599</v>
      </c>
      <c r="AO2687" s="63">
        <f t="shared" si="336"/>
        <v>11.358804619998017</v>
      </c>
      <c r="AP2687" s="63">
        <f t="shared" si="336"/>
        <v>11.359537657922226</v>
      </c>
      <c r="AQ2687" s="63">
        <f t="shared" si="336"/>
        <v>11.362715978071076</v>
      </c>
      <c r="AR2687" s="63">
        <f t="shared" si="336"/>
        <v>11.376203534425278</v>
      </c>
      <c r="AS2687" s="63">
        <f t="shared" si="336"/>
        <v>11.429013607576051</v>
      </c>
      <c r="AT2687" s="63">
        <f t="shared" si="336"/>
        <v>11.594971110027394</v>
      </c>
      <c r="AU2687" s="63">
        <f t="shared" si="334"/>
        <v>11.961740587925192</v>
      </c>
      <c r="AV2687" s="63"/>
      <c r="AW2687" s="63"/>
    </row>
    <row r="2688" spans="27:49" x14ac:dyDescent="0.2">
      <c r="AA2688" s="217">
        <f t="shared" si="323"/>
        <v>-6.8508655805447731E-3</v>
      </c>
      <c r="AB2688" s="218">
        <f t="shared" si="324"/>
        <v>6.8508655805447731E-3</v>
      </c>
      <c r="AC2688" s="218">
        <f t="shared" si="325"/>
        <v>0</v>
      </c>
      <c r="AD2688" s="219">
        <f t="shared" si="326"/>
        <v>0</v>
      </c>
      <c r="AH2688" s="15">
        <f t="shared" si="327"/>
        <v>-2.1132140183653118E-2</v>
      </c>
      <c r="AI2688" s="15">
        <f t="shared" si="328"/>
        <v>0.75722234923842557</v>
      </c>
      <c r="AJ2688" s="15">
        <f t="shared" si="329"/>
        <v>-5.8662773998696828E-2</v>
      </c>
      <c r="AK2688" s="15">
        <f t="shared" si="330"/>
        <v>-0.59778198123591342</v>
      </c>
      <c r="AL2688" s="15">
        <f t="shared" si="331"/>
        <v>-1.9565766440237951</v>
      </c>
      <c r="AM2688" s="15">
        <f t="shared" si="332"/>
        <v>-1.4854556398418073</v>
      </c>
      <c r="AN2688" s="63">
        <f t="shared" si="336"/>
        <v>11.358636418491599</v>
      </c>
      <c r="AO2688" s="63">
        <f t="shared" si="336"/>
        <v>11.358804619998017</v>
      </c>
      <c r="AP2688" s="63">
        <f t="shared" si="336"/>
        <v>11.359537657922226</v>
      </c>
      <c r="AQ2688" s="63">
        <f t="shared" si="336"/>
        <v>11.362715978071076</v>
      </c>
      <c r="AR2688" s="63">
        <f t="shared" si="336"/>
        <v>11.376203534425278</v>
      </c>
      <c r="AS2688" s="63">
        <f t="shared" si="336"/>
        <v>11.429013607576051</v>
      </c>
      <c r="AT2688" s="63">
        <f t="shared" si="336"/>
        <v>11.594971110027394</v>
      </c>
      <c r="AU2688" s="63">
        <f t="shared" si="334"/>
        <v>11.961740587925192</v>
      </c>
      <c r="AV2688" s="63"/>
      <c r="AW2688" s="63"/>
    </row>
    <row r="2689" spans="27:49" x14ac:dyDescent="0.2">
      <c r="AA2689" s="217">
        <f t="shared" si="323"/>
        <v>-6.8508655805447731E-3</v>
      </c>
      <c r="AB2689" s="218">
        <f t="shared" si="324"/>
        <v>6.8508655805447731E-3</v>
      </c>
      <c r="AC2689" s="218">
        <f t="shared" si="325"/>
        <v>0</v>
      </c>
      <c r="AD2689" s="219">
        <f t="shared" si="326"/>
        <v>0</v>
      </c>
      <c r="AH2689" s="15">
        <f t="shared" si="327"/>
        <v>-2.1132140183653118E-2</v>
      </c>
      <c r="AI2689" s="15">
        <f t="shared" si="328"/>
        <v>0.75722234923842557</v>
      </c>
      <c r="AJ2689" s="15">
        <f t="shared" si="329"/>
        <v>-5.8662773998696828E-2</v>
      </c>
      <c r="AK2689" s="15">
        <f t="shared" si="330"/>
        <v>-0.59778198123591342</v>
      </c>
      <c r="AL2689" s="15">
        <f t="shared" si="331"/>
        <v>-1.9565766440237951</v>
      </c>
      <c r="AM2689" s="15">
        <f t="shared" si="332"/>
        <v>-1.4854556398418073</v>
      </c>
      <c r="AN2689" s="63">
        <f t="shared" si="336"/>
        <v>11.358636418491599</v>
      </c>
      <c r="AO2689" s="63">
        <f t="shared" si="336"/>
        <v>11.358804619998017</v>
      </c>
      <c r="AP2689" s="63">
        <f t="shared" si="336"/>
        <v>11.359537657922226</v>
      </c>
      <c r="AQ2689" s="63">
        <f t="shared" si="336"/>
        <v>11.362715978071076</v>
      </c>
      <c r="AR2689" s="63">
        <f t="shared" si="336"/>
        <v>11.376203534425278</v>
      </c>
      <c r="AS2689" s="63">
        <f t="shared" si="336"/>
        <v>11.429013607576051</v>
      </c>
      <c r="AT2689" s="63">
        <f t="shared" si="336"/>
        <v>11.594971110027394</v>
      </c>
      <c r="AU2689" s="63">
        <f t="shared" si="334"/>
        <v>11.961740587925192</v>
      </c>
      <c r="AV2689" s="63"/>
      <c r="AW2689" s="63"/>
    </row>
    <row r="2690" spans="27:49" x14ac:dyDescent="0.2">
      <c r="AA2690" s="217">
        <f t="shared" si="323"/>
        <v>-6.8508655805447731E-3</v>
      </c>
      <c r="AB2690" s="218">
        <f t="shared" si="324"/>
        <v>6.8508655805447731E-3</v>
      </c>
      <c r="AC2690" s="218">
        <f t="shared" si="325"/>
        <v>0</v>
      </c>
      <c r="AD2690" s="219">
        <f t="shared" si="326"/>
        <v>0</v>
      </c>
      <c r="AH2690" s="15">
        <f t="shared" si="327"/>
        <v>-2.1132140183653118E-2</v>
      </c>
      <c r="AI2690" s="15">
        <f t="shared" si="328"/>
        <v>0.75722234923842557</v>
      </c>
      <c r="AJ2690" s="15">
        <f t="shared" si="329"/>
        <v>-5.8662773998696828E-2</v>
      </c>
      <c r="AK2690" s="15">
        <f t="shared" si="330"/>
        <v>-0.59778198123591342</v>
      </c>
      <c r="AL2690" s="15">
        <f t="shared" si="331"/>
        <v>-1.9565766440237951</v>
      </c>
      <c r="AM2690" s="15">
        <f t="shared" si="332"/>
        <v>-1.4854556398418073</v>
      </c>
      <c r="AN2690" s="63">
        <f t="shared" si="336"/>
        <v>11.358636418491599</v>
      </c>
      <c r="AO2690" s="63">
        <f t="shared" si="336"/>
        <v>11.358804619998017</v>
      </c>
      <c r="AP2690" s="63">
        <f t="shared" si="336"/>
        <v>11.359537657922226</v>
      </c>
      <c r="AQ2690" s="63">
        <f t="shared" si="336"/>
        <v>11.362715978071076</v>
      </c>
      <c r="AR2690" s="63">
        <f t="shared" si="336"/>
        <v>11.376203534425278</v>
      </c>
      <c r="AS2690" s="63">
        <f t="shared" si="336"/>
        <v>11.429013607576051</v>
      </c>
      <c r="AT2690" s="63">
        <f t="shared" si="336"/>
        <v>11.594971110027394</v>
      </c>
      <c r="AU2690" s="63">
        <f t="shared" si="334"/>
        <v>11.961740587925192</v>
      </c>
      <c r="AV2690" s="63"/>
      <c r="AW2690" s="63"/>
    </row>
    <row r="2691" spans="27:49" x14ac:dyDescent="0.2">
      <c r="AA2691" s="217">
        <f t="shared" si="323"/>
        <v>-6.8508655805447731E-3</v>
      </c>
      <c r="AB2691" s="218">
        <f t="shared" si="324"/>
        <v>6.8508655805447731E-3</v>
      </c>
      <c r="AC2691" s="218">
        <f t="shared" si="325"/>
        <v>0</v>
      </c>
      <c r="AD2691" s="219">
        <f t="shared" si="326"/>
        <v>0</v>
      </c>
      <c r="AH2691" s="15">
        <f t="shared" si="327"/>
        <v>-2.1132140183653118E-2</v>
      </c>
      <c r="AI2691" s="15">
        <f t="shared" si="328"/>
        <v>0.75722234923842557</v>
      </c>
      <c r="AJ2691" s="15">
        <f t="shared" si="329"/>
        <v>-5.8662773998696828E-2</v>
      </c>
      <c r="AK2691" s="15">
        <f t="shared" si="330"/>
        <v>-0.59778198123591342</v>
      </c>
      <c r="AL2691" s="15">
        <f t="shared" si="331"/>
        <v>-1.9565766440237951</v>
      </c>
      <c r="AM2691" s="15">
        <f t="shared" si="332"/>
        <v>-1.4854556398418073</v>
      </c>
      <c r="AN2691" s="63">
        <f t="shared" si="336"/>
        <v>11.358636418491599</v>
      </c>
      <c r="AO2691" s="63">
        <f t="shared" si="336"/>
        <v>11.358804619998017</v>
      </c>
      <c r="AP2691" s="63">
        <f t="shared" si="336"/>
        <v>11.359537657922226</v>
      </c>
      <c r="AQ2691" s="63">
        <f t="shared" si="336"/>
        <v>11.362715978071076</v>
      </c>
      <c r="AR2691" s="63">
        <f t="shared" si="336"/>
        <v>11.376203534425278</v>
      </c>
      <c r="AS2691" s="63">
        <f t="shared" si="336"/>
        <v>11.429013607576051</v>
      </c>
      <c r="AT2691" s="63">
        <f t="shared" si="336"/>
        <v>11.594971110027394</v>
      </c>
      <c r="AU2691" s="63">
        <f t="shared" si="334"/>
        <v>11.961740587925192</v>
      </c>
      <c r="AV2691" s="63"/>
      <c r="AW2691" s="63"/>
    </row>
    <row r="2692" spans="27:49" x14ac:dyDescent="0.2">
      <c r="AA2692" s="217">
        <f t="shared" si="323"/>
        <v>-6.8508655805447731E-3</v>
      </c>
      <c r="AB2692" s="218">
        <f t="shared" si="324"/>
        <v>6.8508655805447731E-3</v>
      </c>
      <c r="AC2692" s="218">
        <f t="shared" si="325"/>
        <v>0</v>
      </c>
      <c r="AD2692" s="219">
        <f t="shared" si="326"/>
        <v>0</v>
      </c>
      <c r="AH2692" s="15">
        <f t="shared" si="327"/>
        <v>-2.1132140183653118E-2</v>
      </c>
      <c r="AI2692" s="15">
        <f t="shared" si="328"/>
        <v>0.75722234923842557</v>
      </c>
      <c r="AJ2692" s="15">
        <f t="shared" si="329"/>
        <v>-5.8662773998696828E-2</v>
      </c>
      <c r="AK2692" s="15">
        <f t="shared" si="330"/>
        <v>-0.59778198123591342</v>
      </c>
      <c r="AL2692" s="15">
        <f t="shared" si="331"/>
        <v>-1.9565766440237951</v>
      </c>
      <c r="AM2692" s="15">
        <f t="shared" si="332"/>
        <v>-1.4854556398418073</v>
      </c>
      <c r="AN2692" s="63">
        <f t="shared" si="336"/>
        <v>11.358636418491599</v>
      </c>
      <c r="AO2692" s="63">
        <f t="shared" si="336"/>
        <v>11.358804619998017</v>
      </c>
      <c r="AP2692" s="63">
        <f t="shared" si="336"/>
        <v>11.359537657922226</v>
      </c>
      <c r="AQ2692" s="63">
        <f t="shared" si="336"/>
        <v>11.362715978071076</v>
      </c>
      <c r="AR2692" s="63">
        <f t="shared" si="336"/>
        <v>11.376203534425278</v>
      </c>
      <c r="AS2692" s="63">
        <f t="shared" si="336"/>
        <v>11.429013607576051</v>
      </c>
      <c r="AT2692" s="63">
        <f t="shared" si="336"/>
        <v>11.594971110027394</v>
      </c>
      <c r="AU2692" s="63">
        <f t="shared" si="334"/>
        <v>11.961740587925192</v>
      </c>
      <c r="AV2692" s="63"/>
      <c r="AW2692" s="63"/>
    </row>
    <row r="2693" spans="27:49" x14ac:dyDescent="0.2">
      <c r="AA2693" s="217">
        <f t="shared" si="323"/>
        <v>-6.8508655805447731E-3</v>
      </c>
      <c r="AB2693" s="218">
        <f t="shared" si="324"/>
        <v>6.8508655805447731E-3</v>
      </c>
      <c r="AC2693" s="218">
        <f t="shared" si="325"/>
        <v>0</v>
      </c>
      <c r="AD2693" s="219">
        <f t="shared" si="326"/>
        <v>0</v>
      </c>
      <c r="AH2693" s="15">
        <f t="shared" si="327"/>
        <v>-2.1132140183653118E-2</v>
      </c>
      <c r="AI2693" s="15">
        <f t="shared" si="328"/>
        <v>0.75722234923842557</v>
      </c>
      <c r="AJ2693" s="15">
        <f t="shared" si="329"/>
        <v>-5.8662773998696828E-2</v>
      </c>
      <c r="AK2693" s="15">
        <f t="shared" si="330"/>
        <v>-0.59778198123591342</v>
      </c>
      <c r="AL2693" s="15">
        <f t="shared" si="331"/>
        <v>-1.9565766440237951</v>
      </c>
      <c r="AM2693" s="15">
        <f t="shared" si="332"/>
        <v>-1.4854556398418073</v>
      </c>
      <c r="AN2693" s="63">
        <f t="shared" ref="AN2693:AT2708" si="337">$AU2693+$AB$7*SIN(AO2693)</f>
        <v>11.358636418491599</v>
      </c>
      <c r="AO2693" s="63">
        <f t="shared" si="337"/>
        <v>11.358804619998017</v>
      </c>
      <c r="AP2693" s="63">
        <f t="shared" si="337"/>
        <v>11.359537657922226</v>
      </c>
      <c r="AQ2693" s="63">
        <f t="shared" si="337"/>
        <v>11.362715978071076</v>
      </c>
      <c r="AR2693" s="63">
        <f t="shared" si="337"/>
        <v>11.376203534425278</v>
      </c>
      <c r="AS2693" s="63">
        <f t="shared" si="337"/>
        <v>11.429013607576051</v>
      </c>
      <c r="AT2693" s="63">
        <f t="shared" si="337"/>
        <v>11.594971110027394</v>
      </c>
      <c r="AU2693" s="63">
        <f t="shared" si="334"/>
        <v>11.961740587925192</v>
      </c>
      <c r="AV2693" s="63"/>
      <c r="AW2693" s="63"/>
    </row>
    <row r="2694" spans="27:49" x14ac:dyDescent="0.2">
      <c r="AA2694" s="217">
        <f t="shared" si="323"/>
        <v>-6.8508655805447731E-3</v>
      </c>
      <c r="AB2694" s="218">
        <f t="shared" si="324"/>
        <v>6.8508655805447731E-3</v>
      </c>
      <c r="AC2694" s="218">
        <f t="shared" si="325"/>
        <v>0</v>
      </c>
      <c r="AD2694" s="219">
        <f t="shared" si="326"/>
        <v>0</v>
      </c>
      <c r="AH2694" s="15">
        <f t="shared" si="327"/>
        <v>-2.1132140183653118E-2</v>
      </c>
      <c r="AI2694" s="15">
        <f t="shared" si="328"/>
        <v>0.75722234923842557</v>
      </c>
      <c r="AJ2694" s="15">
        <f t="shared" si="329"/>
        <v>-5.8662773998696828E-2</v>
      </c>
      <c r="AK2694" s="15">
        <f t="shared" si="330"/>
        <v>-0.59778198123591342</v>
      </c>
      <c r="AL2694" s="15">
        <f t="shared" si="331"/>
        <v>-1.9565766440237951</v>
      </c>
      <c r="AM2694" s="15">
        <f t="shared" si="332"/>
        <v>-1.4854556398418073</v>
      </c>
      <c r="AN2694" s="63">
        <f t="shared" si="337"/>
        <v>11.358636418491599</v>
      </c>
      <c r="AO2694" s="63">
        <f t="shared" si="337"/>
        <v>11.358804619998017</v>
      </c>
      <c r="AP2694" s="63">
        <f t="shared" si="337"/>
        <v>11.359537657922226</v>
      </c>
      <c r="AQ2694" s="63">
        <f t="shared" si="337"/>
        <v>11.362715978071076</v>
      </c>
      <c r="AR2694" s="63">
        <f t="shared" si="337"/>
        <v>11.376203534425278</v>
      </c>
      <c r="AS2694" s="63">
        <f t="shared" si="337"/>
        <v>11.429013607576051</v>
      </c>
      <c r="AT2694" s="63">
        <f t="shared" si="337"/>
        <v>11.594971110027394</v>
      </c>
      <c r="AU2694" s="63">
        <f t="shared" si="334"/>
        <v>11.961740587925192</v>
      </c>
      <c r="AV2694" s="63"/>
      <c r="AW2694" s="63"/>
    </row>
    <row r="2695" spans="27:49" x14ac:dyDescent="0.2">
      <c r="AA2695" s="217">
        <f t="shared" si="323"/>
        <v>-6.8508655805447731E-3</v>
      </c>
      <c r="AB2695" s="218">
        <f t="shared" si="324"/>
        <v>6.8508655805447731E-3</v>
      </c>
      <c r="AC2695" s="218">
        <f t="shared" si="325"/>
        <v>0</v>
      </c>
      <c r="AD2695" s="219">
        <f t="shared" si="326"/>
        <v>0</v>
      </c>
      <c r="AH2695" s="15">
        <f t="shared" si="327"/>
        <v>-2.1132140183653118E-2</v>
      </c>
      <c r="AI2695" s="15">
        <f t="shared" si="328"/>
        <v>0.75722234923842557</v>
      </c>
      <c r="AJ2695" s="15">
        <f t="shared" si="329"/>
        <v>-5.8662773998696828E-2</v>
      </c>
      <c r="AK2695" s="15">
        <f t="shared" si="330"/>
        <v>-0.59778198123591342</v>
      </c>
      <c r="AL2695" s="15">
        <f t="shared" si="331"/>
        <v>-1.9565766440237951</v>
      </c>
      <c r="AM2695" s="15">
        <f t="shared" si="332"/>
        <v>-1.4854556398418073</v>
      </c>
      <c r="AN2695" s="63">
        <f t="shared" si="337"/>
        <v>11.358636418491599</v>
      </c>
      <c r="AO2695" s="63">
        <f t="shared" si="337"/>
        <v>11.358804619998017</v>
      </c>
      <c r="AP2695" s="63">
        <f t="shared" si="337"/>
        <v>11.359537657922226</v>
      </c>
      <c r="AQ2695" s="63">
        <f t="shared" si="337"/>
        <v>11.362715978071076</v>
      </c>
      <c r="AR2695" s="63">
        <f t="shared" si="337"/>
        <v>11.376203534425278</v>
      </c>
      <c r="AS2695" s="63">
        <f t="shared" si="337"/>
        <v>11.429013607576051</v>
      </c>
      <c r="AT2695" s="63">
        <f t="shared" si="337"/>
        <v>11.594971110027394</v>
      </c>
      <c r="AU2695" s="63">
        <f t="shared" si="334"/>
        <v>11.961740587925192</v>
      </c>
      <c r="AV2695" s="63"/>
      <c r="AW2695" s="63"/>
    </row>
    <row r="2696" spans="27:49" x14ac:dyDescent="0.2">
      <c r="AA2696" s="217">
        <f t="shared" si="323"/>
        <v>-6.8508655805447731E-3</v>
      </c>
      <c r="AB2696" s="218">
        <f t="shared" si="324"/>
        <v>6.8508655805447731E-3</v>
      </c>
      <c r="AC2696" s="218">
        <f t="shared" si="325"/>
        <v>0</v>
      </c>
      <c r="AD2696" s="219">
        <f t="shared" si="326"/>
        <v>0</v>
      </c>
      <c r="AH2696" s="15">
        <f t="shared" si="327"/>
        <v>-2.1132140183653118E-2</v>
      </c>
      <c r="AI2696" s="15">
        <f t="shared" si="328"/>
        <v>0.75722234923842557</v>
      </c>
      <c r="AJ2696" s="15">
        <f t="shared" si="329"/>
        <v>-5.8662773998696828E-2</v>
      </c>
      <c r="AK2696" s="15">
        <f t="shared" si="330"/>
        <v>-0.59778198123591342</v>
      </c>
      <c r="AL2696" s="15">
        <f t="shared" si="331"/>
        <v>-1.9565766440237951</v>
      </c>
      <c r="AM2696" s="15">
        <f t="shared" si="332"/>
        <v>-1.4854556398418073</v>
      </c>
      <c r="AN2696" s="63">
        <f t="shared" si="337"/>
        <v>11.358636418491599</v>
      </c>
      <c r="AO2696" s="63">
        <f t="shared" si="337"/>
        <v>11.358804619998017</v>
      </c>
      <c r="AP2696" s="63">
        <f t="shared" si="337"/>
        <v>11.359537657922226</v>
      </c>
      <c r="AQ2696" s="63">
        <f t="shared" si="337"/>
        <v>11.362715978071076</v>
      </c>
      <c r="AR2696" s="63">
        <f t="shared" si="337"/>
        <v>11.376203534425278</v>
      </c>
      <c r="AS2696" s="63">
        <f t="shared" si="337"/>
        <v>11.429013607576051</v>
      </c>
      <c r="AT2696" s="63">
        <f t="shared" si="337"/>
        <v>11.594971110027394</v>
      </c>
      <c r="AU2696" s="63">
        <f t="shared" si="334"/>
        <v>11.961740587925192</v>
      </c>
      <c r="AV2696" s="63"/>
      <c r="AW2696" s="63"/>
    </row>
    <row r="2697" spans="27:49" x14ac:dyDescent="0.2">
      <c r="AA2697" s="217">
        <f t="shared" si="323"/>
        <v>-6.8508655805447731E-3</v>
      </c>
      <c r="AB2697" s="218">
        <f t="shared" si="324"/>
        <v>6.8508655805447731E-3</v>
      </c>
      <c r="AC2697" s="218">
        <f t="shared" si="325"/>
        <v>0</v>
      </c>
      <c r="AD2697" s="219">
        <f t="shared" si="326"/>
        <v>0</v>
      </c>
      <c r="AH2697" s="15">
        <f t="shared" si="327"/>
        <v>-2.1132140183653118E-2</v>
      </c>
      <c r="AI2697" s="15">
        <f t="shared" si="328"/>
        <v>0.75722234923842557</v>
      </c>
      <c r="AJ2697" s="15">
        <f t="shared" si="329"/>
        <v>-5.8662773998696828E-2</v>
      </c>
      <c r="AK2697" s="15">
        <f t="shared" si="330"/>
        <v>-0.59778198123591342</v>
      </c>
      <c r="AL2697" s="15">
        <f t="shared" si="331"/>
        <v>-1.9565766440237951</v>
      </c>
      <c r="AM2697" s="15">
        <f t="shared" si="332"/>
        <v>-1.4854556398418073</v>
      </c>
      <c r="AN2697" s="63">
        <f t="shared" si="337"/>
        <v>11.358636418491599</v>
      </c>
      <c r="AO2697" s="63">
        <f t="shared" si="337"/>
        <v>11.358804619998017</v>
      </c>
      <c r="AP2697" s="63">
        <f t="shared" si="337"/>
        <v>11.359537657922226</v>
      </c>
      <c r="AQ2697" s="63">
        <f t="shared" si="337"/>
        <v>11.362715978071076</v>
      </c>
      <c r="AR2697" s="63">
        <f t="shared" si="337"/>
        <v>11.376203534425278</v>
      </c>
      <c r="AS2697" s="63">
        <f t="shared" si="337"/>
        <v>11.429013607576051</v>
      </c>
      <c r="AT2697" s="63">
        <f t="shared" si="337"/>
        <v>11.594971110027394</v>
      </c>
      <c r="AU2697" s="63">
        <f t="shared" si="334"/>
        <v>11.961740587925192</v>
      </c>
      <c r="AV2697" s="63"/>
      <c r="AW2697" s="63"/>
    </row>
    <row r="2698" spans="27:49" x14ac:dyDescent="0.2">
      <c r="AA2698" s="217">
        <f t="shared" si="323"/>
        <v>-6.8508655805447731E-3</v>
      </c>
      <c r="AB2698" s="218">
        <f t="shared" si="324"/>
        <v>6.8508655805447731E-3</v>
      </c>
      <c r="AC2698" s="218">
        <f t="shared" si="325"/>
        <v>0</v>
      </c>
      <c r="AD2698" s="219">
        <f t="shared" si="326"/>
        <v>0</v>
      </c>
      <c r="AH2698" s="15">
        <f t="shared" si="327"/>
        <v>-2.1132140183653118E-2</v>
      </c>
      <c r="AI2698" s="15">
        <f t="shared" si="328"/>
        <v>0.75722234923842557</v>
      </c>
      <c r="AJ2698" s="15">
        <f t="shared" si="329"/>
        <v>-5.8662773998696828E-2</v>
      </c>
      <c r="AK2698" s="15">
        <f t="shared" si="330"/>
        <v>-0.59778198123591342</v>
      </c>
      <c r="AL2698" s="15">
        <f t="shared" si="331"/>
        <v>-1.9565766440237951</v>
      </c>
      <c r="AM2698" s="15">
        <f t="shared" si="332"/>
        <v>-1.4854556398418073</v>
      </c>
      <c r="AN2698" s="63">
        <f t="shared" si="337"/>
        <v>11.358636418491599</v>
      </c>
      <c r="AO2698" s="63">
        <f t="shared" si="337"/>
        <v>11.358804619998017</v>
      </c>
      <c r="AP2698" s="63">
        <f t="shared" si="337"/>
        <v>11.359537657922226</v>
      </c>
      <c r="AQ2698" s="63">
        <f t="shared" si="337"/>
        <v>11.362715978071076</v>
      </c>
      <c r="AR2698" s="63">
        <f t="shared" si="337"/>
        <v>11.376203534425278</v>
      </c>
      <c r="AS2698" s="63">
        <f t="shared" si="337"/>
        <v>11.429013607576051</v>
      </c>
      <c r="AT2698" s="63">
        <f t="shared" si="337"/>
        <v>11.594971110027394</v>
      </c>
      <c r="AU2698" s="63">
        <f t="shared" si="334"/>
        <v>11.961740587925192</v>
      </c>
      <c r="AV2698" s="63"/>
      <c r="AW2698" s="63"/>
    </row>
    <row r="2699" spans="27:49" x14ac:dyDescent="0.2">
      <c r="AA2699" s="217">
        <f t="shared" si="323"/>
        <v>-6.8508655805447731E-3</v>
      </c>
      <c r="AB2699" s="218">
        <f t="shared" si="324"/>
        <v>6.8508655805447731E-3</v>
      </c>
      <c r="AC2699" s="218">
        <f t="shared" si="325"/>
        <v>0</v>
      </c>
      <c r="AD2699" s="219">
        <f t="shared" si="326"/>
        <v>0</v>
      </c>
      <c r="AH2699" s="15">
        <f t="shared" si="327"/>
        <v>-2.1132140183653118E-2</v>
      </c>
      <c r="AI2699" s="15">
        <f t="shared" si="328"/>
        <v>0.75722234923842557</v>
      </c>
      <c r="AJ2699" s="15">
        <f t="shared" si="329"/>
        <v>-5.8662773998696828E-2</v>
      </c>
      <c r="AK2699" s="15">
        <f t="shared" si="330"/>
        <v>-0.59778198123591342</v>
      </c>
      <c r="AL2699" s="15">
        <f t="shared" si="331"/>
        <v>-1.9565766440237951</v>
      </c>
      <c r="AM2699" s="15">
        <f t="shared" si="332"/>
        <v>-1.4854556398418073</v>
      </c>
      <c r="AN2699" s="63">
        <f t="shared" si="337"/>
        <v>11.358636418491599</v>
      </c>
      <c r="AO2699" s="63">
        <f t="shared" si="337"/>
        <v>11.358804619998017</v>
      </c>
      <c r="AP2699" s="63">
        <f t="shared" si="337"/>
        <v>11.359537657922226</v>
      </c>
      <c r="AQ2699" s="63">
        <f t="shared" si="337"/>
        <v>11.362715978071076</v>
      </c>
      <c r="AR2699" s="63">
        <f t="shared" si="337"/>
        <v>11.376203534425278</v>
      </c>
      <c r="AS2699" s="63">
        <f t="shared" si="337"/>
        <v>11.429013607576051</v>
      </c>
      <c r="AT2699" s="63">
        <f t="shared" si="337"/>
        <v>11.594971110027394</v>
      </c>
      <c r="AU2699" s="63">
        <f t="shared" si="334"/>
        <v>11.961740587925192</v>
      </c>
      <c r="AV2699" s="63"/>
      <c r="AW2699" s="63"/>
    </row>
    <row r="2700" spans="27:49" x14ac:dyDescent="0.2">
      <c r="AA2700" s="217">
        <f t="shared" si="323"/>
        <v>-6.8508655805447731E-3</v>
      </c>
      <c r="AB2700" s="218">
        <f t="shared" si="324"/>
        <v>6.8508655805447731E-3</v>
      </c>
      <c r="AC2700" s="218">
        <f t="shared" si="325"/>
        <v>0</v>
      </c>
      <c r="AD2700" s="219">
        <f t="shared" si="326"/>
        <v>0</v>
      </c>
      <c r="AH2700" s="15">
        <f t="shared" si="327"/>
        <v>-2.1132140183653118E-2</v>
      </c>
      <c r="AI2700" s="15">
        <f t="shared" si="328"/>
        <v>0.75722234923842557</v>
      </c>
      <c r="AJ2700" s="15">
        <f t="shared" si="329"/>
        <v>-5.8662773998696828E-2</v>
      </c>
      <c r="AK2700" s="15">
        <f t="shared" si="330"/>
        <v>-0.59778198123591342</v>
      </c>
      <c r="AL2700" s="15">
        <f t="shared" si="331"/>
        <v>-1.9565766440237951</v>
      </c>
      <c r="AM2700" s="15">
        <f t="shared" si="332"/>
        <v>-1.4854556398418073</v>
      </c>
      <c r="AN2700" s="63">
        <f t="shared" si="337"/>
        <v>11.358636418491599</v>
      </c>
      <c r="AO2700" s="63">
        <f t="shared" si="337"/>
        <v>11.358804619998017</v>
      </c>
      <c r="AP2700" s="63">
        <f t="shared" si="337"/>
        <v>11.359537657922226</v>
      </c>
      <c r="AQ2700" s="63">
        <f t="shared" si="337"/>
        <v>11.362715978071076</v>
      </c>
      <c r="AR2700" s="63">
        <f t="shared" si="337"/>
        <v>11.376203534425278</v>
      </c>
      <c r="AS2700" s="63">
        <f t="shared" si="337"/>
        <v>11.429013607576051</v>
      </c>
      <c r="AT2700" s="63">
        <f t="shared" si="337"/>
        <v>11.594971110027394</v>
      </c>
      <c r="AU2700" s="63">
        <f t="shared" si="334"/>
        <v>11.961740587925192</v>
      </c>
      <c r="AV2700" s="63"/>
      <c r="AW2700" s="63"/>
    </row>
    <row r="2701" spans="27:49" x14ac:dyDescent="0.2">
      <c r="AA2701" s="217">
        <f t="shared" si="323"/>
        <v>-6.8508655805447731E-3</v>
      </c>
      <c r="AB2701" s="218">
        <f t="shared" si="324"/>
        <v>6.8508655805447731E-3</v>
      </c>
      <c r="AC2701" s="218">
        <f t="shared" si="325"/>
        <v>0</v>
      </c>
      <c r="AD2701" s="219">
        <f t="shared" si="326"/>
        <v>0</v>
      </c>
      <c r="AH2701" s="15">
        <f t="shared" si="327"/>
        <v>-2.1132140183653118E-2</v>
      </c>
      <c r="AI2701" s="15">
        <f t="shared" si="328"/>
        <v>0.75722234923842557</v>
      </c>
      <c r="AJ2701" s="15">
        <f t="shared" si="329"/>
        <v>-5.8662773998696828E-2</v>
      </c>
      <c r="AK2701" s="15">
        <f t="shared" si="330"/>
        <v>-0.59778198123591342</v>
      </c>
      <c r="AL2701" s="15">
        <f t="shared" si="331"/>
        <v>-1.9565766440237951</v>
      </c>
      <c r="AM2701" s="15">
        <f t="shared" si="332"/>
        <v>-1.4854556398418073</v>
      </c>
      <c r="AN2701" s="63">
        <f t="shared" si="337"/>
        <v>11.358636418491599</v>
      </c>
      <c r="AO2701" s="63">
        <f t="shared" si="337"/>
        <v>11.358804619998017</v>
      </c>
      <c r="AP2701" s="63">
        <f t="shared" si="337"/>
        <v>11.359537657922226</v>
      </c>
      <c r="AQ2701" s="63">
        <f t="shared" si="337"/>
        <v>11.362715978071076</v>
      </c>
      <c r="AR2701" s="63">
        <f t="shared" si="337"/>
        <v>11.376203534425278</v>
      </c>
      <c r="AS2701" s="63">
        <f t="shared" si="337"/>
        <v>11.429013607576051</v>
      </c>
      <c r="AT2701" s="63">
        <f t="shared" si="337"/>
        <v>11.594971110027394</v>
      </c>
      <c r="AU2701" s="63">
        <f t="shared" si="334"/>
        <v>11.961740587925192</v>
      </c>
      <c r="AV2701" s="63"/>
      <c r="AW2701" s="63"/>
    </row>
    <row r="2702" spans="27:49" x14ac:dyDescent="0.2">
      <c r="AA2702" s="217">
        <f t="shared" si="323"/>
        <v>-6.8508655805447731E-3</v>
      </c>
      <c r="AB2702" s="218">
        <f t="shared" si="324"/>
        <v>6.8508655805447731E-3</v>
      </c>
      <c r="AC2702" s="218">
        <f t="shared" si="325"/>
        <v>0</v>
      </c>
      <c r="AD2702" s="219">
        <f t="shared" si="326"/>
        <v>0</v>
      </c>
      <c r="AH2702" s="15">
        <f t="shared" si="327"/>
        <v>-2.1132140183653118E-2</v>
      </c>
      <c r="AI2702" s="15">
        <f t="shared" si="328"/>
        <v>0.75722234923842557</v>
      </c>
      <c r="AJ2702" s="15">
        <f t="shared" si="329"/>
        <v>-5.8662773998696828E-2</v>
      </c>
      <c r="AK2702" s="15">
        <f t="shared" si="330"/>
        <v>-0.59778198123591342</v>
      </c>
      <c r="AL2702" s="15">
        <f t="shared" si="331"/>
        <v>-1.9565766440237951</v>
      </c>
      <c r="AM2702" s="15">
        <f t="shared" si="332"/>
        <v>-1.4854556398418073</v>
      </c>
      <c r="AN2702" s="63">
        <f t="shared" si="337"/>
        <v>11.358636418491599</v>
      </c>
      <c r="AO2702" s="63">
        <f t="shared" si="337"/>
        <v>11.358804619998017</v>
      </c>
      <c r="AP2702" s="63">
        <f t="shared" si="337"/>
        <v>11.359537657922226</v>
      </c>
      <c r="AQ2702" s="63">
        <f t="shared" si="337"/>
        <v>11.362715978071076</v>
      </c>
      <c r="AR2702" s="63">
        <f t="shared" si="337"/>
        <v>11.376203534425278</v>
      </c>
      <c r="AS2702" s="63">
        <f t="shared" si="337"/>
        <v>11.429013607576051</v>
      </c>
      <c r="AT2702" s="63">
        <f t="shared" si="337"/>
        <v>11.594971110027394</v>
      </c>
      <c r="AU2702" s="63">
        <f t="shared" si="334"/>
        <v>11.961740587925192</v>
      </c>
      <c r="AV2702" s="63"/>
      <c r="AW2702" s="63"/>
    </row>
    <row r="2703" spans="27:49" x14ac:dyDescent="0.2">
      <c r="AA2703" s="217">
        <f t="shared" si="323"/>
        <v>-6.8508655805447731E-3</v>
      </c>
      <c r="AB2703" s="218">
        <f t="shared" si="324"/>
        <v>6.8508655805447731E-3</v>
      </c>
      <c r="AC2703" s="218">
        <f t="shared" si="325"/>
        <v>0</v>
      </c>
      <c r="AD2703" s="219">
        <f t="shared" si="326"/>
        <v>0</v>
      </c>
      <c r="AH2703" s="15">
        <f t="shared" si="327"/>
        <v>-2.1132140183653118E-2</v>
      </c>
      <c r="AI2703" s="15">
        <f t="shared" si="328"/>
        <v>0.75722234923842557</v>
      </c>
      <c r="AJ2703" s="15">
        <f t="shared" si="329"/>
        <v>-5.8662773998696828E-2</v>
      </c>
      <c r="AK2703" s="15">
        <f t="shared" si="330"/>
        <v>-0.59778198123591342</v>
      </c>
      <c r="AL2703" s="15">
        <f t="shared" si="331"/>
        <v>-1.9565766440237951</v>
      </c>
      <c r="AM2703" s="15">
        <f t="shared" si="332"/>
        <v>-1.4854556398418073</v>
      </c>
      <c r="AN2703" s="63">
        <f t="shared" si="337"/>
        <v>11.358636418491599</v>
      </c>
      <c r="AO2703" s="63">
        <f t="shared" si="337"/>
        <v>11.358804619998017</v>
      </c>
      <c r="AP2703" s="63">
        <f t="shared" si="337"/>
        <v>11.359537657922226</v>
      </c>
      <c r="AQ2703" s="63">
        <f t="shared" si="337"/>
        <v>11.362715978071076</v>
      </c>
      <c r="AR2703" s="63">
        <f t="shared" si="337"/>
        <v>11.376203534425278</v>
      </c>
      <c r="AS2703" s="63">
        <f t="shared" si="337"/>
        <v>11.429013607576051</v>
      </c>
      <c r="AT2703" s="63">
        <f t="shared" si="337"/>
        <v>11.594971110027394</v>
      </c>
      <c r="AU2703" s="63">
        <f t="shared" si="334"/>
        <v>11.961740587925192</v>
      </c>
      <c r="AV2703" s="63"/>
      <c r="AW2703" s="63"/>
    </row>
    <row r="2704" spans="27:49" x14ac:dyDescent="0.2">
      <c r="AA2704" s="217">
        <f t="shared" si="323"/>
        <v>-6.8508655805447731E-3</v>
      </c>
      <c r="AB2704" s="218">
        <f t="shared" si="324"/>
        <v>6.8508655805447731E-3</v>
      </c>
      <c r="AC2704" s="218">
        <f t="shared" si="325"/>
        <v>0</v>
      </c>
      <c r="AD2704" s="219">
        <f t="shared" si="326"/>
        <v>0</v>
      </c>
      <c r="AH2704" s="15">
        <f t="shared" si="327"/>
        <v>-2.1132140183653118E-2</v>
      </c>
      <c r="AI2704" s="15">
        <f t="shared" si="328"/>
        <v>0.75722234923842557</v>
      </c>
      <c r="AJ2704" s="15">
        <f t="shared" si="329"/>
        <v>-5.8662773998696828E-2</v>
      </c>
      <c r="AK2704" s="15">
        <f t="shared" si="330"/>
        <v>-0.59778198123591342</v>
      </c>
      <c r="AL2704" s="15">
        <f t="shared" si="331"/>
        <v>-1.9565766440237951</v>
      </c>
      <c r="AM2704" s="15">
        <f t="shared" si="332"/>
        <v>-1.4854556398418073</v>
      </c>
      <c r="AN2704" s="63">
        <f t="shared" si="337"/>
        <v>11.358636418491599</v>
      </c>
      <c r="AO2704" s="63">
        <f t="shared" si="337"/>
        <v>11.358804619998017</v>
      </c>
      <c r="AP2704" s="63">
        <f t="shared" si="337"/>
        <v>11.359537657922226</v>
      </c>
      <c r="AQ2704" s="63">
        <f t="shared" si="337"/>
        <v>11.362715978071076</v>
      </c>
      <c r="AR2704" s="63">
        <f t="shared" si="337"/>
        <v>11.376203534425278</v>
      </c>
      <c r="AS2704" s="63">
        <f t="shared" si="337"/>
        <v>11.429013607576051</v>
      </c>
      <c r="AT2704" s="63">
        <f t="shared" si="337"/>
        <v>11.594971110027394</v>
      </c>
      <c r="AU2704" s="63">
        <f t="shared" si="334"/>
        <v>11.961740587925192</v>
      </c>
      <c r="AV2704" s="63"/>
      <c r="AW2704" s="63"/>
    </row>
    <row r="2705" spans="27:49" x14ac:dyDescent="0.2">
      <c r="AA2705" s="217">
        <f t="shared" si="323"/>
        <v>-6.8508655805447731E-3</v>
      </c>
      <c r="AB2705" s="218">
        <f t="shared" si="324"/>
        <v>6.8508655805447731E-3</v>
      </c>
      <c r="AC2705" s="218">
        <f t="shared" si="325"/>
        <v>0</v>
      </c>
      <c r="AD2705" s="219">
        <f t="shared" si="326"/>
        <v>0</v>
      </c>
      <c r="AH2705" s="15">
        <f t="shared" si="327"/>
        <v>-2.1132140183653118E-2</v>
      </c>
      <c r="AI2705" s="15">
        <f t="shared" si="328"/>
        <v>0.75722234923842557</v>
      </c>
      <c r="AJ2705" s="15">
        <f t="shared" si="329"/>
        <v>-5.8662773998696828E-2</v>
      </c>
      <c r="AK2705" s="15">
        <f t="shared" si="330"/>
        <v>-0.59778198123591342</v>
      </c>
      <c r="AL2705" s="15">
        <f t="shared" si="331"/>
        <v>-1.9565766440237951</v>
      </c>
      <c r="AM2705" s="15">
        <f t="shared" si="332"/>
        <v>-1.4854556398418073</v>
      </c>
      <c r="AN2705" s="63">
        <f t="shared" si="337"/>
        <v>11.358636418491599</v>
      </c>
      <c r="AO2705" s="63">
        <f t="shared" si="337"/>
        <v>11.358804619998017</v>
      </c>
      <c r="AP2705" s="63">
        <f t="shared" si="337"/>
        <v>11.359537657922226</v>
      </c>
      <c r="AQ2705" s="63">
        <f t="shared" si="337"/>
        <v>11.362715978071076</v>
      </c>
      <c r="AR2705" s="63">
        <f t="shared" si="337"/>
        <v>11.376203534425278</v>
      </c>
      <c r="AS2705" s="63">
        <f t="shared" si="337"/>
        <v>11.429013607576051</v>
      </c>
      <c r="AT2705" s="63">
        <f t="shared" si="337"/>
        <v>11.594971110027394</v>
      </c>
      <c r="AU2705" s="63">
        <f t="shared" si="334"/>
        <v>11.961740587925192</v>
      </c>
      <c r="AV2705" s="63"/>
      <c r="AW2705" s="63"/>
    </row>
    <row r="2706" spans="27:49" x14ac:dyDescent="0.2">
      <c r="AA2706" s="217">
        <f t="shared" si="323"/>
        <v>-6.8508655805447731E-3</v>
      </c>
      <c r="AB2706" s="218">
        <f t="shared" si="324"/>
        <v>6.8508655805447731E-3</v>
      </c>
      <c r="AC2706" s="218">
        <f t="shared" si="325"/>
        <v>0</v>
      </c>
      <c r="AD2706" s="219">
        <f t="shared" si="326"/>
        <v>0</v>
      </c>
      <c r="AH2706" s="15">
        <f t="shared" si="327"/>
        <v>-2.1132140183653118E-2</v>
      </c>
      <c r="AI2706" s="15">
        <f t="shared" si="328"/>
        <v>0.75722234923842557</v>
      </c>
      <c r="AJ2706" s="15">
        <f t="shared" si="329"/>
        <v>-5.8662773998696828E-2</v>
      </c>
      <c r="AK2706" s="15">
        <f t="shared" si="330"/>
        <v>-0.59778198123591342</v>
      </c>
      <c r="AL2706" s="15">
        <f t="shared" si="331"/>
        <v>-1.9565766440237951</v>
      </c>
      <c r="AM2706" s="15">
        <f t="shared" si="332"/>
        <v>-1.4854556398418073</v>
      </c>
      <c r="AN2706" s="63">
        <f t="shared" si="337"/>
        <v>11.358636418491599</v>
      </c>
      <c r="AO2706" s="63">
        <f t="shared" si="337"/>
        <v>11.358804619998017</v>
      </c>
      <c r="AP2706" s="63">
        <f t="shared" si="337"/>
        <v>11.359537657922226</v>
      </c>
      <c r="AQ2706" s="63">
        <f t="shared" si="337"/>
        <v>11.362715978071076</v>
      </c>
      <c r="AR2706" s="63">
        <f t="shared" si="337"/>
        <v>11.376203534425278</v>
      </c>
      <c r="AS2706" s="63">
        <f t="shared" si="337"/>
        <v>11.429013607576051</v>
      </c>
      <c r="AT2706" s="63">
        <f t="shared" si="337"/>
        <v>11.594971110027394</v>
      </c>
      <c r="AU2706" s="63">
        <f t="shared" si="334"/>
        <v>11.961740587925192</v>
      </c>
      <c r="AV2706" s="63"/>
      <c r="AW2706" s="63"/>
    </row>
    <row r="2707" spans="27:49" x14ac:dyDescent="0.2">
      <c r="AA2707" s="217">
        <f t="shared" si="323"/>
        <v>-6.8508655805447731E-3</v>
      </c>
      <c r="AB2707" s="218">
        <f t="shared" si="324"/>
        <v>6.8508655805447731E-3</v>
      </c>
      <c r="AC2707" s="218">
        <f t="shared" si="325"/>
        <v>0</v>
      </c>
      <c r="AD2707" s="219">
        <f t="shared" si="326"/>
        <v>0</v>
      </c>
      <c r="AH2707" s="15">
        <f t="shared" si="327"/>
        <v>-2.1132140183653118E-2</v>
      </c>
      <c r="AI2707" s="15">
        <f t="shared" si="328"/>
        <v>0.75722234923842557</v>
      </c>
      <c r="AJ2707" s="15">
        <f t="shared" si="329"/>
        <v>-5.8662773998696828E-2</v>
      </c>
      <c r="AK2707" s="15">
        <f t="shared" si="330"/>
        <v>-0.59778198123591342</v>
      </c>
      <c r="AL2707" s="15">
        <f t="shared" si="331"/>
        <v>-1.9565766440237951</v>
      </c>
      <c r="AM2707" s="15">
        <f t="shared" si="332"/>
        <v>-1.4854556398418073</v>
      </c>
      <c r="AN2707" s="63">
        <f t="shared" si="337"/>
        <v>11.358636418491599</v>
      </c>
      <c r="AO2707" s="63">
        <f t="shared" si="337"/>
        <v>11.358804619998017</v>
      </c>
      <c r="AP2707" s="63">
        <f t="shared" si="337"/>
        <v>11.359537657922226</v>
      </c>
      <c r="AQ2707" s="63">
        <f t="shared" si="337"/>
        <v>11.362715978071076</v>
      </c>
      <c r="AR2707" s="63">
        <f t="shared" si="337"/>
        <v>11.376203534425278</v>
      </c>
      <c r="AS2707" s="63">
        <f t="shared" si="337"/>
        <v>11.429013607576051</v>
      </c>
      <c r="AT2707" s="63">
        <f t="shared" si="337"/>
        <v>11.594971110027394</v>
      </c>
      <c r="AU2707" s="63">
        <f t="shared" si="334"/>
        <v>11.961740587925192</v>
      </c>
      <c r="AV2707" s="63"/>
      <c r="AW2707" s="63"/>
    </row>
    <row r="2708" spans="27:49" x14ac:dyDescent="0.2">
      <c r="AA2708" s="217">
        <f t="shared" si="323"/>
        <v>-6.8508655805447731E-3</v>
      </c>
      <c r="AB2708" s="218">
        <f t="shared" si="324"/>
        <v>6.8508655805447731E-3</v>
      </c>
      <c r="AC2708" s="218">
        <f t="shared" si="325"/>
        <v>0</v>
      </c>
      <c r="AD2708" s="219">
        <f t="shared" si="326"/>
        <v>0</v>
      </c>
      <c r="AH2708" s="15">
        <f t="shared" si="327"/>
        <v>-2.1132140183653118E-2</v>
      </c>
      <c r="AI2708" s="15">
        <f t="shared" si="328"/>
        <v>0.75722234923842557</v>
      </c>
      <c r="AJ2708" s="15">
        <f t="shared" si="329"/>
        <v>-5.8662773998696828E-2</v>
      </c>
      <c r="AK2708" s="15">
        <f t="shared" si="330"/>
        <v>-0.59778198123591342</v>
      </c>
      <c r="AL2708" s="15">
        <f t="shared" si="331"/>
        <v>-1.9565766440237951</v>
      </c>
      <c r="AM2708" s="15">
        <f t="shared" si="332"/>
        <v>-1.4854556398418073</v>
      </c>
      <c r="AN2708" s="63">
        <f t="shared" si="337"/>
        <v>11.358636418491599</v>
      </c>
      <c r="AO2708" s="63">
        <f t="shared" si="337"/>
        <v>11.358804619998017</v>
      </c>
      <c r="AP2708" s="63">
        <f t="shared" si="337"/>
        <v>11.359537657922226</v>
      </c>
      <c r="AQ2708" s="63">
        <f t="shared" si="337"/>
        <v>11.362715978071076</v>
      </c>
      <c r="AR2708" s="63">
        <f t="shared" si="337"/>
        <v>11.376203534425278</v>
      </c>
      <c r="AS2708" s="63">
        <f t="shared" si="337"/>
        <v>11.429013607576051</v>
      </c>
      <c r="AT2708" s="63">
        <f t="shared" si="337"/>
        <v>11.594971110027394</v>
      </c>
      <c r="AU2708" s="63">
        <f t="shared" si="334"/>
        <v>11.961740587925192</v>
      </c>
      <c r="AV2708" s="63"/>
      <c r="AW2708" s="63"/>
    </row>
    <row r="2709" spans="27:49" x14ac:dyDescent="0.2">
      <c r="AA2709" s="217">
        <f t="shared" ref="AA2709:AA2738" si="338">AB$3+AB$4*Z2709+AB$5*Z2709^2+AH2709</f>
        <v>-6.8508655805447731E-3</v>
      </c>
      <c r="AB2709" s="218">
        <f t="shared" ref="AB2709:AB2738" si="339">+G2709-AA2709</f>
        <v>6.8508655805447731E-3</v>
      </c>
      <c r="AC2709" s="218">
        <f t="shared" ref="AC2709:AC2738" si="340">+G2709-P2709</f>
        <v>0</v>
      </c>
      <c r="AD2709" s="219">
        <f t="shared" ref="AD2709:AD2738" si="341">U2709*(G2709-AA2709)^2</f>
        <v>0</v>
      </c>
      <c r="AH2709" s="15">
        <f t="shared" ref="AH2709:AH2738" si="342">$AB$6*($AB$11/AI2709*AJ2709+$AB$12)</f>
        <v>-2.1132140183653118E-2</v>
      </c>
      <c r="AI2709" s="15">
        <f t="shared" ref="AI2709:AI2738" si="343">1+$AB$7*COS(AL2709)</f>
        <v>0.75722234923842557</v>
      </c>
      <c r="AJ2709" s="15">
        <f t="shared" ref="AJ2709:AJ2738" si="344">SIN(AL2709+RADIANS($AB$9))</f>
        <v>-5.8662773998696828E-2</v>
      </c>
      <c r="AK2709" s="15">
        <f t="shared" ref="AK2709:AK2738" si="345">$AB$7*SIN(AL2709)</f>
        <v>-0.59778198123591342</v>
      </c>
      <c r="AL2709" s="15">
        <f t="shared" ref="AL2709:AL2738" si="346">2*ATAN(AM2709)</f>
        <v>-1.9565766440237951</v>
      </c>
      <c r="AM2709" s="15">
        <f t="shared" ref="AM2709:AM2738" si="347">TAN(AN2709/2)*SQRT((1+$AB$7)/(1-$AB$7))</f>
        <v>-1.4854556398418073</v>
      </c>
      <c r="AN2709" s="63">
        <f t="shared" ref="AN2709:AT2724" si="348">$AU2709+$AB$7*SIN(AO2709)</f>
        <v>11.358636418491599</v>
      </c>
      <c r="AO2709" s="63">
        <f t="shared" si="348"/>
        <v>11.358804619998017</v>
      </c>
      <c r="AP2709" s="63">
        <f t="shared" si="348"/>
        <v>11.359537657922226</v>
      </c>
      <c r="AQ2709" s="63">
        <f t="shared" si="348"/>
        <v>11.362715978071076</v>
      </c>
      <c r="AR2709" s="63">
        <f t="shared" si="348"/>
        <v>11.376203534425278</v>
      </c>
      <c r="AS2709" s="63">
        <f t="shared" si="348"/>
        <v>11.429013607576051</v>
      </c>
      <c r="AT2709" s="63">
        <f t="shared" si="348"/>
        <v>11.594971110027394</v>
      </c>
      <c r="AU2709" s="63">
        <f t="shared" ref="AU2709:AU2738" si="349">RADIANS($AB$9)+$AB$18*(F2709-AB$15)</f>
        <v>11.961740587925192</v>
      </c>
      <c r="AV2709" s="63"/>
      <c r="AW2709" s="63"/>
    </row>
    <row r="2710" spans="27:49" x14ac:dyDescent="0.2">
      <c r="AA2710" s="217">
        <f t="shared" si="338"/>
        <v>-6.8508655805447731E-3</v>
      </c>
      <c r="AB2710" s="218">
        <f t="shared" si="339"/>
        <v>6.8508655805447731E-3</v>
      </c>
      <c r="AC2710" s="218">
        <f t="shared" si="340"/>
        <v>0</v>
      </c>
      <c r="AD2710" s="219">
        <f t="shared" si="341"/>
        <v>0</v>
      </c>
      <c r="AH2710" s="15">
        <f t="shared" si="342"/>
        <v>-2.1132140183653118E-2</v>
      </c>
      <c r="AI2710" s="15">
        <f t="shared" si="343"/>
        <v>0.75722234923842557</v>
      </c>
      <c r="AJ2710" s="15">
        <f t="shared" si="344"/>
        <v>-5.8662773998696828E-2</v>
      </c>
      <c r="AK2710" s="15">
        <f t="shared" si="345"/>
        <v>-0.59778198123591342</v>
      </c>
      <c r="AL2710" s="15">
        <f t="shared" si="346"/>
        <v>-1.9565766440237951</v>
      </c>
      <c r="AM2710" s="15">
        <f t="shared" si="347"/>
        <v>-1.4854556398418073</v>
      </c>
      <c r="AN2710" s="63">
        <f t="shared" si="348"/>
        <v>11.358636418491599</v>
      </c>
      <c r="AO2710" s="63">
        <f t="shared" si="348"/>
        <v>11.358804619998017</v>
      </c>
      <c r="AP2710" s="63">
        <f t="shared" si="348"/>
        <v>11.359537657922226</v>
      </c>
      <c r="AQ2710" s="63">
        <f t="shared" si="348"/>
        <v>11.362715978071076</v>
      </c>
      <c r="AR2710" s="63">
        <f t="shared" si="348"/>
        <v>11.376203534425278</v>
      </c>
      <c r="AS2710" s="63">
        <f t="shared" si="348"/>
        <v>11.429013607576051</v>
      </c>
      <c r="AT2710" s="63">
        <f t="shared" si="348"/>
        <v>11.594971110027394</v>
      </c>
      <c r="AU2710" s="63">
        <f t="shared" si="349"/>
        <v>11.961740587925192</v>
      </c>
      <c r="AV2710" s="63"/>
      <c r="AW2710" s="63"/>
    </row>
    <row r="2711" spans="27:49" x14ac:dyDescent="0.2">
      <c r="AA2711" s="217">
        <f t="shared" si="338"/>
        <v>-6.8508655805447731E-3</v>
      </c>
      <c r="AB2711" s="218">
        <f t="shared" si="339"/>
        <v>6.8508655805447731E-3</v>
      </c>
      <c r="AC2711" s="218">
        <f t="shared" si="340"/>
        <v>0</v>
      </c>
      <c r="AD2711" s="219">
        <f t="shared" si="341"/>
        <v>0</v>
      </c>
      <c r="AH2711" s="15">
        <f t="shared" si="342"/>
        <v>-2.1132140183653118E-2</v>
      </c>
      <c r="AI2711" s="15">
        <f t="shared" si="343"/>
        <v>0.75722234923842557</v>
      </c>
      <c r="AJ2711" s="15">
        <f t="shared" si="344"/>
        <v>-5.8662773998696828E-2</v>
      </c>
      <c r="AK2711" s="15">
        <f t="shared" si="345"/>
        <v>-0.59778198123591342</v>
      </c>
      <c r="AL2711" s="15">
        <f t="shared" si="346"/>
        <v>-1.9565766440237951</v>
      </c>
      <c r="AM2711" s="15">
        <f t="shared" si="347"/>
        <v>-1.4854556398418073</v>
      </c>
      <c r="AN2711" s="63">
        <f t="shared" si="348"/>
        <v>11.358636418491599</v>
      </c>
      <c r="AO2711" s="63">
        <f t="shared" si="348"/>
        <v>11.358804619998017</v>
      </c>
      <c r="AP2711" s="63">
        <f t="shared" si="348"/>
        <v>11.359537657922226</v>
      </c>
      <c r="AQ2711" s="63">
        <f t="shared" si="348"/>
        <v>11.362715978071076</v>
      </c>
      <c r="AR2711" s="63">
        <f t="shared" si="348"/>
        <v>11.376203534425278</v>
      </c>
      <c r="AS2711" s="63">
        <f t="shared" si="348"/>
        <v>11.429013607576051</v>
      </c>
      <c r="AT2711" s="63">
        <f t="shared" si="348"/>
        <v>11.594971110027394</v>
      </c>
      <c r="AU2711" s="63">
        <f t="shared" si="349"/>
        <v>11.961740587925192</v>
      </c>
      <c r="AV2711" s="63"/>
      <c r="AW2711" s="63"/>
    </row>
    <row r="2712" spans="27:49" x14ac:dyDescent="0.2">
      <c r="AA2712" s="217">
        <f t="shared" si="338"/>
        <v>-6.8508655805447731E-3</v>
      </c>
      <c r="AB2712" s="218">
        <f t="shared" si="339"/>
        <v>6.8508655805447731E-3</v>
      </c>
      <c r="AC2712" s="218">
        <f t="shared" si="340"/>
        <v>0</v>
      </c>
      <c r="AD2712" s="219">
        <f t="shared" si="341"/>
        <v>0</v>
      </c>
      <c r="AH2712" s="15">
        <f t="shared" si="342"/>
        <v>-2.1132140183653118E-2</v>
      </c>
      <c r="AI2712" s="15">
        <f t="shared" si="343"/>
        <v>0.75722234923842557</v>
      </c>
      <c r="AJ2712" s="15">
        <f t="shared" si="344"/>
        <v>-5.8662773998696828E-2</v>
      </c>
      <c r="AK2712" s="15">
        <f t="shared" si="345"/>
        <v>-0.59778198123591342</v>
      </c>
      <c r="AL2712" s="15">
        <f t="shared" si="346"/>
        <v>-1.9565766440237951</v>
      </c>
      <c r="AM2712" s="15">
        <f t="shared" si="347"/>
        <v>-1.4854556398418073</v>
      </c>
      <c r="AN2712" s="63">
        <f t="shared" si="348"/>
        <v>11.358636418491599</v>
      </c>
      <c r="AO2712" s="63">
        <f t="shared" si="348"/>
        <v>11.358804619998017</v>
      </c>
      <c r="AP2712" s="63">
        <f t="shared" si="348"/>
        <v>11.359537657922226</v>
      </c>
      <c r="AQ2712" s="63">
        <f t="shared" si="348"/>
        <v>11.362715978071076</v>
      </c>
      <c r="AR2712" s="63">
        <f t="shared" si="348"/>
        <v>11.376203534425278</v>
      </c>
      <c r="AS2712" s="63">
        <f t="shared" si="348"/>
        <v>11.429013607576051</v>
      </c>
      <c r="AT2712" s="63">
        <f t="shared" si="348"/>
        <v>11.594971110027394</v>
      </c>
      <c r="AU2712" s="63">
        <f t="shared" si="349"/>
        <v>11.961740587925192</v>
      </c>
      <c r="AV2712" s="63"/>
      <c r="AW2712" s="63"/>
    </row>
    <row r="2713" spans="27:49" x14ac:dyDescent="0.2">
      <c r="AA2713" s="217">
        <f t="shared" si="338"/>
        <v>-6.8508655805447731E-3</v>
      </c>
      <c r="AB2713" s="218">
        <f t="shared" si="339"/>
        <v>6.8508655805447731E-3</v>
      </c>
      <c r="AC2713" s="218">
        <f t="shared" si="340"/>
        <v>0</v>
      </c>
      <c r="AD2713" s="219">
        <f t="shared" si="341"/>
        <v>0</v>
      </c>
      <c r="AH2713" s="15">
        <f t="shared" si="342"/>
        <v>-2.1132140183653118E-2</v>
      </c>
      <c r="AI2713" s="15">
        <f t="shared" si="343"/>
        <v>0.75722234923842557</v>
      </c>
      <c r="AJ2713" s="15">
        <f t="shared" si="344"/>
        <v>-5.8662773998696828E-2</v>
      </c>
      <c r="AK2713" s="15">
        <f t="shared" si="345"/>
        <v>-0.59778198123591342</v>
      </c>
      <c r="AL2713" s="15">
        <f t="shared" si="346"/>
        <v>-1.9565766440237951</v>
      </c>
      <c r="AM2713" s="15">
        <f t="shared" si="347"/>
        <v>-1.4854556398418073</v>
      </c>
      <c r="AN2713" s="63">
        <f t="shared" si="348"/>
        <v>11.358636418491599</v>
      </c>
      <c r="AO2713" s="63">
        <f t="shared" si="348"/>
        <v>11.358804619998017</v>
      </c>
      <c r="AP2713" s="63">
        <f t="shared" si="348"/>
        <v>11.359537657922226</v>
      </c>
      <c r="AQ2713" s="63">
        <f t="shared" si="348"/>
        <v>11.362715978071076</v>
      </c>
      <c r="AR2713" s="63">
        <f t="shared" si="348"/>
        <v>11.376203534425278</v>
      </c>
      <c r="AS2713" s="63">
        <f t="shared" si="348"/>
        <v>11.429013607576051</v>
      </c>
      <c r="AT2713" s="63">
        <f t="shared" si="348"/>
        <v>11.594971110027394</v>
      </c>
      <c r="AU2713" s="63">
        <f t="shared" si="349"/>
        <v>11.961740587925192</v>
      </c>
      <c r="AV2713" s="63"/>
      <c r="AW2713" s="63"/>
    </row>
    <row r="2714" spans="27:49" x14ac:dyDescent="0.2">
      <c r="AA2714" s="217">
        <f t="shared" si="338"/>
        <v>-6.8508655805447731E-3</v>
      </c>
      <c r="AB2714" s="218">
        <f t="shared" si="339"/>
        <v>6.8508655805447731E-3</v>
      </c>
      <c r="AC2714" s="218">
        <f t="shared" si="340"/>
        <v>0</v>
      </c>
      <c r="AD2714" s="219">
        <f t="shared" si="341"/>
        <v>0</v>
      </c>
      <c r="AH2714" s="15">
        <f t="shared" si="342"/>
        <v>-2.1132140183653118E-2</v>
      </c>
      <c r="AI2714" s="15">
        <f t="shared" si="343"/>
        <v>0.75722234923842557</v>
      </c>
      <c r="AJ2714" s="15">
        <f t="shared" si="344"/>
        <v>-5.8662773998696828E-2</v>
      </c>
      <c r="AK2714" s="15">
        <f t="shared" si="345"/>
        <v>-0.59778198123591342</v>
      </c>
      <c r="AL2714" s="15">
        <f t="shared" si="346"/>
        <v>-1.9565766440237951</v>
      </c>
      <c r="AM2714" s="15">
        <f t="shared" si="347"/>
        <v>-1.4854556398418073</v>
      </c>
      <c r="AN2714" s="63">
        <f t="shared" si="348"/>
        <v>11.358636418491599</v>
      </c>
      <c r="AO2714" s="63">
        <f t="shared" si="348"/>
        <v>11.358804619998017</v>
      </c>
      <c r="AP2714" s="63">
        <f t="shared" si="348"/>
        <v>11.359537657922226</v>
      </c>
      <c r="AQ2714" s="63">
        <f t="shared" si="348"/>
        <v>11.362715978071076</v>
      </c>
      <c r="AR2714" s="63">
        <f t="shared" si="348"/>
        <v>11.376203534425278</v>
      </c>
      <c r="AS2714" s="63">
        <f t="shared" si="348"/>
        <v>11.429013607576051</v>
      </c>
      <c r="AT2714" s="63">
        <f t="shared" si="348"/>
        <v>11.594971110027394</v>
      </c>
      <c r="AU2714" s="63">
        <f t="shared" si="349"/>
        <v>11.961740587925192</v>
      </c>
      <c r="AV2714" s="63"/>
      <c r="AW2714" s="63"/>
    </row>
    <row r="2715" spans="27:49" x14ac:dyDescent="0.2">
      <c r="AA2715" s="217">
        <f t="shared" si="338"/>
        <v>-6.8508655805447731E-3</v>
      </c>
      <c r="AB2715" s="218">
        <f t="shared" si="339"/>
        <v>6.8508655805447731E-3</v>
      </c>
      <c r="AC2715" s="218">
        <f t="shared" si="340"/>
        <v>0</v>
      </c>
      <c r="AD2715" s="219">
        <f t="shared" si="341"/>
        <v>0</v>
      </c>
      <c r="AH2715" s="15">
        <f t="shared" si="342"/>
        <v>-2.1132140183653118E-2</v>
      </c>
      <c r="AI2715" s="15">
        <f t="shared" si="343"/>
        <v>0.75722234923842557</v>
      </c>
      <c r="AJ2715" s="15">
        <f t="shared" si="344"/>
        <v>-5.8662773998696828E-2</v>
      </c>
      <c r="AK2715" s="15">
        <f t="shared" si="345"/>
        <v>-0.59778198123591342</v>
      </c>
      <c r="AL2715" s="15">
        <f t="shared" si="346"/>
        <v>-1.9565766440237951</v>
      </c>
      <c r="AM2715" s="15">
        <f t="shared" si="347"/>
        <v>-1.4854556398418073</v>
      </c>
      <c r="AN2715" s="63">
        <f t="shared" si="348"/>
        <v>11.358636418491599</v>
      </c>
      <c r="AO2715" s="63">
        <f t="shared" si="348"/>
        <v>11.358804619998017</v>
      </c>
      <c r="AP2715" s="63">
        <f t="shared" si="348"/>
        <v>11.359537657922226</v>
      </c>
      <c r="AQ2715" s="63">
        <f t="shared" si="348"/>
        <v>11.362715978071076</v>
      </c>
      <c r="AR2715" s="63">
        <f t="shared" si="348"/>
        <v>11.376203534425278</v>
      </c>
      <c r="AS2715" s="63">
        <f t="shared" si="348"/>
        <v>11.429013607576051</v>
      </c>
      <c r="AT2715" s="63">
        <f t="shared" si="348"/>
        <v>11.594971110027394</v>
      </c>
      <c r="AU2715" s="63">
        <f t="shared" si="349"/>
        <v>11.961740587925192</v>
      </c>
      <c r="AV2715" s="63"/>
      <c r="AW2715" s="63"/>
    </row>
    <row r="2716" spans="27:49" x14ac:dyDescent="0.2">
      <c r="AA2716" s="217">
        <f t="shared" si="338"/>
        <v>-6.8508655805447731E-3</v>
      </c>
      <c r="AB2716" s="218">
        <f t="shared" si="339"/>
        <v>6.8508655805447731E-3</v>
      </c>
      <c r="AC2716" s="218">
        <f t="shared" si="340"/>
        <v>0</v>
      </c>
      <c r="AD2716" s="219">
        <f t="shared" si="341"/>
        <v>0</v>
      </c>
      <c r="AH2716" s="15">
        <f t="shared" si="342"/>
        <v>-2.1132140183653118E-2</v>
      </c>
      <c r="AI2716" s="15">
        <f t="shared" si="343"/>
        <v>0.75722234923842557</v>
      </c>
      <c r="AJ2716" s="15">
        <f t="shared" si="344"/>
        <v>-5.8662773998696828E-2</v>
      </c>
      <c r="AK2716" s="15">
        <f t="shared" si="345"/>
        <v>-0.59778198123591342</v>
      </c>
      <c r="AL2716" s="15">
        <f t="shared" si="346"/>
        <v>-1.9565766440237951</v>
      </c>
      <c r="AM2716" s="15">
        <f t="shared" si="347"/>
        <v>-1.4854556398418073</v>
      </c>
      <c r="AN2716" s="63">
        <f t="shared" si="348"/>
        <v>11.358636418491599</v>
      </c>
      <c r="AO2716" s="63">
        <f t="shared" si="348"/>
        <v>11.358804619998017</v>
      </c>
      <c r="AP2716" s="63">
        <f t="shared" si="348"/>
        <v>11.359537657922226</v>
      </c>
      <c r="AQ2716" s="63">
        <f t="shared" si="348"/>
        <v>11.362715978071076</v>
      </c>
      <c r="AR2716" s="63">
        <f t="shared" si="348"/>
        <v>11.376203534425278</v>
      </c>
      <c r="AS2716" s="63">
        <f t="shared" si="348"/>
        <v>11.429013607576051</v>
      </c>
      <c r="AT2716" s="63">
        <f t="shared" si="348"/>
        <v>11.594971110027394</v>
      </c>
      <c r="AU2716" s="63">
        <f t="shared" si="349"/>
        <v>11.961740587925192</v>
      </c>
      <c r="AV2716" s="63"/>
      <c r="AW2716" s="63"/>
    </row>
    <row r="2717" spans="27:49" x14ac:dyDescent="0.2">
      <c r="AA2717" s="217">
        <f t="shared" si="338"/>
        <v>-6.8508655805447731E-3</v>
      </c>
      <c r="AB2717" s="218">
        <f t="shared" si="339"/>
        <v>6.8508655805447731E-3</v>
      </c>
      <c r="AC2717" s="218">
        <f t="shared" si="340"/>
        <v>0</v>
      </c>
      <c r="AD2717" s="219">
        <f t="shared" si="341"/>
        <v>0</v>
      </c>
      <c r="AH2717" s="15">
        <f t="shared" si="342"/>
        <v>-2.1132140183653118E-2</v>
      </c>
      <c r="AI2717" s="15">
        <f t="shared" si="343"/>
        <v>0.75722234923842557</v>
      </c>
      <c r="AJ2717" s="15">
        <f t="shared" si="344"/>
        <v>-5.8662773998696828E-2</v>
      </c>
      <c r="AK2717" s="15">
        <f t="shared" si="345"/>
        <v>-0.59778198123591342</v>
      </c>
      <c r="AL2717" s="15">
        <f t="shared" si="346"/>
        <v>-1.9565766440237951</v>
      </c>
      <c r="AM2717" s="15">
        <f t="shared" si="347"/>
        <v>-1.4854556398418073</v>
      </c>
      <c r="AN2717" s="63">
        <f t="shared" si="348"/>
        <v>11.358636418491599</v>
      </c>
      <c r="AO2717" s="63">
        <f t="shared" si="348"/>
        <v>11.358804619998017</v>
      </c>
      <c r="AP2717" s="63">
        <f t="shared" si="348"/>
        <v>11.359537657922226</v>
      </c>
      <c r="AQ2717" s="63">
        <f t="shared" si="348"/>
        <v>11.362715978071076</v>
      </c>
      <c r="AR2717" s="63">
        <f t="shared" si="348"/>
        <v>11.376203534425278</v>
      </c>
      <c r="AS2717" s="63">
        <f t="shared" si="348"/>
        <v>11.429013607576051</v>
      </c>
      <c r="AT2717" s="63">
        <f t="shared" si="348"/>
        <v>11.594971110027394</v>
      </c>
      <c r="AU2717" s="63">
        <f t="shared" si="349"/>
        <v>11.961740587925192</v>
      </c>
      <c r="AV2717" s="63"/>
      <c r="AW2717" s="63"/>
    </row>
    <row r="2718" spans="27:49" x14ac:dyDescent="0.2">
      <c r="AA2718" s="217">
        <f t="shared" si="338"/>
        <v>-6.8508655805447731E-3</v>
      </c>
      <c r="AB2718" s="218">
        <f t="shared" si="339"/>
        <v>6.8508655805447731E-3</v>
      </c>
      <c r="AC2718" s="218">
        <f t="shared" si="340"/>
        <v>0</v>
      </c>
      <c r="AD2718" s="219">
        <f t="shared" si="341"/>
        <v>0</v>
      </c>
      <c r="AH2718" s="15">
        <f t="shared" si="342"/>
        <v>-2.1132140183653118E-2</v>
      </c>
      <c r="AI2718" s="15">
        <f t="shared" si="343"/>
        <v>0.75722234923842557</v>
      </c>
      <c r="AJ2718" s="15">
        <f t="shared" si="344"/>
        <v>-5.8662773998696828E-2</v>
      </c>
      <c r="AK2718" s="15">
        <f t="shared" si="345"/>
        <v>-0.59778198123591342</v>
      </c>
      <c r="AL2718" s="15">
        <f t="shared" si="346"/>
        <v>-1.9565766440237951</v>
      </c>
      <c r="AM2718" s="15">
        <f t="shared" si="347"/>
        <v>-1.4854556398418073</v>
      </c>
      <c r="AN2718" s="63">
        <f t="shared" si="348"/>
        <v>11.358636418491599</v>
      </c>
      <c r="AO2718" s="63">
        <f t="shared" si="348"/>
        <v>11.358804619998017</v>
      </c>
      <c r="AP2718" s="63">
        <f t="shared" si="348"/>
        <v>11.359537657922226</v>
      </c>
      <c r="AQ2718" s="63">
        <f t="shared" si="348"/>
        <v>11.362715978071076</v>
      </c>
      <c r="AR2718" s="63">
        <f t="shared" si="348"/>
        <v>11.376203534425278</v>
      </c>
      <c r="AS2718" s="63">
        <f t="shared" si="348"/>
        <v>11.429013607576051</v>
      </c>
      <c r="AT2718" s="63">
        <f t="shared" si="348"/>
        <v>11.594971110027394</v>
      </c>
      <c r="AU2718" s="63">
        <f t="shared" si="349"/>
        <v>11.961740587925192</v>
      </c>
      <c r="AV2718" s="63"/>
      <c r="AW2718" s="63"/>
    </row>
    <row r="2719" spans="27:49" x14ac:dyDescent="0.2">
      <c r="AA2719" s="217">
        <f t="shared" si="338"/>
        <v>-6.8508655805447731E-3</v>
      </c>
      <c r="AB2719" s="218">
        <f t="shared" si="339"/>
        <v>6.8508655805447731E-3</v>
      </c>
      <c r="AC2719" s="218">
        <f t="shared" si="340"/>
        <v>0</v>
      </c>
      <c r="AD2719" s="219">
        <f t="shared" si="341"/>
        <v>0</v>
      </c>
      <c r="AH2719" s="15">
        <f t="shared" si="342"/>
        <v>-2.1132140183653118E-2</v>
      </c>
      <c r="AI2719" s="15">
        <f t="shared" si="343"/>
        <v>0.75722234923842557</v>
      </c>
      <c r="AJ2719" s="15">
        <f t="shared" si="344"/>
        <v>-5.8662773998696828E-2</v>
      </c>
      <c r="AK2719" s="15">
        <f t="shared" si="345"/>
        <v>-0.59778198123591342</v>
      </c>
      <c r="AL2719" s="15">
        <f t="shared" si="346"/>
        <v>-1.9565766440237951</v>
      </c>
      <c r="AM2719" s="15">
        <f t="shared" si="347"/>
        <v>-1.4854556398418073</v>
      </c>
      <c r="AN2719" s="63">
        <f t="shared" si="348"/>
        <v>11.358636418491599</v>
      </c>
      <c r="AO2719" s="63">
        <f t="shared" si="348"/>
        <v>11.358804619998017</v>
      </c>
      <c r="AP2719" s="63">
        <f t="shared" si="348"/>
        <v>11.359537657922226</v>
      </c>
      <c r="AQ2719" s="63">
        <f t="shared" si="348"/>
        <v>11.362715978071076</v>
      </c>
      <c r="AR2719" s="63">
        <f t="shared" si="348"/>
        <v>11.376203534425278</v>
      </c>
      <c r="AS2719" s="63">
        <f t="shared" si="348"/>
        <v>11.429013607576051</v>
      </c>
      <c r="AT2719" s="63">
        <f t="shared" si="348"/>
        <v>11.594971110027394</v>
      </c>
      <c r="AU2719" s="63">
        <f t="shared" si="349"/>
        <v>11.961740587925192</v>
      </c>
      <c r="AV2719" s="63"/>
      <c r="AW2719" s="63"/>
    </row>
    <row r="2720" spans="27:49" x14ac:dyDescent="0.2">
      <c r="AA2720" s="217">
        <f t="shared" si="338"/>
        <v>-6.8508655805447731E-3</v>
      </c>
      <c r="AB2720" s="218">
        <f t="shared" si="339"/>
        <v>6.8508655805447731E-3</v>
      </c>
      <c r="AC2720" s="218">
        <f t="shared" si="340"/>
        <v>0</v>
      </c>
      <c r="AD2720" s="219">
        <f t="shared" si="341"/>
        <v>0</v>
      </c>
      <c r="AH2720" s="15">
        <f t="shared" si="342"/>
        <v>-2.1132140183653118E-2</v>
      </c>
      <c r="AI2720" s="15">
        <f t="shared" si="343"/>
        <v>0.75722234923842557</v>
      </c>
      <c r="AJ2720" s="15">
        <f t="shared" si="344"/>
        <v>-5.8662773998696828E-2</v>
      </c>
      <c r="AK2720" s="15">
        <f t="shared" si="345"/>
        <v>-0.59778198123591342</v>
      </c>
      <c r="AL2720" s="15">
        <f t="shared" si="346"/>
        <v>-1.9565766440237951</v>
      </c>
      <c r="AM2720" s="15">
        <f t="shared" si="347"/>
        <v>-1.4854556398418073</v>
      </c>
      <c r="AN2720" s="63">
        <f t="shared" si="348"/>
        <v>11.358636418491599</v>
      </c>
      <c r="AO2720" s="63">
        <f t="shared" si="348"/>
        <v>11.358804619998017</v>
      </c>
      <c r="AP2720" s="63">
        <f t="shared" si="348"/>
        <v>11.359537657922226</v>
      </c>
      <c r="AQ2720" s="63">
        <f t="shared" si="348"/>
        <v>11.362715978071076</v>
      </c>
      <c r="AR2720" s="63">
        <f t="shared" si="348"/>
        <v>11.376203534425278</v>
      </c>
      <c r="AS2720" s="63">
        <f t="shared" si="348"/>
        <v>11.429013607576051</v>
      </c>
      <c r="AT2720" s="63">
        <f t="shared" si="348"/>
        <v>11.594971110027394</v>
      </c>
      <c r="AU2720" s="63">
        <f t="shared" si="349"/>
        <v>11.961740587925192</v>
      </c>
      <c r="AV2720" s="63"/>
      <c r="AW2720" s="63"/>
    </row>
    <row r="2721" spans="27:49" x14ac:dyDescent="0.2">
      <c r="AA2721" s="217">
        <f t="shared" si="338"/>
        <v>-6.8508655805447731E-3</v>
      </c>
      <c r="AB2721" s="218">
        <f t="shared" si="339"/>
        <v>6.8508655805447731E-3</v>
      </c>
      <c r="AC2721" s="218">
        <f t="shared" si="340"/>
        <v>0</v>
      </c>
      <c r="AD2721" s="219">
        <f t="shared" si="341"/>
        <v>0</v>
      </c>
      <c r="AH2721" s="15">
        <f t="shared" si="342"/>
        <v>-2.1132140183653118E-2</v>
      </c>
      <c r="AI2721" s="15">
        <f t="shared" si="343"/>
        <v>0.75722234923842557</v>
      </c>
      <c r="AJ2721" s="15">
        <f t="shared" si="344"/>
        <v>-5.8662773998696828E-2</v>
      </c>
      <c r="AK2721" s="15">
        <f t="shared" si="345"/>
        <v>-0.59778198123591342</v>
      </c>
      <c r="AL2721" s="15">
        <f t="shared" si="346"/>
        <v>-1.9565766440237951</v>
      </c>
      <c r="AM2721" s="15">
        <f t="shared" si="347"/>
        <v>-1.4854556398418073</v>
      </c>
      <c r="AN2721" s="63">
        <f t="shared" si="348"/>
        <v>11.358636418491599</v>
      </c>
      <c r="AO2721" s="63">
        <f t="shared" si="348"/>
        <v>11.358804619998017</v>
      </c>
      <c r="AP2721" s="63">
        <f t="shared" si="348"/>
        <v>11.359537657922226</v>
      </c>
      <c r="AQ2721" s="63">
        <f t="shared" si="348"/>
        <v>11.362715978071076</v>
      </c>
      <c r="AR2721" s="63">
        <f t="shared" si="348"/>
        <v>11.376203534425278</v>
      </c>
      <c r="AS2721" s="63">
        <f t="shared" si="348"/>
        <v>11.429013607576051</v>
      </c>
      <c r="AT2721" s="63">
        <f t="shared" si="348"/>
        <v>11.594971110027394</v>
      </c>
      <c r="AU2721" s="63">
        <f t="shared" si="349"/>
        <v>11.961740587925192</v>
      </c>
      <c r="AV2721" s="63"/>
      <c r="AW2721" s="63"/>
    </row>
    <row r="2722" spans="27:49" x14ac:dyDescent="0.2">
      <c r="AA2722" s="217">
        <f t="shared" si="338"/>
        <v>-6.8508655805447731E-3</v>
      </c>
      <c r="AB2722" s="218">
        <f t="shared" si="339"/>
        <v>6.8508655805447731E-3</v>
      </c>
      <c r="AC2722" s="218">
        <f t="shared" si="340"/>
        <v>0</v>
      </c>
      <c r="AD2722" s="219">
        <f t="shared" si="341"/>
        <v>0</v>
      </c>
      <c r="AH2722" s="15">
        <f t="shared" si="342"/>
        <v>-2.1132140183653118E-2</v>
      </c>
      <c r="AI2722" s="15">
        <f t="shared" si="343"/>
        <v>0.75722234923842557</v>
      </c>
      <c r="AJ2722" s="15">
        <f t="shared" si="344"/>
        <v>-5.8662773998696828E-2</v>
      </c>
      <c r="AK2722" s="15">
        <f t="shared" si="345"/>
        <v>-0.59778198123591342</v>
      </c>
      <c r="AL2722" s="15">
        <f t="shared" si="346"/>
        <v>-1.9565766440237951</v>
      </c>
      <c r="AM2722" s="15">
        <f t="shared" si="347"/>
        <v>-1.4854556398418073</v>
      </c>
      <c r="AN2722" s="63">
        <f t="shared" si="348"/>
        <v>11.358636418491599</v>
      </c>
      <c r="AO2722" s="63">
        <f t="shared" si="348"/>
        <v>11.358804619998017</v>
      </c>
      <c r="AP2722" s="63">
        <f t="shared" si="348"/>
        <v>11.359537657922226</v>
      </c>
      <c r="AQ2722" s="63">
        <f t="shared" si="348"/>
        <v>11.362715978071076</v>
      </c>
      <c r="AR2722" s="63">
        <f t="shared" si="348"/>
        <v>11.376203534425278</v>
      </c>
      <c r="AS2722" s="63">
        <f t="shared" si="348"/>
        <v>11.429013607576051</v>
      </c>
      <c r="AT2722" s="63">
        <f t="shared" si="348"/>
        <v>11.594971110027394</v>
      </c>
      <c r="AU2722" s="63">
        <f t="shared" si="349"/>
        <v>11.961740587925192</v>
      </c>
      <c r="AV2722" s="63"/>
      <c r="AW2722" s="63"/>
    </row>
    <row r="2723" spans="27:49" x14ac:dyDescent="0.2">
      <c r="AA2723" s="217">
        <f t="shared" si="338"/>
        <v>-6.8508655805447731E-3</v>
      </c>
      <c r="AB2723" s="218">
        <f t="shared" si="339"/>
        <v>6.8508655805447731E-3</v>
      </c>
      <c r="AC2723" s="218">
        <f t="shared" si="340"/>
        <v>0</v>
      </c>
      <c r="AD2723" s="219">
        <f t="shared" si="341"/>
        <v>0</v>
      </c>
      <c r="AH2723" s="15">
        <f t="shared" si="342"/>
        <v>-2.1132140183653118E-2</v>
      </c>
      <c r="AI2723" s="15">
        <f t="shared" si="343"/>
        <v>0.75722234923842557</v>
      </c>
      <c r="AJ2723" s="15">
        <f t="shared" si="344"/>
        <v>-5.8662773998696828E-2</v>
      </c>
      <c r="AK2723" s="15">
        <f t="shared" si="345"/>
        <v>-0.59778198123591342</v>
      </c>
      <c r="AL2723" s="15">
        <f t="shared" si="346"/>
        <v>-1.9565766440237951</v>
      </c>
      <c r="AM2723" s="15">
        <f t="shared" si="347"/>
        <v>-1.4854556398418073</v>
      </c>
      <c r="AN2723" s="63">
        <f t="shared" si="348"/>
        <v>11.358636418491599</v>
      </c>
      <c r="AO2723" s="63">
        <f t="shared" si="348"/>
        <v>11.358804619998017</v>
      </c>
      <c r="AP2723" s="63">
        <f t="shared" si="348"/>
        <v>11.359537657922226</v>
      </c>
      <c r="AQ2723" s="63">
        <f t="shared" si="348"/>
        <v>11.362715978071076</v>
      </c>
      <c r="AR2723" s="63">
        <f t="shared" si="348"/>
        <v>11.376203534425278</v>
      </c>
      <c r="AS2723" s="63">
        <f t="shared" si="348"/>
        <v>11.429013607576051</v>
      </c>
      <c r="AT2723" s="63">
        <f t="shared" si="348"/>
        <v>11.594971110027394</v>
      </c>
      <c r="AU2723" s="63">
        <f t="shared" si="349"/>
        <v>11.961740587925192</v>
      </c>
      <c r="AV2723" s="63"/>
      <c r="AW2723" s="63"/>
    </row>
    <row r="2724" spans="27:49" x14ac:dyDescent="0.2">
      <c r="AA2724" s="217">
        <f t="shared" si="338"/>
        <v>-6.8508655805447731E-3</v>
      </c>
      <c r="AB2724" s="218">
        <f t="shared" si="339"/>
        <v>6.8508655805447731E-3</v>
      </c>
      <c r="AC2724" s="218">
        <f t="shared" si="340"/>
        <v>0</v>
      </c>
      <c r="AD2724" s="219">
        <f t="shared" si="341"/>
        <v>0</v>
      </c>
      <c r="AH2724" s="15">
        <f t="shared" si="342"/>
        <v>-2.1132140183653118E-2</v>
      </c>
      <c r="AI2724" s="15">
        <f t="shared" si="343"/>
        <v>0.75722234923842557</v>
      </c>
      <c r="AJ2724" s="15">
        <f t="shared" si="344"/>
        <v>-5.8662773998696828E-2</v>
      </c>
      <c r="AK2724" s="15">
        <f t="shared" si="345"/>
        <v>-0.59778198123591342</v>
      </c>
      <c r="AL2724" s="15">
        <f t="shared" si="346"/>
        <v>-1.9565766440237951</v>
      </c>
      <c r="AM2724" s="15">
        <f t="shared" si="347"/>
        <v>-1.4854556398418073</v>
      </c>
      <c r="AN2724" s="63">
        <f t="shared" si="348"/>
        <v>11.358636418491599</v>
      </c>
      <c r="AO2724" s="63">
        <f t="shared" si="348"/>
        <v>11.358804619998017</v>
      </c>
      <c r="AP2724" s="63">
        <f t="shared" si="348"/>
        <v>11.359537657922226</v>
      </c>
      <c r="AQ2724" s="63">
        <f t="shared" si="348"/>
        <v>11.362715978071076</v>
      </c>
      <c r="AR2724" s="63">
        <f t="shared" si="348"/>
        <v>11.376203534425278</v>
      </c>
      <c r="AS2724" s="63">
        <f t="shared" si="348"/>
        <v>11.429013607576051</v>
      </c>
      <c r="AT2724" s="63">
        <f t="shared" si="348"/>
        <v>11.594971110027394</v>
      </c>
      <c r="AU2724" s="63">
        <f t="shared" si="349"/>
        <v>11.961740587925192</v>
      </c>
      <c r="AV2724" s="63"/>
      <c r="AW2724" s="63"/>
    </row>
    <row r="2725" spans="27:49" x14ac:dyDescent="0.2">
      <c r="AA2725" s="217">
        <f t="shared" si="338"/>
        <v>-6.8508655805447731E-3</v>
      </c>
      <c r="AB2725" s="218">
        <f t="shared" si="339"/>
        <v>6.8508655805447731E-3</v>
      </c>
      <c r="AC2725" s="218">
        <f t="shared" si="340"/>
        <v>0</v>
      </c>
      <c r="AD2725" s="219">
        <f t="shared" si="341"/>
        <v>0</v>
      </c>
      <c r="AH2725" s="15">
        <f t="shared" si="342"/>
        <v>-2.1132140183653118E-2</v>
      </c>
      <c r="AI2725" s="15">
        <f t="shared" si="343"/>
        <v>0.75722234923842557</v>
      </c>
      <c r="AJ2725" s="15">
        <f t="shared" si="344"/>
        <v>-5.8662773998696828E-2</v>
      </c>
      <c r="AK2725" s="15">
        <f t="shared" si="345"/>
        <v>-0.59778198123591342</v>
      </c>
      <c r="AL2725" s="15">
        <f t="shared" si="346"/>
        <v>-1.9565766440237951</v>
      </c>
      <c r="AM2725" s="15">
        <f t="shared" si="347"/>
        <v>-1.4854556398418073</v>
      </c>
      <c r="AN2725" s="63">
        <f t="shared" ref="AN2725:AT2738" si="350">$AU2725+$AB$7*SIN(AO2725)</f>
        <v>11.358636418491599</v>
      </c>
      <c r="AO2725" s="63">
        <f t="shared" si="350"/>
        <v>11.358804619998017</v>
      </c>
      <c r="AP2725" s="63">
        <f t="shared" si="350"/>
        <v>11.359537657922226</v>
      </c>
      <c r="AQ2725" s="63">
        <f t="shared" si="350"/>
        <v>11.362715978071076</v>
      </c>
      <c r="AR2725" s="63">
        <f t="shared" si="350"/>
        <v>11.376203534425278</v>
      </c>
      <c r="AS2725" s="63">
        <f t="shared" si="350"/>
        <v>11.429013607576051</v>
      </c>
      <c r="AT2725" s="63">
        <f t="shared" si="350"/>
        <v>11.594971110027394</v>
      </c>
      <c r="AU2725" s="63">
        <f t="shared" si="349"/>
        <v>11.961740587925192</v>
      </c>
      <c r="AV2725" s="63"/>
      <c r="AW2725" s="63"/>
    </row>
    <row r="2726" spans="27:49" x14ac:dyDescent="0.2">
      <c r="AA2726" s="217">
        <f t="shared" si="338"/>
        <v>-6.8508655805447731E-3</v>
      </c>
      <c r="AB2726" s="218">
        <f t="shared" si="339"/>
        <v>6.8508655805447731E-3</v>
      </c>
      <c r="AC2726" s="218">
        <f t="shared" si="340"/>
        <v>0</v>
      </c>
      <c r="AD2726" s="219">
        <f t="shared" si="341"/>
        <v>0</v>
      </c>
      <c r="AH2726" s="15">
        <f t="shared" si="342"/>
        <v>-2.1132140183653118E-2</v>
      </c>
      <c r="AI2726" s="15">
        <f t="shared" si="343"/>
        <v>0.75722234923842557</v>
      </c>
      <c r="AJ2726" s="15">
        <f t="shared" si="344"/>
        <v>-5.8662773998696828E-2</v>
      </c>
      <c r="AK2726" s="15">
        <f t="shared" si="345"/>
        <v>-0.59778198123591342</v>
      </c>
      <c r="AL2726" s="15">
        <f t="shared" si="346"/>
        <v>-1.9565766440237951</v>
      </c>
      <c r="AM2726" s="15">
        <f t="shared" si="347"/>
        <v>-1.4854556398418073</v>
      </c>
      <c r="AN2726" s="63">
        <f t="shared" si="350"/>
        <v>11.358636418491599</v>
      </c>
      <c r="AO2726" s="63">
        <f t="shared" si="350"/>
        <v>11.358804619998017</v>
      </c>
      <c r="AP2726" s="63">
        <f t="shared" si="350"/>
        <v>11.359537657922226</v>
      </c>
      <c r="AQ2726" s="63">
        <f t="shared" si="350"/>
        <v>11.362715978071076</v>
      </c>
      <c r="AR2726" s="63">
        <f t="shared" si="350"/>
        <v>11.376203534425278</v>
      </c>
      <c r="AS2726" s="63">
        <f t="shared" si="350"/>
        <v>11.429013607576051</v>
      </c>
      <c r="AT2726" s="63">
        <f t="shared" si="350"/>
        <v>11.594971110027394</v>
      </c>
      <c r="AU2726" s="63">
        <f t="shared" si="349"/>
        <v>11.961740587925192</v>
      </c>
      <c r="AV2726" s="63"/>
      <c r="AW2726" s="63"/>
    </row>
    <row r="2727" spans="27:49" x14ac:dyDescent="0.2">
      <c r="AA2727" s="217">
        <f t="shared" si="338"/>
        <v>-6.8508655805447731E-3</v>
      </c>
      <c r="AB2727" s="218">
        <f t="shared" si="339"/>
        <v>6.8508655805447731E-3</v>
      </c>
      <c r="AC2727" s="218">
        <f t="shared" si="340"/>
        <v>0</v>
      </c>
      <c r="AD2727" s="219">
        <f t="shared" si="341"/>
        <v>0</v>
      </c>
      <c r="AH2727" s="15">
        <f t="shared" si="342"/>
        <v>-2.1132140183653118E-2</v>
      </c>
      <c r="AI2727" s="15">
        <f t="shared" si="343"/>
        <v>0.75722234923842557</v>
      </c>
      <c r="AJ2727" s="15">
        <f t="shared" si="344"/>
        <v>-5.8662773998696828E-2</v>
      </c>
      <c r="AK2727" s="15">
        <f t="shared" si="345"/>
        <v>-0.59778198123591342</v>
      </c>
      <c r="AL2727" s="15">
        <f t="shared" si="346"/>
        <v>-1.9565766440237951</v>
      </c>
      <c r="AM2727" s="15">
        <f t="shared" si="347"/>
        <v>-1.4854556398418073</v>
      </c>
      <c r="AN2727" s="63">
        <f t="shared" si="350"/>
        <v>11.358636418491599</v>
      </c>
      <c r="AO2727" s="63">
        <f t="shared" si="350"/>
        <v>11.358804619998017</v>
      </c>
      <c r="AP2727" s="63">
        <f t="shared" si="350"/>
        <v>11.359537657922226</v>
      </c>
      <c r="AQ2727" s="63">
        <f t="shared" si="350"/>
        <v>11.362715978071076</v>
      </c>
      <c r="AR2727" s="63">
        <f t="shared" si="350"/>
        <v>11.376203534425278</v>
      </c>
      <c r="AS2727" s="63">
        <f t="shared" si="350"/>
        <v>11.429013607576051</v>
      </c>
      <c r="AT2727" s="63">
        <f t="shared" si="350"/>
        <v>11.594971110027394</v>
      </c>
      <c r="AU2727" s="63">
        <f t="shared" si="349"/>
        <v>11.961740587925192</v>
      </c>
      <c r="AV2727" s="63"/>
      <c r="AW2727" s="63"/>
    </row>
    <row r="2728" spans="27:49" x14ac:dyDescent="0.2">
      <c r="AA2728" s="217">
        <f t="shared" si="338"/>
        <v>-6.8508655805447731E-3</v>
      </c>
      <c r="AB2728" s="218">
        <f t="shared" si="339"/>
        <v>6.8508655805447731E-3</v>
      </c>
      <c r="AC2728" s="218">
        <f t="shared" si="340"/>
        <v>0</v>
      </c>
      <c r="AD2728" s="219">
        <f t="shared" si="341"/>
        <v>0</v>
      </c>
      <c r="AH2728" s="15">
        <f t="shared" si="342"/>
        <v>-2.1132140183653118E-2</v>
      </c>
      <c r="AI2728" s="15">
        <f t="shared" si="343"/>
        <v>0.75722234923842557</v>
      </c>
      <c r="AJ2728" s="15">
        <f t="shared" si="344"/>
        <v>-5.8662773998696828E-2</v>
      </c>
      <c r="AK2728" s="15">
        <f t="shared" si="345"/>
        <v>-0.59778198123591342</v>
      </c>
      <c r="AL2728" s="15">
        <f t="shared" si="346"/>
        <v>-1.9565766440237951</v>
      </c>
      <c r="AM2728" s="15">
        <f t="shared" si="347"/>
        <v>-1.4854556398418073</v>
      </c>
      <c r="AN2728" s="63">
        <f t="shared" si="350"/>
        <v>11.358636418491599</v>
      </c>
      <c r="AO2728" s="63">
        <f t="shared" si="350"/>
        <v>11.358804619998017</v>
      </c>
      <c r="AP2728" s="63">
        <f t="shared" si="350"/>
        <v>11.359537657922226</v>
      </c>
      <c r="AQ2728" s="63">
        <f t="shared" si="350"/>
        <v>11.362715978071076</v>
      </c>
      <c r="AR2728" s="63">
        <f t="shared" si="350"/>
        <v>11.376203534425278</v>
      </c>
      <c r="AS2728" s="63">
        <f t="shared" si="350"/>
        <v>11.429013607576051</v>
      </c>
      <c r="AT2728" s="63">
        <f t="shared" si="350"/>
        <v>11.594971110027394</v>
      </c>
      <c r="AU2728" s="63">
        <f t="shared" si="349"/>
        <v>11.961740587925192</v>
      </c>
      <c r="AV2728" s="63"/>
      <c r="AW2728" s="63"/>
    </row>
    <row r="2729" spans="27:49" x14ac:dyDescent="0.2">
      <c r="AA2729" s="217">
        <f t="shared" si="338"/>
        <v>-6.8508655805447731E-3</v>
      </c>
      <c r="AB2729" s="218">
        <f t="shared" si="339"/>
        <v>6.8508655805447731E-3</v>
      </c>
      <c r="AC2729" s="218">
        <f t="shared" si="340"/>
        <v>0</v>
      </c>
      <c r="AD2729" s="219">
        <f t="shared" si="341"/>
        <v>0</v>
      </c>
      <c r="AH2729" s="15">
        <f t="shared" si="342"/>
        <v>-2.1132140183653118E-2</v>
      </c>
      <c r="AI2729" s="15">
        <f t="shared" si="343"/>
        <v>0.75722234923842557</v>
      </c>
      <c r="AJ2729" s="15">
        <f t="shared" si="344"/>
        <v>-5.8662773998696828E-2</v>
      </c>
      <c r="AK2729" s="15">
        <f t="shared" si="345"/>
        <v>-0.59778198123591342</v>
      </c>
      <c r="AL2729" s="15">
        <f t="shared" si="346"/>
        <v>-1.9565766440237951</v>
      </c>
      <c r="AM2729" s="15">
        <f t="shared" si="347"/>
        <v>-1.4854556398418073</v>
      </c>
      <c r="AN2729" s="63">
        <f t="shared" si="350"/>
        <v>11.358636418491599</v>
      </c>
      <c r="AO2729" s="63">
        <f t="shared" si="350"/>
        <v>11.358804619998017</v>
      </c>
      <c r="AP2729" s="63">
        <f t="shared" si="350"/>
        <v>11.359537657922226</v>
      </c>
      <c r="AQ2729" s="63">
        <f t="shared" si="350"/>
        <v>11.362715978071076</v>
      </c>
      <c r="AR2729" s="63">
        <f t="shared" si="350"/>
        <v>11.376203534425278</v>
      </c>
      <c r="AS2729" s="63">
        <f t="shared" si="350"/>
        <v>11.429013607576051</v>
      </c>
      <c r="AT2729" s="63">
        <f t="shared" si="350"/>
        <v>11.594971110027394</v>
      </c>
      <c r="AU2729" s="63">
        <f t="shared" si="349"/>
        <v>11.961740587925192</v>
      </c>
      <c r="AV2729" s="63"/>
      <c r="AW2729" s="63"/>
    </row>
    <row r="2730" spans="27:49" x14ac:dyDescent="0.2">
      <c r="AA2730" s="217">
        <f t="shared" si="338"/>
        <v>-6.8508655805447731E-3</v>
      </c>
      <c r="AB2730" s="218">
        <f t="shared" si="339"/>
        <v>6.8508655805447731E-3</v>
      </c>
      <c r="AC2730" s="218">
        <f t="shared" si="340"/>
        <v>0</v>
      </c>
      <c r="AD2730" s="219">
        <f t="shared" si="341"/>
        <v>0</v>
      </c>
      <c r="AH2730" s="15">
        <f t="shared" si="342"/>
        <v>-2.1132140183653118E-2</v>
      </c>
      <c r="AI2730" s="15">
        <f t="shared" si="343"/>
        <v>0.75722234923842557</v>
      </c>
      <c r="AJ2730" s="15">
        <f t="shared" si="344"/>
        <v>-5.8662773998696828E-2</v>
      </c>
      <c r="AK2730" s="15">
        <f t="shared" si="345"/>
        <v>-0.59778198123591342</v>
      </c>
      <c r="AL2730" s="15">
        <f t="shared" si="346"/>
        <v>-1.9565766440237951</v>
      </c>
      <c r="AM2730" s="15">
        <f t="shared" si="347"/>
        <v>-1.4854556398418073</v>
      </c>
      <c r="AN2730" s="63">
        <f t="shared" si="350"/>
        <v>11.358636418491599</v>
      </c>
      <c r="AO2730" s="63">
        <f t="shared" si="350"/>
        <v>11.358804619998017</v>
      </c>
      <c r="AP2730" s="63">
        <f t="shared" si="350"/>
        <v>11.359537657922226</v>
      </c>
      <c r="AQ2730" s="63">
        <f t="shared" si="350"/>
        <v>11.362715978071076</v>
      </c>
      <c r="AR2730" s="63">
        <f t="shared" si="350"/>
        <v>11.376203534425278</v>
      </c>
      <c r="AS2730" s="63">
        <f t="shared" si="350"/>
        <v>11.429013607576051</v>
      </c>
      <c r="AT2730" s="63">
        <f t="shared" si="350"/>
        <v>11.594971110027394</v>
      </c>
      <c r="AU2730" s="63">
        <f t="shared" si="349"/>
        <v>11.961740587925192</v>
      </c>
      <c r="AV2730" s="63"/>
      <c r="AW2730" s="63"/>
    </row>
    <row r="2731" spans="27:49" x14ac:dyDescent="0.2">
      <c r="AA2731" s="217">
        <f t="shared" si="338"/>
        <v>-6.8508655805447731E-3</v>
      </c>
      <c r="AB2731" s="218">
        <f t="shared" si="339"/>
        <v>6.8508655805447731E-3</v>
      </c>
      <c r="AC2731" s="218">
        <f t="shared" si="340"/>
        <v>0</v>
      </c>
      <c r="AD2731" s="219">
        <f t="shared" si="341"/>
        <v>0</v>
      </c>
      <c r="AH2731" s="15">
        <f t="shared" si="342"/>
        <v>-2.1132140183653118E-2</v>
      </c>
      <c r="AI2731" s="15">
        <f t="shared" si="343"/>
        <v>0.75722234923842557</v>
      </c>
      <c r="AJ2731" s="15">
        <f t="shared" si="344"/>
        <v>-5.8662773998696828E-2</v>
      </c>
      <c r="AK2731" s="15">
        <f t="shared" si="345"/>
        <v>-0.59778198123591342</v>
      </c>
      <c r="AL2731" s="15">
        <f t="shared" si="346"/>
        <v>-1.9565766440237951</v>
      </c>
      <c r="AM2731" s="15">
        <f t="shared" si="347"/>
        <v>-1.4854556398418073</v>
      </c>
      <c r="AN2731" s="63">
        <f t="shared" si="350"/>
        <v>11.358636418491599</v>
      </c>
      <c r="AO2731" s="63">
        <f t="shared" si="350"/>
        <v>11.358804619998017</v>
      </c>
      <c r="AP2731" s="63">
        <f t="shared" si="350"/>
        <v>11.359537657922226</v>
      </c>
      <c r="AQ2731" s="63">
        <f t="shared" si="350"/>
        <v>11.362715978071076</v>
      </c>
      <c r="AR2731" s="63">
        <f t="shared" si="350"/>
        <v>11.376203534425278</v>
      </c>
      <c r="AS2731" s="63">
        <f t="shared" si="350"/>
        <v>11.429013607576051</v>
      </c>
      <c r="AT2731" s="63">
        <f t="shared" si="350"/>
        <v>11.594971110027394</v>
      </c>
      <c r="AU2731" s="63">
        <f t="shared" si="349"/>
        <v>11.961740587925192</v>
      </c>
      <c r="AV2731" s="63"/>
      <c r="AW2731" s="63"/>
    </row>
    <row r="2732" spans="27:49" x14ac:dyDescent="0.2">
      <c r="AA2732" s="217">
        <f t="shared" si="338"/>
        <v>-6.8508655805447731E-3</v>
      </c>
      <c r="AB2732" s="218">
        <f t="shared" si="339"/>
        <v>6.8508655805447731E-3</v>
      </c>
      <c r="AC2732" s="218">
        <f t="shared" si="340"/>
        <v>0</v>
      </c>
      <c r="AD2732" s="219">
        <f t="shared" si="341"/>
        <v>0</v>
      </c>
      <c r="AH2732" s="15">
        <f t="shared" si="342"/>
        <v>-2.1132140183653118E-2</v>
      </c>
      <c r="AI2732" s="15">
        <f t="shared" si="343"/>
        <v>0.75722234923842557</v>
      </c>
      <c r="AJ2732" s="15">
        <f t="shared" si="344"/>
        <v>-5.8662773998696828E-2</v>
      </c>
      <c r="AK2732" s="15">
        <f t="shared" si="345"/>
        <v>-0.59778198123591342</v>
      </c>
      <c r="AL2732" s="15">
        <f t="shared" si="346"/>
        <v>-1.9565766440237951</v>
      </c>
      <c r="AM2732" s="15">
        <f t="shared" si="347"/>
        <v>-1.4854556398418073</v>
      </c>
      <c r="AN2732" s="63">
        <f t="shared" si="350"/>
        <v>11.358636418491599</v>
      </c>
      <c r="AO2732" s="63">
        <f t="shared" si="350"/>
        <v>11.358804619998017</v>
      </c>
      <c r="AP2732" s="63">
        <f t="shared" si="350"/>
        <v>11.359537657922226</v>
      </c>
      <c r="AQ2732" s="63">
        <f t="shared" si="350"/>
        <v>11.362715978071076</v>
      </c>
      <c r="AR2732" s="63">
        <f t="shared" si="350"/>
        <v>11.376203534425278</v>
      </c>
      <c r="AS2732" s="63">
        <f t="shared" si="350"/>
        <v>11.429013607576051</v>
      </c>
      <c r="AT2732" s="63">
        <f t="shared" si="350"/>
        <v>11.594971110027394</v>
      </c>
      <c r="AU2732" s="63">
        <f t="shared" si="349"/>
        <v>11.961740587925192</v>
      </c>
      <c r="AV2732" s="63"/>
      <c r="AW2732" s="63"/>
    </row>
    <row r="2733" spans="27:49" x14ac:dyDescent="0.2">
      <c r="AA2733" s="217">
        <f t="shared" si="338"/>
        <v>-6.8508655805447731E-3</v>
      </c>
      <c r="AB2733" s="218">
        <f t="shared" si="339"/>
        <v>6.8508655805447731E-3</v>
      </c>
      <c r="AC2733" s="218">
        <f t="shared" si="340"/>
        <v>0</v>
      </c>
      <c r="AD2733" s="219">
        <f t="shared" si="341"/>
        <v>0</v>
      </c>
      <c r="AH2733" s="15">
        <f t="shared" si="342"/>
        <v>-2.1132140183653118E-2</v>
      </c>
      <c r="AI2733" s="15">
        <f t="shared" si="343"/>
        <v>0.75722234923842557</v>
      </c>
      <c r="AJ2733" s="15">
        <f t="shared" si="344"/>
        <v>-5.8662773998696828E-2</v>
      </c>
      <c r="AK2733" s="15">
        <f t="shared" si="345"/>
        <v>-0.59778198123591342</v>
      </c>
      <c r="AL2733" s="15">
        <f t="shared" si="346"/>
        <v>-1.9565766440237951</v>
      </c>
      <c r="AM2733" s="15">
        <f t="shared" si="347"/>
        <v>-1.4854556398418073</v>
      </c>
      <c r="AN2733" s="63">
        <f t="shared" si="350"/>
        <v>11.358636418491599</v>
      </c>
      <c r="AO2733" s="63">
        <f t="shared" si="350"/>
        <v>11.358804619998017</v>
      </c>
      <c r="AP2733" s="63">
        <f t="shared" si="350"/>
        <v>11.359537657922226</v>
      </c>
      <c r="AQ2733" s="63">
        <f t="shared" si="350"/>
        <v>11.362715978071076</v>
      </c>
      <c r="AR2733" s="63">
        <f t="shared" si="350"/>
        <v>11.376203534425278</v>
      </c>
      <c r="AS2733" s="63">
        <f t="shared" si="350"/>
        <v>11.429013607576051</v>
      </c>
      <c r="AT2733" s="63">
        <f t="shared" si="350"/>
        <v>11.594971110027394</v>
      </c>
      <c r="AU2733" s="63">
        <f t="shared" si="349"/>
        <v>11.961740587925192</v>
      </c>
      <c r="AV2733" s="63"/>
      <c r="AW2733" s="63"/>
    </row>
    <row r="2734" spans="27:49" x14ac:dyDescent="0.2">
      <c r="AA2734" s="217">
        <f t="shared" si="338"/>
        <v>-6.8508655805447731E-3</v>
      </c>
      <c r="AB2734" s="218">
        <f t="shared" si="339"/>
        <v>6.8508655805447731E-3</v>
      </c>
      <c r="AC2734" s="218">
        <f t="shared" si="340"/>
        <v>0</v>
      </c>
      <c r="AD2734" s="219">
        <f t="shared" si="341"/>
        <v>0</v>
      </c>
      <c r="AH2734" s="15">
        <f t="shared" si="342"/>
        <v>-2.1132140183653118E-2</v>
      </c>
      <c r="AI2734" s="15">
        <f t="shared" si="343"/>
        <v>0.75722234923842557</v>
      </c>
      <c r="AJ2734" s="15">
        <f t="shared" si="344"/>
        <v>-5.8662773998696828E-2</v>
      </c>
      <c r="AK2734" s="15">
        <f t="shared" si="345"/>
        <v>-0.59778198123591342</v>
      </c>
      <c r="AL2734" s="15">
        <f t="shared" si="346"/>
        <v>-1.9565766440237951</v>
      </c>
      <c r="AM2734" s="15">
        <f t="shared" si="347"/>
        <v>-1.4854556398418073</v>
      </c>
      <c r="AN2734" s="63">
        <f t="shared" si="350"/>
        <v>11.358636418491599</v>
      </c>
      <c r="AO2734" s="63">
        <f t="shared" si="350"/>
        <v>11.358804619998017</v>
      </c>
      <c r="AP2734" s="63">
        <f t="shared" si="350"/>
        <v>11.359537657922226</v>
      </c>
      <c r="AQ2734" s="63">
        <f t="shared" si="350"/>
        <v>11.362715978071076</v>
      </c>
      <c r="AR2734" s="63">
        <f t="shared" si="350"/>
        <v>11.376203534425278</v>
      </c>
      <c r="AS2734" s="63">
        <f t="shared" si="350"/>
        <v>11.429013607576051</v>
      </c>
      <c r="AT2734" s="63">
        <f t="shared" si="350"/>
        <v>11.594971110027394</v>
      </c>
      <c r="AU2734" s="63">
        <f t="shared" si="349"/>
        <v>11.961740587925192</v>
      </c>
      <c r="AV2734" s="63"/>
      <c r="AW2734" s="63"/>
    </row>
    <row r="2735" spans="27:49" x14ac:dyDescent="0.2">
      <c r="AA2735" s="217">
        <f t="shared" si="338"/>
        <v>-6.8508655805447731E-3</v>
      </c>
      <c r="AB2735" s="218">
        <f t="shared" si="339"/>
        <v>6.8508655805447731E-3</v>
      </c>
      <c r="AC2735" s="218">
        <f t="shared" si="340"/>
        <v>0</v>
      </c>
      <c r="AD2735" s="219">
        <f t="shared" si="341"/>
        <v>0</v>
      </c>
      <c r="AH2735" s="15">
        <f t="shared" si="342"/>
        <v>-2.1132140183653118E-2</v>
      </c>
      <c r="AI2735" s="15">
        <f t="shared" si="343"/>
        <v>0.75722234923842557</v>
      </c>
      <c r="AJ2735" s="15">
        <f t="shared" si="344"/>
        <v>-5.8662773998696828E-2</v>
      </c>
      <c r="AK2735" s="15">
        <f t="shared" si="345"/>
        <v>-0.59778198123591342</v>
      </c>
      <c r="AL2735" s="15">
        <f t="shared" si="346"/>
        <v>-1.9565766440237951</v>
      </c>
      <c r="AM2735" s="15">
        <f t="shared" si="347"/>
        <v>-1.4854556398418073</v>
      </c>
      <c r="AN2735" s="63">
        <f t="shared" si="350"/>
        <v>11.358636418491599</v>
      </c>
      <c r="AO2735" s="63">
        <f t="shared" si="350"/>
        <v>11.358804619998017</v>
      </c>
      <c r="AP2735" s="63">
        <f t="shared" si="350"/>
        <v>11.359537657922226</v>
      </c>
      <c r="AQ2735" s="63">
        <f t="shared" si="350"/>
        <v>11.362715978071076</v>
      </c>
      <c r="AR2735" s="63">
        <f t="shared" si="350"/>
        <v>11.376203534425278</v>
      </c>
      <c r="AS2735" s="63">
        <f t="shared" si="350"/>
        <v>11.429013607576051</v>
      </c>
      <c r="AT2735" s="63">
        <f t="shared" si="350"/>
        <v>11.594971110027394</v>
      </c>
      <c r="AU2735" s="63">
        <f t="shared" si="349"/>
        <v>11.961740587925192</v>
      </c>
      <c r="AV2735" s="63"/>
      <c r="AW2735" s="63"/>
    </row>
    <row r="2736" spans="27:49" x14ac:dyDescent="0.2">
      <c r="AA2736" s="217">
        <f t="shared" si="338"/>
        <v>-6.8508655805447731E-3</v>
      </c>
      <c r="AB2736" s="218">
        <f t="shared" si="339"/>
        <v>6.8508655805447731E-3</v>
      </c>
      <c r="AC2736" s="218">
        <f t="shared" si="340"/>
        <v>0</v>
      </c>
      <c r="AD2736" s="219">
        <f t="shared" si="341"/>
        <v>0</v>
      </c>
      <c r="AH2736" s="15">
        <f t="shared" si="342"/>
        <v>-2.1132140183653118E-2</v>
      </c>
      <c r="AI2736" s="15">
        <f t="shared" si="343"/>
        <v>0.75722234923842557</v>
      </c>
      <c r="AJ2736" s="15">
        <f t="shared" si="344"/>
        <v>-5.8662773998696828E-2</v>
      </c>
      <c r="AK2736" s="15">
        <f t="shared" si="345"/>
        <v>-0.59778198123591342</v>
      </c>
      <c r="AL2736" s="15">
        <f t="shared" si="346"/>
        <v>-1.9565766440237951</v>
      </c>
      <c r="AM2736" s="15">
        <f t="shared" si="347"/>
        <v>-1.4854556398418073</v>
      </c>
      <c r="AN2736" s="63">
        <f t="shared" si="350"/>
        <v>11.358636418491599</v>
      </c>
      <c r="AO2736" s="63">
        <f t="shared" si="350"/>
        <v>11.358804619998017</v>
      </c>
      <c r="AP2736" s="63">
        <f t="shared" si="350"/>
        <v>11.359537657922226</v>
      </c>
      <c r="AQ2736" s="63">
        <f t="shared" si="350"/>
        <v>11.362715978071076</v>
      </c>
      <c r="AR2736" s="63">
        <f t="shared" si="350"/>
        <v>11.376203534425278</v>
      </c>
      <c r="AS2736" s="63">
        <f t="shared" si="350"/>
        <v>11.429013607576051</v>
      </c>
      <c r="AT2736" s="63">
        <f t="shared" si="350"/>
        <v>11.594971110027394</v>
      </c>
      <c r="AU2736" s="63">
        <f t="shared" si="349"/>
        <v>11.961740587925192</v>
      </c>
      <c r="AV2736" s="63"/>
      <c r="AW2736" s="63"/>
    </row>
    <row r="2737" spans="27:49" x14ac:dyDescent="0.2">
      <c r="AA2737" s="217">
        <f t="shared" si="338"/>
        <v>-6.8508655805447731E-3</v>
      </c>
      <c r="AB2737" s="218">
        <f t="shared" si="339"/>
        <v>6.8508655805447731E-3</v>
      </c>
      <c r="AC2737" s="218">
        <f t="shared" si="340"/>
        <v>0</v>
      </c>
      <c r="AD2737" s="219">
        <f t="shared" si="341"/>
        <v>0</v>
      </c>
      <c r="AH2737" s="15">
        <f t="shared" si="342"/>
        <v>-2.1132140183653118E-2</v>
      </c>
      <c r="AI2737" s="15">
        <f t="shared" si="343"/>
        <v>0.75722234923842557</v>
      </c>
      <c r="AJ2737" s="15">
        <f t="shared" si="344"/>
        <v>-5.8662773998696828E-2</v>
      </c>
      <c r="AK2737" s="15">
        <f t="shared" si="345"/>
        <v>-0.59778198123591342</v>
      </c>
      <c r="AL2737" s="15">
        <f t="shared" si="346"/>
        <v>-1.9565766440237951</v>
      </c>
      <c r="AM2737" s="15">
        <f t="shared" si="347"/>
        <v>-1.4854556398418073</v>
      </c>
      <c r="AN2737" s="63">
        <f t="shared" si="350"/>
        <v>11.358636418491599</v>
      </c>
      <c r="AO2737" s="63">
        <f t="shared" si="350"/>
        <v>11.358804619998017</v>
      </c>
      <c r="AP2737" s="63">
        <f t="shared" si="350"/>
        <v>11.359537657922226</v>
      </c>
      <c r="AQ2737" s="63">
        <f t="shared" si="350"/>
        <v>11.362715978071076</v>
      </c>
      <c r="AR2737" s="63">
        <f t="shared" si="350"/>
        <v>11.376203534425278</v>
      </c>
      <c r="AS2737" s="63">
        <f t="shared" si="350"/>
        <v>11.429013607576051</v>
      </c>
      <c r="AT2737" s="63">
        <f t="shared" si="350"/>
        <v>11.594971110027394</v>
      </c>
      <c r="AU2737" s="63">
        <f t="shared" si="349"/>
        <v>11.961740587925192</v>
      </c>
      <c r="AV2737" s="63"/>
      <c r="AW2737" s="63"/>
    </row>
    <row r="2738" spans="27:49" x14ac:dyDescent="0.2">
      <c r="AA2738" s="217">
        <f t="shared" si="338"/>
        <v>-6.8508655805447731E-3</v>
      </c>
      <c r="AB2738" s="218">
        <f t="shared" si="339"/>
        <v>6.8508655805447731E-3</v>
      </c>
      <c r="AC2738" s="218">
        <f t="shared" si="340"/>
        <v>0</v>
      </c>
      <c r="AD2738" s="219">
        <f t="shared" si="341"/>
        <v>0</v>
      </c>
      <c r="AH2738" s="15">
        <f t="shared" si="342"/>
        <v>-2.1132140183653118E-2</v>
      </c>
      <c r="AI2738" s="15">
        <f t="shared" si="343"/>
        <v>0.75722234923842557</v>
      </c>
      <c r="AJ2738" s="15">
        <f t="shared" si="344"/>
        <v>-5.8662773998696828E-2</v>
      </c>
      <c r="AK2738" s="15">
        <f t="shared" si="345"/>
        <v>-0.59778198123591342</v>
      </c>
      <c r="AL2738" s="15">
        <f t="shared" si="346"/>
        <v>-1.9565766440237951</v>
      </c>
      <c r="AM2738" s="15">
        <f t="shared" si="347"/>
        <v>-1.4854556398418073</v>
      </c>
      <c r="AN2738" s="63">
        <f t="shared" si="350"/>
        <v>11.358636418491599</v>
      </c>
      <c r="AO2738" s="63">
        <f t="shared" si="350"/>
        <v>11.358804619998017</v>
      </c>
      <c r="AP2738" s="63">
        <f t="shared" si="350"/>
        <v>11.359537657922226</v>
      </c>
      <c r="AQ2738" s="63">
        <f t="shared" si="350"/>
        <v>11.362715978071076</v>
      </c>
      <c r="AR2738" s="63">
        <f t="shared" si="350"/>
        <v>11.376203534425278</v>
      </c>
      <c r="AS2738" s="63">
        <f t="shared" si="350"/>
        <v>11.429013607576051</v>
      </c>
      <c r="AT2738" s="63">
        <f t="shared" si="350"/>
        <v>11.594971110027394</v>
      </c>
      <c r="AU2738" s="63">
        <f t="shared" si="349"/>
        <v>11.961740587925192</v>
      </c>
      <c r="AV2738" s="63"/>
      <c r="AW2738" s="63"/>
    </row>
    <row r="2739" spans="27:49" x14ac:dyDescent="0.2">
      <c r="AA2739" s="63"/>
      <c r="AB2739" s="63"/>
      <c r="AC2739" s="63"/>
      <c r="AD2739" s="63"/>
      <c r="AF2739" s="220"/>
      <c r="AN2739" s="63"/>
      <c r="AO2739" s="63"/>
      <c r="AP2739" s="63"/>
      <c r="AQ2739" s="63"/>
      <c r="AR2739" s="63"/>
      <c r="AS2739" s="63"/>
      <c r="AT2739" s="63"/>
      <c r="AU2739" s="63"/>
      <c r="AV2739" s="63"/>
      <c r="AW2739" s="63"/>
    </row>
    <row r="2740" spans="27:49" x14ac:dyDescent="0.2">
      <c r="AA2740" s="63"/>
      <c r="AB2740" s="63"/>
      <c r="AC2740" s="63"/>
      <c r="AD2740" s="63"/>
      <c r="AF2740" s="220"/>
      <c r="AN2740" s="63"/>
      <c r="AO2740" s="63"/>
      <c r="AP2740" s="63"/>
      <c r="AQ2740" s="63"/>
      <c r="AR2740" s="63"/>
      <c r="AS2740" s="63"/>
      <c r="AT2740" s="63"/>
      <c r="AU2740" s="63"/>
      <c r="AV2740" s="63"/>
      <c r="AW2740" s="63"/>
    </row>
    <row r="2741" spans="27:49" x14ac:dyDescent="0.2">
      <c r="AA2741" s="63"/>
      <c r="AB2741" s="63"/>
      <c r="AC2741" s="63"/>
      <c r="AD2741" s="63"/>
      <c r="AF2741" s="220"/>
      <c r="AN2741" s="63"/>
      <c r="AO2741" s="63"/>
      <c r="AP2741" s="63"/>
      <c r="AQ2741" s="63"/>
      <c r="AR2741" s="63"/>
      <c r="AS2741" s="63"/>
      <c r="AT2741" s="63"/>
      <c r="AU2741" s="63"/>
      <c r="AV2741" s="63"/>
      <c r="AW2741" s="63"/>
    </row>
    <row r="2742" spans="27:49" x14ac:dyDescent="0.2">
      <c r="AA2742" s="63"/>
      <c r="AB2742" s="63"/>
      <c r="AC2742" s="63"/>
      <c r="AD2742" s="63"/>
      <c r="AF2742" s="220"/>
      <c r="AN2742" s="63"/>
      <c r="AO2742" s="63"/>
      <c r="AP2742" s="63"/>
      <c r="AQ2742" s="63"/>
      <c r="AR2742" s="63"/>
      <c r="AS2742" s="63"/>
      <c r="AT2742" s="63"/>
      <c r="AU2742" s="63"/>
      <c r="AV2742" s="63"/>
      <c r="AW2742" s="63"/>
    </row>
    <row r="2743" spans="27:49" x14ac:dyDescent="0.2">
      <c r="AA2743" s="63"/>
      <c r="AB2743" s="63"/>
      <c r="AC2743" s="63"/>
      <c r="AD2743" s="63"/>
      <c r="AF2743" s="220"/>
      <c r="AN2743" s="63"/>
      <c r="AO2743" s="63"/>
      <c r="AP2743" s="63"/>
      <c r="AQ2743" s="63"/>
      <c r="AR2743" s="63"/>
      <c r="AS2743" s="63"/>
      <c r="AT2743" s="63"/>
      <c r="AU2743" s="63"/>
      <c r="AV2743" s="63"/>
      <c r="AW2743" s="63"/>
    </row>
    <row r="2744" spans="27:49" x14ac:dyDescent="0.2">
      <c r="AA2744" s="63"/>
      <c r="AB2744" s="63"/>
      <c r="AC2744" s="63"/>
      <c r="AD2744" s="63"/>
      <c r="AF2744" s="220"/>
      <c r="AN2744" s="63"/>
      <c r="AO2744" s="63"/>
      <c r="AP2744" s="63"/>
      <c r="AQ2744" s="63"/>
      <c r="AR2744" s="63"/>
      <c r="AS2744" s="63"/>
      <c r="AT2744" s="63"/>
      <c r="AU2744" s="63"/>
      <c r="AV2744" s="63"/>
      <c r="AW2744" s="63"/>
    </row>
    <row r="2745" spans="27:49" x14ac:dyDescent="0.2">
      <c r="AA2745" s="63"/>
      <c r="AB2745" s="63"/>
      <c r="AC2745" s="63"/>
      <c r="AD2745" s="63"/>
      <c r="AF2745" s="220"/>
      <c r="AN2745" s="63"/>
      <c r="AO2745" s="63"/>
      <c r="AP2745" s="63"/>
      <c r="AQ2745" s="63"/>
      <c r="AR2745" s="63"/>
      <c r="AS2745" s="63"/>
      <c r="AT2745" s="63"/>
      <c r="AU2745" s="63"/>
      <c r="AV2745" s="63"/>
      <c r="AW2745" s="63"/>
    </row>
    <row r="2746" spans="27:49" x14ac:dyDescent="0.2">
      <c r="AA2746" s="63"/>
      <c r="AB2746" s="63"/>
      <c r="AC2746" s="63"/>
      <c r="AD2746" s="63"/>
      <c r="AF2746" s="220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</row>
    <row r="2747" spans="27:49" x14ac:dyDescent="0.2">
      <c r="AA2747" s="63"/>
      <c r="AB2747" s="63"/>
      <c r="AC2747" s="63"/>
      <c r="AD2747" s="63"/>
      <c r="AF2747" s="220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</row>
    <row r="2748" spans="27:49" x14ac:dyDescent="0.2">
      <c r="AA2748" s="63"/>
      <c r="AB2748" s="63"/>
      <c r="AC2748" s="63"/>
      <c r="AD2748" s="63"/>
      <c r="AF2748" s="220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</row>
    <row r="2749" spans="27:49" x14ac:dyDescent="0.2">
      <c r="AA2749" s="63"/>
      <c r="AB2749" s="63"/>
      <c r="AC2749" s="63"/>
      <c r="AD2749" s="63"/>
      <c r="AF2749" s="220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</row>
    <row r="2750" spans="27:49" x14ac:dyDescent="0.2">
      <c r="AA2750" s="63"/>
      <c r="AB2750" s="63"/>
      <c r="AC2750" s="63"/>
      <c r="AD2750" s="63"/>
      <c r="AF2750" s="220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</row>
    <row r="2751" spans="27:49" x14ac:dyDescent="0.2">
      <c r="AA2751" s="63"/>
      <c r="AB2751" s="63"/>
      <c r="AC2751" s="63"/>
      <c r="AD2751" s="63"/>
      <c r="AF2751" s="220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</row>
    <row r="2752" spans="27:49" x14ac:dyDescent="0.2">
      <c r="AA2752" s="63"/>
      <c r="AB2752" s="63"/>
      <c r="AC2752" s="63"/>
      <c r="AD2752" s="63"/>
      <c r="AF2752" s="220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</row>
    <row r="2753" spans="27:49" x14ac:dyDescent="0.2">
      <c r="AA2753" s="63"/>
      <c r="AB2753" s="63"/>
      <c r="AC2753" s="63"/>
      <c r="AD2753" s="63"/>
      <c r="AF2753" s="220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</row>
    <row r="2754" spans="27:49" x14ac:dyDescent="0.2">
      <c r="AA2754" s="63"/>
      <c r="AB2754" s="63"/>
      <c r="AC2754" s="63"/>
      <c r="AD2754" s="63"/>
      <c r="AF2754" s="220"/>
      <c r="AN2754" s="63"/>
      <c r="AO2754" s="63"/>
      <c r="AP2754" s="63"/>
      <c r="AQ2754" s="63"/>
      <c r="AR2754" s="63"/>
      <c r="AS2754" s="63"/>
      <c r="AT2754" s="63"/>
      <c r="AU2754" s="63"/>
      <c r="AV2754" s="63"/>
      <c r="AW2754" s="63"/>
    </row>
    <row r="2755" spans="27:49" x14ac:dyDescent="0.2">
      <c r="AA2755" s="63"/>
      <c r="AB2755" s="63"/>
      <c r="AC2755" s="63"/>
      <c r="AD2755" s="63"/>
      <c r="AF2755" s="220"/>
      <c r="AN2755" s="63"/>
      <c r="AO2755" s="63"/>
      <c r="AP2755" s="63"/>
      <c r="AQ2755" s="63"/>
      <c r="AR2755" s="63"/>
      <c r="AS2755" s="63"/>
      <c r="AT2755" s="63"/>
      <c r="AU2755" s="63"/>
      <c r="AV2755" s="63"/>
      <c r="AW2755" s="63"/>
    </row>
    <row r="2756" spans="27:49" x14ac:dyDescent="0.2">
      <c r="AA2756" s="63"/>
      <c r="AB2756" s="63"/>
      <c r="AC2756" s="63"/>
      <c r="AD2756" s="63"/>
      <c r="AF2756" s="220"/>
      <c r="AN2756" s="63"/>
      <c r="AO2756" s="63"/>
      <c r="AP2756" s="63"/>
      <c r="AQ2756" s="63"/>
      <c r="AR2756" s="63"/>
      <c r="AS2756" s="63"/>
      <c r="AT2756" s="63"/>
      <c r="AU2756" s="63"/>
      <c r="AV2756" s="63"/>
      <c r="AW2756" s="63"/>
    </row>
    <row r="2757" spans="27:49" x14ac:dyDescent="0.2">
      <c r="AA2757" s="63"/>
      <c r="AB2757" s="63"/>
      <c r="AC2757" s="63"/>
      <c r="AD2757" s="63"/>
      <c r="AF2757" s="220"/>
      <c r="AN2757" s="63"/>
      <c r="AO2757" s="63"/>
      <c r="AP2757" s="63"/>
      <c r="AQ2757" s="63"/>
      <c r="AR2757" s="63"/>
      <c r="AS2757" s="63"/>
      <c r="AT2757" s="63"/>
      <c r="AU2757" s="63"/>
      <c r="AV2757" s="63"/>
      <c r="AW2757" s="63"/>
    </row>
    <row r="2758" spans="27:49" x14ac:dyDescent="0.2">
      <c r="AA2758" s="63"/>
      <c r="AB2758" s="63"/>
      <c r="AC2758" s="63"/>
      <c r="AD2758" s="63"/>
      <c r="AF2758" s="220"/>
      <c r="AN2758" s="63"/>
      <c r="AO2758" s="63"/>
      <c r="AP2758" s="63"/>
      <c r="AQ2758" s="63"/>
      <c r="AR2758" s="63"/>
      <c r="AS2758" s="63"/>
      <c r="AT2758" s="63"/>
      <c r="AU2758" s="63"/>
      <c r="AV2758" s="63"/>
      <c r="AW2758" s="63"/>
    </row>
    <row r="2759" spans="27:49" x14ac:dyDescent="0.2">
      <c r="AA2759" s="63"/>
      <c r="AB2759" s="63"/>
      <c r="AC2759" s="63"/>
      <c r="AD2759" s="63"/>
      <c r="AF2759" s="220"/>
      <c r="AN2759" s="63"/>
      <c r="AO2759" s="63"/>
      <c r="AP2759" s="63"/>
      <c r="AQ2759" s="63"/>
      <c r="AR2759" s="63"/>
      <c r="AS2759" s="63"/>
      <c r="AT2759" s="63"/>
      <c r="AU2759" s="63"/>
      <c r="AV2759" s="63"/>
      <c r="AW2759" s="63"/>
    </row>
    <row r="2760" spans="27:49" x14ac:dyDescent="0.2">
      <c r="AA2760" s="63"/>
      <c r="AB2760" s="63"/>
      <c r="AC2760" s="63"/>
      <c r="AD2760" s="63"/>
      <c r="AF2760" s="220"/>
      <c r="AN2760" s="63"/>
      <c r="AO2760" s="63"/>
      <c r="AP2760" s="63"/>
      <c r="AQ2760" s="63"/>
      <c r="AR2760" s="63"/>
      <c r="AS2760" s="63"/>
      <c r="AT2760" s="63"/>
      <c r="AU2760" s="63"/>
      <c r="AV2760" s="63"/>
      <c r="AW2760" s="63"/>
    </row>
    <row r="2761" spans="27:49" x14ac:dyDescent="0.2">
      <c r="AA2761" s="63"/>
      <c r="AB2761" s="63"/>
      <c r="AC2761" s="63"/>
      <c r="AD2761" s="63"/>
      <c r="AF2761" s="220"/>
      <c r="AN2761" s="63"/>
      <c r="AO2761" s="63"/>
      <c r="AP2761" s="63"/>
      <c r="AQ2761" s="63"/>
      <c r="AR2761" s="63"/>
      <c r="AS2761" s="63"/>
      <c r="AT2761" s="63"/>
      <c r="AU2761" s="63"/>
      <c r="AV2761" s="63"/>
      <c r="AW2761" s="63"/>
    </row>
    <row r="2762" spans="27:49" x14ac:dyDescent="0.2">
      <c r="AA2762" s="63"/>
      <c r="AB2762" s="63"/>
      <c r="AC2762" s="63"/>
      <c r="AD2762" s="63"/>
      <c r="AF2762" s="220"/>
      <c r="AN2762" s="63"/>
      <c r="AO2762" s="63"/>
      <c r="AP2762" s="63"/>
      <c r="AQ2762" s="63"/>
      <c r="AR2762" s="63"/>
      <c r="AS2762" s="63"/>
      <c r="AT2762" s="63"/>
      <c r="AU2762" s="63"/>
      <c r="AV2762" s="63"/>
      <c r="AW2762" s="63"/>
    </row>
    <row r="2763" spans="27:49" x14ac:dyDescent="0.2">
      <c r="AA2763" s="63"/>
      <c r="AB2763" s="63"/>
      <c r="AC2763" s="63"/>
      <c r="AD2763" s="63"/>
      <c r="AF2763" s="220"/>
      <c r="AN2763" s="63"/>
      <c r="AO2763" s="63"/>
      <c r="AP2763" s="63"/>
      <c r="AQ2763" s="63"/>
      <c r="AR2763" s="63"/>
      <c r="AS2763" s="63"/>
      <c r="AT2763" s="63"/>
      <c r="AU2763" s="63"/>
      <c r="AV2763" s="63"/>
      <c r="AW2763" s="63"/>
    </row>
    <row r="2764" spans="27:49" x14ac:dyDescent="0.2">
      <c r="AA2764" s="63"/>
      <c r="AB2764" s="63"/>
      <c r="AC2764" s="63"/>
      <c r="AD2764" s="63"/>
      <c r="AF2764" s="220"/>
      <c r="AN2764" s="63"/>
      <c r="AO2764" s="63"/>
      <c r="AP2764" s="63"/>
      <c r="AQ2764" s="63"/>
      <c r="AR2764" s="63"/>
      <c r="AS2764" s="63"/>
      <c r="AT2764" s="63"/>
      <c r="AU2764" s="63"/>
      <c r="AV2764" s="63"/>
      <c r="AW2764" s="63"/>
    </row>
    <row r="2765" spans="27:49" x14ac:dyDescent="0.2">
      <c r="AA2765" s="63"/>
      <c r="AB2765" s="63"/>
      <c r="AC2765" s="63"/>
      <c r="AD2765" s="63"/>
      <c r="AF2765" s="220"/>
      <c r="AN2765" s="63"/>
      <c r="AO2765" s="63"/>
      <c r="AP2765" s="63"/>
      <c r="AQ2765" s="63"/>
      <c r="AR2765" s="63"/>
      <c r="AS2765" s="63"/>
      <c r="AT2765" s="63"/>
      <c r="AU2765" s="63"/>
      <c r="AV2765" s="63"/>
      <c r="AW2765" s="63"/>
    </row>
    <row r="2766" spans="27:49" x14ac:dyDescent="0.2">
      <c r="AA2766" s="63"/>
      <c r="AB2766" s="63"/>
      <c r="AC2766" s="63"/>
      <c r="AD2766" s="63"/>
      <c r="AF2766" s="220"/>
      <c r="AN2766" s="63"/>
      <c r="AO2766" s="63"/>
      <c r="AP2766" s="63"/>
      <c r="AQ2766" s="63"/>
      <c r="AR2766" s="63"/>
      <c r="AS2766" s="63"/>
      <c r="AT2766" s="63"/>
      <c r="AU2766" s="63"/>
      <c r="AV2766" s="63"/>
      <c r="AW2766" s="63"/>
    </row>
    <row r="2767" spans="27:49" x14ac:dyDescent="0.2">
      <c r="AA2767" s="63"/>
      <c r="AB2767" s="63"/>
      <c r="AC2767" s="63"/>
      <c r="AD2767" s="63"/>
      <c r="AF2767" s="220"/>
      <c r="AN2767" s="63"/>
      <c r="AO2767" s="63"/>
      <c r="AP2767" s="63"/>
      <c r="AQ2767" s="63"/>
      <c r="AR2767" s="63"/>
      <c r="AS2767" s="63"/>
      <c r="AT2767" s="63"/>
      <c r="AU2767" s="63"/>
      <c r="AV2767" s="63"/>
      <c r="AW2767" s="63"/>
    </row>
    <row r="2768" spans="27:49" x14ac:dyDescent="0.2">
      <c r="AA2768" s="63"/>
      <c r="AB2768" s="63"/>
      <c r="AC2768" s="63"/>
      <c r="AD2768" s="63"/>
      <c r="AF2768" s="220"/>
      <c r="AN2768" s="63"/>
      <c r="AO2768" s="63"/>
      <c r="AP2768" s="63"/>
      <c r="AQ2768" s="63"/>
      <c r="AR2768" s="63"/>
      <c r="AS2768" s="63"/>
      <c r="AT2768" s="63"/>
      <c r="AU2768" s="63"/>
      <c r="AV2768" s="63"/>
      <c r="AW2768" s="63"/>
    </row>
    <row r="2769" spans="27:49" x14ac:dyDescent="0.2">
      <c r="AA2769" s="63"/>
      <c r="AB2769" s="63"/>
      <c r="AC2769" s="63"/>
      <c r="AD2769" s="63"/>
      <c r="AF2769" s="220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</row>
    <row r="2770" spans="27:49" x14ac:dyDescent="0.2">
      <c r="AA2770" s="63"/>
      <c r="AB2770" s="63"/>
      <c r="AC2770" s="63"/>
      <c r="AD2770" s="63"/>
      <c r="AF2770" s="220"/>
      <c r="AN2770" s="63"/>
      <c r="AO2770" s="63"/>
      <c r="AP2770" s="63"/>
      <c r="AQ2770" s="63"/>
      <c r="AR2770" s="63"/>
      <c r="AS2770" s="63"/>
      <c r="AT2770" s="63"/>
      <c r="AU2770" s="63"/>
      <c r="AV2770" s="63"/>
      <c r="AW2770" s="63"/>
    </row>
    <row r="2771" spans="27:49" x14ac:dyDescent="0.2">
      <c r="AA2771" s="63"/>
      <c r="AB2771" s="63"/>
      <c r="AC2771" s="63"/>
      <c r="AD2771" s="63"/>
      <c r="AF2771" s="220"/>
      <c r="AN2771" s="63"/>
      <c r="AO2771" s="63"/>
      <c r="AP2771" s="63"/>
      <c r="AQ2771" s="63"/>
      <c r="AR2771" s="63"/>
      <c r="AS2771" s="63"/>
      <c r="AT2771" s="63"/>
      <c r="AU2771" s="63"/>
      <c r="AV2771" s="63"/>
      <c r="AW2771" s="63"/>
    </row>
    <row r="2772" spans="27:49" x14ac:dyDescent="0.2">
      <c r="AA2772" s="63"/>
      <c r="AB2772" s="63"/>
      <c r="AC2772" s="63"/>
      <c r="AD2772" s="63"/>
      <c r="AF2772" s="220"/>
      <c r="AN2772" s="63"/>
      <c r="AO2772" s="63"/>
      <c r="AP2772" s="63"/>
      <c r="AQ2772" s="63"/>
      <c r="AR2772" s="63"/>
      <c r="AS2772" s="63"/>
      <c r="AT2772" s="63"/>
      <c r="AU2772" s="63"/>
      <c r="AV2772" s="63"/>
      <c r="AW2772" s="63"/>
    </row>
    <row r="2773" spans="27:49" x14ac:dyDescent="0.2">
      <c r="AA2773" s="63"/>
      <c r="AB2773" s="63"/>
      <c r="AC2773" s="63"/>
      <c r="AD2773" s="63"/>
      <c r="AF2773" s="220"/>
      <c r="AN2773" s="63"/>
      <c r="AO2773" s="63"/>
      <c r="AP2773" s="63"/>
      <c r="AQ2773" s="63"/>
      <c r="AR2773" s="63"/>
      <c r="AS2773" s="63"/>
      <c r="AT2773" s="63"/>
      <c r="AU2773" s="63"/>
      <c r="AV2773" s="63"/>
      <c r="AW2773" s="63"/>
    </row>
    <row r="2774" spans="27:49" x14ac:dyDescent="0.2">
      <c r="AA2774" s="63"/>
      <c r="AB2774" s="63"/>
      <c r="AC2774" s="63"/>
      <c r="AD2774" s="63"/>
      <c r="AF2774" s="220"/>
      <c r="AN2774" s="63"/>
      <c r="AO2774" s="63"/>
      <c r="AP2774" s="63"/>
      <c r="AQ2774" s="63"/>
      <c r="AR2774" s="63"/>
      <c r="AS2774" s="63"/>
      <c r="AT2774" s="63"/>
      <c r="AU2774" s="63"/>
      <c r="AV2774" s="63"/>
      <c r="AW2774" s="63"/>
    </row>
    <row r="2775" spans="27:49" x14ac:dyDescent="0.2">
      <c r="AA2775" s="63"/>
      <c r="AB2775" s="63"/>
      <c r="AC2775" s="63"/>
      <c r="AD2775" s="63"/>
      <c r="AF2775" s="220"/>
      <c r="AN2775" s="63"/>
      <c r="AO2775" s="63"/>
      <c r="AP2775" s="63"/>
      <c r="AQ2775" s="63"/>
      <c r="AR2775" s="63"/>
      <c r="AS2775" s="63"/>
      <c r="AT2775" s="63"/>
      <c r="AU2775" s="63"/>
      <c r="AV2775" s="63"/>
      <c r="AW2775" s="63"/>
    </row>
    <row r="2776" spans="27:49" x14ac:dyDescent="0.2">
      <c r="AA2776" s="63"/>
      <c r="AB2776" s="63"/>
      <c r="AC2776" s="63"/>
      <c r="AD2776" s="63"/>
      <c r="AF2776" s="220"/>
      <c r="AN2776" s="63"/>
      <c r="AO2776" s="63"/>
      <c r="AP2776" s="63"/>
      <c r="AQ2776" s="63"/>
      <c r="AR2776" s="63"/>
      <c r="AS2776" s="63"/>
      <c r="AT2776" s="63"/>
      <c r="AU2776" s="63"/>
      <c r="AV2776" s="63"/>
      <c r="AW2776" s="63"/>
    </row>
    <row r="2777" spans="27:49" x14ac:dyDescent="0.2">
      <c r="AA2777" s="63"/>
      <c r="AB2777" s="63"/>
      <c r="AC2777" s="63"/>
      <c r="AD2777" s="63"/>
      <c r="AF2777" s="220"/>
      <c r="AN2777" s="63"/>
      <c r="AO2777" s="63"/>
      <c r="AP2777" s="63"/>
      <c r="AQ2777" s="63"/>
      <c r="AR2777" s="63"/>
      <c r="AS2777" s="63"/>
      <c r="AT2777" s="63"/>
      <c r="AU2777" s="63"/>
      <c r="AV2777" s="63"/>
      <c r="AW2777" s="63"/>
    </row>
    <row r="2778" spans="27:49" x14ac:dyDescent="0.2">
      <c r="AA2778" s="63"/>
      <c r="AB2778" s="63"/>
      <c r="AC2778" s="63"/>
      <c r="AD2778" s="63"/>
      <c r="AF2778" s="220"/>
      <c r="AN2778" s="63"/>
      <c r="AO2778" s="63"/>
      <c r="AP2778" s="63"/>
      <c r="AQ2778" s="63"/>
      <c r="AR2778" s="63"/>
      <c r="AS2778" s="63"/>
      <c r="AT2778" s="63"/>
      <c r="AU2778" s="63"/>
      <c r="AV2778" s="63"/>
      <c r="AW2778" s="63"/>
    </row>
    <row r="2779" spans="27:49" x14ac:dyDescent="0.2">
      <c r="AA2779" s="63"/>
      <c r="AB2779" s="63"/>
      <c r="AC2779" s="63"/>
      <c r="AD2779" s="63"/>
      <c r="AF2779" s="220"/>
      <c r="AN2779" s="63"/>
      <c r="AO2779" s="63"/>
      <c r="AP2779" s="63"/>
      <c r="AQ2779" s="63"/>
      <c r="AR2779" s="63"/>
      <c r="AS2779" s="63"/>
      <c r="AT2779" s="63"/>
      <c r="AU2779" s="63"/>
      <c r="AV2779" s="63"/>
      <c r="AW2779" s="63"/>
    </row>
    <row r="2780" spans="27:49" x14ac:dyDescent="0.2">
      <c r="AA2780" s="63"/>
      <c r="AB2780" s="63"/>
      <c r="AC2780" s="63"/>
      <c r="AD2780" s="63"/>
      <c r="AF2780" s="220"/>
      <c r="AN2780" s="63"/>
      <c r="AO2780" s="63"/>
      <c r="AP2780" s="63"/>
      <c r="AQ2780" s="63"/>
      <c r="AR2780" s="63"/>
      <c r="AS2780" s="63"/>
      <c r="AT2780" s="63"/>
      <c r="AU2780" s="63"/>
      <c r="AV2780" s="63"/>
      <c r="AW2780" s="63"/>
    </row>
    <row r="2781" spans="27:49" x14ac:dyDescent="0.2">
      <c r="AA2781" s="63"/>
      <c r="AB2781" s="63"/>
      <c r="AC2781" s="63"/>
      <c r="AD2781" s="63"/>
      <c r="AF2781" s="220"/>
      <c r="AN2781" s="63"/>
      <c r="AO2781" s="63"/>
      <c r="AP2781" s="63"/>
      <c r="AQ2781" s="63"/>
      <c r="AR2781" s="63"/>
      <c r="AS2781" s="63"/>
      <c r="AT2781" s="63"/>
      <c r="AU2781" s="63"/>
      <c r="AV2781" s="63"/>
      <c r="AW2781" s="63"/>
    </row>
    <row r="2782" spans="27:49" x14ac:dyDescent="0.2">
      <c r="AA2782" s="63"/>
      <c r="AB2782" s="63"/>
      <c r="AC2782" s="63"/>
      <c r="AD2782" s="63"/>
      <c r="AF2782" s="220"/>
      <c r="AN2782" s="63"/>
      <c r="AO2782" s="63"/>
      <c r="AP2782" s="63"/>
      <c r="AQ2782" s="63"/>
      <c r="AR2782" s="63"/>
      <c r="AS2782" s="63"/>
      <c r="AT2782" s="63"/>
      <c r="AU2782" s="63"/>
      <c r="AV2782" s="63"/>
      <c r="AW2782" s="63"/>
    </row>
    <row r="2783" spans="27:49" x14ac:dyDescent="0.2">
      <c r="AA2783" s="63"/>
      <c r="AB2783" s="63"/>
      <c r="AC2783" s="63"/>
      <c r="AD2783" s="63"/>
      <c r="AF2783" s="220"/>
      <c r="AN2783" s="63"/>
      <c r="AO2783" s="63"/>
      <c r="AP2783" s="63"/>
      <c r="AQ2783" s="63"/>
      <c r="AR2783" s="63"/>
      <c r="AS2783" s="63"/>
      <c r="AT2783" s="63"/>
      <c r="AU2783" s="63"/>
      <c r="AV2783" s="63"/>
      <c r="AW2783" s="63"/>
    </row>
    <row r="2784" spans="27:49" x14ac:dyDescent="0.2">
      <c r="AA2784" s="63"/>
      <c r="AB2784" s="63"/>
      <c r="AC2784" s="63"/>
      <c r="AD2784" s="63"/>
      <c r="AF2784" s="220"/>
      <c r="AN2784" s="63"/>
      <c r="AO2784" s="63"/>
      <c r="AP2784" s="63"/>
      <c r="AQ2784" s="63"/>
      <c r="AR2784" s="63"/>
      <c r="AS2784" s="63"/>
      <c r="AT2784" s="63"/>
      <c r="AU2784" s="63"/>
      <c r="AV2784" s="63"/>
      <c r="AW2784" s="63"/>
    </row>
    <row r="2785" spans="27:49" x14ac:dyDescent="0.2">
      <c r="AA2785" s="63"/>
      <c r="AB2785" s="63"/>
      <c r="AC2785" s="63"/>
      <c r="AD2785" s="63"/>
      <c r="AF2785" s="220"/>
      <c r="AN2785" s="63"/>
      <c r="AO2785" s="63"/>
      <c r="AP2785" s="63"/>
      <c r="AQ2785" s="63"/>
      <c r="AR2785" s="63"/>
      <c r="AS2785" s="63"/>
      <c r="AT2785" s="63"/>
      <c r="AU2785" s="63"/>
      <c r="AV2785" s="63"/>
      <c r="AW2785" s="63"/>
    </row>
    <row r="2786" spans="27:49" x14ac:dyDescent="0.2">
      <c r="AA2786" s="63"/>
      <c r="AB2786" s="63"/>
      <c r="AC2786" s="63"/>
      <c r="AD2786" s="63"/>
      <c r="AF2786" s="220"/>
      <c r="AN2786" s="63"/>
      <c r="AO2786" s="63"/>
      <c r="AP2786" s="63"/>
      <c r="AQ2786" s="63"/>
      <c r="AR2786" s="63"/>
      <c r="AS2786" s="63"/>
      <c r="AT2786" s="63"/>
      <c r="AU2786" s="63"/>
      <c r="AV2786" s="63"/>
      <c r="AW2786" s="63"/>
    </row>
    <row r="2787" spans="27:49" x14ac:dyDescent="0.2">
      <c r="AA2787" s="63"/>
      <c r="AB2787" s="63"/>
      <c r="AC2787" s="63"/>
      <c r="AD2787" s="63"/>
      <c r="AF2787" s="220"/>
      <c r="AN2787" s="63"/>
      <c r="AO2787" s="63"/>
      <c r="AP2787" s="63"/>
      <c r="AQ2787" s="63"/>
      <c r="AR2787" s="63"/>
      <c r="AS2787" s="63"/>
      <c r="AT2787" s="63"/>
      <c r="AU2787" s="63"/>
      <c r="AV2787" s="63"/>
      <c r="AW2787" s="63"/>
    </row>
    <row r="2788" spans="27:49" x14ac:dyDescent="0.2">
      <c r="AA2788" s="63"/>
      <c r="AB2788" s="63"/>
      <c r="AC2788" s="63"/>
      <c r="AD2788" s="63"/>
      <c r="AF2788" s="220"/>
      <c r="AN2788" s="63"/>
      <c r="AO2788" s="63"/>
      <c r="AP2788" s="63"/>
      <c r="AQ2788" s="63"/>
      <c r="AR2788" s="63"/>
      <c r="AS2788" s="63"/>
      <c r="AT2788" s="63"/>
      <c r="AU2788" s="63"/>
      <c r="AV2788" s="63"/>
      <c r="AW2788" s="63"/>
    </row>
    <row r="2789" spans="27:49" x14ac:dyDescent="0.2">
      <c r="AA2789" s="63"/>
      <c r="AB2789" s="63"/>
      <c r="AC2789" s="63"/>
      <c r="AD2789" s="63"/>
      <c r="AF2789" s="220"/>
      <c r="AN2789" s="63"/>
      <c r="AO2789" s="63"/>
      <c r="AP2789" s="63"/>
      <c r="AQ2789" s="63"/>
      <c r="AR2789" s="63"/>
      <c r="AS2789" s="63"/>
      <c r="AT2789" s="63"/>
      <c r="AU2789" s="63"/>
      <c r="AV2789" s="63"/>
      <c r="AW2789" s="63"/>
    </row>
    <row r="2790" spans="27:49" x14ac:dyDescent="0.2">
      <c r="AA2790" s="63"/>
      <c r="AB2790" s="63"/>
      <c r="AC2790" s="63"/>
      <c r="AD2790" s="63"/>
      <c r="AF2790" s="220"/>
      <c r="AN2790" s="63"/>
      <c r="AO2790" s="63"/>
      <c r="AP2790" s="63"/>
      <c r="AQ2790" s="63"/>
      <c r="AR2790" s="63"/>
      <c r="AS2790" s="63"/>
      <c r="AT2790" s="63"/>
      <c r="AU2790" s="63"/>
      <c r="AV2790" s="63"/>
      <c r="AW2790" s="63"/>
    </row>
    <row r="2791" spans="27:49" x14ac:dyDescent="0.2">
      <c r="AA2791" s="63"/>
      <c r="AB2791" s="63"/>
      <c r="AC2791" s="63"/>
      <c r="AD2791" s="63"/>
      <c r="AF2791" s="220"/>
      <c r="AN2791" s="63"/>
      <c r="AO2791" s="63"/>
      <c r="AP2791" s="63"/>
      <c r="AQ2791" s="63"/>
      <c r="AR2791" s="63"/>
      <c r="AS2791" s="63"/>
      <c r="AT2791" s="63"/>
      <c r="AU2791" s="63"/>
      <c r="AV2791" s="63"/>
      <c r="AW2791" s="63"/>
    </row>
    <row r="2792" spans="27:49" x14ac:dyDescent="0.2">
      <c r="AA2792" s="63"/>
      <c r="AB2792" s="63"/>
      <c r="AC2792" s="63"/>
      <c r="AD2792" s="63"/>
      <c r="AF2792" s="220"/>
      <c r="AN2792" s="63"/>
      <c r="AO2792" s="63"/>
      <c r="AP2792" s="63"/>
      <c r="AQ2792" s="63"/>
      <c r="AR2792" s="63"/>
      <c r="AS2792" s="63"/>
      <c r="AT2792" s="63"/>
      <c r="AU2792" s="63"/>
      <c r="AV2792" s="63"/>
      <c r="AW2792" s="63"/>
    </row>
    <row r="2793" spans="27:49" x14ac:dyDescent="0.2">
      <c r="AA2793" s="63"/>
      <c r="AB2793" s="63"/>
      <c r="AC2793" s="63"/>
      <c r="AD2793" s="63"/>
      <c r="AF2793" s="220"/>
      <c r="AN2793" s="63"/>
      <c r="AO2793" s="63"/>
      <c r="AP2793" s="63"/>
      <c r="AQ2793" s="63"/>
      <c r="AR2793" s="63"/>
      <c r="AS2793" s="63"/>
      <c r="AT2793" s="63"/>
      <c r="AU2793" s="63"/>
      <c r="AV2793" s="63"/>
      <c r="AW2793" s="63"/>
    </row>
    <row r="2794" spans="27:49" x14ac:dyDescent="0.2">
      <c r="AA2794" s="63"/>
      <c r="AB2794" s="63"/>
      <c r="AC2794" s="63"/>
      <c r="AD2794" s="63"/>
      <c r="AF2794" s="220"/>
      <c r="AN2794" s="63"/>
      <c r="AO2794" s="63"/>
      <c r="AP2794" s="63"/>
      <c r="AQ2794" s="63"/>
      <c r="AR2794" s="63"/>
      <c r="AS2794" s="63"/>
      <c r="AT2794" s="63"/>
      <c r="AU2794" s="63"/>
      <c r="AV2794" s="63"/>
      <c r="AW2794" s="63"/>
    </row>
    <row r="2795" spans="27:49" x14ac:dyDescent="0.2">
      <c r="AA2795" s="63"/>
      <c r="AB2795" s="63"/>
      <c r="AC2795" s="63"/>
      <c r="AD2795" s="63"/>
      <c r="AF2795" s="220"/>
      <c r="AN2795" s="63"/>
      <c r="AO2795" s="63"/>
      <c r="AP2795" s="63"/>
      <c r="AQ2795" s="63"/>
      <c r="AR2795" s="63"/>
      <c r="AS2795" s="63"/>
      <c r="AT2795" s="63"/>
      <c r="AU2795" s="63"/>
      <c r="AV2795" s="63"/>
      <c r="AW2795" s="63"/>
    </row>
    <row r="2796" spans="27:49" x14ac:dyDescent="0.2">
      <c r="AA2796" s="63"/>
      <c r="AB2796" s="63"/>
      <c r="AC2796" s="63"/>
      <c r="AD2796" s="63"/>
      <c r="AF2796" s="220"/>
      <c r="AN2796" s="63"/>
      <c r="AO2796" s="63"/>
      <c r="AP2796" s="63"/>
      <c r="AQ2796" s="63"/>
      <c r="AR2796" s="63"/>
      <c r="AS2796" s="63"/>
      <c r="AT2796" s="63"/>
      <c r="AU2796" s="63"/>
      <c r="AV2796" s="63"/>
      <c r="AW2796" s="63"/>
    </row>
    <row r="2797" spans="27:49" x14ac:dyDescent="0.2">
      <c r="AA2797" s="63"/>
      <c r="AB2797" s="63"/>
      <c r="AC2797" s="63"/>
      <c r="AD2797" s="63"/>
      <c r="AF2797" s="220"/>
      <c r="AN2797" s="63"/>
      <c r="AO2797" s="63"/>
      <c r="AP2797" s="63"/>
      <c r="AQ2797" s="63"/>
      <c r="AR2797" s="63"/>
      <c r="AS2797" s="63"/>
      <c r="AT2797" s="63"/>
      <c r="AU2797" s="63"/>
      <c r="AV2797" s="63"/>
      <c r="AW2797" s="63"/>
    </row>
    <row r="2798" spans="27:49" x14ac:dyDescent="0.2">
      <c r="AA2798" s="63"/>
      <c r="AB2798" s="63"/>
      <c r="AC2798" s="63"/>
      <c r="AD2798" s="63"/>
      <c r="AF2798" s="220"/>
      <c r="AN2798" s="63"/>
      <c r="AO2798" s="63"/>
      <c r="AP2798" s="63"/>
      <c r="AQ2798" s="63"/>
      <c r="AR2798" s="63"/>
      <c r="AS2798" s="63"/>
      <c r="AT2798" s="63"/>
      <c r="AU2798" s="63"/>
      <c r="AV2798" s="63"/>
      <c r="AW2798" s="63"/>
    </row>
    <row r="2799" spans="27:49" x14ac:dyDescent="0.2">
      <c r="AA2799" s="63"/>
      <c r="AB2799" s="63"/>
      <c r="AC2799" s="63"/>
      <c r="AD2799" s="63"/>
      <c r="AF2799" s="220"/>
      <c r="AN2799" s="63"/>
      <c r="AO2799" s="63"/>
      <c r="AP2799" s="63"/>
      <c r="AQ2799" s="63"/>
      <c r="AR2799" s="63"/>
      <c r="AS2799" s="63"/>
      <c r="AT2799" s="63"/>
      <c r="AU2799" s="63"/>
      <c r="AV2799" s="63"/>
      <c r="AW2799" s="63"/>
    </row>
    <row r="2800" spans="27:49" x14ac:dyDescent="0.2">
      <c r="AA2800" s="63"/>
      <c r="AB2800" s="63"/>
      <c r="AC2800" s="63"/>
      <c r="AD2800" s="63"/>
      <c r="AF2800" s="220"/>
      <c r="AN2800" s="63"/>
      <c r="AO2800" s="63"/>
      <c r="AP2800" s="63"/>
      <c r="AQ2800" s="63"/>
      <c r="AR2800" s="63"/>
      <c r="AS2800" s="63"/>
      <c r="AT2800" s="63"/>
      <c r="AU2800" s="63"/>
      <c r="AV2800" s="63"/>
      <c r="AW2800" s="63"/>
    </row>
    <row r="2801" spans="27:49" x14ac:dyDescent="0.2">
      <c r="AA2801" s="63"/>
      <c r="AB2801" s="63"/>
      <c r="AC2801" s="63"/>
      <c r="AD2801" s="63"/>
      <c r="AF2801" s="220"/>
      <c r="AN2801" s="63"/>
      <c r="AO2801" s="63"/>
      <c r="AP2801" s="63"/>
      <c r="AQ2801" s="63"/>
      <c r="AR2801" s="63"/>
      <c r="AS2801" s="63"/>
      <c r="AT2801" s="63"/>
      <c r="AU2801" s="63"/>
      <c r="AV2801" s="63"/>
      <c r="AW2801" s="63"/>
    </row>
    <row r="2802" spans="27:49" x14ac:dyDescent="0.2">
      <c r="AA2802" s="63"/>
      <c r="AB2802" s="63"/>
      <c r="AC2802" s="63"/>
      <c r="AD2802" s="63"/>
      <c r="AF2802" s="220"/>
      <c r="AN2802" s="63"/>
      <c r="AO2802" s="63"/>
      <c r="AP2802" s="63"/>
      <c r="AQ2802" s="63"/>
      <c r="AR2802" s="63"/>
      <c r="AS2802" s="63"/>
      <c r="AT2802" s="63"/>
      <c r="AU2802" s="63"/>
      <c r="AV2802" s="63"/>
      <c r="AW2802" s="63"/>
    </row>
    <row r="2803" spans="27:49" x14ac:dyDescent="0.2">
      <c r="AA2803" s="63"/>
      <c r="AB2803" s="63"/>
      <c r="AC2803" s="63"/>
      <c r="AD2803" s="63"/>
      <c r="AF2803" s="220"/>
      <c r="AN2803" s="63"/>
      <c r="AO2803" s="63"/>
      <c r="AP2803" s="63"/>
      <c r="AQ2803" s="63"/>
      <c r="AR2803" s="63"/>
      <c r="AS2803" s="63"/>
      <c r="AT2803" s="63"/>
      <c r="AU2803" s="63"/>
      <c r="AV2803" s="63"/>
      <c r="AW2803" s="63"/>
    </row>
    <row r="2804" spans="27:49" x14ac:dyDescent="0.2">
      <c r="AA2804" s="63"/>
      <c r="AB2804" s="63"/>
      <c r="AC2804" s="63"/>
      <c r="AD2804" s="63"/>
      <c r="AF2804" s="220"/>
      <c r="AN2804" s="63"/>
      <c r="AO2804" s="63"/>
      <c r="AP2804" s="63"/>
      <c r="AQ2804" s="63"/>
      <c r="AR2804" s="63"/>
      <c r="AS2804" s="63"/>
      <c r="AT2804" s="63"/>
      <c r="AU2804" s="63"/>
      <c r="AV2804" s="63"/>
      <c r="AW2804" s="63"/>
    </row>
    <row r="2805" spans="27:49" x14ac:dyDescent="0.2">
      <c r="AA2805" s="63"/>
      <c r="AB2805" s="63"/>
      <c r="AC2805" s="63"/>
      <c r="AD2805" s="63"/>
      <c r="AF2805" s="220"/>
      <c r="AN2805" s="63"/>
      <c r="AO2805" s="63"/>
      <c r="AP2805" s="63"/>
      <c r="AQ2805" s="63"/>
      <c r="AR2805" s="63"/>
      <c r="AS2805" s="63"/>
      <c r="AT2805" s="63"/>
      <c r="AU2805" s="63"/>
      <c r="AV2805" s="63"/>
      <c r="AW2805" s="63"/>
    </row>
    <row r="2806" spans="27:49" x14ac:dyDescent="0.2">
      <c r="AA2806" s="63"/>
      <c r="AB2806" s="63"/>
      <c r="AC2806" s="63"/>
      <c r="AD2806" s="63"/>
      <c r="AF2806" s="220"/>
      <c r="AN2806" s="63"/>
      <c r="AO2806" s="63"/>
      <c r="AP2806" s="63"/>
      <c r="AQ2806" s="63"/>
      <c r="AR2806" s="63"/>
      <c r="AS2806" s="63"/>
      <c r="AT2806" s="63"/>
      <c r="AU2806" s="63"/>
      <c r="AV2806" s="63"/>
      <c r="AW2806" s="63"/>
    </row>
    <row r="2807" spans="27:49" x14ac:dyDescent="0.2">
      <c r="AA2807" s="63"/>
      <c r="AB2807" s="63"/>
      <c r="AC2807" s="63"/>
      <c r="AD2807" s="63"/>
      <c r="AF2807" s="220"/>
      <c r="AN2807" s="63"/>
      <c r="AO2807" s="63"/>
      <c r="AP2807" s="63"/>
      <c r="AQ2807" s="63"/>
      <c r="AR2807" s="63"/>
      <c r="AS2807" s="63"/>
      <c r="AT2807" s="63"/>
      <c r="AU2807" s="63"/>
      <c r="AV2807" s="63"/>
      <c r="AW2807" s="63"/>
    </row>
    <row r="2808" spans="27:49" x14ac:dyDescent="0.2">
      <c r="AA2808" s="63"/>
      <c r="AB2808" s="63"/>
      <c r="AC2808" s="63"/>
      <c r="AD2808" s="63"/>
      <c r="AF2808" s="220"/>
      <c r="AN2808" s="63"/>
      <c r="AO2808" s="63"/>
      <c r="AP2808" s="63"/>
      <c r="AQ2808" s="63"/>
      <c r="AR2808" s="63"/>
      <c r="AS2808" s="63"/>
      <c r="AT2808" s="63"/>
      <c r="AU2808" s="63"/>
      <c r="AV2808" s="63"/>
      <c r="AW2808" s="63"/>
    </row>
    <row r="2809" spans="27:49" x14ac:dyDescent="0.2">
      <c r="AA2809" s="63"/>
      <c r="AB2809" s="63"/>
      <c r="AC2809" s="63"/>
      <c r="AD2809" s="63"/>
      <c r="AF2809" s="220"/>
      <c r="AN2809" s="63"/>
      <c r="AO2809" s="63"/>
      <c r="AP2809" s="63"/>
      <c r="AQ2809" s="63"/>
      <c r="AR2809" s="63"/>
      <c r="AS2809" s="63"/>
      <c r="AT2809" s="63"/>
      <c r="AU2809" s="63"/>
      <c r="AV2809" s="63"/>
      <c r="AW2809" s="63"/>
    </row>
    <row r="2810" spans="27:49" x14ac:dyDescent="0.2">
      <c r="AA2810" s="63"/>
      <c r="AB2810" s="63"/>
      <c r="AC2810" s="63"/>
      <c r="AD2810" s="63"/>
      <c r="AF2810" s="220"/>
      <c r="AN2810" s="63"/>
      <c r="AO2810" s="63"/>
      <c r="AP2810" s="63"/>
      <c r="AQ2810" s="63"/>
      <c r="AR2810" s="63"/>
      <c r="AS2810" s="63"/>
      <c r="AT2810" s="63"/>
      <c r="AU2810" s="63"/>
      <c r="AV2810" s="63"/>
      <c r="AW2810" s="63"/>
    </row>
    <row r="2811" spans="27:49" x14ac:dyDescent="0.2">
      <c r="AA2811" s="63"/>
      <c r="AB2811" s="63"/>
      <c r="AC2811" s="63"/>
      <c r="AD2811" s="63"/>
      <c r="AF2811" s="220"/>
      <c r="AN2811" s="63"/>
      <c r="AO2811" s="63"/>
      <c r="AP2811" s="63"/>
      <c r="AQ2811" s="63"/>
      <c r="AR2811" s="63"/>
      <c r="AS2811" s="63"/>
      <c r="AT2811" s="63"/>
      <c r="AU2811" s="63"/>
      <c r="AV2811" s="63"/>
      <c r="AW2811" s="63"/>
    </row>
    <row r="2812" spans="27:49" x14ac:dyDescent="0.2">
      <c r="AA2812" s="63"/>
      <c r="AB2812" s="63"/>
      <c r="AC2812" s="63"/>
      <c r="AD2812" s="63"/>
      <c r="AF2812" s="220"/>
      <c r="AN2812" s="63"/>
      <c r="AO2812" s="63"/>
      <c r="AP2812" s="63"/>
      <c r="AQ2812" s="63"/>
      <c r="AR2812" s="63"/>
      <c r="AS2812" s="63"/>
      <c r="AT2812" s="63"/>
      <c r="AU2812" s="63"/>
      <c r="AV2812" s="63"/>
      <c r="AW2812" s="63"/>
    </row>
    <row r="2813" spans="27:49" x14ac:dyDescent="0.2">
      <c r="AA2813" s="63"/>
      <c r="AB2813" s="63"/>
      <c r="AC2813" s="63"/>
      <c r="AD2813" s="63"/>
      <c r="AF2813" s="220"/>
      <c r="AN2813" s="63"/>
      <c r="AO2813" s="63"/>
      <c r="AP2813" s="63"/>
      <c r="AQ2813" s="63"/>
      <c r="AR2813" s="63"/>
      <c r="AS2813" s="63"/>
      <c r="AT2813" s="63"/>
      <c r="AU2813" s="63"/>
      <c r="AV2813" s="63"/>
      <c r="AW2813" s="63"/>
    </row>
    <row r="2814" spans="27:49" x14ac:dyDescent="0.2">
      <c r="AA2814" s="63"/>
      <c r="AB2814" s="63"/>
      <c r="AC2814" s="63"/>
      <c r="AD2814" s="63"/>
      <c r="AF2814" s="220"/>
      <c r="AN2814" s="63"/>
      <c r="AO2814" s="63"/>
      <c r="AP2814" s="63"/>
      <c r="AQ2814" s="63"/>
      <c r="AR2814" s="63"/>
      <c r="AS2814" s="63"/>
      <c r="AT2814" s="63"/>
      <c r="AU2814" s="63"/>
      <c r="AV2814" s="63"/>
      <c r="AW2814" s="63"/>
    </row>
    <row r="2815" spans="27:49" x14ac:dyDescent="0.2">
      <c r="AA2815" s="63"/>
      <c r="AB2815" s="63"/>
      <c r="AC2815" s="63"/>
      <c r="AD2815" s="63"/>
      <c r="AF2815" s="220"/>
      <c r="AN2815" s="63"/>
      <c r="AO2815" s="63"/>
      <c r="AP2815" s="63"/>
      <c r="AQ2815" s="63"/>
      <c r="AR2815" s="63"/>
      <c r="AS2815" s="63"/>
      <c r="AT2815" s="63"/>
      <c r="AU2815" s="63"/>
      <c r="AV2815" s="63"/>
      <c r="AW2815" s="63"/>
    </row>
    <row r="2816" spans="27:49" x14ac:dyDescent="0.2">
      <c r="AA2816" s="63"/>
      <c r="AB2816" s="63"/>
      <c r="AC2816" s="63"/>
      <c r="AD2816" s="63"/>
      <c r="AF2816" s="220"/>
      <c r="AN2816" s="63"/>
      <c r="AO2816" s="63"/>
      <c r="AP2816" s="63"/>
      <c r="AQ2816" s="63"/>
      <c r="AR2816" s="63"/>
      <c r="AS2816" s="63"/>
      <c r="AT2816" s="63"/>
      <c r="AU2816" s="63"/>
      <c r="AV2816" s="63"/>
      <c r="AW2816" s="63"/>
    </row>
    <row r="2817" spans="27:49" x14ac:dyDescent="0.2">
      <c r="AA2817" s="63"/>
      <c r="AB2817" s="63"/>
      <c r="AC2817" s="63"/>
      <c r="AD2817" s="63"/>
      <c r="AF2817" s="220"/>
      <c r="AN2817" s="63"/>
      <c r="AO2817" s="63"/>
      <c r="AP2817" s="63"/>
      <c r="AQ2817" s="63"/>
      <c r="AR2817" s="63"/>
      <c r="AS2817" s="63"/>
      <c r="AT2817" s="63"/>
      <c r="AU2817" s="63"/>
      <c r="AV2817" s="63"/>
      <c r="AW2817" s="63"/>
    </row>
    <row r="2818" spans="27:49" x14ac:dyDescent="0.2">
      <c r="AA2818" s="63"/>
      <c r="AB2818" s="63"/>
      <c r="AC2818" s="63"/>
      <c r="AD2818" s="63"/>
      <c r="AF2818" s="220"/>
      <c r="AN2818" s="63"/>
      <c r="AO2818" s="63"/>
      <c r="AP2818" s="63"/>
      <c r="AQ2818" s="63"/>
      <c r="AR2818" s="63"/>
      <c r="AS2818" s="63"/>
      <c r="AT2818" s="63"/>
      <c r="AU2818" s="63"/>
      <c r="AV2818" s="63"/>
      <c r="AW2818" s="63"/>
    </row>
    <row r="2819" spans="27:49" x14ac:dyDescent="0.2">
      <c r="AA2819" s="63"/>
      <c r="AB2819" s="63"/>
      <c r="AC2819" s="63"/>
      <c r="AD2819" s="63"/>
      <c r="AF2819" s="220"/>
      <c r="AN2819" s="63"/>
      <c r="AO2819" s="63"/>
      <c r="AP2819" s="63"/>
      <c r="AQ2819" s="63"/>
      <c r="AR2819" s="63"/>
      <c r="AS2819" s="63"/>
      <c r="AT2819" s="63"/>
      <c r="AU2819" s="63"/>
      <c r="AV2819" s="63"/>
      <c r="AW2819" s="63"/>
    </row>
    <row r="2820" spans="27:49" x14ac:dyDescent="0.2">
      <c r="AA2820" s="63"/>
      <c r="AB2820" s="63"/>
      <c r="AC2820" s="63"/>
      <c r="AD2820" s="63"/>
      <c r="AF2820" s="220"/>
      <c r="AN2820" s="63"/>
      <c r="AO2820" s="63"/>
      <c r="AP2820" s="63"/>
      <c r="AQ2820" s="63"/>
      <c r="AR2820" s="63"/>
      <c r="AS2820" s="63"/>
      <c r="AT2820" s="63"/>
      <c r="AU2820" s="63"/>
      <c r="AV2820" s="63"/>
      <c r="AW2820" s="63"/>
    </row>
    <row r="2821" spans="27:49" x14ac:dyDescent="0.2">
      <c r="AA2821" s="63"/>
      <c r="AB2821" s="63"/>
      <c r="AC2821" s="63"/>
      <c r="AD2821" s="63"/>
      <c r="AF2821" s="220"/>
      <c r="AN2821" s="63"/>
      <c r="AO2821" s="63"/>
      <c r="AP2821" s="63"/>
      <c r="AQ2821" s="63"/>
      <c r="AR2821" s="63"/>
      <c r="AS2821" s="63"/>
      <c r="AT2821" s="63"/>
      <c r="AU2821" s="63"/>
      <c r="AV2821" s="63"/>
      <c r="AW2821" s="63"/>
    </row>
    <row r="2822" spans="27:49" x14ac:dyDescent="0.2">
      <c r="AA2822" s="63"/>
      <c r="AB2822" s="63"/>
      <c r="AC2822" s="63"/>
      <c r="AD2822" s="63"/>
      <c r="AF2822" s="220"/>
      <c r="AN2822" s="63"/>
      <c r="AO2822" s="63"/>
      <c r="AP2822" s="63"/>
      <c r="AQ2822" s="63"/>
      <c r="AR2822" s="63"/>
      <c r="AS2822" s="63"/>
      <c r="AT2822" s="63"/>
      <c r="AU2822" s="63"/>
      <c r="AV2822" s="63"/>
      <c r="AW2822" s="63"/>
    </row>
    <row r="2823" spans="27:49" x14ac:dyDescent="0.2">
      <c r="AA2823" s="63"/>
      <c r="AB2823" s="63"/>
      <c r="AC2823" s="63"/>
      <c r="AD2823" s="63"/>
      <c r="AF2823" s="220"/>
      <c r="AN2823" s="63"/>
      <c r="AO2823" s="63"/>
      <c r="AP2823" s="63"/>
      <c r="AQ2823" s="63"/>
      <c r="AR2823" s="63"/>
      <c r="AS2823" s="63"/>
      <c r="AT2823" s="63"/>
      <c r="AU2823" s="63"/>
      <c r="AV2823" s="63"/>
      <c r="AW2823" s="63"/>
    </row>
    <row r="2824" spans="27:49" x14ac:dyDescent="0.2">
      <c r="AA2824" s="63"/>
      <c r="AB2824" s="63"/>
      <c r="AC2824" s="63"/>
      <c r="AD2824" s="63"/>
      <c r="AF2824" s="220"/>
      <c r="AN2824" s="63"/>
      <c r="AO2824" s="63"/>
      <c r="AP2824" s="63"/>
      <c r="AQ2824" s="63"/>
      <c r="AR2824" s="63"/>
      <c r="AS2824" s="63"/>
      <c r="AT2824" s="63"/>
      <c r="AU2824" s="63"/>
      <c r="AV2824" s="63"/>
      <c r="AW2824" s="63"/>
    </row>
    <row r="2825" spans="27:49" x14ac:dyDescent="0.2">
      <c r="AA2825" s="63"/>
      <c r="AB2825" s="63"/>
      <c r="AC2825" s="63"/>
      <c r="AD2825" s="63"/>
      <c r="AF2825" s="220"/>
      <c r="AN2825" s="63"/>
      <c r="AO2825" s="63"/>
      <c r="AP2825" s="63"/>
      <c r="AQ2825" s="63"/>
      <c r="AR2825" s="63"/>
      <c r="AS2825" s="63"/>
      <c r="AT2825" s="63"/>
      <c r="AU2825" s="63"/>
      <c r="AV2825" s="63"/>
      <c r="AW2825" s="63"/>
    </row>
    <row r="2826" spans="27:49" x14ac:dyDescent="0.2">
      <c r="AA2826" s="63"/>
      <c r="AB2826" s="63"/>
      <c r="AC2826" s="63"/>
      <c r="AD2826" s="63"/>
      <c r="AF2826" s="220"/>
      <c r="AN2826" s="63"/>
      <c r="AO2826" s="63"/>
      <c r="AP2826" s="63"/>
      <c r="AQ2826" s="63"/>
      <c r="AR2826" s="63"/>
      <c r="AS2826" s="63"/>
      <c r="AT2826" s="63"/>
      <c r="AU2826" s="63"/>
      <c r="AV2826" s="63"/>
      <c r="AW2826" s="63"/>
    </row>
    <row r="2827" spans="27:49" x14ac:dyDescent="0.2">
      <c r="AA2827" s="63"/>
      <c r="AB2827" s="63"/>
      <c r="AC2827" s="63"/>
      <c r="AD2827" s="63"/>
      <c r="AF2827" s="220"/>
      <c r="AN2827" s="63"/>
      <c r="AO2827" s="63"/>
      <c r="AP2827" s="63"/>
      <c r="AQ2827" s="63"/>
      <c r="AR2827" s="63"/>
      <c r="AS2827" s="63"/>
      <c r="AT2827" s="63"/>
      <c r="AU2827" s="63"/>
      <c r="AV2827" s="63"/>
      <c r="AW2827" s="63"/>
    </row>
    <row r="2828" spans="27:49" x14ac:dyDescent="0.2">
      <c r="AA2828" s="63"/>
      <c r="AB2828" s="63"/>
      <c r="AC2828" s="63"/>
      <c r="AD2828" s="63"/>
      <c r="AF2828" s="220"/>
      <c r="AN2828" s="63"/>
      <c r="AO2828" s="63"/>
      <c r="AP2828" s="63"/>
      <c r="AQ2828" s="63"/>
      <c r="AR2828" s="63"/>
      <c r="AS2828" s="63"/>
      <c r="AT2828" s="63"/>
      <c r="AU2828" s="63"/>
      <c r="AV2828" s="63"/>
      <c r="AW2828" s="63"/>
    </row>
    <row r="2829" spans="27:49" x14ac:dyDescent="0.2">
      <c r="AA2829" s="63"/>
      <c r="AB2829" s="63"/>
      <c r="AC2829" s="63"/>
      <c r="AD2829" s="63"/>
      <c r="AF2829" s="220"/>
      <c r="AN2829" s="63"/>
      <c r="AO2829" s="63"/>
      <c r="AP2829" s="63"/>
      <c r="AQ2829" s="63"/>
      <c r="AR2829" s="63"/>
      <c r="AS2829" s="63"/>
      <c r="AT2829" s="63"/>
      <c r="AU2829" s="63"/>
      <c r="AV2829" s="63"/>
      <c r="AW2829" s="63"/>
    </row>
    <row r="2830" spans="27:49" x14ac:dyDescent="0.2">
      <c r="AA2830" s="63"/>
      <c r="AB2830" s="63"/>
      <c r="AC2830" s="63"/>
      <c r="AD2830" s="63"/>
      <c r="AF2830" s="220"/>
      <c r="AN2830" s="63"/>
      <c r="AO2830" s="63"/>
      <c r="AP2830" s="63"/>
      <c r="AQ2830" s="63"/>
      <c r="AR2830" s="63"/>
      <c r="AS2830" s="63"/>
      <c r="AT2830" s="63"/>
      <c r="AU2830" s="63"/>
      <c r="AV2830" s="63"/>
      <c r="AW2830" s="63"/>
    </row>
    <row r="2831" spans="27:49" x14ac:dyDescent="0.2">
      <c r="AA2831" s="63"/>
      <c r="AB2831" s="63"/>
      <c r="AC2831" s="63"/>
      <c r="AD2831" s="63"/>
      <c r="AF2831" s="220"/>
      <c r="AN2831" s="63"/>
      <c r="AO2831" s="63"/>
      <c r="AP2831" s="63"/>
      <c r="AQ2831" s="63"/>
      <c r="AR2831" s="63"/>
      <c r="AS2831" s="63"/>
      <c r="AT2831" s="63"/>
      <c r="AU2831" s="63"/>
      <c r="AV2831" s="63"/>
      <c r="AW2831" s="63"/>
    </row>
    <row r="2832" spans="27:49" x14ac:dyDescent="0.2">
      <c r="AA2832" s="63"/>
      <c r="AB2832" s="63"/>
      <c r="AC2832" s="63"/>
      <c r="AD2832" s="63"/>
      <c r="AF2832" s="220"/>
      <c r="AN2832" s="63"/>
      <c r="AO2832" s="63"/>
      <c r="AP2832" s="63"/>
      <c r="AQ2832" s="63"/>
      <c r="AR2832" s="63"/>
      <c r="AS2832" s="63"/>
      <c r="AT2832" s="63"/>
      <c r="AU2832" s="63"/>
      <c r="AV2832" s="63"/>
      <c r="AW2832" s="63"/>
    </row>
    <row r="2833" spans="27:49" x14ac:dyDescent="0.2">
      <c r="AA2833" s="63"/>
      <c r="AB2833" s="63"/>
      <c r="AC2833" s="63"/>
      <c r="AD2833" s="63"/>
      <c r="AF2833" s="220"/>
      <c r="AN2833" s="63"/>
      <c r="AO2833" s="63"/>
      <c r="AP2833" s="63"/>
      <c r="AQ2833" s="63"/>
      <c r="AR2833" s="63"/>
      <c r="AS2833" s="63"/>
      <c r="AT2833" s="63"/>
      <c r="AU2833" s="63"/>
      <c r="AV2833" s="63"/>
      <c r="AW2833" s="63"/>
    </row>
    <row r="2834" spans="27:49" x14ac:dyDescent="0.2">
      <c r="AA2834" s="63"/>
      <c r="AB2834" s="63"/>
      <c r="AC2834" s="63"/>
      <c r="AD2834" s="63"/>
      <c r="AF2834" s="220"/>
      <c r="AN2834" s="63"/>
      <c r="AO2834" s="63"/>
      <c r="AP2834" s="63"/>
      <c r="AQ2834" s="63"/>
      <c r="AR2834" s="63"/>
      <c r="AS2834" s="63"/>
      <c r="AT2834" s="63"/>
      <c r="AU2834" s="63"/>
      <c r="AV2834" s="63"/>
      <c r="AW2834" s="63"/>
    </row>
    <row r="2835" spans="27:49" x14ac:dyDescent="0.2">
      <c r="AA2835" s="63"/>
      <c r="AB2835" s="63"/>
      <c r="AC2835" s="63"/>
      <c r="AD2835" s="63"/>
      <c r="AF2835" s="220"/>
      <c r="AN2835" s="63"/>
      <c r="AO2835" s="63"/>
      <c r="AP2835" s="63"/>
      <c r="AQ2835" s="63"/>
      <c r="AR2835" s="63"/>
      <c r="AS2835" s="63"/>
      <c r="AT2835" s="63"/>
      <c r="AU2835" s="63"/>
      <c r="AV2835" s="63"/>
      <c r="AW2835" s="63"/>
    </row>
    <row r="2836" spans="27:49" x14ac:dyDescent="0.2">
      <c r="AA2836" s="63"/>
      <c r="AB2836" s="63"/>
      <c r="AC2836" s="63"/>
      <c r="AD2836" s="63"/>
      <c r="AF2836" s="220"/>
      <c r="AN2836" s="63"/>
      <c r="AO2836" s="63"/>
      <c r="AP2836" s="63"/>
      <c r="AQ2836" s="63"/>
      <c r="AR2836" s="63"/>
      <c r="AS2836" s="63"/>
      <c r="AT2836" s="63"/>
      <c r="AU2836" s="63"/>
      <c r="AV2836" s="63"/>
      <c r="AW2836" s="63"/>
    </row>
    <row r="2837" spans="27:49" x14ac:dyDescent="0.2">
      <c r="AA2837" s="63"/>
      <c r="AB2837" s="63"/>
      <c r="AC2837" s="63"/>
      <c r="AD2837" s="63"/>
      <c r="AF2837" s="220"/>
      <c r="AN2837" s="63"/>
      <c r="AO2837" s="63"/>
      <c r="AP2837" s="63"/>
      <c r="AQ2837" s="63"/>
      <c r="AR2837" s="63"/>
      <c r="AS2837" s="63"/>
      <c r="AT2837" s="63"/>
      <c r="AU2837" s="63"/>
      <c r="AV2837" s="63"/>
      <c r="AW2837" s="63"/>
    </row>
    <row r="2838" spans="27:49" x14ac:dyDescent="0.2">
      <c r="AA2838" s="63"/>
      <c r="AB2838" s="63"/>
      <c r="AC2838" s="63"/>
      <c r="AD2838" s="63"/>
      <c r="AF2838" s="220"/>
      <c r="AN2838" s="63"/>
      <c r="AO2838" s="63"/>
      <c r="AP2838" s="63"/>
      <c r="AQ2838" s="63"/>
      <c r="AR2838" s="63"/>
      <c r="AS2838" s="63"/>
      <c r="AT2838" s="63"/>
      <c r="AU2838" s="63"/>
      <c r="AV2838" s="63"/>
      <c r="AW2838" s="63"/>
    </row>
    <row r="2839" spans="27:49" x14ac:dyDescent="0.2">
      <c r="AA2839" s="63"/>
      <c r="AB2839" s="63"/>
      <c r="AC2839" s="63"/>
      <c r="AD2839" s="63"/>
      <c r="AF2839" s="220"/>
      <c r="AN2839" s="63"/>
      <c r="AO2839" s="63"/>
      <c r="AP2839" s="63"/>
      <c r="AQ2839" s="63"/>
      <c r="AR2839" s="63"/>
      <c r="AS2839" s="63"/>
      <c r="AT2839" s="63"/>
      <c r="AU2839" s="63"/>
      <c r="AV2839" s="63"/>
      <c r="AW2839" s="63"/>
    </row>
    <row r="2840" spans="27:49" x14ac:dyDescent="0.2">
      <c r="AA2840" s="63"/>
      <c r="AB2840" s="63"/>
      <c r="AC2840" s="63"/>
      <c r="AD2840" s="63"/>
      <c r="AF2840" s="220"/>
      <c r="AN2840" s="63"/>
      <c r="AO2840" s="63"/>
      <c r="AP2840" s="63"/>
      <c r="AQ2840" s="63"/>
      <c r="AR2840" s="63"/>
      <c r="AS2840" s="63"/>
      <c r="AT2840" s="63"/>
      <c r="AU2840" s="63"/>
      <c r="AV2840" s="63"/>
      <c r="AW2840" s="63"/>
    </row>
    <row r="2841" spans="27:49" x14ac:dyDescent="0.2">
      <c r="AA2841" s="63"/>
      <c r="AB2841" s="63"/>
      <c r="AC2841" s="63"/>
      <c r="AD2841" s="63"/>
      <c r="AF2841" s="220"/>
      <c r="AN2841" s="63"/>
      <c r="AO2841" s="63"/>
      <c r="AP2841" s="63"/>
      <c r="AQ2841" s="63"/>
      <c r="AR2841" s="63"/>
      <c r="AS2841" s="63"/>
      <c r="AT2841" s="63"/>
      <c r="AU2841" s="63"/>
      <c r="AV2841" s="63"/>
      <c r="AW2841" s="63"/>
    </row>
    <row r="2842" spans="27:49" x14ac:dyDescent="0.2">
      <c r="AA2842" s="63"/>
      <c r="AB2842" s="63"/>
      <c r="AC2842" s="63"/>
      <c r="AD2842" s="63"/>
      <c r="AF2842" s="220"/>
      <c r="AN2842" s="63"/>
      <c r="AO2842" s="63"/>
      <c r="AP2842" s="63"/>
      <c r="AQ2842" s="63"/>
      <c r="AR2842" s="63"/>
      <c r="AS2842" s="63"/>
      <c r="AT2842" s="63"/>
      <c r="AU2842" s="63"/>
      <c r="AV2842" s="63"/>
      <c r="AW2842" s="63"/>
    </row>
    <row r="2843" spans="27:49" x14ac:dyDescent="0.2">
      <c r="AA2843" s="63"/>
      <c r="AB2843" s="63"/>
      <c r="AC2843" s="63"/>
      <c r="AD2843" s="63"/>
      <c r="AF2843" s="220"/>
      <c r="AN2843" s="63"/>
      <c r="AO2843" s="63"/>
      <c r="AP2843" s="63"/>
      <c r="AQ2843" s="63"/>
      <c r="AR2843" s="63"/>
      <c r="AS2843" s="63"/>
      <c r="AT2843" s="63"/>
      <c r="AU2843" s="63"/>
      <c r="AV2843" s="63"/>
      <c r="AW2843" s="63"/>
    </row>
    <row r="2844" spans="27:49" x14ac:dyDescent="0.2">
      <c r="AA2844" s="63"/>
      <c r="AB2844" s="63"/>
      <c r="AC2844" s="63"/>
      <c r="AD2844" s="63"/>
      <c r="AF2844" s="220"/>
      <c r="AN2844" s="63"/>
      <c r="AO2844" s="63"/>
      <c r="AP2844" s="63"/>
      <c r="AQ2844" s="63"/>
      <c r="AR2844" s="63"/>
      <c r="AS2844" s="63"/>
      <c r="AT2844" s="63"/>
      <c r="AU2844" s="63"/>
      <c r="AV2844" s="63"/>
      <c r="AW2844" s="63"/>
    </row>
    <row r="2845" spans="27:49" x14ac:dyDescent="0.2">
      <c r="AA2845" s="63"/>
      <c r="AB2845" s="63"/>
      <c r="AC2845" s="63"/>
      <c r="AD2845" s="63"/>
      <c r="AF2845" s="220"/>
      <c r="AN2845" s="63"/>
      <c r="AO2845" s="63"/>
      <c r="AP2845" s="63"/>
      <c r="AQ2845" s="63"/>
      <c r="AR2845" s="63"/>
      <c r="AS2845" s="63"/>
      <c r="AT2845" s="63"/>
      <c r="AU2845" s="63"/>
      <c r="AV2845" s="63"/>
      <c r="AW2845" s="63"/>
    </row>
    <row r="2846" spans="27:49" x14ac:dyDescent="0.2">
      <c r="AA2846" s="63"/>
      <c r="AB2846" s="63"/>
      <c r="AC2846" s="63"/>
      <c r="AD2846" s="63"/>
      <c r="AF2846" s="220"/>
      <c r="AN2846" s="63"/>
      <c r="AO2846" s="63"/>
      <c r="AP2846" s="63"/>
      <c r="AQ2846" s="63"/>
      <c r="AR2846" s="63"/>
      <c r="AS2846" s="63"/>
      <c r="AT2846" s="63"/>
      <c r="AU2846" s="63"/>
      <c r="AV2846" s="63"/>
      <c r="AW2846" s="63"/>
    </row>
    <row r="2847" spans="27:49" x14ac:dyDescent="0.2">
      <c r="AA2847" s="63"/>
      <c r="AB2847" s="63"/>
      <c r="AC2847" s="63"/>
      <c r="AD2847" s="63"/>
      <c r="AF2847" s="220"/>
      <c r="AN2847" s="63"/>
      <c r="AO2847" s="63"/>
      <c r="AP2847" s="63"/>
      <c r="AQ2847" s="63"/>
      <c r="AR2847" s="63"/>
      <c r="AS2847" s="63"/>
      <c r="AT2847" s="63"/>
      <c r="AU2847" s="63"/>
      <c r="AV2847" s="63"/>
      <c r="AW2847" s="63"/>
    </row>
    <row r="2848" spans="27:49" x14ac:dyDescent="0.2">
      <c r="AA2848" s="63"/>
      <c r="AB2848" s="63"/>
      <c r="AC2848" s="63"/>
      <c r="AD2848" s="63"/>
      <c r="AF2848" s="220"/>
      <c r="AN2848" s="63"/>
      <c r="AO2848" s="63"/>
      <c r="AP2848" s="63"/>
      <c r="AQ2848" s="63"/>
      <c r="AR2848" s="63"/>
      <c r="AS2848" s="63"/>
      <c r="AT2848" s="63"/>
      <c r="AU2848" s="63"/>
      <c r="AV2848" s="63"/>
      <c r="AW2848" s="63"/>
    </row>
    <row r="2849" spans="27:49" x14ac:dyDescent="0.2">
      <c r="AA2849" s="63"/>
      <c r="AB2849" s="63"/>
      <c r="AC2849" s="63"/>
      <c r="AD2849" s="63"/>
      <c r="AF2849" s="220"/>
      <c r="AN2849" s="63"/>
      <c r="AO2849" s="63"/>
      <c r="AP2849" s="63"/>
      <c r="AQ2849" s="63"/>
      <c r="AR2849" s="63"/>
      <c r="AS2849" s="63"/>
      <c r="AT2849" s="63"/>
      <c r="AU2849" s="63"/>
      <c r="AV2849" s="63"/>
      <c r="AW2849" s="63"/>
    </row>
    <row r="2850" spans="27:49" x14ac:dyDescent="0.2">
      <c r="AA2850" s="63"/>
      <c r="AB2850" s="63"/>
      <c r="AC2850" s="63"/>
      <c r="AD2850" s="63"/>
      <c r="AF2850" s="220"/>
      <c r="AN2850" s="63"/>
      <c r="AO2850" s="63"/>
      <c r="AP2850" s="63"/>
      <c r="AQ2850" s="63"/>
      <c r="AR2850" s="63"/>
      <c r="AS2850" s="63"/>
      <c r="AT2850" s="63"/>
      <c r="AU2850" s="63"/>
      <c r="AV2850" s="63"/>
      <c r="AW2850" s="63"/>
    </row>
    <row r="2851" spans="27:49" x14ac:dyDescent="0.2">
      <c r="AA2851" s="63"/>
      <c r="AB2851" s="63"/>
      <c r="AC2851" s="63"/>
      <c r="AD2851" s="63"/>
      <c r="AF2851" s="220"/>
      <c r="AN2851" s="63"/>
      <c r="AO2851" s="63"/>
      <c r="AP2851" s="63"/>
      <c r="AQ2851" s="63"/>
      <c r="AR2851" s="63"/>
      <c r="AS2851" s="63"/>
      <c r="AT2851" s="63"/>
      <c r="AU2851" s="63"/>
      <c r="AV2851" s="63"/>
      <c r="AW2851" s="63"/>
    </row>
    <row r="2852" spans="27:49" x14ac:dyDescent="0.2">
      <c r="AA2852" s="63"/>
      <c r="AB2852" s="63"/>
      <c r="AC2852" s="63"/>
      <c r="AD2852" s="63"/>
      <c r="AF2852" s="220"/>
      <c r="AN2852" s="63"/>
      <c r="AO2852" s="63"/>
      <c r="AP2852" s="63"/>
      <c r="AQ2852" s="63"/>
      <c r="AR2852" s="63"/>
      <c r="AS2852" s="63"/>
      <c r="AT2852" s="63"/>
      <c r="AU2852" s="63"/>
      <c r="AV2852" s="63"/>
      <c r="AW2852" s="63"/>
    </row>
    <row r="2853" spans="27:49" x14ac:dyDescent="0.2">
      <c r="AA2853" s="63"/>
      <c r="AB2853" s="63"/>
      <c r="AC2853" s="63"/>
      <c r="AD2853" s="63"/>
      <c r="AF2853" s="220"/>
      <c r="AN2853" s="63"/>
      <c r="AO2853" s="63"/>
      <c r="AP2853" s="63"/>
      <c r="AQ2853" s="63"/>
      <c r="AR2853" s="63"/>
      <c r="AS2853" s="63"/>
      <c r="AT2853" s="63"/>
      <c r="AU2853" s="63"/>
      <c r="AV2853" s="63"/>
      <c r="AW2853" s="63"/>
    </row>
    <row r="2854" spans="27:49" x14ac:dyDescent="0.2">
      <c r="AA2854" s="63"/>
      <c r="AB2854" s="63"/>
      <c r="AC2854" s="63"/>
      <c r="AD2854" s="63"/>
      <c r="AF2854" s="220"/>
      <c r="AN2854" s="63"/>
      <c r="AO2854" s="63"/>
      <c r="AP2854" s="63"/>
      <c r="AQ2854" s="63"/>
      <c r="AR2854" s="63"/>
      <c r="AS2854" s="63"/>
      <c r="AT2854" s="63"/>
      <c r="AU2854" s="63"/>
      <c r="AV2854" s="63"/>
      <c r="AW2854" s="63"/>
    </row>
    <row r="2855" spans="27:49" x14ac:dyDescent="0.2">
      <c r="AA2855" s="63"/>
      <c r="AB2855" s="63"/>
      <c r="AC2855" s="63"/>
      <c r="AD2855" s="63"/>
      <c r="AF2855" s="220"/>
      <c r="AN2855" s="63"/>
      <c r="AO2855" s="63"/>
      <c r="AP2855" s="63"/>
      <c r="AQ2855" s="63"/>
      <c r="AR2855" s="63"/>
      <c r="AS2855" s="63"/>
      <c r="AT2855" s="63"/>
      <c r="AU2855" s="63"/>
      <c r="AV2855" s="63"/>
      <c r="AW2855" s="63"/>
    </row>
    <row r="2856" spans="27:49" x14ac:dyDescent="0.2">
      <c r="AA2856" s="63"/>
      <c r="AB2856" s="63"/>
      <c r="AC2856" s="63"/>
      <c r="AD2856" s="63"/>
      <c r="AF2856" s="220"/>
      <c r="AN2856" s="63"/>
      <c r="AO2856" s="63"/>
      <c r="AP2856" s="63"/>
      <c r="AQ2856" s="63"/>
      <c r="AR2856" s="63"/>
      <c r="AS2856" s="63"/>
      <c r="AT2856" s="63"/>
      <c r="AU2856" s="63"/>
      <c r="AV2856" s="63"/>
      <c r="AW2856" s="63"/>
    </row>
    <row r="2857" spans="27:49" x14ac:dyDescent="0.2">
      <c r="AA2857" s="63"/>
      <c r="AB2857" s="63"/>
      <c r="AC2857" s="63"/>
      <c r="AD2857" s="63"/>
      <c r="AF2857" s="220"/>
      <c r="AN2857" s="63"/>
      <c r="AO2857" s="63"/>
      <c r="AP2857" s="63"/>
      <c r="AQ2857" s="63"/>
      <c r="AR2857" s="63"/>
      <c r="AS2857" s="63"/>
      <c r="AT2857" s="63"/>
      <c r="AU2857" s="63"/>
      <c r="AV2857" s="63"/>
      <c r="AW2857" s="63"/>
    </row>
    <row r="2858" spans="27:49" x14ac:dyDescent="0.2">
      <c r="AA2858" s="63"/>
      <c r="AB2858" s="63"/>
      <c r="AC2858" s="63"/>
      <c r="AD2858" s="63"/>
      <c r="AF2858" s="220"/>
      <c r="AN2858" s="63"/>
      <c r="AO2858" s="63"/>
      <c r="AP2858" s="63"/>
      <c r="AQ2858" s="63"/>
      <c r="AR2858" s="63"/>
      <c r="AS2858" s="63"/>
      <c r="AT2858" s="63"/>
      <c r="AU2858" s="63"/>
      <c r="AV2858" s="63"/>
      <c r="AW2858" s="63"/>
    </row>
    <row r="2859" spans="27:49" x14ac:dyDescent="0.2">
      <c r="AA2859" s="63"/>
      <c r="AB2859" s="63"/>
      <c r="AC2859" s="63"/>
      <c r="AD2859" s="63"/>
      <c r="AF2859" s="220"/>
      <c r="AN2859" s="63"/>
      <c r="AO2859" s="63"/>
      <c r="AP2859" s="63"/>
      <c r="AQ2859" s="63"/>
      <c r="AR2859" s="63"/>
      <c r="AS2859" s="63"/>
      <c r="AT2859" s="63"/>
      <c r="AU2859" s="63"/>
      <c r="AV2859" s="63"/>
      <c r="AW2859" s="63"/>
    </row>
    <row r="2860" spans="27:49" x14ac:dyDescent="0.2">
      <c r="AA2860" s="63"/>
      <c r="AB2860" s="63"/>
      <c r="AC2860" s="63"/>
      <c r="AD2860" s="63"/>
      <c r="AF2860" s="220"/>
      <c r="AN2860" s="63"/>
      <c r="AO2860" s="63"/>
      <c r="AP2860" s="63"/>
      <c r="AQ2860" s="63"/>
      <c r="AR2860" s="63"/>
      <c r="AS2860" s="63"/>
      <c r="AT2860" s="63"/>
      <c r="AU2860" s="63"/>
      <c r="AV2860" s="63"/>
      <c r="AW2860" s="63"/>
    </row>
    <row r="2861" spans="27:49" x14ac:dyDescent="0.2">
      <c r="AA2861" s="63"/>
      <c r="AB2861" s="63"/>
      <c r="AC2861" s="63"/>
      <c r="AD2861" s="63"/>
      <c r="AF2861" s="220"/>
      <c r="AN2861" s="63"/>
      <c r="AO2861" s="63"/>
      <c r="AP2861" s="63"/>
      <c r="AQ2861" s="63"/>
      <c r="AR2861" s="63"/>
      <c r="AS2861" s="63"/>
      <c r="AT2861" s="63"/>
      <c r="AU2861" s="63"/>
      <c r="AV2861" s="63"/>
      <c r="AW2861" s="63"/>
    </row>
    <row r="2862" spans="27:49" x14ac:dyDescent="0.2">
      <c r="AA2862" s="63"/>
      <c r="AB2862" s="63"/>
      <c r="AC2862" s="63"/>
      <c r="AD2862" s="63"/>
      <c r="AF2862" s="220"/>
      <c r="AN2862" s="63"/>
      <c r="AO2862" s="63"/>
      <c r="AP2862" s="63"/>
      <c r="AQ2862" s="63"/>
      <c r="AR2862" s="63"/>
      <c r="AS2862" s="63"/>
      <c r="AT2862" s="63"/>
      <c r="AU2862" s="63"/>
      <c r="AV2862" s="63"/>
      <c r="AW2862" s="63"/>
    </row>
    <row r="2863" spans="27:49" x14ac:dyDescent="0.2">
      <c r="AA2863" s="63"/>
      <c r="AB2863" s="63"/>
      <c r="AC2863" s="63"/>
      <c r="AD2863" s="63"/>
      <c r="AF2863" s="220"/>
      <c r="AN2863" s="63"/>
      <c r="AO2863" s="63"/>
      <c r="AP2863" s="63"/>
      <c r="AQ2863" s="63"/>
      <c r="AR2863" s="63"/>
      <c r="AS2863" s="63"/>
      <c r="AT2863" s="63"/>
      <c r="AU2863" s="63"/>
      <c r="AV2863" s="63"/>
      <c r="AW2863" s="63"/>
    </row>
    <row r="2864" spans="27:49" x14ac:dyDescent="0.2">
      <c r="AA2864" s="63"/>
      <c r="AB2864" s="63"/>
      <c r="AC2864" s="63"/>
      <c r="AD2864" s="63"/>
      <c r="AF2864" s="220"/>
      <c r="AN2864" s="63"/>
      <c r="AO2864" s="63"/>
      <c r="AP2864" s="63"/>
      <c r="AQ2864" s="63"/>
      <c r="AR2864" s="63"/>
      <c r="AS2864" s="63"/>
      <c r="AT2864" s="63"/>
      <c r="AU2864" s="63"/>
      <c r="AV2864" s="63"/>
      <c r="AW2864" s="63"/>
    </row>
    <row r="2865" spans="27:49" x14ac:dyDescent="0.2">
      <c r="AA2865" s="63"/>
      <c r="AB2865" s="63"/>
      <c r="AC2865" s="63"/>
      <c r="AD2865" s="63"/>
      <c r="AF2865" s="220"/>
      <c r="AN2865" s="63"/>
      <c r="AO2865" s="63"/>
      <c r="AP2865" s="63"/>
      <c r="AQ2865" s="63"/>
      <c r="AR2865" s="63"/>
      <c r="AS2865" s="63"/>
      <c r="AT2865" s="63"/>
      <c r="AU2865" s="63"/>
      <c r="AV2865" s="63"/>
      <c r="AW2865" s="63"/>
    </row>
    <row r="2866" spans="27:49" x14ac:dyDescent="0.2">
      <c r="AA2866" s="63"/>
      <c r="AB2866" s="63"/>
      <c r="AC2866" s="63"/>
      <c r="AD2866" s="63"/>
      <c r="AF2866" s="220"/>
      <c r="AN2866" s="63"/>
      <c r="AO2866" s="63"/>
      <c r="AP2866" s="63"/>
      <c r="AQ2866" s="63"/>
      <c r="AR2866" s="63"/>
      <c r="AS2866" s="63"/>
      <c r="AT2866" s="63"/>
      <c r="AU2866" s="63"/>
      <c r="AV2866" s="63"/>
      <c r="AW2866" s="63"/>
    </row>
    <row r="2867" spans="27:49" x14ac:dyDescent="0.2">
      <c r="AA2867" s="63"/>
      <c r="AB2867" s="63"/>
      <c r="AC2867" s="63"/>
      <c r="AD2867" s="63"/>
      <c r="AF2867" s="220"/>
      <c r="AN2867" s="63"/>
      <c r="AO2867" s="63"/>
      <c r="AP2867" s="63"/>
      <c r="AQ2867" s="63"/>
      <c r="AR2867" s="63"/>
      <c r="AS2867" s="63"/>
      <c r="AT2867" s="63"/>
      <c r="AU2867" s="63"/>
      <c r="AV2867" s="63"/>
      <c r="AW2867" s="63"/>
    </row>
    <row r="2868" spans="27:49" x14ac:dyDescent="0.2">
      <c r="AA2868" s="63"/>
      <c r="AB2868" s="63"/>
      <c r="AC2868" s="63"/>
      <c r="AD2868" s="63"/>
      <c r="AF2868" s="220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</row>
    <row r="2869" spans="27:49" x14ac:dyDescent="0.2">
      <c r="AA2869" s="63"/>
      <c r="AB2869" s="63"/>
      <c r="AC2869" s="63"/>
      <c r="AD2869" s="63"/>
      <c r="AF2869" s="220"/>
      <c r="AN2869" s="63"/>
      <c r="AO2869" s="63"/>
      <c r="AP2869" s="63"/>
      <c r="AQ2869" s="63"/>
      <c r="AR2869" s="63"/>
      <c r="AS2869" s="63"/>
      <c r="AT2869" s="63"/>
      <c r="AU2869" s="63"/>
      <c r="AV2869" s="63"/>
      <c r="AW2869" s="63"/>
    </row>
    <row r="2870" spans="27:49" x14ac:dyDescent="0.2">
      <c r="AA2870" s="63"/>
      <c r="AB2870" s="63"/>
      <c r="AC2870" s="63"/>
      <c r="AD2870" s="63"/>
      <c r="AF2870" s="220"/>
      <c r="AN2870" s="63"/>
      <c r="AO2870" s="63"/>
      <c r="AP2870" s="63"/>
      <c r="AQ2870" s="63"/>
      <c r="AR2870" s="63"/>
      <c r="AS2870" s="63"/>
      <c r="AT2870" s="63"/>
      <c r="AU2870" s="63"/>
      <c r="AV2870" s="63"/>
      <c r="AW2870" s="63"/>
    </row>
    <row r="2871" spans="27:49" x14ac:dyDescent="0.2">
      <c r="AA2871" s="63"/>
      <c r="AB2871" s="63"/>
      <c r="AC2871" s="63"/>
      <c r="AD2871" s="63"/>
      <c r="AF2871" s="220"/>
      <c r="AN2871" s="63"/>
      <c r="AO2871" s="63"/>
      <c r="AP2871" s="63"/>
      <c r="AQ2871" s="63"/>
      <c r="AR2871" s="63"/>
      <c r="AS2871" s="63"/>
      <c r="AT2871" s="63"/>
      <c r="AU2871" s="63"/>
      <c r="AV2871" s="63"/>
      <c r="AW2871" s="63"/>
    </row>
    <row r="2872" spans="27:49" x14ac:dyDescent="0.2">
      <c r="AA2872" s="63"/>
      <c r="AB2872" s="63"/>
      <c r="AC2872" s="63"/>
      <c r="AD2872" s="63"/>
      <c r="AF2872" s="220"/>
      <c r="AN2872" s="63"/>
      <c r="AO2872" s="63"/>
      <c r="AP2872" s="63"/>
      <c r="AQ2872" s="63"/>
      <c r="AR2872" s="63"/>
      <c r="AS2872" s="63"/>
      <c r="AT2872" s="63"/>
      <c r="AU2872" s="63"/>
      <c r="AV2872" s="63"/>
      <c r="AW2872" s="63"/>
    </row>
    <row r="2873" spans="27:49" x14ac:dyDescent="0.2">
      <c r="AA2873" s="63"/>
      <c r="AB2873" s="63"/>
      <c r="AC2873" s="63"/>
      <c r="AD2873" s="63"/>
      <c r="AF2873" s="220"/>
      <c r="AN2873" s="63"/>
      <c r="AO2873" s="63"/>
      <c r="AP2873" s="63"/>
      <c r="AQ2873" s="63"/>
      <c r="AR2873" s="63"/>
      <c r="AS2873" s="63"/>
      <c r="AT2873" s="63"/>
      <c r="AU2873" s="63"/>
      <c r="AV2873" s="63"/>
      <c r="AW2873" s="63"/>
    </row>
    <row r="2874" spans="27:49" x14ac:dyDescent="0.2">
      <c r="AA2874" s="63"/>
      <c r="AB2874" s="63"/>
      <c r="AC2874" s="63"/>
      <c r="AD2874" s="63"/>
      <c r="AF2874" s="220"/>
      <c r="AN2874" s="63"/>
      <c r="AO2874" s="63"/>
      <c r="AP2874" s="63"/>
      <c r="AQ2874" s="63"/>
      <c r="AR2874" s="63"/>
      <c r="AS2874" s="63"/>
      <c r="AT2874" s="63"/>
      <c r="AU2874" s="63"/>
      <c r="AV2874" s="63"/>
      <c r="AW2874" s="63"/>
    </row>
    <row r="2875" spans="27:49" x14ac:dyDescent="0.2">
      <c r="AA2875" s="63"/>
      <c r="AB2875" s="63"/>
      <c r="AC2875" s="63"/>
      <c r="AD2875" s="63"/>
      <c r="AF2875" s="220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</row>
    <row r="2876" spans="27:49" x14ac:dyDescent="0.2">
      <c r="AA2876" s="63"/>
      <c r="AB2876" s="63"/>
      <c r="AC2876" s="63"/>
      <c r="AD2876" s="63"/>
      <c r="AF2876" s="220"/>
      <c r="AN2876" s="63"/>
      <c r="AO2876" s="63"/>
      <c r="AP2876" s="63"/>
      <c r="AQ2876" s="63"/>
      <c r="AR2876" s="63"/>
      <c r="AS2876" s="63"/>
      <c r="AT2876" s="63"/>
      <c r="AU2876" s="63"/>
      <c r="AV2876" s="63"/>
      <c r="AW2876" s="63"/>
    </row>
    <row r="2877" spans="27:49" x14ac:dyDescent="0.2">
      <c r="AA2877" s="63"/>
      <c r="AB2877" s="63"/>
      <c r="AC2877" s="63"/>
      <c r="AD2877" s="63"/>
      <c r="AF2877" s="220"/>
      <c r="AN2877" s="63"/>
      <c r="AO2877" s="63"/>
      <c r="AP2877" s="63"/>
      <c r="AQ2877" s="63"/>
      <c r="AR2877" s="63"/>
      <c r="AS2877" s="63"/>
      <c r="AT2877" s="63"/>
      <c r="AU2877" s="63"/>
      <c r="AV2877" s="63"/>
      <c r="AW2877" s="63"/>
    </row>
    <row r="2878" spans="27:49" x14ac:dyDescent="0.2">
      <c r="AA2878" s="63"/>
      <c r="AB2878" s="63"/>
      <c r="AC2878" s="63"/>
      <c r="AD2878" s="63"/>
      <c r="AF2878" s="220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</row>
    <row r="2879" spans="27:49" x14ac:dyDescent="0.2">
      <c r="AA2879" s="63"/>
      <c r="AB2879" s="63"/>
      <c r="AC2879" s="63"/>
      <c r="AD2879" s="63"/>
      <c r="AF2879" s="220"/>
      <c r="AN2879" s="63"/>
      <c r="AO2879" s="63"/>
      <c r="AP2879" s="63"/>
      <c r="AQ2879" s="63"/>
      <c r="AR2879" s="63"/>
      <c r="AS2879" s="63"/>
      <c r="AT2879" s="63"/>
      <c r="AU2879" s="63"/>
      <c r="AV2879" s="63"/>
      <c r="AW2879" s="63"/>
    </row>
    <row r="2880" spans="27:49" x14ac:dyDescent="0.2">
      <c r="AA2880" s="63"/>
      <c r="AB2880" s="63"/>
      <c r="AC2880" s="63"/>
      <c r="AD2880" s="63"/>
      <c r="AF2880" s="220"/>
      <c r="AN2880" s="63"/>
      <c r="AO2880" s="63"/>
      <c r="AP2880" s="63"/>
      <c r="AQ2880" s="63"/>
      <c r="AR2880" s="63"/>
      <c r="AS2880" s="63"/>
      <c r="AT2880" s="63"/>
      <c r="AU2880" s="63"/>
      <c r="AV2880" s="63"/>
      <c r="AW2880" s="63"/>
    </row>
    <row r="2881" spans="27:49" x14ac:dyDescent="0.2">
      <c r="AA2881" s="63"/>
      <c r="AB2881" s="63"/>
      <c r="AC2881" s="63"/>
      <c r="AD2881" s="63"/>
      <c r="AF2881" s="220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</row>
    <row r="2882" spans="27:49" x14ac:dyDescent="0.2">
      <c r="AA2882" s="63"/>
      <c r="AB2882" s="63"/>
      <c r="AC2882" s="63"/>
      <c r="AD2882" s="63"/>
      <c r="AF2882" s="220"/>
      <c r="AN2882" s="63"/>
      <c r="AO2882" s="63"/>
      <c r="AP2882" s="63"/>
      <c r="AQ2882" s="63"/>
      <c r="AR2882" s="63"/>
      <c r="AS2882" s="63"/>
      <c r="AT2882" s="63"/>
      <c r="AU2882" s="63"/>
      <c r="AV2882" s="63"/>
      <c r="AW2882" s="63"/>
    </row>
    <row r="2883" spans="27:49" x14ac:dyDescent="0.2">
      <c r="AA2883" s="63"/>
      <c r="AB2883" s="63"/>
      <c r="AC2883" s="63"/>
      <c r="AD2883" s="63"/>
      <c r="AF2883" s="220"/>
      <c r="AN2883" s="63"/>
      <c r="AO2883" s="63"/>
      <c r="AP2883" s="63"/>
      <c r="AQ2883" s="63"/>
      <c r="AR2883" s="63"/>
      <c r="AS2883" s="63"/>
      <c r="AT2883" s="63"/>
      <c r="AU2883" s="63"/>
      <c r="AV2883" s="63"/>
      <c r="AW2883" s="63"/>
    </row>
    <row r="2884" spans="27:49" x14ac:dyDescent="0.2">
      <c r="AA2884" s="63"/>
      <c r="AB2884" s="63"/>
      <c r="AC2884" s="63"/>
      <c r="AD2884" s="63"/>
      <c r="AF2884" s="220"/>
      <c r="AN2884" s="63"/>
      <c r="AO2884" s="63"/>
      <c r="AP2884" s="63"/>
      <c r="AQ2884" s="63"/>
      <c r="AR2884" s="63"/>
      <c r="AS2884" s="63"/>
      <c r="AT2884" s="63"/>
      <c r="AU2884" s="63"/>
      <c r="AV2884" s="63"/>
      <c r="AW2884" s="63"/>
    </row>
    <row r="2885" spans="27:49" x14ac:dyDescent="0.2">
      <c r="AA2885" s="63"/>
      <c r="AB2885" s="63"/>
      <c r="AC2885" s="63"/>
      <c r="AD2885" s="63"/>
      <c r="AF2885" s="220"/>
      <c r="AN2885" s="63"/>
      <c r="AO2885" s="63"/>
      <c r="AP2885" s="63"/>
      <c r="AQ2885" s="63"/>
      <c r="AR2885" s="63"/>
      <c r="AS2885" s="63"/>
      <c r="AT2885" s="63"/>
      <c r="AU2885" s="63"/>
      <c r="AV2885" s="63"/>
      <c r="AW2885" s="63"/>
    </row>
    <row r="2886" spans="27:49" x14ac:dyDescent="0.2">
      <c r="AA2886" s="63"/>
      <c r="AB2886" s="63"/>
      <c r="AC2886" s="63"/>
      <c r="AD2886" s="63"/>
      <c r="AF2886" s="220"/>
      <c r="AN2886" s="63"/>
      <c r="AO2886" s="63"/>
      <c r="AP2886" s="63"/>
      <c r="AQ2886" s="63"/>
      <c r="AR2886" s="63"/>
      <c r="AS2886" s="63"/>
      <c r="AT2886" s="63"/>
      <c r="AU2886" s="63"/>
      <c r="AV2886" s="63"/>
      <c r="AW2886" s="63"/>
    </row>
    <row r="2887" spans="27:49" x14ac:dyDescent="0.2">
      <c r="AA2887" s="63"/>
      <c r="AB2887" s="63"/>
      <c r="AC2887" s="63"/>
      <c r="AD2887" s="63"/>
      <c r="AF2887" s="220"/>
      <c r="AN2887" s="63"/>
      <c r="AO2887" s="63"/>
      <c r="AP2887" s="63"/>
      <c r="AQ2887" s="63"/>
      <c r="AR2887" s="63"/>
      <c r="AS2887" s="63"/>
      <c r="AT2887" s="63"/>
      <c r="AU2887" s="63"/>
      <c r="AV2887" s="63"/>
      <c r="AW2887" s="63"/>
    </row>
    <row r="2888" spans="27:49" x14ac:dyDescent="0.2">
      <c r="AA2888" s="63"/>
      <c r="AB2888" s="63"/>
      <c r="AC2888" s="63"/>
      <c r="AD2888" s="63"/>
      <c r="AF2888" s="220"/>
      <c r="AN2888" s="63"/>
      <c r="AO2888" s="63"/>
      <c r="AP2888" s="63"/>
      <c r="AQ2888" s="63"/>
      <c r="AR2888" s="63"/>
      <c r="AS2888" s="63"/>
      <c r="AT2888" s="63"/>
      <c r="AU2888" s="63"/>
      <c r="AV2888" s="63"/>
      <c r="AW2888" s="63"/>
    </row>
    <row r="2889" spans="27:49" x14ac:dyDescent="0.2">
      <c r="AA2889" s="63"/>
      <c r="AB2889" s="63"/>
      <c r="AC2889" s="63"/>
      <c r="AD2889" s="63"/>
      <c r="AF2889" s="220"/>
      <c r="AN2889" s="63"/>
      <c r="AO2889" s="63"/>
      <c r="AP2889" s="63"/>
      <c r="AQ2889" s="63"/>
      <c r="AR2889" s="63"/>
      <c r="AS2889" s="63"/>
      <c r="AT2889" s="63"/>
      <c r="AU2889" s="63"/>
      <c r="AV2889" s="63"/>
      <c r="AW2889" s="63"/>
    </row>
    <row r="2890" spans="27:49" x14ac:dyDescent="0.2">
      <c r="AA2890" s="63"/>
      <c r="AB2890" s="63"/>
      <c r="AC2890" s="63"/>
      <c r="AD2890" s="63"/>
      <c r="AF2890" s="220"/>
      <c r="AN2890" s="63"/>
      <c r="AO2890" s="63"/>
      <c r="AP2890" s="63"/>
      <c r="AQ2890" s="63"/>
      <c r="AR2890" s="63"/>
      <c r="AS2890" s="63"/>
      <c r="AT2890" s="63"/>
      <c r="AU2890" s="63"/>
      <c r="AV2890" s="63"/>
      <c r="AW2890" s="63"/>
    </row>
    <row r="2891" spans="27:49" x14ac:dyDescent="0.2">
      <c r="AA2891" s="63"/>
      <c r="AB2891" s="63"/>
      <c r="AC2891" s="63"/>
      <c r="AD2891" s="63"/>
      <c r="AF2891" s="220"/>
      <c r="AN2891" s="63"/>
      <c r="AO2891" s="63"/>
      <c r="AP2891" s="63"/>
      <c r="AQ2891" s="63"/>
      <c r="AR2891" s="63"/>
      <c r="AS2891" s="63"/>
      <c r="AT2891" s="63"/>
      <c r="AU2891" s="63"/>
      <c r="AV2891" s="63"/>
      <c r="AW2891" s="63"/>
    </row>
    <row r="2892" spans="27:49" x14ac:dyDescent="0.2">
      <c r="AA2892" s="63"/>
      <c r="AB2892" s="63"/>
      <c r="AC2892" s="63"/>
      <c r="AD2892" s="63"/>
      <c r="AF2892" s="220"/>
      <c r="AN2892" s="63"/>
      <c r="AO2892" s="63"/>
      <c r="AP2892" s="63"/>
      <c r="AQ2892" s="63"/>
      <c r="AR2892" s="63"/>
      <c r="AS2892" s="63"/>
      <c r="AT2892" s="63"/>
      <c r="AU2892" s="63"/>
      <c r="AV2892" s="63"/>
      <c r="AW2892" s="63"/>
    </row>
    <row r="2893" spans="27:49" x14ac:dyDescent="0.2">
      <c r="AA2893" s="63"/>
      <c r="AB2893" s="63"/>
      <c r="AC2893" s="63"/>
      <c r="AD2893" s="63"/>
      <c r="AF2893" s="220"/>
      <c r="AN2893" s="63"/>
      <c r="AO2893" s="63"/>
      <c r="AP2893" s="63"/>
      <c r="AQ2893" s="63"/>
      <c r="AR2893" s="63"/>
      <c r="AS2893" s="63"/>
      <c r="AT2893" s="63"/>
      <c r="AU2893" s="63"/>
      <c r="AV2893" s="63"/>
      <c r="AW2893" s="63"/>
    </row>
    <row r="2894" spans="27:49" x14ac:dyDescent="0.2">
      <c r="AA2894" s="63"/>
      <c r="AB2894" s="63"/>
      <c r="AC2894" s="63"/>
      <c r="AD2894" s="63"/>
      <c r="AF2894" s="220"/>
      <c r="AN2894" s="63"/>
      <c r="AO2894" s="63"/>
      <c r="AP2894" s="63"/>
      <c r="AQ2894" s="63"/>
      <c r="AR2894" s="63"/>
      <c r="AS2894" s="63"/>
      <c r="AT2894" s="63"/>
      <c r="AU2894" s="63"/>
      <c r="AV2894" s="63"/>
      <c r="AW2894" s="63"/>
    </row>
    <row r="2895" spans="27:49" x14ac:dyDescent="0.2">
      <c r="AA2895" s="63"/>
      <c r="AB2895" s="63"/>
      <c r="AC2895" s="63"/>
      <c r="AD2895" s="63"/>
      <c r="AF2895" s="220"/>
      <c r="AN2895" s="63"/>
      <c r="AO2895" s="63"/>
      <c r="AP2895" s="63"/>
      <c r="AQ2895" s="63"/>
      <c r="AR2895" s="63"/>
      <c r="AS2895" s="63"/>
      <c r="AT2895" s="63"/>
      <c r="AU2895" s="63"/>
      <c r="AV2895" s="63"/>
      <c r="AW2895" s="63"/>
    </row>
    <row r="2896" spans="27:49" x14ac:dyDescent="0.2">
      <c r="AA2896" s="63"/>
      <c r="AB2896" s="63"/>
      <c r="AC2896" s="63"/>
      <c r="AD2896" s="63"/>
      <c r="AF2896" s="220"/>
      <c r="AN2896" s="63"/>
      <c r="AO2896" s="63"/>
      <c r="AP2896" s="63"/>
      <c r="AQ2896" s="63"/>
      <c r="AR2896" s="63"/>
      <c r="AS2896" s="63"/>
      <c r="AT2896" s="63"/>
      <c r="AU2896" s="63"/>
      <c r="AV2896" s="63"/>
      <c r="AW2896" s="63"/>
    </row>
    <row r="2897" spans="27:49" x14ac:dyDescent="0.2">
      <c r="AA2897" s="63"/>
      <c r="AB2897" s="63"/>
      <c r="AC2897" s="63"/>
      <c r="AD2897" s="63"/>
      <c r="AF2897" s="220"/>
      <c r="AN2897" s="63"/>
      <c r="AO2897" s="63"/>
      <c r="AP2897" s="63"/>
      <c r="AQ2897" s="63"/>
      <c r="AR2897" s="63"/>
      <c r="AS2897" s="63"/>
      <c r="AT2897" s="63"/>
      <c r="AU2897" s="63"/>
      <c r="AV2897" s="63"/>
      <c r="AW2897" s="63"/>
    </row>
    <row r="2898" spans="27:49" x14ac:dyDescent="0.2">
      <c r="AA2898" s="63"/>
      <c r="AB2898" s="63"/>
      <c r="AC2898" s="63"/>
      <c r="AD2898" s="63"/>
      <c r="AF2898" s="220"/>
      <c r="AN2898" s="63"/>
      <c r="AO2898" s="63"/>
      <c r="AP2898" s="63"/>
      <c r="AQ2898" s="63"/>
      <c r="AR2898" s="63"/>
      <c r="AS2898" s="63"/>
      <c r="AT2898" s="63"/>
      <c r="AU2898" s="63"/>
      <c r="AV2898" s="63"/>
      <c r="AW2898" s="63"/>
    </row>
    <row r="2899" spans="27:49" x14ac:dyDescent="0.2">
      <c r="AA2899" s="63"/>
      <c r="AB2899" s="63"/>
      <c r="AC2899" s="63"/>
      <c r="AD2899" s="63"/>
      <c r="AF2899" s="220"/>
      <c r="AN2899" s="63"/>
      <c r="AO2899" s="63"/>
      <c r="AP2899" s="63"/>
      <c r="AQ2899" s="63"/>
      <c r="AR2899" s="63"/>
      <c r="AS2899" s="63"/>
      <c r="AT2899" s="63"/>
      <c r="AU2899" s="63"/>
      <c r="AV2899" s="63"/>
      <c r="AW2899" s="63"/>
    </row>
    <row r="2900" spans="27:49" x14ac:dyDescent="0.2">
      <c r="AA2900" s="63"/>
      <c r="AB2900" s="63"/>
      <c r="AC2900" s="63"/>
      <c r="AD2900" s="63"/>
      <c r="AF2900" s="220"/>
      <c r="AN2900" s="63"/>
      <c r="AO2900" s="63"/>
      <c r="AP2900" s="63"/>
      <c r="AQ2900" s="63"/>
      <c r="AR2900" s="63"/>
      <c r="AS2900" s="63"/>
      <c r="AT2900" s="63"/>
      <c r="AU2900" s="63"/>
      <c r="AV2900" s="63"/>
      <c r="AW2900" s="63"/>
    </row>
    <row r="2901" spans="27:49" x14ac:dyDescent="0.2">
      <c r="AA2901" s="63"/>
      <c r="AB2901" s="63"/>
      <c r="AC2901" s="63"/>
      <c r="AD2901" s="63"/>
      <c r="AF2901" s="220"/>
      <c r="AN2901" s="63"/>
      <c r="AO2901" s="63"/>
      <c r="AP2901" s="63"/>
      <c r="AQ2901" s="63"/>
      <c r="AR2901" s="63"/>
      <c r="AS2901" s="63"/>
      <c r="AT2901" s="63"/>
      <c r="AU2901" s="63"/>
      <c r="AV2901" s="63"/>
      <c r="AW2901" s="63"/>
    </row>
    <row r="2902" spans="27:49" x14ac:dyDescent="0.2">
      <c r="AA2902" s="63"/>
      <c r="AB2902" s="63"/>
      <c r="AC2902" s="63"/>
      <c r="AD2902" s="63"/>
      <c r="AF2902" s="220"/>
      <c r="AN2902" s="63"/>
      <c r="AO2902" s="63"/>
      <c r="AP2902" s="63"/>
      <c r="AQ2902" s="63"/>
      <c r="AR2902" s="63"/>
      <c r="AS2902" s="63"/>
      <c r="AT2902" s="63"/>
      <c r="AU2902" s="63"/>
      <c r="AV2902" s="63"/>
      <c r="AW2902" s="63"/>
    </row>
    <row r="2903" spans="27:49" x14ac:dyDescent="0.2">
      <c r="AA2903" s="63"/>
      <c r="AB2903" s="63"/>
      <c r="AC2903" s="63"/>
      <c r="AD2903" s="63"/>
      <c r="AF2903" s="220"/>
      <c r="AN2903" s="63"/>
      <c r="AO2903" s="63"/>
      <c r="AP2903" s="63"/>
      <c r="AQ2903" s="63"/>
      <c r="AR2903" s="63"/>
      <c r="AS2903" s="63"/>
      <c r="AT2903" s="63"/>
      <c r="AU2903" s="63"/>
      <c r="AV2903" s="63"/>
      <c r="AW2903" s="63"/>
    </row>
    <row r="2904" spans="27:49" x14ac:dyDescent="0.2">
      <c r="AA2904" s="63"/>
      <c r="AB2904" s="63"/>
      <c r="AC2904" s="63"/>
      <c r="AD2904" s="63"/>
      <c r="AF2904" s="220"/>
      <c r="AN2904" s="63"/>
      <c r="AO2904" s="63"/>
      <c r="AP2904" s="63"/>
      <c r="AQ2904" s="63"/>
      <c r="AR2904" s="63"/>
      <c r="AS2904" s="63"/>
      <c r="AT2904" s="63"/>
      <c r="AU2904" s="63"/>
      <c r="AV2904" s="63"/>
      <c r="AW2904" s="63"/>
    </row>
    <row r="2905" spans="27:49" x14ac:dyDescent="0.2">
      <c r="AA2905" s="63"/>
      <c r="AB2905" s="63"/>
      <c r="AC2905" s="63"/>
      <c r="AD2905" s="63"/>
      <c r="AF2905" s="220"/>
      <c r="AN2905" s="63"/>
      <c r="AO2905" s="63"/>
      <c r="AP2905" s="63"/>
      <c r="AQ2905" s="63"/>
      <c r="AR2905" s="63"/>
      <c r="AS2905" s="63"/>
      <c r="AT2905" s="63"/>
      <c r="AU2905" s="63"/>
      <c r="AV2905" s="63"/>
      <c r="AW2905" s="63"/>
    </row>
    <row r="2906" spans="27:49" x14ac:dyDescent="0.2">
      <c r="AA2906" s="63"/>
      <c r="AB2906" s="63"/>
      <c r="AC2906" s="63"/>
      <c r="AD2906" s="63"/>
      <c r="AF2906" s="220"/>
      <c r="AN2906" s="63"/>
      <c r="AO2906" s="63"/>
      <c r="AP2906" s="63"/>
      <c r="AQ2906" s="63"/>
      <c r="AR2906" s="63"/>
      <c r="AS2906" s="63"/>
      <c r="AT2906" s="63"/>
      <c r="AU2906" s="63"/>
      <c r="AV2906" s="63"/>
      <c r="AW2906" s="63"/>
    </row>
    <row r="2907" spans="27:49" x14ac:dyDescent="0.2">
      <c r="AA2907" s="63"/>
      <c r="AB2907" s="63"/>
      <c r="AC2907" s="63"/>
      <c r="AD2907" s="63"/>
      <c r="AF2907" s="220"/>
      <c r="AN2907" s="63"/>
      <c r="AO2907" s="63"/>
      <c r="AP2907" s="63"/>
      <c r="AQ2907" s="63"/>
      <c r="AR2907" s="63"/>
      <c r="AS2907" s="63"/>
      <c r="AT2907" s="63"/>
      <c r="AU2907" s="63"/>
      <c r="AV2907" s="63"/>
      <c r="AW2907" s="63"/>
    </row>
    <row r="2908" spans="27:49" x14ac:dyDescent="0.2">
      <c r="AA2908" s="63"/>
      <c r="AB2908" s="63"/>
      <c r="AC2908" s="63"/>
      <c r="AD2908" s="63"/>
      <c r="AF2908" s="220"/>
      <c r="AN2908" s="63"/>
      <c r="AO2908" s="63"/>
      <c r="AP2908" s="63"/>
      <c r="AQ2908" s="63"/>
      <c r="AR2908" s="63"/>
      <c r="AS2908" s="63"/>
      <c r="AT2908" s="63"/>
      <c r="AU2908" s="63"/>
      <c r="AV2908" s="63"/>
      <c r="AW2908" s="63"/>
    </row>
    <row r="2909" spans="27:49" x14ac:dyDescent="0.2">
      <c r="AA2909" s="63"/>
      <c r="AB2909" s="63"/>
      <c r="AC2909" s="63"/>
      <c r="AD2909" s="63"/>
      <c r="AF2909" s="220"/>
      <c r="AN2909" s="63"/>
      <c r="AO2909" s="63"/>
      <c r="AP2909" s="63"/>
      <c r="AQ2909" s="63"/>
      <c r="AR2909" s="63"/>
      <c r="AS2909" s="63"/>
      <c r="AT2909" s="63"/>
      <c r="AU2909" s="63"/>
      <c r="AV2909" s="63"/>
      <c r="AW2909" s="63"/>
    </row>
    <row r="2910" spans="27:49" x14ac:dyDescent="0.2">
      <c r="AA2910" s="63"/>
      <c r="AB2910" s="63"/>
      <c r="AC2910" s="63"/>
      <c r="AD2910" s="63"/>
      <c r="AF2910" s="220"/>
      <c r="AN2910" s="63"/>
      <c r="AO2910" s="63"/>
      <c r="AP2910" s="63"/>
      <c r="AQ2910" s="63"/>
      <c r="AR2910" s="63"/>
      <c r="AS2910" s="63"/>
      <c r="AT2910" s="63"/>
      <c r="AU2910" s="63"/>
      <c r="AV2910" s="63"/>
      <c r="AW2910" s="63"/>
    </row>
    <row r="2911" spans="27:49" x14ac:dyDescent="0.2">
      <c r="AA2911" s="63"/>
      <c r="AB2911" s="63"/>
      <c r="AC2911" s="63"/>
      <c r="AD2911" s="63"/>
      <c r="AF2911" s="220"/>
      <c r="AN2911" s="63"/>
      <c r="AO2911" s="63"/>
      <c r="AP2911" s="63"/>
      <c r="AQ2911" s="63"/>
      <c r="AR2911" s="63"/>
      <c r="AS2911" s="63"/>
      <c r="AT2911" s="63"/>
      <c r="AU2911" s="63"/>
      <c r="AV2911" s="63"/>
      <c r="AW2911" s="63"/>
    </row>
    <row r="2912" spans="27:49" x14ac:dyDescent="0.2">
      <c r="AA2912" s="63"/>
      <c r="AB2912" s="63"/>
      <c r="AC2912" s="63"/>
      <c r="AD2912" s="63"/>
      <c r="AF2912" s="220"/>
      <c r="AN2912" s="63"/>
      <c r="AO2912" s="63"/>
      <c r="AP2912" s="63"/>
      <c r="AQ2912" s="63"/>
      <c r="AR2912" s="63"/>
      <c r="AS2912" s="63"/>
      <c r="AT2912" s="63"/>
      <c r="AU2912" s="63"/>
      <c r="AV2912" s="63"/>
      <c r="AW2912" s="63"/>
    </row>
    <row r="2913" spans="27:49" x14ac:dyDescent="0.2">
      <c r="AA2913" s="63"/>
      <c r="AB2913" s="63"/>
      <c r="AC2913" s="63"/>
      <c r="AD2913" s="63"/>
      <c r="AF2913" s="220"/>
      <c r="AN2913" s="63"/>
      <c r="AO2913" s="63"/>
      <c r="AP2913" s="63"/>
      <c r="AQ2913" s="63"/>
      <c r="AR2913" s="63"/>
      <c r="AS2913" s="63"/>
      <c r="AT2913" s="63"/>
      <c r="AU2913" s="63"/>
      <c r="AV2913" s="63"/>
      <c r="AW2913" s="63"/>
    </row>
    <row r="2914" spans="27:49" x14ac:dyDescent="0.2">
      <c r="AA2914" s="63"/>
      <c r="AB2914" s="63"/>
      <c r="AC2914" s="63"/>
      <c r="AD2914" s="63"/>
      <c r="AF2914" s="220"/>
      <c r="AN2914" s="63"/>
      <c r="AO2914" s="63"/>
      <c r="AP2914" s="63"/>
      <c r="AQ2914" s="63"/>
      <c r="AR2914" s="63"/>
      <c r="AS2914" s="63"/>
      <c r="AT2914" s="63"/>
      <c r="AU2914" s="63"/>
      <c r="AV2914" s="63"/>
      <c r="AW2914" s="63"/>
    </row>
    <row r="2915" spans="27:49" x14ac:dyDescent="0.2">
      <c r="AA2915" s="63"/>
      <c r="AB2915" s="63"/>
      <c r="AC2915" s="63"/>
      <c r="AD2915" s="63"/>
      <c r="AF2915" s="220"/>
      <c r="AN2915" s="63"/>
      <c r="AO2915" s="63"/>
      <c r="AP2915" s="63"/>
      <c r="AQ2915" s="63"/>
      <c r="AR2915" s="63"/>
      <c r="AS2915" s="63"/>
      <c r="AT2915" s="63"/>
      <c r="AU2915" s="63"/>
      <c r="AV2915" s="63"/>
      <c r="AW2915" s="63"/>
    </row>
    <row r="2916" spans="27:49" x14ac:dyDescent="0.2">
      <c r="AA2916" s="63"/>
      <c r="AB2916" s="63"/>
      <c r="AC2916" s="63"/>
      <c r="AD2916" s="63"/>
      <c r="AF2916" s="220"/>
      <c r="AN2916" s="63"/>
      <c r="AO2916" s="63"/>
      <c r="AP2916" s="63"/>
      <c r="AQ2916" s="63"/>
      <c r="AR2916" s="63"/>
      <c r="AS2916" s="63"/>
      <c r="AT2916" s="63"/>
      <c r="AU2916" s="63"/>
      <c r="AV2916" s="63"/>
      <c r="AW2916" s="63"/>
    </row>
    <row r="2917" spans="27:49" x14ac:dyDescent="0.2">
      <c r="AA2917" s="63"/>
      <c r="AB2917" s="63"/>
      <c r="AC2917" s="63"/>
      <c r="AD2917" s="63"/>
      <c r="AF2917" s="220"/>
      <c r="AN2917" s="63"/>
      <c r="AO2917" s="63"/>
      <c r="AP2917" s="63"/>
      <c r="AQ2917" s="63"/>
      <c r="AR2917" s="63"/>
      <c r="AS2917" s="63"/>
      <c r="AT2917" s="63"/>
      <c r="AU2917" s="63"/>
      <c r="AV2917" s="63"/>
      <c r="AW2917" s="63"/>
    </row>
    <row r="2918" spans="27:49" x14ac:dyDescent="0.2">
      <c r="AA2918" s="63"/>
      <c r="AB2918" s="63"/>
      <c r="AC2918" s="63"/>
      <c r="AD2918" s="63"/>
      <c r="AF2918" s="220"/>
      <c r="AN2918" s="63"/>
      <c r="AO2918" s="63"/>
      <c r="AP2918" s="63"/>
      <c r="AQ2918" s="63"/>
      <c r="AR2918" s="63"/>
      <c r="AS2918" s="63"/>
      <c r="AT2918" s="63"/>
      <c r="AU2918" s="63"/>
      <c r="AV2918" s="63"/>
      <c r="AW2918" s="63"/>
    </row>
    <row r="2919" spans="27:49" x14ac:dyDescent="0.2">
      <c r="AA2919" s="63"/>
      <c r="AB2919" s="63"/>
      <c r="AC2919" s="63"/>
      <c r="AD2919" s="63"/>
      <c r="AF2919" s="220"/>
      <c r="AN2919" s="63"/>
      <c r="AO2919" s="63"/>
      <c r="AP2919" s="63"/>
      <c r="AQ2919" s="63"/>
      <c r="AR2919" s="63"/>
      <c r="AS2919" s="63"/>
      <c r="AT2919" s="63"/>
      <c r="AU2919" s="63"/>
      <c r="AV2919" s="63"/>
      <c r="AW2919" s="63"/>
    </row>
    <row r="2920" spans="27:49" x14ac:dyDescent="0.2">
      <c r="AA2920" s="63"/>
      <c r="AB2920" s="63"/>
      <c r="AC2920" s="63"/>
      <c r="AD2920" s="63"/>
      <c r="AF2920" s="220"/>
      <c r="AN2920" s="63"/>
      <c r="AO2920" s="63"/>
      <c r="AP2920" s="63"/>
      <c r="AQ2920" s="63"/>
      <c r="AR2920" s="63"/>
      <c r="AS2920" s="63"/>
      <c r="AT2920" s="63"/>
      <c r="AU2920" s="63"/>
      <c r="AV2920" s="63"/>
      <c r="AW2920" s="63"/>
    </row>
    <row r="2921" spans="27:49" x14ac:dyDescent="0.2">
      <c r="AA2921" s="63"/>
      <c r="AB2921" s="63"/>
      <c r="AC2921" s="63"/>
      <c r="AD2921" s="63"/>
      <c r="AF2921" s="220"/>
      <c r="AN2921" s="63"/>
      <c r="AO2921" s="63"/>
      <c r="AP2921" s="63"/>
      <c r="AQ2921" s="63"/>
      <c r="AR2921" s="63"/>
      <c r="AS2921" s="63"/>
      <c r="AT2921" s="63"/>
      <c r="AU2921" s="63"/>
      <c r="AV2921" s="63"/>
      <c r="AW2921" s="63"/>
    </row>
    <row r="2922" spans="27:49" x14ac:dyDescent="0.2">
      <c r="AA2922" s="63"/>
      <c r="AB2922" s="63"/>
      <c r="AC2922" s="63"/>
      <c r="AD2922" s="63"/>
      <c r="AF2922" s="220"/>
      <c r="AN2922" s="63"/>
      <c r="AO2922" s="63"/>
      <c r="AP2922" s="63"/>
      <c r="AQ2922" s="63"/>
      <c r="AR2922" s="63"/>
      <c r="AS2922" s="63"/>
      <c r="AT2922" s="63"/>
      <c r="AU2922" s="63"/>
      <c r="AV2922" s="63"/>
      <c r="AW2922" s="63"/>
    </row>
    <row r="2923" spans="27:49" x14ac:dyDescent="0.2">
      <c r="AA2923" s="63"/>
      <c r="AB2923" s="63"/>
      <c r="AC2923" s="63"/>
      <c r="AD2923" s="63"/>
      <c r="AF2923" s="220"/>
      <c r="AN2923" s="63"/>
      <c r="AO2923" s="63"/>
      <c r="AP2923" s="63"/>
      <c r="AQ2923" s="63"/>
      <c r="AR2923" s="63"/>
      <c r="AS2923" s="63"/>
      <c r="AT2923" s="63"/>
      <c r="AU2923" s="63"/>
      <c r="AV2923" s="63"/>
      <c r="AW2923" s="63"/>
    </row>
    <row r="2924" spans="27:49" x14ac:dyDescent="0.2">
      <c r="AA2924" s="63"/>
      <c r="AB2924" s="63"/>
      <c r="AC2924" s="63"/>
      <c r="AD2924" s="63"/>
      <c r="AF2924" s="220"/>
      <c r="AN2924" s="63"/>
      <c r="AO2924" s="63"/>
      <c r="AP2924" s="63"/>
      <c r="AQ2924" s="63"/>
      <c r="AR2924" s="63"/>
      <c r="AS2924" s="63"/>
      <c r="AT2924" s="63"/>
      <c r="AU2924" s="63"/>
      <c r="AV2924" s="63"/>
      <c r="AW2924" s="63"/>
    </row>
    <row r="2925" spans="27:49" x14ac:dyDescent="0.2">
      <c r="AA2925" s="63"/>
      <c r="AB2925" s="63"/>
      <c r="AC2925" s="63"/>
      <c r="AD2925" s="63"/>
      <c r="AF2925" s="220"/>
      <c r="AN2925" s="63"/>
      <c r="AO2925" s="63"/>
      <c r="AP2925" s="63"/>
      <c r="AQ2925" s="63"/>
      <c r="AR2925" s="63"/>
      <c r="AS2925" s="63"/>
      <c r="AT2925" s="63"/>
      <c r="AU2925" s="63"/>
      <c r="AV2925" s="63"/>
      <c r="AW2925" s="63"/>
    </row>
    <row r="2926" spans="27:49" x14ac:dyDescent="0.2">
      <c r="AA2926" s="63"/>
      <c r="AB2926" s="63"/>
      <c r="AC2926" s="63"/>
      <c r="AD2926" s="63"/>
      <c r="AF2926" s="220"/>
      <c r="AN2926" s="63"/>
      <c r="AO2926" s="63"/>
      <c r="AP2926" s="63"/>
      <c r="AQ2926" s="63"/>
      <c r="AR2926" s="63"/>
      <c r="AS2926" s="63"/>
      <c r="AT2926" s="63"/>
      <c r="AU2926" s="63"/>
      <c r="AV2926" s="63"/>
      <c r="AW2926" s="63"/>
    </row>
    <row r="2927" spans="27:49" x14ac:dyDescent="0.2">
      <c r="AA2927" s="63"/>
      <c r="AB2927" s="63"/>
      <c r="AC2927" s="63"/>
      <c r="AD2927" s="63"/>
      <c r="AF2927" s="220"/>
      <c r="AN2927" s="63"/>
      <c r="AO2927" s="63"/>
      <c r="AP2927" s="63"/>
      <c r="AQ2927" s="63"/>
      <c r="AR2927" s="63"/>
      <c r="AS2927" s="63"/>
      <c r="AT2927" s="63"/>
      <c r="AU2927" s="63"/>
      <c r="AV2927" s="63"/>
      <c r="AW2927" s="63"/>
    </row>
    <row r="2928" spans="27:49" x14ac:dyDescent="0.2">
      <c r="AA2928" s="63"/>
      <c r="AB2928" s="63"/>
      <c r="AC2928" s="63"/>
      <c r="AD2928" s="63"/>
      <c r="AF2928" s="220"/>
      <c r="AN2928" s="63"/>
      <c r="AO2928" s="63"/>
      <c r="AP2928" s="63"/>
      <c r="AQ2928" s="63"/>
      <c r="AR2928" s="63"/>
      <c r="AS2928" s="63"/>
      <c r="AT2928" s="63"/>
      <c r="AU2928" s="63"/>
      <c r="AV2928" s="63"/>
      <c r="AW2928" s="63"/>
    </row>
    <row r="2929" spans="27:49" x14ac:dyDescent="0.2">
      <c r="AA2929" s="63"/>
      <c r="AB2929" s="63"/>
      <c r="AC2929" s="63"/>
      <c r="AD2929" s="63"/>
      <c r="AF2929" s="220"/>
      <c r="AN2929" s="63"/>
      <c r="AO2929" s="63"/>
      <c r="AP2929" s="63"/>
      <c r="AQ2929" s="63"/>
      <c r="AR2929" s="63"/>
      <c r="AS2929" s="63"/>
      <c r="AT2929" s="63"/>
      <c r="AU2929" s="63"/>
      <c r="AV2929" s="63"/>
      <c r="AW2929" s="63"/>
    </row>
    <row r="2930" spans="27:49" x14ac:dyDescent="0.2">
      <c r="AA2930" s="63"/>
      <c r="AB2930" s="63"/>
      <c r="AC2930" s="63"/>
      <c r="AD2930" s="63"/>
      <c r="AF2930" s="220"/>
      <c r="AN2930" s="63"/>
      <c r="AO2930" s="63"/>
      <c r="AP2930" s="63"/>
      <c r="AQ2930" s="63"/>
      <c r="AR2930" s="63"/>
      <c r="AS2930" s="63"/>
      <c r="AT2930" s="63"/>
      <c r="AU2930" s="63"/>
      <c r="AV2930" s="63"/>
      <c r="AW2930" s="63"/>
    </row>
    <row r="2931" spans="27:49" x14ac:dyDescent="0.2">
      <c r="AA2931" s="63"/>
      <c r="AB2931" s="63"/>
      <c r="AC2931" s="63"/>
      <c r="AD2931" s="63"/>
      <c r="AF2931" s="220"/>
      <c r="AN2931" s="63"/>
      <c r="AO2931" s="63"/>
      <c r="AP2931" s="63"/>
      <c r="AQ2931" s="63"/>
      <c r="AR2931" s="63"/>
      <c r="AS2931" s="63"/>
      <c r="AT2931" s="63"/>
      <c r="AU2931" s="63"/>
      <c r="AV2931" s="63"/>
      <c r="AW2931" s="63"/>
    </row>
    <row r="2932" spans="27:49" x14ac:dyDescent="0.2">
      <c r="AA2932" s="63"/>
      <c r="AB2932" s="63"/>
      <c r="AC2932" s="63"/>
      <c r="AD2932" s="63"/>
      <c r="AF2932" s="220"/>
      <c r="AN2932" s="63"/>
      <c r="AO2932" s="63"/>
      <c r="AP2932" s="63"/>
      <c r="AQ2932" s="63"/>
      <c r="AR2932" s="63"/>
      <c r="AS2932" s="63"/>
      <c r="AT2932" s="63"/>
      <c r="AU2932" s="63"/>
      <c r="AV2932" s="63"/>
      <c r="AW2932" s="63"/>
    </row>
    <row r="2933" spans="27:49" x14ac:dyDescent="0.2">
      <c r="AA2933" s="63"/>
      <c r="AB2933" s="63"/>
      <c r="AC2933" s="63"/>
      <c r="AD2933" s="63"/>
      <c r="AF2933" s="220"/>
      <c r="AN2933" s="63"/>
      <c r="AO2933" s="63"/>
      <c r="AP2933" s="63"/>
      <c r="AQ2933" s="63"/>
      <c r="AR2933" s="63"/>
      <c r="AS2933" s="63"/>
      <c r="AT2933" s="63"/>
      <c r="AU2933" s="63"/>
      <c r="AV2933" s="63"/>
      <c r="AW2933" s="63"/>
    </row>
    <row r="2934" spans="27:49" x14ac:dyDescent="0.2">
      <c r="AA2934" s="63"/>
      <c r="AB2934" s="63"/>
      <c r="AC2934" s="63"/>
      <c r="AD2934" s="63"/>
      <c r="AF2934" s="220"/>
      <c r="AN2934" s="63"/>
      <c r="AO2934" s="63"/>
      <c r="AP2934" s="63"/>
      <c r="AQ2934" s="63"/>
      <c r="AR2934" s="63"/>
      <c r="AS2934" s="63"/>
      <c r="AT2934" s="63"/>
      <c r="AU2934" s="63"/>
      <c r="AV2934" s="63"/>
      <c r="AW2934" s="63"/>
    </row>
    <row r="2935" spans="27:49" x14ac:dyDescent="0.2">
      <c r="AA2935" s="63"/>
      <c r="AB2935" s="63"/>
      <c r="AC2935" s="63"/>
      <c r="AD2935" s="63"/>
      <c r="AF2935" s="220"/>
      <c r="AN2935" s="63"/>
      <c r="AO2935" s="63"/>
      <c r="AP2935" s="63"/>
      <c r="AQ2935" s="63"/>
      <c r="AR2935" s="63"/>
      <c r="AS2935" s="63"/>
      <c r="AT2935" s="63"/>
      <c r="AU2935" s="63"/>
      <c r="AV2935" s="63"/>
      <c r="AW2935" s="63"/>
    </row>
    <row r="2936" spans="27:49" x14ac:dyDescent="0.2">
      <c r="AA2936" s="63"/>
      <c r="AB2936" s="63"/>
      <c r="AC2936" s="63"/>
      <c r="AD2936" s="63"/>
      <c r="AF2936" s="220"/>
      <c r="AN2936" s="63"/>
      <c r="AO2936" s="63"/>
      <c r="AP2936" s="63"/>
      <c r="AQ2936" s="63"/>
      <c r="AR2936" s="63"/>
      <c r="AS2936" s="63"/>
      <c r="AT2936" s="63"/>
      <c r="AU2936" s="63"/>
      <c r="AV2936" s="63"/>
      <c r="AW2936" s="63"/>
    </row>
    <row r="2937" spans="27:49" x14ac:dyDescent="0.2">
      <c r="AA2937" s="63"/>
      <c r="AB2937" s="63"/>
      <c r="AC2937" s="63"/>
      <c r="AD2937" s="63"/>
      <c r="AF2937" s="220"/>
      <c r="AN2937" s="63"/>
      <c r="AO2937" s="63"/>
      <c r="AP2937" s="63"/>
      <c r="AQ2937" s="63"/>
      <c r="AR2937" s="63"/>
      <c r="AS2937" s="63"/>
      <c r="AT2937" s="63"/>
      <c r="AU2937" s="63"/>
      <c r="AV2937" s="63"/>
      <c r="AW2937" s="63"/>
    </row>
    <row r="2938" spans="27:49" x14ac:dyDescent="0.2">
      <c r="AA2938" s="63"/>
      <c r="AB2938" s="63"/>
      <c r="AC2938" s="63"/>
      <c r="AD2938" s="63"/>
      <c r="AF2938" s="220"/>
      <c r="AN2938" s="63"/>
      <c r="AO2938" s="63"/>
      <c r="AP2938" s="63"/>
      <c r="AQ2938" s="63"/>
      <c r="AR2938" s="63"/>
      <c r="AS2938" s="63"/>
      <c r="AT2938" s="63"/>
      <c r="AU2938" s="63"/>
      <c r="AV2938" s="63"/>
      <c r="AW2938" s="63"/>
    </row>
    <row r="2939" spans="27:49" x14ac:dyDescent="0.2">
      <c r="AA2939" s="63"/>
      <c r="AB2939" s="63"/>
      <c r="AC2939" s="63"/>
      <c r="AD2939" s="63"/>
      <c r="AF2939" s="220"/>
      <c r="AN2939" s="63"/>
      <c r="AO2939" s="63"/>
      <c r="AP2939" s="63"/>
      <c r="AQ2939" s="63"/>
      <c r="AR2939" s="63"/>
      <c r="AS2939" s="63"/>
      <c r="AT2939" s="63"/>
      <c r="AU2939" s="63"/>
      <c r="AV2939" s="63"/>
      <c r="AW2939" s="63"/>
    </row>
    <row r="2940" spans="27:49" x14ac:dyDescent="0.2">
      <c r="AA2940" s="63"/>
      <c r="AB2940" s="63"/>
      <c r="AC2940" s="63"/>
      <c r="AD2940" s="63"/>
      <c r="AF2940" s="220"/>
      <c r="AN2940" s="63"/>
      <c r="AO2940" s="63"/>
      <c r="AP2940" s="63"/>
      <c r="AQ2940" s="63"/>
      <c r="AR2940" s="63"/>
      <c r="AS2940" s="63"/>
      <c r="AT2940" s="63"/>
      <c r="AU2940" s="63"/>
      <c r="AV2940" s="63"/>
      <c r="AW2940" s="63"/>
    </row>
    <row r="2941" spans="27:49" x14ac:dyDescent="0.2">
      <c r="AA2941" s="63"/>
      <c r="AB2941" s="63"/>
      <c r="AC2941" s="63"/>
      <c r="AD2941" s="63"/>
      <c r="AF2941" s="220"/>
      <c r="AN2941" s="63"/>
      <c r="AO2941" s="63"/>
      <c r="AP2941" s="63"/>
      <c r="AQ2941" s="63"/>
      <c r="AR2941" s="63"/>
      <c r="AS2941" s="63"/>
      <c r="AT2941" s="63"/>
      <c r="AU2941" s="63"/>
      <c r="AV2941" s="63"/>
      <c r="AW2941" s="63"/>
    </row>
    <row r="2942" spans="27:49" x14ac:dyDescent="0.2">
      <c r="AA2942" s="63"/>
      <c r="AB2942" s="63"/>
      <c r="AC2942" s="63"/>
      <c r="AD2942" s="63"/>
      <c r="AF2942" s="220"/>
      <c r="AN2942" s="63"/>
      <c r="AO2942" s="63"/>
      <c r="AP2942" s="63"/>
      <c r="AQ2942" s="63"/>
      <c r="AR2942" s="63"/>
      <c r="AS2942" s="63"/>
      <c r="AT2942" s="63"/>
      <c r="AU2942" s="63"/>
      <c r="AV2942" s="63"/>
      <c r="AW2942" s="63"/>
    </row>
    <row r="2943" spans="27:49" x14ac:dyDescent="0.2">
      <c r="AA2943" s="63"/>
      <c r="AB2943" s="63"/>
      <c r="AC2943" s="63"/>
      <c r="AD2943" s="63"/>
      <c r="AF2943" s="220"/>
      <c r="AN2943" s="63"/>
      <c r="AO2943" s="63"/>
      <c r="AP2943" s="63"/>
      <c r="AQ2943" s="63"/>
      <c r="AR2943" s="63"/>
      <c r="AS2943" s="63"/>
      <c r="AT2943" s="63"/>
      <c r="AU2943" s="63"/>
      <c r="AV2943" s="63"/>
      <c r="AW2943" s="63"/>
    </row>
    <row r="2944" spans="27:49" x14ac:dyDescent="0.2">
      <c r="AA2944" s="63"/>
      <c r="AB2944" s="63"/>
      <c r="AC2944" s="63"/>
      <c r="AD2944" s="63"/>
      <c r="AF2944" s="220"/>
      <c r="AN2944" s="63"/>
      <c r="AO2944" s="63"/>
      <c r="AP2944" s="63"/>
      <c r="AQ2944" s="63"/>
      <c r="AR2944" s="63"/>
      <c r="AS2944" s="63"/>
      <c r="AT2944" s="63"/>
      <c r="AU2944" s="63"/>
      <c r="AV2944" s="63"/>
      <c r="AW2944" s="63"/>
    </row>
    <row r="2945" spans="27:49" x14ac:dyDescent="0.2">
      <c r="AA2945" s="63"/>
      <c r="AB2945" s="63"/>
      <c r="AC2945" s="63"/>
      <c r="AD2945" s="63"/>
      <c r="AF2945" s="220"/>
      <c r="AN2945" s="63"/>
      <c r="AO2945" s="63"/>
      <c r="AP2945" s="63"/>
      <c r="AQ2945" s="63"/>
      <c r="AR2945" s="63"/>
      <c r="AS2945" s="63"/>
      <c r="AT2945" s="63"/>
      <c r="AU2945" s="63"/>
      <c r="AV2945" s="63"/>
      <c r="AW2945" s="63"/>
    </row>
    <row r="2946" spans="27:49" x14ac:dyDescent="0.2">
      <c r="AA2946" s="63"/>
      <c r="AB2946" s="63"/>
      <c r="AC2946" s="63"/>
      <c r="AD2946" s="63"/>
      <c r="AF2946" s="220"/>
      <c r="AN2946" s="63"/>
      <c r="AO2946" s="63"/>
      <c r="AP2946" s="63"/>
      <c r="AQ2946" s="63"/>
      <c r="AR2946" s="63"/>
      <c r="AS2946" s="63"/>
      <c r="AT2946" s="63"/>
      <c r="AU2946" s="63"/>
      <c r="AV2946" s="63"/>
      <c r="AW2946" s="63"/>
    </row>
    <row r="2947" spans="27:49" x14ac:dyDescent="0.2">
      <c r="AA2947" s="63"/>
      <c r="AB2947" s="63"/>
      <c r="AC2947" s="63"/>
      <c r="AD2947" s="63"/>
      <c r="AF2947" s="220"/>
      <c r="AN2947" s="63"/>
      <c r="AO2947" s="63"/>
      <c r="AP2947" s="63"/>
      <c r="AQ2947" s="63"/>
      <c r="AR2947" s="63"/>
      <c r="AS2947" s="63"/>
      <c r="AT2947" s="63"/>
      <c r="AU2947" s="63"/>
      <c r="AV2947" s="63"/>
      <c r="AW2947" s="63"/>
    </row>
    <row r="2948" spans="27:49" x14ac:dyDescent="0.2">
      <c r="AA2948" s="63"/>
      <c r="AB2948" s="63"/>
      <c r="AC2948" s="63"/>
      <c r="AD2948" s="63"/>
      <c r="AF2948" s="220"/>
      <c r="AN2948" s="63"/>
      <c r="AO2948" s="63"/>
      <c r="AP2948" s="63"/>
      <c r="AQ2948" s="63"/>
      <c r="AR2948" s="63"/>
      <c r="AS2948" s="63"/>
      <c r="AT2948" s="63"/>
      <c r="AU2948" s="63"/>
      <c r="AV2948" s="63"/>
      <c r="AW2948" s="63"/>
    </row>
    <row r="2949" spans="27:49" x14ac:dyDescent="0.2">
      <c r="AA2949" s="63"/>
      <c r="AB2949" s="63"/>
      <c r="AC2949" s="63"/>
      <c r="AD2949" s="63"/>
      <c r="AF2949" s="220"/>
      <c r="AN2949" s="63"/>
      <c r="AO2949" s="63"/>
      <c r="AP2949" s="63"/>
      <c r="AQ2949" s="63"/>
      <c r="AR2949" s="63"/>
      <c r="AS2949" s="63"/>
      <c r="AT2949" s="63"/>
      <c r="AU2949" s="63"/>
      <c r="AV2949" s="63"/>
      <c r="AW2949" s="63"/>
    </row>
    <row r="2950" spans="27:49" x14ac:dyDescent="0.2">
      <c r="AA2950" s="63"/>
      <c r="AB2950" s="63"/>
      <c r="AC2950" s="63"/>
      <c r="AD2950" s="63"/>
      <c r="AF2950" s="220"/>
      <c r="AN2950" s="63"/>
      <c r="AO2950" s="63"/>
      <c r="AP2950" s="63"/>
      <c r="AQ2950" s="63"/>
      <c r="AR2950" s="63"/>
      <c r="AS2950" s="63"/>
      <c r="AT2950" s="63"/>
      <c r="AU2950" s="63"/>
      <c r="AV2950" s="63"/>
      <c r="AW2950" s="63"/>
    </row>
    <row r="2951" spans="27:49" x14ac:dyDescent="0.2">
      <c r="AA2951" s="63"/>
      <c r="AB2951" s="63"/>
      <c r="AC2951" s="63"/>
      <c r="AD2951" s="63"/>
      <c r="AF2951" s="220"/>
      <c r="AN2951" s="63"/>
      <c r="AO2951" s="63"/>
      <c r="AP2951" s="63"/>
      <c r="AQ2951" s="63"/>
      <c r="AR2951" s="63"/>
      <c r="AS2951" s="63"/>
      <c r="AT2951" s="63"/>
      <c r="AU2951" s="63"/>
      <c r="AV2951" s="63"/>
      <c r="AW2951" s="63"/>
    </row>
    <row r="2952" spans="27:49" x14ac:dyDescent="0.2">
      <c r="AA2952" s="63"/>
      <c r="AB2952" s="63"/>
      <c r="AC2952" s="63"/>
      <c r="AD2952" s="63"/>
      <c r="AF2952" s="220"/>
      <c r="AN2952" s="63"/>
      <c r="AO2952" s="63"/>
      <c r="AP2952" s="63"/>
      <c r="AQ2952" s="63"/>
      <c r="AR2952" s="63"/>
      <c r="AS2952" s="63"/>
      <c r="AT2952" s="63"/>
      <c r="AU2952" s="63"/>
      <c r="AV2952" s="63"/>
      <c r="AW2952" s="63"/>
    </row>
    <row r="2953" spans="27:49" x14ac:dyDescent="0.2">
      <c r="AA2953" s="63"/>
      <c r="AB2953" s="63"/>
      <c r="AC2953" s="63"/>
      <c r="AD2953" s="63"/>
      <c r="AF2953" s="220"/>
      <c r="AN2953" s="63"/>
      <c r="AO2953" s="63"/>
      <c r="AP2953" s="63"/>
      <c r="AQ2953" s="63"/>
      <c r="AR2953" s="63"/>
      <c r="AS2953" s="63"/>
      <c r="AT2953" s="63"/>
      <c r="AU2953" s="63"/>
      <c r="AV2953" s="63"/>
      <c r="AW2953" s="63"/>
    </row>
    <row r="2954" spans="27:49" x14ac:dyDescent="0.2">
      <c r="AA2954" s="63"/>
      <c r="AB2954" s="63"/>
      <c r="AC2954" s="63"/>
      <c r="AD2954" s="63"/>
      <c r="AF2954" s="220"/>
      <c r="AN2954" s="63"/>
      <c r="AO2954" s="63"/>
      <c r="AP2954" s="63"/>
      <c r="AQ2954" s="63"/>
      <c r="AR2954" s="63"/>
      <c r="AS2954" s="63"/>
      <c r="AT2954" s="63"/>
      <c r="AU2954" s="63"/>
      <c r="AV2954" s="63"/>
      <c r="AW2954" s="63"/>
    </row>
    <row r="2955" spans="27:49" x14ac:dyDescent="0.2">
      <c r="AA2955" s="63"/>
      <c r="AB2955" s="63"/>
      <c r="AC2955" s="63"/>
      <c r="AD2955" s="63"/>
      <c r="AF2955" s="220"/>
      <c r="AN2955" s="63"/>
      <c r="AO2955" s="63"/>
      <c r="AP2955" s="63"/>
      <c r="AQ2955" s="63"/>
      <c r="AR2955" s="63"/>
      <c r="AS2955" s="63"/>
      <c r="AT2955" s="63"/>
      <c r="AU2955" s="63"/>
      <c r="AV2955" s="63"/>
      <c r="AW2955" s="63"/>
    </row>
    <row r="2956" spans="27:49" x14ac:dyDescent="0.2">
      <c r="AA2956" s="63"/>
      <c r="AB2956" s="63"/>
      <c r="AC2956" s="63"/>
      <c r="AD2956" s="63"/>
      <c r="AF2956" s="220"/>
      <c r="AN2956" s="63"/>
      <c r="AO2956" s="63"/>
      <c r="AP2956" s="63"/>
      <c r="AQ2956" s="63"/>
      <c r="AR2956" s="63"/>
      <c r="AS2956" s="63"/>
      <c r="AT2956" s="63"/>
      <c r="AU2956" s="63"/>
      <c r="AV2956" s="63"/>
      <c r="AW2956" s="63"/>
    </row>
    <row r="2957" spans="27:49" x14ac:dyDescent="0.2">
      <c r="AA2957" s="63"/>
      <c r="AB2957" s="63"/>
      <c r="AC2957" s="63"/>
      <c r="AD2957" s="63"/>
      <c r="AF2957" s="220"/>
      <c r="AN2957" s="63"/>
      <c r="AO2957" s="63"/>
      <c r="AP2957" s="63"/>
      <c r="AQ2957" s="63"/>
      <c r="AR2957" s="63"/>
      <c r="AS2957" s="63"/>
      <c r="AT2957" s="63"/>
      <c r="AU2957" s="63"/>
      <c r="AV2957" s="63"/>
      <c r="AW2957" s="63"/>
    </row>
    <row r="2958" spans="27:49" x14ac:dyDescent="0.2">
      <c r="AA2958" s="63"/>
      <c r="AB2958" s="63"/>
      <c r="AC2958" s="63"/>
      <c r="AD2958" s="63"/>
      <c r="AF2958" s="220"/>
      <c r="AN2958" s="63"/>
      <c r="AO2958" s="63"/>
      <c r="AP2958" s="63"/>
      <c r="AQ2958" s="63"/>
      <c r="AR2958" s="63"/>
      <c r="AS2958" s="63"/>
      <c r="AT2958" s="63"/>
      <c r="AU2958" s="63"/>
      <c r="AV2958" s="63"/>
      <c r="AW2958" s="63"/>
    </row>
    <row r="2959" spans="27:49" x14ac:dyDescent="0.2">
      <c r="AA2959" s="63"/>
      <c r="AB2959" s="63"/>
      <c r="AC2959" s="63"/>
      <c r="AD2959" s="63"/>
      <c r="AF2959" s="220"/>
      <c r="AN2959" s="63"/>
      <c r="AO2959" s="63"/>
      <c r="AP2959" s="63"/>
      <c r="AQ2959" s="63"/>
      <c r="AR2959" s="63"/>
      <c r="AS2959" s="63"/>
      <c r="AT2959" s="63"/>
      <c r="AU2959" s="63"/>
      <c r="AV2959" s="63"/>
      <c r="AW2959" s="63"/>
    </row>
    <row r="2960" spans="27:49" x14ac:dyDescent="0.2">
      <c r="AA2960" s="63"/>
      <c r="AB2960" s="63"/>
      <c r="AC2960" s="63"/>
      <c r="AD2960" s="63"/>
      <c r="AF2960" s="220"/>
      <c r="AN2960" s="63"/>
      <c r="AO2960" s="63"/>
      <c r="AP2960" s="63"/>
      <c r="AQ2960" s="63"/>
      <c r="AR2960" s="63"/>
      <c r="AS2960" s="63"/>
      <c r="AT2960" s="63"/>
      <c r="AU2960" s="63"/>
      <c r="AV2960" s="63"/>
      <c r="AW2960" s="63"/>
    </row>
    <row r="2961" spans="27:49" x14ac:dyDescent="0.2">
      <c r="AA2961" s="63"/>
      <c r="AB2961" s="63"/>
      <c r="AC2961" s="63"/>
      <c r="AD2961" s="63"/>
      <c r="AF2961" s="220"/>
      <c r="AN2961" s="63"/>
      <c r="AO2961" s="63"/>
      <c r="AP2961" s="63"/>
      <c r="AQ2961" s="63"/>
      <c r="AR2961" s="63"/>
      <c r="AS2961" s="63"/>
      <c r="AT2961" s="63"/>
      <c r="AU2961" s="63"/>
      <c r="AV2961" s="63"/>
      <c r="AW2961" s="63"/>
    </row>
    <row r="2962" spans="27:49" x14ac:dyDescent="0.2">
      <c r="AA2962" s="63"/>
      <c r="AB2962" s="63"/>
      <c r="AC2962" s="63"/>
      <c r="AD2962" s="63"/>
      <c r="AF2962" s="220"/>
      <c r="AN2962" s="63"/>
      <c r="AO2962" s="63"/>
      <c r="AP2962" s="63"/>
      <c r="AQ2962" s="63"/>
      <c r="AR2962" s="63"/>
      <c r="AS2962" s="63"/>
      <c r="AT2962" s="63"/>
      <c r="AU2962" s="63"/>
      <c r="AV2962" s="63"/>
      <c r="AW2962" s="63"/>
    </row>
    <row r="2963" spans="27:49" x14ac:dyDescent="0.2">
      <c r="AA2963" s="63"/>
      <c r="AB2963" s="63"/>
      <c r="AC2963" s="63"/>
      <c r="AD2963" s="63"/>
      <c r="AF2963" s="220"/>
      <c r="AN2963" s="63"/>
      <c r="AO2963" s="63"/>
      <c r="AP2963" s="63"/>
      <c r="AQ2963" s="63"/>
      <c r="AR2963" s="63"/>
      <c r="AS2963" s="63"/>
      <c r="AT2963" s="63"/>
      <c r="AU2963" s="63"/>
      <c r="AV2963" s="63"/>
      <c r="AW2963" s="63"/>
    </row>
    <row r="2964" spans="27:49" x14ac:dyDescent="0.2">
      <c r="AA2964" s="63"/>
      <c r="AB2964" s="63"/>
      <c r="AC2964" s="63"/>
      <c r="AD2964" s="63"/>
      <c r="AE2964" s="63"/>
      <c r="AF2964" s="220"/>
      <c r="AN2964" s="63"/>
      <c r="AO2964" s="63"/>
      <c r="AP2964" s="63"/>
      <c r="AQ2964" s="63"/>
      <c r="AR2964" s="63"/>
      <c r="AS2964" s="63"/>
      <c r="AT2964" s="63"/>
      <c r="AU2964" s="63"/>
      <c r="AV2964" s="63"/>
      <c r="AW2964" s="63"/>
    </row>
    <row r="2965" spans="27:49" x14ac:dyDescent="0.2">
      <c r="AA2965" s="63"/>
      <c r="AB2965" s="63"/>
      <c r="AC2965" s="63"/>
      <c r="AD2965" s="63"/>
      <c r="AE2965" s="63"/>
      <c r="AF2965" s="220"/>
      <c r="AN2965" s="63"/>
      <c r="AO2965" s="63"/>
      <c r="AP2965" s="63"/>
      <c r="AQ2965" s="63"/>
      <c r="AR2965" s="63"/>
      <c r="AS2965" s="63"/>
      <c r="AT2965" s="63"/>
      <c r="AU2965" s="63"/>
      <c r="AV2965" s="63"/>
      <c r="AW2965" s="63"/>
    </row>
    <row r="2966" spans="27:49" x14ac:dyDescent="0.2">
      <c r="AA2966" s="63"/>
      <c r="AB2966" s="63"/>
      <c r="AC2966" s="63"/>
      <c r="AD2966" s="63"/>
      <c r="AE2966" s="63"/>
      <c r="AF2966" s="220"/>
      <c r="AN2966" s="63"/>
      <c r="AO2966" s="63"/>
      <c r="AP2966" s="63"/>
      <c r="AQ2966" s="63"/>
      <c r="AR2966" s="63"/>
      <c r="AS2966" s="63"/>
      <c r="AT2966" s="63"/>
      <c r="AU2966" s="63"/>
      <c r="AV2966" s="63"/>
      <c r="AW2966" s="63"/>
    </row>
    <row r="2967" spans="27:49" x14ac:dyDescent="0.2">
      <c r="AA2967" s="63"/>
      <c r="AB2967" s="63"/>
      <c r="AC2967" s="63"/>
      <c r="AD2967" s="63"/>
      <c r="AE2967" s="63"/>
      <c r="AF2967" s="220"/>
      <c r="AN2967" s="63"/>
      <c r="AO2967" s="63"/>
      <c r="AP2967" s="63"/>
      <c r="AQ2967" s="63"/>
      <c r="AR2967" s="63"/>
      <c r="AS2967" s="63"/>
      <c r="AT2967" s="63"/>
      <c r="AU2967" s="63"/>
      <c r="AV2967" s="63"/>
      <c r="AW2967" s="63"/>
    </row>
    <row r="2968" spans="27:49" x14ac:dyDescent="0.2">
      <c r="AA2968" s="63"/>
      <c r="AB2968" s="63"/>
      <c r="AC2968" s="63"/>
      <c r="AD2968" s="63"/>
      <c r="AE2968" s="63"/>
      <c r="AF2968" s="220"/>
      <c r="AN2968" s="63"/>
      <c r="AO2968" s="63"/>
      <c r="AP2968" s="63"/>
      <c r="AQ2968" s="63"/>
      <c r="AR2968" s="63"/>
      <c r="AS2968" s="63"/>
      <c r="AT2968" s="63"/>
      <c r="AU2968" s="63"/>
      <c r="AV2968" s="63"/>
      <c r="AW2968" s="63"/>
    </row>
    <row r="2969" spans="27:49" x14ac:dyDescent="0.2">
      <c r="AA2969" s="63"/>
      <c r="AB2969" s="63"/>
      <c r="AC2969" s="63"/>
      <c r="AD2969" s="63"/>
      <c r="AE2969" s="63"/>
      <c r="AF2969" s="220"/>
      <c r="AN2969" s="63"/>
      <c r="AO2969" s="63"/>
      <c r="AP2969" s="63"/>
      <c r="AQ2969" s="63"/>
      <c r="AR2969" s="63"/>
      <c r="AS2969" s="63"/>
      <c r="AT2969" s="63"/>
      <c r="AU2969" s="63"/>
      <c r="AV2969" s="63"/>
      <c r="AW2969" s="63"/>
    </row>
    <row r="2970" spans="27:49" x14ac:dyDescent="0.2">
      <c r="AA2970" s="63"/>
      <c r="AB2970" s="63"/>
      <c r="AC2970" s="63"/>
      <c r="AD2970" s="63"/>
      <c r="AE2970" s="63"/>
      <c r="AF2970" s="220"/>
      <c r="AN2970" s="63"/>
      <c r="AO2970" s="63"/>
      <c r="AP2970" s="63"/>
      <c r="AQ2970" s="63"/>
      <c r="AR2970" s="63"/>
      <c r="AS2970" s="63"/>
      <c r="AT2970" s="63"/>
      <c r="AU2970" s="63"/>
      <c r="AV2970" s="63"/>
      <c r="AW2970" s="63"/>
    </row>
    <row r="2971" spans="27:49" x14ac:dyDescent="0.2">
      <c r="AA2971" s="63"/>
      <c r="AB2971" s="63"/>
      <c r="AC2971" s="63"/>
      <c r="AD2971" s="63"/>
      <c r="AE2971" s="63"/>
      <c r="AF2971" s="220"/>
      <c r="AN2971" s="63"/>
      <c r="AO2971" s="63"/>
      <c r="AP2971" s="63"/>
      <c r="AQ2971" s="63"/>
      <c r="AR2971" s="63"/>
      <c r="AS2971" s="63"/>
      <c r="AT2971" s="63"/>
      <c r="AU2971" s="63"/>
      <c r="AV2971" s="63"/>
      <c r="AW2971" s="63"/>
    </row>
    <row r="2972" spans="27:49" x14ac:dyDescent="0.2">
      <c r="AA2972" s="63"/>
      <c r="AB2972" s="63"/>
      <c r="AC2972" s="63"/>
      <c r="AD2972" s="63"/>
      <c r="AE2972" s="63"/>
      <c r="AF2972" s="220"/>
      <c r="AN2972" s="63"/>
      <c r="AO2972" s="63"/>
      <c r="AP2972" s="63"/>
      <c r="AQ2972" s="63"/>
      <c r="AR2972" s="63"/>
      <c r="AS2972" s="63"/>
      <c r="AT2972" s="63"/>
      <c r="AU2972" s="63"/>
      <c r="AV2972" s="63"/>
      <c r="AW2972" s="63"/>
    </row>
    <row r="2973" spans="27:49" x14ac:dyDescent="0.2">
      <c r="AA2973" s="63"/>
      <c r="AB2973" s="63"/>
      <c r="AC2973" s="63"/>
      <c r="AD2973" s="63"/>
      <c r="AE2973" s="63"/>
      <c r="AF2973" s="220"/>
      <c r="AN2973" s="63"/>
      <c r="AO2973" s="63"/>
      <c r="AP2973" s="63"/>
      <c r="AQ2973" s="63"/>
      <c r="AR2973" s="63"/>
      <c r="AS2973" s="63"/>
      <c r="AT2973" s="63"/>
      <c r="AU2973" s="63"/>
      <c r="AV2973" s="63"/>
      <c r="AW2973" s="63"/>
    </row>
    <row r="2974" spans="27:49" x14ac:dyDescent="0.2">
      <c r="AA2974" s="63"/>
      <c r="AB2974" s="63"/>
      <c r="AC2974" s="63"/>
      <c r="AD2974" s="63"/>
      <c r="AE2974" s="63"/>
      <c r="AF2974" s="220"/>
      <c r="AN2974" s="63"/>
      <c r="AO2974" s="63"/>
      <c r="AP2974" s="63"/>
      <c r="AQ2974" s="63"/>
      <c r="AR2974" s="63"/>
      <c r="AS2974" s="63"/>
      <c r="AT2974" s="63"/>
      <c r="AU2974" s="63"/>
      <c r="AV2974" s="63"/>
      <c r="AW2974" s="63"/>
    </row>
    <row r="2975" spans="27:49" x14ac:dyDescent="0.2">
      <c r="AA2975" s="63"/>
      <c r="AB2975" s="63"/>
      <c r="AC2975" s="63"/>
      <c r="AD2975" s="63"/>
      <c r="AE2975" s="63"/>
      <c r="AF2975" s="220"/>
      <c r="AN2975" s="63"/>
      <c r="AO2975" s="63"/>
      <c r="AP2975" s="63"/>
      <c r="AQ2975" s="63"/>
      <c r="AR2975" s="63"/>
      <c r="AS2975" s="63"/>
      <c r="AT2975" s="63"/>
      <c r="AU2975" s="63"/>
      <c r="AV2975" s="63"/>
      <c r="AW2975" s="63"/>
    </row>
    <row r="2976" spans="27:49" x14ac:dyDescent="0.2">
      <c r="AA2976" s="63"/>
      <c r="AB2976" s="63"/>
      <c r="AC2976" s="63"/>
      <c r="AD2976" s="63"/>
      <c r="AE2976" s="63"/>
      <c r="AF2976" s="220"/>
      <c r="AN2976" s="63"/>
      <c r="AO2976" s="63"/>
      <c r="AP2976" s="63"/>
      <c r="AQ2976" s="63"/>
      <c r="AR2976" s="63"/>
      <c r="AS2976" s="63"/>
      <c r="AT2976" s="63"/>
      <c r="AU2976" s="63"/>
      <c r="AV2976" s="63"/>
      <c r="AW2976" s="63"/>
    </row>
    <row r="2977" spans="27:49" x14ac:dyDescent="0.2">
      <c r="AA2977" s="63"/>
      <c r="AB2977" s="63"/>
      <c r="AC2977" s="63"/>
      <c r="AD2977" s="63"/>
      <c r="AE2977" s="63"/>
      <c r="AF2977" s="220"/>
      <c r="AN2977" s="63"/>
      <c r="AO2977" s="63"/>
      <c r="AP2977" s="63"/>
      <c r="AQ2977" s="63"/>
      <c r="AR2977" s="63"/>
      <c r="AS2977" s="63"/>
      <c r="AT2977" s="63"/>
      <c r="AU2977" s="63"/>
      <c r="AV2977" s="63"/>
      <c r="AW2977" s="63"/>
    </row>
    <row r="2978" spans="27:49" x14ac:dyDescent="0.2">
      <c r="AA2978" s="63"/>
      <c r="AB2978" s="63"/>
      <c r="AC2978" s="63"/>
      <c r="AD2978" s="63"/>
      <c r="AE2978" s="63"/>
      <c r="AF2978" s="220"/>
      <c r="AN2978" s="63"/>
      <c r="AO2978" s="63"/>
      <c r="AP2978" s="63"/>
      <c r="AQ2978" s="63"/>
      <c r="AR2978" s="63"/>
      <c r="AS2978" s="63"/>
      <c r="AT2978" s="63"/>
      <c r="AU2978" s="63"/>
      <c r="AV2978" s="63"/>
      <c r="AW2978" s="63"/>
    </row>
    <row r="2979" spans="27:49" x14ac:dyDescent="0.2">
      <c r="AA2979" s="63"/>
      <c r="AB2979" s="63"/>
      <c r="AC2979" s="63"/>
      <c r="AD2979" s="63"/>
      <c r="AE2979" s="63"/>
      <c r="AF2979" s="220"/>
      <c r="AN2979" s="63"/>
      <c r="AO2979" s="63"/>
      <c r="AP2979" s="63"/>
      <c r="AQ2979" s="63"/>
      <c r="AR2979" s="63"/>
      <c r="AS2979" s="63"/>
      <c r="AT2979" s="63"/>
      <c r="AU2979" s="63"/>
      <c r="AV2979" s="63"/>
      <c r="AW2979" s="63"/>
    </row>
    <row r="2980" spans="27:49" x14ac:dyDescent="0.2">
      <c r="AA2980" s="63"/>
      <c r="AB2980" s="63"/>
      <c r="AC2980" s="63"/>
      <c r="AD2980" s="63"/>
      <c r="AE2980" s="63"/>
      <c r="AF2980" s="220"/>
      <c r="AN2980" s="63"/>
      <c r="AO2980" s="63"/>
      <c r="AP2980" s="63"/>
      <c r="AQ2980" s="63"/>
      <c r="AR2980" s="63"/>
      <c r="AS2980" s="63"/>
      <c r="AT2980" s="63"/>
      <c r="AU2980" s="63"/>
      <c r="AV2980" s="63"/>
      <c r="AW2980" s="63"/>
    </row>
    <row r="2981" spans="27:49" x14ac:dyDescent="0.2">
      <c r="AA2981" s="63"/>
      <c r="AB2981" s="63"/>
      <c r="AC2981" s="63"/>
      <c r="AD2981" s="63"/>
      <c r="AE2981" s="63"/>
      <c r="AF2981" s="220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</row>
    <row r="2982" spans="27:49" x14ac:dyDescent="0.2">
      <c r="AA2982" s="63"/>
      <c r="AB2982" s="63"/>
      <c r="AC2982" s="63"/>
      <c r="AD2982" s="63"/>
      <c r="AE2982" s="63"/>
      <c r="AF2982" s="220"/>
      <c r="AN2982" s="63"/>
      <c r="AO2982" s="63"/>
      <c r="AP2982" s="63"/>
      <c r="AQ2982" s="63"/>
      <c r="AR2982" s="63"/>
      <c r="AS2982" s="63"/>
      <c r="AT2982" s="63"/>
      <c r="AU2982" s="63"/>
      <c r="AV2982" s="63"/>
      <c r="AW2982" s="63"/>
    </row>
    <row r="2983" spans="27:49" x14ac:dyDescent="0.2">
      <c r="AA2983" s="63"/>
      <c r="AB2983" s="63"/>
      <c r="AC2983" s="63"/>
      <c r="AD2983" s="63"/>
      <c r="AE2983" s="63"/>
      <c r="AF2983" s="220"/>
      <c r="AN2983" s="63"/>
      <c r="AO2983" s="63"/>
      <c r="AP2983" s="63"/>
      <c r="AQ2983" s="63"/>
      <c r="AR2983" s="63"/>
      <c r="AS2983" s="63"/>
      <c r="AT2983" s="63"/>
      <c r="AU2983" s="63"/>
      <c r="AV2983" s="63"/>
      <c r="AW2983" s="63"/>
    </row>
    <row r="2984" spans="27:49" x14ac:dyDescent="0.2">
      <c r="AA2984" s="63"/>
      <c r="AB2984" s="63"/>
      <c r="AC2984" s="63"/>
      <c r="AD2984" s="63"/>
      <c r="AE2984" s="63"/>
      <c r="AF2984" s="220"/>
      <c r="AN2984" s="63"/>
      <c r="AO2984" s="63"/>
      <c r="AP2984" s="63"/>
      <c r="AQ2984" s="63"/>
      <c r="AR2984" s="63"/>
      <c r="AS2984" s="63"/>
      <c r="AT2984" s="63"/>
      <c r="AU2984" s="63"/>
      <c r="AV2984" s="63"/>
      <c r="AW2984" s="63"/>
    </row>
    <row r="2985" spans="27:49" x14ac:dyDescent="0.2">
      <c r="AA2985" s="63"/>
      <c r="AB2985" s="63"/>
      <c r="AC2985" s="63"/>
      <c r="AD2985" s="63"/>
      <c r="AE2985" s="63"/>
      <c r="AF2985" s="220"/>
      <c r="AN2985" s="63"/>
      <c r="AO2985" s="63"/>
      <c r="AP2985" s="63"/>
      <c r="AQ2985" s="63"/>
      <c r="AR2985" s="63"/>
      <c r="AS2985" s="63"/>
      <c r="AT2985" s="63"/>
      <c r="AU2985" s="63"/>
      <c r="AV2985" s="63"/>
      <c r="AW2985" s="63"/>
    </row>
    <row r="2986" spans="27:49" x14ac:dyDescent="0.2">
      <c r="AA2986" s="63"/>
      <c r="AB2986" s="63"/>
      <c r="AC2986" s="63"/>
      <c r="AD2986" s="63"/>
      <c r="AE2986" s="63"/>
      <c r="AF2986" s="220"/>
      <c r="AN2986" s="63"/>
      <c r="AO2986" s="63"/>
      <c r="AP2986" s="63"/>
      <c r="AQ2986" s="63"/>
      <c r="AR2986" s="63"/>
      <c r="AS2986" s="63"/>
      <c r="AT2986" s="63"/>
      <c r="AU2986" s="63"/>
      <c r="AV2986" s="63"/>
      <c r="AW2986" s="63"/>
    </row>
    <row r="2987" spans="27:49" x14ac:dyDescent="0.2">
      <c r="AA2987" s="63"/>
      <c r="AB2987" s="63"/>
      <c r="AC2987" s="63"/>
      <c r="AD2987" s="63"/>
      <c r="AE2987" s="63"/>
      <c r="AF2987" s="220"/>
      <c r="AN2987" s="63"/>
      <c r="AO2987" s="63"/>
      <c r="AP2987" s="63"/>
      <c r="AQ2987" s="63"/>
      <c r="AR2987" s="63"/>
      <c r="AS2987" s="63"/>
      <c r="AT2987" s="63"/>
      <c r="AU2987" s="63"/>
      <c r="AV2987" s="63"/>
      <c r="AW2987" s="63"/>
    </row>
    <row r="2988" spans="27:49" x14ac:dyDescent="0.2">
      <c r="AA2988" s="63"/>
      <c r="AB2988" s="63"/>
      <c r="AC2988" s="63"/>
      <c r="AD2988" s="63"/>
      <c r="AE2988" s="63"/>
      <c r="AF2988" s="220"/>
      <c r="AN2988" s="63"/>
      <c r="AO2988" s="63"/>
      <c r="AP2988" s="63"/>
      <c r="AQ2988" s="63"/>
      <c r="AR2988" s="63"/>
      <c r="AS2988" s="63"/>
      <c r="AT2988" s="63"/>
      <c r="AU2988" s="63"/>
      <c r="AV2988" s="63"/>
      <c r="AW2988" s="63"/>
    </row>
    <row r="2989" spans="27:49" x14ac:dyDescent="0.2">
      <c r="AA2989" s="63"/>
      <c r="AB2989" s="63"/>
      <c r="AC2989" s="63"/>
      <c r="AD2989" s="63"/>
      <c r="AE2989" s="63"/>
      <c r="AF2989" s="220"/>
      <c r="AN2989" s="63"/>
      <c r="AO2989" s="63"/>
      <c r="AP2989" s="63"/>
      <c r="AQ2989" s="63"/>
      <c r="AR2989" s="63"/>
      <c r="AS2989" s="63"/>
      <c r="AT2989" s="63"/>
      <c r="AU2989" s="63"/>
      <c r="AV2989" s="63"/>
      <c r="AW2989" s="63"/>
    </row>
    <row r="2990" spans="27:49" x14ac:dyDescent="0.2">
      <c r="AA2990" s="63"/>
      <c r="AB2990" s="63"/>
      <c r="AC2990" s="63"/>
      <c r="AD2990" s="63"/>
      <c r="AE2990" s="63"/>
      <c r="AF2990" s="220"/>
      <c r="AN2990" s="63"/>
      <c r="AO2990" s="63"/>
      <c r="AP2990" s="63"/>
      <c r="AQ2990" s="63"/>
      <c r="AR2990" s="63"/>
      <c r="AS2990" s="63"/>
      <c r="AT2990" s="63"/>
      <c r="AU2990" s="63"/>
      <c r="AV2990" s="63"/>
      <c r="AW2990" s="63"/>
    </row>
    <row r="2991" spans="27:49" x14ac:dyDescent="0.2">
      <c r="AA2991" s="63"/>
      <c r="AB2991" s="63"/>
      <c r="AC2991" s="63"/>
      <c r="AD2991" s="63"/>
      <c r="AE2991" s="63"/>
      <c r="AF2991" s="220"/>
      <c r="AN2991" s="63"/>
      <c r="AO2991" s="63"/>
      <c r="AP2991" s="63"/>
      <c r="AQ2991" s="63"/>
      <c r="AR2991" s="63"/>
      <c r="AS2991" s="63"/>
      <c r="AT2991" s="63"/>
      <c r="AU2991" s="63"/>
      <c r="AV2991" s="63"/>
      <c r="AW2991" s="63"/>
    </row>
    <row r="2992" spans="27:49" x14ac:dyDescent="0.2">
      <c r="AA2992" s="63"/>
      <c r="AB2992" s="63"/>
      <c r="AC2992" s="63"/>
      <c r="AD2992" s="63"/>
      <c r="AE2992" s="63"/>
      <c r="AF2992" s="220"/>
      <c r="AN2992" s="63"/>
      <c r="AO2992" s="63"/>
      <c r="AP2992" s="63"/>
      <c r="AQ2992" s="63"/>
      <c r="AR2992" s="63"/>
      <c r="AS2992" s="63"/>
      <c r="AT2992" s="63"/>
      <c r="AU2992" s="63"/>
      <c r="AV2992" s="63"/>
      <c r="AW2992" s="63"/>
    </row>
    <row r="2993" spans="27:49" x14ac:dyDescent="0.2">
      <c r="AA2993" s="63"/>
      <c r="AB2993" s="63"/>
      <c r="AC2993" s="63"/>
      <c r="AD2993" s="63"/>
      <c r="AE2993" s="63"/>
      <c r="AF2993" s="220"/>
      <c r="AN2993" s="63"/>
      <c r="AO2993" s="63"/>
      <c r="AP2993" s="63"/>
      <c r="AQ2993" s="63"/>
      <c r="AR2993" s="63"/>
      <c r="AS2993" s="63"/>
      <c r="AT2993" s="63"/>
      <c r="AU2993" s="63"/>
      <c r="AV2993" s="63"/>
      <c r="AW2993" s="63"/>
    </row>
    <row r="2994" spans="27:49" x14ac:dyDescent="0.2">
      <c r="AA2994" s="63"/>
      <c r="AB2994" s="63"/>
      <c r="AC2994" s="63"/>
      <c r="AD2994" s="63"/>
      <c r="AE2994" s="63"/>
      <c r="AF2994" s="220"/>
      <c r="AN2994" s="63"/>
      <c r="AO2994" s="63"/>
      <c r="AP2994" s="63"/>
      <c r="AQ2994" s="63"/>
      <c r="AR2994" s="63"/>
      <c r="AS2994" s="63"/>
      <c r="AT2994" s="63"/>
      <c r="AU2994" s="63"/>
      <c r="AV2994" s="63"/>
      <c r="AW2994" s="63"/>
    </row>
    <row r="2995" spans="27:49" x14ac:dyDescent="0.2">
      <c r="AA2995" s="63"/>
      <c r="AB2995" s="63"/>
      <c r="AC2995" s="63"/>
      <c r="AD2995" s="63"/>
      <c r="AE2995" s="63"/>
      <c r="AF2995" s="220"/>
      <c r="AN2995" s="63"/>
      <c r="AO2995" s="63"/>
      <c r="AP2995" s="63"/>
      <c r="AQ2995" s="63"/>
      <c r="AR2995" s="63"/>
      <c r="AS2995" s="63"/>
      <c r="AT2995" s="63"/>
      <c r="AU2995" s="63"/>
      <c r="AV2995" s="63"/>
      <c r="AW2995" s="63"/>
    </row>
    <row r="2996" spans="27:49" x14ac:dyDescent="0.2">
      <c r="AA2996" s="63"/>
      <c r="AB2996" s="63"/>
      <c r="AC2996" s="63"/>
      <c r="AD2996" s="63"/>
      <c r="AE2996" s="63"/>
      <c r="AF2996" s="220"/>
      <c r="AN2996" s="63"/>
      <c r="AO2996" s="63"/>
      <c r="AP2996" s="63"/>
      <c r="AQ2996" s="63"/>
      <c r="AR2996" s="63"/>
      <c r="AS2996" s="63"/>
      <c r="AT2996" s="63"/>
      <c r="AU2996" s="63"/>
      <c r="AV2996" s="63"/>
      <c r="AW2996" s="63"/>
    </row>
    <row r="2997" spans="27:49" x14ac:dyDescent="0.2">
      <c r="AA2997" s="63"/>
      <c r="AB2997" s="63"/>
      <c r="AC2997" s="63"/>
      <c r="AD2997" s="63"/>
      <c r="AE2997" s="63"/>
      <c r="AF2997" s="220"/>
      <c r="AN2997" s="63"/>
      <c r="AO2997" s="63"/>
      <c r="AP2997" s="63"/>
      <c r="AQ2997" s="63"/>
      <c r="AR2997" s="63"/>
      <c r="AS2997" s="63"/>
      <c r="AT2997" s="63"/>
      <c r="AU2997" s="63"/>
      <c r="AV2997" s="63"/>
      <c r="AW2997" s="63"/>
    </row>
    <row r="2998" spans="27:49" x14ac:dyDescent="0.2">
      <c r="AA2998" s="63"/>
      <c r="AB2998" s="63"/>
      <c r="AC2998" s="63"/>
      <c r="AD2998" s="63"/>
      <c r="AE2998" s="63"/>
      <c r="AF2998" s="220"/>
      <c r="AN2998" s="63"/>
      <c r="AO2998" s="63"/>
      <c r="AP2998" s="63"/>
      <c r="AQ2998" s="63"/>
      <c r="AR2998" s="63"/>
      <c r="AS2998" s="63"/>
      <c r="AT2998" s="63"/>
      <c r="AU2998" s="63"/>
      <c r="AV2998" s="63"/>
      <c r="AW2998" s="63"/>
    </row>
    <row r="2999" spans="27:49" x14ac:dyDescent="0.2">
      <c r="AA2999" s="63"/>
      <c r="AB2999" s="63"/>
      <c r="AC2999" s="63"/>
      <c r="AD2999" s="63"/>
      <c r="AE2999" s="63"/>
      <c r="AF2999" s="220"/>
      <c r="AN2999" s="63"/>
      <c r="AO2999" s="63"/>
      <c r="AP2999" s="63"/>
      <c r="AQ2999" s="63"/>
      <c r="AR2999" s="63"/>
      <c r="AS2999" s="63"/>
      <c r="AT2999" s="63"/>
      <c r="AU2999" s="63"/>
      <c r="AV2999" s="63"/>
      <c r="AW2999" s="63"/>
    </row>
    <row r="3000" spans="27:49" x14ac:dyDescent="0.2">
      <c r="AA3000" s="63"/>
      <c r="AB3000" s="63"/>
      <c r="AC3000" s="63"/>
      <c r="AD3000" s="63"/>
      <c r="AE3000" s="63"/>
      <c r="AF3000" s="220"/>
      <c r="AN3000" s="63"/>
      <c r="AO3000" s="63"/>
      <c r="AP3000" s="63"/>
      <c r="AQ3000" s="63"/>
      <c r="AR3000" s="63"/>
      <c r="AS3000" s="63"/>
      <c r="AT3000" s="63"/>
      <c r="AU3000" s="63"/>
      <c r="AV3000" s="63"/>
      <c r="AW3000" s="63"/>
    </row>
    <row r="3001" spans="27:49" x14ac:dyDescent="0.2">
      <c r="AA3001" s="63"/>
      <c r="AB3001" s="63"/>
      <c r="AC3001" s="63"/>
      <c r="AD3001" s="63"/>
      <c r="AE3001" s="63"/>
      <c r="AF3001" s="220"/>
      <c r="AN3001" s="63"/>
      <c r="AO3001" s="63"/>
      <c r="AP3001" s="63"/>
      <c r="AQ3001" s="63"/>
      <c r="AR3001" s="63"/>
      <c r="AS3001" s="63"/>
      <c r="AT3001" s="63"/>
      <c r="AU3001" s="63"/>
      <c r="AV3001" s="63"/>
      <c r="AW3001" s="63"/>
    </row>
    <row r="3002" spans="27:49" x14ac:dyDescent="0.2">
      <c r="AA3002" s="63"/>
      <c r="AB3002" s="63"/>
      <c r="AC3002" s="63"/>
      <c r="AD3002" s="63"/>
      <c r="AE3002" s="63"/>
      <c r="AF3002" s="220"/>
      <c r="AN3002" s="63"/>
      <c r="AO3002" s="63"/>
      <c r="AP3002" s="63"/>
      <c r="AQ3002" s="63"/>
      <c r="AR3002" s="63"/>
      <c r="AS3002" s="63"/>
      <c r="AT3002" s="63"/>
      <c r="AU3002" s="63"/>
      <c r="AV3002" s="63"/>
      <c r="AW3002" s="63"/>
    </row>
  </sheetData>
  <sheetProtection sheet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2"/>
  </sheetPr>
  <dimension ref="A1:AB342"/>
  <sheetViews>
    <sheetView workbookViewId="0">
      <selection activeCell="E10" sqref="E10"/>
    </sheetView>
  </sheetViews>
  <sheetFormatPr defaultRowHeight="12.75" x14ac:dyDescent="0.2"/>
  <cols>
    <col min="1" max="1" width="9.140625" style="15"/>
    <col min="2" max="2" width="10.7109375" style="15" customWidth="1"/>
    <col min="3" max="4" width="9.140625" style="15"/>
    <col min="5" max="5" width="11" style="15" customWidth="1"/>
    <col min="6" max="6" width="13.140625" style="15" bestFit="1" customWidth="1"/>
    <col min="7" max="7" width="10.7109375" style="15" customWidth="1"/>
    <col min="8" max="13" width="9.140625" style="15"/>
    <col min="14" max="14" width="12.140625" style="15" customWidth="1"/>
    <col min="15" max="15" width="11" style="15" customWidth="1"/>
    <col min="16" max="16384" width="9.140625" style="15"/>
  </cols>
  <sheetData>
    <row r="1" spans="1:28" ht="18.75" thickBot="1" x14ac:dyDescent="0.25">
      <c r="A1" s="36" t="s">
        <v>134</v>
      </c>
      <c r="D1" s="23" t="s">
        <v>203</v>
      </c>
      <c r="M1" s="37" t="s">
        <v>135</v>
      </c>
      <c r="N1" s="15" t="s">
        <v>136</v>
      </c>
      <c r="O1" s="15">
        <f ca="1">H18*J18-I18*I18</f>
        <v>62971.770178456325</v>
      </c>
      <c r="P1" s="15" t="s">
        <v>238</v>
      </c>
      <c r="U1" s="8" t="s">
        <v>192</v>
      </c>
      <c r="V1" s="64" t="s">
        <v>194</v>
      </c>
      <c r="AA1" s="15">
        <v>1</v>
      </c>
      <c r="AB1" s="15" t="s">
        <v>137</v>
      </c>
    </row>
    <row r="2" spans="1:28" x14ac:dyDescent="0.2">
      <c r="M2" s="37" t="s">
        <v>138</v>
      </c>
      <c r="N2" s="15" t="s">
        <v>139</v>
      </c>
      <c r="O2" s="15">
        <f ca="1">+F18*J18-H18*I18</f>
        <v>14154.857434146863</v>
      </c>
      <c r="P2" s="15" t="s">
        <v>239</v>
      </c>
      <c r="U2" s="15">
        <v>-1.2</v>
      </c>
      <c r="V2" s="15">
        <f t="shared" ref="V2:V24" ca="1" si="0">+E$4+E$5*U2+E$6*U2^2</f>
        <v>-8.2438169194533947E-4</v>
      </c>
      <c r="AA2" s="15">
        <v>2</v>
      </c>
      <c r="AB2" s="15" t="s">
        <v>101</v>
      </c>
    </row>
    <row r="3" spans="1:28" ht="13.5" thickBot="1" x14ac:dyDescent="0.25">
      <c r="A3" s="15" t="s">
        <v>140</v>
      </c>
      <c r="B3" s="15" t="s">
        <v>141</v>
      </c>
      <c r="E3" s="38" t="s">
        <v>142</v>
      </c>
      <c r="F3" s="38" t="s">
        <v>143</v>
      </c>
      <c r="G3" s="38" t="s">
        <v>144</v>
      </c>
      <c r="H3" s="38" t="s">
        <v>145</v>
      </c>
      <c r="M3" s="37" t="s">
        <v>146</v>
      </c>
      <c r="N3" s="15" t="s">
        <v>147</v>
      </c>
      <c r="O3" s="15">
        <f ca="1">+F18*I18-H18*H18</f>
        <v>-5885.3606171510473</v>
      </c>
      <c r="P3" s="15" t="s">
        <v>240</v>
      </c>
      <c r="U3" s="15">
        <v>-1</v>
      </c>
      <c r="V3" s="15">
        <f t="shared" ca="1" si="0"/>
        <v>2.8272740240091127E-3</v>
      </c>
      <c r="AA3" s="15">
        <v>3</v>
      </c>
      <c r="AB3" s="15" t="s">
        <v>148</v>
      </c>
    </row>
    <row r="4" spans="1:28" x14ac:dyDescent="0.2">
      <c r="A4" s="15" t="s">
        <v>149</v>
      </c>
      <c r="B4" s="15" t="s">
        <v>150</v>
      </c>
      <c r="D4" s="39" t="s">
        <v>151</v>
      </c>
      <c r="E4" s="40">
        <f ca="1">(G18*O1-K18*O2+L18*O3)/O7</f>
        <v>1.4270880165604599E-2</v>
      </c>
      <c r="F4" s="41">
        <f ca="1">+E7/O7*O18</f>
        <v>2.901687496171291E-4</v>
      </c>
      <c r="G4" s="42">
        <f>+B18</f>
        <v>1</v>
      </c>
      <c r="H4" s="43">
        <f ca="1">ABS(F4/E4)</f>
        <v>2.0332925947797405E-2</v>
      </c>
      <c r="M4" s="37" t="s">
        <v>152</v>
      </c>
      <c r="N4" s="15" t="s">
        <v>153</v>
      </c>
      <c r="O4" s="15">
        <f ca="1">+C18*J18-H18*H18</f>
        <v>122061.9279351225</v>
      </c>
      <c r="P4" s="15" t="s">
        <v>241</v>
      </c>
      <c r="U4" s="15">
        <v>-0.8</v>
      </c>
      <c r="V4" s="15">
        <f t="shared" ca="1" si="0"/>
        <v>6.024618244085113E-3</v>
      </c>
      <c r="AA4" s="15">
        <v>4</v>
      </c>
      <c r="AB4" s="15" t="s">
        <v>154</v>
      </c>
    </row>
    <row r="5" spans="1:28" x14ac:dyDescent="0.2">
      <c r="A5" s="15" t="s">
        <v>155</v>
      </c>
      <c r="B5" s="44">
        <v>40323</v>
      </c>
      <c r="D5" s="45" t="s">
        <v>156</v>
      </c>
      <c r="E5" s="46">
        <f ca="1">+(-G18*O2+K18*O4-L18*O5)/O7</f>
        <v>5.7647124431148417E-3</v>
      </c>
      <c r="F5" s="47">
        <f ca="1">P18*E7/O7</f>
        <v>4.0390216050046783E-4</v>
      </c>
      <c r="G5" s="48">
        <f>+B18/A18</f>
        <v>1E-4</v>
      </c>
      <c r="H5" s="43">
        <f ca="1">ABS(F5/E5)</f>
        <v>7.0064580755085815E-2</v>
      </c>
      <c r="M5" s="37" t="s">
        <v>157</v>
      </c>
      <c r="N5" s="15" t="s">
        <v>158</v>
      </c>
      <c r="O5" s="15">
        <f ca="1">+C18*I18-F18*H18</f>
        <v>46875.119623278828</v>
      </c>
      <c r="P5" s="15" t="s">
        <v>242</v>
      </c>
      <c r="U5" s="15">
        <v>-0.6</v>
      </c>
      <c r="V5" s="15">
        <f t="shared" ca="1" si="0"/>
        <v>8.7676509682826607E-3</v>
      </c>
      <c r="AA5" s="15">
        <v>5</v>
      </c>
      <c r="AB5" s="15" t="s">
        <v>159</v>
      </c>
    </row>
    <row r="6" spans="1:28" ht="13.5" thickBot="1" x14ac:dyDescent="0.25">
      <c r="D6" s="49" t="s">
        <v>160</v>
      </c>
      <c r="E6" s="50">
        <f ca="1">+(G18*O3-K18*O5+L18*O6)/O7</f>
        <v>-5.6788936984806448E-3</v>
      </c>
      <c r="F6" s="51">
        <f ca="1">Q18*E7/O7</f>
        <v>1.7283854307467044E-4</v>
      </c>
      <c r="G6" s="52">
        <f>+B18/A18^2</f>
        <v>1E-8</v>
      </c>
      <c r="H6" s="43">
        <f ca="1">ABS(F6/E6)</f>
        <v>3.0435248879709158E-2</v>
      </c>
      <c r="M6" s="53" t="s">
        <v>161</v>
      </c>
      <c r="N6" s="54" t="s">
        <v>162</v>
      </c>
      <c r="O6" s="54">
        <f ca="1">+C18*H18-F18*F18</f>
        <v>22494.62837996447</v>
      </c>
      <c r="P6" s="15" t="s">
        <v>243</v>
      </c>
      <c r="U6" s="15">
        <v>-0.4</v>
      </c>
      <c r="V6" s="15">
        <f t="shared" ca="1" si="0"/>
        <v>1.1056372196601759E-2</v>
      </c>
      <c r="AA6" s="15">
        <v>6</v>
      </c>
      <c r="AB6" s="15" t="s">
        <v>163</v>
      </c>
    </row>
    <row r="7" spans="1:28" x14ac:dyDescent="0.2">
      <c r="D7" s="23" t="s">
        <v>164</v>
      </c>
      <c r="E7" s="55">
        <f ca="1">SQRT(N18/(B15-3))</f>
        <v>2.3976650896026241E-3</v>
      </c>
      <c r="G7" s="56">
        <f>+B22</f>
        <v>1.0657609298060389E-2</v>
      </c>
      <c r="M7" s="37" t="s">
        <v>165</v>
      </c>
      <c r="N7" s="15" t="s">
        <v>166</v>
      </c>
      <c r="O7" s="15">
        <f ca="1">+C18*O1-F18*O2+H18*O3</f>
        <v>4241770.0583595168</v>
      </c>
      <c r="U7" s="15">
        <v>-0.2</v>
      </c>
      <c r="V7" s="15">
        <f t="shared" ca="1" si="0"/>
        <v>1.2890781929042404E-2</v>
      </c>
      <c r="AA7" s="15">
        <v>7</v>
      </c>
      <c r="AB7" s="15" t="s">
        <v>167</v>
      </c>
    </row>
    <row r="8" spans="1:28" x14ac:dyDescent="0.2">
      <c r="A8" s="17">
        <v>21</v>
      </c>
      <c r="B8" s="15" t="s">
        <v>172</v>
      </c>
      <c r="C8" s="91">
        <f>A8</f>
        <v>21</v>
      </c>
      <c r="D8" s="23" t="s">
        <v>168</v>
      </c>
      <c r="F8" s="92">
        <f ca="1">CORREL(INDIRECT(E12):INDIRECT(E13),INDIRECT(M12):INDIRECT(M13))</f>
        <v>0.97077334245223401</v>
      </c>
      <c r="G8" s="55"/>
      <c r="K8" s="56"/>
      <c r="U8" s="15">
        <v>0</v>
      </c>
      <c r="V8" s="15">
        <f t="shared" ca="1" si="0"/>
        <v>1.4270880165604599E-2</v>
      </c>
      <c r="AA8" s="15">
        <v>8</v>
      </c>
      <c r="AB8" s="15" t="s">
        <v>169</v>
      </c>
    </row>
    <row r="9" spans="1:28" x14ac:dyDescent="0.2">
      <c r="A9" s="17">
        <f>20+COUNT(A21:A1449)</f>
        <v>157</v>
      </c>
      <c r="B9" s="15" t="s">
        <v>174</v>
      </c>
      <c r="C9" s="91">
        <f>A9</f>
        <v>157</v>
      </c>
      <c r="E9" s="57">
        <f ca="1">E6*G6</f>
        <v>-5.6788936984806449E-11</v>
      </c>
      <c r="F9" s="58">
        <f ca="1">H6</f>
        <v>3.0435248879709158E-2</v>
      </c>
      <c r="G9" s="59">
        <f ca="1">F8</f>
        <v>0.97077334245223401</v>
      </c>
      <c r="K9" s="56"/>
      <c r="U9" s="15">
        <v>0.2</v>
      </c>
      <c r="V9" s="15">
        <f t="shared" ca="1" si="0"/>
        <v>1.5196666906288342E-2</v>
      </c>
      <c r="AA9" s="15">
        <v>9</v>
      </c>
      <c r="AB9" s="15" t="s">
        <v>110</v>
      </c>
    </row>
    <row r="10" spans="1:28" x14ac:dyDescent="0.2">
      <c r="A10" s="15" t="s">
        <v>73</v>
      </c>
      <c r="B10" s="12">
        <f>Active!C8</f>
        <v>0.3551532</v>
      </c>
      <c r="D10" s="15" t="s">
        <v>232</v>
      </c>
      <c r="E10" s="15">
        <f ca="1">2*E9*365.2422/B10</f>
        <v>-1.1680433277803537E-7</v>
      </c>
      <c r="F10" s="15">
        <f ca="1">+F9*E10</f>
        <v>-3.5549689383278767E-9</v>
      </c>
      <c r="G10" s="15" t="s">
        <v>233</v>
      </c>
      <c r="U10" s="15">
        <v>0.4</v>
      </c>
      <c r="V10" s="15">
        <f t="shared" ca="1" si="0"/>
        <v>1.5668142151093634E-2</v>
      </c>
      <c r="AA10" s="15">
        <v>10</v>
      </c>
      <c r="AB10" s="15" t="s">
        <v>170</v>
      </c>
    </row>
    <row r="11" spans="1:28" x14ac:dyDescent="0.2">
      <c r="U11" s="15">
        <v>0.6</v>
      </c>
      <c r="V11" s="15">
        <f t="shared" ca="1" si="0"/>
        <v>1.5685305900020471E-2</v>
      </c>
      <c r="AA11" s="15">
        <v>11</v>
      </c>
      <c r="AB11" s="15" t="s">
        <v>171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5">
        <v>0.8</v>
      </c>
      <c r="V12" s="15">
        <f t="shared" ca="1" si="0"/>
        <v>1.5248158153068857E-2</v>
      </c>
      <c r="AA12" s="15">
        <v>12</v>
      </c>
      <c r="AB12" s="15" t="s">
        <v>173</v>
      </c>
    </row>
    <row r="13" spans="1:28" x14ac:dyDescent="0.2">
      <c r="C13" s="5" t="str">
        <f t="shared" si="1"/>
        <v>C157</v>
      </c>
      <c r="D13" s="5" t="str">
        <f t="shared" si="1"/>
        <v>D157</v>
      </c>
      <c r="E13" s="5" t="str">
        <f t="shared" si="1"/>
        <v>E157</v>
      </c>
      <c r="F13" s="5" t="str">
        <f t="shared" si="1"/>
        <v>F157</v>
      </c>
      <c r="G13" s="5" t="str">
        <f t="shared" ref="G13:Q13" si="3">G$15&amp;$C9</f>
        <v>G157</v>
      </c>
      <c r="H13" s="5" t="str">
        <f t="shared" si="3"/>
        <v>H157</v>
      </c>
      <c r="I13" s="5" t="str">
        <f t="shared" si="3"/>
        <v>I157</v>
      </c>
      <c r="J13" s="5" t="str">
        <f t="shared" si="3"/>
        <v>J157</v>
      </c>
      <c r="K13" s="5" t="str">
        <f t="shared" si="3"/>
        <v>K157</v>
      </c>
      <c r="L13" s="5" t="str">
        <f t="shared" si="3"/>
        <v>L157</v>
      </c>
      <c r="M13" s="5" t="str">
        <f t="shared" si="3"/>
        <v>M157</v>
      </c>
      <c r="N13" s="5" t="str">
        <f t="shared" si="3"/>
        <v>N157</v>
      </c>
      <c r="O13" s="5" t="str">
        <f t="shared" si="3"/>
        <v>O157</v>
      </c>
      <c r="P13" s="5" t="str">
        <f t="shared" si="3"/>
        <v>P157</v>
      </c>
      <c r="Q13" s="5" t="str">
        <f t="shared" si="3"/>
        <v>Q157</v>
      </c>
      <c r="U13" s="15">
        <v>1</v>
      </c>
      <c r="V13" s="15">
        <f t="shared" ca="1" si="0"/>
        <v>1.4356698910238795E-2</v>
      </c>
      <c r="AA13" s="15">
        <v>13</v>
      </c>
      <c r="AB13" s="15" t="s">
        <v>175</v>
      </c>
    </row>
    <row r="14" spans="1:28" x14ac:dyDescent="0.2">
      <c r="U14" s="15">
        <v>1.2</v>
      </c>
      <c r="V14" s="15">
        <f t="shared" ca="1" si="0"/>
        <v>1.3010928171530281E-2</v>
      </c>
      <c r="AA14" s="15">
        <v>14</v>
      </c>
      <c r="AB14" s="15" t="s">
        <v>176</v>
      </c>
    </row>
    <row r="15" spans="1:28" x14ac:dyDescent="0.2">
      <c r="A15" s="23" t="s">
        <v>180</v>
      </c>
      <c r="B15" s="23">
        <f>C9-C8+1</f>
        <v>137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5">
        <v>1.4</v>
      </c>
      <c r="V15" s="15">
        <f t="shared" ca="1" si="0"/>
        <v>1.1210845936943317E-2</v>
      </c>
      <c r="AA15" s="15">
        <v>15</v>
      </c>
      <c r="AB15" s="15" t="s">
        <v>177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5">
        <v>1.6</v>
      </c>
      <c r="V16" s="15">
        <f t="shared" ca="1" si="0"/>
        <v>8.9564522064778905E-3</v>
      </c>
      <c r="AA16" s="15">
        <v>16</v>
      </c>
      <c r="AB16" s="15" t="s">
        <v>178</v>
      </c>
    </row>
    <row r="17" spans="1:28" x14ac:dyDescent="0.2">
      <c r="A17" s="23" t="s">
        <v>179</v>
      </c>
      <c r="U17" s="15">
        <v>1.8</v>
      </c>
      <c r="V17" s="15">
        <f t="shared" ca="1" si="0"/>
        <v>6.247746980134028E-3</v>
      </c>
      <c r="AA17" s="15">
        <v>17</v>
      </c>
      <c r="AB17" s="15" t="s">
        <v>181</v>
      </c>
    </row>
    <row r="18" spans="1:28" x14ac:dyDescent="0.2">
      <c r="A18" s="60">
        <v>10000</v>
      </c>
      <c r="B18" s="60">
        <v>1</v>
      </c>
      <c r="C18" s="15">
        <f ca="1">SUM(INDIRECT(C12):INDIRECT(C13))</f>
        <v>129.30000000000001</v>
      </c>
      <c r="D18" s="93">
        <f ca="1">SUM(INDIRECT(D12):INDIRECT(D13))</f>
        <v>152.18315000000004</v>
      </c>
      <c r="E18" s="93">
        <f ca="1">SUM(INDIRECT(E12):INDIRECT(E13))</f>
        <v>0.84276440814292031</v>
      </c>
      <c r="F18" s="23">
        <f ca="1">SUM(INDIRECT(F12):INDIRECT(F13))</f>
        <v>140.10312500000006</v>
      </c>
      <c r="G18" s="23">
        <f ca="1">SUM(INDIRECT(G12):INDIRECT(G13))</f>
        <v>0.80280201643482452</v>
      </c>
      <c r="H18" s="23">
        <f ca="1">SUM(INDIRECT(H12):INDIRECT(H13))</f>
        <v>325.78123754624988</v>
      </c>
      <c r="I18" s="23">
        <f ca="1">SUM(INDIRECT(I12):INDIRECT(I13))</f>
        <v>715.53046457753885</v>
      </c>
      <c r="J18" s="23">
        <f ca="1">SUM(INDIRECT(J12):INDIRECT(J13))</f>
        <v>1764.8518381460833</v>
      </c>
      <c r="K18" s="23">
        <f ca="1">SUM(INDIRECT(K12):INDIRECT(K13))</f>
        <v>-0.18599138484237376</v>
      </c>
      <c r="L18" s="23">
        <f ca="1">SUM(INDIRECT(L12):INDIRECT(L13))</f>
        <v>-1.248393608597</v>
      </c>
      <c r="N18" s="15">
        <f ca="1">SUM(INDIRECT(N12):INDIRECT(N13))</f>
        <v>7.7033891617448737E-4</v>
      </c>
      <c r="O18" s="15">
        <f ca="1">SQRT(SUM(INDIRECT(O12):INDIRECT(O13)))</f>
        <v>513344.88679632428</v>
      </c>
      <c r="P18" s="15">
        <f ca="1">SQRT(SUM(INDIRECT(P12):INDIRECT(P13)))</f>
        <v>714553.54559195368</v>
      </c>
      <c r="Q18" s="15">
        <f ca="1">SQRT(SUM(INDIRECT(Q12):INDIRECT(Q13)))</f>
        <v>305773.04567007959</v>
      </c>
      <c r="U18" s="15">
        <v>2</v>
      </c>
      <c r="V18" s="15">
        <f t="shared" ca="1" si="0"/>
        <v>3.0847302579117032E-3</v>
      </c>
      <c r="AA18" s="15">
        <v>18</v>
      </c>
      <c r="AB18" s="15" t="s">
        <v>182</v>
      </c>
    </row>
    <row r="19" spans="1:28" x14ac:dyDescent="0.2">
      <c r="A19" s="61" t="s">
        <v>183</v>
      </c>
      <c r="F19" s="62" t="s">
        <v>184</v>
      </c>
      <c r="G19" s="62" t="s">
        <v>185</v>
      </c>
      <c r="H19" s="62" t="s">
        <v>186</v>
      </c>
      <c r="I19" s="62" t="s">
        <v>187</v>
      </c>
      <c r="J19" s="62" t="s">
        <v>188</v>
      </c>
      <c r="K19" s="62" t="s">
        <v>189</v>
      </c>
      <c r="L19" s="62" t="s">
        <v>190</v>
      </c>
      <c r="M19" s="63"/>
      <c r="N19" s="63"/>
      <c r="O19" s="63"/>
      <c r="P19" s="63"/>
      <c r="Q19" s="63"/>
      <c r="U19" s="15">
        <v>2.2000000000000002</v>
      </c>
      <c r="V19" s="15">
        <f t="shared" ca="1" si="0"/>
        <v>-5.3259796018907332E-4</v>
      </c>
      <c r="AA19" s="15">
        <v>19</v>
      </c>
      <c r="AB19" s="15" t="s">
        <v>191</v>
      </c>
    </row>
    <row r="20" spans="1:28" ht="15" thickBot="1" x14ac:dyDescent="0.25">
      <c r="A20" s="8" t="s">
        <v>192</v>
      </c>
      <c r="B20" s="8" t="s">
        <v>193</v>
      </c>
      <c r="C20" s="8" t="s">
        <v>234</v>
      </c>
      <c r="D20" s="8" t="s">
        <v>192</v>
      </c>
      <c r="E20" s="8" t="s">
        <v>193</v>
      </c>
      <c r="F20" s="8" t="s">
        <v>235</v>
      </c>
      <c r="G20" s="8" t="s">
        <v>236</v>
      </c>
      <c r="H20" s="8" t="s">
        <v>244</v>
      </c>
      <c r="I20" s="8" t="s">
        <v>245</v>
      </c>
      <c r="J20" s="8" t="s">
        <v>246</v>
      </c>
      <c r="K20" s="8" t="s">
        <v>237</v>
      </c>
      <c r="L20" s="8" t="s">
        <v>247</v>
      </c>
      <c r="M20" s="64" t="s">
        <v>194</v>
      </c>
      <c r="N20" s="8" t="s">
        <v>204</v>
      </c>
      <c r="O20" s="8" t="s">
        <v>195</v>
      </c>
      <c r="P20" s="8" t="s">
        <v>196</v>
      </c>
      <c r="Q20" s="8" t="s">
        <v>197</v>
      </c>
      <c r="R20" s="38" t="s">
        <v>198</v>
      </c>
      <c r="U20" s="15">
        <v>2.4</v>
      </c>
      <c r="V20" s="15">
        <f t="shared" ca="1" si="0"/>
        <v>-4.6042376741682947E-3</v>
      </c>
      <c r="AA20" s="15">
        <v>20</v>
      </c>
      <c r="AB20" s="15" t="s">
        <v>199</v>
      </c>
    </row>
    <row r="21" spans="1:28" x14ac:dyDescent="0.2">
      <c r="A21" s="65">
        <v>-10266.5</v>
      </c>
      <c r="B21" s="65">
        <v>7.5329839201217514E-3</v>
      </c>
      <c r="C21" s="65">
        <v>1</v>
      </c>
      <c r="D21" s="66">
        <f t="shared" ref="D21:D84" si="5">A21/A$18</f>
        <v>-1.0266500000000001</v>
      </c>
      <c r="E21" s="66">
        <f t="shared" ref="E21:E84" si="6">B21/B$18</f>
        <v>7.5329839201217514E-3</v>
      </c>
      <c r="F21" s="17">
        <f t="shared" ref="F21:F84" si="7">$C21*D21</f>
        <v>-1.0266500000000001</v>
      </c>
      <c r="G21" s="17">
        <f t="shared" ref="G21:G84" si="8">$C21*E21</f>
        <v>7.5329839201217514E-3</v>
      </c>
      <c r="H21" s="17">
        <f t="shared" ref="H21:H84" si="9">C21*D21*D21</f>
        <v>1.0540102225000001</v>
      </c>
      <c r="I21" s="17">
        <f t="shared" ref="I21:I84" si="10">C21*D21*D21*D21</f>
        <v>-1.0820995949296253</v>
      </c>
      <c r="J21" s="17">
        <f t="shared" ref="J21:J84" si="11">C21*D21*D21*D21*D21</f>
        <v>1.1109375491344999</v>
      </c>
      <c r="K21" s="17">
        <f t="shared" ref="K21:K84" si="12">C21*E21*D21</f>
        <v>-7.7337379415929964E-3</v>
      </c>
      <c r="L21" s="17">
        <f t="shared" ref="L21:L84" si="13">C21*E21*D21*D21</f>
        <v>7.9398420577364501E-3</v>
      </c>
      <c r="M21" s="17">
        <f t="shared" ref="M21:M84" ca="1" si="14">+E$4+E$5*D21+E$6*D21^2</f>
        <v>2.366926125191314E-3</v>
      </c>
      <c r="N21" s="17">
        <f t="shared" ref="N21:N84" ca="1" si="15">C21*(M21-E21)^2</f>
        <v>2.6688153140561534E-5</v>
      </c>
      <c r="O21" s="95">
        <f t="shared" ref="O21:O84" ca="1" si="16">(C21*O$1-O$2*F21+O$3*H21)^2</f>
        <v>5083779026.9454374</v>
      </c>
      <c r="P21" s="17">
        <f t="shared" ref="P21:P84" ca="1" si="17">(-C21*O$2+O$4*F21-O$5*H21)^2</f>
        <v>35674366632.535912</v>
      </c>
      <c r="Q21" s="17">
        <f t="shared" ref="Q21:Q84" ca="1" si="18">+(C21*O$3-F21*O$5+H21*O$6)^2</f>
        <v>4349211142.6280394</v>
      </c>
      <c r="R21" s="15">
        <f t="shared" ref="R21:R84" ca="1" si="19">+E21-M21</f>
        <v>5.1660577949304374E-3</v>
      </c>
      <c r="U21" s="15">
        <v>2.6</v>
      </c>
      <c r="V21" s="15">
        <f t="shared" ca="1" si="0"/>
        <v>-9.1301888840259748E-3</v>
      </c>
      <c r="AA21" s="15">
        <v>21</v>
      </c>
      <c r="AB21" s="15" t="s">
        <v>231</v>
      </c>
    </row>
    <row r="22" spans="1:28" x14ac:dyDescent="0.2">
      <c r="A22" s="65">
        <v>-10266</v>
      </c>
      <c r="B22" s="65">
        <v>1.0657609298060389E-2</v>
      </c>
      <c r="C22" s="65">
        <v>1</v>
      </c>
      <c r="D22" s="66">
        <f t="shared" si="5"/>
        <v>-1.0266</v>
      </c>
      <c r="E22" s="66">
        <f t="shared" si="6"/>
        <v>1.0657609298060389E-2</v>
      </c>
      <c r="F22" s="17">
        <f t="shared" si="7"/>
        <v>-1.0266</v>
      </c>
      <c r="G22" s="17">
        <f t="shared" si="8"/>
        <v>1.0657609298060389E-2</v>
      </c>
      <c r="H22" s="17">
        <f t="shared" si="9"/>
        <v>1.0539075599999999</v>
      </c>
      <c r="I22" s="17">
        <f t="shared" si="10"/>
        <v>-1.0819415010959998</v>
      </c>
      <c r="J22" s="17">
        <f t="shared" si="11"/>
        <v>1.1107211450251533</v>
      </c>
      <c r="K22" s="17">
        <f t="shared" si="12"/>
        <v>-1.0941101705388794E-2</v>
      </c>
      <c r="L22" s="17">
        <f t="shared" si="13"/>
        <v>1.1232135010752136E-2</v>
      </c>
      <c r="M22" s="17">
        <f t="shared" ca="1" si="14"/>
        <v>2.3677973702377906E-3</v>
      </c>
      <c r="N22" s="17">
        <f t="shared" ca="1" si="15"/>
        <v>6.8720981798669808E-5</v>
      </c>
      <c r="O22" s="95">
        <f t="shared" ca="1" si="16"/>
        <v>5083764262.4453535</v>
      </c>
      <c r="P22" s="17">
        <f t="shared" ca="1" si="17"/>
        <v>35670243419.550369</v>
      </c>
      <c r="Q22" s="17">
        <f t="shared" ca="1" si="18"/>
        <v>4348597432.4706736</v>
      </c>
      <c r="R22" s="15">
        <f t="shared" ca="1" si="19"/>
        <v>8.2898119278225976E-3</v>
      </c>
      <c r="U22" s="15">
        <v>2.8</v>
      </c>
      <c r="V22" s="15">
        <f t="shared" ca="1" si="0"/>
        <v>-1.4110451589762093E-2</v>
      </c>
      <c r="AA22" s="15">
        <v>22</v>
      </c>
      <c r="AB22" s="15" t="s">
        <v>200</v>
      </c>
    </row>
    <row r="23" spans="1:28" x14ac:dyDescent="0.2">
      <c r="A23" s="65">
        <v>-9923</v>
      </c>
      <c r="B23" s="65">
        <v>-2.0416319256398412E-3</v>
      </c>
      <c r="C23" s="65">
        <v>1</v>
      </c>
      <c r="D23" s="66">
        <f t="shared" si="5"/>
        <v>-0.99229999999999996</v>
      </c>
      <c r="E23" s="66">
        <f t="shared" si="6"/>
        <v>-2.0416319256398412E-3</v>
      </c>
      <c r="F23" s="17">
        <f t="shared" si="7"/>
        <v>-0.99229999999999996</v>
      </c>
      <c r="G23" s="17">
        <f t="shared" si="8"/>
        <v>-2.0416319256398412E-3</v>
      </c>
      <c r="H23" s="17">
        <f t="shared" si="9"/>
        <v>0.98465928999999996</v>
      </c>
      <c r="I23" s="17">
        <f t="shared" si="10"/>
        <v>-0.97707741346699994</v>
      </c>
      <c r="J23" s="17">
        <f t="shared" si="11"/>
        <v>0.96955391738330399</v>
      </c>
      <c r="K23" s="17">
        <f t="shared" si="12"/>
        <v>2.0259113598124143E-3</v>
      </c>
      <c r="L23" s="17">
        <f t="shared" si="13"/>
        <v>-2.0103118423418585E-3</v>
      </c>
      <c r="M23" s="17">
        <f t="shared" ca="1" si="14"/>
        <v>2.9587805711703162E-3</v>
      </c>
      <c r="N23" s="17">
        <f t="shared" ca="1" si="15"/>
        <v>2.5004125138255193E-5</v>
      </c>
      <c r="O23" s="95">
        <f t="shared" ca="1" si="16"/>
        <v>5072653081.9671555</v>
      </c>
      <c r="P23" s="17">
        <f t="shared" ca="1" si="17"/>
        <v>32917908281.099945</v>
      </c>
      <c r="Q23" s="17">
        <f t="shared" ca="1" si="18"/>
        <v>3941123161.6001053</v>
      </c>
      <c r="R23" s="15">
        <f t="shared" ca="1" si="19"/>
        <v>-5.0004124968101573E-3</v>
      </c>
      <c r="U23" s="15">
        <v>3</v>
      </c>
      <c r="V23" s="15">
        <f t="shared" ca="1" si="0"/>
        <v>-1.954502579137668E-2</v>
      </c>
      <c r="AA23" s="15">
        <v>23</v>
      </c>
      <c r="AB23" s="15" t="s">
        <v>201</v>
      </c>
    </row>
    <row r="24" spans="1:28" x14ac:dyDescent="0.2">
      <c r="A24" s="65">
        <v>-9312</v>
      </c>
      <c r="B24" s="65">
        <v>5.2028481168105017E-3</v>
      </c>
      <c r="C24" s="65">
        <v>1</v>
      </c>
      <c r="D24" s="66">
        <f t="shared" si="5"/>
        <v>-0.93120000000000003</v>
      </c>
      <c r="E24" s="66">
        <f t="shared" si="6"/>
        <v>5.2028481168105017E-3</v>
      </c>
      <c r="F24" s="17">
        <f t="shared" si="7"/>
        <v>-0.93120000000000003</v>
      </c>
      <c r="G24" s="17">
        <f t="shared" si="8"/>
        <v>5.2028481168105017E-3</v>
      </c>
      <c r="H24" s="17">
        <f t="shared" si="9"/>
        <v>0.86713344000000003</v>
      </c>
      <c r="I24" s="17">
        <f t="shared" si="10"/>
        <v>-0.807474659328</v>
      </c>
      <c r="J24" s="17">
        <f t="shared" si="11"/>
        <v>0.75192040276623362</v>
      </c>
      <c r="K24" s="17">
        <f t="shared" si="12"/>
        <v>-4.8448921663739397E-3</v>
      </c>
      <c r="L24" s="17">
        <f t="shared" si="13"/>
        <v>4.511563585327413E-3</v>
      </c>
      <c r="M24" s="17">
        <f t="shared" ca="1" si="14"/>
        <v>3.9784213104182139E-3</v>
      </c>
      <c r="N24" s="17">
        <f t="shared" ca="1" si="15"/>
        <v>1.4992210042120172E-6</v>
      </c>
      <c r="O24" s="95">
        <f t="shared" ca="1" si="16"/>
        <v>5048014458.5693598</v>
      </c>
      <c r="P24" s="17">
        <f t="shared" ca="1" si="17"/>
        <v>28380762312.133884</v>
      </c>
      <c r="Q24" s="17">
        <f t="shared" ca="1" si="18"/>
        <v>3279921081.9715223</v>
      </c>
      <c r="R24" s="15">
        <f t="shared" ca="1" si="19"/>
        <v>1.2244268063922878E-3</v>
      </c>
      <c r="U24" s="15">
        <v>3.2</v>
      </c>
      <c r="V24" s="15">
        <f t="shared" ca="1" si="0"/>
        <v>-2.5433911488869726E-2</v>
      </c>
      <c r="AA24" s="15">
        <v>24</v>
      </c>
      <c r="AB24" s="15" t="s">
        <v>192</v>
      </c>
    </row>
    <row r="25" spans="1:28" x14ac:dyDescent="0.2">
      <c r="A25" s="65">
        <v>-9253</v>
      </c>
      <c r="B25" s="65">
        <v>5.2163080186393655E-3</v>
      </c>
      <c r="C25" s="65">
        <v>1</v>
      </c>
      <c r="D25" s="66">
        <f t="shared" si="5"/>
        <v>-0.92530000000000001</v>
      </c>
      <c r="E25" s="66">
        <f t="shared" si="6"/>
        <v>5.2163080186393655E-3</v>
      </c>
      <c r="F25" s="17">
        <f t="shared" si="7"/>
        <v>-0.92530000000000001</v>
      </c>
      <c r="G25" s="17">
        <f t="shared" si="8"/>
        <v>5.2163080186393655E-3</v>
      </c>
      <c r="H25" s="17">
        <f t="shared" si="9"/>
        <v>0.85618009000000006</v>
      </c>
      <c r="I25" s="17">
        <f t="shared" si="10"/>
        <v>-0.79222343727700006</v>
      </c>
      <c r="J25" s="17">
        <f t="shared" si="11"/>
        <v>0.73304434651240813</v>
      </c>
      <c r="K25" s="17">
        <f t="shared" si="12"/>
        <v>-4.8266498096470045E-3</v>
      </c>
      <c r="L25" s="17">
        <f t="shared" si="13"/>
        <v>4.466099068866373E-3</v>
      </c>
      <c r="M25" s="17">
        <f t="shared" ca="1" si="14"/>
        <v>4.0746360241248458E-3</v>
      </c>
      <c r="N25" s="17">
        <f t="shared" ca="1" si="15"/>
        <v>1.3034149430587614E-6</v>
      </c>
      <c r="O25" s="95">
        <f t="shared" ca="1" si="16"/>
        <v>5045307947.4548988</v>
      </c>
      <c r="P25" s="17">
        <f t="shared" ca="1" si="17"/>
        <v>27966643330.683632</v>
      </c>
      <c r="Q25" s="17">
        <f t="shared" ca="1" si="18"/>
        <v>3220294704.7169151</v>
      </c>
      <c r="R25" s="15">
        <f t="shared" ca="1" si="19"/>
        <v>1.1416719945145197E-3</v>
      </c>
      <c r="AA25" s="15">
        <v>25</v>
      </c>
      <c r="AB25" s="15" t="s">
        <v>193</v>
      </c>
    </row>
    <row r="26" spans="1:28" x14ac:dyDescent="0.2">
      <c r="A26" s="65">
        <v>-9250</v>
      </c>
      <c r="B26" s="65">
        <v>5.6644624013479986E-3</v>
      </c>
      <c r="C26" s="65">
        <v>1</v>
      </c>
      <c r="D26" s="66">
        <f t="shared" si="5"/>
        <v>-0.92500000000000004</v>
      </c>
      <c r="E26" s="66">
        <f t="shared" si="6"/>
        <v>5.6644624013479986E-3</v>
      </c>
      <c r="F26" s="17">
        <f t="shared" si="7"/>
        <v>-0.92500000000000004</v>
      </c>
      <c r="G26" s="17">
        <f t="shared" si="8"/>
        <v>5.6644624013479986E-3</v>
      </c>
      <c r="H26" s="17">
        <f t="shared" si="9"/>
        <v>0.85562500000000008</v>
      </c>
      <c r="I26" s="17">
        <f t="shared" si="10"/>
        <v>-0.79145312500000009</v>
      </c>
      <c r="J26" s="17">
        <f t="shared" si="11"/>
        <v>0.73209414062500011</v>
      </c>
      <c r="K26" s="17">
        <f t="shared" si="12"/>
        <v>-5.2396277212468992E-3</v>
      </c>
      <c r="L26" s="17">
        <f t="shared" si="13"/>
        <v>4.8466556421533817E-3</v>
      </c>
      <c r="M26" s="17">
        <f t="shared" ca="1" si="14"/>
        <v>4.0795177349608677E-3</v>
      </c>
      <c r="N26" s="17">
        <f t="shared" ca="1" si="15"/>
        <v>2.5120495955090133E-6</v>
      </c>
      <c r="O26" s="95">
        <f t="shared" ca="1" si="16"/>
        <v>5045168792.5509157</v>
      </c>
      <c r="P26" s="17">
        <f t="shared" ca="1" si="17"/>
        <v>27945696896.815083</v>
      </c>
      <c r="Q26" s="17">
        <f t="shared" ca="1" si="18"/>
        <v>3217282214.3704748</v>
      </c>
      <c r="R26" s="15">
        <f t="shared" ca="1" si="19"/>
        <v>1.5849446663871308E-3</v>
      </c>
      <c r="AA26" s="15">
        <v>26</v>
      </c>
      <c r="AB26" s="15" t="s">
        <v>202</v>
      </c>
    </row>
    <row r="27" spans="1:28" x14ac:dyDescent="0.2">
      <c r="A27" s="65">
        <v>-8329</v>
      </c>
      <c r="B27" s="65">
        <v>3.6046539539121205E-3</v>
      </c>
      <c r="C27" s="65">
        <v>1</v>
      </c>
      <c r="D27" s="66">
        <f t="shared" si="5"/>
        <v>-0.83289999999999997</v>
      </c>
      <c r="E27" s="66">
        <f t="shared" si="6"/>
        <v>3.6046539539121205E-3</v>
      </c>
      <c r="F27" s="17">
        <f t="shared" si="7"/>
        <v>-0.83289999999999997</v>
      </c>
      <c r="G27" s="17">
        <f t="shared" si="8"/>
        <v>3.6046539539121205E-3</v>
      </c>
      <c r="H27" s="17">
        <f t="shared" si="9"/>
        <v>0.69372241000000001</v>
      </c>
      <c r="I27" s="17">
        <f t="shared" si="10"/>
        <v>-0.57780139528899999</v>
      </c>
      <c r="J27" s="17">
        <f t="shared" si="11"/>
        <v>0.48125078213620809</v>
      </c>
      <c r="K27" s="17">
        <f t="shared" si="12"/>
        <v>-3.0023162782134051E-3</v>
      </c>
      <c r="L27" s="17">
        <f t="shared" si="13"/>
        <v>2.500629228123945E-3</v>
      </c>
      <c r="M27" s="17">
        <f t="shared" ca="1" si="14"/>
        <v>5.5298753490904424E-3</v>
      </c>
      <c r="N27" s="17">
        <f t="shared" ca="1" si="15"/>
        <v>3.7064774204523641E-6</v>
      </c>
      <c r="O27" s="95">
        <f t="shared" ca="1" si="16"/>
        <v>4995456636.2846146</v>
      </c>
      <c r="P27" s="17">
        <f t="shared" ca="1" si="17"/>
        <v>22004327838.592625</v>
      </c>
      <c r="Q27" s="17">
        <f t="shared" ca="1" si="18"/>
        <v>2377728189.9718995</v>
      </c>
      <c r="R27" s="15">
        <f t="shared" ca="1" si="19"/>
        <v>-1.9252213951783219E-3</v>
      </c>
    </row>
    <row r="28" spans="1:28" x14ac:dyDescent="0.2">
      <c r="A28" s="65">
        <v>-8318</v>
      </c>
      <c r="B28" s="65">
        <v>4.4492524484970701E-3</v>
      </c>
      <c r="C28" s="65">
        <v>1</v>
      </c>
      <c r="D28" s="66">
        <f t="shared" si="5"/>
        <v>-0.83179999999999998</v>
      </c>
      <c r="E28" s="66">
        <f t="shared" si="6"/>
        <v>4.4492524484970701E-3</v>
      </c>
      <c r="F28" s="17">
        <f t="shared" si="7"/>
        <v>-0.83179999999999998</v>
      </c>
      <c r="G28" s="17">
        <f t="shared" si="8"/>
        <v>4.4492524484970701E-3</v>
      </c>
      <c r="H28" s="17">
        <f t="shared" si="9"/>
        <v>0.69189124000000002</v>
      </c>
      <c r="I28" s="17">
        <f t="shared" si="10"/>
        <v>-0.575515133432</v>
      </c>
      <c r="J28" s="17">
        <f t="shared" si="11"/>
        <v>0.47871348798873758</v>
      </c>
      <c r="K28" s="17">
        <f t="shared" si="12"/>
        <v>-3.7008881866598627E-3</v>
      </c>
      <c r="L28" s="17">
        <f t="shared" si="13"/>
        <v>3.0783987936636738E-3</v>
      </c>
      <c r="M28" s="17">
        <f t="shared" ca="1" si="14"/>
        <v>5.5466155525517157E-3</v>
      </c>
      <c r="N28" s="17">
        <f t="shared" ca="1" si="15"/>
        <v>1.204205782140447E-6</v>
      </c>
      <c r="O28" s="95">
        <f t="shared" ca="1" si="16"/>
        <v>4994779099.7649803</v>
      </c>
      <c r="P28" s="17">
        <f t="shared" ca="1" si="17"/>
        <v>21939076335.923214</v>
      </c>
      <c r="Q28" s="17">
        <f t="shared" ca="1" si="18"/>
        <v>2368691048.9491796</v>
      </c>
      <c r="R28" s="15">
        <f t="shared" ca="1" si="19"/>
        <v>-1.0973631040546456E-3</v>
      </c>
    </row>
    <row r="29" spans="1:28" x14ac:dyDescent="0.2">
      <c r="A29" s="65">
        <v>-8315</v>
      </c>
      <c r="B29" s="65">
        <v>4.9977821372155047E-3</v>
      </c>
      <c r="C29" s="65">
        <v>1</v>
      </c>
      <c r="D29" s="66">
        <f t="shared" si="5"/>
        <v>-0.83150000000000002</v>
      </c>
      <c r="E29" s="66">
        <f t="shared" si="6"/>
        <v>4.9977821372155047E-3</v>
      </c>
      <c r="F29" s="17">
        <f t="shared" si="7"/>
        <v>-0.83150000000000002</v>
      </c>
      <c r="G29" s="17">
        <f t="shared" si="8"/>
        <v>4.9977821372155047E-3</v>
      </c>
      <c r="H29" s="17">
        <f t="shared" si="9"/>
        <v>0.69139225000000004</v>
      </c>
      <c r="I29" s="17">
        <f t="shared" si="10"/>
        <v>-0.57489265587500005</v>
      </c>
      <c r="J29" s="17">
        <f t="shared" si="11"/>
        <v>0.47802324336006252</v>
      </c>
      <c r="K29" s="17">
        <f t="shared" si="12"/>
        <v>-4.1556558470946924E-3</v>
      </c>
      <c r="L29" s="17">
        <f t="shared" si="13"/>
        <v>3.4554278368592369E-3</v>
      </c>
      <c r="M29" s="17">
        <f t="shared" ca="1" si="14"/>
        <v>5.5511786774512526E-3</v>
      </c>
      <c r="N29" s="17">
        <f t="shared" ca="1" si="15"/>
        <v>3.0624773074489576E-7</v>
      </c>
      <c r="O29" s="95">
        <f t="shared" ca="1" si="16"/>
        <v>4994593975.6691151</v>
      </c>
      <c r="P29" s="17">
        <f t="shared" ca="1" si="17"/>
        <v>21921303117.328232</v>
      </c>
      <c r="Q29" s="17">
        <f t="shared" ca="1" si="18"/>
        <v>2366230279.5539112</v>
      </c>
      <c r="R29" s="15">
        <f t="shared" ca="1" si="19"/>
        <v>-5.533965402357479E-4</v>
      </c>
    </row>
    <row r="30" spans="1:28" x14ac:dyDescent="0.2">
      <c r="A30" s="65">
        <v>-8003</v>
      </c>
      <c r="B30" s="65">
        <v>3.3515009454843248E-3</v>
      </c>
      <c r="C30" s="65">
        <v>1</v>
      </c>
      <c r="D30" s="66">
        <f t="shared" si="5"/>
        <v>-0.80030000000000001</v>
      </c>
      <c r="E30" s="66">
        <f t="shared" si="6"/>
        <v>3.3515009454843248E-3</v>
      </c>
      <c r="F30" s="17">
        <f t="shared" si="7"/>
        <v>-0.80030000000000001</v>
      </c>
      <c r="G30" s="17">
        <f t="shared" si="8"/>
        <v>3.3515009454843248E-3</v>
      </c>
      <c r="H30" s="17">
        <f t="shared" si="9"/>
        <v>0.64048009000000006</v>
      </c>
      <c r="I30" s="17">
        <f t="shared" si="10"/>
        <v>-0.5125762160270001</v>
      </c>
      <c r="J30" s="17">
        <f t="shared" si="11"/>
        <v>0.4102147456864082</v>
      </c>
      <c r="K30" s="17">
        <f t="shared" si="12"/>
        <v>-2.6822062066711051E-3</v>
      </c>
      <c r="L30" s="17">
        <f t="shared" si="13"/>
        <v>2.1465696271988854E-3</v>
      </c>
      <c r="M30" s="17">
        <f t="shared" ca="1" si="14"/>
        <v>6.0201624502764749E-3</v>
      </c>
      <c r="N30" s="17">
        <f t="shared" ca="1" si="15"/>
        <v>7.1217542271595025E-6</v>
      </c>
      <c r="O30" s="95">
        <f t="shared" ca="1" si="16"/>
        <v>4974543853.196353</v>
      </c>
      <c r="P30" s="17">
        <f t="shared" ca="1" si="17"/>
        <v>20125280776.759293</v>
      </c>
      <c r="Q30" s="17">
        <f t="shared" ca="1" si="18"/>
        <v>2119327956.343792</v>
      </c>
      <c r="R30" s="15">
        <f t="shared" ca="1" si="19"/>
        <v>-2.66866150479215E-3</v>
      </c>
    </row>
    <row r="31" spans="1:28" x14ac:dyDescent="0.2">
      <c r="A31" s="65">
        <v>-7349</v>
      </c>
      <c r="B31" s="65">
        <v>7.3876753793890651E-3</v>
      </c>
      <c r="C31" s="65">
        <v>1</v>
      </c>
      <c r="D31" s="66">
        <f t="shared" si="5"/>
        <v>-0.7349</v>
      </c>
      <c r="E31" s="66">
        <f t="shared" si="6"/>
        <v>7.3876753793890651E-3</v>
      </c>
      <c r="F31" s="17">
        <f t="shared" si="7"/>
        <v>-0.7349</v>
      </c>
      <c r="G31" s="17">
        <f t="shared" si="8"/>
        <v>7.3876753793890651E-3</v>
      </c>
      <c r="H31" s="17">
        <f t="shared" si="9"/>
        <v>0.54007801</v>
      </c>
      <c r="I31" s="17">
        <f t="shared" si="10"/>
        <v>-0.39690332954899998</v>
      </c>
      <c r="J31" s="17">
        <f t="shared" si="11"/>
        <v>0.2916842568855601</v>
      </c>
      <c r="K31" s="17">
        <f t="shared" si="12"/>
        <v>-5.4292026363130241E-3</v>
      </c>
      <c r="L31" s="17">
        <f t="shared" si="13"/>
        <v>3.9899210174264418E-3</v>
      </c>
      <c r="M31" s="17">
        <f t="shared" ca="1" si="14"/>
        <v>6.9673473834825344E-3</v>
      </c>
      <c r="N31" s="17">
        <f t="shared" ca="1" si="15"/>
        <v>1.7667562414280049E-7</v>
      </c>
      <c r="O31" s="95">
        <f t="shared" ca="1" si="16"/>
        <v>4927425215.517231</v>
      </c>
      <c r="P31" s="17">
        <f t="shared" ca="1" si="17"/>
        <v>16686022928.098759</v>
      </c>
      <c r="Q31" s="17">
        <f t="shared" ca="1" si="18"/>
        <v>1657468484.9607372</v>
      </c>
      <c r="R31" s="15">
        <f t="shared" ca="1" si="19"/>
        <v>4.2032799590653071E-4</v>
      </c>
    </row>
    <row r="32" spans="1:28" x14ac:dyDescent="0.2">
      <c r="A32" s="65">
        <v>-7085</v>
      </c>
      <c r="B32" s="65">
        <v>3.0976676513065462E-3</v>
      </c>
      <c r="C32" s="65">
        <v>1</v>
      </c>
      <c r="D32" s="66">
        <f t="shared" si="5"/>
        <v>-0.70850000000000002</v>
      </c>
      <c r="E32" s="66">
        <f t="shared" si="6"/>
        <v>3.0976676513065462E-3</v>
      </c>
      <c r="F32" s="17">
        <f t="shared" si="7"/>
        <v>-0.70850000000000002</v>
      </c>
      <c r="G32" s="17">
        <f t="shared" si="8"/>
        <v>3.0976676513065462E-3</v>
      </c>
      <c r="H32" s="17">
        <f t="shared" si="9"/>
        <v>0.50197225000000001</v>
      </c>
      <c r="I32" s="17">
        <f t="shared" si="10"/>
        <v>-0.35564733912500002</v>
      </c>
      <c r="J32" s="17">
        <f t="shared" si="11"/>
        <v>0.2519761397700625</v>
      </c>
      <c r="K32" s="17">
        <f t="shared" si="12"/>
        <v>-2.1946975309506882E-3</v>
      </c>
      <c r="L32" s="17">
        <f t="shared" si="13"/>
        <v>1.5549432006785626E-3</v>
      </c>
      <c r="M32" s="17">
        <f t="shared" ca="1" si="14"/>
        <v>7.335934352320583E-3</v>
      </c>
      <c r="N32" s="17">
        <f t="shared" ca="1" si="15"/>
        <v>1.7962904628924408E-5</v>
      </c>
      <c r="O32" s="95">
        <f t="shared" ca="1" si="16"/>
        <v>4906469988.6733923</v>
      </c>
      <c r="P32" s="17">
        <f t="shared" ca="1" si="17"/>
        <v>15417131645.962944</v>
      </c>
      <c r="Q32" s="17">
        <f t="shared" ca="1" si="18"/>
        <v>1491299014.8461521</v>
      </c>
      <c r="R32" s="15">
        <f t="shared" ca="1" si="19"/>
        <v>-4.2382667010140368E-3</v>
      </c>
    </row>
    <row r="33" spans="1:18" x14ac:dyDescent="0.2">
      <c r="A33" s="65">
        <v>-7076.5</v>
      </c>
      <c r="B33" s="65">
        <v>5.3199276534643698E-3</v>
      </c>
      <c r="C33" s="65">
        <v>1</v>
      </c>
      <c r="D33" s="66">
        <f t="shared" si="5"/>
        <v>-0.70765</v>
      </c>
      <c r="E33" s="66">
        <f t="shared" si="6"/>
        <v>5.3199276534643698E-3</v>
      </c>
      <c r="F33" s="17">
        <f t="shared" si="7"/>
        <v>-0.70765</v>
      </c>
      <c r="G33" s="17">
        <f t="shared" si="8"/>
        <v>5.3199276534643698E-3</v>
      </c>
      <c r="H33" s="17">
        <f t="shared" si="9"/>
        <v>0.50076852250000004</v>
      </c>
      <c r="I33" s="17">
        <f t="shared" si="10"/>
        <v>-0.35436884494712501</v>
      </c>
      <c r="J33" s="17">
        <f t="shared" si="11"/>
        <v>0.25076911312683303</v>
      </c>
      <c r="K33" s="17">
        <f t="shared" si="12"/>
        <v>-3.7646468039740613E-3</v>
      </c>
      <c r="L33" s="17">
        <f t="shared" si="13"/>
        <v>2.6640523108322446E-3</v>
      </c>
      <c r="M33" s="17">
        <f t="shared" ca="1" si="14"/>
        <v>7.3476701984116679E-3</v>
      </c>
      <c r="N33" s="17">
        <f t="shared" ca="1" si="15"/>
        <v>4.1117398285893452E-6</v>
      </c>
      <c r="O33" s="95">
        <f t="shared" ca="1" si="16"/>
        <v>4905776939.8568335</v>
      </c>
      <c r="P33" s="17">
        <f t="shared" ca="1" si="17"/>
        <v>15377380184.003412</v>
      </c>
      <c r="Q33" s="17">
        <f t="shared" ca="1" si="18"/>
        <v>1486134851.5121315</v>
      </c>
      <c r="R33" s="15">
        <f t="shared" ca="1" si="19"/>
        <v>-2.0277425449472981E-3</v>
      </c>
    </row>
    <row r="34" spans="1:18" x14ac:dyDescent="0.2">
      <c r="A34" s="65">
        <v>-4027</v>
      </c>
      <c r="B34" s="65">
        <v>6.9423477403777328E-3</v>
      </c>
      <c r="C34" s="65">
        <v>1</v>
      </c>
      <c r="D34" s="66">
        <f t="shared" si="5"/>
        <v>-0.4027</v>
      </c>
      <c r="E34" s="66">
        <f t="shared" si="6"/>
        <v>6.9423477403777328E-3</v>
      </c>
      <c r="F34" s="17">
        <f t="shared" si="7"/>
        <v>-0.4027</v>
      </c>
      <c r="G34" s="17">
        <f t="shared" si="8"/>
        <v>6.9423477403777328E-3</v>
      </c>
      <c r="H34" s="17">
        <f t="shared" si="9"/>
        <v>0.16216728999999999</v>
      </c>
      <c r="I34" s="17">
        <f t="shared" si="10"/>
        <v>-6.5304767683000003E-2</v>
      </c>
      <c r="J34" s="17">
        <f t="shared" si="11"/>
        <v>2.62982299459441E-2</v>
      </c>
      <c r="K34" s="17">
        <f t="shared" si="12"/>
        <v>-2.7956834350501129E-3</v>
      </c>
      <c r="L34" s="17">
        <f t="shared" si="13"/>
        <v>1.1258217192946804E-3</v>
      </c>
      <c r="M34" s="17">
        <f t="shared" ca="1" si="14"/>
        <v>1.1028499663481571E-2</v>
      </c>
      <c r="N34" s="17">
        <f t="shared" ca="1" si="15"/>
        <v>1.6696637538685192E-5</v>
      </c>
      <c r="O34" s="95">
        <f t="shared" ca="1" si="16"/>
        <v>4585662282.7106161</v>
      </c>
      <c r="P34" s="17">
        <f t="shared" ca="1" si="17"/>
        <v>5028342539.6557112</v>
      </c>
      <c r="Q34" s="17">
        <f t="shared" ca="1" si="18"/>
        <v>276861079.07824278</v>
      </c>
      <c r="R34" s="15">
        <f t="shared" ca="1" si="19"/>
        <v>-4.0861519231038378E-3</v>
      </c>
    </row>
    <row r="35" spans="1:18" x14ac:dyDescent="0.2">
      <c r="A35" s="65">
        <v>-4018.5</v>
      </c>
      <c r="B35" s="65">
        <v>1.1368075838150435E-2</v>
      </c>
      <c r="C35" s="65">
        <v>1</v>
      </c>
      <c r="D35" s="66">
        <f t="shared" si="5"/>
        <v>-0.40184999999999998</v>
      </c>
      <c r="E35" s="66">
        <f t="shared" si="6"/>
        <v>1.1368075838150435E-2</v>
      </c>
      <c r="F35" s="17">
        <f t="shared" si="7"/>
        <v>-0.40184999999999998</v>
      </c>
      <c r="G35" s="17">
        <f t="shared" si="8"/>
        <v>1.1368075838150435E-2</v>
      </c>
      <c r="H35" s="17">
        <f t="shared" si="9"/>
        <v>0.1614834225</v>
      </c>
      <c r="I35" s="17">
        <f t="shared" si="10"/>
        <v>-6.4892113331624993E-2</v>
      </c>
      <c r="J35" s="17">
        <f t="shared" si="11"/>
        <v>2.6076895742313502E-2</v>
      </c>
      <c r="K35" s="17">
        <f t="shared" si="12"/>
        <v>-4.5682612755607518E-3</v>
      </c>
      <c r="L35" s="17">
        <f t="shared" si="13"/>
        <v>1.8357557935840881E-3</v>
      </c>
      <c r="M35" s="17">
        <f t="shared" ca="1" si="14"/>
        <v>1.1037283279894563E-2</v>
      </c>
      <c r="N35" s="17">
        <f t="shared" ca="1" si="15"/>
        <v>1.0942371659746446E-7</v>
      </c>
      <c r="O35" s="95">
        <f t="shared" ca="1" si="16"/>
        <v>4584577942.5938759</v>
      </c>
      <c r="P35" s="17">
        <f t="shared" ca="1" si="17"/>
        <v>5009100330.8222742</v>
      </c>
      <c r="Q35" s="17">
        <f t="shared" ca="1" si="18"/>
        <v>275026262.66864258</v>
      </c>
      <c r="R35" s="15">
        <f t="shared" ca="1" si="19"/>
        <v>3.3079255825587198E-4</v>
      </c>
    </row>
    <row r="36" spans="1:18" x14ac:dyDescent="0.2">
      <c r="A36" s="65">
        <v>-3923</v>
      </c>
      <c r="B36" s="65">
        <v>7.8518764799553799E-3</v>
      </c>
      <c r="C36" s="65">
        <v>1</v>
      </c>
      <c r="D36" s="66">
        <f t="shared" si="5"/>
        <v>-0.39229999999999998</v>
      </c>
      <c r="E36" s="66">
        <f t="shared" si="6"/>
        <v>7.8518764799553799E-3</v>
      </c>
      <c r="F36" s="17">
        <f t="shared" si="7"/>
        <v>-0.39229999999999998</v>
      </c>
      <c r="G36" s="17">
        <f t="shared" si="8"/>
        <v>7.8518764799553799E-3</v>
      </c>
      <c r="H36" s="17">
        <f t="shared" si="9"/>
        <v>0.15389928999999999</v>
      </c>
      <c r="I36" s="17">
        <f t="shared" si="10"/>
        <v>-6.0374691466999995E-2</v>
      </c>
      <c r="J36" s="17">
        <f t="shared" si="11"/>
        <v>2.3684991462504097E-2</v>
      </c>
      <c r="K36" s="17">
        <f t="shared" si="12"/>
        <v>-3.0802911430864955E-3</v>
      </c>
      <c r="L36" s="17">
        <f t="shared" si="13"/>
        <v>1.2083982154328322E-3</v>
      </c>
      <c r="M36" s="17">
        <f t="shared" ca="1" si="14"/>
        <v>1.1135405765989002E-2</v>
      </c>
      <c r="N36" s="17">
        <f t="shared" ca="1" si="15"/>
        <v>1.078156457224047E-5</v>
      </c>
      <c r="O36" s="95">
        <f t="shared" ca="1" si="16"/>
        <v>4572324823.850564</v>
      </c>
      <c r="P36" s="17">
        <f t="shared" ca="1" si="17"/>
        <v>4796088730.1973362</v>
      </c>
      <c r="Q36" s="17">
        <f t="shared" ca="1" si="18"/>
        <v>254902176.22185275</v>
      </c>
      <c r="R36" s="15">
        <f t="shared" ca="1" si="19"/>
        <v>-3.2835292860336224E-3</v>
      </c>
    </row>
    <row r="37" spans="1:18" x14ac:dyDescent="0.2">
      <c r="A37" s="65">
        <v>-3179</v>
      </c>
      <c r="B37" s="65">
        <v>9.458441924300098E-3</v>
      </c>
      <c r="C37" s="65">
        <v>1</v>
      </c>
      <c r="D37" s="66">
        <f t="shared" si="5"/>
        <v>-0.31790000000000002</v>
      </c>
      <c r="E37" s="66">
        <f t="shared" si="6"/>
        <v>9.458441924300098E-3</v>
      </c>
      <c r="F37" s="17">
        <f t="shared" si="7"/>
        <v>-0.31790000000000002</v>
      </c>
      <c r="G37" s="17">
        <f t="shared" si="8"/>
        <v>9.458441924300098E-3</v>
      </c>
      <c r="H37" s="17">
        <f t="shared" si="9"/>
        <v>0.10106041</v>
      </c>
      <c r="I37" s="17">
        <f t="shared" si="10"/>
        <v>-3.2127104339000005E-2</v>
      </c>
      <c r="J37" s="17">
        <f t="shared" si="11"/>
        <v>1.0213206469368102E-2</v>
      </c>
      <c r="K37" s="17">
        <f t="shared" si="12"/>
        <v>-3.0068386877350013E-3</v>
      </c>
      <c r="L37" s="17">
        <f t="shared" si="13"/>
        <v>9.5587401883095698E-4</v>
      </c>
      <c r="M37" s="17">
        <f t="shared" ca="1" si="14"/>
        <v>1.1864366754423521E-2</v>
      </c>
      <c r="N37" s="17">
        <f t="shared" ca="1" si="15"/>
        <v>5.7884742882044234E-6</v>
      </c>
      <c r="O37" s="95">
        <f t="shared" ca="1" si="16"/>
        <v>4472509374.2949886</v>
      </c>
      <c r="P37" s="17">
        <f t="shared" ca="1" si="17"/>
        <v>3328778005.1935911</v>
      </c>
      <c r="Q37" s="17">
        <f t="shared" ca="1" si="18"/>
        <v>127454080.95336463</v>
      </c>
      <c r="R37" s="15">
        <f t="shared" ca="1" si="19"/>
        <v>-2.4059248301234234E-3</v>
      </c>
    </row>
    <row r="38" spans="1:18" x14ac:dyDescent="0.2">
      <c r="A38" s="65">
        <v>-3170.5</v>
      </c>
      <c r="B38" s="65">
        <v>1.1085036888709009E-2</v>
      </c>
      <c r="C38" s="65">
        <v>1</v>
      </c>
      <c r="D38" s="66">
        <f t="shared" si="5"/>
        <v>-0.31705</v>
      </c>
      <c r="E38" s="66">
        <f t="shared" si="6"/>
        <v>1.1085036888709009E-2</v>
      </c>
      <c r="F38" s="17">
        <f t="shared" si="7"/>
        <v>-0.31705</v>
      </c>
      <c r="G38" s="17">
        <f t="shared" si="8"/>
        <v>1.1085036888709009E-2</v>
      </c>
      <c r="H38" s="17">
        <f t="shared" si="9"/>
        <v>0.1005207025</v>
      </c>
      <c r="I38" s="17">
        <f t="shared" si="10"/>
        <v>-3.1870088727625E-2</v>
      </c>
      <c r="J38" s="17">
        <f t="shared" si="11"/>
        <v>1.0104411631093506E-2</v>
      </c>
      <c r="K38" s="17">
        <f t="shared" si="12"/>
        <v>-3.514510945565191E-3</v>
      </c>
      <c r="L38" s="17">
        <f t="shared" si="13"/>
        <v>1.1142756952914439E-3</v>
      </c>
      <c r="M38" s="17">
        <f t="shared" ca="1" si="14"/>
        <v>1.1872331701520942E-2</v>
      </c>
      <c r="N38" s="17">
        <f t="shared" ca="1" si="15"/>
        <v>6.1983312228057697E-7</v>
      </c>
      <c r="O38" s="95">
        <f t="shared" ca="1" si="16"/>
        <v>4471325030.0045948</v>
      </c>
      <c r="P38" s="17">
        <f t="shared" ca="1" si="17"/>
        <v>3313903262.4306049</v>
      </c>
      <c r="Q38" s="17">
        <f t="shared" ca="1" si="18"/>
        <v>126283022.35690387</v>
      </c>
      <c r="R38" s="15">
        <f t="shared" ca="1" si="19"/>
        <v>-7.8729481281193323E-4</v>
      </c>
    </row>
    <row r="39" spans="1:18" x14ac:dyDescent="0.2">
      <c r="A39" s="65">
        <v>-2960</v>
      </c>
      <c r="B39" s="65">
        <v>9.9521442758397239E-3</v>
      </c>
      <c r="C39" s="65">
        <v>1</v>
      </c>
      <c r="D39" s="66">
        <f t="shared" si="5"/>
        <v>-0.29599999999999999</v>
      </c>
      <c r="E39" s="66">
        <f t="shared" si="6"/>
        <v>9.9521442758397239E-3</v>
      </c>
      <c r="F39" s="17">
        <f t="shared" si="7"/>
        <v>-0.29599999999999999</v>
      </c>
      <c r="G39" s="17">
        <f t="shared" si="8"/>
        <v>9.9521442758397239E-3</v>
      </c>
      <c r="H39" s="17">
        <f t="shared" si="9"/>
        <v>8.7615999999999986E-2</v>
      </c>
      <c r="I39" s="17">
        <f t="shared" si="10"/>
        <v>-2.5934335999999995E-2</v>
      </c>
      <c r="J39" s="17">
        <f t="shared" si="11"/>
        <v>7.6765634559999981E-3</v>
      </c>
      <c r="K39" s="17">
        <f t="shared" si="12"/>
        <v>-2.9458347056485583E-3</v>
      </c>
      <c r="L39" s="17">
        <f t="shared" si="13"/>
        <v>8.7196707287197318E-4</v>
      </c>
      <c r="M39" s="17">
        <f t="shared" ca="1" si="14"/>
        <v>1.2066963332156526E-2</v>
      </c>
      <c r="N39" s="17">
        <f t="shared" ca="1" si="15"/>
        <v>4.4724596409606905E-6</v>
      </c>
      <c r="O39" s="95">
        <f t="shared" ca="1" si="16"/>
        <v>4441683480.8955593</v>
      </c>
      <c r="P39" s="17">
        <f t="shared" ca="1" si="17"/>
        <v>2958511266.7856607</v>
      </c>
      <c r="Q39" s="17">
        <f t="shared" ca="1" si="18"/>
        <v>99212838.215717643</v>
      </c>
      <c r="R39" s="15">
        <f t="shared" ca="1" si="19"/>
        <v>-2.1148190563168023E-3</v>
      </c>
    </row>
    <row r="40" spans="1:18" x14ac:dyDescent="0.2">
      <c r="A40" s="65">
        <v>-2937.5</v>
      </c>
      <c r="B40" s="65">
        <v>1.2181938036982814E-2</v>
      </c>
      <c r="C40" s="65">
        <v>1</v>
      </c>
      <c r="D40" s="66">
        <f t="shared" si="5"/>
        <v>-0.29375000000000001</v>
      </c>
      <c r="E40" s="66">
        <f t="shared" si="6"/>
        <v>1.2181938036982814E-2</v>
      </c>
      <c r="F40" s="17">
        <f t="shared" si="7"/>
        <v>-0.29375000000000001</v>
      </c>
      <c r="G40" s="17">
        <f t="shared" si="8"/>
        <v>1.2181938036982814E-2</v>
      </c>
      <c r="H40" s="17">
        <f t="shared" si="9"/>
        <v>8.6289062500000013E-2</v>
      </c>
      <c r="I40" s="17">
        <f t="shared" si="10"/>
        <v>-2.5347412109375005E-2</v>
      </c>
      <c r="J40" s="17">
        <f t="shared" si="11"/>
        <v>7.4458023071289079E-3</v>
      </c>
      <c r="K40" s="17">
        <f t="shared" si="12"/>
        <v>-3.5784442983637019E-3</v>
      </c>
      <c r="L40" s="17">
        <f t="shared" si="13"/>
        <v>1.0511680126443375E-3</v>
      </c>
      <c r="M40" s="17">
        <f t="shared" ca="1" si="14"/>
        <v>1.2087469472160562E-2</v>
      </c>
      <c r="N40" s="17">
        <f t="shared" ca="1" si="15"/>
        <v>8.9243097395759904E-9</v>
      </c>
      <c r="O40" s="95">
        <f t="shared" ca="1" si="16"/>
        <v>4438479864.6758852</v>
      </c>
      <c r="P40" s="17">
        <f t="shared" ca="1" si="17"/>
        <v>2921981824.9382949</v>
      </c>
      <c r="Q40" s="17">
        <f t="shared" ca="1" si="18"/>
        <v>96535462.229967579</v>
      </c>
      <c r="R40" s="15">
        <f t="shared" ca="1" si="19"/>
        <v>9.4468564822251799E-5</v>
      </c>
    </row>
    <row r="41" spans="1:18" x14ac:dyDescent="0.2">
      <c r="A41" s="65">
        <v>-0.5</v>
      </c>
      <c r="B41" s="65">
        <v>1.4206949702376192E-2</v>
      </c>
      <c r="C41" s="65">
        <v>1</v>
      </c>
      <c r="D41" s="66">
        <f t="shared" si="5"/>
        <v>-5.0000000000000002E-5</v>
      </c>
      <c r="E41" s="66">
        <f t="shared" si="6"/>
        <v>1.4206949702376192E-2</v>
      </c>
      <c r="F41" s="17">
        <f t="shared" si="7"/>
        <v>-5.0000000000000002E-5</v>
      </c>
      <c r="G41" s="17">
        <f t="shared" si="8"/>
        <v>1.4206949702376192E-2</v>
      </c>
      <c r="H41" s="17">
        <f t="shared" si="9"/>
        <v>2.5000000000000001E-9</v>
      </c>
      <c r="I41" s="17">
        <f t="shared" si="10"/>
        <v>-1.25E-13</v>
      </c>
      <c r="J41" s="17">
        <f t="shared" si="11"/>
        <v>6.2499999999999999E-18</v>
      </c>
      <c r="K41" s="17">
        <f t="shared" si="12"/>
        <v>-7.1034748511880959E-7</v>
      </c>
      <c r="L41" s="17">
        <f t="shared" si="13"/>
        <v>3.551737425594048E-11</v>
      </c>
      <c r="M41" s="17">
        <f t="shared" ca="1" si="14"/>
        <v>1.4270591915785209E-2</v>
      </c>
      <c r="N41" s="17">
        <f t="shared" ca="1" si="15"/>
        <v>4.0503313275988708E-9</v>
      </c>
      <c r="O41" s="95">
        <f t="shared" ca="1" si="16"/>
        <v>3965532973.6990676</v>
      </c>
      <c r="P41" s="17">
        <f t="shared" ca="1" si="17"/>
        <v>200532806.46659786</v>
      </c>
      <c r="Q41" s="17">
        <f t="shared" ca="1" si="18"/>
        <v>34609886.727127761</v>
      </c>
      <c r="R41" s="15">
        <f t="shared" ca="1" si="19"/>
        <v>-6.3642213409017059E-5</v>
      </c>
    </row>
    <row r="42" spans="1:18" x14ac:dyDescent="0.2">
      <c r="A42" s="65">
        <v>-0.5</v>
      </c>
      <c r="B42" s="65">
        <v>1.3706949707731297E-2</v>
      </c>
      <c r="C42" s="65">
        <v>1</v>
      </c>
      <c r="D42" s="66">
        <f t="shared" si="5"/>
        <v>-5.0000000000000002E-5</v>
      </c>
      <c r="E42" s="66">
        <f t="shared" si="6"/>
        <v>1.3706949707731297E-2</v>
      </c>
      <c r="F42" s="17">
        <f t="shared" si="7"/>
        <v>-5.0000000000000002E-5</v>
      </c>
      <c r="G42" s="17">
        <f t="shared" si="8"/>
        <v>1.3706949707731297E-2</v>
      </c>
      <c r="H42" s="17">
        <f t="shared" si="9"/>
        <v>2.5000000000000001E-9</v>
      </c>
      <c r="I42" s="17">
        <f t="shared" si="10"/>
        <v>-1.25E-13</v>
      </c>
      <c r="J42" s="17">
        <f t="shared" si="11"/>
        <v>6.2499999999999999E-18</v>
      </c>
      <c r="K42" s="17">
        <f t="shared" si="12"/>
        <v>-6.8534748538656489E-7</v>
      </c>
      <c r="L42" s="17">
        <f t="shared" si="13"/>
        <v>3.4267374269328248E-11</v>
      </c>
      <c r="M42" s="17">
        <f t="shared" ca="1" si="14"/>
        <v>1.4270591915785209E-2</v>
      </c>
      <c r="N42" s="17">
        <f t="shared" ca="1" si="15"/>
        <v>3.176925386998897E-7</v>
      </c>
      <c r="O42" s="95">
        <f t="shared" ca="1" si="16"/>
        <v>3965532973.6990676</v>
      </c>
      <c r="P42" s="17">
        <f t="shared" ca="1" si="17"/>
        <v>200532806.46659786</v>
      </c>
      <c r="Q42" s="17">
        <f t="shared" ca="1" si="18"/>
        <v>34609886.727127761</v>
      </c>
      <c r="R42" s="15">
        <f t="shared" ca="1" si="19"/>
        <v>-5.6364220805391226E-4</v>
      </c>
    </row>
    <row r="43" spans="1:18" x14ac:dyDescent="0.2">
      <c r="A43" s="65">
        <v>68</v>
      </c>
      <c r="B43" s="65">
        <v>1.7157953027009919E-2</v>
      </c>
      <c r="C43" s="65">
        <v>1</v>
      </c>
      <c r="D43" s="66">
        <f t="shared" si="5"/>
        <v>6.7999999999999996E-3</v>
      </c>
      <c r="E43" s="66">
        <f t="shared" si="6"/>
        <v>1.7157953027009919E-2</v>
      </c>
      <c r="F43" s="17">
        <f t="shared" si="7"/>
        <v>6.7999999999999996E-3</v>
      </c>
      <c r="G43" s="17">
        <f t="shared" si="8"/>
        <v>1.7157953027009919E-2</v>
      </c>
      <c r="H43" s="17">
        <f t="shared" si="9"/>
        <v>4.6239999999999998E-5</v>
      </c>
      <c r="I43" s="17">
        <f t="shared" si="10"/>
        <v>3.1443199999999999E-7</v>
      </c>
      <c r="J43" s="17">
        <f t="shared" si="11"/>
        <v>2.1381375999999999E-9</v>
      </c>
      <c r="K43" s="17">
        <f t="shared" si="12"/>
        <v>1.1667408058366744E-4</v>
      </c>
      <c r="L43" s="17">
        <f t="shared" si="13"/>
        <v>7.9338374796893858E-7</v>
      </c>
      <c r="M43" s="17">
        <f t="shared" ca="1" si="14"/>
        <v>1.4309817618173163E-2</v>
      </c>
      <c r="N43" s="17">
        <f t="shared" ca="1" si="15"/>
        <v>8.1118753070697156E-6</v>
      </c>
      <c r="O43" s="95">
        <f t="shared" ca="1" si="16"/>
        <v>3953296434.9202995</v>
      </c>
      <c r="P43" s="17">
        <f t="shared" ca="1" si="17"/>
        <v>177609031.07735586</v>
      </c>
      <c r="Q43" s="17">
        <f t="shared" ca="1" si="18"/>
        <v>38478093.292020403</v>
      </c>
      <c r="R43" s="15">
        <f t="shared" ca="1" si="19"/>
        <v>2.848135408836756E-3</v>
      </c>
    </row>
    <row r="44" spans="1:18" x14ac:dyDescent="0.2">
      <c r="A44" s="65">
        <v>73.5</v>
      </c>
      <c r="B44" s="65">
        <v>1.6235032300853582E-2</v>
      </c>
      <c r="C44" s="65">
        <v>1</v>
      </c>
      <c r="D44" s="66">
        <f t="shared" si="5"/>
        <v>7.3499999999999998E-3</v>
      </c>
      <c r="E44" s="66">
        <f t="shared" si="6"/>
        <v>1.6235032300853582E-2</v>
      </c>
      <c r="F44" s="17">
        <f t="shared" si="7"/>
        <v>7.3499999999999998E-3</v>
      </c>
      <c r="G44" s="17">
        <f t="shared" si="8"/>
        <v>1.6235032300853582E-2</v>
      </c>
      <c r="H44" s="17">
        <f t="shared" si="9"/>
        <v>5.40225E-5</v>
      </c>
      <c r="I44" s="17">
        <f t="shared" si="10"/>
        <v>3.97065375E-7</v>
      </c>
      <c r="J44" s="17">
        <f t="shared" si="11"/>
        <v>2.9184305062500001E-9</v>
      </c>
      <c r="K44" s="17">
        <f t="shared" si="12"/>
        <v>1.1932748741127382E-4</v>
      </c>
      <c r="L44" s="17">
        <f t="shared" si="13"/>
        <v>8.7705703247286252E-7</v>
      </c>
      <c r="M44" s="17">
        <f t="shared" ca="1" si="14"/>
        <v>1.4312944014026666E-2</v>
      </c>
      <c r="N44" s="17">
        <f t="shared" ca="1" si="15"/>
        <v>3.694423382357226E-6</v>
      </c>
      <c r="O44" s="95">
        <f t="shared" ca="1" si="16"/>
        <v>3952311747.3753653</v>
      </c>
      <c r="P44" s="17">
        <f t="shared" ca="1" si="17"/>
        <v>175833820.98332426</v>
      </c>
      <c r="Q44" s="17">
        <f t="shared" ca="1" si="18"/>
        <v>38796423.776719354</v>
      </c>
      <c r="R44" s="15">
        <f t="shared" ca="1" si="19"/>
        <v>1.9220882868269153E-3</v>
      </c>
    </row>
    <row r="45" spans="1:18" x14ac:dyDescent="0.2">
      <c r="A45" s="65">
        <v>76.5</v>
      </c>
      <c r="B45" s="65">
        <v>1.6186165871171436E-2</v>
      </c>
      <c r="C45" s="65">
        <v>1</v>
      </c>
      <c r="D45" s="66">
        <f t="shared" si="5"/>
        <v>7.6499999999999997E-3</v>
      </c>
      <c r="E45" s="66">
        <f t="shared" si="6"/>
        <v>1.6186165871171436E-2</v>
      </c>
      <c r="F45" s="17">
        <f t="shared" si="7"/>
        <v>7.6499999999999997E-3</v>
      </c>
      <c r="G45" s="17">
        <f t="shared" si="8"/>
        <v>1.6186165871171436E-2</v>
      </c>
      <c r="H45" s="17">
        <f t="shared" si="9"/>
        <v>5.8522499999999994E-5</v>
      </c>
      <c r="I45" s="17">
        <f t="shared" si="10"/>
        <v>4.4769712499999991E-7</v>
      </c>
      <c r="J45" s="17">
        <f t="shared" si="11"/>
        <v>3.4248830062499993E-9</v>
      </c>
      <c r="K45" s="17">
        <f t="shared" si="12"/>
        <v>1.2382416891446149E-4</v>
      </c>
      <c r="L45" s="17">
        <f t="shared" si="13"/>
        <v>9.4725489219563038E-7</v>
      </c>
      <c r="M45" s="17">
        <f t="shared" ca="1" si="14"/>
        <v>1.4314647872737958E-2</v>
      </c>
      <c r="N45" s="17">
        <f t="shared" ca="1" si="15"/>
        <v>3.5025796184604515E-6</v>
      </c>
      <c r="O45" s="95">
        <f t="shared" ca="1" si="16"/>
        <v>3951774508.0870233</v>
      </c>
      <c r="P45" s="17">
        <f t="shared" ca="1" si="17"/>
        <v>174869598.79708102</v>
      </c>
      <c r="Q45" s="17">
        <f t="shared" ca="1" si="18"/>
        <v>38970539.691418</v>
      </c>
      <c r="R45" s="15">
        <f t="shared" ca="1" si="19"/>
        <v>1.8715179984334779E-3</v>
      </c>
    </row>
    <row r="46" spans="1:18" x14ac:dyDescent="0.2">
      <c r="A46" s="65">
        <v>82</v>
      </c>
      <c r="B46" s="65">
        <v>1.7363243025368437E-2</v>
      </c>
      <c r="C46" s="65">
        <v>1</v>
      </c>
      <c r="D46" s="66">
        <f t="shared" si="5"/>
        <v>8.2000000000000007E-3</v>
      </c>
      <c r="E46" s="66">
        <f t="shared" si="6"/>
        <v>1.7363243025368437E-2</v>
      </c>
      <c r="F46" s="17">
        <f t="shared" si="7"/>
        <v>8.2000000000000007E-3</v>
      </c>
      <c r="G46" s="17">
        <f t="shared" si="8"/>
        <v>1.7363243025368437E-2</v>
      </c>
      <c r="H46" s="17">
        <f t="shared" si="9"/>
        <v>6.7240000000000014E-5</v>
      </c>
      <c r="I46" s="17">
        <f t="shared" si="10"/>
        <v>5.513680000000002E-7</v>
      </c>
      <c r="J46" s="17">
        <f t="shared" si="11"/>
        <v>4.521217600000002E-9</v>
      </c>
      <c r="K46" s="17">
        <f t="shared" si="12"/>
        <v>1.423785928080212E-4</v>
      </c>
      <c r="L46" s="17">
        <f t="shared" si="13"/>
        <v>1.167504461025774E-6</v>
      </c>
      <c r="M46" s="17">
        <f t="shared" ca="1" si="14"/>
        <v>1.4317768958825855E-2</v>
      </c>
      <c r="N46" s="17">
        <f t="shared" ca="1" si="15"/>
        <v>9.2749122899834094E-6</v>
      </c>
      <c r="O46" s="95">
        <f t="shared" ca="1" si="16"/>
        <v>3950789318.3510957</v>
      </c>
      <c r="P46" s="17">
        <f t="shared" ca="1" si="17"/>
        <v>173109320.09503481</v>
      </c>
      <c r="Q46" s="17">
        <f t="shared" ca="1" si="18"/>
        <v>39290632.85695634</v>
      </c>
      <c r="R46" s="15">
        <f t="shared" ca="1" si="19"/>
        <v>3.0454740665425816E-3</v>
      </c>
    </row>
    <row r="47" spans="1:18" x14ac:dyDescent="0.2">
      <c r="A47" s="65">
        <v>129</v>
      </c>
      <c r="B47" s="65">
        <v>1.5530934460196693E-2</v>
      </c>
      <c r="C47" s="65">
        <v>1</v>
      </c>
      <c r="D47" s="66">
        <f t="shared" si="5"/>
        <v>1.29E-2</v>
      </c>
      <c r="E47" s="66">
        <f t="shared" si="6"/>
        <v>1.5530934460196693E-2</v>
      </c>
      <c r="F47" s="17">
        <f t="shared" si="7"/>
        <v>1.29E-2</v>
      </c>
      <c r="G47" s="17">
        <f t="shared" si="8"/>
        <v>1.5530934460196693E-2</v>
      </c>
      <c r="H47" s="17">
        <f t="shared" si="9"/>
        <v>1.6641E-4</v>
      </c>
      <c r="I47" s="17">
        <f t="shared" si="10"/>
        <v>2.146689E-6</v>
      </c>
      <c r="J47" s="17">
        <f t="shared" si="11"/>
        <v>2.7692288100000002E-8</v>
      </c>
      <c r="K47" s="17">
        <f t="shared" si="12"/>
        <v>2.0034905453653734E-4</v>
      </c>
      <c r="L47" s="17">
        <f t="shared" si="13"/>
        <v>2.5845028035213319E-6</v>
      </c>
      <c r="M47" s="17">
        <f t="shared" ca="1" si="14"/>
        <v>1.4344299931420416E-2</v>
      </c>
      <c r="N47" s="17">
        <f t="shared" ca="1" si="15"/>
        <v>1.4081015048840966E-6</v>
      </c>
      <c r="O47" s="95">
        <f t="shared" ca="1" si="16"/>
        <v>3942357197.1198273</v>
      </c>
      <c r="P47" s="17">
        <f t="shared" ca="1" si="17"/>
        <v>158459230.707724</v>
      </c>
      <c r="Q47" s="17">
        <f t="shared" ca="1" si="18"/>
        <v>42072169.795994706</v>
      </c>
      <c r="R47" s="15">
        <f t="shared" ca="1" si="19"/>
        <v>1.1866345287762769E-3</v>
      </c>
    </row>
    <row r="48" spans="1:18" x14ac:dyDescent="0.2">
      <c r="A48" s="65">
        <v>134.5</v>
      </c>
      <c r="B48" s="65">
        <v>1.6107997539757141E-2</v>
      </c>
      <c r="C48" s="65">
        <v>1</v>
      </c>
      <c r="D48" s="66">
        <f t="shared" si="5"/>
        <v>1.345E-2</v>
      </c>
      <c r="E48" s="66">
        <f t="shared" si="6"/>
        <v>1.6107997539757141E-2</v>
      </c>
      <c r="F48" s="17">
        <f t="shared" si="7"/>
        <v>1.345E-2</v>
      </c>
      <c r="G48" s="17">
        <f t="shared" si="8"/>
        <v>1.6107997539757141E-2</v>
      </c>
      <c r="H48" s="17">
        <f t="shared" si="9"/>
        <v>1.8090249999999999E-4</v>
      </c>
      <c r="I48" s="17">
        <f t="shared" si="10"/>
        <v>2.4331386249999999E-6</v>
      </c>
      <c r="J48" s="17">
        <f t="shared" si="11"/>
        <v>3.2725714506249999E-8</v>
      </c>
      <c r="K48" s="17">
        <f t="shared" si="12"/>
        <v>2.1665256690973355E-4</v>
      </c>
      <c r="L48" s="17">
        <f t="shared" si="13"/>
        <v>2.9139770249359164E-6</v>
      </c>
      <c r="M48" s="17">
        <f t="shared" ca="1" si="14"/>
        <v>1.4347388221897203E-2</v>
      </c>
      <c r="N48" s="17">
        <f t="shared" ca="1" si="15"/>
        <v>3.0997451701352355E-6</v>
      </c>
      <c r="O48" s="95">
        <f t="shared" ca="1" si="16"/>
        <v>3941368914.4887962</v>
      </c>
      <c r="P48" s="17">
        <f t="shared" ca="1" si="17"/>
        <v>156790574.9907417</v>
      </c>
      <c r="Q48" s="17">
        <f t="shared" ca="1" si="18"/>
        <v>42403039.676669843</v>
      </c>
      <c r="R48" s="15">
        <f t="shared" ca="1" si="19"/>
        <v>1.7606093178599378E-3</v>
      </c>
    </row>
    <row r="49" spans="1:18" x14ac:dyDescent="0.2">
      <c r="A49" s="65">
        <v>137.5</v>
      </c>
      <c r="B49" s="65">
        <v>1.5159122190033989E-2</v>
      </c>
      <c r="C49" s="65">
        <v>1</v>
      </c>
      <c r="D49" s="66">
        <f t="shared" si="5"/>
        <v>1.375E-2</v>
      </c>
      <c r="E49" s="66">
        <f t="shared" si="6"/>
        <v>1.5159122190033989E-2</v>
      </c>
      <c r="F49" s="17">
        <f t="shared" si="7"/>
        <v>1.375E-2</v>
      </c>
      <c r="G49" s="17">
        <f t="shared" si="8"/>
        <v>1.5159122190033989E-2</v>
      </c>
      <c r="H49" s="17">
        <f t="shared" si="9"/>
        <v>1.8906249999999999E-4</v>
      </c>
      <c r="I49" s="17">
        <f t="shared" si="10"/>
        <v>2.5996093749999999E-6</v>
      </c>
      <c r="J49" s="17">
        <f t="shared" si="11"/>
        <v>3.5744628906250001E-8</v>
      </c>
      <c r="K49" s="17">
        <f t="shared" si="12"/>
        <v>2.0843793011296734E-4</v>
      </c>
      <c r="L49" s="17">
        <f t="shared" si="13"/>
        <v>2.8660215390533009E-6</v>
      </c>
      <c r="M49" s="17">
        <f t="shared" ca="1" si="14"/>
        <v>1.434907129585756E-2</v>
      </c>
      <c r="N49" s="17">
        <f t="shared" ca="1" si="15"/>
        <v>6.5618245115603177E-7</v>
      </c>
      <c r="O49" s="95">
        <f t="shared" ca="1" si="16"/>
        <v>3940829715.0285707</v>
      </c>
      <c r="P49" s="17">
        <f t="shared" ca="1" si="17"/>
        <v>155884420.3966071</v>
      </c>
      <c r="Q49" s="17">
        <f t="shared" ca="1" si="18"/>
        <v>42583985.518269867</v>
      </c>
      <c r="R49" s="15">
        <f t="shared" ca="1" si="19"/>
        <v>8.1005089417642874E-4</v>
      </c>
    </row>
    <row r="50" spans="1:18" x14ac:dyDescent="0.2">
      <c r="A50" s="65">
        <v>140.5</v>
      </c>
      <c r="B50" s="65">
        <v>1.7510246365173926E-2</v>
      </c>
      <c r="C50" s="65">
        <v>1</v>
      </c>
      <c r="D50" s="66">
        <f t="shared" si="5"/>
        <v>1.405E-2</v>
      </c>
      <c r="E50" s="66">
        <f t="shared" si="6"/>
        <v>1.7510246365173926E-2</v>
      </c>
      <c r="F50" s="17">
        <f t="shared" si="7"/>
        <v>1.405E-2</v>
      </c>
      <c r="G50" s="17">
        <f t="shared" si="8"/>
        <v>1.7510246365173926E-2</v>
      </c>
      <c r="H50" s="17">
        <f t="shared" si="9"/>
        <v>1.9740250000000001E-4</v>
      </c>
      <c r="I50" s="17">
        <f t="shared" si="10"/>
        <v>2.7735051250000001E-6</v>
      </c>
      <c r="J50" s="17">
        <f t="shared" si="11"/>
        <v>3.8967747006250002E-8</v>
      </c>
      <c r="K50" s="17">
        <f t="shared" si="12"/>
        <v>2.4601896143069366E-4</v>
      </c>
      <c r="L50" s="17">
        <f t="shared" si="13"/>
        <v>3.456566408101246E-6</v>
      </c>
      <c r="M50" s="17">
        <f t="shared" ca="1" si="14"/>
        <v>1.4350753347617049E-2</v>
      </c>
      <c r="N50" s="17">
        <f t="shared" ca="1" si="15"/>
        <v>9.9823961279906613E-6</v>
      </c>
      <c r="O50" s="95">
        <f t="shared" ca="1" si="16"/>
        <v>3940290419.457149</v>
      </c>
      <c r="P50" s="17">
        <f t="shared" ca="1" si="17"/>
        <v>154981101.98879665</v>
      </c>
      <c r="Q50" s="17">
        <f t="shared" ca="1" si="18"/>
        <v>42765263.654579639</v>
      </c>
      <c r="R50" s="15">
        <f t="shared" ca="1" si="19"/>
        <v>3.1594930175568772E-3</v>
      </c>
    </row>
    <row r="51" spans="1:18" x14ac:dyDescent="0.2">
      <c r="A51" s="65">
        <v>2979</v>
      </c>
      <c r="B51" s="65">
        <v>1.7160325344005741E-2</v>
      </c>
      <c r="C51" s="65">
        <v>1</v>
      </c>
      <c r="D51" s="66">
        <f t="shared" si="5"/>
        <v>0.2979</v>
      </c>
      <c r="E51" s="66">
        <f t="shared" si="6"/>
        <v>1.7160325344005741E-2</v>
      </c>
      <c r="F51" s="17">
        <f t="shared" si="7"/>
        <v>0.2979</v>
      </c>
      <c r="G51" s="17">
        <f t="shared" si="8"/>
        <v>1.7160325344005741E-2</v>
      </c>
      <c r="H51" s="17">
        <f t="shared" si="9"/>
        <v>8.8744409999999996E-2</v>
      </c>
      <c r="I51" s="17">
        <f t="shared" si="10"/>
        <v>2.6436959739E-2</v>
      </c>
      <c r="J51" s="17">
        <f t="shared" si="11"/>
        <v>7.8755703062480999E-3</v>
      </c>
      <c r="K51" s="17">
        <f t="shared" si="12"/>
        <v>5.1120609199793105E-3</v>
      </c>
      <c r="L51" s="17">
        <f t="shared" si="13"/>
        <v>1.5228829480618366E-3</v>
      </c>
      <c r="M51" s="17">
        <f t="shared" ca="1" si="14"/>
        <v>1.5484217931684129E-2</v>
      </c>
      <c r="N51" s="17">
        <f t="shared" ca="1" si="15"/>
        <v>2.8093360576394508E-6</v>
      </c>
      <c r="O51" s="95">
        <f t="shared" ca="1" si="16"/>
        <v>3391052624.3847642</v>
      </c>
      <c r="P51" s="17">
        <f t="shared" ca="1" si="17"/>
        <v>325711753.19702452</v>
      </c>
      <c r="Q51" s="17">
        <f t="shared" ca="1" si="18"/>
        <v>318736258.53366131</v>
      </c>
      <c r="R51" s="15">
        <f t="shared" ca="1" si="19"/>
        <v>1.6761074123216122E-3</v>
      </c>
    </row>
    <row r="52" spans="1:18" x14ac:dyDescent="0.2">
      <c r="A52" s="65">
        <v>3111</v>
      </c>
      <c r="B52" s="65">
        <v>1.5134098392122784E-2</v>
      </c>
      <c r="C52" s="65">
        <v>1</v>
      </c>
      <c r="D52" s="66">
        <f t="shared" si="5"/>
        <v>0.31109999999999999</v>
      </c>
      <c r="E52" s="66">
        <f t="shared" si="6"/>
        <v>1.5134098392122784E-2</v>
      </c>
      <c r="F52" s="17">
        <f t="shared" si="7"/>
        <v>0.31109999999999999</v>
      </c>
      <c r="G52" s="17">
        <f t="shared" si="8"/>
        <v>1.5134098392122784E-2</v>
      </c>
      <c r="H52" s="17">
        <f t="shared" si="9"/>
        <v>9.6783209999999995E-2</v>
      </c>
      <c r="I52" s="17">
        <f t="shared" si="10"/>
        <v>3.0109256630999996E-2</v>
      </c>
      <c r="J52" s="17">
        <f t="shared" si="11"/>
        <v>9.3669897379040981E-3</v>
      </c>
      <c r="K52" s="17">
        <f t="shared" si="12"/>
        <v>4.7082180097893977E-3</v>
      </c>
      <c r="L52" s="17">
        <f t="shared" si="13"/>
        <v>1.4647266228454815E-3</v>
      </c>
      <c r="M52" s="17">
        <f t="shared" ca="1" si="14"/>
        <v>1.55146606452699E-2</v>
      </c>
      <c r="N52" s="17">
        <f t="shared" ca="1" si="15"/>
        <v>1.4482762852040911E-7</v>
      </c>
      <c r="O52" s="95">
        <f t="shared" ca="1" si="16"/>
        <v>3363836434.8145766</v>
      </c>
      <c r="P52" s="17">
        <f t="shared" ca="1" si="17"/>
        <v>371791042.88421571</v>
      </c>
      <c r="Q52" s="17">
        <f t="shared" ca="1" si="18"/>
        <v>334564631.48658812</v>
      </c>
      <c r="R52" s="15">
        <f t="shared" ca="1" si="19"/>
        <v>-3.8056225314711534E-4</v>
      </c>
    </row>
    <row r="53" spans="1:18" x14ac:dyDescent="0.2">
      <c r="A53" s="65">
        <v>3116.5</v>
      </c>
      <c r="B53" s="65">
        <v>1.6403343034178897E-2</v>
      </c>
      <c r="C53" s="65">
        <v>1</v>
      </c>
      <c r="D53" s="66">
        <f t="shared" si="5"/>
        <v>0.31164999999999998</v>
      </c>
      <c r="E53" s="66">
        <f t="shared" si="6"/>
        <v>1.6403343034178897E-2</v>
      </c>
      <c r="F53" s="17">
        <f t="shared" si="7"/>
        <v>0.31164999999999998</v>
      </c>
      <c r="G53" s="17">
        <f t="shared" si="8"/>
        <v>1.6403343034178897E-2</v>
      </c>
      <c r="H53" s="17">
        <f t="shared" si="9"/>
        <v>9.7125722499999984E-2</v>
      </c>
      <c r="I53" s="17">
        <f t="shared" si="10"/>
        <v>3.0269231417124995E-2</v>
      </c>
      <c r="J53" s="17">
        <f t="shared" si="11"/>
        <v>9.4334059711470037E-3</v>
      </c>
      <c r="K53" s="17">
        <f t="shared" si="12"/>
        <v>5.1121018566018528E-3</v>
      </c>
      <c r="L53" s="17">
        <f t="shared" si="13"/>
        <v>1.5931865436099673E-3</v>
      </c>
      <c r="M53" s="17">
        <f t="shared" ca="1" si="14"/>
        <v>1.551588614503571E-2</v>
      </c>
      <c r="N53" s="17">
        <f t="shared" ca="1" si="15"/>
        <v>7.8757973008770141E-7</v>
      </c>
      <c r="O53" s="95">
        <f t="shared" ca="1" si="16"/>
        <v>3362699644.6983972</v>
      </c>
      <c r="P53" s="17">
        <f t="shared" ca="1" si="17"/>
        <v>373763440.81080705</v>
      </c>
      <c r="Q53" s="17">
        <f t="shared" ca="1" si="18"/>
        <v>335226241.22853976</v>
      </c>
      <c r="R53" s="15">
        <f t="shared" ca="1" si="19"/>
        <v>8.8745688914318617E-4</v>
      </c>
    </row>
    <row r="54" spans="1:18" x14ac:dyDescent="0.2">
      <c r="A54" s="65">
        <v>3116.5</v>
      </c>
      <c r="B54" s="65">
        <v>1.5703343037310469E-2</v>
      </c>
      <c r="C54" s="65">
        <v>1</v>
      </c>
      <c r="D54" s="66">
        <f t="shared" si="5"/>
        <v>0.31164999999999998</v>
      </c>
      <c r="E54" s="66">
        <f t="shared" si="6"/>
        <v>1.5703343037310469E-2</v>
      </c>
      <c r="F54" s="17">
        <f t="shared" si="7"/>
        <v>0.31164999999999998</v>
      </c>
      <c r="G54" s="17">
        <f t="shared" si="8"/>
        <v>1.5703343037310469E-2</v>
      </c>
      <c r="H54" s="17">
        <f t="shared" si="9"/>
        <v>9.7125722499999984E-2</v>
      </c>
      <c r="I54" s="17">
        <f t="shared" si="10"/>
        <v>3.0269231417124995E-2</v>
      </c>
      <c r="J54" s="17">
        <f t="shared" si="11"/>
        <v>9.4334059711470037E-3</v>
      </c>
      <c r="K54" s="17">
        <f t="shared" si="12"/>
        <v>4.8939468575778071E-3</v>
      </c>
      <c r="L54" s="17">
        <f t="shared" si="13"/>
        <v>1.5251985381641235E-3</v>
      </c>
      <c r="M54" s="17">
        <f t="shared" ca="1" si="14"/>
        <v>1.551588614503571E-2</v>
      </c>
      <c r="N54" s="17">
        <f t="shared" ca="1" si="15"/>
        <v>3.5140086461310346E-8</v>
      </c>
      <c r="O54" s="95">
        <f t="shared" ca="1" si="16"/>
        <v>3362699644.6983972</v>
      </c>
      <c r="P54" s="17">
        <f t="shared" ca="1" si="17"/>
        <v>373763440.81080705</v>
      </c>
      <c r="Q54" s="17">
        <f t="shared" ca="1" si="18"/>
        <v>335226241.22853976</v>
      </c>
      <c r="R54" s="15">
        <f t="shared" ca="1" si="19"/>
        <v>1.8745689227475833E-4</v>
      </c>
    </row>
    <row r="55" spans="1:18" x14ac:dyDescent="0.2">
      <c r="A55" s="65">
        <v>3119.5</v>
      </c>
      <c r="B55" s="65">
        <v>1.5250186426437062E-2</v>
      </c>
      <c r="C55" s="65">
        <v>1</v>
      </c>
      <c r="D55" s="66">
        <f t="shared" si="5"/>
        <v>0.31195000000000001</v>
      </c>
      <c r="E55" s="66">
        <f t="shared" si="6"/>
        <v>1.5250186426437062E-2</v>
      </c>
      <c r="F55" s="17">
        <f t="shared" si="7"/>
        <v>0.31195000000000001</v>
      </c>
      <c r="G55" s="17">
        <f t="shared" si="8"/>
        <v>1.5250186426437062E-2</v>
      </c>
      <c r="H55" s="17">
        <f t="shared" si="9"/>
        <v>9.7312802500000004E-2</v>
      </c>
      <c r="I55" s="17">
        <f t="shared" si="10"/>
        <v>3.0356728739875001E-2</v>
      </c>
      <c r="J55" s="17">
        <f t="shared" si="11"/>
        <v>9.4697815304040072E-3</v>
      </c>
      <c r="K55" s="17">
        <f t="shared" si="12"/>
        <v>4.7572956557270412E-3</v>
      </c>
      <c r="L55" s="17">
        <f t="shared" si="13"/>
        <v>1.4840383798040504E-3</v>
      </c>
      <c r="M55" s="17">
        <f t="shared" ca="1" si="14"/>
        <v>1.5516553151335532E-2</v>
      </c>
      <c r="N55" s="17">
        <f t="shared" ca="1" si="15"/>
        <v>7.0951232133137147E-8</v>
      </c>
      <c r="O55" s="95">
        <f t="shared" ca="1" si="16"/>
        <v>3362079484.2985811</v>
      </c>
      <c r="P55" s="17">
        <f t="shared" ca="1" si="17"/>
        <v>374841030.73417211</v>
      </c>
      <c r="Q55" s="17">
        <f t="shared" ca="1" si="18"/>
        <v>335587184.5630309</v>
      </c>
      <c r="R55" s="15">
        <f t="shared" ca="1" si="19"/>
        <v>-2.6636672489846989E-4</v>
      </c>
    </row>
    <row r="56" spans="1:18" x14ac:dyDescent="0.2">
      <c r="A56" s="65">
        <v>3122</v>
      </c>
      <c r="B56" s="65">
        <v>1.7672546543055851E-2</v>
      </c>
      <c r="C56" s="65">
        <v>1</v>
      </c>
      <c r="D56" s="66">
        <f t="shared" si="5"/>
        <v>0.31219999999999998</v>
      </c>
      <c r="E56" s="66">
        <f t="shared" si="6"/>
        <v>1.7672546543055851E-2</v>
      </c>
      <c r="F56" s="17">
        <f t="shared" si="7"/>
        <v>0.31219999999999998</v>
      </c>
      <c r="G56" s="17">
        <f t="shared" si="8"/>
        <v>1.7672546543055851E-2</v>
      </c>
      <c r="H56" s="17">
        <f t="shared" si="9"/>
        <v>9.7468839999999987E-2</v>
      </c>
      <c r="I56" s="17">
        <f t="shared" si="10"/>
        <v>3.0429771847999994E-2</v>
      </c>
      <c r="J56" s="17">
        <f t="shared" si="11"/>
        <v>9.5001747709455974E-3</v>
      </c>
      <c r="K56" s="17">
        <f t="shared" si="12"/>
        <v>5.5173690307420359E-3</v>
      </c>
      <c r="L56" s="17">
        <f t="shared" si="13"/>
        <v>1.7225226113976634E-3</v>
      </c>
      <c r="M56" s="17">
        <f t="shared" ca="1" si="14"/>
        <v>1.5517108209070835E-2</v>
      </c>
      <c r="N56" s="17">
        <f t="shared" ca="1" si="15"/>
        <v>4.6459144116121005E-6</v>
      </c>
      <c r="O56" s="95">
        <f t="shared" ca="1" si="16"/>
        <v>3361562633.8157172</v>
      </c>
      <c r="P56" s="17">
        <f t="shared" ca="1" si="17"/>
        <v>375739957.3733812</v>
      </c>
      <c r="Q56" s="17">
        <f t="shared" ca="1" si="18"/>
        <v>335888005.65880901</v>
      </c>
      <c r="R56" s="15">
        <f t="shared" ca="1" si="19"/>
        <v>2.1554383339850158E-3</v>
      </c>
    </row>
    <row r="57" spans="1:18" x14ac:dyDescent="0.2">
      <c r="A57" s="65">
        <v>3139</v>
      </c>
      <c r="B57" s="65">
        <v>1.7404368165130409E-2</v>
      </c>
      <c r="C57" s="65">
        <v>1</v>
      </c>
      <c r="D57" s="66">
        <f t="shared" si="5"/>
        <v>0.31390000000000001</v>
      </c>
      <c r="E57" s="66">
        <f t="shared" si="6"/>
        <v>1.7404368165130409E-2</v>
      </c>
      <c r="F57" s="17">
        <f t="shared" si="7"/>
        <v>0.31390000000000001</v>
      </c>
      <c r="G57" s="17">
        <f t="shared" si="8"/>
        <v>1.7404368165130409E-2</v>
      </c>
      <c r="H57" s="17">
        <f t="shared" si="9"/>
        <v>9.853321000000001E-2</v>
      </c>
      <c r="I57" s="17">
        <f t="shared" si="10"/>
        <v>3.0929574619000005E-2</v>
      </c>
      <c r="J57" s="17">
        <f t="shared" si="11"/>
        <v>9.7087934729041016E-3</v>
      </c>
      <c r="K57" s="17">
        <f t="shared" si="12"/>
        <v>5.4632311670344356E-3</v>
      </c>
      <c r="L57" s="17">
        <f t="shared" si="13"/>
        <v>1.7149082633321094E-3</v>
      </c>
      <c r="M57" s="17">
        <f t="shared" ca="1" si="14"/>
        <v>1.5520863776138278E-2</v>
      </c>
      <c r="N57" s="17">
        <f t="shared" ca="1" si="15"/>
        <v>3.5475887833526217E-6</v>
      </c>
      <c r="O57" s="95">
        <f t="shared" ca="1" si="16"/>
        <v>3358046843.0345497</v>
      </c>
      <c r="P57" s="17">
        <f t="shared" ca="1" si="17"/>
        <v>381875136.52597845</v>
      </c>
      <c r="Q57" s="17">
        <f t="shared" ca="1" si="18"/>
        <v>337934421.52237606</v>
      </c>
      <c r="R57" s="15">
        <f t="shared" ca="1" si="19"/>
        <v>1.8835043889921313E-3</v>
      </c>
    </row>
    <row r="58" spans="1:18" x14ac:dyDescent="0.2">
      <c r="A58" s="65">
        <v>3302</v>
      </c>
      <c r="B58" s="65">
        <v>1.3959014176085645E-2</v>
      </c>
      <c r="C58" s="65">
        <v>1</v>
      </c>
      <c r="D58" s="66">
        <f t="shared" si="5"/>
        <v>0.33019999999999999</v>
      </c>
      <c r="E58" s="66">
        <f t="shared" si="6"/>
        <v>1.3959014176085645E-2</v>
      </c>
      <c r="F58" s="17">
        <f t="shared" si="7"/>
        <v>0.33019999999999999</v>
      </c>
      <c r="G58" s="17">
        <f t="shared" si="8"/>
        <v>1.3959014176085645E-2</v>
      </c>
      <c r="H58" s="17">
        <f t="shared" si="9"/>
        <v>0.10903204</v>
      </c>
      <c r="I58" s="17">
        <f t="shared" si="10"/>
        <v>3.6002379607999999E-2</v>
      </c>
      <c r="J58" s="17">
        <f t="shared" si="11"/>
        <v>1.1887985746561599E-2</v>
      </c>
      <c r="K58" s="17">
        <f t="shared" si="12"/>
        <v>4.6092664809434802E-3</v>
      </c>
      <c r="L58" s="17">
        <f t="shared" si="13"/>
        <v>1.5219797920075372E-3</v>
      </c>
      <c r="M58" s="17">
        <f t="shared" ca="1" si="14"/>
        <v>1.5555206849432632E-2</v>
      </c>
      <c r="N58" s="17">
        <f t="shared" ca="1" si="15"/>
        <v>2.5478310504466021E-6</v>
      </c>
      <c r="O58" s="95">
        <f t="shared" ca="1" si="16"/>
        <v>3324230869.3948555</v>
      </c>
      <c r="P58" s="17">
        <f t="shared" ca="1" si="17"/>
        <v>442643781.50286758</v>
      </c>
      <c r="Q58" s="17">
        <f t="shared" ca="1" si="18"/>
        <v>357621756.63776839</v>
      </c>
      <c r="R58" s="15">
        <f t="shared" ca="1" si="19"/>
        <v>-1.5961926733469873E-3</v>
      </c>
    </row>
    <row r="59" spans="1:18" x14ac:dyDescent="0.2">
      <c r="A59" s="65">
        <v>3310.5</v>
      </c>
      <c r="B59" s="65">
        <v>9.1727313211371134E-3</v>
      </c>
      <c r="C59" s="65">
        <v>1</v>
      </c>
      <c r="D59" s="66">
        <f t="shared" si="5"/>
        <v>0.33105000000000001</v>
      </c>
      <c r="E59" s="66">
        <f t="shared" si="6"/>
        <v>9.1727313211371134E-3</v>
      </c>
      <c r="F59" s="17">
        <f t="shared" si="7"/>
        <v>0.33105000000000001</v>
      </c>
      <c r="G59" s="17">
        <f t="shared" si="8"/>
        <v>9.1727313211371134E-3</v>
      </c>
      <c r="H59" s="17">
        <f t="shared" si="9"/>
        <v>0.10959410250000001</v>
      </c>
      <c r="I59" s="17">
        <f t="shared" si="10"/>
        <v>3.6281127632625004E-2</v>
      </c>
      <c r="J59" s="17">
        <f t="shared" si="11"/>
        <v>1.2010867302780509E-2</v>
      </c>
      <c r="K59" s="17">
        <f t="shared" si="12"/>
        <v>3.0366327038624415E-3</v>
      </c>
      <c r="L59" s="17">
        <f t="shared" si="13"/>
        <v>1.0052772566136613E-3</v>
      </c>
      <c r="M59" s="17">
        <f t="shared" ca="1" si="14"/>
        <v>1.5556914961819875E-2</v>
      </c>
      <c r="N59" s="17">
        <f t="shared" ca="1" si="15"/>
        <v>4.0757800757961407E-5</v>
      </c>
      <c r="O59" s="95">
        <f t="shared" ca="1" si="16"/>
        <v>3322462263.8809509</v>
      </c>
      <c r="P59" s="17">
        <f t="shared" ca="1" si="17"/>
        <v>445906873.96606874</v>
      </c>
      <c r="Q59" s="17">
        <f t="shared" ca="1" si="18"/>
        <v>358651266.48595923</v>
      </c>
      <c r="R59" s="15">
        <f t="shared" ca="1" si="19"/>
        <v>-6.3841836406827619E-3</v>
      </c>
    </row>
    <row r="60" spans="1:18" x14ac:dyDescent="0.2">
      <c r="A60" s="65">
        <v>3953</v>
      </c>
      <c r="B60" s="65">
        <v>1.646516574983458E-2</v>
      </c>
      <c r="C60" s="65">
        <v>1</v>
      </c>
      <c r="D60" s="66">
        <f t="shared" si="5"/>
        <v>0.39529999999999998</v>
      </c>
      <c r="E60" s="66">
        <f t="shared" si="6"/>
        <v>1.646516574983458E-2</v>
      </c>
      <c r="F60" s="17">
        <f t="shared" si="7"/>
        <v>0.39529999999999998</v>
      </c>
      <c r="G60" s="17">
        <f t="shared" si="8"/>
        <v>1.646516574983458E-2</v>
      </c>
      <c r="H60" s="17">
        <f t="shared" si="9"/>
        <v>0.15626208999999999</v>
      </c>
      <c r="I60" s="17">
        <f t="shared" si="10"/>
        <v>6.1770404176999992E-2</v>
      </c>
      <c r="J60" s="17">
        <f t="shared" si="11"/>
        <v>2.4417840771168094E-2</v>
      </c>
      <c r="K60" s="17">
        <f t="shared" si="12"/>
        <v>6.5086800209096093E-3</v>
      </c>
      <c r="L60" s="17">
        <f t="shared" si="13"/>
        <v>2.5728812122655684E-3</v>
      </c>
      <c r="M60" s="17">
        <f t="shared" ca="1" si="14"/>
        <v>1.5662275196155481E-2</v>
      </c>
      <c r="N60" s="17">
        <f t="shared" ca="1" si="15"/>
        <v>6.446332411871312E-7</v>
      </c>
      <c r="O60" s="95">
        <f t="shared" ca="1" si="16"/>
        <v>3187358555.3375087</v>
      </c>
      <c r="P60" s="17">
        <f t="shared" ca="1" si="17"/>
        <v>716708849.42701435</v>
      </c>
      <c r="Q60" s="17">
        <f t="shared" ca="1" si="18"/>
        <v>436811578.36134201</v>
      </c>
      <c r="R60" s="15">
        <f t="shared" ca="1" si="19"/>
        <v>8.0289055367909964E-4</v>
      </c>
    </row>
    <row r="61" spans="1:18" x14ac:dyDescent="0.2">
      <c r="A61" s="65">
        <v>3978.5</v>
      </c>
      <c r="B61" s="65">
        <v>1.4773497519506011E-2</v>
      </c>
      <c r="C61" s="65">
        <v>1</v>
      </c>
      <c r="D61" s="66">
        <f t="shared" si="5"/>
        <v>0.39784999999999998</v>
      </c>
      <c r="E61" s="66">
        <f t="shared" si="6"/>
        <v>1.4773497519506011E-2</v>
      </c>
      <c r="F61" s="17">
        <f t="shared" si="7"/>
        <v>0.39784999999999998</v>
      </c>
      <c r="G61" s="17">
        <f t="shared" si="8"/>
        <v>1.4773497519506011E-2</v>
      </c>
      <c r="H61" s="17">
        <f t="shared" si="9"/>
        <v>0.15828462249999997</v>
      </c>
      <c r="I61" s="17">
        <f t="shared" si="10"/>
        <v>6.2973537061624979E-2</v>
      </c>
      <c r="J61" s="17">
        <f t="shared" si="11"/>
        <v>2.5054021719967498E-2</v>
      </c>
      <c r="K61" s="17">
        <f t="shared" si="12"/>
        <v>5.8776359881354667E-3</v>
      </c>
      <c r="L61" s="17">
        <f t="shared" si="13"/>
        <v>2.3384174778796952E-3</v>
      </c>
      <c r="M61" s="17">
        <f t="shared" ca="1" si="14"/>
        <v>1.5665489465816203E-2</v>
      </c>
      <c r="N61" s="17">
        <f t="shared" ca="1" si="15"/>
        <v>7.9564963228224376E-7</v>
      </c>
      <c r="O61" s="95">
        <f t="shared" ca="1" si="16"/>
        <v>3181941217.3566189</v>
      </c>
      <c r="P61" s="17">
        <f t="shared" ca="1" si="17"/>
        <v>728345126.09131372</v>
      </c>
      <c r="Q61" s="17">
        <f t="shared" ca="1" si="18"/>
        <v>439911746.50969547</v>
      </c>
      <c r="R61" s="15">
        <f t="shared" ca="1" si="19"/>
        <v>-8.9199194631019163E-4</v>
      </c>
    </row>
    <row r="62" spans="1:18" x14ac:dyDescent="0.2">
      <c r="A62" s="65">
        <v>4110.5</v>
      </c>
      <c r="B62" s="65">
        <v>1.2103451094537122E-2</v>
      </c>
      <c r="C62" s="65">
        <v>1</v>
      </c>
      <c r="D62" s="66">
        <f t="shared" si="5"/>
        <v>0.41105000000000003</v>
      </c>
      <c r="E62" s="66">
        <f t="shared" si="6"/>
        <v>1.2103451094537122E-2</v>
      </c>
      <c r="F62" s="17">
        <f t="shared" si="7"/>
        <v>0.41105000000000003</v>
      </c>
      <c r="G62" s="17">
        <f t="shared" si="8"/>
        <v>1.2103451094537122E-2</v>
      </c>
      <c r="H62" s="17">
        <f t="shared" si="9"/>
        <v>0.16896210250000002</v>
      </c>
      <c r="I62" s="17">
        <f t="shared" si="10"/>
        <v>6.9451872232625014E-2</v>
      </c>
      <c r="J62" s="17">
        <f t="shared" si="11"/>
        <v>2.8548192081220513E-2</v>
      </c>
      <c r="K62" s="17">
        <f t="shared" si="12"/>
        <v>4.9751235724094841E-3</v>
      </c>
      <c r="L62" s="17">
        <f t="shared" si="13"/>
        <v>2.0450245444389187E-3</v>
      </c>
      <c r="M62" s="17">
        <f t="shared" ca="1" si="14"/>
        <v>1.5680947396177664E-2</v>
      </c>
      <c r="N62" s="17">
        <f t="shared" ca="1" si="15"/>
        <v>1.2798479788251755E-5</v>
      </c>
      <c r="O62" s="95">
        <f t="shared" ca="1" si="16"/>
        <v>3153834755.3205781</v>
      </c>
      <c r="P62" s="17">
        <f t="shared" ca="1" si="17"/>
        <v>789530157.39130759</v>
      </c>
      <c r="Q62" s="17">
        <f t="shared" ca="1" si="18"/>
        <v>455935185.10114461</v>
      </c>
      <c r="R62" s="15">
        <f t="shared" ca="1" si="19"/>
        <v>-3.5774963016405419E-3</v>
      </c>
    </row>
    <row r="63" spans="1:18" x14ac:dyDescent="0.2">
      <c r="A63" s="65">
        <v>4155.5</v>
      </c>
      <c r="B63" s="65">
        <v>1.591744165098357E-2</v>
      </c>
      <c r="C63" s="65">
        <v>0.6</v>
      </c>
      <c r="D63" s="66">
        <f t="shared" si="5"/>
        <v>0.41554999999999997</v>
      </c>
      <c r="E63" s="66">
        <f t="shared" si="6"/>
        <v>1.591744165098357E-2</v>
      </c>
      <c r="F63" s="17">
        <f t="shared" si="7"/>
        <v>0.24932999999999997</v>
      </c>
      <c r="G63" s="17">
        <f t="shared" si="8"/>
        <v>9.550464990590141E-3</v>
      </c>
      <c r="H63" s="17">
        <f t="shared" si="9"/>
        <v>0.10360908149999998</v>
      </c>
      <c r="I63" s="17">
        <f t="shared" si="10"/>
        <v>4.3054753817324987E-2</v>
      </c>
      <c r="J63" s="17">
        <f t="shared" si="11"/>
        <v>1.7891402948789398E-2</v>
      </c>
      <c r="K63" s="17">
        <f t="shared" si="12"/>
        <v>3.9686957268397329E-3</v>
      </c>
      <c r="L63" s="17">
        <f t="shared" si="13"/>
        <v>1.6491915092882508E-3</v>
      </c>
      <c r="M63" s="17">
        <f t="shared" ca="1" si="14"/>
        <v>1.568576482128144E-2</v>
      </c>
      <c r="N63" s="17">
        <f t="shared" ca="1" si="15"/>
        <v>3.2204492052497851E-8</v>
      </c>
      <c r="O63" s="95">
        <f t="shared" ca="1" si="16"/>
        <v>1131922416.3321733</v>
      </c>
      <c r="P63" s="17">
        <f t="shared" ca="1" si="17"/>
        <v>291866402.49886781</v>
      </c>
      <c r="Q63" s="17">
        <f t="shared" ca="1" si="18"/>
        <v>166099053.14091972</v>
      </c>
      <c r="R63" s="15">
        <f t="shared" ca="1" si="19"/>
        <v>2.3167682970213002E-4</v>
      </c>
    </row>
    <row r="64" spans="1:18" x14ac:dyDescent="0.2">
      <c r="A64" s="65">
        <v>5040</v>
      </c>
      <c r="B64" s="65">
        <v>1.6321600983146167E-2</v>
      </c>
      <c r="C64" s="65">
        <v>1</v>
      </c>
      <c r="D64" s="66">
        <f t="shared" si="5"/>
        <v>0.504</v>
      </c>
      <c r="E64" s="66">
        <f t="shared" si="6"/>
        <v>1.6321600983146167E-2</v>
      </c>
      <c r="F64" s="17">
        <f t="shared" si="7"/>
        <v>0.504</v>
      </c>
      <c r="G64" s="17">
        <f t="shared" si="8"/>
        <v>1.6321600983146167E-2</v>
      </c>
      <c r="H64" s="17">
        <f t="shared" si="9"/>
        <v>0.25401600000000002</v>
      </c>
      <c r="I64" s="17">
        <f t="shared" si="10"/>
        <v>0.12802406400000002</v>
      </c>
      <c r="J64" s="17">
        <f t="shared" si="11"/>
        <v>6.4524128256000013E-2</v>
      </c>
      <c r="K64" s="17">
        <f t="shared" si="12"/>
        <v>8.2260868955056684E-3</v>
      </c>
      <c r="L64" s="17">
        <f t="shared" si="13"/>
        <v>4.1459477953348567E-3</v>
      </c>
      <c r="M64" s="17">
        <f t="shared" ca="1" si="14"/>
        <v>1.5733765375221219E-2</v>
      </c>
      <c r="N64" s="17">
        <f t="shared" ca="1" si="15"/>
        <v>3.4555070194449359E-7</v>
      </c>
      <c r="O64" s="95">
        <f t="shared" ca="1" si="16"/>
        <v>2953134072.0699625</v>
      </c>
      <c r="P64" s="17">
        <f t="shared" ca="1" si="17"/>
        <v>1257221815.2369106</v>
      </c>
      <c r="Q64" s="17">
        <f t="shared" ca="1" si="18"/>
        <v>566269861.09047604</v>
      </c>
      <c r="R64" s="15">
        <f t="shared" ca="1" si="19"/>
        <v>5.8783560792494832E-4</v>
      </c>
    </row>
    <row r="65" spans="1:18" x14ac:dyDescent="0.2">
      <c r="A65" s="65">
        <v>5065</v>
      </c>
      <c r="B65" s="65">
        <v>1.4829830047908575E-2</v>
      </c>
      <c r="C65" s="65">
        <v>0.6</v>
      </c>
      <c r="D65" s="66">
        <f t="shared" si="5"/>
        <v>0.50649999999999995</v>
      </c>
      <c r="E65" s="66">
        <f t="shared" si="6"/>
        <v>1.4829830047908575E-2</v>
      </c>
      <c r="F65" s="17">
        <f t="shared" si="7"/>
        <v>0.30389999999999995</v>
      </c>
      <c r="G65" s="17">
        <f t="shared" si="8"/>
        <v>8.8978980287451447E-3</v>
      </c>
      <c r="H65" s="17">
        <f t="shared" si="9"/>
        <v>0.15392534999999996</v>
      </c>
      <c r="I65" s="17">
        <f t="shared" si="10"/>
        <v>7.7963189774999969E-2</v>
      </c>
      <c r="J65" s="17">
        <f t="shared" si="11"/>
        <v>3.9488355621037481E-2</v>
      </c>
      <c r="K65" s="17">
        <f t="shared" si="12"/>
        <v>4.5067853515594154E-3</v>
      </c>
      <c r="L65" s="17">
        <f t="shared" si="13"/>
        <v>2.2826867805648436E-3</v>
      </c>
      <c r="M65" s="17">
        <f t="shared" ca="1" si="14"/>
        <v>1.5733830851123218E-2</v>
      </c>
      <c r="N65" s="17">
        <f t="shared" ca="1" si="15"/>
        <v>4.9033047132763138E-7</v>
      </c>
      <c r="O65" s="95">
        <f t="shared" ca="1" si="16"/>
        <v>1061162857.5535114</v>
      </c>
      <c r="P65" s="17">
        <f t="shared" ca="1" si="17"/>
        <v>457379655.24821335</v>
      </c>
      <c r="Q65" s="17">
        <f t="shared" ca="1" si="18"/>
        <v>204892647.98285621</v>
      </c>
      <c r="R65" s="15">
        <f t="shared" ca="1" si="19"/>
        <v>-9.0400080321464266E-4</v>
      </c>
    </row>
    <row r="66" spans="1:18" x14ac:dyDescent="0.2">
      <c r="A66" s="65">
        <v>6118</v>
      </c>
      <c r="B66" s="65">
        <v>1.3919795175745209E-2</v>
      </c>
      <c r="C66" s="65">
        <v>0.1</v>
      </c>
      <c r="D66" s="66">
        <f t="shared" si="5"/>
        <v>0.61180000000000001</v>
      </c>
      <c r="E66" s="66">
        <f t="shared" si="6"/>
        <v>1.3919795175745209E-2</v>
      </c>
      <c r="F66" s="17">
        <f t="shared" si="7"/>
        <v>6.1180000000000005E-2</v>
      </c>
      <c r="G66" s="17">
        <f t="shared" si="8"/>
        <v>1.391979517574521E-3</v>
      </c>
      <c r="H66" s="17">
        <f t="shared" si="9"/>
        <v>3.7429924000000003E-2</v>
      </c>
      <c r="I66" s="17">
        <f t="shared" si="10"/>
        <v>2.2899627503200001E-2</v>
      </c>
      <c r="J66" s="17">
        <f t="shared" si="11"/>
        <v>1.4009992106457762E-2</v>
      </c>
      <c r="K66" s="17">
        <f t="shared" si="12"/>
        <v>8.5161306885209198E-4</v>
      </c>
      <c r="L66" s="17">
        <f t="shared" si="13"/>
        <v>5.2101687552370986E-4</v>
      </c>
      <c r="M66" s="17">
        <f t="shared" ca="1" si="14"/>
        <v>1.5672125642920167E-2</v>
      </c>
      <c r="N66" s="17">
        <f t="shared" ca="1" si="15"/>
        <v>3.0706620661896081E-7</v>
      </c>
      <c r="O66" s="95">
        <f t="shared" ca="1" si="16"/>
        <v>27153418.774336867</v>
      </c>
      <c r="P66" s="17">
        <f t="shared" ca="1" si="17"/>
        <v>18470490.396001521</v>
      </c>
      <c r="Q66" s="17">
        <f t="shared" ca="1" si="18"/>
        <v>6835001.8672800763</v>
      </c>
      <c r="R66" s="15">
        <f t="shared" ca="1" si="19"/>
        <v>-1.7523304671749583E-3</v>
      </c>
    </row>
    <row r="67" spans="1:18" x14ac:dyDescent="0.2">
      <c r="A67" s="65">
        <v>6134</v>
      </c>
      <c r="B67" s="65">
        <v>1.2984357369993312E-2</v>
      </c>
      <c r="C67" s="65">
        <v>1</v>
      </c>
      <c r="D67" s="66">
        <f t="shared" si="5"/>
        <v>0.61339999999999995</v>
      </c>
      <c r="E67" s="66">
        <f t="shared" si="6"/>
        <v>1.2984357369993312E-2</v>
      </c>
      <c r="F67" s="17">
        <f t="shared" si="7"/>
        <v>0.61339999999999995</v>
      </c>
      <c r="G67" s="17">
        <f t="shared" si="8"/>
        <v>1.2984357369993312E-2</v>
      </c>
      <c r="H67" s="17">
        <f t="shared" si="9"/>
        <v>0.37625955999999994</v>
      </c>
      <c r="I67" s="17">
        <f t="shared" si="10"/>
        <v>0.23079761410399993</v>
      </c>
      <c r="J67" s="17">
        <f t="shared" si="11"/>
        <v>0.14157125649139354</v>
      </c>
      <c r="K67" s="17">
        <f t="shared" si="12"/>
        <v>7.9646048107538964E-3</v>
      </c>
      <c r="L67" s="17">
        <f t="shared" si="13"/>
        <v>4.8854885909164394E-3</v>
      </c>
      <c r="M67" s="17">
        <f t="shared" ca="1" si="14"/>
        <v>1.5670216733934143E-2</v>
      </c>
      <c r="N67" s="17">
        <f t="shared" ca="1" si="15"/>
        <v>7.2138405228686455E-6</v>
      </c>
      <c r="O67" s="95">
        <f t="shared" ca="1" si="16"/>
        <v>2711780361.6120601</v>
      </c>
      <c r="P67" s="17">
        <f t="shared" ca="1" si="17"/>
        <v>1855948201.0883143</v>
      </c>
      <c r="Q67" s="17">
        <f t="shared" ca="1" si="18"/>
        <v>685117014.98169184</v>
      </c>
      <c r="R67" s="15">
        <f t="shared" ca="1" si="19"/>
        <v>-2.6858593639408311E-3</v>
      </c>
    </row>
    <row r="68" spans="1:18" x14ac:dyDescent="0.2">
      <c r="A68" s="65">
        <v>6134</v>
      </c>
      <c r="B68" s="65">
        <v>1.30843573674671E-2</v>
      </c>
      <c r="C68" s="65">
        <v>1</v>
      </c>
      <c r="D68" s="66">
        <f t="shared" si="5"/>
        <v>0.61339999999999995</v>
      </c>
      <c r="E68" s="66">
        <f t="shared" si="6"/>
        <v>1.30843573674671E-2</v>
      </c>
      <c r="F68" s="17">
        <f t="shared" si="7"/>
        <v>0.61339999999999995</v>
      </c>
      <c r="G68" s="17">
        <f t="shared" si="8"/>
        <v>1.30843573674671E-2</v>
      </c>
      <c r="H68" s="17">
        <f t="shared" si="9"/>
        <v>0.37625955999999994</v>
      </c>
      <c r="I68" s="17">
        <f t="shared" si="10"/>
        <v>0.23079761410399993</v>
      </c>
      <c r="J68" s="17">
        <f t="shared" si="11"/>
        <v>0.14157125649139354</v>
      </c>
      <c r="K68" s="17">
        <f t="shared" si="12"/>
        <v>8.0259448092043183E-3</v>
      </c>
      <c r="L68" s="17">
        <f t="shared" si="13"/>
        <v>4.923114545965928E-3</v>
      </c>
      <c r="M68" s="17">
        <f t="shared" ca="1" si="14"/>
        <v>1.5670216733934143E-2</v>
      </c>
      <c r="N68" s="17">
        <f t="shared" ca="1" si="15"/>
        <v>6.6866686631453401E-6</v>
      </c>
      <c r="O68" s="95">
        <f t="shared" ca="1" si="16"/>
        <v>2711780361.6120601</v>
      </c>
      <c r="P68" s="17">
        <f t="shared" ca="1" si="17"/>
        <v>1855948201.0883143</v>
      </c>
      <c r="Q68" s="17">
        <f t="shared" ca="1" si="18"/>
        <v>685117014.98169184</v>
      </c>
      <c r="R68" s="15">
        <f t="shared" ca="1" si="19"/>
        <v>-2.5858593664670436E-3</v>
      </c>
    </row>
    <row r="69" spans="1:18" x14ac:dyDescent="0.2">
      <c r="A69" s="65">
        <v>6134</v>
      </c>
      <c r="B69" s="65">
        <v>1.3584357369387953E-2</v>
      </c>
      <c r="C69" s="65">
        <v>1</v>
      </c>
      <c r="D69" s="66">
        <f t="shared" si="5"/>
        <v>0.61339999999999995</v>
      </c>
      <c r="E69" s="66">
        <f t="shared" si="6"/>
        <v>1.3584357369387953E-2</v>
      </c>
      <c r="F69" s="17">
        <f t="shared" si="7"/>
        <v>0.61339999999999995</v>
      </c>
      <c r="G69" s="17">
        <f t="shared" si="8"/>
        <v>1.3584357369387953E-2</v>
      </c>
      <c r="H69" s="17">
        <f t="shared" si="9"/>
        <v>0.37625955999999994</v>
      </c>
      <c r="I69" s="17">
        <f t="shared" si="10"/>
        <v>0.23079761410399993</v>
      </c>
      <c r="J69" s="17">
        <f t="shared" si="11"/>
        <v>0.14157125649139354</v>
      </c>
      <c r="K69" s="17">
        <f t="shared" si="12"/>
        <v>8.3326448103825685E-3</v>
      </c>
      <c r="L69" s="17">
        <f t="shared" si="13"/>
        <v>5.1112443266886675E-3</v>
      </c>
      <c r="M69" s="17">
        <f t="shared" ca="1" si="14"/>
        <v>1.5670216733934143E-2</v>
      </c>
      <c r="N69" s="17">
        <f t="shared" ca="1" si="15"/>
        <v>4.3508092886650392E-6</v>
      </c>
      <c r="O69" s="95">
        <f t="shared" ca="1" si="16"/>
        <v>2711780361.6120601</v>
      </c>
      <c r="P69" s="17">
        <f t="shared" ca="1" si="17"/>
        <v>1855948201.0883143</v>
      </c>
      <c r="Q69" s="17">
        <f t="shared" ca="1" si="18"/>
        <v>685117014.98169184</v>
      </c>
      <c r="R69" s="15">
        <f t="shared" ca="1" si="19"/>
        <v>-2.0858593645461908E-3</v>
      </c>
    </row>
    <row r="70" spans="1:18" x14ac:dyDescent="0.2">
      <c r="A70" s="65">
        <v>6199</v>
      </c>
      <c r="B70" s="65">
        <v>1.6679241473799625E-2</v>
      </c>
      <c r="C70" s="65">
        <v>1</v>
      </c>
      <c r="D70" s="66">
        <f t="shared" si="5"/>
        <v>0.61990000000000001</v>
      </c>
      <c r="E70" s="66">
        <f t="shared" si="6"/>
        <v>1.6679241473799625E-2</v>
      </c>
      <c r="F70" s="17">
        <f t="shared" si="7"/>
        <v>0.61990000000000001</v>
      </c>
      <c r="G70" s="17">
        <f t="shared" si="8"/>
        <v>1.6679241473799625E-2</v>
      </c>
      <c r="H70" s="17">
        <f t="shared" si="9"/>
        <v>0.38427601</v>
      </c>
      <c r="I70" s="17">
        <f t="shared" si="10"/>
        <v>0.23821269859900002</v>
      </c>
      <c r="J70" s="17">
        <f t="shared" si="11"/>
        <v>0.1476680518615201</v>
      </c>
      <c r="K70" s="17">
        <f t="shared" si="12"/>
        <v>1.0339461789608389E-2</v>
      </c>
      <c r="L70" s="17">
        <f t="shared" si="13"/>
        <v>6.4094323633782403E-3</v>
      </c>
      <c r="M70" s="17">
        <f t="shared" ca="1" si="14"/>
        <v>1.5662162797425206E-2</v>
      </c>
      <c r="N70" s="17">
        <f t="shared" ca="1" si="15"/>
        <v>1.034449033935541E-6</v>
      </c>
      <c r="O70" s="95">
        <f t="shared" ca="1" si="16"/>
        <v>2697303551.6799769</v>
      </c>
      <c r="P70" s="17">
        <f t="shared" ca="1" si="17"/>
        <v>1892106257.478359</v>
      </c>
      <c r="Q70" s="17">
        <f t="shared" ca="1" si="18"/>
        <v>691642725.57606316</v>
      </c>
      <c r="R70" s="15">
        <f t="shared" ca="1" si="19"/>
        <v>1.0170786763744194E-3</v>
      </c>
    </row>
    <row r="71" spans="1:18" x14ac:dyDescent="0.2">
      <c r="A71" s="65">
        <v>6199</v>
      </c>
      <c r="B71" s="65">
        <v>1.8379241474509759E-2</v>
      </c>
      <c r="C71" s="65">
        <v>1</v>
      </c>
      <c r="D71" s="66">
        <f t="shared" si="5"/>
        <v>0.61990000000000001</v>
      </c>
      <c r="E71" s="66">
        <f t="shared" si="6"/>
        <v>1.8379241474509759E-2</v>
      </c>
      <c r="F71" s="17">
        <f t="shared" si="7"/>
        <v>0.61990000000000001</v>
      </c>
      <c r="G71" s="17">
        <f t="shared" si="8"/>
        <v>1.8379241474509759E-2</v>
      </c>
      <c r="H71" s="17">
        <f t="shared" si="9"/>
        <v>0.38427601</v>
      </c>
      <c r="I71" s="17">
        <f t="shared" si="10"/>
        <v>0.23821269859900002</v>
      </c>
      <c r="J71" s="17">
        <f t="shared" si="11"/>
        <v>0.1476680518615201</v>
      </c>
      <c r="K71" s="17">
        <f t="shared" si="12"/>
        <v>1.1393291790048599E-2</v>
      </c>
      <c r="L71" s="17">
        <f t="shared" si="13"/>
        <v>7.0627015806511264E-3</v>
      </c>
      <c r="M71" s="17">
        <f t="shared" ca="1" si="14"/>
        <v>1.5662162797425206E-2</v>
      </c>
      <c r="N71" s="17">
        <f t="shared" ca="1" si="15"/>
        <v>7.3825165374675438E-6</v>
      </c>
      <c r="O71" s="95">
        <f t="shared" ca="1" si="16"/>
        <v>2697303551.6799769</v>
      </c>
      <c r="P71" s="17">
        <f t="shared" ca="1" si="17"/>
        <v>1892106257.478359</v>
      </c>
      <c r="Q71" s="17">
        <f t="shared" ca="1" si="18"/>
        <v>691642725.57606316</v>
      </c>
      <c r="R71" s="15">
        <f t="shared" ca="1" si="19"/>
        <v>2.7170786770845529E-3</v>
      </c>
    </row>
    <row r="72" spans="1:18" x14ac:dyDescent="0.2">
      <c r="A72" s="65">
        <v>6201.5</v>
      </c>
      <c r="B72" s="65">
        <v>1.5482737726773263E-2</v>
      </c>
      <c r="C72" s="65">
        <v>1</v>
      </c>
      <c r="D72" s="66">
        <f t="shared" si="5"/>
        <v>0.62014999999999998</v>
      </c>
      <c r="E72" s="66">
        <f t="shared" si="6"/>
        <v>1.5482737726773263E-2</v>
      </c>
      <c r="F72" s="17">
        <f t="shared" si="7"/>
        <v>0.62014999999999998</v>
      </c>
      <c r="G72" s="17">
        <f t="shared" si="8"/>
        <v>1.5482737726773263E-2</v>
      </c>
      <c r="H72" s="17">
        <f t="shared" si="9"/>
        <v>0.38458602249999996</v>
      </c>
      <c r="I72" s="17">
        <f t="shared" si="10"/>
        <v>0.23850102185337496</v>
      </c>
      <c r="J72" s="17">
        <f t="shared" si="11"/>
        <v>0.14790640870237048</v>
      </c>
      <c r="K72" s="17">
        <f t="shared" si="12"/>
        <v>9.6016198012584385E-3</v>
      </c>
      <c r="L72" s="17">
        <f t="shared" si="13"/>
        <v>5.9544445197504204E-3</v>
      </c>
      <c r="M72" s="17">
        <f t="shared" ca="1" si="14"/>
        <v>1.5661843447503283E-2</v>
      </c>
      <c r="N72" s="17">
        <f t="shared" ca="1" si="15"/>
        <v>3.2078859198219789E-8</v>
      </c>
      <c r="O72" s="95">
        <f t="shared" ca="1" si="16"/>
        <v>2696746493.5697908</v>
      </c>
      <c r="P72" s="17">
        <f t="shared" ca="1" si="17"/>
        <v>1893497034.116118</v>
      </c>
      <c r="Q72" s="17">
        <f t="shared" ca="1" si="18"/>
        <v>691892335.18549883</v>
      </c>
      <c r="R72" s="15">
        <f t="shared" ca="1" si="19"/>
        <v>-1.7910572073001965E-4</v>
      </c>
    </row>
    <row r="73" spans="1:18" x14ac:dyDescent="0.2">
      <c r="A73" s="65">
        <v>6201.5</v>
      </c>
      <c r="B73" s="65">
        <v>1.5882737731220328E-2</v>
      </c>
      <c r="C73" s="65">
        <v>1</v>
      </c>
      <c r="D73" s="66">
        <f t="shared" si="5"/>
        <v>0.62014999999999998</v>
      </c>
      <c r="E73" s="66">
        <f t="shared" si="6"/>
        <v>1.5882737731220328E-2</v>
      </c>
      <c r="F73" s="17">
        <f t="shared" si="7"/>
        <v>0.62014999999999998</v>
      </c>
      <c r="G73" s="17">
        <f t="shared" si="8"/>
        <v>1.5882737731220328E-2</v>
      </c>
      <c r="H73" s="17">
        <f t="shared" si="9"/>
        <v>0.38458602249999996</v>
      </c>
      <c r="I73" s="17">
        <f t="shared" si="10"/>
        <v>0.23850102185337496</v>
      </c>
      <c r="J73" s="17">
        <f t="shared" si="11"/>
        <v>0.14790640870237048</v>
      </c>
      <c r="K73" s="17">
        <f t="shared" si="12"/>
        <v>9.8496798040162859E-3</v>
      </c>
      <c r="L73" s="17">
        <f t="shared" si="13"/>
        <v>6.1082789304606998E-3</v>
      </c>
      <c r="M73" s="17">
        <f t="shared" ca="1" si="14"/>
        <v>1.5661843447503283E-2</v>
      </c>
      <c r="N73" s="17">
        <f t="shared" ca="1" si="15"/>
        <v>4.8794284578866655E-8</v>
      </c>
      <c r="O73" s="95">
        <f t="shared" ca="1" si="16"/>
        <v>2696746493.5697908</v>
      </c>
      <c r="P73" s="17">
        <f t="shared" ca="1" si="17"/>
        <v>1893497034.116118</v>
      </c>
      <c r="Q73" s="17">
        <f t="shared" ca="1" si="18"/>
        <v>691892335.18549883</v>
      </c>
      <c r="R73" s="15">
        <f t="shared" ca="1" si="19"/>
        <v>2.2089428371704564E-4</v>
      </c>
    </row>
    <row r="74" spans="1:18" x14ac:dyDescent="0.2">
      <c r="A74" s="65">
        <v>6201.5</v>
      </c>
      <c r="B74" s="65">
        <v>1.858273772849621E-2</v>
      </c>
      <c r="C74" s="65">
        <v>1</v>
      </c>
      <c r="D74" s="66">
        <f t="shared" si="5"/>
        <v>0.62014999999999998</v>
      </c>
      <c r="E74" s="66">
        <f t="shared" si="6"/>
        <v>1.858273772849621E-2</v>
      </c>
      <c r="F74" s="17">
        <f t="shared" si="7"/>
        <v>0.62014999999999998</v>
      </c>
      <c r="G74" s="17">
        <f t="shared" si="8"/>
        <v>1.858273772849621E-2</v>
      </c>
      <c r="H74" s="17">
        <f t="shared" si="9"/>
        <v>0.38458602249999996</v>
      </c>
      <c r="I74" s="17">
        <f t="shared" si="10"/>
        <v>0.23850102185337496</v>
      </c>
      <c r="J74" s="17">
        <f t="shared" si="11"/>
        <v>0.14790640870237048</v>
      </c>
      <c r="K74" s="17">
        <f t="shared" si="12"/>
        <v>1.1524084802326924E-2</v>
      </c>
      <c r="L74" s="17">
        <f t="shared" si="13"/>
        <v>7.1466611901630419E-3</v>
      </c>
      <c r="M74" s="17">
        <f t="shared" ca="1" si="14"/>
        <v>1.5661843447503283E-2</v>
      </c>
      <c r="N74" s="17">
        <f t="shared" ca="1" si="15"/>
        <v>8.5316234007371888E-6</v>
      </c>
      <c r="O74" s="95">
        <f t="shared" ca="1" si="16"/>
        <v>2696746493.5697908</v>
      </c>
      <c r="P74" s="17">
        <f t="shared" ca="1" si="17"/>
        <v>1893497034.116118</v>
      </c>
      <c r="Q74" s="17">
        <f t="shared" ca="1" si="18"/>
        <v>691892335.18549883</v>
      </c>
      <c r="R74" s="15">
        <f t="shared" ca="1" si="19"/>
        <v>2.9208942809929271E-3</v>
      </c>
    </row>
    <row r="75" spans="1:18" x14ac:dyDescent="0.2">
      <c r="A75" s="65">
        <v>6202</v>
      </c>
      <c r="B75" s="65">
        <v>1.4403435646886641E-2</v>
      </c>
      <c r="C75" s="65">
        <v>1</v>
      </c>
      <c r="D75" s="66">
        <f t="shared" si="5"/>
        <v>0.62019999999999997</v>
      </c>
      <c r="E75" s="66">
        <f t="shared" si="6"/>
        <v>1.4403435646886641E-2</v>
      </c>
      <c r="F75" s="17">
        <f t="shared" si="7"/>
        <v>0.62019999999999997</v>
      </c>
      <c r="G75" s="17">
        <f t="shared" si="8"/>
        <v>1.4403435646886641E-2</v>
      </c>
      <c r="H75" s="17">
        <f t="shared" si="9"/>
        <v>0.38464803999999997</v>
      </c>
      <c r="I75" s="17">
        <f t="shared" si="10"/>
        <v>0.23855871440799997</v>
      </c>
      <c r="J75" s="17">
        <f t="shared" si="11"/>
        <v>0.14795411467584157</v>
      </c>
      <c r="K75" s="17">
        <f t="shared" si="12"/>
        <v>8.9330107881990944E-3</v>
      </c>
      <c r="L75" s="17">
        <f t="shared" si="13"/>
        <v>5.540253290841078E-3</v>
      </c>
      <c r="M75" s="17">
        <f t="shared" ca="1" si="14"/>
        <v>1.5661779492335492E-2</v>
      </c>
      <c r="N75" s="17">
        <f t="shared" ca="1" si="15"/>
        <v>1.5834292333790041E-6</v>
      </c>
      <c r="O75" s="95">
        <f t="shared" ca="1" si="16"/>
        <v>2696635079.68257</v>
      </c>
      <c r="P75" s="17">
        <f t="shared" ca="1" si="17"/>
        <v>1893775189.5611715</v>
      </c>
      <c r="Q75" s="17">
        <f t="shared" ca="1" si="18"/>
        <v>691942244.75986731</v>
      </c>
      <c r="R75" s="15">
        <f t="shared" ca="1" si="19"/>
        <v>-1.2583438454488519E-3</v>
      </c>
    </row>
    <row r="76" spans="1:18" x14ac:dyDescent="0.2">
      <c r="A76" s="65">
        <v>6202</v>
      </c>
      <c r="B76" s="65">
        <v>1.5403435650728346E-2</v>
      </c>
      <c r="C76" s="65">
        <v>1</v>
      </c>
      <c r="D76" s="66">
        <f t="shared" si="5"/>
        <v>0.62019999999999997</v>
      </c>
      <c r="E76" s="66">
        <f t="shared" si="6"/>
        <v>1.5403435650728346E-2</v>
      </c>
      <c r="F76" s="17">
        <f t="shared" si="7"/>
        <v>0.62019999999999997</v>
      </c>
      <c r="G76" s="17">
        <f t="shared" si="8"/>
        <v>1.5403435650728346E-2</v>
      </c>
      <c r="H76" s="17">
        <f t="shared" si="9"/>
        <v>0.38464803999999997</v>
      </c>
      <c r="I76" s="17">
        <f t="shared" si="10"/>
        <v>0.23855871440799997</v>
      </c>
      <c r="J76" s="17">
        <f t="shared" si="11"/>
        <v>0.14795411467584157</v>
      </c>
      <c r="K76" s="17">
        <f t="shared" si="12"/>
        <v>9.5532107905817194E-3</v>
      </c>
      <c r="L76" s="17">
        <f t="shared" si="13"/>
        <v>5.9249013323187825E-3</v>
      </c>
      <c r="M76" s="17">
        <f t="shared" ca="1" si="14"/>
        <v>1.5661779492335492E-2</v>
      </c>
      <c r="N76" s="17">
        <f t="shared" ca="1" si="15"/>
        <v>6.6741540496338267E-8</v>
      </c>
      <c r="O76" s="95">
        <f t="shared" ca="1" si="16"/>
        <v>2696635079.68257</v>
      </c>
      <c r="P76" s="17">
        <f t="shared" ca="1" si="17"/>
        <v>1893775189.5611715</v>
      </c>
      <c r="Q76" s="17">
        <f t="shared" ca="1" si="18"/>
        <v>691942244.75986731</v>
      </c>
      <c r="R76" s="15">
        <f t="shared" ca="1" si="19"/>
        <v>-2.5834384160714624E-4</v>
      </c>
    </row>
    <row r="77" spans="1:18" x14ac:dyDescent="0.2">
      <c r="A77" s="65">
        <v>6204.5</v>
      </c>
      <c r="B77" s="65">
        <v>1.5506918583653283E-2</v>
      </c>
      <c r="C77" s="65">
        <v>1</v>
      </c>
      <c r="D77" s="66">
        <f t="shared" si="5"/>
        <v>0.62044999999999995</v>
      </c>
      <c r="E77" s="66">
        <f t="shared" si="6"/>
        <v>1.5506918583653283E-2</v>
      </c>
      <c r="F77" s="17">
        <f t="shared" si="7"/>
        <v>0.62044999999999995</v>
      </c>
      <c r="G77" s="17">
        <f t="shared" si="8"/>
        <v>1.5506918583653283E-2</v>
      </c>
      <c r="H77" s="17">
        <f t="shared" si="9"/>
        <v>0.38495820249999996</v>
      </c>
      <c r="I77" s="17">
        <f t="shared" si="10"/>
        <v>0.23884731674112494</v>
      </c>
      <c r="J77" s="17">
        <f t="shared" si="11"/>
        <v>0.14819281767203096</v>
      </c>
      <c r="K77" s="17">
        <f t="shared" si="12"/>
        <v>9.6212676352276788E-3</v>
      </c>
      <c r="L77" s="17">
        <f t="shared" si="13"/>
        <v>5.9695155042770124E-3</v>
      </c>
      <c r="M77" s="17">
        <f t="shared" ca="1" si="14"/>
        <v>1.5661459290579518E-2</v>
      </c>
      <c r="N77" s="17">
        <f t="shared" ca="1" si="15"/>
        <v>2.3882830097260288E-8</v>
      </c>
      <c r="O77" s="95">
        <f t="shared" ca="1" si="16"/>
        <v>2696077998.9309688</v>
      </c>
      <c r="P77" s="17">
        <f t="shared" ca="1" si="17"/>
        <v>1895165967.126755</v>
      </c>
      <c r="Q77" s="17">
        <f t="shared" ca="1" si="18"/>
        <v>692191730.85890615</v>
      </c>
      <c r="R77" s="15">
        <f t="shared" ca="1" si="19"/>
        <v>-1.5454070692623445E-4</v>
      </c>
    </row>
    <row r="78" spans="1:18" x14ac:dyDescent="0.2">
      <c r="A78" s="65">
        <v>6204.5</v>
      </c>
      <c r="B78" s="65">
        <v>1.5806918583350604E-2</v>
      </c>
      <c r="C78" s="65">
        <v>1</v>
      </c>
      <c r="D78" s="66">
        <f t="shared" si="5"/>
        <v>0.62044999999999995</v>
      </c>
      <c r="E78" s="66">
        <f t="shared" si="6"/>
        <v>1.5806918583350604E-2</v>
      </c>
      <c r="F78" s="17">
        <f t="shared" si="7"/>
        <v>0.62044999999999995</v>
      </c>
      <c r="G78" s="17">
        <f t="shared" si="8"/>
        <v>1.5806918583350604E-2</v>
      </c>
      <c r="H78" s="17">
        <f t="shared" si="9"/>
        <v>0.38495820249999996</v>
      </c>
      <c r="I78" s="17">
        <f t="shared" si="10"/>
        <v>0.23884731674112494</v>
      </c>
      <c r="J78" s="17">
        <f t="shared" si="11"/>
        <v>0.14819281767203096</v>
      </c>
      <c r="K78" s="17">
        <f t="shared" si="12"/>
        <v>9.8074026350398816E-3</v>
      </c>
      <c r="L78" s="17">
        <f t="shared" si="13"/>
        <v>6.0850029649104943E-3</v>
      </c>
      <c r="M78" s="17">
        <f t="shared" ca="1" si="14"/>
        <v>1.5661459290579518E-2</v>
      </c>
      <c r="N78" s="17">
        <f t="shared" ca="1" si="15"/>
        <v>2.1158405853464429E-8</v>
      </c>
      <c r="O78" s="95">
        <f t="shared" ca="1" si="16"/>
        <v>2696077998.9309688</v>
      </c>
      <c r="P78" s="17">
        <f t="shared" ca="1" si="17"/>
        <v>1895165967.126755</v>
      </c>
      <c r="Q78" s="17">
        <f t="shared" ca="1" si="18"/>
        <v>692191730.85890615</v>
      </c>
      <c r="R78" s="15">
        <f t="shared" ca="1" si="19"/>
        <v>1.4545929277108571E-4</v>
      </c>
    </row>
    <row r="79" spans="1:18" x14ac:dyDescent="0.2">
      <c r="A79" s="65">
        <v>6207.5</v>
      </c>
      <c r="B79" s="65">
        <v>1.5231083495496359E-2</v>
      </c>
      <c r="C79" s="65">
        <v>1</v>
      </c>
      <c r="D79" s="66">
        <f t="shared" si="5"/>
        <v>0.62075000000000002</v>
      </c>
      <c r="E79" s="66">
        <f t="shared" si="6"/>
        <v>1.5231083495496359E-2</v>
      </c>
      <c r="F79" s="17">
        <f t="shared" si="7"/>
        <v>0.62075000000000002</v>
      </c>
      <c r="G79" s="17">
        <f t="shared" si="8"/>
        <v>1.5231083495496359E-2</v>
      </c>
      <c r="H79" s="17">
        <f t="shared" si="9"/>
        <v>0.38533056250000003</v>
      </c>
      <c r="I79" s="17">
        <f t="shared" si="10"/>
        <v>0.23919394667187502</v>
      </c>
      <c r="J79" s="17">
        <f t="shared" si="11"/>
        <v>0.14847964239656641</v>
      </c>
      <c r="K79" s="17">
        <f t="shared" si="12"/>
        <v>9.4546950798293644E-3</v>
      </c>
      <c r="L79" s="17">
        <f t="shared" si="13"/>
        <v>5.8690019708040782E-3</v>
      </c>
      <c r="M79" s="17">
        <f t="shared" ca="1" si="14"/>
        <v>1.5661074111454884E-2</v>
      </c>
      <c r="N79" s="17">
        <f t="shared" ca="1" si="15"/>
        <v>1.8489192981239207E-7</v>
      </c>
      <c r="O79" s="95">
        <f t="shared" ca="1" si="16"/>
        <v>2695409477.1599522</v>
      </c>
      <c r="P79" s="17">
        <f t="shared" ca="1" si="17"/>
        <v>1896834900.3610752</v>
      </c>
      <c r="Q79" s="17">
        <f t="shared" ca="1" si="18"/>
        <v>692490978.1931181</v>
      </c>
      <c r="R79" s="15">
        <f t="shared" ca="1" si="19"/>
        <v>-4.2999061595852539E-4</v>
      </c>
    </row>
    <row r="80" spans="1:18" x14ac:dyDescent="0.2">
      <c r="A80" s="65">
        <v>6207.5</v>
      </c>
      <c r="B80" s="65">
        <v>1.8331083497219305E-2</v>
      </c>
      <c r="C80" s="65">
        <v>1</v>
      </c>
      <c r="D80" s="66">
        <f t="shared" si="5"/>
        <v>0.62075000000000002</v>
      </c>
      <c r="E80" s="66">
        <f t="shared" si="6"/>
        <v>1.8331083497219305E-2</v>
      </c>
      <c r="F80" s="17">
        <f t="shared" si="7"/>
        <v>0.62075000000000002</v>
      </c>
      <c r="G80" s="17">
        <f t="shared" si="8"/>
        <v>1.8331083497219305E-2</v>
      </c>
      <c r="H80" s="17">
        <f t="shared" si="9"/>
        <v>0.38533056250000003</v>
      </c>
      <c r="I80" s="17">
        <f t="shared" si="10"/>
        <v>0.23919394667187502</v>
      </c>
      <c r="J80" s="17">
        <f t="shared" si="11"/>
        <v>0.14847964239656641</v>
      </c>
      <c r="K80" s="17">
        <f t="shared" si="12"/>
        <v>1.1379020080898885E-2</v>
      </c>
      <c r="L80" s="17">
        <f t="shared" si="13"/>
        <v>7.0635267152179835E-3</v>
      </c>
      <c r="M80" s="17">
        <f t="shared" ca="1" si="14"/>
        <v>1.5661074111454884E-2</v>
      </c>
      <c r="N80" s="17">
        <f t="shared" ca="1" si="15"/>
        <v>7.1289501200701023E-6</v>
      </c>
      <c r="O80" s="95">
        <f t="shared" ca="1" si="16"/>
        <v>2695409477.1599522</v>
      </c>
      <c r="P80" s="17">
        <f t="shared" ca="1" si="17"/>
        <v>1896834900.3610752</v>
      </c>
      <c r="Q80" s="17">
        <f t="shared" ca="1" si="18"/>
        <v>692490978.1931181</v>
      </c>
      <c r="R80" s="15">
        <f t="shared" ca="1" si="19"/>
        <v>2.6700093857644214E-3</v>
      </c>
    </row>
    <row r="81" spans="1:18" x14ac:dyDescent="0.2">
      <c r="A81" s="65">
        <v>6267</v>
      </c>
      <c r="B81" s="65">
        <v>1.589046317645422E-2</v>
      </c>
      <c r="C81" s="65">
        <v>1</v>
      </c>
      <c r="D81" s="66">
        <f t="shared" si="5"/>
        <v>0.62670000000000003</v>
      </c>
      <c r="E81" s="66">
        <f t="shared" si="6"/>
        <v>1.589046317645422E-2</v>
      </c>
      <c r="F81" s="17">
        <f t="shared" si="7"/>
        <v>0.62670000000000003</v>
      </c>
      <c r="G81" s="17">
        <f t="shared" si="8"/>
        <v>1.589046317645422E-2</v>
      </c>
      <c r="H81" s="17">
        <f t="shared" si="9"/>
        <v>0.39275289000000002</v>
      </c>
      <c r="I81" s="17">
        <f t="shared" si="10"/>
        <v>0.24613823616300004</v>
      </c>
      <c r="J81" s="17">
        <f t="shared" si="11"/>
        <v>0.15425483260335213</v>
      </c>
      <c r="K81" s="17">
        <f t="shared" si="12"/>
        <v>9.9585532726838601E-3</v>
      </c>
      <c r="L81" s="17">
        <f t="shared" si="13"/>
        <v>6.2410253359909754E-3</v>
      </c>
      <c r="M81" s="17">
        <f t="shared" ca="1" si="14"/>
        <v>1.5653223541623608E-2</v>
      </c>
      <c r="N81" s="17">
        <f t="shared" ca="1" si="15"/>
        <v>5.628264433456208E-8</v>
      </c>
      <c r="O81" s="95">
        <f t="shared" ca="1" si="16"/>
        <v>2682144918.1738477</v>
      </c>
      <c r="P81" s="17">
        <f t="shared" ca="1" si="17"/>
        <v>1929933999.9998927</v>
      </c>
      <c r="Q81" s="17">
        <f t="shared" ca="1" si="18"/>
        <v>698395196.83806431</v>
      </c>
      <c r="R81" s="15">
        <f t="shared" ca="1" si="19"/>
        <v>2.3723963483061189E-4</v>
      </c>
    </row>
    <row r="82" spans="1:18" x14ac:dyDescent="0.2">
      <c r="A82" s="65">
        <v>6523</v>
      </c>
      <c r="B82" s="65">
        <v>1.5509204988603444E-2</v>
      </c>
      <c r="C82" s="65">
        <v>1</v>
      </c>
      <c r="D82" s="66">
        <f t="shared" si="5"/>
        <v>0.65229999999999999</v>
      </c>
      <c r="E82" s="66">
        <f t="shared" si="6"/>
        <v>1.5509204988603444E-2</v>
      </c>
      <c r="F82" s="17">
        <f t="shared" si="7"/>
        <v>0.65229999999999999</v>
      </c>
      <c r="G82" s="17">
        <f t="shared" si="8"/>
        <v>1.5509204988603444E-2</v>
      </c>
      <c r="H82" s="17">
        <f t="shared" si="9"/>
        <v>0.42549528999999997</v>
      </c>
      <c r="I82" s="17">
        <f t="shared" si="10"/>
        <v>0.27755057766699998</v>
      </c>
      <c r="J82" s="17">
        <f t="shared" si="11"/>
        <v>0.18104624181218409</v>
      </c>
      <c r="K82" s="17">
        <f t="shared" si="12"/>
        <v>1.0116654414066027E-2</v>
      </c>
      <c r="L82" s="17">
        <f t="shared" si="13"/>
        <v>6.5990936742952692E-3</v>
      </c>
      <c r="M82" s="17">
        <f t="shared" ca="1" si="14"/>
        <v>1.5614859571134215E-2</v>
      </c>
      <c r="N82" s="17">
        <f t="shared" ca="1" si="15"/>
        <v>1.1162890809751355E-8</v>
      </c>
      <c r="O82" s="95">
        <f t="shared" ca="1" si="16"/>
        <v>2624959998.2919846</v>
      </c>
      <c r="P82" s="17">
        <f t="shared" ca="1" si="17"/>
        <v>2072161034.9565077</v>
      </c>
      <c r="Q82" s="17">
        <f t="shared" ca="1" si="18"/>
        <v>723106665.97216702</v>
      </c>
      <c r="R82" s="15">
        <f t="shared" ca="1" si="19"/>
        <v>-1.0565458253077031E-4</v>
      </c>
    </row>
    <row r="83" spans="1:18" x14ac:dyDescent="0.2">
      <c r="A83" s="65">
        <v>7126.5</v>
      </c>
      <c r="B83" s="65">
        <v>1.6733091243753197E-2</v>
      </c>
      <c r="C83" s="65">
        <v>1</v>
      </c>
      <c r="D83" s="66">
        <f t="shared" si="5"/>
        <v>0.71265000000000001</v>
      </c>
      <c r="E83" s="66">
        <f t="shared" si="6"/>
        <v>1.6733091243753197E-2</v>
      </c>
      <c r="F83" s="17">
        <f t="shared" si="7"/>
        <v>0.71265000000000001</v>
      </c>
      <c r="G83" s="17">
        <f t="shared" si="8"/>
        <v>1.6733091243753197E-2</v>
      </c>
      <c r="H83" s="17">
        <f t="shared" si="9"/>
        <v>0.50787002250000002</v>
      </c>
      <c r="I83" s="17">
        <f t="shared" si="10"/>
        <v>0.36193357153462502</v>
      </c>
      <c r="J83" s="17">
        <f t="shared" si="11"/>
        <v>0.25793195975415051</v>
      </c>
      <c r="K83" s="17">
        <f t="shared" si="12"/>
        <v>1.1924837474860716E-2</v>
      </c>
      <c r="L83" s="17">
        <f t="shared" si="13"/>
        <v>8.4982354264594891E-3</v>
      </c>
      <c r="M83" s="17">
        <f t="shared" ca="1" si="14"/>
        <v>1.5494962617767919E-2</v>
      </c>
      <c r="N83" s="17">
        <f t="shared" ca="1" si="15"/>
        <v>1.5329624944841906E-6</v>
      </c>
      <c r="O83" s="95">
        <f t="shared" ca="1" si="16"/>
        <v>2489542239.3059068</v>
      </c>
      <c r="P83" s="17">
        <f t="shared" ca="1" si="17"/>
        <v>2403559211.8022318</v>
      </c>
      <c r="Q83" s="17">
        <f t="shared" ca="1" si="18"/>
        <v>776545567.24565625</v>
      </c>
      <c r="R83" s="15">
        <f t="shared" ca="1" si="19"/>
        <v>1.2381286259852773E-3</v>
      </c>
    </row>
    <row r="84" spans="1:18" x14ac:dyDescent="0.2">
      <c r="A84" s="65">
        <v>7132</v>
      </c>
      <c r="B84" s="65">
        <v>1.4555559498223711E-2</v>
      </c>
      <c r="C84" s="65">
        <v>1</v>
      </c>
      <c r="D84" s="66">
        <f t="shared" si="5"/>
        <v>0.71319999999999995</v>
      </c>
      <c r="E84" s="66">
        <f t="shared" si="6"/>
        <v>1.4555559498223711E-2</v>
      </c>
      <c r="F84" s="17">
        <f t="shared" si="7"/>
        <v>0.71319999999999995</v>
      </c>
      <c r="G84" s="17">
        <f t="shared" si="8"/>
        <v>1.4555559498223711E-2</v>
      </c>
      <c r="H84" s="17">
        <f t="shared" si="9"/>
        <v>0.50865423999999992</v>
      </c>
      <c r="I84" s="17">
        <f t="shared" si="10"/>
        <v>0.36277220396799992</v>
      </c>
      <c r="J84" s="17">
        <f t="shared" si="11"/>
        <v>0.25872913586997753</v>
      </c>
      <c r="K84" s="17">
        <f t="shared" si="12"/>
        <v>1.038102503413315E-2</v>
      </c>
      <c r="L84" s="17">
        <f t="shared" si="13"/>
        <v>7.4037470543437617E-3</v>
      </c>
      <c r="M84" s="17">
        <f t="shared" ca="1" si="14"/>
        <v>1.5493679721792641E-2</v>
      </c>
      <c r="N84" s="17">
        <f t="shared" ca="1" si="15"/>
        <v>8.8006955386901847E-7</v>
      </c>
      <c r="O84" s="95">
        <f t="shared" ca="1" si="16"/>
        <v>2488304932.0051413</v>
      </c>
      <c r="P84" s="17">
        <f t="shared" ca="1" si="17"/>
        <v>2406538349.9133348</v>
      </c>
      <c r="Q84" s="17">
        <f t="shared" ca="1" si="18"/>
        <v>776999336.59561241</v>
      </c>
      <c r="R84" s="15">
        <f t="shared" ca="1" si="19"/>
        <v>-9.3812022356892961E-4</v>
      </c>
    </row>
    <row r="85" spans="1:18" x14ac:dyDescent="0.2">
      <c r="A85" s="65">
        <v>7185</v>
      </c>
      <c r="B85" s="65">
        <v>1.7598853622395376E-2</v>
      </c>
      <c r="C85" s="65">
        <v>1</v>
      </c>
      <c r="D85" s="66">
        <f t="shared" ref="D85:D148" si="20">A85/A$18</f>
        <v>0.71850000000000003</v>
      </c>
      <c r="E85" s="66">
        <f t="shared" ref="E85:E148" si="21">B85/B$18</f>
        <v>1.7598853622395376E-2</v>
      </c>
      <c r="F85" s="17">
        <f t="shared" ref="F85:F148" si="22">$C85*D85</f>
        <v>0.71850000000000003</v>
      </c>
      <c r="G85" s="17">
        <f t="shared" ref="G85:G148" si="23">$C85*E85</f>
        <v>1.7598853622395376E-2</v>
      </c>
      <c r="H85" s="17">
        <f t="shared" ref="H85:H148" si="24">C85*D85*D85</f>
        <v>0.51624225000000001</v>
      </c>
      <c r="I85" s="17">
        <f t="shared" ref="I85:I148" si="25">C85*D85*D85*D85</f>
        <v>0.37092005662500005</v>
      </c>
      <c r="J85" s="17">
        <f t="shared" ref="J85:J148" si="26">C85*D85*D85*D85*D85</f>
        <v>0.26650606068506255</v>
      </c>
      <c r="K85" s="17">
        <f t="shared" ref="K85:K148" si="27">C85*E85*D85</f>
        <v>1.2644776327691077E-2</v>
      </c>
      <c r="L85" s="17">
        <f t="shared" ref="L85:L148" si="28">C85*E85*D85*D85</f>
        <v>9.0852717914460396E-3</v>
      </c>
      <c r="M85" s="17">
        <f t="shared" ref="M85:M148" ca="1" si="29">+E$4+E$5*D85+E$6*D85^2</f>
        <v>1.5481141195568145E-2</v>
      </c>
      <c r="N85" s="17">
        <f t="shared" ref="N85:N148" ca="1" si="30">C85*(M85-E85)^2</f>
        <v>4.4847059227384786E-6</v>
      </c>
      <c r="O85" s="95">
        <f t="shared" ref="O85:O148" ca="1" si="31">(C85*O$1-O$2*F85+O$3*H85)^2</f>
        <v>2476379388.9641147</v>
      </c>
      <c r="P85" s="17">
        <f t="shared" ref="P85:P148" ca="1" si="32">(-C85*O$2+O$4*F85-O$5*H85)^2</f>
        <v>2435197524.8525653</v>
      </c>
      <c r="Q85" s="17">
        <f t="shared" ref="Q85:Q148" ca="1" si="33">+(C85*O$3-F85*O$5+H85*O$6)^2</f>
        <v>781339824.31116664</v>
      </c>
      <c r="R85" s="15">
        <f t="shared" ref="R85:R148" ca="1" si="34">+E85-M85</f>
        <v>2.1177124268272306E-3</v>
      </c>
    </row>
    <row r="86" spans="1:18" x14ac:dyDescent="0.2">
      <c r="A86" s="65">
        <v>7185.5</v>
      </c>
      <c r="B86" s="65">
        <v>1.2119069465892342E-2</v>
      </c>
      <c r="C86" s="65">
        <v>1</v>
      </c>
      <c r="D86" s="66">
        <f t="shared" si="20"/>
        <v>0.71855000000000002</v>
      </c>
      <c r="E86" s="66">
        <f t="shared" si="21"/>
        <v>1.2119069465892342E-2</v>
      </c>
      <c r="F86" s="17">
        <f t="shared" si="22"/>
        <v>0.71855000000000002</v>
      </c>
      <c r="G86" s="17">
        <f t="shared" si="23"/>
        <v>1.2119069465892342E-2</v>
      </c>
      <c r="H86" s="17">
        <f t="shared" si="24"/>
        <v>0.51631410249999998</v>
      </c>
      <c r="I86" s="17">
        <f t="shared" si="25"/>
        <v>0.37099749835137502</v>
      </c>
      <c r="J86" s="17">
        <f t="shared" si="26"/>
        <v>0.26658025244038053</v>
      </c>
      <c r="K86" s="17">
        <f t="shared" si="27"/>
        <v>8.7081573647169418E-3</v>
      </c>
      <c r="L86" s="17">
        <f t="shared" si="28"/>
        <v>6.2572464744173589E-3</v>
      </c>
      <c r="M86" s="17">
        <f t="shared" ca="1" si="29"/>
        <v>1.548102138848083E-2</v>
      </c>
      <c r="N86" s="17">
        <f t="shared" ca="1" si="30"/>
        <v>1.1302720729796434E-5</v>
      </c>
      <c r="O86" s="95">
        <f t="shared" ca="1" si="31"/>
        <v>2476266863.5545478</v>
      </c>
      <c r="P86" s="17">
        <f t="shared" ca="1" si="32"/>
        <v>2435467464.5482559</v>
      </c>
      <c r="Q86" s="17">
        <f t="shared" ca="1" si="33"/>
        <v>781380493.46725619</v>
      </c>
      <c r="R86" s="15">
        <f t="shared" ca="1" si="34"/>
        <v>-3.3619519225884884E-3</v>
      </c>
    </row>
    <row r="87" spans="1:18" x14ac:dyDescent="0.2">
      <c r="A87" s="65">
        <v>8126</v>
      </c>
      <c r="B87" s="65">
        <v>1.765864345643961E-2</v>
      </c>
      <c r="C87" s="65">
        <v>1</v>
      </c>
      <c r="D87" s="66">
        <f t="shared" si="20"/>
        <v>0.81259999999999999</v>
      </c>
      <c r="E87" s="66">
        <f t="shared" si="21"/>
        <v>1.765864345643961E-2</v>
      </c>
      <c r="F87" s="17">
        <f t="shared" si="22"/>
        <v>0.81259999999999999</v>
      </c>
      <c r="G87" s="17">
        <f t="shared" si="23"/>
        <v>1.765864345643961E-2</v>
      </c>
      <c r="H87" s="17">
        <f t="shared" si="24"/>
        <v>0.66031876</v>
      </c>
      <c r="I87" s="17">
        <f t="shared" si="25"/>
        <v>0.53657502437600002</v>
      </c>
      <c r="J87" s="17">
        <f t="shared" si="26"/>
        <v>0.43602086480793761</v>
      </c>
      <c r="K87" s="17">
        <f t="shared" si="27"/>
        <v>1.4349413672702828E-2</v>
      </c>
      <c r="L87" s="17">
        <f t="shared" si="28"/>
        <v>1.1660333550438318E-2</v>
      </c>
      <c r="M87" s="17">
        <f t="shared" ca="1" si="29"/>
        <v>1.5205405451727168E-2</v>
      </c>
      <c r="N87" s="17">
        <f t="shared" ca="1" si="30"/>
        <v>6.0183767077654842E-6</v>
      </c>
      <c r="O87" s="95">
        <f t="shared" ca="1" si="31"/>
        <v>2264172247.3030581</v>
      </c>
      <c r="P87" s="17">
        <f t="shared" ca="1" si="32"/>
        <v>2924662011.9908266</v>
      </c>
      <c r="Q87" s="17">
        <f t="shared" ca="1" si="33"/>
        <v>848117542.75088489</v>
      </c>
      <c r="R87" s="15">
        <f t="shared" ca="1" si="34"/>
        <v>2.4532380047124422E-3</v>
      </c>
    </row>
    <row r="88" spans="1:18" x14ac:dyDescent="0.2">
      <c r="A88" s="65">
        <v>8131.5</v>
      </c>
      <c r="B88" s="65">
        <v>1.7081796170846111E-2</v>
      </c>
      <c r="C88" s="65">
        <v>1</v>
      </c>
      <c r="D88" s="66">
        <f t="shared" si="20"/>
        <v>0.81315000000000004</v>
      </c>
      <c r="E88" s="66">
        <f t="shared" si="21"/>
        <v>1.7081796170846111E-2</v>
      </c>
      <c r="F88" s="17">
        <f t="shared" si="22"/>
        <v>0.81315000000000004</v>
      </c>
      <c r="G88" s="17">
        <f t="shared" si="23"/>
        <v>1.7081796170846111E-2</v>
      </c>
      <c r="H88" s="17">
        <f t="shared" si="24"/>
        <v>0.66121292250000008</v>
      </c>
      <c r="I88" s="17">
        <f t="shared" si="25"/>
        <v>0.53766528793087509</v>
      </c>
      <c r="J88" s="17">
        <f t="shared" si="26"/>
        <v>0.43720252888099109</v>
      </c>
      <c r="K88" s="17">
        <f t="shared" si="27"/>
        <v>1.3890062556323517E-2</v>
      </c>
      <c r="L88" s="17">
        <f t="shared" si="28"/>
        <v>1.1294704367674468E-2</v>
      </c>
      <c r="M88" s="17">
        <f t="shared" ca="1" si="29"/>
        <v>1.5203498189784212E-2</v>
      </c>
      <c r="N88" s="17">
        <f t="shared" ca="1" si="30"/>
        <v>3.5280033056612074E-6</v>
      </c>
      <c r="O88" s="95">
        <f t="shared" ca="1" si="31"/>
        <v>2262930717.4778128</v>
      </c>
      <c r="P88" s="17">
        <f t="shared" ca="1" si="32"/>
        <v>2927390459.8491068</v>
      </c>
      <c r="Q88" s="17">
        <f t="shared" ca="1" si="33"/>
        <v>848447675.75330174</v>
      </c>
      <c r="R88" s="15">
        <f t="shared" ca="1" si="34"/>
        <v>1.8782979810618994E-3</v>
      </c>
    </row>
    <row r="89" spans="1:18" x14ac:dyDescent="0.2">
      <c r="A89" s="65">
        <v>8311.5</v>
      </c>
      <c r="B89" s="65">
        <v>1.7792782498600335E-2</v>
      </c>
      <c r="C89" s="65">
        <v>1</v>
      </c>
      <c r="D89" s="66">
        <f t="shared" si="20"/>
        <v>0.83115000000000006</v>
      </c>
      <c r="E89" s="66">
        <f t="shared" si="21"/>
        <v>1.7792782498600335E-2</v>
      </c>
      <c r="F89" s="17">
        <f t="shared" si="22"/>
        <v>0.83115000000000006</v>
      </c>
      <c r="G89" s="17">
        <f t="shared" si="23"/>
        <v>1.7792782498600335E-2</v>
      </c>
      <c r="H89" s="17">
        <f t="shared" si="24"/>
        <v>0.69081032250000007</v>
      </c>
      <c r="I89" s="17">
        <f t="shared" si="25"/>
        <v>0.57416699954587513</v>
      </c>
      <c r="J89" s="17">
        <f t="shared" si="26"/>
        <v>0.47721890167255415</v>
      </c>
      <c r="K89" s="17">
        <f t="shared" si="27"/>
        <v>1.4788471173711669E-2</v>
      </c>
      <c r="L89" s="17">
        <f t="shared" si="28"/>
        <v>1.2291437816030456E-2</v>
      </c>
      <c r="M89" s="17">
        <f t="shared" ca="1" si="29"/>
        <v>1.5139182525408868E-2</v>
      </c>
      <c r="N89" s="17">
        <f t="shared" ca="1" si="30"/>
        <v>7.0415928177217501E-6</v>
      </c>
      <c r="O89" s="95">
        <f t="shared" ca="1" si="31"/>
        <v>2222301463.8600206</v>
      </c>
      <c r="P89" s="17">
        <f t="shared" ca="1" si="32"/>
        <v>3015667929.5846157</v>
      </c>
      <c r="Q89" s="17">
        <f t="shared" ca="1" si="33"/>
        <v>858847192.799263</v>
      </c>
      <c r="R89" s="15">
        <f t="shared" ca="1" si="34"/>
        <v>2.6535999731914662E-3</v>
      </c>
    </row>
    <row r="90" spans="1:18" x14ac:dyDescent="0.2">
      <c r="A90" s="65">
        <v>9339</v>
      </c>
      <c r="B90" s="65">
        <v>1.3471481607377479E-2</v>
      </c>
      <c r="C90" s="65">
        <v>0.6</v>
      </c>
      <c r="D90" s="66">
        <f t="shared" si="20"/>
        <v>0.93389999999999995</v>
      </c>
      <c r="E90" s="66">
        <f t="shared" si="21"/>
        <v>1.3471481607377479E-2</v>
      </c>
      <c r="F90" s="17">
        <f t="shared" si="22"/>
        <v>0.56033999999999995</v>
      </c>
      <c r="G90" s="17">
        <f t="shared" si="23"/>
        <v>8.0828889644264865E-3</v>
      </c>
      <c r="H90" s="17">
        <f t="shared" si="24"/>
        <v>0.52330152599999991</v>
      </c>
      <c r="I90" s="17">
        <f t="shared" si="25"/>
        <v>0.48871129513139988</v>
      </c>
      <c r="J90" s="17">
        <f t="shared" si="26"/>
        <v>0.45640747852321434</v>
      </c>
      <c r="K90" s="17">
        <f t="shared" si="27"/>
        <v>7.5486100038778953E-3</v>
      </c>
      <c r="L90" s="17">
        <f t="shared" si="28"/>
        <v>7.0496468826215658E-3</v>
      </c>
      <c r="M90" s="17">
        <f t="shared" ca="1" si="29"/>
        <v>1.4701588885551706E-2</v>
      </c>
      <c r="N90" s="17">
        <f t="shared" ca="1" si="30"/>
        <v>9.0789834949032415E-7</v>
      </c>
      <c r="O90" s="95">
        <f t="shared" ca="1" si="31"/>
        <v>716724515.24373543</v>
      </c>
      <c r="P90" s="17">
        <f t="shared" ca="1" si="32"/>
        <v>1251280583.4624164</v>
      </c>
      <c r="Q90" s="17">
        <f t="shared" ca="1" si="33"/>
        <v>324927574.44649041</v>
      </c>
      <c r="R90" s="15">
        <f t="shared" ca="1" si="34"/>
        <v>-1.2301072781742278E-3</v>
      </c>
    </row>
    <row r="91" spans="1:18" x14ac:dyDescent="0.2">
      <c r="A91" s="65">
        <v>9344.5</v>
      </c>
      <c r="B91" s="65">
        <v>1.8798427172470277E-2</v>
      </c>
      <c r="C91" s="65">
        <v>1</v>
      </c>
      <c r="D91" s="66">
        <f t="shared" si="20"/>
        <v>0.93445</v>
      </c>
      <c r="E91" s="66">
        <f t="shared" si="21"/>
        <v>1.8798427172470277E-2</v>
      </c>
      <c r="F91" s="17">
        <f t="shared" si="22"/>
        <v>0.93445</v>
      </c>
      <c r="G91" s="17">
        <f t="shared" si="23"/>
        <v>1.8798427172470277E-2</v>
      </c>
      <c r="H91" s="17">
        <f t="shared" si="24"/>
        <v>0.87319680249999998</v>
      </c>
      <c r="I91" s="17">
        <f t="shared" si="25"/>
        <v>0.81595875209612501</v>
      </c>
      <c r="J91" s="17">
        <f t="shared" si="26"/>
        <v>0.76247265589622404</v>
      </c>
      <c r="K91" s="17">
        <f t="shared" si="27"/>
        <v>1.7566190271314851E-2</v>
      </c>
      <c r="L91" s="17">
        <f t="shared" si="28"/>
        <v>1.6414726499030162E-2</v>
      </c>
      <c r="M91" s="17">
        <f t="shared" ca="1" si="29"/>
        <v>1.4698923888822563E-2</v>
      </c>
      <c r="N91" s="17">
        <f t="shared" ca="1" si="30"/>
        <v>1.6805927172638388E-5</v>
      </c>
      <c r="O91" s="95">
        <f t="shared" ca="1" si="31"/>
        <v>1989667185.7640388</v>
      </c>
      <c r="P91" s="17">
        <f t="shared" ca="1" si="32"/>
        <v>3478016013.0096641</v>
      </c>
      <c r="Q91" s="17">
        <f t="shared" ca="1" si="33"/>
        <v>902736791.86522973</v>
      </c>
      <c r="R91" s="15">
        <f t="shared" ca="1" si="34"/>
        <v>4.0995032836477138E-3</v>
      </c>
    </row>
    <row r="92" spans="1:18" x14ac:dyDescent="0.2">
      <c r="A92" s="65">
        <v>11445</v>
      </c>
      <c r="B92" s="65">
        <v>1.1251712171554018E-2</v>
      </c>
      <c r="C92" s="65">
        <v>0.6</v>
      </c>
      <c r="D92" s="66">
        <f t="shared" si="20"/>
        <v>1.1445000000000001</v>
      </c>
      <c r="E92" s="66">
        <f t="shared" si="21"/>
        <v>1.1251712171554018E-2</v>
      </c>
      <c r="F92" s="17">
        <f t="shared" si="22"/>
        <v>0.68669999999999998</v>
      </c>
      <c r="G92" s="17">
        <f t="shared" si="23"/>
        <v>6.7510273029324106E-3</v>
      </c>
      <c r="H92" s="17">
        <f t="shared" si="24"/>
        <v>0.78592815000000005</v>
      </c>
      <c r="I92" s="17">
        <f t="shared" si="25"/>
        <v>0.89949476767500014</v>
      </c>
      <c r="J92" s="17">
        <f t="shared" si="26"/>
        <v>1.0294717616040376</v>
      </c>
      <c r="K92" s="17">
        <f t="shared" si="27"/>
        <v>7.7265507482061442E-3</v>
      </c>
      <c r="L92" s="17">
        <f t="shared" si="28"/>
        <v>8.8430373313219332E-3</v>
      </c>
      <c r="M92" s="17">
        <f t="shared" ca="1" si="29"/>
        <v>1.3429922859260285E-2</v>
      </c>
      <c r="N92" s="17">
        <f t="shared" ca="1" si="30"/>
        <v>2.8467610800226842E-6</v>
      </c>
      <c r="O92" s="95">
        <f t="shared" ca="1" si="31"/>
        <v>549314105.86763144</v>
      </c>
      <c r="P92" s="17">
        <f t="shared" ca="1" si="32"/>
        <v>1481213407.5579286</v>
      </c>
      <c r="Q92" s="17">
        <f t="shared" ca="1" si="33"/>
        <v>325484873.91403103</v>
      </c>
      <c r="R92" s="15">
        <f t="shared" ca="1" si="34"/>
        <v>-2.1782106877062668E-3</v>
      </c>
    </row>
    <row r="93" spans="1:18" x14ac:dyDescent="0.2">
      <c r="A93" s="65">
        <v>11479</v>
      </c>
      <c r="B93" s="65">
        <v>1.2794861796347734E-2</v>
      </c>
      <c r="C93" s="65">
        <v>0.6</v>
      </c>
      <c r="D93" s="66">
        <f t="shared" si="20"/>
        <v>1.1478999999999999</v>
      </c>
      <c r="E93" s="66">
        <f t="shared" si="21"/>
        <v>1.2794861796347734E-2</v>
      </c>
      <c r="F93" s="17">
        <f t="shared" si="22"/>
        <v>0.68873999999999991</v>
      </c>
      <c r="G93" s="17">
        <f t="shared" si="23"/>
        <v>7.6769170778086399E-3</v>
      </c>
      <c r="H93" s="17">
        <f t="shared" si="24"/>
        <v>0.7906046459999998</v>
      </c>
      <c r="I93" s="17">
        <f t="shared" si="25"/>
        <v>0.90753507314339976</v>
      </c>
      <c r="J93" s="17">
        <f t="shared" si="26"/>
        <v>1.0417595104613084</v>
      </c>
      <c r="K93" s="17">
        <f t="shared" si="27"/>
        <v>8.8123331136165366E-3</v>
      </c>
      <c r="L93" s="17">
        <f t="shared" si="28"/>
        <v>1.0115677181120422E-2</v>
      </c>
      <c r="M93" s="17">
        <f t="shared" ca="1" si="29"/>
        <v>1.3405260675457924E-2</v>
      </c>
      <c r="N93" s="17">
        <f t="shared" ca="1" si="30"/>
        <v>2.2355207497138635E-7</v>
      </c>
      <c r="O93" s="95">
        <f t="shared" ca="1" si="31"/>
        <v>546673599.66788149</v>
      </c>
      <c r="P93" s="17">
        <f t="shared" ca="1" si="32"/>
        <v>1483507709.760447</v>
      </c>
      <c r="Q93" s="17">
        <f t="shared" ca="1" si="33"/>
        <v>325139628.25116152</v>
      </c>
      <c r="R93" s="15">
        <f t="shared" ca="1" si="34"/>
        <v>-6.1039887911019074E-4</v>
      </c>
    </row>
    <row r="94" spans="1:18" x14ac:dyDescent="0.2">
      <c r="A94" s="65">
        <v>12307.5</v>
      </c>
      <c r="B94" s="65">
        <v>6.631823596596342E-3</v>
      </c>
      <c r="C94" s="65">
        <v>1</v>
      </c>
      <c r="D94" s="66">
        <f t="shared" si="20"/>
        <v>1.23075</v>
      </c>
      <c r="E94" s="66">
        <f t="shared" si="21"/>
        <v>6.631823596596342E-3</v>
      </c>
      <c r="F94" s="17">
        <f t="shared" si="22"/>
        <v>1.23075</v>
      </c>
      <c r="G94" s="17">
        <f t="shared" si="23"/>
        <v>6.631823596596342E-3</v>
      </c>
      <c r="H94" s="17">
        <f t="shared" si="24"/>
        <v>1.5147455624999999</v>
      </c>
      <c r="I94" s="17">
        <f t="shared" si="25"/>
        <v>1.8642731010468749</v>
      </c>
      <c r="J94" s="17">
        <f t="shared" si="26"/>
        <v>2.2944541191134413</v>
      </c>
      <c r="K94" s="17">
        <f t="shared" si="27"/>
        <v>8.1621168915109472E-3</v>
      </c>
      <c r="L94" s="17">
        <f t="shared" si="28"/>
        <v>1.0045525364227098E-2</v>
      </c>
      <c r="M94" s="17">
        <f t="shared" ca="1" si="29"/>
        <v>1.2763720975285421E-2</v>
      </c>
      <c r="N94" s="17">
        <f t="shared" ca="1" si="30"/>
        <v>3.7600165462774002E-5</v>
      </c>
      <c r="O94" s="95">
        <f t="shared" ca="1" si="31"/>
        <v>1342185909.1575613</v>
      </c>
      <c r="P94" s="17">
        <f t="shared" ca="1" si="32"/>
        <v>4233972279.3971334</v>
      </c>
      <c r="Q94" s="17">
        <f t="shared" ca="1" si="33"/>
        <v>870443269.64635026</v>
      </c>
      <c r="R94" s="15">
        <f t="shared" ca="1" si="34"/>
        <v>-6.1318973786890791E-3</v>
      </c>
    </row>
    <row r="95" spans="1:18" x14ac:dyDescent="0.2">
      <c r="A95" s="65">
        <v>12428</v>
      </c>
      <c r="B95" s="65">
        <v>1.1897678066336931E-2</v>
      </c>
      <c r="C95" s="65">
        <v>1</v>
      </c>
      <c r="D95" s="66">
        <f t="shared" si="20"/>
        <v>1.2427999999999999</v>
      </c>
      <c r="E95" s="66">
        <f t="shared" si="21"/>
        <v>1.1897678066336931E-2</v>
      </c>
      <c r="F95" s="17">
        <f t="shared" si="22"/>
        <v>1.2427999999999999</v>
      </c>
      <c r="G95" s="17">
        <f t="shared" si="23"/>
        <v>1.1897678066336931E-2</v>
      </c>
      <c r="H95" s="17">
        <f t="shared" si="24"/>
        <v>1.5445518399999998</v>
      </c>
      <c r="I95" s="17">
        <f t="shared" si="25"/>
        <v>1.9195690267519996</v>
      </c>
      <c r="J95" s="17">
        <f t="shared" si="26"/>
        <v>2.3856403864473847</v>
      </c>
      <c r="K95" s="17">
        <f t="shared" si="27"/>
        <v>1.4786434300843537E-2</v>
      </c>
      <c r="L95" s="17">
        <f t="shared" si="28"/>
        <v>1.8376580549088348E-2</v>
      </c>
      <c r="M95" s="17">
        <f t="shared" ca="1" si="29"/>
        <v>1.2663919078755042E-2</v>
      </c>
      <c r="N95" s="17">
        <f t="shared" ca="1" si="30"/>
        <v>5.8712528911153137E-7</v>
      </c>
      <c r="O95" s="95">
        <f t="shared" ca="1" si="31"/>
        <v>1316954576.7238824</v>
      </c>
      <c r="P95" s="17">
        <f t="shared" ca="1" si="32"/>
        <v>4243565414.3653469</v>
      </c>
      <c r="Q95" s="17">
        <f t="shared" ca="1" si="33"/>
        <v>864221215.84895587</v>
      </c>
      <c r="R95" s="15">
        <f t="shared" ca="1" si="34"/>
        <v>-7.6624101241811078E-4</v>
      </c>
    </row>
    <row r="96" spans="1:18" x14ac:dyDescent="0.2">
      <c r="A96" s="65">
        <v>12430.5</v>
      </c>
      <c r="B96" s="65">
        <v>1.2304921705936403E-2</v>
      </c>
      <c r="C96" s="65">
        <v>1</v>
      </c>
      <c r="D96" s="66">
        <f t="shared" si="20"/>
        <v>1.24305</v>
      </c>
      <c r="E96" s="66">
        <f t="shared" si="21"/>
        <v>1.2304921705936403E-2</v>
      </c>
      <c r="F96" s="17">
        <f t="shared" si="22"/>
        <v>1.24305</v>
      </c>
      <c r="G96" s="17">
        <f t="shared" si="23"/>
        <v>1.2304921705936403E-2</v>
      </c>
      <c r="H96" s="17">
        <f t="shared" si="24"/>
        <v>1.5451733025000001</v>
      </c>
      <c r="I96" s="17">
        <f t="shared" si="25"/>
        <v>1.9207276736726251</v>
      </c>
      <c r="J96" s="17">
        <f t="shared" si="26"/>
        <v>2.3875605347587565</v>
      </c>
      <c r="K96" s="17">
        <f t="shared" si="27"/>
        <v>1.5295632926564245E-2</v>
      </c>
      <c r="L96" s="17">
        <f t="shared" si="28"/>
        <v>1.9013236509365684E-2</v>
      </c>
      <c r="M96" s="17">
        <f t="shared" ca="1" si="29"/>
        <v>1.2661831037390724E-2</v>
      </c>
      <c r="N96" s="17">
        <f t="shared" ca="1" si="30"/>
        <v>1.2738427087917059E-7</v>
      </c>
      <c r="O96" s="95">
        <f t="shared" ca="1" si="31"/>
        <v>1316432326.9157815</v>
      </c>
      <c r="P96" s="17">
        <f t="shared" ca="1" si="32"/>
        <v>4243745777.1338277</v>
      </c>
      <c r="Q96" s="17">
        <f t="shared" ca="1" si="33"/>
        <v>864088297.29338324</v>
      </c>
      <c r="R96" s="15">
        <f t="shared" ca="1" si="34"/>
        <v>-3.5690933145432133E-4</v>
      </c>
    </row>
    <row r="97" spans="1:18" x14ac:dyDescent="0.2">
      <c r="A97" s="65">
        <v>13354.5</v>
      </c>
      <c r="B97" s="65">
        <v>8.9249340791339865E-3</v>
      </c>
      <c r="C97" s="65">
        <v>1</v>
      </c>
      <c r="D97" s="66">
        <f t="shared" si="20"/>
        <v>1.33545</v>
      </c>
      <c r="E97" s="66">
        <f t="shared" si="21"/>
        <v>8.9249340791339865E-3</v>
      </c>
      <c r="F97" s="17">
        <f t="shared" si="22"/>
        <v>1.33545</v>
      </c>
      <c r="G97" s="17">
        <f t="shared" si="23"/>
        <v>8.9249340791339865E-3</v>
      </c>
      <c r="H97" s="17">
        <f t="shared" si="24"/>
        <v>1.7834267025000001</v>
      </c>
      <c r="I97" s="17">
        <f t="shared" si="25"/>
        <v>2.3816771898536251</v>
      </c>
      <c r="J97" s="17">
        <f t="shared" si="26"/>
        <v>3.1806108031900235</v>
      </c>
      <c r="K97" s="17">
        <f t="shared" si="27"/>
        <v>1.1918803215979483E-2</v>
      </c>
      <c r="L97" s="17">
        <f t="shared" si="28"/>
        <v>1.5916965754779799E-2</v>
      </c>
      <c r="M97" s="17">
        <f t="shared" ca="1" si="29"/>
        <v>1.1841474735232947E-2</v>
      </c>
      <c r="N97" s="17">
        <f t="shared" ca="1" si="30"/>
        <v>8.5062093986781536E-6</v>
      </c>
      <c r="O97" s="95">
        <f t="shared" ca="1" si="31"/>
        <v>1127116552.6016734</v>
      </c>
      <c r="P97" s="17">
        <f t="shared" ca="1" si="32"/>
        <v>4258137268.5117188</v>
      </c>
      <c r="Q97" s="17">
        <f t="shared" ca="1" si="33"/>
        <v>804699068.5434705</v>
      </c>
      <c r="R97" s="15">
        <f t="shared" ca="1" si="34"/>
        <v>-2.9165406560989603E-3</v>
      </c>
    </row>
    <row r="98" spans="1:18" x14ac:dyDescent="0.2">
      <c r="A98" s="65">
        <v>15412.5</v>
      </c>
      <c r="B98" s="65">
        <v>8.5946096308746715E-3</v>
      </c>
      <c r="C98" s="65">
        <v>0.2</v>
      </c>
      <c r="D98" s="66">
        <f t="shared" si="20"/>
        <v>1.54125</v>
      </c>
      <c r="E98" s="66">
        <f t="shared" si="21"/>
        <v>8.5946096308746715E-3</v>
      </c>
      <c r="F98" s="17">
        <f t="shared" si="22"/>
        <v>0.30825000000000002</v>
      </c>
      <c r="G98" s="17">
        <f t="shared" si="23"/>
        <v>1.7189219261749345E-3</v>
      </c>
      <c r="H98" s="17">
        <f t="shared" si="24"/>
        <v>0.47509031250000006</v>
      </c>
      <c r="I98" s="17">
        <f t="shared" si="25"/>
        <v>0.73223294414062512</v>
      </c>
      <c r="J98" s="17">
        <f t="shared" si="26"/>
        <v>1.1285540251567385</v>
      </c>
      <c r="K98" s="17">
        <f t="shared" si="27"/>
        <v>2.6492884187171179E-3</v>
      </c>
      <c r="L98" s="17">
        <f t="shared" si="28"/>
        <v>4.0832157753477576E-3</v>
      </c>
      <c r="M98" s="17">
        <f t="shared" ca="1" si="29"/>
        <v>9.6658063092280953E-3</v>
      </c>
      <c r="N98" s="17">
        <f t="shared" ca="1" si="30"/>
        <v>2.2949246474308167E-7</v>
      </c>
      <c r="O98" s="95">
        <f t="shared" ca="1" si="31"/>
        <v>29539675.202744536</v>
      </c>
      <c r="P98" s="17">
        <f t="shared" ca="1" si="32"/>
        <v>156868174.43875194</v>
      </c>
      <c r="Q98" s="17">
        <f t="shared" ca="1" si="33"/>
        <v>24397155.905956823</v>
      </c>
      <c r="R98" s="15">
        <f t="shared" ca="1" si="34"/>
        <v>-1.0711966783534237E-3</v>
      </c>
    </row>
    <row r="99" spans="1:18" x14ac:dyDescent="0.2">
      <c r="A99" s="65">
        <v>15736</v>
      </c>
      <c r="B99" s="65">
        <v>6.6536518882954407E-3</v>
      </c>
      <c r="C99" s="65">
        <v>0.4</v>
      </c>
      <c r="D99" s="66">
        <f t="shared" si="20"/>
        <v>1.5736000000000001</v>
      </c>
      <c r="E99" s="66">
        <f t="shared" si="21"/>
        <v>6.6536518882954407E-3</v>
      </c>
      <c r="F99" s="17">
        <f t="shared" si="22"/>
        <v>0.62944000000000011</v>
      </c>
      <c r="G99" s="17">
        <f t="shared" si="23"/>
        <v>2.6614607553181765E-3</v>
      </c>
      <c r="H99" s="17">
        <f t="shared" si="24"/>
        <v>0.99048678400000023</v>
      </c>
      <c r="I99" s="17">
        <f t="shared" si="25"/>
        <v>1.5586300033024005</v>
      </c>
      <c r="J99" s="17">
        <f t="shared" si="26"/>
        <v>2.4526601731966577</v>
      </c>
      <c r="K99" s="17">
        <f t="shared" si="27"/>
        <v>4.1880746445686831E-3</v>
      </c>
      <c r="L99" s="17">
        <f t="shared" si="28"/>
        <v>6.59035426069328E-3</v>
      </c>
      <c r="M99" s="17">
        <f t="shared" ca="1" si="29"/>
        <v>9.2800587758752138E-3</v>
      </c>
      <c r="N99" s="17">
        <f t="shared" ca="1" si="30"/>
        <v>2.7592052556505885E-6</v>
      </c>
      <c r="O99" s="95">
        <f t="shared" ca="1" si="31"/>
        <v>109196286.46971114</v>
      </c>
      <c r="P99" s="17">
        <f t="shared" ca="1" si="32"/>
        <v>612044367.40838325</v>
      </c>
      <c r="Q99" s="17">
        <f t="shared" ca="1" si="33"/>
        <v>91749336.985396668</v>
      </c>
      <c r="R99" s="15">
        <f t="shared" ca="1" si="34"/>
        <v>-2.6264068875797731E-3</v>
      </c>
    </row>
    <row r="100" spans="1:18" x14ac:dyDescent="0.2">
      <c r="A100" s="65">
        <v>16468.5</v>
      </c>
      <c r="B100" s="65">
        <v>1.460663474094577E-3</v>
      </c>
      <c r="C100" s="65">
        <v>1</v>
      </c>
      <c r="D100" s="66">
        <f t="shared" si="20"/>
        <v>1.6468499999999999</v>
      </c>
      <c r="E100" s="66">
        <f t="shared" si="21"/>
        <v>1.460663474094577E-3</v>
      </c>
      <c r="F100" s="17">
        <f t="shared" si="22"/>
        <v>1.6468499999999999</v>
      </c>
      <c r="G100" s="17">
        <f t="shared" si="23"/>
        <v>1.460663474094577E-3</v>
      </c>
      <c r="H100" s="17">
        <f t="shared" si="24"/>
        <v>2.7121149224999996</v>
      </c>
      <c r="I100" s="17">
        <f t="shared" si="25"/>
        <v>4.4664464601191245</v>
      </c>
      <c r="J100" s="17">
        <f t="shared" si="26"/>
        <v>7.3555673528471797</v>
      </c>
      <c r="K100" s="17">
        <f t="shared" si="27"/>
        <v>2.4054936423126539E-3</v>
      </c>
      <c r="L100" s="17">
        <f t="shared" si="28"/>
        <v>3.9614872048425939E-3</v>
      </c>
      <c r="M100" s="17">
        <f t="shared" ca="1" si="29"/>
        <v>8.3626845096077072E-3</v>
      </c>
      <c r="N100" s="17">
        <f t="shared" ca="1" si="30"/>
        <v>4.7637894374665743E-5</v>
      </c>
      <c r="O100" s="95">
        <f t="shared" ca="1" si="31"/>
        <v>561645864.7818414</v>
      </c>
      <c r="P100" s="17">
        <f t="shared" ca="1" si="32"/>
        <v>3567925820.6002469</v>
      </c>
      <c r="Q100" s="17">
        <f t="shared" ca="1" si="33"/>
        <v>487245320.76286888</v>
      </c>
      <c r="R100" s="15">
        <f t="shared" ca="1" si="34"/>
        <v>-6.9020210355131301E-3</v>
      </c>
    </row>
    <row r="101" spans="1:18" x14ac:dyDescent="0.2">
      <c r="A101" s="65">
        <v>16527.5</v>
      </c>
      <c r="B101" s="65">
        <v>3.7779480851559862E-3</v>
      </c>
      <c r="C101" s="65">
        <v>1</v>
      </c>
      <c r="D101" s="66">
        <f t="shared" si="20"/>
        <v>1.6527499999999999</v>
      </c>
      <c r="E101" s="66">
        <f t="shared" si="21"/>
        <v>3.7779480851559862E-3</v>
      </c>
      <c r="F101" s="17">
        <f t="shared" si="22"/>
        <v>1.6527499999999999</v>
      </c>
      <c r="G101" s="17">
        <f t="shared" si="23"/>
        <v>3.7779480851559862E-3</v>
      </c>
      <c r="H101" s="17">
        <f t="shared" si="24"/>
        <v>2.7315825624999999</v>
      </c>
      <c r="I101" s="17">
        <f t="shared" si="25"/>
        <v>4.5146230801718747</v>
      </c>
      <c r="J101" s="17">
        <f t="shared" si="26"/>
        <v>7.4615432957540655</v>
      </c>
      <c r="K101" s="17">
        <f t="shared" si="27"/>
        <v>6.2440036977415561E-3</v>
      </c>
      <c r="L101" s="17">
        <f t="shared" si="28"/>
        <v>1.0319777111442356E-2</v>
      </c>
      <c r="M101" s="17">
        <f t="shared" ca="1" si="29"/>
        <v>8.2861416549017946E-3</v>
      </c>
      <c r="N101" s="17">
        <f t="shared" ca="1" si="30"/>
        <v>2.0323809262297455E-5</v>
      </c>
      <c r="O101" s="95">
        <f t="shared" ca="1" si="31"/>
        <v>552296113.52438772</v>
      </c>
      <c r="P101" s="17">
        <f t="shared" ca="1" si="32"/>
        <v>3544979994.1636949</v>
      </c>
      <c r="Q101" s="17">
        <f t="shared" ca="1" si="33"/>
        <v>480148012.25204259</v>
      </c>
      <c r="R101" s="15">
        <f t="shared" ca="1" si="34"/>
        <v>-4.5081935697458084E-3</v>
      </c>
    </row>
    <row r="102" spans="1:18" x14ac:dyDescent="0.2">
      <c r="A102" s="65">
        <v>16586.5</v>
      </c>
      <c r="B102" s="65">
        <v>4.3962546819575898E-3</v>
      </c>
      <c r="C102" s="65">
        <v>1</v>
      </c>
      <c r="D102" s="66">
        <f t="shared" si="20"/>
        <v>1.65865</v>
      </c>
      <c r="E102" s="66">
        <f t="shared" si="21"/>
        <v>4.3962546819575898E-3</v>
      </c>
      <c r="F102" s="17">
        <f t="shared" si="22"/>
        <v>1.65865</v>
      </c>
      <c r="G102" s="17">
        <f t="shared" si="23"/>
        <v>4.3962546819575898E-3</v>
      </c>
      <c r="H102" s="17">
        <f t="shared" si="24"/>
        <v>2.7511198224999998</v>
      </c>
      <c r="I102" s="17">
        <f t="shared" si="25"/>
        <v>4.5631448935896248</v>
      </c>
      <c r="J102" s="17">
        <f t="shared" si="26"/>
        <v>7.5686602777524312</v>
      </c>
      <c r="K102" s="17">
        <f t="shared" si="27"/>
        <v>7.2918478282289565E-3</v>
      </c>
      <c r="L102" s="17">
        <f t="shared" si="28"/>
        <v>1.2094623400291958E-2</v>
      </c>
      <c r="M102" s="17">
        <f t="shared" ca="1" si="29"/>
        <v>8.2092034356165931E-3</v>
      </c>
      <c r="N102" s="17">
        <f t="shared" ca="1" si="30"/>
        <v>1.4538578198029747E-5</v>
      </c>
      <c r="O102" s="95">
        <f t="shared" ca="1" si="31"/>
        <v>543005743.74136794</v>
      </c>
      <c r="P102" s="17">
        <f t="shared" ca="1" si="32"/>
        <v>3521720846.7539864</v>
      </c>
      <c r="Q102" s="17">
        <f t="shared" ca="1" si="33"/>
        <v>473034649.29181325</v>
      </c>
      <c r="R102" s="15">
        <f t="shared" ca="1" si="34"/>
        <v>-3.8129487536590033E-3</v>
      </c>
    </row>
    <row r="103" spans="1:18" x14ac:dyDescent="0.2">
      <c r="A103" s="65">
        <v>17355.5</v>
      </c>
      <c r="B103" s="65">
        <v>6.9141672102897914E-3</v>
      </c>
      <c r="C103" s="65">
        <v>1</v>
      </c>
      <c r="D103" s="66">
        <f t="shared" si="20"/>
        <v>1.7355499999999999</v>
      </c>
      <c r="E103" s="66">
        <f t="shared" si="21"/>
        <v>6.9141672102897914E-3</v>
      </c>
      <c r="F103" s="17">
        <f t="shared" si="22"/>
        <v>1.7355499999999999</v>
      </c>
      <c r="G103" s="17">
        <f t="shared" si="23"/>
        <v>6.9141672102897914E-3</v>
      </c>
      <c r="H103" s="17">
        <f t="shared" si="24"/>
        <v>3.0121338024999997</v>
      </c>
      <c r="I103" s="17">
        <f t="shared" si="25"/>
        <v>5.227708820928874</v>
      </c>
      <c r="J103" s="17">
        <f t="shared" si="26"/>
        <v>9.0729500441631075</v>
      </c>
      <c r="K103" s="17">
        <f t="shared" si="27"/>
        <v>1.1999882901818446E-2</v>
      </c>
      <c r="L103" s="17">
        <f t="shared" si="28"/>
        <v>2.0826396770251002E-2</v>
      </c>
      <c r="M103" s="17">
        <f t="shared" ca="1" si="29"/>
        <v>7.1702391762547696E-3</v>
      </c>
      <c r="N103" s="17">
        <f t="shared" ca="1" si="30"/>
        <v>6.5572851753168968E-8</v>
      </c>
      <c r="O103" s="95">
        <f t="shared" ca="1" si="31"/>
        <v>427571979.56905121</v>
      </c>
      <c r="P103" s="17">
        <f t="shared" ca="1" si="32"/>
        <v>3191751608.1109214</v>
      </c>
      <c r="Q103" s="17">
        <f t="shared" ca="1" si="33"/>
        <v>379573415.72534442</v>
      </c>
      <c r="R103" s="15">
        <f t="shared" ca="1" si="34"/>
        <v>-2.5607196596497822E-4</v>
      </c>
    </row>
    <row r="104" spans="1:18" x14ac:dyDescent="0.2">
      <c r="A104" s="65">
        <v>17502</v>
      </c>
      <c r="B104" s="65">
        <v>5.9516164259423646E-3</v>
      </c>
      <c r="C104" s="65">
        <v>0.5</v>
      </c>
      <c r="D104" s="66">
        <f t="shared" si="20"/>
        <v>1.7502</v>
      </c>
      <c r="E104" s="66">
        <f t="shared" si="21"/>
        <v>5.9516164259423646E-3</v>
      </c>
      <c r="F104" s="17">
        <f t="shared" si="22"/>
        <v>0.87509999999999999</v>
      </c>
      <c r="G104" s="17">
        <f t="shared" si="23"/>
        <v>2.9758082129711823E-3</v>
      </c>
      <c r="H104" s="17">
        <f t="shared" si="24"/>
        <v>1.53160002</v>
      </c>
      <c r="I104" s="17">
        <f t="shared" si="25"/>
        <v>2.680606355004</v>
      </c>
      <c r="J104" s="17">
        <f t="shared" si="26"/>
        <v>4.691597242528001</v>
      </c>
      <c r="K104" s="17">
        <f t="shared" si="27"/>
        <v>5.2082595343421632E-3</v>
      </c>
      <c r="L104" s="17">
        <f t="shared" si="28"/>
        <v>9.1154958370056535E-3</v>
      </c>
      <c r="M104" s="17">
        <f t="shared" ca="1" si="29"/>
        <v>6.9646924792025368E-3</v>
      </c>
      <c r="N104" s="17">
        <f t="shared" ca="1" si="30"/>
        <v>5.1316154484460362E-7</v>
      </c>
      <c r="O104" s="95">
        <f t="shared" ca="1" si="31"/>
        <v>101706234.85046357</v>
      </c>
      <c r="P104" s="17">
        <f t="shared" ca="1" si="32"/>
        <v>780924716.59202528</v>
      </c>
      <c r="Q104" s="17">
        <f t="shared" ca="1" si="33"/>
        <v>90446266.660352945</v>
      </c>
      <c r="R104" s="15">
        <f t="shared" ca="1" si="34"/>
        <v>-1.0130760532601722E-3</v>
      </c>
    </row>
    <row r="105" spans="1:18" x14ac:dyDescent="0.2">
      <c r="A105" s="65">
        <v>17502.5</v>
      </c>
      <c r="B105" s="65">
        <v>1.1739385295770483E-3</v>
      </c>
      <c r="C105" s="65">
        <v>0.5</v>
      </c>
      <c r="D105" s="66">
        <f t="shared" si="20"/>
        <v>1.7502500000000001</v>
      </c>
      <c r="E105" s="66">
        <f t="shared" si="21"/>
        <v>1.1739385295770483E-3</v>
      </c>
      <c r="F105" s="17">
        <f t="shared" si="22"/>
        <v>0.87512500000000004</v>
      </c>
      <c r="G105" s="17">
        <f t="shared" si="23"/>
        <v>5.8696926478852413E-4</v>
      </c>
      <c r="H105" s="17">
        <f t="shared" si="24"/>
        <v>1.5316875312500002</v>
      </c>
      <c r="I105" s="17">
        <f t="shared" si="25"/>
        <v>2.6808361015703128</v>
      </c>
      <c r="J105" s="17">
        <f t="shared" si="26"/>
        <v>4.6921333867734401</v>
      </c>
      <c r="K105" s="17">
        <f t="shared" si="27"/>
        <v>1.0273429556961144E-3</v>
      </c>
      <c r="L105" s="17">
        <f t="shared" si="28"/>
        <v>1.7981070082071242E-3</v>
      </c>
      <c r="M105" s="17">
        <f t="shared" ca="1" si="29"/>
        <v>6.9639867806523467E-3</v>
      </c>
      <c r="N105" s="17">
        <f t="shared" ca="1" si="30"/>
        <v>1.676232937489006E-5</v>
      </c>
      <c r="O105" s="95">
        <f t="shared" ca="1" si="31"/>
        <v>101688709.84262995</v>
      </c>
      <c r="P105" s="17">
        <f t="shared" ca="1" si="32"/>
        <v>780866002.27445436</v>
      </c>
      <c r="Q105" s="17">
        <f t="shared" ca="1" si="33"/>
        <v>90431114.399249688</v>
      </c>
      <c r="R105" s="15">
        <f t="shared" ca="1" si="34"/>
        <v>-5.7900482510752985E-3</v>
      </c>
    </row>
    <row r="106" spans="1:18" x14ac:dyDescent="0.2">
      <c r="A106" s="65">
        <v>17513</v>
      </c>
      <c r="B106" s="65">
        <v>6.7427183099154908E-3</v>
      </c>
      <c r="C106" s="65">
        <v>1</v>
      </c>
      <c r="D106" s="66">
        <f t="shared" si="20"/>
        <v>1.7513000000000001</v>
      </c>
      <c r="E106" s="66">
        <f t="shared" si="21"/>
        <v>6.7427183099154908E-3</v>
      </c>
      <c r="F106" s="17">
        <f t="shared" si="22"/>
        <v>1.7513000000000001</v>
      </c>
      <c r="G106" s="17">
        <f t="shared" si="23"/>
        <v>6.7427183099154908E-3</v>
      </c>
      <c r="H106" s="17">
        <f t="shared" si="24"/>
        <v>3.0670516900000004</v>
      </c>
      <c r="I106" s="17">
        <f t="shared" si="25"/>
        <v>5.3713276246970008</v>
      </c>
      <c r="J106" s="17">
        <f t="shared" si="26"/>
        <v>9.4068060691318571</v>
      </c>
      <c r="K106" s="17">
        <f t="shared" si="27"/>
        <v>1.1808522576154999E-2</v>
      </c>
      <c r="L106" s="17">
        <f t="shared" si="28"/>
        <v>2.0680265587620251E-2</v>
      </c>
      <c r="M106" s="17">
        <f t="shared" ca="1" si="29"/>
        <v>6.9491605519762072E-3</v>
      </c>
      <c r="N106" s="17">
        <f t="shared" ca="1" si="30"/>
        <v>4.2618399307055402E-8</v>
      </c>
      <c r="O106" s="95">
        <f t="shared" ca="1" si="31"/>
        <v>405283860.2566905</v>
      </c>
      <c r="P106" s="17">
        <f t="shared" ca="1" si="32"/>
        <v>3118527999.1321683</v>
      </c>
      <c r="Q106" s="17">
        <f t="shared" ca="1" si="33"/>
        <v>360451853.97460705</v>
      </c>
      <c r="R106" s="15">
        <f t="shared" ca="1" si="34"/>
        <v>-2.0644224206071635E-4</v>
      </c>
    </row>
    <row r="107" spans="1:18" x14ac:dyDescent="0.2">
      <c r="A107" s="65">
        <v>17532.5</v>
      </c>
      <c r="B107" s="65">
        <v>8.4133884429620463E-3</v>
      </c>
      <c r="C107" s="65">
        <v>1</v>
      </c>
      <c r="D107" s="66">
        <f t="shared" si="20"/>
        <v>1.75325</v>
      </c>
      <c r="E107" s="66">
        <f t="shared" si="21"/>
        <v>8.4133884429620463E-3</v>
      </c>
      <c r="F107" s="17">
        <f t="shared" si="22"/>
        <v>1.75325</v>
      </c>
      <c r="G107" s="17">
        <f t="shared" si="23"/>
        <v>8.4133884429620463E-3</v>
      </c>
      <c r="H107" s="17">
        <f t="shared" si="24"/>
        <v>3.0738855625000001</v>
      </c>
      <c r="I107" s="17">
        <f t="shared" si="25"/>
        <v>5.3892898624531247</v>
      </c>
      <c r="J107" s="17">
        <f t="shared" si="26"/>
        <v>9.4487724513459401</v>
      </c>
      <c r="K107" s="17">
        <f t="shared" si="27"/>
        <v>1.4750773287623208E-2</v>
      </c>
      <c r="L107" s="17">
        <f t="shared" si="28"/>
        <v>2.586179326652539E-2</v>
      </c>
      <c r="M107" s="17">
        <f t="shared" ca="1" si="29"/>
        <v>6.9215929057638084E-3</v>
      </c>
      <c r="N107" s="17">
        <f t="shared" ca="1" si="30"/>
        <v>2.2254539248045791E-6</v>
      </c>
      <c r="O107" s="95">
        <f t="shared" ca="1" si="31"/>
        <v>402557729.75294685</v>
      </c>
      <c r="P107" s="17">
        <f t="shared" ca="1" si="32"/>
        <v>3109340897.2723436</v>
      </c>
      <c r="Q107" s="17">
        <f t="shared" ca="1" si="33"/>
        <v>358089416.51343292</v>
      </c>
      <c r="R107" s="15">
        <f t="shared" ca="1" si="34"/>
        <v>1.4917955371982379E-3</v>
      </c>
    </row>
    <row r="108" spans="1:18" x14ac:dyDescent="0.2">
      <c r="A108" s="65">
        <v>17679</v>
      </c>
      <c r="B108" s="65">
        <v>8.9578498358440228E-3</v>
      </c>
      <c r="C108" s="65">
        <v>1</v>
      </c>
      <c r="D108" s="66">
        <f t="shared" si="20"/>
        <v>1.7679</v>
      </c>
      <c r="E108" s="66">
        <f t="shared" si="21"/>
        <v>8.9578498358440228E-3</v>
      </c>
      <c r="F108" s="17">
        <f t="shared" si="22"/>
        <v>1.7679</v>
      </c>
      <c r="G108" s="17">
        <f t="shared" si="23"/>
        <v>8.9578498358440228E-3</v>
      </c>
      <c r="H108" s="17">
        <f t="shared" si="24"/>
        <v>3.1254704100000001</v>
      </c>
      <c r="I108" s="17">
        <f t="shared" si="25"/>
        <v>5.5255191378390007</v>
      </c>
      <c r="J108" s="17">
        <f t="shared" si="26"/>
        <v>9.7685652837855699</v>
      </c>
      <c r="K108" s="17">
        <f t="shared" si="27"/>
        <v>1.5836582724788648E-2</v>
      </c>
      <c r="L108" s="17">
        <f t="shared" si="28"/>
        <v>2.7997494599153849E-2</v>
      </c>
      <c r="M108" s="17">
        <f t="shared" ca="1" si="29"/>
        <v>6.7131010776506073E-3</v>
      </c>
      <c r="N108" s="17">
        <f t="shared" ca="1" si="30"/>
        <v>5.0388969874108816E-6</v>
      </c>
      <c r="O108" s="95">
        <f t="shared" ca="1" si="31"/>
        <v>382315009.12675941</v>
      </c>
      <c r="P108" s="17">
        <f t="shared" ca="1" si="32"/>
        <v>3039496142.9070802</v>
      </c>
      <c r="Q108" s="17">
        <f t="shared" ca="1" si="33"/>
        <v>340387342.15134215</v>
      </c>
      <c r="R108" s="15">
        <f t="shared" ca="1" si="34"/>
        <v>2.2447487581934156E-3</v>
      </c>
    </row>
    <row r="109" spans="1:18" x14ac:dyDescent="0.2">
      <c r="A109" s="65">
        <v>18420</v>
      </c>
      <c r="B109" s="65">
        <v>6.8462994197070644E-3</v>
      </c>
      <c r="C109" s="65">
        <v>1</v>
      </c>
      <c r="D109" s="66">
        <f t="shared" si="20"/>
        <v>1.8420000000000001</v>
      </c>
      <c r="E109" s="66">
        <f t="shared" si="21"/>
        <v>6.8462994197070644E-3</v>
      </c>
      <c r="F109" s="17">
        <f t="shared" si="22"/>
        <v>1.8420000000000001</v>
      </c>
      <c r="G109" s="17">
        <f t="shared" si="23"/>
        <v>6.8462994197070644E-3</v>
      </c>
      <c r="H109" s="17">
        <f t="shared" si="24"/>
        <v>3.3929640000000001</v>
      </c>
      <c r="I109" s="17">
        <f t="shared" si="25"/>
        <v>6.2498396880000007</v>
      </c>
      <c r="J109" s="17">
        <f t="shared" si="26"/>
        <v>11.512204705296002</v>
      </c>
      <c r="K109" s="17">
        <f t="shared" si="27"/>
        <v>1.2610883531100413E-2</v>
      </c>
      <c r="L109" s="17">
        <f t="shared" si="28"/>
        <v>2.3229247464286961E-2</v>
      </c>
      <c r="M109" s="17">
        <f t="shared" ca="1" si="29"/>
        <v>5.6211986070504559E-3</v>
      </c>
      <c r="N109" s="17">
        <f t="shared" ca="1" si="30"/>
        <v>1.5008720011718825E-6</v>
      </c>
      <c r="O109" s="95">
        <f t="shared" ca="1" si="31"/>
        <v>286614948.08204389</v>
      </c>
      <c r="P109" s="17">
        <f t="shared" ca="1" si="32"/>
        <v>2666443845.2084742</v>
      </c>
      <c r="Q109" s="17">
        <f t="shared" ca="1" si="33"/>
        <v>252996594.73482037</v>
      </c>
      <c r="R109" s="15">
        <f t="shared" ca="1" si="34"/>
        <v>1.2251008126566085E-3</v>
      </c>
    </row>
    <row r="110" spans="1:18" x14ac:dyDescent="0.2">
      <c r="A110" s="65">
        <v>18459</v>
      </c>
      <c r="B110" s="65">
        <v>2.9969630988290683E-3</v>
      </c>
      <c r="C110" s="65">
        <v>1</v>
      </c>
      <c r="D110" s="66">
        <f t="shared" si="20"/>
        <v>1.8459000000000001</v>
      </c>
      <c r="E110" s="66">
        <f t="shared" si="21"/>
        <v>2.9969630988290683E-3</v>
      </c>
      <c r="F110" s="17">
        <f t="shared" si="22"/>
        <v>1.8459000000000001</v>
      </c>
      <c r="G110" s="17">
        <f t="shared" si="23"/>
        <v>2.9969630988290683E-3</v>
      </c>
      <c r="H110" s="17">
        <f t="shared" si="24"/>
        <v>3.4073468100000004</v>
      </c>
      <c r="I110" s="17">
        <f t="shared" si="25"/>
        <v>6.2896214765790006</v>
      </c>
      <c r="J110" s="17">
        <f t="shared" si="26"/>
        <v>11.610012283617177</v>
      </c>
      <c r="K110" s="17">
        <f t="shared" si="27"/>
        <v>5.5320941841285774E-3</v>
      </c>
      <c r="L110" s="17">
        <f t="shared" si="28"/>
        <v>1.0211692654482941E-2</v>
      </c>
      <c r="M110" s="17">
        <f t="shared" ca="1" si="29"/>
        <v>5.5620025365031543E-3</v>
      </c>
      <c r="N110" s="17">
        <f t="shared" ca="1" si="30"/>
        <v>6.5794273168233919E-6</v>
      </c>
      <c r="O110" s="95">
        <f t="shared" ca="1" si="31"/>
        <v>281899201.24379432</v>
      </c>
      <c r="P110" s="17">
        <f t="shared" ca="1" si="32"/>
        <v>2646018664.8906507</v>
      </c>
      <c r="Q110" s="17">
        <f t="shared" ca="1" si="33"/>
        <v>248539755.16130975</v>
      </c>
      <c r="R110" s="15">
        <f t="shared" ca="1" si="34"/>
        <v>-2.5650394376740861E-3</v>
      </c>
    </row>
    <row r="111" spans="1:18" x14ac:dyDescent="0.2">
      <c r="A111" s="65">
        <v>18518</v>
      </c>
      <c r="B111" s="65">
        <v>7.646129220027522E-3</v>
      </c>
      <c r="C111" s="65">
        <v>1</v>
      </c>
      <c r="D111" s="66">
        <f t="shared" si="20"/>
        <v>1.8517999999999999</v>
      </c>
      <c r="E111" s="66">
        <f t="shared" si="21"/>
        <v>7.646129220027522E-3</v>
      </c>
      <c r="F111" s="17">
        <f t="shared" si="22"/>
        <v>1.8517999999999999</v>
      </c>
      <c r="G111" s="17">
        <f t="shared" si="23"/>
        <v>7.646129220027522E-3</v>
      </c>
      <c r="H111" s="17">
        <f t="shared" si="24"/>
        <v>3.4291632399999994</v>
      </c>
      <c r="I111" s="17">
        <f t="shared" si="25"/>
        <v>6.3501244878319989</v>
      </c>
      <c r="J111" s="17">
        <f t="shared" si="26"/>
        <v>11.759160526567294</v>
      </c>
      <c r="K111" s="17">
        <f t="shared" si="27"/>
        <v>1.4159102089646965E-2</v>
      </c>
      <c r="L111" s="17">
        <f t="shared" si="28"/>
        <v>2.6219825249608249E-2</v>
      </c>
      <c r="M111" s="17">
        <f t="shared" ca="1" si="29"/>
        <v>5.4721211530671943E-3</v>
      </c>
      <c r="N111" s="17">
        <f t="shared" ca="1" si="30"/>
        <v>4.7263110752085806E-6</v>
      </c>
      <c r="O111" s="95">
        <f t="shared" ca="1" si="31"/>
        <v>274828190.77659857</v>
      </c>
      <c r="P111" s="17">
        <f t="shared" ca="1" si="32"/>
        <v>2614991095.1187944</v>
      </c>
      <c r="Q111" s="17">
        <f t="shared" ca="1" si="33"/>
        <v>241832182.67324492</v>
      </c>
      <c r="R111" s="15">
        <f t="shared" ca="1" si="34"/>
        <v>2.1740080669603278E-3</v>
      </c>
    </row>
    <row r="112" spans="1:18" x14ac:dyDescent="0.2">
      <c r="A112" s="65">
        <v>18518.5</v>
      </c>
      <c r="B112" s="65">
        <v>4.6685835068984854E-3</v>
      </c>
      <c r="C112" s="65">
        <v>1</v>
      </c>
      <c r="D112" s="66">
        <f t="shared" si="20"/>
        <v>1.85185</v>
      </c>
      <c r="E112" s="66">
        <f t="shared" si="21"/>
        <v>4.6685835068984854E-3</v>
      </c>
      <c r="F112" s="17">
        <f t="shared" si="22"/>
        <v>1.85185</v>
      </c>
      <c r="G112" s="17">
        <f t="shared" si="23"/>
        <v>4.6685835068984854E-3</v>
      </c>
      <c r="H112" s="17">
        <f t="shared" si="24"/>
        <v>3.4293484224999999</v>
      </c>
      <c r="I112" s="17">
        <f t="shared" si="25"/>
        <v>6.3506388762066246</v>
      </c>
      <c r="J112" s="17">
        <f t="shared" si="26"/>
        <v>11.760430602903238</v>
      </c>
      <c r="K112" s="17">
        <f t="shared" si="27"/>
        <v>8.6455163672499603E-3</v>
      </c>
      <c r="L112" s="17">
        <f t="shared" si="28"/>
        <v>1.6010199484691838E-2</v>
      </c>
      <c r="M112" s="17">
        <f t="shared" ca="1" si="29"/>
        <v>5.4713577569570314E-3</v>
      </c>
      <c r="N112" s="17">
        <f t="shared" ca="1" si="30"/>
        <v>6.4444649655706088E-7</v>
      </c>
      <c r="O112" s="95">
        <f t="shared" ca="1" si="31"/>
        <v>274768592.70041436</v>
      </c>
      <c r="P112" s="17">
        <f t="shared" ca="1" si="32"/>
        <v>2614727505.3953519</v>
      </c>
      <c r="Q112" s="17">
        <f t="shared" ca="1" si="33"/>
        <v>241775522.80759704</v>
      </c>
      <c r="R112" s="15">
        <f t="shared" ca="1" si="34"/>
        <v>-8.0277425005854594E-4</v>
      </c>
    </row>
    <row r="113" spans="1:18" x14ac:dyDescent="0.2">
      <c r="A113" s="65">
        <v>19393.5</v>
      </c>
      <c r="B113" s="65">
        <v>5.3574118272407822E-3</v>
      </c>
      <c r="C113" s="65">
        <v>1</v>
      </c>
      <c r="D113" s="66">
        <f t="shared" si="20"/>
        <v>1.9393499999999999</v>
      </c>
      <c r="E113" s="66">
        <f t="shared" si="21"/>
        <v>5.3574118272407822E-3</v>
      </c>
      <c r="F113" s="17">
        <f t="shared" si="22"/>
        <v>1.9393499999999999</v>
      </c>
      <c r="G113" s="17">
        <f t="shared" si="23"/>
        <v>5.3574118272407822E-3</v>
      </c>
      <c r="H113" s="17">
        <f t="shared" si="24"/>
        <v>3.7610784224999998</v>
      </c>
      <c r="I113" s="17">
        <f t="shared" si="25"/>
        <v>7.2940474386753742</v>
      </c>
      <c r="J113" s="17">
        <f t="shared" si="26"/>
        <v>14.145710900195086</v>
      </c>
      <c r="K113" s="17">
        <f t="shared" si="27"/>
        <v>1.038989662715941E-2</v>
      </c>
      <c r="L113" s="17">
        <f t="shared" si="28"/>
        <v>2.0149646023881602E-2</v>
      </c>
      <c r="M113" s="17">
        <f t="shared" ca="1" si="29"/>
        <v>4.0919106891325954E-3</v>
      </c>
      <c r="N113" s="17">
        <f t="shared" ca="1" si="30"/>
        <v>1.6014931305531162E-6</v>
      </c>
      <c r="O113" s="95">
        <f t="shared" ca="1" si="31"/>
        <v>179164772.67377076</v>
      </c>
      <c r="P113" s="17">
        <f t="shared" ca="1" si="32"/>
        <v>2140444815.663774</v>
      </c>
      <c r="Q113" s="17">
        <f t="shared" ca="1" si="33"/>
        <v>148561054.26885709</v>
      </c>
      <c r="R113" s="15">
        <f t="shared" ca="1" si="34"/>
        <v>1.2655011381081868E-3</v>
      </c>
    </row>
    <row r="114" spans="1:18" x14ac:dyDescent="0.2">
      <c r="A114" s="65">
        <v>19440</v>
      </c>
      <c r="B114" s="65">
        <v>4.4557809979195173E-3</v>
      </c>
      <c r="C114" s="65">
        <v>1</v>
      </c>
      <c r="D114" s="66">
        <f t="shared" si="20"/>
        <v>1.944</v>
      </c>
      <c r="E114" s="66">
        <f t="shared" si="21"/>
        <v>4.4557809979195173E-3</v>
      </c>
      <c r="F114" s="17">
        <f t="shared" si="22"/>
        <v>1.944</v>
      </c>
      <c r="G114" s="17">
        <f t="shared" si="23"/>
        <v>4.4557809979195173E-3</v>
      </c>
      <c r="H114" s="17">
        <f t="shared" si="24"/>
        <v>3.7791359999999998</v>
      </c>
      <c r="I114" s="17">
        <f t="shared" si="25"/>
        <v>7.3466403839999996</v>
      </c>
      <c r="J114" s="17">
        <f t="shared" si="26"/>
        <v>14.281868906495999</v>
      </c>
      <c r="K114" s="17">
        <f t="shared" si="27"/>
        <v>8.6620382599555418E-3</v>
      </c>
      <c r="L114" s="17">
        <f t="shared" si="28"/>
        <v>1.6839002377353574E-2</v>
      </c>
      <c r="M114" s="17">
        <f t="shared" ca="1" si="29"/>
        <v>4.0161695389185001E-3</v>
      </c>
      <c r="N114" s="17">
        <f t="shared" ca="1" si="30"/>
        <v>1.9325823488500305E-7</v>
      </c>
      <c r="O114" s="95">
        <f t="shared" ca="1" si="31"/>
        <v>174587310.33375087</v>
      </c>
      <c r="P114" s="17">
        <f t="shared" ca="1" si="32"/>
        <v>2114719406.5274186</v>
      </c>
      <c r="Q114" s="17">
        <f t="shared" ca="1" si="33"/>
        <v>144007998.05008626</v>
      </c>
      <c r="R114" s="15">
        <f t="shared" ca="1" si="34"/>
        <v>4.3961145900101722E-4</v>
      </c>
    </row>
    <row r="115" spans="1:18" x14ac:dyDescent="0.2">
      <c r="A115" s="65">
        <v>19476</v>
      </c>
      <c r="B115" s="65">
        <v>5.8806728883944899E-3</v>
      </c>
      <c r="C115" s="65">
        <v>1</v>
      </c>
      <c r="D115" s="66">
        <f t="shared" si="20"/>
        <v>1.9476</v>
      </c>
      <c r="E115" s="66">
        <f t="shared" si="21"/>
        <v>5.8806728883944899E-3</v>
      </c>
      <c r="F115" s="17">
        <f t="shared" si="22"/>
        <v>1.9476</v>
      </c>
      <c r="G115" s="17">
        <f t="shared" si="23"/>
        <v>5.8806728883944899E-3</v>
      </c>
      <c r="H115" s="17">
        <f t="shared" si="24"/>
        <v>3.7931457599999998</v>
      </c>
      <c r="I115" s="17">
        <f t="shared" si="25"/>
        <v>7.3875306821760001</v>
      </c>
      <c r="J115" s="17">
        <f t="shared" si="26"/>
        <v>14.387954756605978</v>
      </c>
      <c r="K115" s="17">
        <f t="shared" si="27"/>
        <v>1.1453198517437108E-2</v>
      </c>
      <c r="L115" s="17">
        <f t="shared" si="28"/>
        <v>2.2306249432560512E-2</v>
      </c>
      <c r="M115" s="17">
        <f t="shared" ca="1" si="29"/>
        <v>3.9573625659324874E-3</v>
      </c>
      <c r="N115" s="17">
        <f t="shared" ca="1" si="30"/>
        <v>3.6991225964888923E-6</v>
      </c>
      <c r="O115" s="95">
        <f t="shared" ca="1" si="31"/>
        <v>171079576.72107893</v>
      </c>
      <c r="P115" s="17">
        <f t="shared" ca="1" si="32"/>
        <v>2094782336.1299005</v>
      </c>
      <c r="Q115" s="17">
        <f t="shared" ca="1" si="33"/>
        <v>140515877.71544695</v>
      </c>
      <c r="R115" s="15">
        <f t="shared" ca="1" si="34"/>
        <v>1.9233103224620025E-3</v>
      </c>
    </row>
    <row r="116" spans="1:18" x14ac:dyDescent="0.2">
      <c r="A116" s="65">
        <v>19534.5</v>
      </c>
      <c r="B116" s="65">
        <v>6.0217679801221682E-3</v>
      </c>
      <c r="C116" s="65">
        <v>1</v>
      </c>
      <c r="D116" s="66">
        <f t="shared" si="20"/>
        <v>1.9534499999999999</v>
      </c>
      <c r="E116" s="66">
        <f t="shared" si="21"/>
        <v>6.0217679801221682E-3</v>
      </c>
      <c r="F116" s="17">
        <f t="shared" si="22"/>
        <v>1.9534499999999999</v>
      </c>
      <c r="G116" s="17">
        <f t="shared" si="23"/>
        <v>6.0217679801221682E-3</v>
      </c>
      <c r="H116" s="17">
        <f t="shared" si="24"/>
        <v>3.8159669024999996</v>
      </c>
      <c r="I116" s="17">
        <f t="shared" si="25"/>
        <v>7.454300545688624</v>
      </c>
      <c r="J116" s="17">
        <f t="shared" si="26"/>
        <v>14.561603400975441</v>
      </c>
      <c r="K116" s="17">
        <f t="shared" si="27"/>
        <v>1.1763222660769649E-2</v>
      </c>
      <c r="L116" s="17">
        <f t="shared" si="28"/>
        <v>2.2978867306680469E-2</v>
      </c>
      <c r="M116" s="17">
        <f t="shared" ca="1" si="29"/>
        <v>3.8614872913893331E-3</v>
      </c>
      <c r="N116" s="17">
        <f t="shared" ca="1" si="30"/>
        <v>4.6668126541120128E-6</v>
      </c>
      <c r="O116" s="95">
        <f t="shared" ca="1" si="31"/>
        <v>165447060.13451263</v>
      </c>
      <c r="P116" s="17">
        <f t="shared" ca="1" si="32"/>
        <v>2062350619.5955992</v>
      </c>
      <c r="Q116" s="17">
        <f t="shared" ca="1" si="33"/>
        <v>134903710.59537715</v>
      </c>
      <c r="R116" s="15">
        <f t="shared" ca="1" si="34"/>
        <v>2.1602806887328352E-3</v>
      </c>
    </row>
    <row r="117" spans="1:18" x14ac:dyDescent="0.2">
      <c r="A117" s="65">
        <v>19535</v>
      </c>
      <c r="B117" s="65">
        <v>6.844344878845051E-3</v>
      </c>
      <c r="C117" s="65">
        <v>1</v>
      </c>
      <c r="D117" s="66">
        <f t="shared" si="20"/>
        <v>1.9535</v>
      </c>
      <c r="E117" s="66">
        <f t="shared" si="21"/>
        <v>6.844344878845051E-3</v>
      </c>
      <c r="F117" s="17">
        <f t="shared" si="22"/>
        <v>1.9535</v>
      </c>
      <c r="G117" s="17">
        <f t="shared" si="23"/>
        <v>6.844344878845051E-3</v>
      </c>
      <c r="H117" s="17">
        <f t="shared" si="24"/>
        <v>3.8161622500000001</v>
      </c>
      <c r="I117" s="17">
        <f t="shared" si="25"/>
        <v>7.4548729553750004</v>
      </c>
      <c r="J117" s="17">
        <f t="shared" si="26"/>
        <v>14.563094318325064</v>
      </c>
      <c r="K117" s="17">
        <f t="shared" si="27"/>
        <v>1.3370427720823808E-2</v>
      </c>
      <c r="L117" s="17">
        <f t="shared" si="28"/>
        <v>2.6119130552629308E-2</v>
      </c>
      <c r="M117" s="17">
        <f t="shared" ca="1" si="29"/>
        <v>3.8606661693247231E-3</v>
      </c>
      <c r="N117" s="17">
        <f t="shared" ca="1" si="30"/>
        <v>8.9023386416448896E-6</v>
      </c>
      <c r="O117" s="95">
        <f t="shared" ca="1" si="31"/>
        <v>165399280.65607664</v>
      </c>
      <c r="P117" s="17">
        <f t="shared" ca="1" si="32"/>
        <v>2062073260.0799441</v>
      </c>
      <c r="Q117" s="17">
        <f t="shared" ca="1" si="33"/>
        <v>134856082.16983765</v>
      </c>
      <c r="R117" s="15">
        <f t="shared" ca="1" si="34"/>
        <v>2.9836787095203279E-3</v>
      </c>
    </row>
    <row r="118" spans="1:18" x14ac:dyDescent="0.2">
      <c r="A118" s="65">
        <v>19567.5</v>
      </c>
      <c r="B118" s="65">
        <v>7.3119681915769161E-3</v>
      </c>
      <c r="C118" s="65">
        <v>1</v>
      </c>
      <c r="D118" s="66">
        <f t="shared" si="20"/>
        <v>1.95675</v>
      </c>
      <c r="E118" s="66">
        <f t="shared" si="21"/>
        <v>7.3119681915769161E-3</v>
      </c>
      <c r="F118" s="17">
        <f t="shared" si="22"/>
        <v>1.95675</v>
      </c>
      <c r="G118" s="17">
        <f t="shared" si="23"/>
        <v>7.3119681915769161E-3</v>
      </c>
      <c r="H118" s="17">
        <f t="shared" si="24"/>
        <v>3.8288705625000001</v>
      </c>
      <c r="I118" s="17">
        <f t="shared" si="25"/>
        <v>7.4921424731718753</v>
      </c>
      <c r="J118" s="17">
        <f t="shared" si="26"/>
        <v>14.660249784379067</v>
      </c>
      <c r="K118" s="17">
        <f t="shared" si="27"/>
        <v>1.430769375886813E-2</v>
      </c>
      <c r="L118" s="17">
        <f t="shared" si="28"/>
        <v>2.7996579762665213E-2</v>
      </c>
      <c r="M118" s="17">
        <f t="shared" ca="1" si="29"/>
        <v>3.8072323289902697E-3</v>
      </c>
      <c r="N118" s="17">
        <f t="shared" ca="1" si="30"/>
        <v>1.2283173466500964E-5</v>
      </c>
      <c r="O118" s="95">
        <f t="shared" ca="1" si="31"/>
        <v>162306806.99923488</v>
      </c>
      <c r="P118" s="17">
        <f t="shared" ca="1" si="32"/>
        <v>2044039441.1954379</v>
      </c>
      <c r="Q118" s="17">
        <f t="shared" ca="1" si="33"/>
        <v>131772733.3675478</v>
      </c>
      <c r="R118" s="15">
        <f t="shared" ca="1" si="34"/>
        <v>3.5047358625866463E-3</v>
      </c>
    </row>
    <row r="119" spans="1:18" x14ac:dyDescent="0.2">
      <c r="A119" s="65">
        <v>20380</v>
      </c>
      <c r="B119" s="65">
        <v>3.280976428537051E-3</v>
      </c>
      <c r="C119" s="65">
        <v>1</v>
      </c>
      <c r="D119" s="66">
        <f t="shared" si="20"/>
        <v>2.0379999999999998</v>
      </c>
      <c r="E119" s="66">
        <f t="shared" si="21"/>
        <v>3.280976428537051E-3</v>
      </c>
      <c r="F119" s="17">
        <f t="shared" si="22"/>
        <v>2.0379999999999998</v>
      </c>
      <c r="G119" s="17">
        <f t="shared" si="23"/>
        <v>3.280976428537051E-3</v>
      </c>
      <c r="H119" s="17">
        <f t="shared" si="24"/>
        <v>4.1534439999999995</v>
      </c>
      <c r="I119" s="17">
        <f t="shared" si="25"/>
        <v>8.4647188719999988</v>
      </c>
      <c r="J119" s="17">
        <f t="shared" si="26"/>
        <v>17.251097061135997</v>
      </c>
      <c r="K119" s="17">
        <f t="shared" si="27"/>
        <v>6.6866299613585096E-3</v>
      </c>
      <c r="L119" s="17">
        <f t="shared" si="28"/>
        <v>1.3627351861248641E-2</v>
      </c>
      <c r="M119" s="17">
        <f t="shared" ca="1" si="29"/>
        <v>2.4323971660804022E-3</v>
      </c>
      <c r="N119" s="17">
        <f t="shared" ca="1" si="30"/>
        <v>7.2008676467146996E-7</v>
      </c>
      <c r="O119" s="95">
        <f t="shared" ca="1" si="31"/>
        <v>93695720.619395331</v>
      </c>
      <c r="P119" s="17">
        <f t="shared" ca="1" si="32"/>
        <v>1593140755.1674159</v>
      </c>
      <c r="Q119" s="17">
        <f t="shared" ca="1" si="33"/>
        <v>63786979.670498997</v>
      </c>
      <c r="R119" s="15">
        <f t="shared" ca="1" si="34"/>
        <v>8.4857926245664878E-4</v>
      </c>
    </row>
    <row r="120" spans="1:18" x14ac:dyDescent="0.2">
      <c r="A120" s="65">
        <v>20385.5</v>
      </c>
      <c r="B120" s="65">
        <v>6.9303791810700587E-3</v>
      </c>
      <c r="C120" s="65">
        <v>1</v>
      </c>
      <c r="D120" s="66">
        <f t="shared" si="20"/>
        <v>2.0385499999999999</v>
      </c>
      <c r="E120" s="66">
        <f t="shared" si="21"/>
        <v>6.9303791810700587E-3</v>
      </c>
      <c r="F120" s="17">
        <f t="shared" si="22"/>
        <v>2.0385499999999999</v>
      </c>
      <c r="G120" s="17">
        <f t="shared" si="23"/>
        <v>6.9303791810700587E-3</v>
      </c>
      <c r="H120" s="17">
        <f t="shared" si="24"/>
        <v>4.1556861024999998</v>
      </c>
      <c r="I120" s="17">
        <f t="shared" si="25"/>
        <v>8.4715739042513736</v>
      </c>
      <c r="J120" s="17">
        <f t="shared" si="26"/>
        <v>17.269726982511635</v>
      </c>
      <c r="K120" s="17">
        <f t="shared" si="27"/>
        <v>1.4127924479570368E-2</v>
      </c>
      <c r="L120" s="17">
        <f t="shared" si="28"/>
        <v>2.880048044782817E-2</v>
      </c>
      <c r="M120" s="17">
        <f t="shared" ca="1" si="29"/>
        <v>2.4228350961655216E-3</v>
      </c>
      <c r="N120" s="17">
        <f t="shared" ca="1" si="30"/>
        <v>2.0317953677357881E-5</v>
      </c>
      <c r="O120" s="95">
        <f t="shared" ca="1" si="31"/>
        <v>93289987.904076174</v>
      </c>
      <c r="P120" s="17">
        <f t="shared" ca="1" si="32"/>
        <v>1590111532.7205644</v>
      </c>
      <c r="Q120" s="17">
        <f t="shared" ca="1" si="33"/>
        <v>63393781.360988699</v>
      </c>
      <c r="R120" s="15">
        <f t="shared" ca="1" si="34"/>
        <v>4.507544084904537E-3</v>
      </c>
    </row>
    <row r="121" spans="1:18" x14ac:dyDescent="0.2">
      <c r="A121" s="65">
        <v>20391</v>
      </c>
      <c r="B121" s="65">
        <v>4.979788613232769E-3</v>
      </c>
      <c r="C121" s="65">
        <v>1</v>
      </c>
      <c r="D121" s="66">
        <f t="shared" si="20"/>
        <v>2.0390999999999999</v>
      </c>
      <c r="E121" s="66">
        <f t="shared" si="21"/>
        <v>4.979788613232769E-3</v>
      </c>
      <c r="F121" s="17">
        <f t="shared" si="22"/>
        <v>2.0390999999999999</v>
      </c>
      <c r="G121" s="17">
        <f t="shared" si="23"/>
        <v>4.979788613232769E-3</v>
      </c>
      <c r="H121" s="17">
        <f t="shared" si="24"/>
        <v>4.1579288099999996</v>
      </c>
      <c r="I121" s="17">
        <f t="shared" si="25"/>
        <v>8.4784326364709983</v>
      </c>
      <c r="J121" s="17">
        <f t="shared" si="26"/>
        <v>17.288371989028011</v>
      </c>
      <c r="K121" s="17">
        <f t="shared" si="27"/>
        <v>1.015428696124294E-2</v>
      </c>
      <c r="L121" s="17">
        <f t="shared" si="28"/>
        <v>2.0705606542670476E-2</v>
      </c>
      <c r="M121" s="17">
        <f t="shared" ca="1" si="29"/>
        <v>2.4132695905199446E-3</v>
      </c>
      <c r="N121" s="17">
        <f t="shared" ca="1" si="30"/>
        <v>6.5870198939467912E-6</v>
      </c>
      <c r="O121" s="95">
        <f t="shared" ca="1" si="31"/>
        <v>92885066.940016448</v>
      </c>
      <c r="P121" s="17">
        <f t="shared" ca="1" si="32"/>
        <v>1587082933.3400896</v>
      </c>
      <c r="Q121" s="17">
        <f t="shared" ca="1" si="33"/>
        <v>63001582.642610461</v>
      </c>
      <c r="R121" s="15">
        <f t="shared" ca="1" si="34"/>
        <v>2.5665190227128244E-3</v>
      </c>
    </row>
    <row r="122" spans="1:18" x14ac:dyDescent="0.2">
      <c r="A122" s="65">
        <v>20464.5</v>
      </c>
      <c r="B122" s="65">
        <v>3.2134452890715433E-3</v>
      </c>
      <c r="C122" s="65">
        <v>0.2</v>
      </c>
      <c r="D122" s="66">
        <f t="shared" si="20"/>
        <v>2.0464500000000001</v>
      </c>
      <c r="E122" s="66">
        <f t="shared" si="21"/>
        <v>3.2134452890715433E-3</v>
      </c>
      <c r="F122" s="17">
        <f t="shared" si="22"/>
        <v>0.40929000000000004</v>
      </c>
      <c r="G122" s="17">
        <f t="shared" si="23"/>
        <v>6.4268905781430868E-4</v>
      </c>
      <c r="H122" s="17">
        <f t="shared" si="24"/>
        <v>0.83759152050000008</v>
      </c>
      <c r="I122" s="17">
        <f t="shared" si="25"/>
        <v>1.7140891671272251</v>
      </c>
      <c r="J122" s="17">
        <f t="shared" si="26"/>
        <v>3.5077977760675099</v>
      </c>
      <c r="K122" s="17">
        <f t="shared" si="27"/>
        <v>1.315231022364092E-3</v>
      </c>
      <c r="L122" s="17">
        <f t="shared" si="28"/>
        <v>2.6915545257169961E-3</v>
      </c>
      <c r="M122" s="17">
        <f t="shared" ca="1" si="29"/>
        <v>2.2851099064756068E-3</v>
      </c>
      <c r="N122" s="17">
        <f t="shared" ca="1" si="30"/>
        <v>1.7236131651590876E-7</v>
      </c>
      <c r="O122" s="95">
        <f t="shared" ca="1" si="31"/>
        <v>3502079.1550909369</v>
      </c>
      <c r="P122" s="17">
        <f t="shared" ca="1" si="32"/>
        <v>61866912.651407614</v>
      </c>
      <c r="Q122" s="17">
        <f t="shared" ca="1" si="33"/>
        <v>2314292.3704089886</v>
      </c>
      <c r="R122" s="15">
        <f t="shared" ca="1" si="34"/>
        <v>9.2833538259593645E-4</v>
      </c>
    </row>
    <row r="123" spans="1:18" x14ac:dyDescent="0.2">
      <c r="A123" s="65">
        <v>20585</v>
      </c>
      <c r="B123" s="65">
        <v>3.6813935985425018E-3</v>
      </c>
      <c r="C123" s="65">
        <v>1</v>
      </c>
      <c r="D123" s="66">
        <f t="shared" si="20"/>
        <v>2.0585</v>
      </c>
      <c r="E123" s="66">
        <f t="shared" si="21"/>
        <v>3.6813935985425018E-3</v>
      </c>
      <c r="F123" s="17">
        <f t="shared" si="22"/>
        <v>2.0585</v>
      </c>
      <c r="G123" s="17">
        <f t="shared" si="23"/>
        <v>3.6813935985425018E-3</v>
      </c>
      <c r="H123" s="17">
        <f t="shared" si="24"/>
        <v>4.2374222499999998</v>
      </c>
      <c r="I123" s="17">
        <f t="shared" si="25"/>
        <v>8.7227337016249997</v>
      </c>
      <c r="J123" s="17">
        <f t="shared" si="26"/>
        <v>17.955747324795063</v>
      </c>
      <c r="K123" s="17">
        <f t="shared" si="27"/>
        <v>7.5781487225997403E-3</v>
      </c>
      <c r="L123" s="17">
        <f t="shared" si="28"/>
        <v>1.5599619145471566E-2</v>
      </c>
      <c r="M123" s="17">
        <f t="shared" ca="1" si="29"/>
        <v>2.0736702164298251E-3</v>
      </c>
      <c r="N123" s="17">
        <f t="shared" ca="1" si="30"/>
        <v>2.5847744733918237E-6</v>
      </c>
      <c r="O123" s="95">
        <f t="shared" ca="1" si="31"/>
        <v>79125261.244865939</v>
      </c>
      <c r="P123" s="17">
        <f t="shared" ca="1" si="32"/>
        <v>1480706271.6537182</v>
      </c>
      <c r="Q123" s="17">
        <f t="shared" ca="1" si="33"/>
        <v>49823206.578467995</v>
      </c>
      <c r="R123" s="15">
        <f t="shared" ca="1" si="34"/>
        <v>1.6077233821126767E-3</v>
      </c>
    </row>
    <row r="124" spans="1:18" x14ac:dyDescent="0.2">
      <c r="A124" s="65">
        <v>20587.5</v>
      </c>
      <c r="B124" s="65">
        <v>5.0948701304034186E-3</v>
      </c>
      <c r="C124" s="65">
        <v>1</v>
      </c>
      <c r="D124" s="66">
        <f t="shared" si="20"/>
        <v>2.0587499999999999</v>
      </c>
      <c r="E124" s="66">
        <f t="shared" si="21"/>
        <v>5.0948701304034186E-3</v>
      </c>
      <c r="F124" s="17">
        <f t="shared" si="22"/>
        <v>2.0587499999999999</v>
      </c>
      <c r="G124" s="17">
        <f t="shared" si="23"/>
        <v>5.0948701304034186E-3</v>
      </c>
      <c r="H124" s="17">
        <f t="shared" si="24"/>
        <v>4.238451562499999</v>
      </c>
      <c r="I124" s="17">
        <f t="shared" si="25"/>
        <v>8.7259121542968732</v>
      </c>
      <c r="J124" s="17">
        <f t="shared" si="26"/>
        <v>17.964471647658687</v>
      </c>
      <c r="K124" s="17">
        <f t="shared" si="27"/>
        <v>1.0489063880968038E-2</v>
      </c>
      <c r="L124" s="17">
        <f t="shared" si="28"/>
        <v>2.1594360264942946E-2</v>
      </c>
      <c r="M124" s="17">
        <f t="shared" ca="1" si="29"/>
        <v>2.0692660382705917E-3</v>
      </c>
      <c r="N124" s="17">
        <f t="shared" ca="1" si="30"/>
        <v>9.1542801223309072E-6</v>
      </c>
      <c r="O124" s="95">
        <f t="shared" ca="1" si="31"/>
        <v>78954625.439942166</v>
      </c>
      <c r="P124" s="17">
        <f t="shared" ca="1" si="32"/>
        <v>1479341805.2128048</v>
      </c>
      <c r="Q124" s="17">
        <f t="shared" ca="1" si="33"/>
        <v>49661905.039354369</v>
      </c>
      <c r="R124" s="15">
        <f t="shared" ca="1" si="34"/>
        <v>3.0256040921328269E-3</v>
      </c>
    </row>
    <row r="125" spans="1:18" x14ac:dyDescent="0.2">
      <c r="A125" s="65">
        <v>20627</v>
      </c>
      <c r="B125" s="65">
        <v>6.0879801782449984E-3</v>
      </c>
      <c r="C125" s="65">
        <v>1</v>
      </c>
      <c r="D125" s="66">
        <f t="shared" si="20"/>
        <v>2.0627</v>
      </c>
      <c r="E125" s="66">
        <f t="shared" si="21"/>
        <v>6.0879801782449984E-3</v>
      </c>
      <c r="F125" s="17">
        <f t="shared" si="22"/>
        <v>2.0627</v>
      </c>
      <c r="G125" s="17">
        <f t="shared" si="23"/>
        <v>6.0879801782449984E-3</v>
      </c>
      <c r="H125" s="17">
        <f t="shared" si="24"/>
        <v>4.2547312899999996</v>
      </c>
      <c r="I125" s="17">
        <f t="shared" si="25"/>
        <v>8.7762342318829987</v>
      </c>
      <c r="J125" s="17">
        <f t="shared" si="26"/>
        <v>18.10273835010506</v>
      </c>
      <c r="K125" s="17">
        <f t="shared" si="27"/>
        <v>1.2557676713665958E-2</v>
      </c>
      <c r="L125" s="17">
        <f t="shared" si="28"/>
        <v>2.5902719757278772E-2</v>
      </c>
      <c r="M125" s="17">
        <f t="shared" ca="1" si="29"/>
        <v>1.9995858105081622E-3</v>
      </c>
      <c r="N125" s="17">
        <f t="shared" ca="1" si="30"/>
        <v>1.6714968506142285E-5</v>
      </c>
      <c r="O125" s="95">
        <f t="shared" ca="1" si="31"/>
        <v>76281319.758372366</v>
      </c>
      <c r="P125" s="17">
        <f t="shared" ca="1" si="32"/>
        <v>1457807327.2555523</v>
      </c>
      <c r="Q125" s="17">
        <f t="shared" ca="1" si="33"/>
        <v>47142926.018796645</v>
      </c>
      <c r="R125" s="15">
        <f t="shared" ca="1" si="34"/>
        <v>4.0883943677368362E-3</v>
      </c>
    </row>
    <row r="126" spans="1:18" x14ac:dyDescent="0.2">
      <c r="A126" s="65">
        <v>21458</v>
      </c>
      <c r="B126" s="65">
        <v>1.0890043630096338E-3</v>
      </c>
      <c r="C126" s="65">
        <v>1</v>
      </c>
      <c r="D126" s="66">
        <f t="shared" si="20"/>
        <v>2.1457999999999999</v>
      </c>
      <c r="E126" s="66">
        <f t="shared" si="21"/>
        <v>1.0890043630096338E-3</v>
      </c>
      <c r="F126" s="17">
        <f t="shared" si="22"/>
        <v>2.1457999999999999</v>
      </c>
      <c r="G126" s="17">
        <f t="shared" si="23"/>
        <v>1.0890043630096338E-3</v>
      </c>
      <c r="H126" s="17">
        <f t="shared" si="24"/>
        <v>4.6044576399999997</v>
      </c>
      <c r="I126" s="17">
        <f t="shared" si="25"/>
        <v>9.8802452039119988</v>
      </c>
      <c r="J126" s="17">
        <f t="shared" si="26"/>
        <v>21.201030158554367</v>
      </c>
      <c r="K126" s="17">
        <f t="shared" si="27"/>
        <v>2.3367855621460724E-3</v>
      </c>
      <c r="L126" s="17">
        <f t="shared" si="28"/>
        <v>5.0142744592530418E-3</v>
      </c>
      <c r="M126" s="17">
        <f t="shared" ca="1" si="29"/>
        <v>4.9257464932336847E-4</v>
      </c>
      <c r="N126" s="17">
        <f t="shared" ca="1" si="30"/>
        <v>3.5572840336788044E-7</v>
      </c>
      <c r="O126" s="95">
        <f t="shared" ca="1" si="31"/>
        <v>30243218.203293215</v>
      </c>
      <c r="P126" s="17">
        <f t="shared" ca="1" si="32"/>
        <v>1019596734.4237835</v>
      </c>
      <c r="Q126" s="17">
        <f t="shared" ca="1" si="33"/>
        <v>8377718.088078781</v>
      </c>
      <c r="R126" s="15">
        <f t="shared" ca="1" si="34"/>
        <v>5.9642971368626535E-4</v>
      </c>
    </row>
    <row r="127" spans="1:18" x14ac:dyDescent="0.2">
      <c r="A127" s="65">
        <v>21655</v>
      </c>
      <c r="B127" s="65">
        <v>1.371594203763947E-3</v>
      </c>
      <c r="C127" s="65">
        <v>1</v>
      </c>
      <c r="D127" s="66">
        <f t="shared" si="20"/>
        <v>2.1655000000000002</v>
      </c>
      <c r="E127" s="66">
        <f t="shared" si="21"/>
        <v>1.371594203763947E-3</v>
      </c>
      <c r="F127" s="17">
        <f t="shared" si="22"/>
        <v>2.1655000000000002</v>
      </c>
      <c r="G127" s="17">
        <f t="shared" si="23"/>
        <v>1.371594203763947E-3</v>
      </c>
      <c r="H127" s="17">
        <f t="shared" si="24"/>
        <v>4.6893902500000006</v>
      </c>
      <c r="I127" s="17">
        <f t="shared" si="25"/>
        <v>10.154874586375003</v>
      </c>
      <c r="J127" s="17">
        <f t="shared" si="26"/>
        <v>21.990380916795072</v>
      </c>
      <c r="K127" s="17">
        <f t="shared" si="27"/>
        <v>2.9701872482508274E-3</v>
      </c>
      <c r="L127" s="17">
        <f t="shared" si="28"/>
        <v>6.4319404860871676E-3</v>
      </c>
      <c r="M127" s="17">
        <f t="shared" ca="1" si="29"/>
        <v>1.238162207282123E-4</v>
      </c>
      <c r="N127" s="17">
        <f t="shared" ca="1" si="30"/>
        <v>1.5569498949487263E-6</v>
      </c>
      <c r="O127" s="95">
        <f t="shared" ca="1" si="31"/>
        <v>22284760.266930498</v>
      </c>
      <c r="P127" s="17">
        <f t="shared" ca="1" si="32"/>
        <v>921396798.24624133</v>
      </c>
      <c r="Q127" s="17">
        <f t="shared" ca="1" si="33"/>
        <v>3637950.2967493068</v>
      </c>
      <c r="R127" s="15">
        <f t="shared" ca="1" si="34"/>
        <v>1.2477779830357347E-3</v>
      </c>
    </row>
    <row r="128" spans="1:18" x14ac:dyDescent="0.2">
      <c r="A128" s="65">
        <v>23387</v>
      </c>
      <c r="B128" s="65">
        <v>-3.0167468655155245E-3</v>
      </c>
      <c r="C128" s="65">
        <v>1</v>
      </c>
      <c r="D128" s="66">
        <f t="shared" si="20"/>
        <v>2.3386999999999998</v>
      </c>
      <c r="E128" s="66">
        <f t="shared" si="21"/>
        <v>-3.0167468655155245E-3</v>
      </c>
      <c r="F128" s="17">
        <f t="shared" si="22"/>
        <v>2.3386999999999998</v>
      </c>
      <c r="G128" s="17">
        <f t="shared" si="23"/>
        <v>-3.0167468655155245E-3</v>
      </c>
      <c r="H128" s="17">
        <f t="shared" si="24"/>
        <v>5.4695176899999991</v>
      </c>
      <c r="I128" s="17">
        <f t="shared" si="25"/>
        <v>12.791561021602996</v>
      </c>
      <c r="J128" s="17">
        <f t="shared" si="26"/>
        <v>29.915623761222925</v>
      </c>
      <c r="K128" s="17">
        <f t="shared" si="27"/>
        <v>-7.0552658943811566E-3</v>
      </c>
      <c r="L128" s="17">
        <f t="shared" si="28"/>
        <v>-1.650015034718921E-2</v>
      </c>
      <c r="M128" s="17">
        <f t="shared" ca="1" si="29"/>
        <v>-3.3079963871521269E-3</v>
      </c>
      <c r="N128" s="17">
        <f t="shared" ca="1" si="30"/>
        <v>8.482628385354969E-8</v>
      </c>
      <c r="O128" s="95">
        <f t="shared" ca="1" si="31"/>
        <v>5392979.3373166127</v>
      </c>
      <c r="P128" s="17">
        <f t="shared" ca="1" si="32"/>
        <v>222817640.52163833</v>
      </c>
      <c r="Q128" s="17">
        <f t="shared" ca="1" si="33"/>
        <v>56588983.789232023</v>
      </c>
      <c r="R128" s="15">
        <f t="shared" ca="1" si="34"/>
        <v>2.9124952163660234E-4</v>
      </c>
    </row>
    <row r="129" spans="1:18" x14ac:dyDescent="0.2">
      <c r="A129" s="65">
        <v>23834</v>
      </c>
      <c r="B129" s="65">
        <v>-4.5522130750959323E-3</v>
      </c>
      <c r="C129" s="65">
        <v>1</v>
      </c>
      <c r="D129" s="66">
        <f t="shared" si="20"/>
        <v>2.3834</v>
      </c>
      <c r="E129" s="66">
        <f t="shared" si="21"/>
        <v>-4.5522130750959323E-3</v>
      </c>
      <c r="F129" s="17">
        <f t="shared" si="22"/>
        <v>2.3834</v>
      </c>
      <c r="G129" s="17">
        <f t="shared" si="23"/>
        <v>-4.5522130750959323E-3</v>
      </c>
      <c r="H129" s="17">
        <f t="shared" si="24"/>
        <v>5.6805955599999995</v>
      </c>
      <c r="I129" s="17">
        <f t="shared" si="25"/>
        <v>13.539131457703999</v>
      </c>
      <c r="J129" s="17">
        <f t="shared" si="26"/>
        <v>32.269165916291712</v>
      </c>
      <c r="K129" s="17">
        <f t="shared" si="27"/>
        <v>-1.0849744643183645E-2</v>
      </c>
      <c r="L129" s="17">
        <f t="shared" si="28"/>
        <v>-2.5859281382563899E-2</v>
      </c>
      <c r="M129" s="17">
        <f t="shared" ca="1" si="29"/>
        <v>-4.2490025267766136E-3</v>
      </c>
      <c r="N129" s="17">
        <f t="shared" ca="1" si="30"/>
        <v>9.1936636612101902E-8</v>
      </c>
      <c r="O129" s="95">
        <f t="shared" ca="1" si="31"/>
        <v>17617078.985963989</v>
      </c>
      <c r="P129" s="17">
        <f t="shared" ca="1" si="32"/>
        <v>110017971.407712</v>
      </c>
      <c r="Q129" s="17">
        <f t="shared" ca="1" si="33"/>
        <v>103538060.4496742</v>
      </c>
      <c r="R129" s="15">
        <f t="shared" ca="1" si="34"/>
        <v>-3.0321054831931871E-4</v>
      </c>
    </row>
    <row r="130" spans="1:18" x14ac:dyDescent="0.2">
      <c r="A130" s="65">
        <v>24662</v>
      </c>
      <c r="B130" s="65">
        <v>-5.9595139877761244E-3</v>
      </c>
      <c r="C130" s="65">
        <v>1</v>
      </c>
      <c r="D130" s="66">
        <f t="shared" si="20"/>
        <v>2.4662000000000002</v>
      </c>
      <c r="E130" s="66">
        <f t="shared" si="21"/>
        <v>-5.9595139877761244E-3</v>
      </c>
      <c r="F130" s="17">
        <f t="shared" si="22"/>
        <v>2.4662000000000002</v>
      </c>
      <c r="G130" s="17">
        <f t="shared" si="23"/>
        <v>-5.9595139877761244E-3</v>
      </c>
      <c r="H130" s="17">
        <f t="shared" si="24"/>
        <v>6.082142440000001</v>
      </c>
      <c r="I130" s="17">
        <f t="shared" si="25"/>
        <v>14.999779685528004</v>
      </c>
      <c r="J130" s="17">
        <f t="shared" si="26"/>
        <v>36.992456660449164</v>
      </c>
      <c r="K130" s="17">
        <f t="shared" si="27"/>
        <v>-1.4697353396653479E-2</v>
      </c>
      <c r="L130" s="17">
        <f t="shared" si="28"/>
        <v>-3.6246612946826809E-2</v>
      </c>
      <c r="M130" s="17">
        <f t="shared" ca="1" si="29"/>
        <v>-6.0520263829632742E-3</v>
      </c>
      <c r="N130" s="17">
        <f t="shared" ca="1" si="30"/>
        <v>8.5585432632633811E-9</v>
      </c>
      <c r="O130" s="95">
        <f t="shared" ca="1" si="31"/>
        <v>59792187.377011068</v>
      </c>
      <c r="P130" s="17">
        <f t="shared" ca="1" si="32"/>
        <v>3143936.0891250605</v>
      </c>
      <c r="Q130" s="17">
        <f t="shared" ca="1" si="33"/>
        <v>234909367.01729107</v>
      </c>
      <c r="R130" s="15">
        <f t="shared" ca="1" si="34"/>
        <v>9.2512395187149821E-5</v>
      </c>
    </row>
    <row r="131" spans="1:18" x14ac:dyDescent="0.2">
      <c r="A131" s="65">
        <v>24662</v>
      </c>
      <c r="B131" s="65">
        <v>-6.4495139935875773E-3</v>
      </c>
      <c r="C131" s="65">
        <v>1</v>
      </c>
      <c r="D131" s="66">
        <f t="shared" si="20"/>
        <v>2.4662000000000002</v>
      </c>
      <c r="E131" s="66">
        <f t="shared" si="21"/>
        <v>-6.4495139935875773E-3</v>
      </c>
      <c r="F131" s="17">
        <f t="shared" si="22"/>
        <v>2.4662000000000002</v>
      </c>
      <c r="G131" s="17">
        <f t="shared" si="23"/>
        <v>-6.4495139935875773E-3</v>
      </c>
      <c r="H131" s="17">
        <f t="shared" si="24"/>
        <v>6.082142440000001</v>
      </c>
      <c r="I131" s="17">
        <f t="shared" si="25"/>
        <v>14.999779685528004</v>
      </c>
      <c r="J131" s="17">
        <f t="shared" si="26"/>
        <v>36.992456660449164</v>
      </c>
      <c r="K131" s="17">
        <f t="shared" si="27"/>
        <v>-1.5905791410985685E-2</v>
      </c>
      <c r="L131" s="17">
        <f t="shared" si="28"/>
        <v>-3.9226862777772903E-2</v>
      </c>
      <c r="M131" s="17">
        <f t="shared" ca="1" si="29"/>
        <v>-6.0520263829632742E-3</v>
      </c>
      <c r="N131" s="17">
        <f t="shared" ca="1" si="30"/>
        <v>1.5799640059981754E-7</v>
      </c>
      <c r="O131" s="95">
        <f t="shared" ca="1" si="31"/>
        <v>59792187.377011068</v>
      </c>
      <c r="P131" s="17">
        <f t="shared" ca="1" si="32"/>
        <v>3143936.0891250605</v>
      </c>
      <c r="Q131" s="17">
        <f t="shared" ca="1" si="33"/>
        <v>234909367.01729107</v>
      </c>
      <c r="R131" s="15">
        <f t="shared" ca="1" si="34"/>
        <v>-3.9748761062430304E-4</v>
      </c>
    </row>
    <row r="132" spans="1:18" x14ac:dyDescent="0.2">
      <c r="A132" s="65">
        <v>24662</v>
      </c>
      <c r="B132" s="65">
        <v>-5.4495139897458716E-3</v>
      </c>
      <c r="C132" s="65">
        <v>1</v>
      </c>
      <c r="D132" s="66">
        <f t="shared" si="20"/>
        <v>2.4662000000000002</v>
      </c>
      <c r="E132" s="66">
        <f t="shared" si="21"/>
        <v>-5.4495139897458716E-3</v>
      </c>
      <c r="F132" s="17">
        <f t="shared" si="22"/>
        <v>2.4662000000000002</v>
      </c>
      <c r="G132" s="17">
        <f t="shared" si="23"/>
        <v>-5.4495139897458716E-3</v>
      </c>
      <c r="H132" s="17">
        <f t="shared" si="24"/>
        <v>6.082142440000001</v>
      </c>
      <c r="I132" s="17">
        <f t="shared" si="25"/>
        <v>14.999779685528004</v>
      </c>
      <c r="J132" s="17">
        <f t="shared" si="26"/>
        <v>36.992456660449164</v>
      </c>
      <c r="K132" s="17">
        <f t="shared" si="27"/>
        <v>-1.3439591401511269E-2</v>
      </c>
      <c r="L132" s="17">
        <f t="shared" si="28"/>
        <v>-3.3144720314407093E-2</v>
      </c>
      <c r="M132" s="17">
        <f t="shared" ca="1" si="29"/>
        <v>-6.0520263829632742E-3</v>
      </c>
      <c r="N132" s="17">
        <f t="shared" ca="1" si="30"/>
        <v>3.6302118398056195E-7</v>
      </c>
      <c r="O132" s="95">
        <f t="shared" ca="1" si="31"/>
        <v>59792187.377011068</v>
      </c>
      <c r="P132" s="17">
        <f t="shared" ca="1" si="32"/>
        <v>3143936.0891250605</v>
      </c>
      <c r="Q132" s="17">
        <f t="shared" ca="1" si="33"/>
        <v>234909367.01729107</v>
      </c>
      <c r="R132" s="15">
        <f t="shared" ca="1" si="34"/>
        <v>6.0251239321740258E-4</v>
      </c>
    </row>
    <row r="133" spans="1:18" x14ac:dyDescent="0.2">
      <c r="A133" s="65">
        <v>24667.5</v>
      </c>
      <c r="B133" s="65">
        <v>-6.5053903602351748E-3</v>
      </c>
      <c r="C133" s="65">
        <v>1</v>
      </c>
      <c r="D133" s="66">
        <f t="shared" si="20"/>
        <v>2.4667500000000002</v>
      </c>
      <c r="E133" s="66">
        <f t="shared" si="21"/>
        <v>-6.5053903602351748E-3</v>
      </c>
      <c r="F133" s="17">
        <f t="shared" si="22"/>
        <v>2.4667500000000002</v>
      </c>
      <c r="G133" s="17">
        <f t="shared" si="23"/>
        <v>-6.5053903602351748E-3</v>
      </c>
      <c r="H133" s="17">
        <f t="shared" si="24"/>
        <v>6.0848555625000014</v>
      </c>
      <c r="I133" s="17">
        <f t="shared" si="25"/>
        <v>15.00981745879688</v>
      </c>
      <c r="J133" s="17">
        <f t="shared" si="26"/>
        <v>37.025467216487208</v>
      </c>
      <c r="K133" s="17">
        <f t="shared" si="27"/>
        <v>-1.6047171671110118E-2</v>
      </c>
      <c r="L133" s="17">
        <f t="shared" si="28"/>
        <v>-3.9584360719710887E-2</v>
      </c>
      <c r="M133" s="17">
        <f t="shared" ca="1" si="29"/>
        <v>-6.0642633253880154E-3</v>
      </c>
      <c r="N133" s="17">
        <f t="shared" ca="1" si="30"/>
        <v>1.9459306087304695E-7</v>
      </c>
      <c r="O133" s="95">
        <f t="shared" ca="1" si="31"/>
        <v>60160091.740620501</v>
      </c>
      <c r="P133" s="17">
        <f t="shared" ca="1" si="32"/>
        <v>2934611.9675463252</v>
      </c>
      <c r="Q133" s="17">
        <f t="shared" ca="1" si="33"/>
        <v>235991126.22735763</v>
      </c>
      <c r="R133" s="15">
        <f t="shared" ca="1" si="34"/>
        <v>-4.4112703484715937E-4</v>
      </c>
    </row>
    <row r="134" spans="1:18" x14ac:dyDescent="0.2">
      <c r="A134" s="65">
        <v>24667.5</v>
      </c>
      <c r="B134" s="65">
        <v>-6.5953903615995624E-3</v>
      </c>
      <c r="C134" s="65">
        <v>1</v>
      </c>
      <c r="D134" s="66">
        <f t="shared" si="20"/>
        <v>2.4667500000000002</v>
      </c>
      <c r="E134" s="66">
        <f t="shared" si="21"/>
        <v>-6.5953903615995624E-3</v>
      </c>
      <c r="F134" s="17">
        <f t="shared" si="22"/>
        <v>2.4667500000000002</v>
      </c>
      <c r="G134" s="17">
        <f t="shared" si="23"/>
        <v>-6.5953903615995624E-3</v>
      </c>
      <c r="H134" s="17">
        <f t="shared" si="24"/>
        <v>6.0848555625000014</v>
      </c>
      <c r="I134" s="17">
        <f t="shared" si="25"/>
        <v>15.00981745879688</v>
      </c>
      <c r="J134" s="17">
        <f t="shared" si="26"/>
        <v>37.025467216487208</v>
      </c>
      <c r="K134" s="17">
        <f t="shared" si="27"/>
        <v>-1.626917917447572E-2</v>
      </c>
      <c r="L134" s="17">
        <f t="shared" si="28"/>
        <v>-4.0131997728637986E-2</v>
      </c>
      <c r="M134" s="17">
        <f t="shared" ca="1" si="29"/>
        <v>-6.0642633253880154E-3</v>
      </c>
      <c r="N134" s="17">
        <f t="shared" ca="1" si="30"/>
        <v>2.8209592859486189E-7</v>
      </c>
      <c r="O134" s="95">
        <f t="shared" ca="1" si="31"/>
        <v>60160091.740620501</v>
      </c>
      <c r="P134" s="17">
        <f t="shared" ca="1" si="32"/>
        <v>2934611.9675463252</v>
      </c>
      <c r="Q134" s="17">
        <f t="shared" ca="1" si="33"/>
        <v>235991126.22735763</v>
      </c>
      <c r="R134" s="15">
        <f t="shared" ca="1" si="34"/>
        <v>-5.3112703621154694E-4</v>
      </c>
    </row>
    <row r="135" spans="1:18" x14ac:dyDescent="0.2">
      <c r="A135" s="65">
        <v>24667.5</v>
      </c>
      <c r="B135" s="65">
        <v>-6.3953903593760297E-3</v>
      </c>
      <c r="C135" s="65">
        <v>1</v>
      </c>
      <c r="D135" s="66">
        <f t="shared" si="20"/>
        <v>2.4667500000000002</v>
      </c>
      <c r="E135" s="66">
        <f t="shared" si="21"/>
        <v>-6.3953903593760297E-3</v>
      </c>
      <c r="F135" s="17">
        <f t="shared" si="22"/>
        <v>2.4667500000000002</v>
      </c>
      <c r="G135" s="17">
        <f t="shared" si="23"/>
        <v>-6.3953903593760297E-3</v>
      </c>
      <c r="H135" s="17">
        <f t="shared" si="24"/>
        <v>6.0848555625000014</v>
      </c>
      <c r="I135" s="17">
        <f t="shared" si="25"/>
        <v>15.00981745879688</v>
      </c>
      <c r="J135" s="17">
        <f t="shared" si="26"/>
        <v>37.025467216487208</v>
      </c>
      <c r="K135" s="17">
        <f t="shared" si="27"/>
        <v>-1.5775829168990823E-2</v>
      </c>
      <c r="L135" s="17">
        <f t="shared" si="28"/>
        <v>-3.8915026602608115E-2</v>
      </c>
      <c r="M135" s="17">
        <f t="shared" ca="1" si="29"/>
        <v>-6.0642633253880154E-3</v>
      </c>
      <c r="N135" s="17">
        <f t="shared" ca="1" si="30"/>
        <v>1.0964511263769958E-7</v>
      </c>
      <c r="O135" s="95">
        <f t="shared" ca="1" si="31"/>
        <v>60160091.740620501</v>
      </c>
      <c r="P135" s="17">
        <f t="shared" ca="1" si="32"/>
        <v>2934611.9675463252</v>
      </c>
      <c r="Q135" s="17">
        <f t="shared" ca="1" si="33"/>
        <v>235991126.22735763</v>
      </c>
      <c r="R135" s="15">
        <f t="shared" ca="1" si="34"/>
        <v>-3.311270339880143E-4</v>
      </c>
    </row>
    <row r="136" spans="1:18" x14ac:dyDescent="0.2">
      <c r="A136" s="65">
        <v>24716.5</v>
      </c>
      <c r="B136" s="65">
        <v>-1.2641132893764617E-2</v>
      </c>
      <c r="C136" s="65">
        <v>1</v>
      </c>
      <c r="D136" s="66">
        <f t="shared" si="20"/>
        <v>2.4716499999999999</v>
      </c>
      <c r="E136" s="66">
        <f t="shared" si="21"/>
        <v>-1.2641132893764617E-2</v>
      </c>
      <c r="F136" s="17">
        <f t="shared" si="22"/>
        <v>2.4716499999999999</v>
      </c>
      <c r="G136" s="17">
        <f t="shared" si="23"/>
        <v>-1.2641132893764617E-2</v>
      </c>
      <c r="H136" s="17">
        <f t="shared" si="24"/>
        <v>6.1090537224999997</v>
      </c>
      <c r="I136" s="17">
        <f t="shared" si="25"/>
        <v>15.099442633217123</v>
      </c>
      <c r="J136" s="17">
        <f t="shared" si="26"/>
        <v>37.320537384391102</v>
      </c>
      <c r="K136" s="17">
        <f t="shared" si="27"/>
        <v>-3.1244456116873313E-2</v>
      </c>
      <c r="L136" s="17">
        <f t="shared" si="28"/>
        <v>-7.7225359961269918E-2</v>
      </c>
      <c r="M136" s="17">
        <f t="shared" ca="1" si="29"/>
        <v>-6.1734350127555723E-3</v>
      </c>
      <c r="N136" s="17">
        <f t="shared" ca="1" si="30"/>
        <v>4.183111588000889E-5</v>
      </c>
      <c r="O136" s="95">
        <f t="shared" ca="1" si="31"/>
        <v>63490097.853721775</v>
      </c>
      <c r="P136" s="17">
        <f t="shared" ca="1" si="32"/>
        <v>1385052.9353972727</v>
      </c>
      <c r="Q136" s="17">
        <f t="shared" ca="1" si="33"/>
        <v>245757142.23481146</v>
      </c>
      <c r="R136" s="15">
        <f t="shared" ca="1" si="34"/>
        <v>-6.4676978810090449E-3</v>
      </c>
    </row>
    <row r="137" spans="1:18" x14ac:dyDescent="0.2">
      <c r="A137" s="65">
        <v>25625</v>
      </c>
      <c r="B137" s="65">
        <v>-1.0850388710109835E-2</v>
      </c>
      <c r="C137" s="65">
        <v>1</v>
      </c>
      <c r="D137" s="66">
        <f t="shared" si="20"/>
        <v>2.5625</v>
      </c>
      <c r="E137" s="66">
        <f t="shared" si="21"/>
        <v>-1.0850388710109835E-2</v>
      </c>
      <c r="F137" s="17">
        <f t="shared" si="22"/>
        <v>2.5625</v>
      </c>
      <c r="G137" s="17">
        <f t="shared" si="23"/>
        <v>-1.0850388710109835E-2</v>
      </c>
      <c r="H137" s="17">
        <f t="shared" si="24"/>
        <v>6.56640625</v>
      </c>
      <c r="I137" s="17">
        <f t="shared" si="25"/>
        <v>16.826416015625</v>
      </c>
      <c r="J137" s="17">
        <f t="shared" si="26"/>
        <v>43.117691040039063</v>
      </c>
      <c r="K137" s="17">
        <f t="shared" si="27"/>
        <v>-2.7804121069656452E-2</v>
      </c>
      <c r="L137" s="17">
        <f t="shared" si="28"/>
        <v>-7.1248060240994657E-2</v>
      </c>
      <c r="M137" s="17">
        <f t="shared" ca="1" si="29"/>
        <v>-8.2469672737025407E-3</v>
      </c>
      <c r="N137" s="17">
        <f t="shared" ca="1" si="30"/>
        <v>6.7778031755450173E-6</v>
      </c>
      <c r="O137" s="95">
        <f t="shared" ca="1" si="31"/>
        <v>142700243.91467312</v>
      </c>
      <c r="P137" s="17">
        <f t="shared" ca="1" si="32"/>
        <v>84130088.689826116</v>
      </c>
      <c r="Q137" s="17">
        <f t="shared" ca="1" si="33"/>
        <v>471151032.21291322</v>
      </c>
      <c r="R137" s="15">
        <f t="shared" ca="1" si="34"/>
        <v>-2.6034214364072938E-3</v>
      </c>
    </row>
    <row r="138" spans="1:18" x14ac:dyDescent="0.2">
      <c r="A138" s="65">
        <v>25625</v>
      </c>
      <c r="B138" s="65">
        <v>-8.9503887071761684E-3</v>
      </c>
      <c r="C138" s="65">
        <v>0.6</v>
      </c>
      <c r="D138" s="66">
        <f t="shared" si="20"/>
        <v>2.5625</v>
      </c>
      <c r="E138" s="66">
        <f t="shared" si="21"/>
        <v>-8.9503887071761684E-3</v>
      </c>
      <c r="F138" s="17">
        <f t="shared" si="22"/>
        <v>1.5374999999999999</v>
      </c>
      <c r="G138" s="17">
        <f t="shared" si="23"/>
        <v>-5.370233224305701E-3</v>
      </c>
      <c r="H138" s="17">
        <f t="shared" si="24"/>
        <v>3.9398437499999996</v>
      </c>
      <c r="I138" s="17">
        <f t="shared" si="25"/>
        <v>10.095849609375</v>
      </c>
      <c r="J138" s="17">
        <f t="shared" si="26"/>
        <v>25.870614624023435</v>
      </c>
      <c r="K138" s="17">
        <f t="shared" si="27"/>
        <v>-1.3761222637283358E-2</v>
      </c>
      <c r="L138" s="17">
        <f t="shared" si="28"/>
        <v>-3.5263133008038607E-2</v>
      </c>
      <c r="M138" s="17">
        <f t="shared" ca="1" si="29"/>
        <v>-8.2469672737025407E-3</v>
      </c>
      <c r="N138" s="17">
        <f t="shared" ca="1" si="30"/>
        <v>2.9688102784205601E-7</v>
      </c>
      <c r="O138" s="95">
        <f t="shared" ca="1" si="31"/>
        <v>51372087.809282325</v>
      </c>
      <c r="P138" s="17">
        <f t="shared" ca="1" si="32"/>
        <v>30286831.928337082</v>
      </c>
      <c r="Q138" s="17">
        <f t="shared" ca="1" si="33"/>
        <v>169614371.59664869</v>
      </c>
      <c r="R138" s="15">
        <f t="shared" ca="1" si="34"/>
        <v>-7.0342143347362773E-4</v>
      </c>
    </row>
    <row r="139" spans="1:18" x14ac:dyDescent="0.2">
      <c r="A139" s="65">
        <v>25709</v>
      </c>
      <c r="B139" s="65">
        <v>-6.8839169089316143E-3</v>
      </c>
      <c r="C139" s="65">
        <v>1</v>
      </c>
      <c r="D139" s="66">
        <f t="shared" si="20"/>
        <v>2.5709</v>
      </c>
      <c r="E139" s="66">
        <f t="shared" si="21"/>
        <v>-6.8839169089316143E-3</v>
      </c>
      <c r="F139" s="17">
        <f t="shared" si="22"/>
        <v>2.5709</v>
      </c>
      <c r="G139" s="17">
        <f t="shared" si="23"/>
        <v>-6.8839169089316143E-3</v>
      </c>
      <c r="H139" s="17">
        <f t="shared" si="24"/>
        <v>6.6095268100000002</v>
      </c>
      <c r="I139" s="17">
        <f t="shared" si="25"/>
        <v>16.992432475829002</v>
      </c>
      <c r="J139" s="17">
        <f t="shared" si="26"/>
        <v>43.685844652108777</v>
      </c>
      <c r="K139" s="17">
        <f t="shared" si="27"/>
        <v>-1.7697861981172288E-2</v>
      </c>
      <c r="L139" s="17">
        <f t="shared" si="28"/>
        <v>-4.5499433367395835E-2</v>
      </c>
      <c r="M139" s="17">
        <f t="shared" ca="1" si="29"/>
        <v>-8.4434207656393367E-3</v>
      </c>
      <c r="N139" s="17">
        <f t="shared" ca="1" si="30"/>
        <v>2.4320522790862603E-6</v>
      </c>
      <c r="O139" s="95">
        <f t="shared" ca="1" si="31"/>
        <v>151743017.59873268</v>
      </c>
      <c r="P139" s="17">
        <f t="shared" ca="1" si="32"/>
        <v>103392429.07526314</v>
      </c>
      <c r="Q139" s="17">
        <f t="shared" ca="1" si="33"/>
        <v>496498384.38299423</v>
      </c>
      <c r="R139" s="15">
        <f t="shared" ca="1" si="34"/>
        <v>1.5595038567077224E-3</v>
      </c>
    </row>
    <row r="140" spans="1:18" x14ac:dyDescent="0.2">
      <c r="A140" s="65">
        <v>26577</v>
      </c>
      <c r="B140" s="65">
        <v>-1.0677477873689174E-2</v>
      </c>
      <c r="C140" s="65">
        <v>1</v>
      </c>
      <c r="D140" s="66">
        <f t="shared" si="20"/>
        <v>2.6577000000000002</v>
      </c>
      <c r="E140" s="66">
        <f t="shared" si="21"/>
        <v>-1.0677477873689174E-2</v>
      </c>
      <c r="F140" s="17">
        <f t="shared" si="22"/>
        <v>2.6577000000000002</v>
      </c>
      <c r="G140" s="17">
        <f t="shared" si="23"/>
        <v>-1.0677477873689174E-2</v>
      </c>
      <c r="H140" s="17">
        <f t="shared" si="24"/>
        <v>7.0633692900000007</v>
      </c>
      <c r="I140" s="17">
        <f t="shared" si="25"/>
        <v>18.772316562033001</v>
      </c>
      <c r="J140" s="17">
        <f t="shared" si="26"/>
        <v>49.891185726915111</v>
      </c>
      <c r="K140" s="17">
        <f t="shared" si="27"/>
        <v>-2.8377532944903722E-2</v>
      </c>
      <c r="L140" s="17">
        <f t="shared" si="28"/>
        <v>-7.5418969307670627E-2</v>
      </c>
      <c r="M140" s="17">
        <f t="shared" ca="1" si="29"/>
        <v>-1.0520366925351795E-2</v>
      </c>
      <c r="N140" s="17">
        <f t="shared" ca="1" si="30"/>
        <v>2.4683850087470683E-8</v>
      </c>
      <c r="O140" s="95">
        <f t="shared" ca="1" si="31"/>
        <v>263025790.24449584</v>
      </c>
      <c r="P140" s="17">
        <f t="shared" ca="1" si="32"/>
        <v>434603745.39018857</v>
      </c>
      <c r="Q140" s="17">
        <f t="shared" ca="1" si="33"/>
        <v>807838577.25306249</v>
      </c>
      <c r="R140" s="15">
        <f t="shared" ca="1" si="34"/>
        <v>-1.5711094833737935E-4</v>
      </c>
    </row>
    <row r="141" spans="1:18" x14ac:dyDescent="0.2">
      <c r="A141" s="65">
        <v>26577</v>
      </c>
      <c r="B141" s="65">
        <v>-9.8774778793469589E-3</v>
      </c>
      <c r="C141" s="65">
        <v>1</v>
      </c>
      <c r="D141" s="66">
        <f t="shared" si="20"/>
        <v>2.6577000000000002</v>
      </c>
      <c r="E141" s="66">
        <f t="shared" si="21"/>
        <v>-9.8774778793469589E-3</v>
      </c>
      <c r="F141" s="17">
        <f t="shared" si="22"/>
        <v>2.6577000000000002</v>
      </c>
      <c r="G141" s="17">
        <f t="shared" si="23"/>
        <v>-9.8774778793469589E-3</v>
      </c>
      <c r="H141" s="17">
        <f t="shared" si="24"/>
        <v>7.0633692900000007</v>
      </c>
      <c r="I141" s="17">
        <f t="shared" si="25"/>
        <v>18.772316562033001</v>
      </c>
      <c r="J141" s="17">
        <f t="shared" si="26"/>
        <v>49.891185726915111</v>
      </c>
      <c r="K141" s="17">
        <f t="shared" si="27"/>
        <v>-2.6251372959940414E-2</v>
      </c>
      <c r="L141" s="17">
        <f t="shared" si="28"/>
        <v>-6.9768273915633644E-2</v>
      </c>
      <c r="M141" s="17">
        <f t="shared" ca="1" si="29"/>
        <v>-1.0520366925351795E-2</v>
      </c>
      <c r="N141" s="17">
        <f t="shared" ca="1" si="30"/>
        <v>4.1330632547300813E-7</v>
      </c>
      <c r="O141" s="95">
        <f t="shared" ca="1" si="31"/>
        <v>263025790.24449584</v>
      </c>
      <c r="P141" s="17">
        <f t="shared" ca="1" si="32"/>
        <v>434603745.39018857</v>
      </c>
      <c r="Q141" s="17">
        <f t="shared" ca="1" si="33"/>
        <v>807838577.25306249</v>
      </c>
      <c r="R141" s="15">
        <f t="shared" ca="1" si="34"/>
        <v>6.4288904600483601E-4</v>
      </c>
    </row>
    <row r="142" spans="1:18" x14ac:dyDescent="0.2">
      <c r="A142" s="65">
        <v>26577</v>
      </c>
      <c r="B142" s="65">
        <v>-8.3774778735844005E-3</v>
      </c>
      <c r="C142" s="65">
        <v>1</v>
      </c>
      <c r="D142" s="66">
        <f t="shared" si="20"/>
        <v>2.6577000000000002</v>
      </c>
      <c r="E142" s="66">
        <f t="shared" si="21"/>
        <v>-8.3774778735844005E-3</v>
      </c>
      <c r="F142" s="17">
        <f t="shared" si="22"/>
        <v>2.6577000000000002</v>
      </c>
      <c r="G142" s="17">
        <f t="shared" si="23"/>
        <v>-8.3774778735844005E-3</v>
      </c>
      <c r="H142" s="17">
        <f t="shared" si="24"/>
        <v>7.0633692900000007</v>
      </c>
      <c r="I142" s="17">
        <f t="shared" si="25"/>
        <v>18.772316562033001</v>
      </c>
      <c r="J142" s="17">
        <f t="shared" si="26"/>
        <v>49.891185726915111</v>
      </c>
      <c r="K142" s="17">
        <f t="shared" si="27"/>
        <v>-2.2264822944625264E-2</v>
      </c>
      <c r="L142" s="17">
        <f t="shared" si="28"/>
        <v>-5.917321993993057E-2</v>
      </c>
      <c r="M142" s="17">
        <f t="shared" ca="1" si="29"/>
        <v>-1.0520366925351795E-2</v>
      </c>
      <c r="N142" s="17">
        <f t="shared" ca="1" si="30"/>
        <v>4.5919734881845632E-6</v>
      </c>
      <c r="O142" s="95">
        <f t="shared" ca="1" si="31"/>
        <v>263025790.24449584</v>
      </c>
      <c r="P142" s="17">
        <f t="shared" ca="1" si="32"/>
        <v>434603745.39018857</v>
      </c>
      <c r="Q142" s="17">
        <f t="shared" ca="1" si="33"/>
        <v>807838577.25306249</v>
      </c>
      <c r="R142" s="15">
        <f t="shared" ca="1" si="34"/>
        <v>2.1428890517673944E-3</v>
      </c>
    </row>
    <row r="143" spans="1:18" x14ac:dyDescent="0.2">
      <c r="A143" s="65">
        <v>26639</v>
      </c>
      <c r="B143" s="65">
        <v>-1.2781287348019123E-2</v>
      </c>
      <c r="C143" s="65">
        <v>1</v>
      </c>
      <c r="D143" s="66">
        <f t="shared" si="20"/>
        <v>2.6638999999999999</v>
      </c>
      <c r="E143" s="66">
        <f t="shared" si="21"/>
        <v>-1.2781287348019123E-2</v>
      </c>
      <c r="F143" s="17">
        <f t="shared" si="22"/>
        <v>2.6638999999999999</v>
      </c>
      <c r="G143" s="17">
        <f t="shared" si="23"/>
        <v>-1.2781287348019123E-2</v>
      </c>
      <c r="H143" s="17">
        <f t="shared" si="24"/>
        <v>7.0963632099999998</v>
      </c>
      <c r="I143" s="17">
        <f t="shared" si="25"/>
        <v>18.904001955119</v>
      </c>
      <c r="J143" s="17">
        <f t="shared" si="26"/>
        <v>50.358370808241503</v>
      </c>
      <c r="K143" s="17">
        <f t="shared" si="27"/>
        <v>-3.4048071366388141E-2</v>
      </c>
      <c r="L143" s="17">
        <f t="shared" si="28"/>
        <v>-9.0700657312921373E-2</v>
      </c>
      <c r="M143" s="17">
        <f t="shared" ca="1" si="29"/>
        <v>-1.0671994672580655E-2</v>
      </c>
      <c r="N143" s="17">
        <f t="shared" ca="1" si="30"/>
        <v>4.4491155906583694E-6</v>
      </c>
      <c r="O143" s="95">
        <f t="shared" ca="1" si="31"/>
        <v>272250366.34965903</v>
      </c>
      <c r="P143" s="17">
        <f t="shared" ca="1" si="32"/>
        <v>468158123.15097553</v>
      </c>
      <c r="Q143" s="17">
        <f t="shared" ca="1" si="33"/>
        <v>833711426.15437412</v>
      </c>
      <c r="R143" s="15">
        <f t="shared" ca="1" si="34"/>
        <v>-2.1092926754384678E-3</v>
      </c>
    </row>
    <row r="144" spans="1:18" x14ac:dyDescent="0.2">
      <c r="A144" s="65">
        <v>26640</v>
      </c>
      <c r="B144" s="65">
        <v>-1.2214730478466392E-2</v>
      </c>
      <c r="C144" s="65">
        <v>1</v>
      </c>
      <c r="D144" s="66">
        <f t="shared" si="20"/>
        <v>2.6640000000000001</v>
      </c>
      <c r="E144" s="66">
        <f t="shared" si="21"/>
        <v>-1.2214730478466392E-2</v>
      </c>
      <c r="F144" s="17">
        <f t="shared" si="22"/>
        <v>2.6640000000000001</v>
      </c>
      <c r="G144" s="17">
        <f t="shared" si="23"/>
        <v>-1.2214730478466392E-2</v>
      </c>
      <c r="H144" s="17">
        <f t="shared" si="24"/>
        <v>7.096896000000001</v>
      </c>
      <c r="I144" s="17">
        <f t="shared" si="25"/>
        <v>18.906130944000004</v>
      </c>
      <c r="J144" s="17">
        <f t="shared" si="26"/>
        <v>50.365932834816014</v>
      </c>
      <c r="K144" s="17">
        <f t="shared" si="27"/>
        <v>-3.2540041994634471E-2</v>
      </c>
      <c r="L144" s="17">
        <f t="shared" si="28"/>
        <v>-8.6686671873706239E-2</v>
      </c>
      <c r="M144" s="17">
        <f t="shared" ca="1" si="29"/>
        <v>-1.0674443859109959E-2</v>
      </c>
      <c r="N144" s="17">
        <f t="shared" ca="1" si="30"/>
        <v>2.3724828697684678E-6</v>
      </c>
      <c r="O144" s="95">
        <f t="shared" ca="1" si="31"/>
        <v>272400575.01552665</v>
      </c>
      <c r="P144" s="17">
        <f t="shared" ca="1" si="32"/>
        <v>468710825.04821813</v>
      </c>
      <c r="Q144" s="17">
        <f t="shared" ca="1" si="33"/>
        <v>834132890.62195158</v>
      </c>
      <c r="R144" s="15">
        <f t="shared" ca="1" si="34"/>
        <v>-1.5402866193564325E-3</v>
      </c>
    </row>
    <row r="145" spans="1:18" x14ac:dyDescent="0.2">
      <c r="A145" s="65">
        <v>26741</v>
      </c>
      <c r="B145" s="65">
        <v>-8.9116045629982835E-3</v>
      </c>
      <c r="C145" s="65">
        <v>0.6</v>
      </c>
      <c r="D145" s="66">
        <f t="shared" si="20"/>
        <v>2.6741000000000001</v>
      </c>
      <c r="E145" s="66">
        <f t="shared" si="21"/>
        <v>-8.9116045629982835E-3</v>
      </c>
      <c r="F145" s="17">
        <f t="shared" si="22"/>
        <v>1.60446</v>
      </c>
      <c r="G145" s="17">
        <f t="shared" si="23"/>
        <v>-5.3469627377989697E-3</v>
      </c>
      <c r="H145" s="17">
        <f t="shared" si="24"/>
        <v>4.2904864859999998</v>
      </c>
      <c r="I145" s="17">
        <f t="shared" si="25"/>
        <v>11.4731899122126</v>
      </c>
      <c r="J145" s="17">
        <f t="shared" si="26"/>
        <v>30.680457144247715</v>
      </c>
      <c r="K145" s="17">
        <f t="shared" si="27"/>
        <v>-1.4298313057148225E-2</v>
      </c>
      <c r="L145" s="17">
        <f t="shared" si="28"/>
        <v>-3.823511894612007E-2</v>
      </c>
      <c r="M145" s="17">
        <f t="shared" ca="1" si="29"/>
        <v>-1.0922396738198281E-2</v>
      </c>
      <c r="N145" s="17">
        <f t="shared" ca="1" si="30"/>
        <v>2.4259711031073229E-6</v>
      </c>
      <c r="O145" s="95">
        <f t="shared" ca="1" si="31"/>
        <v>103610018.33753785</v>
      </c>
      <c r="P145" s="17">
        <f t="shared" ca="1" si="32"/>
        <v>189516545.35053667</v>
      </c>
      <c r="Q145" s="17">
        <f t="shared" ca="1" si="33"/>
        <v>315859206.63977349</v>
      </c>
      <c r="R145" s="15">
        <f t="shared" ca="1" si="34"/>
        <v>2.0107921751999977E-3</v>
      </c>
    </row>
    <row r="146" spans="1:18" x14ac:dyDescent="0.2">
      <c r="A146" s="65">
        <v>26843.5</v>
      </c>
      <c r="B146" s="65">
        <v>-1.1636849423321459E-2</v>
      </c>
      <c r="C146" s="65">
        <v>1</v>
      </c>
      <c r="D146" s="66">
        <f t="shared" si="20"/>
        <v>2.6843499999999998</v>
      </c>
      <c r="E146" s="66">
        <f t="shared" si="21"/>
        <v>-1.1636849423321459E-2</v>
      </c>
      <c r="F146" s="17">
        <f t="shared" si="22"/>
        <v>2.6843499999999998</v>
      </c>
      <c r="G146" s="17">
        <f t="shared" si="23"/>
        <v>-1.1636849423321459E-2</v>
      </c>
      <c r="H146" s="17">
        <f t="shared" si="24"/>
        <v>7.2057349224999987</v>
      </c>
      <c r="I146" s="17">
        <f t="shared" si="25"/>
        <v>19.342714539212871</v>
      </c>
      <c r="J146" s="17">
        <f t="shared" si="26"/>
        <v>51.922615773336062</v>
      </c>
      <c r="K146" s="17">
        <f t="shared" si="27"/>
        <v>-3.1237376749492955E-2</v>
      </c>
      <c r="L146" s="17">
        <f t="shared" si="28"/>
        <v>-8.3852052277501407E-2</v>
      </c>
      <c r="M146" s="17">
        <f t="shared" ca="1" si="29"/>
        <v>-1.1175216632027238E-2</v>
      </c>
      <c r="N146" s="17">
        <f t="shared" ca="1" si="30"/>
        <v>2.1310483399809392E-7</v>
      </c>
      <c r="O146" s="95">
        <f t="shared" ca="1" si="31"/>
        <v>303915412.95079684</v>
      </c>
      <c r="P146" s="17">
        <f t="shared" ca="1" si="32"/>
        <v>588916780.92455912</v>
      </c>
      <c r="Q146" s="17">
        <f t="shared" ca="1" si="33"/>
        <v>922685660.02693999</v>
      </c>
      <c r="R146" s="15">
        <f t="shared" ca="1" si="34"/>
        <v>-4.6163279129422113E-4</v>
      </c>
    </row>
    <row r="147" spans="1:18" x14ac:dyDescent="0.2">
      <c r="A147" s="65">
        <v>26868.5</v>
      </c>
      <c r="B147" s="65">
        <v>-1.0972003808999445E-2</v>
      </c>
      <c r="C147" s="65">
        <v>1</v>
      </c>
      <c r="D147" s="66">
        <f t="shared" si="20"/>
        <v>2.6868500000000002</v>
      </c>
      <c r="E147" s="66">
        <f t="shared" si="21"/>
        <v>-1.0972003808999445E-2</v>
      </c>
      <c r="F147" s="17">
        <f t="shared" si="22"/>
        <v>2.6868500000000002</v>
      </c>
      <c r="G147" s="17">
        <f t="shared" si="23"/>
        <v>-1.0972003808999445E-2</v>
      </c>
      <c r="H147" s="17">
        <f t="shared" si="24"/>
        <v>7.2191629225000007</v>
      </c>
      <c r="I147" s="17">
        <f t="shared" si="25"/>
        <v>19.396807898319128</v>
      </c>
      <c r="J147" s="17">
        <f t="shared" si="26"/>
        <v>52.116313301598751</v>
      </c>
      <c r="K147" s="17">
        <f t="shared" si="27"/>
        <v>-2.9480128434210159E-2</v>
      </c>
      <c r="L147" s="17">
        <f t="shared" si="28"/>
        <v>-7.9208683083457576E-2</v>
      </c>
      <c r="M147" s="17">
        <f t="shared" ca="1" si="29"/>
        <v>-1.1237061035502656E-2</v>
      </c>
      <c r="N147" s="17">
        <f t="shared" ca="1" si="30"/>
        <v>7.0255333321574569E-8</v>
      </c>
      <c r="O147" s="95">
        <f t="shared" ca="1" si="31"/>
        <v>307917762.8937096</v>
      </c>
      <c r="P147" s="17">
        <f t="shared" ca="1" si="32"/>
        <v>604761148.88318849</v>
      </c>
      <c r="Q147" s="17">
        <f t="shared" ca="1" si="33"/>
        <v>933950967.86425245</v>
      </c>
      <c r="R147" s="15">
        <f t="shared" ca="1" si="34"/>
        <v>2.6505722650321112E-4</v>
      </c>
    </row>
    <row r="148" spans="1:18" x14ac:dyDescent="0.2">
      <c r="A148" s="65">
        <v>26880</v>
      </c>
      <c r="B148" s="65">
        <v>-1.0336139198618706E-2</v>
      </c>
      <c r="C148" s="65">
        <v>1</v>
      </c>
      <c r="D148" s="66">
        <f t="shared" si="20"/>
        <v>2.6880000000000002</v>
      </c>
      <c r="E148" s="66">
        <f t="shared" si="21"/>
        <v>-1.0336139198618706E-2</v>
      </c>
      <c r="F148" s="17">
        <f t="shared" si="22"/>
        <v>2.6880000000000002</v>
      </c>
      <c r="G148" s="17">
        <f t="shared" si="23"/>
        <v>-1.0336139198618706E-2</v>
      </c>
      <c r="H148" s="17">
        <f t="shared" si="24"/>
        <v>7.2253440000000007</v>
      </c>
      <c r="I148" s="17">
        <f t="shared" si="25"/>
        <v>19.421724672000003</v>
      </c>
      <c r="J148" s="17">
        <f t="shared" si="26"/>
        <v>52.205595918336016</v>
      </c>
      <c r="K148" s="17">
        <f t="shared" si="27"/>
        <v>-2.7783542165887083E-2</v>
      </c>
      <c r="L148" s="17">
        <f t="shared" si="28"/>
        <v>-7.4682161341904488E-2</v>
      </c>
      <c r="M148" s="17">
        <f t="shared" ca="1" si="29"/>
        <v>-1.1265533298257642E-2</v>
      </c>
      <c r="N148" s="17">
        <f t="shared" ca="1" si="30"/>
        <v>8.6377339244366859E-7</v>
      </c>
      <c r="O148" s="95">
        <f t="shared" ca="1" si="31"/>
        <v>309768505.34635103</v>
      </c>
      <c r="P148" s="17">
        <f t="shared" ca="1" si="32"/>
        <v>612129919.85890961</v>
      </c>
      <c r="Q148" s="17">
        <f t="shared" ca="1" si="33"/>
        <v>939161749.91186988</v>
      </c>
      <c r="R148" s="15">
        <f t="shared" ca="1" si="34"/>
        <v>9.2939409963893604E-4</v>
      </c>
    </row>
    <row r="149" spans="1:18" x14ac:dyDescent="0.2">
      <c r="A149" s="65">
        <v>27630</v>
      </c>
      <c r="B149" s="65">
        <v>-1.3000553023751478E-2</v>
      </c>
      <c r="C149" s="65">
        <v>1</v>
      </c>
      <c r="D149" s="66">
        <f t="shared" ref="D149:D212" si="35">A149/A$18</f>
        <v>2.7629999999999999</v>
      </c>
      <c r="E149" s="66">
        <f t="shared" ref="E149:E212" si="36">B149/B$18</f>
        <v>-1.3000553023751478E-2</v>
      </c>
      <c r="F149" s="17">
        <f t="shared" ref="F149:F212" si="37">$C149*D149</f>
        <v>2.7629999999999999</v>
      </c>
      <c r="G149" s="17">
        <f t="shared" ref="G149:G212" si="38">$C149*E149</f>
        <v>-1.3000553023751478E-2</v>
      </c>
      <c r="H149" s="17">
        <f t="shared" ref="H149:H212" si="39">C149*D149*D149</f>
        <v>7.6341689999999991</v>
      </c>
      <c r="I149" s="17">
        <f t="shared" ref="I149:I212" si="40">C149*D149*D149*D149</f>
        <v>21.093208946999997</v>
      </c>
      <c r="J149" s="17">
        <f t="shared" ref="J149:J212" si="41">C149*D149*D149*D149*D149</f>
        <v>58.280536320560991</v>
      </c>
      <c r="K149" s="17">
        <f t="shared" ref="K149:K212" si="42">C149*E149*D149</f>
        <v>-3.5920528004625335E-2</v>
      </c>
      <c r="L149" s="17">
        <f t="shared" ref="L149:L212" si="43">C149*E149*D149*D149</f>
        <v>-9.9248418876779793E-2</v>
      </c>
      <c r="M149" s="17">
        <f t="shared" ref="M149:M212" ca="1" si="44">+E$4+E$5*D149+E$6*D149^2</f>
        <v>-1.3154853581305373E-2</v>
      </c>
      <c r="N149" s="17">
        <f t="shared" ref="N149:N212" ca="1" si="45">C149*(M149-E149)^2</f>
        <v>2.380866206144286E-8</v>
      </c>
      <c r="O149" s="95">
        <f t="shared" ref="O149:O212" ca="1" si="46">(C149*O$1-O$2*F149+O$3*H149)^2</f>
        <v>443858032.19174469</v>
      </c>
      <c r="P149" s="17">
        <f t="shared" ref="P149:P212" ca="1" si="47">(-C149*O$2+O$4*F149-O$5*H149)^2</f>
        <v>1207585827.6994145</v>
      </c>
      <c r="Q149" s="17">
        <f t="shared" ref="Q149:Q212" ca="1" si="48">+(C149*O$3-F149*O$5+H149*O$6)^2</f>
        <v>1319613040.8339257</v>
      </c>
      <c r="R149" s="15">
        <f t="shared" ref="R149:R212" ca="1" si="49">+E149-M149</f>
        <v>1.5430055755389499E-4</v>
      </c>
    </row>
    <row r="150" spans="1:18" x14ac:dyDescent="0.2">
      <c r="A150" s="65">
        <v>27630</v>
      </c>
      <c r="B150" s="65">
        <v>-1.2600553019304413E-2</v>
      </c>
      <c r="C150" s="65">
        <v>1</v>
      </c>
      <c r="D150" s="66">
        <f t="shared" si="35"/>
        <v>2.7629999999999999</v>
      </c>
      <c r="E150" s="66">
        <f t="shared" si="36"/>
        <v>-1.2600553019304413E-2</v>
      </c>
      <c r="F150" s="17">
        <f t="shared" si="37"/>
        <v>2.7629999999999999</v>
      </c>
      <c r="G150" s="17">
        <f t="shared" si="38"/>
        <v>-1.2600553019304413E-2</v>
      </c>
      <c r="H150" s="17">
        <f t="shared" si="39"/>
        <v>7.6341689999999991</v>
      </c>
      <c r="I150" s="17">
        <f t="shared" si="40"/>
        <v>21.093208946999997</v>
      </c>
      <c r="J150" s="17">
        <f t="shared" si="41"/>
        <v>58.280536320560991</v>
      </c>
      <c r="K150" s="17">
        <f t="shared" si="42"/>
        <v>-3.4815327992338094E-2</v>
      </c>
      <c r="L150" s="17">
        <f t="shared" si="43"/>
        <v>-9.6194751242830154E-2</v>
      </c>
      <c r="M150" s="17">
        <f t="shared" ca="1" si="44"/>
        <v>-1.3154853581305373E-2</v>
      </c>
      <c r="N150" s="17">
        <f t="shared" ca="1" si="45"/>
        <v>3.072491130345804E-7</v>
      </c>
      <c r="O150" s="95">
        <f t="shared" ca="1" si="46"/>
        <v>443858032.19174469</v>
      </c>
      <c r="P150" s="17">
        <f t="shared" ca="1" si="47"/>
        <v>1207585827.6994145</v>
      </c>
      <c r="Q150" s="17">
        <f t="shared" ca="1" si="48"/>
        <v>1319613040.8339257</v>
      </c>
      <c r="R150" s="15">
        <f t="shared" ca="1" si="49"/>
        <v>5.5430056200096028E-4</v>
      </c>
    </row>
    <row r="151" spans="1:18" x14ac:dyDescent="0.2">
      <c r="A151" s="65">
        <v>27630</v>
      </c>
      <c r="B151" s="65">
        <v>-1.2300553019607093E-2</v>
      </c>
      <c r="C151" s="65">
        <v>1</v>
      </c>
      <c r="D151" s="66">
        <f t="shared" si="35"/>
        <v>2.7629999999999999</v>
      </c>
      <c r="E151" s="66">
        <f t="shared" si="36"/>
        <v>-1.2300553019607093E-2</v>
      </c>
      <c r="F151" s="17">
        <f t="shared" si="37"/>
        <v>2.7629999999999999</v>
      </c>
      <c r="G151" s="17">
        <f t="shared" si="38"/>
        <v>-1.2300553019607093E-2</v>
      </c>
      <c r="H151" s="17">
        <f t="shared" si="39"/>
        <v>7.6341689999999991</v>
      </c>
      <c r="I151" s="17">
        <f t="shared" si="40"/>
        <v>21.093208946999997</v>
      </c>
      <c r="J151" s="17">
        <f t="shared" si="41"/>
        <v>58.280536320560991</v>
      </c>
      <c r="K151" s="17">
        <f t="shared" si="42"/>
        <v>-3.3986427993174397E-2</v>
      </c>
      <c r="L151" s="17">
        <f t="shared" si="43"/>
        <v>-9.3904500545140851E-2</v>
      </c>
      <c r="M151" s="17">
        <f t="shared" ca="1" si="44"/>
        <v>-1.3154853581305373E-2</v>
      </c>
      <c r="N151" s="17">
        <f t="shared" ca="1" si="45"/>
        <v>7.2982944971799751E-7</v>
      </c>
      <c r="O151" s="95">
        <f t="shared" ca="1" si="46"/>
        <v>443858032.19174469</v>
      </c>
      <c r="P151" s="17">
        <f t="shared" ca="1" si="47"/>
        <v>1207585827.6994145</v>
      </c>
      <c r="Q151" s="17">
        <f t="shared" ca="1" si="48"/>
        <v>1319613040.8339257</v>
      </c>
      <c r="R151" s="15">
        <f t="shared" ca="1" si="49"/>
        <v>8.5430056169828045E-4</v>
      </c>
    </row>
    <row r="152" spans="1:18" x14ac:dyDescent="0.2">
      <c r="A152" s="65">
        <v>27636</v>
      </c>
      <c r="B152" s="65">
        <v>-1.2160212622960104E-2</v>
      </c>
      <c r="C152" s="65">
        <v>0.2</v>
      </c>
      <c r="D152" s="66">
        <f t="shared" si="35"/>
        <v>2.7635999999999998</v>
      </c>
      <c r="E152" s="66">
        <f t="shared" si="36"/>
        <v>-1.2160212622960104E-2</v>
      </c>
      <c r="F152" s="17">
        <f t="shared" si="37"/>
        <v>0.55271999999999999</v>
      </c>
      <c r="G152" s="17">
        <f t="shared" si="38"/>
        <v>-2.432042524592021E-3</v>
      </c>
      <c r="H152" s="17">
        <f t="shared" si="39"/>
        <v>1.5274969919999999</v>
      </c>
      <c r="I152" s="17">
        <f t="shared" si="40"/>
        <v>4.2213906870911995</v>
      </c>
      <c r="J152" s="17">
        <f t="shared" si="41"/>
        <v>11.666235302845239</v>
      </c>
      <c r="K152" s="17">
        <f t="shared" si="42"/>
        <v>-6.7211927209625093E-3</v>
      </c>
      <c r="L152" s="17">
        <f t="shared" si="43"/>
        <v>-1.857468820365199E-2</v>
      </c>
      <c r="M152" s="17">
        <f t="shared" ca="1" si="44"/>
        <v>-1.3170225738187918E-2</v>
      </c>
      <c r="N152" s="17">
        <f t="shared" ca="1" si="45"/>
        <v>2.0402529858643868E-7</v>
      </c>
      <c r="O152" s="95">
        <f t="shared" ca="1" si="46"/>
        <v>17801559.23394683</v>
      </c>
      <c r="P152" s="17">
        <f t="shared" ca="1" si="47"/>
        <v>48532218.42574355</v>
      </c>
      <c r="Q152" s="17">
        <f t="shared" ca="1" si="48"/>
        <v>52919644.317911252</v>
      </c>
      <c r="R152" s="15">
        <f t="shared" ca="1" si="49"/>
        <v>1.010013115227814E-3</v>
      </c>
    </row>
    <row r="153" spans="1:18" x14ac:dyDescent="0.2">
      <c r="A153" s="65">
        <v>27679</v>
      </c>
      <c r="B153" s="65">
        <v>-1.0350934242310129E-2</v>
      </c>
      <c r="C153" s="65">
        <v>1</v>
      </c>
      <c r="D153" s="66">
        <f t="shared" si="35"/>
        <v>2.7679</v>
      </c>
      <c r="E153" s="66">
        <f t="shared" si="36"/>
        <v>-1.0350934242310129E-2</v>
      </c>
      <c r="F153" s="17">
        <f t="shared" si="37"/>
        <v>2.7679</v>
      </c>
      <c r="G153" s="17">
        <f t="shared" si="38"/>
        <v>-1.0350934242310129E-2</v>
      </c>
      <c r="H153" s="17">
        <f t="shared" si="39"/>
        <v>7.6612704100000002</v>
      </c>
      <c r="I153" s="17">
        <f t="shared" si="40"/>
        <v>21.205630367838999</v>
      </c>
      <c r="J153" s="17">
        <f t="shared" si="41"/>
        <v>58.69506429514157</v>
      </c>
      <c r="K153" s="17">
        <f t="shared" si="42"/>
        <v>-2.8650350889290209E-2</v>
      </c>
      <c r="L153" s="17">
        <f t="shared" si="43"/>
        <v>-7.9301306226466375E-2</v>
      </c>
      <c r="M153" s="17">
        <f t="shared" ca="1" si="44"/>
        <v>-1.328051251680306E-2</v>
      </c>
      <c r="N153" s="17">
        <f t="shared" ca="1" si="45"/>
        <v>8.5824288663809764E-6</v>
      </c>
      <c r="O153" s="95">
        <f t="shared" ca="1" si="46"/>
        <v>453553641.76326424</v>
      </c>
      <c r="P153" s="17">
        <f t="shared" ca="1" si="47"/>
        <v>1254761585.2537825</v>
      </c>
      <c r="Q153" s="17">
        <f t="shared" ca="1" si="48"/>
        <v>1347361751.4612422</v>
      </c>
      <c r="R153" s="15">
        <f t="shared" ca="1" si="49"/>
        <v>2.9295782744929305E-3</v>
      </c>
    </row>
    <row r="154" spans="1:18" x14ac:dyDescent="0.2">
      <c r="A154" s="65">
        <v>27884</v>
      </c>
      <c r="B154" s="65">
        <v>-1.2967678542726617E-2</v>
      </c>
      <c r="C154" s="65">
        <v>1</v>
      </c>
      <c r="D154" s="66">
        <f t="shared" si="35"/>
        <v>2.7884000000000002</v>
      </c>
      <c r="E154" s="66">
        <f t="shared" si="36"/>
        <v>-1.2967678542726617E-2</v>
      </c>
      <c r="F154" s="17">
        <f t="shared" si="37"/>
        <v>2.7884000000000002</v>
      </c>
      <c r="G154" s="17">
        <f t="shared" si="38"/>
        <v>-1.2967678542726617E-2</v>
      </c>
      <c r="H154" s="17">
        <f t="shared" si="39"/>
        <v>7.7751745600000008</v>
      </c>
      <c r="I154" s="17">
        <f t="shared" si="40"/>
        <v>21.680296743104005</v>
      </c>
      <c r="J154" s="17">
        <f t="shared" si="41"/>
        <v>60.453339438471211</v>
      </c>
      <c r="K154" s="17">
        <f t="shared" si="42"/>
        <v>-3.6159074848538898E-2</v>
      </c>
      <c r="L154" s="17">
        <f t="shared" si="43"/>
        <v>-0.10082596430766587</v>
      </c>
      <c r="M154" s="17">
        <f t="shared" ca="1" si="44"/>
        <v>-1.3809185471385002E-2</v>
      </c>
      <c r="N154" s="17">
        <f t="shared" ca="1" si="45"/>
        <v>7.081339109800685E-7</v>
      </c>
      <c r="O154" s="95">
        <f t="shared" ca="1" si="46"/>
        <v>495389203.36490691</v>
      </c>
      <c r="P154" s="17">
        <f t="shared" ca="1" si="47"/>
        <v>1463798153.0885379</v>
      </c>
      <c r="Q154" s="17">
        <f t="shared" ca="1" si="48"/>
        <v>1467481269.2355795</v>
      </c>
      <c r="R154" s="15">
        <f t="shared" ca="1" si="49"/>
        <v>8.4150692865838511E-4</v>
      </c>
    </row>
    <row r="155" spans="1:18" x14ac:dyDescent="0.2">
      <c r="A155" s="65">
        <v>28646.5</v>
      </c>
      <c r="B155" s="65">
        <v>-1.8763633763707793E-2</v>
      </c>
      <c r="C155" s="65">
        <v>1</v>
      </c>
      <c r="D155" s="66">
        <f t="shared" si="35"/>
        <v>2.8646500000000001</v>
      </c>
      <c r="E155" s="66">
        <f t="shared" si="36"/>
        <v>-1.8763633763707793E-2</v>
      </c>
      <c r="F155" s="17">
        <f t="shared" si="37"/>
        <v>2.8646500000000001</v>
      </c>
      <c r="G155" s="17">
        <f t="shared" si="38"/>
        <v>-1.8763633763707793E-2</v>
      </c>
      <c r="H155" s="17">
        <f t="shared" si="39"/>
        <v>8.2062196225000008</v>
      </c>
      <c r="I155" s="17">
        <f t="shared" si="40"/>
        <v>23.50794704159463</v>
      </c>
      <c r="J155" s="17">
        <f t="shared" si="41"/>
        <v>67.342040492704058</v>
      </c>
      <c r="K155" s="17">
        <f t="shared" si="42"/>
        <v>-5.3751243461205529E-2</v>
      </c>
      <c r="L155" s="17">
        <f t="shared" si="43"/>
        <v>-0.15397849958114243</v>
      </c>
      <c r="M155" s="17">
        <f t="shared" ca="1" si="44"/>
        <v>-1.5817485236789938E-2</v>
      </c>
      <c r="N155" s="17">
        <f t="shared" ca="1" si="45"/>
        <v>8.6797911426602517E-6</v>
      </c>
      <c r="O155" s="95">
        <f t="shared" ca="1" si="46"/>
        <v>669438206.76586115</v>
      </c>
      <c r="P155" s="17">
        <f t="shared" ca="1" si="47"/>
        <v>2416477702.993576</v>
      </c>
      <c r="Q155" s="17">
        <f t="shared" ca="1" si="48"/>
        <v>1973997243.8909976</v>
      </c>
      <c r="R155" s="15">
        <f t="shared" ca="1" si="49"/>
        <v>-2.9461485269178557E-3</v>
      </c>
    </row>
    <row r="156" spans="1:18" x14ac:dyDescent="0.2">
      <c r="A156" s="65">
        <v>28646.5</v>
      </c>
      <c r="B156" s="65">
        <v>-1.8483633763505231E-2</v>
      </c>
      <c r="C156" s="65">
        <v>1</v>
      </c>
      <c r="D156" s="66">
        <f t="shared" si="35"/>
        <v>2.8646500000000001</v>
      </c>
      <c r="E156" s="66">
        <f t="shared" si="36"/>
        <v>-1.8483633763505231E-2</v>
      </c>
      <c r="F156" s="17">
        <f t="shared" si="37"/>
        <v>2.8646500000000001</v>
      </c>
      <c r="G156" s="17">
        <f t="shared" si="38"/>
        <v>-1.8483633763505231E-2</v>
      </c>
      <c r="H156" s="17">
        <f t="shared" si="39"/>
        <v>8.2062196225000008</v>
      </c>
      <c r="I156" s="17">
        <f t="shared" si="40"/>
        <v>23.50794704159463</v>
      </c>
      <c r="J156" s="17">
        <f t="shared" si="41"/>
        <v>67.342040492704058</v>
      </c>
      <c r="K156" s="17">
        <f t="shared" si="42"/>
        <v>-5.2949141460625258E-2</v>
      </c>
      <c r="L156" s="17">
        <f t="shared" si="43"/>
        <v>-0.15168075808518017</v>
      </c>
      <c r="M156" s="17">
        <f t="shared" ca="1" si="44"/>
        <v>-1.5817485236789938E-2</v>
      </c>
      <c r="N156" s="17">
        <f t="shared" ca="1" si="45"/>
        <v>7.1083479665061275E-6</v>
      </c>
      <c r="O156" s="95">
        <f t="shared" ca="1" si="46"/>
        <v>669438206.76586115</v>
      </c>
      <c r="P156" s="17">
        <f t="shared" ca="1" si="47"/>
        <v>2416477702.993576</v>
      </c>
      <c r="Q156" s="17">
        <f t="shared" ca="1" si="48"/>
        <v>1973997243.8909976</v>
      </c>
      <c r="R156" s="15">
        <f t="shared" ca="1" si="49"/>
        <v>-2.666148526715293E-3</v>
      </c>
    </row>
    <row r="157" spans="1:18" x14ac:dyDescent="0.2">
      <c r="A157" s="65">
        <v>28646.5</v>
      </c>
      <c r="B157" s="65">
        <v>-1.8363633759260728E-2</v>
      </c>
      <c r="C157" s="65">
        <v>1</v>
      </c>
      <c r="D157" s="66">
        <f t="shared" si="35"/>
        <v>2.8646500000000001</v>
      </c>
      <c r="E157" s="66">
        <f t="shared" si="36"/>
        <v>-1.8363633759260728E-2</v>
      </c>
      <c r="F157" s="17">
        <f t="shared" si="37"/>
        <v>2.8646500000000001</v>
      </c>
      <c r="G157" s="17">
        <f t="shared" si="38"/>
        <v>-1.8363633759260728E-2</v>
      </c>
      <c r="H157" s="17">
        <f t="shared" si="39"/>
        <v>8.2062196225000008</v>
      </c>
      <c r="I157" s="17">
        <f t="shared" si="40"/>
        <v>23.50794704159463</v>
      </c>
      <c r="J157" s="17">
        <f t="shared" si="41"/>
        <v>67.342040492704058</v>
      </c>
      <c r="K157" s="17">
        <f t="shared" si="42"/>
        <v>-5.2605383448466249E-2</v>
      </c>
      <c r="L157" s="17">
        <f t="shared" si="43"/>
        <v>-0.15069601169564883</v>
      </c>
      <c r="M157" s="17">
        <f t="shared" ca="1" si="44"/>
        <v>-1.5817485236789938E-2</v>
      </c>
      <c r="N157" s="17">
        <f t="shared" ca="1" si="45"/>
        <v>6.4828722984801892E-6</v>
      </c>
      <c r="O157" s="95">
        <f t="shared" ca="1" si="46"/>
        <v>669438206.76586115</v>
      </c>
      <c r="P157" s="17">
        <f t="shared" ca="1" si="47"/>
        <v>2416477702.993576</v>
      </c>
      <c r="Q157" s="17">
        <f t="shared" ca="1" si="48"/>
        <v>1973997243.8909976</v>
      </c>
      <c r="R157" s="15">
        <f t="shared" ca="1" si="49"/>
        <v>-2.5461485224707904E-3</v>
      </c>
    </row>
    <row r="158" spans="1:18" x14ac:dyDescent="0.2">
      <c r="A158" s="65"/>
      <c r="B158" s="65"/>
      <c r="C158" s="65"/>
      <c r="D158" s="66">
        <f t="shared" si="35"/>
        <v>0</v>
      </c>
      <c r="E158" s="66">
        <f t="shared" si="36"/>
        <v>0</v>
      </c>
      <c r="F158" s="17">
        <f t="shared" si="37"/>
        <v>0</v>
      </c>
      <c r="G158" s="17">
        <f t="shared" si="38"/>
        <v>0</v>
      </c>
      <c r="H158" s="17">
        <f t="shared" si="39"/>
        <v>0</v>
      </c>
      <c r="I158" s="17">
        <f t="shared" si="40"/>
        <v>0</v>
      </c>
      <c r="J158" s="17">
        <f t="shared" si="41"/>
        <v>0</v>
      </c>
      <c r="K158" s="17">
        <f t="shared" si="42"/>
        <v>0</v>
      </c>
      <c r="L158" s="17">
        <f t="shared" si="43"/>
        <v>0</v>
      </c>
      <c r="M158" s="17">
        <f t="shared" ca="1" si="44"/>
        <v>1.4270880165604599E-2</v>
      </c>
      <c r="N158" s="17">
        <f t="shared" ca="1" si="45"/>
        <v>0</v>
      </c>
      <c r="O158" s="95">
        <f t="shared" ca="1" si="46"/>
        <v>0</v>
      </c>
      <c r="P158" s="17">
        <f t="shared" ca="1" si="47"/>
        <v>0</v>
      </c>
      <c r="Q158" s="17">
        <f t="shared" ca="1" si="48"/>
        <v>0</v>
      </c>
      <c r="R158" s="15">
        <f t="shared" ca="1" si="49"/>
        <v>-1.4270880165604599E-2</v>
      </c>
    </row>
    <row r="159" spans="1:18" x14ac:dyDescent="0.2">
      <c r="A159" s="65"/>
      <c r="B159" s="65"/>
      <c r="C159" s="65"/>
      <c r="D159" s="66">
        <f t="shared" si="35"/>
        <v>0</v>
      </c>
      <c r="E159" s="66">
        <f t="shared" si="36"/>
        <v>0</v>
      </c>
      <c r="F159" s="17">
        <f t="shared" si="37"/>
        <v>0</v>
      </c>
      <c r="G159" s="17">
        <f t="shared" si="38"/>
        <v>0</v>
      </c>
      <c r="H159" s="17">
        <f t="shared" si="39"/>
        <v>0</v>
      </c>
      <c r="I159" s="17">
        <f t="shared" si="40"/>
        <v>0</v>
      </c>
      <c r="J159" s="17">
        <f t="shared" si="41"/>
        <v>0</v>
      </c>
      <c r="K159" s="17">
        <f t="shared" si="42"/>
        <v>0</v>
      </c>
      <c r="L159" s="17">
        <f t="shared" si="43"/>
        <v>0</v>
      </c>
      <c r="M159" s="17">
        <f t="shared" ca="1" si="44"/>
        <v>1.4270880165604599E-2</v>
      </c>
      <c r="N159" s="17">
        <f t="shared" ca="1" si="45"/>
        <v>0</v>
      </c>
      <c r="O159" s="95">
        <f t="shared" ca="1" si="46"/>
        <v>0</v>
      </c>
      <c r="P159" s="17">
        <f t="shared" ca="1" si="47"/>
        <v>0</v>
      </c>
      <c r="Q159" s="17">
        <f t="shared" ca="1" si="48"/>
        <v>0</v>
      </c>
      <c r="R159" s="15">
        <f t="shared" ca="1" si="49"/>
        <v>-1.4270880165604599E-2</v>
      </c>
    </row>
    <row r="160" spans="1:18" x14ac:dyDescent="0.2">
      <c r="A160" s="65"/>
      <c r="B160" s="65"/>
      <c r="C160" s="65"/>
      <c r="D160" s="66">
        <f t="shared" si="35"/>
        <v>0</v>
      </c>
      <c r="E160" s="66">
        <f t="shared" si="36"/>
        <v>0</v>
      </c>
      <c r="F160" s="17">
        <f t="shared" si="37"/>
        <v>0</v>
      </c>
      <c r="G160" s="17">
        <f t="shared" si="38"/>
        <v>0</v>
      </c>
      <c r="H160" s="17">
        <f t="shared" si="39"/>
        <v>0</v>
      </c>
      <c r="I160" s="17">
        <f t="shared" si="40"/>
        <v>0</v>
      </c>
      <c r="J160" s="17">
        <f t="shared" si="41"/>
        <v>0</v>
      </c>
      <c r="K160" s="17">
        <f t="shared" si="42"/>
        <v>0</v>
      </c>
      <c r="L160" s="17">
        <f t="shared" si="43"/>
        <v>0</v>
      </c>
      <c r="M160" s="17">
        <f t="shared" ca="1" si="44"/>
        <v>1.4270880165604599E-2</v>
      </c>
      <c r="N160" s="17">
        <f t="shared" ca="1" si="45"/>
        <v>0</v>
      </c>
      <c r="O160" s="95">
        <f t="shared" ca="1" si="46"/>
        <v>0</v>
      </c>
      <c r="P160" s="17">
        <f t="shared" ca="1" si="47"/>
        <v>0</v>
      </c>
      <c r="Q160" s="17">
        <f t="shared" ca="1" si="48"/>
        <v>0</v>
      </c>
      <c r="R160" s="15">
        <f t="shared" ca="1" si="49"/>
        <v>-1.4270880165604599E-2</v>
      </c>
    </row>
    <row r="161" spans="1:18" x14ac:dyDescent="0.2">
      <c r="A161" s="65"/>
      <c r="B161" s="65"/>
      <c r="C161" s="65"/>
      <c r="D161" s="66">
        <f t="shared" si="35"/>
        <v>0</v>
      </c>
      <c r="E161" s="66">
        <f t="shared" si="36"/>
        <v>0</v>
      </c>
      <c r="F161" s="17">
        <f t="shared" si="37"/>
        <v>0</v>
      </c>
      <c r="G161" s="17">
        <f t="shared" si="38"/>
        <v>0</v>
      </c>
      <c r="H161" s="17">
        <f t="shared" si="39"/>
        <v>0</v>
      </c>
      <c r="I161" s="17">
        <f t="shared" si="40"/>
        <v>0</v>
      </c>
      <c r="J161" s="17">
        <f t="shared" si="41"/>
        <v>0</v>
      </c>
      <c r="K161" s="17">
        <f t="shared" si="42"/>
        <v>0</v>
      </c>
      <c r="L161" s="17">
        <f t="shared" si="43"/>
        <v>0</v>
      </c>
      <c r="M161" s="17">
        <f t="shared" ca="1" si="44"/>
        <v>1.4270880165604599E-2</v>
      </c>
      <c r="N161" s="17">
        <f t="shared" ca="1" si="45"/>
        <v>0</v>
      </c>
      <c r="O161" s="95">
        <f t="shared" ca="1" si="46"/>
        <v>0</v>
      </c>
      <c r="P161" s="17">
        <f t="shared" ca="1" si="47"/>
        <v>0</v>
      </c>
      <c r="Q161" s="17">
        <f t="shared" ca="1" si="48"/>
        <v>0</v>
      </c>
      <c r="R161" s="15">
        <f t="shared" ca="1" si="49"/>
        <v>-1.4270880165604599E-2</v>
      </c>
    </row>
    <row r="162" spans="1:18" x14ac:dyDescent="0.2">
      <c r="A162" s="65"/>
      <c r="B162" s="65"/>
      <c r="C162" s="65"/>
      <c r="D162" s="66">
        <f t="shared" si="35"/>
        <v>0</v>
      </c>
      <c r="E162" s="66">
        <f t="shared" si="36"/>
        <v>0</v>
      </c>
      <c r="F162" s="17">
        <f t="shared" si="37"/>
        <v>0</v>
      </c>
      <c r="G162" s="17">
        <f t="shared" si="38"/>
        <v>0</v>
      </c>
      <c r="H162" s="17">
        <f t="shared" si="39"/>
        <v>0</v>
      </c>
      <c r="I162" s="17">
        <f t="shared" si="40"/>
        <v>0</v>
      </c>
      <c r="J162" s="17">
        <f t="shared" si="41"/>
        <v>0</v>
      </c>
      <c r="K162" s="17">
        <f t="shared" si="42"/>
        <v>0</v>
      </c>
      <c r="L162" s="17">
        <f t="shared" si="43"/>
        <v>0</v>
      </c>
      <c r="M162" s="17">
        <f t="shared" ca="1" si="44"/>
        <v>1.4270880165604599E-2</v>
      </c>
      <c r="N162" s="17">
        <f t="shared" ca="1" si="45"/>
        <v>0</v>
      </c>
      <c r="O162" s="95">
        <f t="shared" ca="1" si="46"/>
        <v>0</v>
      </c>
      <c r="P162" s="17">
        <f t="shared" ca="1" si="47"/>
        <v>0</v>
      </c>
      <c r="Q162" s="17">
        <f t="shared" ca="1" si="48"/>
        <v>0</v>
      </c>
      <c r="R162" s="15">
        <f t="shared" ca="1" si="49"/>
        <v>-1.4270880165604599E-2</v>
      </c>
    </row>
    <row r="163" spans="1:18" x14ac:dyDescent="0.2">
      <c r="A163" s="65"/>
      <c r="B163" s="65"/>
      <c r="C163" s="65"/>
      <c r="D163" s="66">
        <f t="shared" si="35"/>
        <v>0</v>
      </c>
      <c r="E163" s="66">
        <f t="shared" si="36"/>
        <v>0</v>
      </c>
      <c r="F163" s="17">
        <f t="shared" si="37"/>
        <v>0</v>
      </c>
      <c r="G163" s="17">
        <f t="shared" si="38"/>
        <v>0</v>
      </c>
      <c r="H163" s="17">
        <f t="shared" si="39"/>
        <v>0</v>
      </c>
      <c r="I163" s="17">
        <f t="shared" si="40"/>
        <v>0</v>
      </c>
      <c r="J163" s="17">
        <f t="shared" si="41"/>
        <v>0</v>
      </c>
      <c r="K163" s="17">
        <f t="shared" si="42"/>
        <v>0</v>
      </c>
      <c r="L163" s="17">
        <f t="shared" si="43"/>
        <v>0</v>
      </c>
      <c r="M163" s="17">
        <f t="shared" ca="1" si="44"/>
        <v>1.4270880165604599E-2</v>
      </c>
      <c r="N163" s="17">
        <f t="shared" ca="1" si="45"/>
        <v>0</v>
      </c>
      <c r="O163" s="95">
        <f t="shared" ca="1" si="46"/>
        <v>0</v>
      </c>
      <c r="P163" s="17">
        <f t="shared" ca="1" si="47"/>
        <v>0</v>
      </c>
      <c r="Q163" s="17">
        <f t="shared" ca="1" si="48"/>
        <v>0</v>
      </c>
      <c r="R163" s="15">
        <f t="shared" ca="1" si="49"/>
        <v>-1.4270880165604599E-2</v>
      </c>
    </row>
    <row r="164" spans="1:18" x14ac:dyDescent="0.2">
      <c r="A164" s="65"/>
      <c r="B164" s="65"/>
      <c r="C164" s="65"/>
      <c r="D164" s="66">
        <f t="shared" si="35"/>
        <v>0</v>
      </c>
      <c r="E164" s="66">
        <f t="shared" si="36"/>
        <v>0</v>
      </c>
      <c r="F164" s="17">
        <f t="shared" si="37"/>
        <v>0</v>
      </c>
      <c r="G164" s="17">
        <f t="shared" si="38"/>
        <v>0</v>
      </c>
      <c r="H164" s="17">
        <f t="shared" si="39"/>
        <v>0</v>
      </c>
      <c r="I164" s="17">
        <f t="shared" si="40"/>
        <v>0</v>
      </c>
      <c r="J164" s="17">
        <f t="shared" si="41"/>
        <v>0</v>
      </c>
      <c r="K164" s="17">
        <f t="shared" si="42"/>
        <v>0</v>
      </c>
      <c r="L164" s="17">
        <f t="shared" si="43"/>
        <v>0</v>
      </c>
      <c r="M164" s="17">
        <f t="shared" ca="1" si="44"/>
        <v>1.4270880165604599E-2</v>
      </c>
      <c r="N164" s="17">
        <f t="shared" ca="1" si="45"/>
        <v>0</v>
      </c>
      <c r="O164" s="95">
        <f t="shared" ca="1" si="46"/>
        <v>0</v>
      </c>
      <c r="P164" s="17">
        <f t="shared" ca="1" si="47"/>
        <v>0</v>
      </c>
      <c r="Q164" s="17">
        <f t="shared" ca="1" si="48"/>
        <v>0</v>
      </c>
      <c r="R164" s="15">
        <f t="shared" ca="1" si="49"/>
        <v>-1.4270880165604599E-2</v>
      </c>
    </row>
    <row r="165" spans="1:18" x14ac:dyDescent="0.2">
      <c r="A165" s="65"/>
      <c r="B165" s="65"/>
      <c r="C165" s="65"/>
      <c r="D165" s="66">
        <f t="shared" si="35"/>
        <v>0</v>
      </c>
      <c r="E165" s="66">
        <f t="shared" si="36"/>
        <v>0</v>
      </c>
      <c r="F165" s="17">
        <f t="shared" si="37"/>
        <v>0</v>
      </c>
      <c r="G165" s="17">
        <f t="shared" si="38"/>
        <v>0</v>
      </c>
      <c r="H165" s="17">
        <f t="shared" si="39"/>
        <v>0</v>
      </c>
      <c r="I165" s="17">
        <f t="shared" si="40"/>
        <v>0</v>
      </c>
      <c r="J165" s="17">
        <f t="shared" si="41"/>
        <v>0</v>
      </c>
      <c r="K165" s="17">
        <f t="shared" si="42"/>
        <v>0</v>
      </c>
      <c r="L165" s="17">
        <f t="shared" si="43"/>
        <v>0</v>
      </c>
      <c r="M165" s="17">
        <f t="shared" ca="1" si="44"/>
        <v>1.4270880165604599E-2</v>
      </c>
      <c r="N165" s="17">
        <f t="shared" ca="1" si="45"/>
        <v>0</v>
      </c>
      <c r="O165" s="95">
        <f t="shared" ca="1" si="46"/>
        <v>0</v>
      </c>
      <c r="P165" s="17">
        <f t="shared" ca="1" si="47"/>
        <v>0</v>
      </c>
      <c r="Q165" s="17">
        <f t="shared" ca="1" si="48"/>
        <v>0</v>
      </c>
      <c r="R165" s="15">
        <f t="shared" ca="1" si="49"/>
        <v>-1.4270880165604599E-2</v>
      </c>
    </row>
    <row r="166" spans="1:18" x14ac:dyDescent="0.2">
      <c r="A166" s="65"/>
      <c r="B166" s="65"/>
      <c r="C166" s="65"/>
      <c r="D166" s="66">
        <f t="shared" si="35"/>
        <v>0</v>
      </c>
      <c r="E166" s="66">
        <f t="shared" si="36"/>
        <v>0</v>
      </c>
      <c r="F166" s="17">
        <f t="shared" si="37"/>
        <v>0</v>
      </c>
      <c r="G166" s="17">
        <f t="shared" si="38"/>
        <v>0</v>
      </c>
      <c r="H166" s="17">
        <f t="shared" si="39"/>
        <v>0</v>
      </c>
      <c r="I166" s="17">
        <f t="shared" si="40"/>
        <v>0</v>
      </c>
      <c r="J166" s="17">
        <f t="shared" si="41"/>
        <v>0</v>
      </c>
      <c r="K166" s="17">
        <f t="shared" si="42"/>
        <v>0</v>
      </c>
      <c r="L166" s="17">
        <f t="shared" si="43"/>
        <v>0</v>
      </c>
      <c r="M166" s="17">
        <f t="shared" ca="1" si="44"/>
        <v>1.4270880165604599E-2</v>
      </c>
      <c r="N166" s="17">
        <f t="shared" ca="1" si="45"/>
        <v>0</v>
      </c>
      <c r="O166" s="95">
        <f t="shared" ca="1" si="46"/>
        <v>0</v>
      </c>
      <c r="P166" s="17">
        <f t="shared" ca="1" si="47"/>
        <v>0</v>
      </c>
      <c r="Q166" s="17">
        <f t="shared" ca="1" si="48"/>
        <v>0</v>
      </c>
      <c r="R166" s="15">
        <f t="shared" ca="1" si="49"/>
        <v>-1.4270880165604599E-2</v>
      </c>
    </row>
    <row r="167" spans="1:18" x14ac:dyDescent="0.2">
      <c r="A167" s="65"/>
      <c r="B167" s="65"/>
      <c r="C167" s="65"/>
      <c r="D167" s="66">
        <f t="shared" si="35"/>
        <v>0</v>
      </c>
      <c r="E167" s="66">
        <f t="shared" si="36"/>
        <v>0</v>
      </c>
      <c r="F167" s="17">
        <f t="shared" si="37"/>
        <v>0</v>
      </c>
      <c r="G167" s="17">
        <f t="shared" si="38"/>
        <v>0</v>
      </c>
      <c r="H167" s="17">
        <f t="shared" si="39"/>
        <v>0</v>
      </c>
      <c r="I167" s="17">
        <f t="shared" si="40"/>
        <v>0</v>
      </c>
      <c r="J167" s="17">
        <f t="shared" si="41"/>
        <v>0</v>
      </c>
      <c r="K167" s="17">
        <f t="shared" si="42"/>
        <v>0</v>
      </c>
      <c r="L167" s="17">
        <f t="shared" si="43"/>
        <v>0</v>
      </c>
      <c r="M167" s="17">
        <f t="shared" ca="1" si="44"/>
        <v>1.4270880165604599E-2</v>
      </c>
      <c r="N167" s="17">
        <f t="shared" ca="1" si="45"/>
        <v>0</v>
      </c>
      <c r="O167" s="95">
        <f t="shared" ca="1" si="46"/>
        <v>0</v>
      </c>
      <c r="P167" s="17">
        <f t="shared" ca="1" si="47"/>
        <v>0</v>
      </c>
      <c r="Q167" s="17">
        <f t="shared" ca="1" si="48"/>
        <v>0</v>
      </c>
      <c r="R167" s="15">
        <f t="shared" ca="1" si="49"/>
        <v>-1.4270880165604599E-2</v>
      </c>
    </row>
    <row r="168" spans="1:18" x14ac:dyDescent="0.2">
      <c r="A168" s="65"/>
      <c r="B168" s="65"/>
      <c r="C168" s="65"/>
      <c r="D168" s="66">
        <f t="shared" si="35"/>
        <v>0</v>
      </c>
      <c r="E168" s="66">
        <f t="shared" si="36"/>
        <v>0</v>
      </c>
      <c r="F168" s="17">
        <f t="shared" si="37"/>
        <v>0</v>
      </c>
      <c r="G168" s="17">
        <f t="shared" si="38"/>
        <v>0</v>
      </c>
      <c r="H168" s="17">
        <f t="shared" si="39"/>
        <v>0</v>
      </c>
      <c r="I168" s="17">
        <f t="shared" si="40"/>
        <v>0</v>
      </c>
      <c r="J168" s="17">
        <f t="shared" si="41"/>
        <v>0</v>
      </c>
      <c r="K168" s="17">
        <f t="shared" si="42"/>
        <v>0</v>
      </c>
      <c r="L168" s="17">
        <f t="shared" si="43"/>
        <v>0</v>
      </c>
      <c r="M168" s="17">
        <f t="shared" ca="1" si="44"/>
        <v>1.4270880165604599E-2</v>
      </c>
      <c r="N168" s="17">
        <f t="shared" ca="1" si="45"/>
        <v>0</v>
      </c>
      <c r="O168" s="95">
        <f t="shared" ca="1" si="46"/>
        <v>0</v>
      </c>
      <c r="P168" s="17">
        <f t="shared" ca="1" si="47"/>
        <v>0</v>
      </c>
      <c r="Q168" s="17">
        <f t="shared" ca="1" si="48"/>
        <v>0</v>
      </c>
      <c r="R168" s="15">
        <f t="shared" ca="1" si="49"/>
        <v>-1.4270880165604599E-2</v>
      </c>
    </row>
    <row r="169" spans="1:18" x14ac:dyDescent="0.2">
      <c r="A169" s="65"/>
      <c r="B169" s="65"/>
      <c r="C169" s="65"/>
      <c r="D169" s="66">
        <f t="shared" si="35"/>
        <v>0</v>
      </c>
      <c r="E169" s="66">
        <f t="shared" si="36"/>
        <v>0</v>
      </c>
      <c r="F169" s="17">
        <f t="shared" si="37"/>
        <v>0</v>
      </c>
      <c r="G169" s="17">
        <f t="shared" si="38"/>
        <v>0</v>
      </c>
      <c r="H169" s="17">
        <f t="shared" si="39"/>
        <v>0</v>
      </c>
      <c r="I169" s="17">
        <f t="shared" si="40"/>
        <v>0</v>
      </c>
      <c r="J169" s="17">
        <f t="shared" si="41"/>
        <v>0</v>
      </c>
      <c r="K169" s="17">
        <f t="shared" si="42"/>
        <v>0</v>
      </c>
      <c r="L169" s="17">
        <f t="shared" si="43"/>
        <v>0</v>
      </c>
      <c r="M169" s="17">
        <f t="shared" ca="1" si="44"/>
        <v>1.4270880165604599E-2</v>
      </c>
      <c r="N169" s="17">
        <f t="shared" ca="1" si="45"/>
        <v>0</v>
      </c>
      <c r="O169" s="95">
        <f t="shared" ca="1" si="46"/>
        <v>0</v>
      </c>
      <c r="P169" s="17">
        <f t="shared" ca="1" si="47"/>
        <v>0</v>
      </c>
      <c r="Q169" s="17">
        <f t="shared" ca="1" si="48"/>
        <v>0</v>
      </c>
      <c r="R169" s="15">
        <f t="shared" ca="1" si="49"/>
        <v>-1.4270880165604599E-2</v>
      </c>
    </row>
    <row r="170" spans="1:18" x14ac:dyDescent="0.2">
      <c r="A170" s="65"/>
      <c r="B170" s="65"/>
      <c r="C170" s="65"/>
      <c r="D170" s="66">
        <f t="shared" si="35"/>
        <v>0</v>
      </c>
      <c r="E170" s="66">
        <f t="shared" si="36"/>
        <v>0</v>
      </c>
      <c r="F170" s="17">
        <f t="shared" si="37"/>
        <v>0</v>
      </c>
      <c r="G170" s="17">
        <f t="shared" si="38"/>
        <v>0</v>
      </c>
      <c r="H170" s="17">
        <f t="shared" si="39"/>
        <v>0</v>
      </c>
      <c r="I170" s="17">
        <f t="shared" si="40"/>
        <v>0</v>
      </c>
      <c r="J170" s="17">
        <f t="shared" si="41"/>
        <v>0</v>
      </c>
      <c r="K170" s="17">
        <f t="shared" si="42"/>
        <v>0</v>
      </c>
      <c r="L170" s="17">
        <f t="shared" si="43"/>
        <v>0</v>
      </c>
      <c r="M170" s="17">
        <f t="shared" ca="1" si="44"/>
        <v>1.4270880165604599E-2</v>
      </c>
      <c r="N170" s="17">
        <f t="shared" ca="1" si="45"/>
        <v>0</v>
      </c>
      <c r="O170" s="95">
        <f t="shared" ca="1" si="46"/>
        <v>0</v>
      </c>
      <c r="P170" s="17">
        <f t="shared" ca="1" si="47"/>
        <v>0</v>
      </c>
      <c r="Q170" s="17">
        <f t="shared" ca="1" si="48"/>
        <v>0</v>
      </c>
      <c r="R170" s="15">
        <f t="shared" ca="1" si="49"/>
        <v>-1.4270880165604599E-2</v>
      </c>
    </row>
    <row r="171" spans="1:18" x14ac:dyDescent="0.2">
      <c r="A171" s="65"/>
      <c r="B171" s="65"/>
      <c r="C171" s="65"/>
      <c r="D171" s="66">
        <f t="shared" si="35"/>
        <v>0</v>
      </c>
      <c r="E171" s="66">
        <f t="shared" si="36"/>
        <v>0</v>
      </c>
      <c r="F171" s="17">
        <f t="shared" si="37"/>
        <v>0</v>
      </c>
      <c r="G171" s="17">
        <f t="shared" si="38"/>
        <v>0</v>
      </c>
      <c r="H171" s="17">
        <f t="shared" si="39"/>
        <v>0</v>
      </c>
      <c r="I171" s="17">
        <f t="shared" si="40"/>
        <v>0</v>
      </c>
      <c r="J171" s="17">
        <f t="shared" si="41"/>
        <v>0</v>
      </c>
      <c r="K171" s="17">
        <f t="shared" si="42"/>
        <v>0</v>
      </c>
      <c r="L171" s="17">
        <f t="shared" si="43"/>
        <v>0</v>
      </c>
      <c r="M171" s="17">
        <f t="shared" ca="1" si="44"/>
        <v>1.4270880165604599E-2</v>
      </c>
      <c r="N171" s="17">
        <f t="shared" ca="1" si="45"/>
        <v>0</v>
      </c>
      <c r="O171" s="95">
        <f t="shared" ca="1" si="46"/>
        <v>0</v>
      </c>
      <c r="P171" s="17">
        <f t="shared" ca="1" si="47"/>
        <v>0</v>
      </c>
      <c r="Q171" s="17">
        <f t="shared" ca="1" si="48"/>
        <v>0</v>
      </c>
      <c r="R171" s="15">
        <f t="shared" ca="1" si="49"/>
        <v>-1.4270880165604599E-2</v>
      </c>
    </row>
    <row r="172" spans="1:18" x14ac:dyDescent="0.2">
      <c r="A172" s="65"/>
      <c r="B172" s="65"/>
      <c r="C172" s="65"/>
      <c r="D172" s="66">
        <f t="shared" si="35"/>
        <v>0</v>
      </c>
      <c r="E172" s="66">
        <f t="shared" si="36"/>
        <v>0</v>
      </c>
      <c r="F172" s="17">
        <f t="shared" si="37"/>
        <v>0</v>
      </c>
      <c r="G172" s="17">
        <f t="shared" si="38"/>
        <v>0</v>
      </c>
      <c r="H172" s="17">
        <f t="shared" si="39"/>
        <v>0</v>
      </c>
      <c r="I172" s="17">
        <f t="shared" si="40"/>
        <v>0</v>
      </c>
      <c r="J172" s="17">
        <f t="shared" si="41"/>
        <v>0</v>
      </c>
      <c r="K172" s="17">
        <f t="shared" si="42"/>
        <v>0</v>
      </c>
      <c r="L172" s="17">
        <f t="shared" si="43"/>
        <v>0</v>
      </c>
      <c r="M172" s="17">
        <f t="shared" ca="1" si="44"/>
        <v>1.4270880165604599E-2</v>
      </c>
      <c r="N172" s="17">
        <f t="shared" ca="1" si="45"/>
        <v>0</v>
      </c>
      <c r="O172" s="95">
        <f t="shared" ca="1" si="46"/>
        <v>0</v>
      </c>
      <c r="P172" s="17">
        <f t="shared" ca="1" si="47"/>
        <v>0</v>
      </c>
      <c r="Q172" s="17">
        <f t="shared" ca="1" si="48"/>
        <v>0</v>
      </c>
      <c r="R172" s="15">
        <f t="shared" ca="1" si="49"/>
        <v>-1.4270880165604599E-2</v>
      </c>
    </row>
    <row r="173" spans="1:18" x14ac:dyDescent="0.2">
      <c r="A173" s="65"/>
      <c r="B173" s="65"/>
      <c r="C173" s="65"/>
      <c r="D173" s="66">
        <f t="shared" si="35"/>
        <v>0</v>
      </c>
      <c r="E173" s="66">
        <f t="shared" si="36"/>
        <v>0</v>
      </c>
      <c r="F173" s="17">
        <f t="shared" si="37"/>
        <v>0</v>
      </c>
      <c r="G173" s="17">
        <f t="shared" si="38"/>
        <v>0</v>
      </c>
      <c r="H173" s="17">
        <f t="shared" si="39"/>
        <v>0</v>
      </c>
      <c r="I173" s="17">
        <f t="shared" si="40"/>
        <v>0</v>
      </c>
      <c r="J173" s="17">
        <f t="shared" si="41"/>
        <v>0</v>
      </c>
      <c r="K173" s="17">
        <f t="shared" si="42"/>
        <v>0</v>
      </c>
      <c r="L173" s="17">
        <f t="shared" si="43"/>
        <v>0</v>
      </c>
      <c r="M173" s="17">
        <f t="shared" ca="1" si="44"/>
        <v>1.4270880165604599E-2</v>
      </c>
      <c r="N173" s="17">
        <f t="shared" ca="1" si="45"/>
        <v>0</v>
      </c>
      <c r="O173" s="95">
        <f t="shared" ca="1" si="46"/>
        <v>0</v>
      </c>
      <c r="P173" s="17">
        <f t="shared" ca="1" si="47"/>
        <v>0</v>
      </c>
      <c r="Q173" s="17">
        <f t="shared" ca="1" si="48"/>
        <v>0</v>
      </c>
      <c r="R173" s="15">
        <f t="shared" ca="1" si="49"/>
        <v>-1.4270880165604599E-2</v>
      </c>
    </row>
    <row r="174" spans="1:18" x14ac:dyDescent="0.2">
      <c r="A174" s="65"/>
      <c r="B174" s="65"/>
      <c r="C174" s="65"/>
      <c r="D174" s="66">
        <f t="shared" si="35"/>
        <v>0</v>
      </c>
      <c r="E174" s="66">
        <f t="shared" si="36"/>
        <v>0</v>
      </c>
      <c r="F174" s="17">
        <f t="shared" si="37"/>
        <v>0</v>
      </c>
      <c r="G174" s="17">
        <f t="shared" si="38"/>
        <v>0</v>
      </c>
      <c r="H174" s="17">
        <f t="shared" si="39"/>
        <v>0</v>
      </c>
      <c r="I174" s="17">
        <f t="shared" si="40"/>
        <v>0</v>
      </c>
      <c r="J174" s="17">
        <f t="shared" si="41"/>
        <v>0</v>
      </c>
      <c r="K174" s="17">
        <f t="shared" si="42"/>
        <v>0</v>
      </c>
      <c r="L174" s="17">
        <f t="shared" si="43"/>
        <v>0</v>
      </c>
      <c r="M174" s="17">
        <f t="shared" ca="1" si="44"/>
        <v>1.4270880165604599E-2</v>
      </c>
      <c r="N174" s="17">
        <f t="shared" ca="1" si="45"/>
        <v>0</v>
      </c>
      <c r="O174" s="95">
        <f t="shared" ca="1" si="46"/>
        <v>0</v>
      </c>
      <c r="P174" s="17">
        <f t="shared" ca="1" si="47"/>
        <v>0</v>
      </c>
      <c r="Q174" s="17">
        <f t="shared" ca="1" si="48"/>
        <v>0</v>
      </c>
      <c r="R174" s="15">
        <f t="shared" ca="1" si="49"/>
        <v>-1.4270880165604599E-2</v>
      </c>
    </row>
    <row r="175" spans="1:18" x14ac:dyDescent="0.2">
      <c r="A175" s="65"/>
      <c r="B175" s="65"/>
      <c r="C175" s="65"/>
      <c r="D175" s="66">
        <f t="shared" si="35"/>
        <v>0</v>
      </c>
      <c r="E175" s="66">
        <f t="shared" si="36"/>
        <v>0</v>
      </c>
      <c r="F175" s="17">
        <f t="shared" si="37"/>
        <v>0</v>
      </c>
      <c r="G175" s="17">
        <f t="shared" si="38"/>
        <v>0</v>
      </c>
      <c r="H175" s="17">
        <f t="shared" si="39"/>
        <v>0</v>
      </c>
      <c r="I175" s="17">
        <f t="shared" si="40"/>
        <v>0</v>
      </c>
      <c r="J175" s="17">
        <f t="shared" si="41"/>
        <v>0</v>
      </c>
      <c r="K175" s="17">
        <f t="shared" si="42"/>
        <v>0</v>
      </c>
      <c r="L175" s="17">
        <f t="shared" si="43"/>
        <v>0</v>
      </c>
      <c r="M175" s="17">
        <f t="shared" ca="1" si="44"/>
        <v>1.4270880165604599E-2</v>
      </c>
      <c r="N175" s="17">
        <f t="shared" ca="1" si="45"/>
        <v>0</v>
      </c>
      <c r="O175" s="95">
        <f t="shared" ca="1" si="46"/>
        <v>0</v>
      </c>
      <c r="P175" s="17">
        <f t="shared" ca="1" si="47"/>
        <v>0</v>
      </c>
      <c r="Q175" s="17">
        <f t="shared" ca="1" si="48"/>
        <v>0</v>
      </c>
      <c r="R175" s="15">
        <f t="shared" ca="1" si="49"/>
        <v>-1.4270880165604599E-2</v>
      </c>
    </row>
    <row r="176" spans="1:18" x14ac:dyDescent="0.2">
      <c r="A176" s="65"/>
      <c r="B176" s="65"/>
      <c r="C176" s="65"/>
      <c r="D176" s="66">
        <f t="shared" si="35"/>
        <v>0</v>
      </c>
      <c r="E176" s="66">
        <f t="shared" si="36"/>
        <v>0</v>
      </c>
      <c r="F176" s="17">
        <f t="shared" si="37"/>
        <v>0</v>
      </c>
      <c r="G176" s="17">
        <f t="shared" si="38"/>
        <v>0</v>
      </c>
      <c r="H176" s="17">
        <f t="shared" si="39"/>
        <v>0</v>
      </c>
      <c r="I176" s="17">
        <f t="shared" si="40"/>
        <v>0</v>
      </c>
      <c r="J176" s="17">
        <f t="shared" si="41"/>
        <v>0</v>
      </c>
      <c r="K176" s="17">
        <f t="shared" si="42"/>
        <v>0</v>
      </c>
      <c r="L176" s="17">
        <f t="shared" si="43"/>
        <v>0</v>
      </c>
      <c r="M176" s="17">
        <f t="shared" ca="1" si="44"/>
        <v>1.4270880165604599E-2</v>
      </c>
      <c r="N176" s="17">
        <f t="shared" ca="1" si="45"/>
        <v>0</v>
      </c>
      <c r="O176" s="95">
        <f t="shared" ca="1" si="46"/>
        <v>0</v>
      </c>
      <c r="P176" s="17">
        <f t="shared" ca="1" si="47"/>
        <v>0</v>
      </c>
      <c r="Q176" s="17">
        <f t="shared" ca="1" si="48"/>
        <v>0</v>
      </c>
      <c r="R176" s="15">
        <f t="shared" ca="1" si="49"/>
        <v>-1.4270880165604599E-2</v>
      </c>
    </row>
    <row r="177" spans="1:18" x14ac:dyDescent="0.2">
      <c r="A177" s="65"/>
      <c r="B177" s="65"/>
      <c r="C177" s="65"/>
      <c r="D177" s="66">
        <f t="shared" si="35"/>
        <v>0</v>
      </c>
      <c r="E177" s="66">
        <f t="shared" si="36"/>
        <v>0</v>
      </c>
      <c r="F177" s="17">
        <f t="shared" si="37"/>
        <v>0</v>
      </c>
      <c r="G177" s="17">
        <f t="shared" si="38"/>
        <v>0</v>
      </c>
      <c r="H177" s="17">
        <f t="shared" si="39"/>
        <v>0</v>
      </c>
      <c r="I177" s="17">
        <f t="shared" si="40"/>
        <v>0</v>
      </c>
      <c r="J177" s="17">
        <f t="shared" si="41"/>
        <v>0</v>
      </c>
      <c r="K177" s="17">
        <f t="shared" si="42"/>
        <v>0</v>
      </c>
      <c r="L177" s="17">
        <f t="shared" si="43"/>
        <v>0</v>
      </c>
      <c r="M177" s="17">
        <f t="shared" ca="1" si="44"/>
        <v>1.4270880165604599E-2</v>
      </c>
      <c r="N177" s="17">
        <f t="shared" ca="1" si="45"/>
        <v>0</v>
      </c>
      <c r="O177" s="95">
        <f t="shared" ca="1" si="46"/>
        <v>0</v>
      </c>
      <c r="P177" s="17">
        <f t="shared" ca="1" si="47"/>
        <v>0</v>
      </c>
      <c r="Q177" s="17">
        <f t="shared" ca="1" si="48"/>
        <v>0</v>
      </c>
      <c r="R177" s="15">
        <f t="shared" ca="1" si="49"/>
        <v>-1.4270880165604599E-2</v>
      </c>
    </row>
    <row r="178" spans="1:18" x14ac:dyDescent="0.2">
      <c r="A178" s="65"/>
      <c r="B178" s="65"/>
      <c r="C178" s="65"/>
      <c r="D178" s="66">
        <f t="shared" si="35"/>
        <v>0</v>
      </c>
      <c r="E178" s="66">
        <f t="shared" si="36"/>
        <v>0</v>
      </c>
      <c r="F178" s="17">
        <f t="shared" si="37"/>
        <v>0</v>
      </c>
      <c r="G178" s="17">
        <f t="shared" si="38"/>
        <v>0</v>
      </c>
      <c r="H178" s="17">
        <f t="shared" si="39"/>
        <v>0</v>
      </c>
      <c r="I178" s="17">
        <f t="shared" si="40"/>
        <v>0</v>
      </c>
      <c r="J178" s="17">
        <f t="shared" si="41"/>
        <v>0</v>
      </c>
      <c r="K178" s="17">
        <f t="shared" si="42"/>
        <v>0</v>
      </c>
      <c r="L178" s="17">
        <f t="shared" si="43"/>
        <v>0</v>
      </c>
      <c r="M178" s="17">
        <f t="shared" ca="1" si="44"/>
        <v>1.4270880165604599E-2</v>
      </c>
      <c r="N178" s="17">
        <f t="shared" ca="1" si="45"/>
        <v>0</v>
      </c>
      <c r="O178" s="95">
        <f t="shared" ca="1" si="46"/>
        <v>0</v>
      </c>
      <c r="P178" s="17">
        <f t="shared" ca="1" si="47"/>
        <v>0</v>
      </c>
      <c r="Q178" s="17">
        <f t="shared" ca="1" si="48"/>
        <v>0</v>
      </c>
      <c r="R178" s="15">
        <f t="shared" ca="1" si="49"/>
        <v>-1.4270880165604599E-2</v>
      </c>
    </row>
    <row r="179" spans="1:18" x14ac:dyDescent="0.2">
      <c r="A179" s="65"/>
      <c r="B179" s="65"/>
      <c r="C179" s="65"/>
      <c r="D179" s="66">
        <f t="shared" si="35"/>
        <v>0</v>
      </c>
      <c r="E179" s="66">
        <f t="shared" si="36"/>
        <v>0</v>
      </c>
      <c r="F179" s="17">
        <f t="shared" si="37"/>
        <v>0</v>
      </c>
      <c r="G179" s="17">
        <f t="shared" si="38"/>
        <v>0</v>
      </c>
      <c r="H179" s="17">
        <f t="shared" si="39"/>
        <v>0</v>
      </c>
      <c r="I179" s="17">
        <f t="shared" si="40"/>
        <v>0</v>
      </c>
      <c r="J179" s="17">
        <f t="shared" si="41"/>
        <v>0</v>
      </c>
      <c r="K179" s="17">
        <f t="shared" si="42"/>
        <v>0</v>
      </c>
      <c r="L179" s="17">
        <f t="shared" si="43"/>
        <v>0</v>
      </c>
      <c r="M179" s="17">
        <f t="shared" ca="1" si="44"/>
        <v>1.4270880165604599E-2</v>
      </c>
      <c r="N179" s="17">
        <f t="shared" ca="1" si="45"/>
        <v>0</v>
      </c>
      <c r="O179" s="95">
        <f t="shared" ca="1" si="46"/>
        <v>0</v>
      </c>
      <c r="P179" s="17">
        <f t="shared" ca="1" si="47"/>
        <v>0</v>
      </c>
      <c r="Q179" s="17">
        <f t="shared" ca="1" si="48"/>
        <v>0</v>
      </c>
      <c r="R179" s="15">
        <f t="shared" ca="1" si="49"/>
        <v>-1.4270880165604599E-2</v>
      </c>
    </row>
    <row r="180" spans="1:18" x14ac:dyDescent="0.2">
      <c r="A180" s="65"/>
      <c r="B180" s="65"/>
      <c r="C180" s="65"/>
      <c r="D180" s="66">
        <f t="shared" si="35"/>
        <v>0</v>
      </c>
      <c r="E180" s="66">
        <f t="shared" si="36"/>
        <v>0</v>
      </c>
      <c r="F180" s="17">
        <f t="shared" si="37"/>
        <v>0</v>
      </c>
      <c r="G180" s="17">
        <f t="shared" si="38"/>
        <v>0</v>
      </c>
      <c r="H180" s="17">
        <f t="shared" si="39"/>
        <v>0</v>
      </c>
      <c r="I180" s="17">
        <f t="shared" si="40"/>
        <v>0</v>
      </c>
      <c r="J180" s="17">
        <f t="shared" si="41"/>
        <v>0</v>
      </c>
      <c r="K180" s="17">
        <f t="shared" si="42"/>
        <v>0</v>
      </c>
      <c r="L180" s="17">
        <f t="shared" si="43"/>
        <v>0</v>
      </c>
      <c r="M180" s="17">
        <f t="shared" ca="1" si="44"/>
        <v>1.4270880165604599E-2</v>
      </c>
      <c r="N180" s="17">
        <f t="shared" ca="1" si="45"/>
        <v>0</v>
      </c>
      <c r="O180" s="95">
        <f t="shared" ca="1" si="46"/>
        <v>0</v>
      </c>
      <c r="P180" s="17">
        <f t="shared" ca="1" si="47"/>
        <v>0</v>
      </c>
      <c r="Q180" s="17">
        <f t="shared" ca="1" si="48"/>
        <v>0</v>
      </c>
      <c r="R180" s="15">
        <f t="shared" ca="1" si="49"/>
        <v>-1.4270880165604599E-2</v>
      </c>
    </row>
    <row r="181" spans="1:18" x14ac:dyDescent="0.2">
      <c r="A181" s="65"/>
      <c r="B181" s="65"/>
      <c r="C181" s="65"/>
      <c r="D181" s="66">
        <f t="shared" si="35"/>
        <v>0</v>
      </c>
      <c r="E181" s="66">
        <f t="shared" si="36"/>
        <v>0</v>
      </c>
      <c r="F181" s="17">
        <f t="shared" si="37"/>
        <v>0</v>
      </c>
      <c r="G181" s="17">
        <f t="shared" si="38"/>
        <v>0</v>
      </c>
      <c r="H181" s="17">
        <f t="shared" si="39"/>
        <v>0</v>
      </c>
      <c r="I181" s="17">
        <f t="shared" si="40"/>
        <v>0</v>
      </c>
      <c r="J181" s="17">
        <f t="shared" si="41"/>
        <v>0</v>
      </c>
      <c r="K181" s="17">
        <f t="shared" si="42"/>
        <v>0</v>
      </c>
      <c r="L181" s="17">
        <f t="shared" si="43"/>
        <v>0</v>
      </c>
      <c r="M181" s="17">
        <f t="shared" ca="1" si="44"/>
        <v>1.4270880165604599E-2</v>
      </c>
      <c r="N181" s="17">
        <f t="shared" ca="1" si="45"/>
        <v>0</v>
      </c>
      <c r="O181" s="95">
        <f t="shared" ca="1" si="46"/>
        <v>0</v>
      </c>
      <c r="P181" s="17">
        <f t="shared" ca="1" si="47"/>
        <v>0</v>
      </c>
      <c r="Q181" s="17">
        <f t="shared" ca="1" si="48"/>
        <v>0</v>
      </c>
      <c r="R181" s="15">
        <f t="shared" ca="1" si="49"/>
        <v>-1.4270880165604599E-2</v>
      </c>
    </row>
    <row r="182" spans="1:18" x14ac:dyDescent="0.2">
      <c r="A182" s="65"/>
      <c r="B182" s="65"/>
      <c r="C182" s="65"/>
      <c r="D182" s="66">
        <f t="shared" si="35"/>
        <v>0</v>
      </c>
      <c r="E182" s="66">
        <f t="shared" si="36"/>
        <v>0</v>
      </c>
      <c r="F182" s="17">
        <f t="shared" si="37"/>
        <v>0</v>
      </c>
      <c r="G182" s="17">
        <f t="shared" si="38"/>
        <v>0</v>
      </c>
      <c r="H182" s="17">
        <f t="shared" si="39"/>
        <v>0</v>
      </c>
      <c r="I182" s="17">
        <f t="shared" si="40"/>
        <v>0</v>
      </c>
      <c r="J182" s="17">
        <f t="shared" si="41"/>
        <v>0</v>
      </c>
      <c r="K182" s="17">
        <f t="shared" si="42"/>
        <v>0</v>
      </c>
      <c r="L182" s="17">
        <f t="shared" si="43"/>
        <v>0</v>
      </c>
      <c r="M182" s="17">
        <f t="shared" ca="1" si="44"/>
        <v>1.4270880165604599E-2</v>
      </c>
      <c r="N182" s="17">
        <f t="shared" ca="1" si="45"/>
        <v>0</v>
      </c>
      <c r="O182" s="95">
        <f t="shared" ca="1" si="46"/>
        <v>0</v>
      </c>
      <c r="P182" s="17">
        <f t="shared" ca="1" si="47"/>
        <v>0</v>
      </c>
      <c r="Q182" s="17">
        <f t="shared" ca="1" si="48"/>
        <v>0</v>
      </c>
      <c r="R182" s="15">
        <f t="shared" ca="1" si="49"/>
        <v>-1.4270880165604599E-2</v>
      </c>
    </row>
    <row r="183" spans="1:18" x14ac:dyDescent="0.2">
      <c r="A183" s="65"/>
      <c r="B183" s="65"/>
      <c r="C183" s="65"/>
      <c r="D183" s="66">
        <f t="shared" si="35"/>
        <v>0</v>
      </c>
      <c r="E183" s="66">
        <f t="shared" si="36"/>
        <v>0</v>
      </c>
      <c r="F183" s="17">
        <f t="shared" si="37"/>
        <v>0</v>
      </c>
      <c r="G183" s="17">
        <f t="shared" si="38"/>
        <v>0</v>
      </c>
      <c r="H183" s="17">
        <f t="shared" si="39"/>
        <v>0</v>
      </c>
      <c r="I183" s="17">
        <f t="shared" si="40"/>
        <v>0</v>
      </c>
      <c r="J183" s="17">
        <f t="shared" si="41"/>
        <v>0</v>
      </c>
      <c r="K183" s="17">
        <f t="shared" si="42"/>
        <v>0</v>
      </c>
      <c r="L183" s="17">
        <f t="shared" si="43"/>
        <v>0</v>
      </c>
      <c r="M183" s="17">
        <f t="shared" ca="1" si="44"/>
        <v>1.4270880165604599E-2</v>
      </c>
      <c r="N183" s="17">
        <f t="shared" ca="1" si="45"/>
        <v>0</v>
      </c>
      <c r="O183" s="95">
        <f t="shared" ca="1" si="46"/>
        <v>0</v>
      </c>
      <c r="P183" s="17">
        <f t="shared" ca="1" si="47"/>
        <v>0</v>
      </c>
      <c r="Q183" s="17">
        <f t="shared" ca="1" si="48"/>
        <v>0</v>
      </c>
      <c r="R183" s="15">
        <f t="shared" ca="1" si="49"/>
        <v>-1.4270880165604599E-2</v>
      </c>
    </row>
    <row r="184" spans="1:18" x14ac:dyDescent="0.2">
      <c r="A184" s="65"/>
      <c r="B184" s="65"/>
      <c r="C184" s="65"/>
      <c r="D184" s="66">
        <f t="shared" si="35"/>
        <v>0</v>
      </c>
      <c r="E184" s="66">
        <f t="shared" si="36"/>
        <v>0</v>
      </c>
      <c r="F184" s="17">
        <f t="shared" si="37"/>
        <v>0</v>
      </c>
      <c r="G184" s="17">
        <f t="shared" si="38"/>
        <v>0</v>
      </c>
      <c r="H184" s="17">
        <f t="shared" si="39"/>
        <v>0</v>
      </c>
      <c r="I184" s="17">
        <f t="shared" si="40"/>
        <v>0</v>
      </c>
      <c r="J184" s="17">
        <f t="shared" si="41"/>
        <v>0</v>
      </c>
      <c r="K184" s="17">
        <f t="shared" si="42"/>
        <v>0</v>
      </c>
      <c r="L184" s="17">
        <f t="shared" si="43"/>
        <v>0</v>
      </c>
      <c r="M184" s="17">
        <f t="shared" ca="1" si="44"/>
        <v>1.4270880165604599E-2</v>
      </c>
      <c r="N184" s="17">
        <f t="shared" ca="1" si="45"/>
        <v>0</v>
      </c>
      <c r="O184" s="95">
        <f t="shared" ca="1" si="46"/>
        <v>0</v>
      </c>
      <c r="P184" s="17">
        <f t="shared" ca="1" si="47"/>
        <v>0</v>
      </c>
      <c r="Q184" s="17">
        <f t="shared" ca="1" si="48"/>
        <v>0</v>
      </c>
      <c r="R184" s="15">
        <f t="shared" ca="1" si="49"/>
        <v>-1.4270880165604599E-2</v>
      </c>
    </row>
    <row r="185" spans="1:18" x14ac:dyDescent="0.2">
      <c r="A185" s="65"/>
      <c r="B185" s="65"/>
      <c r="C185" s="65"/>
      <c r="D185" s="66">
        <f t="shared" si="35"/>
        <v>0</v>
      </c>
      <c r="E185" s="66">
        <f t="shared" si="36"/>
        <v>0</v>
      </c>
      <c r="F185" s="17">
        <f t="shared" si="37"/>
        <v>0</v>
      </c>
      <c r="G185" s="17">
        <f t="shared" si="38"/>
        <v>0</v>
      </c>
      <c r="H185" s="17">
        <f t="shared" si="39"/>
        <v>0</v>
      </c>
      <c r="I185" s="17">
        <f t="shared" si="40"/>
        <v>0</v>
      </c>
      <c r="J185" s="17">
        <f t="shared" si="41"/>
        <v>0</v>
      </c>
      <c r="K185" s="17">
        <f t="shared" si="42"/>
        <v>0</v>
      </c>
      <c r="L185" s="17">
        <f t="shared" si="43"/>
        <v>0</v>
      </c>
      <c r="M185" s="17">
        <f t="shared" ca="1" si="44"/>
        <v>1.4270880165604599E-2</v>
      </c>
      <c r="N185" s="17">
        <f t="shared" ca="1" si="45"/>
        <v>0</v>
      </c>
      <c r="O185" s="95">
        <f t="shared" ca="1" si="46"/>
        <v>0</v>
      </c>
      <c r="P185" s="17">
        <f t="shared" ca="1" si="47"/>
        <v>0</v>
      </c>
      <c r="Q185" s="17">
        <f t="shared" ca="1" si="48"/>
        <v>0</v>
      </c>
      <c r="R185" s="15">
        <f t="shared" ca="1" si="49"/>
        <v>-1.4270880165604599E-2</v>
      </c>
    </row>
    <row r="186" spans="1:18" x14ac:dyDescent="0.2">
      <c r="A186" s="65"/>
      <c r="B186" s="65"/>
      <c r="C186" s="65"/>
      <c r="D186" s="66">
        <f t="shared" si="35"/>
        <v>0</v>
      </c>
      <c r="E186" s="66">
        <f t="shared" si="36"/>
        <v>0</v>
      </c>
      <c r="F186" s="17">
        <f t="shared" si="37"/>
        <v>0</v>
      </c>
      <c r="G186" s="17">
        <f t="shared" si="38"/>
        <v>0</v>
      </c>
      <c r="H186" s="17">
        <f t="shared" si="39"/>
        <v>0</v>
      </c>
      <c r="I186" s="17">
        <f t="shared" si="40"/>
        <v>0</v>
      </c>
      <c r="J186" s="17">
        <f t="shared" si="41"/>
        <v>0</v>
      </c>
      <c r="K186" s="17">
        <f t="shared" si="42"/>
        <v>0</v>
      </c>
      <c r="L186" s="17">
        <f t="shared" si="43"/>
        <v>0</v>
      </c>
      <c r="M186" s="17">
        <f t="shared" ca="1" si="44"/>
        <v>1.4270880165604599E-2</v>
      </c>
      <c r="N186" s="17">
        <f t="shared" ca="1" si="45"/>
        <v>0</v>
      </c>
      <c r="O186" s="95">
        <f t="shared" ca="1" si="46"/>
        <v>0</v>
      </c>
      <c r="P186" s="17">
        <f t="shared" ca="1" si="47"/>
        <v>0</v>
      </c>
      <c r="Q186" s="17">
        <f t="shared" ca="1" si="48"/>
        <v>0</v>
      </c>
      <c r="R186" s="15">
        <f t="shared" ca="1" si="49"/>
        <v>-1.4270880165604599E-2</v>
      </c>
    </row>
    <row r="187" spans="1:18" x14ac:dyDescent="0.2">
      <c r="A187" s="65"/>
      <c r="B187" s="65"/>
      <c r="C187" s="65"/>
      <c r="D187" s="66">
        <f t="shared" si="35"/>
        <v>0</v>
      </c>
      <c r="E187" s="66">
        <f t="shared" si="36"/>
        <v>0</v>
      </c>
      <c r="F187" s="17">
        <f t="shared" si="37"/>
        <v>0</v>
      </c>
      <c r="G187" s="17">
        <f t="shared" si="38"/>
        <v>0</v>
      </c>
      <c r="H187" s="17">
        <f t="shared" si="39"/>
        <v>0</v>
      </c>
      <c r="I187" s="17">
        <f t="shared" si="40"/>
        <v>0</v>
      </c>
      <c r="J187" s="17">
        <f t="shared" si="41"/>
        <v>0</v>
      </c>
      <c r="K187" s="17">
        <f t="shared" si="42"/>
        <v>0</v>
      </c>
      <c r="L187" s="17">
        <f t="shared" si="43"/>
        <v>0</v>
      </c>
      <c r="M187" s="17">
        <f t="shared" ca="1" si="44"/>
        <v>1.4270880165604599E-2</v>
      </c>
      <c r="N187" s="17">
        <f t="shared" ca="1" si="45"/>
        <v>0</v>
      </c>
      <c r="O187" s="95">
        <f t="shared" ca="1" si="46"/>
        <v>0</v>
      </c>
      <c r="P187" s="17">
        <f t="shared" ca="1" si="47"/>
        <v>0</v>
      </c>
      <c r="Q187" s="17">
        <f t="shared" ca="1" si="48"/>
        <v>0</v>
      </c>
      <c r="R187" s="15">
        <f t="shared" ca="1" si="49"/>
        <v>-1.4270880165604599E-2</v>
      </c>
    </row>
    <row r="188" spans="1:18" x14ac:dyDescent="0.2">
      <c r="A188" s="65"/>
      <c r="B188" s="65"/>
      <c r="C188" s="65"/>
      <c r="D188" s="66">
        <f t="shared" si="35"/>
        <v>0</v>
      </c>
      <c r="E188" s="66">
        <f t="shared" si="36"/>
        <v>0</v>
      </c>
      <c r="F188" s="17">
        <f t="shared" si="37"/>
        <v>0</v>
      </c>
      <c r="G188" s="17">
        <f t="shared" si="38"/>
        <v>0</v>
      </c>
      <c r="H188" s="17">
        <f t="shared" si="39"/>
        <v>0</v>
      </c>
      <c r="I188" s="17">
        <f t="shared" si="40"/>
        <v>0</v>
      </c>
      <c r="J188" s="17">
        <f t="shared" si="41"/>
        <v>0</v>
      </c>
      <c r="K188" s="17">
        <f t="shared" si="42"/>
        <v>0</v>
      </c>
      <c r="L188" s="17">
        <f t="shared" si="43"/>
        <v>0</v>
      </c>
      <c r="M188" s="17">
        <f t="shared" ca="1" si="44"/>
        <v>1.4270880165604599E-2</v>
      </c>
      <c r="N188" s="17">
        <f t="shared" ca="1" si="45"/>
        <v>0</v>
      </c>
      <c r="O188" s="95">
        <f t="shared" ca="1" si="46"/>
        <v>0</v>
      </c>
      <c r="P188" s="17">
        <f t="shared" ca="1" si="47"/>
        <v>0</v>
      </c>
      <c r="Q188" s="17">
        <f t="shared" ca="1" si="48"/>
        <v>0</v>
      </c>
      <c r="R188" s="15">
        <f t="shared" ca="1" si="49"/>
        <v>-1.4270880165604599E-2</v>
      </c>
    </row>
    <row r="189" spans="1:18" x14ac:dyDescent="0.2">
      <c r="A189" s="65"/>
      <c r="B189" s="65"/>
      <c r="C189" s="65"/>
      <c r="D189" s="66">
        <f t="shared" si="35"/>
        <v>0</v>
      </c>
      <c r="E189" s="66">
        <f t="shared" si="36"/>
        <v>0</v>
      </c>
      <c r="F189" s="17">
        <f t="shared" si="37"/>
        <v>0</v>
      </c>
      <c r="G189" s="17">
        <f t="shared" si="38"/>
        <v>0</v>
      </c>
      <c r="H189" s="17">
        <f t="shared" si="39"/>
        <v>0</v>
      </c>
      <c r="I189" s="17">
        <f t="shared" si="40"/>
        <v>0</v>
      </c>
      <c r="J189" s="17">
        <f t="shared" si="41"/>
        <v>0</v>
      </c>
      <c r="K189" s="17">
        <f t="shared" si="42"/>
        <v>0</v>
      </c>
      <c r="L189" s="17">
        <f t="shared" si="43"/>
        <v>0</v>
      </c>
      <c r="M189" s="17">
        <f t="shared" ca="1" si="44"/>
        <v>1.4270880165604599E-2</v>
      </c>
      <c r="N189" s="17">
        <f t="shared" ca="1" si="45"/>
        <v>0</v>
      </c>
      <c r="O189" s="95">
        <f t="shared" ca="1" si="46"/>
        <v>0</v>
      </c>
      <c r="P189" s="17">
        <f t="shared" ca="1" si="47"/>
        <v>0</v>
      </c>
      <c r="Q189" s="17">
        <f t="shared" ca="1" si="48"/>
        <v>0</v>
      </c>
      <c r="R189" s="15">
        <f t="shared" ca="1" si="49"/>
        <v>-1.4270880165604599E-2</v>
      </c>
    </row>
    <row r="190" spans="1:18" x14ac:dyDescent="0.2">
      <c r="A190" s="65"/>
      <c r="B190" s="65"/>
      <c r="C190" s="65"/>
      <c r="D190" s="66">
        <f t="shared" si="35"/>
        <v>0</v>
      </c>
      <c r="E190" s="66">
        <f t="shared" si="36"/>
        <v>0</v>
      </c>
      <c r="F190" s="17">
        <f t="shared" si="37"/>
        <v>0</v>
      </c>
      <c r="G190" s="17">
        <f t="shared" si="38"/>
        <v>0</v>
      </c>
      <c r="H190" s="17">
        <f t="shared" si="39"/>
        <v>0</v>
      </c>
      <c r="I190" s="17">
        <f t="shared" si="40"/>
        <v>0</v>
      </c>
      <c r="J190" s="17">
        <f t="shared" si="41"/>
        <v>0</v>
      </c>
      <c r="K190" s="17">
        <f t="shared" si="42"/>
        <v>0</v>
      </c>
      <c r="L190" s="17">
        <f t="shared" si="43"/>
        <v>0</v>
      </c>
      <c r="M190" s="17">
        <f t="shared" ca="1" si="44"/>
        <v>1.4270880165604599E-2</v>
      </c>
      <c r="N190" s="17">
        <f t="shared" ca="1" si="45"/>
        <v>0</v>
      </c>
      <c r="O190" s="95">
        <f t="shared" ca="1" si="46"/>
        <v>0</v>
      </c>
      <c r="P190" s="17">
        <f t="shared" ca="1" si="47"/>
        <v>0</v>
      </c>
      <c r="Q190" s="17">
        <f t="shared" ca="1" si="48"/>
        <v>0</v>
      </c>
      <c r="R190" s="15">
        <f t="shared" ca="1" si="49"/>
        <v>-1.4270880165604599E-2</v>
      </c>
    </row>
    <row r="191" spans="1:18" x14ac:dyDescent="0.2">
      <c r="A191" s="65"/>
      <c r="B191" s="65"/>
      <c r="C191" s="65"/>
      <c r="D191" s="66">
        <f t="shared" si="35"/>
        <v>0</v>
      </c>
      <c r="E191" s="66">
        <f t="shared" si="36"/>
        <v>0</v>
      </c>
      <c r="F191" s="17">
        <f t="shared" si="37"/>
        <v>0</v>
      </c>
      <c r="G191" s="17">
        <f t="shared" si="38"/>
        <v>0</v>
      </c>
      <c r="H191" s="17">
        <f t="shared" si="39"/>
        <v>0</v>
      </c>
      <c r="I191" s="17">
        <f t="shared" si="40"/>
        <v>0</v>
      </c>
      <c r="J191" s="17">
        <f t="shared" si="41"/>
        <v>0</v>
      </c>
      <c r="K191" s="17">
        <f t="shared" si="42"/>
        <v>0</v>
      </c>
      <c r="L191" s="17">
        <f t="shared" si="43"/>
        <v>0</v>
      </c>
      <c r="M191" s="17">
        <f t="shared" ca="1" si="44"/>
        <v>1.4270880165604599E-2</v>
      </c>
      <c r="N191" s="17">
        <f t="shared" ca="1" si="45"/>
        <v>0</v>
      </c>
      <c r="O191" s="95">
        <f t="shared" ca="1" si="46"/>
        <v>0</v>
      </c>
      <c r="P191" s="17">
        <f t="shared" ca="1" si="47"/>
        <v>0</v>
      </c>
      <c r="Q191" s="17">
        <f t="shared" ca="1" si="48"/>
        <v>0</v>
      </c>
      <c r="R191" s="15">
        <f t="shared" ca="1" si="49"/>
        <v>-1.4270880165604599E-2</v>
      </c>
    </row>
    <row r="192" spans="1:18" x14ac:dyDescent="0.2">
      <c r="A192" s="65"/>
      <c r="B192" s="65"/>
      <c r="C192" s="65"/>
      <c r="D192" s="66">
        <f t="shared" si="35"/>
        <v>0</v>
      </c>
      <c r="E192" s="66">
        <f t="shared" si="36"/>
        <v>0</v>
      </c>
      <c r="F192" s="17">
        <f t="shared" si="37"/>
        <v>0</v>
      </c>
      <c r="G192" s="17">
        <f t="shared" si="38"/>
        <v>0</v>
      </c>
      <c r="H192" s="17">
        <f t="shared" si="39"/>
        <v>0</v>
      </c>
      <c r="I192" s="17">
        <f t="shared" si="40"/>
        <v>0</v>
      </c>
      <c r="J192" s="17">
        <f t="shared" si="41"/>
        <v>0</v>
      </c>
      <c r="K192" s="17">
        <f t="shared" si="42"/>
        <v>0</v>
      </c>
      <c r="L192" s="17">
        <f t="shared" si="43"/>
        <v>0</v>
      </c>
      <c r="M192" s="17">
        <f t="shared" ca="1" si="44"/>
        <v>1.4270880165604599E-2</v>
      </c>
      <c r="N192" s="17">
        <f t="shared" ca="1" si="45"/>
        <v>0</v>
      </c>
      <c r="O192" s="95">
        <f t="shared" ca="1" si="46"/>
        <v>0</v>
      </c>
      <c r="P192" s="17">
        <f t="shared" ca="1" si="47"/>
        <v>0</v>
      </c>
      <c r="Q192" s="17">
        <f t="shared" ca="1" si="48"/>
        <v>0</v>
      </c>
      <c r="R192" s="15">
        <f t="shared" ca="1" si="49"/>
        <v>-1.4270880165604599E-2</v>
      </c>
    </row>
    <row r="193" spans="1:18" x14ac:dyDescent="0.2">
      <c r="A193" s="65"/>
      <c r="B193" s="65"/>
      <c r="C193" s="65"/>
      <c r="D193" s="66">
        <f t="shared" si="35"/>
        <v>0</v>
      </c>
      <c r="E193" s="66">
        <f t="shared" si="36"/>
        <v>0</v>
      </c>
      <c r="F193" s="17">
        <f t="shared" si="37"/>
        <v>0</v>
      </c>
      <c r="G193" s="17">
        <f t="shared" si="38"/>
        <v>0</v>
      </c>
      <c r="H193" s="17">
        <f t="shared" si="39"/>
        <v>0</v>
      </c>
      <c r="I193" s="17">
        <f t="shared" si="40"/>
        <v>0</v>
      </c>
      <c r="J193" s="17">
        <f t="shared" si="41"/>
        <v>0</v>
      </c>
      <c r="K193" s="17">
        <f t="shared" si="42"/>
        <v>0</v>
      </c>
      <c r="L193" s="17">
        <f t="shared" si="43"/>
        <v>0</v>
      </c>
      <c r="M193" s="17">
        <f t="shared" ca="1" si="44"/>
        <v>1.4270880165604599E-2</v>
      </c>
      <c r="N193" s="17">
        <f t="shared" ca="1" si="45"/>
        <v>0</v>
      </c>
      <c r="O193" s="95">
        <f t="shared" ca="1" si="46"/>
        <v>0</v>
      </c>
      <c r="P193" s="17">
        <f t="shared" ca="1" si="47"/>
        <v>0</v>
      </c>
      <c r="Q193" s="17">
        <f t="shared" ca="1" si="48"/>
        <v>0</v>
      </c>
      <c r="R193" s="15">
        <f t="shared" ca="1" si="49"/>
        <v>-1.4270880165604599E-2</v>
      </c>
    </row>
    <row r="194" spans="1:18" x14ac:dyDescent="0.2">
      <c r="A194" s="65"/>
      <c r="B194" s="65"/>
      <c r="C194" s="65"/>
      <c r="D194" s="66">
        <f t="shared" si="35"/>
        <v>0</v>
      </c>
      <c r="E194" s="66">
        <f t="shared" si="36"/>
        <v>0</v>
      </c>
      <c r="F194" s="17">
        <f t="shared" si="37"/>
        <v>0</v>
      </c>
      <c r="G194" s="17">
        <f t="shared" si="38"/>
        <v>0</v>
      </c>
      <c r="H194" s="17">
        <f t="shared" si="39"/>
        <v>0</v>
      </c>
      <c r="I194" s="17">
        <f t="shared" si="40"/>
        <v>0</v>
      </c>
      <c r="J194" s="17">
        <f t="shared" si="41"/>
        <v>0</v>
      </c>
      <c r="K194" s="17">
        <f t="shared" si="42"/>
        <v>0</v>
      </c>
      <c r="L194" s="17">
        <f t="shared" si="43"/>
        <v>0</v>
      </c>
      <c r="M194" s="17">
        <f t="shared" ca="1" si="44"/>
        <v>1.4270880165604599E-2</v>
      </c>
      <c r="N194" s="17">
        <f t="shared" ca="1" si="45"/>
        <v>0</v>
      </c>
      <c r="O194" s="95">
        <f t="shared" ca="1" si="46"/>
        <v>0</v>
      </c>
      <c r="P194" s="17">
        <f t="shared" ca="1" si="47"/>
        <v>0</v>
      </c>
      <c r="Q194" s="17">
        <f t="shared" ca="1" si="48"/>
        <v>0</v>
      </c>
      <c r="R194" s="15">
        <f t="shared" ca="1" si="49"/>
        <v>-1.4270880165604599E-2</v>
      </c>
    </row>
    <row r="195" spans="1:18" x14ac:dyDescent="0.2">
      <c r="A195" s="65"/>
      <c r="B195" s="65"/>
      <c r="C195" s="65"/>
      <c r="D195" s="66">
        <f t="shared" si="35"/>
        <v>0</v>
      </c>
      <c r="E195" s="66">
        <f t="shared" si="36"/>
        <v>0</v>
      </c>
      <c r="F195" s="17">
        <f t="shared" si="37"/>
        <v>0</v>
      </c>
      <c r="G195" s="17">
        <f t="shared" si="38"/>
        <v>0</v>
      </c>
      <c r="H195" s="17">
        <f t="shared" si="39"/>
        <v>0</v>
      </c>
      <c r="I195" s="17">
        <f t="shared" si="40"/>
        <v>0</v>
      </c>
      <c r="J195" s="17">
        <f t="shared" si="41"/>
        <v>0</v>
      </c>
      <c r="K195" s="17">
        <f t="shared" si="42"/>
        <v>0</v>
      </c>
      <c r="L195" s="17">
        <f t="shared" si="43"/>
        <v>0</v>
      </c>
      <c r="M195" s="17">
        <f t="shared" ca="1" si="44"/>
        <v>1.4270880165604599E-2</v>
      </c>
      <c r="N195" s="17">
        <f t="shared" ca="1" si="45"/>
        <v>0</v>
      </c>
      <c r="O195" s="95">
        <f t="shared" ca="1" si="46"/>
        <v>0</v>
      </c>
      <c r="P195" s="17">
        <f t="shared" ca="1" si="47"/>
        <v>0</v>
      </c>
      <c r="Q195" s="17">
        <f t="shared" ca="1" si="48"/>
        <v>0</v>
      </c>
      <c r="R195" s="15">
        <f t="shared" ca="1" si="49"/>
        <v>-1.4270880165604599E-2</v>
      </c>
    </row>
    <row r="196" spans="1:18" x14ac:dyDescent="0.2">
      <c r="A196" s="65"/>
      <c r="B196" s="65"/>
      <c r="C196" s="65"/>
      <c r="D196" s="66">
        <f t="shared" si="35"/>
        <v>0</v>
      </c>
      <c r="E196" s="66">
        <f t="shared" si="36"/>
        <v>0</v>
      </c>
      <c r="F196" s="17">
        <f t="shared" si="37"/>
        <v>0</v>
      </c>
      <c r="G196" s="17">
        <f t="shared" si="38"/>
        <v>0</v>
      </c>
      <c r="H196" s="17">
        <f t="shared" si="39"/>
        <v>0</v>
      </c>
      <c r="I196" s="17">
        <f t="shared" si="40"/>
        <v>0</v>
      </c>
      <c r="J196" s="17">
        <f t="shared" si="41"/>
        <v>0</v>
      </c>
      <c r="K196" s="17">
        <f t="shared" si="42"/>
        <v>0</v>
      </c>
      <c r="L196" s="17">
        <f t="shared" si="43"/>
        <v>0</v>
      </c>
      <c r="M196" s="17">
        <f t="shared" ca="1" si="44"/>
        <v>1.4270880165604599E-2</v>
      </c>
      <c r="N196" s="17">
        <f t="shared" ca="1" si="45"/>
        <v>0</v>
      </c>
      <c r="O196" s="95">
        <f t="shared" ca="1" si="46"/>
        <v>0</v>
      </c>
      <c r="P196" s="17">
        <f t="shared" ca="1" si="47"/>
        <v>0</v>
      </c>
      <c r="Q196" s="17">
        <f t="shared" ca="1" si="48"/>
        <v>0</v>
      </c>
      <c r="R196" s="15">
        <f t="shared" ca="1" si="49"/>
        <v>-1.4270880165604599E-2</v>
      </c>
    </row>
    <row r="197" spans="1:18" x14ac:dyDescent="0.2">
      <c r="A197" s="65"/>
      <c r="B197" s="65"/>
      <c r="C197" s="65"/>
      <c r="D197" s="66">
        <f t="shared" si="35"/>
        <v>0</v>
      </c>
      <c r="E197" s="66">
        <f t="shared" si="36"/>
        <v>0</v>
      </c>
      <c r="F197" s="17">
        <f t="shared" si="37"/>
        <v>0</v>
      </c>
      <c r="G197" s="17">
        <f t="shared" si="38"/>
        <v>0</v>
      </c>
      <c r="H197" s="17">
        <f t="shared" si="39"/>
        <v>0</v>
      </c>
      <c r="I197" s="17">
        <f t="shared" si="40"/>
        <v>0</v>
      </c>
      <c r="J197" s="17">
        <f t="shared" si="41"/>
        <v>0</v>
      </c>
      <c r="K197" s="17">
        <f t="shared" si="42"/>
        <v>0</v>
      </c>
      <c r="L197" s="17">
        <f t="shared" si="43"/>
        <v>0</v>
      </c>
      <c r="M197" s="17">
        <f t="shared" ca="1" si="44"/>
        <v>1.4270880165604599E-2</v>
      </c>
      <c r="N197" s="17">
        <f t="shared" ca="1" si="45"/>
        <v>0</v>
      </c>
      <c r="O197" s="95">
        <f t="shared" ca="1" si="46"/>
        <v>0</v>
      </c>
      <c r="P197" s="17">
        <f t="shared" ca="1" si="47"/>
        <v>0</v>
      </c>
      <c r="Q197" s="17">
        <f t="shared" ca="1" si="48"/>
        <v>0</v>
      </c>
      <c r="R197" s="15">
        <f t="shared" ca="1" si="49"/>
        <v>-1.4270880165604599E-2</v>
      </c>
    </row>
    <row r="198" spans="1:18" x14ac:dyDescent="0.2">
      <c r="A198" s="65"/>
      <c r="B198" s="65"/>
      <c r="C198" s="65"/>
      <c r="D198" s="66">
        <f t="shared" si="35"/>
        <v>0</v>
      </c>
      <c r="E198" s="66">
        <f t="shared" si="36"/>
        <v>0</v>
      </c>
      <c r="F198" s="17">
        <f t="shared" si="37"/>
        <v>0</v>
      </c>
      <c r="G198" s="17">
        <f t="shared" si="38"/>
        <v>0</v>
      </c>
      <c r="H198" s="17">
        <f t="shared" si="39"/>
        <v>0</v>
      </c>
      <c r="I198" s="17">
        <f t="shared" si="40"/>
        <v>0</v>
      </c>
      <c r="J198" s="17">
        <f t="shared" si="41"/>
        <v>0</v>
      </c>
      <c r="K198" s="17">
        <f t="shared" si="42"/>
        <v>0</v>
      </c>
      <c r="L198" s="17">
        <f t="shared" si="43"/>
        <v>0</v>
      </c>
      <c r="M198" s="17">
        <f t="shared" ca="1" si="44"/>
        <v>1.4270880165604599E-2</v>
      </c>
      <c r="N198" s="17">
        <f t="shared" ca="1" si="45"/>
        <v>0</v>
      </c>
      <c r="O198" s="95">
        <f t="shared" ca="1" si="46"/>
        <v>0</v>
      </c>
      <c r="P198" s="17">
        <f t="shared" ca="1" si="47"/>
        <v>0</v>
      </c>
      <c r="Q198" s="17">
        <f t="shared" ca="1" si="48"/>
        <v>0</v>
      </c>
      <c r="R198" s="15">
        <f t="shared" ca="1" si="49"/>
        <v>-1.4270880165604599E-2</v>
      </c>
    </row>
    <row r="199" spans="1:18" x14ac:dyDescent="0.2">
      <c r="A199" s="65"/>
      <c r="B199" s="65"/>
      <c r="C199" s="65"/>
      <c r="D199" s="66">
        <f t="shared" si="35"/>
        <v>0</v>
      </c>
      <c r="E199" s="66">
        <f t="shared" si="36"/>
        <v>0</v>
      </c>
      <c r="F199" s="17">
        <f t="shared" si="37"/>
        <v>0</v>
      </c>
      <c r="G199" s="17">
        <f t="shared" si="38"/>
        <v>0</v>
      </c>
      <c r="H199" s="17">
        <f t="shared" si="39"/>
        <v>0</v>
      </c>
      <c r="I199" s="17">
        <f t="shared" si="40"/>
        <v>0</v>
      </c>
      <c r="J199" s="17">
        <f t="shared" si="41"/>
        <v>0</v>
      </c>
      <c r="K199" s="17">
        <f t="shared" si="42"/>
        <v>0</v>
      </c>
      <c r="L199" s="17">
        <f t="shared" si="43"/>
        <v>0</v>
      </c>
      <c r="M199" s="17">
        <f t="shared" ca="1" si="44"/>
        <v>1.4270880165604599E-2</v>
      </c>
      <c r="N199" s="17">
        <f t="shared" ca="1" si="45"/>
        <v>0</v>
      </c>
      <c r="O199" s="95">
        <f t="shared" ca="1" si="46"/>
        <v>0</v>
      </c>
      <c r="P199" s="17">
        <f t="shared" ca="1" si="47"/>
        <v>0</v>
      </c>
      <c r="Q199" s="17">
        <f t="shared" ca="1" si="48"/>
        <v>0</v>
      </c>
      <c r="R199" s="15">
        <f t="shared" ca="1" si="49"/>
        <v>-1.4270880165604599E-2</v>
      </c>
    </row>
    <row r="200" spans="1:18" x14ac:dyDescent="0.2">
      <c r="A200" s="65"/>
      <c r="B200" s="65"/>
      <c r="C200" s="65"/>
      <c r="D200" s="66">
        <f t="shared" si="35"/>
        <v>0</v>
      </c>
      <c r="E200" s="66">
        <f t="shared" si="36"/>
        <v>0</v>
      </c>
      <c r="F200" s="17">
        <f t="shared" si="37"/>
        <v>0</v>
      </c>
      <c r="G200" s="17">
        <f t="shared" si="38"/>
        <v>0</v>
      </c>
      <c r="H200" s="17">
        <f t="shared" si="39"/>
        <v>0</v>
      </c>
      <c r="I200" s="17">
        <f t="shared" si="40"/>
        <v>0</v>
      </c>
      <c r="J200" s="17">
        <f t="shared" si="41"/>
        <v>0</v>
      </c>
      <c r="K200" s="17">
        <f t="shared" si="42"/>
        <v>0</v>
      </c>
      <c r="L200" s="17">
        <f t="shared" si="43"/>
        <v>0</v>
      </c>
      <c r="M200" s="17">
        <f t="shared" ca="1" si="44"/>
        <v>1.4270880165604599E-2</v>
      </c>
      <c r="N200" s="17">
        <f t="shared" ca="1" si="45"/>
        <v>0</v>
      </c>
      <c r="O200" s="95">
        <f t="shared" ca="1" si="46"/>
        <v>0</v>
      </c>
      <c r="P200" s="17">
        <f t="shared" ca="1" si="47"/>
        <v>0</v>
      </c>
      <c r="Q200" s="17">
        <f t="shared" ca="1" si="48"/>
        <v>0</v>
      </c>
      <c r="R200" s="15">
        <f t="shared" ca="1" si="49"/>
        <v>-1.4270880165604599E-2</v>
      </c>
    </row>
    <row r="201" spans="1:18" x14ac:dyDescent="0.2">
      <c r="A201" s="65"/>
      <c r="B201" s="65"/>
      <c r="C201" s="65"/>
      <c r="D201" s="66">
        <f t="shared" si="35"/>
        <v>0</v>
      </c>
      <c r="E201" s="66">
        <f t="shared" si="36"/>
        <v>0</v>
      </c>
      <c r="F201" s="17">
        <f t="shared" si="37"/>
        <v>0</v>
      </c>
      <c r="G201" s="17">
        <f t="shared" si="38"/>
        <v>0</v>
      </c>
      <c r="H201" s="17">
        <f t="shared" si="39"/>
        <v>0</v>
      </c>
      <c r="I201" s="17">
        <f t="shared" si="40"/>
        <v>0</v>
      </c>
      <c r="J201" s="17">
        <f t="shared" si="41"/>
        <v>0</v>
      </c>
      <c r="K201" s="17">
        <f t="shared" si="42"/>
        <v>0</v>
      </c>
      <c r="L201" s="17">
        <f t="shared" si="43"/>
        <v>0</v>
      </c>
      <c r="M201" s="17">
        <f t="shared" ca="1" si="44"/>
        <v>1.4270880165604599E-2</v>
      </c>
      <c r="N201" s="17">
        <f t="shared" ca="1" si="45"/>
        <v>0</v>
      </c>
      <c r="O201" s="95">
        <f t="shared" ca="1" si="46"/>
        <v>0</v>
      </c>
      <c r="P201" s="17">
        <f t="shared" ca="1" si="47"/>
        <v>0</v>
      </c>
      <c r="Q201" s="17">
        <f t="shared" ca="1" si="48"/>
        <v>0</v>
      </c>
      <c r="R201" s="15">
        <f t="shared" ca="1" si="49"/>
        <v>-1.4270880165604599E-2</v>
      </c>
    </row>
    <row r="202" spans="1:18" x14ac:dyDescent="0.2">
      <c r="A202" s="65"/>
      <c r="B202" s="65"/>
      <c r="C202" s="65"/>
      <c r="D202" s="66">
        <f t="shared" si="35"/>
        <v>0</v>
      </c>
      <c r="E202" s="66">
        <f t="shared" si="36"/>
        <v>0</v>
      </c>
      <c r="F202" s="17">
        <f t="shared" si="37"/>
        <v>0</v>
      </c>
      <c r="G202" s="17">
        <f t="shared" si="38"/>
        <v>0</v>
      </c>
      <c r="H202" s="17">
        <f t="shared" si="39"/>
        <v>0</v>
      </c>
      <c r="I202" s="17">
        <f t="shared" si="40"/>
        <v>0</v>
      </c>
      <c r="J202" s="17">
        <f t="shared" si="41"/>
        <v>0</v>
      </c>
      <c r="K202" s="17">
        <f t="shared" si="42"/>
        <v>0</v>
      </c>
      <c r="L202" s="17">
        <f t="shared" si="43"/>
        <v>0</v>
      </c>
      <c r="M202" s="17">
        <f t="shared" ca="1" si="44"/>
        <v>1.4270880165604599E-2</v>
      </c>
      <c r="N202" s="17">
        <f t="shared" ca="1" si="45"/>
        <v>0</v>
      </c>
      <c r="O202" s="95">
        <f t="shared" ca="1" si="46"/>
        <v>0</v>
      </c>
      <c r="P202" s="17">
        <f t="shared" ca="1" si="47"/>
        <v>0</v>
      </c>
      <c r="Q202" s="17">
        <f t="shared" ca="1" si="48"/>
        <v>0</v>
      </c>
      <c r="R202" s="15">
        <f t="shared" ca="1" si="49"/>
        <v>-1.4270880165604599E-2</v>
      </c>
    </row>
    <row r="203" spans="1:18" x14ac:dyDescent="0.2">
      <c r="A203" s="65"/>
      <c r="B203" s="65"/>
      <c r="C203" s="65"/>
      <c r="D203" s="66">
        <f t="shared" si="35"/>
        <v>0</v>
      </c>
      <c r="E203" s="66">
        <f t="shared" si="36"/>
        <v>0</v>
      </c>
      <c r="F203" s="17">
        <f t="shared" si="37"/>
        <v>0</v>
      </c>
      <c r="G203" s="17">
        <f t="shared" si="38"/>
        <v>0</v>
      </c>
      <c r="H203" s="17">
        <f t="shared" si="39"/>
        <v>0</v>
      </c>
      <c r="I203" s="17">
        <f t="shared" si="40"/>
        <v>0</v>
      </c>
      <c r="J203" s="17">
        <f t="shared" si="41"/>
        <v>0</v>
      </c>
      <c r="K203" s="17">
        <f t="shared" si="42"/>
        <v>0</v>
      </c>
      <c r="L203" s="17">
        <f t="shared" si="43"/>
        <v>0</v>
      </c>
      <c r="M203" s="17">
        <f t="shared" ca="1" si="44"/>
        <v>1.4270880165604599E-2</v>
      </c>
      <c r="N203" s="17">
        <f t="shared" ca="1" si="45"/>
        <v>0</v>
      </c>
      <c r="O203" s="95">
        <f t="shared" ca="1" si="46"/>
        <v>0</v>
      </c>
      <c r="P203" s="17">
        <f t="shared" ca="1" si="47"/>
        <v>0</v>
      </c>
      <c r="Q203" s="17">
        <f t="shared" ca="1" si="48"/>
        <v>0</v>
      </c>
      <c r="R203" s="15">
        <f t="shared" ca="1" si="49"/>
        <v>-1.4270880165604599E-2</v>
      </c>
    </row>
    <row r="204" spans="1:18" x14ac:dyDescent="0.2">
      <c r="A204" s="65"/>
      <c r="B204" s="65"/>
      <c r="C204" s="65"/>
      <c r="D204" s="66">
        <f t="shared" si="35"/>
        <v>0</v>
      </c>
      <c r="E204" s="66">
        <f t="shared" si="36"/>
        <v>0</v>
      </c>
      <c r="F204" s="17">
        <f t="shared" si="37"/>
        <v>0</v>
      </c>
      <c r="G204" s="17">
        <f t="shared" si="38"/>
        <v>0</v>
      </c>
      <c r="H204" s="17">
        <f t="shared" si="39"/>
        <v>0</v>
      </c>
      <c r="I204" s="17">
        <f t="shared" si="40"/>
        <v>0</v>
      </c>
      <c r="J204" s="17">
        <f t="shared" si="41"/>
        <v>0</v>
      </c>
      <c r="K204" s="17">
        <f t="shared" si="42"/>
        <v>0</v>
      </c>
      <c r="L204" s="17">
        <f t="shared" si="43"/>
        <v>0</v>
      </c>
      <c r="M204" s="17">
        <f t="shared" ca="1" si="44"/>
        <v>1.4270880165604599E-2</v>
      </c>
      <c r="N204" s="17">
        <f t="shared" ca="1" si="45"/>
        <v>0</v>
      </c>
      <c r="O204" s="95">
        <f t="shared" ca="1" si="46"/>
        <v>0</v>
      </c>
      <c r="P204" s="17">
        <f t="shared" ca="1" si="47"/>
        <v>0</v>
      </c>
      <c r="Q204" s="17">
        <f t="shared" ca="1" si="48"/>
        <v>0</v>
      </c>
      <c r="R204" s="15">
        <f t="shared" ca="1" si="49"/>
        <v>-1.4270880165604599E-2</v>
      </c>
    </row>
    <row r="205" spans="1:18" x14ac:dyDescent="0.2">
      <c r="A205" s="65"/>
      <c r="B205" s="65"/>
      <c r="C205" s="65"/>
      <c r="D205" s="66">
        <f t="shared" si="35"/>
        <v>0</v>
      </c>
      <c r="E205" s="66">
        <f t="shared" si="36"/>
        <v>0</v>
      </c>
      <c r="F205" s="17">
        <f t="shared" si="37"/>
        <v>0</v>
      </c>
      <c r="G205" s="17">
        <f t="shared" si="38"/>
        <v>0</v>
      </c>
      <c r="H205" s="17">
        <f t="shared" si="39"/>
        <v>0</v>
      </c>
      <c r="I205" s="17">
        <f t="shared" si="40"/>
        <v>0</v>
      </c>
      <c r="J205" s="17">
        <f t="shared" si="41"/>
        <v>0</v>
      </c>
      <c r="K205" s="17">
        <f t="shared" si="42"/>
        <v>0</v>
      </c>
      <c r="L205" s="17">
        <f t="shared" si="43"/>
        <v>0</v>
      </c>
      <c r="M205" s="17">
        <f t="shared" ca="1" si="44"/>
        <v>1.4270880165604599E-2</v>
      </c>
      <c r="N205" s="17">
        <f t="shared" ca="1" si="45"/>
        <v>0</v>
      </c>
      <c r="O205" s="95">
        <f t="shared" ca="1" si="46"/>
        <v>0</v>
      </c>
      <c r="P205" s="17">
        <f t="shared" ca="1" si="47"/>
        <v>0</v>
      </c>
      <c r="Q205" s="17">
        <f t="shared" ca="1" si="48"/>
        <v>0</v>
      </c>
      <c r="R205" s="15">
        <f t="shared" ca="1" si="49"/>
        <v>-1.4270880165604599E-2</v>
      </c>
    </row>
    <row r="206" spans="1:18" x14ac:dyDescent="0.2">
      <c r="A206" s="65"/>
      <c r="B206" s="65"/>
      <c r="C206" s="65"/>
      <c r="D206" s="66">
        <f t="shared" si="35"/>
        <v>0</v>
      </c>
      <c r="E206" s="66">
        <f t="shared" si="36"/>
        <v>0</v>
      </c>
      <c r="F206" s="17">
        <f t="shared" si="37"/>
        <v>0</v>
      </c>
      <c r="G206" s="17">
        <f t="shared" si="38"/>
        <v>0</v>
      </c>
      <c r="H206" s="17">
        <f t="shared" si="39"/>
        <v>0</v>
      </c>
      <c r="I206" s="17">
        <f t="shared" si="40"/>
        <v>0</v>
      </c>
      <c r="J206" s="17">
        <f t="shared" si="41"/>
        <v>0</v>
      </c>
      <c r="K206" s="17">
        <f t="shared" si="42"/>
        <v>0</v>
      </c>
      <c r="L206" s="17">
        <f t="shared" si="43"/>
        <v>0</v>
      </c>
      <c r="M206" s="17">
        <f t="shared" ca="1" si="44"/>
        <v>1.4270880165604599E-2</v>
      </c>
      <c r="N206" s="17">
        <f t="shared" ca="1" si="45"/>
        <v>0</v>
      </c>
      <c r="O206" s="95">
        <f t="shared" ca="1" si="46"/>
        <v>0</v>
      </c>
      <c r="P206" s="17">
        <f t="shared" ca="1" si="47"/>
        <v>0</v>
      </c>
      <c r="Q206" s="17">
        <f t="shared" ca="1" si="48"/>
        <v>0</v>
      </c>
      <c r="R206" s="15">
        <f t="shared" ca="1" si="49"/>
        <v>-1.4270880165604599E-2</v>
      </c>
    </row>
    <row r="207" spans="1:18" x14ac:dyDescent="0.2">
      <c r="A207" s="65"/>
      <c r="B207" s="65"/>
      <c r="C207" s="65"/>
      <c r="D207" s="66">
        <f t="shared" si="35"/>
        <v>0</v>
      </c>
      <c r="E207" s="66">
        <f t="shared" si="36"/>
        <v>0</v>
      </c>
      <c r="F207" s="17">
        <f t="shared" si="37"/>
        <v>0</v>
      </c>
      <c r="G207" s="17">
        <f t="shared" si="38"/>
        <v>0</v>
      </c>
      <c r="H207" s="17">
        <f t="shared" si="39"/>
        <v>0</v>
      </c>
      <c r="I207" s="17">
        <f t="shared" si="40"/>
        <v>0</v>
      </c>
      <c r="J207" s="17">
        <f t="shared" si="41"/>
        <v>0</v>
      </c>
      <c r="K207" s="17">
        <f t="shared" si="42"/>
        <v>0</v>
      </c>
      <c r="L207" s="17">
        <f t="shared" si="43"/>
        <v>0</v>
      </c>
      <c r="M207" s="17">
        <f t="shared" ca="1" si="44"/>
        <v>1.4270880165604599E-2</v>
      </c>
      <c r="N207" s="17">
        <f t="shared" ca="1" si="45"/>
        <v>0</v>
      </c>
      <c r="O207" s="95">
        <f t="shared" ca="1" si="46"/>
        <v>0</v>
      </c>
      <c r="P207" s="17">
        <f t="shared" ca="1" si="47"/>
        <v>0</v>
      </c>
      <c r="Q207" s="17">
        <f t="shared" ca="1" si="48"/>
        <v>0</v>
      </c>
      <c r="R207" s="15">
        <f t="shared" ca="1" si="49"/>
        <v>-1.4270880165604599E-2</v>
      </c>
    </row>
    <row r="208" spans="1:18" x14ac:dyDescent="0.2">
      <c r="A208" s="65"/>
      <c r="B208" s="65"/>
      <c r="C208" s="65"/>
      <c r="D208" s="66">
        <f t="shared" si="35"/>
        <v>0</v>
      </c>
      <c r="E208" s="66">
        <f t="shared" si="36"/>
        <v>0</v>
      </c>
      <c r="F208" s="17">
        <f t="shared" si="37"/>
        <v>0</v>
      </c>
      <c r="G208" s="17">
        <f t="shared" si="38"/>
        <v>0</v>
      </c>
      <c r="H208" s="17">
        <f t="shared" si="39"/>
        <v>0</v>
      </c>
      <c r="I208" s="17">
        <f t="shared" si="40"/>
        <v>0</v>
      </c>
      <c r="J208" s="17">
        <f t="shared" si="41"/>
        <v>0</v>
      </c>
      <c r="K208" s="17">
        <f t="shared" si="42"/>
        <v>0</v>
      </c>
      <c r="L208" s="17">
        <f t="shared" si="43"/>
        <v>0</v>
      </c>
      <c r="M208" s="17">
        <f t="shared" ca="1" si="44"/>
        <v>1.4270880165604599E-2</v>
      </c>
      <c r="N208" s="17">
        <f t="shared" ca="1" si="45"/>
        <v>0</v>
      </c>
      <c r="O208" s="95">
        <f t="shared" ca="1" si="46"/>
        <v>0</v>
      </c>
      <c r="P208" s="17">
        <f t="shared" ca="1" si="47"/>
        <v>0</v>
      </c>
      <c r="Q208" s="17">
        <f t="shared" ca="1" si="48"/>
        <v>0</v>
      </c>
      <c r="R208" s="15">
        <f t="shared" ca="1" si="49"/>
        <v>-1.4270880165604599E-2</v>
      </c>
    </row>
    <row r="209" spans="1:18" x14ac:dyDescent="0.2">
      <c r="A209" s="65"/>
      <c r="B209" s="65"/>
      <c r="C209" s="65"/>
      <c r="D209" s="66">
        <f t="shared" si="35"/>
        <v>0</v>
      </c>
      <c r="E209" s="66">
        <f t="shared" si="36"/>
        <v>0</v>
      </c>
      <c r="F209" s="17">
        <f t="shared" si="37"/>
        <v>0</v>
      </c>
      <c r="G209" s="17">
        <f t="shared" si="38"/>
        <v>0</v>
      </c>
      <c r="H209" s="17">
        <f t="shared" si="39"/>
        <v>0</v>
      </c>
      <c r="I209" s="17">
        <f t="shared" si="40"/>
        <v>0</v>
      </c>
      <c r="J209" s="17">
        <f t="shared" si="41"/>
        <v>0</v>
      </c>
      <c r="K209" s="17">
        <f t="shared" si="42"/>
        <v>0</v>
      </c>
      <c r="L209" s="17">
        <f t="shared" si="43"/>
        <v>0</v>
      </c>
      <c r="M209" s="17">
        <f t="shared" ca="1" si="44"/>
        <v>1.4270880165604599E-2</v>
      </c>
      <c r="N209" s="17">
        <f t="shared" ca="1" si="45"/>
        <v>0</v>
      </c>
      <c r="O209" s="95">
        <f t="shared" ca="1" si="46"/>
        <v>0</v>
      </c>
      <c r="P209" s="17">
        <f t="shared" ca="1" si="47"/>
        <v>0</v>
      </c>
      <c r="Q209" s="17">
        <f t="shared" ca="1" si="48"/>
        <v>0</v>
      </c>
      <c r="R209" s="15">
        <f t="shared" ca="1" si="49"/>
        <v>-1.4270880165604599E-2</v>
      </c>
    </row>
    <row r="210" spans="1:18" x14ac:dyDescent="0.2">
      <c r="A210" s="65"/>
      <c r="B210" s="65"/>
      <c r="C210" s="65"/>
      <c r="D210" s="66">
        <f t="shared" si="35"/>
        <v>0</v>
      </c>
      <c r="E210" s="66">
        <f t="shared" si="36"/>
        <v>0</v>
      </c>
      <c r="F210" s="17">
        <f t="shared" si="37"/>
        <v>0</v>
      </c>
      <c r="G210" s="17">
        <f t="shared" si="38"/>
        <v>0</v>
      </c>
      <c r="H210" s="17">
        <f t="shared" si="39"/>
        <v>0</v>
      </c>
      <c r="I210" s="17">
        <f t="shared" si="40"/>
        <v>0</v>
      </c>
      <c r="J210" s="17">
        <f t="shared" si="41"/>
        <v>0</v>
      </c>
      <c r="K210" s="17">
        <f t="shared" si="42"/>
        <v>0</v>
      </c>
      <c r="L210" s="17">
        <f t="shared" si="43"/>
        <v>0</v>
      </c>
      <c r="M210" s="17">
        <f t="shared" ca="1" si="44"/>
        <v>1.4270880165604599E-2</v>
      </c>
      <c r="N210" s="17">
        <f t="shared" ca="1" si="45"/>
        <v>0</v>
      </c>
      <c r="O210" s="95">
        <f t="shared" ca="1" si="46"/>
        <v>0</v>
      </c>
      <c r="P210" s="17">
        <f t="shared" ca="1" si="47"/>
        <v>0</v>
      </c>
      <c r="Q210" s="17">
        <f t="shared" ca="1" si="48"/>
        <v>0</v>
      </c>
      <c r="R210" s="15">
        <f t="shared" ca="1" si="49"/>
        <v>-1.4270880165604599E-2</v>
      </c>
    </row>
    <row r="211" spans="1:18" x14ac:dyDescent="0.2">
      <c r="A211" s="65"/>
      <c r="B211" s="65"/>
      <c r="C211" s="65"/>
      <c r="D211" s="66">
        <f t="shared" si="35"/>
        <v>0</v>
      </c>
      <c r="E211" s="66">
        <f t="shared" si="36"/>
        <v>0</v>
      </c>
      <c r="F211" s="17">
        <f t="shared" si="37"/>
        <v>0</v>
      </c>
      <c r="G211" s="17">
        <f t="shared" si="38"/>
        <v>0</v>
      </c>
      <c r="H211" s="17">
        <f t="shared" si="39"/>
        <v>0</v>
      </c>
      <c r="I211" s="17">
        <f t="shared" si="40"/>
        <v>0</v>
      </c>
      <c r="J211" s="17">
        <f t="shared" si="41"/>
        <v>0</v>
      </c>
      <c r="K211" s="17">
        <f t="shared" si="42"/>
        <v>0</v>
      </c>
      <c r="L211" s="17">
        <f t="shared" si="43"/>
        <v>0</v>
      </c>
      <c r="M211" s="17">
        <f t="shared" ca="1" si="44"/>
        <v>1.4270880165604599E-2</v>
      </c>
      <c r="N211" s="17">
        <f t="shared" ca="1" si="45"/>
        <v>0</v>
      </c>
      <c r="O211" s="95">
        <f t="shared" ca="1" si="46"/>
        <v>0</v>
      </c>
      <c r="P211" s="17">
        <f t="shared" ca="1" si="47"/>
        <v>0</v>
      </c>
      <c r="Q211" s="17">
        <f t="shared" ca="1" si="48"/>
        <v>0</v>
      </c>
      <c r="R211" s="15">
        <f t="shared" ca="1" si="49"/>
        <v>-1.4270880165604599E-2</v>
      </c>
    </row>
    <row r="212" spans="1:18" x14ac:dyDescent="0.2">
      <c r="A212" s="65"/>
      <c r="B212" s="65"/>
      <c r="C212" s="65"/>
      <c r="D212" s="66">
        <f t="shared" si="35"/>
        <v>0</v>
      </c>
      <c r="E212" s="66">
        <f t="shared" si="36"/>
        <v>0</v>
      </c>
      <c r="F212" s="17">
        <f t="shared" si="37"/>
        <v>0</v>
      </c>
      <c r="G212" s="17">
        <f t="shared" si="38"/>
        <v>0</v>
      </c>
      <c r="H212" s="17">
        <f t="shared" si="39"/>
        <v>0</v>
      </c>
      <c r="I212" s="17">
        <f t="shared" si="40"/>
        <v>0</v>
      </c>
      <c r="J212" s="17">
        <f t="shared" si="41"/>
        <v>0</v>
      </c>
      <c r="K212" s="17">
        <f t="shared" si="42"/>
        <v>0</v>
      </c>
      <c r="L212" s="17">
        <f t="shared" si="43"/>
        <v>0</v>
      </c>
      <c r="M212" s="17">
        <f t="shared" ca="1" si="44"/>
        <v>1.4270880165604599E-2</v>
      </c>
      <c r="N212" s="17">
        <f t="shared" ca="1" si="45"/>
        <v>0</v>
      </c>
      <c r="O212" s="95">
        <f t="shared" ca="1" si="46"/>
        <v>0</v>
      </c>
      <c r="P212" s="17">
        <f t="shared" ca="1" si="47"/>
        <v>0</v>
      </c>
      <c r="Q212" s="17">
        <f t="shared" ca="1" si="48"/>
        <v>0</v>
      </c>
      <c r="R212" s="15">
        <f t="shared" ca="1" si="49"/>
        <v>-1.4270880165604599E-2</v>
      </c>
    </row>
    <row r="213" spans="1:18" x14ac:dyDescent="0.2">
      <c r="A213" s="65"/>
      <c r="B213" s="65"/>
      <c r="C213" s="65"/>
      <c r="D213" s="66">
        <f t="shared" ref="D213:D276" si="50">A213/A$18</f>
        <v>0</v>
      </c>
      <c r="E213" s="66">
        <f t="shared" ref="E213:E276" si="51">B213/B$18</f>
        <v>0</v>
      </c>
      <c r="F213" s="17">
        <f t="shared" ref="F213:F276" si="52">$C213*D213</f>
        <v>0</v>
      </c>
      <c r="G213" s="17">
        <f t="shared" ref="G213:G276" si="53">$C213*E213</f>
        <v>0</v>
      </c>
      <c r="H213" s="17">
        <f t="shared" ref="H213:H276" si="54">C213*D213*D213</f>
        <v>0</v>
      </c>
      <c r="I213" s="17">
        <f t="shared" ref="I213:I276" si="55">C213*D213*D213*D213</f>
        <v>0</v>
      </c>
      <c r="J213" s="17">
        <f t="shared" ref="J213:J276" si="56">C213*D213*D213*D213*D213</f>
        <v>0</v>
      </c>
      <c r="K213" s="17">
        <f t="shared" ref="K213:K276" si="57">C213*E213*D213</f>
        <v>0</v>
      </c>
      <c r="L213" s="17">
        <f t="shared" ref="L213:L276" si="58">C213*E213*D213*D213</f>
        <v>0</v>
      </c>
      <c r="M213" s="17">
        <f t="shared" ref="M213:M276" ca="1" si="59">+E$4+E$5*D213+E$6*D213^2</f>
        <v>1.4270880165604599E-2</v>
      </c>
      <c r="N213" s="17">
        <f t="shared" ref="N213:N276" ca="1" si="60">C213*(M213-E213)^2</f>
        <v>0</v>
      </c>
      <c r="O213" s="95">
        <f t="shared" ref="O213:O276" ca="1" si="61">(C213*O$1-O$2*F213+O$3*H213)^2</f>
        <v>0</v>
      </c>
      <c r="P213" s="17">
        <f t="shared" ref="P213:P276" ca="1" si="62">(-C213*O$2+O$4*F213-O$5*H213)^2</f>
        <v>0</v>
      </c>
      <c r="Q213" s="17">
        <f t="shared" ref="Q213:Q276" ca="1" si="63">+(C213*O$3-F213*O$5+H213*O$6)^2</f>
        <v>0</v>
      </c>
      <c r="R213" s="15">
        <f t="shared" ref="R213:R276" ca="1" si="64">+E213-M213</f>
        <v>-1.4270880165604599E-2</v>
      </c>
    </row>
    <row r="214" spans="1:18" x14ac:dyDescent="0.2">
      <c r="A214" s="65"/>
      <c r="B214" s="65"/>
      <c r="C214" s="65"/>
      <c r="D214" s="66">
        <f t="shared" si="50"/>
        <v>0</v>
      </c>
      <c r="E214" s="66">
        <f t="shared" si="51"/>
        <v>0</v>
      </c>
      <c r="F214" s="17">
        <f t="shared" si="52"/>
        <v>0</v>
      </c>
      <c r="G214" s="17">
        <f t="shared" si="53"/>
        <v>0</v>
      </c>
      <c r="H214" s="17">
        <f t="shared" si="54"/>
        <v>0</v>
      </c>
      <c r="I214" s="17">
        <f t="shared" si="55"/>
        <v>0</v>
      </c>
      <c r="J214" s="17">
        <f t="shared" si="56"/>
        <v>0</v>
      </c>
      <c r="K214" s="17">
        <f t="shared" si="57"/>
        <v>0</v>
      </c>
      <c r="L214" s="17">
        <f t="shared" si="58"/>
        <v>0</v>
      </c>
      <c r="M214" s="17">
        <f t="shared" ca="1" si="59"/>
        <v>1.4270880165604599E-2</v>
      </c>
      <c r="N214" s="17">
        <f t="shared" ca="1" si="60"/>
        <v>0</v>
      </c>
      <c r="O214" s="95">
        <f t="shared" ca="1" si="61"/>
        <v>0</v>
      </c>
      <c r="P214" s="17">
        <f t="shared" ca="1" si="62"/>
        <v>0</v>
      </c>
      <c r="Q214" s="17">
        <f t="shared" ca="1" si="63"/>
        <v>0</v>
      </c>
      <c r="R214" s="15">
        <f t="shared" ca="1" si="64"/>
        <v>-1.4270880165604599E-2</v>
      </c>
    </row>
    <row r="215" spans="1:18" x14ac:dyDescent="0.2">
      <c r="A215" s="65"/>
      <c r="B215" s="65"/>
      <c r="C215" s="65"/>
      <c r="D215" s="66">
        <f t="shared" si="50"/>
        <v>0</v>
      </c>
      <c r="E215" s="66">
        <f t="shared" si="51"/>
        <v>0</v>
      </c>
      <c r="F215" s="17">
        <f t="shared" si="52"/>
        <v>0</v>
      </c>
      <c r="G215" s="17">
        <f t="shared" si="53"/>
        <v>0</v>
      </c>
      <c r="H215" s="17">
        <f t="shared" si="54"/>
        <v>0</v>
      </c>
      <c r="I215" s="17">
        <f t="shared" si="55"/>
        <v>0</v>
      </c>
      <c r="J215" s="17">
        <f t="shared" si="56"/>
        <v>0</v>
      </c>
      <c r="K215" s="17">
        <f t="shared" si="57"/>
        <v>0</v>
      </c>
      <c r="L215" s="17">
        <f t="shared" si="58"/>
        <v>0</v>
      </c>
      <c r="M215" s="17">
        <f t="shared" ca="1" si="59"/>
        <v>1.4270880165604599E-2</v>
      </c>
      <c r="N215" s="17">
        <f t="shared" ca="1" si="60"/>
        <v>0</v>
      </c>
      <c r="O215" s="95">
        <f t="shared" ca="1" si="61"/>
        <v>0</v>
      </c>
      <c r="P215" s="17">
        <f t="shared" ca="1" si="62"/>
        <v>0</v>
      </c>
      <c r="Q215" s="17">
        <f t="shared" ca="1" si="63"/>
        <v>0</v>
      </c>
      <c r="R215" s="15">
        <f t="shared" ca="1" si="64"/>
        <v>-1.4270880165604599E-2</v>
      </c>
    </row>
    <row r="216" spans="1:18" x14ac:dyDescent="0.2">
      <c r="A216" s="65"/>
      <c r="B216" s="65"/>
      <c r="C216" s="65"/>
      <c r="D216" s="66">
        <f t="shared" si="50"/>
        <v>0</v>
      </c>
      <c r="E216" s="66">
        <f t="shared" si="51"/>
        <v>0</v>
      </c>
      <c r="F216" s="17">
        <f t="shared" si="52"/>
        <v>0</v>
      </c>
      <c r="G216" s="17">
        <f t="shared" si="53"/>
        <v>0</v>
      </c>
      <c r="H216" s="17">
        <f t="shared" si="54"/>
        <v>0</v>
      </c>
      <c r="I216" s="17">
        <f t="shared" si="55"/>
        <v>0</v>
      </c>
      <c r="J216" s="17">
        <f t="shared" si="56"/>
        <v>0</v>
      </c>
      <c r="K216" s="17">
        <f t="shared" si="57"/>
        <v>0</v>
      </c>
      <c r="L216" s="17">
        <f t="shared" si="58"/>
        <v>0</v>
      </c>
      <c r="M216" s="17">
        <f t="shared" ca="1" si="59"/>
        <v>1.4270880165604599E-2</v>
      </c>
      <c r="N216" s="17">
        <f t="shared" ca="1" si="60"/>
        <v>0</v>
      </c>
      <c r="O216" s="95">
        <f t="shared" ca="1" si="61"/>
        <v>0</v>
      </c>
      <c r="P216" s="17">
        <f t="shared" ca="1" si="62"/>
        <v>0</v>
      </c>
      <c r="Q216" s="17">
        <f t="shared" ca="1" si="63"/>
        <v>0</v>
      </c>
      <c r="R216" s="15">
        <f t="shared" ca="1" si="64"/>
        <v>-1.4270880165604599E-2</v>
      </c>
    </row>
    <row r="217" spans="1:18" x14ac:dyDescent="0.2">
      <c r="A217" s="65"/>
      <c r="B217" s="65"/>
      <c r="C217" s="65"/>
      <c r="D217" s="66">
        <f t="shared" si="50"/>
        <v>0</v>
      </c>
      <c r="E217" s="66">
        <f t="shared" si="51"/>
        <v>0</v>
      </c>
      <c r="F217" s="17">
        <f t="shared" si="52"/>
        <v>0</v>
      </c>
      <c r="G217" s="17">
        <f t="shared" si="53"/>
        <v>0</v>
      </c>
      <c r="H217" s="17">
        <f t="shared" si="54"/>
        <v>0</v>
      </c>
      <c r="I217" s="17">
        <f t="shared" si="55"/>
        <v>0</v>
      </c>
      <c r="J217" s="17">
        <f t="shared" si="56"/>
        <v>0</v>
      </c>
      <c r="K217" s="17">
        <f t="shared" si="57"/>
        <v>0</v>
      </c>
      <c r="L217" s="17">
        <f t="shared" si="58"/>
        <v>0</v>
      </c>
      <c r="M217" s="17">
        <f t="shared" ca="1" si="59"/>
        <v>1.4270880165604599E-2</v>
      </c>
      <c r="N217" s="17">
        <f t="shared" ca="1" si="60"/>
        <v>0</v>
      </c>
      <c r="O217" s="95">
        <f t="shared" ca="1" si="61"/>
        <v>0</v>
      </c>
      <c r="P217" s="17">
        <f t="shared" ca="1" si="62"/>
        <v>0</v>
      </c>
      <c r="Q217" s="17">
        <f t="shared" ca="1" si="63"/>
        <v>0</v>
      </c>
      <c r="R217" s="15">
        <f t="shared" ca="1" si="64"/>
        <v>-1.4270880165604599E-2</v>
      </c>
    </row>
    <row r="218" spans="1:18" x14ac:dyDescent="0.2">
      <c r="A218" s="65"/>
      <c r="B218" s="65"/>
      <c r="C218" s="65"/>
      <c r="D218" s="66">
        <f t="shared" si="50"/>
        <v>0</v>
      </c>
      <c r="E218" s="66">
        <f t="shared" si="51"/>
        <v>0</v>
      </c>
      <c r="F218" s="17">
        <f t="shared" si="52"/>
        <v>0</v>
      </c>
      <c r="G218" s="17">
        <f t="shared" si="53"/>
        <v>0</v>
      </c>
      <c r="H218" s="17">
        <f t="shared" si="54"/>
        <v>0</v>
      </c>
      <c r="I218" s="17">
        <f t="shared" si="55"/>
        <v>0</v>
      </c>
      <c r="J218" s="17">
        <f t="shared" si="56"/>
        <v>0</v>
      </c>
      <c r="K218" s="17">
        <f t="shared" si="57"/>
        <v>0</v>
      </c>
      <c r="L218" s="17">
        <f t="shared" si="58"/>
        <v>0</v>
      </c>
      <c r="M218" s="17">
        <f t="shared" ca="1" si="59"/>
        <v>1.4270880165604599E-2</v>
      </c>
      <c r="N218" s="17">
        <f t="shared" ca="1" si="60"/>
        <v>0</v>
      </c>
      <c r="O218" s="95">
        <f t="shared" ca="1" si="61"/>
        <v>0</v>
      </c>
      <c r="P218" s="17">
        <f t="shared" ca="1" si="62"/>
        <v>0</v>
      </c>
      <c r="Q218" s="17">
        <f t="shared" ca="1" si="63"/>
        <v>0</v>
      </c>
      <c r="R218" s="15">
        <f t="shared" ca="1" si="64"/>
        <v>-1.4270880165604599E-2</v>
      </c>
    </row>
    <row r="219" spans="1:18" x14ac:dyDescent="0.2">
      <c r="A219" s="65"/>
      <c r="B219" s="65"/>
      <c r="C219" s="65"/>
      <c r="D219" s="66">
        <f t="shared" si="50"/>
        <v>0</v>
      </c>
      <c r="E219" s="66">
        <f t="shared" si="51"/>
        <v>0</v>
      </c>
      <c r="F219" s="17">
        <f t="shared" si="52"/>
        <v>0</v>
      </c>
      <c r="G219" s="17">
        <f t="shared" si="53"/>
        <v>0</v>
      </c>
      <c r="H219" s="17">
        <f t="shared" si="54"/>
        <v>0</v>
      </c>
      <c r="I219" s="17">
        <f t="shared" si="55"/>
        <v>0</v>
      </c>
      <c r="J219" s="17">
        <f t="shared" si="56"/>
        <v>0</v>
      </c>
      <c r="K219" s="17">
        <f t="shared" si="57"/>
        <v>0</v>
      </c>
      <c r="L219" s="17">
        <f t="shared" si="58"/>
        <v>0</v>
      </c>
      <c r="M219" s="17">
        <f t="shared" ca="1" si="59"/>
        <v>1.4270880165604599E-2</v>
      </c>
      <c r="N219" s="17">
        <f t="shared" ca="1" si="60"/>
        <v>0</v>
      </c>
      <c r="O219" s="95">
        <f t="shared" ca="1" si="61"/>
        <v>0</v>
      </c>
      <c r="P219" s="17">
        <f t="shared" ca="1" si="62"/>
        <v>0</v>
      </c>
      <c r="Q219" s="17">
        <f t="shared" ca="1" si="63"/>
        <v>0</v>
      </c>
      <c r="R219" s="15">
        <f t="shared" ca="1" si="64"/>
        <v>-1.4270880165604599E-2</v>
      </c>
    </row>
    <row r="220" spans="1:18" x14ac:dyDescent="0.2">
      <c r="A220" s="65"/>
      <c r="B220" s="65"/>
      <c r="C220" s="65"/>
      <c r="D220" s="66">
        <f t="shared" si="50"/>
        <v>0</v>
      </c>
      <c r="E220" s="66">
        <f t="shared" si="51"/>
        <v>0</v>
      </c>
      <c r="F220" s="17">
        <f t="shared" si="52"/>
        <v>0</v>
      </c>
      <c r="G220" s="17">
        <f t="shared" si="53"/>
        <v>0</v>
      </c>
      <c r="H220" s="17">
        <f t="shared" si="54"/>
        <v>0</v>
      </c>
      <c r="I220" s="17">
        <f t="shared" si="55"/>
        <v>0</v>
      </c>
      <c r="J220" s="17">
        <f t="shared" si="56"/>
        <v>0</v>
      </c>
      <c r="K220" s="17">
        <f t="shared" si="57"/>
        <v>0</v>
      </c>
      <c r="L220" s="17">
        <f t="shared" si="58"/>
        <v>0</v>
      </c>
      <c r="M220" s="17">
        <f t="shared" ca="1" si="59"/>
        <v>1.4270880165604599E-2</v>
      </c>
      <c r="N220" s="17">
        <f t="shared" ca="1" si="60"/>
        <v>0</v>
      </c>
      <c r="O220" s="95">
        <f t="shared" ca="1" si="61"/>
        <v>0</v>
      </c>
      <c r="P220" s="17">
        <f t="shared" ca="1" si="62"/>
        <v>0</v>
      </c>
      <c r="Q220" s="17">
        <f t="shared" ca="1" si="63"/>
        <v>0</v>
      </c>
      <c r="R220" s="15">
        <f t="shared" ca="1" si="64"/>
        <v>-1.4270880165604599E-2</v>
      </c>
    </row>
    <row r="221" spans="1:18" x14ac:dyDescent="0.2">
      <c r="A221" s="65"/>
      <c r="B221" s="65"/>
      <c r="C221" s="65"/>
      <c r="D221" s="66">
        <f t="shared" si="50"/>
        <v>0</v>
      </c>
      <c r="E221" s="66">
        <f t="shared" si="51"/>
        <v>0</v>
      </c>
      <c r="F221" s="17">
        <f t="shared" si="52"/>
        <v>0</v>
      </c>
      <c r="G221" s="17">
        <f t="shared" si="53"/>
        <v>0</v>
      </c>
      <c r="H221" s="17">
        <f t="shared" si="54"/>
        <v>0</v>
      </c>
      <c r="I221" s="17">
        <f t="shared" si="55"/>
        <v>0</v>
      </c>
      <c r="J221" s="17">
        <f t="shared" si="56"/>
        <v>0</v>
      </c>
      <c r="K221" s="17">
        <f t="shared" si="57"/>
        <v>0</v>
      </c>
      <c r="L221" s="17">
        <f t="shared" si="58"/>
        <v>0</v>
      </c>
      <c r="M221" s="17">
        <f t="shared" ca="1" si="59"/>
        <v>1.4270880165604599E-2</v>
      </c>
      <c r="N221" s="17">
        <f t="shared" ca="1" si="60"/>
        <v>0</v>
      </c>
      <c r="O221" s="95">
        <f t="shared" ca="1" si="61"/>
        <v>0</v>
      </c>
      <c r="P221" s="17">
        <f t="shared" ca="1" si="62"/>
        <v>0</v>
      </c>
      <c r="Q221" s="17">
        <f t="shared" ca="1" si="63"/>
        <v>0</v>
      </c>
      <c r="R221" s="15">
        <f t="shared" ca="1" si="64"/>
        <v>-1.4270880165604599E-2</v>
      </c>
    </row>
    <row r="222" spans="1:18" x14ac:dyDescent="0.2">
      <c r="A222" s="65"/>
      <c r="B222" s="65"/>
      <c r="C222" s="65"/>
      <c r="D222" s="66">
        <f t="shared" si="50"/>
        <v>0</v>
      </c>
      <c r="E222" s="66">
        <f t="shared" si="51"/>
        <v>0</v>
      </c>
      <c r="F222" s="17">
        <f t="shared" si="52"/>
        <v>0</v>
      </c>
      <c r="G222" s="17">
        <f t="shared" si="53"/>
        <v>0</v>
      </c>
      <c r="H222" s="17">
        <f t="shared" si="54"/>
        <v>0</v>
      </c>
      <c r="I222" s="17">
        <f t="shared" si="55"/>
        <v>0</v>
      </c>
      <c r="J222" s="17">
        <f t="shared" si="56"/>
        <v>0</v>
      </c>
      <c r="K222" s="17">
        <f t="shared" si="57"/>
        <v>0</v>
      </c>
      <c r="L222" s="17">
        <f t="shared" si="58"/>
        <v>0</v>
      </c>
      <c r="M222" s="17">
        <f t="shared" ca="1" si="59"/>
        <v>1.4270880165604599E-2</v>
      </c>
      <c r="N222" s="17">
        <f t="shared" ca="1" si="60"/>
        <v>0</v>
      </c>
      <c r="O222" s="95">
        <f t="shared" ca="1" si="61"/>
        <v>0</v>
      </c>
      <c r="P222" s="17">
        <f t="shared" ca="1" si="62"/>
        <v>0</v>
      </c>
      <c r="Q222" s="17">
        <f t="shared" ca="1" si="63"/>
        <v>0</v>
      </c>
      <c r="R222" s="15">
        <f t="shared" ca="1" si="64"/>
        <v>-1.4270880165604599E-2</v>
      </c>
    </row>
    <row r="223" spans="1:18" x14ac:dyDescent="0.2">
      <c r="A223" s="65"/>
      <c r="B223" s="65"/>
      <c r="C223" s="65"/>
      <c r="D223" s="66">
        <f t="shared" si="50"/>
        <v>0</v>
      </c>
      <c r="E223" s="66">
        <f t="shared" si="51"/>
        <v>0</v>
      </c>
      <c r="F223" s="17">
        <f t="shared" si="52"/>
        <v>0</v>
      </c>
      <c r="G223" s="17">
        <f t="shared" si="53"/>
        <v>0</v>
      </c>
      <c r="H223" s="17">
        <f t="shared" si="54"/>
        <v>0</v>
      </c>
      <c r="I223" s="17">
        <f t="shared" si="55"/>
        <v>0</v>
      </c>
      <c r="J223" s="17">
        <f t="shared" si="56"/>
        <v>0</v>
      </c>
      <c r="K223" s="17">
        <f t="shared" si="57"/>
        <v>0</v>
      </c>
      <c r="L223" s="17">
        <f t="shared" si="58"/>
        <v>0</v>
      </c>
      <c r="M223" s="17">
        <f t="shared" ca="1" si="59"/>
        <v>1.4270880165604599E-2</v>
      </c>
      <c r="N223" s="17">
        <f t="shared" ca="1" si="60"/>
        <v>0</v>
      </c>
      <c r="O223" s="95">
        <f t="shared" ca="1" si="61"/>
        <v>0</v>
      </c>
      <c r="P223" s="17">
        <f t="shared" ca="1" si="62"/>
        <v>0</v>
      </c>
      <c r="Q223" s="17">
        <f t="shared" ca="1" si="63"/>
        <v>0</v>
      </c>
      <c r="R223" s="15">
        <f t="shared" ca="1" si="64"/>
        <v>-1.4270880165604599E-2</v>
      </c>
    </row>
    <row r="224" spans="1:18" x14ac:dyDescent="0.2">
      <c r="A224" s="65"/>
      <c r="B224" s="65"/>
      <c r="C224" s="65"/>
      <c r="D224" s="66">
        <f t="shared" si="50"/>
        <v>0</v>
      </c>
      <c r="E224" s="66">
        <f t="shared" si="51"/>
        <v>0</v>
      </c>
      <c r="F224" s="17">
        <f t="shared" si="52"/>
        <v>0</v>
      </c>
      <c r="G224" s="17">
        <f t="shared" si="53"/>
        <v>0</v>
      </c>
      <c r="H224" s="17">
        <f t="shared" si="54"/>
        <v>0</v>
      </c>
      <c r="I224" s="17">
        <f t="shared" si="55"/>
        <v>0</v>
      </c>
      <c r="J224" s="17">
        <f t="shared" si="56"/>
        <v>0</v>
      </c>
      <c r="K224" s="17">
        <f t="shared" si="57"/>
        <v>0</v>
      </c>
      <c r="L224" s="17">
        <f t="shared" si="58"/>
        <v>0</v>
      </c>
      <c r="M224" s="17">
        <f t="shared" ca="1" si="59"/>
        <v>1.4270880165604599E-2</v>
      </c>
      <c r="N224" s="17">
        <f t="shared" ca="1" si="60"/>
        <v>0</v>
      </c>
      <c r="O224" s="95">
        <f t="shared" ca="1" si="61"/>
        <v>0</v>
      </c>
      <c r="P224" s="17">
        <f t="shared" ca="1" si="62"/>
        <v>0</v>
      </c>
      <c r="Q224" s="17">
        <f t="shared" ca="1" si="63"/>
        <v>0</v>
      </c>
      <c r="R224" s="15">
        <f t="shared" ca="1" si="64"/>
        <v>-1.4270880165604599E-2</v>
      </c>
    </row>
    <row r="225" spans="1:18" x14ac:dyDescent="0.2">
      <c r="A225" s="65"/>
      <c r="B225" s="65"/>
      <c r="C225" s="65"/>
      <c r="D225" s="66">
        <f t="shared" si="50"/>
        <v>0</v>
      </c>
      <c r="E225" s="66">
        <f t="shared" si="51"/>
        <v>0</v>
      </c>
      <c r="F225" s="17">
        <f t="shared" si="52"/>
        <v>0</v>
      </c>
      <c r="G225" s="17">
        <f t="shared" si="53"/>
        <v>0</v>
      </c>
      <c r="H225" s="17">
        <f t="shared" si="54"/>
        <v>0</v>
      </c>
      <c r="I225" s="17">
        <f t="shared" si="55"/>
        <v>0</v>
      </c>
      <c r="J225" s="17">
        <f t="shared" si="56"/>
        <v>0</v>
      </c>
      <c r="K225" s="17">
        <f t="shared" si="57"/>
        <v>0</v>
      </c>
      <c r="L225" s="17">
        <f t="shared" si="58"/>
        <v>0</v>
      </c>
      <c r="M225" s="17">
        <f t="shared" ca="1" si="59"/>
        <v>1.4270880165604599E-2</v>
      </c>
      <c r="N225" s="17">
        <f t="shared" ca="1" si="60"/>
        <v>0</v>
      </c>
      <c r="O225" s="95">
        <f t="shared" ca="1" si="61"/>
        <v>0</v>
      </c>
      <c r="P225" s="17">
        <f t="shared" ca="1" si="62"/>
        <v>0</v>
      </c>
      <c r="Q225" s="17">
        <f t="shared" ca="1" si="63"/>
        <v>0</v>
      </c>
      <c r="R225" s="15">
        <f t="shared" ca="1" si="64"/>
        <v>-1.4270880165604599E-2</v>
      </c>
    </row>
    <row r="226" spans="1:18" x14ac:dyDescent="0.2">
      <c r="A226" s="65"/>
      <c r="B226" s="65"/>
      <c r="C226" s="65"/>
      <c r="D226" s="66">
        <f t="shared" si="50"/>
        <v>0</v>
      </c>
      <c r="E226" s="66">
        <f t="shared" si="51"/>
        <v>0</v>
      </c>
      <c r="F226" s="17">
        <f t="shared" si="52"/>
        <v>0</v>
      </c>
      <c r="G226" s="17">
        <f t="shared" si="53"/>
        <v>0</v>
      </c>
      <c r="H226" s="17">
        <f t="shared" si="54"/>
        <v>0</v>
      </c>
      <c r="I226" s="17">
        <f t="shared" si="55"/>
        <v>0</v>
      </c>
      <c r="J226" s="17">
        <f t="shared" si="56"/>
        <v>0</v>
      </c>
      <c r="K226" s="17">
        <f t="shared" si="57"/>
        <v>0</v>
      </c>
      <c r="L226" s="17">
        <f t="shared" si="58"/>
        <v>0</v>
      </c>
      <c r="M226" s="17">
        <f t="shared" ca="1" si="59"/>
        <v>1.4270880165604599E-2</v>
      </c>
      <c r="N226" s="17">
        <f t="shared" ca="1" si="60"/>
        <v>0</v>
      </c>
      <c r="O226" s="95">
        <f t="shared" ca="1" si="61"/>
        <v>0</v>
      </c>
      <c r="P226" s="17">
        <f t="shared" ca="1" si="62"/>
        <v>0</v>
      </c>
      <c r="Q226" s="17">
        <f t="shared" ca="1" si="63"/>
        <v>0</v>
      </c>
      <c r="R226" s="15">
        <f t="shared" ca="1" si="64"/>
        <v>-1.4270880165604599E-2</v>
      </c>
    </row>
    <row r="227" spans="1:18" x14ac:dyDescent="0.2">
      <c r="A227" s="65"/>
      <c r="B227" s="65"/>
      <c r="C227" s="65"/>
      <c r="D227" s="66">
        <f t="shared" si="50"/>
        <v>0</v>
      </c>
      <c r="E227" s="66">
        <f t="shared" si="51"/>
        <v>0</v>
      </c>
      <c r="F227" s="17">
        <f t="shared" si="52"/>
        <v>0</v>
      </c>
      <c r="G227" s="17">
        <f t="shared" si="53"/>
        <v>0</v>
      </c>
      <c r="H227" s="17">
        <f t="shared" si="54"/>
        <v>0</v>
      </c>
      <c r="I227" s="17">
        <f t="shared" si="55"/>
        <v>0</v>
      </c>
      <c r="J227" s="17">
        <f t="shared" si="56"/>
        <v>0</v>
      </c>
      <c r="K227" s="17">
        <f t="shared" si="57"/>
        <v>0</v>
      </c>
      <c r="L227" s="17">
        <f t="shared" si="58"/>
        <v>0</v>
      </c>
      <c r="M227" s="17">
        <f t="shared" ca="1" si="59"/>
        <v>1.4270880165604599E-2</v>
      </c>
      <c r="N227" s="17">
        <f t="shared" ca="1" si="60"/>
        <v>0</v>
      </c>
      <c r="O227" s="95">
        <f t="shared" ca="1" si="61"/>
        <v>0</v>
      </c>
      <c r="P227" s="17">
        <f t="shared" ca="1" si="62"/>
        <v>0</v>
      </c>
      <c r="Q227" s="17">
        <f t="shared" ca="1" si="63"/>
        <v>0</v>
      </c>
      <c r="R227" s="15">
        <f t="shared" ca="1" si="64"/>
        <v>-1.4270880165604599E-2</v>
      </c>
    </row>
    <row r="228" spans="1:18" x14ac:dyDescent="0.2">
      <c r="A228" s="65"/>
      <c r="B228" s="65"/>
      <c r="C228" s="65"/>
      <c r="D228" s="66">
        <f t="shared" si="50"/>
        <v>0</v>
      </c>
      <c r="E228" s="66">
        <f t="shared" si="51"/>
        <v>0</v>
      </c>
      <c r="F228" s="17">
        <f t="shared" si="52"/>
        <v>0</v>
      </c>
      <c r="G228" s="17">
        <f t="shared" si="53"/>
        <v>0</v>
      </c>
      <c r="H228" s="17">
        <f t="shared" si="54"/>
        <v>0</v>
      </c>
      <c r="I228" s="17">
        <f t="shared" si="55"/>
        <v>0</v>
      </c>
      <c r="J228" s="17">
        <f t="shared" si="56"/>
        <v>0</v>
      </c>
      <c r="K228" s="17">
        <f t="shared" si="57"/>
        <v>0</v>
      </c>
      <c r="L228" s="17">
        <f t="shared" si="58"/>
        <v>0</v>
      </c>
      <c r="M228" s="17">
        <f t="shared" ca="1" si="59"/>
        <v>1.4270880165604599E-2</v>
      </c>
      <c r="N228" s="17">
        <f t="shared" ca="1" si="60"/>
        <v>0</v>
      </c>
      <c r="O228" s="95">
        <f t="shared" ca="1" si="61"/>
        <v>0</v>
      </c>
      <c r="P228" s="17">
        <f t="shared" ca="1" si="62"/>
        <v>0</v>
      </c>
      <c r="Q228" s="17">
        <f t="shared" ca="1" si="63"/>
        <v>0</v>
      </c>
      <c r="R228" s="15">
        <f t="shared" ca="1" si="64"/>
        <v>-1.4270880165604599E-2</v>
      </c>
    </row>
    <row r="229" spans="1:18" x14ac:dyDescent="0.2">
      <c r="A229" s="65"/>
      <c r="B229" s="65"/>
      <c r="C229" s="65"/>
      <c r="D229" s="66">
        <f t="shared" si="50"/>
        <v>0</v>
      </c>
      <c r="E229" s="66">
        <f t="shared" si="51"/>
        <v>0</v>
      </c>
      <c r="F229" s="17">
        <f t="shared" si="52"/>
        <v>0</v>
      </c>
      <c r="G229" s="17">
        <f t="shared" si="53"/>
        <v>0</v>
      </c>
      <c r="H229" s="17">
        <f t="shared" si="54"/>
        <v>0</v>
      </c>
      <c r="I229" s="17">
        <f t="shared" si="55"/>
        <v>0</v>
      </c>
      <c r="J229" s="17">
        <f t="shared" si="56"/>
        <v>0</v>
      </c>
      <c r="K229" s="17">
        <f t="shared" si="57"/>
        <v>0</v>
      </c>
      <c r="L229" s="17">
        <f t="shared" si="58"/>
        <v>0</v>
      </c>
      <c r="M229" s="17">
        <f t="shared" ca="1" si="59"/>
        <v>1.4270880165604599E-2</v>
      </c>
      <c r="N229" s="17">
        <f t="shared" ca="1" si="60"/>
        <v>0</v>
      </c>
      <c r="O229" s="95">
        <f t="shared" ca="1" si="61"/>
        <v>0</v>
      </c>
      <c r="P229" s="17">
        <f t="shared" ca="1" si="62"/>
        <v>0</v>
      </c>
      <c r="Q229" s="17">
        <f t="shared" ca="1" si="63"/>
        <v>0</v>
      </c>
      <c r="R229" s="15">
        <f t="shared" ca="1" si="64"/>
        <v>-1.4270880165604599E-2</v>
      </c>
    </row>
    <row r="230" spans="1:18" x14ac:dyDescent="0.2">
      <c r="A230" s="65"/>
      <c r="B230" s="65"/>
      <c r="C230" s="65"/>
      <c r="D230" s="66">
        <f t="shared" si="50"/>
        <v>0</v>
      </c>
      <c r="E230" s="66">
        <f t="shared" si="51"/>
        <v>0</v>
      </c>
      <c r="F230" s="17">
        <f t="shared" si="52"/>
        <v>0</v>
      </c>
      <c r="G230" s="17">
        <f t="shared" si="53"/>
        <v>0</v>
      </c>
      <c r="H230" s="17">
        <f t="shared" si="54"/>
        <v>0</v>
      </c>
      <c r="I230" s="17">
        <f t="shared" si="55"/>
        <v>0</v>
      </c>
      <c r="J230" s="17">
        <f t="shared" si="56"/>
        <v>0</v>
      </c>
      <c r="K230" s="17">
        <f t="shared" si="57"/>
        <v>0</v>
      </c>
      <c r="L230" s="17">
        <f t="shared" si="58"/>
        <v>0</v>
      </c>
      <c r="M230" s="17">
        <f t="shared" ca="1" si="59"/>
        <v>1.4270880165604599E-2</v>
      </c>
      <c r="N230" s="17">
        <f t="shared" ca="1" si="60"/>
        <v>0</v>
      </c>
      <c r="O230" s="95">
        <f t="shared" ca="1" si="61"/>
        <v>0</v>
      </c>
      <c r="P230" s="17">
        <f t="shared" ca="1" si="62"/>
        <v>0</v>
      </c>
      <c r="Q230" s="17">
        <f t="shared" ca="1" si="63"/>
        <v>0</v>
      </c>
      <c r="R230" s="15">
        <f t="shared" ca="1" si="64"/>
        <v>-1.4270880165604599E-2</v>
      </c>
    </row>
    <row r="231" spans="1:18" x14ac:dyDescent="0.2">
      <c r="A231" s="65"/>
      <c r="B231" s="65"/>
      <c r="C231" s="65"/>
      <c r="D231" s="66">
        <f t="shared" si="50"/>
        <v>0</v>
      </c>
      <c r="E231" s="66">
        <f t="shared" si="51"/>
        <v>0</v>
      </c>
      <c r="F231" s="17">
        <f t="shared" si="52"/>
        <v>0</v>
      </c>
      <c r="G231" s="17">
        <f t="shared" si="53"/>
        <v>0</v>
      </c>
      <c r="H231" s="17">
        <f t="shared" si="54"/>
        <v>0</v>
      </c>
      <c r="I231" s="17">
        <f t="shared" si="55"/>
        <v>0</v>
      </c>
      <c r="J231" s="17">
        <f t="shared" si="56"/>
        <v>0</v>
      </c>
      <c r="K231" s="17">
        <f t="shared" si="57"/>
        <v>0</v>
      </c>
      <c r="L231" s="17">
        <f t="shared" si="58"/>
        <v>0</v>
      </c>
      <c r="M231" s="17">
        <f t="shared" ca="1" si="59"/>
        <v>1.4270880165604599E-2</v>
      </c>
      <c r="N231" s="17">
        <f t="shared" ca="1" si="60"/>
        <v>0</v>
      </c>
      <c r="O231" s="95">
        <f t="shared" ca="1" si="61"/>
        <v>0</v>
      </c>
      <c r="P231" s="17">
        <f t="shared" ca="1" si="62"/>
        <v>0</v>
      </c>
      <c r="Q231" s="17">
        <f t="shared" ca="1" si="63"/>
        <v>0</v>
      </c>
      <c r="R231" s="15">
        <f t="shared" ca="1" si="64"/>
        <v>-1.4270880165604599E-2</v>
      </c>
    </row>
    <row r="232" spans="1:18" x14ac:dyDescent="0.2">
      <c r="A232" s="65"/>
      <c r="B232" s="65"/>
      <c r="C232" s="65"/>
      <c r="D232" s="66">
        <f t="shared" si="50"/>
        <v>0</v>
      </c>
      <c r="E232" s="66">
        <f t="shared" si="51"/>
        <v>0</v>
      </c>
      <c r="F232" s="17">
        <f t="shared" si="52"/>
        <v>0</v>
      </c>
      <c r="G232" s="17">
        <f t="shared" si="53"/>
        <v>0</v>
      </c>
      <c r="H232" s="17">
        <f t="shared" si="54"/>
        <v>0</v>
      </c>
      <c r="I232" s="17">
        <f t="shared" si="55"/>
        <v>0</v>
      </c>
      <c r="J232" s="17">
        <f t="shared" si="56"/>
        <v>0</v>
      </c>
      <c r="K232" s="17">
        <f t="shared" si="57"/>
        <v>0</v>
      </c>
      <c r="L232" s="17">
        <f t="shared" si="58"/>
        <v>0</v>
      </c>
      <c r="M232" s="17">
        <f t="shared" ca="1" si="59"/>
        <v>1.4270880165604599E-2</v>
      </c>
      <c r="N232" s="17">
        <f t="shared" ca="1" si="60"/>
        <v>0</v>
      </c>
      <c r="O232" s="95">
        <f t="shared" ca="1" si="61"/>
        <v>0</v>
      </c>
      <c r="P232" s="17">
        <f t="shared" ca="1" si="62"/>
        <v>0</v>
      </c>
      <c r="Q232" s="17">
        <f t="shared" ca="1" si="63"/>
        <v>0</v>
      </c>
      <c r="R232" s="15">
        <f t="shared" ca="1" si="64"/>
        <v>-1.4270880165604599E-2</v>
      </c>
    </row>
    <row r="233" spans="1:18" x14ac:dyDescent="0.2">
      <c r="A233" s="65"/>
      <c r="B233" s="65"/>
      <c r="C233" s="65"/>
      <c r="D233" s="66">
        <f t="shared" si="50"/>
        <v>0</v>
      </c>
      <c r="E233" s="66">
        <f t="shared" si="51"/>
        <v>0</v>
      </c>
      <c r="F233" s="17">
        <f t="shared" si="52"/>
        <v>0</v>
      </c>
      <c r="G233" s="17">
        <f t="shared" si="53"/>
        <v>0</v>
      </c>
      <c r="H233" s="17">
        <f t="shared" si="54"/>
        <v>0</v>
      </c>
      <c r="I233" s="17">
        <f t="shared" si="55"/>
        <v>0</v>
      </c>
      <c r="J233" s="17">
        <f t="shared" si="56"/>
        <v>0</v>
      </c>
      <c r="K233" s="17">
        <f t="shared" si="57"/>
        <v>0</v>
      </c>
      <c r="L233" s="17">
        <f t="shared" si="58"/>
        <v>0</v>
      </c>
      <c r="M233" s="17">
        <f t="shared" ca="1" si="59"/>
        <v>1.4270880165604599E-2</v>
      </c>
      <c r="N233" s="17">
        <f t="shared" ca="1" si="60"/>
        <v>0</v>
      </c>
      <c r="O233" s="95">
        <f t="shared" ca="1" si="61"/>
        <v>0</v>
      </c>
      <c r="P233" s="17">
        <f t="shared" ca="1" si="62"/>
        <v>0</v>
      </c>
      <c r="Q233" s="17">
        <f t="shared" ca="1" si="63"/>
        <v>0</v>
      </c>
      <c r="R233" s="15">
        <f t="shared" ca="1" si="64"/>
        <v>-1.4270880165604599E-2</v>
      </c>
    </row>
    <row r="234" spans="1:18" x14ac:dyDescent="0.2">
      <c r="A234" s="65"/>
      <c r="B234" s="65"/>
      <c r="C234" s="65"/>
      <c r="D234" s="66">
        <f t="shared" si="50"/>
        <v>0</v>
      </c>
      <c r="E234" s="66">
        <f t="shared" si="51"/>
        <v>0</v>
      </c>
      <c r="F234" s="17">
        <f t="shared" si="52"/>
        <v>0</v>
      </c>
      <c r="G234" s="17">
        <f t="shared" si="53"/>
        <v>0</v>
      </c>
      <c r="H234" s="17">
        <f t="shared" si="54"/>
        <v>0</v>
      </c>
      <c r="I234" s="17">
        <f t="shared" si="55"/>
        <v>0</v>
      </c>
      <c r="J234" s="17">
        <f t="shared" si="56"/>
        <v>0</v>
      </c>
      <c r="K234" s="17">
        <f t="shared" si="57"/>
        <v>0</v>
      </c>
      <c r="L234" s="17">
        <f t="shared" si="58"/>
        <v>0</v>
      </c>
      <c r="M234" s="17">
        <f t="shared" ca="1" si="59"/>
        <v>1.4270880165604599E-2</v>
      </c>
      <c r="N234" s="17">
        <f t="shared" ca="1" si="60"/>
        <v>0</v>
      </c>
      <c r="O234" s="95">
        <f t="shared" ca="1" si="61"/>
        <v>0</v>
      </c>
      <c r="P234" s="17">
        <f t="shared" ca="1" si="62"/>
        <v>0</v>
      </c>
      <c r="Q234" s="17">
        <f t="shared" ca="1" si="63"/>
        <v>0</v>
      </c>
      <c r="R234" s="15">
        <f t="shared" ca="1" si="64"/>
        <v>-1.4270880165604599E-2</v>
      </c>
    </row>
    <row r="235" spans="1:18" x14ac:dyDescent="0.2">
      <c r="A235" s="65"/>
      <c r="B235" s="65"/>
      <c r="C235" s="65"/>
      <c r="D235" s="66">
        <f t="shared" si="50"/>
        <v>0</v>
      </c>
      <c r="E235" s="66">
        <f t="shared" si="51"/>
        <v>0</v>
      </c>
      <c r="F235" s="17">
        <f t="shared" si="52"/>
        <v>0</v>
      </c>
      <c r="G235" s="17">
        <f t="shared" si="53"/>
        <v>0</v>
      </c>
      <c r="H235" s="17">
        <f t="shared" si="54"/>
        <v>0</v>
      </c>
      <c r="I235" s="17">
        <f t="shared" si="55"/>
        <v>0</v>
      </c>
      <c r="J235" s="17">
        <f t="shared" si="56"/>
        <v>0</v>
      </c>
      <c r="K235" s="17">
        <f t="shared" si="57"/>
        <v>0</v>
      </c>
      <c r="L235" s="17">
        <f t="shared" si="58"/>
        <v>0</v>
      </c>
      <c r="M235" s="17">
        <f t="shared" ca="1" si="59"/>
        <v>1.4270880165604599E-2</v>
      </c>
      <c r="N235" s="17">
        <f t="shared" ca="1" si="60"/>
        <v>0</v>
      </c>
      <c r="O235" s="95">
        <f t="shared" ca="1" si="61"/>
        <v>0</v>
      </c>
      <c r="P235" s="17">
        <f t="shared" ca="1" si="62"/>
        <v>0</v>
      </c>
      <c r="Q235" s="17">
        <f t="shared" ca="1" si="63"/>
        <v>0</v>
      </c>
      <c r="R235" s="15">
        <f t="shared" ca="1" si="64"/>
        <v>-1.4270880165604599E-2</v>
      </c>
    </row>
    <row r="236" spans="1:18" x14ac:dyDescent="0.2">
      <c r="A236" s="65"/>
      <c r="B236" s="65"/>
      <c r="C236" s="65"/>
      <c r="D236" s="66">
        <f t="shared" si="50"/>
        <v>0</v>
      </c>
      <c r="E236" s="66">
        <f t="shared" si="51"/>
        <v>0</v>
      </c>
      <c r="F236" s="17">
        <f t="shared" si="52"/>
        <v>0</v>
      </c>
      <c r="G236" s="17">
        <f t="shared" si="53"/>
        <v>0</v>
      </c>
      <c r="H236" s="17">
        <f t="shared" si="54"/>
        <v>0</v>
      </c>
      <c r="I236" s="17">
        <f t="shared" si="55"/>
        <v>0</v>
      </c>
      <c r="J236" s="17">
        <f t="shared" si="56"/>
        <v>0</v>
      </c>
      <c r="K236" s="17">
        <f t="shared" si="57"/>
        <v>0</v>
      </c>
      <c r="L236" s="17">
        <f t="shared" si="58"/>
        <v>0</v>
      </c>
      <c r="M236" s="17">
        <f t="shared" ca="1" si="59"/>
        <v>1.4270880165604599E-2</v>
      </c>
      <c r="N236" s="17">
        <f t="shared" ca="1" si="60"/>
        <v>0</v>
      </c>
      <c r="O236" s="95">
        <f t="shared" ca="1" si="61"/>
        <v>0</v>
      </c>
      <c r="P236" s="17">
        <f t="shared" ca="1" si="62"/>
        <v>0</v>
      </c>
      <c r="Q236" s="17">
        <f t="shared" ca="1" si="63"/>
        <v>0</v>
      </c>
      <c r="R236" s="15">
        <f t="shared" ca="1" si="64"/>
        <v>-1.4270880165604599E-2</v>
      </c>
    </row>
    <row r="237" spans="1:18" x14ac:dyDescent="0.2">
      <c r="A237" s="65"/>
      <c r="B237" s="65"/>
      <c r="C237" s="65"/>
      <c r="D237" s="66">
        <f t="shared" si="50"/>
        <v>0</v>
      </c>
      <c r="E237" s="66">
        <f t="shared" si="51"/>
        <v>0</v>
      </c>
      <c r="F237" s="17">
        <f t="shared" si="52"/>
        <v>0</v>
      </c>
      <c r="G237" s="17">
        <f t="shared" si="53"/>
        <v>0</v>
      </c>
      <c r="H237" s="17">
        <f t="shared" si="54"/>
        <v>0</v>
      </c>
      <c r="I237" s="17">
        <f t="shared" si="55"/>
        <v>0</v>
      </c>
      <c r="J237" s="17">
        <f t="shared" si="56"/>
        <v>0</v>
      </c>
      <c r="K237" s="17">
        <f t="shared" si="57"/>
        <v>0</v>
      </c>
      <c r="L237" s="17">
        <f t="shared" si="58"/>
        <v>0</v>
      </c>
      <c r="M237" s="17">
        <f t="shared" ca="1" si="59"/>
        <v>1.4270880165604599E-2</v>
      </c>
      <c r="N237" s="17">
        <f t="shared" ca="1" si="60"/>
        <v>0</v>
      </c>
      <c r="O237" s="95">
        <f t="shared" ca="1" si="61"/>
        <v>0</v>
      </c>
      <c r="P237" s="17">
        <f t="shared" ca="1" si="62"/>
        <v>0</v>
      </c>
      <c r="Q237" s="17">
        <f t="shared" ca="1" si="63"/>
        <v>0</v>
      </c>
      <c r="R237" s="15">
        <f t="shared" ca="1" si="64"/>
        <v>-1.4270880165604599E-2</v>
      </c>
    </row>
    <row r="238" spans="1:18" x14ac:dyDescent="0.2">
      <c r="A238" s="65"/>
      <c r="B238" s="65"/>
      <c r="C238" s="65"/>
      <c r="D238" s="66">
        <f t="shared" si="50"/>
        <v>0</v>
      </c>
      <c r="E238" s="66">
        <f t="shared" si="51"/>
        <v>0</v>
      </c>
      <c r="F238" s="17">
        <f t="shared" si="52"/>
        <v>0</v>
      </c>
      <c r="G238" s="17">
        <f t="shared" si="53"/>
        <v>0</v>
      </c>
      <c r="H238" s="17">
        <f t="shared" si="54"/>
        <v>0</v>
      </c>
      <c r="I238" s="17">
        <f t="shared" si="55"/>
        <v>0</v>
      </c>
      <c r="J238" s="17">
        <f t="shared" si="56"/>
        <v>0</v>
      </c>
      <c r="K238" s="17">
        <f t="shared" si="57"/>
        <v>0</v>
      </c>
      <c r="L238" s="17">
        <f t="shared" si="58"/>
        <v>0</v>
      </c>
      <c r="M238" s="17">
        <f t="shared" ca="1" si="59"/>
        <v>1.4270880165604599E-2</v>
      </c>
      <c r="N238" s="17">
        <f t="shared" ca="1" si="60"/>
        <v>0</v>
      </c>
      <c r="O238" s="95">
        <f t="shared" ca="1" si="61"/>
        <v>0</v>
      </c>
      <c r="P238" s="17">
        <f t="shared" ca="1" si="62"/>
        <v>0</v>
      </c>
      <c r="Q238" s="17">
        <f t="shared" ca="1" si="63"/>
        <v>0</v>
      </c>
      <c r="R238" s="15">
        <f t="shared" ca="1" si="64"/>
        <v>-1.4270880165604599E-2</v>
      </c>
    </row>
    <row r="239" spans="1:18" x14ac:dyDescent="0.2">
      <c r="A239" s="65"/>
      <c r="B239" s="65"/>
      <c r="C239" s="65"/>
      <c r="D239" s="66">
        <f t="shared" si="50"/>
        <v>0</v>
      </c>
      <c r="E239" s="66">
        <f t="shared" si="51"/>
        <v>0</v>
      </c>
      <c r="F239" s="17">
        <f t="shared" si="52"/>
        <v>0</v>
      </c>
      <c r="G239" s="17">
        <f t="shared" si="53"/>
        <v>0</v>
      </c>
      <c r="H239" s="17">
        <f t="shared" si="54"/>
        <v>0</v>
      </c>
      <c r="I239" s="17">
        <f t="shared" si="55"/>
        <v>0</v>
      </c>
      <c r="J239" s="17">
        <f t="shared" si="56"/>
        <v>0</v>
      </c>
      <c r="K239" s="17">
        <f t="shared" si="57"/>
        <v>0</v>
      </c>
      <c r="L239" s="17">
        <f t="shared" si="58"/>
        <v>0</v>
      </c>
      <c r="M239" s="17">
        <f t="shared" ca="1" si="59"/>
        <v>1.4270880165604599E-2</v>
      </c>
      <c r="N239" s="17">
        <f t="shared" ca="1" si="60"/>
        <v>0</v>
      </c>
      <c r="O239" s="95">
        <f t="shared" ca="1" si="61"/>
        <v>0</v>
      </c>
      <c r="P239" s="17">
        <f t="shared" ca="1" si="62"/>
        <v>0</v>
      </c>
      <c r="Q239" s="17">
        <f t="shared" ca="1" si="63"/>
        <v>0</v>
      </c>
      <c r="R239" s="15">
        <f t="shared" ca="1" si="64"/>
        <v>-1.4270880165604599E-2</v>
      </c>
    </row>
    <row r="240" spans="1:18" x14ac:dyDescent="0.2">
      <c r="A240" s="65"/>
      <c r="B240" s="65"/>
      <c r="C240" s="65"/>
      <c r="D240" s="66">
        <f t="shared" si="50"/>
        <v>0</v>
      </c>
      <c r="E240" s="66">
        <f t="shared" si="51"/>
        <v>0</v>
      </c>
      <c r="F240" s="17">
        <f t="shared" si="52"/>
        <v>0</v>
      </c>
      <c r="G240" s="17">
        <f t="shared" si="53"/>
        <v>0</v>
      </c>
      <c r="H240" s="17">
        <f t="shared" si="54"/>
        <v>0</v>
      </c>
      <c r="I240" s="17">
        <f t="shared" si="55"/>
        <v>0</v>
      </c>
      <c r="J240" s="17">
        <f t="shared" si="56"/>
        <v>0</v>
      </c>
      <c r="K240" s="17">
        <f t="shared" si="57"/>
        <v>0</v>
      </c>
      <c r="L240" s="17">
        <f t="shared" si="58"/>
        <v>0</v>
      </c>
      <c r="M240" s="17">
        <f t="shared" ca="1" si="59"/>
        <v>1.4270880165604599E-2</v>
      </c>
      <c r="N240" s="17">
        <f t="shared" ca="1" si="60"/>
        <v>0</v>
      </c>
      <c r="O240" s="95">
        <f t="shared" ca="1" si="61"/>
        <v>0</v>
      </c>
      <c r="P240" s="17">
        <f t="shared" ca="1" si="62"/>
        <v>0</v>
      </c>
      <c r="Q240" s="17">
        <f t="shared" ca="1" si="63"/>
        <v>0</v>
      </c>
      <c r="R240" s="15">
        <f t="shared" ca="1" si="64"/>
        <v>-1.4270880165604599E-2</v>
      </c>
    </row>
    <row r="241" spans="1:18" x14ac:dyDescent="0.2">
      <c r="A241" s="65"/>
      <c r="B241" s="65"/>
      <c r="C241" s="65"/>
      <c r="D241" s="66">
        <f t="shared" si="50"/>
        <v>0</v>
      </c>
      <c r="E241" s="66">
        <f t="shared" si="51"/>
        <v>0</v>
      </c>
      <c r="F241" s="17">
        <f t="shared" si="52"/>
        <v>0</v>
      </c>
      <c r="G241" s="17">
        <f t="shared" si="53"/>
        <v>0</v>
      </c>
      <c r="H241" s="17">
        <f t="shared" si="54"/>
        <v>0</v>
      </c>
      <c r="I241" s="17">
        <f t="shared" si="55"/>
        <v>0</v>
      </c>
      <c r="J241" s="17">
        <f t="shared" si="56"/>
        <v>0</v>
      </c>
      <c r="K241" s="17">
        <f t="shared" si="57"/>
        <v>0</v>
      </c>
      <c r="L241" s="17">
        <f t="shared" si="58"/>
        <v>0</v>
      </c>
      <c r="M241" s="17">
        <f t="shared" ca="1" si="59"/>
        <v>1.4270880165604599E-2</v>
      </c>
      <c r="N241" s="17">
        <f t="shared" ca="1" si="60"/>
        <v>0</v>
      </c>
      <c r="O241" s="95">
        <f t="shared" ca="1" si="61"/>
        <v>0</v>
      </c>
      <c r="P241" s="17">
        <f t="shared" ca="1" si="62"/>
        <v>0</v>
      </c>
      <c r="Q241" s="17">
        <f t="shared" ca="1" si="63"/>
        <v>0</v>
      </c>
      <c r="R241" s="15">
        <f t="shared" ca="1" si="64"/>
        <v>-1.4270880165604599E-2</v>
      </c>
    </row>
    <row r="242" spans="1:18" x14ac:dyDescent="0.2">
      <c r="A242" s="65"/>
      <c r="B242" s="65"/>
      <c r="C242" s="65"/>
      <c r="D242" s="66">
        <f t="shared" si="50"/>
        <v>0</v>
      </c>
      <c r="E242" s="66">
        <f t="shared" si="51"/>
        <v>0</v>
      </c>
      <c r="F242" s="17">
        <f t="shared" si="52"/>
        <v>0</v>
      </c>
      <c r="G242" s="17">
        <f t="shared" si="53"/>
        <v>0</v>
      </c>
      <c r="H242" s="17">
        <f t="shared" si="54"/>
        <v>0</v>
      </c>
      <c r="I242" s="17">
        <f t="shared" si="55"/>
        <v>0</v>
      </c>
      <c r="J242" s="17">
        <f t="shared" si="56"/>
        <v>0</v>
      </c>
      <c r="K242" s="17">
        <f t="shared" si="57"/>
        <v>0</v>
      </c>
      <c r="L242" s="17">
        <f t="shared" si="58"/>
        <v>0</v>
      </c>
      <c r="M242" s="17">
        <f t="shared" ca="1" si="59"/>
        <v>1.4270880165604599E-2</v>
      </c>
      <c r="N242" s="17">
        <f t="shared" ca="1" si="60"/>
        <v>0</v>
      </c>
      <c r="O242" s="95">
        <f t="shared" ca="1" si="61"/>
        <v>0</v>
      </c>
      <c r="P242" s="17">
        <f t="shared" ca="1" si="62"/>
        <v>0</v>
      </c>
      <c r="Q242" s="17">
        <f t="shared" ca="1" si="63"/>
        <v>0</v>
      </c>
      <c r="R242" s="15">
        <f t="shared" ca="1" si="64"/>
        <v>-1.4270880165604599E-2</v>
      </c>
    </row>
    <row r="243" spans="1:18" x14ac:dyDescent="0.2">
      <c r="A243" s="65"/>
      <c r="B243" s="65"/>
      <c r="C243" s="65"/>
      <c r="D243" s="66">
        <f t="shared" si="50"/>
        <v>0</v>
      </c>
      <c r="E243" s="66">
        <f t="shared" si="51"/>
        <v>0</v>
      </c>
      <c r="F243" s="17">
        <f t="shared" si="52"/>
        <v>0</v>
      </c>
      <c r="G243" s="17">
        <f t="shared" si="53"/>
        <v>0</v>
      </c>
      <c r="H243" s="17">
        <f t="shared" si="54"/>
        <v>0</v>
      </c>
      <c r="I243" s="17">
        <f t="shared" si="55"/>
        <v>0</v>
      </c>
      <c r="J243" s="17">
        <f t="shared" si="56"/>
        <v>0</v>
      </c>
      <c r="K243" s="17">
        <f t="shared" si="57"/>
        <v>0</v>
      </c>
      <c r="L243" s="17">
        <f t="shared" si="58"/>
        <v>0</v>
      </c>
      <c r="M243" s="17">
        <f t="shared" ca="1" si="59"/>
        <v>1.4270880165604599E-2</v>
      </c>
      <c r="N243" s="17">
        <f t="shared" ca="1" si="60"/>
        <v>0</v>
      </c>
      <c r="O243" s="95">
        <f t="shared" ca="1" si="61"/>
        <v>0</v>
      </c>
      <c r="P243" s="17">
        <f t="shared" ca="1" si="62"/>
        <v>0</v>
      </c>
      <c r="Q243" s="17">
        <f t="shared" ca="1" si="63"/>
        <v>0</v>
      </c>
      <c r="R243" s="15">
        <f t="shared" ca="1" si="64"/>
        <v>-1.4270880165604599E-2</v>
      </c>
    </row>
    <row r="244" spans="1:18" x14ac:dyDescent="0.2">
      <c r="A244" s="65"/>
      <c r="B244" s="65"/>
      <c r="C244" s="65"/>
      <c r="D244" s="66">
        <f t="shared" si="50"/>
        <v>0</v>
      </c>
      <c r="E244" s="66">
        <f t="shared" si="51"/>
        <v>0</v>
      </c>
      <c r="F244" s="17">
        <f t="shared" si="52"/>
        <v>0</v>
      </c>
      <c r="G244" s="17">
        <f t="shared" si="53"/>
        <v>0</v>
      </c>
      <c r="H244" s="17">
        <f t="shared" si="54"/>
        <v>0</v>
      </c>
      <c r="I244" s="17">
        <f t="shared" si="55"/>
        <v>0</v>
      </c>
      <c r="J244" s="17">
        <f t="shared" si="56"/>
        <v>0</v>
      </c>
      <c r="K244" s="17">
        <f t="shared" si="57"/>
        <v>0</v>
      </c>
      <c r="L244" s="17">
        <f t="shared" si="58"/>
        <v>0</v>
      </c>
      <c r="M244" s="17">
        <f t="shared" ca="1" si="59"/>
        <v>1.4270880165604599E-2</v>
      </c>
      <c r="N244" s="17">
        <f t="shared" ca="1" si="60"/>
        <v>0</v>
      </c>
      <c r="O244" s="95">
        <f t="shared" ca="1" si="61"/>
        <v>0</v>
      </c>
      <c r="P244" s="17">
        <f t="shared" ca="1" si="62"/>
        <v>0</v>
      </c>
      <c r="Q244" s="17">
        <f t="shared" ca="1" si="63"/>
        <v>0</v>
      </c>
      <c r="R244" s="15">
        <f t="shared" ca="1" si="64"/>
        <v>-1.4270880165604599E-2</v>
      </c>
    </row>
    <row r="245" spans="1:18" x14ac:dyDescent="0.2">
      <c r="A245" s="65"/>
      <c r="B245" s="65"/>
      <c r="C245" s="65"/>
      <c r="D245" s="66">
        <f t="shared" si="50"/>
        <v>0</v>
      </c>
      <c r="E245" s="66">
        <f t="shared" si="51"/>
        <v>0</v>
      </c>
      <c r="F245" s="17">
        <f t="shared" si="52"/>
        <v>0</v>
      </c>
      <c r="G245" s="17">
        <f t="shared" si="53"/>
        <v>0</v>
      </c>
      <c r="H245" s="17">
        <f t="shared" si="54"/>
        <v>0</v>
      </c>
      <c r="I245" s="17">
        <f t="shared" si="55"/>
        <v>0</v>
      </c>
      <c r="J245" s="17">
        <f t="shared" si="56"/>
        <v>0</v>
      </c>
      <c r="K245" s="17">
        <f t="shared" si="57"/>
        <v>0</v>
      </c>
      <c r="L245" s="17">
        <f t="shared" si="58"/>
        <v>0</v>
      </c>
      <c r="M245" s="17">
        <f t="shared" ca="1" si="59"/>
        <v>1.4270880165604599E-2</v>
      </c>
      <c r="N245" s="17">
        <f t="shared" ca="1" si="60"/>
        <v>0</v>
      </c>
      <c r="O245" s="95">
        <f t="shared" ca="1" si="61"/>
        <v>0</v>
      </c>
      <c r="P245" s="17">
        <f t="shared" ca="1" si="62"/>
        <v>0</v>
      </c>
      <c r="Q245" s="17">
        <f t="shared" ca="1" si="63"/>
        <v>0</v>
      </c>
      <c r="R245" s="15">
        <f t="shared" ca="1" si="64"/>
        <v>-1.4270880165604599E-2</v>
      </c>
    </row>
    <row r="246" spans="1:18" x14ac:dyDescent="0.2">
      <c r="A246" s="65"/>
      <c r="B246" s="65"/>
      <c r="C246" s="65"/>
      <c r="D246" s="66">
        <f t="shared" si="50"/>
        <v>0</v>
      </c>
      <c r="E246" s="66">
        <f t="shared" si="51"/>
        <v>0</v>
      </c>
      <c r="F246" s="17">
        <f t="shared" si="52"/>
        <v>0</v>
      </c>
      <c r="G246" s="17">
        <f t="shared" si="53"/>
        <v>0</v>
      </c>
      <c r="H246" s="17">
        <f t="shared" si="54"/>
        <v>0</v>
      </c>
      <c r="I246" s="17">
        <f t="shared" si="55"/>
        <v>0</v>
      </c>
      <c r="J246" s="17">
        <f t="shared" si="56"/>
        <v>0</v>
      </c>
      <c r="K246" s="17">
        <f t="shared" si="57"/>
        <v>0</v>
      </c>
      <c r="L246" s="17">
        <f t="shared" si="58"/>
        <v>0</v>
      </c>
      <c r="M246" s="17">
        <f t="shared" ca="1" si="59"/>
        <v>1.4270880165604599E-2</v>
      </c>
      <c r="N246" s="17">
        <f t="shared" ca="1" si="60"/>
        <v>0</v>
      </c>
      <c r="O246" s="95">
        <f t="shared" ca="1" si="61"/>
        <v>0</v>
      </c>
      <c r="P246" s="17">
        <f t="shared" ca="1" si="62"/>
        <v>0</v>
      </c>
      <c r="Q246" s="17">
        <f t="shared" ca="1" si="63"/>
        <v>0</v>
      </c>
      <c r="R246" s="15">
        <f t="shared" ca="1" si="64"/>
        <v>-1.4270880165604599E-2</v>
      </c>
    </row>
    <row r="247" spans="1:18" x14ac:dyDescent="0.2">
      <c r="A247" s="65"/>
      <c r="B247" s="65"/>
      <c r="C247" s="65"/>
      <c r="D247" s="66">
        <f t="shared" si="50"/>
        <v>0</v>
      </c>
      <c r="E247" s="66">
        <f t="shared" si="51"/>
        <v>0</v>
      </c>
      <c r="F247" s="17">
        <f t="shared" si="52"/>
        <v>0</v>
      </c>
      <c r="G247" s="17">
        <f t="shared" si="53"/>
        <v>0</v>
      </c>
      <c r="H247" s="17">
        <f t="shared" si="54"/>
        <v>0</v>
      </c>
      <c r="I247" s="17">
        <f t="shared" si="55"/>
        <v>0</v>
      </c>
      <c r="J247" s="17">
        <f t="shared" si="56"/>
        <v>0</v>
      </c>
      <c r="K247" s="17">
        <f t="shared" si="57"/>
        <v>0</v>
      </c>
      <c r="L247" s="17">
        <f t="shared" si="58"/>
        <v>0</v>
      </c>
      <c r="M247" s="17">
        <f t="shared" ca="1" si="59"/>
        <v>1.4270880165604599E-2</v>
      </c>
      <c r="N247" s="17">
        <f t="shared" ca="1" si="60"/>
        <v>0</v>
      </c>
      <c r="O247" s="95">
        <f t="shared" ca="1" si="61"/>
        <v>0</v>
      </c>
      <c r="P247" s="17">
        <f t="shared" ca="1" si="62"/>
        <v>0</v>
      </c>
      <c r="Q247" s="17">
        <f t="shared" ca="1" si="63"/>
        <v>0</v>
      </c>
      <c r="R247" s="15">
        <f t="shared" ca="1" si="64"/>
        <v>-1.4270880165604599E-2</v>
      </c>
    </row>
    <row r="248" spans="1:18" x14ac:dyDescent="0.2">
      <c r="A248" s="65"/>
      <c r="B248" s="65"/>
      <c r="C248" s="65"/>
      <c r="D248" s="66">
        <f t="shared" si="50"/>
        <v>0</v>
      </c>
      <c r="E248" s="66">
        <f t="shared" si="51"/>
        <v>0</v>
      </c>
      <c r="F248" s="17">
        <f t="shared" si="52"/>
        <v>0</v>
      </c>
      <c r="G248" s="17">
        <f t="shared" si="53"/>
        <v>0</v>
      </c>
      <c r="H248" s="17">
        <f t="shared" si="54"/>
        <v>0</v>
      </c>
      <c r="I248" s="17">
        <f t="shared" si="55"/>
        <v>0</v>
      </c>
      <c r="J248" s="17">
        <f t="shared" si="56"/>
        <v>0</v>
      </c>
      <c r="K248" s="17">
        <f t="shared" si="57"/>
        <v>0</v>
      </c>
      <c r="L248" s="17">
        <f t="shared" si="58"/>
        <v>0</v>
      </c>
      <c r="M248" s="17">
        <f t="shared" ca="1" si="59"/>
        <v>1.4270880165604599E-2</v>
      </c>
      <c r="N248" s="17">
        <f t="shared" ca="1" si="60"/>
        <v>0</v>
      </c>
      <c r="O248" s="95">
        <f t="shared" ca="1" si="61"/>
        <v>0</v>
      </c>
      <c r="P248" s="17">
        <f t="shared" ca="1" si="62"/>
        <v>0</v>
      </c>
      <c r="Q248" s="17">
        <f t="shared" ca="1" si="63"/>
        <v>0</v>
      </c>
      <c r="R248" s="15">
        <f t="shared" ca="1" si="64"/>
        <v>-1.4270880165604599E-2</v>
      </c>
    </row>
    <row r="249" spans="1:18" x14ac:dyDescent="0.2">
      <c r="A249" s="65"/>
      <c r="B249" s="65"/>
      <c r="C249" s="65"/>
      <c r="D249" s="66">
        <f t="shared" si="50"/>
        <v>0</v>
      </c>
      <c r="E249" s="66">
        <f t="shared" si="51"/>
        <v>0</v>
      </c>
      <c r="F249" s="17">
        <f t="shared" si="52"/>
        <v>0</v>
      </c>
      <c r="G249" s="17">
        <f t="shared" si="53"/>
        <v>0</v>
      </c>
      <c r="H249" s="17">
        <f t="shared" si="54"/>
        <v>0</v>
      </c>
      <c r="I249" s="17">
        <f t="shared" si="55"/>
        <v>0</v>
      </c>
      <c r="J249" s="17">
        <f t="shared" si="56"/>
        <v>0</v>
      </c>
      <c r="K249" s="17">
        <f t="shared" si="57"/>
        <v>0</v>
      </c>
      <c r="L249" s="17">
        <f t="shared" si="58"/>
        <v>0</v>
      </c>
      <c r="M249" s="17">
        <f t="shared" ca="1" si="59"/>
        <v>1.4270880165604599E-2</v>
      </c>
      <c r="N249" s="17">
        <f t="shared" ca="1" si="60"/>
        <v>0</v>
      </c>
      <c r="O249" s="95">
        <f t="shared" ca="1" si="61"/>
        <v>0</v>
      </c>
      <c r="P249" s="17">
        <f t="shared" ca="1" si="62"/>
        <v>0</v>
      </c>
      <c r="Q249" s="17">
        <f t="shared" ca="1" si="63"/>
        <v>0</v>
      </c>
      <c r="R249" s="15">
        <f t="shared" ca="1" si="64"/>
        <v>-1.4270880165604599E-2</v>
      </c>
    </row>
    <row r="250" spans="1:18" x14ac:dyDescent="0.2">
      <c r="A250" s="65"/>
      <c r="B250" s="65"/>
      <c r="C250" s="65"/>
      <c r="D250" s="66">
        <f t="shared" si="50"/>
        <v>0</v>
      </c>
      <c r="E250" s="66">
        <f t="shared" si="51"/>
        <v>0</v>
      </c>
      <c r="F250" s="17">
        <f t="shared" si="52"/>
        <v>0</v>
      </c>
      <c r="G250" s="17">
        <f t="shared" si="53"/>
        <v>0</v>
      </c>
      <c r="H250" s="17">
        <f t="shared" si="54"/>
        <v>0</v>
      </c>
      <c r="I250" s="17">
        <f t="shared" si="55"/>
        <v>0</v>
      </c>
      <c r="J250" s="17">
        <f t="shared" si="56"/>
        <v>0</v>
      </c>
      <c r="K250" s="17">
        <f t="shared" si="57"/>
        <v>0</v>
      </c>
      <c r="L250" s="17">
        <f t="shared" si="58"/>
        <v>0</v>
      </c>
      <c r="M250" s="17">
        <f t="shared" ca="1" si="59"/>
        <v>1.4270880165604599E-2</v>
      </c>
      <c r="N250" s="17">
        <f t="shared" ca="1" si="60"/>
        <v>0</v>
      </c>
      <c r="O250" s="95">
        <f t="shared" ca="1" si="61"/>
        <v>0</v>
      </c>
      <c r="P250" s="17">
        <f t="shared" ca="1" si="62"/>
        <v>0</v>
      </c>
      <c r="Q250" s="17">
        <f t="shared" ca="1" si="63"/>
        <v>0</v>
      </c>
      <c r="R250" s="15">
        <f t="shared" ca="1" si="64"/>
        <v>-1.4270880165604599E-2</v>
      </c>
    </row>
    <row r="251" spans="1:18" x14ac:dyDescent="0.2">
      <c r="A251" s="65"/>
      <c r="B251" s="65"/>
      <c r="C251" s="65"/>
      <c r="D251" s="66">
        <f t="shared" si="50"/>
        <v>0</v>
      </c>
      <c r="E251" s="66">
        <f t="shared" si="51"/>
        <v>0</v>
      </c>
      <c r="F251" s="17">
        <f t="shared" si="52"/>
        <v>0</v>
      </c>
      <c r="G251" s="17">
        <f t="shared" si="53"/>
        <v>0</v>
      </c>
      <c r="H251" s="17">
        <f t="shared" si="54"/>
        <v>0</v>
      </c>
      <c r="I251" s="17">
        <f t="shared" si="55"/>
        <v>0</v>
      </c>
      <c r="J251" s="17">
        <f t="shared" si="56"/>
        <v>0</v>
      </c>
      <c r="K251" s="17">
        <f t="shared" si="57"/>
        <v>0</v>
      </c>
      <c r="L251" s="17">
        <f t="shared" si="58"/>
        <v>0</v>
      </c>
      <c r="M251" s="17">
        <f t="shared" ca="1" si="59"/>
        <v>1.4270880165604599E-2</v>
      </c>
      <c r="N251" s="17">
        <f t="shared" ca="1" si="60"/>
        <v>0</v>
      </c>
      <c r="O251" s="95">
        <f t="shared" ca="1" si="61"/>
        <v>0</v>
      </c>
      <c r="P251" s="17">
        <f t="shared" ca="1" si="62"/>
        <v>0</v>
      </c>
      <c r="Q251" s="17">
        <f t="shared" ca="1" si="63"/>
        <v>0</v>
      </c>
      <c r="R251" s="15">
        <f t="shared" ca="1" si="64"/>
        <v>-1.4270880165604599E-2</v>
      </c>
    </row>
    <row r="252" spans="1:18" x14ac:dyDescent="0.2">
      <c r="A252" s="65"/>
      <c r="B252" s="65"/>
      <c r="C252" s="65"/>
      <c r="D252" s="66">
        <f t="shared" si="50"/>
        <v>0</v>
      </c>
      <c r="E252" s="66">
        <f t="shared" si="51"/>
        <v>0</v>
      </c>
      <c r="F252" s="17">
        <f t="shared" si="52"/>
        <v>0</v>
      </c>
      <c r="G252" s="17">
        <f t="shared" si="53"/>
        <v>0</v>
      </c>
      <c r="H252" s="17">
        <f t="shared" si="54"/>
        <v>0</v>
      </c>
      <c r="I252" s="17">
        <f t="shared" si="55"/>
        <v>0</v>
      </c>
      <c r="J252" s="17">
        <f t="shared" si="56"/>
        <v>0</v>
      </c>
      <c r="K252" s="17">
        <f t="shared" si="57"/>
        <v>0</v>
      </c>
      <c r="L252" s="17">
        <f t="shared" si="58"/>
        <v>0</v>
      </c>
      <c r="M252" s="17">
        <f t="shared" ca="1" si="59"/>
        <v>1.4270880165604599E-2</v>
      </c>
      <c r="N252" s="17">
        <f t="shared" ca="1" si="60"/>
        <v>0</v>
      </c>
      <c r="O252" s="95">
        <f t="shared" ca="1" si="61"/>
        <v>0</v>
      </c>
      <c r="P252" s="17">
        <f t="shared" ca="1" si="62"/>
        <v>0</v>
      </c>
      <c r="Q252" s="17">
        <f t="shared" ca="1" si="63"/>
        <v>0</v>
      </c>
      <c r="R252" s="15">
        <f t="shared" ca="1" si="64"/>
        <v>-1.4270880165604599E-2</v>
      </c>
    </row>
    <row r="253" spans="1:18" x14ac:dyDescent="0.2">
      <c r="A253" s="65"/>
      <c r="B253" s="65"/>
      <c r="C253" s="65"/>
      <c r="D253" s="66">
        <f t="shared" si="50"/>
        <v>0</v>
      </c>
      <c r="E253" s="66">
        <f t="shared" si="51"/>
        <v>0</v>
      </c>
      <c r="F253" s="17">
        <f t="shared" si="52"/>
        <v>0</v>
      </c>
      <c r="G253" s="17">
        <f t="shared" si="53"/>
        <v>0</v>
      </c>
      <c r="H253" s="17">
        <f t="shared" si="54"/>
        <v>0</v>
      </c>
      <c r="I253" s="17">
        <f t="shared" si="55"/>
        <v>0</v>
      </c>
      <c r="J253" s="17">
        <f t="shared" si="56"/>
        <v>0</v>
      </c>
      <c r="K253" s="17">
        <f t="shared" si="57"/>
        <v>0</v>
      </c>
      <c r="L253" s="17">
        <f t="shared" si="58"/>
        <v>0</v>
      </c>
      <c r="M253" s="17">
        <f t="shared" ca="1" si="59"/>
        <v>1.4270880165604599E-2</v>
      </c>
      <c r="N253" s="17">
        <f t="shared" ca="1" si="60"/>
        <v>0</v>
      </c>
      <c r="O253" s="95">
        <f t="shared" ca="1" si="61"/>
        <v>0</v>
      </c>
      <c r="P253" s="17">
        <f t="shared" ca="1" si="62"/>
        <v>0</v>
      </c>
      <c r="Q253" s="17">
        <f t="shared" ca="1" si="63"/>
        <v>0</v>
      </c>
      <c r="R253" s="15">
        <f t="shared" ca="1" si="64"/>
        <v>-1.4270880165604599E-2</v>
      </c>
    </row>
    <row r="254" spans="1:18" x14ac:dyDescent="0.2">
      <c r="A254" s="65"/>
      <c r="B254" s="65"/>
      <c r="C254" s="65"/>
      <c r="D254" s="66">
        <f t="shared" si="50"/>
        <v>0</v>
      </c>
      <c r="E254" s="66">
        <f t="shared" si="51"/>
        <v>0</v>
      </c>
      <c r="F254" s="17">
        <f t="shared" si="52"/>
        <v>0</v>
      </c>
      <c r="G254" s="17">
        <f t="shared" si="53"/>
        <v>0</v>
      </c>
      <c r="H254" s="17">
        <f t="shared" si="54"/>
        <v>0</v>
      </c>
      <c r="I254" s="17">
        <f t="shared" si="55"/>
        <v>0</v>
      </c>
      <c r="J254" s="17">
        <f t="shared" si="56"/>
        <v>0</v>
      </c>
      <c r="K254" s="17">
        <f t="shared" si="57"/>
        <v>0</v>
      </c>
      <c r="L254" s="17">
        <f t="shared" si="58"/>
        <v>0</v>
      </c>
      <c r="M254" s="17">
        <f t="shared" ca="1" si="59"/>
        <v>1.4270880165604599E-2</v>
      </c>
      <c r="N254" s="17">
        <f t="shared" ca="1" si="60"/>
        <v>0</v>
      </c>
      <c r="O254" s="95">
        <f t="shared" ca="1" si="61"/>
        <v>0</v>
      </c>
      <c r="P254" s="17">
        <f t="shared" ca="1" si="62"/>
        <v>0</v>
      </c>
      <c r="Q254" s="17">
        <f t="shared" ca="1" si="63"/>
        <v>0</v>
      </c>
      <c r="R254" s="15">
        <f t="shared" ca="1" si="64"/>
        <v>-1.4270880165604599E-2</v>
      </c>
    </row>
    <row r="255" spans="1:18" x14ac:dyDescent="0.2">
      <c r="A255" s="65"/>
      <c r="B255" s="65"/>
      <c r="C255" s="65"/>
      <c r="D255" s="66">
        <f t="shared" si="50"/>
        <v>0</v>
      </c>
      <c r="E255" s="66">
        <f t="shared" si="51"/>
        <v>0</v>
      </c>
      <c r="F255" s="17">
        <f t="shared" si="52"/>
        <v>0</v>
      </c>
      <c r="G255" s="17">
        <f t="shared" si="53"/>
        <v>0</v>
      </c>
      <c r="H255" s="17">
        <f t="shared" si="54"/>
        <v>0</v>
      </c>
      <c r="I255" s="17">
        <f t="shared" si="55"/>
        <v>0</v>
      </c>
      <c r="J255" s="17">
        <f t="shared" si="56"/>
        <v>0</v>
      </c>
      <c r="K255" s="17">
        <f t="shared" si="57"/>
        <v>0</v>
      </c>
      <c r="L255" s="17">
        <f t="shared" si="58"/>
        <v>0</v>
      </c>
      <c r="M255" s="17">
        <f t="shared" ca="1" si="59"/>
        <v>1.4270880165604599E-2</v>
      </c>
      <c r="N255" s="17">
        <f t="shared" ca="1" si="60"/>
        <v>0</v>
      </c>
      <c r="O255" s="95">
        <f t="shared" ca="1" si="61"/>
        <v>0</v>
      </c>
      <c r="P255" s="17">
        <f t="shared" ca="1" si="62"/>
        <v>0</v>
      </c>
      <c r="Q255" s="17">
        <f t="shared" ca="1" si="63"/>
        <v>0</v>
      </c>
      <c r="R255" s="15">
        <f t="shared" ca="1" si="64"/>
        <v>-1.4270880165604599E-2</v>
      </c>
    </row>
    <row r="256" spans="1:18" x14ac:dyDescent="0.2">
      <c r="A256" s="65"/>
      <c r="B256" s="65"/>
      <c r="C256" s="65"/>
      <c r="D256" s="66">
        <f t="shared" si="50"/>
        <v>0</v>
      </c>
      <c r="E256" s="66">
        <f t="shared" si="51"/>
        <v>0</v>
      </c>
      <c r="F256" s="17">
        <f t="shared" si="52"/>
        <v>0</v>
      </c>
      <c r="G256" s="17">
        <f t="shared" si="53"/>
        <v>0</v>
      </c>
      <c r="H256" s="17">
        <f t="shared" si="54"/>
        <v>0</v>
      </c>
      <c r="I256" s="17">
        <f t="shared" si="55"/>
        <v>0</v>
      </c>
      <c r="J256" s="17">
        <f t="shared" si="56"/>
        <v>0</v>
      </c>
      <c r="K256" s="17">
        <f t="shared" si="57"/>
        <v>0</v>
      </c>
      <c r="L256" s="17">
        <f t="shared" si="58"/>
        <v>0</v>
      </c>
      <c r="M256" s="17">
        <f t="shared" ca="1" si="59"/>
        <v>1.4270880165604599E-2</v>
      </c>
      <c r="N256" s="17">
        <f t="shared" ca="1" si="60"/>
        <v>0</v>
      </c>
      <c r="O256" s="95">
        <f t="shared" ca="1" si="61"/>
        <v>0</v>
      </c>
      <c r="P256" s="17">
        <f t="shared" ca="1" si="62"/>
        <v>0</v>
      </c>
      <c r="Q256" s="17">
        <f t="shared" ca="1" si="63"/>
        <v>0</v>
      </c>
      <c r="R256" s="15">
        <f t="shared" ca="1" si="64"/>
        <v>-1.4270880165604599E-2</v>
      </c>
    </row>
    <row r="257" spans="1:18" x14ac:dyDescent="0.2">
      <c r="A257" s="65"/>
      <c r="B257" s="65"/>
      <c r="C257" s="65"/>
      <c r="D257" s="66">
        <f t="shared" si="50"/>
        <v>0</v>
      </c>
      <c r="E257" s="66">
        <f t="shared" si="51"/>
        <v>0</v>
      </c>
      <c r="F257" s="17">
        <f t="shared" si="52"/>
        <v>0</v>
      </c>
      <c r="G257" s="17">
        <f t="shared" si="53"/>
        <v>0</v>
      </c>
      <c r="H257" s="17">
        <f t="shared" si="54"/>
        <v>0</v>
      </c>
      <c r="I257" s="17">
        <f t="shared" si="55"/>
        <v>0</v>
      </c>
      <c r="J257" s="17">
        <f t="shared" si="56"/>
        <v>0</v>
      </c>
      <c r="K257" s="17">
        <f t="shared" si="57"/>
        <v>0</v>
      </c>
      <c r="L257" s="17">
        <f t="shared" si="58"/>
        <v>0</v>
      </c>
      <c r="M257" s="17">
        <f t="shared" ca="1" si="59"/>
        <v>1.4270880165604599E-2</v>
      </c>
      <c r="N257" s="17">
        <f t="shared" ca="1" si="60"/>
        <v>0</v>
      </c>
      <c r="O257" s="95">
        <f t="shared" ca="1" si="61"/>
        <v>0</v>
      </c>
      <c r="P257" s="17">
        <f t="shared" ca="1" si="62"/>
        <v>0</v>
      </c>
      <c r="Q257" s="17">
        <f t="shared" ca="1" si="63"/>
        <v>0</v>
      </c>
      <c r="R257" s="15">
        <f t="shared" ca="1" si="64"/>
        <v>-1.4270880165604599E-2</v>
      </c>
    </row>
    <row r="258" spans="1:18" x14ac:dyDescent="0.2">
      <c r="A258" s="65"/>
      <c r="B258" s="65"/>
      <c r="C258" s="65"/>
      <c r="D258" s="66">
        <f t="shared" si="50"/>
        <v>0</v>
      </c>
      <c r="E258" s="66">
        <f t="shared" si="51"/>
        <v>0</v>
      </c>
      <c r="F258" s="17">
        <f t="shared" si="52"/>
        <v>0</v>
      </c>
      <c r="G258" s="17">
        <f t="shared" si="53"/>
        <v>0</v>
      </c>
      <c r="H258" s="17">
        <f t="shared" si="54"/>
        <v>0</v>
      </c>
      <c r="I258" s="17">
        <f t="shared" si="55"/>
        <v>0</v>
      </c>
      <c r="J258" s="17">
        <f t="shared" si="56"/>
        <v>0</v>
      </c>
      <c r="K258" s="17">
        <f t="shared" si="57"/>
        <v>0</v>
      </c>
      <c r="L258" s="17">
        <f t="shared" si="58"/>
        <v>0</v>
      </c>
      <c r="M258" s="17">
        <f t="shared" ca="1" si="59"/>
        <v>1.4270880165604599E-2</v>
      </c>
      <c r="N258" s="17">
        <f t="shared" ca="1" si="60"/>
        <v>0</v>
      </c>
      <c r="O258" s="95">
        <f t="shared" ca="1" si="61"/>
        <v>0</v>
      </c>
      <c r="P258" s="17">
        <f t="shared" ca="1" si="62"/>
        <v>0</v>
      </c>
      <c r="Q258" s="17">
        <f t="shared" ca="1" si="63"/>
        <v>0</v>
      </c>
      <c r="R258" s="15">
        <f t="shared" ca="1" si="64"/>
        <v>-1.4270880165604599E-2</v>
      </c>
    </row>
    <row r="259" spans="1:18" x14ac:dyDescent="0.2">
      <c r="A259" s="65"/>
      <c r="B259" s="65"/>
      <c r="C259" s="65"/>
      <c r="D259" s="66">
        <f t="shared" si="50"/>
        <v>0</v>
      </c>
      <c r="E259" s="66">
        <f t="shared" si="51"/>
        <v>0</v>
      </c>
      <c r="F259" s="17">
        <f t="shared" si="52"/>
        <v>0</v>
      </c>
      <c r="G259" s="17">
        <f t="shared" si="53"/>
        <v>0</v>
      </c>
      <c r="H259" s="17">
        <f t="shared" si="54"/>
        <v>0</v>
      </c>
      <c r="I259" s="17">
        <f t="shared" si="55"/>
        <v>0</v>
      </c>
      <c r="J259" s="17">
        <f t="shared" si="56"/>
        <v>0</v>
      </c>
      <c r="K259" s="17">
        <f t="shared" si="57"/>
        <v>0</v>
      </c>
      <c r="L259" s="17">
        <f t="shared" si="58"/>
        <v>0</v>
      </c>
      <c r="M259" s="17">
        <f t="shared" ca="1" si="59"/>
        <v>1.4270880165604599E-2</v>
      </c>
      <c r="N259" s="17">
        <f t="shared" ca="1" si="60"/>
        <v>0</v>
      </c>
      <c r="O259" s="95">
        <f t="shared" ca="1" si="61"/>
        <v>0</v>
      </c>
      <c r="P259" s="17">
        <f t="shared" ca="1" si="62"/>
        <v>0</v>
      </c>
      <c r="Q259" s="17">
        <f t="shared" ca="1" si="63"/>
        <v>0</v>
      </c>
      <c r="R259" s="15">
        <f t="shared" ca="1" si="64"/>
        <v>-1.4270880165604599E-2</v>
      </c>
    </row>
    <row r="260" spans="1:18" x14ac:dyDescent="0.2">
      <c r="A260" s="65"/>
      <c r="B260" s="65"/>
      <c r="C260" s="65"/>
      <c r="D260" s="66">
        <f t="shared" si="50"/>
        <v>0</v>
      </c>
      <c r="E260" s="66">
        <f t="shared" si="51"/>
        <v>0</v>
      </c>
      <c r="F260" s="17">
        <f t="shared" si="52"/>
        <v>0</v>
      </c>
      <c r="G260" s="17">
        <f t="shared" si="53"/>
        <v>0</v>
      </c>
      <c r="H260" s="17">
        <f t="shared" si="54"/>
        <v>0</v>
      </c>
      <c r="I260" s="17">
        <f t="shared" si="55"/>
        <v>0</v>
      </c>
      <c r="J260" s="17">
        <f t="shared" si="56"/>
        <v>0</v>
      </c>
      <c r="K260" s="17">
        <f t="shared" si="57"/>
        <v>0</v>
      </c>
      <c r="L260" s="17">
        <f t="shared" si="58"/>
        <v>0</v>
      </c>
      <c r="M260" s="17">
        <f t="shared" ca="1" si="59"/>
        <v>1.4270880165604599E-2</v>
      </c>
      <c r="N260" s="17">
        <f t="shared" ca="1" si="60"/>
        <v>0</v>
      </c>
      <c r="O260" s="95">
        <f t="shared" ca="1" si="61"/>
        <v>0</v>
      </c>
      <c r="P260" s="17">
        <f t="shared" ca="1" si="62"/>
        <v>0</v>
      </c>
      <c r="Q260" s="17">
        <f t="shared" ca="1" si="63"/>
        <v>0</v>
      </c>
      <c r="R260" s="15">
        <f t="shared" ca="1" si="64"/>
        <v>-1.4270880165604599E-2</v>
      </c>
    </row>
    <row r="261" spans="1:18" x14ac:dyDescent="0.2">
      <c r="A261" s="65"/>
      <c r="B261" s="65"/>
      <c r="C261" s="65"/>
      <c r="D261" s="66">
        <f t="shared" si="50"/>
        <v>0</v>
      </c>
      <c r="E261" s="66">
        <f t="shared" si="51"/>
        <v>0</v>
      </c>
      <c r="F261" s="17">
        <f t="shared" si="52"/>
        <v>0</v>
      </c>
      <c r="G261" s="17">
        <f t="shared" si="53"/>
        <v>0</v>
      </c>
      <c r="H261" s="17">
        <f t="shared" si="54"/>
        <v>0</v>
      </c>
      <c r="I261" s="17">
        <f t="shared" si="55"/>
        <v>0</v>
      </c>
      <c r="J261" s="17">
        <f t="shared" si="56"/>
        <v>0</v>
      </c>
      <c r="K261" s="17">
        <f t="shared" si="57"/>
        <v>0</v>
      </c>
      <c r="L261" s="17">
        <f t="shared" si="58"/>
        <v>0</v>
      </c>
      <c r="M261" s="17">
        <f t="shared" ca="1" si="59"/>
        <v>1.4270880165604599E-2</v>
      </c>
      <c r="N261" s="17">
        <f t="shared" ca="1" si="60"/>
        <v>0</v>
      </c>
      <c r="O261" s="95">
        <f t="shared" ca="1" si="61"/>
        <v>0</v>
      </c>
      <c r="P261" s="17">
        <f t="shared" ca="1" si="62"/>
        <v>0</v>
      </c>
      <c r="Q261" s="17">
        <f t="shared" ca="1" si="63"/>
        <v>0</v>
      </c>
      <c r="R261" s="15">
        <f t="shared" ca="1" si="64"/>
        <v>-1.4270880165604599E-2</v>
      </c>
    </row>
    <row r="262" spans="1:18" x14ac:dyDescent="0.2">
      <c r="A262" s="65"/>
      <c r="B262" s="65"/>
      <c r="C262" s="65"/>
      <c r="D262" s="66">
        <f t="shared" si="50"/>
        <v>0</v>
      </c>
      <c r="E262" s="66">
        <f t="shared" si="51"/>
        <v>0</v>
      </c>
      <c r="F262" s="17">
        <f t="shared" si="52"/>
        <v>0</v>
      </c>
      <c r="G262" s="17">
        <f t="shared" si="53"/>
        <v>0</v>
      </c>
      <c r="H262" s="17">
        <f t="shared" si="54"/>
        <v>0</v>
      </c>
      <c r="I262" s="17">
        <f t="shared" si="55"/>
        <v>0</v>
      </c>
      <c r="J262" s="17">
        <f t="shared" si="56"/>
        <v>0</v>
      </c>
      <c r="K262" s="17">
        <f t="shared" si="57"/>
        <v>0</v>
      </c>
      <c r="L262" s="17">
        <f t="shared" si="58"/>
        <v>0</v>
      </c>
      <c r="M262" s="17">
        <f t="shared" ca="1" si="59"/>
        <v>1.4270880165604599E-2</v>
      </c>
      <c r="N262" s="17">
        <f t="shared" ca="1" si="60"/>
        <v>0</v>
      </c>
      <c r="O262" s="95">
        <f t="shared" ca="1" si="61"/>
        <v>0</v>
      </c>
      <c r="P262" s="17">
        <f t="shared" ca="1" si="62"/>
        <v>0</v>
      </c>
      <c r="Q262" s="17">
        <f t="shared" ca="1" si="63"/>
        <v>0</v>
      </c>
      <c r="R262" s="15">
        <f t="shared" ca="1" si="64"/>
        <v>-1.4270880165604599E-2</v>
      </c>
    </row>
    <row r="263" spans="1:18" x14ac:dyDescent="0.2">
      <c r="A263" s="65"/>
      <c r="B263" s="65"/>
      <c r="C263" s="65"/>
      <c r="D263" s="66">
        <f t="shared" si="50"/>
        <v>0</v>
      </c>
      <c r="E263" s="66">
        <f t="shared" si="51"/>
        <v>0</v>
      </c>
      <c r="F263" s="17">
        <f t="shared" si="52"/>
        <v>0</v>
      </c>
      <c r="G263" s="17">
        <f t="shared" si="53"/>
        <v>0</v>
      </c>
      <c r="H263" s="17">
        <f t="shared" si="54"/>
        <v>0</v>
      </c>
      <c r="I263" s="17">
        <f t="shared" si="55"/>
        <v>0</v>
      </c>
      <c r="J263" s="17">
        <f t="shared" si="56"/>
        <v>0</v>
      </c>
      <c r="K263" s="17">
        <f t="shared" si="57"/>
        <v>0</v>
      </c>
      <c r="L263" s="17">
        <f t="shared" si="58"/>
        <v>0</v>
      </c>
      <c r="M263" s="17">
        <f t="shared" ca="1" si="59"/>
        <v>1.4270880165604599E-2</v>
      </c>
      <c r="N263" s="17">
        <f t="shared" ca="1" si="60"/>
        <v>0</v>
      </c>
      <c r="O263" s="95">
        <f t="shared" ca="1" si="61"/>
        <v>0</v>
      </c>
      <c r="P263" s="17">
        <f t="shared" ca="1" si="62"/>
        <v>0</v>
      </c>
      <c r="Q263" s="17">
        <f t="shared" ca="1" si="63"/>
        <v>0</v>
      </c>
      <c r="R263" s="15">
        <f t="shared" ca="1" si="64"/>
        <v>-1.4270880165604599E-2</v>
      </c>
    </row>
    <row r="264" spans="1:18" x14ac:dyDescent="0.2">
      <c r="A264" s="65"/>
      <c r="B264" s="65"/>
      <c r="C264" s="65"/>
      <c r="D264" s="66">
        <f t="shared" si="50"/>
        <v>0</v>
      </c>
      <c r="E264" s="66">
        <f t="shared" si="51"/>
        <v>0</v>
      </c>
      <c r="F264" s="17">
        <f t="shared" si="52"/>
        <v>0</v>
      </c>
      <c r="G264" s="17">
        <f t="shared" si="53"/>
        <v>0</v>
      </c>
      <c r="H264" s="17">
        <f t="shared" si="54"/>
        <v>0</v>
      </c>
      <c r="I264" s="17">
        <f t="shared" si="55"/>
        <v>0</v>
      </c>
      <c r="J264" s="17">
        <f t="shared" si="56"/>
        <v>0</v>
      </c>
      <c r="K264" s="17">
        <f t="shared" si="57"/>
        <v>0</v>
      </c>
      <c r="L264" s="17">
        <f t="shared" si="58"/>
        <v>0</v>
      </c>
      <c r="M264" s="17">
        <f t="shared" ca="1" si="59"/>
        <v>1.4270880165604599E-2</v>
      </c>
      <c r="N264" s="17">
        <f t="shared" ca="1" si="60"/>
        <v>0</v>
      </c>
      <c r="O264" s="95">
        <f t="shared" ca="1" si="61"/>
        <v>0</v>
      </c>
      <c r="P264" s="17">
        <f t="shared" ca="1" si="62"/>
        <v>0</v>
      </c>
      <c r="Q264" s="17">
        <f t="shared" ca="1" si="63"/>
        <v>0</v>
      </c>
      <c r="R264" s="15">
        <f t="shared" ca="1" si="64"/>
        <v>-1.4270880165604599E-2</v>
      </c>
    </row>
    <row r="265" spans="1:18" x14ac:dyDescent="0.2">
      <c r="A265" s="65"/>
      <c r="B265" s="65"/>
      <c r="C265" s="65"/>
      <c r="D265" s="66">
        <f t="shared" si="50"/>
        <v>0</v>
      </c>
      <c r="E265" s="66">
        <f t="shared" si="51"/>
        <v>0</v>
      </c>
      <c r="F265" s="17">
        <f t="shared" si="52"/>
        <v>0</v>
      </c>
      <c r="G265" s="17">
        <f t="shared" si="53"/>
        <v>0</v>
      </c>
      <c r="H265" s="17">
        <f t="shared" si="54"/>
        <v>0</v>
      </c>
      <c r="I265" s="17">
        <f t="shared" si="55"/>
        <v>0</v>
      </c>
      <c r="J265" s="17">
        <f t="shared" si="56"/>
        <v>0</v>
      </c>
      <c r="K265" s="17">
        <f t="shared" si="57"/>
        <v>0</v>
      </c>
      <c r="L265" s="17">
        <f t="shared" si="58"/>
        <v>0</v>
      </c>
      <c r="M265" s="17">
        <f t="shared" ca="1" si="59"/>
        <v>1.4270880165604599E-2</v>
      </c>
      <c r="N265" s="17">
        <f t="shared" ca="1" si="60"/>
        <v>0</v>
      </c>
      <c r="O265" s="95">
        <f t="shared" ca="1" si="61"/>
        <v>0</v>
      </c>
      <c r="P265" s="17">
        <f t="shared" ca="1" si="62"/>
        <v>0</v>
      </c>
      <c r="Q265" s="17">
        <f t="shared" ca="1" si="63"/>
        <v>0</v>
      </c>
      <c r="R265" s="15">
        <f t="shared" ca="1" si="64"/>
        <v>-1.4270880165604599E-2</v>
      </c>
    </row>
    <row r="266" spans="1:18" x14ac:dyDescent="0.2">
      <c r="A266" s="65"/>
      <c r="B266" s="65"/>
      <c r="C266" s="65"/>
      <c r="D266" s="66">
        <f t="shared" si="50"/>
        <v>0</v>
      </c>
      <c r="E266" s="66">
        <f t="shared" si="51"/>
        <v>0</v>
      </c>
      <c r="F266" s="17">
        <f t="shared" si="52"/>
        <v>0</v>
      </c>
      <c r="G266" s="17">
        <f t="shared" si="53"/>
        <v>0</v>
      </c>
      <c r="H266" s="17">
        <f t="shared" si="54"/>
        <v>0</v>
      </c>
      <c r="I266" s="17">
        <f t="shared" si="55"/>
        <v>0</v>
      </c>
      <c r="J266" s="17">
        <f t="shared" si="56"/>
        <v>0</v>
      </c>
      <c r="K266" s="17">
        <f t="shared" si="57"/>
        <v>0</v>
      </c>
      <c r="L266" s="17">
        <f t="shared" si="58"/>
        <v>0</v>
      </c>
      <c r="M266" s="17">
        <f t="shared" ca="1" si="59"/>
        <v>1.4270880165604599E-2</v>
      </c>
      <c r="N266" s="17">
        <f t="shared" ca="1" si="60"/>
        <v>0</v>
      </c>
      <c r="O266" s="95">
        <f t="shared" ca="1" si="61"/>
        <v>0</v>
      </c>
      <c r="P266" s="17">
        <f t="shared" ca="1" si="62"/>
        <v>0</v>
      </c>
      <c r="Q266" s="17">
        <f t="shared" ca="1" si="63"/>
        <v>0</v>
      </c>
      <c r="R266" s="15">
        <f t="shared" ca="1" si="64"/>
        <v>-1.4270880165604599E-2</v>
      </c>
    </row>
    <row r="267" spans="1:18" x14ac:dyDescent="0.2">
      <c r="A267" s="65"/>
      <c r="B267" s="65"/>
      <c r="C267" s="65"/>
      <c r="D267" s="66">
        <f t="shared" si="50"/>
        <v>0</v>
      </c>
      <c r="E267" s="66">
        <f t="shared" si="51"/>
        <v>0</v>
      </c>
      <c r="F267" s="17">
        <f t="shared" si="52"/>
        <v>0</v>
      </c>
      <c r="G267" s="17">
        <f t="shared" si="53"/>
        <v>0</v>
      </c>
      <c r="H267" s="17">
        <f t="shared" si="54"/>
        <v>0</v>
      </c>
      <c r="I267" s="17">
        <f t="shared" si="55"/>
        <v>0</v>
      </c>
      <c r="J267" s="17">
        <f t="shared" si="56"/>
        <v>0</v>
      </c>
      <c r="K267" s="17">
        <f t="shared" si="57"/>
        <v>0</v>
      </c>
      <c r="L267" s="17">
        <f t="shared" si="58"/>
        <v>0</v>
      </c>
      <c r="M267" s="17">
        <f t="shared" ca="1" si="59"/>
        <v>1.4270880165604599E-2</v>
      </c>
      <c r="N267" s="17">
        <f t="shared" ca="1" si="60"/>
        <v>0</v>
      </c>
      <c r="O267" s="95">
        <f t="shared" ca="1" si="61"/>
        <v>0</v>
      </c>
      <c r="P267" s="17">
        <f t="shared" ca="1" si="62"/>
        <v>0</v>
      </c>
      <c r="Q267" s="17">
        <f t="shared" ca="1" si="63"/>
        <v>0</v>
      </c>
      <c r="R267" s="15">
        <f t="shared" ca="1" si="64"/>
        <v>-1.4270880165604599E-2</v>
      </c>
    </row>
    <row r="268" spans="1:18" x14ac:dyDescent="0.2">
      <c r="A268" s="65"/>
      <c r="B268" s="65"/>
      <c r="C268" s="65"/>
      <c r="D268" s="66">
        <f t="shared" si="50"/>
        <v>0</v>
      </c>
      <c r="E268" s="66">
        <f t="shared" si="51"/>
        <v>0</v>
      </c>
      <c r="F268" s="17">
        <f t="shared" si="52"/>
        <v>0</v>
      </c>
      <c r="G268" s="17">
        <f t="shared" si="53"/>
        <v>0</v>
      </c>
      <c r="H268" s="17">
        <f t="shared" si="54"/>
        <v>0</v>
      </c>
      <c r="I268" s="17">
        <f t="shared" si="55"/>
        <v>0</v>
      </c>
      <c r="J268" s="17">
        <f t="shared" si="56"/>
        <v>0</v>
      </c>
      <c r="K268" s="17">
        <f t="shared" si="57"/>
        <v>0</v>
      </c>
      <c r="L268" s="17">
        <f t="shared" si="58"/>
        <v>0</v>
      </c>
      <c r="M268" s="17">
        <f t="shared" ca="1" si="59"/>
        <v>1.4270880165604599E-2</v>
      </c>
      <c r="N268" s="17">
        <f t="shared" ca="1" si="60"/>
        <v>0</v>
      </c>
      <c r="O268" s="95">
        <f t="shared" ca="1" si="61"/>
        <v>0</v>
      </c>
      <c r="P268" s="17">
        <f t="shared" ca="1" si="62"/>
        <v>0</v>
      </c>
      <c r="Q268" s="17">
        <f t="shared" ca="1" si="63"/>
        <v>0</v>
      </c>
      <c r="R268" s="15">
        <f t="shared" ca="1" si="64"/>
        <v>-1.4270880165604599E-2</v>
      </c>
    </row>
    <row r="269" spans="1:18" x14ac:dyDescent="0.2">
      <c r="A269" s="65"/>
      <c r="B269" s="65"/>
      <c r="C269" s="65"/>
      <c r="D269" s="66">
        <f t="shared" si="50"/>
        <v>0</v>
      </c>
      <c r="E269" s="66">
        <f t="shared" si="51"/>
        <v>0</v>
      </c>
      <c r="F269" s="17">
        <f t="shared" si="52"/>
        <v>0</v>
      </c>
      <c r="G269" s="17">
        <f t="shared" si="53"/>
        <v>0</v>
      </c>
      <c r="H269" s="17">
        <f t="shared" si="54"/>
        <v>0</v>
      </c>
      <c r="I269" s="17">
        <f t="shared" si="55"/>
        <v>0</v>
      </c>
      <c r="J269" s="17">
        <f t="shared" si="56"/>
        <v>0</v>
      </c>
      <c r="K269" s="17">
        <f t="shared" si="57"/>
        <v>0</v>
      </c>
      <c r="L269" s="17">
        <f t="shared" si="58"/>
        <v>0</v>
      </c>
      <c r="M269" s="17">
        <f t="shared" ca="1" si="59"/>
        <v>1.4270880165604599E-2</v>
      </c>
      <c r="N269" s="17">
        <f t="shared" ca="1" si="60"/>
        <v>0</v>
      </c>
      <c r="O269" s="95">
        <f t="shared" ca="1" si="61"/>
        <v>0</v>
      </c>
      <c r="P269" s="17">
        <f t="shared" ca="1" si="62"/>
        <v>0</v>
      </c>
      <c r="Q269" s="17">
        <f t="shared" ca="1" si="63"/>
        <v>0</v>
      </c>
      <c r="R269" s="15">
        <f t="shared" ca="1" si="64"/>
        <v>-1.4270880165604599E-2</v>
      </c>
    </row>
    <row r="270" spans="1:18" x14ac:dyDescent="0.2">
      <c r="A270" s="65"/>
      <c r="B270" s="65"/>
      <c r="C270" s="65"/>
      <c r="D270" s="66">
        <f t="shared" si="50"/>
        <v>0</v>
      </c>
      <c r="E270" s="66">
        <f t="shared" si="51"/>
        <v>0</v>
      </c>
      <c r="F270" s="17">
        <f t="shared" si="52"/>
        <v>0</v>
      </c>
      <c r="G270" s="17">
        <f t="shared" si="53"/>
        <v>0</v>
      </c>
      <c r="H270" s="17">
        <f t="shared" si="54"/>
        <v>0</v>
      </c>
      <c r="I270" s="17">
        <f t="shared" si="55"/>
        <v>0</v>
      </c>
      <c r="J270" s="17">
        <f t="shared" si="56"/>
        <v>0</v>
      </c>
      <c r="K270" s="17">
        <f t="shared" si="57"/>
        <v>0</v>
      </c>
      <c r="L270" s="17">
        <f t="shared" si="58"/>
        <v>0</v>
      </c>
      <c r="M270" s="17">
        <f t="shared" ca="1" si="59"/>
        <v>1.4270880165604599E-2</v>
      </c>
      <c r="N270" s="17">
        <f t="shared" ca="1" si="60"/>
        <v>0</v>
      </c>
      <c r="O270" s="95">
        <f t="shared" ca="1" si="61"/>
        <v>0</v>
      </c>
      <c r="P270" s="17">
        <f t="shared" ca="1" si="62"/>
        <v>0</v>
      </c>
      <c r="Q270" s="17">
        <f t="shared" ca="1" si="63"/>
        <v>0</v>
      </c>
      <c r="R270" s="15">
        <f t="shared" ca="1" si="64"/>
        <v>-1.4270880165604599E-2</v>
      </c>
    </row>
    <row r="271" spans="1:18" x14ac:dyDescent="0.2">
      <c r="A271" s="65"/>
      <c r="B271" s="65"/>
      <c r="C271" s="65"/>
      <c r="D271" s="66">
        <f t="shared" si="50"/>
        <v>0</v>
      </c>
      <c r="E271" s="66">
        <f t="shared" si="51"/>
        <v>0</v>
      </c>
      <c r="F271" s="17">
        <f t="shared" si="52"/>
        <v>0</v>
      </c>
      <c r="G271" s="17">
        <f t="shared" si="53"/>
        <v>0</v>
      </c>
      <c r="H271" s="17">
        <f t="shared" si="54"/>
        <v>0</v>
      </c>
      <c r="I271" s="17">
        <f t="shared" si="55"/>
        <v>0</v>
      </c>
      <c r="J271" s="17">
        <f t="shared" si="56"/>
        <v>0</v>
      </c>
      <c r="K271" s="17">
        <f t="shared" si="57"/>
        <v>0</v>
      </c>
      <c r="L271" s="17">
        <f t="shared" si="58"/>
        <v>0</v>
      </c>
      <c r="M271" s="17">
        <f t="shared" ca="1" si="59"/>
        <v>1.4270880165604599E-2</v>
      </c>
      <c r="N271" s="17">
        <f t="shared" ca="1" si="60"/>
        <v>0</v>
      </c>
      <c r="O271" s="95">
        <f t="shared" ca="1" si="61"/>
        <v>0</v>
      </c>
      <c r="P271" s="17">
        <f t="shared" ca="1" si="62"/>
        <v>0</v>
      </c>
      <c r="Q271" s="17">
        <f t="shared" ca="1" si="63"/>
        <v>0</v>
      </c>
      <c r="R271" s="15">
        <f t="shared" ca="1" si="64"/>
        <v>-1.4270880165604599E-2</v>
      </c>
    </row>
    <row r="272" spans="1:18" x14ac:dyDescent="0.2">
      <c r="A272" s="65"/>
      <c r="B272" s="65"/>
      <c r="C272" s="65"/>
      <c r="D272" s="66">
        <f t="shared" si="50"/>
        <v>0</v>
      </c>
      <c r="E272" s="66">
        <f t="shared" si="51"/>
        <v>0</v>
      </c>
      <c r="F272" s="17">
        <f t="shared" si="52"/>
        <v>0</v>
      </c>
      <c r="G272" s="17">
        <f t="shared" si="53"/>
        <v>0</v>
      </c>
      <c r="H272" s="17">
        <f t="shared" si="54"/>
        <v>0</v>
      </c>
      <c r="I272" s="17">
        <f t="shared" si="55"/>
        <v>0</v>
      </c>
      <c r="J272" s="17">
        <f t="shared" si="56"/>
        <v>0</v>
      </c>
      <c r="K272" s="17">
        <f t="shared" si="57"/>
        <v>0</v>
      </c>
      <c r="L272" s="17">
        <f t="shared" si="58"/>
        <v>0</v>
      </c>
      <c r="M272" s="17">
        <f t="shared" ca="1" si="59"/>
        <v>1.4270880165604599E-2</v>
      </c>
      <c r="N272" s="17">
        <f t="shared" ca="1" si="60"/>
        <v>0</v>
      </c>
      <c r="O272" s="95">
        <f t="shared" ca="1" si="61"/>
        <v>0</v>
      </c>
      <c r="P272" s="17">
        <f t="shared" ca="1" si="62"/>
        <v>0</v>
      </c>
      <c r="Q272" s="17">
        <f t="shared" ca="1" si="63"/>
        <v>0</v>
      </c>
      <c r="R272" s="15">
        <f t="shared" ca="1" si="64"/>
        <v>-1.4270880165604599E-2</v>
      </c>
    </row>
    <row r="273" spans="1:18" x14ac:dyDescent="0.2">
      <c r="A273" s="65"/>
      <c r="B273" s="65"/>
      <c r="C273" s="65"/>
      <c r="D273" s="66">
        <f t="shared" si="50"/>
        <v>0</v>
      </c>
      <c r="E273" s="66">
        <f t="shared" si="51"/>
        <v>0</v>
      </c>
      <c r="F273" s="17">
        <f t="shared" si="52"/>
        <v>0</v>
      </c>
      <c r="G273" s="17">
        <f t="shared" si="53"/>
        <v>0</v>
      </c>
      <c r="H273" s="17">
        <f t="shared" si="54"/>
        <v>0</v>
      </c>
      <c r="I273" s="17">
        <f t="shared" si="55"/>
        <v>0</v>
      </c>
      <c r="J273" s="17">
        <f t="shared" si="56"/>
        <v>0</v>
      </c>
      <c r="K273" s="17">
        <f t="shared" si="57"/>
        <v>0</v>
      </c>
      <c r="L273" s="17">
        <f t="shared" si="58"/>
        <v>0</v>
      </c>
      <c r="M273" s="17">
        <f t="shared" ca="1" si="59"/>
        <v>1.4270880165604599E-2</v>
      </c>
      <c r="N273" s="17">
        <f t="shared" ca="1" si="60"/>
        <v>0</v>
      </c>
      <c r="O273" s="95">
        <f t="shared" ca="1" si="61"/>
        <v>0</v>
      </c>
      <c r="P273" s="17">
        <f t="shared" ca="1" si="62"/>
        <v>0</v>
      </c>
      <c r="Q273" s="17">
        <f t="shared" ca="1" si="63"/>
        <v>0</v>
      </c>
      <c r="R273" s="15">
        <f t="shared" ca="1" si="64"/>
        <v>-1.4270880165604599E-2</v>
      </c>
    </row>
    <row r="274" spans="1:18" x14ac:dyDescent="0.2">
      <c r="A274" s="65"/>
      <c r="B274" s="65"/>
      <c r="C274" s="65"/>
      <c r="D274" s="66">
        <f t="shared" si="50"/>
        <v>0</v>
      </c>
      <c r="E274" s="66">
        <f t="shared" si="51"/>
        <v>0</v>
      </c>
      <c r="F274" s="17">
        <f t="shared" si="52"/>
        <v>0</v>
      </c>
      <c r="G274" s="17">
        <f t="shared" si="53"/>
        <v>0</v>
      </c>
      <c r="H274" s="17">
        <f t="shared" si="54"/>
        <v>0</v>
      </c>
      <c r="I274" s="17">
        <f t="shared" si="55"/>
        <v>0</v>
      </c>
      <c r="J274" s="17">
        <f t="shared" si="56"/>
        <v>0</v>
      </c>
      <c r="K274" s="17">
        <f t="shared" si="57"/>
        <v>0</v>
      </c>
      <c r="L274" s="17">
        <f t="shared" si="58"/>
        <v>0</v>
      </c>
      <c r="M274" s="17">
        <f t="shared" ca="1" si="59"/>
        <v>1.4270880165604599E-2</v>
      </c>
      <c r="N274" s="17">
        <f t="shared" ca="1" si="60"/>
        <v>0</v>
      </c>
      <c r="O274" s="95">
        <f t="shared" ca="1" si="61"/>
        <v>0</v>
      </c>
      <c r="P274" s="17">
        <f t="shared" ca="1" si="62"/>
        <v>0</v>
      </c>
      <c r="Q274" s="17">
        <f t="shared" ca="1" si="63"/>
        <v>0</v>
      </c>
      <c r="R274" s="15">
        <f t="shared" ca="1" si="64"/>
        <v>-1.4270880165604599E-2</v>
      </c>
    </row>
    <row r="275" spans="1:18" x14ac:dyDescent="0.2">
      <c r="A275" s="65"/>
      <c r="B275" s="65"/>
      <c r="C275" s="65"/>
      <c r="D275" s="66">
        <f t="shared" si="50"/>
        <v>0</v>
      </c>
      <c r="E275" s="66">
        <f t="shared" si="51"/>
        <v>0</v>
      </c>
      <c r="F275" s="17">
        <f t="shared" si="52"/>
        <v>0</v>
      </c>
      <c r="G275" s="17">
        <f t="shared" si="53"/>
        <v>0</v>
      </c>
      <c r="H275" s="17">
        <f t="shared" si="54"/>
        <v>0</v>
      </c>
      <c r="I275" s="17">
        <f t="shared" si="55"/>
        <v>0</v>
      </c>
      <c r="J275" s="17">
        <f t="shared" si="56"/>
        <v>0</v>
      </c>
      <c r="K275" s="17">
        <f t="shared" si="57"/>
        <v>0</v>
      </c>
      <c r="L275" s="17">
        <f t="shared" si="58"/>
        <v>0</v>
      </c>
      <c r="M275" s="17">
        <f t="shared" ca="1" si="59"/>
        <v>1.4270880165604599E-2</v>
      </c>
      <c r="N275" s="17">
        <f t="shared" ca="1" si="60"/>
        <v>0</v>
      </c>
      <c r="O275" s="95">
        <f t="shared" ca="1" si="61"/>
        <v>0</v>
      </c>
      <c r="P275" s="17">
        <f t="shared" ca="1" si="62"/>
        <v>0</v>
      </c>
      <c r="Q275" s="17">
        <f t="shared" ca="1" si="63"/>
        <v>0</v>
      </c>
      <c r="R275" s="15">
        <f t="shared" ca="1" si="64"/>
        <v>-1.4270880165604599E-2</v>
      </c>
    </row>
    <row r="276" spans="1:18" x14ac:dyDescent="0.2">
      <c r="A276" s="65"/>
      <c r="B276" s="65"/>
      <c r="C276" s="65"/>
      <c r="D276" s="66">
        <f t="shared" si="50"/>
        <v>0</v>
      </c>
      <c r="E276" s="66">
        <f t="shared" si="51"/>
        <v>0</v>
      </c>
      <c r="F276" s="17">
        <f t="shared" si="52"/>
        <v>0</v>
      </c>
      <c r="G276" s="17">
        <f t="shared" si="53"/>
        <v>0</v>
      </c>
      <c r="H276" s="17">
        <f t="shared" si="54"/>
        <v>0</v>
      </c>
      <c r="I276" s="17">
        <f t="shared" si="55"/>
        <v>0</v>
      </c>
      <c r="J276" s="17">
        <f t="shared" si="56"/>
        <v>0</v>
      </c>
      <c r="K276" s="17">
        <f t="shared" si="57"/>
        <v>0</v>
      </c>
      <c r="L276" s="17">
        <f t="shared" si="58"/>
        <v>0</v>
      </c>
      <c r="M276" s="17">
        <f t="shared" ca="1" si="59"/>
        <v>1.4270880165604599E-2</v>
      </c>
      <c r="N276" s="17">
        <f t="shared" ca="1" si="60"/>
        <v>0</v>
      </c>
      <c r="O276" s="95">
        <f t="shared" ca="1" si="61"/>
        <v>0</v>
      </c>
      <c r="P276" s="17">
        <f t="shared" ca="1" si="62"/>
        <v>0</v>
      </c>
      <c r="Q276" s="17">
        <f t="shared" ca="1" si="63"/>
        <v>0</v>
      </c>
      <c r="R276" s="15">
        <f t="shared" ca="1" si="64"/>
        <v>-1.4270880165604599E-2</v>
      </c>
    </row>
    <row r="277" spans="1:18" x14ac:dyDescent="0.2">
      <c r="A277" s="65"/>
      <c r="B277" s="65"/>
      <c r="C277" s="65"/>
      <c r="D277" s="66">
        <f t="shared" ref="D277:D342" si="65">A277/A$18</f>
        <v>0</v>
      </c>
      <c r="E277" s="66">
        <f t="shared" ref="E277:E342" si="66">B277/B$18</f>
        <v>0</v>
      </c>
      <c r="F277" s="17">
        <f t="shared" ref="F277:F342" si="67">$C277*D277</f>
        <v>0</v>
      </c>
      <c r="G277" s="17">
        <f t="shared" ref="G277:G342" si="68">$C277*E277</f>
        <v>0</v>
      </c>
      <c r="H277" s="17">
        <f t="shared" ref="H277:H342" si="69">C277*D277*D277</f>
        <v>0</v>
      </c>
      <c r="I277" s="17">
        <f t="shared" ref="I277:I342" si="70">C277*D277*D277*D277</f>
        <v>0</v>
      </c>
      <c r="J277" s="17">
        <f t="shared" ref="J277:J342" si="71">C277*D277*D277*D277*D277</f>
        <v>0</v>
      </c>
      <c r="K277" s="17">
        <f t="shared" ref="K277:K342" si="72">C277*E277*D277</f>
        <v>0</v>
      </c>
      <c r="L277" s="17">
        <f t="shared" ref="L277:L342" si="73">C277*E277*D277*D277</f>
        <v>0</v>
      </c>
      <c r="M277" s="17">
        <f t="shared" ref="M277:M342" ca="1" si="74">+E$4+E$5*D277+E$6*D277^2</f>
        <v>1.4270880165604599E-2</v>
      </c>
      <c r="N277" s="17">
        <f t="shared" ref="N277:N340" ca="1" si="75">C277*(M277-E277)^2</f>
        <v>0</v>
      </c>
      <c r="O277" s="95">
        <f t="shared" ref="O277:O342" ca="1" si="76">(C277*O$1-O$2*F277+O$3*H277)^2</f>
        <v>0</v>
      </c>
      <c r="P277" s="17">
        <f t="shared" ref="P277:P340" ca="1" si="77">(-C277*O$2+O$4*F277-O$5*H277)^2</f>
        <v>0</v>
      </c>
      <c r="Q277" s="17">
        <f t="shared" ref="Q277:Q342" ca="1" si="78">+(C277*O$3-F277*O$5+H277*O$6)^2</f>
        <v>0</v>
      </c>
      <c r="R277" s="15">
        <f t="shared" ref="R277:R342" ca="1" si="79">+E277-M277</f>
        <v>-1.4270880165604599E-2</v>
      </c>
    </row>
    <row r="278" spans="1:18" x14ac:dyDescent="0.2">
      <c r="A278" s="65"/>
      <c r="B278" s="65"/>
      <c r="C278" s="65"/>
      <c r="D278" s="66">
        <f t="shared" si="65"/>
        <v>0</v>
      </c>
      <c r="E278" s="66">
        <f t="shared" si="66"/>
        <v>0</v>
      </c>
      <c r="F278" s="17">
        <f t="shared" si="67"/>
        <v>0</v>
      </c>
      <c r="G278" s="17">
        <f t="shared" si="68"/>
        <v>0</v>
      </c>
      <c r="H278" s="17">
        <f t="shared" si="69"/>
        <v>0</v>
      </c>
      <c r="I278" s="17">
        <f t="shared" si="70"/>
        <v>0</v>
      </c>
      <c r="J278" s="17">
        <f t="shared" si="71"/>
        <v>0</v>
      </c>
      <c r="K278" s="17">
        <f t="shared" si="72"/>
        <v>0</v>
      </c>
      <c r="L278" s="17">
        <f t="shared" si="73"/>
        <v>0</v>
      </c>
      <c r="M278" s="17">
        <f t="shared" ca="1" si="74"/>
        <v>1.4270880165604599E-2</v>
      </c>
      <c r="N278" s="17">
        <f t="shared" ca="1" si="75"/>
        <v>0</v>
      </c>
      <c r="O278" s="95">
        <f t="shared" ca="1" si="76"/>
        <v>0</v>
      </c>
      <c r="P278" s="17">
        <f t="shared" ca="1" si="77"/>
        <v>0</v>
      </c>
      <c r="Q278" s="17">
        <f t="shared" ca="1" si="78"/>
        <v>0</v>
      </c>
      <c r="R278" s="15">
        <f t="shared" ca="1" si="79"/>
        <v>-1.4270880165604599E-2</v>
      </c>
    </row>
    <row r="279" spans="1:18" x14ac:dyDescent="0.2">
      <c r="A279" s="65"/>
      <c r="B279" s="65"/>
      <c r="C279" s="65"/>
      <c r="D279" s="66">
        <f t="shared" si="65"/>
        <v>0</v>
      </c>
      <c r="E279" s="66">
        <f t="shared" si="66"/>
        <v>0</v>
      </c>
      <c r="F279" s="17">
        <f t="shared" si="67"/>
        <v>0</v>
      </c>
      <c r="G279" s="17">
        <f t="shared" si="68"/>
        <v>0</v>
      </c>
      <c r="H279" s="17">
        <f t="shared" si="69"/>
        <v>0</v>
      </c>
      <c r="I279" s="17">
        <f t="shared" si="70"/>
        <v>0</v>
      </c>
      <c r="J279" s="17">
        <f t="shared" si="71"/>
        <v>0</v>
      </c>
      <c r="K279" s="17">
        <f t="shared" si="72"/>
        <v>0</v>
      </c>
      <c r="L279" s="17">
        <f t="shared" si="73"/>
        <v>0</v>
      </c>
      <c r="M279" s="17">
        <f t="shared" ca="1" si="74"/>
        <v>1.4270880165604599E-2</v>
      </c>
      <c r="N279" s="17">
        <f t="shared" ca="1" si="75"/>
        <v>0</v>
      </c>
      <c r="O279" s="95">
        <f t="shared" ca="1" si="76"/>
        <v>0</v>
      </c>
      <c r="P279" s="17">
        <f t="shared" ca="1" si="77"/>
        <v>0</v>
      </c>
      <c r="Q279" s="17">
        <f t="shared" ca="1" si="78"/>
        <v>0</v>
      </c>
      <c r="R279" s="15">
        <f t="shared" ca="1" si="79"/>
        <v>-1.4270880165604599E-2</v>
      </c>
    </row>
    <row r="280" spans="1:18" x14ac:dyDescent="0.2">
      <c r="A280" s="65"/>
      <c r="B280" s="65"/>
      <c r="C280" s="65"/>
      <c r="D280" s="66">
        <f t="shared" si="65"/>
        <v>0</v>
      </c>
      <c r="E280" s="66">
        <f t="shared" si="66"/>
        <v>0</v>
      </c>
      <c r="F280" s="17">
        <f t="shared" si="67"/>
        <v>0</v>
      </c>
      <c r="G280" s="17">
        <f t="shared" si="68"/>
        <v>0</v>
      </c>
      <c r="H280" s="17">
        <f t="shared" si="69"/>
        <v>0</v>
      </c>
      <c r="I280" s="17">
        <f t="shared" si="70"/>
        <v>0</v>
      </c>
      <c r="J280" s="17">
        <f t="shared" si="71"/>
        <v>0</v>
      </c>
      <c r="K280" s="17">
        <f t="shared" si="72"/>
        <v>0</v>
      </c>
      <c r="L280" s="17">
        <f t="shared" si="73"/>
        <v>0</v>
      </c>
      <c r="M280" s="17">
        <f t="shared" ca="1" si="74"/>
        <v>1.4270880165604599E-2</v>
      </c>
      <c r="N280" s="17">
        <f t="shared" ca="1" si="75"/>
        <v>0</v>
      </c>
      <c r="O280" s="95">
        <f t="shared" ca="1" si="76"/>
        <v>0</v>
      </c>
      <c r="P280" s="17">
        <f t="shared" ca="1" si="77"/>
        <v>0</v>
      </c>
      <c r="Q280" s="17">
        <f t="shared" ca="1" si="78"/>
        <v>0</v>
      </c>
      <c r="R280" s="15">
        <f t="shared" ca="1" si="79"/>
        <v>-1.4270880165604599E-2</v>
      </c>
    </row>
    <row r="281" spans="1:18" x14ac:dyDescent="0.2">
      <c r="A281" s="65"/>
      <c r="B281" s="65"/>
      <c r="C281" s="65"/>
      <c r="D281" s="66">
        <f t="shared" si="65"/>
        <v>0</v>
      </c>
      <c r="E281" s="66">
        <f t="shared" si="66"/>
        <v>0</v>
      </c>
      <c r="F281" s="17">
        <f t="shared" si="67"/>
        <v>0</v>
      </c>
      <c r="G281" s="17">
        <f t="shared" si="68"/>
        <v>0</v>
      </c>
      <c r="H281" s="17">
        <f t="shared" si="69"/>
        <v>0</v>
      </c>
      <c r="I281" s="17">
        <f t="shared" si="70"/>
        <v>0</v>
      </c>
      <c r="J281" s="17">
        <f t="shared" si="71"/>
        <v>0</v>
      </c>
      <c r="K281" s="17">
        <f t="shared" si="72"/>
        <v>0</v>
      </c>
      <c r="L281" s="17">
        <f t="shared" si="73"/>
        <v>0</v>
      </c>
      <c r="M281" s="17">
        <f t="shared" ca="1" si="74"/>
        <v>1.4270880165604599E-2</v>
      </c>
      <c r="N281" s="17">
        <f t="shared" ca="1" si="75"/>
        <v>0</v>
      </c>
      <c r="O281" s="95">
        <f t="shared" ca="1" si="76"/>
        <v>0</v>
      </c>
      <c r="P281" s="17">
        <f t="shared" ca="1" si="77"/>
        <v>0</v>
      </c>
      <c r="Q281" s="17">
        <f t="shared" ca="1" si="78"/>
        <v>0</v>
      </c>
      <c r="R281" s="15">
        <f t="shared" ca="1" si="79"/>
        <v>-1.4270880165604599E-2</v>
      </c>
    </row>
    <row r="282" spans="1:18" x14ac:dyDescent="0.2">
      <c r="A282" s="65"/>
      <c r="B282" s="65"/>
      <c r="C282" s="65"/>
      <c r="D282" s="66">
        <f t="shared" si="65"/>
        <v>0</v>
      </c>
      <c r="E282" s="66">
        <f t="shared" si="66"/>
        <v>0</v>
      </c>
      <c r="F282" s="17">
        <f t="shared" si="67"/>
        <v>0</v>
      </c>
      <c r="G282" s="17">
        <f t="shared" si="68"/>
        <v>0</v>
      </c>
      <c r="H282" s="17">
        <f t="shared" si="69"/>
        <v>0</v>
      </c>
      <c r="I282" s="17">
        <f t="shared" si="70"/>
        <v>0</v>
      </c>
      <c r="J282" s="17">
        <f t="shared" si="71"/>
        <v>0</v>
      </c>
      <c r="K282" s="17">
        <f t="shared" si="72"/>
        <v>0</v>
      </c>
      <c r="L282" s="17">
        <f t="shared" si="73"/>
        <v>0</v>
      </c>
      <c r="M282" s="17">
        <f t="shared" ca="1" si="74"/>
        <v>1.4270880165604599E-2</v>
      </c>
      <c r="N282" s="17">
        <f t="shared" ca="1" si="75"/>
        <v>0</v>
      </c>
      <c r="O282" s="95">
        <f t="shared" ca="1" si="76"/>
        <v>0</v>
      </c>
      <c r="P282" s="17">
        <f t="shared" ca="1" si="77"/>
        <v>0</v>
      </c>
      <c r="Q282" s="17">
        <f t="shared" ca="1" si="78"/>
        <v>0</v>
      </c>
      <c r="R282" s="15">
        <f t="shared" ca="1" si="79"/>
        <v>-1.4270880165604599E-2</v>
      </c>
    </row>
    <row r="283" spans="1:18" x14ac:dyDescent="0.2">
      <c r="A283" s="65"/>
      <c r="B283" s="65"/>
      <c r="C283" s="65"/>
      <c r="D283" s="66">
        <f t="shared" si="65"/>
        <v>0</v>
      </c>
      <c r="E283" s="66">
        <f t="shared" si="66"/>
        <v>0</v>
      </c>
      <c r="F283" s="17">
        <f t="shared" si="67"/>
        <v>0</v>
      </c>
      <c r="G283" s="17">
        <f t="shared" si="68"/>
        <v>0</v>
      </c>
      <c r="H283" s="17">
        <f t="shared" si="69"/>
        <v>0</v>
      </c>
      <c r="I283" s="17">
        <f t="shared" si="70"/>
        <v>0</v>
      </c>
      <c r="J283" s="17">
        <f t="shared" si="71"/>
        <v>0</v>
      </c>
      <c r="K283" s="17">
        <f t="shared" si="72"/>
        <v>0</v>
      </c>
      <c r="L283" s="17">
        <f t="shared" si="73"/>
        <v>0</v>
      </c>
      <c r="M283" s="17">
        <f t="shared" ca="1" si="74"/>
        <v>1.4270880165604599E-2</v>
      </c>
      <c r="N283" s="17">
        <f t="shared" ca="1" si="75"/>
        <v>0</v>
      </c>
      <c r="O283" s="95">
        <f t="shared" ca="1" si="76"/>
        <v>0</v>
      </c>
      <c r="P283" s="17">
        <f t="shared" ca="1" si="77"/>
        <v>0</v>
      </c>
      <c r="Q283" s="17">
        <f t="shared" ca="1" si="78"/>
        <v>0</v>
      </c>
      <c r="R283" s="15">
        <f t="shared" ca="1" si="79"/>
        <v>-1.4270880165604599E-2</v>
      </c>
    </row>
    <row r="284" spans="1:18" x14ac:dyDescent="0.2">
      <c r="A284" s="65"/>
      <c r="B284" s="65"/>
      <c r="C284" s="65"/>
      <c r="D284" s="66">
        <f t="shared" si="65"/>
        <v>0</v>
      </c>
      <c r="E284" s="66">
        <f t="shared" si="66"/>
        <v>0</v>
      </c>
      <c r="F284" s="17">
        <f t="shared" si="67"/>
        <v>0</v>
      </c>
      <c r="G284" s="17">
        <f t="shared" si="68"/>
        <v>0</v>
      </c>
      <c r="H284" s="17">
        <f t="shared" si="69"/>
        <v>0</v>
      </c>
      <c r="I284" s="17">
        <f t="shared" si="70"/>
        <v>0</v>
      </c>
      <c r="J284" s="17">
        <f t="shared" si="71"/>
        <v>0</v>
      </c>
      <c r="K284" s="17">
        <f t="shared" si="72"/>
        <v>0</v>
      </c>
      <c r="L284" s="17">
        <f t="shared" si="73"/>
        <v>0</v>
      </c>
      <c r="M284" s="17">
        <f t="shared" ca="1" si="74"/>
        <v>1.4270880165604599E-2</v>
      </c>
      <c r="N284" s="17">
        <f t="shared" ca="1" si="75"/>
        <v>0</v>
      </c>
      <c r="O284" s="95">
        <f t="shared" ca="1" si="76"/>
        <v>0</v>
      </c>
      <c r="P284" s="17">
        <f t="shared" ca="1" si="77"/>
        <v>0</v>
      </c>
      <c r="Q284" s="17">
        <f t="shared" ca="1" si="78"/>
        <v>0</v>
      </c>
      <c r="R284" s="15">
        <f t="shared" ca="1" si="79"/>
        <v>-1.4270880165604599E-2</v>
      </c>
    </row>
    <row r="285" spans="1:18" x14ac:dyDescent="0.2">
      <c r="A285" s="65"/>
      <c r="B285" s="65"/>
      <c r="C285" s="65"/>
      <c r="D285" s="66">
        <f t="shared" si="65"/>
        <v>0</v>
      </c>
      <c r="E285" s="66">
        <f t="shared" si="66"/>
        <v>0</v>
      </c>
      <c r="F285" s="17">
        <f t="shared" si="67"/>
        <v>0</v>
      </c>
      <c r="G285" s="17">
        <f t="shared" si="68"/>
        <v>0</v>
      </c>
      <c r="H285" s="17">
        <f t="shared" si="69"/>
        <v>0</v>
      </c>
      <c r="I285" s="17">
        <f t="shared" si="70"/>
        <v>0</v>
      </c>
      <c r="J285" s="17">
        <f t="shared" si="71"/>
        <v>0</v>
      </c>
      <c r="K285" s="17">
        <f t="shared" si="72"/>
        <v>0</v>
      </c>
      <c r="L285" s="17">
        <f t="shared" si="73"/>
        <v>0</v>
      </c>
      <c r="M285" s="17">
        <f t="shared" ca="1" si="74"/>
        <v>1.4270880165604599E-2</v>
      </c>
      <c r="N285" s="17">
        <f t="shared" ca="1" si="75"/>
        <v>0</v>
      </c>
      <c r="O285" s="95">
        <f t="shared" ca="1" si="76"/>
        <v>0</v>
      </c>
      <c r="P285" s="17">
        <f t="shared" ca="1" si="77"/>
        <v>0</v>
      </c>
      <c r="Q285" s="17">
        <f t="shared" ca="1" si="78"/>
        <v>0</v>
      </c>
      <c r="R285" s="15">
        <f t="shared" ca="1" si="79"/>
        <v>-1.4270880165604599E-2</v>
      </c>
    </row>
    <row r="286" spans="1:18" x14ac:dyDescent="0.2">
      <c r="A286" s="65"/>
      <c r="B286" s="65"/>
      <c r="C286" s="65"/>
      <c r="D286" s="66">
        <f t="shared" si="65"/>
        <v>0</v>
      </c>
      <c r="E286" s="66">
        <f t="shared" si="66"/>
        <v>0</v>
      </c>
      <c r="F286" s="17">
        <f t="shared" si="67"/>
        <v>0</v>
      </c>
      <c r="G286" s="17">
        <f t="shared" si="68"/>
        <v>0</v>
      </c>
      <c r="H286" s="17">
        <f t="shared" si="69"/>
        <v>0</v>
      </c>
      <c r="I286" s="17">
        <f t="shared" si="70"/>
        <v>0</v>
      </c>
      <c r="J286" s="17">
        <f t="shared" si="71"/>
        <v>0</v>
      </c>
      <c r="K286" s="17">
        <f t="shared" si="72"/>
        <v>0</v>
      </c>
      <c r="L286" s="17">
        <f t="shared" si="73"/>
        <v>0</v>
      </c>
      <c r="M286" s="17">
        <f t="shared" ca="1" si="74"/>
        <v>1.4270880165604599E-2</v>
      </c>
      <c r="N286" s="17">
        <f t="shared" ca="1" si="75"/>
        <v>0</v>
      </c>
      <c r="O286" s="95">
        <f t="shared" ca="1" si="76"/>
        <v>0</v>
      </c>
      <c r="P286" s="17">
        <f t="shared" ca="1" si="77"/>
        <v>0</v>
      </c>
      <c r="Q286" s="17">
        <f t="shared" ca="1" si="78"/>
        <v>0</v>
      </c>
      <c r="R286" s="15">
        <f t="shared" ca="1" si="79"/>
        <v>-1.4270880165604599E-2</v>
      </c>
    </row>
    <row r="287" spans="1:18" x14ac:dyDescent="0.2">
      <c r="A287" s="65"/>
      <c r="B287" s="65"/>
      <c r="C287" s="65"/>
      <c r="D287" s="66">
        <f t="shared" si="65"/>
        <v>0</v>
      </c>
      <c r="E287" s="66">
        <f t="shared" si="66"/>
        <v>0</v>
      </c>
      <c r="F287" s="17">
        <f t="shared" si="67"/>
        <v>0</v>
      </c>
      <c r="G287" s="17">
        <f t="shared" si="68"/>
        <v>0</v>
      </c>
      <c r="H287" s="17">
        <f t="shared" si="69"/>
        <v>0</v>
      </c>
      <c r="I287" s="17">
        <f t="shared" si="70"/>
        <v>0</v>
      </c>
      <c r="J287" s="17">
        <f t="shared" si="71"/>
        <v>0</v>
      </c>
      <c r="K287" s="17">
        <f t="shared" si="72"/>
        <v>0</v>
      </c>
      <c r="L287" s="17">
        <f t="shared" si="73"/>
        <v>0</v>
      </c>
      <c r="M287" s="17">
        <f t="shared" ca="1" si="74"/>
        <v>1.4270880165604599E-2</v>
      </c>
      <c r="N287" s="17">
        <f t="shared" ca="1" si="75"/>
        <v>0</v>
      </c>
      <c r="O287" s="95">
        <f t="shared" ca="1" si="76"/>
        <v>0</v>
      </c>
      <c r="P287" s="17">
        <f t="shared" ca="1" si="77"/>
        <v>0</v>
      </c>
      <c r="Q287" s="17">
        <f t="shared" ca="1" si="78"/>
        <v>0</v>
      </c>
      <c r="R287" s="15">
        <f t="shared" ca="1" si="79"/>
        <v>-1.4270880165604599E-2</v>
      </c>
    </row>
    <row r="288" spans="1:18" x14ac:dyDescent="0.2">
      <c r="A288" s="65"/>
      <c r="B288" s="65"/>
      <c r="C288" s="65"/>
      <c r="D288" s="66">
        <f t="shared" si="65"/>
        <v>0</v>
      </c>
      <c r="E288" s="66">
        <f t="shared" si="66"/>
        <v>0</v>
      </c>
      <c r="F288" s="17">
        <f t="shared" si="67"/>
        <v>0</v>
      </c>
      <c r="G288" s="17">
        <f t="shared" si="68"/>
        <v>0</v>
      </c>
      <c r="H288" s="17">
        <f t="shared" si="69"/>
        <v>0</v>
      </c>
      <c r="I288" s="17">
        <f t="shared" si="70"/>
        <v>0</v>
      </c>
      <c r="J288" s="17">
        <f t="shared" si="71"/>
        <v>0</v>
      </c>
      <c r="K288" s="17">
        <f t="shared" si="72"/>
        <v>0</v>
      </c>
      <c r="L288" s="17">
        <f t="shared" si="73"/>
        <v>0</v>
      </c>
      <c r="M288" s="17">
        <f t="shared" ca="1" si="74"/>
        <v>1.4270880165604599E-2</v>
      </c>
      <c r="N288" s="17">
        <f t="shared" ca="1" si="75"/>
        <v>0</v>
      </c>
      <c r="O288" s="95">
        <f t="shared" ca="1" si="76"/>
        <v>0</v>
      </c>
      <c r="P288" s="17">
        <f t="shared" ca="1" si="77"/>
        <v>0</v>
      </c>
      <c r="Q288" s="17">
        <f t="shared" ca="1" si="78"/>
        <v>0</v>
      </c>
      <c r="R288" s="15">
        <f t="shared" ca="1" si="79"/>
        <v>-1.4270880165604599E-2</v>
      </c>
    </row>
    <row r="289" spans="1:18" x14ac:dyDescent="0.2">
      <c r="A289" s="65"/>
      <c r="B289" s="65"/>
      <c r="C289" s="65"/>
      <c r="D289" s="66">
        <f t="shared" si="65"/>
        <v>0</v>
      </c>
      <c r="E289" s="66">
        <f t="shared" si="66"/>
        <v>0</v>
      </c>
      <c r="F289" s="17">
        <f t="shared" si="67"/>
        <v>0</v>
      </c>
      <c r="G289" s="17">
        <f t="shared" si="68"/>
        <v>0</v>
      </c>
      <c r="H289" s="17">
        <f t="shared" si="69"/>
        <v>0</v>
      </c>
      <c r="I289" s="17">
        <f t="shared" si="70"/>
        <v>0</v>
      </c>
      <c r="J289" s="17">
        <f t="shared" si="71"/>
        <v>0</v>
      </c>
      <c r="K289" s="17">
        <f t="shared" si="72"/>
        <v>0</v>
      </c>
      <c r="L289" s="17">
        <f t="shared" si="73"/>
        <v>0</v>
      </c>
      <c r="M289" s="17">
        <f t="shared" ca="1" si="74"/>
        <v>1.4270880165604599E-2</v>
      </c>
      <c r="N289" s="17">
        <f t="shared" ca="1" si="75"/>
        <v>0</v>
      </c>
      <c r="O289" s="95">
        <f t="shared" ca="1" si="76"/>
        <v>0</v>
      </c>
      <c r="P289" s="17">
        <f t="shared" ca="1" si="77"/>
        <v>0</v>
      </c>
      <c r="Q289" s="17">
        <f t="shared" ca="1" si="78"/>
        <v>0</v>
      </c>
      <c r="R289" s="15">
        <f t="shared" ca="1" si="79"/>
        <v>-1.4270880165604599E-2</v>
      </c>
    </row>
    <row r="290" spans="1:18" x14ac:dyDescent="0.2">
      <c r="A290" s="65"/>
      <c r="B290" s="65"/>
      <c r="C290" s="65"/>
      <c r="D290" s="66">
        <f t="shared" si="65"/>
        <v>0</v>
      </c>
      <c r="E290" s="66">
        <f t="shared" si="66"/>
        <v>0</v>
      </c>
      <c r="F290" s="17">
        <f t="shared" si="67"/>
        <v>0</v>
      </c>
      <c r="G290" s="17">
        <f t="shared" si="68"/>
        <v>0</v>
      </c>
      <c r="H290" s="17">
        <f t="shared" si="69"/>
        <v>0</v>
      </c>
      <c r="I290" s="17">
        <f t="shared" si="70"/>
        <v>0</v>
      </c>
      <c r="J290" s="17">
        <f t="shared" si="71"/>
        <v>0</v>
      </c>
      <c r="K290" s="17">
        <f t="shared" si="72"/>
        <v>0</v>
      </c>
      <c r="L290" s="17">
        <f t="shared" si="73"/>
        <v>0</v>
      </c>
      <c r="M290" s="17">
        <f t="shared" ca="1" si="74"/>
        <v>1.4270880165604599E-2</v>
      </c>
      <c r="N290" s="17">
        <f t="shared" ca="1" si="75"/>
        <v>0</v>
      </c>
      <c r="O290" s="95">
        <f t="shared" ca="1" si="76"/>
        <v>0</v>
      </c>
      <c r="P290" s="17">
        <f t="shared" ca="1" si="77"/>
        <v>0</v>
      </c>
      <c r="Q290" s="17">
        <f t="shared" ca="1" si="78"/>
        <v>0</v>
      </c>
      <c r="R290" s="15">
        <f t="shared" ca="1" si="79"/>
        <v>-1.4270880165604599E-2</v>
      </c>
    </row>
    <row r="291" spans="1:18" x14ac:dyDescent="0.2">
      <c r="A291" s="65"/>
      <c r="B291" s="65"/>
      <c r="C291" s="65"/>
      <c r="D291" s="66">
        <f t="shared" si="65"/>
        <v>0</v>
      </c>
      <c r="E291" s="66">
        <f t="shared" si="66"/>
        <v>0</v>
      </c>
      <c r="F291" s="17">
        <f t="shared" si="67"/>
        <v>0</v>
      </c>
      <c r="G291" s="17">
        <f t="shared" si="68"/>
        <v>0</v>
      </c>
      <c r="H291" s="17">
        <f t="shared" si="69"/>
        <v>0</v>
      </c>
      <c r="I291" s="17">
        <f t="shared" si="70"/>
        <v>0</v>
      </c>
      <c r="J291" s="17">
        <f t="shared" si="71"/>
        <v>0</v>
      </c>
      <c r="K291" s="17">
        <f t="shared" si="72"/>
        <v>0</v>
      </c>
      <c r="L291" s="17">
        <f t="shared" si="73"/>
        <v>0</v>
      </c>
      <c r="M291" s="17">
        <f t="shared" ca="1" si="74"/>
        <v>1.4270880165604599E-2</v>
      </c>
      <c r="N291" s="17">
        <f t="shared" ca="1" si="75"/>
        <v>0</v>
      </c>
      <c r="O291" s="95">
        <f t="shared" ca="1" si="76"/>
        <v>0</v>
      </c>
      <c r="P291" s="17">
        <f t="shared" ca="1" si="77"/>
        <v>0</v>
      </c>
      <c r="Q291" s="17">
        <f t="shared" ca="1" si="78"/>
        <v>0</v>
      </c>
      <c r="R291" s="15">
        <f t="shared" ca="1" si="79"/>
        <v>-1.4270880165604599E-2</v>
      </c>
    </row>
    <row r="292" spans="1:18" x14ac:dyDescent="0.2">
      <c r="A292" s="65"/>
      <c r="B292" s="65"/>
      <c r="C292" s="65"/>
      <c r="D292" s="66">
        <f t="shared" si="65"/>
        <v>0</v>
      </c>
      <c r="E292" s="66">
        <f t="shared" si="66"/>
        <v>0</v>
      </c>
      <c r="F292" s="17">
        <f t="shared" si="67"/>
        <v>0</v>
      </c>
      <c r="G292" s="17">
        <f t="shared" si="68"/>
        <v>0</v>
      </c>
      <c r="H292" s="17">
        <f t="shared" si="69"/>
        <v>0</v>
      </c>
      <c r="I292" s="17">
        <f t="shared" si="70"/>
        <v>0</v>
      </c>
      <c r="J292" s="17">
        <f t="shared" si="71"/>
        <v>0</v>
      </c>
      <c r="K292" s="17">
        <f t="shared" si="72"/>
        <v>0</v>
      </c>
      <c r="L292" s="17">
        <f t="shared" si="73"/>
        <v>0</v>
      </c>
      <c r="M292" s="17">
        <f t="shared" ca="1" si="74"/>
        <v>1.4270880165604599E-2</v>
      </c>
      <c r="N292" s="17">
        <f t="shared" ca="1" si="75"/>
        <v>0</v>
      </c>
      <c r="O292" s="95">
        <f t="shared" ca="1" si="76"/>
        <v>0</v>
      </c>
      <c r="P292" s="17">
        <f t="shared" ca="1" si="77"/>
        <v>0</v>
      </c>
      <c r="Q292" s="17">
        <f t="shared" ca="1" si="78"/>
        <v>0</v>
      </c>
      <c r="R292" s="15">
        <f t="shared" ca="1" si="79"/>
        <v>-1.4270880165604599E-2</v>
      </c>
    </row>
    <row r="293" spans="1:18" x14ac:dyDescent="0.2">
      <c r="A293" s="65"/>
      <c r="B293" s="65"/>
      <c r="C293" s="65"/>
      <c r="D293" s="66">
        <f t="shared" si="65"/>
        <v>0</v>
      </c>
      <c r="E293" s="66">
        <f t="shared" si="66"/>
        <v>0</v>
      </c>
      <c r="F293" s="17">
        <f t="shared" si="67"/>
        <v>0</v>
      </c>
      <c r="G293" s="17">
        <f t="shared" si="68"/>
        <v>0</v>
      </c>
      <c r="H293" s="17">
        <f t="shared" si="69"/>
        <v>0</v>
      </c>
      <c r="I293" s="17">
        <f t="shared" si="70"/>
        <v>0</v>
      </c>
      <c r="J293" s="17">
        <f t="shared" si="71"/>
        <v>0</v>
      </c>
      <c r="K293" s="17">
        <f t="shared" si="72"/>
        <v>0</v>
      </c>
      <c r="L293" s="17">
        <f t="shared" si="73"/>
        <v>0</v>
      </c>
      <c r="M293" s="17">
        <f t="shared" ca="1" si="74"/>
        <v>1.4270880165604599E-2</v>
      </c>
      <c r="N293" s="17">
        <f t="shared" ca="1" si="75"/>
        <v>0</v>
      </c>
      <c r="O293" s="95">
        <f t="shared" ca="1" si="76"/>
        <v>0</v>
      </c>
      <c r="P293" s="17">
        <f t="shared" ca="1" si="77"/>
        <v>0</v>
      </c>
      <c r="Q293" s="17">
        <f t="shared" ca="1" si="78"/>
        <v>0</v>
      </c>
      <c r="R293" s="15">
        <f t="shared" ca="1" si="79"/>
        <v>-1.4270880165604599E-2</v>
      </c>
    </row>
    <row r="294" spans="1:18" x14ac:dyDescent="0.2">
      <c r="A294" s="65"/>
      <c r="B294" s="65"/>
      <c r="C294" s="65"/>
      <c r="D294" s="66">
        <f t="shared" si="65"/>
        <v>0</v>
      </c>
      <c r="E294" s="66">
        <f t="shared" si="66"/>
        <v>0</v>
      </c>
      <c r="F294" s="17">
        <f t="shared" si="67"/>
        <v>0</v>
      </c>
      <c r="G294" s="17">
        <f t="shared" si="68"/>
        <v>0</v>
      </c>
      <c r="H294" s="17">
        <f t="shared" si="69"/>
        <v>0</v>
      </c>
      <c r="I294" s="17">
        <f t="shared" si="70"/>
        <v>0</v>
      </c>
      <c r="J294" s="17">
        <f t="shared" si="71"/>
        <v>0</v>
      </c>
      <c r="K294" s="17">
        <f t="shared" si="72"/>
        <v>0</v>
      </c>
      <c r="L294" s="17">
        <f t="shared" si="73"/>
        <v>0</v>
      </c>
      <c r="M294" s="17">
        <f t="shared" ca="1" si="74"/>
        <v>1.4270880165604599E-2</v>
      </c>
      <c r="N294" s="17">
        <f t="shared" ca="1" si="75"/>
        <v>0</v>
      </c>
      <c r="O294" s="95">
        <f t="shared" ca="1" si="76"/>
        <v>0</v>
      </c>
      <c r="P294" s="17">
        <f t="shared" ca="1" si="77"/>
        <v>0</v>
      </c>
      <c r="Q294" s="17">
        <f t="shared" ca="1" si="78"/>
        <v>0</v>
      </c>
      <c r="R294" s="15">
        <f t="shared" ca="1" si="79"/>
        <v>-1.4270880165604599E-2</v>
      </c>
    </row>
    <row r="295" spans="1:18" x14ac:dyDescent="0.2">
      <c r="A295" s="65"/>
      <c r="B295" s="65"/>
      <c r="C295" s="65"/>
      <c r="D295" s="66">
        <f t="shared" si="65"/>
        <v>0</v>
      </c>
      <c r="E295" s="66">
        <f t="shared" si="66"/>
        <v>0</v>
      </c>
      <c r="F295" s="17">
        <f t="shared" si="67"/>
        <v>0</v>
      </c>
      <c r="G295" s="17">
        <f t="shared" si="68"/>
        <v>0</v>
      </c>
      <c r="H295" s="17">
        <f t="shared" si="69"/>
        <v>0</v>
      </c>
      <c r="I295" s="17">
        <f t="shared" si="70"/>
        <v>0</v>
      </c>
      <c r="J295" s="17">
        <f t="shared" si="71"/>
        <v>0</v>
      </c>
      <c r="K295" s="17">
        <f t="shared" si="72"/>
        <v>0</v>
      </c>
      <c r="L295" s="17">
        <f t="shared" si="73"/>
        <v>0</v>
      </c>
      <c r="M295" s="17">
        <f t="shared" ca="1" si="74"/>
        <v>1.4270880165604599E-2</v>
      </c>
      <c r="N295" s="17">
        <f t="shared" ca="1" si="75"/>
        <v>0</v>
      </c>
      <c r="O295" s="95">
        <f t="shared" ca="1" si="76"/>
        <v>0</v>
      </c>
      <c r="P295" s="17">
        <f t="shared" ca="1" si="77"/>
        <v>0</v>
      </c>
      <c r="Q295" s="17">
        <f t="shared" ca="1" si="78"/>
        <v>0</v>
      </c>
      <c r="R295" s="15">
        <f t="shared" ca="1" si="79"/>
        <v>-1.4270880165604599E-2</v>
      </c>
    </row>
    <row r="296" spans="1:18" x14ac:dyDescent="0.2">
      <c r="A296" s="65"/>
      <c r="B296" s="65"/>
      <c r="C296" s="65"/>
      <c r="D296" s="66">
        <f t="shared" si="65"/>
        <v>0</v>
      </c>
      <c r="E296" s="66">
        <f t="shared" si="66"/>
        <v>0</v>
      </c>
      <c r="F296" s="17">
        <f t="shared" si="67"/>
        <v>0</v>
      </c>
      <c r="G296" s="17">
        <f t="shared" si="68"/>
        <v>0</v>
      </c>
      <c r="H296" s="17">
        <f t="shared" si="69"/>
        <v>0</v>
      </c>
      <c r="I296" s="17">
        <f t="shared" si="70"/>
        <v>0</v>
      </c>
      <c r="J296" s="17">
        <f t="shared" si="71"/>
        <v>0</v>
      </c>
      <c r="K296" s="17">
        <f t="shared" si="72"/>
        <v>0</v>
      </c>
      <c r="L296" s="17">
        <f t="shared" si="73"/>
        <v>0</v>
      </c>
      <c r="M296" s="17">
        <f t="shared" ca="1" si="74"/>
        <v>1.4270880165604599E-2</v>
      </c>
      <c r="N296" s="17">
        <f t="shared" ca="1" si="75"/>
        <v>0</v>
      </c>
      <c r="O296" s="95">
        <f t="shared" ca="1" si="76"/>
        <v>0</v>
      </c>
      <c r="P296" s="17">
        <f t="shared" ca="1" si="77"/>
        <v>0</v>
      </c>
      <c r="Q296" s="17">
        <f t="shared" ca="1" si="78"/>
        <v>0</v>
      </c>
      <c r="R296" s="15">
        <f t="shared" ca="1" si="79"/>
        <v>-1.4270880165604599E-2</v>
      </c>
    </row>
    <row r="297" spans="1:18" x14ac:dyDescent="0.2">
      <c r="A297" s="65"/>
      <c r="B297" s="65"/>
      <c r="C297" s="65"/>
      <c r="D297" s="66">
        <f t="shared" si="65"/>
        <v>0</v>
      </c>
      <c r="E297" s="66">
        <f t="shared" si="66"/>
        <v>0</v>
      </c>
      <c r="F297" s="17">
        <f t="shared" si="67"/>
        <v>0</v>
      </c>
      <c r="G297" s="17">
        <f t="shared" si="68"/>
        <v>0</v>
      </c>
      <c r="H297" s="17">
        <f t="shared" si="69"/>
        <v>0</v>
      </c>
      <c r="I297" s="17">
        <f t="shared" si="70"/>
        <v>0</v>
      </c>
      <c r="J297" s="17">
        <f t="shared" si="71"/>
        <v>0</v>
      </c>
      <c r="K297" s="17">
        <f t="shared" si="72"/>
        <v>0</v>
      </c>
      <c r="L297" s="17">
        <f t="shared" si="73"/>
        <v>0</v>
      </c>
      <c r="M297" s="17">
        <f t="shared" ca="1" si="74"/>
        <v>1.4270880165604599E-2</v>
      </c>
      <c r="N297" s="17">
        <f t="shared" ca="1" si="75"/>
        <v>0</v>
      </c>
      <c r="O297" s="95">
        <f t="shared" ca="1" si="76"/>
        <v>0</v>
      </c>
      <c r="P297" s="17">
        <f t="shared" ca="1" si="77"/>
        <v>0</v>
      </c>
      <c r="Q297" s="17">
        <f t="shared" ca="1" si="78"/>
        <v>0</v>
      </c>
      <c r="R297" s="15">
        <f t="shared" ca="1" si="79"/>
        <v>-1.4270880165604599E-2</v>
      </c>
    </row>
    <row r="298" spans="1:18" x14ac:dyDescent="0.2">
      <c r="A298" s="65"/>
      <c r="B298" s="65"/>
      <c r="C298" s="65"/>
      <c r="D298" s="66">
        <f t="shared" si="65"/>
        <v>0</v>
      </c>
      <c r="E298" s="66">
        <f t="shared" si="66"/>
        <v>0</v>
      </c>
      <c r="F298" s="17">
        <f t="shared" si="67"/>
        <v>0</v>
      </c>
      <c r="G298" s="17">
        <f t="shared" si="68"/>
        <v>0</v>
      </c>
      <c r="H298" s="17">
        <f t="shared" si="69"/>
        <v>0</v>
      </c>
      <c r="I298" s="17">
        <f t="shared" si="70"/>
        <v>0</v>
      </c>
      <c r="J298" s="17">
        <f t="shared" si="71"/>
        <v>0</v>
      </c>
      <c r="K298" s="17">
        <f t="shared" si="72"/>
        <v>0</v>
      </c>
      <c r="L298" s="17">
        <f t="shared" si="73"/>
        <v>0</v>
      </c>
      <c r="M298" s="17">
        <f t="shared" ca="1" si="74"/>
        <v>1.4270880165604599E-2</v>
      </c>
      <c r="N298" s="17">
        <f t="shared" ca="1" si="75"/>
        <v>0</v>
      </c>
      <c r="O298" s="95">
        <f t="shared" ca="1" si="76"/>
        <v>0</v>
      </c>
      <c r="P298" s="17">
        <f t="shared" ca="1" si="77"/>
        <v>0</v>
      </c>
      <c r="Q298" s="17">
        <f t="shared" ca="1" si="78"/>
        <v>0</v>
      </c>
      <c r="R298" s="15">
        <f t="shared" ca="1" si="79"/>
        <v>-1.4270880165604599E-2</v>
      </c>
    </row>
    <row r="299" spans="1:18" x14ac:dyDescent="0.2">
      <c r="A299" s="65"/>
      <c r="B299" s="65"/>
      <c r="C299" s="65"/>
      <c r="D299" s="66">
        <f t="shared" si="65"/>
        <v>0</v>
      </c>
      <c r="E299" s="66">
        <f t="shared" si="66"/>
        <v>0</v>
      </c>
      <c r="F299" s="17">
        <f t="shared" si="67"/>
        <v>0</v>
      </c>
      <c r="G299" s="17">
        <f t="shared" si="68"/>
        <v>0</v>
      </c>
      <c r="H299" s="17">
        <f t="shared" si="69"/>
        <v>0</v>
      </c>
      <c r="I299" s="17">
        <f t="shared" si="70"/>
        <v>0</v>
      </c>
      <c r="J299" s="17">
        <f t="shared" si="71"/>
        <v>0</v>
      </c>
      <c r="K299" s="17">
        <f t="shared" si="72"/>
        <v>0</v>
      </c>
      <c r="L299" s="17">
        <f t="shared" si="73"/>
        <v>0</v>
      </c>
      <c r="M299" s="17">
        <f t="shared" ca="1" si="74"/>
        <v>1.4270880165604599E-2</v>
      </c>
      <c r="N299" s="17">
        <f t="shared" ca="1" si="75"/>
        <v>0</v>
      </c>
      <c r="O299" s="95">
        <f t="shared" ca="1" si="76"/>
        <v>0</v>
      </c>
      <c r="P299" s="17">
        <f t="shared" ca="1" si="77"/>
        <v>0</v>
      </c>
      <c r="Q299" s="17">
        <f t="shared" ca="1" si="78"/>
        <v>0</v>
      </c>
      <c r="R299" s="15">
        <f t="shared" ca="1" si="79"/>
        <v>-1.4270880165604599E-2</v>
      </c>
    </row>
    <row r="300" spans="1:18" x14ac:dyDescent="0.2">
      <c r="A300" s="65"/>
      <c r="B300" s="65"/>
      <c r="C300" s="65"/>
      <c r="D300" s="66">
        <f t="shared" si="65"/>
        <v>0</v>
      </c>
      <c r="E300" s="66">
        <f t="shared" si="66"/>
        <v>0</v>
      </c>
      <c r="F300" s="17">
        <f t="shared" si="67"/>
        <v>0</v>
      </c>
      <c r="G300" s="17">
        <f t="shared" si="68"/>
        <v>0</v>
      </c>
      <c r="H300" s="17">
        <f t="shared" si="69"/>
        <v>0</v>
      </c>
      <c r="I300" s="17">
        <f t="shared" si="70"/>
        <v>0</v>
      </c>
      <c r="J300" s="17">
        <f t="shared" si="71"/>
        <v>0</v>
      </c>
      <c r="K300" s="17">
        <f t="shared" si="72"/>
        <v>0</v>
      </c>
      <c r="L300" s="17">
        <f t="shared" si="73"/>
        <v>0</v>
      </c>
      <c r="M300" s="17">
        <f t="shared" ca="1" si="74"/>
        <v>1.4270880165604599E-2</v>
      </c>
      <c r="N300" s="17">
        <f t="shared" ca="1" si="75"/>
        <v>0</v>
      </c>
      <c r="O300" s="95">
        <f t="shared" ca="1" si="76"/>
        <v>0</v>
      </c>
      <c r="P300" s="17">
        <f t="shared" ca="1" si="77"/>
        <v>0</v>
      </c>
      <c r="Q300" s="17">
        <f t="shared" ca="1" si="78"/>
        <v>0</v>
      </c>
      <c r="R300" s="15">
        <f t="shared" ca="1" si="79"/>
        <v>-1.4270880165604599E-2</v>
      </c>
    </row>
    <row r="301" spans="1:18" x14ac:dyDescent="0.2">
      <c r="A301" s="65"/>
      <c r="B301" s="65"/>
      <c r="C301" s="65"/>
      <c r="D301" s="66">
        <f t="shared" si="65"/>
        <v>0</v>
      </c>
      <c r="E301" s="66">
        <f t="shared" si="66"/>
        <v>0</v>
      </c>
      <c r="F301" s="17">
        <f t="shared" si="67"/>
        <v>0</v>
      </c>
      <c r="G301" s="17">
        <f t="shared" si="68"/>
        <v>0</v>
      </c>
      <c r="H301" s="17">
        <f t="shared" si="69"/>
        <v>0</v>
      </c>
      <c r="I301" s="17">
        <f t="shared" si="70"/>
        <v>0</v>
      </c>
      <c r="J301" s="17">
        <f t="shared" si="71"/>
        <v>0</v>
      </c>
      <c r="K301" s="17">
        <f t="shared" si="72"/>
        <v>0</v>
      </c>
      <c r="L301" s="17">
        <f t="shared" si="73"/>
        <v>0</v>
      </c>
      <c r="M301" s="17">
        <f t="shared" ca="1" si="74"/>
        <v>1.4270880165604599E-2</v>
      </c>
      <c r="N301" s="17">
        <f t="shared" ca="1" si="75"/>
        <v>0</v>
      </c>
      <c r="O301" s="95">
        <f t="shared" ca="1" si="76"/>
        <v>0</v>
      </c>
      <c r="P301" s="17">
        <f t="shared" ca="1" si="77"/>
        <v>0</v>
      </c>
      <c r="Q301" s="17">
        <f t="shared" ca="1" si="78"/>
        <v>0</v>
      </c>
      <c r="R301" s="15">
        <f t="shared" ca="1" si="79"/>
        <v>-1.4270880165604599E-2</v>
      </c>
    </row>
    <row r="302" spans="1:18" x14ac:dyDescent="0.2">
      <c r="A302" s="65"/>
      <c r="B302" s="65"/>
      <c r="C302" s="65"/>
      <c r="D302" s="66">
        <f t="shared" si="65"/>
        <v>0</v>
      </c>
      <c r="E302" s="66">
        <f t="shared" si="66"/>
        <v>0</v>
      </c>
      <c r="F302" s="17">
        <f t="shared" si="67"/>
        <v>0</v>
      </c>
      <c r="G302" s="17">
        <f t="shared" si="68"/>
        <v>0</v>
      </c>
      <c r="H302" s="17">
        <f t="shared" si="69"/>
        <v>0</v>
      </c>
      <c r="I302" s="17">
        <f t="shared" si="70"/>
        <v>0</v>
      </c>
      <c r="J302" s="17">
        <f t="shared" si="71"/>
        <v>0</v>
      </c>
      <c r="K302" s="17">
        <f t="shared" si="72"/>
        <v>0</v>
      </c>
      <c r="L302" s="17">
        <f t="shared" si="73"/>
        <v>0</v>
      </c>
      <c r="M302" s="17">
        <f t="shared" ca="1" si="74"/>
        <v>1.4270880165604599E-2</v>
      </c>
      <c r="N302" s="17">
        <f t="shared" ca="1" si="75"/>
        <v>0</v>
      </c>
      <c r="O302" s="95">
        <f t="shared" ca="1" si="76"/>
        <v>0</v>
      </c>
      <c r="P302" s="17">
        <f t="shared" ca="1" si="77"/>
        <v>0</v>
      </c>
      <c r="Q302" s="17">
        <f t="shared" ca="1" si="78"/>
        <v>0</v>
      </c>
      <c r="R302" s="15">
        <f t="shared" ca="1" si="79"/>
        <v>-1.4270880165604599E-2</v>
      </c>
    </row>
    <row r="303" spans="1:18" x14ac:dyDescent="0.2">
      <c r="A303" s="65"/>
      <c r="B303" s="65"/>
      <c r="C303" s="65"/>
      <c r="D303" s="66">
        <f t="shared" si="65"/>
        <v>0</v>
      </c>
      <c r="E303" s="66">
        <f t="shared" si="66"/>
        <v>0</v>
      </c>
      <c r="F303" s="17">
        <f t="shared" si="67"/>
        <v>0</v>
      </c>
      <c r="G303" s="17">
        <f t="shared" si="68"/>
        <v>0</v>
      </c>
      <c r="H303" s="17">
        <f t="shared" si="69"/>
        <v>0</v>
      </c>
      <c r="I303" s="17">
        <f t="shared" si="70"/>
        <v>0</v>
      </c>
      <c r="J303" s="17">
        <f t="shared" si="71"/>
        <v>0</v>
      </c>
      <c r="K303" s="17">
        <f t="shared" si="72"/>
        <v>0</v>
      </c>
      <c r="L303" s="17">
        <f t="shared" si="73"/>
        <v>0</v>
      </c>
      <c r="M303" s="17">
        <f t="shared" ca="1" si="74"/>
        <v>1.4270880165604599E-2</v>
      </c>
      <c r="N303" s="17">
        <f t="shared" ca="1" si="75"/>
        <v>0</v>
      </c>
      <c r="O303" s="95">
        <f t="shared" ca="1" si="76"/>
        <v>0</v>
      </c>
      <c r="P303" s="17">
        <f t="shared" ca="1" si="77"/>
        <v>0</v>
      </c>
      <c r="Q303" s="17">
        <f t="shared" ca="1" si="78"/>
        <v>0</v>
      </c>
      <c r="R303" s="15">
        <f t="shared" ca="1" si="79"/>
        <v>-1.4270880165604599E-2</v>
      </c>
    </row>
    <row r="304" spans="1:18" x14ac:dyDescent="0.2">
      <c r="A304" s="65"/>
      <c r="B304" s="65"/>
      <c r="C304" s="65"/>
      <c r="D304" s="66">
        <f t="shared" si="65"/>
        <v>0</v>
      </c>
      <c r="E304" s="66">
        <f t="shared" si="66"/>
        <v>0</v>
      </c>
      <c r="F304" s="17">
        <f t="shared" si="67"/>
        <v>0</v>
      </c>
      <c r="G304" s="17">
        <f t="shared" si="68"/>
        <v>0</v>
      </c>
      <c r="H304" s="17">
        <f t="shared" si="69"/>
        <v>0</v>
      </c>
      <c r="I304" s="17">
        <f t="shared" si="70"/>
        <v>0</v>
      </c>
      <c r="J304" s="17">
        <f t="shared" si="71"/>
        <v>0</v>
      </c>
      <c r="K304" s="17">
        <f t="shared" si="72"/>
        <v>0</v>
      </c>
      <c r="L304" s="17">
        <f t="shared" si="73"/>
        <v>0</v>
      </c>
      <c r="M304" s="17">
        <f t="shared" ca="1" si="74"/>
        <v>1.4270880165604599E-2</v>
      </c>
      <c r="N304" s="17">
        <f t="shared" ca="1" si="75"/>
        <v>0</v>
      </c>
      <c r="O304" s="95">
        <f t="shared" ca="1" si="76"/>
        <v>0</v>
      </c>
      <c r="P304" s="17">
        <f t="shared" ca="1" si="77"/>
        <v>0</v>
      </c>
      <c r="Q304" s="17">
        <f t="shared" ca="1" si="78"/>
        <v>0</v>
      </c>
      <c r="R304" s="15">
        <f t="shared" ca="1" si="79"/>
        <v>-1.4270880165604599E-2</v>
      </c>
    </row>
    <row r="305" spans="1:18" x14ac:dyDescent="0.2">
      <c r="A305" s="65"/>
      <c r="B305" s="65"/>
      <c r="C305" s="65"/>
      <c r="D305" s="66">
        <f t="shared" si="65"/>
        <v>0</v>
      </c>
      <c r="E305" s="66">
        <f t="shared" si="66"/>
        <v>0</v>
      </c>
      <c r="F305" s="17">
        <f t="shared" si="67"/>
        <v>0</v>
      </c>
      <c r="G305" s="17">
        <f t="shared" si="68"/>
        <v>0</v>
      </c>
      <c r="H305" s="17">
        <f t="shared" si="69"/>
        <v>0</v>
      </c>
      <c r="I305" s="17">
        <f t="shared" si="70"/>
        <v>0</v>
      </c>
      <c r="J305" s="17">
        <f t="shared" si="71"/>
        <v>0</v>
      </c>
      <c r="K305" s="17">
        <f t="shared" si="72"/>
        <v>0</v>
      </c>
      <c r="L305" s="17">
        <f t="shared" si="73"/>
        <v>0</v>
      </c>
      <c r="M305" s="17">
        <f t="shared" ca="1" si="74"/>
        <v>1.4270880165604599E-2</v>
      </c>
      <c r="N305" s="17">
        <f t="shared" ca="1" si="75"/>
        <v>0</v>
      </c>
      <c r="O305" s="95">
        <f t="shared" ca="1" si="76"/>
        <v>0</v>
      </c>
      <c r="P305" s="17">
        <f t="shared" ca="1" si="77"/>
        <v>0</v>
      </c>
      <c r="Q305" s="17">
        <f t="shared" ca="1" si="78"/>
        <v>0</v>
      </c>
      <c r="R305" s="15">
        <f t="shared" ca="1" si="79"/>
        <v>-1.4270880165604599E-2</v>
      </c>
    </row>
    <row r="306" spans="1:18" x14ac:dyDescent="0.2">
      <c r="A306" s="65"/>
      <c r="B306" s="65"/>
      <c r="C306" s="65"/>
      <c r="D306" s="66">
        <f t="shared" si="65"/>
        <v>0</v>
      </c>
      <c r="E306" s="66">
        <f t="shared" si="66"/>
        <v>0</v>
      </c>
      <c r="F306" s="17">
        <f t="shared" si="67"/>
        <v>0</v>
      </c>
      <c r="G306" s="17">
        <f t="shared" si="68"/>
        <v>0</v>
      </c>
      <c r="H306" s="17">
        <f t="shared" si="69"/>
        <v>0</v>
      </c>
      <c r="I306" s="17">
        <f t="shared" si="70"/>
        <v>0</v>
      </c>
      <c r="J306" s="17">
        <f t="shared" si="71"/>
        <v>0</v>
      </c>
      <c r="K306" s="17">
        <f t="shared" si="72"/>
        <v>0</v>
      </c>
      <c r="L306" s="17">
        <f t="shared" si="73"/>
        <v>0</v>
      </c>
      <c r="M306" s="17">
        <f t="shared" ca="1" si="74"/>
        <v>1.4270880165604599E-2</v>
      </c>
      <c r="N306" s="17">
        <f t="shared" ca="1" si="75"/>
        <v>0</v>
      </c>
      <c r="O306" s="95">
        <f t="shared" ca="1" si="76"/>
        <v>0</v>
      </c>
      <c r="P306" s="17">
        <f t="shared" ca="1" si="77"/>
        <v>0</v>
      </c>
      <c r="Q306" s="17">
        <f t="shared" ca="1" si="78"/>
        <v>0</v>
      </c>
      <c r="R306" s="15">
        <f t="shared" ca="1" si="79"/>
        <v>-1.4270880165604599E-2</v>
      </c>
    </row>
    <row r="307" spans="1:18" x14ac:dyDescent="0.2">
      <c r="A307" s="65"/>
      <c r="B307" s="65"/>
      <c r="C307" s="65"/>
      <c r="D307" s="66">
        <f t="shared" si="65"/>
        <v>0</v>
      </c>
      <c r="E307" s="66">
        <f t="shared" si="66"/>
        <v>0</v>
      </c>
      <c r="F307" s="17">
        <f t="shared" si="67"/>
        <v>0</v>
      </c>
      <c r="G307" s="17">
        <f t="shared" si="68"/>
        <v>0</v>
      </c>
      <c r="H307" s="17">
        <f t="shared" si="69"/>
        <v>0</v>
      </c>
      <c r="I307" s="17">
        <f t="shared" si="70"/>
        <v>0</v>
      </c>
      <c r="J307" s="17">
        <f t="shared" si="71"/>
        <v>0</v>
      </c>
      <c r="K307" s="17">
        <f t="shared" si="72"/>
        <v>0</v>
      </c>
      <c r="L307" s="17">
        <f t="shared" si="73"/>
        <v>0</v>
      </c>
      <c r="M307" s="17">
        <f t="shared" ca="1" si="74"/>
        <v>1.4270880165604599E-2</v>
      </c>
      <c r="N307" s="17">
        <f t="shared" ca="1" si="75"/>
        <v>0</v>
      </c>
      <c r="O307" s="95">
        <f t="shared" ca="1" si="76"/>
        <v>0</v>
      </c>
      <c r="P307" s="17">
        <f t="shared" ca="1" si="77"/>
        <v>0</v>
      </c>
      <c r="Q307" s="17">
        <f t="shared" ca="1" si="78"/>
        <v>0</v>
      </c>
      <c r="R307" s="15">
        <f t="shared" ca="1" si="79"/>
        <v>-1.4270880165604599E-2</v>
      </c>
    </row>
    <row r="308" spans="1:18" x14ac:dyDescent="0.2">
      <c r="A308" s="65"/>
      <c r="B308" s="65"/>
      <c r="C308" s="65"/>
      <c r="D308" s="66">
        <f t="shared" si="65"/>
        <v>0</v>
      </c>
      <c r="E308" s="66">
        <f t="shared" si="66"/>
        <v>0</v>
      </c>
      <c r="F308" s="17">
        <f t="shared" si="67"/>
        <v>0</v>
      </c>
      <c r="G308" s="17">
        <f t="shared" si="68"/>
        <v>0</v>
      </c>
      <c r="H308" s="17">
        <f t="shared" si="69"/>
        <v>0</v>
      </c>
      <c r="I308" s="17">
        <f t="shared" si="70"/>
        <v>0</v>
      </c>
      <c r="J308" s="17">
        <f t="shared" si="71"/>
        <v>0</v>
      </c>
      <c r="K308" s="17">
        <f t="shared" si="72"/>
        <v>0</v>
      </c>
      <c r="L308" s="17">
        <f t="shared" si="73"/>
        <v>0</v>
      </c>
      <c r="M308" s="17">
        <f t="shared" ca="1" si="74"/>
        <v>1.4270880165604599E-2</v>
      </c>
      <c r="N308" s="17">
        <f t="shared" ca="1" si="75"/>
        <v>0</v>
      </c>
      <c r="O308" s="95">
        <f t="shared" ca="1" si="76"/>
        <v>0</v>
      </c>
      <c r="P308" s="17">
        <f t="shared" ca="1" si="77"/>
        <v>0</v>
      </c>
      <c r="Q308" s="17">
        <f t="shared" ca="1" si="78"/>
        <v>0</v>
      </c>
      <c r="R308" s="15">
        <f t="shared" ca="1" si="79"/>
        <v>-1.4270880165604599E-2</v>
      </c>
    </row>
    <row r="309" spans="1:18" x14ac:dyDescent="0.2">
      <c r="A309" s="65"/>
      <c r="B309" s="65"/>
      <c r="C309" s="65"/>
      <c r="D309" s="66">
        <f t="shared" si="65"/>
        <v>0</v>
      </c>
      <c r="E309" s="66">
        <f t="shared" si="66"/>
        <v>0</v>
      </c>
      <c r="F309" s="17">
        <f t="shared" si="67"/>
        <v>0</v>
      </c>
      <c r="G309" s="17">
        <f t="shared" si="68"/>
        <v>0</v>
      </c>
      <c r="H309" s="17">
        <f t="shared" si="69"/>
        <v>0</v>
      </c>
      <c r="I309" s="17">
        <f t="shared" si="70"/>
        <v>0</v>
      </c>
      <c r="J309" s="17">
        <f t="shared" si="71"/>
        <v>0</v>
      </c>
      <c r="K309" s="17">
        <f t="shared" si="72"/>
        <v>0</v>
      </c>
      <c r="L309" s="17">
        <f t="shared" si="73"/>
        <v>0</v>
      </c>
      <c r="M309" s="17">
        <f t="shared" ca="1" si="74"/>
        <v>1.4270880165604599E-2</v>
      </c>
      <c r="N309" s="17">
        <f t="shared" ca="1" si="75"/>
        <v>0</v>
      </c>
      <c r="O309" s="95">
        <f t="shared" ca="1" si="76"/>
        <v>0</v>
      </c>
      <c r="P309" s="17">
        <f t="shared" ca="1" si="77"/>
        <v>0</v>
      </c>
      <c r="Q309" s="17">
        <f t="shared" ca="1" si="78"/>
        <v>0</v>
      </c>
      <c r="R309" s="15">
        <f t="shared" ca="1" si="79"/>
        <v>-1.4270880165604599E-2</v>
      </c>
    </row>
    <row r="310" spans="1:18" x14ac:dyDescent="0.2">
      <c r="A310" s="65"/>
      <c r="B310" s="65"/>
      <c r="C310" s="65"/>
      <c r="D310" s="66">
        <f t="shared" si="65"/>
        <v>0</v>
      </c>
      <c r="E310" s="66">
        <f t="shared" si="66"/>
        <v>0</v>
      </c>
      <c r="F310" s="17">
        <f t="shared" si="67"/>
        <v>0</v>
      </c>
      <c r="G310" s="17">
        <f t="shared" si="68"/>
        <v>0</v>
      </c>
      <c r="H310" s="17">
        <f t="shared" si="69"/>
        <v>0</v>
      </c>
      <c r="I310" s="17">
        <f t="shared" si="70"/>
        <v>0</v>
      </c>
      <c r="J310" s="17">
        <f t="shared" si="71"/>
        <v>0</v>
      </c>
      <c r="K310" s="17">
        <f t="shared" si="72"/>
        <v>0</v>
      </c>
      <c r="L310" s="17">
        <f t="shared" si="73"/>
        <v>0</v>
      </c>
      <c r="M310" s="17">
        <f t="shared" ca="1" si="74"/>
        <v>1.4270880165604599E-2</v>
      </c>
      <c r="N310" s="17">
        <f t="shared" ca="1" si="75"/>
        <v>0</v>
      </c>
      <c r="O310" s="95">
        <f t="shared" ca="1" si="76"/>
        <v>0</v>
      </c>
      <c r="P310" s="17">
        <f t="shared" ca="1" si="77"/>
        <v>0</v>
      </c>
      <c r="Q310" s="17">
        <f t="shared" ca="1" si="78"/>
        <v>0</v>
      </c>
      <c r="R310" s="15">
        <f t="shared" ca="1" si="79"/>
        <v>-1.4270880165604599E-2</v>
      </c>
    </row>
    <row r="311" spans="1:18" x14ac:dyDescent="0.2">
      <c r="A311" s="65"/>
      <c r="B311" s="65"/>
      <c r="C311" s="65"/>
      <c r="D311" s="66">
        <f t="shared" si="65"/>
        <v>0</v>
      </c>
      <c r="E311" s="66">
        <f t="shared" si="66"/>
        <v>0</v>
      </c>
      <c r="F311" s="17">
        <f t="shared" si="67"/>
        <v>0</v>
      </c>
      <c r="G311" s="17">
        <f t="shared" si="68"/>
        <v>0</v>
      </c>
      <c r="H311" s="17">
        <f t="shared" si="69"/>
        <v>0</v>
      </c>
      <c r="I311" s="17">
        <f t="shared" si="70"/>
        <v>0</v>
      </c>
      <c r="J311" s="17">
        <f t="shared" si="71"/>
        <v>0</v>
      </c>
      <c r="K311" s="17">
        <f t="shared" si="72"/>
        <v>0</v>
      </c>
      <c r="L311" s="17">
        <f t="shared" si="73"/>
        <v>0</v>
      </c>
      <c r="M311" s="17">
        <f t="shared" ca="1" si="74"/>
        <v>1.4270880165604599E-2</v>
      </c>
      <c r="N311" s="17">
        <f t="shared" ca="1" si="75"/>
        <v>0</v>
      </c>
      <c r="O311" s="95">
        <f t="shared" ca="1" si="76"/>
        <v>0</v>
      </c>
      <c r="P311" s="17">
        <f t="shared" ca="1" si="77"/>
        <v>0</v>
      </c>
      <c r="Q311" s="17">
        <f t="shared" ca="1" si="78"/>
        <v>0</v>
      </c>
      <c r="R311" s="15">
        <f t="shared" ca="1" si="79"/>
        <v>-1.4270880165604599E-2</v>
      </c>
    </row>
    <row r="312" spans="1:18" x14ac:dyDescent="0.2">
      <c r="A312" s="65"/>
      <c r="B312" s="65"/>
      <c r="C312" s="65"/>
      <c r="D312" s="66">
        <f t="shared" si="65"/>
        <v>0</v>
      </c>
      <c r="E312" s="66">
        <f t="shared" si="66"/>
        <v>0</v>
      </c>
      <c r="F312" s="17">
        <f t="shared" si="67"/>
        <v>0</v>
      </c>
      <c r="G312" s="17">
        <f t="shared" si="68"/>
        <v>0</v>
      </c>
      <c r="H312" s="17">
        <f t="shared" si="69"/>
        <v>0</v>
      </c>
      <c r="I312" s="17">
        <f t="shared" si="70"/>
        <v>0</v>
      </c>
      <c r="J312" s="17">
        <f t="shared" si="71"/>
        <v>0</v>
      </c>
      <c r="K312" s="17">
        <f t="shared" si="72"/>
        <v>0</v>
      </c>
      <c r="L312" s="17">
        <f t="shared" si="73"/>
        <v>0</v>
      </c>
      <c r="M312" s="17">
        <f t="shared" ca="1" si="74"/>
        <v>1.4270880165604599E-2</v>
      </c>
      <c r="N312" s="17">
        <f t="shared" ca="1" si="75"/>
        <v>0</v>
      </c>
      <c r="O312" s="95">
        <f t="shared" ca="1" si="76"/>
        <v>0</v>
      </c>
      <c r="P312" s="17">
        <f t="shared" ca="1" si="77"/>
        <v>0</v>
      </c>
      <c r="Q312" s="17">
        <f t="shared" ca="1" si="78"/>
        <v>0</v>
      </c>
      <c r="R312" s="15">
        <f t="shared" ca="1" si="79"/>
        <v>-1.4270880165604599E-2</v>
      </c>
    </row>
    <row r="313" spans="1:18" x14ac:dyDescent="0.2">
      <c r="A313" s="65"/>
      <c r="B313" s="65"/>
      <c r="C313" s="65"/>
      <c r="D313" s="66">
        <f t="shared" si="65"/>
        <v>0</v>
      </c>
      <c r="E313" s="66">
        <f t="shared" si="66"/>
        <v>0</v>
      </c>
      <c r="F313" s="17">
        <f t="shared" si="67"/>
        <v>0</v>
      </c>
      <c r="G313" s="17">
        <f t="shared" si="68"/>
        <v>0</v>
      </c>
      <c r="H313" s="17">
        <f t="shared" si="69"/>
        <v>0</v>
      </c>
      <c r="I313" s="17">
        <f t="shared" si="70"/>
        <v>0</v>
      </c>
      <c r="J313" s="17">
        <f t="shared" si="71"/>
        <v>0</v>
      </c>
      <c r="K313" s="17">
        <f t="shared" si="72"/>
        <v>0</v>
      </c>
      <c r="L313" s="17">
        <f t="shared" si="73"/>
        <v>0</v>
      </c>
      <c r="M313" s="17">
        <f t="shared" ca="1" si="74"/>
        <v>1.4270880165604599E-2</v>
      </c>
      <c r="N313" s="17">
        <f t="shared" ca="1" si="75"/>
        <v>0</v>
      </c>
      <c r="O313" s="95">
        <f t="shared" ca="1" si="76"/>
        <v>0</v>
      </c>
      <c r="P313" s="17">
        <f t="shared" ca="1" si="77"/>
        <v>0</v>
      </c>
      <c r="Q313" s="17">
        <f t="shared" ca="1" si="78"/>
        <v>0</v>
      </c>
      <c r="R313" s="15">
        <f t="shared" ca="1" si="79"/>
        <v>-1.4270880165604599E-2</v>
      </c>
    </row>
    <row r="314" spans="1:18" x14ac:dyDescent="0.2">
      <c r="A314" s="65"/>
      <c r="B314" s="65"/>
      <c r="C314" s="65"/>
      <c r="D314" s="66">
        <f t="shared" si="65"/>
        <v>0</v>
      </c>
      <c r="E314" s="66">
        <f t="shared" si="66"/>
        <v>0</v>
      </c>
      <c r="F314" s="17">
        <f t="shared" si="67"/>
        <v>0</v>
      </c>
      <c r="G314" s="17">
        <f t="shared" si="68"/>
        <v>0</v>
      </c>
      <c r="H314" s="17">
        <f t="shared" si="69"/>
        <v>0</v>
      </c>
      <c r="I314" s="17">
        <f t="shared" si="70"/>
        <v>0</v>
      </c>
      <c r="J314" s="17">
        <f t="shared" si="71"/>
        <v>0</v>
      </c>
      <c r="K314" s="17">
        <f t="shared" si="72"/>
        <v>0</v>
      </c>
      <c r="L314" s="17">
        <f t="shared" si="73"/>
        <v>0</v>
      </c>
      <c r="M314" s="17">
        <f t="shared" ca="1" si="74"/>
        <v>1.4270880165604599E-2</v>
      </c>
      <c r="N314" s="17">
        <f t="shared" ca="1" si="75"/>
        <v>0</v>
      </c>
      <c r="O314" s="95">
        <f t="shared" ca="1" si="76"/>
        <v>0</v>
      </c>
      <c r="P314" s="17">
        <f t="shared" ca="1" si="77"/>
        <v>0</v>
      </c>
      <c r="Q314" s="17">
        <f t="shared" ca="1" si="78"/>
        <v>0</v>
      </c>
      <c r="R314" s="15">
        <f t="shared" ca="1" si="79"/>
        <v>-1.4270880165604599E-2</v>
      </c>
    </row>
    <row r="315" spans="1:18" x14ac:dyDescent="0.2">
      <c r="A315" s="65"/>
      <c r="B315" s="65"/>
      <c r="C315" s="65"/>
      <c r="D315" s="66">
        <f t="shared" si="65"/>
        <v>0</v>
      </c>
      <c r="E315" s="66">
        <f t="shared" si="66"/>
        <v>0</v>
      </c>
      <c r="F315" s="17">
        <f t="shared" si="67"/>
        <v>0</v>
      </c>
      <c r="G315" s="17">
        <f t="shared" si="68"/>
        <v>0</v>
      </c>
      <c r="H315" s="17">
        <f t="shared" si="69"/>
        <v>0</v>
      </c>
      <c r="I315" s="17">
        <f t="shared" si="70"/>
        <v>0</v>
      </c>
      <c r="J315" s="17">
        <f t="shared" si="71"/>
        <v>0</v>
      </c>
      <c r="K315" s="17">
        <f t="shared" si="72"/>
        <v>0</v>
      </c>
      <c r="L315" s="17">
        <f t="shared" si="73"/>
        <v>0</v>
      </c>
      <c r="M315" s="17">
        <f t="shared" ca="1" si="74"/>
        <v>1.4270880165604599E-2</v>
      </c>
      <c r="N315" s="17">
        <f t="shared" ca="1" si="75"/>
        <v>0</v>
      </c>
      <c r="O315" s="95">
        <f t="shared" ca="1" si="76"/>
        <v>0</v>
      </c>
      <c r="P315" s="17">
        <f t="shared" ca="1" si="77"/>
        <v>0</v>
      </c>
      <c r="Q315" s="17">
        <f t="shared" ca="1" si="78"/>
        <v>0</v>
      </c>
      <c r="R315" s="15">
        <f t="shared" ca="1" si="79"/>
        <v>-1.4270880165604599E-2</v>
      </c>
    </row>
    <row r="316" spans="1:18" x14ac:dyDescent="0.2">
      <c r="A316" s="65"/>
      <c r="B316" s="65"/>
      <c r="C316" s="65"/>
      <c r="D316" s="66">
        <f t="shared" si="65"/>
        <v>0</v>
      </c>
      <c r="E316" s="66">
        <f t="shared" si="66"/>
        <v>0</v>
      </c>
      <c r="F316" s="17">
        <f t="shared" si="67"/>
        <v>0</v>
      </c>
      <c r="G316" s="17">
        <f t="shared" si="68"/>
        <v>0</v>
      </c>
      <c r="H316" s="17">
        <f t="shared" si="69"/>
        <v>0</v>
      </c>
      <c r="I316" s="17">
        <f t="shared" si="70"/>
        <v>0</v>
      </c>
      <c r="J316" s="17">
        <f t="shared" si="71"/>
        <v>0</v>
      </c>
      <c r="K316" s="17">
        <f t="shared" si="72"/>
        <v>0</v>
      </c>
      <c r="L316" s="17">
        <f t="shared" si="73"/>
        <v>0</v>
      </c>
      <c r="M316" s="17">
        <f t="shared" ca="1" si="74"/>
        <v>1.4270880165604599E-2</v>
      </c>
      <c r="N316" s="17">
        <f t="shared" ca="1" si="75"/>
        <v>0</v>
      </c>
      <c r="O316" s="95">
        <f t="shared" ca="1" si="76"/>
        <v>0</v>
      </c>
      <c r="P316" s="17">
        <f t="shared" ca="1" si="77"/>
        <v>0</v>
      </c>
      <c r="Q316" s="17">
        <f t="shared" ca="1" si="78"/>
        <v>0</v>
      </c>
      <c r="R316" s="15">
        <f t="shared" ca="1" si="79"/>
        <v>-1.4270880165604599E-2</v>
      </c>
    </row>
    <row r="317" spans="1:18" x14ac:dyDescent="0.2">
      <c r="A317" s="65"/>
      <c r="B317" s="65"/>
      <c r="C317" s="65"/>
      <c r="D317" s="66">
        <f t="shared" si="65"/>
        <v>0</v>
      </c>
      <c r="E317" s="66">
        <f t="shared" si="66"/>
        <v>0</v>
      </c>
      <c r="F317" s="17">
        <f t="shared" si="67"/>
        <v>0</v>
      </c>
      <c r="G317" s="17">
        <f t="shared" si="68"/>
        <v>0</v>
      </c>
      <c r="H317" s="17">
        <f t="shared" si="69"/>
        <v>0</v>
      </c>
      <c r="I317" s="17">
        <f t="shared" si="70"/>
        <v>0</v>
      </c>
      <c r="J317" s="17">
        <f t="shared" si="71"/>
        <v>0</v>
      </c>
      <c r="K317" s="17">
        <f t="shared" si="72"/>
        <v>0</v>
      </c>
      <c r="L317" s="17">
        <f t="shared" si="73"/>
        <v>0</v>
      </c>
      <c r="M317" s="17">
        <f t="shared" ca="1" si="74"/>
        <v>1.4270880165604599E-2</v>
      </c>
      <c r="N317" s="17">
        <f t="shared" ca="1" si="75"/>
        <v>0</v>
      </c>
      <c r="O317" s="95">
        <f t="shared" ca="1" si="76"/>
        <v>0</v>
      </c>
      <c r="P317" s="17">
        <f t="shared" ca="1" si="77"/>
        <v>0</v>
      </c>
      <c r="Q317" s="17">
        <f t="shared" ca="1" si="78"/>
        <v>0</v>
      </c>
      <c r="R317" s="15">
        <f t="shared" ca="1" si="79"/>
        <v>-1.4270880165604599E-2</v>
      </c>
    </row>
    <row r="318" spans="1:18" x14ac:dyDescent="0.2">
      <c r="A318" s="65"/>
      <c r="B318" s="65"/>
      <c r="C318" s="65"/>
      <c r="D318" s="66">
        <f t="shared" si="65"/>
        <v>0</v>
      </c>
      <c r="E318" s="66">
        <f t="shared" si="66"/>
        <v>0</v>
      </c>
      <c r="F318" s="17">
        <f t="shared" si="67"/>
        <v>0</v>
      </c>
      <c r="G318" s="17">
        <f t="shared" si="68"/>
        <v>0</v>
      </c>
      <c r="H318" s="17">
        <f t="shared" si="69"/>
        <v>0</v>
      </c>
      <c r="I318" s="17">
        <f t="shared" si="70"/>
        <v>0</v>
      </c>
      <c r="J318" s="17">
        <f t="shared" si="71"/>
        <v>0</v>
      </c>
      <c r="K318" s="17">
        <f t="shared" si="72"/>
        <v>0</v>
      </c>
      <c r="L318" s="17">
        <f t="shared" si="73"/>
        <v>0</v>
      </c>
      <c r="M318" s="17">
        <f t="shared" ca="1" si="74"/>
        <v>1.4270880165604599E-2</v>
      </c>
      <c r="N318" s="17">
        <f t="shared" ca="1" si="75"/>
        <v>0</v>
      </c>
      <c r="O318" s="95">
        <f t="shared" ca="1" si="76"/>
        <v>0</v>
      </c>
      <c r="P318" s="17">
        <f t="shared" ca="1" si="77"/>
        <v>0</v>
      </c>
      <c r="Q318" s="17">
        <f t="shared" ca="1" si="78"/>
        <v>0</v>
      </c>
      <c r="R318" s="15">
        <f t="shared" ca="1" si="79"/>
        <v>-1.4270880165604599E-2</v>
      </c>
    </row>
    <row r="319" spans="1:18" x14ac:dyDescent="0.2">
      <c r="A319" s="65"/>
      <c r="B319" s="65"/>
      <c r="C319" s="65"/>
      <c r="D319" s="66">
        <f t="shared" si="65"/>
        <v>0</v>
      </c>
      <c r="E319" s="66">
        <f t="shared" si="66"/>
        <v>0</v>
      </c>
      <c r="F319" s="17">
        <f t="shared" si="67"/>
        <v>0</v>
      </c>
      <c r="G319" s="17">
        <f t="shared" si="68"/>
        <v>0</v>
      </c>
      <c r="H319" s="17">
        <f t="shared" si="69"/>
        <v>0</v>
      </c>
      <c r="I319" s="17">
        <f t="shared" si="70"/>
        <v>0</v>
      </c>
      <c r="J319" s="17">
        <f t="shared" si="71"/>
        <v>0</v>
      </c>
      <c r="K319" s="17">
        <f t="shared" si="72"/>
        <v>0</v>
      </c>
      <c r="L319" s="17">
        <f t="shared" si="73"/>
        <v>0</v>
      </c>
      <c r="M319" s="17">
        <f t="shared" ca="1" si="74"/>
        <v>1.4270880165604599E-2</v>
      </c>
      <c r="N319" s="17">
        <f t="shared" ca="1" si="75"/>
        <v>0</v>
      </c>
      <c r="O319" s="95">
        <f t="shared" ca="1" si="76"/>
        <v>0</v>
      </c>
      <c r="P319" s="17">
        <f t="shared" ca="1" si="77"/>
        <v>0</v>
      </c>
      <c r="Q319" s="17">
        <f t="shared" ca="1" si="78"/>
        <v>0</v>
      </c>
      <c r="R319" s="15">
        <f t="shared" ca="1" si="79"/>
        <v>-1.4270880165604599E-2</v>
      </c>
    </row>
    <row r="320" spans="1:18" x14ac:dyDescent="0.2">
      <c r="A320" s="65"/>
      <c r="B320" s="65"/>
      <c r="C320" s="65"/>
      <c r="D320" s="66">
        <f t="shared" si="65"/>
        <v>0</v>
      </c>
      <c r="E320" s="66">
        <f t="shared" si="66"/>
        <v>0</v>
      </c>
      <c r="F320" s="17">
        <f t="shared" si="67"/>
        <v>0</v>
      </c>
      <c r="G320" s="17">
        <f t="shared" si="68"/>
        <v>0</v>
      </c>
      <c r="H320" s="17">
        <f t="shared" si="69"/>
        <v>0</v>
      </c>
      <c r="I320" s="17">
        <f t="shared" si="70"/>
        <v>0</v>
      </c>
      <c r="J320" s="17">
        <f t="shared" si="71"/>
        <v>0</v>
      </c>
      <c r="K320" s="17">
        <f t="shared" si="72"/>
        <v>0</v>
      </c>
      <c r="L320" s="17">
        <f t="shared" si="73"/>
        <v>0</v>
      </c>
      <c r="M320" s="17">
        <f t="shared" ca="1" si="74"/>
        <v>1.4270880165604599E-2</v>
      </c>
      <c r="N320" s="17">
        <f t="shared" ca="1" si="75"/>
        <v>0</v>
      </c>
      <c r="O320" s="95">
        <f t="shared" ca="1" si="76"/>
        <v>0</v>
      </c>
      <c r="P320" s="17">
        <f t="shared" ca="1" si="77"/>
        <v>0</v>
      </c>
      <c r="Q320" s="17">
        <f t="shared" ca="1" si="78"/>
        <v>0</v>
      </c>
      <c r="R320" s="15">
        <f t="shared" ca="1" si="79"/>
        <v>-1.4270880165604599E-2</v>
      </c>
    </row>
    <row r="321" spans="1:18" x14ac:dyDescent="0.2">
      <c r="A321" s="65"/>
      <c r="B321" s="65"/>
      <c r="C321" s="65"/>
      <c r="D321" s="66">
        <f t="shared" si="65"/>
        <v>0</v>
      </c>
      <c r="E321" s="66">
        <f t="shared" si="66"/>
        <v>0</v>
      </c>
      <c r="F321" s="17">
        <f t="shared" si="67"/>
        <v>0</v>
      </c>
      <c r="G321" s="17">
        <f t="shared" si="68"/>
        <v>0</v>
      </c>
      <c r="H321" s="17">
        <f t="shared" si="69"/>
        <v>0</v>
      </c>
      <c r="I321" s="17">
        <f t="shared" si="70"/>
        <v>0</v>
      </c>
      <c r="J321" s="17">
        <f t="shared" si="71"/>
        <v>0</v>
      </c>
      <c r="K321" s="17">
        <f t="shared" si="72"/>
        <v>0</v>
      </c>
      <c r="L321" s="17">
        <f t="shared" si="73"/>
        <v>0</v>
      </c>
      <c r="M321" s="17">
        <f t="shared" ca="1" si="74"/>
        <v>1.4270880165604599E-2</v>
      </c>
      <c r="N321" s="17">
        <f t="shared" ca="1" si="75"/>
        <v>0</v>
      </c>
      <c r="O321" s="95">
        <f t="shared" ca="1" si="76"/>
        <v>0</v>
      </c>
      <c r="P321" s="17">
        <f t="shared" ca="1" si="77"/>
        <v>0</v>
      </c>
      <c r="Q321" s="17">
        <f t="shared" ca="1" si="78"/>
        <v>0</v>
      </c>
      <c r="R321" s="15">
        <f t="shared" ca="1" si="79"/>
        <v>-1.4270880165604599E-2</v>
      </c>
    </row>
    <row r="322" spans="1:18" x14ac:dyDescent="0.2">
      <c r="A322" s="65"/>
      <c r="B322" s="65"/>
      <c r="C322" s="65"/>
      <c r="D322" s="66">
        <f t="shared" si="65"/>
        <v>0</v>
      </c>
      <c r="E322" s="66">
        <f t="shared" si="66"/>
        <v>0</v>
      </c>
      <c r="F322" s="17">
        <f t="shared" si="67"/>
        <v>0</v>
      </c>
      <c r="G322" s="17">
        <f t="shared" si="68"/>
        <v>0</v>
      </c>
      <c r="H322" s="17">
        <f t="shared" si="69"/>
        <v>0</v>
      </c>
      <c r="I322" s="17">
        <f t="shared" si="70"/>
        <v>0</v>
      </c>
      <c r="J322" s="17">
        <f t="shared" si="71"/>
        <v>0</v>
      </c>
      <c r="K322" s="17">
        <f t="shared" si="72"/>
        <v>0</v>
      </c>
      <c r="L322" s="17">
        <f t="shared" si="73"/>
        <v>0</v>
      </c>
      <c r="M322" s="17">
        <f t="shared" ca="1" si="74"/>
        <v>1.4270880165604599E-2</v>
      </c>
      <c r="N322" s="17">
        <f t="shared" ca="1" si="75"/>
        <v>0</v>
      </c>
      <c r="O322" s="95">
        <f t="shared" ca="1" si="76"/>
        <v>0</v>
      </c>
      <c r="P322" s="17">
        <f t="shared" ca="1" si="77"/>
        <v>0</v>
      </c>
      <c r="Q322" s="17">
        <f t="shared" ca="1" si="78"/>
        <v>0</v>
      </c>
      <c r="R322" s="15">
        <f t="shared" ca="1" si="79"/>
        <v>-1.4270880165604599E-2</v>
      </c>
    </row>
    <row r="323" spans="1:18" x14ac:dyDescent="0.2">
      <c r="A323" s="65"/>
      <c r="B323" s="65"/>
      <c r="C323" s="65"/>
      <c r="D323" s="66">
        <f t="shared" si="65"/>
        <v>0</v>
      </c>
      <c r="E323" s="66">
        <f t="shared" si="66"/>
        <v>0</v>
      </c>
      <c r="F323" s="17">
        <f t="shared" si="67"/>
        <v>0</v>
      </c>
      <c r="G323" s="17">
        <f t="shared" si="68"/>
        <v>0</v>
      </c>
      <c r="H323" s="17">
        <f t="shared" si="69"/>
        <v>0</v>
      </c>
      <c r="I323" s="17">
        <f t="shared" si="70"/>
        <v>0</v>
      </c>
      <c r="J323" s="17">
        <f t="shared" si="71"/>
        <v>0</v>
      </c>
      <c r="K323" s="17">
        <f t="shared" si="72"/>
        <v>0</v>
      </c>
      <c r="L323" s="17">
        <f t="shared" si="73"/>
        <v>0</v>
      </c>
      <c r="M323" s="17">
        <f t="shared" ca="1" si="74"/>
        <v>1.4270880165604599E-2</v>
      </c>
      <c r="N323" s="17">
        <f t="shared" ca="1" si="75"/>
        <v>0</v>
      </c>
      <c r="O323" s="95">
        <f t="shared" ca="1" si="76"/>
        <v>0</v>
      </c>
      <c r="P323" s="17">
        <f t="shared" ca="1" si="77"/>
        <v>0</v>
      </c>
      <c r="Q323" s="17">
        <f t="shared" ca="1" si="78"/>
        <v>0</v>
      </c>
      <c r="R323" s="15">
        <f t="shared" ca="1" si="79"/>
        <v>-1.4270880165604599E-2</v>
      </c>
    </row>
    <row r="324" spans="1:18" x14ac:dyDescent="0.2">
      <c r="A324" s="65"/>
      <c r="B324" s="65"/>
      <c r="C324" s="65"/>
      <c r="D324" s="66">
        <f t="shared" si="65"/>
        <v>0</v>
      </c>
      <c r="E324" s="66">
        <f t="shared" si="66"/>
        <v>0</v>
      </c>
      <c r="F324" s="17">
        <f t="shared" si="67"/>
        <v>0</v>
      </c>
      <c r="G324" s="17">
        <f t="shared" si="68"/>
        <v>0</v>
      </c>
      <c r="H324" s="17">
        <f t="shared" si="69"/>
        <v>0</v>
      </c>
      <c r="I324" s="17">
        <f t="shared" si="70"/>
        <v>0</v>
      </c>
      <c r="J324" s="17">
        <f t="shared" si="71"/>
        <v>0</v>
      </c>
      <c r="K324" s="17">
        <f t="shared" si="72"/>
        <v>0</v>
      </c>
      <c r="L324" s="17">
        <f t="shared" si="73"/>
        <v>0</v>
      </c>
      <c r="M324" s="17">
        <f t="shared" ca="1" si="74"/>
        <v>1.4270880165604599E-2</v>
      </c>
      <c r="N324" s="17">
        <f t="shared" ca="1" si="75"/>
        <v>0</v>
      </c>
      <c r="O324" s="95">
        <f t="shared" ca="1" si="76"/>
        <v>0</v>
      </c>
      <c r="P324" s="17">
        <f t="shared" ca="1" si="77"/>
        <v>0</v>
      </c>
      <c r="Q324" s="17">
        <f t="shared" ca="1" si="78"/>
        <v>0</v>
      </c>
      <c r="R324" s="15">
        <f t="shared" ca="1" si="79"/>
        <v>-1.4270880165604599E-2</v>
      </c>
    </row>
    <row r="325" spans="1:18" x14ac:dyDescent="0.2">
      <c r="A325" s="65"/>
      <c r="B325" s="65"/>
      <c r="C325" s="65"/>
      <c r="D325" s="66">
        <f t="shared" si="65"/>
        <v>0</v>
      </c>
      <c r="E325" s="66">
        <f t="shared" si="66"/>
        <v>0</v>
      </c>
      <c r="F325" s="17">
        <f t="shared" si="67"/>
        <v>0</v>
      </c>
      <c r="G325" s="17">
        <f t="shared" si="68"/>
        <v>0</v>
      </c>
      <c r="H325" s="17">
        <f t="shared" si="69"/>
        <v>0</v>
      </c>
      <c r="I325" s="17">
        <f t="shared" si="70"/>
        <v>0</v>
      </c>
      <c r="J325" s="17">
        <f t="shared" si="71"/>
        <v>0</v>
      </c>
      <c r="K325" s="17">
        <f t="shared" si="72"/>
        <v>0</v>
      </c>
      <c r="L325" s="17">
        <f t="shared" si="73"/>
        <v>0</v>
      </c>
      <c r="M325" s="17">
        <f t="shared" ca="1" si="74"/>
        <v>1.4270880165604599E-2</v>
      </c>
      <c r="N325" s="17">
        <f t="shared" ca="1" si="75"/>
        <v>0</v>
      </c>
      <c r="O325" s="95">
        <f t="shared" ca="1" si="76"/>
        <v>0</v>
      </c>
      <c r="P325" s="17">
        <f t="shared" ca="1" si="77"/>
        <v>0</v>
      </c>
      <c r="Q325" s="17">
        <f t="shared" ca="1" si="78"/>
        <v>0</v>
      </c>
      <c r="R325" s="15">
        <f t="shared" ca="1" si="79"/>
        <v>-1.4270880165604599E-2</v>
      </c>
    </row>
    <row r="326" spans="1:18" x14ac:dyDescent="0.2">
      <c r="A326" s="65"/>
      <c r="B326" s="65"/>
      <c r="C326" s="65"/>
      <c r="D326" s="66">
        <f t="shared" si="65"/>
        <v>0</v>
      </c>
      <c r="E326" s="66">
        <f t="shared" si="66"/>
        <v>0</v>
      </c>
      <c r="F326" s="17">
        <f t="shared" si="67"/>
        <v>0</v>
      </c>
      <c r="G326" s="17">
        <f t="shared" si="68"/>
        <v>0</v>
      </c>
      <c r="H326" s="17">
        <f t="shared" si="69"/>
        <v>0</v>
      </c>
      <c r="I326" s="17">
        <f t="shared" si="70"/>
        <v>0</v>
      </c>
      <c r="J326" s="17">
        <f t="shared" si="71"/>
        <v>0</v>
      </c>
      <c r="K326" s="17">
        <f t="shared" si="72"/>
        <v>0</v>
      </c>
      <c r="L326" s="17">
        <f t="shared" si="73"/>
        <v>0</v>
      </c>
      <c r="M326" s="17">
        <f t="shared" ca="1" si="74"/>
        <v>1.4270880165604599E-2</v>
      </c>
      <c r="N326" s="17">
        <f t="shared" ca="1" si="75"/>
        <v>0</v>
      </c>
      <c r="O326" s="95">
        <f t="shared" ca="1" si="76"/>
        <v>0</v>
      </c>
      <c r="P326" s="17">
        <f t="shared" ca="1" si="77"/>
        <v>0</v>
      </c>
      <c r="Q326" s="17">
        <f t="shared" ca="1" si="78"/>
        <v>0</v>
      </c>
      <c r="R326" s="15">
        <f t="shared" ca="1" si="79"/>
        <v>-1.4270880165604599E-2</v>
      </c>
    </row>
    <row r="327" spans="1:18" x14ac:dyDescent="0.2">
      <c r="A327" s="65"/>
      <c r="B327" s="65"/>
      <c r="C327" s="65"/>
      <c r="D327" s="66">
        <f t="shared" si="65"/>
        <v>0</v>
      </c>
      <c r="E327" s="66">
        <f t="shared" si="66"/>
        <v>0</v>
      </c>
      <c r="F327" s="17">
        <f t="shared" si="67"/>
        <v>0</v>
      </c>
      <c r="G327" s="17">
        <f t="shared" si="68"/>
        <v>0</v>
      </c>
      <c r="H327" s="17">
        <f t="shared" si="69"/>
        <v>0</v>
      </c>
      <c r="I327" s="17">
        <f t="shared" si="70"/>
        <v>0</v>
      </c>
      <c r="J327" s="17">
        <f t="shared" si="71"/>
        <v>0</v>
      </c>
      <c r="K327" s="17">
        <f t="shared" si="72"/>
        <v>0</v>
      </c>
      <c r="L327" s="17">
        <f t="shared" si="73"/>
        <v>0</v>
      </c>
      <c r="M327" s="17">
        <f t="shared" ca="1" si="74"/>
        <v>1.4270880165604599E-2</v>
      </c>
      <c r="N327" s="17">
        <f t="shared" ca="1" si="75"/>
        <v>0</v>
      </c>
      <c r="O327" s="95">
        <f t="shared" ca="1" si="76"/>
        <v>0</v>
      </c>
      <c r="P327" s="17">
        <f t="shared" ca="1" si="77"/>
        <v>0</v>
      </c>
      <c r="Q327" s="17">
        <f t="shared" ca="1" si="78"/>
        <v>0</v>
      </c>
      <c r="R327" s="15">
        <f t="shared" ca="1" si="79"/>
        <v>-1.4270880165604599E-2</v>
      </c>
    </row>
    <row r="328" spans="1:18" x14ac:dyDescent="0.2">
      <c r="A328" s="65"/>
      <c r="B328" s="65"/>
      <c r="C328" s="65"/>
      <c r="D328" s="66">
        <f t="shared" si="65"/>
        <v>0</v>
      </c>
      <c r="E328" s="66">
        <f t="shared" si="66"/>
        <v>0</v>
      </c>
      <c r="F328" s="17">
        <f t="shared" si="67"/>
        <v>0</v>
      </c>
      <c r="G328" s="17">
        <f t="shared" si="68"/>
        <v>0</v>
      </c>
      <c r="H328" s="17">
        <f t="shared" si="69"/>
        <v>0</v>
      </c>
      <c r="I328" s="17">
        <f t="shared" si="70"/>
        <v>0</v>
      </c>
      <c r="J328" s="17">
        <f t="shared" si="71"/>
        <v>0</v>
      </c>
      <c r="K328" s="17">
        <f t="shared" si="72"/>
        <v>0</v>
      </c>
      <c r="L328" s="17">
        <f t="shared" si="73"/>
        <v>0</v>
      </c>
      <c r="M328" s="17">
        <f t="shared" ca="1" si="74"/>
        <v>1.4270880165604599E-2</v>
      </c>
      <c r="N328" s="17">
        <f t="shared" ca="1" si="75"/>
        <v>0</v>
      </c>
      <c r="O328" s="95">
        <f t="shared" ca="1" si="76"/>
        <v>0</v>
      </c>
      <c r="P328" s="17">
        <f t="shared" ca="1" si="77"/>
        <v>0</v>
      </c>
      <c r="Q328" s="17">
        <f t="shared" ca="1" si="78"/>
        <v>0</v>
      </c>
      <c r="R328" s="15">
        <f t="shared" ca="1" si="79"/>
        <v>-1.4270880165604599E-2</v>
      </c>
    </row>
    <row r="329" spans="1:18" x14ac:dyDescent="0.2">
      <c r="A329" s="65"/>
      <c r="B329" s="65"/>
      <c r="C329" s="65"/>
      <c r="D329" s="66">
        <f t="shared" si="65"/>
        <v>0</v>
      </c>
      <c r="E329" s="66">
        <f t="shared" si="66"/>
        <v>0</v>
      </c>
      <c r="F329" s="17">
        <f t="shared" si="67"/>
        <v>0</v>
      </c>
      <c r="G329" s="17">
        <f t="shared" si="68"/>
        <v>0</v>
      </c>
      <c r="H329" s="17">
        <f t="shared" si="69"/>
        <v>0</v>
      </c>
      <c r="I329" s="17">
        <f t="shared" si="70"/>
        <v>0</v>
      </c>
      <c r="J329" s="17">
        <f t="shared" si="71"/>
        <v>0</v>
      </c>
      <c r="K329" s="17">
        <f t="shared" si="72"/>
        <v>0</v>
      </c>
      <c r="L329" s="17">
        <f t="shared" si="73"/>
        <v>0</v>
      </c>
      <c r="M329" s="17">
        <f t="shared" ca="1" si="74"/>
        <v>1.4270880165604599E-2</v>
      </c>
      <c r="N329" s="17">
        <f t="shared" ca="1" si="75"/>
        <v>0</v>
      </c>
      <c r="O329" s="95">
        <f t="shared" ca="1" si="76"/>
        <v>0</v>
      </c>
      <c r="P329" s="17">
        <f t="shared" ca="1" si="77"/>
        <v>0</v>
      </c>
      <c r="Q329" s="17">
        <f t="shared" ca="1" si="78"/>
        <v>0</v>
      </c>
      <c r="R329" s="15">
        <f t="shared" ca="1" si="79"/>
        <v>-1.4270880165604599E-2</v>
      </c>
    </row>
    <row r="330" spans="1:18" x14ac:dyDescent="0.2">
      <c r="A330" s="65"/>
      <c r="B330" s="65"/>
      <c r="C330" s="65"/>
      <c r="D330" s="66">
        <f t="shared" si="65"/>
        <v>0</v>
      </c>
      <c r="E330" s="66">
        <f t="shared" si="66"/>
        <v>0</v>
      </c>
      <c r="F330" s="17">
        <f t="shared" si="67"/>
        <v>0</v>
      </c>
      <c r="G330" s="17">
        <f t="shared" si="68"/>
        <v>0</v>
      </c>
      <c r="H330" s="17">
        <f t="shared" si="69"/>
        <v>0</v>
      </c>
      <c r="I330" s="17">
        <f t="shared" si="70"/>
        <v>0</v>
      </c>
      <c r="J330" s="17">
        <f t="shared" si="71"/>
        <v>0</v>
      </c>
      <c r="K330" s="17">
        <f t="shared" si="72"/>
        <v>0</v>
      </c>
      <c r="L330" s="17">
        <f t="shared" si="73"/>
        <v>0</v>
      </c>
      <c r="M330" s="17">
        <f t="shared" ca="1" si="74"/>
        <v>1.4270880165604599E-2</v>
      </c>
      <c r="N330" s="17">
        <f t="shared" ca="1" si="75"/>
        <v>0</v>
      </c>
      <c r="O330" s="95">
        <f t="shared" ca="1" si="76"/>
        <v>0</v>
      </c>
      <c r="P330" s="17">
        <f t="shared" ca="1" si="77"/>
        <v>0</v>
      </c>
      <c r="Q330" s="17">
        <f t="shared" ca="1" si="78"/>
        <v>0</v>
      </c>
      <c r="R330" s="15">
        <f t="shared" ca="1" si="79"/>
        <v>-1.4270880165604599E-2</v>
      </c>
    </row>
    <row r="331" spans="1:18" x14ac:dyDescent="0.2">
      <c r="A331" s="65"/>
      <c r="B331" s="65"/>
      <c r="C331" s="65"/>
      <c r="D331" s="66">
        <f t="shared" si="65"/>
        <v>0</v>
      </c>
      <c r="E331" s="66">
        <f t="shared" si="66"/>
        <v>0</v>
      </c>
      <c r="F331" s="17">
        <f t="shared" si="67"/>
        <v>0</v>
      </c>
      <c r="G331" s="17">
        <f t="shared" si="68"/>
        <v>0</v>
      </c>
      <c r="H331" s="17">
        <f t="shared" si="69"/>
        <v>0</v>
      </c>
      <c r="I331" s="17">
        <f t="shared" si="70"/>
        <v>0</v>
      </c>
      <c r="J331" s="17">
        <f t="shared" si="71"/>
        <v>0</v>
      </c>
      <c r="K331" s="17">
        <f t="shared" si="72"/>
        <v>0</v>
      </c>
      <c r="L331" s="17">
        <f t="shared" si="73"/>
        <v>0</v>
      </c>
      <c r="M331" s="17">
        <f t="shared" ca="1" si="74"/>
        <v>1.4270880165604599E-2</v>
      </c>
      <c r="N331" s="17">
        <f t="shared" ca="1" si="75"/>
        <v>0</v>
      </c>
      <c r="O331" s="95">
        <f t="shared" ca="1" si="76"/>
        <v>0</v>
      </c>
      <c r="P331" s="17">
        <f t="shared" ca="1" si="77"/>
        <v>0</v>
      </c>
      <c r="Q331" s="17">
        <f t="shared" ca="1" si="78"/>
        <v>0</v>
      </c>
      <c r="R331" s="15">
        <f t="shared" ca="1" si="79"/>
        <v>-1.4270880165604599E-2</v>
      </c>
    </row>
    <row r="332" spans="1:18" x14ac:dyDescent="0.2">
      <c r="A332" s="65"/>
      <c r="B332" s="65"/>
      <c r="C332" s="65"/>
      <c r="D332" s="66">
        <f t="shared" si="65"/>
        <v>0</v>
      </c>
      <c r="E332" s="66">
        <f t="shared" si="66"/>
        <v>0</v>
      </c>
      <c r="F332" s="17">
        <f t="shared" si="67"/>
        <v>0</v>
      </c>
      <c r="G332" s="17">
        <f t="shared" si="68"/>
        <v>0</v>
      </c>
      <c r="H332" s="17">
        <f t="shared" si="69"/>
        <v>0</v>
      </c>
      <c r="I332" s="17">
        <f t="shared" si="70"/>
        <v>0</v>
      </c>
      <c r="J332" s="17">
        <f t="shared" si="71"/>
        <v>0</v>
      </c>
      <c r="K332" s="17">
        <f t="shared" si="72"/>
        <v>0</v>
      </c>
      <c r="L332" s="17">
        <f t="shared" si="73"/>
        <v>0</v>
      </c>
      <c r="M332" s="17">
        <f t="shared" ca="1" si="74"/>
        <v>1.4270880165604599E-2</v>
      </c>
      <c r="N332" s="17">
        <f t="shared" ca="1" si="75"/>
        <v>0</v>
      </c>
      <c r="O332" s="95">
        <f t="shared" ca="1" si="76"/>
        <v>0</v>
      </c>
      <c r="P332" s="17">
        <f t="shared" ca="1" si="77"/>
        <v>0</v>
      </c>
      <c r="Q332" s="17">
        <f t="shared" ca="1" si="78"/>
        <v>0</v>
      </c>
      <c r="R332" s="15">
        <f t="shared" ca="1" si="79"/>
        <v>-1.4270880165604599E-2</v>
      </c>
    </row>
    <row r="333" spans="1:18" x14ac:dyDescent="0.2">
      <c r="A333" s="65"/>
      <c r="B333" s="65"/>
      <c r="C333" s="65"/>
      <c r="D333" s="66">
        <f t="shared" si="65"/>
        <v>0</v>
      </c>
      <c r="E333" s="66">
        <f t="shared" si="66"/>
        <v>0</v>
      </c>
      <c r="F333" s="17">
        <f t="shared" si="67"/>
        <v>0</v>
      </c>
      <c r="G333" s="17">
        <f t="shared" si="68"/>
        <v>0</v>
      </c>
      <c r="H333" s="17">
        <f t="shared" si="69"/>
        <v>0</v>
      </c>
      <c r="I333" s="17">
        <f t="shared" si="70"/>
        <v>0</v>
      </c>
      <c r="J333" s="17">
        <f t="shared" si="71"/>
        <v>0</v>
      </c>
      <c r="K333" s="17">
        <f t="shared" si="72"/>
        <v>0</v>
      </c>
      <c r="L333" s="17">
        <f t="shared" si="73"/>
        <v>0</v>
      </c>
      <c r="M333" s="17">
        <f t="shared" ca="1" si="74"/>
        <v>1.4270880165604599E-2</v>
      </c>
      <c r="N333" s="17">
        <f t="shared" ca="1" si="75"/>
        <v>0</v>
      </c>
      <c r="O333" s="95">
        <f t="shared" ca="1" si="76"/>
        <v>0</v>
      </c>
      <c r="P333" s="17">
        <f t="shared" ca="1" si="77"/>
        <v>0</v>
      </c>
      <c r="Q333" s="17">
        <f t="shared" ca="1" si="78"/>
        <v>0</v>
      </c>
      <c r="R333" s="15">
        <f t="shared" ca="1" si="79"/>
        <v>-1.4270880165604599E-2</v>
      </c>
    </row>
    <row r="334" spans="1:18" x14ac:dyDescent="0.2">
      <c r="A334" s="65"/>
      <c r="B334" s="65"/>
      <c r="C334" s="65"/>
      <c r="D334" s="66">
        <f t="shared" si="65"/>
        <v>0</v>
      </c>
      <c r="E334" s="66">
        <f t="shared" si="66"/>
        <v>0</v>
      </c>
      <c r="F334" s="17">
        <f t="shared" si="67"/>
        <v>0</v>
      </c>
      <c r="G334" s="17">
        <f t="shared" si="68"/>
        <v>0</v>
      </c>
      <c r="H334" s="17">
        <f t="shared" si="69"/>
        <v>0</v>
      </c>
      <c r="I334" s="17">
        <f t="shared" si="70"/>
        <v>0</v>
      </c>
      <c r="J334" s="17">
        <f t="shared" si="71"/>
        <v>0</v>
      </c>
      <c r="K334" s="17">
        <f t="shared" si="72"/>
        <v>0</v>
      </c>
      <c r="L334" s="17">
        <f t="shared" si="73"/>
        <v>0</v>
      </c>
      <c r="M334" s="17">
        <f t="shared" ca="1" si="74"/>
        <v>1.4270880165604599E-2</v>
      </c>
      <c r="N334" s="17">
        <f t="shared" ca="1" si="75"/>
        <v>0</v>
      </c>
      <c r="O334" s="95">
        <f t="shared" ca="1" si="76"/>
        <v>0</v>
      </c>
      <c r="P334" s="17">
        <f t="shared" ca="1" si="77"/>
        <v>0</v>
      </c>
      <c r="Q334" s="17">
        <f t="shared" ca="1" si="78"/>
        <v>0</v>
      </c>
      <c r="R334" s="15">
        <f t="shared" ca="1" si="79"/>
        <v>-1.4270880165604599E-2</v>
      </c>
    </row>
    <row r="335" spans="1:18" x14ac:dyDescent="0.2">
      <c r="A335" s="65"/>
      <c r="B335" s="65"/>
      <c r="C335" s="65"/>
      <c r="D335" s="66">
        <f t="shared" si="65"/>
        <v>0</v>
      </c>
      <c r="E335" s="66">
        <f t="shared" si="66"/>
        <v>0</v>
      </c>
      <c r="F335" s="17">
        <f t="shared" si="67"/>
        <v>0</v>
      </c>
      <c r="G335" s="17">
        <f t="shared" si="68"/>
        <v>0</v>
      </c>
      <c r="H335" s="17">
        <f t="shared" si="69"/>
        <v>0</v>
      </c>
      <c r="I335" s="17">
        <f t="shared" si="70"/>
        <v>0</v>
      </c>
      <c r="J335" s="17">
        <f t="shared" si="71"/>
        <v>0</v>
      </c>
      <c r="K335" s="17">
        <f t="shared" si="72"/>
        <v>0</v>
      </c>
      <c r="L335" s="17">
        <f t="shared" si="73"/>
        <v>0</v>
      </c>
      <c r="M335" s="17">
        <f t="shared" ca="1" si="74"/>
        <v>1.4270880165604599E-2</v>
      </c>
      <c r="N335" s="17">
        <f t="shared" ca="1" si="75"/>
        <v>0</v>
      </c>
      <c r="O335" s="95">
        <f t="shared" ca="1" si="76"/>
        <v>0</v>
      </c>
      <c r="P335" s="17">
        <f t="shared" ca="1" si="77"/>
        <v>0</v>
      </c>
      <c r="Q335" s="17">
        <f t="shared" ca="1" si="78"/>
        <v>0</v>
      </c>
      <c r="R335" s="15">
        <f t="shared" ca="1" si="79"/>
        <v>-1.4270880165604599E-2</v>
      </c>
    </row>
    <row r="336" spans="1:18" x14ac:dyDescent="0.2">
      <c r="A336" s="65"/>
      <c r="B336" s="65"/>
      <c r="C336" s="65"/>
      <c r="D336" s="66">
        <f t="shared" si="65"/>
        <v>0</v>
      </c>
      <c r="E336" s="66">
        <f t="shared" si="66"/>
        <v>0</v>
      </c>
      <c r="F336" s="17">
        <f t="shared" si="67"/>
        <v>0</v>
      </c>
      <c r="G336" s="17">
        <f t="shared" si="68"/>
        <v>0</v>
      </c>
      <c r="H336" s="17">
        <f t="shared" si="69"/>
        <v>0</v>
      </c>
      <c r="I336" s="17">
        <f t="shared" si="70"/>
        <v>0</v>
      </c>
      <c r="J336" s="17">
        <f t="shared" si="71"/>
        <v>0</v>
      </c>
      <c r="K336" s="17">
        <f t="shared" si="72"/>
        <v>0</v>
      </c>
      <c r="L336" s="17">
        <f t="shared" si="73"/>
        <v>0</v>
      </c>
      <c r="M336" s="17">
        <f t="shared" ca="1" si="74"/>
        <v>1.4270880165604599E-2</v>
      </c>
      <c r="N336" s="17">
        <f t="shared" ca="1" si="75"/>
        <v>0</v>
      </c>
      <c r="O336" s="95">
        <f t="shared" ca="1" si="76"/>
        <v>0</v>
      </c>
      <c r="P336" s="17">
        <f t="shared" ca="1" si="77"/>
        <v>0</v>
      </c>
      <c r="Q336" s="17">
        <f t="shared" ca="1" si="78"/>
        <v>0</v>
      </c>
      <c r="R336" s="15">
        <f t="shared" ca="1" si="79"/>
        <v>-1.4270880165604599E-2</v>
      </c>
    </row>
    <row r="337" spans="1:18" x14ac:dyDescent="0.2">
      <c r="A337" s="65"/>
      <c r="B337" s="65"/>
      <c r="C337" s="65"/>
      <c r="D337" s="66">
        <f t="shared" si="65"/>
        <v>0</v>
      </c>
      <c r="E337" s="66">
        <f t="shared" si="66"/>
        <v>0</v>
      </c>
      <c r="F337" s="17">
        <f t="shared" si="67"/>
        <v>0</v>
      </c>
      <c r="G337" s="17">
        <f t="shared" si="68"/>
        <v>0</v>
      </c>
      <c r="H337" s="17">
        <f t="shared" si="69"/>
        <v>0</v>
      </c>
      <c r="I337" s="17">
        <f t="shared" si="70"/>
        <v>0</v>
      </c>
      <c r="J337" s="17">
        <f t="shared" si="71"/>
        <v>0</v>
      </c>
      <c r="K337" s="17">
        <f t="shared" si="72"/>
        <v>0</v>
      </c>
      <c r="L337" s="17">
        <f t="shared" si="73"/>
        <v>0</v>
      </c>
      <c r="M337" s="17">
        <f t="shared" ca="1" si="74"/>
        <v>1.4270880165604599E-2</v>
      </c>
      <c r="N337" s="17">
        <f t="shared" ca="1" si="75"/>
        <v>0</v>
      </c>
      <c r="O337" s="95">
        <f t="shared" ca="1" si="76"/>
        <v>0</v>
      </c>
      <c r="P337" s="17">
        <f t="shared" ca="1" si="77"/>
        <v>0</v>
      </c>
      <c r="Q337" s="17">
        <f t="shared" ca="1" si="78"/>
        <v>0</v>
      </c>
      <c r="R337" s="15">
        <f t="shared" ca="1" si="79"/>
        <v>-1.4270880165604599E-2</v>
      </c>
    </row>
    <row r="338" spans="1:18" x14ac:dyDescent="0.2">
      <c r="A338" s="65"/>
      <c r="B338" s="65"/>
      <c r="C338" s="65"/>
      <c r="D338" s="66">
        <f t="shared" si="65"/>
        <v>0</v>
      </c>
      <c r="E338" s="66">
        <f t="shared" si="66"/>
        <v>0</v>
      </c>
      <c r="F338" s="17">
        <f t="shared" si="67"/>
        <v>0</v>
      </c>
      <c r="G338" s="17">
        <f t="shared" si="68"/>
        <v>0</v>
      </c>
      <c r="H338" s="17">
        <f t="shared" si="69"/>
        <v>0</v>
      </c>
      <c r="I338" s="17">
        <f t="shared" si="70"/>
        <v>0</v>
      </c>
      <c r="J338" s="17">
        <f t="shared" si="71"/>
        <v>0</v>
      </c>
      <c r="K338" s="17">
        <f t="shared" si="72"/>
        <v>0</v>
      </c>
      <c r="L338" s="17">
        <f t="shared" si="73"/>
        <v>0</v>
      </c>
      <c r="M338" s="17">
        <f t="shared" ca="1" si="74"/>
        <v>1.4270880165604599E-2</v>
      </c>
      <c r="N338" s="17">
        <f t="shared" ca="1" si="75"/>
        <v>0</v>
      </c>
      <c r="O338" s="95">
        <f t="shared" ca="1" si="76"/>
        <v>0</v>
      </c>
      <c r="P338" s="17">
        <f t="shared" ca="1" si="77"/>
        <v>0</v>
      </c>
      <c r="Q338" s="17">
        <f t="shared" ca="1" si="78"/>
        <v>0</v>
      </c>
      <c r="R338" s="15">
        <f t="shared" ca="1" si="79"/>
        <v>-1.4270880165604599E-2</v>
      </c>
    </row>
    <row r="339" spans="1:18" x14ac:dyDescent="0.2">
      <c r="A339" s="65"/>
      <c r="B339" s="65"/>
      <c r="C339" s="65"/>
      <c r="D339" s="66">
        <f t="shared" si="65"/>
        <v>0</v>
      </c>
      <c r="E339" s="66">
        <f t="shared" si="66"/>
        <v>0</v>
      </c>
      <c r="F339" s="17">
        <f t="shared" si="67"/>
        <v>0</v>
      </c>
      <c r="G339" s="17">
        <f t="shared" si="68"/>
        <v>0</v>
      </c>
      <c r="H339" s="17">
        <f t="shared" si="69"/>
        <v>0</v>
      </c>
      <c r="I339" s="17">
        <f t="shared" si="70"/>
        <v>0</v>
      </c>
      <c r="J339" s="17">
        <f t="shared" si="71"/>
        <v>0</v>
      </c>
      <c r="K339" s="17">
        <f t="shared" si="72"/>
        <v>0</v>
      </c>
      <c r="L339" s="17">
        <f t="shared" si="73"/>
        <v>0</v>
      </c>
      <c r="M339" s="17">
        <f t="shared" ca="1" si="74"/>
        <v>1.4270880165604599E-2</v>
      </c>
      <c r="N339" s="17">
        <f t="shared" ca="1" si="75"/>
        <v>0</v>
      </c>
      <c r="O339" s="95">
        <f t="shared" ca="1" si="76"/>
        <v>0</v>
      </c>
      <c r="P339" s="17">
        <f t="shared" ca="1" si="77"/>
        <v>0</v>
      </c>
      <c r="Q339" s="17">
        <f t="shared" ca="1" si="78"/>
        <v>0</v>
      </c>
      <c r="R339" s="15">
        <f t="shared" ca="1" si="79"/>
        <v>-1.4270880165604599E-2</v>
      </c>
    </row>
    <row r="340" spans="1:18" x14ac:dyDescent="0.2">
      <c r="A340" s="65"/>
      <c r="B340" s="65"/>
      <c r="C340" s="65"/>
      <c r="D340" s="66">
        <f t="shared" si="65"/>
        <v>0</v>
      </c>
      <c r="E340" s="66">
        <f t="shared" si="66"/>
        <v>0</v>
      </c>
      <c r="F340" s="17">
        <f t="shared" si="67"/>
        <v>0</v>
      </c>
      <c r="G340" s="17">
        <f t="shared" si="68"/>
        <v>0</v>
      </c>
      <c r="H340" s="17">
        <f t="shared" si="69"/>
        <v>0</v>
      </c>
      <c r="I340" s="17">
        <f t="shared" si="70"/>
        <v>0</v>
      </c>
      <c r="J340" s="17">
        <f t="shared" si="71"/>
        <v>0</v>
      </c>
      <c r="K340" s="17">
        <f t="shared" si="72"/>
        <v>0</v>
      </c>
      <c r="L340" s="17">
        <f t="shared" si="73"/>
        <v>0</v>
      </c>
      <c r="M340" s="17">
        <f t="shared" ca="1" si="74"/>
        <v>1.4270880165604599E-2</v>
      </c>
      <c r="N340" s="17">
        <f t="shared" ca="1" si="75"/>
        <v>0</v>
      </c>
      <c r="O340" s="95">
        <f t="shared" ca="1" si="76"/>
        <v>0</v>
      </c>
      <c r="P340" s="17">
        <f t="shared" ca="1" si="77"/>
        <v>0</v>
      </c>
      <c r="Q340" s="17">
        <f t="shared" ca="1" si="78"/>
        <v>0</v>
      </c>
      <c r="R340" s="15">
        <f t="shared" ca="1" si="79"/>
        <v>-1.4270880165604599E-2</v>
      </c>
    </row>
    <row r="341" spans="1:18" x14ac:dyDescent="0.2">
      <c r="A341" s="65"/>
      <c r="B341" s="65"/>
      <c r="C341" s="65"/>
      <c r="D341" s="66">
        <f t="shared" si="65"/>
        <v>0</v>
      </c>
      <c r="E341" s="66">
        <f t="shared" si="66"/>
        <v>0</v>
      </c>
      <c r="F341" s="17">
        <f t="shared" si="67"/>
        <v>0</v>
      </c>
      <c r="G341" s="17">
        <f t="shared" si="68"/>
        <v>0</v>
      </c>
      <c r="H341" s="17">
        <f t="shared" si="69"/>
        <v>0</v>
      </c>
      <c r="I341" s="17">
        <f t="shared" si="70"/>
        <v>0</v>
      </c>
      <c r="J341" s="17">
        <f t="shared" si="71"/>
        <v>0</v>
      </c>
      <c r="K341" s="17">
        <f t="shared" si="72"/>
        <v>0</v>
      </c>
      <c r="L341" s="17">
        <f t="shared" si="73"/>
        <v>0</v>
      </c>
      <c r="M341" s="17">
        <f t="shared" ca="1" si="74"/>
        <v>1.4270880165604599E-2</v>
      </c>
      <c r="N341" s="17">
        <f ca="1">C341*(M341-E341)^2</f>
        <v>0</v>
      </c>
      <c r="O341" s="95">
        <f t="shared" ca="1" si="76"/>
        <v>0</v>
      </c>
      <c r="P341" s="17">
        <f ca="1">(-C341*O$2+O$4*F341-O$5*H341)^2</f>
        <v>0</v>
      </c>
      <c r="Q341" s="17">
        <f t="shared" ca="1" si="78"/>
        <v>0</v>
      </c>
      <c r="R341" s="15">
        <f t="shared" ca="1" si="79"/>
        <v>-1.4270880165604599E-2</v>
      </c>
    </row>
    <row r="342" spans="1:18" x14ac:dyDescent="0.2">
      <c r="A342" s="65"/>
      <c r="B342" s="65"/>
      <c r="C342" s="65"/>
      <c r="D342" s="66">
        <f t="shared" si="65"/>
        <v>0</v>
      </c>
      <c r="E342" s="66">
        <f t="shared" si="66"/>
        <v>0</v>
      </c>
      <c r="F342" s="17">
        <f t="shared" si="67"/>
        <v>0</v>
      </c>
      <c r="G342" s="17">
        <f t="shared" si="68"/>
        <v>0</v>
      </c>
      <c r="H342" s="17">
        <f t="shared" si="69"/>
        <v>0</v>
      </c>
      <c r="I342" s="17">
        <f t="shared" si="70"/>
        <v>0</v>
      </c>
      <c r="J342" s="17">
        <f t="shared" si="71"/>
        <v>0</v>
      </c>
      <c r="K342" s="17">
        <f t="shared" si="72"/>
        <v>0</v>
      </c>
      <c r="L342" s="17">
        <f t="shared" si="73"/>
        <v>0</v>
      </c>
      <c r="M342" s="17">
        <f t="shared" ca="1" si="74"/>
        <v>1.4270880165604599E-2</v>
      </c>
      <c r="N342" s="17">
        <f ca="1">C342*(M342-E342)^2</f>
        <v>0</v>
      </c>
      <c r="O342" s="95">
        <f t="shared" ca="1" si="76"/>
        <v>0</v>
      </c>
      <c r="P342" s="17">
        <f ca="1">(-C342*O$2+O$4*F342-O$5*H342)^2</f>
        <v>0</v>
      </c>
      <c r="Q342" s="17">
        <f t="shared" ca="1" si="78"/>
        <v>0</v>
      </c>
      <c r="R342" s="15">
        <f t="shared" ca="1" si="79"/>
        <v>-1.4270880165604599E-2</v>
      </c>
    </row>
  </sheetData>
  <phoneticPr fontId="2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20"/>
  </sheetPr>
  <dimension ref="A1:CX3002"/>
  <sheetViews>
    <sheetView workbookViewId="0">
      <selection activeCell="BC6" sqref="BC6:BC10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11.140625" customWidth="1"/>
    <col min="5" max="5" width="10" customWidth="1"/>
    <col min="6" max="6" width="16.42578125" customWidth="1"/>
    <col min="7" max="7" width="8.140625" customWidth="1"/>
    <col min="8" max="8" width="8.5703125" customWidth="1"/>
    <col min="9" max="9" width="10.85546875" customWidth="1"/>
    <col min="10" max="14" width="8.5703125" customWidth="1"/>
    <col min="15" max="15" width="8" customWidth="1"/>
    <col min="16" max="16" width="11.42578125" customWidth="1"/>
    <col min="17" max="17" width="9.85546875" customWidth="1"/>
    <col min="18" max="26" width="10.28515625" customWidth="1"/>
    <col min="27" max="27" width="12.140625" style="15" customWidth="1"/>
    <col min="28" max="28" width="9.42578125" style="15" customWidth="1"/>
    <col min="29" max="29" width="10.42578125" style="15" customWidth="1"/>
    <col min="30" max="30" width="9.7109375" style="15" customWidth="1"/>
    <col min="31" max="31" width="12" style="15" customWidth="1"/>
    <col min="32" max="32" width="10.5703125" style="15" customWidth="1"/>
    <col min="33" max="35" width="10.28515625" style="15" customWidth="1"/>
    <col min="36" max="36" width="11.28515625" style="15" customWidth="1"/>
    <col min="37" max="37" width="13.28515625" style="15" customWidth="1"/>
    <col min="38" max="48" width="10.28515625" style="15" customWidth="1"/>
    <col min="49" max="49" width="12.42578125" style="15" customWidth="1"/>
    <col min="50" max="51" width="10.28515625" style="15" customWidth="1"/>
    <col min="52" max="52" width="12.42578125" style="15" customWidth="1"/>
    <col min="53" max="53" width="10.28515625" style="15" customWidth="1"/>
    <col min="54" max="54" width="9.28515625" style="15" customWidth="1"/>
    <col min="55" max="55" width="11.5703125" style="15" customWidth="1"/>
    <col min="56" max="56" width="10.42578125" style="15" customWidth="1"/>
    <col min="57" max="68" width="10.28515625" style="15" customWidth="1"/>
    <col min="69" max="69" width="13.7109375" style="15" customWidth="1"/>
    <col min="70" max="73" width="10.28515625" style="15" customWidth="1"/>
    <col min="74" max="74" width="11.85546875" style="15" customWidth="1"/>
    <col min="75" max="75" width="14.7109375" style="15" customWidth="1"/>
    <col min="76" max="90" width="10.28515625" style="15" customWidth="1"/>
    <col min="91" max="91" width="11.85546875" style="15" customWidth="1"/>
    <col min="92" max="92" width="14.7109375" style="15" customWidth="1"/>
    <col min="93" max="102" width="10.28515625" style="15" customWidth="1"/>
  </cols>
  <sheetData>
    <row r="1" spans="1:102" ht="21" thickBot="1" x14ac:dyDescent="0.35">
      <c r="A1" s="1" t="s">
        <v>121</v>
      </c>
      <c r="AA1" s="260" t="s">
        <v>39</v>
      </c>
      <c r="AB1" s="261"/>
      <c r="AC1" s="261" t="s">
        <v>40</v>
      </c>
      <c r="AD1" s="261" t="s">
        <v>41</v>
      </c>
      <c r="AE1" s="262"/>
      <c r="AF1" s="258" t="s">
        <v>551</v>
      </c>
      <c r="AG1" s="263">
        <v>149600000</v>
      </c>
      <c r="AH1" s="258"/>
      <c r="AI1" s="263"/>
      <c r="AJ1" s="258" t="s">
        <v>888</v>
      </c>
      <c r="AK1" s="258"/>
      <c r="AS1" s="38"/>
      <c r="AZ1" s="5">
        <v>86400</v>
      </c>
      <c r="BA1" s="175" t="s">
        <v>39</v>
      </c>
      <c r="BB1" s="176"/>
      <c r="BC1" s="176" t="s">
        <v>40</v>
      </c>
      <c r="BD1" s="176" t="s">
        <v>41</v>
      </c>
      <c r="BE1" s="177"/>
      <c r="BQ1" s="178" t="s">
        <v>68</v>
      </c>
      <c r="BR1" s="179" t="s">
        <v>80</v>
      </c>
      <c r="BS1" s="178" t="s">
        <v>42</v>
      </c>
      <c r="BT1" s="8" t="s">
        <v>43</v>
      </c>
      <c r="BU1" s="180" t="s">
        <v>44</v>
      </c>
      <c r="BV1" s="181" t="s">
        <v>45</v>
      </c>
      <c r="BW1" s="180" t="s">
        <v>46</v>
      </c>
      <c r="BX1" s="181" t="s">
        <v>47</v>
      </c>
      <c r="BY1" s="180" t="s">
        <v>48</v>
      </c>
      <c r="BZ1" s="6" t="s">
        <v>30</v>
      </c>
      <c r="CA1" s="6" t="s">
        <v>31</v>
      </c>
      <c r="CB1" s="6" t="s">
        <v>32</v>
      </c>
      <c r="CC1" s="6" t="s">
        <v>33</v>
      </c>
      <c r="CD1" s="6" t="s">
        <v>34</v>
      </c>
      <c r="CE1" s="6" t="s">
        <v>35</v>
      </c>
      <c r="CF1" s="6" t="s">
        <v>36</v>
      </c>
      <c r="CG1" s="181" t="s">
        <v>175</v>
      </c>
      <c r="CI1" s="179" t="s">
        <v>80</v>
      </c>
      <c r="CJ1" s="178" t="s">
        <v>42</v>
      </c>
      <c r="CK1" s="8" t="s">
        <v>43</v>
      </c>
      <c r="CL1" s="180" t="s">
        <v>44</v>
      </c>
      <c r="CM1" s="181" t="s">
        <v>45</v>
      </c>
      <c r="CN1" s="180" t="s">
        <v>46</v>
      </c>
      <c r="CO1" s="181" t="s">
        <v>47</v>
      </c>
      <c r="CP1" s="180" t="s">
        <v>48</v>
      </c>
      <c r="CQ1" s="6" t="s">
        <v>30</v>
      </c>
      <c r="CR1" s="6" t="s">
        <v>31</v>
      </c>
      <c r="CS1" s="6" t="s">
        <v>32</v>
      </c>
      <c r="CT1" s="6" t="s">
        <v>33</v>
      </c>
      <c r="CU1" s="6" t="s">
        <v>34</v>
      </c>
      <c r="CV1" s="6" t="s">
        <v>35</v>
      </c>
      <c r="CW1" s="6" t="s">
        <v>36</v>
      </c>
      <c r="CX1" s="181" t="s">
        <v>175</v>
      </c>
    </row>
    <row r="2" spans="1:102" ht="16.5" thickBot="1" x14ac:dyDescent="0.35">
      <c r="A2" t="s">
        <v>94</v>
      </c>
      <c r="B2" t="s">
        <v>98</v>
      </c>
      <c r="AA2" s="182" t="s">
        <v>8</v>
      </c>
      <c r="AB2" s="183">
        <f>C7</f>
        <v>46183.595000000001</v>
      </c>
      <c r="AC2" s="184" t="s">
        <v>9</v>
      </c>
      <c r="AD2" s="183">
        <f>C8</f>
        <v>0.3551532</v>
      </c>
      <c r="AE2" s="185" t="s">
        <v>227</v>
      </c>
      <c r="AF2" s="5" t="s">
        <v>552</v>
      </c>
      <c r="AG2" s="5"/>
      <c r="AH2" s="5"/>
      <c r="AI2" s="38"/>
      <c r="AJ2" s="257" t="s">
        <v>887</v>
      </c>
      <c r="AK2" s="38"/>
      <c r="AS2" s="38"/>
      <c r="AV2" s="5"/>
      <c r="AW2" s="38"/>
      <c r="AX2" s="5"/>
      <c r="AY2" s="38"/>
      <c r="AZ2" s="5"/>
      <c r="BA2" s="182" t="s">
        <v>8</v>
      </c>
      <c r="BB2" s="183">
        <f>C7</f>
        <v>46183.595000000001</v>
      </c>
      <c r="BC2" s="184" t="s">
        <v>9</v>
      </c>
      <c r="BD2" s="183">
        <f>C8</f>
        <v>0.3551532</v>
      </c>
      <c r="BE2" s="185" t="s">
        <v>227</v>
      </c>
      <c r="BF2" s="5"/>
      <c r="BQ2" s="15">
        <f t="shared" ref="BQ2:BQ33" si="0">BS2+CL2</f>
        <v>1.8777312949221345E-2</v>
      </c>
      <c r="BR2" s="15">
        <v>-15000</v>
      </c>
      <c r="BS2" s="15">
        <f t="shared" ref="BS2:BS33" si="1">AB$3+AB$4*BR2+AB$5*BR2^2+BU2</f>
        <v>2.0306357187826349E-2</v>
      </c>
      <c r="BT2" s="15">
        <f t="shared" ref="BT2:BT33" si="2">AB$3+AB$4*BR2+AB$5*BR2^2</f>
        <v>4.9612508039659827E-3</v>
      </c>
      <c r="BU2" s="63">
        <f t="shared" ref="BU2:BU33" si="3">$AB$6*($AB$11/BV2*BW2+$AB$12)</f>
        <v>1.5345106383860366E-2</v>
      </c>
      <c r="BV2" s="15">
        <f t="shared" ref="BV2:BV33" si="4">1+$AB$7*COS(BX2)</f>
        <v>0.44586831196752186</v>
      </c>
      <c r="BW2" s="15">
        <f t="shared" ref="BW2:BW33" si="5">SIN(BX2+RADIANS($AB$9))</f>
        <v>0.60582851831557327</v>
      </c>
      <c r="BX2" s="15">
        <f t="shared" ref="BX2:BX33" si="6">2*ATAN(BY2)</f>
        <v>-2.8012030147302691</v>
      </c>
      <c r="BY2" s="15">
        <f t="shared" ref="BY2:BY33" si="7">SQRT((1+$AB$7)/(1-$AB$7))*TAN(BZ2/2)</f>
        <v>-5.8187780377978005</v>
      </c>
      <c r="BZ2" s="15">
        <f t="shared" ref="BZ2:CF11" si="8">$CG2+$AB$7*SIN(CA2)</f>
        <v>10.075460540505215</v>
      </c>
      <c r="CA2" s="15">
        <f t="shared" si="8"/>
        <v>10.080195580601055</v>
      </c>
      <c r="CB2" s="15">
        <f t="shared" si="8"/>
        <v>10.070074880990806</v>
      </c>
      <c r="CC2" s="15">
        <f t="shared" si="8"/>
        <v>10.091803559034313</v>
      </c>
      <c r="CD2" s="15">
        <f t="shared" si="8"/>
        <v>10.045582208284959</v>
      </c>
      <c r="CE2" s="15">
        <f t="shared" si="8"/>
        <v>10.14601734483832</v>
      </c>
      <c r="CF2" s="15">
        <f t="shared" si="8"/>
        <v>9.9362567505549801</v>
      </c>
      <c r="CG2" s="15">
        <f t="shared" ref="CG2:CG33" si="9">RADIANS($AB$9)+$AB$18*(BR2-AB$15)</f>
        <v>10.433755788818623</v>
      </c>
      <c r="CI2" s="15">
        <v>-15000</v>
      </c>
      <c r="CJ2" s="93">
        <f t="shared" ref="CJ2:CJ33" si="10">CK2+CL2</f>
        <v>3.4322065653609804E-3</v>
      </c>
      <c r="CK2" s="93">
        <f t="shared" ref="CK2:CK33" si="11">AB$3+AB$4*CI2+AB$5*CI2^2</f>
        <v>4.9612508039659827E-3</v>
      </c>
      <c r="CL2" s="63">
        <f t="shared" ref="CL2:CL33" si="12">$BB$6*($BB$11/CM2*CN2+$BB$12)</f>
        <v>-1.5290442386050023E-3</v>
      </c>
      <c r="CM2" s="15">
        <f t="shared" ref="CM2:CM33" si="13">1+$BB$7*COS(CO2)</f>
        <v>0.39461155322290153</v>
      </c>
      <c r="CN2" s="15">
        <f t="shared" ref="CN2:CN33" si="14">SIN(CO2+RADIANS($BB$9))</f>
        <v>-0.41642327027136256</v>
      </c>
      <c r="CO2" s="15">
        <f t="shared" ref="CO2:CO33" si="15">2*ATAN(CP2)</f>
        <v>3.0820890145232749</v>
      </c>
      <c r="CP2" s="15">
        <f t="shared" ref="CP2:CP33" si="16">TAN(CQ2/2)*SQRT((1+$BB$7)/(1-$BB$7))</f>
        <v>33.601471820821374</v>
      </c>
      <c r="CQ2" s="15">
        <f t="shared" ref="CQ2:CW11" si="17">$CX2+$BB$7*SIN(CR2)</f>
        <v>3.0214794213274541</v>
      </c>
      <c r="CR2" s="15">
        <f t="shared" si="17"/>
        <v>3.0158691494851397</v>
      </c>
      <c r="CS2" s="15">
        <f t="shared" si="17"/>
        <v>3.0251882171375004</v>
      </c>
      <c r="CT2" s="15">
        <f t="shared" si="17"/>
        <v>3.0097025901227195</v>
      </c>
      <c r="CU2" s="15">
        <f t="shared" si="17"/>
        <v>3.0354196475775193</v>
      </c>
      <c r="CV2" s="15">
        <f t="shared" si="17"/>
        <v>2.992664012802503</v>
      </c>
      <c r="CW2" s="15">
        <f t="shared" si="17"/>
        <v>3.0636351281824439</v>
      </c>
      <c r="CX2" s="15">
        <f t="shared" ref="CX2:CX33" si="18">RADIANS($BB$9)+$BB$18*(CI2-BB$15)</f>
        <v>2.945433627016993</v>
      </c>
    </row>
    <row r="3" spans="1:102" ht="13.5" thickBot="1" x14ac:dyDescent="0.25">
      <c r="A3" s="222" t="s">
        <v>29</v>
      </c>
      <c r="B3" s="221"/>
      <c r="AA3" s="186" t="s">
        <v>49</v>
      </c>
      <c r="AB3" s="187">
        <f t="shared" ref="AB3:AB10" si="19">AC3*AD3</f>
        <v>2.0324956580415603E-2</v>
      </c>
      <c r="AC3" s="188">
        <v>2.0324956580415603</v>
      </c>
      <c r="AD3" s="15">
        <v>0.01</v>
      </c>
      <c r="AE3" s="189" t="s">
        <v>227</v>
      </c>
      <c r="AF3" s="226">
        <v>1.4281274603108345</v>
      </c>
      <c r="AG3" s="188">
        <v>1.7450425488399861</v>
      </c>
      <c r="AH3" s="188">
        <v>1.7450425488399861</v>
      </c>
      <c r="AI3" s="188">
        <v>2.0324956580415603</v>
      </c>
      <c r="AJ3" s="188"/>
      <c r="AK3" s="188"/>
      <c r="AS3" s="38"/>
      <c r="AZ3" s="188"/>
      <c r="BA3" s="186" t="s">
        <v>49</v>
      </c>
      <c r="BB3" s="187"/>
      <c r="BC3" s="188"/>
      <c r="BD3" s="15">
        <v>0.01</v>
      </c>
      <c r="BE3" s="189" t="s">
        <v>227</v>
      </c>
      <c r="BQ3" s="15">
        <f t="shared" si="0"/>
        <v>1.8106438509806519E-2</v>
      </c>
      <c r="BR3" s="15">
        <v>-14500</v>
      </c>
      <c r="BS3" s="15">
        <f t="shared" si="1"/>
        <v>2.0051539401940797E-2</v>
      </c>
      <c r="BT3" s="15">
        <f t="shared" si="2"/>
        <v>5.8799090673976109E-3</v>
      </c>
      <c r="BU3" s="63">
        <f t="shared" si="3"/>
        <v>1.4171630334543186E-2</v>
      </c>
      <c r="BV3" s="15">
        <f t="shared" si="4"/>
        <v>0.44978399263558133</v>
      </c>
      <c r="BW3" s="15">
        <f t="shared" si="5"/>
        <v>0.59026453167716819</v>
      </c>
      <c r="BX3" s="15">
        <f t="shared" si="6"/>
        <v>-2.7817826906986425</v>
      </c>
      <c r="BY3" s="15">
        <f t="shared" si="7"/>
        <v>-5.4983916537410762</v>
      </c>
      <c r="BZ3" s="15">
        <f t="shared" si="8"/>
        <v>10.110543397819098</v>
      </c>
      <c r="CA3" s="15">
        <f t="shared" si="8"/>
        <v>10.114620693367645</v>
      </c>
      <c r="CB3" s="15">
        <f t="shared" si="8"/>
        <v>10.105661841038939</v>
      </c>
      <c r="CC3" s="15">
        <f t="shared" si="8"/>
        <v>10.125434662609697</v>
      </c>
      <c r="CD3" s="15">
        <f t="shared" si="8"/>
        <v>10.082208008753476</v>
      </c>
      <c r="CE3" s="15">
        <f t="shared" si="8"/>
        <v>10.17885576016079</v>
      </c>
      <c r="CF3" s="15">
        <f t="shared" si="8"/>
        <v>9.97187572369719</v>
      </c>
      <c r="CG3" s="15">
        <f t="shared" si="9"/>
        <v>10.484667080662291</v>
      </c>
      <c r="CI3" s="15">
        <v>-14500</v>
      </c>
      <c r="CJ3" s="93">
        <f t="shared" si="10"/>
        <v>3.9348081752633339E-3</v>
      </c>
      <c r="CK3" s="93">
        <f t="shared" si="11"/>
        <v>5.8799090673976109E-3</v>
      </c>
      <c r="CL3" s="63">
        <f t="shared" si="12"/>
        <v>-1.9451008921342768E-3</v>
      </c>
      <c r="CM3" s="15">
        <f t="shared" si="13"/>
        <v>0.39358005296665821</v>
      </c>
      <c r="CN3" s="15">
        <f t="shared" si="14"/>
        <v>-0.480088999522229</v>
      </c>
      <c r="CO3" s="15">
        <f t="shared" si="15"/>
        <v>-3.1298478291094125</v>
      </c>
      <c r="CP3" s="15">
        <f t="shared" si="16"/>
        <v>-170.28581509563261</v>
      </c>
      <c r="CQ3" s="15">
        <f t="shared" si="17"/>
        <v>3.1653212954549352</v>
      </c>
      <c r="CR3" s="15">
        <f t="shared" si="17"/>
        <v>3.1664903815113492</v>
      </c>
      <c r="CS3" s="15">
        <f t="shared" si="17"/>
        <v>3.1645621129825936</v>
      </c>
      <c r="CT3" s="15">
        <f t="shared" si="17"/>
        <v>3.1677426119272503</v>
      </c>
      <c r="CU3" s="15">
        <f t="shared" si="17"/>
        <v>3.1624968022690645</v>
      </c>
      <c r="CV3" s="15">
        <f t="shared" si="17"/>
        <v>3.1711494434926917</v>
      </c>
      <c r="CW3" s="15">
        <f t="shared" si="17"/>
        <v>3.1568783214204457</v>
      </c>
      <c r="CX3" s="15">
        <f t="shared" si="18"/>
        <v>3.1804192557352908</v>
      </c>
    </row>
    <row r="4" spans="1:102" ht="14.25" thickTop="1" thickBot="1" x14ac:dyDescent="0.25">
      <c r="A4" s="7" t="s">
        <v>70</v>
      </c>
      <c r="C4" s="3">
        <v>42896.875899999999</v>
      </c>
      <c r="D4" s="4">
        <v>0.35515010000000002</v>
      </c>
      <c r="AA4" s="190" t="s">
        <v>50</v>
      </c>
      <c r="AB4" s="191">
        <f t="shared" si="19"/>
        <v>1.8314069821163507E-7</v>
      </c>
      <c r="AC4" s="192">
        <v>1.8314069821163508</v>
      </c>
      <c r="AD4" s="15">
        <v>9.9999999999999995E-8</v>
      </c>
      <c r="AE4" s="189" t="s">
        <v>66</v>
      </c>
      <c r="AF4" s="227">
        <v>5.7564081792281092</v>
      </c>
      <c r="AG4" s="192">
        <v>0.27441112625535363</v>
      </c>
      <c r="AH4" s="192">
        <v>0.27441112625535363</v>
      </c>
      <c r="AI4" s="192">
        <v>1.8314069821163508</v>
      </c>
      <c r="AJ4" s="192"/>
      <c r="AK4" s="192"/>
      <c r="AS4" s="38"/>
      <c r="AZ4" s="192"/>
      <c r="BA4" s="190" t="s">
        <v>50</v>
      </c>
      <c r="BB4" s="191"/>
      <c r="BC4" s="192"/>
      <c r="BD4" s="15">
        <v>9.9999999999999995E-8</v>
      </c>
      <c r="BE4" s="189" t="s">
        <v>66</v>
      </c>
      <c r="BQ4" s="15">
        <f t="shared" si="0"/>
        <v>1.7418996439669779E-2</v>
      </c>
      <c r="BR4" s="15">
        <v>-14000</v>
      </c>
      <c r="BS4" s="15">
        <f t="shared" si="1"/>
        <v>1.9740970053573025E-2</v>
      </c>
      <c r="BT4" s="15">
        <f t="shared" si="2"/>
        <v>6.770530452377516E-3</v>
      </c>
      <c r="BU4" s="63">
        <f t="shared" si="3"/>
        <v>1.2970439601195507E-2</v>
      </c>
      <c r="BV4" s="15">
        <f t="shared" si="4"/>
        <v>0.45398202964735501</v>
      </c>
      <c r="BW4" s="15">
        <f t="shared" si="5"/>
        <v>0.57419650722950877</v>
      </c>
      <c r="BX4" s="15">
        <f t="shared" si="6"/>
        <v>-2.7620185837776123</v>
      </c>
      <c r="BY4" s="15">
        <f t="shared" si="7"/>
        <v>-5.205649046365795</v>
      </c>
      <c r="BZ4" s="15">
        <f t="shared" si="8"/>
        <v>10.145926816580007</v>
      </c>
      <c r="CA4" s="15">
        <f t="shared" si="8"/>
        <v>10.149370097268768</v>
      </c>
      <c r="CB4" s="15">
        <f t="shared" si="8"/>
        <v>10.141574339498861</v>
      </c>
      <c r="CC4" s="15">
        <f t="shared" si="8"/>
        <v>10.159302046510829</v>
      </c>
      <c r="CD4" s="15">
        <f t="shared" si="8"/>
        <v>10.119377365829086</v>
      </c>
      <c r="CE4" s="15">
        <f t="shared" si="8"/>
        <v>10.211430146811519</v>
      </c>
      <c r="CF4" s="15">
        <f t="shared" si="8"/>
        <v>10.008823544275174</v>
      </c>
      <c r="CG4" s="15">
        <f t="shared" si="9"/>
        <v>10.53557837250596</v>
      </c>
      <c r="CI4" s="15">
        <v>-14000</v>
      </c>
      <c r="CJ4" s="93">
        <f t="shared" si="10"/>
        <v>4.4485568384742703E-3</v>
      </c>
      <c r="CK4" s="93">
        <f t="shared" si="11"/>
        <v>6.770530452377516E-3</v>
      </c>
      <c r="CL4" s="63">
        <f t="shared" si="12"/>
        <v>-2.3219736139032457E-3</v>
      </c>
      <c r="CM4" s="15">
        <f t="shared" si="13"/>
        <v>0.3956404034482639</v>
      </c>
      <c r="CN4" s="15">
        <f t="shared" si="14"/>
        <v>-0.54156500592146006</v>
      </c>
      <c r="CO4" s="15">
        <f t="shared" si="15"/>
        <v>-3.058306357513545</v>
      </c>
      <c r="CP4" s="15">
        <f t="shared" si="16"/>
        <v>-23.999671726370281</v>
      </c>
      <c r="CQ4" s="15">
        <f t="shared" si="17"/>
        <v>3.3095672456629441</v>
      </c>
      <c r="CR4" s="15">
        <f t="shared" si="17"/>
        <v>3.3170074530132188</v>
      </c>
      <c r="CS4" s="15">
        <f t="shared" si="17"/>
        <v>3.3045614379661319</v>
      </c>
      <c r="CT4" s="15">
        <f t="shared" si="17"/>
        <v>3.3253965469733235</v>
      </c>
      <c r="CU4" s="15">
        <f t="shared" si="17"/>
        <v>3.2905585049375095</v>
      </c>
      <c r="CV4" s="15">
        <f t="shared" si="17"/>
        <v>3.3489353701292224</v>
      </c>
      <c r="CW4" s="15">
        <f t="shared" si="17"/>
        <v>3.2514154332859495</v>
      </c>
      <c r="CX4" s="15">
        <f t="shared" si="18"/>
        <v>3.4154048844535887</v>
      </c>
    </row>
    <row r="5" spans="1:102" ht="15" thickTop="1" x14ac:dyDescent="0.2">
      <c r="A5" s="14" t="s">
        <v>123</v>
      </c>
      <c r="B5" s="15"/>
      <c r="C5" s="16">
        <v>8</v>
      </c>
      <c r="D5" s="15" t="s">
        <v>124</v>
      </c>
      <c r="E5" s="15"/>
      <c r="AA5" s="190" t="s">
        <v>133</v>
      </c>
      <c r="AB5" s="191">
        <f t="shared" si="19"/>
        <v>-5.6073756903444872E-11</v>
      </c>
      <c r="AC5" s="192">
        <v>-5.6073756903444876</v>
      </c>
      <c r="AD5" s="15">
        <v>9.9999999999999994E-12</v>
      </c>
      <c r="AE5" s="189" t="s">
        <v>10</v>
      </c>
      <c r="AF5" s="227">
        <v>-5.6775428860091344</v>
      </c>
      <c r="AG5" s="192">
        <v>-4.1687397235556505</v>
      </c>
      <c r="AH5" s="192">
        <v>-4.1687397235556505</v>
      </c>
      <c r="AI5" s="192">
        <v>-5.6073756903444876</v>
      </c>
      <c r="AJ5" s="192"/>
      <c r="AK5" s="192"/>
      <c r="AS5" s="38"/>
      <c r="AZ5" s="192"/>
      <c r="BA5" s="190" t="s">
        <v>133</v>
      </c>
      <c r="BB5" s="191"/>
      <c r="BC5" s="192"/>
      <c r="BD5" s="15">
        <v>9.9999999999999994E-12</v>
      </c>
      <c r="BE5" s="189" t="s">
        <v>11</v>
      </c>
      <c r="BQ5" s="15">
        <f t="shared" si="0"/>
        <v>1.6718938671292084E-2</v>
      </c>
      <c r="BR5" s="15">
        <v>-13500</v>
      </c>
      <c r="BS5" s="15">
        <f t="shared" si="1"/>
        <v>1.9375103043575429E-2</v>
      </c>
      <c r="BT5" s="15">
        <f t="shared" si="2"/>
        <v>7.633114958905703E-3</v>
      </c>
      <c r="BU5" s="63">
        <f t="shared" si="3"/>
        <v>1.1741988084669726E-2</v>
      </c>
      <c r="BV5" s="15">
        <f t="shared" si="4"/>
        <v>0.45847786904668797</v>
      </c>
      <c r="BW5" s="15">
        <f t="shared" si="5"/>
        <v>0.55759739320940338</v>
      </c>
      <c r="BX5" s="15">
        <f t="shared" si="6"/>
        <v>-2.7418848369121913</v>
      </c>
      <c r="BY5" s="15">
        <f t="shared" si="7"/>
        <v>-4.9368589259111841</v>
      </c>
      <c r="BZ5" s="15">
        <f t="shared" si="8"/>
        <v>10.181628619934289</v>
      </c>
      <c r="CA5" s="15">
        <f t="shared" si="8"/>
        <v>10.184476249200952</v>
      </c>
      <c r="CB5" s="15">
        <f t="shared" si="8"/>
        <v>10.177816212139019</v>
      </c>
      <c r="CC5" s="15">
        <f t="shared" si="8"/>
        <v>10.193459294375108</v>
      </c>
      <c r="CD5" s="15">
        <f t="shared" si="8"/>
        <v>10.157072552692238</v>
      </c>
      <c r="CE5" s="15">
        <f t="shared" si="8"/>
        <v>10.243794678161823</v>
      </c>
      <c r="CF5" s="15">
        <f t="shared" si="8"/>
        <v>10.047136397226012</v>
      </c>
      <c r="CG5" s="15">
        <f t="shared" si="9"/>
        <v>10.586489664349628</v>
      </c>
      <c r="CI5" s="15">
        <v>-13500</v>
      </c>
      <c r="CJ5" s="93">
        <f t="shared" si="10"/>
        <v>4.9769505866223574E-3</v>
      </c>
      <c r="CK5" s="93">
        <f t="shared" si="11"/>
        <v>7.633114958905703E-3</v>
      </c>
      <c r="CL5" s="63">
        <f t="shared" si="12"/>
        <v>-2.6561643722833451E-3</v>
      </c>
      <c r="CM5" s="15">
        <f t="shared" si="13"/>
        <v>0.40098051497828469</v>
      </c>
      <c r="CN5" s="15">
        <f t="shared" si="14"/>
        <v>-0.60186550831817243</v>
      </c>
      <c r="CO5" s="15">
        <f t="shared" si="15"/>
        <v>-2.984768956032541</v>
      </c>
      <c r="CP5" s="15">
        <f t="shared" si="16"/>
        <v>-12.727026620444457</v>
      </c>
      <c r="CQ5" s="15">
        <f t="shared" si="17"/>
        <v>3.4564658550099376</v>
      </c>
      <c r="CR5" s="15">
        <f t="shared" si="17"/>
        <v>3.4670730797952212</v>
      </c>
      <c r="CS5" s="15">
        <f t="shared" si="17"/>
        <v>3.448669669849842</v>
      </c>
      <c r="CT5" s="15">
        <f t="shared" si="17"/>
        <v>3.4806722344165815</v>
      </c>
      <c r="CU5" s="15">
        <f t="shared" si="17"/>
        <v>3.4252304324784202</v>
      </c>
      <c r="CV5" s="15">
        <f t="shared" si="17"/>
        <v>3.5219673172243859</v>
      </c>
      <c r="CW5" s="15">
        <f t="shared" si="17"/>
        <v>3.3549661638439705</v>
      </c>
      <c r="CX5" s="15">
        <f t="shared" si="18"/>
        <v>3.6503905131718866</v>
      </c>
    </row>
    <row r="6" spans="1:102" x14ac:dyDescent="0.2">
      <c r="A6" s="7" t="s">
        <v>71</v>
      </c>
      <c r="AA6" s="190" t="s">
        <v>51</v>
      </c>
      <c r="AB6" s="191">
        <f t="shared" si="19"/>
        <v>3.8618755229618322E-2</v>
      </c>
      <c r="AC6" s="192">
        <v>3.861875522961832</v>
      </c>
      <c r="AD6" s="15">
        <v>0.01</v>
      </c>
      <c r="AE6" s="189" t="s">
        <v>227</v>
      </c>
      <c r="AF6" s="227">
        <v>3.3664295395116568</v>
      </c>
      <c r="AG6" s="192">
        <v>3.6621460850994834</v>
      </c>
      <c r="AH6" s="192">
        <v>3.6621460850994834</v>
      </c>
      <c r="AI6" s="192">
        <v>3.861875522961832</v>
      </c>
      <c r="AJ6" s="192"/>
      <c r="AK6" s="192"/>
      <c r="AS6" s="38"/>
      <c r="AZ6" s="192"/>
      <c r="BA6" s="190" t="s">
        <v>51</v>
      </c>
      <c r="BB6" s="194">
        <f>BC6*BD6</f>
        <v>4.0000000000000001E-3</v>
      </c>
      <c r="BC6" s="195">
        <v>0.4</v>
      </c>
      <c r="BD6" s="15">
        <v>0.01</v>
      </c>
      <c r="BE6" s="189" t="s">
        <v>227</v>
      </c>
      <c r="BF6" s="195">
        <v>0.4</v>
      </c>
      <c r="BQ6" s="15">
        <f t="shared" si="0"/>
        <v>1.6014221445873666E-2</v>
      </c>
      <c r="BR6" s="15">
        <v>-13000</v>
      </c>
      <c r="BS6" s="15">
        <f t="shared" si="1"/>
        <v>1.8954367179087363E-2</v>
      </c>
      <c r="BT6" s="15">
        <f t="shared" si="2"/>
        <v>8.4676625869821633E-3</v>
      </c>
      <c r="BU6" s="15">
        <f t="shared" si="3"/>
        <v>1.0486704592105199E-2</v>
      </c>
      <c r="BV6" s="15">
        <f t="shared" si="4"/>
        <v>0.46328871039639052</v>
      </c>
      <c r="BW6" s="15">
        <f t="shared" si="5"/>
        <v>0.54043713900024404</v>
      </c>
      <c r="BX6" s="15">
        <f t="shared" si="6"/>
        <v>-2.7213527480938295</v>
      </c>
      <c r="BY6" s="15">
        <f t="shared" si="7"/>
        <v>-4.6889392899525619</v>
      </c>
      <c r="BZ6" s="15">
        <f t="shared" si="8"/>
        <v>10.217669244041447</v>
      </c>
      <c r="CA6" s="15">
        <f t="shared" si="8"/>
        <v>10.219971294343244</v>
      </c>
      <c r="CB6" s="15">
        <f t="shared" si="8"/>
        <v>10.21439403934029</v>
      </c>
      <c r="CC6" s="15">
        <f t="shared" si="8"/>
        <v>10.227961404908303</v>
      </c>
      <c r="CD6" s="15">
        <f t="shared" si="8"/>
        <v>10.195273837197737</v>
      </c>
      <c r="CE6" s="15">
        <f t="shared" si="8"/>
        <v>10.276013782412411</v>
      </c>
      <c r="CF6" s="15">
        <f t="shared" si="8"/>
        <v>10.086846930142123</v>
      </c>
      <c r="CG6" s="15">
        <f t="shared" si="9"/>
        <v>10.637400956193297</v>
      </c>
      <c r="CI6" s="15">
        <v>-13000</v>
      </c>
      <c r="CJ6" s="93">
        <f t="shared" si="10"/>
        <v>5.5275168537684679E-3</v>
      </c>
      <c r="CK6" s="93">
        <f t="shared" si="11"/>
        <v>8.4676625869821633E-3</v>
      </c>
      <c r="CL6" s="63">
        <f t="shared" si="12"/>
        <v>-2.9401457332136954E-3</v>
      </c>
      <c r="CM6" s="15">
        <f t="shared" si="13"/>
        <v>0.41004137525970819</v>
      </c>
      <c r="CN6" s="15">
        <f t="shared" si="14"/>
        <v>-0.66151259829765718</v>
      </c>
      <c r="CO6" s="15">
        <f t="shared" si="15"/>
        <v>-2.9077700488142639</v>
      </c>
      <c r="CP6" s="15">
        <f t="shared" si="16"/>
        <v>-8.5144869526590536</v>
      </c>
      <c r="CQ6" s="15">
        <f t="shared" si="17"/>
        <v>3.6075586093525787</v>
      </c>
      <c r="CR6" s="15">
        <f t="shared" si="17"/>
        <v>3.6174443654358672</v>
      </c>
      <c r="CS6" s="15">
        <f t="shared" si="17"/>
        <v>3.5991911936258116</v>
      </c>
      <c r="CT6" s="15">
        <f t="shared" si="17"/>
        <v>3.6330290768068472</v>
      </c>
      <c r="CU6" s="15">
        <f t="shared" si="17"/>
        <v>3.5707417737828502</v>
      </c>
      <c r="CV6" s="15">
        <f t="shared" si="17"/>
        <v>3.6870431819703704</v>
      </c>
      <c r="CW6" s="15">
        <f t="shared" si="17"/>
        <v>3.4747547829879157</v>
      </c>
      <c r="CX6" s="15">
        <f t="shared" si="18"/>
        <v>3.8853761418901849</v>
      </c>
    </row>
    <row r="7" spans="1:102" x14ac:dyDescent="0.2">
      <c r="A7" t="s">
        <v>72</v>
      </c>
      <c r="C7" s="72">
        <v>46183.595000000001</v>
      </c>
      <c r="AA7" s="196" t="s">
        <v>59</v>
      </c>
      <c r="AB7" s="194">
        <f t="shared" si="19"/>
        <v>0.58786038050647171</v>
      </c>
      <c r="AC7" s="192">
        <v>0.58786038050647171</v>
      </c>
      <c r="AD7" s="15">
        <v>1</v>
      </c>
      <c r="AE7" s="198" t="s">
        <v>67</v>
      </c>
      <c r="AF7" s="227">
        <v>0.64520096466112242</v>
      </c>
      <c r="AG7" s="192">
        <v>0.68465790556372819</v>
      </c>
      <c r="AH7" s="192">
        <v>0.68465790556372819</v>
      </c>
      <c r="AI7" s="192">
        <v>0.58786038050647171</v>
      </c>
      <c r="AJ7" s="192"/>
      <c r="AK7" s="192"/>
      <c r="AS7" s="38"/>
      <c r="AZ7" s="192"/>
      <c r="BA7" s="196" t="s">
        <v>59</v>
      </c>
      <c r="BB7" s="194">
        <f>BC7*BD7</f>
        <v>0.60646177449465255</v>
      </c>
      <c r="BC7" s="195">
        <v>0.60646177449465255</v>
      </c>
      <c r="BD7" s="15">
        <v>1</v>
      </c>
      <c r="BE7" s="198" t="s">
        <v>67</v>
      </c>
      <c r="BF7" s="195">
        <v>0.60646177449465255</v>
      </c>
      <c r="BQ7" s="15">
        <f t="shared" si="0"/>
        <v>1.5315992803298956E-2</v>
      </c>
      <c r="BR7" s="15">
        <v>-12500</v>
      </c>
      <c r="BS7" s="15">
        <f t="shared" si="1"/>
        <v>1.8479164149770855E-2</v>
      </c>
      <c r="BT7" s="15">
        <f t="shared" si="2"/>
        <v>9.2741733366069022E-3</v>
      </c>
      <c r="BU7" s="15">
        <f t="shared" si="3"/>
        <v>9.2049908131639525E-3</v>
      </c>
      <c r="BV7" s="15">
        <f t="shared" si="4"/>
        <v>0.46843374978890406</v>
      </c>
      <c r="BW7" s="15">
        <f t="shared" si="5"/>
        <v>0.52268234827008575</v>
      </c>
      <c r="BX7" s="15">
        <f t="shared" si="6"/>
        <v>-2.7003904530798426</v>
      </c>
      <c r="BY7" s="15">
        <f t="shared" si="7"/>
        <v>-4.4592955812447848</v>
      </c>
      <c r="BZ7" s="15">
        <f t="shared" si="8"/>
        <v>10.254071914875546</v>
      </c>
      <c r="CA7" s="15">
        <f t="shared" si="8"/>
        <v>10.255886977973283</v>
      </c>
      <c r="CB7" s="15">
        <f t="shared" si="8"/>
        <v>10.25131781656326</v>
      </c>
      <c r="CC7" s="15">
        <f t="shared" si="8"/>
        <v>10.262864089559743</v>
      </c>
      <c r="CD7" s="15">
        <f t="shared" si="8"/>
        <v>10.23396027120434</v>
      </c>
      <c r="CE7" s="15">
        <f t="shared" si="8"/>
        <v>10.308162565742856</v>
      </c>
      <c r="CF7" s="15">
        <f t="shared" si="8"/>
        <v>10.127984168668295</v>
      </c>
      <c r="CG7" s="15">
        <f t="shared" si="9"/>
        <v>10.688312248036965</v>
      </c>
      <c r="CI7" s="15">
        <v>-12500</v>
      </c>
      <c r="CJ7" s="93">
        <f t="shared" si="10"/>
        <v>6.1110019901350031E-3</v>
      </c>
      <c r="CK7" s="93">
        <f t="shared" si="11"/>
        <v>9.2741733366069022E-3</v>
      </c>
      <c r="CL7" s="63">
        <f t="shared" si="12"/>
        <v>-3.1631713464718996E-3</v>
      </c>
      <c r="CM7" s="15">
        <f t="shared" si="13"/>
        <v>0.42349066066672814</v>
      </c>
      <c r="CN7" s="15">
        <f t="shared" si="14"/>
        <v>-0.72055929284786058</v>
      </c>
      <c r="CO7" s="15">
        <f t="shared" si="15"/>
        <v>-2.8259954112159025</v>
      </c>
      <c r="CP7" s="15">
        <f t="shared" si="16"/>
        <v>-6.284503922698411</v>
      </c>
      <c r="CQ7" s="15">
        <f t="shared" si="17"/>
        <v>3.7637049480969411</v>
      </c>
      <c r="CR7" s="15">
        <f t="shared" si="17"/>
        <v>3.7702934650954156</v>
      </c>
      <c r="CS7" s="15">
        <f t="shared" si="17"/>
        <v>3.7569258289388379</v>
      </c>
      <c r="CT7" s="15">
        <f t="shared" si="17"/>
        <v>3.7841848576392612</v>
      </c>
      <c r="CU7" s="15">
        <f t="shared" si="17"/>
        <v>3.7291443749749567</v>
      </c>
      <c r="CV7" s="15">
        <f t="shared" si="17"/>
        <v>3.8427228600797192</v>
      </c>
      <c r="CW7" s="15">
        <f t="shared" si="17"/>
        <v>3.6171130511537655</v>
      </c>
      <c r="CX7" s="15">
        <f t="shared" si="18"/>
        <v>4.1203617706084827</v>
      </c>
    </row>
    <row r="8" spans="1:102" ht="15.75" x14ac:dyDescent="0.2">
      <c r="A8" t="s">
        <v>73</v>
      </c>
      <c r="C8">
        <v>0.3551532</v>
      </c>
      <c r="AA8" s="190" t="s">
        <v>12</v>
      </c>
      <c r="AB8" s="194">
        <f t="shared" si="19"/>
        <v>60.002664688182946</v>
      </c>
      <c r="AC8" s="192">
        <v>6.0002664688182943</v>
      </c>
      <c r="AD8" s="15">
        <v>10</v>
      </c>
      <c r="AE8" s="189" t="s">
        <v>228</v>
      </c>
      <c r="AF8" s="227">
        <v>5.423296478007158</v>
      </c>
      <c r="AG8" s="192">
        <v>5.9065327919551267</v>
      </c>
      <c r="AH8" s="192">
        <v>5.9065327919551267</v>
      </c>
      <c r="AI8" s="192">
        <v>6.0002664688182943</v>
      </c>
      <c r="AJ8" s="192"/>
      <c r="AK8" s="192"/>
      <c r="AS8" s="38"/>
      <c r="AZ8" s="192"/>
      <c r="BA8" s="190" t="s">
        <v>13</v>
      </c>
      <c r="BB8" s="194">
        <f>BC8*BD8</f>
        <v>13</v>
      </c>
      <c r="BC8" s="195">
        <v>1.3</v>
      </c>
      <c r="BD8" s="15">
        <v>10</v>
      </c>
      <c r="BE8" s="189" t="s">
        <v>228</v>
      </c>
      <c r="BF8" s="195">
        <v>1.2141754966859917</v>
      </c>
      <c r="BQ8" s="15">
        <f t="shared" si="0"/>
        <v>1.4636683052820572E-2</v>
      </c>
      <c r="BR8" s="15">
        <v>-12000</v>
      </c>
      <c r="BS8" s="15">
        <f t="shared" si="1"/>
        <v>1.7949870219265376E-2</v>
      </c>
      <c r="BT8" s="15">
        <f t="shared" si="2"/>
        <v>1.0052647207779921E-2</v>
      </c>
      <c r="BU8" s="15">
        <f t="shared" si="3"/>
        <v>7.8972230114854533E-3</v>
      </c>
      <c r="BV8" s="15">
        <f t="shared" si="4"/>
        <v>0.47393444807361551</v>
      </c>
      <c r="BW8" s="15">
        <f t="shared" si="5"/>
        <v>0.50429592383237687</v>
      </c>
      <c r="BX8" s="15">
        <f t="shared" si="6"/>
        <v>-2.6789626033908429</v>
      </c>
      <c r="BY8" s="15">
        <f t="shared" si="7"/>
        <v>-4.2457272515471152</v>
      </c>
      <c r="BZ8" s="15">
        <f t="shared" si="8"/>
        <v>10.290862770531774</v>
      </c>
      <c r="CA8" s="15">
        <f t="shared" si="8"/>
        <v>10.292254664002819</v>
      </c>
      <c r="CB8" s="15">
        <f t="shared" si="8"/>
        <v>10.288601579015966</v>
      </c>
      <c r="CC8" s="15">
        <f t="shared" si="8"/>
        <v>10.29822306875591</v>
      </c>
      <c r="CD8" s="15">
        <f t="shared" si="8"/>
        <v>10.27311059769754</v>
      </c>
      <c r="CE8" s="15">
        <f t="shared" si="8"/>
        <v>10.340327149307138</v>
      </c>
      <c r="CF8" s="15">
        <f t="shared" si="8"/>
        <v>10.170573441284647</v>
      </c>
      <c r="CG8" s="15">
        <f t="shared" si="9"/>
        <v>10.739223539880633</v>
      </c>
      <c r="CI8" s="15">
        <v>-12000</v>
      </c>
      <c r="CJ8" s="93">
        <f t="shared" si="10"/>
        <v>6.7394600413351177E-3</v>
      </c>
      <c r="CK8" s="93">
        <f t="shared" si="11"/>
        <v>1.0052647207779921E-2</v>
      </c>
      <c r="CL8" s="63">
        <f t="shared" si="12"/>
        <v>-3.3131871664448037E-3</v>
      </c>
      <c r="CM8" s="15">
        <f t="shared" si="13"/>
        <v>0.44229751286872776</v>
      </c>
      <c r="CN8" s="15">
        <f t="shared" si="14"/>
        <v>-0.77879691745399149</v>
      </c>
      <c r="CO8" s="15">
        <f t="shared" si="15"/>
        <v>-2.7378584152292573</v>
      </c>
      <c r="CP8" s="15">
        <f t="shared" si="16"/>
        <v>-4.8862812012568888</v>
      </c>
      <c r="CQ8" s="15">
        <f t="shared" si="17"/>
        <v>3.9257524879787744</v>
      </c>
      <c r="CR8" s="15">
        <f t="shared" si="17"/>
        <v>3.9287685619286132</v>
      </c>
      <c r="CS8" s="15">
        <f t="shared" si="17"/>
        <v>3.9217474935153183</v>
      </c>
      <c r="CT8" s="15">
        <f t="shared" si="17"/>
        <v>3.9381689704191798</v>
      </c>
      <c r="CU8" s="15">
        <f t="shared" si="17"/>
        <v>3.9001693345126274</v>
      </c>
      <c r="CV8" s="15">
        <f t="shared" si="17"/>
        <v>3.9904821054194732</v>
      </c>
      <c r="CW8" s="15">
        <f t="shared" si="17"/>
        <v>3.7871321964819242</v>
      </c>
      <c r="CX8" s="15">
        <f t="shared" si="18"/>
        <v>4.3553473993267806</v>
      </c>
    </row>
    <row r="9" spans="1:102" ht="15.75" x14ac:dyDescent="0.2">
      <c r="A9" s="28" t="s">
        <v>126</v>
      </c>
      <c r="C9" s="70">
        <v>21</v>
      </c>
      <c r="F9" s="18" t="str">
        <f>"F"&amp;C9</f>
        <v>F21</v>
      </c>
      <c r="G9" s="10" t="str">
        <f>"G"&amp;C9</f>
        <v>G21</v>
      </c>
      <c r="AA9" s="199" t="s">
        <v>14</v>
      </c>
      <c r="AB9" s="194">
        <f t="shared" si="19"/>
        <v>303.20862528161803</v>
      </c>
      <c r="AC9" s="192">
        <v>3.0320862528161805</v>
      </c>
      <c r="AD9" s="15">
        <v>100</v>
      </c>
      <c r="AE9" s="189" t="s">
        <v>63</v>
      </c>
      <c r="AF9" s="227">
        <v>2.9546664414012063</v>
      </c>
      <c r="AG9" s="192">
        <v>3.1011691948177686</v>
      </c>
      <c r="AH9" s="192">
        <v>3.1011691948177686</v>
      </c>
      <c r="AI9" s="192">
        <v>3.0320862528161805</v>
      </c>
      <c r="AJ9" s="192"/>
      <c r="AK9" s="192"/>
      <c r="AS9" s="38"/>
      <c r="AZ9" s="192"/>
      <c r="BA9" s="199" t="s">
        <v>15</v>
      </c>
      <c r="BB9" s="194">
        <f>BC9*BD9</f>
        <v>28.018285999866023</v>
      </c>
      <c r="BC9" s="195">
        <v>0.28018285999866022</v>
      </c>
      <c r="BD9" s="15">
        <v>100</v>
      </c>
      <c r="BE9" s="189" t="s">
        <v>63</v>
      </c>
      <c r="BF9" s="195">
        <v>0.28018285999866022</v>
      </c>
      <c r="BQ9" s="15">
        <f t="shared" si="0"/>
        <v>1.3989654583482503E-2</v>
      </c>
      <c r="BR9" s="15">
        <v>-11500</v>
      </c>
      <c r="BS9" s="15">
        <f t="shared" si="1"/>
        <v>1.7366841842651675E-2</v>
      </c>
      <c r="BT9" s="15">
        <f t="shared" si="2"/>
        <v>1.0803084200501216E-2</v>
      </c>
      <c r="BU9" s="15">
        <f t="shared" si="3"/>
        <v>6.5637576421504603E-3</v>
      </c>
      <c r="BV9" s="15">
        <f t="shared" si="4"/>
        <v>0.47981482695396849</v>
      </c>
      <c r="BW9" s="15">
        <f t="shared" si="5"/>
        <v>0.48523670214661763</v>
      </c>
      <c r="BX9" s="15">
        <f t="shared" si="6"/>
        <v>-2.657030033049268</v>
      </c>
      <c r="BY9" s="15">
        <f t="shared" si="7"/>
        <v>-4.0463552569235111</v>
      </c>
      <c r="BZ9" s="15">
        <f t="shared" si="8"/>
        <v>10.328070935125758</v>
      </c>
      <c r="CA9" s="15">
        <f t="shared" si="8"/>
        <v>10.329105470957249</v>
      </c>
      <c r="CB9" s="15">
        <f t="shared" si="8"/>
        <v>10.326263961603836</v>
      </c>
      <c r="CC9" s="15">
        <f t="shared" si="8"/>
        <v>10.334093392705256</v>
      </c>
      <c r="CD9" s="15">
        <f t="shared" si="8"/>
        <v>10.312704287022473</v>
      </c>
      <c r="CE9" s="15">
        <f t="shared" si="8"/>
        <v>10.372604899192657</v>
      </c>
      <c r="CF9" s="15">
        <f t="shared" si="8"/>
        <v>10.214636313670397</v>
      </c>
      <c r="CG9" s="15">
        <f t="shared" si="9"/>
        <v>10.790134831724302</v>
      </c>
      <c r="CI9" s="15">
        <v>-11500</v>
      </c>
      <c r="CJ9" s="93">
        <f t="shared" si="10"/>
        <v>7.4258969413320422E-3</v>
      </c>
      <c r="CK9" s="93">
        <f t="shared" si="11"/>
        <v>1.0803084200501216E-2</v>
      </c>
      <c r="CL9" s="63">
        <f t="shared" si="12"/>
        <v>-3.3771872591691733E-3</v>
      </c>
      <c r="CM9" s="15">
        <f t="shared" si="13"/>
        <v>0.46799217065791654</v>
      </c>
      <c r="CN9" s="15">
        <f t="shared" si="14"/>
        <v>-0.83588413428323627</v>
      </c>
      <c r="CO9" s="15">
        <f t="shared" si="15"/>
        <v>-2.6408624587212253</v>
      </c>
      <c r="CP9" s="15">
        <f t="shared" si="16"/>
        <v>-3.9103610863335097</v>
      </c>
      <c r="CQ9" s="15">
        <f t="shared" si="17"/>
        <v>4.0954034901464418</v>
      </c>
      <c r="CR9" s="15">
        <f t="shared" si="17"/>
        <v>4.0962115327581436</v>
      </c>
      <c r="CS9" s="15">
        <f t="shared" si="17"/>
        <v>4.093909781520666</v>
      </c>
      <c r="CT9" s="15">
        <f t="shared" si="17"/>
        <v>4.1004862654678789</v>
      </c>
      <c r="CU9" s="15">
        <f t="shared" si="17"/>
        <v>4.0818545071191368</v>
      </c>
      <c r="CV9" s="15">
        <f t="shared" si="17"/>
        <v>4.1359971724492031</v>
      </c>
      <c r="CW9" s="15">
        <f t="shared" si="17"/>
        <v>3.9883830773715334</v>
      </c>
      <c r="CX9" s="15">
        <f t="shared" si="18"/>
        <v>4.5903330280450794</v>
      </c>
    </row>
    <row r="10" spans="1:102" ht="13.5" thickBot="1" x14ac:dyDescent="0.25">
      <c r="A10" s="15"/>
      <c r="B10" s="15"/>
      <c r="C10" s="6" t="s">
        <v>90</v>
      </c>
      <c r="D10" s="6" t="s">
        <v>91</v>
      </c>
      <c r="E10" s="15"/>
      <c r="AA10" s="193" t="s">
        <v>61</v>
      </c>
      <c r="AB10" s="200">
        <f t="shared" si="19"/>
        <v>22922.014423609064</v>
      </c>
      <c r="AC10" s="201">
        <v>2.2922014423609065</v>
      </c>
      <c r="AD10" s="15">
        <v>10000</v>
      </c>
      <c r="AE10" s="189" t="s">
        <v>60</v>
      </c>
      <c r="AF10" s="228">
        <v>2.4730766104139503</v>
      </c>
      <c r="AG10" s="201">
        <v>2.377060198914728</v>
      </c>
      <c r="AH10" s="201">
        <v>2.377060198914728</v>
      </c>
      <c r="AI10" s="201">
        <v>2.2922014423609065</v>
      </c>
      <c r="AJ10" s="201"/>
      <c r="AK10" s="201"/>
      <c r="AS10" s="38"/>
      <c r="AZ10" s="201"/>
      <c r="BA10" s="193" t="s">
        <v>61</v>
      </c>
      <c r="BB10" s="202">
        <f>BC10*BD10</f>
        <v>39000</v>
      </c>
      <c r="BC10" s="203">
        <v>3.9</v>
      </c>
      <c r="BD10" s="15">
        <v>10000</v>
      </c>
      <c r="BE10" s="189" t="s">
        <v>60</v>
      </c>
      <c r="BF10" s="203">
        <v>4.0028970730249993</v>
      </c>
      <c r="BQ10" s="15">
        <f t="shared" si="0"/>
        <v>1.3391520708679395E-2</v>
      </c>
      <c r="BR10" s="15">
        <v>-11000</v>
      </c>
      <c r="BS10" s="15">
        <f t="shared" si="1"/>
        <v>1.6730425196056574E-2</v>
      </c>
      <c r="BT10" s="15">
        <f t="shared" si="2"/>
        <v>1.1525484314770787E-2</v>
      </c>
      <c r="BU10" s="15">
        <f t="shared" si="3"/>
        <v>5.2049408812857856E-3</v>
      </c>
      <c r="BV10" s="15">
        <f t="shared" si="4"/>
        <v>0.4861017971039987</v>
      </c>
      <c r="BW10" s="15">
        <f t="shared" si="5"/>
        <v>0.46545907266550957</v>
      </c>
      <c r="BX10" s="15">
        <f t="shared" si="6"/>
        <v>-2.6345494040365045</v>
      </c>
      <c r="BY10" s="15">
        <f t="shared" si="7"/>
        <v>-3.8595651535526914</v>
      </c>
      <c r="BZ10" s="15">
        <f t="shared" si="8"/>
        <v>10.365728555146548</v>
      </c>
      <c r="CA10" s="15">
        <f t="shared" si="8"/>
        <v>10.366470532144847</v>
      </c>
      <c r="CB10" s="15">
        <f t="shared" si="8"/>
        <v>10.364328676064956</v>
      </c>
      <c r="CC10" s="15">
        <f t="shared" si="8"/>
        <v>10.370528816528225</v>
      </c>
      <c r="CD10" s="15">
        <f t="shared" si="8"/>
        <v>10.352722714683665</v>
      </c>
      <c r="CE10" s="15">
        <f t="shared" si="8"/>
        <v>10.405104527289135</v>
      </c>
      <c r="CF10" s="15">
        <f t="shared" si="8"/>
        <v>10.260190532818571</v>
      </c>
      <c r="CG10" s="15">
        <f t="shared" si="9"/>
        <v>10.841046123567972</v>
      </c>
      <c r="CI10" s="15">
        <v>-11000</v>
      </c>
      <c r="CJ10" s="93">
        <f t="shared" si="10"/>
        <v>8.1865798273936079E-3</v>
      </c>
      <c r="CK10" s="93">
        <f t="shared" si="11"/>
        <v>1.1525484314770787E-2</v>
      </c>
      <c r="CL10" s="63">
        <f t="shared" si="12"/>
        <v>-3.3389044873771792E-3</v>
      </c>
      <c r="CM10" s="15">
        <f t="shared" si="13"/>
        <v>0.50315642589169873</v>
      </c>
      <c r="CN10" s="15">
        <f t="shared" si="14"/>
        <v>-0.89107416987611832</v>
      </c>
      <c r="CO10" s="15">
        <f t="shared" si="15"/>
        <v>-2.5308975420726618</v>
      </c>
      <c r="CP10" s="15">
        <f t="shared" si="16"/>
        <v>-3.1725357728645616</v>
      </c>
      <c r="CQ10" s="15">
        <f t="shared" si="17"/>
        <v>4.2757392318896841</v>
      </c>
      <c r="CR10" s="15">
        <f t="shared" si="17"/>
        <v>4.2758163724765694</v>
      </c>
      <c r="CS10" s="15">
        <f t="shared" si="17"/>
        <v>4.2755156488176507</v>
      </c>
      <c r="CT10" s="15">
        <f t="shared" si="17"/>
        <v>4.2766890823469579</v>
      </c>
      <c r="CU10" s="15">
        <f t="shared" si="17"/>
        <v>4.2721268754850614</v>
      </c>
      <c r="CV10" s="15">
        <f t="shared" si="17"/>
        <v>4.2901230816759188</v>
      </c>
      <c r="CW10" s="15">
        <f t="shared" si="17"/>
        <v>4.2227199115875216</v>
      </c>
      <c r="CX10" s="15">
        <f t="shared" si="18"/>
        <v>4.8253186567633772</v>
      </c>
    </row>
    <row r="11" spans="1:102" ht="16.5" thickBot="1" x14ac:dyDescent="0.25">
      <c r="A11" s="15" t="s">
        <v>86</v>
      </c>
      <c r="B11" s="15"/>
      <c r="C11" s="17">
        <f ca="1">INTERCEPT(INDIRECT($G$9):G67,INDIRECT($F$9):F67)</f>
        <v>-6.7531508746695515E-3</v>
      </c>
      <c r="D11" s="71">
        <f>AB3</f>
        <v>2.0324956580415603E-2</v>
      </c>
      <c r="E11" s="32"/>
      <c r="F11" s="31">
        <v>1</v>
      </c>
      <c r="I11">
        <v>-0.202144966316299</v>
      </c>
      <c r="AA11" s="204" t="s">
        <v>16</v>
      </c>
      <c r="AB11" s="17">
        <f>1-AB7^2</f>
        <v>0.65442017303078637</v>
      </c>
      <c r="AC11" s="22">
        <f>SUM(AD21:AD200)</f>
        <v>1.076957303233476E-3</v>
      </c>
      <c r="AD11" s="15" t="s">
        <v>26</v>
      </c>
      <c r="AE11" s="189"/>
      <c r="AF11" s="229">
        <v>0.4</v>
      </c>
      <c r="AG11" s="229">
        <v>0.4</v>
      </c>
      <c r="AH11" s="195">
        <v>0.22288734171562838</v>
      </c>
      <c r="AI11" s="195">
        <v>0.4</v>
      </c>
      <c r="AJ11" s="195"/>
      <c r="AK11" s="195"/>
      <c r="AS11" s="38"/>
      <c r="AX11" s="205" t="s">
        <v>17</v>
      </c>
      <c r="AZ11" s="195"/>
      <c r="BA11" s="204" t="s">
        <v>16</v>
      </c>
      <c r="BB11" s="17">
        <f>1-BB7^2</f>
        <v>0.63220411607679727</v>
      </c>
      <c r="BC11" s="225">
        <f>SUM(AX21:AX9624)</f>
        <v>1.2258926364194184E-3</v>
      </c>
      <c r="BE11" s="189" t="s">
        <v>18</v>
      </c>
      <c r="BF11" s="15">
        <v>8.9771859208371142E-4</v>
      </c>
      <c r="BQ11" s="15">
        <f t="shared" si="0"/>
        <v>1.2865926943139018E-2</v>
      </c>
      <c r="BR11" s="15">
        <v>-10500</v>
      </c>
      <c r="BS11" s="15">
        <f t="shared" si="1"/>
        <v>1.6040969381188007E-2</v>
      </c>
      <c r="BT11" s="15">
        <f t="shared" si="2"/>
        <v>1.221984755058864E-2</v>
      </c>
      <c r="BU11" s="15">
        <f t="shared" si="3"/>
        <v>3.8211218305993669E-3</v>
      </c>
      <c r="BV11" s="15">
        <f t="shared" si="4"/>
        <v>0.49282552441712535</v>
      </c>
      <c r="BW11" s="15">
        <f t="shared" si="5"/>
        <v>0.44491257406713036</v>
      </c>
      <c r="BX11" s="15">
        <f t="shared" si="6"/>
        <v>-2.611472816489377</v>
      </c>
      <c r="BY11" s="15">
        <f t="shared" si="7"/>
        <v>-3.6839619392459828</v>
      </c>
      <c r="BZ11" s="15">
        <f t="shared" si="8"/>
        <v>10.403870813833921</v>
      </c>
      <c r="CA11" s="15">
        <f t="shared" si="8"/>
        <v>10.404381382142851</v>
      </c>
      <c r="CB11" s="15">
        <f t="shared" si="8"/>
        <v>10.402824889112399</v>
      </c>
      <c r="CC11" s="15">
        <f t="shared" si="8"/>
        <v>10.407581263358189</v>
      </c>
      <c r="CD11" s="15">
        <f t="shared" si="8"/>
        <v>10.393150493642604</v>
      </c>
      <c r="CE11" s="15">
        <f t="shared" si="8"/>
        <v>10.437946040299455</v>
      </c>
      <c r="CF11" s="15">
        <f t="shared" si="8"/>
        <v>10.307249981046445</v>
      </c>
      <c r="CG11" s="15">
        <f t="shared" si="9"/>
        <v>10.891957415411641</v>
      </c>
      <c r="CI11" s="15">
        <v>-10500</v>
      </c>
      <c r="CJ11" s="93">
        <f t="shared" si="10"/>
        <v>9.0448051125396507E-3</v>
      </c>
      <c r="CK11" s="93">
        <f t="shared" si="11"/>
        <v>1.221984755058864E-2</v>
      </c>
      <c r="CL11" s="63">
        <f t="shared" si="12"/>
        <v>-3.1750424380489885E-3</v>
      </c>
      <c r="CM11" s="15">
        <f t="shared" si="13"/>
        <v>0.55226075642486094</v>
      </c>
      <c r="CN11" s="15">
        <f t="shared" si="14"/>
        <v>-0.9422510425616607</v>
      </c>
      <c r="CO11" s="15">
        <f t="shared" si="15"/>
        <v>-2.4013146311977094</v>
      </c>
      <c r="CP11" s="15">
        <f t="shared" si="16"/>
        <v>-2.5771661929765637</v>
      </c>
      <c r="CQ11" s="15">
        <f t="shared" si="17"/>
        <v>4.4713720305818452</v>
      </c>
      <c r="CR11" s="15">
        <f t="shared" si="17"/>
        <v>4.4713707085007606</v>
      </c>
      <c r="CS11" s="15">
        <f t="shared" si="17"/>
        <v>4.4713798417563719</v>
      </c>
      <c r="CT11" s="15">
        <f t="shared" si="17"/>
        <v>4.471316753943877</v>
      </c>
      <c r="CU11" s="15">
        <f t="shared" si="17"/>
        <v>4.4717528628672447</v>
      </c>
      <c r="CV11" s="15">
        <f t="shared" si="17"/>
        <v>4.4687538035585721</v>
      </c>
      <c r="CW11" s="15">
        <f t="shared" si="17"/>
        <v>4.4901783598764302</v>
      </c>
      <c r="CX11" s="15">
        <f t="shared" si="18"/>
        <v>5.0603042854816751</v>
      </c>
    </row>
    <row r="12" spans="1:102" ht="16.5" thickBot="1" x14ac:dyDescent="0.25">
      <c r="A12" s="15" t="s">
        <v>87</v>
      </c>
      <c r="B12" s="15"/>
      <c r="C12" s="17">
        <f ca="1">SLOPE(INDIRECT($G$9):G67,INDIRECT($F$9):F67)</f>
        <v>-2.1382472475608977E-6</v>
      </c>
      <c r="D12" s="71">
        <f>AB4</f>
        <v>1.8314069821163507E-7</v>
      </c>
      <c r="E12" s="33"/>
      <c r="F12" s="31">
        <v>1E-4</v>
      </c>
      <c r="I12">
        <v>0.157673406099651</v>
      </c>
      <c r="AA12" s="206" t="s">
        <v>53</v>
      </c>
      <c r="AB12" s="17">
        <f>AB7*SIN(RADIANS(AB9))</f>
        <v>-0.49185212484153062</v>
      </c>
      <c r="AC12" s="223">
        <f>SUM(AX21:AX200)</f>
        <v>1.2258926364194184E-3</v>
      </c>
      <c r="AD12" s="15" t="s">
        <v>27</v>
      </c>
      <c r="AE12" s="189"/>
      <c r="AF12" s="229">
        <v>0.60646177449465255</v>
      </c>
      <c r="AG12" s="229">
        <v>0.60646177449465255</v>
      </c>
      <c r="AH12" s="195">
        <v>0.23657811059964756</v>
      </c>
      <c r="AI12" s="195">
        <v>0.60646177449465255</v>
      </c>
      <c r="AJ12" s="195"/>
      <c r="AK12" s="195"/>
      <c r="AS12" s="38"/>
      <c r="AZ12" s="195"/>
      <c r="BA12" s="206" t="s">
        <v>53</v>
      </c>
      <c r="BB12" s="17">
        <f>BB7*SIN(RADIANS(BB9))</f>
        <v>0.28488743953880635</v>
      </c>
      <c r="BD12" s="208">
        <f>SUM(AX21:AX9624)</f>
        <v>1.2258926364194184E-3</v>
      </c>
      <c r="BE12" s="189" t="s">
        <v>19</v>
      </c>
      <c r="BQ12" s="15">
        <f t="shared" si="0"/>
        <v>1.2447961397088717E-2</v>
      </c>
      <c r="BR12" s="15">
        <v>-10000</v>
      </c>
      <c r="BS12" s="15">
        <f t="shared" si="1"/>
        <v>1.5298842868034807E-2</v>
      </c>
      <c r="BT12" s="15">
        <f t="shared" si="2"/>
        <v>1.2886173907954764E-2</v>
      </c>
      <c r="BU12" s="15">
        <f t="shared" si="3"/>
        <v>2.412668960080043E-3</v>
      </c>
      <c r="BV12" s="15">
        <f t="shared" si="4"/>
        <v>0.50001984297165358</v>
      </c>
      <c r="BW12" s="15">
        <f t="shared" si="5"/>
        <v>0.42354145589155051</v>
      </c>
      <c r="BX12" s="15">
        <f t="shared" si="6"/>
        <v>-2.5877473652740659</v>
      </c>
      <c r="BY12" s="15">
        <f t="shared" si="7"/>
        <v>-3.5183338191079585</v>
      </c>
      <c r="BZ12" s="15">
        <f t="shared" ref="BZ12:CF21" si="20">$CG12+$AB$7*SIN(CA12)</f>
        <v>10.44253594349683</v>
      </c>
      <c r="CA12" s="15">
        <f t="shared" si="20"/>
        <v>10.442870466601461</v>
      </c>
      <c r="CB12" s="15">
        <f t="shared" si="20"/>
        <v>10.441787488740319</v>
      </c>
      <c r="CC12" s="15">
        <f t="shared" si="20"/>
        <v>10.445300413088589</v>
      </c>
      <c r="CD12" s="15">
        <f t="shared" si="20"/>
        <v>10.433976973466741</v>
      </c>
      <c r="CE12" s="15">
        <f t="shared" si="20"/>
        <v>10.471260513979393</v>
      </c>
      <c r="CF12" s="15">
        <f t="shared" si="20"/>
        <v>10.355824640020915</v>
      </c>
      <c r="CG12" s="15">
        <f t="shared" si="9"/>
        <v>10.942868707255309</v>
      </c>
      <c r="CI12" s="15">
        <v>-10000</v>
      </c>
      <c r="CJ12" s="93">
        <f t="shared" si="10"/>
        <v>1.0035292437008674E-2</v>
      </c>
      <c r="CK12" s="93">
        <f t="shared" si="11"/>
        <v>1.2886173907954764E-2</v>
      </c>
      <c r="CL12" s="63">
        <f t="shared" si="12"/>
        <v>-2.8508814709460903E-3</v>
      </c>
      <c r="CM12" s="15">
        <f t="shared" si="13"/>
        <v>0.62336061835511436</v>
      </c>
      <c r="CN12" s="15">
        <f t="shared" si="14"/>
        <v>-0.98365291178125924</v>
      </c>
      <c r="CO12" s="15">
        <f t="shared" si="15"/>
        <v>-2.2408702059495025</v>
      </c>
      <c r="CP12" s="15">
        <f t="shared" si="16"/>
        <v>-2.0682495207779805</v>
      </c>
      <c r="CQ12" s="15">
        <f t="shared" ref="CQ12:CW21" si="21">$CX12+$BB$7*SIN(CR12)</f>
        <v>4.6889940966416068</v>
      </c>
      <c r="CR12" s="15">
        <f t="shared" si="21"/>
        <v>4.6889940967055681</v>
      </c>
      <c r="CS12" s="15">
        <f t="shared" si="21"/>
        <v>4.6889940921970563</v>
      </c>
      <c r="CT12" s="15">
        <f t="shared" si="21"/>
        <v>4.6889944099952645</v>
      </c>
      <c r="CU12" s="15">
        <f t="shared" si="21"/>
        <v>4.6889720194425957</v>
      </c>
      <c r="CV12" s="15">
        <f t="shared" si="21"/>
        <v>4.6906057800160816</v>
      </c>
      <c r="CW12" s="15">
        <f t="shared" si="21"/>
        <v>4.7889735658868524</v>
      </c>
      <c r="CX12" s="15">
        <f t="shared" si="18"/>
        <v>5.295289914199973</v>
      </c>
    </row>
    <row r="13" spans="1:102" ht="13.5" thickBot="1" x14ac:dyDescent="0.25">
      <c r="A13" s="15" t="s">
        <v>89</v>
      </c>
      <c r="B13" s="15"/>
      <c r="C13" s="5" t="s">
        <v>84</v>
      </c>
      <c r="D13" s="71">
        <f>AB5</f>
        <v>-5.6073756903444872E-11</v>
      </c>
      <c r="E13" s="34"/>
      <c r="F13" s="31">
        <v>1E-8</v>
      </c>
      <c r="I13">
        <v>-2.1760028113075799E-2</v>
      </c>
      <c r="AA13" s="209" t="s">
        <v>54</v>
      </c>
      <c r="AB13" s="157">
        <f>AB6*86400*300000</f>
        <v>1000998135.5517069</v>
      </c>
      <c r="AC13" s="15" t="s">
        <v>64</v>
      </c>
      <c r="AD13" s="210">
        <f>AB13/149600000</f>
        <v>6.6911640076985757</v>
      </c>
      <c r="AE13" s="189" t="s">
        <v>65</v>
      </c>
      <c r="AF13" s="229">
        <v>1.5</v>
      </c>
      <c r="AG13" s="229">
        <v>1.5</v>
      </c>
      <c r="AH13" s="195">
        <v>1.5551254467989206</v>
      </c>
      <c r="AI13" s="195">
        <v>1.3</v>
      </c>
      <c r="AJ13" s="195"/>
      <c r="AK13" s="195"/>
      <c r="AS13" s="38"/>
      <c r="AZ13" s="195"/>
      <c r="BA13" s="209" t="s">
        <v>54</v>
      </c>
      <c r="BB13" s="157">
        <f>BB6*86400*300000</f>
        <v>103680000</v>
      </c>
      <c r="BC13" s="15" t="s">
        <v>64</v>
      </c>
      <c r="BD13" s="210">
        <f>BB13/149600000</f>
        <v>0.69304812834224594</v>
      </c>
      <c r="BE13" s="189" t="s">
        <v>65</v>
      </c>
      <c r="BQ13" s="15">
        <f t="shared" si="0"/>
        <v>1.2191624802005682E-2</v>
      </c>
      <c r="BR13" s="15">
        <v>-9500</v>
      </c>
      <c r="BS13" s="15">
        <f t="shared" si="1"/>
        <v>1.450445258860656E-2</v>
      </c>
      <c r="BT13" s="15">
        <f t="shared" si="2"/>
        <v>1.3524463386869169E-2</v>
      </c>
      <c r="BU13" s="15">
        <f t="shared" si="3"/>
        <v>9.7998920173739167E-4</v>
      </c>
      <c r="BV13" s="15">
        <f t="shared" si="4"/>
        <v>0.5077227263069114</v>
      </c>
      <c r="BW13" s="15">
        <f t="shared" si="5"/>
        <v>0.40128419039968671</v>
      </c>
      <c r="BX13" s="15">
        <f t="shared" si="6"/>
        <v>-2.5633146198275152</v>
      </c>
      <c r="BY13" s="15">
        <f t="shared" si="7"/>
        <v>-3.3616228083675921</v>
      </c>
      <c r="BZ13" s="15">
        <f t="shared" si="20"/>
        <v>10.481765259336219</v>
      </c>
      <c r="CA13" s="15">
        <f t="shared" si="20"/>
        <v>10.481971766938146</v>
      </c>
      <c r="CB13" s="15">
        <f t="shared" si="20"/>
        <v>10.481257230948222</v>
      </c>
      <c r="CC13" s="15">
        <f t="shared" si="20"/>
        <v>10.48373345856562</v>
      </c>
      <c r="CD13" s="15">
        <f t="shared" si="20"/>
        <v>10.475197916587172</v>
      </c>
      <c r="CE13" s="15">
        <f t="shared" si="20"/>
        <v>10.505189670229228</v>
      </c>
      <c r="CF13" s="15">
        <f t="shared" si="20"/>
        <v>10.405920564892003</v>
      </c>
      <c r="CG13" s="15">
        <f t="shared" si="9"/>
        <v>10.993779999098978</v>
      </c>
      <c r="CI13" s="15">
        <v>-9500</v>
      </c>
      <c r="CJ13" s="93">
        <f t="shared" si="10"/>
        <v>1.1211635600268291E-2</v>
      </c>
      <c r="CK13" s="93">
        <f t="shared" si="11"/>
        <v>1.3524463386869169E-2</v>
      </c>
      <c r="CL13" s="63">
        <f t="shared" si="12"/>
        <v>-2.3128277866008777E-3</v>
      </c>
      <c r="CM13" s="15">
        <f t="shared" si="13"/>
        <v>0.73212185519230721</v>
      </c>
      <c r="CN13" s="15">
        <f t="shared" si="14"/>
        <v>-0.99950355771808375</v>
      </c>
      <c r="CO13" s="15">
        <f t="shared" si="15"/>
        <v>-2.0282962937028191</v>
      </c>
      <c r="CP13" s="15">
        <f t="shared" si="16"/>
        <v>-1.6069678030698171</v>
      </c>
      <c r="CQ13" s="15">
        <f t="shared" si="21"/>
        <v>4.9393709822851655</v>
      </c>
      <c r="CR13" s="15">
        <f t="shared" si="21"/>
        <v>4.9393817281547348</v>
      </c>
      <c r="CS13" s="15">
        <f t="shared" si="21"/>
        <v>4.9394604487067211</v>
      </c>
      <c r="CT13" s="15">
        <f t="shared" si="21"/>
        <v>4.9400363126289211</v>
      </c>
      <c r="CU13" s="15">
        <f t="shared" si="21"/>
        <v>4.9442061740873466</v>
      </c>
      <c r="CV13" s="15">
        <f t="shared" si="21"/>
        <v>4.9724480604145267</v>
      </c>
      <c r="CW13" s="15">
        <f t="shared" si="21"/>
        <v>5.11559826012952</v>
      </c>
      <c r="CX13" s="15">
        <f t="shared" si="18"/>
        <v>5.5302755429182708</v>
      </c>
    </row>
    <row r="14" spans="1:102" x14ac:dyDescent="0.2">
      <c r="A14" s="15"/>
      <c r="B14" s="15"/>
      <c r="C14" s="15"/>
      <c r="D14" s="35"/>
      <c r="E14" s="17">
        <f>SUM(T47:T922)</f>
        <v>0</v>
      </c>
      <c r="I14">
        <v>1.6149360900310773E-4</v>
      </c>
      <c r="AA14" s="209" t="s">
        <v>55</v>
      </c>
      <c r="AB14" s="17">
        <f>2*AB5*365.24/C8</f>
        <v>-1.1533264501862411E-7</v>
      </c>
      <c r="AC14" s="15" t="s">
        <v>233</v>
      </c>
      <c r="AE14" s="231" t="s">
        <v>550</v>
      </c>
      <c r="AF14" s="229">
        <v>0.22882386111811975</v>
      </c>
      <c r="AG14" s="229">
        <v>0.22882386111811975</v>
      </c>
      <c r="AH14" s="195">
        <v>0.70329285596853786</v>
      </c>
      <c r="AI14" s="195">
        <v>0.28018285999866022</v>
      </c>
      <c r="AJ14" s="195"/>
      <c r="AK14" s="195"/>
      <c r="AS14" s="38"/>
      <c r="AZ14" s="195"/>
      <c r="BA14" s="209" t="s">
        <v>55</v>
      </c>
      <c r="BB14" s="17"/>
      <c r="BC14" s="15" t="s">
        <v>233</v>
      </c>
      <c r="BE14" s="189"/>
      <c r="BQ14" s="15">
        <f t="shared" si="0"/>
        <v>1.2184702437516804E-2</v>
      </c>
      <c r="BR14" s="15">
        <v>-9000</v>
      </c>
      <c r="BS14" s="15">
        <f t="shared" si="1"/>
        <v>1.3658265020395802E-2</v>
      </c>
      <c r="BT14" s="15">
        <f t="shared" si="2"/>
        <v>1.4134715987331854E-2</v>
      </c>
      <c r="BU14" s="15">
        <f t="shared" si="3"/>
        <v>-4.7645096693605239E-4</v>
      </c>
      <c r="BV14" s="15">
        <f t="shared" si="4"/>
        <v>0.51597683216461743</v>
      </c>
      <c r="BW14" s="15">
        <f t="shared" si="5"/>
        <v>0.37807291583046332</v>
      </c>
      <c r="BX14" s="15">
        <f t="shared" si="6"/>
        <v>-2.5381099991104614</v>
      </c>
      <c r="BY14" s="15">
        <f t="shared" si="7"/>
        <v>-3.2129006156149575</v>
      </c>
      <c r="BZ14" s="15">
        <f t="shared" si="20"/>
        <v>10.52160324092948</v>
      </c>
      <c r="CA14" s="15">
        <f t="shared" si="20"/>
        <v>10.521721526070376</v>
      </c>
      <c r="CB14" s="15">
        <f t="shared" si="20"/>
        <v>10.521280766347987</v>
      </c>
      <c r="CC14" s="15">
        <f t="shared" si="20"/>
        <v>10.522925075152695</v>
      </c>
      <c r="CD14" s="15">
        <f t="shared" si="20"/>
        <v>10.516817357762928</v>
      </c>
      <c r="CE14" s="15">
        <f t="shared" si="20"/>
        <v>10.539885235984329</v>
      </c>
      <c r="CF14" s="15">
        <f t="shared" si="20"/>
        <v>10.457539868601547</v>
      </c>
      <c r="CG14" s="15">
        <f t="shared" si="9"/>
        <v>11.044691290942646</v>
      </c>
      <c r="CI14" s="15">
        <v>-9000</v>
      </c>
      <c r="CJ14" s="93">
        <f t="shared" si="10"/>
        <v>1.2661153404452856E-2</v>
      </c>
      <c r="CK14" s="93">
        <f t="shared" si="11"/>
        <v>1.4134715987331854E-2</v>
      </c>
      <c r="CL14" s="63">
        <f t="shared" si="12"/>
        <v>-1.4735625828789982E-3</v>
      </c>
      <c r="CM14" s="15">
        <f t="shared" si="13"/>
        <v>0.91150866436051381</v>
      </c>
      <c r="CN14" s="15">
        <f t="shared" si="14"/>
        <v>-0.94189300545092525</v>
      </c>
      <c r="CO14" s="15">
        <f t="shared" si="15"/>
        <v>-1.7172332450748462</v>
      </c>
      <c r="CP14" s="15">
        <f t="shared" si="16"/>
        <v>-1.158311222336381</v>
      </c>
      <c r="CQ14" s="15">
        <f t="shared" si="21"/>
        <v>5.2420706638690735</v>
      </c>
      <c r="CR14" s="15">
        <f t="shared" si="21"/>
        <v>5.2426139935027996</v>
      </c>
      <c r="CS14" s="15">
        <f t="shared" si="21"/>
        <v>5.2443828350111303</v>
      </c>
      <c r="CT14" s="15">
        <f t="shared" si="21"/>
        <v>5.2501049637274315</v>
      </c>
      <c r="CU14" s="15">
        <f t="shared" si="21"/>
        <v>5.2682517916121565</v>
      </c>
      <c r="CV14" s="15">
        <f t="shared" si="21"/>
        <v>5.322607157303973</v>
      </c>
      <c r="CW14" s="15">
        <f t="shared" si="21"/>
        <v>5.4650155357296697</v>
      </c>
      <c r="CX14" s="15">
        <f t="shared" si="18"/>
        <v>5.7652611716365687</v>
      </c>
    </row>
    <row r="15" spans="1:102" ht="16.5" thickBot="1" x14ac:dyDescent="0.35">
      <c r="A15" s="19" t="s">
        <v>88</v>
      </c>
      <c r="B15" s="15"/>
      <c r="C15" s="20">
        <f ca="1">(C7+C11)+(C8+C12)*INT(MAX(F21:F3473))</f>
        <v>57152.428789082885</v>
      </c>
      <c r="D15" s="10">
        <f>+C7+INT(MAX(F21:F1534))*C8+D11+D12*INT(MAX(F21:F3969))+D13*INT(MAX(F21:F3996)^2)</f>
        <v>57152.474075440965</v>
      </c>
      <c r="E15" s="21" t="s">
        <v>248</v>
      </c>
      <c r="F15" s="16">
        <v>1</v>
      </c>
      <c r="AA15" s="206" t="s">
        <v>20</v>
      </c>
      <c r="AB15" s="17">
        <f>(AB10-AB2)/AD2</f>
        <v>-65497.313768793123</v>
      </c>
      <c r="AC15" s="15" t="s">
        <v>62</v>
      </c>
      <c r="AE15" s="189"/>
      <c r="AF15" s="230">
        <v>3.7</v>
      </c>
      <c r="AG15" s="230">
        <v>3.7</v>
      </c>
      <c r="AH15" s="203">
        <v>3.8256106829687404</v>
      </c>
      <c r="AI15" s="203">
        <v>3.9</v>
      </c>
      <c r="AJ15" s="203"/>
      <c r="AK15" s="203"/>
      <c r="AS15" s="38"/>
      <c r="AZ15" s="203"/>
      <c r="BA15" s="206" t="s">
        <v>20</v>
      </c>
      <c r="BB15" s="17">
        <f>(BB10-BB2)/BD2</f>
        <v>-20226.750033506669</v>
      </c>
      <c r="BC15" s="15" t="s">
        <v>62</v>
      </c>
      <c r="BE15" s="189"/>
      <c r="BQ15" s="15">
        <f t="shared" si="0"/>
        <v>1.2567447749331511E-2</v>
      </c>
      <c r="BR15" s="15">
        <v>-8500</v>
      </c>
      <c r="BS15" s="15">
        <f t="shared" si="1"/>
        <v>1.2760828626729953E-2</v>
      </c>
      <c r="BT15" s="15">
        <f t="shared" si="2"/>
        <v>1.4716931709342813E-2</v>
      </c>
      <c r="BU15" s="15">
        <f t="shared" si="3"/>
        <v>-1.9561030826128595E-3</v>
      </c>
      <c r="BV15" s="15">
        <f t="shared" si="4"/>
        <v>0.52483013995569117</v>
      </c>
      <c r="BW15" s="15">
        <f t="shared" si="5"/>
        <v>0.35383278897870946</v>
      </c>
      <c r="BX15" s="15">
        <f t="shared" si="6"/>
        <v>-2.5120620082312555</v>
      </c>
      <c r="BY15" s="15">
        <f t="shared" si="7"/>
        <v>-3.0713486379325627</v>
      </c>
      <c r="BZ15" s="15">
        <f t="shared" si="20"/>
        <v>10.562097688737477</v>
      </c>
      <c r="CA15" s="15">
        <f t="shared" si="20"/>
        <v>10.562159056355268</v>
      </c>
      <c r="CB15" s="15">
        <f t="shared" si="20"/>
        <v>10.561910555760265</v>
      </c>
      <c r="CC15" s="15">
        <f t="shared" si="20"/>
        <v>10.562917653556203</v>
      </c>
      <c r="CD15" s="15">
        <f t="shared" si="20"/>
        <v>10.558849646021313</v>
      </c>
      <c r="CE15" s="15">
        <f t="shared" si="20"/>
        <v>10.575508065058246</v>
      </c>
      <c r="CF15" s="15">
        <f t="shared" si="20"/>
        <v>10.510680716407714</v>
      </c>
      <c r="CG15" s="15">
        <f t="shared" si="9"/>
        <v>11.095602582786317</v>
      </c>
      <c r="CI15" s="15">
        <v>-8500</v>
      </c>
      <c r="CJ15" s="93">
        <f t="shared" si="10"/>
        <v>1.4523550831944371E-2</v>
      </c>
      <c r="CK15" s="93">
        <f t="shared" si="11"/>
        <v>1.4716931709342813E-2</v>
      </c>
      <c r="CL15" s="63">
        <f t="shared" si="12"/>
        <v>-1.9338087739844201E-4</v>
      </c>
      <c r="CM15" s="15">
        <f t="shared" si="13"/>
        <v>1.2249041355429031</v>
      </c>
      <c r="CN15" s="15">
        <f t="shared" si="14"/>
        <v>-0.64564284159262852</v>
      </c>
      <c r="CO15" s="15">
        <f t="shared" si="15"/>
        <v>-1.1908761383165287</v>
      </c>
      <c r="CP15" s="15">
        <f t="shared" si="16"/>
        <v>-0.67746048729829622</v>
      </c>
      <c r="CQ15" s="15">
        <f t="shared" si="21"/>
        <v>5.6361342406636181</v>
      </c>
      <c r="CR15" s="15">
        <f t="shared" si="21"/>
        <v>5.6391987228500238</v>
      </c>
      <c r="CS15" s="15">
        <f t="shared" si="21"/>
        <v>5.6455024631027007</v>
      </c>
      <c r="CT15" s="15">
        <f t="shared" si="21"/>
        <v>5.6583780340263656</v>
      </c>
      <c r="CU15" s="15">
        <f t="shared" si="21"/>
        <v>5.6843142841604655</v>
      </c>
      <c r="CV15" s="15">
        <f t="shared" si="21"/>
        <v>5.7352290186149881</v>
      </c>
      <c r="CW15" s="15">
        <f t="shared" si="21"/>
        <v>5.8309357001247255</v>
      </c>
      <c r="CX15" s="15">
        <f t="shared" si="18"/>
        <v>6.0002468003548675</v>
      </c>
    </row>
    <row r="16" spans="1:102" ht="15.75" x14ac:dyDescent="0.2">
      <c r="A16" s="23" t="s">
        <v>74</v>
      </c>
      <c r="B16" s="15"/>
      <c r="C16" s="24">
        <f ca="1">+C8+C12</f>
        <v>0.35515106175275246</v>
      </c>
      <c r="D16" s="10">
        <f>+C8+D12+2*D13*MAX(F21:F842)</f>
        <v>0.35514991946473429</v>
      </c>
      <c r="E16" s="21" t="s">
        <v>249</v>
      </c>
      <c r="F16" s="22">
        <f ca="1">NOW()+15018.5+$C$5/24</f>
        <v>60369.354990046297</v>
      </c>
      <c r="AA16" s="205" t="s">
        <v>21</v>
      </c>
      <c r="AB16" s="15">
        <f>AB8*365.24</f>
        <v>21915.373250711938</v>
      </c>
      <c r="AC16" s="15" t="s">
        <v>227</v>
      </c>
      <c r="AD16" s="211" t="s">
        <v>38</v>
      </c>
      <c r="AE16" s="189"/>
      <c r="AF16" s="212">
        <v>8.5608531762655963E-4</v>
      </c>
      <c r="AG16" s="212">
        <v>7.5726732130007189E-4</v>
      </c>
      <c r="AH16" s="212"/>
      <c r="AI16" s="212">
        <v>1.076957303233476E-3</v>
      </c>
      <c r="AJ16" s="212"/>
      <c r="AK16" s="212"/>
      <c r="AS16" s="38"/>
      <c r="AZ16" s="212"/>
      <c r="BA16" s="205" t="s">
        <v>22</v>
      </c>
      <c r="BB16" s="15">
        <f>BB8*365.24</f>
        <v>4748.12</v>
      </c>
      <c r="BC16" s="15" t="s">
        <v>227</v>
      </c>
      <c r="BD16" s="211" t="s">
        <v>69</v>
      </c>
      <c r="BE16" s="189"/>
      <c r="BQ16" s="15">
        <f t="shared" si="0"/>
        <v>1.3344389912726348E-2</v>
      </c>
      <c r="BR16" s="15">
        <v>-8000</v>
      </c>
      <c r="BS16" s="15">
        <f t="shared" si="1"/>
        <v>1.1812797175554429E-2</v>
      </c>
      <c r="BT16" s="15">
        <f t="shared" si="2"/>
        <v>1.5271110552902048E-2</v>
      </c>
      <c r="BU16" s="15">
        <f t="shared" si="3"/>
        <v>-3.4583133773476199E-3</v>
      </c>
      <c r="BV16" s="15">
        <f t="shared" si="4"/>
        <v>0.53433670483558537</v>
      </c>
      <c r="BW16" s="15">
        <f t="shared" si="5"/>
        <v>0.32848122257478896</v>
      </c>
      <c r="BX16" s="15">
        <f t="shared" si="6"/>
        <v>-2.4850912977993804</v>
      </c>
      <c r="BY16" s="15">
        <f t="shared" si="7"/>
        <v>-2.9362411875070755</v>
      </c>
      <c r="BZ16" s="15">
        <f t="shared" si="20"/>
        <v>10.603299982530295</v>
      </c>
      <c r="CA16" s="15">
        <f t="shared" si="20"/>
        <v>10.603327606977459</v>
      </c>
      <c r="CB16" s="15">
        <f t="shared" si="20"/>
        <v>10.603204696227358</v>
      </c>
      <c r="CC16" s="15">
        <f t="shared" si="20"/>
        <v>10.603751849329285</v>
      </c>
      <c r="CD16" s="15">
        <f t="shared" si="20"/>
        <v>10.601321658206157</v>
      </c>
      <c r="CE16" s="15">
        <f t="shared" si="20"/>
        <v>10.612227007256825</v>
      </c>
      <c r="CF16" s="15">
        <f t="shared" si="20"/>
        <v>10.56533733063956</v>
      </c>
      <c r="CG16" s="15">
        <f t="shared" si="9"/>
        <v>11.146513874629985</v>
      </c>
      <c r="CI16" s="15">
        <v>-8000</v>
      </c>
      <c r="CJ16" s="93">
        <f t="shared" si="10"/>
        <v>1.6802703290073967E-2</v>
      </c>
      <c r="CK16" s="93">
        <f t="shared" si="11"/>
        <v>1.5271110552902048E-2</v>
      </c>
      <c r="CL16" s="63">
        <f t="shared" si="12"/>
        <v>1.5315927371719186E-3</v>
      </c>
      <c r="CM16" s="15">
        <f t="shared" si="13"/>
        <v>1.5890655564361609</v>
      </c>
      <c r="CN16" s="15">
        <f t="shared" si="14"/>
        <v>0.24635318671445283</v>
      </c>
      <c r="CO16" s="15">
        <f t="shared" si="15"/>
        <v>-0.24009567816408156</v>
      </c>
      <c r="CP16" s="15">
        <f t="shared" si="16"/>
        <v>-0.12062787212378033</v>
      </c>
      <c r="CQ16" s="15">
        <f t="shared" si="21"/>
        <v>6.1639181983791804</v>
      </c>
      <c r="CR16" s="15">
        <f t="shared" si="21"/>
        <v>6.1653219641849342</v>
      </c>
      <c r="CS16" s="15">
        <f t="shared" si="21"/>
        <v>6.1676524972483646</v>
      </c>
      <c r="CT16" s="15">
        <f t="shared" si="21"/>
        <v>6.1715202649134433</v>
      </c>
      <c r="CU16" s="15">
        <f t="shared" si="21"/>
        <v>6.1779355656271244</v>
      </c>
      <c r="CV16" s="15">
        <f t="shared" si="21"/>
        <v>6.1885669020372989</v>
      </c>
      <c r="CW16" s="15">
        <f t="shared" si="21"/>
        <v>6.2061619856575669</v>
      </c>
      <c r="CX16" s="15">
        <f t="shared" si="18"/>
        <v>6.2352324290731653</v>
      </c>
    </row>
    <row r="17" spans="1:102" ht="13.5" thickBot="1" x14ac:dyDescent="0.25">
      <c r="A17" s="21" t="s">
        <v>122</v>
      </c>
      <c r="B17" s="15"/>
      <c r="C17" s="15">
        <f>COUNT(C21:C2131)</f>
        <v>140</v>
      </c>
      <c r="D17" s="21"/>
      <c r="E17" s="21" t="s">
        <v>250</v>
      </c>
      <c r="F17" s="22">
        <f ca="1">ROUND(2*(F16-$C$7)/$C$8,0)/2+F15</f>
        <v>39943.5</v>
      </c>
      <c r="AA17" s="205" t="s">
        <v>544</v>
      </c>
      <c r="AB17" s="17">
        <f>2*AB5*365.24/AD2</f>
        <v>-1.1533264501862411E-7</v>
      </c>
      <c r="AC17" s="15" t="s">
        <v>233</v>
      </c>
      <c r="AE17" s="189"/>
      <c r="AG17" s="5"/>
      <c r="AH17" s="5"/>
      <c r="AI17" s="5"/>
      <c r="AJ17" s="5"/>
      <c r="AK17" s="5"/>
      <c r="AS17" s="38"/>
      <c r="AZ17" s="5"/>
      <c r="BA17" s="205" t="s">
        <v>544</v>
      </c>
      <c r="BB17" s="17">
        <f>2*BB5*365.24/BD2</f>
        <v>0</v>
      </c>
      <c r="BC17" s="15" t="s">
        <v>233</v>
      </c>
      <c r="BE17" s="189"/>
      <c r="BQ17" s="15">
        <f t="shared" si="0"/>
        <v>1.3723854649335442E-2</v>
      </c>
      <c r="BR17" s="15">
        <v>-7500</v>
      </c>
      <c r="BS17" s="15">
        <f t="shared" si="1"/>
        <v>1.0814953754731998E-2</v>
      </c>
      <c r="BT17" s="15">
        <f t="shared" si="2"/>
        <v>1.5797252518009567E-2</v>
      </c>
      <c r="BU17" s="15">
        <f t="shared" si="3"/>
        <v>-4.9822987632775692E-3</v>
      </c>
      <c r="BV17" s="15">
        <f t="shared" si="4"/>
        <v>0.54455755736390909</v>
      </c>
      <c r="BW17" s="15">
        <f t="shared" si="5"/>
        <v>0.30192698184550826</v>
      </c>
      <c r="BX17" s="15">
        <f t="shared" si="6"/>
        <v>-2.4571095012981679</v>
      </c>
      <c r="BY17" s="15">
        <f t="shared" si="7"/>
        <v>-2.8069312854164816</v>
      </c>
      <c r="BZ17" s="15">
        <f t="shared" si="20"/>
        <v>10.645265466339467</v>
      </c>
      <c r="CA17" s="15">
        <f t="shared" si="20"/>
        <v>10.645275265955283</v>
      </c>
      <c r="CB17" s="15">
        <f t="shared" si="20"/>
        <v>10.645226693988816</v>
      </c>
      <c r="CC17" s="15">
        <f t="shared" si="20"/>
        <v>10.645467505135207</v>
      </c>
      <c r="CD17" s="15">
        <f t="shared" si="20"/>
        <v>10.644275159193073</v>
      </c>
      <c r="CE17" s="15">
        <f t="shared" si="20"/>
        <v>10.650217513255665</v>
      </c>
      <c r="CF17" s="15">
        <f t="shared" si="20"/>
        <v>10.621500005669281</v>
      </c>
      <c r="CG17" s="15">
        <f t="shared" si="9"/>
        <v>11.197425166473653</v>
      </c>
      <c r="CI17" s="15">
        <v>-7500</v>
      </c>
      <c r="CJ17" s="93">
        <f t="shared" si="10"/>
        <v>1.8706153412613013E-2</v>
      </c>
      <c r="CK17" s="93">
        <f t="shared" si="11"/>
        <v>1.5797252518009567E-2</v>
      </c>
      <c r="CL17" s="63">
        <f t="shared" si="12"/>
        <v>2.9089008946034446E-3</v>
      </c>
      <c r="CM17" s="15">
        <f t="shared" si="13"/>
        <v>1.3948146017037484</v>
      </c>
      <c r="CN17" s="15">
        <f t="shared" si="14"/>
        <v>0.97591772099412666</v>
      </c>
      <c r="CO17" s="15">
        <f t="shared" si="15"/>
        <v>0.86187789607157972</v>
      </c>
      <c r="CP17" s="15">
        <f t="shared" si="16"/>
        <v>0.45975795342726761</v>
      </c>
      <c r="CQ17" s="15">
        <f t="shared" si="21"/>
        <v>6.730676421670382</v>
      </c>
      <c r="CR17" s="15">
        <f t="shared" si="21"/>
        <v>6.7270933602013772</v>
      </c>
      <c r="CS17" s="15">
        <f t="shared" si="21"/>
        <v>6.7205612488591635</v>
      </c>
      <c r="CT17" s="15">
        <f t="shared" si="21"/>
        <v>6.7087037261030726</v>
      </c>
      <c r="CU17" s="15">
        <f t="shared" si="21"/>
        <v>6.6873393035349284</v>
      </c>
      <c r="CV17" s="15">
        <f t="shared" si="21"/>
        <v>6.6493243574678633</v>
      </c>
      <c r="CW17" s="15">
        <f t="shared" si="21"/>
        <v>6.5829861172122399</v>
      </c>
      <c r="CX17" s="15">
        <f t="shared" si="18"/>
        <v>6.4702180577914632</v>
      </c>
    </row>
    <row r="18" spans="1:102" ht="17.25" thickTop="1" thickBot="1" x14ac:dyDescent="0.25">
      <c r="A18" s="7" t="s">
        <v>253</v>
      </c>
      <c r="B18" s="15"/>
      <c r="C18" s="26">
        <f ca="1">+C15</f>
        <v>57152.428789082885</v>
      </c>
      <c r="D18" s="27">
        <f ca="1">+C16</f>
        <v>0.35515106175275246</v>
      </c>
      <c r="E18" s="21" t="s">
        <v>251</v>
      </c>
      <c r="F18" s="10">
        <f ca="1">ROUND(2*(F16-$C$15)/$C$16,0)/2+F15</f>
        <v>9059</v>
      </c>
      <c r="AA18" s="213" t="s">
        <v>23</v>
      </c>
      <c r="AB18" s="214">
        <f>2*PI()/(AB8*365.2422)*AD2</f>
        <v>1.0182258368733733E-4</v>
      </c>
      <c r="AC18" s="54" t="s">
        <v>52</v>
      </c>
      <c r="AD18" s="54"/>
      <c r="AE18" s="215"/>
      <c r="BA18" s="213" t="s">
        <v>24</v>
      </c>
      <c r="BB18" s="214">
        <f>2*PI()/(BB8*365.2422)*BD2</f>
        <v>4.6997125743659598E-4</v>
      </c>
      <c r="BC18" s="54" t="s">
        <v>52</v>
      </c>
      <c r="BD18" s="54"/>
      <c r="BE18" s="215"/>
      <c r="BQ18" s="15">
        <f t="shared" si="0"/>
        <v>1.3134027468988552E-2</v>
      </c>
      <c r="BR18" s="15">
        <v>-7000</v>
      </c>
      <c r="BS18" s="15">
        <f t="shared" si="1"/>
        <v>9.7682357457833172E-3</v>
      </c>
      <c r="BT18" s="15">
        <f t="shared" si="2"/>
        <v>1.6295357604665359E-2</v>
      </c>
      <c r="BU18" s="15">
        <f t="shared" si="3"/>
        <v>-6.5271218588820413E-3</v>
      </c>
      <c r="BV18" s="15">
        <f t="shared" si="4"/>
        <v>0.55556178322715399</v>
      </c>
      <c r="BW18" s="15">
        <f t="shared" si="5"/>
        <v>0.27406911551051027</v>
      </c>
      <c r="BX18" s="15">
        <f t="shared" si="6"/>
        <v>-2.4280177995317835</v>
      </c>
      <c r="BY18" s="15">
        <f t="shared" si="7"/>
        <v>-2.6828385214197681</v>
      </c>
      <c r="BZ18" s="15">
        <f t="shared" si="20"/>
        <v>10.688053980481095</v>
      </c>
      <c r="CA18" s="15">
        <f t="shared" si="20"/>
        <v>10.688055872733976</v>
      </c>
      <c r="CB18" s="15">
        <f t="shared" si="20"/>
        <v>10.688045238815588</v>
      </c>
      <c r="CC18" s="15">
        <f t="shared" si="20"/>
        <v>10.688105003009087</v>
      </c>
      <c r="CD18" s="15">
        <f t="shared" si="20"/>
        <v>10.687769265280888</v>
      </c>
      <c r="CE18" s="15">
        <f t="shared" si="20"/>
        <v>10.689659968932746</v>
      </c>
      <c r="CF18" s="15">
        <f t="shared" si="20"/>
        <v>10.679155133063379</v>
      </c>
      <c r="CG18" s="15">
        <f t="shared" si="9"/>
        <v>11.248336458317322</v>
      </c>
      <c r="CI18" s="15">
        <v>-7000</v>
      </c>
      <c r="CJ18" s="93">
        <f t="shared" si="10"/>
        <v>1.9661149327870595E-2</v>
      </c>
      <c r="CK18" s="93">
        <f t="shared" si="11"/>
        <v>1.6295357604665359E-2</v>
      </c>
      <c r="CL18" s="63">
        <f t="shared" si="12"/>
        <v>3.3657917232052356E-3</v>
      </c>
      <c r="CM18" s="15">
        <f t="shared" si="13"/>
        <v>1.0190355926553876</v>
      </c>
      <c r="CN18" s="15">
        <f t="shared" si="14"/>
        <v>0.89710733549441568</v>
      </c>
      <c r="CO18" s="15">
        <f t="shared" si="15"/>
        <v>1.5394032192685756</v>
      </c>
      <c r="CP18" s="15">
        <f t="shared" si="16"/>
        <v>0.96908954151398286</v>
      </c>
      <c r="CQ18" s="15">
        <f t="shared" si="21"/>
        <v>7.1776521672805886</v>
      </c>
      <c r="CR18" s="15">
        <f t="shared" si="21"/>
        <v>7.1762935168848383</v>
      </c>
      <c r="CS18" s="15">
        <f t="shared" si="21"/>
        <v>7.1727283389043919</v>
      </c>
      <c r="CT18" s="15">
        <f t="shared" si="21"/>
        <v>7.1634466895598674</v>
      </c>
      <c r="CU18" s="15">
        <f t="shared" si="21"/>
        <v>7.1397561513627874</v>
      </c>
      <c r="CV18" s="15">
        <f t="shared" si="21"/>
        <v>7.0820107451133696</v>
      </c>
      <c r="CW18" s="15">
        <f t="shared" si="21"/>
        <v>6.9536119946653434</v>
      </c>
      <c r="CX18" s="15">
        <f t="shared" si="18"/>
        <v>6.7052036865097611</v>
      </c>
    </row>
    <row r="19" spans="1:102" ht="14.25" thickTop="1" thickBot="1" x14ac:dyDescent="0.25">
      <c r="A19" s="7" t="s">
        <v>254</v>
      </c>
      <c r="C19" s="67">
        <f>+D15</f>
        <v>57152.474075440965</v>
      </c>
      <c r="D19" s="68">
        <f>+D16</f>
        <v>0.35514991946473429</v>
      </c>
      <c r="E19" s="21" t="s">
        <v>252</v>
      </c>
      <c r="F19" s="25">
        <f ca="1">+$C$15+$C$16*F18-15018.5-$C$5/24</f>
        <v>45350.908924167736</v>
      </c>
      <c r="AA19" s="216"/>
      <c r="AC19" s="216"/>
      <c r="BQ19" s="15">
        <f t="shared" si="0"/>
        <v>1.1949506650890597E-2</v>
      </c>
      <c r="BR19" s="15">
        <v>-6500</v>
      </c>
      <c r="BS19" s="15">
        <f t="shared" si="1"/>
        <v>8.6737615987199992E-3</v>
      </c>
      <c r="BT19" s="15">
        <f t="shared" si="2"/>
        <v>1.6765425812869428E-2</v>
      </c>
      <c r="BU19" s="15">
        <f t="shared" si="3"/>
        <v>-8.0916642141494292E-3</v>
      </c>
      <c r="BV19" s="15">
        <f t="shared" si="4"/>
        <v>0.56742782336227271</v>
      </c>
      <c r="BW19" s="15">
        <f t="shared" si="5"/>
        <v>0.24479570006642096</v>
      </c>
      <c r="BX19" s="15">
        <f t="shared" si="6"/>
        <v>-2.3977051540682961</v>
      </c>
      <c r="BY19" s="15">
        <f t="shared" si="7"/>
        <v>-2.5634386014767232</v>
      </c>
      <c r="BZ19" s="15">
        <f t="shared" si="20"/>
        <v>10.731730555707845</v>
      </c>
      <c r="CA19" s="15">
        <f t="shared" si="20"/>
        <v>10.731729922214054</v>
      </c>
      <c r="CB19" s="15">
        <f t="shared" si="20"/>
        <v>10.731734054346481</v>
      </c>
      <c r="CC19" s="15">
        <f t="shared" si="20"/>
        <v>10.731707102547569</v>
      </c>
      <c r="CD19" s="15">
        <f t="shared" si="20"/>
        <v>10.731882943885294</v>
      </c>
      <c r="CE19" s="15">
        <f t="shared" si="20"/>
        <v>10.730737759050481</v>
      </c>
      <c r="CF19" s="15">
        <f t="shared" si="20"/>
        <v>10.738285236847544</v>
      </c>
      <c r="CG19" s="15">
        <f t="shared" si="9"/>
        <v>11.29924775016099</v>
      </c>
      <c r="CI19" s="15">
        <v>-6500</v>
      </c>
      <c r="CJ19" s="93">
        <f t="shared" si="10"/>
        <v>2.0041170865040026E-2</v>
      </c>
      <c r="CK19" s="93">
        <f t="shared" si="11"/>
        <v>1.6765425812869428E-2</v>
      </c>
      <c r="CL19" s="63">
        <f t="shared" si="12"/>
        <v>3.2757450521705977E-3</v>
      </c>
      <c r="CM19" s="15">
        <f t="shared" si="13"/>
        <v>0.79395380357541667</v>
      </c>
      <c r="CN19" s="15">
        <f t="shared" si="14"/>
        <v>0.67068543834717098</v>
      </c>
      <c r="CO19" s="15">
        <f t="shared" si="15"/>
        <v>1.9174488174907935</v>
      </c>
      <c r="CP19" s="15">
        <f t="shared" si="16"/>
        <v>1.4244864827365653</v>
      </c>
      <c r="CQ19" s="15">
        <f t="shared" si="21"/>
        <v>7.5113924873835396</v>
      </c>
      <c r="CR19" s="15">
        <f t="shared" si="21"/>
        <v>7.5113142940629762</v>
      </c>
      <c r="CS19" s="15">
        <f t="shared" si="21"/>
        <v>7.5109307697869232</v>
      </c>
      <c r="CT19" s="15">
        <f t="shared" si="21"/>
        <v>7.5090555830238408</v>
      </c>
      <c r="CU19" s="15">
        <f t="shared" si="21"/>
        <v>7.5000244389152408</v>
      </c>
      <c r="CV19" s="15">
        <f t="shared" si="21"/>
        <v>7.4592945120423053</v>
      </c>
      <c r="CW19" s="15">
        <f t="shared" si="21"/>
        <v>7.3105842026060159</v>
      </c>
      <c r="CX19" s="15">
        <f t="shared" si="18"/>
        <v>6.9401893152280589</v>
      </c>
    </row>
    <row r="20" spans="1:102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213</v>
      </c>
      <c r="O20" s="9" t="s">
        <v>93</v>
      </c>
      <c r="P20" s="8" t="s">
        <v>92</v>
      </c>
      <c r="Q20" s="6" t="s">
        <v>85</v>
      </c>
      <c r="Z20" s="6" t="s">
        <v>80</v>
      </c>
      <c r="AA20" s="8" t="s">
        <v>547</v>
      </c>
      <c r="AB20" s="8" t="s">
        <v>56</v>
      </c>
      <c r="AC20" s="8" t="s">
        <v>57</v>
      </c>
      <c r="AD20" s="8" t="s">
        <v>25</v>
      </c>
      <c r="AH20" s="8" t="s">
        <v>44</v>
      </c>
      <c r="AI20" s="8" t="s">
        <v>45</v>
      </c>
      <c r="AJ20" s="8" t="s">
        <v>46</v>
      </c>
      <c r="AK20" s="8" t="s">
        <v>58</v>
      </c>
      <c r="AL20" s="8" t="s">
        <v>47</v>
      </c>
      <c r="AM20" s="8" t="s">
        <v>48</v>
      </c>
      <c r="AN20" s="6" t="s">
        <v>30</v>
      </c>
      <c r="AO20" s="6" t="s">
        <v>31</v>
      </c>
      <c r="AP20" s="6" t="s">
        <v>32</v>
      </c>
      <c r="AQ20" s="6" t="s">
        <v>33</v>
      </c>
      <c r="AR20" s="6" t="s">
        <v>34</v>
      </c>
      <c r="AS20" s="6" t="s">
        <v>35</v>
      </c>
      <c r="AT20" s="6" t="s">
        <v>36</v>
      </c>
      <c r="AU20" s="6" t="s">
        <v>175</v>
      </c>
      <c r="AV20" s="6" t="s">
        <v>37</v>
      </c>
      <c r="AW20" s="8" t="s">
        <v>57</v>
      </c>
      <c r="AX20" s="8" t="s">
        <v>25</v>
      </c>
      <c r="AZ20" s="5"/>
      <c r="BA20" s="8" t="s">
        <v>44</v>
      </c>
      <c r="BB20" s="8" t="s">
        <v>45</v>
      </c>
      <c r="BC20" s="8" t="s">
        <v>46</v>
      </c>
      <c r="BD20" s="8" t="s">
        <v>58</v>
      </c>
      <c r="BE20" s="8" t="s">
        <v>47</v>
      </c>
      <c r="BF20" s="8" t="s">
        <v>48</v>
      </c>
      <c r="BG20" s="6" t="s">
        <v>30</v>
      </c>
      <c r="BH20" s="6" t="s">
        <v>31</v>
      </c>
      <c r="BI20" s="6" t="s">
        <v>32</v>
      </c>
      <c r="BJ20" s="6" t="s">
        <v>33</v>
      </c>
      <c r="BK20" s="6" t="s">
        <v>34</v>
      </c>
      <c r="BL20" s="6" t="s">
        <v>35</v>
      </c>
      <c r="BM20" s="6" t="s">
        <v>36</v>
      </c>
      <c r="BN20" s="6" t="s">
        <v>175</v>
      </c>
      <c r="BO20" s="5"/>
      <c r="BP20" s="5"/>
      <c r="BQ20" s="15">
        <f t="shared" si="0"/>
        <v>1.0471799714082599E-2</v>
      </c>
      <c r="BR20" s="15">
        <v>-6000</v>
      </c>
      <c r="BS20" s="15">
        <f t="shared" si="1"/>
        <v>7.5328609386765763E-3</v>
      </c>
      <c r="BT20" s="15">
        <f t="shared" si="2"/>
        <v>1.7207457142621778E-2</v>
      </c>
      <c r="BU20" s="15">
        <f t="shared" si="3"/>
        <v>-9.6745962039452016E-3</v>
      </c>
      <c r="BV20" s="15">
        <f t="shared" si="4"/>
        <v>0.58024504101309904</v>
      </c>
      <c r="BW20" s="15">
        <f t="shared" si="5"/>
        <v>0.21398238339990983</v>
      </c>
      <c r="BX20" s="15">
        <f t="shared" si="6"/>
        <v>-2.3660461427607165</v>
      </c>
      <c r="BY20" s="15">
        <f t="shared" si="7"/>
        <v>-2.4482542957898166</v>
      </c>
      <c r="BZ20" s="15">
        <f t="shared" si="20"/>
        <v>10.776366278407316</v>
      </c>
      <c r="CA20" s="15">
        <f t="shared" si="20"/>
        <v>10.776365451374161</v>
      </c>
      <c r="CB20" s="15">
        <f t="shared" si="20"/>
        <v>10.776371921023223</v>
      </c>
      <c r="CC20" s="15">
        <f t="shared" si="20"/>
        <v>10.776321315780715</v>
      </c>
      <c r="CD20" s="15">
        <f t="shared" si="20"/>
        <v>10.776717454406713</v>
      </c>
      <c r="CE20" s="15">
        <f t="shared" si="20"/>
        <v>10.773635067317178</v>
      </c>
      <c r="CF20" s="15">
        <f t="shared" si="20"/>
        <v>10.798869018793905</v>
      </c>
      <c r="CG20" s="15">
        <f t="shared" si="9"/>
        <v>11.350159042004659</v>
      </c>
      <c r="CI20" s="15">
        <v>-6000</v>
      </c>
      <c r="CJ20" s="93">
        <f t="shared" si="10"/>
        <v>2.0146395918027801E-2</v>
      </c>
      <c r="CK20" s="93">
        <f t="shared" si="11"/>
        <v>1.7207457142621778E-2</v>
      </c>
      <c r="CL20" s="63">
        <f t="shared" si="12"/>
        <v>2.9389387754060223E-3</v>
      </c>
      <c r="CM20" s="15">
        <f t="shared" si="13"/>
        <v>0.6618830649445292</v>
      </c>
      <c r="CN20" s="15">
        <f t="shared" si="14"/>
        <v>0.47096542377652212</v>
      </c>
      <c r="CO20" s="15">
        <f t="shared" si="15"/>
        <v>2.1621964568382697</v>
      </c>
      <c r="CP20" s="15">
        <f t="shared" si="16"/>
        <v>1.8761711451504361</v>
      </c>
      <c r="CQ20" s="15">
        <f t="shared" si="21"/>
        <v>7.7799767631971797</v>
      </c>
      <c r="CR20" s="15">
        <f t="shared" si="21"/>
        <v>7.7799767162379014</v>
      </c>
      <c r="CS20" s="15">
        <f t="shared" si="21"/>
        <v>7.7799756689868094</v>
      </c>
      <c r="CT20" s="15">
        <f t="shared" si="21"/>
        <v>7.7799523178095891</v>
      </c>
      <c r="CU20" s="15">
        <f t="shared" si="21"/>
        <v>7.7794335391530298</v>
      </c>
      <c r="CV20" s="15">
        <f t="shared" si="21"/>
        <v>7.7687168362125743</v>
      </c>
      <c r="CW20" s="15">
        <f t="shared" si="21"/>
        <v>7.6471977944484495</v>
      </c>
      <c r="CX20" s="15">
        <f t="shared" si="18"/>
        <v>7.1751749439463568</v>
      </c>
    </row>
    <row r="21" spans="1:102" x14ac:dyDescent="0.2">
      <c r="A21" t="s">
        <v>113</v>
      </c>
      <c r="B21" s="5" t="s">
        <v>111</v>
      </c>
      <c r="C21" s="12">
        <v>42537.432999999997</v>
      </c>
      <c r="D21" s="12"/>
      <c r="E21">
        <f t="shared" ref="E21:E52" si="22">+(C21-C$7)/C$8</f>
        <v>-10266.448394664623</v>
      </c>
      <c r="F21" s="11">
        <f t="shared" ref="F21:F52" si="23">ROUND(2*E21,0)/2</f>
        <v>-10266.5</v>
      </c>
      <c r="G21">
        <f t="shared" ref="G21:G52" si="24">+C21-(C$7+F21*C$8)</f>
        <v>1.832779999676859E-2</v>
      </c>
      <c r="K21">
        <f>G21</f>
        <v>1.832779999676859E-2</v>
      </c>
      <c r="O21">
        <f t="shared" ref="O21:O65" ca="1" si="25">+C$11+C$12*F21</f>
        <v>1.5199164492414406E-2</v>
      </c>
      <c r="Q21" s="2">
        <f t="shared" ref="Q21:Q52" si="26">+C21-15018.5</f>
        <v>27518.932999999997</v>
      </c>
      <c r="R21">
        <f t="shared" ref="R21:R52" si="27">+(P21-G21)^2</f>
        <v>3.3590825272155071E-4</v>
      </c>
      <c r="S21">
        <v>1</v>
      </c>
      <c r="Z21">
        <f t="shared" ref="Z21:Z52" si="28">F21</f>
        <v>-10266.5</v>
      </c>
      <c r="AA21" s="217">
        <f t="shared" ref="AA21:AA52" si="29">AB$3+AB$4*Z21+AB$5*Z21^2+AH21</f>
        <v>1.5700927823937828E-2</v>
      </c>
      <c r="AB21" s="218">
        <f t="shared" ref="AB21:AB52" si="30">+G21-AA21</f>
        <v>2.6268721728307624E-3</v>
      </c>
      <c r="AC21" s="218">
        <f t="shared" ref="AC21:AC52" si="31">+G21-AA21</f>
        <v>2.6268721728307624E-3</v>
      </c>
      <c r="AD21" s="219">
        <f t="shared" ref="AD21:AD52" si="32">S21*AC21^2</f>
        <v>6.9004574123926111E-6</v>
      </c>
      <c r="AH21" s="15">
        <f t="shared" ref="AH21:AH52" si="33">$AB$6*($AB$11/AI21*AJ21+$AB$12)</f>
        <v>3.1664165207330583E-3</v>
      </c>
      <c r="AI21" s="15">
        <f t="shared" ref="AI21:AI52" si="34">1+$AB$7*COS(AL21)</f>
        <v>0.49612449491168764</v>
      </c>
      <c r="AJ21" s="15">
        <f t="shared" ref="AJ21:AJ52" si="35">SIN(AL21+RADIANS($AB$9))</f>
        <v>0.43503849404787526</v>
      </c>
      <c r="AK21" s="15">
        <f t="shared" ref="AK21:AK52" si="36">$AB$7*SIN(AL21)</f>
        <v>-0.30280241468854219</v>
      </c>
      <c r="AL21" s="15">
        <f t="shared" ref="AL21:AL52" si="37">2*ATAN(AM21)</f>
        <v>-2.6004772059499772</v>
      </c>
      <c r="AM21" s="15">
        <f t="shared" ref="AM21:AM52" si="38">TAN(AN21/2)*SQRT((1+$AB$7)/(1-$AB$7))</f>
        <v>-3.6054398268842274</v>
      </c>
      <c r="AN21" s="63">
        <f t="shared" ref="AN21:AT30" si="39">$AU21+$AB$7*SIN(AO21)</f>
        <v>10.421859913373263</v>
      </c>
      <c r="AO21" s="63">
        <f t="shared" si="39"/>
        <v>10.422281795781631</v>
      </c>
      <c r="AP21" s="63">
        <f t="shared" si="39"/>
        <v>10.420960036150293</v>
      </c>
      <c r="AQ21" s="63">
        <f t="shared" si="39"/>
        <v>10.425110199831286</v>
      </c>
      <c r="AR21" s="63">
        <f t="shared" si="39"/>
        <v>10.41216726717416</v>
      </c>
      <c r="AS21" s="63">
        <f t="shared" si="39"/>
        <v>10.45343665397734</v>
      </c>
      <c r="AT21" s="63">
        <f t="shared" si="39"/>
        <v>10.329745310154994</v>
      </c>
      <c r="AU21" s="63">
        <f t="shared" ref="AU21:AU52" si="40">RADIANS($AB$9)+$AB$18*(F21-AB$15)</f>
        <v>10.915732988702633</v>
      </c>
      <c r="AV21" s="217">
        <f t="shared" ref="AV21:AV52" si="41">AA21+BA21</f>
        <v>1.2654621186953808E-2</v>
      </c>
      <c r="AW21" s="218">
        <f>AC21-CL21</f>
        <v>1.4369498386024087E-4</v>
      </c>
      <c r="AX21" s="224">
        <f>S21*AW21^2</f>
        <v>2.0648248386594883E-8</v>
      </c>
      <c r="AZ21" s="63"/>
      <c r="BA21" s="15">
        <f t="shared" ref="BA21:BA52" si="42">$BB$6*($BB$11/BB21*BC21+$BB$12)</f>
        <v>-3.0463066369840188E-3</v>
      </c>
      <c r="BB21" s="15">
        <f t="shared" ref="BB21:BB52" si="43">1+$BB$7*COS(BE21)</f>
        <v>0.58202342354573089</v>
      </c>
      <c r="BC21" s="15">
        <f t="shared" ref="BC21:BC52" si="44">SIN(BE21+RADIANS($BB$9))</f>
        <v>-0.96340185377478149</v>
      </c>
      <c r="BD21" s="15">
        <f t="shared" ref="BD21:BD52" si="45">$BB$7*SIN(BE21)</f>
        <v>-0.43942173985679334</v>
      </c>
      <c r="BE21" s="15">
        <f t="shared" ref="BE21:BE52" si="46">2*ATAN(BF21)</f>
        <v>-2.3311878011485447</v>
      </c>
      <c r="BF21" s="15">
        <f t="shared" ref="BF21:BF52" si="47">TAN(BG21/2)*SQRT((1+$BB$7)/(1-$BB$7))</f>
        <v>-2.331332881442743</v>
      </c>
      <c r="BG21" s="63">
        <f t="shared" ref="BG21:BM30" si="48">$BN21+$BB$7*SIN(BH21)</f>
        <v>4.5697406700284322</v>
      </c>
      <c r="BH21" s="63">
        <f t="shared" si="48"/>
        <v>4.5697404331677998</v>
      </c>
      <c r="BI21" s="63">
        <f t="shared" si="48"/>
        <v>4.5697431804301445</v>
      </c>
      <c r="BJ21" s="63">
        <f t="shared" si="48"/>
        <v>4.5697113191392678</v>
      </c>
      <c r="BK21" s="63">
        <f t="shared" si="48"/>
        <v>4.5700812648683415</v>
      </c>
      <c r="BL21" s="63">
        <f t="shared" si="48"/>
        <v>4.5658429060470356</v>
      </c>
      <c r="BM21" s="63">
        <f t="shared" si="48"/>
        <v>4.6259907422224344</v>
      </c>
      <c r="BN21" s="63">
        <f t="shared" ref="BN21:BN52" si="49">RADIANS($BB$9)+$BB$18*(F21-BB$15)</f>
        <v>5.1700425740931202</v>
      </c>
      <c r="BO21" s="63"/>
      <c r="BP21" s="63"/>
      <c r="BQ21" s="15">
        <f t="shared" si="0"/>
        <v>8.8302874693182137E-3</v>
      </c>
      <c r="BR21" s="15">
        <v>-5500</v>
      </c>
      <c r="BS21" s="15">
        <f t="shared" si="1"/>
        <v>6.3471102803476925E-3</v>
      </c>
      <c r="BT21" s="15">
        <f t="shared" si="2"/>
        <v>1.7621451593922401E-2</v>
      </c>
      <c r="BU21" s="15">
        <f t="shared" si="3"/>
        <v>-1.1274341313574708E-2</v>
      </c>
      <c r="BV21" s="15">
        <f t="shared" si="4"/>
        <v>0.59411560883468295</v>
      </c>
      <c r="BW21" s="15">
        <f t="shared" si="5"/>
        <v>0.18149072557474383</v>
      </c>
      <c r="BX21" s="15">
        <f t="shared" si="6"/>
        <v>-2.3328983185138252</v>
      </c>
      <c r="BY21" s="15">
        <f t="shared" si="7"/>
        <v>-2.3368475647445899</v>
      </c>
      <c r="BZ21" s="15">
        <f t="shared" si="20"/>
        <v>10.82203933027027</v>
      </c>
      <c r="CA21" s="15">
        <f t="shared" si="20"/>
        <v>10.822038916757807</v>
      </c>
      <c r="CB21" s="15">
        <f t="shared" si="20"/>
        <v>10.82204299068634</v>
      </c>
      <c r="CC21" s="15">
        <f t="shared" si="20"/>
        <v>10.82200285843321</v>
      </c>
      <c r="CD21" s="15">
        <f t="shared" si="20"/>
        <v>10.822398602468171</v>
      </c>
      <c r="CE21" s="15">
        <f t="shared" si="20"/>
        <v>10.818534427806904</v>
      </c>
      <c r="CF21" s="15">
        <f t="shared" si="20"/>
        <v>10.860881413613244</v>
      </c>
      <c r="CG21" s="15">
        <f t="shared" si="9"/>
        <v>11.401070333848327</v>
      </c>
      <c r="CI21" s="15">
        <v>-5500</v>
      </c>
      <c r="CJ21" s="93">
        <f t="shared" si="10"/>
        <v>2.0104628782892923E-2</v>
      </c>
      <c r="CK21" s="93">
        <f t="shared" si="11"/>
        <v>1.7621451593922401E-2</v>
      </c>
      <c r="CL21" s="63">
        <f t="shared" si="12"/>
        <v>2.4831771889705216E-3</v>
      </c>
      <c r="CM21" s="15">
        <f t="shared" si="13"/>
        <v>0.57797376361806996</v>
      </c>
      <c r="CN21" s="15">
        <f t="shared" si="14"/>
        <v>0.30709282941241517</v>
      </c>
      <c r="CO21" s="15">
        <f t="shared" si="15"/>
        <v>2.3404445703596144</v>
      </c>
      <c r="CP21" s="15">
        <f t="shared" si="16"/>
        <v>2.3614421627409947</v>
      </c>
      <c r="CQ21" s="15">
        <f t="shared" si="21"/>
        <v>8.0093200478606228</v>
      </c>
      <c r="CR21" s="15">
        <f t="shared" si="21"/>
        <v>8.0093203937613335</v>
      </c>
      <c r="CS21" s="15">
        <f t="shared" si="21"/>
        <v>8.00931670720135</v>
      </c>
      <c r="CT21" s="15">
        <f t="shared" si="21"/>
        <v>8.0093559935614707</v>
      </c>
      <c r="CU21" s="15">
        <f t="shared" si="21"/>
        <v>8.0089368244079395</v>
      </c>
      <c r="CV21" s="15">
        <f t="shared" si="21"/>
        <v>8.013352781028571</v>
      </c>
      <c r="CW21" s="15">
        <f t="shared" si="21"/>
        <v>7.957866827306832</v>
      </c>
      <c r="CX21" s="15">
        <f t="shared" si="18"/>
        <v>7.4101605726646547</v>
      </c>
    </row>
    <row r="22" spans="1:102" x14ac:dyDescent="0.2">
      <c r="A22" s="159" t="s">
        <v>411</v>
      </c>
      <c r="B22" s="160" t="s">
        <v>111</v>
      </c>
      <c r="C22" s="161">
        <v>42537.613700000002</v>
      </c>
      <c r="D22" s="159" t="s">
        <v>260</v>
      </c>
      <c r="E22">
        <f t="shared" si="22"/>
        <v>-10265.939600150019</v>
      </c>
      <c r="F22" s="11">
        <f t="shared" si="23"/>
        <v>-10266</v>
      </c>
      <c r="G22">
        <f t="shared" si="24"/>
        <v>2.1451200002047699E-2</v>
      </c>
      <c r="K22" s="63"/>
      <c r="O22">
        <f t="shared" ca="1" si="25"/>
        <v>1.5198095368790625E-2</v>
      </c>
      <c r="Q22" s="2">
        <f t="shared" si="26"/>
        <v>27519.113700000002</v>
      </c>
      <c r="R22">
        <f t="shared" si="27"/>
        <v>4.6015398152785122E-4</v>
      </c>
      <c r="S22">
        <v>1</v>
      </c>
      <c r="Z22">
        <f t="shared" si="28"/>
        <v>-10266</v>
      </c>
      <c r="AA22" s="217">
        <f t="shared" si="29"/>
        <v>1.5700187386296166E-2</v>
      </c>
      <c r="AB22" s="218">
        <f t="shared" si="30"/>
        <v>5.7510126157515329E-3</v>
      </c>
      <c r="AC22" s="218">
        <f t="shared" si="31"/>
        <v>5.7510126157515329E-3</v>
      </c>
      <c r="AD22" s="219">
        <f t="shared" si="32"/>
        <v>3.3074146106533287E-5</v>
      </c>
      <c r="AH22" s="15">
        <f t="shared" si="33"/>
        <v>3.165008845535481E-3</v>
      </c>
      <c r="AI22" s="15">
        <f t="shared" si="34"/>
        <v>0.4961316717890133</v>
      </c>
      <c r="AJ22" s="15">
        <f t="shared" si="35"/>
        <v>0.43501715321741147</v>
      </c>
      <c r="AK22" s="15">
        <f t="shared" si="36"/>
        <v>-0.30281435698308473</v>
      </c>
      <c r="AL22" s="15">
        <f t="shared" si="37"/>
        <v>-2.6004535048978896</v>
      </c>
      <c r="AM22" s="15">
        <f t="shared" si="38"/>
        <v>-3.6052739361312458</v>
      </c>
      <c r="AN22" s="63">
        <f t="shared" si="39"/>
        <v>10.421898559160001</v>
      </c>
      <c r="AO22" s="63">
        <f t="shared" si="39"/>
        <v>10.422320264139403</v>
      </c>
      <c r="AP22" s="63">
        <f t="shared" si="39"/>
        <v>10.420998981293508</v>
      </c>
      <c r="AQ22" s="63">
        <f t="shared" si="39"/>
        <v>10.425147894587395</v>
      </c>
      <c r="AR22" s="63">
        <f t="shared" si="39"/>
        <v>10.412208080997392</v>
      </c>
      <c r="AS22" s="63">
        <f t="shared" si="39"/>
        <v>10.453469945013829</v>
      </c>
      <c r="AT22" s="63">
        <f t="shared" si="39"/>
        <v>10.329793835195419</v>
      </c>
      <c r="AU22" s="63">
        <f t="shared" si="40"/>
        <v>10.915783899994477</v>
      </c>
      <c r="AV22" s="217">
        <f t="shared" si="41"/>
        <v>1.2654196853712246E-2</v>
      </c>
      <c r="AW22" s="218">
        <f t="shared" ref="AW22:AW85" si="50">AC22-CL22</f>
        <v>3.7824058458071175E-3</v>
      </c>
      <c r="AX22" s="224">
        <f t="shared" ref="AX22:AX85" si="51">S22*AW22^2</f>
        <v>1.4306593982395855E-5</v>
      </c>
      <c r="AZ22" s="63"/>
      <c r="BA22" s="15">
        <f t="shared" si="42"/>
        <v>-3.045990532583919E-3</v>
      </c>
      <c r="BB22" s="15">
        <f t="shared" si="43"/>
        <v>0.58209302240327565</v>
      </c>
      <c r="BC22" s="15">
        <f t="shared" si="44"/>
        <v>-0.96344429602348336</v>
      </c>
      <c r="BD22" s="15">
        <f t="shared" si="45"/>
        <v>-0.4394879315739782</v>
      </c>
      <c r="BE22" s="15">
        <f t="shared" si="46"/>
        <v>-2.3310294256984578</v>
      </c>
      <c r="BF22" s="15">
        <f t="shared" si="47"/>
        <v>-2.33082339354055</v>
      </c>
      <c r="BG22" s="63">
        <f t="shared" si="48"/>
        <v>4.5699570166380576</v>
      </c>
      <c r="BH22" s="63">
        <f t="shared" si="48"/>
        <v>4.5699567814125857</v>
      </c>
      <c r="BI22" s="63">
        <f t="shared" si="48"/>
        <v>4.5699595138252214</v>
      </c>
      <c r="BJ22" s="63">
        <f t="shared" si="48"/>
        <v>4.5699277769397719</v>
      </c>
      <c r="BK22" s="63">
        <f t="shared" si="48"/>
        <v>4.5702968338736438</v>
      </c>
      <c r="BL22" s="63">
        <f t="shared" si="48"/>
        <v>4.5660623252272776</v>
      </c>
      <c r="BM22" s="63">
        <f t="shared" si="48"/>
        <v>4.6262887100267083</v>
      </c>
      <c r="BN22" s="63">
        <f t="shared" si="49"/>
        <v>5.1702775597218382</v>
      </c>
      <c r="BO22" s="63"/>
      <c r="BP22" s="63"/>
      <c r="BQ22" s="15">
        <f t="shared" si="0"/>
        <v>7.0869841311585191E-3</v>
      </c>
      <c r="BR22" s="15">
        <v>-5000</v>
      </c>
      <c r="BS22" s="15">
        <f t="shared" si="1"/>
        <v>5.1183773612141041E-3</v>
      </c>
      <c r="BT22" s="15">
        <f t="shared" si="2"/>
        <v>1.8007409166771304E-2</v>
      </c>
      <c r="BU22" s="15">
        <f t="shared" si="3"/>
        <v>-1.28890318055572E-2</v>
      </c>
      <c r="BV22" s="15">
        <f t="shared" si="4"/>
        <v>0.60915677630275034</v>
      </c>
      <c r="BW22" s="15">
        <f t="shared" si="5"/>
        <v>0.14716635235002587</v>
      </c>
      <c r="BX22" s="15">
        <f t="shared" si="6"/>
        <v>-2.2980989953092115</v>
      </c>
      <c r="BY22" s="15">
        <f t="shared" si="7"/>
        <v>-2.2288126815004774</v>
      </c>
      <c r="BZ22" s="15">
        <f t="shared" ref="BZ22:CF31" si="52">$CG22+$AB$7*SIN(CA22)</f>
        <v>10.868836202927852</v>
      </c>
      <c r="CA22" s="15">
        <f t="shared" si="52"/>
        <v>10.868836096166056</v>
      </c>
      <c r="CB22" s="15">
        <f t="shared" si="52"/>
        <v>10.868837532977876</v>
      </c>
      <c r="CC22" s="15">
        <f t="shared" si="52"/>
        <v>10.86881819756664</v>
      </c>
      <c r="CD22" s="15">
        <f t="shared" si="52"/>
        <v>10.869078643751484</v>
      </c>
      <c r="CE22" s="15">
        <f t="shared" si="52"/>
        <v>10.865614051304318</v>
      </c>
      <c r="CF22" s="15">
        <f t="shared" si="52"/>
        <v>10.924293653909187</v>
      </c>
      <c r="CG22" s="15">
        <f t="shared" si="9"/>
        <v>11.451981625691996</v>
      </c>
      <c r="CI22" s="15">
        <v>-5000</v>
      </c>
      <c r="CJ22" s="93">
        <f t="shared" si="10"/>
        <v>1.9976015936715719E-2</v>
      </c>
      <c r="CK22" s="93">
        <f t="shared" si="11"/>
        <v>1.8007409166771304E-2</v>
      </c>
      <c r="CL22" s="63">
        <f t="shared" si="12"/>
        <v>1.9686067699444154E-3</v>
      </c>
      <c r="CM22" s="15">
        <f t="shared" si="13"/>
        <v>0.52116582600328976</v>
      </c>
      <c r="CN22" s="15">
        <f t="shared" si="14"/>
        <v>0.1708610286477657</v>
      </c>
      <c r="CO22" s="15">
        <f t="shared" si="15"/>
        <v>2.4808778301736072</v>
      </c>
      <c r="CP22" s="15">
        <f t="shared" si="16"/>
        <v>2.9160958092500993</v>
      </c>
      <c r="CQ22" s="15">
        <f t="shared" ref="CQ22:CW31" si="53">$CX22+$BB$7*SIN(CR22)</f>
        <v>8.2129540535521048</v>
      </c>
      <c r="CR22" s="15">
        <f t="shared" si="53"/>
        <v>8.2129401120925305</v>
      </c>
      <c r="CS22" s="15">
        <f t="shared" si="53"/>
        <v>8.2130055440148713</v>
      </c>
      <c r="CT22" s="15">
        <f t="shared" si="53"/>
        <v>8.2126983512073473</v>
      </c>
      <c r="CU22" s="15">
        <f t="shared" si="53"/>
        <v>8.2141384000234723</v>
      </c>
      <c r="CV22" s="15">
        <f t="shared" si="53"/>
        <v>8.2073392628930719</v>
      </c>
      <c r="CW22" s="15">
        <f t="shared" si="53"/>
        <v>8.2384313912515115</v>
      </c>
      <c r="CX22" s="15">
        <f t="shared" si="18"/>
        <v>7.6451462013829534</v>
      </c>
    </row>
    <row r="23" spans="1:102" x14ac:dyDescent="0.2">
      <c r="A23" s="162" t="s">
        <v>108</v>
      </c>
      <c r="B23" s="163"/>
      <c r="C23" s="161">
        <v>42659.417699999998</v>
      </c>
      <c r="D23" s="161"/>
      <c r="E23">
        <f t="shared" si="22"/>
        <v>-9922.9777459417601</v>
      </c>
      <c r="F23" s="11">
        <f t="shared" si="23"/>
        <v>-9923</v>
      </c>
      <c r="G23">
        <f t="shared" si="24"/>
        <v>7.9035999951884151E-3</v>
      </c>
      <c r="J23">
        <f>G23</f>
        <v>7.9035999951884151E-3</v>
      </c>
      <c r="O23">
        <f t="shared" ca="1" si="25"/>
        <v>1.4464676562877237E-2</v>
      </c>
      <c r="Q23" s="2">
        <f t="shared" si="26"/>
        <v>27640.917699999998</v>
      </c>
      <c r="R23">
        <f t="shared" si="27"/>
        <v>6.2466892883942314E-5</v>
      </c>
      <c r="S23">
        <v>1</v>
      </c>
      <c r="Z23">
        <f t="shared" si="28"/>
        <v>-9923</v>
      </c>
      <c r="AA23" s="217">
        <f t="shared" si="29"/>
        <v>1.5179900440101011E-2</v>
      </c>
      <c r="AB23" s="218">
        <f t="shared" si="30"/>
        <v>-7.2763004449125958E-3</v>
      </c>
      <c r="AC23" s="218">
        <f t="shared" si="31"/>
        <v>-7.2763004449125958E-3</v>
      </c>
      <c r="AD23" s="219">
        <f t="shared" si="32"/>
        <v>5.2944548164635238E-5</v>
      </c>
      <c r="AH23" s="15">
        <f t="shared" si="33"/>
        <v>2.1936035740573278E-3</v>
      </c>
      <c r="AI23" s="15">
        <f t="shared" si="34"/>
        <v>0.50117194626551353</v>
      </c>
      <c r="AJ23" s="15">
        <f t="shared" si="35"/>
        <v>0.42017318665712161</v>
      </c>
      <c r="AK23" s="15">
        <f t="shared" si="36"/>
        <v>-0.31104726293069657</v>
      </c>
      <c r="AL23" s="15">
        <f t="shared" si="37"/>
        <v>-2.584032340741754</v>
      </c>
      <c r="AM23" s="15">
        <f t="shared" si="38"/>
        <v>-3.4936440976916106</v>
      </c>
      <c r="AN23" s="63">
        <f t="shared" si="39"/>
        <v>10.448539428519643</v>
      </c>
      <c r="AO23" s="63">
        <f t="shared" si="39"/>
        <v>10.448851307719046</v>
      </c>
      <c r="AP23" s="63">
        <f t="shared" si="39"/>
        <v>10.447831691782149</v>
      </c>
      <c r="AQ23" s="63">
        <f t="shared" si="39"/>
        <v>10.451171449391833</v>
      </c>
      <c r="AR23" s="63">
        <f t="shared" si="39"/>
        <v>10.440299306886683</v>
      </c>
      <c r="AS23" s="63">
        <f t="shared" si="39"/>
        <v>10.476441872327564</v>
      </c>
      <c r="AT23" s="63">
        <f t="shared" si="39"/>
        <v>10.363440215561907</v>
      </c>
      <c r="AU23" s="63">
        <f t="shared" si="40"/>
        <v>10.950709046199234</v>
      </c>
      <c r="AV23" s="217">
        <f t="shared" si="41"/>
        <v>1.239624860313695E-2</v>
      </c>
      <c r="AW23" s="218">
        <f t="shared" si="50"/>
        <v>-8.7034277932678469E-3</v>
      </c>
      <c r="AX23" s="224">
        <f t="shared" si="51"/>
        <v>7.5749655352627223E-5</v>
      </c>
      <c r="AZ23" s="63"/>
      <c r="BA23" s="15">
        <f t="shared" si="42"/>
        <v>-2.78365183696406E-3</v>
      </c>
      <c r="BB23" s="15">
        <f t="shared" si="43"/>
        <v>0.63710158043817766</v>
      </c>
      <c r="BC23" s="15">
        <f t="shared" si="44"/>
        <v>-0.98839831672515199</v>
      </c>
      <c r="BD23" s="15">
        <f t="shared" si="45"/>
        <v>-0.48590186355141129</v>
      </c>
      <c r="BE23" s="15">
        <f t="shared" si="46"/>
        <v>-2.2122818373089812</v>
      </c>
      <c r="BF23" s="15">
        <f t="shared" si="47"/>
        <v>-1.9949711387635187</v>
      </c>
      <c r="BG23" s="63">
        <f t="shared" si="48"/>
        <v>4.7250646467458459</v>
      </c>
      <c r="BH23" s="63">
        <f t="shared" si="48"/>
        <v>4.7250646467651682</v>
      </c>
      <c r="BI23" s="63">
        <f t="shared" si="48"/>
        <v>4.7250646492787469</v>
      </c>
      <c r="BJ23" s="63">
        <f t="shared" si="48"/>
        <v>4.7250649762610051</v>
      </c>
      <c r="BK23" s="63">
        <f t="shared" si="48"/>
        <v>4.7251074405158473</v>
      </c>
      <c r="BL23" s="63">
        <f t="shared" si="48"/>
        <v>4.7297614869118787</v>
      </c>
      <c r="BM23" s="63">
        <f t="shared" si="48"/>
        <v>4.8375706203356881</v>
      </c>
      <c r="BN23" s="63">
        <f t="shared" si="49"/>
        <v>5.3314777010225907</v>
      </c>
      <c r="BO23" s="63"/>
      <c r="BP23" s="63"/>
      <c r="BQ23" s="15">
        <f t="shared" si="0"/>
        <v>5.2760051030083426E-3</v>
      </c>
      <c r="BR23" s="15">
        <v>-4500</v>
      </c>
      <c r="BS23" s="15">
        <f t="shared" si="1"/>
        <v>3.8488777546530906E-3</v>
      </c>
      <c r="BT23" s="15">
        <f t="shared" si="2"/>
        <v>1.8365329861168487E-2</v>
      </c>
      <c r="BU23" s="15">
        <f t="shared" si="3"/>
        <v>-1.4516452106515396E-2</v>
      </c>
      <c r="BV23" s="15">
        <f t="shared" si="4"/>
        <v>0.62550358568905029</v>
      </c>
      <c r="BW23" s="15">
        <f t="shared" si="5"/>
        <v>0.1108369624578515</v>
      </c>
      <c r="BX23" s="15">
        <f t="shared" si="6"/>
        <v>-2.2614613398503605</v>
      </c>
      <c r="BY23" s="15">
        <f t="shared" si="7"/>
        <v>-2.1237701901203012</v>
      </c>
      <c r="BZ23" s="15">
        <f t="shared" si="52"/>
        <v>10.916853090270417</v>
      </c>
      <c r="CA23" s="15">
        <f t="shared" si="52"/>
        <v>10.916853081535638</v>
      </c>
      <c r="CB23" s="15">
        <f t="shared" si="52"/>
        <v>10.916853270480511</v>
      </c>
      <c r="CC23" s="15">
        <f t="shared" si="52"/>
        <v>10.916849183452468</v>
      </c>
      <c r="CD23" s="15">
        <f t="shared" si="52"/>
        <v>10.916937636422411</v>
      </c>
      <c r="CE23" s="15">
        <f t="shared" si="52"/>
        <v>10.915044959138916</v>
      </c>
      <c r="CF23" s="15">
        <f t="shared" si="52"/>
        <v>10.989073344726027</v>
      </c>
      <c r="CG23" s="15">
        <f t="shared" si="9"/>
        <v>11.502892917535664</v>
      </c>
      <c r="CI23" s="15">
        <v>-4500</v>
      </c>
      <c r="CJ23" s="93">
        <f t="shared" si="10"/>
        <v>1.9792457209523738E-2</v>
      </c>
      <c r="CK23" s="93">
        <f t="shared" si="11"/>
        <v>1.8365329861168487E-2</v>
      </c>
      <c r="CL23" s="63">
        <f t="shared" si="12"/>
        <v>1.4271273483552518E-3</v>
      </c>
      <c r="CM23" s="15">
        <f t="shared" si="13"/>
        <v>0.48100171333531294</v>
      </c>
      <c r="CN23" s="15">
        <f t="shared" si="14"/>
        <v>5.4699625518671094E-2</v>
      </c>
      <c r="CO23" s="15">
        <f t="shared" si="15"/>
        <v>2.5978543724887611</v>
      </c>
      <c r="CP23" s="15">
        <f t="shared" si="16"/>
        <v>3.5871674322664231</v>
      </c>
      <c r="CQ23" s="15">
        <f t="shared" si="53"/>
        <v>8.3988818202441795</v>
      </c>
      <c r="CR23" s="15">
        <f t="shared" si="53"/>
        <v>8.398510790804659</v>
      </c>
      <c r="CS23" s="15">
        <f t="shared" si="53"/>
        <v>8.3996906753375473</v>
      </c>
      <c r="CT23" s="15">
        <f t="shared" si="53"/>
        <v>8.3959306034043397</v>
      </c>
      <c r="CU23" s="15">
        <f t="shared" si="53"/>
        <v>8.407833269039612</v>
      </c>
      <c r="CV23" s="15">
        <f t="shared" si="53"/>
        <v>8.3693090538000146</v>
      </c>
      <c r="CW23" s="15">
        <f t="shared" si="53"/>
        <v>8.4863862571984434</v>
      </c>
      <c r="CX23" s="15">
        <f t="shared" si="18"/>
        <v>7.8801318301012513</v>
      </c>
    </row>
    <row r="24" spans="1:102" x14ac:dyDescent="0.2">
      <c r="A24" s="159" t="s">
        <v>412</v>
      </c>
      <c r="B24" s="160" t="s">
        <v>111</v>
      </c>
      <c r="C24" s="161">
        <v>42876.421999999999</v>
      </c>
      <c r="D24" s="159" t="s">
        <v>260</v>
      </c>
      <c r="E24">
        <f t="shared" si="22"/>
        <v>-9311.9617111714106</v>
      </c>
      <c r="F24" s="11">
        <f t="shared" si="23"/>
        <v>-9312</v>
      </c>
      <c r="G24">
        <f t="shared" si="24"/>
        <v>1.3598400000773836E-2</v>
      </c>
      <c r="K24" s="63"/>
      <c r="O24">
        <f t="shared" ca="1" si="25"/>
        <v>1.3158207494617529E-2</v>
      </c>
      <c r="Q24" s="2">
        <f t="shared" si="26"/>
        <v>27857.921999999999</v>
      </c>
      <c r="R24">
        <f t="shared" si="27"/>
        <v>1.8491648258104587E-4</v>
      </c>
      <c r="S24">
        <v>1</v>
      </c>
      <c r="Z24">
        <f t="shared" si="28"/>
        <v>-9312</v>
      </c>
      <c r="AA24" s="217">
        <f t="shared" si="29"/>
        <v>1.4192335025163953E-2</v>
      </c>
      <c r="AB24" s="218">
        <f t="shared" si="30"/>
        <v>-5.9393502439011696E-4</v>
      </c>
      <c r="AC24" s="218">
        <f t="shared" si="31"/>
        <v>-5.9393502439011696E-4</v>
      </c>
      <c r="AD24" s="219">
        <f t="shared" si="32"/>
        <v>3.5275881319728882E-7</v>
      </c>
      <c r="AH24" s="15">
        <f t="shared" si="33"/>
        <v>4.3512759823588715E-4</v>
      </c>
      <c r="AI24" s="15">
        <f t="shared" si="34"/>
        <v>0.51075914695573277</v>
      </c>
      <c r="AJ24" s="15">
        <f t="shared" si="35"/>
        <v>0.39267253511823114</v>
      </c>
      <c r="AK24" s="15">
        <f t="shared" si="36"/>
        <v>-0.32591903086768559</v>
      </c>
      <c r="AL24" s="15">
        <f t="shared" si="37"/>
        <v>-2.5539319196967729</v>
      </c>
      <c r="AM24" s="15">
        <f t="shared" si="38"/>
        <v>-3.304812335392632</v>
      </c>
      <c r="AN24" s="63">
        <f t="shared" si="39"/>
        <v>10.496670439323951</v>
      </c>
      <c r="AO24" s="63">
        <f t="shared" si="39"/>
        <v>10.49683956493153</v>
      </c>
      <c r="AP24" s="63">
        <f t="shared" si="39"/>
        <v>10.496238416371632</v>
      </c>
      <c r="AQ24" s="63">
        <f t="shared" si="39"/>
        <v>10.498378190223272</v>
      </c>
      <c r="AR24" s="63">
        <f t="shared" si="39"/>
        <v>10.490799553346532</v>
      </c>
      <c r="AS24" s="63">
        <f t="shared" si="39"/>
        <v>10.518136827663703</v>
      </c>
      <c r="AT24" s="63">
        <f t="shared" si="39"/>
        <v>10.425150724953703</v>
      </c>
      <c r="AU24" s="63">
        <f t="shared" si="40"/>
        <v>11.012922644832198</v>
      </c>
      <c r="AV24" s="217">
        <f t="shared" si="41"/>
        <v>1.2153453944302686E-2</v>
      </c>
      <c r="AW24" s="218">
        <f t="shared" si="50"/>
        <v>-1.4708232591940009E-3</v>
      </c>
      <c r="AX24" s="224">
        <f t="shared" si="51"/>
        <v>2.163321059786063E-6</v>
      </c>
      <c r="AZ24" s="63"/>
      <c r="BA24" s="15">
        <f t="shared" si="42"/>
        <v>-2.0388810808612658E-3</v>
      </c>
      <c r="BB24" s="15">
        <f t="shared" si="43"/>
        <v>0.78859663807696312</v>
      </c>
      <c r="BC24" s="15">
        <f t="shared" si="44"/>
        <v>-0.99117508501956197</v>
      </c>
      <c r="BD24" s="15">
        <f t="shared" si="45"/>
        <v>-0.56842282017072487</v>
      </c>
      <c r="BE24" s="15">
        <f t="shared" si="46"/>
        <v>-1.9268571100263414</v>
      </c>
      <c r="BF24" s="15">
        <f t="shared" si="47"/>
        <v>-1.4388323399332295</v>
      </c>
      <c r="BG24" s="63">
        <f t="shared" si="48"/>
        <v>5.0455241528294064</v>
      </c>
      <c r="BH24" s="63">
        <f t="shared" si="48"/>
        <v>5.0455926726344682</v>
      </c>
      <c r="BI24" s="63">
        <f t="shared" si="48"/>
        <v>5.0459379376011615</v>
      </c>
      <c r="BJ24" s="63">
        <f t="shared" si="48"/>
        <v>5.0476724883403419</v>
      </c>
      <c r="BK24" s="63">
        <f t="shared" si="48"/>
        <v>5.0562591775350239</v>
      </c>
      <c r="BL24" s="63">
        <f t="shared" si="48"/>
        <v>5.096055839132104</v>
      </c>
      <c r="BM24" s="63">
        <f t="shared" si="48"/>
        <v>5.2446196891742236</v>
      </c>
      <c r="BN24" s="63">
        <f t="shared" si="49"/>
        <v>5.6186301393163509</v>
      </c>
      <c r="BO24" s="63"/>
      <c r="BP24" s="63"/>
      <c r="BQ24" s="15">
        <f t="shared" si="0"/>
        <v>3.4181361645430897E-3</v>
      </c>
      <c r="BR24" s="15">
        <v>-4000</v>
      </c>
      <c r="BS24" s="15">
        <f t="shared" si="1"/>
        <v>2.5412479297392057E-3</v>
      </c>
      <c r="BT24" s="15">
        <f t="shared" si="2"/>
        <v>1.8695213677113943E-2</v>
      </c>
      <c r="BU24" s="15">
        <f t="shared" si="3"/>
        <v>-1.6153965747374738E-2</v>
      </c>
      <c r="BV24" s="15">
        <f t="shared" si="4"/>
        <v>0.64331211407695499</v>
      </c>
      <c r="BW24" s="15">
        <f t="shared" si="5"/>
        <v>7.2310265972023807E-2</v>
      </c>
      <c r="BX24" s="15">
        <f t="shared" si="6"/>
        <v>-2.2227696084078805</v>
      </c>
      <c r="BY24" s="15">
        <f t="shared" si="7"/>
        <v>-2.0213615384685322</v>
      </c>
      <c r="BZ24" s="15">
        <f t="shared" si="52"/>
        <v>10.966197471595194</v>
      </c>
      <c r="CA24" s="15">
        <f t="shared" si="52"/>
        <v>10.966197471665732</v>
      </c>
      <c r="CB24" s="15">
        <f t="shared" si="52"/>
        <v>10.96619746758066</v>
      </c>
      <c r="CC24" s="15">
        <f t="shared" si="52"/>
        <v>10.966197704164481</v>
      </c>
      <c r="CD24" s="15">
        <f t="shared" si="52"/>
        <v>10.966184005733741</v>
      </c>
      <c r="CE24" s="15">
        <f t="shared" si="52"/>
        <v>10.966987966200392</v>
      </c>
      <c r="CF24" s="15">
        <f t="shared" si="52"/>
        <v>11.055184547497008</v>
      </c>
      <c r="CG24" s="15">
        <f t="shared" si="9"/>
        <v>11.553804209379333</v>
      </c>
      <c r="CI24" s="15">
        <v>-4000</v>
      </c>
      <c r="CJ24" s="93">
        <f t="shared" si="10"/>
        <v>1.9572101911917827E-2</v>
      </c>
      <c r="CK24" s="93">
        <f t="shared" si="11"/>
        <v>1.8695213677113943E-2</v>
      </c>
      <c r="CL24" s="63">
        <f t="shared" si="12"/>
        <v>8.7688823480388406E-4</v>
      </c>
      <c r="CM24" s="15">
        <f t="shared" si="13"/>
        <v>0.45183677342469608</v>
      </c>
      <c r="CN24" s="15">
        <f t="shared" si="14"/>
        <v>-4.6931098752712341E-2</v>
      </c>
      <c r="CO24" s="15">
        <f t="shared" si="15"/>
        <v>2.69952965582041</v>
      </c>
      <c r="CP24" s="15">
        <f t="shared" si="16"/>
        <v>4.4503237881735087</v>
      </c>
      <c r="CQ24" s="15">
        <f t="shared" si="53"/>
        <v>8.5724371956577468</v>
      </c>
      <c r="CR24" s="15">
        <f t="shared" si="53"/>
        <v>8.5705281432488718</v>
      </c>
      <c r="CS24" s="15">
        <f t="shared" si="53"/>
        <v>8.5753078716834263</v>
      </c>
      <c r="CT24" s="15">
        <f t="shared" si="53"/>
        <v>8.5632909557794665</v>
      </c>
      <c r="CU24" s="15">
        <f t="shared" si="53"/>
        <v>8.5931974354872658</v>
      </c>
      <c r="CV24" s="15">
        <f t="shared" si="53"/>
        <v>8.5167202865390532</v>
      </c>
      <c r="CW24" s="15">
        <f t="shared" si="53"/>
        <v>8.7010185758864154</v>
      </c>
      <c r="CX24" s="15">
        <f t="shared" si="18"/>
        <v>8.1151174588195492</v>
      </c>
    </row>
    <row r="25" spans="1:102" x14ac:dyDescent="0.2">
      <c r="A25" s="162" t="s">
        <v>113</v>
      </c>
      <c r="B25" s="163"/>
      <c r="C25" s="161">
        <v>42897.375899999999</v>
      </c>
      <c r="D25" s="161">
        <v>4.0000000000000002E-4</v>
      </c>
      <c r="E25">
        <f t="shared" si="22"/>
        <v>-9252.962101988669</v>
      </c>
      <c r="F25" s="11">
        <f t="shared" si="23"/>
        <v>-9253</v>
      </c>
      <c r="G25">
        <f t="shared" si="24"/>
        <v>1.345959999889601E-2</v>
      </c>
      <c r="K25">
        <f t="shared" ref="K25:K40" si="54">G25</f>
        <v>1.345959999889601E-2</v>
      </c>
      <c r="O25">
        <f t="shared" ca="1" si="25"/>
        <v>1.3032050907011435E-2</v>
      </c>
      <c r="Q25" s="2">
        <f t="shared" si="26"/>
        <v>27878.875899999999</v>
      </c>
      <c r="R25">
        <f t="shared" si="27"/>
        <v>1.8116083213028149E-4</v>
      </c>
      <c r="S25">
        <v>1</v>
      </c>
      <c r="Z25">
        <f t="shared" si="28"/>
        <v>-9253</v>
      </c>
      <c r="AA25" s="217">
        <f t="shared" si="29"/>
        <v>1.4092877712084869E-2</v>
      </c>
      <c r="AB25" s="218">
        <f t="shared" si="30"/>
        <v>-6.3327771318885846E-4</v>
      </c>
      <c r="AC25" s="218">
        <f t="shared" si="31"/>
        <v>-6.3327771318885846E-4</v>
      </c>
      <c r="AD25" s="219">
        <f t="shared" si="32"/>
        <v>4.0104066202171011E-7</v>
      </c>
      <c r="AH25" s="15">
        <f t="shared" si="33"/>
        <v>2.6344543544448105E-4</v>
      </c>
      <c r="AI25" s="15">
        <f t="shared" si="34"/>
        <v>0.51172850830572325</v>
      </c>
      <c r="AJ25" s="15">
        <f t="shared" si="35"/>
        <v>0.38994154115266816</v>
      </c>
      <c r="AK25" s="15">
        <f t="shared" si="36"/>
        <v>-0.32736948142406236</v>
      </c>
      <c r="AL25" s="15">
        <f t="shared" si="37"/>
        <v>-2.5509642855800445</v>
      </c>
      <c r="AM25" s="15">
        <f t="shared" si="38"/>
        <v>-3.2872088977859444</v>
      </c>
      <c r="AN25" s="63">
        <f t="shared" si="39"/>
        <v>10.501366255110298</v>
      </c>
      <c r="AO25" s="63">
        <f t="shared" si="39"/>
        <v>10.501524737266942</v>
      </c>
      <c r="AP25" s="63">
        <f t="shared" si="39"/>
        <v>10.500956512526399</v>
      </c>
      <c r="AQ25" s="63">
        <f t="shared" si="39"/>
        <v>10.502996622188155</v>
      </c>
      <c r="AR25" s="63">
        <f t="shared" si="39"/>
        <v>10.495707489127012</v>
      </c>
      <c r="AS25" s="63">
        <f t="shared" si="39"/>
        <v>10.522223682536666</v>
      </c>
      <c r="AT25" s="63">
        <f t="shared" si="39"/>
        <v>10.431230127683364</v>
      </c>
      <c r="AU25" s="63">
        <f t="shared" si="40"/>
        <v>11.01893017726975</v>
      </c>
      <c r="AV25" s="217">
        <f t="shared" si="41"/>
        <v>1.2149614304414429E-2</v>
      </c>
      <c r="AW25" s="218">
        <f t="shared" si="50"/>
        <v>-9.6278480104633772E-4</v>
      </c>
      <c r="AX25" s="224">
        <f t="shared" si="51"/>
        <v>9.2695457312583611E-7</v>
      </c>
      <c r="AZ25" s="63"/>
      <c r="BA25" s="15">
        <f t="shared" si="42"/>
        <v>-1.9432634076704401E-3</v>
      </c>
      <c r="BB25" s="15">
        <f t="shared" si="43"/>
        <v>0.80872683353391439</v>
      </c>
      <c r="BC25" s="15">
        <f t="shared" si="44"/>
        <v>-0.9858974603986902</v>
      </c>
      <c r="BD25" s="15">
        <f t="shared" si="45"/>
        <v>-0.57550887022985131</v>
      </c>
      <c r="BE25" s="15">
        <f t="shared" si="46"/>
        <v>-1.8916659913224543</v>
      </c>
      <c r="BF25" s="15">
        <f t="shared" si="47"/>
        <v>-1.3861383937351521</v>
      </c>
      <c r="BG25" s="63">
        <f t="shared" si="48"/>
        <v>5.0805616559999329</v>
      </c>
      <c r="BH25" s="63">
        <f t="shared" si="48"/>
        <v>5.0806711723295441</v>
      </c>
      <c r="BI25" s="63">
        <f t="shared" si="48"/>
        <v>5.0811724459926353</v>
      </c>
      <c r="BJ25" s="63">
        <f t="shared" si="48"/>
        <v>5.083458607193001</v>
      </c>
      <c r="BK25" s="63">
        <f t="shared" si="48"/>
        <v>5.0937193621866497</v>
      </c>
      <c r="BL25" s="63">
        <f t="shared" si="48"/>
        <v>5.1368731447230402</v>
      </c>
      <c r="BM25" s="63">
        <f t="shared" si="48"/>
        <v>5.2857275989196433</v>
      </c>
      <c r="BN25" s="63">
        <f t="shared" si="49"/>
        <v>5.6463584435051102</v>
      </c>
      <c r="BO25" s="63"/>
      <c r="BP25" s="63"/>
      <c r="BQ25" s="15">
        <f t="shared" si="0"/>
        <v>1.5281463670591181E-3</v>
      </c>
      <c r="BR25" s="15">
        <v>-3500</v>
      </c>
      <c r="BS25" s="15">
        <f t="shared" si="1"/>
        <v>1.1986392792016388E-3</v>
      </c>
      <c r="BT25" s="15">
        <f t="shared" si="2"/>
        <v>1.899706061460768E-2</v>
      </c>
      <c r="BU25" s="15">
        <f t="shared" si="3"/>
        <v>-1.7798421335406042E-2</v>
      </c>
      <c r="BV25" s="15">
        <f t="shared" si="4"/>
        <v>0.66276332935751436</v>
      </c>
      <c r="BW25" s="15">
        <f t="shared" si="5"/>
        <v>3.1371983949185132E-2</v>
      </c>
      <c r="BX25" s="15">
        <f t="shared" si="6"/>
        <v>-2.181773310308122</v>
      </c>
      <c r="BY25" s="15">
        <f t="shared" si="7"/>
        <v>-1.9212442074934619</v>
      </c>
      <c r="BZ25" s="15">
        <f t="shared" si="52"/>
        <v>11.016989920574419</v>
      </c>
      <c r="CA25" s="15">
        <f t="shared" si="52"/>
        <v>11.016989920700942</v>
      </c>
      <c r="CB25" s="15">
        <f t="shared" si="52"/>
        <v>11.016989930751546</v>
      </c>
      <c r="CC25" s="15">
        <f t="shared" si="52"/>
        <v>11.016990729135847</v>
      </c>
      <c r="CD25" s="15">
        <f t="shared" si="52"/>
        <v>11.017054055153308</v>
      </c>
      <c r="CE25" s="15">
        <f t="shared" si="52"/>
        <v>11.021590563757307</v>
      </c>
      <c r="CF25" s="15">
        <f t="shared" si="52"/>
        <v>11.122587873175522</v>
      </c>
      <c r="CG25" s="15">
        <f t="shared" si="9"/>
        <v>11.604715501223001</v>
      </c>
      <c r="CI25" s="15">
        <v>-3500</v>
      </c>
      <c r="CJ25" s="93">
        <f t="shared" si="10"/>
        <v>1.9326567702465158E-2</v>
      </c>
      <c r="CK25" s="93">
        <f t="shared" si="11"/>
        <v>1.899706061460768E-2</v>
      </c>
      <c r="CL25" s="63">
        <f t="shared" si="12"/>
        <v>3.2950708785747931E-4</v>
      </c>
      <c r="CM25" s="15">
        <f t="shared" si="13"/>
        <v>0.43044936550215174</v>
      </c>
      <c r="CN25" s="15">
        <f t="shared" si="14"/>
        <v>-0.13788361408618904</v>
      </c>
      <c r="CO25" s="15">
        <f t="shared" si="15"/>
        <v>2.7909056116488231</v>
      </c>
      <c r="CP25" s="15">
        <f t="shared" si="16"/>
        <v>5.6445226864516131</v>
      </c>
      <c r="CQ25" s="15">
        <f t="shared" si="53"/>
        <v>8.7373102468109725</v>
      </c>
      <c r="CR25" s="15">
        <f t="shared" si="53"/>
        <v>8.7322703129467065</v>
      </c>
      <c r="CS25" s="15">
        <f t="shared" si="53"/>
        <v>8.7430202470275837</v>
      </c>
      <c r="CT25" s="15">
        <f t="shared" si="53"/>
        <v>8.7199740669444896</v>
      </c>
      <c r="CU25" s="15">
        <f t="shared" si="53"/>
        <v>8.7688644874992434</v>
      </c>
      <c r="CV25" s="15">
        <f t="shared" si="53"/>
        <v>8.6625989287066396</v>
      </c>
      <c r="CW25" s="15">
        <f t="shared" si="53"/>
        <v>8.8834470593693862</v>
      </c>
      <c r="CX25" s="15">
        <f t="shared" si="18"/>
        <v>8.3501030875378461</v>
      </c>
    </row>
    <row r="26" spans="1:102" x14ac:dyDescent="0.2">
      <c r="A26" s="162" t="s">
        <v>113</v>
      </c>
      <c r="B26" s="163"/>
      <c r="C26" s="161">
        <v>42898.441800000001</v>
      </c>
      <c r="D26" s="161">
        <v>4.0000000000000002E-4</v>
      </c>
      <c r="E26">
        <f t="shared" si="22"/>
        <v>-9249.9608619604169</v>
      </c>
      <c r="F26" s="11">
        <f t="shared" si="23"/>
        <v>-9250</v>
      </c>
      <c r="G26">
        <f t="shared" si="24"/>
        <v>1.389999999810243E-2</v>
      </c>
      <c r="K26">
        <f t="shared" si="54"/>
        <v>1.389999999810243E-2</v>
      </c>
      <c r="O26">
        <f t="shared" ca="1" si="25"/>
        <v>1.3025636165268754E-2</v>
      </c>
      <c r="Q26" s="2">
        <f t="shared" si="26"/>
        <v>27879.941800000001</v>
      </c>
      <c r="R26">
        <f t="shared" si="27"/>
        <v>1.9320999994724755E-4</v>
      </c>
      <c r="S26">
        <v>1</v>
      </c>
      <c r="Z26">
        <f t="shared" si="28"/>
        <v>-9250</v>
      </c>
      <c r="AA26" s="217">
        <f t="shared" si="29"/>
        <v>1.4087801378001736E-2</v>
      </c>
      <c r="AB26" s="218">
        <f t="shared" si="30"/>
        <v>-1.8780137989930605E-4</v>
      </c>
      <c r="AC26" s="218">
        <f t="shared" si="31"/>
        <v>-1.8780137989930605E-4</v>
      </c>
      <c r="AD26" s="219">
        <f t="shared" si="32"/>
        <v>3.5269358292083474E-8</v>
      </c>
      <c r="AH26" s="15">
        <f t="shared" si="33"/>
        <v>2.5470708109476053E-4</v>
      </c>
      <c r="AI26" s="15">
        <f t="shared" si="34"/>
        <v>0.5117780106362726</v>
      </c>
      <c r="AJ26" s="15">
        <f t="shared" si="35"/>
        <v>0.38980231001026883</v>
      </c>
      <c r="AK26" s="15">
        <f t="shared" si="36"/>
        <v>-0.32744330207066108</v>
      </c>
      <c r="AL26" s="15">
        <f t="shared" si="37"/>
        <v>-2.5508130902103057</v>
      </c>
      <c r="AM26" s="15">
        <f t="shared" si="38"/>
        <v>-3.2863166327280222</v>
      </c>
      <c r="AN26" s="63">
        <f t="shared" si="39"/>
        <v>10.501605259685283</v>
      </c>
      <c r="AO26" s="63">
        <f t="shared" si="39"/>
        <v>10.501763214006589</v>
      </c>
      <c r="AP26" s="63">
        <f t="shared" si="39"/>
        <v>10.501196630201534</v>
      </c>
      <c r="AQ26" s="63">
        <f t="shared" si="39"/>
        <v>10.503231747263133</v>
      </c>
      <c r="AR26" s="63">
        <f t="shared" si="39"/>
        <v>10.495957194990263</v>
      </c>
      <c r="AS26" s="63">
        <f t="shared" si="39"/>
        <v>10.522431800481042</v>
      </c>
      <c r="AT26" s="63">
        <f t="shared" si="39"/>
        <v>10.431539816545264</v>
      </c>
      <c r="AU26" s="63">
        <f t="shared" si="40"/>
        <v>11.019235645020812</v>
      </c>
      <c r="AV26" s="217">
        <f t="shared" si="41"/>
        <v>1.2149531161510428E-2</v>
      </c>
      <c r="AW26" s="218">
        <f t="shared" si="50"/>
        <v>1.7258921293463586E-5</v>
      </c>
      <c r="AX26" s="224">
        <f t="shared" si="51"/>
        <v>2.9787036421397079E-10</v>
      </c>
      <c r="AZ26" s="63"/>
      <c r="BA26" s="15">
        <f t="shared" si="42"/>
        <v>-1.938270216491309E-3</v>
      </c>
      <c r="BB26" s="15">
        <f t="shared" si="43"/>
        <v>0.80978478749827132</v>
      </c>
      <c r="BC26" s="15">
        <f t="shared" si="44"/>
        <v>-0.98558825019747132</v>
      </c>
      <c r="BD26" s="15">
        <f t="shared" si="45"/>
        <v>-0.57585940719599693</v>
      </c>
      <c r="BE26" s="15">
        <f t="shared" si="46"/>
        <v>-1.8898282584487063</v>
      </c>
      <c r="BF26" s="15">
        <f t="shared" si="47"/>
        <v>-1.3834574499279262</v>
      </c>
      <c r="BG26" s="63">
        <f t="shared" si="48"/>
        <v>5.08236727164038</v>
      </c>
      <c r="BH26" s="63">
        <f t="shared" si="48"/>
        <v>5.0824793038979328</v>
      </c>
      <c r="BI26" s="63">
        <f t="shared" si="48"/>
        <v>5.0829896984369487</v>
      </c>
      <c r="BJ26" s="63">
        <f t="shared" si="48"/>
        <v>5.0853065122852694</v>
      </c>
      <c r="BK26" s="63">
        <f t="shared" si="48"/>
        <v>5.095655296307454</v>
      </c>
      <c r="BL26" s="63">
        <f t="shared" si="48"/>
        <v>5.1389742664579927</v>
      </c>
      <c r="BM26" s="63">
        <f t="shared" si="48"/>
        <v>5.2878253268142279</v>
      </c>
      <c r="BN26" s="63">
        <f t="shared" si="49"/>
        <v>5.6477683572774202</v>
      </c>
      <c r="BO26" s="63"/>
      <c r="BP26" s="63"/>
      <c r="BQ26" s="15">
        <f t="shared" si="0"/>
        <v>-3.8022235646675595E-4</v>
      </c>
      <c r="BR26" s="15">
        <v>-3000</v>
      </c>
      <c r="BS26" s="15">
        <f t="shared" si="1"/>
        <v>-1.7516205527398632E-4</v>
      </c>
      <c r="BT26" s="15">
        <f t="shared" si="2"/>
        <v>1.9270870673649694E-2</v>
      </c>
      <c r="BU26" s="15">
        <f t="shared" si="3"/>
        <v>-1.944603272892368E-2</v>
      </c>
      <c r="BV26" s="15">
        <f t="shared" si="4"/>
        <v>0.68406765863024033</v>
      </c>
      <c r="BW26" s="15">
        <f t="shared" si="5"/>
        <v>-1.2215879858158186E-2</v>
      </c>
      <c r="BX26" s="15">
        <f t="shared" si="6"/>
        <v>-2.1381799943169462</v>
      </c>
      <c r="BY26" s="15">
        <f t="shared" si="7"/>
        <v>-1.8230871263987392</v>
      </c>
      <c r="BZ26" s="15">
        <f t="shared" si="52"/>
        <v>11.069366210681155</v>
      </c>
      <c r="CA26" s="15">
        <f t="shared" si="52"/>
        <v>11.069366245362932</v>
      </c>
      <c r="CB26" s="15">
        <f t="shared" si="52"/>
        <v>11.069367045584013</v>
      </c>
      <c r="CC26" s="15">
        <f t="shared" si="52"/>
        <v>11.069385506874312</v>
      </c>
      <c r="CD26" s="15">
        <f t="shared" si="52"/>
        <v>11.069810140835944</v>
      </c>
      <c r="CE26" s="15">
        <f t="shared" si="52"/>
        <v>11.078983761071157</v>
      </c>
      <c r="CF26" s="15">
        <f t="shared" si="52"/>
        <v>11.191240584307877</v>
      </c>
      <c r="CG26" s="15">
        <f t="shared" si="9"/>
        <v>11.65562679306667</v>
      </c>
      <c r="CI26" s="15">
        <v>-3000</v>
      </c>
      <c r="CJ26" s="93">
        <f t="shared" si="10"/>
        <v>1.9065810372456925E-2</v>
      </c>
      <c r="CK26" s="93">
        <f t="shared" si="11"/>
        <v>1.9270870673649694E-2</v>
      </c>
      <c r="CL26" s="63">
        <f t="shared" si="12"/>
        <v>-2.0506030119276964E-4</v>
      </c>
      <c r="CM26" s="15">
        <f t="shared" si="13"/>
        <v>0.41495413795895975</v>
      </c>
      <c r="CN26" s="15">
        <f t="shared" si="14"/>
        <v>-0.22063740723886538</v>
      </c>
      <c r="CO26" s="15">
        <f t="shared" si="15"/>
        <v>2.8750492468363777</v>
      </c>
      <c r="CP26" s="15">
        <f t="shared" si="16"/>
        <v>7.4589916960376312</v>
      </c>
      <c r="CQ26" s="15">
        <f t="shared" si="53"/>
        <v>8.8957320549962606</v>
      </c>
      <c r="CR26" s="15">
        <f t="shared" si="53"/>
        <v>8.8870074600163917</v>
      </c>
      <c r="CS26" s="15">
        <f t="shared" si="53"/>
        <v>8.9036757039672914</v>
      </c>
      <c r="CT26" s="15">
        <f t="shared" si="53"/>
        <v>8.8716858747090921</v>
      </c>
      <c r="CU26" s="15">
        <f t="shared" si="53"/>
        <v>8.932570446207059</v>
      </c>
      <c r="CV26" s="15">
        <f t="shared" si="53"/>
        <v>8.8146582307120234</v>
      </c>
      <c r="CW26" s="15">
        <f t="shared" si="53"/>
        <v>9.0365604914279363</v>
      </c>
      <c r="CX26" s="15">
        <f t="shared" si="18"/>
        <v>8.5850887162561449</v>
      </c>
    </row>
    <row r="27" spans="1:102" x14ac:dyDescent="0.2">
      <c r="A27" s="162" t="s">
        <v>113</v>
      </c>
      <c r="B27" s="163"/>
      <c r="C27" s="161">
        <v>43225.5334</v>
      </c>
      <c r="D27" s="161">
        <v>2.9999999999999997E-4</v>
      </c>
      <c r="E27">
        <f t="shared" si="22"/>
        <v>-8328.9735246648506</v>
      </c>
      <c r="F27" s="11">
        <f t="shared" si="23"/>
        <v>-8329</v>
      </c>
      <c r="G27">
        <f t="shared" si="24"/>
        <v>9.4028000021353364E-3</v>
      </c>
      <c r="K27">
        <f t="shared" si="54"/>
        <v>9.4028000021353364E-3</v>
      </c>
      <c r="O27">
        <f t="shared" ca="1" si="25"/>
        <v>1.1056310450265165E-2</v>
      </c>
      <c r="Q27" s="2">
        <f t="shared" si="26"/>
        <v>28207.0334</v>
      </c>
      <c r="R27">
        <f t="shared" si="27"/>
        <v>8.8412647880156282E-5</v>
      </c>
      <c r="S27">
        <v>1</v>
      </c>
      <c r="Z27">
        <f t="shared" si="28"/>
        <v>-8329</v>
      </c>
      <c r="AA27" s="217">
        <f t="shared" si="29"/>
        <v>1.2442258246679629E-2</v>
      </c>
      <c r="AB27" s="218">
        <f t="shared" si="30"/>
        <v>-3.0394582445442929E-3</v>
      </c>
      <c r="AC27" s="218">
        <f t="shared" si="31"/>
        <v>-3.0394582445442929E-3</v>
      </c>
      <c r="AD27" s="219">
        <f t="shared" si="32"/>
        <v>9.2383064203282745E-6</v>
      </c>
      <c r="AH27" s="15">
        <f t="shared" si="33"/>
        <v>-2.4673572806500751E-3</v>
      </c>
      <c r="AI27" s="15">
        <f t="shared" si="34"/>
        <v>0.52800496533149865</v>
      </c>
      <c r="AJ27" s="15">
        <f t="shared" si="35"/>
        <v>0.34529201225410538</v>
      </c>
      <c r="AK27" s="15">
        <f t="shared" si="36"/>
        <v>-0.35042904305649936</v>
      </c>
      <c r="AL27" s="15">
        <f t="shared" si="37"/>
        <v>-2.5029460947195816</v>
      </c>
      <c r="AM27" s="15">
        <f t="shared" si="38"/>
        <v>-3.0244508444013114</v>
      </c>
      <c r="AN27" s="63">
        <f t="shared" si="39"/>
        <v>10.576106529398229</v>
      </c>
      <c r="AO27" s="63">
        <f t="shared" si="39"/>
        <v>10.576154137176481</v>
      </c>
      <c r="AP27" s="63">
        <f t="shared" si="39"/>
        <v>10.575955314392202</v>
      </c>
      <c r="AQ27" s="63">
        <f t="shared" si="39"/>
        <v>10.576786240280091</v>
      </c>
      <c r="AR27" s="63">
        <f t="shared" si="39"/>
        <v>10.573323829527956</v>
      </c>
      <c r="AS27" s="63">
        <f t="shared" si="39"/>
        <v>10.587933902480318</v>
      </c>
      <c r="AT27" s="63">
        <f t="shared" si="39"/>
        <v>10.529203134234857</v>
      </c>
      <c r="AU27" s="63">
        <f t="shared" si="40"/>
        <v>11.113014244596851</v>
      </c>
      <c r="AV27" s="217">
        <f t="shared" si="41"/>
        <v>1.2807367520875952E-2</v>
      </c>
      <c r="AW27" s="218">
        <f t="shared" si="50"/>
        <v>-2.3226173690718624E-3</v>
      </c>
      <c r="AX27" s="224">
        <f t="shared" si="51"/>
        <v>5.3945514431142996E-6</v>
      </c>
      <c r="AZ27" s="63"/>
      <c r="BA27" s="15">
        <f t="shared" si="42"/>
        <v>3.6510927419632202E-4</v>
      </c>
      <c r="BB27" s="15">
        <f t="shared" si="43"/>
        <v>1.3669525523442143</v>
      </c>
      <c r="BC27" s="15">
        <f t="shared" si="44"/>
        <v>-0.41862405244832146</v>
      </c>
      <c r="BD27" s="15">
        <f t="shared" si="45"/>
        <v>-0.4828474999948425</v>
      </c>
      <c r="BE27" s="15">
        <f t="shared" si="46"/>
        <v>-0.92094103712464026</v>
      </c>
      <c r="BF27" s="15">
        <f t="shared" si="47"/>
        <v>-0.49603492231604496</v>
      </c>
      <c r="BG27" s="63">
        <f t="shared" si="48"/>
        <v>5.8016872150227856</v>
      </c>
      <c r="BH27" s="63">
        <f t="shared" si="48"/>
        <v>5.8052787731047841</v>
      </c>
      <c r="BI27" s="63">
        <f t="shared" si="48"/>
        <v>5.8119367337481478</v>
      </c>
      <c r="BJ27" s="63">
        <f t="shared" si="48"/>
        <v>5.8242199754812498</v>
      </c>
      <c r="BK27" s="63">
        <f t="shared" si="48"/>
        <v>5.8466890828554758</v>
      </c>
      <c r="BL27" s="63">
        <f t="shared" si="48"/>
        <v>5.8872001408001298</v>
      </c>
      <c r="BM27" s="63">
        <f t="shared" si="48"/>
        <v>5.9585973589090706</v>
      </c>
      <c r="BN27" s="63">
        <f t="shared" si="49"/>
        <v>6.0806118853765252</v>
      </c>
      <c r="BO27" s="63"/>
      <c r="BP27" s="63"/>
      <c r="BQ27" s="15">
        <f t="shared" si="0"/>
        <v>-2.2924250526701502E-3</v>
      </c>
      <c r="BR27" s="15">
        <v>-2500</v>
      </c>
      <c r="BS27" s="15">
        <f t="shared" si="1"/>
        <v>-1.5755841771977197E-3</v>
      </c>
      <c r="BT27" s="15">
        <f t="shared" si="2"/>
        <v>1.9516643854239984E-2</v>
      </c>
      <c r="BU27" s="15">
        <f t="shared" si="3"/>
        <v>-2.1092228031437704E-2</v>
      </c>
      <c r="BV27" s="15">
        <f t="shared" si="4"/>
        <v>0.70747037313243233</v>
      </c>
      <c r="BW27" s="15">
        <f t="shared" si="5"/>
        <v>-5.8716153749276627E-2</v>
      </c>
      <c r="BX27" s="15">
        <f t="shared" si="6"/>
        <v>-2.0916462336494464</v>
      </c>
      <c r="BY27" s="15">
        <f t="shared" si="7"/>
        <v>-1.7265661234128811</v>
      </c>
      <c r="BZ27" s="15">
        <f t="shared" si="52"/>
        <v>11.123479837048826</v>
      </c>
      <c r="CA27" s="15">
        <f t="shared" si="52"/>
        <v>11.123480330061216</v>
      </c>
      <c r="CB27" s="15">
        <f t="shared" si="52"/>
        <v>11.123486904615262</v>
      </c>
      <c r="CC27" s="15">
        <f t="shared" si="52"/>
        <v>11.123574547309378</v>
      </c>
      <c r="CD27" s="15">
        <f t="shared" si="52"/>
        <v>11.124737227044756</v>
      </c>
      <c r="CE27" s="15">
        <f t="shared" si="52"/>
        <v>11.139278952220369</v>
      </c>
      <c r="CF27" s="15">
        <f t="shared" si="52"/>
        <v>11.261096705783126</v>
      </c>
      <c r="CG27" s="15">
        <f t="shared" si="9"/>
        <v>11.706538084910338</v>
      </c>
      <c r="CI27" s="15">
        <v>-2500</v>
      </c>
      <c r="CJ27" s="93">
        <f t="shared" si="10"/>
        <v>1.8799802978767554E-2</v>
      </c>
      <c r="CK27" s="93">
        <f t="shared" si="11"/>
        <v>1.9516643854239984E-2</v>
      </c>
      <c r="CL27" s="63">
        <f t="shared" si="12"/>
        <v>-7.168408754724305E-4</v>
      </c>
      <c r="CM27" s="15">
        <f t="shared" si="13"/>
        <v>0.40419653733142691</v>
      </c>
      <c r="CN27" s="15">
        <f t="shared" si="14"/>
        <v>-0.29671851501977697</v>
      </c>
      <c r="CO27" s="15">
        <f t="shared" si="15"/>
        <v>2.9538358870902917</v>
      </c>
      <c r="CP27" s="15">
        <f t="shared" si="16"/>
        <v>10.620768286071387</v>
      </c>
      <c r="CQ27" s="15">
        <f t="shared" si="53"/>
        <v>9.0488043692940856</v>
      </c>
      <c r="CR27" s="15">
        <f t="shared" si="53"/>
        <v>9.0380555669496285</v>
      </c>
      <c r="CS27" s="15">
        <f t="shared" si="53"/>
        <v>9.0571197816098916</v>
      </c>
      <c r="CT27" s="15">
        <f t="shared" si="53"/>
        <v>9.0232054428294859</v>
      </c>
      <c r="CU27" s="15">
        <f t="shared" si="53"/>
        <v>9.0832315250605049</v>
      </c>
      <c r="CV27" s="15">
        <f t="shared" si="53"/>
        <v>8.9759364080606527</v>
      </c>
      <c r="CW27" s="15">
        <f t="shared" si="53"/>
        <v>9.1648589466519557</v>
      </c>
      <c r="CX27" s="15">
        <f t="shared" si="18"/>
        <v>8.8200743449744436</v>
      </c>
    </row>
    <row r="28" spans="1:102" x14ac:dyDescent="0.2">
      <c r="A28" s="162" t="s">
        <v>113</v>
      </c>
      <c r="B28" s="163"/>
      <c r="C28" s="161">
        <v>43229.440900000001</v>
      </c>
      <c r="D28" s="161">
        <v>2.9999999999999997E-4</v>
      </c>
      <c r="E28">
        <f t="shared" si="22"/>
        <v>-8317.9712304436507</v>
      </c>
      <c r="F28" s="11">
        <f t="shared" si="23"/>
        <v>-8318</v>
      </c>
      <c r="G28">
        <f t="shared" si="24"/>
        <v>1.0217600000032689E-2</v>
      </c>
      <c r="K28">
        <f t="shared" si="54"/>
        <v>1.0217600000032689E-2</v>
      </c>
      <c r="O28">
        <f t="shared" ca="1" si="25"/>
        <v>1.1032789730541996E-2</v>
      </c>
      <c r="Q28" s="2">
        <f t="shared" si="26"/>
        <v>28210.940900000001</v>
      </c>
      <c r="R28">
        <f t="shared" si="27"/>
        <v>1.0439934976066802E-4</v>
      </c>
      <c r="S28">
        <v>1</v>
      </c>
      <c r="Z28">
        <f t="shared" si="28"/>
        <v>-8318</v>
      </c>
      <c r="AA28" s="217">
        <f t="shared" si="29"/>
        <v>1.2421563477112423E-2</v>
      </c>
      <c r="AB28" s="218">
        <f t="shared" si="30"/>
        <v>-2.2039634770797331E-3</v>
      </c>
      <c r="AC28" s="218">
        <f t="shared" si="31"/>
        <v>-2.2039634770797331E-3</v>
      </c>
      <c r="AD28" s="219">
        <f t="shared" si="32"/>
        <v>4.857455008301387E-6</v>
      </c>
      <c r="AH28" s="15">
        <f t="shared" si="33"/>
        <v>-2.5003346560404953E-3</v>
      </c>
      <c r="AI28" s="15">
        <f t="shared" si="34"/>
        <v>0.52821186205469428</v>
      </c>
      <c r="AJ28" s="15">
        <f t="shared" si="35"/>
        <v>0.34473807548804236</v>
      </c>
      <c r="AK28" s="15">
        <f t="shared" si="36"/>
        <v>-0.35070754178277208</v>
      </c>
      <c r="AL28" s="15">
        <f t="shared" si="37"/>
        <v>-2.5023559195050398</v>
      </c>
      <c r="AM28" s="15">
        <f t="shared" si="38"/>
        <v>-3.0214591709810521</v>
      </c>
      <c r="AN28" s="63">
        <f t="shared" si="39"/>
        <v>10.57701056646175</v>
      </c>
      <c r="AO28" s="63">
        <f t="shared" si="39"/>
        <v>10.577057374356416</v>
      </c>
      <c r="AP28" s="63">
        <f t="shared" si="39"/>
        <v>10.576861494675182</v>
      </c>
      <c r="AQ28" s="63">
        <f t="shared" si="39"/>
        <v>10.577681779280237</v>
      </c>
      <c r="AR28" s="63">
        <f t="shared" si="39"/>
        <v>10.574256706700206</v>
      </c>
      <c r="AS28" s="63">
        <f t="shared" si="39"/>
        <v>10.588737775361993</v>
      </c>
      <c r="AT28" s="63">
        <f t="shared" si="39"/>
        <v>10.530400697447124</v>
      </c>
      <c r="AU28" s="63">
        <f t="shared" si="40"/>
        <v>11.114134293017411</v>
      </c>
      <c r="AV28" s="217">
        <f t="shared" si="41"/>
        <v>1.2824408667946598E-2</v>
      </c>
      <c r="AW28" s="218">
        <f t="shared" si="50"/>
        <v>-1.0066272936030314E-3</v>
      </c>
      <c r="AX28" s="224">
        <f t="shared" si="51"/>
        <v>1.0132985082265635E-6</v>
      </c>
      <c r="AZ28" s="63"/>
      <c r="BA28" s="15">
        <f t="shared" si="42"/>
        <v>4.028451908341757E-4</v>
      </c>
      <c r="BB28" s="15">
        <f t="shared" si="43"/>
        <v>1.3762472611364491</v>
      </c>
      <c r="BC28" s="15">
        <f t="shared" si="44"/>
        <v>-0.40093366100417205</v>
      </c>
      <c r="BD28" s="15">
        <f t="shared" si="45"/>
        <v>-0.47564049702535161</v>
      </c>
      <c r="BE28" s="15">
        <f t="shared" si="46"/>
        <v>-0.90154712193928388</v>
      </c>
      <c r="BF28" s="15">
        <f t="shared" si="47"/>
        <v>-0.48400948783369285</v>
      </c>
      <c r="BG28" s="63">
        <f t="shared" si="48"/>
        <v>5.8129297611610875</v>
      </c>
      <c r="BH28" s="63">
        <f t="shared" si="48"/>
        <v>5.8165233475461449</v>
      </c>
      <c r="BI28" s="63">
        <f t="shared" si="48"/>
        <v>5.8231472793877606</v>
      </c>
      <c r="BJ28" s="63">
        <f t="shared" si="48"/>
        <v>5.8353005216427123</v>
      </c>
      <c r="BK28" s="63">
        <f t="shared" si="48"/>
        <v>5.8574173061168482</v>
      </c>
      <c r="BL28" s="63">
        <f t="shared" si="48"/>
        <v>5.89711402471392</v>
      </c>
      <c r="BM28" s="63">
        <f t="shared" si="48"/>
        <v>5.9668397664857382</v>
      </c>
      <c r="BN28" s="63">
        <f t="shared" si="49"/>
        <v>6.0857815692083275</v>
      </c>
      <c r="BO28" s="63"/>
      <c r="BP28" s="63"/>
      <c r="BQ28" s="15">
        <f t="shared" si="0"/>
        <v>-4.1944166765407768E-3</v>
      </c>
      <c r="BR28" s="15">
        <v>-2000</v>
      </c>
      <c r="BS28" s="15">
        <f t="shared" si="1"/>
        <v>-2.9970804930640749E-3</v>
      </c>
      <c r="BT28" s="15">
        <f t="shared" si="2"/>
        <v>1.9734380156378555E-2</v>
      </c>
      <c r="BU28" s="15">
        <f t="shared" si="3"/>
        <v>-2.273146064944263E-2</v>
      </c>
      <c r="BV28" s="15">
        <f t="shared" si="4"/>
        <v>0.7332578813767574</v>
      </c>
      <c r="BW28" s="15">
        <f t="shared" si="5"/>
        <v>-0.10841643341746342</v>
      </c>
      <c r="BX28" s="15">
        <f t="shared" si="6"/>
        <v>-2.0417662232568539</v>
      </c>
      <c r="BY28" s="15">
        <f t="shared" si="7"/>
        <v>-1.6313591269278065</v>
      </c>
      <c r="BZ28" s="15">
        <f t="shared" si="52"/>
        <v>11.179505132226938</v>
      </c>
      <c r="CA28" s="15">
        <f t="shared" si="52"/>
        <v>11.179508075801834</v>
      </c>
      <c r="CB28" s="15">
        <f t="shared" si="52"/>
        <v>11.179535451109881</v>
      </c>
      <c r="CC28" s="15">
        <f t="shared" si="52"/>
        <v>11.17978984940684</v>
      </c>
      <c r="CD28" s="15">
        <f t="shared" si="52"/>
        <v>11.182137566413923</v>
      </c>
      <c r="CE28" s="15">
        <f t="shared" si="52"/>
        <v>11.202564880627827</v>
      </c>
      <c r="CF28" s="15">
        <f t="shared" si="52"/>
        <v>11.332107143972966</v>
      </c>
      <c r="CG28" s="15">
        <f t="shared" si="9"/>
        <v>11.757449376754007</v>
      </c>
      <c r="CI28" s="15">
        <v>-2000</v>
      </c>
      <c r="CJ28" s="93">
        <f t="shared" si="10"/>
        <v>1.8537043972901852E-2</v>
      </c>
      <c r="CK28" s="93">
        <f t="shared" si="11"/>
        <v>1.9734380156378555E-2</v>
      </c>
      <c r="CL28" s="63">
        <f t="shared" si="12"/>
        <v>-1.1973361834767017E-3</v>
      </c>
      <c r="CM28" s="15">
        <f t="shared" si="13"/>
        <v>0.39740395710083432</v>
      </c>
      <c r="CN28" s="15">
        <f t="shared" si="14"/>
        <v>-0.36724204132871557</v>
      </c>
      <c r="CO28" s="15">
        <f t="shared" si="15"/>
        <v>3.0286234436345945</v>
      </c>
      <c r="CP28" s="15">
        <f t="shared" si="16"/>
        <v>17.685106775311418</v>
      </c>
      <c r="CQ28" s="15">
        <f t="shared" si="53"/>
        <v>9.1972759623952172</v>
      </c>
      <c r="CR28" s="15">
        <f t="shared" si="53"/>
        <v>9.18807257473002</v>
      </c>
      <c r="CS28" s="15">
        <f t="shared" si="53"/>
        <v>9.2036547599942349</v>
      </c>
      <c r="CT28" s="15">
        <f t="shared" si="53"/>
        <v>9.1772384519059198</v>
      </c>
      <c r="CU28" s="15">
        <f t="shared" si="53"/>
        <v>9.2219285463904441</v>
      </c>
      <c r="CV28" s="15">
        <f t="shared" si="53"/>
        <v>9.1460311840490256</v>
      </c>
      <c r="CW28" s="15">
        <f t="shared" si="53"/>
        <v>9.2742064455282023</v>
      </c>
      <c r="CX28" s="15">
        <f t="shared" si="18"/>
        <v>9.0550599736927406</v>
      </c>
    </row>
    <row r="29" spans="1:102" x14ac:dyDescent="0.2">
      <c r="A29" s="162" t="s">
        <v>113</v>
      </c>
      <c r="B29" s="163"/>
      <c r="C29" s="161">
        <v>43230.5069</v>
      </c>
      <c r="D29" s="161">
        <v>2.9999999999999997E-4</v>
      </c>
      <c r="E29">
        <f t="shared" si="22"/>
        <v>-8314.9697088467765</v>
      </c>
      <c r="F29" s="11">
        <f t="shared" si="23"/>
        <v>-8315</v>
      </c>
      <c r="G29">
        <f t="shared" si="24"/>
        <v>1.0757999996712897E-2</v>
      </c>
      <c r="K29">
        <f t="shared" si="54"/>
        <v>1.0757999996712897E-2</v>
      </c>
      <c r="O29">
        <f t="shared" ca="1" si="25"/>
        <v>1.1026374988799312E-2</v>
      </c>
      <c r="Q29" s="2">
        <f t="shared" si="26"/>
        <v>28212.0069</v>
      </c>
      <c r="R29">
        <f t="shared" si="27"/>
        <v>1.157345639292747E-4</v>
      </c>
      <c r="S29">
        <v>1</v>
      </c>
      <c r="Z29">
        <f t="shared" si="28"/>
        <v>-8315</v>
      </c>
      <c r="AA29" s="217">
        <f t="shared" si="29"/>
        <v>1.2415915220334462E-2</v>
      </c>
      <c r="AB29" s="218">
        <f t="shared" si="30"/>
        <v>-1.6579152236215651E-3</v>
      </c>
      <c r="AC29" s="218">
        <f t="shared" si="31"/>
        <v>-1.6579152236215651E-3</v>
      </c>
      <c r="AD29" s="219">
        <f t="shared" si="32"/>
        <v>2.7486828887161441E-6</v>
      </c>
      <c r="AH29" s="15">
        <f t="shared" si="33"/>
        <v>-2.5093303593088159E-3</v>
      </c>
      <c r="AI29" s="15">
        <f t="shared" si="34"/>
        <v>0.5282683450231247</v>
      </c>
      <c r="AJ29" s="15">
        <f t="shared" si="35"/>
        <v>0.34458690586572854</v>
      </c>
      <c r="AK29" s="15">
        <f t="shared" si="36"/>
        <v>-0.35078351252872747</v>
      </c>
      <c r="AL29" s="15">
        <f t="shared" si="37"/>
        <v>-2.5021948826166542</v>
      </c>
      <c r="AM29" s="15">
        <f t="shared" si="38"/>
        <v>-3.020643780675329</v>
      </c>
      <c r="AN29" s="63">
        <f t="shared" si="39"/>
        <v>10.577257183081839</v>
      </c>
      <c r="AO29" s="63">
        <f t="shared" si="39"/>
        <v>10.577303774536736</v>
      </c>
      <c r="AP29" s="63">
        <f t="shared" si="39"/>
        <v>10.577108692382705</v>
      </c>
      <c r="AQ29" s="63">
        <f t="shared" si="39"/>
        <v>10.577926089091447</v>
      </c>
      <c r="AR29" s="63">
        <f t="shared" si="39"/>
        <v>10.574511165677576</v>
      </c>
      <c r="AS29" s="63">
        <f t="shared" si="39"/>
        <v>10.588957110680653</v>
      </c>
      <c r="AT29" s="63">
        <f t="shared" si="39"/>
        <v>10.530727432693192</v>
      </c>
      <c r="AU29" s="63">
        <f t="shared" si="40"/>
        <v>11.114439760768473</v>
      </c>
      <c r="AV29" s="217">
        <f t="shared" si="41"/>
        <v>1.2829084217538396E-2</v>
      </c>
      <c r="AW29" s="218">
        <f t="shared" si="50"/>
        <v>-1.6408030735241049E-5</v>
      </c>
      <c r="AX29" s="224">
        <f t="shared" si="51"/>
        <v>2.692234726086149E-10</v>
      </c>
      <c r="AZ29" s="63"/>
      <c r="BA29" s="15">
        <f t="shared" si="42"/>
        <v>4.1316899720393466E-4</v>
      </c>
      <c r="BB29" s="15">
        <f t="shared" si="43"/>
        <v>1.378778548447944</v>
      </c>
      <c r="BC29" s="15">
        <f t="shared" si="44"/>
        <v>-0.39604226931483383</v>
      </c>
      <c r="BD29" s="15">
        <f t="shared" si="45"/>
        <v>-0.47362716894079387</v>
      </c>
      <c r="BE29" s="15">
        <f t="shared" si="46"/>
        <v>-0.89621399746317021</v>
      </c>
      <c r="BF29" s="15">
        <f t="shared" si="47"/>
        <v>-0.4807224774623734</v>
      </c>
      <c r="BG29" s="63">
        <f t="shared" si="48"/>
        <v>5.8160080866890143</v>
      </c>
      <c r="BH29" s="63">
        <f t="shared" si="48"/>
        <v>5.8196013994623188</v>
      </c>
      <c r="BI29" s="63">
        <f t="shared" si="48"/>
        <v>5.8262147052403686</v>
      </c>
      <c r="BJ29" s="63">
        <f t="shared" si="48"/>
        <v>5.8383304836613643</v>
      </c>
      <c r="BK29" s="63">
        <f t="shared" si="48"/>
        <v>5.8603485424668911</v>
      </c>
      <c r="BL29" s="63">
        <f t="shared" si="48"/>
        <v>5.899820369544253</v>
      </c>
      <c r="BM29" s="63">
        <f t="shared" si="48"/>
        <v>5.9690882509723941</v>
      </c>
      <c r="BN29" s="63">
        <f t="shared" si="49"/>
        <v>6.0871914829806375</v>
      </c>
      <c r="BO29" s="63"/>
      <c r="BP29" s="63"/>
      <c r="BQ29" s="15">
        <f t="shared" si="0"/>
        <v>-6.0744001570404282E-3</v>
      </c>
      <c r="BR29" s="15">
        <v>-1500</v>
      </c>
      <c r="BS29" s="15">
        <f t="shared" si="1"/>
        <v>-4.4328929641541046E-3</v>
      </c>
      <c r="BT29" s="15">
        <f t="shared" si="2"/>
        <v>1.9924079580065399E-2</v>
      </c>
      <c r="BU29" s="15">
        <f t="shared" si="3"/>
        <v>-2.4356972544219504E-2</v>
      </c>
      <c r="BV29" s="15">
        <f t="shared" si="4"/>
        <v>0.76176495943015465</v>
      </c>
      <c r="BW29" s="15">
        <f t="shared" si="5"/>
        <v>-0.16162687032015846</v>
      </c>
      <c r="BX29" s="15">
        <f t="shared" si="6"/>
        <v>-1.9880572013224751</v>
      </c>
      <c r="BY29" s="15">
        <f t="shared" si="7"/>
        <v>-1.537140823170225</v>
      </c>
      <c r="BZ29" s="15">
        <f t="shared" si="52"/>
        <v>11.237641203241528</v>
      </c>
      <c r="CA29" s="15">
        <f t="shared" si="52"/>
        <v>11.237652586989997</v>
      </c>
      <c r="CB29" s="15">
        <f t="shared" si="52"/>
        <v>11.237733354051379</v>
      </c>
      <c r="CC29" s="15">
        <f t="shared" si="52"/>
        <v>11.238305635247018</v>
      </c>
      <c r="CD29" s="15">
        <f t="shared" si="52"/>
        <v>11.24232330770718</v>
      </c>
      <c r="CE29" s="15">
        <f t="shared" si="52"/>
        <v>11.268904778136715</v>
      </c>
      <c r="CF29" s="15">
        <f t="shared" si="52"/>
        <v>11.404219813952949</v>
      </c>
      <c r="CG29" s="15">
        <f t="shared" si="9"/>
        <v>11.808360668597675</v>
      </c>
      <c r="CI29" s="15">
        <v>-1500</v>
      </c>
      <c r="CJ29" s="93">
        <f t="shared" si="10"/>
        <v>1.8282572387179074E-2</v>
      </c>
      <c r="CK29" s="93">
        <f t="shared" si="11"/>
        <v>1.9924079580065399E-2</v>
      </c>
      <c r="CL29" s="63">
        <f t="shared" si="12"/>
        <v>-1.641507192886324E-3</v>
      </c>
      <c r="CM29" s="15">
        <f t="shared" si="13"/>
        <v>0.39404311053274577</v>
      </c>
      <c r="CN29" s="15">
        <f t="shared" si="14"/>
        <v>-0.43334751533949462</v>
      </c>
      <c r="CO29" s="15">
        <f t="shared" si="15"/>
        <v>3.1007851843790468</v>
      </c>
      <c r="CP29" s="15">
        <f t="shared" si="16"/>
        <v>49.003834086814109</v>
      </c>
      <c r="CQ29" s="15">
        <f t="shared" si="53"/>
        <v>9.3423649525871468</v>
      </c>
      <c r="CR29" s="15">
        <f t="shared" si="53"/>
        <v>9.3384007671234279</v>
      </c>
      <c r="CS29" s="15">
        <f t="shared" si="53"/>
        <v>9.3449599914879453</v>
      </c>
      <c r="CT29" s="15">
        <f t="shared" si="53"/>
        <v>9.3341049605559743</v>
      </c>
      <c r="CU29" s="15">
        <f t="shared" si="53"/>
        <v>9.352064048864527</v>
      </c>
      <c r="CV29" s="15">
        <f t="shared" si="53"/>
        <v>9.3223361323190268</v>
      </c>
      <c r="CW29" s="15">
        <f t="shared" si="53"/>
        <v>9.3715086407530848</v>
      </c>
      <c r="CX29" s="15">
        <f t="shared" si="18"/>
        <v>9.2900456024110394</v>
      </c>
    </row>
    <row r="30" spans="1:102" x14ac:dyDescent="0.2">
      <c r="A30" s="162" t="s">
        <v>113</v>
      </c>
      <c r="B30" s="163"/>
      <c r="C30" s="161">
        <v>43341.3122</v>
      </c>
      <c r="D30" s="161">
        <v>6.9999999999999999E-4</v>
      </c>
      <c r="E30">
        <f t="shared" si="22"/>
        <v>-8002.9767435574304</v>
      </c>
      <c r="F30" s="11">
        <f t="shared" si="23"/>
        <v>-8003</v>
      </c>
      <c r="G30">
        <f t="shared" si="24"/>
        <v>8.2595999992918223E-3</v>
      </c>
      <c r="K30">
        <f t="shared" si="54"/>
        <v>8.2595999992918223E-3</v>
      </c>
      <c r="O30">
        <f t="shared" ca="1" si="25"/>
        <v>1.0359241847560312E-2</v>
      </c>
      <c r="Q30" s="2">
        <f t="shared" si="26"/>
        <v>28322.8122</v>
      </c>
      <c r="R30">
        <f t="shared" si="27"/>
        <v>6.822099214830147E-5</v>
      </c>
      <c r="S30">
        <v>1</v>
      </c>
      <c r="Z30">
        <f t="shared" si="28"/>
        <v>-8003</v>
      </c>
      <c r="AA30" s="217">
        <f t="shared" si="29"/>
        <v>1.1818634758403017E-2</v>
      </c>
      <c r="AB30" s="218">
        <f t="shared" si="30"/>
        <v>-3.5590347591111949E-3</v>
      </c>
      <c r="AC30" s="218">
        <f t="shared" si="31"/>
        <v>-3.5590347591111949E-3</v>
      </c>
      <c r="AD30" s="219">
        <f t="shared" si="32"/>
        <v>1.2666728416561681E-5</v>
      </c>
      <c r="AH30" s="15">
        <f t="shared" si="33"/>
        <v>-3.4492343274092219E-3</v>
      </c>
      <c r="AI30" s="15">
        <f t="shared" si="34"/>
        <v>0.53427760024816517</v>
      </c>
      <c r="AJ30" s="15">
        <f t="shared" si="35"/>
        <v>0.32863682250469078</v>
      </c>
      <c r="AK30" s="15">
        <f t="shared" si="36"/>
        <v>-0.35872339391041375</v>
      </c>
      <c r="AL30" s="15">
        <f t="shared" si="37"/>
        <v>-2.4852560438642959</v>
      </c>
      <c r="AM30" s="15">
        <f t="shared" si="38"/>
        <v>-2.9370339323936716</v>
      </c>
      <c r="AN30" s="63">
        <f t="shared" si="39"/>
        <v>10.603050550396201</v>
      </c>
      <c r="AO30" s="63">
        <f t="shared" si="39"/>
        <v>10.603078323143565</v>
      </c>
      <c r="AP30" s="63">
        <f t="shared" si="39"/>
        <v>10.602954827043158</v>
      </c>
      <c r="AQ30" s="63">
        <f t="shared" si="39"/>
        <v>10.603504255434322</v>
      </c>
      <c r="AR30" s="63">
        <f t="shared" si="39"/>
        <v>10.601065440246481</v>
      </c>
      <c r="AS30" s="63">
        <f t="shared" si="39"/>
        <v>10.612003080065119</v>
      </c>
      <c r="AT30" s="63">
        <f t="shared" si="39"/>
        <v>10.56500488822407</v>
      </c>
      <c r="AU30" s="63">
        <f t="shared" si="40"/>
        <v>11.146208406878923</v>
      </c>
      <c r="AV30" s="217">
        <f t="shared" si="41"/>
        <v>1.3339723352066759E-2</v>
      </c>
      <c r="AW30" s="218">
        <f t="shared" si="50"/>
        <v>-1.5115553964335409E-3</v>
      </c>
      <c r="AX30" s="224">
        <f t="shared" si="51"/>
        <v>2.284799716487359E-6</v>
      </c>
      <c r="AZ30" s="63"/>
      <c r="BA30" s="15">
        <f t="shared" si="42"/>
        <v>1.5210885936637419E-3</v>
      </c>
      <c r="BB30" s="15">
        <f t="shared" si="43"/>
        <v>1.5880471285784101</v>
      </c>
      <c r="BC30" s="15">
        <f t="shared" si="44"/>
        <v>0.23959890356710672</v>
      </c>
      <c r="BD30" s="15">
        <f t="shared" si="45"/>
        <v>-0.14831203084675793</v>
      </c>
      <c r="BE30" s="15">
        <f t="shared" si="46"/>
        <v>-0.24705864160089927</v>
      </c>
      <c r="BF30" s="15">
        <f t="shared" si="47"/>
        <v>-0.12416151145060687</v>
      </c>
      <c r="BG30" s="63">
        <f t="shared" si="48"/>
        <v>6.1604330640972318</v>
      </c>
      <c r="BH30" s="63">
        <f t="shared" si="48"/>
        <v>6.1618754991626341</v>
      </c>
      <c r="BI30" s="63">
        <f t="shared" si="48"/>
        <v>6.1642712037384335</v>
      </c>
      <c r="BJ30" s="63">
        <f t="shared" si="48"/>
        <v>6.1682486621148032</v>
      </c>
      <c r="BK30" s="63">
        <f t="shared" si="48"/>
        <v>6.1748482208707145</v>
      </c>
      <c r="BL30" s="63">
        <f t="shared" si="48"/>
        <v>6.1857881742539007</v>
      </c>
      <c r="BM30" s="63">
        <f t="shared" si="48"/>
        <v>6.2038980251602274</v>
      </c>
      <c r="BN30" s="63">
        <f t="shared" si="49"/>
        <v>6.2338225153008553</v>
      </c>
      <c r="BO30" s="63"/>
      <c r="BP30" s="63"/>
      <c r="BQ30" s="15">
        <f t="shared" si="0"/>
        <v>-7.9222309381456156E-3</v>
      </c>
      <c r="BR30" s="15">
        <v>-1000</v>
      </c>
      <c r="BS30" s="15">
        <f t="shared" si="1"/>
        <v>-5.8747515754679625E-3</v>
      </c>
      <c r="BT30" s="15">
        <f t="shared" si="2"/>
        <v>2.008574212530052E-2</v>
      </c>
      <c r="BU30" s="15">
        <f t="shared" si="3"/>
        <v>-2.5960493700768483E-2</v>
      </c>
      <c r="BV30" s="15">
        <f t="shared" si="4"/>
        <v>0.79338276322676715</v>
      </c>
      <c r="BW30" s="15">
        <f t="shared" si="5"/>
        <v>-0.21867411161573458</v>
      </c>
      <c r="BX30" s="15">
        <f t="shared" si="6"/>
        <v>-1.9299406883693981</v>
      </c>
      <c r="BY30" s="15">
        <f t="shared" si="7"/>
        <v>-1.4435765285642312</v>
      </c>
      <c r="BZ30" s="15">
        <f t="shared" si="52"/>
        <v>11.298116926973835</v>
      </c>
      <c r="CA30" s="15">
        <f t="shared" si="52"/>
        <v>11.298150636211169</v>
      </c>
      <c r="CB30" s="15">
        <f t="shared" si="52"/>
        <v>11.29834301318439</v>
      </c>
      <c r="CC30" s="15">
        <f t="shared" si="52"/>
        <v>11.299438639908422</v>
      </c>
      <c r="CD30" s="15">
        <f t="shared" si="52"/>
        <v>11.305606930565101</v>
      </c>
      <c r="CE30" s="15">
        <f t="shared" si="52"/>
        <v>11.338333757748899</v>
      </c>
      <c r="CF30" s="15">
        <f t="shared" si="52"/>
        <v>11.477379774475359</v>
      </c>
      <c r="CG30" s="15">
        <f t="shared" si="9"/>
        <v>11.859271960441346</v>
      </c>
      <c r="CI30" s="15">
        <v>-1000</v>
      </c>
      <c r="CJ30" s="93">
        <f t="shared" si="10"/>
        <v>1.8038262762622867E-2</v>
      </c>
      <c r="CK30" s="93">
        <f t="shared" si="11"/>
        <v>2.008574212530052E-2</v>
      </c>
      <c r="CL30" s="63">
        <f t="shared" si="12"/>
        <v>-2.047479362677654E-3</v>
      </c>
      <c r="CM30" s="15">
        <f t="shared" si="13"/>
        <v>0.39381743976904349</v>
      </c>
      <c r="CN30" s="15">
        <f t="shared" si="14"/>
        <v>-0.49632215961534704</v>
      </c>
      <c r="CO30" s="15">
        <f t="shared" si="15"/>
        <v>-3.1112468427926276</v>
      </c>
      <c r="CP30" s="15">
        <f t="shared" si="16"/>
        <v>-65.901897727259851</v>
      </c>
      <c r="CQ30" s="15">
        <f t="shared" si="53"/>
        <v>9.4860747604360043</v>
      </c>
      <c r="CR30" s="15">
        <f t="shared" si="53"/>
        <v>9.4890578753369006</v>
      </c>
      <c r="CS30" s="15">
        <f t="shared" si="53"/>
        <v>9.4841295737317672</v>
      </c>
      <c r="CT30" s="15">
        <f t="shared" si="53"/>
        <v>9.4922722862251305</v>
      </c>
      <c r="CU30" s="15">
        <f t="shared" si="53"/>
        <v>9.4788207674496778</v>
      </c>
      <c r="CV30" s="15">
        <f t="shared" si="53"/>
        <v>9.5010487149212626</v>
      </c>
      <c r="CW30" s="15">
        <f t="shared" si="53"/>
        <v>9.4643332506215838</v>
      </c>
      <c r="CX30" s="15">
        <f t="shared" si="18"/>
        <v>9.5250312311293364</v>
      </c>
    </row>
    <row r="31" spans="1:102" x14ac:dyDescent="0.2">
      <c r="A31" s="162" t="s">
        <v>113</v>
      </c>
      <c r="B31" s="163"/>
      <c r="C31" s="161">
        <v>43573.584600000002</v>
      </c>
      <c r="D31" s="161">
        <v>5.9999999999999995E-4</v>
      </c>
      <c r="E31">
        <f t="shared" si="22"/>
        <v>-7348.9705287746219</v>
      </c>
      <c r="F31" s="11">
        <f t="shared" si="23"/>
        <v>-7349</v>
      </c>
      <c r="G31">
        <f t="shared" si="24"/>
        <v>1.04667999985395E-2</v>
      </c>
      <c r="K31">
        <f t="shared" si="54"/>
        <v>1.04667999985395E-2</v>
      </c>
      <c r="O31">
        <f t="shared" ca="1" si="25"/>
        <v>8.9608281476554856E-3</v>
      </c>
      <c r="Q31" s="2">
        <f t="shared" si="26"/>
        <v>28555.084600000002</v>
      </c>
      <c r="R31">
        <f t="shared" si="27"/>
        <v>1.0955390220942647E-4</v>
      </c>
      <c r="S31">
        <v>1</v>
      </c>
      <c r="Z31">
        <f t="shared" si="28"/>
        <v>-7349</v>
      </c>
      <c r="AA31" s="217">
        <f t="shared" si="29"/>
        <v>1.050394880696523E-2</v>
      </c>
      <c r="AB31" s="218">
        <f t="shared" si="30"/>
        <v>-3.7148808425729873E-5</v>
      </c>
      <c r="AC31" s="218">
        <f t="shared" si="31"/>
        <v>-3.7148808425729873E-5</v>
      </c>
      <c r="AD31" s="219">
        <f t="shared" si="32"/>
        <v>1.3800339674515789E-9</v>
      </c>
      <c r="AH31" s="15">
        <f t="shared" si="33"/>
        <v>-5.4466864781294371E-3</v>
      </c>
      <c r="AI31" s="15">
        <f t="shared" si="34"/>
        <v>0.5477948739889581</v>
      </c>
      <c r="AJ31" s="15">
        <f t="shared" si="35"/>
        <v>0.29365620017772087</v>
      </c>
      <c r="AK31" s="15">
        <f t="shared" si="36"/>
        <v>-0.37561995551162008</v>
      </c>
      <c r="AL31" s="15">
        <f t="shared" si="37"/>
        <v>-2.4484456134772117</v>
      </c>
      <c r="AM31" s="15">
        <f t="shared" si="38"/>
        <v>-2.7689303809774253</v>
      </c>
      <c r="AN31" s="63">
        <f t="shared" ref="AN31:AT40" si="55">$AU31+$AB$7*SIN(AO31)</f>
        <v>10.658097984998324</v>
      </c>
      <c r="AO31" s="63">
        <f t="shared" si="55"/>
        <v>10.658104588201132</v>
      </c>
      <c r="AP31" s="63">
        <f t="shared" si="55"/>
        <v>10.658070664789829</v>
      </c>
      <c r="AQ31" s="63">
        <f t="shared" si="55"/>
        <v>10.658244978394858</v>
      </c>
      <c r="AR31" s="63">
        <f t="shared" si="55"/>
        <v>10.657350196084399</v>
      </c>
      <c r="AS31" s="63">
        <f t="shared" si="55"/>
        <v>10.661967753360905</v>
      </c>
      <c r="AT31" s="63">
        <f t="shared" si="55"/>
        <v>10.638755277312487</v>
      </c>
      <c r="AU31" s="63">
        <f t="shared" si="40"/>
        <v>11.21280037661044</v>
      </c>
      <c r="AV31" s="217">
        <f t="shared" si="41"/>
        <v>1.3637005816164239E-2</v>
      </c>
      <c r="AW31" s="218">
        <f t="shared" si="50"/>
        <v>2.3765366240887376E-3</v>
      </c>
      <c r="AX31" s="224">
        <f t="shared" si="51"/>
        <v>5.6479263256350937E-6</v>
      </c>
      <c r="AZ31" s="63"/>
      <c r="BA31" s="15">
        <f t="shared" si="42"/>
        <v>3.1330570091990095E-3</v>
      </c>
      <c r="BB31" s="15">
        <f t="shared" si="43"/>
        <v>1.2678980552772003</v>
      </c>
      <c r="BC31" s="15">
        <f t="shared" si="44"/>
        <v>0.9995047099916281</v>
      </c>
      <c r="BD31" s="15">
        <f t="shared" si="45"/>
        <v>0.54408318840219361</v>
      </c>
      <c r="BE31" s="15">
        <f t="shared" si="46"/>
        <v>1.1132597656849099</v>
      </c>
      <c r="BF31" s="15">
        <f t="shared" si="47"/>
        <v>0.62226462135636018</v>
      </c>
      <c r="BG31" s="63">
        <f t="shared" ref="BG31:BM40" si="56">$BN31+$BB$7*SIN(BH31)</f>
        <v>6.8807228164744689</v>
      </c>
      <c r="BH31" s="63">
        <f t="shared" si="56"/>
        <v>6.8774129007920095</v>
      </c>
      <c r="BI31" s="63">
        <f t="shared" si="56"/>
        <v>6.8708405869579332</v>
      </c>
      <c r="BJ31" s="63">
        <f t="shared" si="56"/>
        <v>6.8578746073236969</v>
      </c>
      <c r="BK31" s="63">
        <f t="shared" si="56"/>
        <v>6.8326072256516603</v>
      </c>
      <c r="BL31" s="63">
        <f t="shared" si="56"/>
        <v>6.7844450787984734</v>
      </c>
      <c r="BM31" s="63">
        <f t="shared" si="56"/>
        <v>6.6959198450786861</v>
      </c>
      <c r="BN31" s="63">
        <f t="shared" si="49"/>
        <v>6.5411837176643894</v>
      </c>
      <c r="BO31" s="63"/>
      <c r="BP31" s="63"/>
      <c r="BQ31" s="15">
        <f t="shared" si="0"/>
        <v>-9.7261690572721625E-3</v>
      </c>
      <c r="BR31" s="15">
        <v>-500</v>
      </c>
      <c r="BS31" s="15">
        <f t="shared" si="1"/>
        <v>-7.3124836247576951E-3</v>
      </c>
      <c r="BT31" s="15">
        <f t="shared" si="2"/>
        <v>2.0219367792083925E-2</v>
      </c>
      <c r="BU31" s="15">
        <f t="shared" si="3"/>
        <v>-2.753185141684162E-2</v>
      </c>
      <c r="BV31" s="15">
        <f t="shared" si="4"/>
        <v>0.82856701543383171</v>
      </c>
      <c r="BW31" s="15">
        <f t="shared" si="5"/>
        <v>-0.27988834836686932</v>
      </c>
      <c r="BX31" s="15">
        <f t="shared" si="6"/>
        <v>-1.8667183706240473</v>
      </c>
      <c r="BY31" s="15">
        <f t="shared" si="7"/>
        <v>-1.3503151984242641</v>
      </c>
      <c r="BZ31" s="15">
        <f t="shared" si="52"/>
        <v>11.361197150977249</v>
      </c>
      <c r="CA31" s="15">
        <f t="shared" si="52"/>
        <v>11.361280130907739</v>
      </c>
      <c r="CB31" s="15">
        <f t="shared" si="52"/>
        <v>11.361674649370082</v>
      </c>
      <c r="CC31" s="15">
        <f t="shared" si="52"/>
        <v>11.363544816244236</v>
      </c>
      <c r="CD31" s="15">
        <f t="shared" si="52"/>
        <v>11.372289544407305</v>
      </c>
      <c r="CE31" s="15">
        <f t="shared" si="52"/>
        <v>11.410856539026655</v>
      </c>
      <c r="CF31" s="15">
        <f t="shared" si="52"/>
        <v>11.551529370343937</v>
      </c>
      <c r="CG31" s="15">
        <f t="shared" si="9"/>
        <v>11.910183252285014</v>
      </c>
      <c r="CI31" s="15">
        <v>-500</v>
      </c>
      <c r="CJ31" s="93">
        <f t="shared" si="10"/>
        <v>1.7805682359569457E-2</v>
      </c>
      <c r="CK31" s="93">
        <f t="shared" si="11"/>
        <v>2.0219367792083925E-2</v>
      </c>
      <c r="CL31" s="63">
        <f t="shared" si="12"/>
        <v>-2.4136854325144674E-3</v>
      </c>
      <c r="CM31" s="15">
        <f t="shared" si="13"/>
        <v>0.39670591460838989</v>
      </c>
      <c r="CN31" s="15">
        <f t="shared" si="14"/>
        <v>-0.55741072396075109</v>
      </c>
      <c r="CO31" s="15">
        <f t="shared" si="15"/>
        <v>-3.0393401916749818</v>
      </c>
      <c r="CP31" s="15">
        <f t="shared" si="16"/>
        <v>-19.542386212644285</v>
      </c>
      <c r="CQ31" s="15">
        <f t="shared" si="53"/>
        <v>9.6308190802191174</v>
      </c>
      <c r="CR31" s="15">
        <f t="shared" si="53"/>
        <v>9.6394585108194928</v>
      </c>
      <c r="CS31" s="15">
        <f t="shared" si="53"/>
        <v>9.6249007709502159</v>
      </c>
      <c r="CT31" s="15">
        <f t="shared" si="53"/>
        <v>9.6494576083766219</v>
      </c>
      <c r="CU31" s="15">
        <f t="shared" si="53"/>
        <v>9.6081052349241531</v>
      </c>
      <c r="CV31" s="15">
        <f t="shared" si="53"/>
        <v>9.6779626412164372</v>
      </c>
      <c r="CW31" s="15">
        <f t="shared" si="53"/>
        <v>9.5604941022288497</v>
      </c>
      <c r="CX31" s="15">
        <f t="shared" si="18"/>
        <v>9.7600168598476351</v>
      </c>
    </row>
    <row r="32" spans="1:102" x14ac:dyDescent="0.2">
      <c r="A32" s="162" t="s">
        <v>113</v>
      </c>
      <c r="B32" s="163"/>
      <c r="C32" s="161">
        <v>43667.34</v>
      </c>
      <c r="D32" s="161">
        <v>6.9999999999999999E-4</v>
      </c>
      <c r="E32">
        <f t="shared" si="22"/>
        <v>-7084.9847333488888</v>
      </c>
      <c r="F32" s="11">
        <f t="shared" si="23"/>
        <v>-7085</v>
      </c>
      <c r="G32">
        <f t="shared" si="24"/>
        <v>5.421999994723592E-3</v>
      </c>
      <c r="K32">
        <f t="shared" si="54"/>
        <v>5.421999994723592E-3</v>
      </c>
      <c r="O32">
        <f t="shared" ca="1" si="25"/>
        <v>8.3963308742994094E-3</v>
      </c>
      <c r="Q32" s="2">
        <f t="shared" si="26"/>
        <v>28648.839999999997</v>
      </c>
      <c r="R32">
        <f t="shared" si="27"/>
        <v>2.9398083942782632E-5</v>
      </c>
      <c r="S32">
        <v>1</v>
      </c>
      <c r="Z32">
        <f t="shared" si="28"/>
        <v>-7085</v>
      </c>
      <c r="AA32" s="217">
        <f t="shared" si="29"/>
        <v>9.9495802588409829E-3</v>
      </c>
      <c r="AB32" s="218">
        <f t="shared" si="30"/>
        <v>-4.527580264117391E-3</v>
      </c>
      <c r="AC32" s="218">
        <f t="shared" si="31"/>
        <v>-4.527580264117391E-3</v>
      </c>
      <c r="AD32" s="219">
        <f t="shared" si="32"/>
        <v>2.0498983048025303E-5</v>
      </c>
      <c r="AH32" s="15">
        <f t="shared" si="33"/>
        <v>-6.2630774828676605E-3</v>
      </c>
      <c r="AI32" s="15">
        <f t="shared" si="34"/>
        <v>0.55363255026546154</v>
      </c>
      <c r="AJ32" s="15">
        <f t="shared" si="35"/>
        <v>0.27890159229272654</v>
      </c>
      <c r="AK32" s="15">
        <f t="shared" si="36"/>
        <v>-0.38253879121822143</v>
      </c>
      <c r="AL32" s="15">
        <f t="shared" si="37"/>
        <v>-2.4330463031358942</v>
      </c>
      <c r="AM32" s="15">
        <f t="shared" si="38"/>
        <v>-2.70358942408805</v>
      </c>
      <c r="AN32" s="63">
        <f t="shared" si="55"/>
        <v>10.680719140708876</v>
      </c>
      <c r="AO32" s="63">
        <f t="shared" si="55"/>
        <v>10.680721891826028</v>
      </c>
      <c r="AP32" s="63">
        <f t="shared" si="55"/>
        <v>10.680706779994891</v>
      </c>
      <c r="AQ32" s="63">
        <f t="shared" si="55"/>
        <v>10.680789797633572</v>
      </c>
      <c r="AR32" s="63">
        <f t="shared" si="55"/>
        <v>10.680333996740311</v>
      </c>
      <c r="AS32" s="63">
        <f t="shared" si="55"/>
        <v>10.682844447101346</v>
      </c>
      <c r="AT32" s="63">
        <f t="shared" si="55"/>
        <v>10.669249172592199</v>
      </c>
      <c r="AU32" s="63">
        <f t="shared" si="40"/>
        <v>11.239681538703898</v>
      </c>
      <c r="AV32" s="217">
        <f t="shared" si="41"/>
        <v>1.3288568120630962E-2</v>
      </c>
      <c r="AW32" s="218">
        <f t="shared" si="50"/>
        <v>-1.7919391038447611E-3</v>
      </c>
      <c r="AX32" s="224">
        <f t="shared" si="51"/>
        <v>3.2110457518879657E-6</v>
      </c>
      <c r="AZ32" s="63"/>
      <c r="BA32" s="15">
        <f t="shared" si="42"/>
        <v>3.3389878617899795E-3</v>
      </c>
      <c r="BB32" s="15">
        <f t="shared" si="43"/>
        <v>1.0718215876851573</v>
      </c>
      <c r="BC32" s="15">
        <f t="shared" si="44"/>
        <v>0.93221681902442188</v>
      </c>
      <c r="BD32" s="15">
        <f t="shared" si="45"/>
        <v>0.60219394173769802</v>
      </c>
      <c r="BE32" s="15">
        <f t="shared" si="46"/>
        <v>1.452090511752602</v>
      </c>
      <c r="BF32" s="15">
        <f t="shared" si="47"/>
        <v>0.88782060023176435</v>
      </c>
      <c r="BG32" s="63">
        <f t="shared" si="56"/>
        <v>7.1112332091062118</v>
      </c>
      <c r="BH32" s="63">
        <f t="shared" si="56"/>
        <v>7.1094058099895552</v>
      </c>
      <c r="BI32" s="63">
        <f t="shared" si="56"/>
        <v>7.1049699730310065</v>
      </c>
      <c r="BJ32" s="63">
        <f t="shared" si="56"/>
        <v>7.094289268066345</v>
      </c>
      <c r="BK32" s="63">
        <f t="shared" si="56"/>
        <v>7.069049739910942</v>
      </c>
      <c r="BL32" s="63">
        <f t="shared" si="56"/>
        <v>7.0117759189068014</v>
      </c>
      <c r="BM32" s="63">
        <f t="shared" si="56"/>
        <v>6.8913710189258532</v>
      </c>
      <c r="BN32" s="63">
        <f t="shared" si="49"/>
        <v>6.6652561296276502</v>
      </c>
      <c r="BO32" s="63"/>
      <c r="BP32" s="63"/>
      <c r="BQ32" s="15">
        <f t="shared" si="0"/>
        <v>-1.1469132254240177E-2</v>
      </c>
      <c r="BR32" s="15">
        <v>0</v>
      </c>
      <c r="BS32" s="15">
        <f t="shared" si="1"/>
        <v>-8.7334910939675485E-3</v>
      </c>
      <c r="BT32" s="15">
        <f t="shared" si="2"/>
        <v>2.0324956580415603E-2</v>
      </c>
      <c r="BU32" s="15">
        <f t="shared" si="3"/>
        <v>-2.9058447674383151E-2</v>
      </c>
      <c r="BV32" s="15">
        <f t="shared" si="4"/>
        <v>0.86784475089518831</v>
      </c>
      <c r="BW32" s="15">
        <f t="shared" si="5"/>
        <v>-0.34557801426238927</v>
      </c>
      <c r="BX32" s="15">
        <f t="shared" si="6"/>
        <v>-1.797541498954438</v>
      </c>
      <c r="BY32" s="15">
        <f t="shared" si="7"/>
        <v>-1.2569818375265711</v>
      </c>
      <c r="BZ32" s="15">
        <f t="shared" ref="BZ32:CF41" si="57">$CG32+$AB$7*SIN(CA32)</f>
        <v>11.427189962028823</v>
      </c>
      <c r="CA32" s="15">
        <f t="shared" si="57"/>
        <v>11.427367754312771</v>
      </c>
      <c r="CB32" s="15">
        <f t="shared" si="57"/>
        <v>11.428089863368749</v>
      </c>
      <c r="CC32" s="15">
        <f t="shared" si="57"/>
        <v>11.431011199874796</v>
      </c>
      <c r="CD32" s="15">
        <f t="shared" si="57"/>
        <v>11.442647265439536</v>
      </c>
      <c r="CE32" s="15">
        <f t="shared" si="57"/>
        <v>11.486445582434989</v>
      </c>
      <c r="CF32" s="15">
        <f t="shared" si="57"/>
        <v>11.626608381821566</v>
      </c>
      <c r="CG32" s="15">
        <f t="shared" si="9"/>
        <v>11.961094544128683</v>
      </c>
      <c r="CI32" s="15">
        <v>0</v>
      </c>
      <c r="CJ32" s="93">
        <f t="shared" si="10"/>
        <v>1.7589315420142974E-2</v>
      </c>
      <c r="CK32" s="93">
        <f t="shared" si="11"/>
        <v>2.0324956580415603E-2</v>
      </c>
      <c r="CL32" s="63">
        <f t="shared" si="12"/>
        <v>-2.7356411602726298E-3</v>
      </c>
      <c r="CM32" s="15">
        <f t="shared" si="13"/>
        <v>0.4029668420013125</v>
      </c>
      <c r="CN32" s="15">
        <f t="shared" si="14"/>
        <v>-0.61751157847624083</v>
      </c>
      <c r="CO32" s="15">
        <f t="shared" si="15"/>
        <v>-2.965028905258007</v>
      </c>
      <c r="CP32" s="15">
        <f t="shared" si="16"/>
        <v>-11.297910949131783</v>
      </c>
      <c r="CQ32" s="15">
        <f t="shared" ref="CQ32:CW41" si="58">$CX32+$BB$7*SIN(CR32)</f>
        <v>9.7786993762034928</v>
      </c>
      <c r="CR32" s="15">
        <f t="shared" si="58"/>
        <v>9.7894726175737006</v>
      </c>
      <c r="CS32" s="15">
        <f t="shared" si="58"/>
        <v>9.7705253791329838</v>
      </c>
      <c r="CT32" s="15">
        <f t="shared" si="58"/>
        <v>9.8039400735741484</v>
      </c>
      <c r="CU32" s="15">
        <f t="shared" si="58"/>
        <v>9.7452814473518927</v>
      </c>
      <c r="CV32" s="15">
        <f t="shared" si="58"/>
        <v>9.8491703599934741</v>
      </c>
      <c r="CW32" s="15">
        <f t="shared" si="58"/>
        <v>9.6676216473938421</v>
      </c>
      <c r="CX32" s="15">
        <f t="shared" si="18"/>
        <v>9.9950024885659339</v>
      </c>
    </row>
    <row r="33" spans="1:102" x14ac:dyDescent="0.2">
      <c r="A33" s="162" t="s">
        <v>113</v>
      </c>
      <c r="B33" s="163" t="s">
        <v>111</v>
      </c>
      <c r="C33" s="161">
        <v>43670.360999999997</v>
      </c>
      <c r="D33" s="161">
        <v>8.0000000000000004E-4</v>
      </c>
      <c r="E33">
        <f t="shared" si="22"/>
        <v>-7076.4785450335348</v>
      </c>
      <c r="F33" s="11">
        <f t="shared" si="23"/>
        <v>-7076.5</v>
      </c>
      <c r="G33">
        <f t="shared" si="24"/>
        <v>7.619799995154608E-3</v>
      </c>
      <c r="K33">
        <f t="shared" si="54"/>
        <v>7.619799995154608E-3</v>
      </c>
      <c r="O33">
        <f t="shared" ca="1" si="25"/>
        <v>8.3781557726951405E-3</v>
      </c>
      <c r="Q33" s="2">
        <f t="shared" si="26"/>
        <v>28651.860999999997</v>
      </c>
      <c r="R33">
        <f t="shared" si="27"/>
        <v>5.8061351966158162E-5</v>
      </c>
      <c r="S33">
        <v>1</v>
      </c>
      <c r="Z33">
        <f t="shared" si="28"/>
        <v>-7076.5</v>
      </c>
      <c r="AA33" s="217">
        <f t="shared" si="29"/>
        <v>9.9315081056866664E-3</v>
      </c>
      <c r="AB33" s="218">
        <f t="shared" si="30"/>
        <v>-2.3117081105320583E-3</v>
      </c>
      <c r="AC33" s="218">
        <f t="shared" si="31"/>
        <v>-2.3117081105320583E-3</v>
      </c>
      <c r="AD33" s="219">
        <f t="shared" si="32"/>
        <v>5.3439943882996993E-6</v>
      </c>
      <c r="AH33" s="15">
        <f t="shared" si="33"/>
        <v>-6.2894560842780764E-3</v>
      </c>
      <c r="AI33" s="15">
        <f t="shared" si="34"/>
        <v>0.55382436554765058</v>
      </c>
      <c r="AJ33" s="15">
        <f t="shared" si="35"/>
        <v>0.27842016780963263</v>
      </c>
      <c r="AK33" s="15">
        <f t="shared" si="36"/>
        <v>-0.38276249841155702</v>
      </c>
      <c r="AL33" s="15">
        <f t="shared" si="37"/>
        <v>-2.4325450227100762</v>
      </c>
      <c r="AM33" s="15">
        <f t="shared" si="38"/>
        <v>-2.7015081656379949</v>
      </c>
      <c r="AN33" s="63">
        <f t="shared" si="55"/>
        <v>10.681451479861865</v>
      </c>
      <c r="AO33" s="63">
        <f t="shared" si="55"/>
        <v>10.681454137716266</v>
      </c>
      <c r="AP33" s="63">
        <f t="shared" si="55"/>
        <v>10.68143950526331</v>
      </c>
      <c r="AQ33" s="63">
        <f t="shared" si="55"/>
        <v>10.681520070401758</v>
      </c>
      <c r="AR33" s="63">
        <f t="shared" si="55"/>
        <v>10.681076732604593</v>
      </c>
      <c r="AS33" s="63">
        <f t="shared" si="55"/>
        <v>10.683523898429337</v>
      </c>
      <c r="AT33" s="63">
        <f t="shared" si="55"/>
        <v>10.670237847334265</v>
      </c>
      <c r="AU33" s="63">
        <f t="shared" si="40"/>
        <v>11.24054703066524</v>
      </c>
      <c r="AV33" s="217">
        <f t="shared" si="41"/>
        <v>1.3273918603311872E-2</v>
      </c>
      <c r="AW33" s="218">
        <f t="shared" si="50"/>
        <v>6.9310104693601042E-4</v>
      </c>
      <c r="AX33" s="224">
        <f t="shared" si="51"/>
        <v>4.803890612637937E-7</v>
      </c>
      <c r="AZ33" s="63"/>
      <c r="BA33" s="15">
        <f t="shared" si="42"/>
        <v>3.3424104976252055E-3</v>
      </c>
      <c r="BB33" s="15">
        <f t="shared" si="43"/>
        <v>1.0663139271337592</v>
      </c>
      <c r="BC33" s="15">
        <f t="shared" si="44"/>
        <v>0.92886973775557979</v>
      </c>
      <c r="BD33" s="15">
        <f t="shared" si="45"/>
        <v>0.60282530387443201</v>
      </c>
      <c r="BE33" s="15">
        <f t="shared" si="46"/>
        <v>1.4612316474142235</v>
      </c>
      <c r="BF33" s="15">
        <f t="shared" si="47"/>
        <v>0.89602716390519288</v>
      </c>
      <c r="BG33" s="63">
        <f t="shared" si="56"/>
        <v>7.1180318851465882</v>
      </c>
      <c r="BH33" s="63">
        <f t="shared" si="56"/>
        <v>7.1162539168658716</v>
      </c>
      <c r="BI33" s="63">
        <f t="shared" si="56"/>
        <v>7.111905589647221</v>
      </c>
      <c r="BJ33" s="63">
        <f t="shared" si="56"/>
        <v>7.1013567430756614</v>
      </c>
      <c r="BK33" s="63">
        <f t="shared" si="56"/>
        <v>7.0762443518261078</v>
      </c>
      <c r="BL33" s="63">
        <f t="shared" si="56"/>
        <v>7.0188701060506009</v>
      </c>
      <c r="BM33" s="63">
        <f t="shared" si="56"/>
        <v>6.8976119435773109</v>
      </c>
      <c r="BN33" s="63">
        <f t="shared" si="49"/>
        <v>6.6692508853158614</v>
      </c>
      <c r="BO33" s="63"/>
      <c r="BP33" s="63"/>
      <c r="BQ33" s="15">
        <f t="shared" si="0"/>
        <v>-1.312684509975281E-2</v>
      </c>
      <c r="BR33" s="15">
        <v>500</v>
      </c>
      <c r="BS33" s="15">
        <f t="shared" si="1"/>
        <v>-1.0122035942284741E-2</v>
      </c>
      <c r="BT33" s="15">
        <f t="shared" si="2"/>
        <v>2.0402508490295557E-2</v>
      </c>
      <c r="BU33" s="15">
        <f t="shared" si="3"/>
        <v>-3.0524544432580299E-2</v>
      </c>
      <c r="BV33" s="15">
        <f t="shared" si="4"/>
        <v>0.91181591031883646</v>
      </c>
      <c r="BW33" s="15">
        <f t="shared" si="5"/>
        <v>-0.41598247095413393</v>
      </c>
      <c r="BX33" s="15">
        <f t="shared" si="6"/>
        <v>-1.7213732584286787</v>
      </c>
      <c r="BY33" s="15">
        <f t="shared" si="7"/>
        <v>-1.1631701830176002</v>
      </c>
      <c r="BZ33" s="15">
        <f t="shared" si="57"/>
        <v>11.496454268272062</v>
      </c>
      <c r="CA33" s="15">
        <f t="shared" si="57"/>
        <v>11.496795095356998</v>
      </c>
      <c r="CB33" s="15">
        <f t="shared" si="57"/>
        <v>11.498000387462483</v>
      </c>
      <c r="CC33" s="15">
        <f t="shared" si="57"/>
        <v>11.502241718386275</v>
      </c>
      <c r="CD33" s="15">
        <f t="shared" si="57"/>
        <v>11.516916093876057</v>
      </c>
      <c r="CE33" s="15">
        <f t="shared" si="57"/>
        <v>11.565039703433206</v>
      </c>
      <c r="CF33" s="15">
        <f t="shared" si="57"/>
        <v>11.702554180683668</v>
      </c>
      <c r="CG33" s="15">
        <f t="shared" si="9"/>
        <v>12.012005835972353</v>
      </c>
      <c r="CI33" s="15">
        <v>500</v>
      </c>
      <c r="CJ33" s="93">
        <f t="shared" si="10"/>
        <v>1.739769933282749E-2</v>
      </c>
      <c r="CK33" s="93">
        <f t="shared" si="11"/>
        <v>2.0402508490295557E-2</v>
      </c>
      <c r="CL33" s="63">
        <f t="shared" si="12"/>
        <v>-3.0048091574680687E-3</v>
      </c>
      <c r="CM33" s="15">
        <f t="shared" si="13"/>
        <v>0.4131007357211286</v>
      </c>
      <c r="CN33" s="15">
        <f t="shared" si="14"/>
        <v>-0.67701145626851267</v>
      </c>
      <c r="CO33" s="15">
        <f t="shared" si="15"/>
        <v>-2.8869096573679198</v>
      </c>
      <c r="CP33" s="15">
        <f t="shared" si="16"/>
        <v>-7.8104064784760796</v>
      </c>
      <c r="CQ33" s="15">
        <f t="shared" si="58"/>
        <v>9.9310463070278736</v>
      </c>
      <c r="CR33" s="15">
        <f t="shared" si="58"/>
        <v>9.9402294243701803</v>
      </c>
      <c r="CS33" s="15">
        <f t="shared" si="58"/>
        <v>9.9229101939226343</v>
      </c>
      <c r="CT33" s="15">
        <f t="shared" si="58"/>
        <v>9.9557170960451007</v>
      </c>
      <c r="CU33" s="15">
        <f t="shared" si="58"/>
        <v>9.894061986702221</v>
      </c>
      <c r="CV33" s="15">
        <f t="shared" si="58"/>
        <v>10.011832927754376</v>
      </c>
      <c r="CW33" s="15">
        <f t="shared" si="58"/>
        <v>9.7927435577362889</v>
      </c>
      <c r="CX33" s="15">
        <f t="shared" si="18"/>
        <v>10.229988117284231</v>
      </c>
    </row>
    <row r="34" spans="1:102" x14ac:dyDescent="0.2">
      <c r="A34" s="162" t="s">
        <v>113</v>
      </c>
      <c r="B34" s="163"/>
      <c r="C34" s="161">
        <v>44753.392899999999</v>
      </c>
      <c r="D34" s="161">
        <v>5.0000000000000001E-4</v>
      </c>
      <c r="E34">
        <f t="shared" si="22"/>
        <v>-4027.0004606462853</v>
      </c>
      <c r="F34" s="11">
        <f t="shared" si="23"/>
        <v>-4027</v>
      </c>
      <c r="G34">
        <f t="shared" si="24"/>
        <v>-1.6360000154236332E-4</v>
      </c>
      <c r="K34">
        <f t="shared" si="54"/>
        <v>-1.6360000154236332E-4</v>
      </c>
      <c r="O34">
        <f t="shared" ca="1" si="25"/>
        <v>1.8575707912581833E-3</v>
      </c>
      <c r="Q34" s="2">
        <f t="shared" si="26"/>
        <v>29734.892899999999</v>
      </c>
      <c r="R34">
        <f t="shared" si="27"/>
        <v>2.6764960504661279E-8</v>
      </c>
      <c r="S34">
        <v>1</v>
      </c>
      <c r="Z34">
        <f t="shared" si="28"/>
        <v>-4027</v>
      </c>
      <c r="AA34" s="217">
        <f t="shared" si="29"/>
        <v>2.6127841802918474E-3</v>
      </c>
      <c r="AB34" s="218">
        <f t="shared" si="30"/>
        <v>-2.7763841818342107E-3</v>
      </c>
      <c r="AC34" s="218">
        <f t="shared" si="31"/>
        <v>-2.7763841818342107E-3</v>
      </c>
      <c r="AD34" s="219">
        <f t="shared" si="32"/>
        <v>7.7083091251392195E-6</v>
      </c>
      <c r="AH34" s="15">
        <f t="shared" si="33"/>
        <v>-1.6065331888710455E-2</v>
      </c>
      <c r="AI34" s="15">
        <f t="shared" si="34"/>
        <v>0.64231023973597867</v>
      </c>
      <c r="AJ34" s="15">
        <f t="shared" si="35"/>
        <v>7.4450280592188597E-2</v>
      </c>
      <c r="AK34" s="15">
        <f t="shared" si="36"/>
        <v>-0.46651673321702047</v>
      </c>
      <c r="AL34" s="15">
        <f t="shared" si="37"/>
        <v>-2.2249154084500327</v>
      </c>
      <c r="AM34" s="15">
        <f t="shared" si="38"/>
        <v>-2.0268300651300097</v>
      </c>
      <c r="AN34" s="63">
        <f t="shared" si="55"/>
        <v>10.963497032730642</v>
      </c>
      <c r="AO34" s="63">
        <f t="shared" si="55"/>
        <v>10.963497032809617</v>
      </c>
      <c r="AP34" s="63">
        <f t="shared" si="55"/>
        <v>10.963497028620765</v>
      </c>
      <c r="AQ34" s="63">
        <f t="shared" si="55"/>
        <v>10.963497250797921</v>
      </c>
      <c r="AR34" s="63">
        <f t="shared" si="55"/>
        <v>10.963485468616016</v>
      </c>
      <c r="AS34" s="63">
        <f t="shared" si="55"/>
        <v>10.96411636982225</v>
      </c>
      <c r="AT34" s="63">
        <f t="shared" si="55"/>
        <v>11.051581170867321</v>
      </c>
      <c r="AU34" s="63">
        <f t="shared" si="40"/>
        <v>11.551054999619776</v>
      </c>
      <c r="AV34" s="217">
        <f t="shared" si="41"/>
        <v>3.5194028099893478E-3</v>
      </c>
      <c r="AW34" s="218">
        <f t="shared" si="50"/>
        <v>4.335520797008538E-4</v>
      </c>
      <c r="AX34" s="224">
        <f t="shared" si="51"/>
        <v>1.879674058129355E-7</v>
      </c>
      <c r="AZ34" s="63"/>
      <c r="BA34" s="15">
        <f t="shared" si="42"/>
        <v>9.0661862969750051E-4</v>
      </c>
      <c r="BB34" s="15">
        <f t="shared" si="43"/>
        <v>0.45319131895888209</v>
      </c>
      <c r="BC34" s="15">
        <f t="shared" si="44"/>
        <v>-4.1743782841613897E-2</v>
      </c>
      <c r="BD34" s="15">
        <f t="shared" si="45"/>
        <v>0.26229020237377498</v>
      </c>
      <c r="BE34" s="15">
        <f t="shared" si="46"/>
        <v>2.6943372278769324</v>
      </c>
      <c r="BF34" s="15">
        <f t="shared" si="47"/>
        <v>4.3969254097120638</v>
      </c>
      <c r="BG34" s="63">
        <f t="shared" si="56"/>
        <v>8.5633135464596375</v>
      </c>
      <c r="BH34" s="63">
        <f t="shared" si="56"/>
        <v>8.5615298865315843</v>
      </c>
      <c r="BI34" s="63">
        <f t="shared" si="56"/>
        <v>8.566042943259113</v>
      </c>
      <c r="BJ34" s="63">
        <f t="shared" si="56"/>
        <v>8.5545773937560678</v>
      </c>
      <c r="BK34" s="63">
        <f t="shared" si="56"/>
        <v>8.5834143151891542</v>
      </c>
      <c r="BL34" s="63">
        <f t="shared" si="56"/>
        <v>8.5088927718789655</v>
      </c>
      <c r="BM34" s="63">
        <f t="shared" si="56"/>
        <v>8.6902689460357117</v>
      </c>
      <c r="BN34" s="63">
        <f t="shared" si="49"/>
        <v>8.1024282348687606</v>
      </c>
      <c r="BO34" s="63"/>
      <c r="BP34" s="63"/>
      <c r="BQ34" s="15">
        <f t="shared" ref="BQ34:BQ65" si="59">BS34+CL34</f>
        <v>-1.4668195439493797E-2</v>
      </c>
      <c r="BR34" s="15">
        <v>1000</v>
      </c>
      <c r="BS34" s="15">
        <f t="shared" ref="BS34:BS65" si="60">AB$3+AB$4*BR34+AB$5*BR34^2+BU34</f>
        <v>-1.1458259177958733E-2</v>
      </c>
      <c r="BT34" s="15">
        <f t="shared" ref="BT34:BT65" si="61">AB$3+AB$4*BR34+AB$5*BR34^2</f>
        <v>2.0452023521723792E-2</v>
      </c>
      <c r="BU34" s="15">
        <f t="shared" ref="BU34:BU65" si="62">$AB$6*($AB$11/BV34*BW34+$AB$12)</f>
        <v>-3.1910282699682525E-2</v>
      </c>
      <c r="BV34" s="15">
        <f t="shared" ref="BV34:BV65" si="63">1+$AB$7*COS(BX34)</f>
        <v>0.9611419928839211</v>
      </c>
      <c r="BW34" s="15">
        <f t="shared" ref="BW34:BW65" si="64">SIN(BX34+RADIANS($AB$9))</f>
        <v>-0.49118606983184054</v>
      </c>
      <c r="BX34" s="15">
        <f t="shared" ref="BX34:BX65" si="65">2*ATAN(BY34)</f>
        <v>-1.6369452990485496</v>
      </c>
      <c r="BY34" s="15">
        <f t="shared" ref="BY34:BY65" si="66">SQRT((1+$AB$7)/(1-$AB$7))*TAN(BZ34/2)</f>
        <v>-1.0684374630704234</v>
      </c>
      <c r="BZ34" s="15">
        <f t="shared" si="57"/>
        <v>11.569405828694663</v>
      </c>
      <c r="CA34" s="15">
        <f t="shared" si="57"/>
        <v>11.570000390883893</v>
      </c>
      <c r="CB34" s="15">
        <f t="shared" si="57"/>
        <v>11.571859128296142</v>
      </c>
      <c r="CC34" s="15">
        <f t="shared" si="57"/>
        <v>11.577636009410773</v>
      </c>
      <c r="CD34" s="15">
        <f t="shared" si="57"/>
        <v>11.595275938232374</v>
      </c>
      <c r="CE34" s="15">
        <f t="shared" si="57"/>
        <v>11.646543228886021</v>
      </c>
      <c r="CF34" s="15">
        <f t="shared" si="57"/>
        <v>11.779301892512986</v>
      </c>
      <c r="CG34" s="15">
        <f t="shared" ref="CG34:CG65" si="67">RADIANS($AB$9)+$AB$18*(BR34-AB$15)</f>
        <v>12.062917127816021</v>
      </c>
      <c r="CI34" s="15">
        <v>1000</v>
      </c>
      <c r="CJ34" s="93">
        <f t="shared" ref="CJ34:CJ65" si="68">CK34+CL34</f>
        <v>1.7242087260188728E-2</v>
      </c>
      <c r="CK34" s="93">
        <f t="shared" ref="CK34:CK65" si="69">AB$3+AB$4*CI34+AB$5*CI34^2</f>
        <v>2.0452023521723792E-2</v>
      </c>
      <c r="CL34" s="63">
        <f t="shared" ref="CL34:CL65" si="70">$BB$6*($BB$11/CM34*CN34+$BB$12)</f>
        <v>-3.2099362615350645E-3</v>
      </c>
      <c r="CM34" s="15">
        <f t="shared" ref="CM34:CM65" si="71">1+$BB$7*COS(CO34)</f>
        <v>0.427840481742222</v>
      </c>
      <c r="CN34" s="15">
        <f t="shared" ref="CN34:CN65" si="72">SIN(CO34+RADIANS($BB$9))</f>
        <v>-0.73587238151155177</v>
      </c>
      <c r="CO34" s="15">
        <f t="shared" ref="CO34:CO65" si="73">2*ATAN(CP34)</f>
        <v>-2.8036498442794469</v>
      </c>
      <c r="CP34" s="15">
        <f t="shared" ref="CP34:CP65" si="74">TAN(CQ34/2)*SQRT((1+$BB$7)/(1-$BB$7))</f>
        <v>-5.8617298333691323</v>
      </c>
      <c r="CQ34" s="15">
        <f t="shared" si="58"/>
        <v>10.088632872636314</v>
      </c>
      <c r="CR34" s="15">
        <f t="shared" si="58"/>
        <v>10.094223993942023</v>
      </c>
      <c r="CS34" s="15">
        <f t="shared" si="58"/>
        <v>10.082521154734165</v>
      </c>
      <c r="CT34" s="15">
        <f t="shared" si="58"/>
        <v>10.107141828327956</v>
      </c>
      <c r="CU34" s="15">
        <f t="shared" si="58"/>
        <v>10.055876565949736</v>
      </c>
      <c r="CV34" s="15">
        <f t="shared" si="58"/>
        <v>10.165151666478335</v>
      </c>
      <c r="CW34" s="15">
        <f t="shared" si="58"/>
        <v>9.9418984513412632</v>
      </c>
      <c r="CX34" s="15">
        <f t="shared" ref="CX34:CX65" si="75">RADIANS($BB$9)+$BB$18*(CI34-BB$15)</f>
        <v>10.46497374600253</v>
      </c>
    </row>
    <row r="35" spans="1:102" x14ac:dyDescent="0.2">
      <c r="A35" s="162" t="s">
        <v>113</v>
      </c>
      <c r="B35" s="163" t="s">
        <v>111</v>
      </c>
      <c r="C35" s="161">
        <v>44756.416100000002</v>
      </c>
      <c r="D35" s="161">
        <v>5.0000000000000001E-4</v>
      </c>
      <c r="E35">
        <f t="shared" si="22"/>
        <v>-4018.4880778210613</v>
      </c>
      <c r="F35" s="11">
        <f t="shared" si="23"/>
        <v>-4018.5</v>
      </c>
      <c r="G35">
        <f t="shared" si="24"/>
        <v>4.234200001519639E-3</v>
      </c>
      <c r="K35">
        <f t="shared" si="54"/>
        <v>4.234200001519639E-3</v>
      </c>
      <c r="O35">
        <f t="shared" ca="1" si="25"/>
        <v>1.8393956896539162E-3</v>
      </c>
      <c r="Q35" s="2">
        <f t="shared" si="26"/>
        <v>29737.916100000002</v>
      </c>
      <c r="R35">
        <f t="shared" si="27"/>
        <v>1.7928449652868913E-5</v>
      </c>
      <c r="S35">
        <v>1</v>
      </c>
      <c r="Z35">
        <f t="shared" si="28"/>
        <v>-4018.5</v>
      </c>
      <c r="AA35" s="217">
        <f t="shared" si="29"/>
        <v>2.5902745588579773E-3</v>
      </c>
      <c r="AB35" s="218">
        <f t="shared" si="30"/>
        <v>1.6439254426616617E-3</v>
      </c>
      <c r="AC35" s="218">
        <f t="shared" si="31"/>
        <v>1.6439254426616617E-3</v>
      </c>
      <c r="AD35" s="219">
        <f t="shared" si="32"/>
        <v>2.7024908610303405E-6</v>
      </c>
      <c r="AH35" s="15">
        <f t="shared" si="33"/>
        <v>-1.6093232908074042E-2</v>
      </c>
      <c r="AI35" s="15">
        <f t="shared" si="34"/>
        <v>0.64262513061558457</v>
      </c>
      <c r="AJ35" s="15">
        <f t="shared" si="35"/>
        <v>7.3777327956104741E-2</v>
      </c>
      <c r="AK35" s="15">
        <f t="shared" si="36"/>
        <v>-0.46675799907627258</v>
      </c>
      <c r="AL35" s="15">
        <f t="shared" si="37"/>
        <v>-2.2242405999359676</v>
      </c>
      <c r="AM35" s="15">
        <f t="shared" si="38"/>
        <v>-2.0251077683971879</v>
      </c>
      <c r="AN35" s="63">
        <f t="shared" si="55"/>
        <v>10.964346717086199</v>
      </c>
      <c r="AO35" s="63">
        <f t="shared" si="55"/>
        <v>10.96434671716314</v>
      </c>
      <c r="AP35" s="63">
        <f t="shared" si="55"/>
        <v>10.964346712971192</v>
      </c>
      <c r="AQ35" s="63">
        <f t="shared" si="55"/>
        <v>10.96434694136039</v>
      </c>
      <c r="AR35" s="63">
        <f t="shared" si="55"/>
        <v>10.964334500500435</v>
      </c>
      <c r="AS35" s="63">
        <f t="shared" si="55"/>
        <v>10.96501955536967</v>
      </c>
      <c r="AT35" s="63">
        <f t="shared" si="55"/>
        <v>11.052715160361824</v>
      </c>
      <c r="AU35" s="63">
        <f t="shared" si="40"/>
        <v>11.551920491581118</v>
      </c>
      <c r="AV35" s="217">
        <f t="shared" si="41"/>
        <v>3.4875327841547136E-3</v>
      </c>
      <c r="AW35" s="218">
        <f t="shared" si="50"/>
        <v>4.9827209802175698E-3</v>
      </c>
      <c r="AX35" s="224">
        <f t="shared" si="51"/>
        <v>2.482750836670034E-5</v>
      </c>
      <c r="AZ35" s="63"/>
      <c r="BA35" s="15">
        <f t="shared" si="42"/>
        <v>8.972582252967363E-4</v>
      </c>
      <c r="BB35" s="15">
        <f t="shared" si="43"/>
        <v>0.45276245280492877</v>
      </c>
      <c r="BC35" s="15">
        <f t="shared" si="44"/>
        <v>-4.3380178142319155E-2</v>
      </c>
      <c r="BD35" s="15">
        <f t="shared" si="45"/>
        <v>0.26139424412776391</v>
      </c>
      <c r="BE35" s="15">
        <f t="shared" si="46"/>
        <v>2.6959751075617064</v>
      </c>
      <c r="BF35" s="15">
        <f t="shared" si="47"/>
        <v>4.413637054402086</v>
      </c>
      <c r="BG35" s="63">
        <f t="shared" si="56"/>
        <v>8.5661885260349173</v>
      </c>
      <c r="BH35" s="63">
        <f t="shared" si="56"/>
        <v>8.5643659367120559</v>
      </c>
      <c r="BI35" s="63">
        <f t="shared" si="56"/>
        <v>8.5689621190511538</v>
      </c>
      <c r="BJ35" s="63">
        <f t="shared" si="56"/>
        <v>8.5573239815937931</v>
      </c>
      <c r="BK35" s="63">
        <f t="shared" si="56"/>
        <v>8.5864971944831368</v>
      </c>
      <c r="BL35" s="63">
        <f t="shared" si="56"/>
        <v>8.5113574264818475</v>
      </c>
      <c r="BM35" s="63">
        <f t="shared" si="56"/>
        <v>8.693663282693409</v>
      </c>
      <c r="BN35" s="63">
        <f t="shared" si="49"/>
        <v>8.1064229905569718</v>
      </c>
      <c r="BO35" s="63"/>
      <c r="BP35" s="63"/>
      <c r="BQ35" s="15">
        <f t="shared" si="59"/>
        <v>-1.6055663799727813E-2</v>
      </c>
      <c r="BR35" s="15">
        <v>1500</v>
      </c>
      <c r="BS35" s="15">
        <f t="shared" si="60"/>
        <v>-1.2716868262171905E-2</v>
      </c>
      <c r="BT35" s="15">
        <f t="shared" si="61"/>
        <v>2.0473501674700304E-2</v>
      </c>
      <c r="BU35" s="15">
        <f t="shared" si="62"/>
        <v>-3.3190369936872209E-2</v>
      </c>
      <c r="BV35" s="15">
        <f t="shared" si="63"/>
        <v>1.0165065826168609</v>
      </c>
      <c r="BW35" s="15">
        <f t="shared" si="64"/>
        <v>-0.57096649507360242</v>
      </c>
      <c r="BX35" s="15">
        <f t="shared" si="65"/>
        <v>-1.5427135489861143</v>
      </c>
      <c r="BY35" s="15">
        <f t="shared" si="66"/>
        <v>-0.97230428825909421</v>
      </c>
      <c r="BZ35" s="15">
        <f t="shared" si="57"/>
        <v>11.646518124909779</v>
      </c>
      <c r="CA35" s="15">
        <f t="shared" si="57"/>
        <v>11.647471573334368</v>
      </c>
      <c r="CB35" s="15">
        <f t="shared" si="57"/>
        <v>11.650140237805138</v>
      </c>
      <c r="CC35" s="15">
        <f t="shared" si="57"/>
        <v>11.657560919465414</v>
      </c>
      <c r="CD35" s="15">
        <f t="shared" si="57"/>
        <v>11.677834652889103</v>
      </c>
      <c r="CE35" s="15">
        <f t="shared" si="57"/>
        <v>11.730825747450986</v>
      </c>
      <c r="CF35" s="15">
        <f t="shared" si="57"/>
        <v>11.856784564815134</v>
      </c>
      <c r="CG35" s="15">
        <f t="shared" si="67"/>
        <v>12.11382841965969</v>
      </c>
      <c r="CI35" s="15">
        <v>1500</v>
      </c>
      <c r="CJ35" s="93">
        <f t="shared" si="68"/>
        <v>1.7134706137144396E-2</v>
      </c>
      <c r="CK35" s="93">
        <f t="shared" si="69"/>
        <v>2.0473501674700304E-2</v>
      </c>
      <c r="CL35" s="63">
        <f t="shared" si="70"/>
        <v>-3.3387955375559085E-3</v>
      </c>
      <c r="CM35" s="15">
        <f t="shared" si="71"/>
        <v>0.44826811706489222</v>
      </c>
      <c r="CN35" s="15">
        <f t="shared" si="72"/>
        <v>-0.79384939223924078</v>
      </c>
      <c r="CO35" s="15">
        <f t="shared" si="73"/>
        <v>-2.713490850111306</v>
      </c>
      <c r="CP35" s="15">
        <f t="shared" si="74"/>
        <v>-4.6002167749867473</v>
      </c>
      <c r="CQ35" s="15">
        <f t="shared" si="58"/>
        <v>10.252452710343212</v>
      </c>
      <c r="CR35" s="15">
        <f t="shared" si="58"/>
        <v>10.254727864206444</v>
      </c>
      <c r="CS35" s="15">
        <f t="shared" si="58"/>
        <v>10.249186097383424</v>
      </c>
      <c r="CT35" s="15">
        <f t="shared" si="58"/>
        <v>10.262743880155886</v>
      </c>
      <c r="CU35" s="15">
        <f t="shared" si="58"/>
        <v>10.229918959189808</v>
      </c>
      <c r="CV35" s="15">
        <f t="shared" si="58"/>
        <v>10.311577964091912</v>
      </c>
      <c r="CW35" s="15">
        <f t="shared" si="58"/>
        <v>10.119803982380429</v>
      </c>
      <c r="CX35" s="15">
        <f t="shared" si="75"/>
        <v>10.699959374720827</v>
      </c>
    </row>
    <row r="36" spans="1:102" x14ac:dyDescent="0.2">
      <c r="A36" s="162" t="s">
        <v>113</v>
      </c>
      <c r="B36" s="163"/>
      <c r="C36" s="161">
        <v>44790.329400000002</v>
      </c>
      <c r="D36" s="161"/>
      <c r="E36">
        <f t="shared" si="22"/>
        <v>-3922.9988635890054</v>
      </c>
      <c r="F36" s="11">
        <f t="shared" si="23"/>
        <v>-3923</v>
      </c>
      <c r="G36">
        <f t="shared" si="24"/>
        <v>4.0360000275541097E-4</v>
      </c>
      <c r="K36">
        <f t="shared" si="54"/>
        <v>4.0360000275541097E-4</v>
      </c>
      <c r="O36">
        <f t="shared" ca="1" si="25"/>
        <v>1.6351930775118494E-3</v>
      </c>
      <c r="Q36" s="2">
        <f t="shared" si="26"/>
        <v>29771.829400000002</v>
      </c>
      <c r="R36">
        <f t="shared" si="27"/>
        <v>1.6289296222416774E-7</v>
      </c>
      <c r="S36">
        <v>1</v>
      </c>
      <c r="Z36">
        <f t="shared" si="28"/>
        <v>-3923</v>
      </c>
      <c r="AA36" s="217">
        <f t="shared" si="29"/>
        <v>2.3366779280429156E-3</v>
      </c>
      <c r="AB36" s="218">
        <f t="shared" si="30"/>
        <v>-1.9330779252875047E-3</v>
      </c>
      <c r="AC36" s="218">
        <f t="shared" si="31"/>
        <v>-1.9330779252875047E-3</v>
      </c>
      <c r="AD36" s="219">
        <f t="shared" si="32"/>
        <v>3.7367902652338435E-6</v>
      </c>
      <c r="AH36" s="15">
        <f t="shared" si="33"/>
        <v>-1.6406846555781167E-2</v>
      </c>
      <c r="AI36" s="15">
        <f t="shared" si="34"/>
        <v>0.64619568590791165</v>
      </c>
      <c r="AJ36" s="15">
        <f t="shared" si="35"/>
        <v>6.6168548010805323E-2</v>
      </c>
      <c r="AK36" s="15">
        <f t="shared" si="36"/>
        <v>-0.46947026987770013</v>
      </c>
      <c r="AL36" s="15">
        <f t="shared" si="37"/>
        <v>-2.2166131054458633</v>
      </c>
      <c r="AM36" s="15">
        <f t="shared" si="38"/>
        <v>-2.005802614175908</v>
      </c>
      <c r="AN36" s="63">
        <f t="shared" si="55"/>
        <v>10.973921963704111</v>
      </c>
      <c r="AO36" s="63">
        <f t="shared" si="55"/>
        <v>10.973921963737585</v>
      </c>
      <c r="AP36" s="63">
        <f t="shared" si="55"/>
        <v>10.973921961107523</v>
      </c>
      <c r="AQ36" s="63">
        <f t="shared" si="55"/>
        <v>10.973922167751709</v>
      </c>
      <c r="AR36" s="63">
        <f t="shared" si="55"/>
        <v>10.973905937703975</v>
      </c>
      <c r="AS36" s="63">
        <f t="shared" si="55"/>
        <v>10.975220026010687</v>
      </c>
      <c r="AT36" s="63">
        <f t="shared" si="55"/>
        <v>11.065481520904017</v>
      </c>
      <c r="AU36" s="63">
        <f t="shared" si="40"/>
        <v>11.561644548323258</v>
      </c>
      <c r="AV36" s="217">
        <f t="shared" si="41"/>
        <v>3.1288320921614671E-3</v>
      </c>
      <c r="AW36" s="218">
        <f t="shared" si="50"/>
        <v>1.4447659958736069E-3</v>
      </c>
      <c r="AX36" s="224">
        <f t="shared" si="51"/>
        <v>2.087348782832655E-6</v>
      </c>
      <c r="AZ36" s="63"/>
      <c r="BA36" s="15">
        <f t="shared" si="42"/>
        <v>7.9215416411855142E-4</v>
      </c>
      <c r="BB36" s="15">
        <f t="shared" si="43"/>
        <v>0.44809542918754774</v>
      </c>
      <c r="BC36" s="15">
        <f t="shared" si="44"/>
        <v>-6.1557008982213293E-2</v>
      </c>
      <c r="BD36" s="15">
        <f t="shared" si="45"/>
        <v>0.25139058979907275</v>
      </c>
      <c r="BE36" s="15">
        <f t="shared" si="46"/>
        <v>2.7141772635225196</v>
      </c>
      <c r="BF36" s="15">
        <f t="shared" si="47"/>
        <v>4.6078349481296996</v>
      </c>
      <c r="BG36" s="63">
        <f t="shared" si="56"/>
        <v>8.5983209671327199</v>
      </c>
      <c r="BH36" s="63">
        <f t="shared" si="56"/>
        <v>8.5960267160358192</v>
      </c>
      <c r="BI36" s="63">
        <f t="shared" si="56"/>
        <v>8.6016076116753588</v>
      </c>
      <c r="BJ36" s="63">
        <f t="shared" si="56"/>
        <v>8.5879720077613211</v>
      </c>
      <c r="BK36" s="63">
        <f t="shared" si="56"/>
        <v>8.6209417007684959</v>
      </c>
      <c r="BL36" s="63">
        <f t="shared" si="56"/>
        <v>8.5390313973110281</v>
      </c>
      <c r="BM36" s="63">
        <f t="shared" si="56"/>
        <v>8.7311578993484709</v>
      </c>
      <c r="BN36" s="63">
        <f t="shared" si="49"/>
        <v>8.1513052456421669</v>
      </c>
      <c r="BO36" s="63"/>
      <c r="BP36" s="63"/>
      <c r="BQ36" s="15">
        <f t="shared" si="59"/>
        <v>-1.7243337263429682E-2</v>
      </c>
      <c r="BR36" s="15">
        <v>2000</v>
      </c>
      <c r="BS36" s="15">
        <f t="shared" si="60"/>
        <v>-1.3865493342268571E-2</v>
      </c>
      <c r="BT36" s="15">
        <f t="shared" si="61"/>
        <v>2.0466942949225093E-2</v>
      </c>
      <c r="BU36" s="15">
        <f t="shared" si="62"/>
        <v>-3.4332436291493663E-2</v>
      </c>
      <c r="BV36" s="15">
        <f t="shared" si="63"/>
        <v>1.0785204019228902</v>
      </c>
      <c r="BW36" s="15">
        <f t="shared" si="64"/>
        <v>-0.65453700576731655</v>
      </c>
      <c r="BX36" s="15">
        <f t="shared" si="65"/>
        <v>-1.4368261219734224</v>
      </c>
      <c r="BY36" s="15">
        <f t="shared" si="66"/>
        <v>-0.87426411114802116</v>
      </c>
      <c r="BZ36" s="15">
        <f t="shared" si="57"/>
        <v>11.728312156713322</v>
      </c>
      <c r="CA36" s="15">
        <f t="shared" si="57"/>
        <v>11.729724989560752</v>
      </c>
      <c r="CB36" s="15">
        <f t="shared" si="57"/>
        <v>11.73330521209275</v>
      </c>
      <c r="CC36" s="15">
        <f t="shared" si="57"/>
        <v>11.742315336810377</v>
      </c>
      <c r="CD36" s="15">
        <f t="shared" si="57"/>
        <v>11.764613141095152</v>
      </c>
      <c r="CE36" s="15">
        <f t="shared" si="57"/>
        <v>11.817722492232569</v>
      </c>
      <c r="CF36" s="15">
        <f t="shared" si="57"/>
        <v>11.934933340519287</v>
      </c>
      <c r="CG36" s="15">
        <f t="shared" si="67"/>
        <v>12.164739711503358</v>
      </c>
      <c r="CI36" s="15">
        <v>2000</v>
      </c>
      <c r="CJ36" s="93">
        <f t="shared" si="68"/>
        <v>1.7089099028063982E-2</v>
      </c>
      <c r="CK36" s="93">
        <f t="shared" si="69"/>
        <v>2.0466942949225093E-2</v>
      </c>
      <c r="CL36" s="63">
        <f t="shared" si="70"/>
        <v>-3.3778439211611115E-3</v>
      </c>
      <c r="CM36" s="15">
        <f t="shared" si="71"/>
        <v>0.47613094594983307</v>
      </c>
      <c r="CN36" s="15">
        <f t="shared" si="72"/>
        <v>-0.85054449625704676</v>
      </c>
      <c r="CO36" s="15">
        <f t="shared" si="73"/>
        <v>-2.6135842117063453</v>
      </c>
      <c r="CP36" s="15">
        <f t="shared" si="74"/>
        <v>-3.6994051835546879</v>
      </c>
      <c r="CQ36" s="15">
        <f t="shared" si="58"/>
        <v>10.424538992664822</v>
      </c>
      <c r="CR36" s="15">
        <f t="shared" si="58"/>
        <v>10.425040545164183</v>
      </c>
      <c r="CS36" s="15">
        <f t="shared" si="58"/>
        <v>10.423511090039327</v>
      </c>
      <c r="CT36" s="15">
        <f t="shared" si="58"/>
        <v>10.428186525083118</v>
      </c>
      <c r="CU36" s="15">
        <f t="shared" si="58"/>
        <v>10.413999120626009</v>
      </c>
      <c r="CV36" s="15">
        <f t="shared" si="58"/>
        <v>10.458075803444302</v>
      </c>
      <c r="CW36" s="15">
        <f t="shared" si="58"/>
        <v>10.32959753701947</v>
      </c>
      <c r="CX36" s="15">
        <f t="shared" si="75"/>
        <v>10.934945003439125</v>
      </c>
    </row>
    <row r="37" spans="1:102" x14ac:dyDescent="0.2">
      <c r="A37" s="162" t="s">
        <v>113</v>
      </c>
      <c r="B37" s="163"/>
      <c r="C37" s="161">
        <v>45054.5625</v>
      </c>
      <c r="D37" s="161">
        <v>5.9999999999999995E-4</v>
      </c>
      <c r="E37">
        <f t="shared" si="22"/>
        <v>-3179.001343645506</v>
      </c>
      <c r="F37" s="11">
        <f t="shared" si="23"/>
        <v>-3179</v>
      </c>
      <c r="G37">
        <f t="shared" si="24"/>
        <v>-4.7720000293338671E-4</v>
      </c>
      <c r="K37">
        <f t="shared" si="54"/>
        <v>-4.7720000293338671E-4</v>
      </c>
      <c r="O37">
        <f t="shared" ca="1" si="25"/>
        <v>4.4337125326541875E-5</v>
      </c>
      <c r="Q37" s="2">
        <f t="shared" si="26"/>
        <v>30036.0625</v>
      </c>
      <c r="R37">
        <f t="shared" si="27"/>
        <v>2.2771984279962429E-7</v>
      </c>
      <c r="S37">
        <v>1</v>
      </c>
      <c r="Z37">
        <f t="shared" si="28"/>
        <v>-3179</v>
      </c>
      <c r="AA37" s="217">
        <f t="shared" si="29"/>
        <v>3.1997458227213393E-4</v>
      </c>
      <c r="AB37" s="218">
        <f t="shared" si="30"/>
        <v>-7.9717458520552065E-4</v>
      </c>
      <c r="AC37" s="218">
        <f t="shared" si="31"/>
        <v>-7.9717458520552065E-4</v>
      </c>
      <c r="AD37" s="219">
        <f t="shared" si="32"/>
        <v>6.3548731929759385E-7</v>
      </c>
      <c r="AH37" s="15">
        <f t="shared" si="33"/>
        <v>-1.8856094032238434E-2</v>
      </c>
      <c r="AI37" s="15">
        <f t="shared" si="34"/>
        <v>0.67621313629274116</v>
      </c>
      <c r="AJ37" s="15">
        <f t="shared" si="35"/>
        <v>3.7090550313144408E-3</v>
      </c>
      <c r="AK37" s="15">
        <f t="shared" si="36"/>
        <v>-0.49065455654648793</v>
      </c>
      <c r="AL37" s="15">
        <f t="shared" si="37"/>
        <v>-2.1541052415558273</v>
      </c>
      <c r="AM37" s="15">
        <f t="shared" si="38"/>
        <v>-1.8580225783093385</v>
      </c>
      <c r="AN37" s="63">
        <f t="shared" si="55"/>
        <v>11.050424242826814</v>
      </c>
      <c r="AO37" s="63">
        <f t="shared" si="55"/>
        <v>11.050424251432368</v>
      </c>
      <c r="AP37" s="63">
        <f t="shared" si="55"/>
        <v>11.050424518453131</v>
      </c>
      <c r="AQ37" s="63">
        <f t="shared" si="55"/>
        <v>11.050432803164915</v>
      </c>
      <c r="AR37" s="63">
        <f t="shared" si="55"/>
        <v>11.050689230429736</v>
      </c>
      <c r="AS37" s="63">
        <f t="shared" si="55"/>
        <v>11.058108846053782</v>
      </c>
      <c r="AT37" s="63">
        <f t="shared" si="55"/>
        <v>11.166522160779005</v>
      </c>
      <c r="AU37" s="63">
        <f t="shared" si="40"/>
        <v>11.637400550586637</v>
      </c>
      <c r="AV37" s="217">
        <f t="shared" si="41"/>
        <v>3.0418275875489697E-4</v>
      </c>
      <c r="AW37" s="218">
        <f t="shared" si="50"/>
        <v>2.5121849423918388E-3</v>
      </c>
      <c r="AX37" s="224">
        <f t="shared" si="51"/>
        <v>6.3110731847802865E-6</v>
      </c>
      <c r="AZ37" s="63"/>
      <c r="BA37" s="15">
        <f t="shared" si="42"/>
        <v>-1.5791823517236959E-5</v>
      </c>
      <c r="BB37" s="15">
        <f t="shared" si="43"/>
        <v>0.41990760431650398</v>
      </c>
      <c r="BC37" s="15">
        <f t="shared" si="44"/>
        <v>-0.19184338704479106</v>
      </c>
      <c r="BD37" s="15">
        <f t="shared" si="45"/>
        <v>0.176886111363739</v>
      </c>
      <c r="BE37" s="15">
        <f t="shared" si="46"/>
        <v>2.8456213900441618</v>
      </c>
      <c r="BF37" s="15">
        <f t="shared" si="47"/>
        <v>6.7080120707621997</v>
      </c>
      <c r="BG37" s="63">
        <f t="shared" si="56"/>
        <v>8.8396722511950294</v>
      </c>
      <c r="BH37" s="63">
        <f t="shared" si="56"/>
        <v>8.8322025881829553</v>
      </c>
      <c r="BI37" s="63">
        <f t="shared" si="56"/>
        <v>8.8469779942212359</v>
      </c>
      <c r="BJ37" s="63">
        <f t="shared" si="56"/>
        <v>8.8176078461436376</v>
      </c>
      <c r="BK37" s="63">
        <f t="shared" si="56"/>
        <v>8.8754467282629896</v>
      </c>
      <c r="BL37" s="63">
        <f t="shared" si="56"/>
        <v>8.7592328496077485</v>
      </c>
      <c r="BM37" s="63">
        <f t="shared" si="56"/>
        <v>8.9848636444976684</v>
      </c>
      <c r="BN37" s="63">
        <f t="shared" si="49"/>
        <v>8.5009638611749949</v>
      </c>
      <c r="BO37" s="63"/>
      <c r="BP37" s="63"/>
      <c r="BQ37" s="15">
        <f t="shared" si="59"/>
        <v>-1.8172247262948825E-2</v>
      </c>
      <c r="BR37" s="15">
        <v>2500</v>
      </c>
      <c r="BS37" s="15">
        <f t="shared" si="60"/>
        <v>-1.4862887735351465E-2</v>
      </c>
      <c r="BT37" s="15">
        <f t="shared" si="61"/>
        <v>2.0432347345298162E-2</v>
      </c>
      <c r="BU37" s="15">
        <f t="shared" si="62"/>
        <v>-3.5295235080649627E-2</v>
      </c>
      <c r="BV37" s="15">
        <f t="shared" si="63"/>
        <v>1.1475266185688922</v>
      </c>
      <c r="BW37" s="15">
        <f t="shared" si="64"/>
        <v>-0.74013208489974303</v>
      </c>
      <c r="BX37" s="15">
        <f t="shared" si="65"/>
        <v>-1.3171294208926354</v>
      </c>
      <c r="BY37" s="15">
        <f t="shared" si="66"/>
        <v>-0.7738076500758001</v>
      </c>
      <c r="BZ37" s="15">
        <f t="shared" si="57"/>
        <v>11.815326867718248</v>
      </c>
      <c r="CA37" s="15">
        <f t="shared" si="57"/>
        <v>11.817263657552868</v>
      </c>
      <c r="CB37" s="15">
        <f t="shared" si="57"/>
        <v>11.821753350683169</v>
      </c>
      <c r="CC37" s="15">
        <f t="shared" si="57"/>
        <v>11.8320903365377</v>
      </c>
      <c r="CD37" s="15">
        <f t="shared" si="57"/>
        <v>11.855532696956365</v>
      </c>
      <c r="CE37" s="15">
        <f t="shared" si="57"/>
        <v>11.907035378521361</v>
      </c>
      <c r="CF37" s="15">
        <f t="shared" si="57"/>
        <v>12.01367763641437</v>
      </c>
      <c r="CG37" s="15">
        <f t="shared" si="67"/>
        <v>12.215651003347027</v>
      </c>
      <c r="CI37" s="15">
        <v>2500</v>
      </c>
      <c r="CJ37" s="93">
        <f t="shared" si="68"/>
        <v>1.7122987817700802E-2</v>
      </c>
      <c r="CK37" s="93">
        <f t="shared" si="69"/>
        <v>2.0432347345298162E-2</v>
      </c>
      <c r="CL37" s="63">
        <f t="shared" si="70"/>
        <v>-3.3093595275973595E-3</v>
      </c>
      <c r="CM37" s="15">
        <f t="shared" si="71"/>
        <v>0.51440305002362008</v>
      </c>
      <c r="CN37" s="15">
        <f t="shared" si="72"/>
        <v>-0.9049816537383687</v>
      </c>
      <c r="CO37" s="15">
        <f t="shared" si="73"/>
        <v>-2.4992673976479445</v>
      </c>
      <c r="CP37" s="15">
        <f t="shared" si="74"/>
        <v>-3.0058896529836603</v>
      </c>
      <c r="CQ37" s="15">
        <f t="shared" si="58"/>
        <v>10.608361603903584</v>
      </c>
      <c r="CR37" s="15">
        <f t="shared" si="58"/>
        <v>10.608390196067571</v>
      </c>
      <c r="CS37" s="15">
        <f t="shared" si="58"/>
        <v>10.608265352745992</v>
      </c>
      <c r="CT37" s="15">
        <f t="shared" si="58"/>
        <v>10.608810743271929</v>
      </c>
      <c r="CU37" s="15">
        <f t="shared" si="58"/>
        <v>10.606433490799835</v>
      </c>
      <c r="CV37" s="15">
        <f t="shared" si="58"/>
        <v>10.616899178230913</v>
      </c>
      <c r="CW37" s="15">
        <f t="shared" si="58"/>
        <v>10.572663788163911</v>
      </c>
      <c r="CX37" s="15">
        <f t="shared" si="75"/>
        <v>11.169930632157422</v>
      </c>
    </row>
    <row r="38" spans="1:102" x14ac:dyDescent="0.2">
      <c r="A38" s="162" t="s">
        <v>113</v>
      </c>
      <c r="B38" s="163" t="s">
        <v>111</v>
      </c>
      <c r="C38" s="161">
        <v>45057.582900000001</v>
      </c>
      <c r="D38" s="161">
        <v>2.3999999999999998E-3</v>
      </c>
      <c r="E38">
        <f t="shared" si="22"/>
        <v>-3170.496844741931</v>
      </c>
      <c r="F38" s="11">
        <f t="shared" si="23"/>
        <v>-3170.5</v>
      </c>
      <c r="G38">
        <f t="shared" si="24"/>
        <v>1.120599998102989E-3</v>
      </c>
      <c r="K38">
        <f t="shared" si="54"/>
        <v>1.120599998102989E-3</v>
      </c>
      <c r="O38">
        <f t="shared" ca="1" si="25"/>
        <v>2.6162023722274726E-5</v>
      </c>
      <c r="Q38" s="2">
        <f t="shared" si="26"/>
        <v>30039.082900000001</v>
      </c>
      <c r="R38">
        <f t="shared" si="27"/>
        <v>1.255744355748419E-6</v>
      </c>
      <c r="S38">
        <v>0.1</v>
      </c>
      <c r="Z38">
        <f t="shared" si="28"/>
        <v>-3170.5</v>
      </c>
      <c r="AA38" s="217">
        <f t="shared" si="29"/>
        <v>2.9654319897703951E-4</v>
      </c>
      <c r="AB38" s="218">
        <f t="shared" si="30"/>
        <v>8.2405679912594954E-4</v>
      </c>
      <c r="AC38" s="218">
        <f t="shared" si="31"/>
        <v>8.2405679912594954E-4</v>
      </c>
      <c r="AD38" s="219">
        <f t="shared" si="32"/>
        <v>6.7906960818570563E-8</v>
      </c>
      <c r="AH38" s="15">
        <f t="shared" si="33"/>
        <v>-1.8884108454183722E-2</v>
      </c>
      <c r="AI38" s="15">
        <f t="shared" si="34"/>
        <v>0.6765802189596587</v>
      </c>
      <c r="AJ38" s="15">
        <f t="shared" si="35"/>
        <v>2.961094831389476E-3</v>
      </c>
      <c r="AK38" s="15">
        <f t="shared" si="36"/>
        <v>-0.49089660031521037</v>
      </c>
      <c r="AL38" s="15">
        <f t="shared" si="37"/>
        <v>-2.1533572771787539</v>
      </c>
      <c r="AM38" s="15">
        <f t="shared" si="38"/>
        <v>-1.8563586730111177</v>
      </c>
      <c r="AN38" s="63">
        <f t="shared" si="55"/>
        <v>11.051318799393758</v>
      </c>
      <c r="AO38" s="63">
        <f t="shared" si="55"/>
        <v>11.051318808671887</v>
      </c>
      <c r="AP38" s="63">
        <f t="shared" si="55"/>
        <v>11.051319091946599</v>
      </c>
      <c r="AQ38" s="63">
        <f t="shared" si="55"/>
        <v>11.051327740042939</v>
      </c>
      <c r="AR38" s="63">
        <f t="shared" si="55"/>
        <v>11.05159111596365</v>
      </c>
      <c r="AS38" s="63">
        <f t="shared" si="55"/>
        <v>11.059091766127729</v>
      </c>
      <c r="AT38" s="63">
        <f t="shared" si="55"/>
        <v>11.167692419982902</v>
      </c>
      <c r="AU38" s="63">
        <f t="shared" si="40"/>
        <v>11.638266042547979</v>
      </c>
      <c r="AV38" s="217">
        <f t="shared" si="41"/>
        <v>2.7170414837519185E-4</v>
      </c>
      <c r="AW38" s="218">
        <f t="shared" si="50"/>
        <v>3.931594708758682E-3</v>
      </c>
      <c r="AX38" s="224">
        <f t="shared" si="51"/>
        <v>1.5457436953939267E-6</v>
      </c>
      <c r="AZ38" s="63"/>
      <c r="BA38" s="15">
        <f t="shared" si="42"/>
        <v>-2.4839050601847657E-5</v>
      </c>
      <c r="BB38" s="15">
        <f t="shared" si="43"/>
        <v>0.41965809366535489</v>
      </c>
      <c r="BC38" s="15">
        <f t="shared" si="44"/>
        <v>-0.1932307839122438</v>
      </c>
      <c r="BD38" s="15">
        <f t="shared" si="45"/>
        <v>0.17606577087859199</v>
      </c>
      <c r="BE38" s="15">
        <f t="shared" si="46"/>
        <v>2.8470352406121209</v>
      </c>
      <c r="BF38" s="15">
        <f t="shared" si="47"/>
        <v>6.7406837507766966</v>
      </c>
      <c r="BG38" s="63">
        <f t="shared" si="56"/>
        <v>8.8423502328168055</v>
      </c>
      <c r="BH38" s="63">
        <f t="shared" si="56"/>
        <v>8.8348178013111625</v>
      </c>
      <c r="BI38" s="63">
        <f t="shared" si="56"/>
        <v>8.8496911653329686</v>
      </c>
      <c r="BJ38" s="63">
        <f t="shared" si="56"/>
        <v>8.8201786733429568</v>
      </c>
      <c r="BK38" s="63">
        <f t="shared" si="56"/>
        <v>8.8781973759921993</v>
      </c>
      <c r="BL38" s="63">
        <f t="shared" si="56"/>
        <v>8.7618382121190148</v>
      </c>
      <c r="BM38" s="63">
        <f t="shared" si="56"/>
        <v>8.9873942049966118</v>
      </c>
      <c r="BN38" s="63">
        <f t="shared" si="49"/>
        <v>8.5049586168632061</v>
      </c>
      <c r="BO38" s="63"/>
      <c r="BP38" s="63"/>
      <c r="BQ38" s="15">
        <f t="shared" si="59"/>
        <v>-1.8765021433189609E-2</v>
      </c>
      <c r="BR38" s="15">
        <v>3000</v>
      </c>
      <c r="BS38" s="15">
        <f t="shared" si="60"/>
        <v>-1.5657483523556878E-2</v>
      </c>
      <c r="BT38" s="15">
        <f t="shared" si="61"/>
        <v>2.0369714862919504E-2</v>
      </c>
      <c r="BU38" s="15">
        <f t="shared" si="62"/>
        <v>-3.6027198386476382E-2</v>
      </c>
      <c r="BV38" s="15">
        <f t="shared" si="63"/>
        <v>1.2232465199961309</v>
      </c>
      <c r="BW38" s="15">
        <f t="shared" si="64"/>
        <v>-0.82439807085149597</v>
      </c>
      <c r="BX38" s="15">
        <f t="shared" si="65"/>
        <v>-1.1812582626268535</v>
      </c>
      <c r="BY38" s="15">
        <f t="shared" si="66"/>
        <v>-0.67046720365638668</v>
      </c>
      <c r="BZ38" s="15">
        <f t="shared" si="57"/>
        <v>11.908060815847081</v>
      </c>
      <c r="CA38" s="15">
        <f t="shared" si="57"/>
        <v>11.910510412610966</v>
      </c>
      <c r="CB38" s="15">
        <f t="shared" si="57"/>
        <v>11.915757693046364</v>
      </c>
      <c r="CC38" s="15">
        <f t="shared" si="57"/>
        <v>11.926928135836828</v>
      </c>
      <c r="CD38" s="15">
        <f t="shared" si="57"/>
        <v>11.950405786594459</v>
      </c>
      <c r="CE38" s="15">
        <f t="shared" si="57"/>
        <v>11.998534702324445</v>
      </c>
      <c r="CF38" s="15">
        <f t="shared" si="57"/>
        <v>12.092945326058386</v>
      </c>
      <c r="CG38" s="15">
        <f t="shared" si="67"/>
        <v>12.266562295190695</v>
      </c>
      <c r="CI38" s="15">
        <v>3000</v>
      </c>
      <c r="CJ38" s="93">
        <f t="shared" si="68"/>
        <v>1.7262176953286773E-2</v>
      </c>
      <c r="CK38" s="93">
        <f t="shared" si="69"/>
        <v>2.0369714862919504E-2</v>
      </c>
      <c r="CL38" s="63">
        <f t="shared" si="70"/>
        <v>-3.1075379096327325E-3</v>
      </c>
      <c r="CM38" s="15">
        <f t="shared" si="71"/>
        <v>0.56827036438407508</v>
      </c>
      <c r="CN38" s="15">
        <f t="shared" si="72"/>
        <v>-0.95439668738719263</v>
      </c>
      <c r="CO38" s="15">
        <f t="shared" si="73"/>
        <v>-2.3629716531226728</v>
      </c>
      <c r="CP38" s="15">
        <f t="shared" si="74"/>
        <v>-2.4375431873051561</v>
      </c>
      <c r="CQ38" s="15">
        <f t="shared" si="58"/>
        <v>10.808981518629</v>
      </c>
      <c r="CR38" s="15">
        <f t="shared" si="58"/>
        <v>10.808980801654943</v>
      </c>
      <c r="CS38" s="15">
        <f t="shared" si="58"/>
        <v>10.80898717450852</v>
      </c>
      <c r="CT38" s="15">
        <f t="shared" si="58"/>
        <v>10.80893053667576</v>
      </c>
      <c r="CU38" s="15">
        <f t="shared" si="58"/>
        <v>10.809434494372613</v>
      </c>
      <c r="CV38" s="15">
        <f t="shared" si="58"/>
        <v>10.804996606379236</v>
      </c>
      <c r="CW38" s="15">
        <f t="shared" si="58"/>
        <v>10.848558587432086</v>
      </c>
      <c r="CX38" s="15">
        <f t="shared" si="75"/>
        <v>11.404916260875721</v>
      </c>
    </row>
    <row r="39" spans="1:102" x14ac:dyDescent="0.2">
      <c r="A39" s="162" t="s">
        <v>113</v>
      </c>
      <c r="B39" s="163"/>
      <c r="C39" s="161">
        <v>45132.340799999998</v>
      </c>
      <c r="D39" s="161">
        <v>6.9999999999999999E-4</v>
      </c>
      <c r="E39">
        <f t="shared" si="22"/>
        <v>-2960.0020498196359</v>
      </c>
      <c r="F39" s="11">
        <f t="shared" si="23"/>
        <v>-2960</v>
      </c>
      <c r="G39">
        <f t="shared" si="24"/>
        <v>-7.2800000634742901E-4</v>
      </c>
      <c r="K39">
        <f t="shared" si="54"/>
        <v>-7.2800000634742901E-4</v>
      </c>
      <c r="O39">
        <f t="shared" ca="1" si="25"/>
        <v>-4.2393902188929411E-4</v>
      </c>
      <c r="Q39" s="2">
        <f t="shared" si="26"/>
        <v>30113.840799999998</v>
      </c>
      <c r="R39">
        <f t="shared" si="27"/>
        <v>5.2998400924185662E-7</v>
      </c>
      <c r="S39">
        <v>1</v>
      </c>
      <c r="Z39">
        <f t="shared" si="28"/>
        <v>-2960</v>
      </c>
      <c r="AA39" s="217">
        <f t="shared" si="29"/>
        <v>-2.8628290533412246E-4</v>
      </c>
      <c r="AB39" s="218">
        <f t="shared" si="30"/>
        <v>-4.4171710101330655E-4</v>
      </c>
      <c r="AC39" s="218">
        <f t="shared" si="31"/>
        <v>-4.4171710101330655E-4</v>
      </c>
      <c r="AD39" s="219">
        <f t="shared" si="32"/>
        <v>1.9511399732759965E-7</v>
      </c>
      <c r="AH39" s="15">
        <f t="shared" si="33"/>
        <v>-1.9577847190558061E-2</v>
      </c>
      <c r="AI39" s="15">
        <f t="shared" si="34"/>
        <v>0.68585914040279639</v>
      </c>
      <c r="AJ39" s="15">
        <f t="shared" si="35"/>
        <v>-1.5825070125958761E-2</v>
      </c>
      <c r="AK39" s="15">
        <f t="shared" si="36"/>
        <v>-0.49688564811306812</v>
      </c>
      <c r="AL39" s="15">
        <f t="shared" si="37"/>
        <v>-2.1345704473001987</v>
      </c>
      <c r="AM39" s="15">
        <f t="shared" si="38"/>
        <v>-1.8153095053742061</v>
      </c>
      <c r="AN39" s="63">
        <f t="shared" si="55"/>
        <v>11.073629198982557</v>
      </c>
      <c r="AO39" s="63">
        <f t="shared" si="55"/>
        <v>11.073629244282969</v>
      </c>
      <c r="AP39" s="63">
        <f t="shared" si="55"/>
        <v>11.073630232530681</v>
      </c>
      <c r="AQ39" s="63">
        <f t="shared" si="55"/>
        <v>11.073651788467124</v>
      </c>
      <c r="AR39" s="63">
        <f t="shared" si="55"/>
        <v>11.074120503809732</v>
      </c>
      <c r="AS39" s="63">
        <f t="shared" si="55"/>
        <v>11.083699255443305</v>
      </c>
      <c r="AT39" s="63">
        <f t="shared" si="55"/>
        <v>11.196785419413215</v>
      </c>
      <c r="AU39" s="63">
        <f t="shared" si="40"/>
        <v>11.659699696414165</v>
      </c>
      <c r="AV39" s="217">
        <f t="shared" si="41"/>
        <v>-5.3325277656259939E-4</v>
      </c>
      <c r="AW39" s="218">
        <f t="shared" si="50"/>
        <v>2.2919482441770586E-3</v>
      </c>
      <c r="AX39" s="224">
        <f t="shared" si="51"/>
        <v>5.2530267539863016E-6</v>
      </c>
      <c r="AZ39" s="63"/>
      <c r="BA39" s="15">
        <f t="shared" si="42"/>
        <v>-2.4696987122847693E-4</v>
      </c>
      <c r="BB39" s="15">
        <f t="shared" si="43"/>
        <v>0.41393122997228471</v>
      </c>
      <c r="BC39" s="15">
        <f t="shared" si="44"/>
        <v>-0.22695351112748632</v>
      </c>
      <c r="BD39" s="15">
        <f t="shared" si="45"/>
        <v>0.15594640336155155</v>
      </c>
      <c r="BE39" s="15">
        <f t="shared" si="46"/>
        <v>2.8815297337309098</v>
      </c>
      <c r="BF39" s="15">
        <f t="shared" si="47"/>
        <v>7.6470538519414486</v>
      </c>
      <c r="BG39" s="63">
        <f t="shared" si="56"/>
        <v>8.9081650049813383</v>
      </c>
      <c r="BH39" s="63">
        <f t="shared" si="56"/>
        <v>8.8991854075014949</v>
      </c>
      <c r="BI39" s="63">
        <f t="shared" si="56"/>
        <v>8.9162189418098325</v>
      </c>
      <c r="BJ39" s="63">
        <f t="shared" si="56"/>
        <v>8.8837634607405374</v>
      </c>
      <c r="BK39" s="63">
        <f t="shared" si="56"/>
        <v>8.9451042292772112</v>
      </c>
      <c r="BL39" s="63">
        <f t="shared" si="56"/>
        <v>8.8272081701692677</v>
      </c>
      <c r="BM39" s="63">
        <f t="shared" si="56"/>
        <v>9.0476677807145478</v>
      </c>
      <c r="BN39" s="63">
        <f t="shared" si="49"/>
        <v>8.6038875665536096</v>
      </c>
      <c r="BO39" s="63"/>
      <c r="BP39" s="63"/>
      <c r="BQ39" s="15">
        <f t="shared" si="59"/>
        <v>-1.8920968854061158E-2</v>
      </c>
      <c r="BR39" s="15">
        <v>3500</v>
      </c>
      <c r="BS39" s="15">
        <f t="shared" si="60"/>
        <v>-1.6187303508870793E-2</v>
      </c>
      <c r="BT39" s="15">
        <f t="shared" si="61"/>
        <v>2.0279045502089123E-2</v>
      </c>
      <c r="BU39" s="15">
        <f t="shared" si="62"/>
        <v>-3.6466349010959916E-2</v>
      </c>
      <c r="BV39" s="15">
        <f t="shared" si="63"/>
        <v>1.3042134514415917</v>
      </c>
      <c r="BW39" s="15">
        <f t="shared" si="64"/>
        <v>-0.90162761316457041</v>
      </c>
      <c r="BX39" s="15">
        <f t="shared" si="65"/>
        <v>-1.0268781473499615</v>
      </c>
      <c r="BY39" s="15">
        <f t="shared" si="66"/>
        <v>-0.56388253435915914</v>
      </c>
      <c r="BZ39" s="15">
        <f t="shared" si="57"/>
        <v>12.006878283864168</v>
      </c>
      <c r="CA39" s="15">
        <f t="shared" si="57"/>
        <v>12.009716089025265</v>
      </c>
      <c r="CB39" s="15">
        <f t="shared" si="57"/>
        <v>12.015391831714679</v>
      </c>
      <c r="CC39" s="15">
        <f t="shared" si="57"/>
        <v>12.026684786082633</v>
      </c>
      <c r="CD39" s="15">
        <f t="shared" si="57"/>
        <v>12.048931376852348</v>
      </c>
      <c r="CE39" s="15">
        <f t="shared" si="57"/>
        <v>12.091961487207609</v>
      </c>
      <c r="CF39" s="15">
        <f t="shared" si="57"/>
        <v>12.172662926686872</v>
      </c>
      <c r="CG39" s="15">
        <f t="shared" si="67"/>
        <v>12.317473587034364</v>
      </c>
      <c r="CI39" s="15">
        <v>3500</v>
      </c>
      <c r="CJ39" s="93">
        <f t="shared" si="68"/>
        <v>1.7545380156898757E-2</v>
      </c>
      <c r="CK39" s="93">
        <f t="shared" si="69"/>
        <v>2.0279045502089123E-2</v>
      </c>
      <c r="CL39" s="63">
        <f t="shared" si="70"/>
        <v>-2.7336653451903651E-3</v>
      </c>
      <c r="CM39" s="15">
        <f t="shared" si="71"/>
        <v>0.64723841034137053</v>
      </c>
      <c r="CN39" s="15">
        <f t="shared" si="72"/>
        <v>-0.99133077539749093</v>
      </c>
      <c r="CO39" s="15">
        <f t="shared" si="73"/>
        <v>-2.1915785265686409</v>
      </c>
      <c r="CP39" s="15">
        <f t="shared" si="74"/>
        <v>-1.9444620991290897</v>
      </c>
      <c r="CQ39" s="15">
        <f t="shared" si="58"/>
        <v>11.033885118691149</v>
      </c>
      <c r="CR39" s="15">
        <f t="shared" si="58"/>
        <v>11.033885120952924</v>
      </c>
      <c r="CS39" s="15">
        <f t="shared" si="58"/>
        <v>11.033885218324039</v>
      </c>
      <c r="CT39" s="15">
        <f t="shared" si="58"/>
        <v>11.033889409988475</v>
      </c>
      <c r="CU39" s="15">
        <f t="shared" si="58"/>
        <v>11.034069421642464</v>
      </c>
      <c r="CV39" s="15">
        <f t="shared" si="58"/>
        <v>11.041134104140296</v>
      </c>
      <c r="CW39" s="15">
        <f t="shared" si="58"/>
        <v>11.15503337760437</v>
      </c>
      <c r="CX39" s="15">
        <f t="shared" si="75"/>
        <v>11.639901889594018</v>
      </c>
    </row>
    <row r="40" spans="1:102" x14ac:dyDescent="0.2">
      <c r="A40" s="162" t="s">
        <v>113</v>
      </c>
      <c r="B40" s="163" t="s">
        <v>111</v>
      </c>
      <c r="C40" s="161">
        <v>45140.333899999998</v>
      </c>
      <c r="D40" s="161">
        <v>8.0000000000000004E-4</v>
      </c>
      <c r="E40">
        <f t="shared" si="22"/>
        <v>-2937.4959876470307</v>
      </c>
      <c r="F40" s="11">
        <f t="shared" si="23"/>
        <v>-2937.5</v>
      </c>
      <c r="G40">
        <f t="shared" si="24"/>
        <v>1.424999994924292E-3</v>
      </c>
      <c r="K40">
        <f t="shared" si="54"/>
        <v>1.424999994924292E-3</v>
      </c>
      <c r="O40">
        <f t="shared" ca="1" si="25"/>
        <v>-4.7204958495941467E-4</v>
      </c>
      <c r="Q40" s="2">
        <f t="shared" si="26"/>
        <v>30121.833899999998</v>
      </c>
      <c r="R40">
        <f t="shared" si="27"/>
        <v>2.0306249855342321E-6</v>
      </c>
      <c r="S40">
        <v>1</v>
      </c>
      <c r="Z40">
        <f t="shared" si="28"/>
        <v>-2937.5</v>
      </c>
      <c r="AA40" s="217">
        <f t="shared" si="29"/>
        <v>-3.4886251190340695E-4</v>
      </c>
      <c r="AB40" s="218">
        <f t="shared" si="30"/>
        <v>1.7738625068276989E-3</v>
      </c>
      <c r="AC40" s="218">
        <f t="shared" si="31"/>
        <v>1.7738625068276989E-3</v>
      </c>
      <c r="AD40" s="219">
        <f t="shared" si="32"/>
        <v>3.1465881931290484E-6</v>
      </c>
      <c r="AH40" s="15">
        <f t="shared" si="33"/>
        <v>-1.9651988099917216E-2</v>
      </c>
      <c r="AI40" s="15">
        <f t="shared" si="34"/>
        <v>0.68687279207181762</v>
      </c>
      <c r="AJ40" s="15">
        <f t="shared" si="35"/>
        <v>-1.7863478057888908E-2</v>
      </c>
      <c r="AK40" s="15">
        <f t="shared" si="36"/>
        <v>-0.49752505326296342</v>
      </c>
      <c r="AL40" s="15">
        <f t="shared" si="37"/>
        <v>-2.1325317497750556</v>
      </c>
      <c r="AM40" s="15">
        <f t="shared" si="38"/>
        <v>-1.8109391326640258</v>
      </c>
      <c r="AN40" s="63">
        <f t="shared" si="55"/>
        <v>11.076032042793761</v>
      </c>
      <c r="AO40" s="63">
        <f t="shared" si="55"/>
        <v>11.076032095141983</v>
      </c>
      <c r="AP40" s="63">
        <f t="shared" si="55"/>
        <v>11.076033203104892</v>
      </c>
      <c r="AQ40" s="63">
        <f t="shared" si="55"/>
        <v>11.076056649841039</v>
      </c>
      <c r="AR40" s="63">
        <f t="shared" si="55"/>
        <v>11.076551241666774</v>
      </c>
      <c r="AS40" s="63">
        <f t="shared" si="55"/>
        <v>11.086359907403123</v>
      </c>
      <c r="AT40" s="63">
        <f t="shared" si="55"/>
        <v>11.199907765317885</v>
      </c>
      <c r="AU40" s="63">
        <f t="shared" si="40"/>
        <v>11.661990704547129</v>
      </c>
      <c r="AV40" s="217">
        <f t="shared" si="41"/>
        <v>-6.1934021090888011E-4</v>
      </c>
      <c r="AW40" s="218">
        <f t="shared" si="50"/>
        <v>3.9010430242457637E-3</v>
      </c>
      <c r="AX40" s="224">
        <f t="shared" si="51"/>
        <v>1.5218136677016534E-5</v>
      </c>
      <c r="AZ40" s="63"/>
      <c r="BA40" s="15">
        <f t="shared" si="42"/>
        <v>-2.7047769900547317E-4</v>
      </c>
      <c r="BB40" s="15">
        <f t="shared" si="43"/>
        <v>0.41336891469272319</v>
      </c>
      <c r="BC40" s="15">
        <f t="shared" si="44"/>
        <v>-0.23048786967350859</v>
      </c>
      <c r="BD40" s="15">
        <f t="shared" si="45"/>
        <v>0.15381759871487169</v>
      </c>
      <c r="BE40" s="15">
        <f t="shared" si="46"/>
        <v>2.8851603341759158</v>
      </c>
      <c r="BF40" s="15">
        <f t="shared" si="47"/>
        <v>7.7565432679360713</v>
      </c>
      <c r="BG40" s="63">
        <f t="shared" si="56"/>
        <v>8.9151437086012315</v>
      </c>
      <c r="BH40" s="63">
        <f t="shared" si="56"/>
        <v>8.9060258952709948</v>
      </c>
      <c r="BI40" s="63">
        <f t="shared" si="56"/>
        <v>8.9232540608038811</v>
      </c>
      <c r="BJ40" s="63">
        <f t="shared" si="56"/>
        <v>8.8905578168435149</v>
      </c>
      <c r="BK40" s="63">
        <f t="shared" si="56"/>
        <v>8.9521172522950074</v>
      </c>
      <c r="BL40" s="63">
        <f t="shared" si="56"/>
        <v>8.834294407749983</v>
      </c>
      <c r="BM40" s="63">
        <f t="shared" si="56"/>
        <v>9.053846536835648</v>
      </c>
      <c r="BN40" s="63">
        <f t="shared" si="49"/>
        <v>8.6144619198459331</v>
      </c>
      <c r="BO40" s="63"/>
      <c r="BP40" s="63"/>
      <c r="BQ40" s="15">
        <f t="shared" si="59"/>
        <v>-1.8509886872366633E-2</v>
      </c>
      <c r="BR40" s="15">
        <v>4000</v>
      </c>
      <c r="BS40" s="15">
        <f t="shared" si="60"/>
        <v>-1.6382706354948567E-2</v>
      </c>
      <c r="BT40" s="15">
        <f t="shared" si="61"/>
        <v>2.0160339262807025E-2</v>
      </c>
      <c r="BU40" s="15">
        <f t="shared" si="62"/>
        <v>-3.6543045617755593E-2</v>
      </c>
      <c r="BV40" s="15">
        <f t="shared" si="63"/>
        <v>1.3870245667725638</v>
      </c>
      <c r="BW40" s="15">
        <f t="shared" si="64"/>
        <v>-0.96308577144953622</v>
      </c>
      <c r="BX40" s="15">
        <f t="shared" si="65"/>
        <v>-0.85215663833344135</v>
      </c>
      <c r="BY40" s="15">
        <f t="shared" si="66"/>
        <v>-0.45388298019429996</v>
      </c>
      <c r="BZ40" s="15">
        <f t="shared" si="57"/>
        <v>12.111882147150967</v>
      </c>
      <c r="CA40" s="15">
        <f t="shared" si="57"/>
        <v>12.114851690981659</v>
      </c>
      <c r="CB40" s="15">
        <f t="shared" si="57"/>
        <v>12.120458153478589</v>
      </c>
      <c r="CC40" s="15">
        <f t="shared" si="57"/>
        <v>12.13100246856936</v>
      </c>
      <c r="CD40" s="15">
        <f t="shared" si="57"/>
        <v>12.150695698005055</v>
      </c>
      <c r="CE40" s="15">
        <f t="shared" si="57"/>
        <v>12.187030448358858</v>
      </c>
      <c r="CF40" s="15">
        <f t="shared" si="57"/>
        <v>12.252755789636106</v>
      </c>
      <c r="CG40" s="15">
        <f t="shared" si="67"/>
        <v>12.368384878878032</v>
      </c>
      <c r="CI40" s="15">
        <v>4000</v>
      </c>
      <c r="CJ40" s="93">
        <f t="shared" si="68"/>
        <v>1.8033158745388959E-2</v>
      </c>
      <c r="CK40" s="93">
        <f t="shared" si="69"/>
        <v>2.0160339262807025E-2</v>
      </c>
      <c r="CL40" s="63">
        <f t="shared" si="70"/>
        <v>-2.1271805174180648E-3</v>
      </c>
      <c r="CM40" s="15">
        <f t="shared" si="71"/>
        <v>0.77021353324236386</v>
      </c>
      <c r="CN40" s="15">
        <f t="shared" si="72"/>
        <v>-0.99496341597428917</v>
      </c>
      <c r="CO40" s="15">
        <f t="shared" si="73"/>
        <v>-1.9594003221480087</v>
      </c>
      <c r="CP40" s="15">
        <f t="shared" si="74"/>
        <v>-1.489992330035651</v>
      </c>
      <c r="CQ40" s="15">
        <f t="shared" si="58"/>
        <v>11.295508027179213</v>
      </c>
      <c r="CR40" s="15">
        <f t="shared" si="58"/>
        <v>11.295549575851469</v>
      </c>
      <c r="CS40" s="15">
        <f t="shared" si="58"/>
        <v>11.29578133589356</v>
      </c>
      <c r="CT40" s="15">
        <f t="shared" si="58"/>
        <v>11.297070932325752</v>
      </c>
      <c r="CU40" s="15">
        <f t="shared" si="58"/>
        <v>11.304151287486077</v>
      </c>
      <c r="CV40" s="15">
        <f t="shared" si="58"/>
        <v>11.340525811635537</v>
      </c>
      <c r="CW40" s="15">
        <f t="shared" si="58"/>
        <v>11.488158783727652</v>
      </c>
      <c r="CX40" s="15">
        <f t="shared" si="75"/>
        <v>11.874887518312317</v>
      </c>
    </row>
    <row r="41" spans="1:102" x14ac:dyDescent="0.2">
      <c r="A41" s="164" t="s">
        <v>256</v>
      </c>
      <c r="B41" s="165" t="s">
        <v>111</v>
      </c>
      <c r="C41" s="164">
        <v>46183.41</v>
      </c>
      <c r="D41" s="164" t="s">
        <v>257</v>
      </c>
      <c r="E41">
        <f t="shared" si="22"/>
        <v>-0.52090196568036473</v>
      </c>
      <c r="F41" s="11">
        <f t="shared" si="23"/>
        <v>-0.5</v>
      </c>
      <c r="G41">
        <f t="shared" si="24"/>
        <v>-7.4233999985153787E-3</v>
      </c>
      <c r="J41">
        <f>G41</f>
        <v>-7.4233999985153787E-3</v>
      </c>
      <c r="O41">
        <f t="shared" ca="1" si="25"/>
        <v>-6.7520817510457708E-3</v>
      </c>
      <c r="P41" s="31"/>
      <c r="Q41" s="2">
        <f t="shared" si="26"/>
        <v>31164.910000000003</v>
      </c>
      <c r="R41">
        <f t="shared" si="27"/>
        <v>5.5106867537958122E-5</v>
      </c>
      <c r="S41">
        <v>1</v>
      </c>
      <c r="Z41">
        <f t="shared" si="28"/>
        <v>-0.5</v>
      </c>
      <c r="AA41" s="217">
        <f t="shared" si="29"/>
        <v>-8.7320833731977347E-3</v>
      </c>
      <c r="AB41" s="218">
        <f t="shared" si="30"/>
        <v>1.308683374682356E-3</v>
      </c>
      <c r="AC41" s="218">
        <f t="shared" si="31"/>
        <v>1.308683374682356E-3</v>
      </c>
      <c r="AD41" s="219">
        <f t="shared" si="32"/>
        <v>1.7126521751699999E-6</v>
      </c>
      <c r="AH41" s="15">
        <f t="shared" si="33"/>
        <v>-2.9056948369245793E-2</v>
      </c>
      <c r="AI41" s="15">
        <f t="shared" si="34"/>
        <v>0.86780323461531739</v>
      </c>
      <c r="AJ41" s="15">
        <f t="shared" si="35"/>
        <v>-0.34551000026217044</v>
      </c>
      <c r="AK41" s="15">
        <f t="shared" si="36"/>
        <v>-0.57280349352202875</v>
      </c>
      <c r="AL41" s="15">
        <f t="shared" si="37"/>
        <v>-1.7976139774451478</v>
      </c>
      <c r="AM41" s="15">
        <f t="shared" si="38"/>
        <v>-1.2570753391598555</v>
      </c>
      <c r="AN41" s="63">
        <f t="shared" ref="AN41:AT50" si="76">$AU41+$AB$7*SIN(AO41)</f>
        <v>11.427122399510761</v>
      </c>
      <c r="AO41" s="63">
        <f t="shared" si="76"/>
        <v>11.427300066867497</v>
      </c>
      <c r="AP41" s="63">
        <f t="shared" si="76"/>
        <v>11.428021774756491</v>
      </c>
      <c r="AQ41" s="63">
        <f t="shared" si="76"/>
        <v>11.430941921098237</v>
      </c>
      <c r="AR41" s="63">
        <f t="shared" si="76"/>
        <v>11.442574989320949</v>
      </c>
      <c r="AS41" s="63">
        <f t="shared" si="76"/>
        <v>11.486368479303851</v>
      </c>
      <c r="AT41" s="63">
        <f t="shared" si="76"/>
        <v>11.626532859219163</v>
      </c>
      <c r="AU41" s="63">
        <f t="shared" si="40"/>
        <v>11.961043632836839</v>
      </c>
      <c r="AV41" s="217">
        <f t="shared" si="41"/>
        <v>-1.1467427223791805E-2</v>
      </c>
      <c r="AW41" s="218">
        <f t="shared" si="50"/>
        <v>2.4968056331677426E-3</v>
      </c>
      <c r="AX41" s="224">
        <f t="shared" si="51"/>
        <v>6.2340383698181717E-6</v>
      </c>
      <c r="AZ41" s="63"/>
      <c r="BA41" s="15">
        <f t="shared" si="42"/>
        <v>-2.7353438505940699E-3</v>
      </c>
      <c r="BB41" s="15">
        <f t="shared" si="43"/>
        <v>0.40295874821303457</v>
      </c>
      <c r="BC41" s="15">
        <f t="shared" si="44"/>
        <v>-0.61745180011238243</v>
      </c>
      <c r="BD41" s="15">
        <f t="shared" si="45"/>
        <v>-0.10647829632303531</v>
      </c>
      <c r="BE41" s="15">
        <f t="shared" si="46"/>
        <v>-2.9651049025685583</v>
      </c>
      <c r="BF41" s="15">
        <f t="shared" si="47"/>
        <v>-11.302801301688886</v>
      </c>
      <c r="BG41" s="63">
        <f t="shared" ref="BG41:BM50" si="77">$BN41+$BB$7*SIN(BH41)</f>
        <v>9.7785494208644863</v>
      </c>
      <c r="BH41" s="63">
        <f t="shared" si="77"/>
        <v>9.7893225445205072</v>
      </c>
      <c r="BI41" s="63">
        <f t="shared" si="77"/>
        <v>9.7703765632495401</v>
      </c>
      <c r="BJ41" s="63">
        <f t="shared" si="77"/>
        <v>9.8037871290006038</v>
      </c>
      <c r="BK41" s="63">
        <f t="shared" si="77"/>
        <v>9.7451389141236824</v>
      </c>
      <c r="BL41" s="63">
        <f t="shared" si="77"/>
        <v>9.8490030807031275</v>
      </c>
      <c r="BM41" s="63">
        <f t="shared" si="77"/>
        <v>9.6675066326736108</v>
      </c>
      <c r="BN41" s="63">
        <f t="shared" si="49"/>
        <v>9.9947675029372149</v>
      </c>
      <c r="BO41" s="63"/>
      <c r="BP41" s="63"/>
      <c r="BQ41" s="15">
        <f t="shared" si="59"/>
        <v>-1.7361589248053037E-2</v>
      </c>
      <c r="BR41" s="15">
        <v>4500</v>
      </c>
      <c r="BS41" s="15">
        <f t="shared" si="60"/>
        <v>-1.6173466989567651E-2</v>
      </c>
      <c r="BT41" s="15">
        <f t="shared" si="61"/>
        <v>2.0013596145073202E-2</v>
      </c>
      <c r="BU41" s="15">
        <f t="shared" si="62"/>
        <v>-3.6187063134640853E-2</v>
      </c>
      <c r="BV41" s="15">
        <f t="shared" si="63"/>
        <v>1.4656640088842789</v>
      </c>
      <c r="BW41" s="15">
        <f t="shared" si="64"/>
        <v>-0.99704468905941035</v>
      </c>
      <c r="BX41" s="15">
        <f t="shared" si="65"/>
        <v>-0.65649936660268471</v>
      </c>
      <c r="BY41" s="15">
        <f t="shared" si="66"/>
        <v>-0.34057036770618626</v>
      </c>
      <c r="BZ41" s="15">
        <f t="shared" si="57"/>
        <v>12.222772720960606</v>
      </c>
      <c r="CA41" s="15">
        <f t="shared" si="57"/>
        <v>12.22550510128498</v>
      </c>
      <c r="CB41" s="15">
        <f t="shared" si="57"/>
        <v>12.230432569171473</v>
      </c>
      <c r="CC41" s="15">
        <f t="shared" si="57"/>
        <v>12.239297288483757</v>
      </c>
      <c r="CD41" s="15">
        <f t="shared" si="57"/>
        <v>12.255178979949806</v>
      </c>
      <c r="CE41" s="15">
        <f t="shared" si="57"/>
        <v>12.283433524445162</v>
      </c>
      <c r="CF41" s="15">
        <f t="shared" si="57"/>
        <v>12.333148293787662</v>
      </c>
      <c r="CG41" s="15">
        <f t="shared" si="67"/>
        <v>12.419296170721701</v>
      </c>
      <c r="CI41" s="15">
        <v>4500</v>
      </c>
      <c r="CJ41" s="93">
        <f t="shared" si="68"/>
        <v>1.8825473886587816E-2</v>
      </c>
      <c r="CK41" s="93">
        <f t="shared" si="69"/>
        <v>2.0013596145073202E-2</v>
      </c>
      <c r="CL41" s="63">
        <f t="shared" si="70"/>
        <v>-1.1881222584853863E-3</v>
      </c>
      <c r="CM41" s="15">
        <f t="shared" si="71"/>
        <v>0.97742033328117384</v>
      </c>
      <c r="CN41" s="15">
        <f t="shared" si="72"/>
        <v>-0.89967539771512584</v>
      </c>
      <c r="CO41" s="15">
        <f t="shared" si="73"/>
        <v>-1.6080367393134041</v>
      </c>
      <c r="CP41" s="15">
        <f t="shared" si="74"/>
        <v>-1.0379514627612243</v>
      </c>
      <c r="CQ41" s="15">
        <f t="shared" si="58"/>
        <v>11.617227541379103</v>
      </c>
      <c r="CR41" s="15">
        <f t="shared" si="58"/>
        <v>11.618238537525135</v>
      </c>
      <c r="CS41" s="15">
        <f t="shared" si="58"/>
        <v>11.621091302907685</v>
      </c>
      <c r="CT41" s="15">
        <f t="shared" si="58"/>
        <v>11.629081043032448</v>
      </c>
      <c r="CU41" s="15">
        <f t="shared" si="58"/>
        <v>11.65101037350221</v>
      </c>
      <c r="CV41" s="15">
        <f t="shared" si="58"/>
        <v>11.708238219151943</v>
      </c>
      <c r="CW41" s="15">
        <f t="shared" si="58"/>
        <v>11.842540589736208</v>
      </c>
      <c r="CX41" s="15">
        <f t="shared" si="75"/>
        <v>12.109873147030616</v>
      </c>
    </row>
    <row r="42" spans="1:102" x14ac:dyDescent="0.2">
      <c r="A42" s="166" t="s">
        <v>130</v>
      </c>
      <c r="B42" s="163" t="s">
        <v>111</v>
      </c>
      <c r="C42" s="161">
        <v>46183.410499999998</v>
      </c>
      <c r="D42" s="161"/>
      <c r="E42">
        <f t="shared" si="22"/>
        <v>-0.51949412254493776</v>
      </c>
      <c r="F42" s="11">
        <f t="shared" si="23"/>
        <v>-0.5</v>
      </c>
      <c r="G42">
        <f t="shared" si="24"/>
        <v>-6.9234000038704835E-3</v>
      </c>
      <c r="O42">
        <f t="shared" ca="1" si="25"/>
        <v>-6.7520817510457708E-3</v>
      </c>
      <c r="P42" s="31"/>
      <c r="Q42" s="2">
        <f t="shared" si="26"/>
        <v>31164.910499999998</v>
      </c>
      <c r="R42">
        <f t="shared" si="27"/>
        <v>4.7933467613593812E-5</v>
      </c>
      <c r="S42">
        <v>1</v>
      </c>
      <c r="Z42">
        <f t="shared" si="28"/>
        <v>-0.5</v>
      </c>
      <c r="AA42" s="217">
        <f t="shared" si="29"/>
        <v>-8.7320833731977347E-3</v>
      </c>
      <c r="AB42" s="218">
        <f t="shared" si="30"/>
        <v>1.8086833693272512E-3</v>
      </c>
      <c r="AC42" s="218">
        <f t="shared" si="31"/>
        <v>1.8086833693272512E-3</v>
      </c>
      <c r="AD42" s="219">
        <f t="shared" si="32"/>
        <v>3.2713355304809778E-6</v>
      </c>
      <c r="AH42" s="15">
        <f t="shared" si="33"/>
        <v>-2.9056948369245793E-2</v>
      </c>
      <c r="AI42" s="15">
        <f t="shared" si="34"/>
        <v>0.86780323461531739</v>
      </c>
      <c r="AJ42" s="15">
        <f t="shared" si="35"/>
        <v>-0.34551000026217044</v>
      </c>
      <c r="AK42" s="15">
        <f t="shared" si="36"/>
        <v>-0.57280349352202875</v>
      </c>
      <c r="AL42" s="15">
        <f t="shared" si="37"/>
        <v>-1.7976139774451478</v>
      </c>
      <c r="AM42" s="15">
        <f t="shared" si="38"/>
        <v>-1.2570753391598555</v>
      </c>
      <c r="AN42" s="63">
        <f t="shared" si="76"/>
        <v>11.427122399510761</v>
      </c>
      <c r="AO42" s="63">
        <f t="shared" si="76"/>
        <v>11.427300066867497</v>
      </c>
      <c r="AP42" s="63">
        <f t="shared" si="76"/>
        <v>11.428021774756491</v>
      </c>
      <c r="AQ42" s="63">
        <f t="shared" si="76"/>
        <v>11.430941921098237</v>
      </c>
      <c r="AR42" s="63">
        <f t="shared" si="76"/>
        <v>11.442574989320949</v>
      </c>
      <c r="AS42" s="63">
        <f t="shared" si="76"/>
        <v>11.486368479303851</v>
      </c>
      <c r="AT42" s="63">
        <f t="shared" si="76"/>
        <v>11.626532859219163</v>
      </c>
      <c r="AU42" s="63">
        <f t="shared" si="40"/>
        <v>11.961043632836839</v>
      </c>
      <c r="AV42" s="217">
        <f t="shared" si="41"/>
        <v>-1.1467427223791805E-2</v>
      </c>
      <c r="AW42" s="218">
        <f t="shared" si="50"/>
        <v>1.5801309238787917E-3</v>
      </c>
      <c r="AX42" s="224">
        <f t="shared" si="51"/>
        <v>2.496813736598044E-6</v>
      </c>
      <c r="AZ42" s="63"/>
      <c r="BA42" s="15">
        <f t="shared" si="42"/>
        <v>-2.7353438505940699E-3</v>
      </c>
      <c r="BB42" s="15">
        <f t="shared" si="43"/>
        <v>0.40295874821303457</v>
      </c>
      <c r="BC42" s="15">
        <f t="shared" si="44"/>
        <v>-0.61745180011238243</v>
      </c>
      <c r="BD42" s="15">
        <f t="shared" si="45"/>
        <v>-0.10647829632303531</v>
      </c>
      <c r="BE42" s="15">
        <f t="shared" si="46"/>
        <v>-2.9651049025685583</v>
      </c>
      <c r="BF42" s="15">
        <f t="shared" si="47"/>
        <v>-11.302801301688886</v>
      </c>
      <c r="BG42" s="63">
        <f t="shared" si="77"/>
        <v>9.7785494208644863</v>
      </c>
      <c r="BH42" s="63">
        <f t="shared" si="77"/>
        <v>9.7893225445205072</v>
      </c>
      <c r="BI42" s="63">
        <f t="shared" si="77"/>
        <v>9.7703765632495401</v>
      </c>
      <c r="BJ42" s="63">
        <f t="shared" si="77"/>
        <v>9.8037871290006038</v>
      </c>
      <c r="BK42" s="63">
        <f t="shared" si="77"/>
        <v>9.7451389141236824</v>
      </c>
      <c r="BL42" s="63">
        <f t="shared" si="77"/>
        <v>9.8490030807031275</v>
      </c>
      <c r="BM42" s="63">
        <f t="shared" si="77"/>
        <v>9.6675066326736108</v>
      </c>
      <c r="BN42" s="63">
        <f t="shared" si="49"/>
        <v>9.9947675029372149</v>
      </c>
      <c r="BO42" s="63"/>
      <c r="BP42" s="63"/>
      <c r="BQ42" s="15">
        <f t="shared" si="59"/>
        <v>-1.5272105463321348E-2</v>
      </c>
      <c r="BR42" s="15">
        <v>5000</v>
      </c>
      <c r="BS42" s="15">
        <f t="shared" si="60"/>
        <v>-1.5500657908769807E-2</v>
      </c>
      <c r="BT42" s="15">
        <f t="shared" si="61"/>
        <v>1.9838816148887658E-2</v>
      </c>
      <c r="BU42" s="15">
        <f t="shared" si="62"/>
        <v>-3.5339474057657465E-2</v>
      </c>
      <c r="BV42" s="15">
        <f t="shared" si="63"/>
        <v>1.5315054472849718</v>
      </c>
      <c r="BW42" s="15">
        <f t="shared" si="64"/>
        <v>-0.99047169874376928</v>
      </c>
      <c r="BX42" s="15">
        <f t="shared" si="65"/>
        <v>-0.44144435012366884</v>
      </c>
      <c r="BY42" s="15">
        <f t="shared" si="66"/>
        <v>-0.22437783202013512</v>
      </c>
      <c r="BZ42" s="15">
        <f t="shared" ref="BZ42:CF51" si="78">$CG42+$AB$7*SIN(CA42)</f>
        <v>12.338732549637145</v>
      </c>
      <c r="CA42" s="15">
        <f t="shared" si="78"/>
        <v>12.340812990425544</v>
      </c>
      <c r="CB42" s="15">
        <f t="shared" si="78"/>
        <v>12.34444246632132</v>
      </c>
      <c r="CC42" s="15">
        <f t="shared" si="78"/>
        <v>12.350767265591788</v>
      </c>
      <c r="CD42" s="15">
        <f t="shared" si="78"/>
        <v>12.3617682534686</v>
      </c>
      <c r="CE42" s="15">
        <f t="shared" si="78"/>
        <v>12.380843910488585</v>
      </c>
      <c r="CF42" s="15">
        <f t="shared" si="78"/>
        <v>12.413764041532945</v>
      </c>
      <c r="CG42" s="15">
        <f t="shared" si="67"/>
        <v>12.470207462565369</v>
      </c>
      <c r="CI42" s="15">
        <v>5000</v>
      </c>
      <c r="CJ42" s="93">
        <f t="shared" si="68"/>
        <v>2.0067368594336117E-2</v>
      </c>
      <c r="CK42" s="93">
        <f t="shared" si="69"/>
        <v>1.9838816148887658E-2</v>
      </c>
      <c r="CL42" s="63">
        <f t="shared" si="70"/>
        <v>2.2855244544845943E-4</v>
      </c>
      <c r="CM42" s="15">
        <f t="shared" si="71"/>
        <v>1.3328412299624297</v>
      </c>
      <c r="CN42" s="15">
        <f t="shared" si="72"/>
        <v>-0.48015140517254118</v>
      </c>
      <c r="CO42" s="15">
        <f t="shared" si="73"/>
        <v>-0.98983864905917884</v>
      </c>
      <c r="CP42" s="15">
        <f t="shared" si="74"/>
        <v>-0.53972370838156092</v>
      </c>
      <c r="CQ42" s="15">
        <f t="shared" ref="CQ42:CW51" si="79">$CX42+$BB$7*SIN(CR42)</f>
        <v>12.044292638600833</v>
      </c>
      <c r="CR42" s="15">
        <f t="shared" si="79"/>
        <v>12.047838123367837</v>
      </c>
      <c r="CS42" s="15">
        <f t="shared" si="79"/>
        <v>12.054556282504217</v>
      </c>
      <c r="CT42" s="15">
        <f t="shared" si="79"/>
        <v>12.067217379263388</v>
      </c>
      <c r="CU42" s="15">
        <f t="shared" si="79"/>
        <v>12.09084560614453</v>
      </c>
      <c r="CV42" s="15">
        <f t="shared" si="79"/>
        <v>12.134198180668845</v>
      </c>
      <c r="CW42" s="15">
        <f t="shared" si="79"/>
        <v>12.211616229515105</v>
      </c>
      <c r="CX42" s="15">
        <f t="shared" si="75"/>
        <v>12.344858775748913</v>
      </c>
    </row>
    <row r="43" spans="1:102" x14ac:dyDescent="0.2">
      <c r="A43" s="159" t="s">
        <v>410</v>
      </c>
      <c r="B43" s="160" t="s">
        <v>111</v>
      </c>
      <c r="C43" s="161">
        <v>46207.741199999997</v>
      </c>
      <c r="D43" s="159" t="s">
        <v>260</v>
      </c>
      <c r="E43">
        <f t="shared" si="22"/>
        <v>67.988124561444437</v>
      </c>
      <c r="F43" s="11">
        <f t="shared" si="23"/>
        <v>68</v>
      </c>
      <c r="G43">
        <f t="shared" si="24"/>
        <v>-4.2176000060862862E-3</v>
      </c>
      <c r="K43" s="63"/>
      <c r="O43">
        <f t="shared" ca="1" si="25"/>
        <v>-6.8985516875036922E-3</v>
      </c>
      <c r="Q43" s="2">
        <f t="shared" si="26"/>
        <v>31189.241199999997</v>
      </c>
      <c r="R43">
        <f t="shared" si="27"/>
        <v>1.7788149811339041E-5</v>
      </c>
      <c r="S43">
        <v>1</v>
      </c>
      <c r="Z43">
        <f t="shared" si="28"/>
        <v>68</v>
      </c>
      <c r="AA43" s="217">
        <f t="shared" si="29"/>
        <v>-8.9246344599291441E-3</v>
      </c>
      <c r="AB43" s="218">
        <f t="shared" si="30"/>
        <v>4.707034453842858E-3</v>
      </c>
      <c r="AC43" s="218">
        <f t="shared" si="31"/>
        <v>4.707034453842858E-3</v>
      </c>
      <c r="AD43" s="219">
        <f t="shared" si="32"/>
        <v>2.2156173349663731E-5</v>
      </c>
      <c r="AH43" s="15">
        <f t="shared" si="33"/>
        <v>-2.9261785322771214E-2</v>
      </c>
      <c r="AI43" s="15">
        <f t="shared" si="34"/>
        <v>0.8735349059102383</v>
      </c>
      <c r="AJ43" s="15">
        <f t="shared" si="35"/>
        <v>-0.35487203244184468</v>
      </c>
      <c r="AK43" s="15">
        <f t="shared" si="36"/>
        <v>-0.57409616524244567</v>
      </c>
      <c r="AL43" s="15">
        <f t="shared" si="37"/>
        <v>-1.7876189904643951</v>
      </c>
      <c r="AM43" s="15">
        <f t="shared" si="38"/>
        <v>-1.2442610103388652</v>
      </c>
      <c r="AN43" s="63">
        <f t="shared" si="76"/>
        <v>11.436409059831449</v>
      </c>
      <c r="AO43" s="63">
        <f t="shared" si="76"/>
        <v>11.436604487646301</v>
      </c>
      <c r="AP43" s="63">
        <f t="shared" si="76"/>
        <v>11.437382627118094</v>
      </c>
      <c r="AQ43" s="63">
        <f t="shared" si="76"/>
        <v>11.440468353711426</v>
      </c>
      <c r="AR43" s="63">
        <f t="shared" si="76"/>
        <v>11.452513385058198</v>
      </c>
      <c r="AS43" s="63">
        <f t="shared" si="76"/>
        <v>11.496959597095319</v>
      </c>
      <c r="AT43" s="63">
        <f t="shared" si="76"/>
        <v>11.636887505708783</v>
      </c>
      <c r="AU43" s="63">
        <f t="shared" si="40"/>
        <v>11.968018479819422</v>
      </c>
      <c r="AV43" s="217">
        <f t="shared" si="41"/>
        <v>-1.1700215704070231E-2</v>
      </c>
      <c r="AW43" s="218">
        <f t="shared" si="50"/>
        <v>2.734752261877308E-3</v>
      </c>
      <c r="AX43" s="224">
        <f t="shared" si="51"/>
        <v>7.4788699338430525E-6</v>
      </c>
      <c r="AZ43" s="63"/>
      <c r="BA43" s="15">
        <f t="shared" si="42"/>
        <v>-2.7755812441410863E-3</v>
      </c>
      <c r="BB43" s="15">
        <f t="shared" si="43"/>
        <v>0.40410376938500814</v>
      </c>
      <c r="BC43" s="15">
        <f t="shared" si="44"/>
        <v>-0.62563622864480684</v>
      </c>
      <c r="BD43" s="15">
        <f t="shared" si="45"/>
        <v>-0.11271009831442484</v>
      </c>
      <c r="BE43" s="15">
        <f t="shared" si="46"/>
        <v>-2.9546571709864127</v>
      </c>
      <c r="BF43" s="15">
        <f t="shared" si="47"/>
        <v>-10.667704341410957</v>
      </c>
      <c r="BG43" s="63">
        <f t="shared" si="77"/>
        <v>9.7991357832999366</v>
      </c>
      <c r="BH43" s="63">
        <f t="shared" si="77"/>
        <v>9.8098891425120751</v>
      </c>
      <c r="BI43" s="63">
        <f t="shared" si="77"/>
        <v>9.790828971919451</v>
      </c>
      <c r="BJ43" s="63">
        <f t="shared" si="77"/>
        <v>9.8247139131305303</v>
      </c>
      <c r="BK43" s="63">
        <f t="shared" si="77"/>
        <v>9.7647769940273612</v>
      </c>
      <c r="BL43" s="63">
        <f t="shared" si="77"/>
        <v>9.8718383322625041</v>
      </c>
      <c r="BM43" s="63">
        <f t="shared" si="77"/>
        <v>9.6834348209424252</v>
      </c>
      <c r="BN43" s="63">
        <f t="shared" si="49"/>
        <v>10.026960534071621</v>
      </c>
      <c r="BO43" s="63"/>
      <c r="BP43" s="63"/>
      <c r="BQ43" s="15">
        <f t="shared" si="59"/>
        <v>-1.2359143791509732E-2</v>
      </c>
      <c r="BR43" s="15">
        <v>5500</v>
      </c>
      <c r="BS43" s="15">
        <f t="shared" si="60"/>
        <v>-1.4331425983475282E-2</v>
      </c>
      <c r="BT43" s="15">
        <f t="shared" si="61"/>
        <v>1.9635999274250387E-2</v>
      </c>
      <c r="BU43" s="15">
        <f t="shared" si="62"/>
        <v>-3.396742525772567E-2</v>
      </c>
      <c r="BV43" s="15">
        <f t="shared" si="63"/>
        <v>1.574777982168355</v>
      </c>
      <c r="BW43" s="15">
        <f t="shared" si="64"/>
        <v>-0.93296371211457652</v>
      </c>
      <c r="BX43" s="15">
        <f t="shared" si="65"/>
        <v>-0.21136365058827483</v>
      </c>
      <c r="BY43" s="15">
        <f t="shared" si="66"/>
        <v>-0.1060770320004782</v>
      </c>
      <c r="BZ43" s="15">
        <f t="shared" si="78"/>
        <v>12.458390169220333</v>
      </c>
      <c r="CA43" s="15">
        <f t="shared" si="78"/>
        <v>12.459460466198419</v>
      </c>
      <c r="CB43" s="15">
        <f t="shared" si="78"/>
        <v>12.461291407290517</v>
      </c>
      <c r="CC43" s="15">
        <f t="shared" si="78"/>
        <v>12.464422754810615</v>
      </c>
      <c r="CD43" s="15">
        <f t="shared" si="78"/>
        <v>12.469775801879505</v>
      </c>
      <c r="CE43" s="15">
        <f t="shared" si="78"/>
        <v>12.478920509336406</v>
      </c>
      <c r="CF43" s="15">
        <f t="shared" si="78"/>
        <v>12.494526056749953</v>
      </c>
      <c r="CG43" s="15">
        <f t="shared" si="67"/>
        <v>12.521118754409038</v>
      </c>
      <c r="CI43" s="15">
        <v>5500</v>
      </c>
      <c r="CJ43" s="93">
        <f t="shared" si="68"/>
        <v>2.1608281466215937E-2</v>
      </c>
      <c r="CK43" s="93">
        <f t="shared" si="69"/>
        <v>1.9635999274250387E-2</v>
      </c>
      <c r="CL43" s="63">
        <f t="shared" si="70"/>
        <v>1.9722821919655499E-3</v>
      </c>
      <c r="CM43" s="15">
        <f t="shared" si="71"/>
        <v>1.6050654113285228</v>
      </c>
      <c r="CN43" s="15">
        <f t="shared" si="72"/>
        <v>0.52854370622209279</v>
      </c>
      <c r="CO43" s="15">
        <f t="shared" si="73"/>
        <v>6.7872811342157308E-2</v>
      </c>
      <c r="CP43" s="15">
        <f t="shared" si="74"/>
        <v>3.3949439631197613E-2</v>
      </c>
      <c r="CQ43" s="15">
        <f t="shared" si="79"/>
        <v>12.599973765133257</v>
      </c>
      <c r="CR43" s="15">
        <f t="shared" si="79"/>
        <v>12.599568186481822</v>
      </c>
      <c r="CS43" s="15">
        <f t="shared" si="79"/>
        <v>12.598899063080205</v>
      </c>
      <c r="CT43" s="15">
        <f t="shared" si="79"/>
        <v>12.597795175419257</v>
      </c>
      <c r="CU43" s="15">
        <f t="shared" si="79"/>
        <v>12.59597411764158</v>
      </c>
      <c r="CV43" s="15">
        <f t="shared" si="79"/>
        <v>12.59297017276495</v>
      </c>
      <c r="CW43" s="15">
        <f t="shared" si="79"/>
        <v>12.588015495885962</v>
      </c>
      <c r="CX43" s="15">
        <f t="shared" si="75"/>
        <v>12.579844404467211</v>
      </c>
    </row>
    <row r="44" spans="1:102" x14ac:dyDescent="0.2">
      <c r="A44" s="159" t="s">
        <v>410</v>
      </c>
      <c r="B44" s="160" t="s">
        <v>111</v>
      </c>
      <c r="C44" s="161">
        <v>46209.693599999999</v>
      </c>
      <c r="D44" s="159" t="s">
        <v>260</v>
      </c>
      <c r="E44">
        <f t="shared" si="22"/>
        <v>73.485470495542572</v>
      </c>
      <c r="F44" s="11">
        <f t="shared" si="23"/>
        <v>73.5</v>
      </c>
      <c r="G44">
        <f t="shared" si="24"/>
        <v>-5.1602000021375716E-3</v>
      </c>
      <c r="K44" s="63"/>
      <c r="O44">
        <f t="shared" ca="1" si="25"/>
        <v>-6.9103120473652776E-3</v>
      </c>
      <c r="Q44" s="2">
        <f t="shared" si="26"/>
        <v>31191.193599999999</v>
      </c>
      <c r="R44">
        <f t="shared" si="27"/>
        <v>2.6627664062060594E-5</v>
      </c>
      <c r="S44">
        <v>1</v>
      </c>
      <c r="Z44">
        <f t="shared" si="28"/>
        <v>73.5</v>
      </c>
      <c r="AA44" s="217">
        <f t="shared" si="29"/>
        <v>-8.9400672612193234E-3</v>
      </c>
      <c r="AB44" s="218">
        <f t="shared" si="30"/>
        <v>3.7798672590817518E-3</v>
      </c>
      <c r="AC44" s="218">
        <f t="shared" si="31"/>
        <v>3.7798672590817518E-3</v>
      </c>
      <c r="AD44" s="219">
        <f t="shared" si="32"/>
        <v>1.4287396496278195E-5</v>
      </c>
      <c r="AH44" s="15">
        <f t="shared" si="33"/>
        <v>-2.9278181758500249E-2</v>
      </c>
      <c r="AI44" s="15">
        <f t="shared" si="34"/>
        <v>0.87399897805029403</v>
      </c>
      <c r="AJ44" s="15">
        <f t="shared" si="35"/>
        <v>-0.35562759014222156</v>
      </c>
      <c r="AK44" s="15">
        <f t="shared" si="36"/>
        <v>-0.5741981969989487</v>
      </c>
      <c r="AL44" s="15">
        <f t="shared" si="37"/>
        <v>-1.786810709713309</v>
      </c>
      <c r="AM44" s="15">
        <f t="shared" si="38"/>
        <v>-1.2432317032466835</v>
      </c>
      <c r="AN44" s="63">
        <f t="shared" si="76"/>
        <v>11.437157392973361</v>
      </c>
      <c r="AO44" s="63">
        <f t="shared" si="76"/>
        <v>11.437354304166368</v>
      </c>
      <c r="AP44" s="63">
        <f t="shared" si="76"/>
        <v>11.438137104205733</v>
      </c>
      <c r="AQ44" s="63">
        <f t="shared" si="76"/>
        <v>11.441236345191964</v>
      </c>
      <c r="AR44" s="63">
        <f t="shared" si="76"/>
        <v>11.453314561876287</v>
      </c>
      <c r="AS44" s="63">
        <f t="shared" si="76"/>
        <v>11.497812421163005</v>
      </c>
      <c r="AT44" s="63">
        <f t="shared" si="76"/>
        <v>11.637719601509502</v>
      </c>
      <c r="AU44" s="63">
        <f t="shared" si="40"/>
        <v>11.968578504029702</v>
      </c>
      <c r="AV44" s="217">
        <f t="shared" si="41"/>
        <v>-1.1718835653612434E-2</v>
      </c>
      <c r="AW44" s="218">
        <f t="shared" si="50"/>
        <v>6.7189470736114029E-4</v>
      </c>
      <c r="AX44" s="224">
        <f t="shared" si="51"/>
        <v>4.5144249777991234E-7</v>
      </c>
      <c r="AZ44" s="63"/>
      <c r="BA44" s="15">
        <f t="shared" si="42"/>
        <v>-2.7787683923931098E-3</v>
      </c>
      <c r="BB44" s="15">
        <f t="shared" si="43"/>
        <v>0.40419889087797345</v>
      </c>
      <c r="BC44" s="15">
        <f t="shared" si="44"/>
        <v>-0.62629292117985791</v>
      </c>
      <c r="BD44" s="15">
        <f t="shared" si="45"/>
        <v>-0.11321184696031485</v>
      </c>
      <c r="BE44" s="15">
        <f t="shared" si="46"/>
        <v>-2.9538150970813857</v>
      </c>
      <c r="BF44" s="15">
        <f t="shared" si="47"/>
        <v>-10.619585457678451</v>
      </c>
      <c r="BG44" s="63">
        <f t="shared" si="77"/>
        <v>9.8007924490591947</v>
      </c>
      <c r="BH44" s="63">
        <f t="shared" si="77"/>
        <v>9.8115411305029472</v>
      </c>
      <c r="BI44" s="63">
        <f t="shared" si="77"/>
        <v>9.7924768226475116</v>
      </c>
      <c r="BJ44" s="63">
        <f t="shared" si="77"/>
        <v>9.826391890812916</v>
      </c>
      <c r="BK44" s="63">
        <f t="shared" si="77"/>
        <v>9.7663635743786195</v>
      </c>
      <c r="BL44" s="63">
        <f t="shared" si="77"/>
        <v>9.8736645759817439</v>
      </c>
      <c r="BM44" s="63">
        <f t="shared" si="77"/>
        <v>9.6847289443124573</v>
      </c>
      <c r="BN44" s="63">
        <f t="shared" si="49"/>
        <v>10.029545375987523</v>
      </c>
      <c r="BO44" s="63"/>
      <c r="BP44" s="63"/>
      <c r="BQ44" s="15">
        <f t="shared" si="59"/>
        <v>-9.563943695297044E-3</v>
      </c>
      <c r="BR44" s="15">
        <v>6000</v>
      </c>
      <c r="BS44" s="15">
        <f t="shared" si="60"/>
        <v>-1.2671916247017655E-2</v>
      </c>
      <c r="BT44" s="15">
        <f t="shared" si="61"/>
        <v>1.9405145521161397E-2</v>
      </c>
      <c r="BU44" s="15">
        <f t="shared" si="62"/>
        <v>-3.2077061768179052E-2</v>
      </c>
      <c r="BV44" s="15">
        <f t="shared" si="63"/>
        <v>1.5876529385266323</v>
      </c>
      <c r="BW44" s="15">
        <f t="shared" si="64"/>
        <v>-0.82183799970916704</v>
      </c>
      <c r="BX44" s="15">
        <f t="shared" si="65"/>
        <v>2.6566784829587766E-2</v>
      </c>
      <c r="BY44" s="15">
        <f t="shared" si="66"/>
        <v>1.3284173748224336E-2</v>
      </c>
      <c r="BZ44" s="15">
        <f t="shared" si="78"/>
        <v>12.579906103005136</v>
      </c>
      <c r="CA44" s="15">
        <f t="shared" si="78"/>
        <v>12.579768850846328</v>
      </c>
      <c r="CB44" s="15">
        <f t="shared" si="78"/>
        <v>12.579535352774238</v>
      </c>
      <c r="CC44" s="15">
        <f t="shared" si="78"/>
        <v>12.57913811950146</v>
      </c>
      <c r="CD44" s="15">
        <f t="shared" si="78"/>
        <v>12.578462340046284</v>
      </c>
      <c r="CE44" s="15">
        <f t="shared" si="78"/>
        <v>12.577312705992522</v>
      </c>
      <c r="CF44" s="15">
        <f t="shared" si="78"/>
        <v>12.57535698427918</v>
      </c>
      <c r="CG44" s="15">
        <f t="shared" si="67"/>
        <v>12.572030046252706</v>
      </c>
      <c r="CI44" s="15">
        <v>6000</v>
      </c>
      <c r="CJ44" s="93">
        <f t="shared" si="68"/>
        <v>2.2513118072882008E-2</v>
      </c>
      <c r="CK44" s="93">
        <f t="shared" si="69"/>
        <v>1.9405145521161397E-2</v>
      </c>
      <c r="CL44" s="63">
        <f t="shared" si="70"/>
        <v>3.1079725517206115E-3</v>
      </c>
      <c r="CM44" s="15">
        <f t="shared" si="71"/>
        <v>1.2846916340745702</v>
      </c>
      <c r="CN44" s="15">
        <f t="shared" si="72"/>
        <v>0.99999993313392044</v>
      </c>
      <c r="CO44" s="15">
        <f t="shared" si="73"/>
        <v>1.0821506794125109</v>
      </c>
      <c r="CP44" s="15">
        <f t="shared" si="74"/>
        <v>0.60089229288096124</v>
      </c>
      <c r="CQ44" s="15">
        <f t="shared" si="79"/>
        <v>13.144527685868274</v>
      </c>
      <c r="CR44" s="15">
        <f t="shared" si="79"/>
        <v>13.141140034743614</v>
      </c>
      <c r="CS44" s="15">
        <f t="shared" si="79"/>
        <v>13.134498950367711</v>
      </c>
      <c r="CT44" s="15">
        <f t="shared" si="79"/>
        <v>13.121560656944281</v>
      </c>
      <c r="CU44" s="15">
        <f t="shared" si="79"/>
        <v>13.096645789856151</v>
      </c>
      <c r="CV44" s="15">
        <f t="shared" si="79"/>
        <v>13.049653300607618</v>
      </c>
      <c r="CW44" s="15">
        <f t="shared" si="79"/>
        <v>12.963965641280888</v>
      </c>
      <c r="CX44" s="15">
        <f t="shared" si="75"/>
        <v>12.814830033185508</v>
      </c>
    </row>
    <row r="45" spans="1:102" x14ac:dyDescent="0.2">
      <c r="A45" s="159" t="s">
        <v>410</v>
      </c>
      <c r="B45" s="160" t="s">
        <v>111</v>
      </c>
      <c r="C45" s="161">
        <v>46210.758999999998</v>
      </c>
      <c r="D45" s="159" t="s">
        <v>260</v>
      </c>
      <c r="E45">
        <f t="shared" si="22"/>
        <v>76.485302680637631</v>
      </c>
      <c r="F45" s="11">
        <f t="shared" si="23"/>
        <v>76.5</v>
      </c>
      <c r="G45">
        <f t="shared" si="24"/>
        <v>-5.2198000048520043E-3</v>
      </c>
      <c r="K45" s="63"/>
      <c r="O45">
        <f t="shared" ca="1" si="25"/>
        <v>-6.9167267891079602E-3</v>
      </c>
      <c r="Q45" s="2">
        <f t="shared" si="26"/>
        <v>31192.258999999998</v>
      </c>
      <c r="R45">
        <f t="shared" si="27"/>
        <v>2.7246312090652986E-5</v>
      </c>
      <c r="S45">
        <v>1</v>
      </c>
      <c r="Z45">
        <f t="shared" si="28"/>
        <v>76.5</v>
      </c>
      <c r="AA45" s="217">
        <f t="shared" si="29"/>
        <v>-8.9484833825197417E-3</v>
      </c>
      <c r="AB45" s="218">
        <f t="shared" si="30"/>
        <v>3.7286833776677374E-3</v>
      </c>
      <c r="AC45" s="218">
        <f t="shared" si="31"/>
        <v>3.7286833776677374E-3</v>
      </c>
      <c r="AD45" s="219">
        <f t="shared" si="32"/>
        <v>1.3903079730895687E-5</v>
      </c>
      <c r="AH45" s="15">
        <f t="shared" si="33"/>
        <v>-2.9287122068704693E-2</v>
      </c>
      <c r="AI45" s="15">
        <f t="shared" si="34"/>
        <v>0.87425235214498953</v>
      </c>
      <c r="AJ45" s="15">
        <f t="shared" si="35"/>
        <v>-0.3560399549260736</v>
      </c>
      <c r="AK45" s="15">
        <f t="shared" si="36"/>
        <v>-0.57425373836671367</v>
      </c>
      <c r="AL45" s="15">
        <f t="shared" si="37"/>
        <v>-1.7863694651426272</v>
      </c>
      <c r="AM45" s="15">
        <f t="shared" si="38"/>
        <v>-1.2426702356193944</v>
      </c>
      <c r="AN45" s="63">
        <f t="shared" si="76"/>
        <v>11.437565744182766</v>
      </c>
      <c r="AO45" s="63">
        <f t="shared" si="76"/>
        <v>11.437763468147718</v>
      </c>
      <c r="AP45" s="63">
        <f t="shared" si="76"/>
        <v>11.438548818494715</v>
      </c>
      <c r="AQ45" s="63">
        <f t="shared" si="76"/>
        <v>11.441655444642546</v>
      </c>
      <c r="AR45" s="63">
        <f t="shared" si="76"/>
        <v>11.453751768658998</v>
      </c>
      <c r="AS45" s="63">
        <f t="shared" si="76"/>
        <v>11.498277750734131</v>
      </c>
      <c r="AT45" s="63">
        <f t="shared" si="76"/>
        <v>11.638173515687926</v>
      </c>
      <c r="AU45" s="63">
        <f t="shared" si="40"/>
        <v>11.968883971780764</v>
      </c>
      <c r="AV45" s="217">
        <f t="shared" si="41"/>
        <v>-1.1728987460136703E-2</v>
      </c>
      <c r="AW45" s="218">
        <f t="shared" si="50"/>
        <v>3.5039164589864254E-4</v>
      </c>
      <c r="AX45" s="224">
        <f t="shared" si="51"/>
        <v>1.2277430551555971E-7</v>
      </c>
      <c r="AZ45" s="63"/>
      <c r="BA45" s="15">
        <f t="shared" si="42"/>
        <v>-2.7805040776169602E-3</v>
      </c>
      <c r="BB45" s="15">
        <f t="shared" si="43"/>
        <v>0.40425097656549358</v>
      </c>
      <c r="BC45" s="15">
        <f t="shared" si="44"/>
        <v>-0.62665108902411615</v>
      </c>
      <c r="BD45" s="15">
        <f t="shared" si="45"/>
        <v>-0.11348561582876807</v>
      </c>
      <c r="BE45" s="15">
        <f t="shared" si="46"/>
        <v>-2.9533555799261175</v>
      </c>
      <c r="BF45" s="15">
        <f t="shared" si="47"/>
        <v>-10.593508165326494</v>
      </c>
      <c r="BG45" s="63">
        <f t="shared" si="77"/>
        <v>9.8016963218281017</v>
      </c>
      <c r="BH45" s="63">
        <f t="shared" si="77"/>
        <v>9.812442261285149</v>
      </c>
      <c r="BI45" s="63">
        <f t="shared" si="77"/>
        <v>9.7933760090115456</v>
      </c>
      <c r="BJ45" s="63">
        <f t="shared" si="77"/>
        <v>9.8273070124343462</v>
      </c>
      <c r="BK45" s="63">
        <f t="shared" si="77"/>
        <v>9.7672296021164264</v>
      </c>
      <c r="BL45" s="63">
        <f t="shared" si="77"/>
        <v>9.8746602501846859</v>
      </c>
      <c r="BM45" s="63">
        <f t="shared" si="77"/>
        <v>9.6854358002844538</v>
      </c>
      <c r="BN45" s="63">
        <f t="shared" si="49"/>
        <v>10.030955289759833</v>
      </c>
      <c r="BO45" s="63"/>
      <c r="BP45" s="63"/>
      <c r="BQ45" s="15">
        <f t="shared" si="59"/>
        <v>-7.1941245084139287E-3</v>
      </c>
      <c r="BR45" s="15">
        <v>6500</v>
      </c>
      <c r="BS45" s="15">
        <f t="shared" si="60"/>
        <v>-1.0572416240183024E-2</v>
      </c>
      <c r="BT45" s="15">
        <f t="shared" si="61"/>
        <v>1.9146254889620688E-2</v>
      </c>
      <c r="BU45" s="15">
        <f t="shared" si="62"/>
        <v>-2.9718671129803712E-2</v>
      </c>
      <c r="BV45" s="15">
        <f t="shared" si="63"/>
        <v>1.5675721797968807</v>
      </c>
      <c r="BW45" s="15">
        <f t="shared" si="64"/>
        <v>-0.66516218709443931</v>
      </c>
      <c r="BX45" s="15">
        <f t="shared" si="65"/>
        <v>0.26348547309720061</v>
      </c>
      <c r="BY45" s="15">
        <f t="shared" si="66"/>
        <v>0.1325102475758102</v>
      </c>
      <c r="BZ45" s="15">
        <f t="shared" si="78"/>
        <v>12.701185241470867</v>
      </c>
      <c r="CA45" s="15">
        <f t="shared" si="78"/>
        <v>12.699866234333367</v>
      </c>
      <c r="CB45" s="15">
        <f t="shared" si="78"/>
        <v>12.697602691751726</v>
      </c>
      <c r="CC45" s="15">
        <f t="shared" si="78"/>
        <v>12.693719804711314</v>
      </c>
      <c r="CD45" s="15">
        <f t="shared" si="78"/>
        <v>12.68706354966247</v>
      </c>
      <c r="CE45" s="15">
        <f t="shared" si="78"/>
        <v>12.675665358678131</v>
      </c>
      <c r="CF45" s="15">
        <f t="shared" si="78"/>
        <v>12.656179290381766</v>
      </c>
      <c r="CG45" s="15">
        <f t="shared" si="67"/>
        <v>12.622941338096375</v>
      </c>
      <c r="CI45" s="15">
        <v>6500</v>
      </c>
      <c r="CJ45" s="93">
        <f t="shared" si="68"/>
        <v>2.2524546621389783E-2</v>
      </c>
      <c r="CK45" s="93">
        <f t="shared" si="69"/>
        <v>1.9146254889620688E-2</v>
      </c>
      <c r="CL45" s="63">
        <f t="shared" si="70"/>
        <v>3.3782917317690948E-3</v>
      </c>
      <c r="CM45" s="15">
        <f t="shared" si="71"/>
        <v>0.94727188179445665</v>
      </c>
      <c r="CN45" s="15">
        <f t="shared" si="72"/>
        <v>0.83861258898377411</v>
      </c>
      <c r="CO45" s="15">
        <f t="shared" si="73"/>
        <v>1.6578500836888987</v>
      </c>
      <c r="CP45" s="15">
        <f t="shared" si="74"/>
        <v>1.0910755138753829</v>
      </c>
      <c r="CQ45" s="15">
        <f t="shared" si="79"/>
        <v>13.556674326241986</v>
      </c>
      <c r="CR45" s="15">
        <f t="shared" si="79"/>
        <v>13.555892562572694</v>
      </c>
      <c r="CS45" s="15">
        <f t="shared" si="79"/>
        <v>13.553549113723053</v>
      </c>
      <c r="CT45" s="15">
        <f t="shared" si="79"/>
        <v>13.546573546729389</v>
      </c>
      <c r="CU45" s="15">
        <f t="shared" si="79"/>
        <v>13.526225474912081</v>
      </c>
      <c r="CV45" s="15">
        <f t="shared" si="79"/>
        <v>13.469965095752856</v>
      </c>
      <c r="CW45" s="15">
        <f t="shared" si="79"/>
        <v>13.33171860389804</v>
      </c>
      <c r="CX45" s="15">
        <f t="shared" si="75"/>
        <v>13.049815661903807</v>
      </c>
    </row>
    <row r="46" spans="1:102" x14ac:dyDescent="0.2">
      <c r="A46" s="159" t="s">
        <v>410</v>
      </c>
      <c r="B46" s="160" t="s">
        <v>111</v>
      </c>
      <c r="C46" s="161">
        <v>46212.713499999998</v>
      </c>
      <c r="D46" s="159" t="s">
        <v>260</v>
      </c>
      <c r="E46">
        <f t="shared" si="22"/>
        <v>81.988561555961923</v>
      </c>
      <c r="F46" s="11">
        <f t="shared" si="23"/>
        <v>82</v>
      </c>
      <c r="G46">
        <f t="shared" si="24"/>
        <v>-4.0624000030220486E-3</v>
      </c>
      <c r="K46" s="63"/>
      <c r="O46">
        <f t="shared" ca="1" si="25"/>
        <v>-6.9284871489695447E-3</v>
      </c>
      <c r="Q46" s="2">
        <f t="shared" si="26"/>
        <v>31194.213499999998</v>
      </c>
      <c r="R46">
        <f t="shared" si="27"/>
        <v>1.6503093784553539E-5</v>
      </c>
      <c r="S46">
        <v>1</v>
      </c>
      <c r="Z46">
        <f t="shared" si="28"/>
        <v>82</v>
      </c>
      <c r="AA46" s="217">
        <f t="shared" si="29"/>
        <v>-8.9639096768365581E-3</v>
      </c>
      <c r="AB46" s="218">
        <f t="shared" si="30"/>
        <v>4.9015096738145095E-3</v>
      </c>
      <c r="AC46" s="218">
        <f t="shared" si="31"/>
        <v>4.9015096738145095E-3</v>
      </c>
      <c r="AD46" s="219">
        <f t="shared" si="32"/>
        <v>2.402479708249722E-5</v>
      </c>
      <c r="AH46" s="15">
        <f t="shared" si="33"/>
        <v>-2.9303506754564099E-2</v>
      </c>
      <c r="AI46" s="15">
        <f t="shared" si="34"/>
        <v>0.87471731891551174</v>
      </c>
      <c r="AJ46" s="15">
        <f t="shared" si="35"/>
        <v>-0.35679640157861925</v>
      </c>
      <c r="AK46" s="15">
        <f t="shared" si="36"/>
        <v>-0.57435535758752709</v>
      </c>
      <c r="AL46" s="15">
        <f t="shared" si="37"/>
        <v>-1.7855598481079686</v>
      </c>
      <c r="AM46" s="15">
        <f t="shared" si="38"/>
        <v>-1.2416408277035751</v>
      </c>
      <c r="AN46" s="63">
        <f t="shared" si="76"/>
        <v>11.438314699153286</v>
      </c>
      <c r="AO46" s="63">
        <f t="shared" si="76"/>
        <v>11.438513919924883</v>
      </c>
      <c r="AP46" s="63">
        <f t="shared" si="76"/>
        <v>11.439303960852417</v>
      </c>
      <c r="AQ46" s="63">
        <f t="shared" si="76"/>
        <v>11.442424151502882</v>
      </c>
      <c r="AR46" s="63">
        <f t="shared" si="76"/>
        <v>11.454553683555025</v>
      </c>
      <c r="AS46" s="63">
        <f t="shared" si="76"/>
        <v>11.499131135021059</v>
      </c>
      <c r="AT46" s="63">
        <f t="shared" si="76"/>
        <v>11.639005771818802</v>
      </c>
      <c r="AU46" s="63">
        <f t="shared" si="40"/>
        <v>11.969443995991046</v>
      </c>
      <c r="AV46" s="217">
        <f t="shared" si="41"/>
        <v>-1.1747590775891948E-2</v>
      </c>
      <c r="AW46" s="218">
        <f t="shared" si="50"/>
        <v>1.6970383145683003E-3</v>
      </c>
      <c r="AX46" s="224">
        <f t="shared" si="51"/>
        <v>2.8799390411128174E-6</v>
      </c>
      <c r="AZ46" s="63"/>
      <c r="BA46" s="15">
        <f t="shared" si="42"/>
        <v>-2.7836810990553903E-3</v>
      </c>
      <c r="BB46" s="15">
        <f t="shared" si="43"/>
        <v>0.40434683648603942</v>
      </c>
      <c r="BC46" s="15">
        <f t="shared" si="44"/>
        <v>-0.62730767863461012</v>
      </c>
      <c r="BD46" s="15">
        <f t="shared" si="45"/>
        <v>-0.11398768669910678</v>
      </c>
      <c r="BE46" s="15">
        <f t="shared" si="46"/>
        <v>-2.9525127564931606</v>
      </c>
      <c r="BF46" s="15">
        <f t="shared" si="47"/>
        <v>-10.54600696636501</v>
      </c>
      <c r="BG46" s="63">
        <f t="shared" si="77"/>
        <v>9.803353856930654</v>
      </c>
      <c r="BH46" s="63">
        <f t="shared" si="77"/>
        <v>9.8140944213367618</v>
      </c>
      <c r="BI46" s="63">
        <f t="shared" si="77"/>
        <v>9.7950251757001041</v>
      </c>
      <c r="BJ46" s="63">
        <f t="shared" si="77"/>
        <v>9.8289844819908847</v>
      </c>
      <c r="BK46" s="63">
        <f t="shared" si="77"/>
        <v>9.7688184588012472</v>
      </c>
      <c r="BL46" s="63">
        <f t="shared" si="77"/>
        <v>9.8764848103210383</v>
      </c>
      <c r="BM46" s="63">
        <f t="shared" si="77"/>
        <v>9.6867334877914608</v>
      </c>
      <c r="BN46" s="63">
        <f t="shared" si="49"/>
        <v>10.033540131675734</v>
      </c>
      <c r="BO46" s="63"/>
      <c r="BP46" s="63"/>
      <c r="BQ46" s="15">
        <f t="shared" si="59"/>
        <v>-4.91668502432481E-3</v>
      </c>
      <c r="BR46" s="15">
        <v>7000</v>
      </c>
      <c r="BS46" s="15">
        <f t="shared" si="60"/>
        <v>-8.1211563835710196E-3</v>
      </c>
      <c r="BT46" s="15">
        <f t="shared" si="61"/>
        <v>1.8859327379628251E-2</v>
      </c>
      <c r="BU46" s="15">
        <f t="shared" si="62"/>
        <v>-2.6980483763199271E-2</v>
      </c>
      <c r="BV46" s="15">
        <f t="shared" si="63"/>
        <v>1.5184789885596492</v>
      </c>
      <c r="BW46" s="15">
        <f t="shared" si="64"/>
        <v>-0.47981129674671352</v>
      </c>
      <c r="BX46" s="15">
        <f t="shared" si="65"/>
        <v>0.49075685370343991</v>
      </c>
      <c r="BY46" s="15">
        <f t="shared" si="66"/>
        <v>0.2504247914343396</v>
      </c>
      <c r="BZ46" s="15">
        <f t="shared" si="78"/>
        <v>12.820165809724429</v>
      </c>
      <c r="CA46" s="15">
        <f t="shared" si="78"/>
        <v>12.817905706611292</v>
      </c>
      <c r="CB46" s="15">
        <f t="shared" si="78"/>
        <v>12.813938177565092</v>
      </c>
      <c r="CC46" s="15">
        <f t="shared" si="78"/>
        <v>12.806982892147472</v>
      </c>
      <c r="CD46" s="15">
        <f t="shared" si="78"/>
        <v>12.794818270525621</v>
      </c>
      <c r="CE46" s="15">
        <f t="shared" si="78"/>
        <v>12.773623893445585</v>
      </c>
      <c r="CF46" s="15">
        <f t="shared" si="78"/>
        <v>12.736915463660418</v>
      </c>
      <c r="CG46" s="15">
        <f t="shared" si="67"/>
        <v>12.673852629940043</v>
      </c>
      <c r="CI46" s="15">
        <v>7000</v>
      </c>
      <c r="CJ46" s="93">
        <f t="shared" si="68"/>
        <v>2.2063798738874461E-2</v>
      </c>
      <c r="CK46" s="93">
        <f t="shared" si="69"/>
        <v>1.8859327379628251E-2</v>
      </c>
      <c r="CL46" s="63">
        <f t="shared" si="70"/>
        <v>3.2044713592462091E-3</v>
      </c>
      <c r="CM46" s="15">
        <f t="shared" si="71"/>
        <v>0.75287890348691389</v>
      </c>
      <c r="CN46" s="15">
        <f t="shared" si="72"/>
        <v>0.6147681861292138</v>
      </c>
      <c r="CO46" s="15">
        <f t="shared" si="73"/>
        <v>1.9904892953215116</v>
      </c>
      <c r="CP46" s="15">
        <f t="shared" si="74"/>
        <v>1.5412378085932048</v>
      </c>
      <c r="CQ46" s="15">
        <f t="shared" si="79"/>
        <v>13.869694693721041</v>
      </c>
      <c r="CR46" s="15">
        <f t="shared" si="79"/>
        <v>13.869670783857911</v>
      </c>
      <c r="CS46" s="15">
        <f t="shared" si="79"/>
        <v>13.869521666001017</v>
      </c>
      <c r="CT46" s="15">
        <f t="shared" si="79"/>
        <v>13.868593491103093</v>
      </c>
      <c r="CU46" s="15">
        <f t="shared" si="79"/>
        <v>13.862885035459845</v>
      </c>
      <c r="CV46" s="15">
        <f t="shared" si="79"/>
        <v>13.830043754031767</v>
      </c>
      <c r="CW46" s="15">
        <f t="shared" si="79"/>
        <v>13.683976877013256</v>
      </c>
      <c r="CX46" s="15">
        <f t="shared" si="75"/>
        <v>13.284801290622104</v>
      </c>
    </row>
    <row r="47" spans="1:102" x14ac:dyDescent="0.2">
      <c r="A47" s="159" t="s">
        <v>410</v>
      </c>
      <c r="B47" s="160" t="s">
        <v>111</v>
      </c>
      <c r="C47" s="161">
        <v>46229.403700000003</v>
      </c>
      <c r="D47" s="159" t="s">
        <v>260</v>
      </c>
      <c r="E47">
        <f t="shared" si="22"/>
        <v>128.9829290570982</v>
      </c>
      <c r="F47" s="11">
        <f t="shared" si="23"/>
        <v>129</v>
      </c>
      <c r="G47">
        <f t="shared" si="24"/>
        <v>-6.062799999199342E-3</v>
      </c>
      <c r="K47" s="63"/>
      <c r="O47">
        <f t="shared" ca="1" si="25"/>
        <v>-7.028984769604907E-3</v>
      </c>
      <c r="Q47" s="2">
        <f t="shared" si="26"/>
        <v>31210.903700000003</v>
      </c>
      <c r="R47">
        <f t="shared" si="27"/>
        <v>3.6757543830291544E-5</v>
      </c>
      <c r="S47">
        <v>1</v>
      </c>
      <c r="Z47">
        <f t="shared" si="28"/>
        <v>129</v>
      </c>
      <c r="AA47" s="217">
        <f t="shared" si="29"/>
        <v>-9.0955588990361304E-3</v>
      </c>
      <c r="AB47" s="218">
        <f t="shared" si="30"/>
        <v>3.0327588998367884E-3</v>
      </c>
      <c r="AC47" s="218">
        <f t="shared" si="31"/>
        <v>3.0327588998367884E-3</v>
      </c>
      <c r="AD47" s="219">
        <f t="shared" si="32"/>
        <v>9.1976265445392478E-6</v>
      </c>
      <c r="AH47" s="15">
        <f t="shared" si="33"/>
        <v>-2.9443207506132402E-2</v>
      </c>
      <c r="AI47" s="15">
        <f t="shared" si="34"/>
        <v>0.8787144140418065</v>
      </c>
      <c r="AJ47" s="15">
        <f t="shared" si="35"/>
        <v>-0.36328407520757311</v>
      </c>
      <c r="AK47" s="15">
        <f t="shared" si="36"/>
        <v>-0.5752126855416102</v>
      </c>
      <c r="AL47" s="15">
        <f t="shared" si="37"/>
        <v>-1.7786057942922648</v>
      </c>
      <c r="AM47" s="15">
        <f t="shared" si="38"/>
        <v>-1.2328413198970842</v>
      </c>
      <c r="AN47" s="63">
        <f t="shared" si="76"/>
        <v>11.444731351626672</v>
      </c>
      <c r="AO47" s="63">
        <f t="shared" si="76"/>
        <v>11.444943722618607</v>
      </c>
      <c r="AP47" s="63">
        <f t="shared" si="76"/>
        <v>11.445774643389951</v>
      </c>
      <c r="AQ47" s="63">
        <f t="shared" si="76"/>
        <v>11.449012063878143</v>
      </c>
      <c r="AR47" s="63">
        <f t="shared" si="76"/>
        <v>11.461425930498944</v>
      </c>
      <c r="AS47" s="63">
        <f t="shared" si="76"/>
        <v>11.506438458690841</v>
      </c>
      <c r="AT47" s="63">
        <f t="shared" si="76"/>
        <v>11.646121996729526</v>
      </c>
      <c r="AU47" s="63">
        <f t="shared" si="40"/>
        <v>11.974229657424349</v>
      </c>
      <c r="AV47" s="217">
        <f t="shared" si="41"/>
        <v>-1.1906119596979067E-2</v>
      </c>
      <c r="AW47" s="218">
        <f t="shared" si="50"/>
        <v>2.0464936847196117E-4</v>
      </c>
      <c r="AX47" s="224">
        <f t="shared" si="51"/>
        <v>4.1881364015972533E-8</v>
      </c>
      <c r="AZ47" s="63"/>
      <c r="BA47" s="15">
        <f t="shared" si="42"/>
        <v>-2.8105606979429354E-3</v>
      </c>
      <c r="BB47" s="15">
        <f t="shared" si="43"/>
        <v>0.40518562344181996</v>
      </c>
      <c r="BC47" s="15">
        <f t="shared" si="44"/>
        <v>-0.63291582857385265</v>
      </c>
      <c r="BD47" s="15">
        <f t="shared" si="45"/>
        <v>-0.11828669140231457</v>
      </c>
      <c r="BE47" s="15">
        <f t="shared" si="46"/>
        <v>-2.945290407506211</v>
      </c>
      <c r="BF47" s="15">
        <f t="shared" si="47"/>
        <v>-10.155632360762151</v>
      </c>
      <c r="BG47" s="63">
        <f t="shared" si="77"/>
        <v>9.8175413541455718</v>
      </c>
      <c r="BH47" s="63">
        <f t="shared" si="77"/>
        <v>9.8282178624782208</v>
      </c>
      <c r="BI47" s="63">
        <f t="shared" si="77"/>
        <v>9.8091529512501765</v>
      </c>
      <c r="BJ47" s="63">
        <f t="shared" si="77"/>
        <v>9.8433061311703636</v>
      </c>
      <c r="BK47" s="63">
        <f t="shared" si="77"/>
        <v>9.7824564917106986</v>
      </c>
      <c r="BL47" s="63">
        <f t="shared" si="77"/>
        <v>9.8920317213835904</v>
      </c>
      <c r="BM47" s="63">
        <f t="shared" si="77"/>
        <v>9.6979182008502658</v>
      </c>
      <c r="BN47" s="63">
        <f t="shared" si="49"/>
        <v>10.055628780775255</v>
      </c>
      <c r="BO47" s="63"/>
      <c r="BP47" s="63"/>
      <c r="BQ47" s="15">
        <f t="shared" si="59"/>
        <v>-2.6002838284700258E-3</v>
      </c>
      <c r="BR47" s="15">
        <v>7500</v>
      </c>
      <c r="BS47" s="15">
        <f t="shared" si="60"/>
        <v>-5.428393359834853E-3</v>
      </c>
      <c r="BT47" s="15">
        <f t="shared" si="61"/>
        <v>1.8544362991184091E-2</v>
      </c>
      <c r="BU47" s="15">
        <f t="shared" si="62"/>
        <v>-2.3972756351018944E-2</v>
      </c>
      <c r="BV47" s="15">
        <f t="shared" si="63"/>
        <v>1.4489490266217899</v>
      </c>
      <c r="BW47" s="15">
        <f t="shared" si="64"/>
        <v>-0.28540166271281098</v>
      </c>
      <c r="BX47" s="15">
        <f t="shared" si="65"/>
        <v>0.70177097987523662</v>
      </c>
      <c r="BY47" s="15">
        <f t="shared" si="66"/>
        <v>0.36603229730546505</v>
      </c>
      <c r="BZ47" s="15">
        <f t="shared" si="78"/>
        <v>12.935098067742473</v>
      </c>
      <c r="CA47" s="15">
        <f t="shared" si="78"/>
        <v>12.932277285381986</v>
      </c>
      <c r="CB47" s="15">
        <f t="shared" si="78"/>
        <v>12.927143749146165</v>
      </c>
      <c r="CC47" s="15">
        <f t="shared" si="78"/>
        <v>12.917826566208594</v>
      </c>
      <c r="CD47" s="15">
        <f t="shared" si="78"/>
        <v>12.900996481953381</v>
      </c>
      <c r="CE47" s="15">
        <f t="shared" si="78"/>
        <v>12.870839385786075</v>
      </c>
      <c r="CF47" s="15">
        <f t="shared" si="78"/>
        <v>12.817488215922429</v>
      </c>
      <c r="CG47" s="15">
        <f t="shared" si="67"/>
        <v>12.724763921783714</v>
      </c>
      <c r="CI47" s="15">
        <v>7500</v>
      </c>
      <c r="CJ47" s="93">
        <f t="shared" si="68"/>
        <v>2.1372472522548917E-2</v>
      </c>
      <c r="CK47" s="93">
        <f t="shared" si="69"/>
        <v>1.8544362991184091E-2</v>
      </c>
      <c r="CL47" s="63">
        <f t="shared" si="70"/>
        <v>2.8281095313648272E-3</v>
      </c>
      <c r="CM47" s="15">
        <f t="shared" si="71"/>
        <v>0.63643221213876577</v>
      </c>
      <c r="CN47" s="15">
        <f t="shared" si="72"/>
        <v>0.42496315844208116</v>
      </c>
      <c r="CO47" s="15">
        <f t="shared" si="73"/>
        <v>2.2136601263364284</v>
      </c>
      <c r="CP47" s="15">
        <f t="shared" si="74"/>
        <v>1.9984077415777495</v>
      </c>
      <c r="CQ47" s="15">
        <f t="shared" si="79"/>
        <v>14.126212305265101</v>
      </c>
      <c r="CR47" s="15">
        <f t="shared" si="79"/>
        <v>14.126212305254489</v>
      </c>
      <c r="CS47" s="15">
        <f t="shared" si="79"/>
        <v>14.126212303657184</v>
      </c>
      <c r="CT47" s="15">
        <f t="shared" si="79"/>
        <v>14.126212063226308</v>
      </c>
      <c r="CU47" s="15">
        <f t="shared" si="79"/>
        <v>14.126175932857528</v>
      </c>
      <c r="CV47" s="15">
        <f t="shared" si="79"/>
        <v>14.121676389424083</v>
      </c>
      <c r="CW47" s="15">
        <f t="shared" si="79"/>
        <v>14.014294613700839</v>
      </c>
      <c r="CX47" s="15">
        <f t="shared" si="75"/>
        <v>13.519786919340403</v>
      </c>
    </row>
    <row r="48" spans="1:102" x14ac:dyDescent="0.2">
      <c r="A48" s="159" t="s">
        <v>410</v>
      </c>
      <c r="B48" s="160" t="s">
        <v>111</v>
      </c>
      <c r="C48" s="161">
        <v>46231.357600000003</v>
      </c>
      <c r="D48" s="159" t="s">
        <v>260</v>
      </c>
      <c r="E48">
        <f t="shared" si="22"/>
        <v>134.4844985206436</v>
      </c>
      <c r="F48" s="11">
        <f t="shared" si="23"/>
        <v>134.5</v>
      </c>
      <c r="G48">
        <f t="shared" si="24"/>
        <v>-5.5053999967640266E-3</v>
      </c>
      <c r="K48" s="63"/>
      <c r="O48">
        <f t="shared" ca="1" si="25"/>
        <v>-7.0407451294664924E-3</v>
      </c>
      <c r="Q48" s="2">
        <f t="shared" si="26"/>
        <v>31212.857600000003</v>
      </c>
      <c r="R48">
        <f t="shared" si="27"/>
        <v>3.0309429124369344E-5</v>
      </c>
      <c r="S48">
        <v>1</v>
      </c>
      <c r="Z48">
        <f t="shared" si="28"/>
        <v>134.5</v>
      </c>
      <c r="AA48" s="217">
        <f t="shared" si="29"/>
        <v>-9.1109437139740568E-3</v>
      </c>
      <c r="AB48" s="218">
        <f t="shared" si="30"/>
        <v>3.6055437172100302E-3</v>
      </c>
      <c r="AC48" s="218">
        <f t="shared" si="31"/>
        <v>3.6055437172100302E-3</v>
      </c>
      <c r="AD48" s="219">
        <f t="shared" si="32"/>
        <v>1.2999945496712723E-5</v>
      </c>
      <c r="AH48" s="15">
        <f t="shared" si="33"/>
        <v>-2.9459518330018301E-2</v>
      </c>
      <c r="AI48" s="15">
        <f t="shared" si="34"/>
        <v>0.87918495211981673</v>
      </c>
      <c r="AJ48" s="15">
        <f t="shared" si="35"/>
        <v>-0.36404602375220474</v>
      </c>
      <c r="AK48" s="15">
        <f t="shared" si="36"/>
        <v>-0.57531169914657798</v>
      </c>
      <c r="AL48" s="15">
        <f t="shared" si="37"/>
        <v>-1.7777878402218636</v>
      </c>
      <c r="AM48" s="15">
        <f t="shared" si="38"/>
        <v>-1.2318112589017567</v>
      </c>
      <c r="AN48" s="63">
        <f t="shared" si="76"/>
        <v>11.44548417528172</v>
      </c>
      <c r="AO48" s="63">
        <f t="shared" si="76"/>
        <v>11.445698127714472</v>
      </c>
      <c r="AP48" s="63">
        <f t="shared" si="76"/>
        <v>11.446533926019741</v>
      </c>
      <c r="AQ48" s="63">
        <f t="shared" si="76"/>
        <v>11.44978521793378</v>
      </c>
      <c r="AR48" s="63">
        <f t="shared" si="76"/>
        <v>11.462232418285401</v>
      </c>
      <c r="AS48" s="63">
        <f t="shared" si="76"/>
        <v>11.507295297181155</v>
      </c>
      <c r="AT48" s="63">
        <f t="shared" si="76"/>
        <v>11.64695523861085</v>
      </c>
      <c r="AU48" s="63">
        <f t="shared" si="40"/>
        <v>11.974789681634629</v>
      </c>
      <c r="AV48" s="217">
        <f t="shared" si="41"/>
        <v>-1.1924618115116267E-2</v>
      </c>
      <c r="AW48" s="218">
        <f t="shared" si="50"/>
        <v>1.2528309143588355E-3</v>
      </c>
      <c r="AX48" s="224">
        <f t="shared" si="51"/>
        <v>1.5695852999731959E-6</v>
      </c>
      <c r="AZ48" s="63"/>
      <c r="BA48" s="15">
        <f t="shared" si="42"/>
        <v>-2.8136744011422105E-3</v>
      </c>
      <c r="BB48" s="15">
        <f t="shared" si="43"/>
        <v>0.40528608996752236</v>
      </c>
      <c r="BC48" s="15">
        <f t="shared" si="44"/>
        <v>-0.63357178541849968</v>
      </c>
      <c r="BD48" s="15">
        <f t="shared" si="45"/>
        <v>-0.11879077883861554</v>
      </c>
      <c r="BE48" s="15">
        <f t="shared" si="46"/>
        <v>-2.9444428658179493</v>
      </c>
      <c r="BF48" s="15">
        <f t="shared" si="47"/>
        <v>-10.111691296838783</v>
      </c>
      <c r="BG48" s="63">
        <f t="shared" si="77"/>
        <v>9.8192043145274273</v>
      </c>
      <c r="BH48" s="63">
        <f t="shared" si="77"/>
        <v>9.8298712376993826</v>
      </c>
      <c r="BI48" s="63">
        <f t="shared" si="77"/>
        <v>9.81081030231055</v>
      </c>
      <c r="BJ48" s="63">
        <f t="shared" si="77"/>
        <v>9.844980573516942</v>
      </c>
      <c r="BK48" s="63">
        <f t="shared" si="77"/>
        <v>9.784059562844428</v>
      </c>
      <c r="BL48" s="63">
        <f t="shared" si="77"/>
        <v>9.8938457632126386</v>
      </c>
      <c r="BM48" s="63">
        <f t="shared" si="77"/>
        <v>9.6992383551748418</v>
      </c>
      <c r="BN48" s="63">
        <f t="shared" si="49"/>
        <v>10.058213622691156</v>
      </c>
      <c r="BO48" s="63"/>
      <c r="BP48" s="63"/>
      <c r="BQ48" s="15">
        <f t="shared" si="59"/>
        <v>-2.5424435652217402E-4</v>
      </c>
      <c r="BR48" s="15">
        <v>8000</v>
      </c>
      <c r="BS48" s="15">
        <f t="shared" si="60"/>
        <v>-2.6069571593733687E-3</v>
      </c>
      <c r="BT48" s="15">
        <f t="shared" si="61"/>
        <v>1.8201361724288212E-2</v>
      </c>
      <c r="BU48" s="15">
        <f t="shared" si="62"/>
        <v>-2.0808318883661581E-2</v>
      </c>
      <c r="BV48" s="15">
        <f t="shared" si="63"/>
        <v>1.3687178077301596</v>
      </c>
      <c r="BW48" s="15">
        <f t="shared" si="64"/>
        <v>-9.8220235172220227E-2</v>
      </c>
      <c r="BX48" s="15">
        <f t="shared" si="65"/>
        <v>0.89281762556077204</v>
      </c>
      <c r="BY48" s="15">
        <f t="shared" si="66"/>
        <v>0.4786335540540258</v>
      </c>
      <c r="BZ48" s="15">
        <f t="shared" si="78"/>
        <v>13.044731016198906</v>
      </c>
      <c r="CA48" s="15">
        <f t="shared" si="78"/>
        <v>13.041762116747192</v>
      </c>
      <c r="CB48" s="15">
        <f t="shared" si="78"/>
        <v>13.036090161192696</v>
      </c>
      <c r="CC48" s="15">
        <f t="shared" si="78"/>
        <v>13.025299134935572</v>
      </c>
      <c r="CD48" s="15">
        <f t="shared" si="78"/>
        <v>13.004925229584911</v>
      </c>
      <c r="CE48" s="15">
        <f t="shared" si="78"/>
        <v>12.966973513097376</v>
      </c>
      <c r="CF48" s="15">
        <f t="shared" si="78"/>
        <v>12.897820682464275</v>
      </c>
      <c r="CG48" s="15">
        <f t="shared" si="67"/>
        <v>12.775675213627382</v>
      </c>
      <c r="CI48" s="15">
        <v>8000</v>
      </c>
      <c r="CJ48" s="93">
        <f t="shared" si="68"/>
        <v>2.0554074527139407E-2</v>
      </c>
      <c r="CK48" s="93">
        <f t="shared" si="69"/>
        <v>1.8201361724288212E-2</v>
      </c>
      <c r="CL48" s="63">
        <f t="shared" si="70"/>
        <v>2.3527128028511947E-3</v>
      </c>
      <c r="CM48" s="15">
        <f t="shared" si="71"/>
        <v>0.56105427300540911</v>
      </c>
      <c r="CN48" s="15">
        <f t="shared" si="72"/>
        <v>0.26915765524541574</v>
      </c>
      <c r="CO48" s="15">
        <f t="shared" si="73"/>
        <v>2.3800630093683828</v>
      </c>
      <c r="CP48" s="15">
        <f t="shared" si="74"/>
        <v>2.4981274835766016</v>
      </c>
      <c r="CQ48" s="15">
        <f t="shared" si="79"/>
        <v>14.347827180178438</v>
      </c>
      <c r="CR48" s="15">
        <f t="shared" si="79"/>
        <v>14.347828231231661</v>
      </c>
      <c r="CS48" s="15">
        <f t="shared" si="79"/>
        <v>14.347819942999308</v>
      </c>
      <c r="CT48" s="15">
        <f t="shared" si="79"/>
        <v>14.347885292336196</v>
      </c>
      <c r="CU48" s="15">
        <f t="shared" si="79"/>
        <v>14.34736949620385</v>
      </c>
      <c r="CV48" s="15">
        <f t="shared" si="79"/>
        <v>14.351407348852684</v>
      </c>
      <c r="CW48" s="15">
        <f t="shared" si="79"/>
        <v>14.317431920392806</v>
      </c>
      <c r="CX48" s="15">
        <f t="shared" si="75"/>
        <v>13.754772548058702</v>
      </c>
    </row>
    <row r="49" spans="1:102" x14ac:dyDescent="0.2">
      <c r="A49" s="159" t="s">
        <v>410</v>
      </c>
      <c r="B49" s="160" t="s">
        <v>111</v>
      </c>
      <c r="C49" s="161">
        <v>46232.422100000003</v>
      </c>
      <c r="D49" s="159" t="s">
        <v>260</v>
      </c>
      <c r="E49">
        <f t="shared" si="22"/>
        <v>137.4817965880703</v>
      </c>
      <c r="F49" s="11">
        <f t="shared" si="23"/>
        <v>137.5</v>
      </c>
      <c r="G49">
        <f t="shared" si="24"/>
        <v>-6.4649999985704198E-3</v>
      </c>
      <c r="K49" s="63"/>
      <c r="O49">
        <f t="shared" ca="1" si="25"/>
        <v>-7.047159871209175E-3</v>
      </c>
      <c r="Q49" s="2">
        <f t="shared" si="26"/>
        <v>31213.922100000003</v>
      </c>
      <c r="R49">
        <f t="shared" si="27"/>
        <v>4.1796224981515532E-5</v>
      </c>
      <c r="S49">
        <v>1</v>
      </c>
      <c r="Z49">
        <f t="shared" si="28"/>
        <v>137.5</v>
      </c>
      <c r="AA49" s="217">
        <f t="shared" si="29"/>
        <v>-9.1193335465486643E-3</v>
      </c>
      <c r="AB49" s="218">
        <f t="shared" si="30"/>
        <v>2.6543335479782444E-3</v>
      </c>
      <c r="AC49" s="218">
        <f t="shared" si="31"/>
        <v>2.6543335479782444E-3</v>
      </c>
      <c r="AD49" s="219">
        <f t="shared" si="32"/>
        <v>7.0454865839227753E-6</v>
      </c>
      <c r="AH49" s="15">
        <f t="shared" si="33"/>
        <v>-2.9468411828501909E-2</v>
      </c>
      <c r="AI49" s="15">
        <f t="shared" si="34"/>
        <v>0.87944185712813661</v>
      </c>
      <c r="AJ49" s="15">
        <f t="shared" si="35"/>
        <v>-0.36446187543007152</v>
      </c>
      <c r="AK49" s="15">
        <f t="shared" si="36"/>
        <v>-0.57536558913138092</v>
      </c>
      <c r="AL49" s="15">
        <f t="shared" si="37"/>
        <v>-1.7773413118916908</v>
      </c>
      <c r="AM49" s="15">
        <f t="shared" si="38"/>
        <v>-1.2312493773703459</v>
      </c>
      <c r="AN49" s="63">
        <f t="shared" si="76"/>
        <v>11.445894978339494</v>
      </c>
      <c r="AO49" s="63">
        <f t="shared" si="76"/>
        <v>11.446109797182364</v>
      </c>
      <c r="AP49" s="63">
        <f t="shared" si="76"/>
        <v>11.446948264277969</v>
      </c>
      <c r="AQ49" s="63">
        <f t="shared" si="76"/>
        <v>11.450207135865607</v>
      </c>
      <c r="AR49" s="63">
        <f t="shared" si="76"/>
        <v>11.462672523204807</v>
      </c>
      <c r="AS49" s="63">
        <f t="shared" si="76"/>
        <v>11.50776281590576</v>
      </c>
      <c r="AT49" s="63">
        <f t="shared" si="76"/>
        <v>11.647409777524368</v>
      </c>
      <c r="AU49" s="63">
        <f t="shared" si="40"/>
        <v>11.975095149385691</v>
      </c>
      <c r="AV49" s="217">
        <f t="shared" si="41"/>
        <v>-1.193470350369385E-2</v>
      </c>
      <c r="AW49" s="218">
        <f t="shared" si="50"/>
        <v>8.2558631574275085E-4</v>
      </c>
      <c r="AX49" s="224">
        <f t="shared" si="51"/>
        <v>6.8159276474168913E-7</v>
      </c>
      <c r="AZ49" s="63"/>
      <c r="BA49" s="15">
        <f t="shared" si="42"/>
        <v>-2.8153699571451854E-3</v>
      </c>
      <c r="BB49" s="15">
        <f t="shared" si="43"/>
        <v>0.40534109519090145</v>
      </c>
      <c r="BC49" s="15">
        <f t="shared" si="44"/>
        <v>-0.63392955219118674</v>
      </c>
      <c r="BD49" s="15">
        <f t="shared" si="45"/>
        <v>-0.11906582572025587</v>
      </c>
      <c r="BE49" s="15">
        <f t="shared" si="46"/>
        <v>-2.9439803583967183</v>
      </c>
      <c r="BF49" s="15">
        <f t="shared" si="47"/>
        <v>-10.08787090702058</v>
      </c>
      <c r="BG49" s="63">
        <f t="shared" si="77"/>
        <v>9.8201116255954837</v>
      </c>
      <c r="BH49" s="63">
        <f t="shared" si="77"/>
        <v>9.8307731387773014</v>
      </c>
      <c r="BI49" s="63">
        <f t="shared" si="77"/>
        <v>9.8117146754803581</v>
      </c>
      <c r="BJ49" s="63">
        <f t="shared" si="77"/>
        <v>9.8458937768877259</v>
      </c>
      <c r="BK49" s="63">
        <f t="shared" si="77"/>
        <v>9.784934598937534</v>
      </c>
      <c r="BL49" s="63">
        <f t="shared" si="77"/>
        <v>9.8948347715246499</v>
      </c>
      <c r="BM49" s="63">
        <f t="shared" si="77"/>
        <v>9.6999594497335551</v>
      </c>
      <c r="BN49" s="63">
        <f t="shared" si="49"/>
        <v>10.059623536463464</v>
      </c>
      <c r="BO49" s="63"/>
      <c r="BP49" s="63"/>
      <c r="BQ49" s="15">
        <f t="shared" si="59"/>
        <v>2.0725610462297601E-3</v>
      </c>
      <c r="BR49" s="15">
        <v>8500</v>
      </c>
      <c r="BS49" s="15">
        <f t="shared" si="60"/>
        <v>2.438138139942668E-4</v>
      </c>
      <c r="BT49" s="15">
        <f t="shared" si="61"/>
        <v>1.7830323578940609E-2</v>
      </c>
      <c r="BU49" s="15">
        <f t="shared" si="62"/>
        <v>-1.7586509764946343E-2</v>
      </c>
      <c r="BV49" s="15">
        <f t="shared" si="63"/>
        <v>1.2858959624608242</v>
      </c>
      <c r="BW49" s="15">
        <f t="shared" si="64"/>
        <v>7.1650198560999551E-2</v>
      </c>
      <c r="BX49" s="15">
        <f t="shared" si="65"/>
        <v>1.0629081219051884</v>
      </c>
      <c r="BY49" s="15">
        <f t="shared" si="66"/>
        <v>0.58787191772905723</v>
      </c>
      <c r="BZ49" s="15">
        <f t="shared" si="78"/>
        <v>13.148369069270935</v>
      </c>
      <c r="CA49" s="15">
        <f t="shared" si="78"/>
        <v>13.145600057745177</v>
      </c>
      <c r="CB49" s="15">
        <f t="shared" si="78"/>
        <v>13.139981950410323</v>
      </c>
      <c r="CC49" s="15">
        <f t="shared" si="78"/>
        <v>13.128645271588724</v>
      </c>
      <c r="CD49" s="15">
        <f t="shared" si="78"/>
        <v>13.106010857609247</v>
      </c>
      <c r="CE49" s="15">
        <f t="shared" si="78"/>
        <v>13.06170326609354</v>
      </c>
      <c r="CF49" s="15">
        <f t="shared" si="78"/>
        <v>12.977836621258822</v>
      </c>
      <c r="CG49" s="15">
        <f t="shared" si="67"/>
        <v>12.826586505471051</v>
      </c>
      <c r="CI49" s="15">
        <v>8500</v>
      </c>
      <c r="CJ49" s="93">
        <f t="shared" si="68"/>
        <v>1.9659070811176103E-2</v>
      </c>
      <c r="CK49" s="93">
        <f t="shared" si="69"/>
        <v>1.7830323578940609E-2</v>
      </c>
      <c r="CL49" s="63">
        <f t="shared" si="70"/>
        <v>1.8287472322354936E-3</v>
      </c>
      <c r="CM49" s="15">
        <f t="shared" si="71"/>
        <v>0.50934745557753769</v>
      </c>
      <c r="CN49" s="15">
        <f t="shared" si="72"/>
        <v>0.13881631378472697</v>
      </c>
      <c r="CO49" s="15">
        <f t="shared" si="73"/>
        <v>2.5133152563806842</v>
      </c>
      <c r="CP49" s="15">
        <f t="shared" si="74"/>
        <v>3.0778989286576159</v>
      </c>
      <c r="CQ49" s="15">
        <f t="shared" si="79"/>
        <v>14.546201144815836</v>
      </c>
      <c r="CR49" s="15">
        <f t="shared" si="79"/>
        <v>14.546155401200208</v>
      </c>
      <c r="CS49" s="15">
        <f t="shared" si="79"/>
        <v>14.546345026712316</v>
      </c>
      <c r="CT49" s="15">
        <f t="shared" si="79"/>
        <v>14.545558411772641</v>
      </c>
      <c r="CU49" s="15">
        <f t="shared" si="79"/>
        <v>14.548812228801507</v>
      </c>
      <c r="CV49" s="15">
        <f t="shared" si="79"/>
        <v>14.535190127114058</v>
      </c>
      <c r="CW49" s="15">
        <f t="shared" si="79"/>
        <v>14.589642865664086</v>
      </c>
      <c r="CX49" s="15">
        <f t="shared" si="75"/>
        <v>13.989758176776999</v>
      </c>
    </row>
    <row r="50" spans="1:102" x14ac:dyDescent="0.2">
      <c r="A50" s="159" t="s">
        <v>410</v>
      </c>
      <c r="B50" s="160" t="s">
        <v>111</v>
      </c>
      <c r="C50" s="161">
        <v>46233.4899</v>
      </c>
      <c r="D50" s="159" t="s">
        <v>260</v>
      </c>
      <c r="E50">
        <f t="shared" si="22"/>
        <v>140.48838642028096</v>
      </c>
      <c r="F50" s="11">
        <f t="shared" si="23"/>
        <v>140.5</v>
      </c>
      <c r="G50">
        <f t="shared" si="24"/>
        <v>-4.1246000037062913E-3</v>
      </c>
      <c r="K50" s="63"/>
      <c r="O50">
        <f t="shared" ca="1" si="25"/>
        <v>-7.0535746129518576E-3</v>
      </c>
      <c r="Q50" s="2">
        <f t="shared" si="26"/>
        <v>31214.9899</v>
      </c>
      <c r="R50">
        <f t="shared" si="27"/>
        <v>1.7012325190573938E-5</v>
      </c>
      <c r="S50">
        <v>1</v>
      </c>
      <c r="Z50">
        <f t="shared" si="28"/>
        <v>140.5</v>
      </c>
      <c r="AA50" s="217">
        <f t="shared" si="29"/>
        <v>-9.1277220436224819E-3</v>
      </c>
      <c r="AB50" s="218">
        <f t="shared" si="30"/>
        <v>5.0031220399161906E-3</v>
      </c>
      <c r="AC50" s="218">
        <f t="shared" si="31"/>
        <v>5.0031220399161906E-3</v>
      </c>
      <c r="AD50" s="219">
        <f t="shared" si="32"/>
        <v>2.5031230146295144E-5</v>
      </c>
      <c r="AH50" s="15">
        <f t="shared" si="33"/>
        <v>-2.9477302982157106E-2</v>
      </c>
      <c r="AI50" s="15">
        <f t="shared" si="34"/>
        <v>0.87969893728716486</v>
      </c>
      <c r="AJ50" s="15">
        <f t="shared" si="35"/>
        <v>-0.364877898946534</v>
      </c>
      <c r="AK50" s="15">
        <f t="shared" si="36"/>
        <v>-0.57541939598815772</v>
      </c>
      <c r="AL50" s="15">
        <f t="shared" si="37"/>
        <v>-1.7768945209479856</v>
      </c>
      <c r="AM50" s="15">
        <f t="shared" si="38"/>
        <v>-1.2306874744866632</v>
      </c>
      <c r="AN50" s="63">
        <f t="shared" si="76"/>
        <v>11.446305902901059</v>
      </c>
      <c r="AO50" s="63">
        <f t="shared" si="76"/>
        <v>11.446521590847276</v>
      </c>
      <c r="AP50" s="63">
        <f t="shared" si="76"/>
        <v>11.447362732610017</v>
      </c>
      <c r="AQ50" s="63">
        <f t="shared" si="76"/>
        <v>11.450629193348037</v>
      </c>
      <c r="AR50" s="63">
        <f t="shared" si="76"/>
        <v>11.463112771112792</v>
      </c>
      <c r="AS50" s="63">
        <f t="shared" si="76"/>
        <v>11.508230442094648</v>
      </c>
      <c r="AT50" s="63">
        <f t="shared" si="76"/>
        <v>11.647864347014391</v>
      </c>
      <c r="AU50" s="63">
        <f t="shared" si="40"/>
        <v>11.975400617136755</v>
      </c>
      <c r="AV50" s="217">
        <f t="shared" si="41"/>
        <v>-1.1944785557777639E-2</v>
      </c>
      <c r="AW50" s="218">
        <f t="shared" si="50"/>
        <v>3.7195245007084119E-3</v>
      </c>
      <c r="AX50" s="224">
        <f t="shared" si="51"/>
        <v>1.3834862511370161E-5</v>
      </c>
      <c r="AZ50" s="63"/>
      <c r="BA50" s="15">
        <f t="shared" si="42"/>
        <v>-2.8170635141551567E-3</v>
      </c>
      <c r="BB50" s="15">
        <f t="shared" si="43"/>
        <v>0.40539624551625475</v>
      </c>
      <c r="BC50" s="15">
        <f t="shared" si="44"/>
        <v>-0.63428729929352667</v>
      </c>
      <c r="BD50" s="15">
        <f t="shared" si="45"/>
        <v>-0.11934093630031901</v>
      </c>
      <c r="BE50" s="15">
        <f t="shared" si="46"/>
        <v>-2.9435177010131603</v>
      </c>
      <c r="BF50" s="15">
        <f t="shared" si="47"/>
        <v>-10.06415372807148</v>
      </c>
      <c r="BG50" s="63">
        <f t="shared" si="77"/>
        <v>9.8210191075309101</v>
      </c>
      <c r="BH50" s="63">
        <f t="shared" si="77"/>
        <v>9.8316750828714561</v>
      </c>
      <c r="BI50" s="63">
        <f t="shared" si="77"/>
        <v>9.8126193054254838</v>
      </c>
      <c r="BJ50" s="63">
        <f t="shared" si="77"/>
        <v>9.846806889821897</v>
      </c>
      <c r="BK50" s="63">
        <f t="shared" si="77"/>
        <v>9.7858100828675738</v>
      </c>
      <c r="BL50" s="63">
        <f t="shared" si="77"/>
        <v>9.89582344832559</v>
      </c>
      <c r="BM50" s="63">
        <f t="shared" si="77"/>
        <v>9.7006812592528693</v>
      </c>
      <c r="BN50" s="63">
        <f t="shared" si="49"/>
        <v>10.061033450235774</v>
      </c>
      <c r="BO50" s="63"/>
      <c r="BP50" s="63"/>
      <c r="BQ50" s="15">
        <f t="shared" si="59"/>
        <v>4.3304109462982254E-3</v>
      </c>
      <c r="BR50" s="15">
        <v>9000</v>
      </c>
      <c r="BS50" s="15">
        <f t="shared" si="60"/>
        <v>3.0468134070904471E-3</v>
      </c>
      <c r="BT50" s="15">
        <f t="shared" si="61"/>
        <v>1.7431248555141284E-2</v>
      </c>
      <c r="BU50" s="15">
        <f t="shared" si="62"/>
        <v>-1.4384435148050836E-2</v>
      </c>
      <c r="BV50" s="15">
        <f t="shared" si="63"/>
        <v>1.205882086155899</v>
      </c>
      <c r="BW50" s="15">
        <f t="shared" si="64"/>
        <v>0.2199770399419782</v>
      </c>
      <c r="BX50" s="15">
        <f t="shared" si="65"/>
        <v>1.2129874094184496</v>
      </c>
      <c r="BY50" s="15">
        <f t="shared" si="66"/>
        <v>0.69371252270196215</v>
      </c>
      <c r="BZ50" s="15">
        <f t="shared" si="78"/>
        <v>13.24581370619515</v>
      </c>
      <c r="CA50" s="15">
        <f t="shared" si="78"/>
        <v>13.243471830430412</v>
      </c>
      <c r="CB50" s="15">
        <f t="shared" si="78"/>
        <v>13.238370939982543</v>
      </c>
      <c r="CC50" s="15">
        <f t="shared" si="78"/>
        <v>13.22733142028429</v>
      </c>
      <c r="CD50" s="15">
        <f t="shared" si="78"/>
        <v>13.203756266588604</v>
      </c>
      <c r="CE50" s="15">
        <f t="shared" si="78"/>
        <v>13.15472531506015</v>
      </c>
      <c r="CF50" s="15">
        <f t="shared" si="78"/>
        <v>13.057460610528876</v>
      </c>
      <c r="CG50" s="15">
        <f t="shared" si="67"/>
        <v>12.877497797314719</v>
      </c>
      <c r="CI50" s="15">
        <v>9000</v>
      </c>
      <c r="CJ50" s="93">
        <f t="shared" si="68"/>
        <v>1.8714846094349064E-2</v>
      </c>
      <c r="CK50" s="93">
        <f t="shared" si="69"/>
        <v>1.7431248555141284E-2</v>
      </c>
      <c r="CL50" s="63">
        <f t="shared" si="70"/>
        <v>1.2835975392077787E-3</v>
      </c>
      <c r="CM50" s="15">
        <f t="shared" si="71"/>
        <v>0.47247819872295638</v>
      </c>
      <c r="CN50" s="15">
        <f t="shared" si="72"/>
        <v>2.6913553072106886E-2</v>
      </c>
      <c r="CO50" s="15">
        <f t="shared" si="73"/>
        <v>2.6256645089042125</v>
      </c>
      <c r="CP50" s="15">
        <f t="shared" si="74"/>
        <v>3.7901368813316156</v>
      </c>
      <c r="CQ50" s="15">
        <f t="shared" si="79"/>
        <v>14.728453725384908</v>
      </c>
      <c r="CR50" s="15">
        <f t="shared" si="79"/>
        <v>14.727830012699688</v>
      </c>
      <c r="CS50" s="15">
        <f t="shared" si="79"/>
        <v>14.729674170549618</v>
      </c>
      <c r="CT50" s="15">
        <f t="shared" si="79"/>
        <v>14.724206712570812</v>
      </c>
      <c r="CU50" s="15">
        <f t="shared" si="79"/>
        <v>14.740289167095156</v>
      </c>
      <c r="CV50" s="15">
        <f t="shared" si="79"/>
        <v>14.691812513382244</v>
      </c>
      <c r="CW50" s="15">
        <f t="shared" si="79"/>
        <v>14.82888137394867</v>
      </c>
      <c r="CX50" s="15">
        <f t="shared" si="75"/>
        <v>14.224743805495297</v>
      </c>
    </row>
    <row r="51" spans="1:102" x14ac:dyDescent="0.2">
      <c r="A51" s="159" t="s">
        <v>410</v>
      </c>
      <c r="B51" s="160" t="s">
        <v>111</v>
      </c>
      <c r="C51" s="161">
        <v>47241.582799999996</v>
      </c>
      <c r="D51" s="159" t="s">
        <v>260</v>
      </c>
      <c r="E51">
        <f t="shared" si="22"/>
        <v>2978.9617550960975</v>
      </c>
      <c r="F51" s="11">
        <f t="shared" si="23"/>
        <v>2979</v>
      </c>
      <c r="G51">
        <f t="shared" si="24"/>
        <v>-1.3582800005679019E-2</v>
      </c>
      <c r="K51" s="63"/>
      <c r="O51">
        <f t="shared" ca="1" si="25"/>
        <v>-1.3122989425153466E-2</v>
      </c>
      <c r="Q51" s="2">
        <f t="shared" si="26"/>
        <v>32223.082799999996</v>
      </c>
      <c r="R51">
        <f t="shared" si="27"/>
        <v>1.8449245599427396E-4</v>
      </c>
      <c r="S51">
        <v>1</v>
      </c>
      <c r="Z51">
        <f t="shared" si="28"/>
        <v>2979</v>
      </c>
      <c r="AA51" s="217">
        <f t="shared" si="29"/>
        <v>-1.5628971536490562E-2</v>
      </c>
      <c r="AB51" s="218">
        <f t="shared" si="30"/>
        <v>2.0461715308115434E-3</v>
      </c>
      <c r="AC51" s="218">
        <f t="shared" si="31"/>
        <v>2.0461715308115434E-3</v>
      </c>
      <c r="AD51" s="219">
        <f t="shared" si="32"/>
        <v>4.1868179335036551E-6</v>
      </c>
      <c r="AH51" s="15">
        <f t="shared" si="33"/>
        <v>-3.6001881009590661E-2</v>
      </c>
      <c r="AI51" s="15">
        <f t="shared" si="34"/>
        <v>1.2199449727904206</v>
      </c>
      <c r="AJ51" s="15">
        <f t="shared" si="35"/>
        <v>-0.82095092491623656</v>
      </c>
      <c r="AK51" s="15">
        <f t="shared" si="36"/>
        <v>-0.5451642283875886</v>
      </c>
      <c r="AL51" s="15">
        <f t="shared" si="37"/>
        <v>-1.1873217762381285</v>
      </c>
      <c r="AM51" s="15">
        <f t="shared" si="38"/>
        <v>-0.67487077940572227</v>
      </c>
      <c r="AN51" s="63">
        <f t="shared" ref="AN51:AT60" si="80">$AU51+$AB$7*SIN(AO51)</f>
        <v>11.904045449201453</v>
      </c>
      <c r="AO51" s="63">
        <f t="shared" si="80"/>
        <v>11.906475118363655</v>
      </c>
      <c r="AP51" s="63">
        <f t="shared" si="80"/>
        <v>11.911695930924534</v>
      </c>
      <c r="AQ51" s="63">
        <f t="shared" si="80"/>
        <v>11.922844283129079</v>
      </c>
      <c r="AR51" s="63">
        <f t="shared" si="80"/>
        <v>11.94634514161827</v>
      </c>
      <c r="AS51" s="63">
        <f t="shared" si="80"/>
        <v>11.994651049889852</v>
      </c>
      <c r="AT51" s="63">
        <f t="shared" si="80"/>
        <v>12.089606514056026</v>
      </c>
      <c r="AU51" s="63">
        <f t="shared" si="40"/>
        <v>12.264424020933262</v>
      </c>
      <c r="AV51" s="217">
        <f t="shared" si="41"/>
        <v>-1.8748119036361793E-2</v>
      </c>
      <c r="AW51" s="218">
        <f t="shared" si="50"/>
        <v>1.3130538853608068E-3</v>
      </c>
      <c r="AX51" s="224">
        <f t="shared" si="51"/>
        <v>1.7241105058611109E-6</v>
      </c>
      <c r="AZ51" s="63"/>
      <c r="BA51" s="15">
        <f t="shared" si="42"/>
        <v>-3.1191474998712304E-3</v>
      </c>
      <c r="BB51" s="15">
        <f t="shared" si="43"/>
        <v>0.56559125585469794</v>
      </c>
      <c r="BC51" s="15">
        <f t="shared" si="44"/>
        <v>-0.95249377108592959</v>
      </c>
      <c r="BD51" s="15">
        <f t="shared" si="45"/>
        <v>-0.42318427065913539</v>
      </c>
      <c r="BE51" s="15">
        <f t="shared" si="46"/>
        <v>-2.3692820881822456</v>
      </c>
      <c r="BF51" s="15">
        <f t="shared" si="47"/>
        <v>-2.4596153279013304</v>
      </c>
      <c r="BG51" s="63">
        <f t="shared" ref="BG51:BM60" si="81">$BN51+$BB$7*SIN(BH51)</f>
        <v>10.800131181568872</v>
      </c>
      <c r="BH51" s="63">
        <f t="shared" si="81"/>
        <v>10.800130341322077</v>
      </c>
      <c r="BI51" s="63">
        <f t="shared" si="81"/>
        <v>10.800137475722027</v>
      </c>
      <c r="BJ51" s="63">
        <f t="shared" si="81"/>
        <v>10.800076906857541</v>
      </c>
      <c r="BK51" s="63">
        <f t="shared" si="81"/>
        <v>10.800591708452981</v>
      </c>
      <c r="BL51" s="63">
        <f t="shared" si="81"/>
        <v>10.796258014079104</v>
      </c>
      <c r="BM51" s="63">
        <f t="shared" si="81"/>
        <v>10.836334097218456</v>
      </c>
      <c r="BN51" s="63">
        <f t="shared" si="49"/>
        <v>11.395046864469553</v>
      </c>
      <c r="BO51" s="63"/>
      <c r="BP51" s="63"/>
      <c r="BQ51" s="15">
        <f t="shared" si="59"/>
        <v>6.4817453220543577E-3</v>
      </c>
      <c r="BR51" s="15">
        <v>9500</v>
      </c>
      <c r="BS51" s="15">
        <f t="shared" si="60"/>
        <v>5.7486276766036213E-3</v>
      </c>
      <c r="BT51" s="15">
        <f t="shared" si="61"/>
        <v>1.7004136652890238E-2</v>
      </c>
      <c r="BU51" s="15">
        <f t="shared" si="62"/>
        <v>-1.1255508976286617E-2</v>
      </c>
      <c r="BV51" s="15">
        <f t="shared" si="63"/>
        <v>1.1315806660444663</v>
      </c>
      <c r="BW51" s="15">
        <f t="shared" si="64"/>
        <v>0.34651902118959288</v>
      </c>
      <c r="BX51" s="15">
        <f t="shared" si="65"/>
        <v>1.3450541287504021</v>
      </c>
      <c r="BY51" s="15">
        <f t="shared" si="66"/>
        <v>0.79637565349577144</v>
      </c>
      <c r="BZ51" s="15">
        <f t="shared" si="78"/>
        <v>13.337238112016669</v>
      </c>
      <c r="CA51" s="15">
        <f t="shared" si="78"/>
        <v>13.335420166646234</v>
      </c>
      <c r="CB51" s="15">
        <f t="shared" si="78"/>
        <v>13.33112543490669</v>
      </c>
      <c r="CC51" s="15">
        <f t="shared" si="78"/>
        <v>13.321048998237673</v>
      </c>
      <c r="CD51" s="15">
        <f t="shared" si="78"/>
        <v>13.297772383861483</v>
      </c>
      <c r="CE51" s="15">
        <f t="shared" si="78"/>
        <v>13.24575993794787</v>
      </c>
      <c r="CF51" s="15">
        <f t="shared" si="78"/>
        <v>13.136618244195184</v>
      </c>
      <c r="CG51" s="15">
        <f t="shared" si="67"/>
        <v>12.928409089158388</v>
      </c>
      <c r="CI51" s="15">
        <v>9500</v>
      </c>
      <c r="CJ51" s="93">
        <f t="shared" si="68"/>
        <v>1.7737254298340974E-2</v>
      </c>
      <c r="CK51" s="93">
        <f t="shared" si="69"/>
        <v>1.7004136652890238E-2</v>
      </c>
      <c r="CL51" s="63">
        <f t="shared" si="70"/>
        <v>7.3311764545073662E-4</v>
      </c>
      <c r="CM51" s="15">
        <f t="shared" si="71"/>
        <v>0.44558933280320923</v>
      </c>
      <c r="CN51" s="15">
        <f t="shared" si="72"/>
        <v>-7.1615246296416274E-2</v>
      </c>
      <c r="CO51" s="15">
        <f t="shared" si="73"/>
        <v>2.7242579161767315</v>
      </c>
      <c r="CP51" s="15">
        <f t="shared" si="74"/>
        <v>4.7225576076773619</v>
      </c>
      <c r="CQ51" s="15">
        <f t="shared" si="79"/>
        <v>14.899444052284176</v>
      </c>
      <c r="CR51" s="15">
        <f t="shared" si="79"/>
        <v>14.896857452322021</v>
      </c>
      <c r="CS51" s="15">
        <f t="shared" si="79"/>
        <v>14.903030383625016</v>
      </c>
      <c r="CT51" s="15">
        <f t="shared" si="79"/>
        <v>14.888231628858779</v>
      </c>
      <c r="CU51" s="15">
        <f t="shared" si="79"/>
        <v>14.923336758805766</v>
      </c>
      <c r="CV51" s="15">
        <f t="shared" si="79"/>
        <v>14.837781586583294</v>
      </c>
      <c r="CW51" s="15">
        <f t="shared" si="79"/>
        <v>15.034913687315893</v>
      </c>
      <c r="CX51" s="15">
        <f t="shared" si="75"/>
        <v>14.459729434213594</v>
      </c>
    </row>
    <row r="52" spans="1:102" x14ac:dyDescent="0.2">
      <c r="A52" s="159" t="s">
        <v>410</v>
      </c>
      <c r="B52" s="160" t="s">
        <v>110</v>
      </c>
      <c r="C52" s="161">
        <v>47288.460700000003</v>
      </c>
      <c r="D52" s="159" t="s">
        <v>260</v>
      </c>
      <c r="E52">
        <f t="shared" si="22"/>
        <v>3110.955215946251</v>
      </c>
      <c r="F52" s="11">
        <f t="shared" si="23"/>
        <v>3111</v>
      </c>
      <c r="G52">
        <f t="shared" si="24"/>
        <v>-1.5905199994449504E-2</v>
      </c>
      <c r="K52" s="63"/>
      <c r="O52">
        <f t="shared" ca="1" si="25"/>
        <v>-1.3405238061831505E-2</v>
      </c>
      <c r="Q52" s="2">
        <f t="shared" si="26"/>
        <v>32269.960700000003</v>
      </c>
      <c r="R52">
        <f t="shared" si="27"/>
        <v>2.5297538686343648E-4</v>
      </c>
      <c r="S52">
        <v>1</v>
      </c>
      <c r="Z52">
        <f t="shared" si="28"/>
        <v>3111</v>
      </c>
      <c r="AA52" s="217">
        <f t="shared" si="29"/>
        <v>-1.58003323571419E-2</v>
      </c>
      <c r="AB52" s="218">
        <f t="shared" si="30"/>
        <v>-1.0486763730760407E-4</v>
      </c>
      <c r="AC52" s="218">
        <f t="shared" si="31"/>
        <v>-1.0486763730760407E-4</v>
      </c>
      <c r="AD52" s="219">
        <f t="shared" si="32"/>
        <v>1.0997221354479192E-8</v>
      </c>
      <c r="AH52" s="15">
        <f t="shared" si="33"/>
        <v>-3.6152339830706391E-2</v>
      </c>
      <c r="AI52" s="15">
        <f t="shared" si="34"/>
        <v>1.2408519182102238</v>
      </c>
      <c r="AJ52" s="15">
        <f t="shared" si="35"/>
        <v>-0.84240731225777998</v>
      </c>
      <c r="AK52" s="15">
        <f t="shared" si="36"/>
        <v>-0.53625570436468961</v>
      </c>
      <c r="AL52" s="15">
        <f t="shared" si="37"/>
        <v>-1.1486608626626371</v>
      </c>
      <c r="AM52" s="15">
        <f t="shared" si="38"/>
        <v>-0.64709514411106206</v>
      </c>
      <c r="AN52" s="63">
        <f t="shared" si="80"/>
        <v>11.929464246460837</v>
      </c>
      <c r="AO52" s="63">
        <f t="shared" si="80"/>
        <v>11.932015344604789</v>
      </c>
      <c r="AP52" s="63">
        <f t="shared" si="80"/>
        <v>11.937392542615111</v>
      </c>
      <c r="AQ52" s="63">
        <f t="shared" si="80"/>
        <v>11.948658429901334</v>
      </c>
      <c r="AR52" s="63">
        <f t="shared" si="80"/>
        <v>11.971975864320534</v>
      </c>
      <c r="AS52" s="63">
        <f t="shared" si="80"/>
        <v>12.019118643648969</v>
      </c>
      <c r="AT52" s="63">
        <f t="shared" si="80"/>
        <v>12.110606388968479</v>
      </c>
      <c r="AU52" s="63">
        <f t="shared" si="40"/>
        <v>12.277864601979989</v>
      </c>
      <c r="AV52" s="217">
        <f t="shared" si="41"/>
        <v>-1.8841430135561891E-2</v>
      </c>
      <c r="AW52" s="218">
        <f t="shared" si="50"/>
        <v>-2.9299072291640374E-4</v>
      </c>
      <c r="AX52" s="224">
        <f t="shared" si="51"/>
        <v>8.5843563715076875E-8</v>
      </c>
      <c r="AZ52" s="63"/>
      <c r="BA52" s="15">
        <f t="shared" si="42"/>
        <v>-3.0410977784199921E-3</v>
      </c>
      <c r="BB52" s="15">
        <f t="shared" si="43"/>
        <v>0.58316870472719062</v>
      </c>
      <c r="BC52" s="15">
        <f t="shared" si="44"/>
        <v>-0.96409638391587527</v>
      </c>
      <c r="BD52" s="15">
        <f t="shared" si="45"/>
        <v>-0.44050829186792251</v>
      </c>
      <c r="BE52" s="15">
        <f t="shared" si="46"/>
        <v>-2.3285846838700226</v>
      </c>
      <c r="BF52" s="15">
        <f t="shared" si="47"/>
        <v>-2.3229825378049309</v>
      </c>
      <c r="BG52" s="63">
        <f t="shared" si="81"/>
        <v>10.856478649620968</v>
      </c>
      <c r="BH52" s="63">
        <f t="shared" si="81"/>
        <v>10.856478438679046</v>
      </c>
      <c r="BI52" s="63">
        <f t="shared" si="81"/>
        <v>10.856480947389402</v>
      </c>
      <c r="BJ52" s="63">
        <f t="shared" si="81"/>
        <v>10.856451114469168</v>
      </c>
      <c r="BK52" s="63">
        <f t="shared" si="81"/>
        <v>10.856806292335634</v>
      </c>
      <c r="BL52" s="63">
        <f t="shared" si="81"/>
        <v>10.852634611232842</v>
      </c>
      <c r="BM52" s="63">
        <f t="shared" si="81"/>
        <v>10.914068322154822</v>
      </c>
      <c r="BN52" s="63">
        <f t="shared" si="49"/>
        <v>11.457083070451183</v>
      </c>
      <c r="BO52" s="63"/>
      <c r="BP52" s="63"/>
      <c r="BQ52" s="15">
        <f t="shared" si="59"/>
        <v>8.5043468552625616E-3</v>
      </c>
      <c r="BR52" s="15">
        <v>10000</v>
      </c>
      <c r="BS52" s="15">
        <f t="shared" si="60"/>
        <v>8.3162237696537619E-3</v>
      </c>
      <c r="BT52" s="15">
        <f t="shared" si="61"/>
        <v>1.6548987872187466E-2</v>
      </c>
      <c r="BU52" s="15">
        <f t="shared" si="62"/>
        <v>-8.2327641025337038E-3</v>
      </c>
      <c r="BV52" s="15">
        <f t="shared" si="63"/>
        <v>1.0641341298605496</v>
      </c>
      <c r="BW52" s="15">
        <f t="shared" si="64"/>
        <v>0.45314010646651692</v>
      </c>
      <c r="BX52" s="15">
        <f t="shared" si="65"/>
        <v>1.4614811867351392</v>
      </c>
      <c r="BY52" s="15">
        <f t="shared" si="66"/>
        <v>0.89625213187088737</v>
      </c>
      <c r="BZ52" s="15">
        <f t="shared" ref="BZ52:CF61" si="82">$CG52+$AB$7*SIN(CA52)</f>
        <v>13.423046401723035</v>
      </c>
      <c r="CA52" s="15">
        <f t="shared" si="82"/>
        <v>13.421743135650203</v>
      </c>
      <c r="CB52" s="15">
        <f t="shared" si="82"/>
        <v>13.418369833519879</v>
      </c>
      <c r="CC52" s="15">
        <f t="shared" si="82"/>
        <v>13.409698275129323</v>
      </c>
      <c r="CD52" s="15">
        <f t="shared" si="82"/>
        <v>13.387783546720518</v>
      </c>
      <c r="CE52" s="15">
        <f t="shared" si="82"/>
        <v>13.334554431177715</v>
      </c>
      <c r="CF52" s="15">
        <f t="shared" si="82"/>
        <v>13.215236324692318</v>
      </c>
      <c r="CG52" s="15">
        <f t="shared" si="67"/>
        <v>12.979320381002058</v>
      </c>
      <c r="CI52" s="15">
        <v>10000</v>
      </c>
      <c r="CJ52" s="93">
        <f t="shared" si="68"/>
        <v>1.6737110957796265E-2</v>
      </c>
      <c r="CK52" s="93">
        <f t="shared" si="69"/>
        <v>1.6548987872187466E-2</v>
      </c>
      <c r="CL52" s="63">
        <f t="shared" si="70"/>
        <v>1.8812308560879965E-4</v>
      </c>
      <c r="CM52" s="15">
        <f t="shared" si="71"/>
        <v>0.42588615989112677</v>
      </c>
      <c r="CN52" s="15">
        <f t="shared" si="72"/>
        <v>-0.16023284319283362</v>
      </c>
      <c r="CO52" s="15">
        <f t="shared" si="73"/>
        <v>2.8135078516482959</v>
      </c>
      <c r="CP52" s="15">
        <f t="shared" si="74"/>
        <v>6.0412057549697993</v>
      </c>
      <c r="CQ52" s="15">
        <f t="shared" ref="CQ52:CW61" si="83">$CX52+$BB$7*SIN(CR52)</f>
        <v>15.062470967344213</v>
      </c>
      <c r="CR52" s="15">
        <f t="shared" si="83"/>
        <v>15.056443144194468</v>
      </c>
      <c r="CS52" s="15">
        <f t="shared" si="83"/>
        <v>15.068884187129996</v>
      </c>
      <c r="CT52" s="15">
        <f t="shared" si="83"/>
        <v>15.043075686454214</v>
      </c>
      <c r="CU52" s="15">
        <f t="shared" si="83"/>
        <v>15.096074200248713</v>
      </c>
      <c r="CV52" s="15">
        <f t="shared" si="83"/>
        <v>14.984740005431821</v>
      </c>
      <c r="CW52" s="15">
        <f t="shared" si="83"/>
        <v>15.209331213887443</v>
      </c>
      <c r="CX52" s="15">
        <f t="shared" si="75"/>
        <v>14.694715062931893</v>
      </c>
    </row>
    <row r="53" spans="1:102" x14ac:dyDescent="0.2">
      <c r="A53" s="164" t="s">
        <v>256</v>
      </c>
      <c r="B53" s="165" t="s">
        <v>111</v>
      </c>
      <c r="C53" s="164">
        <v>47290.414600000004</v>
      </c>
      <c r="D53" s="164" t="s">
        <v>257</v>
      </c>
      <c r="E53">
        <f t="shared" ref="E53:E84" si="84">+(C53-C$7)/C$8</f>
        <v>3116.4567854097963</v>
      </c>
      <c r="F53" s="11">
        <f t="shared" ref="F53:F84" si="85">ROUND(2*E53,0)/2</f>
        <v>3116.5</v>
      </c>
      <c r="G53">
        <f t="shared" ref="G53:G84" si="86">+C53-(C$7+F53*C$8)</f>
        <v>-1.5347799999290146E-2</v>
      </c>
      <c r="J53">
        <f>G53</f>
        <v>-1.5347799999290146E-2</v>
      </c>
      <c r="O53">
        <f t="shared" ca="1" si="25"/>
        <v>-1.341699842169309E-2</v>
      </c>
      <c r="P53" s="31"/>
      <c r="Q53" s="2">
        <f t="shared" ref="Q53:Q84" si="87">+C53-15018.5</f>
        <v>32271.914600000004</v>
      </c>
      <c r="R53">
        <f t="shared" ref="R53:R84" si="88">+(P53-G53)^2</f>
        <v>2.3555496481821061E-4</v>
      </c>
      <c r="S53">
        <v>1</v>
      </c>
      <c r="Z53">
        <f t="shared" ref="Z53:Z84" si="89">F53</f>
        <v>3116.5</v>
      </c>
      <c r="AA53" s="217">
        <f t="shared" ref="AA53:AA84" si="90">AB$3+AB$4*Z53+AB$5*Z53^2+AH53</f>
        <v>-1.5807058875153959E-2</v>
      </c>
      <c r="AB53" s="218">
        <f t="shared" ref="AB53:AB84" si="91">+G53-AA53</f>
        <v>4.5925887586381262E-4</v>
      </c>
      <c r="AC53" s="218">
        <f t="shared" ref="AC53:AC84" si="92">+G53-AA53</f>
        <v>4.5925887586381262E-4</v>
      </c>
      <c r="AD53" s="219">
        <f t="shared" ref="AD53:AD84" si="93">S53*AC53^2</f>
        <v>2.1091871505969286E-7</v>
      </c>
      <c r="AH53" s="15">
        <f t="shared" ref="AH53:AH84" si="94">$AB$6*($AB$11/AI53*AJ53+$AB$12)</f>
        <v>-3.6158153026292481E-2</v>
      </c>
      <c r="AI53" s="15">
        <f t="shared" ref="AI53:AI84" si="95">1+$AB$7*COS(AL53)</f>
        <v>1.2417307218164848</v>
      </c>
      <c r="AJ53" s="15">
        <f t="shared" ref="AJ53:AJ84" si="96">SIN(AL53+RADIANS($AB$9))</f>
        <v>-0.84328954623820929</v>
      </c>
      <c r="AK53" s="15">
        <f t="shared" ref="AK53:AK84" si="97">$AB$7*SIN(AL53)</f>
        <v>-0.53586013576239744</v>
      </c>
      <c r="AL53" s="15">
        <f t="shared" ref="AL53:AL84" si="98">2*ATAN(AM53)</f>
        <v>-1.1470214812141994</v>
      </c>
      <c r="AM53" s="15">
        <f t="shared" ref="AM53:AM84" si="99">TAN(AN53/2)*SQRT((1+$AB$7)/(1-$AB$7))</f>
        <v>-0.64593283879482744</v>
      </c>
      <c r="AN53" s="63">
        <f t="shared" si="80"/>
        <v>11.930532648322549</v>
      </c>
      <c r="AO53" s="63">
        <f t="shared" si="80"/>
        <v>11.933088592804618</v>
      </c>
      <c r="AP53" s="63">
        <f t="shared" si="80"/>
        <v>11.93847177005572</v>
      </c>
      <c r="AQ53" s="63">
        <f t="shared" si="80"/>
        <v>11.949741431413853</v>
      </c>
      <c r="AR53" s="63">
        <f t="shared" si="80"/>
        <v>11.973049273234876</v>
      </c>
      <c r="AS53" s="63">
        <f t="shared" si="80"/>
        <v>12.020140988043979</v>
      </c>
      <c r="AT53" s="63">
        <f t="shared" si="80"/>
        <v>12.111482048941765</v>
      </c>
      <c r="AU53" s="63">
        <f t="shared" ref="AU53:AU84" si="100">RADIANS($AB$9)+$AB$18*(F53-AB$15)</f>
        <v>12.278424626190271</v>
      </c>
      <c r="AV53" s="217">
        <f t="shared" ref="AV53:AV84" si="101">AA53+BA53</f>
        <v>-1.8844636900463074E-2</v>
      </c>
      <c r="AW53" s="218">
        <f t="shared" si="50"/>
        <v>8.0069244808933526E-4</v>
      </c>
      <c r="AX53" s="224">
        <f t="shared" si="51"/>
        <v>6.4110839642729282E-7</v>
      </c>
      <c r="AZ53" s="63"/>
      <c r="BA53" s="15">
        <f t="shared" ref="BA53:BA84" si="102">$BB$6*($BB$11/BB53*BC53+$BB$12)</f>
        <v>-3.0375780253091146E-3</v>
      </c>
      <c r="BB53" s="15">
        <f t="shared" ref="BB53:BB84" si="103">1+$BB$7*COS(BE53)</f>
        <v>0.58394071675569759</v>
      </c>
      <c r="BC53" s="15">
        <f t="shared" ref="BC53:BC84" si="104">SIN(BE53+RADIANS($BB$9))</f>
        <v>-0.96455991420657039</v>
      </c>
      <c r="BD53" s="15">
        <f t="shared" ref="BD53:BD84" si="105">$BB$7*SIN(BE53)</f>
        <v>-0.44123752871830857</v>
      </c>
      <c r="BE53" s="15">
        <f t="shared" ref="BE53:BE84" si="106">2*ATAN(BF53)</f>
        <v>-2.3268335855076341</v>
      </c>
      <c r="BF53" s="15">
        <f t="shared" ref="BF53:BF84" si="107">TAN(BG53/2)*SQRT((1+$BB$7)/(1-$BB$7))</f>
        <v>-2.3173936738997218</v>
      </c>
      <c r="BG53" s="63">
        <f t="shared" si="81"/>
        <v>10.858864579987957</v>
      </c>
      <c r="BH53" s="63">
        <f t="shared" si="81"/>
        <v>10.858864385350259</v>
      </c>
      <c r="BI53" s="63">
        <f t="shared" si="81"/>
        <v>10.858866740296031</v>
      </c>
      <c r="BJ53" s="63">
        <f t="shared" si="81"/>
        <v>10.858838250219671</v>
      </c>
      <c r="BK53" s="63">
        <f t="shared" si="81"/>
        <v>10.859183319484147</v>
      </c>
      <c r="BL53" s="63">
        <f t="shared" si="81"/>
        <v>10.855060529885746</v>
      </c>
      <c r="BM53" s="63">
        <f t="shared" si="81"/>
        <v>10.917353032398211</v>
      </c>
      <c r="BN53" s="63">
        <f t="shared" ref="BN53:BN84" si="108">RADIANS($BB$9)+$BB$18*(F53-BB$15)</f>
        <v>11.459667912367085</v>
      </c>
      <c r="BO53" s="63"/>
      <c r="BP53" s="63"/>
      <c r="BQ53" s="15">
        <f t="shared" si="59"/>
        <v>1.039032494972545E-2</v>
      </c>
      <c r="BR53" s="15">
        <v>10500</v>
      </c>
      <c r="BS53" s="15">
        <f t="shared" si="60"/>
        <v>1.0731758521950973E-2</v>
      </c>
      <c r="BT53" s="15">
        <f t="shared" si="61"/>
        <v>1.6065802213032974E-2</v>
      </c>
      <c r="BU53" s="15">
        <f t="shared" si="62"/>
        <v>-5.3340436910819999E-3</v>
      </c>
      <c r="BV53" s="15">
        <f t="shared" si="63"/>
        <v>1.0036419188328376</v>
      </c>
      <c r="BW53" s="15">
        <f t="shared" si="64"/>
        <v>0.54249525261657827</v>
      </c>
      <c r="BX53" s="15">
        <f t="shared" si="65"/>
        <v>1.5646010766121443</v>
      </c>
      <c r="BY53" s="15">
        <f t="shared" si="66"/>
        <v>0.99382386142512369</v>
      </c>
      <c r="BZ53" s="15">
        <f t="shared" si="82"/>
        <v>13.503752923313376</v>
      </c>
      <c r="CA53" s="15">
        <f t="shared" si="82"/>
        <v>13.502888523791039</v>
      </c>
      <c r="CB53" s="15">
        <f t="shared" si="82"/>
        <v>13.500411380138475</v>
      </c>
      <c r="CC53" s="15">
        <f t="shared" si="82"/>
        <v>13.493358007474734</v>
      </c>
      <c r="CD53" s="15">
        <f t="shared" si="82"/>
        <v>13.473626996338227</v>
      </c>
      <c r="CE53" s="15">
        <f t="shared" si="82"/>
        <v>13.420885940118305</v>
      </c>
      <c r="CF53" s="15">
        <f t="shared" si="82"/>
        <v>13.293243052652842</v>
      </c>
      <c r="CG53" s="15">
        <f t="shared" si="67"/>
        <v>13.030231672845726</v>
      </c>
      <c r="CI53" s="15">
        <v>10500</v>
      </c>
      <c r="CJ53" s="93">
        <f t="shared" si="68"/>
        <v>1.5724368640807451E-2</v>
      </c>
      <c r="CK53" s="93">
        <f t="shared" si="69"/>
        <v>1.6065802213032974E-2</v>
      </c>
      <c r="CL53" s="63">
        <f t="shared" si="70"/>
        <v>-3.4143357222552264E-4</v>
      </c>
      <c r="CM53" s="15">
        <f t="shared" si="71"/>
        <v>0.41172096356098253</v>
      </c>
      <c r="CN53" s="15">
        <f t="shared" si="72"/>
        <v>-0.241121446498161</v>
      </c>
      <c r="CO53" s="15">
        <f t="shared" si="73"/>
        <v>2.8961025383812431</v>
      </c>
      <c r="CP53" s="15">
        <f t="shared" si="74"/>
        <v>8.1060113657643544</v>
      </c>
      <c r="CQ53" s="15">
        <f t="shared" si="83"/>
        <v>15.219418645719566</v>
      </c>
      <c r="CR53" s="15">
        <f t="shared" si="83"/>
        <v>15.209907500396445</v>
      </c>
      <c r="CS53" s="15">
        <f t="shared" si="83"/>
        <v>15.227674377870157</v>
      </c>
      <c r="CT53" s="15">
        <f t="shared" si="83"/>
        <v>15.194345587365031</v>
      </c>
      <c r="CU53" s="15">
        <f t="shared" si="83"/>
        <v>15.256397124987844</v>
      </c>
      <c r="CV53" s="15">
        <f t="shared" si="83"/>
        <v>15.139078807439606</v>
      </c>
      <c r="CW53" s="15">
        <f t="shared" si="83"/>
        <v>15.355463056686673</v>
      </c>
      <c r="CX53" s="15">
        <f t="shared" si="75"/>
        <v>14.92970069165019</v>
      </c>
    </row>
    <row r="54" spans="1:102" x14ac:dyDescent="0.2">
      <c r="A54" s="162" t="s">
        <v>109</v>
      </c>
      <c r="B54" s="163" t="s">
        <v>111</v>
      </c>
      <c r="C54" s="161">
        <v>47290.415300000001</v>
      </c>
      <c r="D54" s="161">
        <v>6.9999999999999999E-4</v>
      </c>
      <c r="E54">
        <f t="shared" si="84"/>
        <v>3116.4587563901982</v>
      </c>
      <c r="F54" s="11">
        <f t="shared" si="85"/>
        <v>3116.5</v>
      </c>
      <c r="G54">
        <f t="shared" si="86"/>
        <v>-1.4647800002421718E-2</v>
      </c>
      <c r="J54">
        <f>G54</f>
        <v>-1.4647800002421718E-2</v>
      </c>
      <c r="O54">
        <f t="shared" ca="1" si="25"/>
        <v>-1.341699842169309E-2</v>
      </c>
      <c r="Q54" s="2">
        <f t="shared" si="87"/>
        <v>32271.915300000001</v>
      </c>
      <c r="R54">
        <f t="shared" si="88"/>
        <v>2.1455804491094568E-4</v>
      </c>
      <c r="S54">
        <v>1</v>
      </c>
      <c r="Z54">
        <f t="shared" si="89"/>
        <v>3116.5</v>
      </c>
      <c r="AA54" s="217">
        <f t="shared" si="90"/>
        <v>-1.5807058875153959E-2</v>
      </c>
      <c r="AB54" s="218">
        <f t="shared" si="91"/>
        <v>1.1592588727322405E-3</v>
      </c>
      <c r="AC54" s="218">
        <f t="shared" si="92"/>
        <v>1.1592588727322405E-3</v>
      </c>
      <c r="AD54" s="219">
        <f t="shared" si="93"/>
        <v>1.3438811340084249E-6</v>
      </c>
      <c r="AH54" s="15">
        <f t="shared" si="94"/>
        <v>-3.6158153026292481E-2</v>
      </c>
      <c r="AI54" s="15">
        <f t="shared" si="95"/>
        <v>1.2417307218164848</v>
      </c>
      <c r="AJ54" s="15">
        <f t="shared" si="96"/>
        <v>-0.84328954623820929</v>
      </c>
      <c r="AK54" s="15">
        <f t="shared" si="97"/>
        <v>-0.53586013576239744</v>
      </c>
      <c r="AL54" s="15">
        <f t="shared" si="98"/>
        <v>-1.1470214812141994</v>
      </c>
      <c r="AM54" s="15">
        <f t="shared" si="99"/>
        <v>-0.64593283879482744</v>
      </c>
      <c r="AN54" s="63">
        <f t="shared" si="80"/>
        <v>11.930532648322549</v>
      </c>
      <c r="AO54" s="63">
        <f t="shared" si="80"/>
        <v>11.933088592804618</v>
      </c>
      <c r="AP54" s="63">
        <f t="shared" si="80"/>
        <v>11.93847177005572</v>
      </c>
      <c r="AQ54" s="63">
        <f t="shared" si="80"/>
        <v>11.949741431413853</v>
      </c>
      <c r="AR54" s="63">
        <f t="shared" si="80"/>
        <v>11.973049273234876</v>
      </c>
      <c r="AS54" s="63">
        <f t="shared" si="80"/>
        <v>12.020140988043979</v>
      </c>
      <c r="AT54" s="63">
        <f t="shared" si="80"/>
        <v>12.111482048941765</v>
      </c>
      <c r="AU54" s="63">
        <f t="shared" si="100"/>
        <v>12.278424626190271</v>
      </c>
      <c r="AV54" s="217">
        <f t="shared" si="101"/>
        <v>-1.8844636900463074E-2</v>
      </c>
      <c r="AW54" s="218">
        <f t="shared" si="50"/>
        <v>2.0049988119012008E-3</v>
      </c>
      <c r="AX54" s="224">
        <f t="shared" si="51"/>
        <v>4.0200202357252265E-6</v>
      </c>
      <c r="AZ54" s="63"/>
      <c r="BA54" s="15">
        <f t="shared" si="102"/>
        <v>-3.0375780253091146E-3</v>
      </c>
      <c r="BB54" s="15">
        <f t="shared" si="103"/>
        <v>0.58394071675569759</v>
      </c>
      <c r="BC54" s="15">
        <f t="shared" si="104"/>
        <v>-0.96455991420657039</v>
      </c>
      <c r="BD54" s="15">
        <f t="shared" si="105"/>
        <v>-0.44123752871830857</v>
      </c>
      <c r="BE54" s="15">
        <f t="shared" si="106"/>
        <v>-2.3268335855076341</v>
      </c>
      <c r="BF54" s="15">
        <f t="shared" si="107"/>
        <v>-2.3173936738997218</v>
      </c>
      <c r="BG54" s="63">
        <f t="shared" si="81"/>
        <v>10.858864579987957</v>
      </c>
      <c r="BH54" s="63">
        <f t="shared" si="81"/>
        <v>10.858864385350259</v>
      </c>
      <c r="BI54" s="63">
        <f t="shared" si="81"/>
        <v>10.858866740296031</v>
      </c>
      <c r="BJ54" s="63">
        <f t="shared" si="81"/>
        <v>10.858838250219671</v>
      </c>
      <c r="BK54" s="63">
        <f t="shared" si="81"/>
        <v>10.859183319484147</v>
      </c>
      <c r="BL54" s="63">
        <f t="shared" si="81"/>
        <v>10.855060529885746</v>
      </c>
      <c r="BM54" s="63">
        <f t="shared" si="81"/>
        <v>10.917353032398211</v>
      </c>
      <c r="BN54" s="63">
        <f t="shared" si="108"/>
        <v>11.459667912367085</v>
      </c>
      <c r="BO54" s="63"/>
      <c r="BP54" s="63"/>
      <c r="BQ54" s="15">
        <f t="shared" si="59"/>
        <v>1.2141795301620842E-2</v>
      </c>
      <c r="BR54" s="15">
        <v>11000</v>
      </c>
      <c r="BS54" s="15">
        <f t="shared" si="60"/>
        <v>1.2987535240789803E-2</v>
      </c>
      <c r="BT54" s="15">
        <f t="shared" si="61"/>
        <v>1.555457967542676E-2</v>
      </c>
      <c r="BU54" s="15">
        <f t="shared" si="62"/>
        <v>-2.5670444346369572E-3</v>
      </c>
      <c r="BV54" s="15">
        <f t="shared" si="63"/>
        <v>0.94967738223169629</v>
      </c>
      <c r="BW54" s="15">
        <f t="shared" si="64"/>
        <v>0.6173012811329891</v>
      </c>
      <c r="BX54" s="15">
        <f t="shared" si="65"/>
        <v>1.6565042306399524</v>
      </c>
      <c r="BY54" s="15">
        <f t="shared" si="66"/>
        <v>1.0896025860330376</v>
      </c>
      <c r="BZ54" s="15">
        <f t="shared" si="82"/>
        <v>13.579896519256636</v>
      </c>
      <c r="CA54" s="15">
        <f t="shared" si="82"/>
        <v>13.579367163521765</v>
      </c>
      <c r="CB54" s="15">
        <f t="shared" si="82"/>
        <v>13.577668279205691</v>
      </c>
      <c r="CC54" s="15">
        <f t="shared" si="82"/>
        <v>13.572246814399923</v>
      </c>
      <c r="CD54" s="15">
        <f t="shared" si="82"/>
        <v>13.55524710893584</v>
      </c>
      <c r="CE54" s="15">
        <f t="shared" si="82"/>
        <v>13.504563663823516</v>
      </c>
      <c r="CF54" s="15">
        <f t="shared" si="82"/>
        <v>13.370568212968184</v>
      </c>
      <c r="CG54" s="15">
        <f t="shared" si="67"/>
        <v>13.081142964689395</v>
      </c>
      <c r="CI54" s="15">
        <v>11000</v>
      </c>
      <c r="CJ54" s="93">
        <f t="shared" si="68"/>
        <v>1.4708839736257799E-2</v>
      </c>
      <c r="CK54" s="93">
        <f t="shared" si="69"/>
        <v>1.555457967542676E-2</v>
      </c>
      <c r="CL54" s="63">
        <f t="shared" si="70"/>
        <v>-8.4573993916896046E-4</v>
      </c>
      <c r="CM54" s="15">
        <f t="shared" si="71"/>
        <v>0.40206364236725556</v>
      </c>
      <c r="CN54" s="15">
        <f t="shared" si="72"/>
        <v>-0.31564679292731196</v>
      </c>
      <c r="CO54" s="15">
        <f t="shared" si="73"/>
        <v>2.9737195295704417</v>
      </c>
      <c r="CP54" s="15">
        <f t="shared" si="74"/>
        <v>11.885767340434818</v>
      </c>
      <c r="CQ54" s="15">
        <f t="shared" si="83"/>
        <v>15.37120913465874</v>
      </c>
      <c r="CR54" s="15">
        <f t="shared" si="83"/>
        <v>15.360475046022154</v>
      </c>
      <c r="CS54" s="15">
        <f t="shared" si="83"/>
        <v>15.379237062720776</v>
      </c>
      <c r="CT54" s="15">
        <f t="shared" si="83"/>
        <v>15.34635970238223</v>
      </c>
      <c r="CU54" s="15">
        <f t="shared" si="83"/>
        <v>15.403728900124436</v>
      </c>
      <c r="CV54" s="15">
        <f t="shared" si="83"/>
        <v>15.302810297225193</v>
      </c>
      <c r="CW54" s="15">
        <f t="shared" si="83"/>
        <v>15.478193030739234</v>
      </c>
      <c r="CX54" s="15">
        <f t="shared" si="75"/>
        <v>15.164686320368489</v>
      </c>
    </row>
    <row r="55" spans="1:102" x14ac:dyDescent="0.2">
      <c r="A55" s="162" t="s">
        <v>109</v>
      </c>
      <c r="B55" s="163" t="s">
        <v>111</v>
      </c>
      <c r="C55" s="161">
        <v>47291.479599999999</v>
      </c>
      <c r="D55" s="161">
        <v>2.9999999999999997E-4</v>
      </c>
      <c r="E55">
        <f t="shared" si="84"/>
        <v>3119.4554913203588</v>
      </c>
      <c r="F55" s="11">
        <f t="shared" si="85"/>
        <v>3119.5</v>
      </c>
      <c r="G55">
        <f t="shared" si="86"/>
        <v>-1.5807399999175686E-2</v>
      </c>
      <c r="J55">
        <f>G55</f>
        <v>-1.5807399999175686E-2</v>
      </c>
      <c r="O55">
        <f t="shared" ca="1" si="25"/>
        <v>-1.3423413163435772E-2</v>
      </c>
      <c r="Q55" s="2">
        <f t="shared" si="87"/>
        <v>32272.979599999999</v>
      </c>
      <c r="R55">
        <f t="shared" si="88"/>
        <v>2.4987389473393951E-4</v>
      </c>
      <c r="S55">
        <v>1</v>
      </c>
      <c r="Z55">
        <f t="shared" si="89"/>
        <v>3119.5</v>
      </c>
      <c r="AA55" s="217">
        <f t="shared" si="90"/>
        <v>-1.5810713615529784E-2</v>
      </c>
      <c r="AB55" s="218">
        <f t="shared" si="91"/>
        <v>3.3136163540975483E-6</v>
      </c>
      <c r="AC55" s="218">
        <f t="shared" si="92"/>
        <v>3.3136163540975483E-6</v>
      </c>
      <c r="AD55" s="219">
        <f t="shared" si="93"/>
        <v>1.0980053342142728E-11</v>
      </c>
      <c r="AH55" s="15">
        <f t="shared" si="94"/>
        <v>-3.6161308160918788E-2</v>
      </c>
      <c r="AI55" s="15">
        <f t="shared" si="95"/>
        <v>1.2422103159977493</v>
      </c>
      <c r="AJ55" s="15">
        <f t="shared" si="96"/>
        <v>-0.84377033113161892</v>
      </c>
      <c r="AK55" s="15">
        <f t="shared" si="97"/>
        <v>-0.53564352865827103</v>
      </c>
      <c r="AL55" s="15">
        <f t="shared" si="98"/>
        <v>-1.1461263015425607</v>
      </c>
      <c r="AM55" s="15">
        <f t="shared" si="99"/>
        <v>-0.64529868469528273</v>
      </c>
      <c r="AN55" s="63">
        <f t="shared" si="80"/>
        <v>11.93111572713868</v>
      </c>
      <c r="AO55" s="63">
        <f t="shared" si="80"/>
        <v>11.93367430725316</v>
      </c>
      <c r="AP55" s="63">
        <f t="shared" si="80"/>
        <v>11.939060726936457</v>
      </c>
      <c r="AQ55" s="63">
        <f t="shared" si="80"/>
        <v>11.950332408095917</v>
      </c>
      <c r="AR55" s="63">
        <f t="shared" si="80"/>
        <v>11.973634951384133</v>
      </c>
      <c r="AS55" s="63">
        <f t="shared" si="80"/>
        <v>12.020698725597994</v>
      </c>
      <c r="AT55" s="63">
        <f t="shared" si="80"/>
        <v>12.111959703728916</v>
      </c>
      <c r="AU55" s="63">
        <f t="shared" si="100"/>
        <v>12.278730093941332</v>
      </c>
      <c r="AV55" s="217">
        <f t="shared" si="101"/>
        <v>-1.8846362510154275E-2</v>
      </c>
      <c r="AW55" s="218">
        <f t="shared" si="50"/>
        <v>1.3203815195794661E-3</v>
      </c>
      <c r="AX55" s="224">
        <f t="shared" si="51"/>
        <v>1.74340735724698E-6</v>
      </c>
      <c r="AZ55" s="63"/>
      <c r="BA55" s="15">
        <f t="shared" si="102"/>
        <v>-3.0356488946244918E-3</v>
      </c>
      <c r="BB55" s="15">
        <f t="shared" si="103"/>
        <v>0.5843632162560195</v>
      </c>
      <c r="BC55" s="15">
        <f t="shared" si="104"/>
        <v>-0.96481201687944063</v>
      </c>
      <c r="BD55" s="15">
        <f t="shared" si="105"/>
        <v>-0.4416355374312198</v>
      </c>
      <c r="BE55" s="15">
        <f t="shared" si="106"/>
        <v>-2.3258764842339206</v>
      </c>
      <c r="BF55" s="15">
        <f t="shared" si="107"/>
        <v>-2.314348533144968</v>
      </c>
      <c r="BG55" s="63">
        <f t="shared" si="81"/>
        <v>10.860167329002149</v>
      </c>
      <c r="BH55" s="63">
        <f t="shared" si="81"/>
        <v>10.860167142898899</v>
      </c>
      <c r="BI55" s="63">
        <f t="shared" si="81"/>
        <v>10.860169416113919</v>
      </c>
      <c r="BJ55" s="63">
        <f t="shared" si="81"/>
        <v>10.860141651831652</v>
      </c>
      <c r="BK55" s="63">
        <f t="shared" si="81"/>
        <v>10.860481143781142</v>
      </c>
      <c r="BL55" s="63">
        <f t="shared" si="81"/>
        <v>10.856386436890459</v>
      </c>
      <c r="BM55" s="63">
        <f t="shared" si="81"/>
        <v>10.919146220059217</v>
      </c>
      <c r="BN55" s="63">
        <f t="shared" si="108"/>
        <v>11.461077826139395</v>
      </c>
      <c r="BO55" s="63"/>
      <c r="BP55" s="63"/>
      <c r="BQ55" s="15">
        <f t="shared" si="59"/>
        <v>1.3764979028338339E-2</v>
      </c>
      <c r="BR55" s="15">
        <v>11500</v>
      </c>
      <c r="BS55" s="15">
        <f t="shared" si="60"/>
        <v>1.5082046931563706E-2</v>
      </c>
      <c r="BT55" s="15">
        <f t="shared" si="61"/>
        <v>1.5015320259368822E-2</v>
      </c>
      <c r="BU55" s="15">
        <f t="shared" si="62"/>
        <v>6.672667219488413E-5</v>
      </c>
      <c r="BV55" s="15">
        <f t="shared" si="63"/>
        <v>0.90160113634540684</v>
      </c>
      <c r="BW55" s="15">
        <f t="shared" si="64"/>
        <v>0.68000998007634217</v>
      </c>
      <c r="BX55" s="15">
        <f t="shared" si="65"/>
        <v>1.7389727217604918</v>
      </c>
      <c r="BY55" s="15">
        <f t="shared" si="66"/>
        <v>1.1840903122937645</v>
      </c>
      <c r="BZ55" s="15">
        <f t="shared" si="82"/>
        <v>13.651989352360371</v>
      </c>
      <c r="CA55" s="15">
        <f t="shared" si="82"/>
        <v>13.651691880496964</v>
      </c>
      <c r="CB55" s="15">
        <f t="shared" si="82"/>
        <v>13.65060856537457</v>
      </c>
      <c r="CC55" s="15">
        <f t="shared" si="82"/>
        <v>13.646682017230926</v>
      </c>
      <c r="CD55" s="15">
        <f t="shared" si="82"/>
        <v>13.632685311273322</v>
      </c>
      <c r="CE55" s="15">
        <f t="shared" si="82"/>
        <v>13.585430407079196</v>
      </c>
      <c r="CF55" s="15">
        <f t="shared" si="82"/>
        <v>13.44714335674405</v>
      </c>
      <c r="CG55" s="15">
        <f t="shared" si="67"/>
        <v>13.132054256533063</v>
      </c>
      <c r="CI55" s="15">
        <v>11500</v>
      </c>
      <c r="CJ55" s="93">
        <f t="shared" si="68"/>
        <v>1.3698252356143453E-2</v>
      </c>
      <c r="CK55" s="93">
        <f t="shared" si="69"/>
        <v>1.5015320259368822E-2</v>
      </c>
      <c r="CL55" s="63">
        <f t="shared" si="70"/>
        <v>-1.3170679032253685E-3</v>
      </c>
      <c r="CM55" s="15">
        <f t="shared" si="71"/>
        <v>0.39621066810526762</v>
      </c>
      <c r="CN55" s="15">
        <f t="shared" si="72"/>
        <v>-0.38489868230174912</v>
      </c>
      <c r="CO55" s="15">
        <f t="shared" si="73"/>
        <v>3.0476793572838492</v>
      </c>
      <c r="CP55" s="15">
        <f t="shared" si="74"/>
        <v>21.280584446364756</v>
      </c>
      <c r="CQ55" s="15">
        <f t="shared" si="83"/>
        <v>15.518646821728868</v>
      </c>
      <c r="CR55" s="15">
        <f t="shared" si="83"/>
        <v>15.51050392041234</v>
      </c>
      <c r="CS55" s="15">
        <f t="shared" si="83"/>
        <v>15.524178620205966</v>
      </c>
      <c r="CT55" s="15">
        <f t="shared" si="83"/>
        <v>15.501192925243517</v>
      </c>
      <c r="CU55" s="15">
        <f t="shared" si="83"/>
        <v>15.539772618552778</v>
      </c>
      <c r="CV55" s="15">
        <f t="shared" si="83"/>
        <v>15.474844354960753</v>
      </c>
      <c r="CW55" s="15">
        <f t="shared" si="83"/>
        <v>15.583691226011471</v>
      </c>
      <c r="CX55" s="15">
        <f t="shared" si="75"/>
        <v>15.399671949086787</v>
      </c>
    </row>
    <row r="56" spans="1:102" x14ac:dyDescent="0.2">
      <c r="A56" s="162" t="s">
        <v>109</v>
      </c>
      <c r="B56" s="163" t="s">
        <v>110</v>
      </c>
      <c r="C56" s="161">
        <v>47292.369899999998</v>
      </c>
      <c r="D56" s="161">
        <v>5.0000000000000001E-4</v>
      </c>
      <c r="E56">
        <f t="shared" si="84"/>
        <v>3121.9622968341455</v>
      </c>
      <c r="F56" s="11">
        <f t="shared" si="85"/>
        <v>3122</v>
      </c>
      <c r="G56">
        <f t="shared" si="86"/>
        <v>-1.3390400003117975E-2</v>
      </c>
      <c r="J56">
        <f>G56</f>
        <v>-1.3390400003117975E-2</v>
      </c>
      <c r="O56">
        <f t="shared" ca="1" si="25"/>
        <v>-1.3428758781554674E-2</v>
      </c>
      <c r="Q56" s="2">
        <f t="shared" si="87"/>
        <v>32273.869899999998</v>
      </c>
      <c r="R56">
        <f t="shared" si="88"/>
        <v>1.7930281224350187E-4</v>
      </c>
      <c r="S56">
        <v>1</v>
      </c>
      <c r="Z56">
        <f t="shared" si="89"/>
        <v>3122</v>
      </c>
      <c r="AA56" s="217">
        <f t="shared" si="90"/>
        <v>-1.5813751524323839E-2</v>
      </c>
      <c r="AB56" s="218">
        <f t="shared" si="91"/>
        <v>2.4233515212058639E-3</v>
      </c>
      <c r="AC56" s="218">
        <f t="shared" si="92"/>
        <v>2.4233515212058639E-3</v>
      </c>
      <c r="AD56" s="219">
        <f t="shared" si="93"/>
        <v>5.8726325953307741E-6</v>
      </c>
      <c r="AH56" s="15">
        <f t="shared" si="94"/>
        <v>-3.616392896057409E-2</v>
      </c>
      <c r="AI56" s="15">
        <f t="shared" si="95"/>
        <v>1.2426101103256522</v>
      </c>
      <c r="AJ56" s="15">
        <f t="shared" si="96"/>
        <v>-0.84417074980174711</v>
      </c>
      <c r="AK56" s="15">
        <f t="shared" si="97"/>
        <v>-0.53546256763380629</v>
      </c>
      <c r="AL56" s="15">
        <f t="shared" si="98"/>
        <v>-1.1453797941503976</v>
      </c>
      <c r="AM56" s="15">
        <f t="shared" si="99"/>
        <v>-0.64477013156394969</v>
      </c>
      <c r="AN56" s="63">
        <f t="shared" si="80"/>
        <v>11.931601795595626</v>
      </c>
      <c r="AO56" s="63">
        <f t="shared" si="80"/>
        <v>11.934162567824151</v>
      </c>
      <c r="AP56" s="63">
        <f t="shared" si="80"/>
        <v>11.939551679267799</v>
      </c>
      <c r="AQ56" s="63">
        <f t="shared" si="80"/>
        <v>11.950825022644999</v>
      </c>
      <c r="AR56" s="63">
        <f t="shared" si="80"/>
        <v>11.974123114771869</v>
      </c>
      <c r="AS56" s="63">
        <f t="shared" si="80"/>
        <v>12.021163558146739</v>
      </c>
      <c r="AT56" s="63">
        <f t="shared" si="80"/>
        <v>12.112357761272765</v>
      </c>
      <c r="AU56" s="63">
        <f t="shared" si="100"/>
        <v>12.278984650400551</v>
      </c>
      <c r="AV56" s="217">
        <f t="shared" si="101"/>
        <v>-1.8847787803586806E-2</v>
      </c>
      <c r="AW56" s="218">
        <f t="shared" si="50"/>
        <v>4.1747095059762561E-3</v>
      </c>
      <c r="AX56" s="224">
        <f t="shared" si="51"/>
        <v>1.7428199459288516E-5</v>
      </c>
      <c r="AZ56" s="63"/>
      <c r="BA56" s="15">
        <f t="shared" si="102"/>
        <v>-3.0340362792629686E-3</v>
      </c>
      <c r="BB56" s="15">
        <f t="shared" si="103"/>
        <v>0.5847160581011035</v>
      </c>
      <c r="BC56" s="15">
        <f t="shared" si="104"/>
        <v>-0.96502170497120221</v>
      </c>
      <c r="BD56" s="15">
        <f t="shared" si="105"/>
        <v>-0.44196734214658523</v>
      </c>
      <c r="BE56" s="15">
        <f t="shared" si="106"/>
        <v>-2.3250778407833739</v>
      </c>
      <c r="BF56" s="15">
        <f t="shared" si="107"/>
        <v>-2.3118127041492387</v>
      </c>
      <c r="BG56" s="63">
        <f t="shared" si="81"/>
        <v>10.861253673722288</v>
      </c>
      <c r="BH56" s="63">
        <f t="shared" si="81"/>
        <v>10.861253494539541</v>
      </c>
      <c r="BI56" s="63">
        <f t="shared" si="81"/>
        <v>10.861255700815192</v>
      </c>
      <c r="BJ56" s="63">
        <f t="shared" si="81"/>
        <v>10.861228537470097</v>
      </c>
      <c r="BK56" s="63">
        <f t="shared" si="81"/>
        <v>10.861563349718063</v>
      </c>
      <c r="BL56" s="63">
        <f t="shared" si="81"/>
        <v>10.857492807323482</v>
      </c>
      <c r="BM56" s="63">
        <f t="shared" si="81"/>
        <v>10.920641366066413</v>
      </c>
      <c r="BN56" s="63">
        <f t="shared" si="108"/>
        <v>11.462252754282986</v>
      </c>
      <c r="BO56" s="63"/>
      <c r="BP56" s="63"/>
      <c r="BQ56" s="15">
        <f t="shared" si="59"/>
        <v>1.5265909091839461E-2</v>
      </c>
      <c r="BR56" s="15">
        <v>12000</v>
      </c>
      <c r="BS56" s="15">
        <f t="shared" si="60"/>
        <v>1.7017267076609853E-2</v>
      </c>
      <c r="BT56" s="15">
        <f t="shared" si="61"/>
        <v>1.444802396485916E-2</v>
      </c>
      <c r="BU56" s="15">
        <f t="shared" si="62"/>
        <v>2.5692431117506926E-3</v>
      </c>
      <c r="BV56" s="15">
        <f t="shared" si="63"/>
        <v>0.85872881662262079</v>
      </c>
      <c r="BW56" s="15">
        <f t="shared" si="64"/>
        <v>0.73270575607767685</v>
      </c>
      <c r="BX56" s="15">
        <f t="shared" si="65"/>
        <v>1.8134858264602551</v>
      </c>
      <c r="BY56" s="15">
        <f t="shared" si="66"/>
        <v>1.2777586888201087</v>
      </c>
      <c r="BZ56" s="15">
        <f t="shared" si="82"/>
        <v>13.720492448347327</v>
      </c>
      <c r="CA56" s="15">
        <f t="shared" si="82"/>
        <v>13.720340796656673</v>
      </c>
      <c r="CB56" s="15">
        <f t="shared" si="82"/>
        <v>13.719704066169026</v>
      </c>
      <c r="CC56" s="15">
        <f t="shared" si="82"/>
        <v>13.717040578929314</v>
      </c>
      <c r="CD56" s="15">
        <f t="shared" si="82"/>
        <v>13.706066820319487</v>
      </c>
      <c r="CE56" s="15">
        <f t="shared" si="82"/>
        <v>13.663363471383386</v>
      </c>
      <c r="CF56" s="15">
        <f t="shared" si="82"/>
        <v>13.522901978678881</v>
      </c>
      <c r="CG56" s="15">
        <f t="shared" si="67"/>
        <v>13.182965548376732</v>
      </c>
      <c r="CI56" s="15">
        <v>12000</v>
      </c>
      <c r="CJ56" s="93">
        <f t="shared" si="68"/>
        <v>1.2696665980088768E-2</v>
      </c>
      <c r="CK56" s="93">
        <f t="shared" si="69"/>
        <v>1.444802396485916E-2</v>
      </c>
      <c r="CL56" s="63">
        <f t="shared" si="70"/>
        <v>-1.7513579847703924E-3</v>
      </c>
      <c r="CM56" s="15">
        <f t="shared" si="71"/>
        <v>0.39368740932498258</v>
      </c>
      <c r="CN56" s="15">
        <f t="shared" si="72"/>
        <v>-0.45005796030425804</v>
      </c>
      <c r="CO56" s="15">
        <f t="shared" si="73"/>
        <v>3.1194115553159736</v>
      </c>
      <c r="CP56" s="15">
        <f t="shared" si="74"/>
        <v>90.163163899838949</v>
      </c>
      <c r="CQ56" s="15">
        <f t="shared" si="83"/>
        <v>15.663153787065131</v>
      </c>
      <c r="CR56" s="15">
        <f t="shared" si="83"/>
        <v>15.660958317713076</v>
      </c>
      <c r="CS56" s="15">
        <f t="shared" si="83"/>
        <v>15.664582147905374</v>
      </c>
      <c r="CT56" s="15">
        <f t="shared" si="83"/>
        <v>15.658600344063267</v>
      </c>
      <c r="CU56" s="15">
        <f t="shared" si="83"/>
        <v>15.668473573352795</v>
      </c>
      <c r="CV56" s="15">
        <f t="shared" si="83"/>
        <v>15.652174849732285</v>
      </c>
      <c r="CW56" s="15">
        <f t="shared" si="83"/>
        <v>15.679074870729012</v>
      </c>
      <c r="CX56" s="15">
        <f t="shared" si="75"/>
        <v>15.634657577805084</v>
      </c>
    </row>
    <row r="57" spans="1:102" x14ac:dyDescent="0.2">
      <c r="A57" s="162" t="s">
        <v>109</v>
      </c>
      <c r="B57" s="163" t="s">
        <v>110</v>
      </c>
      <c r="C57" s="161">
        <v>47298.407200000001</v>
      </c>
      <c r="D57" s="161">
        <v>2.0000000000000001E-4</v>
      </c>
      <c r="E57">
        <f t="shared" si="84"/>
        <v>3138.9614397392456</v>
      </c>
      <c r="F57" s="11">
        <f t="shared" si="85"/>
        <v>3139</v>
      </c>
      <c r="G57">
        <f t="shared" si="86"/>
        <v>-1.3694799999939278E-2</v>
      </c>
      <c r="J57">
        <f>G57</f>
        <v>-1.3694799999939278E-2</v>
      </c>
      <c r="O57">
        <f t="shared" ca="1" si="25"/>
        <v>-1.3465108984763208E-2</v>
      </c>
      <c r="Q57" s="2">
        <f t="shared" si="87"/>
        <v>32279.907200000001</v>
      </c>
      <c r="R57">
        <f t="shared" si="88"/>
        <v>1.8754754703833684E-4</v>
      </c>
      <c r="S57">
        <v>1</v>
      </c>
      <c r="Z57">
        <f t="shared" si="89"/>
        <v>3139</v>
      </c>
      <c r="AA57" s="217">
        <f t="shared" si="90"/>
        <v>-1.5834222781534783E-2</v>
      </c>
      <c r="AB57" s="218">
        <f t="shared" si="91"/>
        <v>2.1394227815955055E-3</v>
      </c>
      <c r="AC57" s="218">
        <f t="shared" si="92"/>
        <v>2.1394227815955055E-3</v>
      </c>
      <c r="AD57" s="219">
        <f t="shared" si="93"/>
        <v>4.5771298384098502E-6</v>
      </c>
      <c r="AH57" s="15">
        <f t="shared" si="94"/>
        <v>-3.61815452871911E-2</v>
      </c>
      <c r="AI57" s="15">
        <f t="shared" si="95"/>
        <v>1.2453318792068955</v>
      </c>
      <c r="AJ57" s="15">
        <f t="shared" si="96"/>
        <v>-0.8468878428495682</v>
      </c>
      <c r="AK57" s="15">
        <f t="shared" si="97"/>
        <v>-0.53422101794484556</v>
      </c>
      <c r="AL57" s="15">
        <f t="shared" si="98"/>
        <v>-1.1402908817951467</v>
      </c>
      <c r="AM57" s="15">
        <f t="shared" si="99"/>
        <v>-0.64117376477864418</v>
      </c>
      <c r="AN57" s="63">
        <f t="shared" si="80"/>
        <v>11.934911148222</v>
      </c>
      <c r="AO57" s="63">
        <f t="shared" si="80"/>
        <v>11.937486723114661</v>
      </c>
      <c r="AP57" s="63">
        <f t="shared" si="80"/>
        <v>11.94289388921319</v>
      </c>
      <c r="AQ57" s="63">
        <f t="shared" si="80"/>
        <v>11.954178028748011</v>
      </c>
      <c r="AR57" s="63">
        <f t="shared" si="80"/>
        <v>11.977444991005287</v>
      </c>
      <c r="AS57" s="63">
        <f t="shared" si="80"/>
        <v>12.024325652380425</v>
      </c>
      <c r="AT57" s="63">
        <f t="shared" si="80"/>
        <v>12.115064838437281</v>
      </c>
      <c r="AU57" s="63">
        <f t="shared" si="100"/>
        <v>12.280715634323236</v>
      </c>
      <c r="AV57" s="217">
        <f t="shared" si="101"/>
        <v>-1.8857172057320855E-2</v>
      </c>
      <c r="AW57" s="218">
        <f t="shared" si="50"/>
        <v>4.2865804736721483E-3</v>
      </c>
      <c r="AX57" s="224">
        <f t="shared" si="51"/>
        <v>1.8374772157267339E-5</v>
      </c>
      <c r="AZ57" s="63"/>
      <c r="BA57" s="15">
        <f t="shared" si="102"/>
        <v>-3.0229492757860711E-3</v>
      </c>
      <c r="BB57" s="15">
        <f t="shared" si="103"/>
        <v>0.58713382569428596</v>
      </c>
      <c r="BC57" s="15">
        <f t="shared" si="104"/>
        <v>-0.96643786401330678</v>
      </c>
      <c r="BD57" s="15">
        <f t="shared" si="105"/>
        <v>-0.44422675069987233</v>
      </c>
      <c r="BE57" s="15">
        <f t="shared" si="106"/>
        <v>-2.3196213350045123</v>
      </c>
      <c r="BF57" s="15">
        <f t="shared" si="107"/>
        <v>-2.2946118107350166</v>
      </c>
      <c r="BG57" s="63">
        <f t="shared" si="81"/>
        <v>10.868658291938882</v>
      </c>
      <c r="BH57" s="63">
        <f t="shared" si="81"/>
        <v>10.86865815531128</v>
      </c>
      <c r="BI57" s="63">
        <f t="shared" si="81"/>
        <v>10.868659935179105</v>
      </c>
      <c r="BJ57" s="63">
        <f t="shared" si="81"/>
        <v>10.868636750524137</v>
      </c>
      <c r="BK57" s="63">
        <f t="shared" si="81"/>
        <v>10.868939085781683</v>
      </c>
      <c r="BL57" s="63">
        <f t="shared" si="81"/>
        <v>10.865051209376738</v>
      </c>
      <c r="BM57" s="63">
        <f t="shared" si="81"/>
        <v>10.93082816436085</v>
      </c>
      <c r="BN57" s="63">
        <f t="shared" si="108"/>
        <v>11.470242265659408</v>
      </c>
      <c r="BO57" s="63"/>
      <c r="BP57" s="63"/>
      <c r="BQ57" s="15">
        <f t="shared" si="59"/>
        <v>1.6649813941433625E-2</v>
      </c>
      <c r="BR57" s="15">
        <v>12500</v>
      </c>
      <c r="BS57" s="15">
        <f t="shared" si="60"/>
        <v>1.8796971633510268E-2</v>
      </c>
      <c r="BT57" s="15">
        <f t="shared" si="61"/>
        <v>1.3852690791897781E-2</v>
      </c>
      <c r="BU57" s="15">
        <f t="shared" si="62"/>
        <v>4.9442808416124877E-3</v>
      </c>
      <c r="BV57" s="15">
        <f t="shared" si="63"/>
        <v>0.8204105141931477</v>
      </c>
      <c r="BW57" s="15">
        <f t="shared" si="64"/>
        <v>0.77710952141274625</v>
      </c>
      <c r="BX57" s="15">
        <f t="shared" si="65"/>
        <v>1.8812564923533333</v>
      </c>
      <c r="BY57" s="15">
        <f t="shared" si="66"/>
        <v>1.3710421203199188</v>
      </c>
      <c r="BZ57" s="15">
        <f t="shared" si="82"/>
        <v>13.785808594662253</v>
      </c>
      <c r="CA57" s="15">
        <f t="shared" si="82"/>
        <v>13.785739769116608</v>
      </c>
      <c r="CB57" s="15">
        <f t="shared" si="82"/>
        <v>13.78539981895719</v>
      </c>
      <c r="CC57" s="15">
        <f t="shared" si="82"/>
        <v>13.783725299142157</v>
      </c>
      <c r="CD57" s="15">
        <f t="shared" si="82"/>
        <v>13.775585410919753</v>
      </c>
      <c r="CE57" s="15">
        <f t="shared" si="82"/>
        <v>13.73827489448472</v>
      </c>
      <c r="CF57" s="15">
        <f t="shared" si="82"/>
        <v>13.597779689405677</v>
      </c>
      <c r="CG57" s="15">
        <f t="shared" si="67"/>
        <v>13.2338768402204</v>
      </c>
      <c r="CI57" s="15">
        <v>12500</v>
      </c>
      <c r="CJ57" s="93">
        <f t="shared" si="68"/>
        <v>1.1705533099821138E-2</v>
      </c>
      <c r="CK57" s="93">
        <f t="shared" si="69"/>
        <v>1.3852690791897781E-2</v>
      </c>
      <c r="CL57" s="63">
        <f t="shared" si="70"/>
        <v>-2.1471576920766428E-3</v>
      </c>
      <c r="CM57" s="15">
        <f t="shared" si="71"/>
        <v>0.39426610618468227</v>
      </c>
      <c r="CN57" s="15">
        <f t="shared" si="72"/>
        <v>-0.51242838966809712</v>
      </c>
      <c r="CO57" s="15">
        <f t="shared" si="73"/>
        <v>-3.0925936978943169</v>
      </c>
      <c r="CP57" s="15">
        <f t="shared" si="74"/>
        <v>-40.809029621050755</v>
      </c>
      <c r="CQ57" s="15">
        <f t="shared" si="83"/>
        <v>15.806900783242126</v>
      </c>
      <c r="CR57" s="15">
        <f t="shared" si="83"/>
        <v>15.811605233719236</v>
      </c>
      <c r="CS57" s="15">
        <f t="shared" si="83"/>
        <v>15.803809257097793</v>
      </c>
      <c r="CT57" s="15">
        <f t="shared" si="83"/>
        <v>15.816731768507069</v>
      </c>
      <c r="CU57" s="15">
        <f t="shared" si="83"/>
        <v>15.795320455478723</v>
      </c>
      <c r="CV57" s="15">
        <f t="shared" si="83"/>
        <v>15.830823542518992</v>
      </c>
      <c r="CW57" s="15">
        <f t="shared" si="83"/>
        <v>15.772017135596085</v>
      </c>
      <c r="CX57" s="15">
        <f t="shared" si="75"/>
        <v>15.869643206523383</v>
      </c>
    </row>
    <row r="58" spans="1:102" x14ac:dyDescent="0.2">
      <c r="A58" s="159" t="s">
        <v>410</v>
      </c>
      <c r="B58" s="160" t="s">
        <v>110</v>
      </c>
      <c r="C58" s="161">
        <v>47356.293400000002</v>
      </c>
      <c r="D58" s="159" t="s">
        <v>260</v>
      </c>
      <c r="E58">
        <f t="shared" si="84"/>
        <v>3301.9508200967953</v>
      </c>
      <c r="F58" s="11">
        <f t="shared" si="85"/>
        <v>3302</v>
      </c>
      <c r="G58">
        <f t="shared" si="86"/>
        <v>-1.7466400000557769E-2</v>
      </c>
      <c r="K58" s="63"/>
      <c r="O58">
        <f t="shared" ca="1" si="25"/>
        <v>-1.3813643286115635E-2</v>
      </c>
      <c r="Q58" s="2">
        <f t="shared" si="87"/>
        <v>32337.793400000002</v>
      </c>
      <c r="R58">
        <f t="shared" si="88"/>
        <v>3.0507512897948446E-4</v>
      </c>
      <c r="S58">
        <v>1</v>
      </c>
      <c r="Z58">
        <f t="shared" si="89"/>
        <v>3302</v>
      </c>
      <c r="AA58" s="217">
        <f t="shared" si="90"/>
        <v>-1.6013501111225983E-2</v>
      </c>
      <c r="AB58" s="218">
        <f t="shared" si="91"/>
        <v>-1.4528988893317864E-3</v>
      </c>
      <c r="AC58" s="218">
        <f t="shared" si="92"/>
        <v>-1.4528988893317864E-3</v>
      </c>
      <c r="AD58" s="219">
        <f t="shared" si="93"/>
        <v>2.1109151826215386E-6</v>
      </c>
      <c r="AH58" s="15">
        <f t="shared" si="94"/>
        <v>-3.6331804666571738E-2</v>
      </c>
      <c r="AI58" s="15">
        <f t="shared" si="95"/>
        <v>1.2716881580675321</v>
      </c>
      <c r="AJ58" s="15">
        <f t="shared" si="96"/>
        <v>-0.87237221974744783</v>
      </c>
      <c r="AK58" s="15">
        <f t="shared" si="97"/>
        <v>-0.52131120430610867</v>
      </c>
      <c r="AL58" s="15">
        <f t="shared" si="98"/>
        <v>-1.0903619402013405</v>
      </c>
      <c r="AM58" s="15">
        <f t="shared" si="99"/>
        <v>-0.60649420121284492</v>
      </c>
      <c r="AN58" s="63">
        <f t="shared" si="80"/>
        <v>11.967004964341593</v>
      </c>
      <c r="AO58" s="63">
        <f t="shared" si="80"/>
        <v>11.969712324177932</v>
      </c>
      <c r="AP58" s="63">
        <f t="shared" si="80"/>
        <v>11.975269258485168</v>
      </c>
      <c r="AQ58" s="63">
        <f t="shared" si="80"/>
        <v>11.986610777377491</v>
      </c>
      <c r="AR58" s="63">
        <f t="shared" si="80"/>
        <v>12.009502424513741</v>
      </c>
      <c r="AS58" s="63">
        <f t="shared" si="80"/>
        <v>12.054751664573521</v>
      </c>
      <c r="AT58" s="63">
        <f t="shared" si="80"/>
        <v>12.141045700475162</v>
      </c>
      <c r="AU58" s="63">
        <f t="shared" si="100"/>
        <v>12.297312715464273</v>
      </c>
      <c r="AV58" s="217">
        <f t="shared" si="101"/>
        <v>-1.8919028726546088E-2</v>
      </c>
      <c r="AW58" s="218">
        <f t="shared" si="50"/>
        <v>1.0494981512383554E-3</v>
      </c>
      <c r="AX58" s="224">
        <f t="shared" si="51"/>
        <v>1.1014463694527259E-6</v>
      </c>
      <c r="AZ58" s="63"/>
      <c r="BA58" s="15">
        <f t="shared" si="102"/>
        <v>-2.9055276153201054E-3</v>
      </c>
      <c r="BB58" s="15">
        <f t="shared" si="103"/>
        <v>0.61206026737132024</v>
      </c>
      <c r="BC58" s="15">
        <f t="shared" si="104"/>
        <v>-0.97904738192428831</v>
      </c>
      <c r="BD58" s="15">
        <f t="shared" si="105"/>
        <v>-0.46615303042154654</v>
      </c>
      <c r="BE58" s="15">
        <f t="shared" si="106"/>
        <v>-2.2648744786912069</v>
      </c>
      <c r="BF58" s="15">
        <f t="shared" si="107"/>
        <v>-2.1332082861803681</v>
      </c>
      <c r="BG58" s="63">
        <f t="shared" si="81"/>
        <v>10.941279488547394</v>
      </c>
      <c r="BH58" s="63">
        <f t="shared" si="81"/>
        <v>10.941279487902595</v>
      </c>
      <c r="BI58" s="63">
        <f t="shared" si="81"/>
        <v>10.941279507494512</v>
      </c>
      <c r="BJ58" s="63">
        <f t="shared" si="81"/>
        <v>10.941278912207402</v>
      </c>
      <c r="BK58" s="63">
        <f t="shared" si="81"/>
        <v>10.941297002512639</v>
      </c>
      <c r="BL58" s="63">
        <f t="shared" si="81"/>
        <v>10.94074991533982</v>
      </c>
      <c r="BM58" s="63">
        <f t="shared" si="81"/>
        <v>11.030228086125355</v>
      </c>
      <c r="BN58" s="63">
        <f t="shared" si="108"/>
        <v>11.546847580621574</v>
      </c>
      <c r="BO58" s="63"/>
      <c r="BP58" s="63"/>
      <c r="BQ58" s="15">
        <f t="shared" si="59"/>
        <v>1.7923381232010701E-2</v>
      </c>
      <c r="BR58" s="15">
        <v>13000</v>
      </c>
      <c r="BS58" s="15">
        <f t="shared" si="60"/>
        <v>2.0425778272580842E-2</v>
      </c>
      <c r="BT58" s="15">
        <f t="shared" si="61"/>
        <v>1.3229320740484675E-2</v>
      </c>
      <c r="BU58" s="15">
        <f t="shared" si="62"/>
        <v>7.1964575320961682E-3</v>
      </c>
      <c r="BV58" s="15">
        <f t="shared" si="63"/>
        <v>0.78606214486629744</v>
      </c>
      <c r="BW58" s="15">
        <f t="shared" si="64"/>
        <v>0.81462344300930478</v>
      </c>
      <c r="BX58" s="15">
        <f t="shared" si="65"/>
        <v>1.9432761270223742</v>
      </c>
      <c r="BY58" s="15">
        <f t="shared" si="66"/>
        <v>1.4643393535936322</v>
      </c>
      <c r="BZ58" s="15">
        <f t="shared" si="82"/>
        <v>13.84828478245349</v>
      </c>
      <c r="CA58" s="15">
        <f t="shared" si="82"/>
        <v>13.848257817664075</v>
      </c>
      <c r="CB58" s="15">
        <f t="shared" si="82"/>
        <v>13.848096863372174</v>
      </c>
      <c r="CC58" s="15">
        <f t="shared" si="82"/>
        <v>13.84713792430632</v>
      </c>
      <c r="CD58" s="15">
        <f t="shared" si="82"/>
        <v>13.841487365211567</v>
      </c>
      <c r="CE58" s="15">
        <f t="shared" si="82"/>
        <v>13.810111064897232</v>
      </c>
      <c r="CF58" s="15">
        <f t="shared" si="82"/>
        <v>13.671714382350595</v>
      </c>
      <c r="CG58" s="15">
        <f t="shared" si="67"/>
        <v>13.284788132064069</v>
      </c>
      <c r="CI58" s="15">
        <v>13000</v>
      </c>
      <c r="CJ58" s="93">
        <f t="shared" si="68"/>
        <v>1.0726923699914532E-2</v>
      </c>
      <c r="CK58" s="93">
        <f t="shared" si="69"/>
        <v>1.3229320740484675E-2</v>
      </c>
      <c r="CL58" s="63">
        <f t="shared" si="70"/>
        <v>-2.5023970405701418E-3</v>
      </c>
      <c r="CM58" s="15">
        <f t="shared" si="71"/>
        <v>0.39800060611617405</v>
      </c>
      <c r="CN58" s="15">
        <f t="shared" si="72"/>
        <v>-0.57319186813056022</v>
      </c>
      <c r="CO58" s="15">
        <f t="shared" si="73"/>
        <v>-3.0202081508447094</v>
      </c>
      <c r="CP58" s="15">
        <f t="shared" si="74"/>
        <v>-16.456332167483204</v>
      </c>
      <c r="CQ58" s="15">
        <f t="shared" si="83"/>
        <v>15.952289828473377</v>
      </c>
      <c r="CR58" s="15">
        <f t="shared" si="83"/>
        <v>15.961875936969768</v>
      </c>
      <c r="CS58" s="15">
        <f t="shared" si="83"/>
        <v>15.945579463306348</v>
      </c>
      <c r="CT58" s="15">
        <f t="shared" si="83"/>
        <v>15.973324494292131</v>
      </c>
      <c r="CU58" s="15">
        <f t="shared" si="83"/>
        <v>15.926200341384316</v>
      </c>
      <c r="CV58" s="15">
        <f t="shared" si="83"/>
        <v>16.006594469950954</v>
      </c>
      <c r="CW58" s="15">
        <f t="shared" si="83"/>
        <v>15.870325380844955</v>
      </c>
      <c r="CX58" s="15">
        <f t="shared" si="75"/>
        <v>16.10462883524168</v>
      </c>
    </row>
    <row r="59" spans="1:102" x14ac:dyDescent="0.2">
      <c r="A59" s="159" t="s">
        <v>410</v>
      </c>
      <c r="B59" s="160" t="s">
        <v>111</v>
      </c>
      <c r="C59" s="161">
        <v>47359.307399999998</v>
      </c>
      <c r="D59" s="159" t="s">
        <v>260</v>
      </c>
      <c r="E59">
        <f t="shared" si="84"/>
        <v>3310.437298608028</v>
      </c>
      <c r="F59" s="11">
        <f t="shared" si="85"/>
        <v>3310.5</v>
      </c>
      <c r="G59">
        <f t="shared" si="86"/>
        <v>-2.226860000519082E-2</v>
      </c>
      <c r="K59" s="63"/>
      <c r="O59">
        <f t="shared" ca="1" si="25"/>
        <v>-1.3831818387719904E-2</v>
      </c>
      <c r="Q59" s="2">
        <f t="shared" si="87"/>
        <v>32340.807399999998</v>
      </c>
      <c r="R59">
        <f t="shared" si="88"/>
        <v>4.9589054619118454E-4</v>
      </c>
      <c r="S59">
        <v>1</v>
      </c>
      <c r="Z59">
        <f t="shared" si="89"/>
        <v>3310.5</v>
      </c>
      <c r="AA59" s="217">
        <f t="shared" si="90"/>
        <v>-1.6021979404779493E-2</v>
      </c>
      <c r="AB59" s="218">
        <f t="shared" si="91"/>
        <v>-6.2466206004113262E-3</v>
      </c>
      <c r="AC59" s="218">
        <f t="shared" si="92"/>
        <v>-6.2466206004113262E-3</v>
      </c>
      <c r="AD59" s="219">
        <f t="shared" si="93"/>
        <v>3.9020268925483156E-5</v>
      </c>
      <c r="AH59" s="15">
        <f t="shared" si="94"/>
        <v>-3.6338687960461094E-2</v>
      </c>
      <c r="AI59" s="15">
        <f t="shared" si="95"/>
        <v>1.2730742911170703</v>
      </c>
      <c r="AJ59" s="15">
        <f t="shared" si="96"/>
        <v>-0.87366983358267769</v>
      </c>
      <c r="AK59" s="15">
        <f t="shared" si="97"/>
        <v>-0.52058645631645395</v>
      </c>
      <c r="AL59" s="15">
        <f t="shared" si="98"/>
        <v>-1.0877011563563745</v>
      </c>
      <c r="AM59" s="15">
        <f t="shared" si="99"/>
        <v>-0.60467591035070889</v>
      </c>
      <c r="AN59" s="63">
        <f t="shared" si="80"/>
        <v>11.968696653906299</v>
      </c>
      <c r="AO59" s="63">
        <f t="shared" si="80"/>
        <v>11.971410331902426</v>
      </c>
      <c r="AP59" s="63">
        <f t="shared" si="80"/>
        <v>11.976973851670833</v>
      </c>
      <c r="AQ59" s="63">
        <f t="shared" si="80"/>
        <v>11.988316007902089</v>
      </c>
      <c r="AR59" s="63">
        <f t="shared" si="80"/>
        <v>12.01118424187619</v>
      </c>
      <c r="AS59" s="63">
        <f t="shared" si="80"/>
        <v>12.056343514669805</v>
      </c>
      <c r="AT59" s="63">
        <f t="shared" si="80"/>
        <v>12.142401734022846</v>
      </c>
      <c r="AU59" s="63">
        <f t="shared" si="100"/>
        <v>12.298178207425615</v>
      </c>
      <c r="AV59" s="217">
        <f t="shared" si="101"/>
        <v>-1.8920810640620209E-2</v>
      </c>
      <c r="AW59" s="218">
        <f t="shared" si="50"/>
        <v>-3.4350950523496628E-3</v>
      </c>
      <c r="AX59" s="224">
        <f t="shared" si="51"/>
        <v>1.1799878018677133E-5</v>
      </c>
      <c r="AZ59" s="63"/>
      <c r="BA59" s="15">
        <f t="shared" si="102"/>
        <v>-2.8988312358407165E-3</v>
      </c>
      <c r="BB59" s="15">
        <f t="shared" si="103"/>
        <v>0.61345293033769055</v>
      </c>
      <c r="BC59" s="15">
        <f t="shared" si="104"/>
        <v>-0.97965063481408443</v>
      </c>
      <c r="BD59" s="15">
        <f t="shared" si="105"/>
        <v>-0.46730851357393915</v>
      </c>
      <c r="BE59" s="15">
        <f t="shared" si="106"/>
        <v>-2.2618906130096783</v>
      </c>
      <c r="BF59" s="15">
        <f t="shared" si="107"/>
        <v>-2.124953462890089</v>
      </c>
      <c r="BG59" s="63">
        <f t="shared" si="81"/>
        <v>10.945151354584372</v>
      </c>
      <c r="BH59" s="63">
        <f t="shared" si="81"/>
        <v>10.945151354324933</v>
      </c>
      <c r="BI59" s="63">
        <f t="shared" si="81"/>
        <v>10.945151362812584</v>
      </c>
      <c r="BJ59" s="63">
        <f t="shared" si="81"/>
        <v>10.945151085136212</v>
      </c>
      <c r="BK59" s="63">
        <f t="shared" si="81"/>
        <v>10.945160170204815</v>
      </c>
      <c r="BL59" s="63">
        <f t="shared" si="81"/>
        <v>10.944863767023008</v>
      </c>
      <c r="BM59" s="63">
        <f t="shared" si="81"/>
        <v>11.035495886273177</v>
      </c>
      <c r="BN59" s="63">
        <f t="shared" si="108"/>
        <v>11.550842336309785</v>
      </c>
      <c r="BO59" s="63"/>
      <c r="BP59" s="63"/>
      <c r="BQ59" s="15">
        <f t="shared" si="59"/>
        <v>1.9097102763946893E-2</v>
      </c>
      <c r="BR59" s="15">
        <v>13500</v>
      </c>
      <c r="BS59" s="15">
        <f t="shared" si="60"/>
        <v>2.1908628312008557E-2</v>
      </c>
      <c r="BT59" s="15">
        <f t="shared" si="61"/>
        <v>1.2577913810619847E-2</v>
      </c>
      <c r="BU59" s="15">
        <f t="shared" si="62"/>
        <v>9.3307145013887104E-3</v>
      </c>
      <c r="BV59" s="15">
        <f t="shared" si="63"/>
        <v>0.75517293265609431</v>
      </c>
      <c r="BW59" s="15">
        <f t="shared" si="64"/>
        <v>0.84638507665067264</v>
      </c>
      <c r="BX59" s="15">
        <f t="shared" si="65"/>
        <v>2.0003570271354851</v>
      </c>
      <c r="BY59" s="15">
        <f t="shared" si="66"/>
        <v>1.5580193963034514</v>
      </c>
      <c r="BZ59" s="15">
        <f t="shared" si="82"/>
        <v>13.908218821319059</v>
      </c>
      <c r="CA59" s="15">
        <f t="shared" si="82"/>
        <v>13.908210162595489</v>
      </c>
      <c r="CB59" s="15">
        <f t="shared" si="82"/>
        <v>13.908145274243296</v>
      </c>
      <c r="CC59" s="15">
        <f t="shared" si="82"/>
        <v>13.907659575495718</v>
      </c>
      <c r="CD59" s="15">
        <f t="shared" si="82"/>
        <v>13.904055619077042</v>
      </c>
      <c r="CE59" s="15">
        <f t="shared" si="82"/>
        <v>13.87885175284975</v>
      </c>
      <c r="CF59" s="15">
        <f t="shared" si="82"/>
        <v>13.744646394675913</v>
      </c>
      <c r="CG59" s="15">
        <f t="shared" si="67"/>
        <v>13.335699423907737</v>
      </c>
      <c r="CI59" s="15">
        <v>13500</v>
      </c>
      <c r="CJ59" s="93">
        <f t="shared" si="68"/>
        <v>9.7663882625581844E-3</v>
      </c>
      <c r="CK59" s="93">
        <f t="shared" si="69"/>
        <v>1.2577913810619847E-2</v>
      </c>
      <c r="CL59" s="63">
        <f t="shared" si="70"/>
        <v>-2.8115255480616634E-3</v>
      </c>
      <c r="CM59" s="15">
        <f t="shared" si="71"/>
        <v>0.40521668009116774</v>
      </c>
      <c r="CN59" s="15">
        <f t="shared" si="72"/>
        <v>-0.63311894752869435</v>
      </c>
      <c r="CO59" s="15">
        <f t="shared" si="73"/>
        <v>-2.9450280265510478</v>
      </c>
      <c r="CP59" s="15">
        <f t="shared" si="74"/>
        <v>-10.141988772808158</v>
      </c>
      <c r="CQ59" s="15">
        <f t="shared" si="83"/>
        <v>16.101241522686855</v>
      </c>
      <c r="CR59" s="15">
        <f t="shared" si="83"/>
        <v>16.111915109220089</v>
      </c>
      <c r="CS59" s="15">
        <f t="shared" si="83"/>
        <v>16.092851352036046</v>
      </c>
      <c r="CT59" s="15">
        <f t="shared" si="83"/>
        <v>16.127009949046396</v>
      </c>
      <c r="CU59" s="15">
        <f t="shared" si="83"/>
        <v>16.066138016713985</v>
      </c>
      <c r="CV59" s="15">
        <f t="shared" si="83"/>
        <v>16.175778851226593</v>
      </c>
      <c r="CW59" s="15">
        <f t="shared" si="83"/>
        <v>15.981512027608279</v>
      </c>
      <c r="CX59" s="15">
        <f t="shared" si="75"/>
        <v>16.339614463959979</v>
      </c>
    </row>
    <row r="60" spans="1:102" x14ac:dyDescent="0.2">
      <c r="A60" s="159" t="s">
        <v>410</v>
      </c>
      <c r="B60" s="160" t="s">
        <v>111</v>
      </c>
      <c r="C60" s="161">
        <v>47587.499799999998</v>
      </c>
      <c r="D60" s="159" t="s">
        <v>260</v>
      </c>
      <c r="E60">
        <f t="shared" si="84"/>
        <v>3952.955513282709</v>
      </c>
      <c r="F60" s="11">
        <f t="shared" si="85"/>
        <v>3953</v>
      </c>
      <c r="G60">
        <f t="shared" si="86"/>
        <v>-1.5799600005266257E-2</v>
      </c>
      <c r="K60" s="63"/>
      <c r="O60">
        <f t="shared" ca="1" si="25"/>
        <v>-1.520564224427778E-2</v>
      </c>
      <c r="Q60" s="2">
        <f t="shared" si="87"/>
        <v>32568.999799999998</v>
      </c>
      <c r="R60">
        <f t="shared" si="88"/>
        <v>2.4962736032640948E-4</v>
      </c>
      <c r="S60">
        <v>1</v>
      </c>
      <c r="Z60">
        <f t="shared" si="89"/>
        <v>3953</v>
      </c>
      <c r="AA60" s="217">
        <f t="shared" si="90"/>
        <v>-1.6380518682724686E-2</v>
      </c>
      <c r="AB60" s="218">
        <f t="shared" si="91"/>
        <v>5.8091867745842934E-4</v>
      </c>
      <c r="AC60" s="218">
        <f t="shared" si="92"/>
        <v>5.8091867745842934E-4</v>
      </c>
      <c r="AD60" s="219">
        <f t="shared" si="93"/>
        <v>3.3746650982005067E-7</v>
      </c>
      <c r="AH60" s="15">
        <f t="shared" si="94"/>
        <v>-3.6553210198382459E-2</v>
      </c>
      <c r="AI60" s="15">
        <f t="shared" si="95"/>
        <v>1.3793035092627006</v>
      </c>
      <c r="AJ60" s="15">
        <f t="shared" si="96"/>
        <v>-0.9582793720937498</v>
      </c>
      <c r="AK60" s="15">
        <f t="shared" si="97"/>
        <v>-0.44911988915011797</v>
      </c>
      <c r="AL60" s="15">
        <f t="shared" si="98"/>
        <v>-0.86947569073939435</v>
      </c>
      <c r="AM60" s="15">
        <f t="shared" si="99"/>
        <v>-0.46436792554083772</v>
      </c>
      <c r="AN60" s="63">
        <f t="shared" si="80"/>
        <v>12.101752906315365</v>
      </c>
      <c r="AO60" s="63">
        <f t="shared" si="80"/>
        <v>12.104724376329891</v>
      </c>
      <c r="AP60" s="63">
        <f t="shared" si="80"/>
        <v>12.11036221088027</v>
      </c>
      <c r="AQ60" s="63">
        <f t="shared" si="80"/>
        <v>12.121016513486689</v>
      </c>
      <c r="AR60" s="63">
        <f t="shared" si="80"/>
        <v>12.141005263723486</v>
      </c>
      <c r="AS60" s="63">
        <f t="shared" si="80"/>
        <v>12.178032221206687</v>
      </c>
      <c r="AT60" s="63">
        <f t="shared" si="80"/>
        <v>12.245213120578608</v>
      </c>
      <c r="AU60" s="63">
        <f t="shared" si="100"/>
        <v>12.363599217444728</v>
      </c>
      <c r="AV60" s="217">
        <f t="shared" si="101"/>
        <v>-1.8576916094808358E-2</v>
      </c>
      <c r="AW60" s="218">
        <f t="shared" si="50"/>
        <v>3.6460185728597275E-3</v>
      </c>
      <c r="AX60" s="224">
        <f t="shared" si="51"/>
        <v>1.3293451433638084E-5</v>
      </c>
      <c r="AZ60" s="63"/>
      <c r="BA60" s="15">
        <f t="shared" si="102"/>
        <v>-2.1963974120836733E-3</v>
      </c>
      <c r="BB60" s="15">
        <f t="shared" si="103"/>
        <v>0.75592969639078023</v>
      </c>
      <c r="BC60" s="15">
        <f t="shared" si="104"/>
        <v>-0.99720227512250315</v>
      </c>
      <c r="BD60" s="15">
        <f t="shared" si="105"/>
        <v>-0.5551806650265354</v>
      </c>
      <c r="BE60" s="15">
        <f t="shared" si="106"/>
        <v>-1.9849874785265713</v>
      </c>
      <c r="BF60" s="15">
        <f t="shared" si="107"/>
        <v>-1.5319915329962372</v>
      </c>
      <c r="BG60" s="63">
        <f t="shared" si="81"/>
        <v>11.268845247506151</v>
      </c>
      <c r="BH60" s="63">
        <f t="shared" si="81"/>
        <v>11.26887177515664</v>
      </c>
      <c r="BI60" s="63">
        <f t="shared" si="81"/>
        <v>11.269033789738851</v>
      </c>
      <c r="BJ60" s="63">
        <f t="shared" si="81"/>
        <v>11.270021251399783</v>
      </c>
      <c r="BK60" s="63">
        <f t="shared" si="81"/>
        <v>11.275966436834198</v>
      </c>
      <c r="BL60" s="63">
        <f t="shared" si="81"/>
        <v>11.309450570122369</v>
      </c>
      <c r="BM60" s="63">
        <f t="shared" si="81"/>
        <v>11.455846420765587</v>
      </c>
      <c r="BN60" s="63">
        <f t="shared" si="108"/>
        <v>11.852798869212798</v>
      </c>
      <c r="BO60" s="63"/>
      <c r="BP60" s="63"/>
      <c r="BQ60" s="15">
        <f t="shared" si="59"/>
        <v>2.0185417365249335E-2</v>
      </c>
      <c r="BR60" s="15">
        <v>14000</v>
      </c>
      <c r="BS60" s="15">
        <f t="shared" si="60"/>
        <v>2.3250517260650631E-2</v>
      </c>
      <c r="BT60" s="15">
        <f t="shared" si="61"/>
        <v>1.1898470002303299E-2</v>
      </c>
      <c r="BU60" s="15">
        <f t="shared" si="62"/>
        <v>1.135204725834733E-2</v>
      </c>
      <c r="BV60" s="15">
        <f t="shared" si="63"/>
        <v>0.72730218236596689</v>
      </c>
      <c r="BW60" s="15">
        <f t="shared" si="64"/>
        <v>0.87331783485389847</v>
      </c>
      <c r="BX60" s="15">
        <f t="shared" si="65"/>
        <v>2.0531684624090047</v>
      </c>
      <c r="BY60" s="15">
        <f t="shared" si="66"/>
        <v>1.65242901218647</v>
      </c>
      <c r="BZ60" s="15">
        <f t="shared" si="82"/>
        <v>13.965866964709155</v>
      </c>
      <c r="CA60" s="15">
        <f t="shared" si="82"/>
        <v>13.965864892301772</v>
      </c>
      <c r="CB60" s="15">
        <f t="shared" si="82"/>
        <v>13.965844212873604</v>
      </c>
      <c r="CC60" s="15">
        <f t="shared" si="82"/>
        <v>13.965637999305333</v>
      </c>
      <c r="CD60" s="15">
        <f t="shared" si="82"/>
        <v>13.963594924892417</v>
      </c>
      <c r="CE60" s="15">
        <f t="shared" si="82"/>
        <v>13.944508611974921</v>
      </c>
      <c r="CF60" s="15">
        <f t="shared" si="82"/>
        <v>13.816518661890296</v>
      </c>
      <c r="CG60" s="15">
        <f t="shared" si="67"/>
        <v>13.386610715751406</v>
      </c>
      <c r="CI60" s="15">
        <v>14000</v>
      </c>
      <c r="CJ60" s="93">
        <f t="shared" si="68"/>
        <v>8.8333701069020013E-3</v>
      </c>
      <c r="CK60" s="93">
        <f t="shared" si="69"/>
        <v>1.1898470002303299E-2</v>
      </c>
      <c r="CL60" s="63">
        <f t="shared" si="70"/>
        <v>-3.0650998954012982E-3</v>
      </c>
      <c r="CM60" s="15">
        <f t="shared" si="71"/>
        <v>0.41647312087844524</v>
      </c>
      <c r="CN60" s="15">
        <f t="shared" si="72"/>
        <v>-0.69246763777967879</v>
      </c>
      <c r="CO60" s="15">
        <f t="shared" si="73"/>
        <v>-2.8657001404357492</v>
      </c>
      <c r="CP60" s="15">
        <f t="shared" si="74"/>
        <v>-7.2031594521221018</v>
      </c>
      <c r="CQ60" s="15">
        <f t="shared" si="83"/>
        <v>16.254890899393246</v>
      </c>
      <c r="CR60" s="15">
        <f t="shared" si="83"/>
        <v>16.263231462096314</v>
      </c>
      <c r="CS60" s="15">
        <f t="shared" si="83"/>
        <v>16.247126833143785</v>
      </c>
      <c r="CT60" s="15">
        <f t="shared" si="83"/>
        <v>16.278368838669387</v>
      </c>
      <c r="CU60" s="15">
        <f t="shared" si="83"/>
        <v>16.218285267565065</v>
      </c>
      <c r="CV60" s="15">
        <f t="shared" si="83"/>
        <v>16.335967015888965</v>
      </c>
      <c r="CW60" s="15">
        <f t="shared" si="83"/>
        <v>16.11238164050847</v>
      </c>
      <c r="CX60" s="15">
        <f t="shared" si="75"/>
        <v>16.574600092678278</v>
      </c>
    </row>
    <row r="61" spans="1:102" x14ac:dyDescent="0.2">
      <c r="A61" s="159" t="s">
        <v>410</v>
      </c>
      <c r="B61" s="160" t="s">
        <v>111</v>
      </c>
      <c r="C61" s="161">
        <v>47596.554499999998</v>
      </c>
      <c r="D61" s="159" t="s">
        <v>260</v>
      </c>
      <c r="E61">
        <f t="shared" si="84"/>
        <v>3978.4507080324693</v>
      </c>
      <c r="F61" s="11">
        <f t="shared" si="85"/>
        <v>3978.5</v>
      </c>
      <c r="G61">
        <f t="shared" si="86"/>
        <v>-1.7506200005300343E-2</v>
      </c>
      <c r="K61" s="63"/>
      <c r="O61">
        <f t="shared" ca="1" si="25"/>
        <v>-1.5260167549090584E-2</v>
      </c>
      <c r="Q61" s="2">
        <f t="shared" si="87"/>
        <v>32578.054499999998</v>
      </c>
      <c r="R61">
        <f t="shared" si="88"/>
        <v>3.0646703862557772E-4</v>
      </c>
      <c r="S61">
        <v>1</v>
      </c>
      <c r="Z61">
        <f t="shared" si="89"/>
        <v>3978.5</v>
      </c>
      <c r="AA61" s="217">
        <f t="shared" si="90"/>
        <v>-1.638214686764659E-2</v>
      </c>
      <c r="AB61" s="218">
        <f t="shared" si="91"/>
        <v>-1.1240531376537528E-3</v>
      </c>
      <c r="AC61" s="218">
        <f t="shared" si="92"/>
        <v>-1.1240531376537528E-3</v>
      </c>
      <c r="AD61" s="219">
        <f t="shared" si="93"/>
        <v>1.2634954562692467E-6</v>
      </c>
      <c r="AH61" s="15">
        <f t="shared" si="94"/>
        <v>-3.654816737153533E-2</v>
      </c>
      <c r="AI61" s="15">
        <f t="shared" si="95"/>
        <v>1.3834965407156603</v>
      </c>
      <c r="AJ61" s="15">
        <f t="shared" si="96"/>
        <v>-0.96091644980711888</v>
      </c>
      <c r="AK61" s="15">
        <f t="shared" si="97"/>
        <v>-0.44554486892829942</v>
      </c>
      <c r="AL61" s="15">
        <f t="shared" si="98"/>
        <v>-0.86010234566188681</v>
      </c>
      <c r="AM61" s="15">
        <f t="shared" si="99"/>
        <v>-0.45868296111765816</v>
      </c>
      <c r="AN61" s="63">
        <f t="shared" ref="AN61:AT70" si="109">$AU61+$AB$7*SIN(AO61)</f>
        <v>12.107242029042322</v>
      </c>
      <c r="AO61" s="63">
        <f t="shared" si="109"/>
        <v>12.110212860065126</v>
      </c>
      <c r="AP61" s="63">
        <f t="shared" si="109"/>
        <v>12.115834348124134</v>
      </c>
      <c r="AQ61" s="63">
        <f t="shared" si="109"/>
        <v>12.126430009510834</v>
      </c>
      <c r="AR61" s="63">
        <f t="shared" si="109"/>
        <v>12.146259821412858</v>
      </c>
      <c r="AS61" s="63">
        <f t="shared" si="109"/>
        <v>12.182912757568067</v>
      </c>
      <c r="AT61" s="63">
        <f t="shared" si="109"/>
        <v>12.249305087313077</v>
      </c>
      <c r="AU61" s="63">
        <f t="shared" si="100"/>
        <v>12.366195693328756</v>
      </c>
      <c r="AV61" s="217">
        <f t="shared" si="101"/>
        <v>-1.8541342672672254E-2</v>
      </c>
      <c r="AW61" s="218">
        <f t="shared" si="50"/>
        <v>2.1274413516665321E-3</v>
      </c>
      <c r="AX61" s="224">
        <f t="shared" si="51"/>
        <v>4.5260067047807214E-6</v>
      </c>
      <c r="AZ61" s="63"/>
      <c r="BA61" s="15">
        <f t="shared" si="102"/>
        <v>-2.1591958050256647E-3</v>
      </c>
      <c r="BB61" s="15">
        <f t="shared" si="103"/>
        <v>0.76359363551333637</v>
      </c>
      <c r="BC61" s="15">
        <f t="shared" si="104"/>
        <v>-0.99607905626036741</v>
      </c>
      <c r="BD61" s="15">
        <f t="shared" si="105"/>
        <v>-0.55848716614923344</v>
      </c>
      <c r="BE61" s="15">
        <f t="shared" si="106"/>
        <v>-1.9712242756600045</v>
      </c>
      <c r="BF61" s="15">
        <f t="shared" si="107"/>
        <v>-1.509198760632027</v>
      </c>
      <c r="BG61" s="63">
        <f t="shared" ref="BG61:BM70" si="110">$BN61+$BB$7*SIN(BH61)</f>
        <v>11.283249032964735</v>
      </c>
      <c r="BH61" s="63">
        <f t="shared" si="110"/>
        <v>11.283283029100991</v>
      </c>
      <c r="BI61" s="63">
        <f t="shared" si="110"/>
        <v>11.283480515118219</v>
      </c>
      <c r="BJ61" s="63">
        <f t="shared" si="110"/>
        <v>11.284625131325408</v>
      </c>
      <c r="BK61" s="63">
        <f t="shared" si="110"/>
        <v>11.291174412745461</v>
      </c>
      <c r="BL61" s="63">
        <f t="shared" si="110"/>
        <v>11.326234119517609</v>
      </c>
      <c r="BM61" s="63">
        <f t="shared" si="110"/>
        <v>11.473353879295138</v>
      </c>
      <c r="BN61" s="63">
        <f t="shared" si="108"/>
        <v>11.864783136277429</v>
      </c>
      <c r="BO61" s="63"/>
      <c r="BP61" s="63"/>
      <c r="BQ61" s="15">
        <f t="shared" si="59"/>
        <v>2.1204860146392279E-2</v>
      </c>
      <c r="BR61" s="15">
        <v>14500</v>
      </c>
      <c r="BS61" s="15">
        <f t="shared" si="60"/>
        <v>2.4456354635712566E-2</v>
      </c>
      <c r="BT61" s="15">
        <f t="shared" si="61"/>
        <v>1.1190989315535027E-2</v>
      </c>
      <c r="BU61" s="15">
        <f t="shared" si="62"/>
        <v>1.326536532017754E-2</v>
      </c>
      <c r="BV61" s="15">
        <f t="shared" si="63"/>
        <v>0.70207199010317134</v>
      </c>
      <c r="BW61" s="15">
        <f t="shared" si="64"/>
        <v>0.89617364083752782</v>
      </c>
      <c r="BX61" s="15">
        <f t="shared" si="65"/>
        <v>2.1022657547454644</v>
      </c>
      <c r="BY61" s="15">
        <f t="shared" si="66"/>
        <v>1.7479002266631962</v>
      </c>
      <c r="BZ61" s="15">
        <f t="shared" si="82"/>
        <v>14.021450977987119</v>
      </c>
      <c r="CA61" s="15">
        <f t="shared" si="82"/>
        <v>14.021450675665283</v>
      </c>
      <c r="CB61" s="15">
        <f t="shared" si="82"/>
        <v>14.02144622154187</v>
      </c>
      <c r="CC61" s="15">
        <f t="shared" si="82"/>
        <v>14.021380618478346</v>
      </c>
      <c r="CD61" s="15">
        <f t="shared" si="82"/>
        <v>14.020418627048389</v>
      </c>
      <c r="CE61" s="15">
        <f t="shared" si="82"/>
        <v>14.007123216376238</v>
      </c>
      <c r="CF61" s="15">
        <f t="shared" si="82"/>
        <v>13.88727686572571</v>
      </c>
      <c r="CG61" s="15">
        <f t="shared" si="67"/>
        <v>13.437522007595074</v>
      </c>
      <c r="CI61" s="15">
        <v>14500</v>
      </c>
      <c r="CJ61" s="93">
        <f t="shared" si="68"/>
        <v>7.9394948262147425E-3</v>
      </c>
      <c r="CK61" s="93">
        <f t="shared" si="69"/>
        <v>1.1190989315535027E-2</v>
      </c>
      <c r="CL61" s="63">
        <f t="shared" si="70"/>
        <v>-3.251494489320285E-3</v>
      </c>
      <c r="CM61" s="15">
        <f t="shared" si="71"/>
        <v>0.43257560562190256</v>
      </c>
      <c r="CN61" s="15">
        <f t="shared" si="72"/>
        <v>-0.75112553697513118</v>
      </c>
      <c r="CO61" s="15">
        <f t="shared" si="73"/>
        <v>-2.7808386184508533</v>
      </c>
      <c r="CP61" s="15">
        <f t="shared" si="74"/>
        <v>-5.4836870386676013</v>
      </c>
      <c r="CQ61" s="15">
        <f t="shared" si="83"/>
        <v>16.413980848015385</v>
      </c>
      <c r="CR61" s="15">
        <f t="shared" si="83"/>
        <v>16.418599660363853</v>
      </c>
      <c r="CS61" s="15">
        <f t="shared" si="83"/>
        <v>16.408594374213752</v>
      </c>
      <c r="CT61" s="15">
        <f t="shared" si="83"/>
        <v>16.430377866989627</v>
      </c>
      <c r="CU61" s="15">
        <f t="shared" si="83"/>
        <v>16.383452347909131</v>
      </c>
      <c r="CV61" s="15">
        <f t="shared" si="83"/>
        <v>16.487085258392735</v>
      </c>
      <c r="CW61" s="15">
        <f t="shared" si="83"/>
        <v>16.268656917314718</v>
      </c>
      <c r="CX61" s="15">
        <f t="shared" si="75"/>
        <v>16.809585721396576</v>
      </c>
    </row>
    <row r="62" spans="1:102" x14ac:dyDescent="0.2">
      <c r="A62" s="159" t="s">
        <v>410</v>
      </c>
      <c r="B62" s="160" t="s">
        <v>111</v>
      </c>
      <c r="C62" s="161">
        <v>47643.432000000001</v>
      </c>
      <c r="D62" s="159" t="s">
        <v>260</v>
      </c>
      <c r="E62">
        <f t="shared" si="84"/>
        <v>4110.4430426080899</v>
      </c>
      <c r="F62" s="11">
        <f t="shared" si="85"/>
        <v>4110.5</v>
      </c>
      <c r="G62">
        <f t="shared" si="86"/>
        <v>-2.0228599998517893E-2</v>
      </c>
      <c r="K62" s="63"/>
      <c r="O62">
        <f t="shared" ca="1" si="25"/>
        <v>-1.5542416185768621E-2</v>
      </c>
      <c r="Q62" s="2">
        <f t="shared" si="87"/>
        <v>32624.932000000001</v>
      </c>
      <c r="R62">
        <f t="shared" si="88"/>
        <v>4.0919625790003809E-4</v>
      </c>
      <c r="S62">
        <v>1</v>
      </c>
      <c r="Z62">
        <f t="shared" si="89"/>
        <v>4110.5</v>
      </c>
      <c r="AA62" s="217">
        <f t="shared" si="90"/>
        <v>-1.6373634533452249E-2</v>
      </c>
      <c r="AB62" s="218">
        <f t="shared" si="91"/>
        <v>-3.8549654650656441E-3</v>
      </c>
      <c r="AC62" s="218">
        <f t="shared" si="92"/>
        <v>-3.8549654650656441E-3</v>
      </c>
      <c r="AD62" s="219">
        <f t="shared" si="93"/>
        <v>1.4860758736848777E-5</v>
      </c>
      <c r="AH62" s="15">
        <f t="shared" si="94"/>
        <v>-3.6503956967718784E-2</v>
      </c>
      <c r="AI62" s="15">
        <f t="shared" si="95"/>
        <v>1.4050289322324079</v>
      </c>
      <c r="AJ62" s="15">
        <f t="shared" si="96"/>
        <v>-0.97341406453667567</v>
      </c>
      <c r="AK62" s="15">
        <f t="shared" si="97"/>
        <v>-0.42606500797869939</v>
      </c>
      <c r="AL62" s="15">
        <f t="shared" si="98"/>
        <v>-0.81070406940157969</v>
      </c>
      <c r="AM62" s="15">
        <f t="shared" si="99"/>
        <v>-0.4291163199283527</v>
      </c>
      <c r="AN62" s="63">
        <f t="shared" si="109"/>
        <v>12.135902225807188</v>
      </c>
      <c r="AO62" s="63">
        <f t="shared" si="109"/>
        <v>12.138854076794239</v>
      </c>
      <c r="AP62" s="63">
        <f t="shared" si="109"/>
        <v>12.144365160207407</v>
      </c>
      <c r="AQ62" s="63">
        <f t="shared" si="109"/>
        <v>12.1546181103171</v>
      </c>
      <c r="AR62" s="63">
        <f t="shared" si="109"/>
        <v>12.173572589939978</v>
      </c>
      <c r="AS62" s="63">
        <f t="shared" si="109"/>
        <v>12.208231875175763</v>
      </c>
      <c r="AT62" s="63">
        <f t="shared" si="109"/>
        <v>12.270499405895439</v>
      </c>
      <c r="AU62" s="63">
        <f t="shared" si="100"/>
        <v>12.379636274375484</v>
      </c>
      <c r="AV62" s="217">
        <f t="shared" si="101"/>
        <v>-1.8326509896941068E-2</v>
      </c>
      <c r="AW62" s="218">
        <f t="shared" si="50"/>
        <v>-4.966770026683478E-4</v>
      </c>
      <c r="AX62" s="224">
        <f t="shared" si="51"/>
        <v>2.4668804497961398E-7</v>
      </c>
      <c r="AZ62" s="63"/>
      <c r="BA62" s="15">
        <f t="shared" si="102"/>
        <v>-1.9528753634888189E-3</v>
      </c>
      <c r="BB62" s="15">
        <f t="shared" si="103"/>
        <v>0.80669218635979667</v>
      </c>
      <c r="BC62" s="15">
        <f t="shared" si="104"/>
        <v>-0.98648328882042469</v>
      </c>
      <c r="BD62" s="15">
        <f t="shared" si="105"/>
        <v>-0.57482864673644019</v>
      </c>
      <c r="BE62" s="15">
        <f t="shared" si="106"/>
        <v>-1.8952034662328288</v>
      </c>
      <c r="BF62" s="15">
        <f t="shared" si="107"/>
        <v>-1.3913182522748408</v>
      </c>
      <c r="BG62" s="63">
        <f t="shared" si="110"/>
        <v>11.36026465527206</v>
      </c>
      <c r="BH62" s="63">
        <f t="shared" si="110"/>
        <v>11.360369437792853</v>
      </c>
      <c r="BI62" s="63">
        <f t="shared" si="110"/>
        <v>11.36085342810834</v>
      </c>
      <c r="BJ62" s="63">
        <f t="shared" si="110"/>
        <v>11.363081078062711</v>
      </c>
      <c r="BK62" s="63">
        <f t="shared" si="110"/>
        <v>11.373172471254891</v>
      </c>
      <c r="BL62" s="63">
        <f t="shared" si="110"/>
        <v>11.416005425338922</v>
      </c>
      <c r="BM62" s="63">
        <f t="shared" si="110"/>
        <v>11.564861451012868</v>
      </c>
      <c r="BN62" s="63">
        <f t="shared" si="108"/>
        <v>11.92681934225906</v>
      </c>
      <c r="BO62" s="63"/>
      <c r="BP62" s="63"/>
      <c r="BQ62" s="15">
        <f t="shared" si="59"/>
        <v>2.2172599267826623E-2</v>
      </c>
      <c r="BR62" s="15">
        <v>15000</v>
      </c>
      <c r="BS62" s="15">
        <f t="shared" si="60"/>
        <v>2.5530887730223918E-2</v>
      </c>
      <c r="BT62" s="15">
        <f t="shared" si="61"/>
        <v>1.0455471750315031E-2</v>
      </c>
      <c r="BU62" s="15">
        <f t="shared" si="62"/>
        <v>1.5075415979908888E-2</v>
      </c>
      <c r="BV62" s="15">
        <f t="shared" si="63"/>
        <v>0.67915900336088708</v>
      </c>
      <c r="BW62" s="15">
        <f t="shared" si="64"/>
        <v>0.91556743868416268</v>
      </c>
      <c r="BX62" s="15">
        <f t="shared" si="65"/>
        <v>2.1481130995632407</v>
      </c>
      <c r="BY62" s="15">
        <f t="shared" si="66"/>
        <v>1.8447571334591639</v>
      </c>
      <c r="BZ62" s="15">
        <f t="shared" ref="BZ62:CF71" si="111">$CG62+$AB$7*SIN(CA62)</f>
        <v>14.075164069008725</v>
      </c>
      <c r="CA62" s="15">
        <f t="shared" si="111"/>
        <v>14.07516405375523</v>
      </c>
      <c r="CB62" s="15">
        <f t="shared" si="111"/>
        <v>14.075163635000166</v>
      </c>
      <c r="CC62" s="15">
        <f t="shared" si="111"/>
        <v>14.075152139996018</v>
      </c>
      <c r="CD62" s="15">
        <f t="shared" si="111"/>
        <v>14.074837424002359</v>
      </c>
      <c r="CE62" s="15">
        <f t="shared" si="111"/>
        <v>14.066764705337981</v>
      </c>
      <c r="CF62" s="15">
        <f t="shared" si="111"/>
        <v>13.956869574897775</v>
      </c>
      <c r="CG62" s="15">
        <f t="shared" si="67"/>
        <v>13.488433299438743</v>
      </c>
      <c r="CI62" s="15">
        <v>15000</v>
      </c>
      <c r="CJ62" s="93">
        <f t="shared" si="68"/>
        <v>7.0971832879177348E-3</v>
      </c>
      <c r="CK62" s="93">
        <f t="shared" si="69"/>
        <v>1.0455471750315031E-2</v>
      </c>
      <c r="CL62" s="63">
        <f t="shared" si="70"/>
        <v>-3.3582884623972963E-3</v>
      </c>
      <c r="CM62" s="15">
        <f t="shared" si="71"/>
        <v>0.45474052386431674</v>
      </c>
      <c r="CN62" s="15">
        <f t="shared" si="72"/>
        <v>-0.80881682697813229</v>
      </c>
      <c r="CO62" s="15">
        <f t="shared" si="73"/>
        <v>-2.6884666643255466</v>
      </c>
      <c r="CP62" s="15">
        <f t="shared" si="74"/>
        <v>-4.3380027622871147</v>
      </c>
      <c r="CQ62" s="15">
        <f t="shared" ref="CQ62:CW71" si="112">$CX62+$BB$7*SIN(CR62)</f>
        <v>16.579709907728503</v>
      </c>
      <c r="CR62" s="15">
        <f t="shared" si="112"/>
        <v>16.581358717642814</v>
      </c>
      <c r="CS62" s="15">
        <f t="shared" si="112"/>
        <v>16.577136054165436</v>
      </c>
      <c r="CT62" s="15">
        <f t="shared" si="112"/>
        <v>16.587993360487438</v>
      </c>
      <c r="CU62" s="15">
        <f t="shared" si="112"/>
        <v>16.560352856591599</v>
      </c>
      <c r="CV62" s="15">
        <f t="shared" si="112"/>
        <v>16.632649703281725</v>
      </c>
      <c r="CW62" s="15">
        <f t="shared" si="112"/>
        <v>16.454664143005957</v>
      </c>
      <c r="CX62" s="15">
        <f t="shared" si="75"/>
        <v>17.044571350114875</v>
      </c>
    </row>
    <row r="63" spans="1:102" x14ac:dyDescent="0.2">
      <c r="A63" s="164" t="s">
        <v>108</v>
      </c>
      <c r="B63" s="165" t="s">
        <v>111</v>
      </c>
      <c r="C63" s="164">
        <v>47659.417699999998</v>
      </c>
      <c r="D63" s="164">
        <v>1E-3</v>
      </c>
      <c r="E63">
        <f t="shared" si="84"/>
        <v>4155.4537591101443</v>
      </c>
      <c r="F63" s="11">
        <f t="shared" si="85"/>
        <v>4155.5</v>
      </c>
      <c r="G63">
        <f t="shared" si="86"/>
        <v>-1.6422600005171262E-2</v>
      </c>
      <c r="J63">
        <f>G63</f>
        <v>-1.6422600005171262E-2</v>
      </c>
      <c r="O63">
        <f t="shared" ca="1" si="25"/>
        <v>-1.5638637311908864E-2</v>
      </c>
      <c r="P63" s="31"/>
      <c r="Q63" s="2">
        <f t="shared" si="87"/>
        <v>32640.917699999998</v>
      </c>
      <c r="R63">
        <f t="shared" si="88"/>
        <v>2.6970179092985114E-4</v>
      </c>
      <c r="S63">
        <v>0.6</v>
      </c>
      <c r="Z63">
        <f t="shared" si="89"/>
        <v>4155.5</v>
      </c>
      <c r="AA63" s="217">
        <f t="shared" si="90"/>
        <v>-1.6364098430765212E-2</v>
      </c>
      <c r="AB63" s="218">
        <f t="shared" si="91"/>
        <v>-5.85015744060495E-5</v>
      </c>
      <c r="AC63" s="218">
        <f t="shared" si="92"/>
        <v>-5.85015744060495E-5</v>
      </c>
      <c r="AD63" s="219">
        <f t="shared" si="93"/>
        <v>2.0534605247919275E-9</v>
      </c>
      <c r="AH63" s="15">
        <f t="shared" si="94"/>
        <v>-3.6481804441095896E-2</v>
      </c>
      <c r="AI63" s="15">
        <f t="shared" si="95"/>
        <v>1.4122867045836489</v>
      </c>
      <c r="AJ63" s="15">
        <f t="shared" si="96"/>
        <v>-0.97720438494822648</v>
      </c>
      <c r="AK63" s="15">
        <f t="shared" si="97"/>
        <v>-0.41904594043227367</v>
      </c>
      <c r="AL63" s="15">
        <f t="shared" si="98"/>
        <v>-0.79352858742379251</v>
      </c>
      <c r="AM63" s="15">
        <f t="shared" si="99"/>
        <v>-0.41898431408667708</v>
      </c>
      <c r="AN63" s="63">
        <f t="shared" si="109"/>
        <v>12.145765693481401</v>
      </c>
      <c r="AO63" s="63">
        <f t="shared" si="109"/>
        <v>12.148704889341477</v>
      </c>
      <c r="AP63" s="63">
        <f t="shared" si="109"/>
        <v>12.154168326458013</v>
      </c>
      <c r="AQ63" s="63">
        <f t="shared" si="109"/>
        <v>12.164289471312298</v>
      </c>
      <c r="AR63" s="63">
        <f t="shared" si="109"/>
        <v>12.182925694075111</v>
      </c>
      <c r="AS63" s="63">
        <f t="shared" si="109"/>
        <v>12.216883838190421</v>
      </c>
      <c r="AT63" s="63">
        <f t="shared" si="109"/>
        <v>12.277729318402514</v>
      </c>
      <c r="AU63" s="63">
        <f t="shared" si="100"/>
        <v>12.384218290641414</v>
      </c>
      <c r="AV63" s="217">
        <f t="shared" si="101"/>
        <v>-1.8241084257513737E-2</v>
      </c>
      <c r="AW63" s="218">
        <f t="shared" si="50"/>
        <v>3.3126937281450753E-3</v>
      </c>
      <c r="AX63" s="224">
        <f t="shared" si="51"/>
        <v>6.5843638418950305E-6</v>
      </c>
      <c r="AZ63" s="63"/>
      <c r="BA63" s="15">
        <f t="shared" si="102"/>
        <v>-1.8769858267485252E-3</v>
      </c>
      <c r="BB63" s="15">
        <f t="shared" si="103"/>
        <v>0.8228264317630527</v>
      </c>
      <c r="BC63" s="15">
        <f t="shared" si="104"/>
        <v>-0.9815205044121833</v>
      </c>
      <c r="BD63" s="15">
        <f t="shared" si="105"/>
        <v>-0.58000466432727116</v>
      </c>
      <c r="BE63" s="15">
        <f t="shared" si="106"/>
        <v>-1.8672631641631572</v>
      </c>
      <c r="BF63" s="15">
        <f t="shared" si="107"/>
        <v>-1.3510845531570221</v>
      </c>
      <c r="BG63" s="63">
        <f t="shared" si="110"/>
        <v>11.387532514455206</v>
      </c>
      <c r="BH63" s="63">
        <f t="shared" si="110"/>
        <v>11.387678699099528</v>
      </c>
      <c r="BI63" s="63">
        <f t="shared" si="110"/>
        <v>11.388309005697552</v>
      </c>
      <c r="BJ63" s="63">
        <f t="shared" si="110"/>
        <v>11.391015800748129</v>
      </c>
      <c r="BK63" s="63">
        <f t="shared" si="110"/>
        <v>11.40244594641506</v>
      </c>
      <c r="BL63" s="63">
        <f t="shared" si="110"/>
        <v>11.447710077707207</v>
      </c>
      <c r="BM63" s="63">
        <f t="shared" si="110"/>
        <v>11.596381355174461</v>
      </c>
      <c r="BN63" s="63">
        <f t="shared" si="108"/>
        <v>11.947968048843707</v>
      </c>
      <c r="BO63" s="63"/>
      <c r="BP63" s="63"/>
      <c r="BQ63" s="15">
        <f t="shared" si="59"/>
        <v>2.3107462088643352E-2</v>
      </c>
      <c r="BR63" s="15">
        <v>15500</v>
      </c>
      <c r="BS63" s="15">
        <f t="shared" si="60"/>
        <v>2.6478657391194475E-2</v>
      </c>
      <c r="BT63" s="15">
        <f t="shared" si="61"/>
        <v>9.6919173066433162E-3</v>
      </c>
      <c r="BU63" s="15">
        <f t="shared" si="62"/>
        <v>1.6786740084551159E-2</v>
      </c>
      <c r="BV63" s="15">
        <f t="shared" si="63"/>
        <v>0.65828655209034448</v>
      </c>
      <c r="BW63" s="15">
        <f t="shared" si="64"/>
        <v>0.93200459395142288</v>
      </c>
      <c r="BX63" s="15">
        <f t="shared" si="65"/>
        <v>2.1911012994791617</v>
      </c>
      <c r="BY63" s="15">
        <f t="shared" si="66"/>
        <v>1.9433218328268176</v>
      </c>
      <c r="BZ63" s="15">
        <f t="shared" si="111"/>
        <v>14.127175630070424</v>
      </c>
      <c r="CA63" s="15">
        <f t="shared" si="111"/>
        <v>14.127175630065313</v>
      </c>
      <c r="CB63" s="15">
        <f t="shared" si="111"/>
        <v>14.127175629195133</v>
      </c>
      <c r="CC63" s="15">
        <f t="shared" si="111"/>
        <v>14.127175481040089</v>
      </c>
      <c r="CD63" s="15">
        <f t="shared" si="111"/>
        <v>14.127150288418642</v>
      </c>
      <c r="CE63" s="15">
        <f t="shared" si="111"/>
        <v>14.123527112795006</v>
      </c>
      <c r="CF63" s="15">
        <f t="shared" si="111"/>
        <v>14.025248378384783</v>
      </c>
      <c r="CG63" s="15">
        <f t="shared" si="67"/>
        <v>13.539344591282411</v>
      </c>
      <c r="CI63" s="15">
        <v>15500</v>
      </c>
      <c r="CJ63" s="93">
        <f t="shared" si="68"/>
        <v>6.320722004092191E-3</v>
      </c>
      <c r="CK63" s="93">
        <f t="shared" si="69"/>
        <v>9.6919173066433162E-3</v>
      </c>
      <c r="CL63" s="63">
        <f t="shared" si="70"/>
        <v>-3.3711953025511248E-3</v>
      </c>
      <c r="CM63" s="15">
        <f t="shared" si="71"/>
        <v>0.48496994435212171</v>
      </c>
      <c r="CN63" s="15">
        <f t="shared" si="72"/>
        <v>-0.86505913416562985</v>
      </c>
      <c r="CO63" s="15">
        <f t="shared" si="73"/>
        <v>-2.5853357607170175</v>
      </c>
      <c r="CP63" s="15">
        <f t="shared" si="74"/>
        <v>-3.5022699267977586</v>
      </c>
      <c r="CQ63" s="15">
        <f t="shared" si="112"/>
        <v>16.754468505171168</v>
      </c>
      <c r="CR63" s="15">
        <f t="shared" si="112"/>
        <v>16.754755891993764</v>
      </c>
      <c r="CS63" s="15">
        <f t="shared" si="112"/>
        <v>16.753809581647971</v>
      </c>
      <c r="CT63" s="15">
        <f t="shared" si="112"/>
        <v>16.756931475364855</v>
      </c>
      <c r="CU63" s="15">
        <f t="shared" si="112"/>
        <v>16.746695287252532</v>
      </c>
      <c r="CV63" s="15">
        <f t="shared" si="112"/>
        <v>16.780970110501482</v>
      </c>
      <c r="CW63" s="15">
        <f t="shared" si="112"/>
        <v>16.673095397139193</v>
      </c>
      <c r="CX63" s="15">
        <f t="shared" si="75"/>
        <v>17.279556978833174</v>
      </c>
    </row>
    <row r="64" spans="1:102" x14ac:dyDescent="0.2">
      <c r="A64" s="159" t="s">
        <v>410</v>
      </c>
      <c r="B64" s="160" t="s">
        <v>111</v>
      </c>
      <c r="C64" s="161">
        <v>47973.552100000001</v>
      </c>
      <c r="D64" s="159" t="s">
        <v>260</v>
      </c>
      <c r="E64">
        <f t="shared" si="84"/>
        <v>5039.9576858662676</v>
      </c>
      <c r="F64" s="11">
        <f t="shared" si="85"/>
        <v>5040</v>
      </c>
      <c r="G64">
        <f t="shared" si="86"/>
        <v>-1.5028000001620967E-2</v>
      </c>
      <c r="K64" s="63"/>
      <c r="O64">
        <f t="shared" ca="1" si="25"/>
        <v>-1.7529917002376477E-2</v>
      </c>
      <c r="Q64" s="2">
        <f t="shared" si="87"/>
        <v>32955.052100000001</v>
      </c>
      <c r="R64">
        <f t="shared" si="88"/>
        <v>2.2584078404871979E-4</v>
      </c>
      <c r="S64">
        <v>1</v>
      </c>
      <c r="Z64">
        <f t="shared" si="89"/>
        <v>5040</v>
      </c>
      <c r="AA64" s="217">
        <f t="shared" si="90"/>
        <v>-1.5425581096905974E-2</v>
      </c>
      <c r="AB64" s="218">
        <f t="shared" si="91"/>
        <v>3.975810952850066E-4</v>
      </c>
      <c r="AC64" s="218">
        <f t="shared" si="92"/>
        <v>3.975810952850066E-4</v>
      </c>
      <c r="AD64" s="219">
        <f t="shared" si="93"/>
        <v>1.580707273280255E-7</v>
      </c>
      <c r="AH64" s="15">
        <f t="shared" si="94"/>
        <v>-3.5249203652949673E-2</v>
      </c>
      <c r="AI64" s="15">
        <f t="shared" si="95"/>
        <v>1.5359236300780252</v>
      </c>
      <c r="AJ64" s="15">
        <f t="shared" si="96"/>
        <v>-0.98784301971346045</v>
      </c>
      <c r="AK64" s="15">
        <f t="shared" si="97"/>
        <v>-0.24158992051243702</v>
      </c>
      <c r="AL64" s="15">
        <f t="shared" si="98"/>
        <v>-0.42351210358417646</v>
      </c>
      <c r="AM64" s="15">
        <f t="shared" si="99"/>
        <v>-0.21497896236019809</v>
      </c>
      <c r="AN64" s="63">
        <f t="shared" si="109"/>
        <v>12.348190886035429</v>
      </c>
      <c r="AO64" s="63">
        <f t="shared" si="109"/>
        <v>12.350202174141774</v>
      </c>
      <c r="AP64" s="63">
        <f t="shared" si="109"/>
        <v>12.353703730285671</v>
      </c>
      <c r="AQ64" s="63">
        <f t="shared" si="109"/>
        <v>12.359793488275928</v>
      </c>
      <c r="AR64" s="63">
        <f t="shared" si="109"/>
        <v>12.370366197713683</v>
      </c>
      <c r="AS64" s="63">
        <f t="shared" si="109"/>
        <v>12.388670119175071</v>
      </c>
      <c r="AT64" s="63">
        <f t="shared" si="109"/>
        <v>12.420220643027502</v>
      </c>
      <c r="AU64" s="63">
        <f t="shared" si="100"/>
        <v>12.474280365912865</v>
      </c>
      <c r="AV64" s="217">
        <f t="shared" si="101"/>
        <v>-1.5061487967377798E-2</v>
      </c>
      <c r="AW64" s="218">
        <f t="shared" si="50"/>
        <v>3.6683499418367176E-3</v>
      </c>
      <c r="AX64" s="224">
        <f t="shared" si="51"/>
        <v>1.3456791295773449E-5</v>
      </c>
      <c r="AZ64" s="63"/>
      <c r="BA64" s="15">
        <f t="shared" si="102"/>
        <v>3.6409312952817617E-4</v>
      </c>
      <c r="BB64" s="15">
        <f t="shared" si="103"/>
        <v>1.3667013843882923</v>
      </c>
      <c r="BC64" s="15">
        <f t="shared" si="104"/>
        <v>-0.41909630961218075</v>
      </c>
      <c r="BD64" s="15">
        <f t="shared" si="105"/>
        <v>-0.48303827861869575</v>
      </c>
      <c r="BE64" s="15">
        <f t="shared" si="106"/>
        <v>-0.92146111507965744</v>
      </c>
      <c r="BF64" s="15">
        <f t="shared" si="107"/>
        <v>-0.49635898585922233</v>
      </c>
      <c r="BG64" s="63">
        <f t="shared" si="110"/>
        <v>12.084569981671679</v>
      </c>
      <c r="BH64" s="63">
        <f t="shared" si="110"/>
        <v>12.08816141978609</v>
      </c>
      <c r="BI64" s="63">
        <f t="shared" si="110"/>
        <v>12.094820192315003</v>
      </c>
      <c r="BJ64" s="63">
        <f t="shared" si="110"/>
        <v>12.107106783278013</v>
      </c>
      <c r="BK64" s="63">
        <f t="shared" si="110"/>
        <v>12.129585190829721</v>
      </c>
      <c r="BL64" s="63">
        <f t="shared" si="110"/>
        <v>12.170118008270247</v>
      </c>
      <c r="BM64" s="63">
        <f t="shared" si="110"/>
        <v>12.241560189762762</v>
      </c>
      <c r="BN64" s="63">
        <f t="shared" si="108"/>
        <v>12.363657626046377</v>
      </c>
      <c r="BO64" s="63"/>
      <c r="BP64" s="63"/>
      <c r="BQ64" s="15">
        <f t="shared" si="59"/>
        <v>2.4033203058778773E-2</v>
      </c>
      <c r="BR64" s="15">
        <v>16000</v>
      </c>
      <c r="BS64" s="15">
        <f t="shared" si="60"/>
        <v>2.7303971905330484E-2</v>
      </c>
      <c r="BT64" s="15">
        <f t="shared" si="61"/>
        <v>8.9003259845198759E-3</v>
      </c>
      <c r="BU64" s="15">
        <f t="shared" si="62"/>
        <v>1.8403645920810608E-2</v>
      </c>
      <c r="BV64" s="15">
        <f t="shared" si="63"/>
        <v>0.63921762268914195</v>
      </c>
      <c r="BW64" s="15">
        <f t="shared" si="64"/>
        <v>0.94590251360958988</v>
      </c>
      <c r="BX64" s="15">
        <f t="shared" si="65"/>
        <v>2.2315615573073937</v>
      </c>
      <c r="BY64" s="15">
        <f t="shared" si="66"/>
        <v>2.0439196289773927</v>
      </c>
      <c r="BZ64" s="15">
        <f t="shared" si="111"/>
        <v>14.177634971178847</v>
      </c>
      <c r="CA64" s="15">
        <f t="shared" si="111"/>
        <v>14.17763497114335</v>
      </c>
      <c r="CB64" s="15">
        <f t="shared" si="111"/>
        <v>14.177634972635847</v>
      </c>
      <c r="CC64" s="15">
        <f t="shared" si="111"/>
        <v>14.177634909881171</v>
      </c>
      <c r="CD64" s="15">
        <f t="shared" si="111"/>
        <v>14.177637548428502</v>
      </c>
      <c r="CE64" s="15">
        <f t="shared" si="111"/>
        <v>14.177526460807304</v>
      </c>
      <c r="CF64" s="15">
        <f t="shared" si="111"/>
        <v>14.092368010880014</v>
      </c>
      <c r="CG64" s="15">
        <f t="shared" si="67"/>
        <v>13.59025588312608</v>
      </c>
      <c r="CI64" s="15">
        <v>16000</v>
      </c>
      <c r="CJ64" s="93">
        <f t="shared" si="68"/>
        <v>5.629557137968165E-3</v>
      </c>
      <c r="CK64" s="93">
        <f t="shared" si="69"/>
        <v>8.9003259845198759E-3</v>
      </c>
      <c r="CL64" s="63">
        <f t="shared" si="70"/>
        <v>-3.270768846551711E-3</v>
      </c>
      <c r="CM64" s="15">
        <f t="shared" si="71"/>
        <v>0.52669426626635141</v>
      </c>
      <c r="CN64" s="15">
        <f t="shared" si="72"/>
        <v>-0.91856785745158942</v>
      </c>
      <c r="CO64" s="15">
        <f t="shared" si="73"/>
        <v>-2.4661621640624909</v>
      </c>
      <c r="CP64" s="15">
        <f t="shared" si="74"/>
        <v>-2.8476374162442748</v>
      </c>
      <c r="CQ64" s="15">
        <f t="shared" si="112"/>
        <v>16.94212014253225</v>
      </c>
      <c r="CR64" s="15">
        <f t="shared" si="112"/>
        <v>16.942126961881677</v>
      </c>
      <c r="CS64" s="15">
        <f t="shared" si="112"/>
        <v>16.94209292138633</v>
      </c>
      <c r="CT64" s="15">
        <f t="shared" si="112"/>
        <v>16.942262876070362</v>
      </c>
      <c r="CU64" s="15">
        <f t="shared" si="112"/>
        <v>16.94141516076499</v>
      </c>
      <c r="CV64" s="15">
        <f t="shared" si="112"/>
        <v>16.945664109810078</v>
      </c>
      <c r="CW64" s="15">
        <f t="shared" si="112"/>
        <v>16.924860584706124</v>
      </c>
      <c r="CX64" s="15">
        <f t="shared" si="75"/>
        <v>17.514542607551469</v>
      </c>
    </row>
    <row r="65" spans="1:102" x14ac:dyDescent="0.2">
      <c r="A65" s="164" t="s">
        <v>108</v>
      </c>
      <c r="B65" s="165" t="s">
        <v>110</v>
      </c>
      <c r="C65" s="164">
        <v>47982.429499999998</v>
      </c>
      <c r="D65" s="164">
        <v>1E-3</v>
      </c>
      <c r="E65">
        <f t="shared" si="84"/>
        <v>5064.9536594348501</v>
      </c>
      <c r="F65" s="11">
        <f t="shared" si="85"/>
        <v>5065</v>
      </c>
      <c r="G65">
        <f t="shared" si="86"/>
        <v>-1.6458000005513895E-2</v>
      </c>
      <c r="J65">
        <f>G65</f>
        <v>-1.6458000005513895E-2</v>
      </c>
      <c r="O65">
        <f t="shared" ca="1" si="25"/>
        <v>-1.7583373183565499E-2</v>
      </c>
      <c r="P65" s="31"/>
      <c r="Q65" s="2">
        <f t="shared" si="87"/>
        <v>32963.929499999998</v>
      </c>
      <c r="R65">
        <f t="shared" si="88"/>
        <v>2.7086576418149539E-4</v>
      </c>
      <c r="S65">
        <v>0.6</v>
      </c>
      <c r="Z65">
        <f t="shared" si="89"/>
        <v>5065</v>
      </c>
      <c r="AA65" s="217">
        <f t="shared" si="90"/>
        <v>-1.5377030602060398E-2</v>
      </c>
      <c r="AB65" s="218">
        <f t="shared" si="91"/>
        <v>-1.0809694034534974E-3</v>
      </c>
      <c r="AC65" s="218">
        <f t="shared" si="92"/>
        <v>-1.0809694034534974E-3</v>
      </c>
      <c r="AD65" s="219">
        <f t="shared" si="93"/>
        <v>7.0109691072156605E-7</v>
      </c>
      <c r="AH65" s="15">
        <f t="shared" si="94"/>
        <v>-3.5191066042721653E-2</v>
      </c>
      <c r="AI65" s="15">
        <f t="shared" si="95"/>
        <v>1.5386089398945118</v>
      </c>
      <c r="AJ65" s="15">
        <f t="shared" si="96"/>
        <v>-0.98603069396486642</v>
      </c>
      <c r="AK65" s="15">
        <f t="shared" si="97"/>
        <v>-0.23554243107118511</v>
      </c>
      <c r="AL65" s="15">
        <f t="shared" si="98"/>
        <v>-0.41225618494407962</v>
      </c>
      <c r="AM65" s="15">
        <f t="shared" si="99"/>
        <v>-0.20909795482698126</v>
      </c>
      <c r="AN65" s="63">
        <f t="shared" si="109"/>
        <v>12.354114117306777</v>
      </c>
      <c r="AO65" s="63">
        <f t="shared" si="109"/>
        <v>12.3560810177643</v>
      </c>
      <c r="AP65" s="63">
        <f t="shared" si="109"/>
        <v>12.359501007443034</v>
      </c>
      <c r="AQ65" s="63">
        <f t="shared" si="109"/>
        <v>12.365441772452757</v>
      </c>
      <c r="AR65" s="63">
        <f t="shared" si="109"/>
        <v>12.375744372124714</v>
      </c>
      <c r="AS65" s="63">
        <f t="shared" si="109"/>
        <v>12.393563588334029</v>
      </c>
      <c r="AT65" s="63">
        <f t="shared" si="109"/>
        <v>12.424256476863599</v>
      </c>
      <c r="AU65" s="63">
        <f t="shared" si="100"/>
        <v>12.476825930505047</v>
      </c>
      <c r="AV65" s="217">
        <f t="shared" si="101"/>
        <v>-1.4926920639553438E-2</v>
      </c>
      <c r="AW65" s="218">
        <f t="shared" si="50"/>
        <v>1.9474174222602171E-3</v>
      </c>
      <c r="AX65" s="224">
        <f t="shared" si="51"/>
        <v>2.2754607699135771E-6</v>
      </c>
      <c r="AZ65" s="63"/>
      <c r="BA65" s="15">
        <f t="shared" si="102"/>
        <v>4.5010996250696012E-4</v>
      </c>
      <c r="BB65" s="15">
        <f t="shared" si="103"/>
        <v>1.3877925994403655</v>
      </c>
      <c r="BC65" s="15">
        <f t="shared" si="104"/>
        <v>-0.37835859567707752</v>
      </c>
      <c r="BD65" s="15">
        <f t="shared" si="105"/>
        <v>-0.46627543763583246</v>
      </c>
      <c r="BE65" s="15">
        <f t="shared" si="106"/>
        <v>-0.87703376626485929</v>
      </c>
      <c r="BF65" s="15">
        <f t="shared" si="107"/>
        <v>-0.46896996368286237</v>
      </c>
      <c r="BG65" s="63">
        <f t="shared" si="110"/>
        <v>12.110218137449186</v>
      </c>
      <c r="BH65" s="63">
        <f t="shared" si="110"/>
        <v>12.113807526381121</v>
      </c>
      <c r="BI65" s="63">
        <f t="shared" si="110"/>
        <v>12.120378175657828</v>
      </c>
      <c r="BJ65" s="63">
        <f t="shared" si="110"/>
        <v>12.132353273173125</v>
      </c>
      <c r="BK65" s="63">
        <f t="shared" si="110"/>
        <v>12.154009967583159</v>
      </c>
      <c r="BL65" s="63">
        <f t="shared" si="110"/>
        <v>12.192669813890481</v>
      </c>
      <c r="BM65" s="63">
        <f t="shared" si="110"/>
        <v>12.260297326448024</v>
      </c>
      <c r="BN65" s="63">
        <f t="shared" si="108"/>
        <v>12.375406907482292</v>
      </c>
      <c r="BO65" s="63"/>
      <c r="BP65" s="63"/>
      <c r="BQ65" s="15">
        <f t="shared" si="59"/>
        <v>2.498250661520866E-2</v>
      </c>
      <c r="BR65" s="15">
        <v>16500</v>
      </c>
      <c r="BS65" s="15">
        <f t="shared" si="60"/>
        <v>2.8010893440922374E-2</v>
      </c>
      <c r="BT65" s="15">
        <f t="shared" si="61"/>
        <v>8.0806977839447125E-3</v>
      </c>
      <c r="BU65" s="15">
        <f t="shared" si="62"/>
        <v>1.9930195656977661E-2</v>
      </c>
      <c r="BV65" s="15">
        <f t="shared" si="63"/>
        <v>0.6217487727230735</v>
      </c>
      <c r="BW65" s="15">
        <f t="shared" si="64"/>
        <v>0.95760770475591828</v>
      </c>
      <c r="BX65" s="15">
        <f t="shared" si="65"/>
        <v>2.2697762874208802</v>
      </c>
      <c r="BY65" s="15">
        <f t="shared" si="66"/>
        <v>2.1468837476828369</v>
      </c>
      <c r="BZ65" s="15">
        <f t="shared" si="111"/>
        <v>14.226674285535086</v>
      </c>
      <c r="CA65" s="15">
        <f t="shared" si="111"/>
        <v>14.226674303587972</v>
      </c>
      <c r="CB65" s="15">
        <f t="shared" si="111"/>
        <v>14.226673960034319</v>
      </c>
      <c r="CC65" s="15">
        <f t="shared" si="111"/>
        <v>14.226680497772396</v>
      </c>
      <c r="CD65" s="15">
        <f t="shared" si="111"/>
        <v>14.226556004481791</v>
      </c>
      <c r="CE65" s="15">
        <f t="shared" si="111"/>
        <v>14.228897695845477</v>
      </c>
      <c r="CF65" s="15">
        <f t="shared" si="111"/>
        <v>14.158186470092241</v>
      </c>
      <c r="CG65" s="15">
        <f t="shared" si="67"/>
        <v>13.641167174969748</v>
      </c>
      <c r="CI65" s="15">
        <v>16500</v>
      </c>
      <c r="CJ65" s="93">
        <f t="shared" si="68"/>
        <v>5.052310958230998E-3</v>
      </c>
      <c r="CK65" s="93">
        <f t="shared" si="69"/>
        <v>8.0806977839447125E-3</v>
      </c>
      <c r="CL65" s="63">
        <f t="shared" si="70"/>
        <v>-3.0283868257137145E-3</v>
      </c>
      <c r="CM65" s="15">
        <f t="shared" si="71"/>
        <v>0.58594978415652754</v>
      </c>
      <c r="CN65" s="15">
        <f t="shared" si="72"/>
        <v>-0.96574883000264766</v>
      </c>
      <c r="CO65" s="15">
        <f t="shared" si="73"/>
        <v>-2.3222900467904131</v>
      </c>
      <c r="CP65" s="15">
        <f t="shared" si="74"/>
        <v>-2.3029975558285454</v>
      </c>
      <c r="CQ65" s="15">
        <f t="shared" si="112"/>
        <v>17.148225906272522</v>
      </c>
      <c r="CR65" s="15">
        <f t="shared" si="112"/>
        <v>17.148225749843423</v>
      </c>
      <c r="CS65" s="15">
        <f t="shared" si="112"/>
        <v>17.148227731499524</v>
      </c>
      <c r="CT65" s="15">
        <f t="shared" si="112"/>
        <v>17.148202629934826</v>
      </c>
      <c r="CU65" s="15">
        <f t="shared" si="112"/>
        <v>17.148520945983837</v>
      </c>
      <c r="CV65" s="15">
        <f t="shared" si="112"/>
        <v>17.144539925007514</v>
      </c>
      <c r="CW65" s="15">
        <f t="shared" si="112"/>
        <v>17.209037423546452</v>
      </c>
      <c r="CX65" s="15">
        <f t="shared" si="75"/>
        <v>17.749528236269768</v>
      </c>
    </row>
    <row r="66" spans="1:102" x14ac:dyDescent="0.2">
      <c r="A66" s="162" t="s">
        <v>102</v>
      </c>
      <c r="B66" s="163" t="s">
        <v>112</v>
      </c>
      <c r="C66" s="161">
        <v>48356.409099999997</v>
      </c>
      <c r="D66" s="161">
        <v>2E-3</v>
      </c>
      <c r="E66">
        <f t="shared" si="84"/>
        <v>6117.9628960121881</v>
      </c>
      <c r="F66" s="11">
        <f t="shared" si="85"/>
        <v>6118</v>
      </c>
      <c r="G66">
        <f t="shared" si="86"/>
        <v>-1.3177600005292334E-2</v>
      </c>
      <c r="I66">
        <f>G66</f>
        <v>-1.3177600005292334E-2</v>
      </c>
      <c r="P66" s="31">
        <f t="shared" ref="P66:P97" si="113">+D$11+D$12*F66+D$13*F66^2</f>
        <v>1.9346574912783968E-2</v>
      </c>
      <c r="Q66" s="2">
        <f t="shared" si="87"/>
        <v>33337.909099999997</v>
      </c>
      <c r="R66">
        <f t="shared" si="88"/>
        <v>1.0578219541016235E-3</v>
      </c>
      <c r="S66">
        <v>0.1</v>
      </c>
      <c r="Z66">
        <f t="shared" si="89"/>
        <v>6118</v>
      </c>
      <c r="AA66" s="217">
        <f t="shared" si="90"/>
        <v>-1.2213353551385978E-2</v>
      </c>
      <c r="AB66" s="218">
        <f t="shared" si="91"/>
        <v>-9.6424645390635541E-4</v>
      </c>
      <c r="AC66" s="218">
        <f t="shared" si="92"/>
        <v>-9.6424645390635541E-4</v>
      </c>
      <c r="AD66" s="219">
        <f t="shared" si="93"/>
        <v>9.2977122387098125E-8</v>
      </c>
      <c r="AH66" s="15">
        <f t="shared" si="94"/>
        <v>-3.1559928464169947E-2</v>
      </c>
      <c r="AI66" s="15">
        <f t="shared" si="95"/>
        <v>1.5858410192766854</v>
      </c>
      <c r="AJ66" s="15">
        <f t="shared" si="96"/>
        <v>-0.78845063183025432</v>
      </c>
      <c r="AK66" s="15">
        <f t="shared" si="97"/>
        <v>4.8683951175596693E-2</v>
      </c>
      <c r="AL66" s="15">
        <f t="shared" si="98"/>
        <v>8.2910456808341318E-2</v>
      </c>
      <c r="AM66" s="15">
        <f t="shared" si="99"/>
        <v>4.1478992173470279E-2</v>
      </c>
      <c r="AN66" s="63">
        <f t="shared" si="109"/>
        <v>12.608628677044216</v>
      </c>
      <c r="AO66" s="63">
        <f t="shared" si="109"/>
        <v>12.608201528104761</v>
      </c>
      <c r="AP66" s="63">
        <f t="shared" si="109"/>
        <v>12.607474286610975</v>
      </c>
      <c r="AQ66" s="63">
        <f t="shared" si="109"/>
        <v>12.606236173025549</v>
      </c>
      <c r="AR66" s="63">
        <f t="shared" si="109"/>
        <v>12.60412844990562</v>
      </c>
      <c r="AS66" s="63">
        <f t="shared" si="109"/>
        <v>12.600540713552116</v>
      </c>
      <c r="AT66" s="63">
        <f t="shared" si="109"/>
        <v>12.594434706573233</v>
      </c>
      <c r="AU66" s="63">
        <f t="shared" si="100"/>
        <v>12.584045111127814</v>
      </c>
      <c r="AV66" s="217">
        <f t="shared" si="101"/>
        <v>-8.9794838702349014E-3</v>
      </c>
      <c r="AW66" s="218">
        <f t="shared" si="50"/>
        <v>1.6365062247416305E-3</v>
      </c>
      <c r="AX66" s="224">
        <f t="shared" si="51"/>
        <v>2.6781526236181038E-7</v>
      </c>
      <c r="AZ66" s="63"/>
      <c r="BA66" s="15">
        <f t="shared" si="102"/>
        <v>3.233869681151076E-3</v>
      </c>
      <c r="BB66" s="15">
        <f t="shared" si="103"/>
        <v>1.1899785533964984</v>
      </c>
      <c r="BC66" s="15">
        <f t="shared" si="104"/>
        <v>0.98551865170604458</v>
      </c>
      <c r="BD66" s="15">
        <f t="shared" si="105"/>
        <v>0.57593752540755372</v>
      </c>
      <c r="BE66" s="15">
        <f t="shared" si="106"/>
        <v>1.2521753340752007</v>
      </c>
      <c r="BF66" s="15">
        <f t="shared" si="107"/>
        <v>0.72313958150831692</v>
      </c>
      <c r="BG66" s="63">
        <f t="shared" si="110"/>
        <v>13.253788479427126</v>
      </c>
      <c r="BH66" s="63">
        <f t="shared" si="110"/>
        <v>13.250965790142425</v>
      </c>
      <c r="BI66" s="63">
        <f t="shared" si="110"/>
        <v>13.244972275703864</v>
      </c>
      <c r="BJ66" s="63">
        <f t="shared" si="110"/>
        <v>13.232340857113622</v>
      </c>
      <c r="BK66" s="63">
        <f t="shared" si="110"/>
        <v>13.206119853632323</v>
      </c>
      <c r="BL66" s="63">
        <f t="shared" si="110"/>
        <v>13.15324156831662</v>
      </c>
      <c r="BM66" s="63">
        <f t="shared" si="110"/>
        <v>13.051775818995914</v>
      </c>
      <c r="BN66" s="63">
        <f t="shared" si="108"/>
        <v>12.870286641563027</v>
      </c>
      <c r="BO66" s="63"/>
      <c r="BP66" s="63"/>
      <c r="BQ66" s="15">
        <f t="shared" ref="BQ66:BQ95" si="114">BS66+CL66</f>
        <v>2.6002481866926289E-2</v>
      </c>
      <c r="BR66" s="15">
        <v>17000</v>
      </c>
      <c r="BS66" s="15">
        <f t="shared" ref="BS66:BS95" si="115">AB$3+AB$4*BR66+AB$5*BR66^2+BU66</f>
        <v>2.8603234545574275E-2</v>
      </c>
      <c r="BT66" s="15">
        <f t="shared" ref="BT66:BT95" si="116">AB$3+AB$4*BR66+AB$5*BR66^2</f>
        <v>7.2330327049178328E-3</v>
      </c>
      <c r="BU66" s="15">
        <f t="shared" ref="BU66:BU95" si="117">$AB$6*($AB$11/BV66*BW66+$AB$12)</f>
        <v>2.1370201840656442E-2</v>
      </c>
      <c r="BV66" s="15">
        <f t="shared" ref="BV66:BV95" si="118">1+$AB$7*COS(BX66)</f>
        <v>0.60570493637293765</v>
      </c>
      <c r="BW66" s="15">
        <f t="shared" ref="BW66:BW95" si="119">SIN(BX66+RADIANS($AB$9))</f>
        <v>0.96740927093450479</v>
      </c>
      <c r="BX66" s="15">
        <f t="shared" ref="BX66:BX95" si="120">2*ATAN(BY66)</f>
        <v>2.3059876859467878</v>
      </c>
      <c r="BY66" s="15">
        <f t="shared" ref="BY66:BY95" si="121">SQRT((1+$AB$7)/(1-$AB$7))*TAN(BZ66/2)</f>
        <v>2.2525598697660145</v>
      </c>
      <c r="BZ66" s="15">
        <f t="shared" si="111"/>
        <v>14.274411065528186</v>
      </c>
      <c r="CA66" s="15">
        <f t="shared" si="111"/>
        <v>14.274411220077877</v>
      </c>
      <c r="CB66" s="15">
        <f t="shared" si="111"/>
        <v>14.27440929846026</v>
      </c>
      <c r="CC66" s="15">
        <f t="shared" si="111"/>
        <v>14.274433189291665</v>
      </c>
      <c r="CD66" s="15">
        <f t="shared" si="111"/>
        <v>14.274135868252284</v>
      </c>
      <c r="CE66" s="15">
        <f t="shared" si="111"/>
        <v>14.277791543932649</v>
      </c>
      <c r="CF66" s="15">
        <f t="shared" si="111"/>
        <v>14.222665125590467</v>
      </c>
      <c r="CG66" s="15">
        <f t="shared" ref="CG66:CG95" si="122">RADIANS($AB$9)+$AB$18*(BR66-AB$15)</f>
        <v>13.692078466813417</v>
      </c>
      <c r="CI66" s="15">
        <v>17000</v>
      </c>
      <c r="CJ66" s="93">
        <f t="shared" ref="CJ66:CJ72" si="123">CK66+CL66</f>
        <v>4.6322800262698464E-3</v>
      </c>
      <c r="CK66" s="93">
        <f t="shared" ref="CK66:CK72" si="124">AB$3+AB$4*CI66+AB$5*CI66^2</f>
        <v>7.2330327049178328E-3</v>
      </c>
      <c r="CL66" s="63">
        <f t="shared" ref="CL66:CL72" si="125">$BB$6*($BB$11/CM66*CN66+$BB$12)</f>
        <v>-2.6007526786479859E-3</v>
      </c>
      <c r="CM66" s="15">
        <f t="shared" ref="CM66:CM72" si="126">1+$BB$7*COS(CO66)</f>
        <v>0.67401876291353324</v>
      </c>
      <c r="CN66" s="15">
        <f t="shared" ref="CN66:CN72" si="127">SIN(CO66+RADIANS($BB$9))</f>
        <v>-0.99692249594209015</v>
      </c>
      <c r="CO66" s="15">
        <f t="shared" ref="CO66:CO72" si="128">2*ATAN(CP66)</f>
        <v>-2.1382816621645757</v>
      </c>
      <c r="CP66" s="15">
        <f t="shared" ref="CP66:CP72" si="129">TAN(CQ66/2)*SQRT((1+$BB$7)/(1-$BB$7))</f>
        <v>-1.823306934695037</v>
      </c>
      <c r="CQ66" s="15">
        <f t="shared" si="112"/>
        <v>17.38123351749735</v>
      </c>
      <c r="CR66" s="15">
        <f t="shared" si="112"/>
        <v>17.381233739133755</v>
      </c>
      <c r="CS66" s="15">
        <f t="shared" si="112"/>
        <v>17.381237311666126</v>
      </c>
      <c r="CT66" s="15">
        <f t="shared" si="112"/>
        <v>17.381294879801352</v>
      </c>
      <c r="CU66" s="15">
        <f t="shared" si="112"/>
        <v>17.382218136919562</v>
      </c>
      <c r="CV66" s="15">
        <f t="shared" si="112"/>
        <v>17.396039676759059</v>
      </c>
      <c r="CW66" s="15">
        <f t="shared" si="112"/>
        <v>17.522922137240975</v>
      </c>
      <c r="CX66" s="15">
        <f t="shared" ref="CX66:CX72" si="130">RADIANS($BB$9)+$BB$18*(CI66-BB$15)</f>
        <v>17.984513864988067</v>
      </c>
    </row>
    <row r="67" spans="1:102" x14ac:dyDescent="0.2">
      <c r="A67" s="164" t="s">
        <v>256</v>
      </c>
      <c r="B67" s="165" t="s">
        <v>110</v>
      </c>
      <c r="C67" s="164">
        <v>48362.090700000001</v>
      </c>
      <c r="D67" s="164" t="s">
        <v>257</v>
      </c>
      <c r="E67">
        <f t="shared" si="84"/>
        <v>6133.9604993000185</v>
      </c>
      <c r="F67" s="11">
        <f t="shared" si="85"/>
        <v>6134</v>
      </c>
      <c r="G67">
        <f t="shared" si="86"/>
        <v>-1.4028800003870856E-2</v>
      </c>
      <c r="J67">
        <f t="shared" ref="J67:J80" si="131">G67</f>
        <v>-1.4028800003870856E-2</v>
      </c>
      <c r="P67" s="31">
        <f t="shared" si="113"/>
        <v>1.9338512913242061E-2</v>
      </c>
      <c r="Q67" s="2">
        <f t="shared" si="87"/>
        <v>33343.590700000001</v>
      </c>
      <c r="R67">
        <f t="shared" si="88"/>
        <v>1.1133775713085305E-3</v>
      </c>
      <c r="S67">
        <v>1</v>
      </c>
      <c r="Z67">
        <f t="shared" si="89"/>
        <v>6134</v>
      </c>
      <c r="AA67" s="217">
        <f t="shared" si="90"/>
        <v>-1.2149329541720426E-2</v>
      </c>
      <c r="AB67" s="218">
        <f t="shared" si="91"/>
        <v>-1.8794704621504302E-3</v>
      </c>
      <c r="AC67" s="218">
        <f t="shared" si="92"/>
        <v>-1.8794704621504302E-3</v>
      </c>
      <c r="AD67" s="219">
        <f t="shared" si="93"/>
        <v>3.5324092180959515E-6</v>
      </c>
      <c r="AH67" s="15">
        <f t="shared" si="94"/>
        <v>-3.1487842454962486E-2</v>
      </c>
      <c r="AI67" s="15">
        <f t="shared" si="95"/>
        <v>1.5854525784476707</v>
      </c>
      <c r="AJ67" s="15">
        <f t="shared" si="96"/>
        <v>-0.78373531123556628</v>
      </c>
      <c r="AK67" s="15">
        <f t="shared" si="97"/>
        <v>5.3151720180889664E-2</v>
      </c>
      <c r="AL67" s="15">
        <f t="shared" si="98"/>
        <v>9.0539197110750064E-2</v>
      </c>
      <c r="AM67" s="15">
        <f t="shared" si="99"/>
        <v>4.5300548140427582E-2</v>
      </c>
      <c r="AN67" s="63">
        <f t="shared" si="109"/>
        <v>12.612520686970107</v>
      </c>
      <c r="AO67" s="63">
        <f t="shared" si="109"/>
        <v>12.612054514532952</v>
      </c>
      <c r="AP67" s="63">
        <f t="shared" si="109"/>
        <v>12.611260702068273</v>
      </c>
      <c r="AQ67" s="63">
        <f t="shared" si="109"/>
        <v>12.60990903916292</v>
      </c>
      <c r="AR67" s="63">
        <f t="shared" si="109"/>
        <v>12.607607679113867</v>
      </c>
      <c r="AS67" s="63">
        <f t="shared" si="109"/>
        <v>12.603689847638304</v>
      </c>
      <c r="AT67" s="63">
        <f t="shared" si="109"/>
        <v>12.597021423519379</v>
      </c>
      <c r="AU67" s="63">
        <f t="shared" si="100"/>
        <v>12.585674272466811</v>
      </c>
      <c r="AV67" s="217">
        <f t="shared" si="101"/>
        <v>-8.9019119969740903E-3</v>
      </c>
      <c r="AW67" s="218">
        <f t="shared" si="50"/>
        <v>3.9697288137549407E-5</v>
      </c>
      <c r="AX67" s="224">
        <f t="shared" si="51"/>
        <v>1.5758746854756209E-9</v>
      </c>
      <c r="AZ67" s="63"/>
      <c r="BA67" s="15">
        <f t="shared" si="102"/>
        <v>3.2474175447463351E-3</v>
      </c>
      <c r="BB67" s="15">
        <f t="shared" si="103"/>
        <v>1.177768549040817</v>
      </c>
      <c r="BC67" s="15">
        <f t="shared" si="104"/>
        <v>0.98171631655499902</v>
      </c>
      <c r="BD67" s="15">
        <f t="shared" si="105"/>
        <v>0.57982258225695682</v>
      </c>
      <c r="BE67" s="15">
        <f t="shared" si="106"/>
        <v>1.2733035077497437</v>
      </c>
      <c r="BF67" s="15">
        <f t="shared" si="107"/>
        <v>0.73935241325915446</v>
      </c>
      <c r="BG67" s="63">
        <f t="shared" si="110"/>
        <v>13.267978618110796</v>
      </c>
      <c r="BH67" s="63">
        <f t="shared" si="110"/>
        <v>13.26524800573959</v>
      </c>
      <c r="BI67" s="63">
        <f t="shared" si="110"/>
        <v>13.259381117796423</v>
      </c>
      <c r="BJ67" s="63">
        <f t="shared" si="110"/>
        <v>13.246871179914827</v>
      </c>
      <c r="BK67" s="63">
        <f t="shared" si="110"/>
        <v>13.220608190805944</v>
      </c>
      <c r="BL67" s="63">
        <f t="shared" si="110"/>
        <v>13.167105879057384</v>
      </c>
      <c r="BM67" s="63">
        <f t="shared" si="110"/>
        <v>13.063641510259767</v>
      </c>
      <c r="BN67" s="63">
        <f t="shared" si="108"/>
        <v>12.877806181682013</v>
      </c>
      <c r="BO67" s="63"/>
      <c r="BP67" s="63"/>
      <c r="BQ67" s="15">
        <f t="shared" si="114"/>
        <v>2.7165395062857072E-2</v>
      </c>
      <c r="BR67" s="15">
        <v>17500</v>
      </c>
      <c r="BS67" s="15">
        <f t="shared" si="115"/>
        <v>2.9084562813145053E-2</v>
      </c>
      <c r="BT67" s="15">
        <f t="shared" si="116"/>
        <v>6.3573307474392229E-3</v>
      </c>
      <c r="BU67" s="15">
        <f t="shared" si="117"/>
        <v>2.272723206570583E-2</v>
      </c>
      <c r="BV67" s="15">
        <f t="shared" si="118"/>
        <v>0.59093502337055237</v>
      </c>
      <c r="BW67" s="15">
        <f t="shared" si="119"/>
        <v>0.97554962728576977</v>
      </c>
      <c r="BX67" s="15">
        <f t="shared" si="120"/>
        <v>2.3404046064063571</v>
      </c>
      <c r="BY67" s="15">
        <f t="shared" si="121"/>
        <v>2.3613107592887208</v>
      </c>
      <c r="BZ67" s="15">
        <f t="shared" si="111"/>
        <v>14.320950133807425</v>
      </c>
      <c r="CA67" s="15">
        <f t="shared" si="111"/>
        <v>14.320950642678339</v>
      </c>
      <c r="CB67" s="15">
        <f t="shared" si="111"/>
        <v>14.320945905938256</v>
      </c>
      <c r="CC67" s="15">
        <f t="shared" si="111"/>
        <v>14.320989992427421</v>
      </c>
      <c r="CD67" s="15">
        <f t="shared" si="111"/>
        <v>14.320579259070641</v>
      </c>
      <c r="CE67" s="15">
        <f t="shared" si="111"/>
        <v>14.324371355921098</v>
      </c>
      <c r="CF67" s="15">
        <f t="shared" si="111"/>
        <v>14.285768818910809</v>
      </c>
      <c r="CG67" s="15">
        <f t="shared" si="122"/>
        <v>13.742989758657085</v>
      </c>
      <c r="CI67" s="15">
        <v>17500</v>
      </c>
      <c r="CJ67" s="93">
        <f t="shared" si="123"/>
        <v>4.4381629971512434E-3</v>
      </c>
      <c r="CK67" s="93">
        <f t="shared" si="124"/>
        <v>6.3573307474392229E-3</v>
      </c>
      <c r="CL67" s="63">
        <f t="shared" si="125"/>
        <v>-1.9191677502879796E-3</v>
      </c>
      <c r="CM67" s="15">
        <f t="shared" si="126"/>
        <v>0.81383857543756055</v>
      </c>
      <c r="CN67" s="15">
        <f t="shared" si="127"/>
        <v>-0.98437444348865699</v>
      </c>
      <c r="CO67" s="15">
        <f t="shared" si="128"/>
        <v>-1.882796821524517</v>
      </c>
      <c r="CP67" s="15">
        <f t="shared" si="129"/>
        <v>-1.373262351631608</v>
      </c>
      <c r="CQ67" s="15">
        <f t="shared" si="112"/>
        <v>17.655624706534496</v>
      </c>
      <c r="CR67" s="15">
        <f t="shared" si="112"/>
        <v>17.655746728192195</v>
      </c>
      <c r="CS67" s="15">
        <f t="shared" si="112"/>
        <v>17.656292918058142</v>
      </c>
      <c r="CT67" s="15">
        <f t="shared" si="112"/>
        <v>17.658728596099763</v>
      </c>
      <c r="CU67" s="15">
        <f t="shared" si="112"/>
        <v>17.669414372113462</v>
      </c>
      <c r="CV67" s="15">
        <f t="shared" si="112"/>
        <v>17.713355980913661</v>
      </c>
      <c r="CW67" s="15">
        <f t="shared" si="112"/>
        <v>17.862178067168671</v>
      </c>
      <c r="CX67" s="15">
        <f t="shared" si="130"/>
        <v>18.219499493706365</v>
      </c>
    </row>
    <row r="68" spans="1:102" x14ac:dyDescent="0.2">
      <c r="A68" s="164" t="s">
        <v>256</v>
      </c>
      <c r="B68" s="165" t="s">
        <v>110</v>
      </c>
      <c r="C68" s="164">
        <v>48362.090799999998</v>
      </c>
      <c r="D68" s="164" t="s">
        <v>257</v>
      </c>
      <c r="E68">
        <f t="shared" si="84"/>
        <v>6133.9607808686415</v>
      </c>
      <c r="F68" s="11">
        <f t="shared" si="85"/>
        <v>6134</v>
      </c>
      <c r="G68">
        <f t="shared" si="86"/>
        <v>-1.3928800006397069E-2</v>
      </c>
      <c r="J68">
        <f t="shared" si="131"/>
        <v>-1.3928800006397069E-2</v>
      </c>
      <c r="P68" s="31">
        <f t="shared" si="113"/>
        <v>1.9338512913242061E-2</v>
      </c>
      <c r="Q68" s="2">
        <f t="shared" si="87"/>
        <v>33343.590799999998</v>
      </c>
      <c r="R68">
        <f t="shared" si="88"/>
        <v>1.1067141088931885E-3</v>
      </c>
      <c r="S68">
        <v>1</v>
      </c>
      <c r="Z68">
        <f t="shared" si="89"/>
        <v>6134</v>
      </c>
      <c r="AA68" s="217">
        <f t="shared" si="90"/>
        <v>-1.2149329541720426E-2</v>
      </c>
      <c r="AB68" s="218">
        <f t="shared" si="91"/>
        <v>-1.7794704646766427E-3</v>
      </c>
      <c r="AC68" s="218">
        <f t="shared" si="92"/>
        <v>-1.7794704646766427E-3</v>
      </c>
      <c r="AD68" s="219">
        <f t="shared" si="93"/>
        <v>3.1665151346565066E-6</v>
      </c>
      <c r="AH68" s="15">
        <f t="shared" si="94"/>
        <v>-3.1487842454962486E-2</v>
      </c>
      <c r="AI68" s="15">
        <f t="shared" si="95"/>
        <v>1.5854525784476707</v>
      </c>
      <c r="AJ68" s="15">
        <f t="shared" si="96"/>
        <v>-0.78373531123556628</v>
      </c>
      <c r="AK68" s="15">
        <f t="shared" si="97"/>
        <v>5.3151720180889664E-2</v>
      </c>
      <c r="AL68" s="15">
        <f t="shared" si="98"/>
        <v>9.0539197110750064E-2</v>
      </c>
      <c r="AM68" s="15">
        <f t="shared" si="99"/>
        <v>4.5300548140427582E-2</v>
      </c>
      <c r="AN68" s="63">
        <f t="shared" si="109"/>
        <v>12.612520686970107</v>
      </c>
      <c r="AO68" s="63">
        <f t="shared" si="109"/>
        <v>12.612054514532952</v>
      </c>
      <c r="AP68" s="63">
        <f t="shared" si="109"/>
        <v>12.611260702068273</v>
      </c>
      <c r="AQ68" s="63">
        <f t="shared" si="109"/>
        <v>12.60990903916292</v>
      </c>
      <c r="AR68" s="63">
        <f t="shared" si="109"/>
        <v>12.607607679113867</v>
      </c>
      <c r="AS68" s="63">
        <f t="shared" si="109"/>
        <v>12.603689847638304</v>
      </c>
      <c r="AT68" s="63">
        <f t="shared" si="109"/>
        <v>12.597021423519379</v>
      </c>
      <c r="AU68" s="63">
        <f t="shared" si="100"/>
        <v>12.585674272466811</v>
      </c>
      <c r="AV68" s="217">
        <f t="shared" si="101"/>
        <v>-8.9019119969740903E-3</v>
      </c>
      <c r="AW68" s="218">
        <f t="shared" si="50"/>
        <v>-9.1008414997534033E-4</v>
      </c>
      <c r="AX68" s="224">
        <f t="shared" si="51"/>
        <v>8.2825316003633771E-7</v>
      </c>
      <c r="AZ68" s="63"/>
      <c r="BA68" s="15">
        <f t="shared" si="102"/>
        <v>3.2474175447463351E-3</v>
      </c>
      <c r="BB68" s="15">
        <f t="shared" si="103"/>
        <v>1.177768549040817</v>
      </c>
      <c r="BC68" s="15">
        <f t="shared" si="104"/>
        <v>0.98171631655499902</v>
      </c>
      <c r="BD68" s="15">
        <f t="shared" si="105"/>
        <v>0.57982258225695682</v>
      </c>
      <c r="BE68" s="15">
        <f t="shared" si="106"/>
        <v>1.2733035077497437</v>
      </c>
      <c r="BF68" s="15">
        <f t="shared" si="107"/>
        <v>0.73935241325915446</v>
      </c>
      <c r="BG68" s="63">
        <f t="shared" si="110"/>
        <v>13.267978618110796</v>
      </c>
      <c r="BH68" s="63">
        <f t="shared" si="110"/>
        <v>13.26524800573959</v>
      </c>
      <c r="BI68" s="63">
        <f t="shared" si="110"/>
        <v>13.259381117796423</v>
      </c>
      <c r="BJ68" s="63">
        <f t="shared" si="110"/>
        <v>13.246871179914827</v>
      </c>
      <c r="BK68" s="63">
        <f t="shared" si="110"/>
        <v>13.220608190805944</v>
      </c>
      <c r="BL68" s="63">
        <f t="shared" si="110"/>
        <v>13.167105879057384</v>
      </c>
      <c r="BM68" s="63">
        <f t="shared" si="110"/>
        <v>13.063641510259767</v>
      </c>
      <c r="BN68" s="63">
        <f t="shared" si="108"/>
        <v>12.877806181682013</v>
      </c>
      <c r="BO68" s="63"/>
      <c r="BP68" s="63"/>
      <c r="BQ68" s="15">
        <f t="shared" si="114"/>
        <v>2.8588825326077049E-2</v>
      </c>
      <c r="BR68" s="15">
        <v>18000</v>
      </c>
      <c r="BS68" s="15">
        <f t="shared" si="115"/>
        <v>2.9458211640778352E-2</v>
      </c>
      <c r="BT68" s="15">
        <f t="shared" si="116"/>
        <v>5.4535919115088968E-3</v>
      </c>
      <c r="BU68" s="15">
        <f t="shared" si="117"/>
        <v>2.4004619729269455E-2</v>
      </c>
      <c r="BV68" s="15">
        <f t="shared" si="118"/>
        <v>0.57730820766928537</v>
      </c>
      <c r="BW68" s="15">
        <f t="shared" si="119"/>
        <v>0.98223303618110724</v>
      </c>
      <c r="BX68" s="15">
        <f t="shared" si="120"/>
        <v>2.3732081348306631</v>
      </c>
      <c r="BY68" s="15">
        <f t="shared" si="121"/>
        <v>2.4735212277443432</v>
      </c>
      <c r="BZ68" s="15">
        <f t="shared" si="111"/>
        <v>14.366385397421125</v>
      </c>
      <c r="CA68" s="15">
        <f t="shared" si="111"/>
        <v>14.366386276264615</v>
      </c>
      <c r="CB68" s="15">
        <f t="shared" si="111"/>
        <v>14.366379696626804</v>
      </c>
      <c r="CC68" s="15">
        <f t="shared" si="111"/>
        <v>14.366428951898495</v>
      </c>
      <c r="CD68" s="15">
        <f t="shared" si="111"/>
        <v>14.366059973367618</v>
      </c>
      <c r="CE68" s="15">
        <f t="shared" si="111"/>
        <v>14.368810007770112</v>
      </c>
      <c r="CF68" s="15">
        <f t="shared" si="111"/>
        <v>14.347465954666141</v>
      </c>
      <c r="CG68" s="15">
        <f t="shared" si="122"/>
        <v>13.793901050500754</v>
      </c>
      <c r="CI68" s="15">
        <v>18000</v>
      </c>
      <c r="CJ68" s="93">
        <f t="shared" si="123"/>
        <v>4.5842055968075947E-3</v>
      </c>
      <c r="CK68" s="93">
        <f t="shared" si="124"/>
        <v>5.4535919115088968E-3</v>
      </c>
      <c r="CL68" s="63">
        <f t="shared" si="125"/>
        <v>-8.6938631470130233E-4</v>
      </c>
      <c r="CM68" s="15">
        <f t="shared" si="126"/>
        <v>1.0540869898769907</v>
      </c>
      <c r="CN68" s="15">
        <f t="shared" si="127"/>
        <v>-0.83738515933491831</v>
      </c>
      <c r="CO68" s="15">
        <f t="shared" si="128"/>
        <v>-1.4814931749702323</v>
      </c>
      <c r="CP68" s="15">
        <f t="shared" si="129"/>
        <v>-0.91445950917547647</v>
      </c>
      <c r="CQ68" s="15">
        <f t="shared" si="112"/>
        <v>17.999513779490471</v>
      </c>
      <c r="CR68" s="15">
        <f t="shared" si="112"/>
        <v>18.001182142973111</v>
      </c>
      <c r="CS68" s="15">
        <f t="shared" si="112"/>
        <v>18.005332940464182</v>
      </c>
      <c r="CT68" s="15">
        <f t="shared" si="112"/>
        <v>18.015576897471281</v>
      </c>
      <c r="CU68" s="15">
        <f t="shared" si="112"/>
        <v>18.040378850410665</v>
      </c>
      <c r="CV68" s="15">
        <f t="shared" si="112"/>
        <v>18.097935691658016</v>
      </c>
      <c r="CW68" s="15">
        <f t="shared" si="112"/>
        <v>18.221074035321649</v>
      </c>
      <c r="CX68" s="15">
        <f t="shared" si="130"/>
        <v>18.454485122424661</v>
      </c>
    </row>
    <row r="69" spans="1:102" x14ac:dyDescent="0.2">
      <c r="A69" s="164" t="s">
        <v>256</v>
      </c>
      <c r="B69" s="165" t="s">
        <v>110</v>
      </c>
      <c r="C69" s="164">
        <v>48362.0913</v>
      </c>
      <c r="D69" s="164" t="s">
        <v>257</v>
      </c>
      <c r="E69">
        <f t="shared" si="84"/>
        <v>6133.9621887117974</v>
      </c>
      <c r="F69" s="11">
        <f t="shared" si="85"/>
        <v>6134</v>
      </c>
      <c r="G69">
        <f t="shared" si="86"/>
        <v>-1.3428800004476216E-2</v>
      </c>
      <c r="J69">
        <f t="shared" si="131"/>
        <v>-1.3428800004476216E-2</v>
      </c>
      <c r="P69" s="31">
        <f t="shared" si="113"/>
        <v>1.9338512913242061E-2</v>
      </c>
      <c r="Q69" s="2">
        <f t="shared" si="87"/>
        <v>33343.5913</v>
      </c>
      <c r="R69">
        <f t="shared" si="88"/>
        <v>1.0736967958476669E-3</v>
      </c>
      <c r="S69">
        <v>1</v>
      </c>
      <c r="Z69">
        <f t="shared" si="89"/>
        <v>6134</v>
      </c>
      <c r="AA69" s="217">
        <f t="shared" si="90"/>
        <v>-1.2149329541720426E-2</v>
      </c>
      <c r="AB69" s="218">
        <f t="shared" si="91"/>
        <v>-1.2794704627557899E-3</v>
      </c>
      <c r="AC69" s="218">
        <f t="shared" si="92"/>
        <v>-1.2794704627557899E-3</v>
      </c>
      <c r="AD69" s="219">
        <f t="shared" si="93"/>
        <v>1.637044665064515E-6</v>
      </c>
      <c r="AH69" s="15">
        <f t="shared" si="94"/>
        <v>-3.1487842454962486E-2</v>
      </c>
      <c r="AI69" s="15">
        <f t="shared" si="95"/>
        <v>1.5854525784476707</v>
      </c>
      <c r="AJ69" s="15">
        <f t="shared" si="96"/>
        <v>-0.78373531123556628</v>
      </c>
      <c r="AK69" s="15">
        <f t="shared" si="97"/>
        <v>5.3151720180889664E-2</v>
      </c>
      <c r="AL69" s="15">
        <f t="shared" si="98"/>
        <v>9.0539197110750064E-2</v>
      </c>
      <c r="AM69" s="15">
        <f t="shared" si="99"/>
        <v>4.5300548140427582E-2</v>
      </c>
      <c r="AN69" s="63">
        <f t="shared" si="109"/>
        <v>12.612520686970107</v>
      </c>
      <c r="AO69" s="63">
        <f t="shared" si="109"/>
        <v>12.612054514532952</v>
      </c>
      <c r="AP69" s="63">
        <f t="shared" si="109"/>
        <v>12.611260702068273</v>
      </c>
      <c r="AQ69" s="63">
        <f t="shared" si="109"/>
        <v>12.60990903916292</v>
      </c>
      <c r="AR69" s="63">
        <f t="shared" si="109"/>
        <v>12.607607679113867</v>
      </c>
      <c r="AS69" s="63">
        <f t="shared" si="109"/>
        <v>12.603689847638304</v>
      </c>
      <c r="AT69" s="63">
        <f t="shared" si="109"/>
        <v>12.597021423519379</v>
      </c>
      <c r="AU69" s="63">
        <f t="shared" si="100"/>
        <v>12.585674272466811</v>
      </c>
      <c r="AV69" s="217">
        <f t="shared" si="101"/>
        <v>-8.9019119969740903E-3</v>
      </c>
      <c r="AW69" s="218">
        <f t="shared" si="50"/>
        <v>-1.959658596411922E-3</v>
      </c>
      <c r="AX69" s="224">
        <f t="shared" si="51"/>
        <v>3.8402618144911445E-6</v>
      </c>
      <c r="AZ69" s="63"/>
      <c r="BA69" s="15">
        <f t="shared" si="102"/>
        <v>3.2474175447463351E-3</v>
      </c>
      <c r="BB69" s="15">
        <f t="shared" si="103"/>
        <v>1.177768549040817</v>
      </c>
      <c r="BC69" s="15">
        <f t="shared" si="104"/>
        <v>0.98171631655499902</v>
      </c>
      <c r="BD69" s="15">
        <f t="shared" si="105"/>
        <v>0.57982258225695682</v>
      </c>
      <c r="BE69" s="15">
        <f t="shared" si="106"/>
        <v>1.2733035077497437</v>
      </c>
      <c r="BF69" s="15">
        <f t="shared" si="107"/>
        <v>0.73935241325915446</v>
      </c>
      <c r="BG69" s="63">
        <f t="shared" si="110"/>
        <v>13.267978618110796</v>
      </c>
      <c r="BH69" s="63">
        <f t="shared" si="110"/>
        <v>13.26524800573959</v>
      </c>
      <c r="BI69" s="63">
        <f t="shared" si="110"/>
        <v>13.259381117796423</v>
      </c>
      <c r="BJ69" s="63">
        <f t="shared" si="110"/>
        <v>13.246871179914827</v>
      </c>
      <c r="BK69" s="63">
        <f t="shared" si="110"/>
        <v>13.220608190805944</v>
      </c>
      <c r="BL69" s="63">
        <f t="shared" si="110"/>
        <v>13.167105879057384</v>
      </c>
      <c r="BM69" s="63">
        <f t="shared" si="110"/>
        <v>13.063641510259767</v>
      </c>
      <c r="BN69" s="63">
        <f t="shared" si="108"/>
        <v>12.877806181682013</v>
      </c>
      <c r="BO69" s="63"/>
      <c r="BP69" s="63"/>
      <c r="BQ69" s="15">
        <f t="shared" si="114"/>
        <v>3.0407482922406668E-2</v>
      </c>
      <c r="BR69" s="15">
        <v>18500</v>
      </c>
      <c r="BS69" s="15">
        <f t="shared" si="115"/>
        <v>2.9727294788750535E-2</v>
      </c>
      <c r="BT69" s="15">
        <f t="shared" si="116"/>
        <v>4.521816197126844E-3</v>
      </c>
      <c r="BU69" s="15">
        <f t="shared" si="117"/>
        <v>2.5205478591623691E-2</v>
      </c>
      <c r="BV69" s="15">
        <f t="shared" si="118"/>
        <v>0.56471080959844844</v>
      </c>
      <c r="BW69" s="15">
        <f t="shared" si="119"/>
        <v>0.98763242690025466</v>
      </c>
      <c r="BX69" s="15">
        <f t="shared" si="120"/>
        <v>2.404556146391633</v>
      </c>
      <c r="BY69" s="15">
        <f t="shared" si="121"/>
        <v>2.5896036366358768</v>
      </c>
      <c r="BZ69" s="15">
        <f t="shared" si="111"/>
        <v>14.410801386486931</v>
      </c>
      <c r="CA69" s="15">
        <f t="shared" si="111"/>
        <v>14.410801745053911</v>
      </c>
      <c r="CB69" s="15">
        <f t="shared" si="111"/>
        <v>14.410799487907076</v>
      </c>
      <c r="CC69" s="15">
        <f t="shared" si="111"/>
        <v>14.410813696140524</v>
      </c>
      <c r="CD69" s="15">
        <f t="shared" si="111"/>
        <v>14.410724246506057</v>
      </c>
      <c r="CE69" s="15">
        <f t="shared" si="111"/>
        <v>14.411286913024419</v>
      </c>
      <c r="CF69" s="15">
        <f t="shared" si="111"/>
        <v>14.407728582422374</v>
      </c>
      <c r="CG69" s="15">
        <f t="shared" si="122"/>
        <v>13.844812342344422</v>
      </c>
      <c r="CI69" s="15">
        <v>18500</v>
      </c>
      <c r="CJ69" s="93">
        <f t="shared" si="123"/>
        <v>5.2020043307829762E-3</v>
      </c>
      <c r="CK69" s="93">
        <f t="shared" si="124"/>
        <v>4.521816197126844E-3</v>
      </c>
      <c r="CL69" s="63">
        <f t="shared" si="125"/>
        <v>6.8018813365613236E-4</v>
      </c>
      <c r="CM69" s="15">
        <f t="shared" si="126"/>
        <v>1.4420612962906816</v>
      </c>
      <c r="CN69" s="15">
        <f t="shared" si="127"/>
        <v>-0.26195163984462522</v>
      </c>
      <c r="CO69" s="15">
        <f t="shared" si="128"/>
        <v>-0.75405524600851803</v>
      </c>
      <c r="CP69" s="15">
        <f t="shared" si="129"/>
        <v>-0.39597023640154932</v>
      </c>
      <c r="CQ69" s="15">
        <f t="shared" si="112"/>
        <v>18.462493645168696</v>
      </c>
      <c r="CR69" s="15">
        <f t="shared" si="112"/>
        <v>18.465952430384235</v>
      </c>
      <c r="CS69" s="15">
        <f t="shared" si="112"/>
        <v>18.472095059881987</v>
      </c>
      <c r="CT69" s="15">
        <f t="shared" si="112"/>
        <v>18.482967491253579</v>
      </c>
      <c r="CU69" s="15">
        <f t="shared" si="112"/>
        <v>18.502101992479652</v>
      </c>
      <c r="CV69" s="15">
        <f t="shared" si="112"/>
        <v>18.535462947869593</v>
      </c>
      <c r="CW69" s="15">
        <f t="shared" si="112"/>
        <v>18.592799356355396</v>
      </c>
      <c r="CX69" s="15">
        <f t="shared" si="130"/>
        <v>18.689470751142959</v>
      </c>
    </row>
    <row r="70" spans="1:102" x14ac:dyDescent="0.2">
      <c r="A70" s="164" t="s">
        <v>256</v>
      </c>
      <c r="B70" s="165" t="s">
        <v>110</v>
      </c>
      <c r="C70" s="164">
        <v>48385.179700000001</v>
      </c>
      <c r="D70" s="164" t="s">
        <v>257</v>
      </c>
      <c r="E70">
        <f t="shared" si="84"/>
        <v>6198.9718803040478</v>
      </c>
      <c r="F70" s="11">
        <f t="shared" si="85"/>
        <v>6199</v>
      </c>
      <c r="G70">
        <f t="shared" si="86"/>
        <v>-9.9868000033893622E-3</v>
      </c>
      <c r="J70">
        <f t="shared" si="131"/>
        <v>-9.9868000033893622E-3</v>
      </c>
      <c r="P70" s="31">
        <f t="shared" si="113"/>
        <v>1.9305465811772952E-2</v>
      </c>
      <c r="Q70" s="2">
        <f t="shared" si="87"/>
        <v>33366.679700000001</v>
      </c>
      <c r="R70">
        <f t="shared" si="88"/>
        <v>8.5803683658612672E-4</v>
      </c>
      <c r="S70">
        <v>1</v>
      </c>
      <c r="Z70">
        <f t="shared" si="89"/>
        <v>6199</v>
      </c>
      <c r="AA70" s="217">
        <f t="shared" si="90"/>
        <v>-1.1884811734338783E-2</v>
      </c>
      <c r="AB70" s="218">
        <f t="shared" si="91"/>
        <v>1.8980117309494206E-3</v>
      </c>
      <c r="AC70" s="218">
        <f t="shared" si="92"/>
        <v>1.8980117309494206E-3</v>
      </c>
      <c r="AD70" s="219">
        <f t="shared" si="93"/>
        <v>3.6024485308216157E-6</v>
      </c>
      <c r="AH70" s="15">
        <f t="shared" si="94"/>
        <v>-3.1190277546111735E-2</v>
      </c>
      <c r="AI70" s="15">
        <f t="shared" si="95"/>
        <v>1.5835272893920482</v>
      </c>
      <c r="AJ70" s="15">
        <f t="shared" si="96"/>
        <v>-0.76413901722256716</v>
      </c>
      <c r="AK70" s="15">
        <f t="shared" si="97"/>
        <v>7.1244154174098184E-2</v>
      </c>
      <c r="AL70" s="15">
        <f t="shared" si="98"/>
        <v>0.12149095269131048</v>
      </c>
      <c r="AM70" s="15">
        <f t="shared" si="99"/>
        <v>6.0820303990625275E-2</v>
      </c>
      <c r="AN70" s="63">
        <f t="shared" si="109"/>
        <v>12.628322663215677</v>
      </c>
      <c r="AO70" s="63">
        <f t="shared" si="109"/>
        <v>12.627698983628564</v>
      </c>
      <c r="AP70" s="63">
        <f t="shared" si="109"/>
        <v>12.6266360883258</v>
      </c>
      <c r="AQ70" s="63">
        <f t="shared" si="109"/>
        <v>12.624824823540987</v>
      </c>
      <c r="AR70" s="63">
        <f t="shared" si="109"/>
        <v>12.621738712003767</v>
      </c>
      <c r="AS70" s="63">
        <f t="shared" si="109"/>
        <v>12.616481660959256</v>
      </c>
      <c r="AT70" s="63">
        <f t="shared" si="109"/>
        <v>12.607529624733537</v>
      </c>
      <c r="AU70" s="63">
        <f t="shared" si="100"/>
        <v>12.592292740406489</v>
      </c>
      <c r="AV70" s="217">
        <f t="shared" si="101"/>
        <v>-8.5902078232994936E-3</v>
      </c>
      <c r="AW70" s="218">
        <f t="shared" si="50"/>
        <v>-4.6663167775371286E-4</v>
      </c>
      <c r="AX70" s="224">
        <f t="shared" si="51"/>
        <v>2.1774512268324493E-7</v>
      </c>
      <c r="AZ70" s="63"/>
      <c r="BA70" s="15">
        <f t="shared" si="102"/>
        <v>3.2946039110392893E-3</v>
      </c>
      <c r="BB70" s="15">
        <f t="shared" si="103"/>
        <v>1.1299699990563328</v>
      </c>
      <c r="BC70" s="15">
        <f t="shared" si="104"/>
        <v>0.96295898633667754</v>
      </c>
      <c r="BD70" s="15">
        <f t="shared" si="105"/>
        <v>0.59237123771204458</v>
      </c>
      <c r="BE70" s="15">
        <f t="shared" si="106"/>
        <v>1.3548123555220155</v>
      </c>
      <c r="BF70" s="15">
        <f t="shared" si="107"/>
        <v>0.8043803363558063</v>
      </c>
      <c r="BG70" s="63">
        <f t="shared" si="110"/>
        <v>13.324148931541597</v>
      </c>
      <c r="BH70" s="63">
        <f t="shared" si="110"/>
        <v>13.321808217983344</v>
      </c>
      <c r="BI70" s="63">
        <f t="shared" si="110"/>
        <v>13.316519478519721</v>
      </c>
      <c r="BJ70" s="63">
        <f t="shared" si="110"/>
        <v>13.304664510795167</v>
      </c>
      <c r="BK70" s="63">
        <f t="shared" si="110"/>
        <v>13.278542449649704</v>
      </c>
      <c r="BL70" s="63">
        <f t="shared" si="110"/>
        <v>13.222944152414902</v>
      </c>
      <c r="BM70" s="63">
        <f t="shared" si="110"/>
        <v>13.111735257771944</v>
      </c>
      <c r="BN70" s="63">
        <f t="shared" si="108"/>
        <v>12.908354313415391</v>
      </c>
      <c r="BO70" s="63"/>
      <c r="BP70" s="63"/>
      <c r="BQ70" s="15">
        <f t="shared" si="114"/>
        <v>3.2259365925573186E-2</v>
      </c>
      <c r="BR70" s="15">
        <v>19000</v>
      </c>
      <c r="BS70" s="15">
        <f t="shared" si="115"/>
        <v>2.9894722516870056E-2</v>
      </c>
      <c r="BT70" s="15">
        <f t="shared" si="116"/>
        <v>3.5620036042930681E-3</v>
      </c>
      <c r="BU70" s="15">
        <f t="shared" si="117"/>
        <v>2.6332718912576988E-2</v>
      </c>
      <c r="BV70" s="15">
        <f t="shared" si="118"/>
        <v>0.55304368596709885</v>
      </c>
      <c r="BW70" s="15">
        <f t="shared" si="119"/>
        <v>0.99189485937722088</v>
      </c>
      <c r="BX70" s="15">
        <f t="shared" si="120"/>
        <v>2.4345870471311533</v>
      </c>
      <c r="BY70" s="15">
        <f t="shared" si="121"/>
        <v>2.7100041114944036</v>
      </c>
      <c r="BZ70" s="15">
        <f t="shared" si="111"/>
        <v>14.454274606395725</v>
      </c>
      <c r="CA70" s="15">
        <f t="shared" si="111"/>
        <v>14.454271557397647</v>
      </c>
      <c r="CB70" s="15">
        <f t="shared" si="111"/>
        <v>14.454288190466324</v>
      </c>
      <c r="CC70" s="15">
        <f t="shared" si="111"/>
        <v>14.454197442552012</v>
      </c>
      <c r="CD70" s="15">
        <f t="shared" si="111"/>
        <v>14.454692247051311</v>
      </c>
      <c r="CE70" s="15">
        <f t="shared" si="111"/>
        <v>14.451985196164999</v>
      </c>
      <c r="CF70" s="15">
        <f t="shared" si="111"/>
        <v>14.466532469129207</v>
      </c>
      <c r="CG70" s="15">
        <f t="shared" si="122"/>
        <v>13.895723634188094</v>
      </c>
      <c r="CI70" s="15">
        <v>19000</v>
      </c>
      <c r="CJ70" s="93">
        <f t="shared" si="123"/>
        <v>5.9266470129962015E-3</v>
      </c>
      <c r="CK70" s="93">
        <f t="shared" si="124"/>
        <v>3.5620036042930681E-3</v>
      </c>
      <c r="CL70" s="63">
        <f t="shared" si="125"/>
        <v>2.3646434087031334E-3</v>
      </c>
      <c r="CM70" s="15">
        <f t="shared" si="126"/>
        <v>1.5650803703775507</v>
      </c>
      <c r="CN70" s="15">
        <f t="shared" si="127"/>
        <v>0.75820845498647149</v>
      </c>
      <c r="CO70" s="15">
        <f t="shared" si="128"/>
        <v>0.37154964925063072</v>
      </c>
      <c r="CP70" s="15">
        <f t="shared" si="129"/>
        <v>0.18794191733827931</v>
      </c>
      <c r="CQ70" s="15">
        <f t="shared" si="112"/>
        <v>19.03506447658469</v>
      </c>
      <c r="CR70" s="15">
        <f t="shared" si="112"/>
        <v>19.032965110338303</v>
      </c>
      <c r="CS70" s="15">
        <f t="shared" si="112"/>
        <v>19.029445538318825</v>
      </c>
      <c r="CT70" s="15">
        <f t="shared" si="112"/>
        <v>19.023550028529108</v>
      </c>
      <c r="CU70" s="15">
        <f t="shared" si="112"/>
        <v>19.013688231299469</v>
      </c>
      <c r="CV70" s="15">
        <f t="shared" si="112"/>
        <v>18.997227205207039</v>
      </c>
      <c r="CW70" s="15">
        <f t="shared" si="112"/>
        <v>18.969838184354899</v>
      </c>
      <c r="CX70" s="15">
        <f t="shared" si="130"/>
        <v>18.924456379861258</v>
      </c>
    </row>
    <row r="71" spans="1:102" x14ac:dyDescent="0.2">
      <c r="A71" s="164" t="s">
        <v>256</v>
      </c>
      <c r="B71" s="165" t="s">
        <v>110</v>
      </c>
      <c r="C71" s="164">
        <v>48385.181400000001</v>
      </c>
      <c r="D71" s="164" t="s">
        <v>257</v>
      </c>
      <c r="E71">
        <f t="shared" si="84"/>
        <v>6198.9766669707615</v>
      </c>
      <c r="F71" s="11">
        <f t="shared" si="85"/>
        <v>6199</v>
      </c>
      <c r="G71">
        <f t="shared" si="86"/>
        <v>-8.2868000026792288E-3</v>
      </c>
      <c r="J71">
        <f t="shared" si="131"/>
        <v>-8.2868000026792288E-3</v>
      </c>
      <c r="P71" s="31">
        <f t="shared" si="113"/>
        <v>1.9305465811772952E-2</v>
      </c>
      <c r="Q71" s="2">
        <f t="shared" si="87"/>
        <v>33366.681400000001</v>
      </c>
      <c r="R71">
        <f t="shared" si="88"/>
        <v>7.6133313277538649E-4</v>
      </c>
      <c r="S71">
        <v>1</v>
      </c>
      <c r="Z71">
        <f t="shared" si="89"/>
        <v>6199</v>
      </c>
      <c r="AA71" s="217">
        <f t="shared" si="90"/>
        <v>-1.1884811734338783E-2</v>
      </c>
      <c r="AB71" s="218">
        <f t="shared" si="91"/>
        <v>3.598011731659554E-3</v>
      </c>
      <c r="AC71" s="218">
        <f t="shared" si="92"/>
        <v>3.598011731659554E-3</v>
      </c>
      <c r="AD71" s="219">
        <f t="shared" si="93"/>
        <v>1.2945688421159783E-5</v>
      </c>
      <c r="AH71" s="15">
        <f t="shared" si="94"/>
        <v>-3.1190277546111735E-2</v>
      </c>
      <c r="AI71" s="15">
        <f t="shared" si="95"/>
        <v>1.5835272893920482</v>
      </c>
      <c r="AJ71" s="15">
        <f t="shared" si="96"/>
        <v>-0.76413901722256716</v>
      </c>
      <c r="AK71" s="15">
        <f t="shared" si="97"/>
        <v>7.1244154174098184E-2</v>
      </c>
      <c r="AL71" s="15">
        <f t="shared" si="98"/>
        <v>0.12149095269131048</v>
      </c>
      <c r="AM71" s="15">
        <f t="shared" si="99"/>
        <v>6.0820303990625275E-2</v>
      </c>
      <c r="AN71" s="63">
        <f t="shared" ref="AN71:AT80" si="132">$AU71+$AB$7*SIN(AO71)</f>
        <v>12.628322663215677</v>
      </c>
      <c r="AO71" s="63">
        <f t="shared" si="132"/>
        <v>12.627698983628564</v>
      </c>
      <c r="AP71" s="63">
        <f t="shared" si="132"/>
        <v>12.6266360883258</v>
      </c>
      <c r="AQ71" s="63">
        <f t="shared" si="132"/>
        <v>12.624824823540987</v>
      </c>
      <c r="AR71" s="63">
        <f t="shared" si="132"/>
        <v>12.621738712003767</v>
      </c>
      <c r="AS71" s="63">
        <f t="shared" si="132"/>
        <v>12.616481660959256</v>
      </c>
      <c r="AT71" s="63">
        <f t="shared" si="132"/>
        <v>12.607529624733537</v>
      </c>
      <c r="AU71" s="63">
        <f t="shared" si="100"/>
        <v>12.592292740406489</v>
      </c>
      <c r="AV71" s="217">
        <f t="shared" si="101"/>
        <v>-8.5902078232994936E-3</v>
      </c>
      <c r="AW71" s="218">
        <f t="shared" si="50"/>
        <v>3.5332123182332332E-4</v>
      </c>
      <c r="AX71" s="224">
        <f t="shared" si="51"/>
        <v>1.2483589285715057E-7</v>
      </c>
      <c r="AZ71" s="63"/>
      <c r="BA71" s="15">
        <f t="shared" si="102"/>
        <v>3.2946039110392893E-3</v>
      </c>
      <c r="BB71" s="15">
        <f t="shared" si="103"/>
        <v>1.1299699990563328</v>
      </c>
      <c r="BC71" s="15">
        <f t="shared" si="104"/>
        <v>0.96295898633667754</v>
      </c>
      <c r="BD71" s="15">
        <f t="shared" si="105"/>
        <v>0.59237123771204458</v>
      </c>
      <c r="BE71" s="15">
        <f t="shared" si="106"/>
        <v>1.3548123555220155</v>
      </c>
      <c r="BF71" s="15">
        <f t="shared" si="107"/>
        <v>0.8043803363558063</v>
      </c>
      <c r="BG71" s="63">
        <f t="shared" ref="BG71:BM80" si="133">$BN71+$BB$7*SIN(BH71)</f>
        <v>13.324148931541597</v>
      </c>
      <c r="BH71" s="63">
        <f t="shared" si="133"/>
        <v>13.321808217983344</v>
      </c>
      <c r="BI71" s="63">
        <f t="shared" si="133"/>
        <v>13.316519478519721</v>
      </c>
      <c r="BJ71" s="63">
        <f t="shared" si="133"/>
        <v>13.304664510795167</v>
      </c>
      <c r="BK71" s="63">
        <f t="shared" si="133"/>
        <v>13.278542449649704</v>
      </c>
      <c r="BL71" s="63">
        <f t="shared" si="133"/>
        <v>13.222944152414902</v>
      </c>
      <c r="BM71" s="63">
        <f t="shared" si="133"/>
        <v>13.111735257771944</v>
      </c>
      <c r="BN71" s="63">
        <f t="shared" si="108"/>
        <v>12.908354313415391</v>
      </c>
      <c r="BO71" s="63"/>
      <c r="BP71" s="63"/>
      <c r="BQ71" s="15">
        <f t="shared" si="114"/>
        <v>3.3207907919522724E-2</v>
      </c>
      <c r="BR71" s="15">
        <v>19500</v>
      </c>
      <c r="BS71" s="15">
        <f t="shared" si="115"/>
        <v>2.9963217419686494E-2</v>
      </c>
      <c r="BT71" s="15">
        <f t="shared" si="116"/>
        <v>2.5741541330075758E-3</v>
      </c>
      <c r="BU71" s="15">
        <f t="shared" si="117"/>
        <v>2.7389063286678918E-2</v>
      </c>
      <c r="BV71" s="15">
        <f t="shared" si="118"/>
        <v>0.54222005280841867</v>
      </c>
      <c r="BW71" s="15">
        <f t="shared" si="119"/>
        <v>0.9951459144750795</v>
      </c>
      <c r="BX71" s="15">
        <f t="shared" si="120"/>
        <v>2.4634228511575236</v>
      </c>
      <c r="BY71" s="15">
        <f t="shared" si="121"/>
        <v>2.8352096265513316</v>
      </c>
      <c r="BZ71" s="15">
        <f t="shared" si="111"/>
        <v>14.496874713498318</v>
      </c>
      <c r="CA71" s="15">
        <f t="shared" si="111"/>
        <v>14.496861997621474</v>
      </c>
      <c r="CB71" s="15">
        <f t="shared" si="111"/>
        <v>14.496923445624027</v>
      </c>
      <c r="CC71" s="15">
        <f t="shared" si="111"/>
        <v>14.496626412231372</v>
      </c>
      <c r="CD71" s="15">
        <f t="shared" si="111"/>
        <v>14.498060074579195</v>
      </c>
      <c r="CE71" s="15">
        <f t="shared" si="111"/>
        <v>14.491089066499708</v>
      </c>
      <c r="CF71" s="15">
        <f t="shared" si="111"/>
        <v>14.52385716191764</v>
      </c>
      <c r="CG71" s="15">
        <f t="shared" si="122"/>
        <v>13.946634926031763</v>
      </c>
      <c r="CI71" s="15">
        <v>19500</v>
      </c>
      <c r="CJ71" s="93">
        <f t="shared" si="123"/>
        <v>5.818844632843807E-3</v>
      </c>
      <c r="CK71" s="93">
        <f t="shared" si="124"/>
        <v>2.5741541330075758E-3</v>
      </c>
      <c r="CL71" s="63">
        <f t="shared" si="125"/>
        <v>3.2446904998362307E-3</v>
      </c>
      <c r="CM71" s="15">
        <f t="shared" si="126"/>
        <v>1.1802706418574869</v>
      </c>
      <c r="CN71" s="15">
        <f t="shared" si="127"/>
        <v>0.98252911963102574</v>
      </c>
      <c r="CO71" s="15">
        <f t="shared" si="128"/>
        <v>1.2689853627838439</v>
      </c>
      <c r="CP71" s="15">
        <f t="shared" si="129"/>
        <v>0.73601841802295753</v>
      </c>
      <c r="CQ71" s="15">
        <f t="shared" si="112"/>
        <v>19.548251834472534</v>
      </c>
      <c r="CR71" s="15">
        <f t="shared" si="112"/>
        <v>19.545502066458251</v>
      </c>
      <c r="CS71" s="15">
        <f t="shared" si="112"/>
        <v>19.539608493076837</v>
      </c>
      <c r="CT71" s="15">
        <f t="shared" si="112"/>
        <v>19.527072137135221</v>
      </c>
      <c r="CU71" s="15">
        <f t="shared" si="112"/>
        <v>19.500815253121015</v>
      </c>
      <c r="CV71" s="15">
        <f t="shared" si="112"/>
        <v>19.447438056238301</v>
      </c>
      <c r="CW71" s="15">
        <f t="shared" si="112"/>
        <v>19.34438261848716</v>
      </c>
      <c r="CX71" s="15">
        <f t="shared" si="130"/>
        <v>19.159442008579557</v>
      </c>
    </row>
    <row r="72" spans="1:102" x14ac:dyDescent="0.2">
      <c r="A72" s="164" t="s">
        <v>256</v>
      </c>
      <c r="B72" s="165" t="s">
        <v>111</v>
      </c>
      <c r="C72" s="164">
        <v>48386.066399999996</v>
      </c>
      <c r="D72" s="164" t="s">
        <v>257</v>
      </c>
      <c r="E72">
        <f t="shared" si="84"/>
        <v>6201.4685493471407</v>
      </c>
      <c r="F72" s="11">
        <f t="shared" si="85"/>
        <v>6201.5</v>
      </c>
      <c r="G72">
        <f t="shared" si="86"/>
        <v>-1.1169800003699493E-2</v>
      </c>
      <c r="J72">
        <f t="shared" si="131"/>
        <v>-1.1169800003699493E-2</v>
      </c>
      <c r="P72" s="31">
        <f t="shared" si="113"/>
        <v>1.930418530696228E-2</v>
      </c>
      <c r="Q72" s="2">
        <f t="shared" si="87"/>
        <v>33367.566399999996</v>
      </c>
      <c r="R72">
        <f t="shared" si="88"/>
        <v>9.2866378071442945E-4</v>
      </c>
      <c r="S72">
        <v>1</v>
      </c>
      <c r="Z72">
        <f t="shared" si="89"/>
        <v>6201.5</v>
      </c>
      <c r="AA72" s="217">
        <f t="shared" si="90"/>
        <v>-1.1874497884887158E-2</v>
      </c>
      <c r="AB72" s="218">
        <f t="shared" si="91"/>
        <v>7.0469788118766516E-4</v>
      </c>
      <c r="AC72" s="218">
        <f t="shared" si="92"/>
        <v>7.0469788118766516E-4</v>
      </c>
      <c r="AD72" s="219">
        <f t="shared" si="93"/>
        <v>4.9659910375038465E-7</v>
      </c>
      <c r="AH72" s="15">
        <f t="shared" si="94"/>
        <v>-3.1178683191849438E-2</v>
      </c>
      <c r="AI72" s="15">
        <f t="shared" si="95"/>
        <v>1.5834421676750212</v>
      </c>
      <c r="AJ72" s="15">
        <f t="shared" si="96"/>
        <v>-0.76337151122653646</v>
      </c>
      <c r="AK72" s="15">
        <f t="shared" si="97"/>
        <v>7.193791731685209E-2</v>
      </c>
      <c r="AL72" s="15">
        <f t="shared" si="98"/>
        <v>0.12267995220937035</v>
      </c>
      <c r="AM72" s="15">
        <f t="shared" si="99"/>
        <v>6.1417024515603914E-2</v>
      </c>
      <c r="AN72" s="63">
        <f t="shared" si="132"/>
        <v>12.628930093051316</v>
      </c>
      <c r="AO72" s="63">
        <f t="shared" si="132"/>
        <v>12.62830039271712</v>
      </c>
      <c r="AP72" s="63">
        <f t="shared" si="132"/>
        <v>12.627227197514934</v>
      </c>
      <c r="AQ72" s="63">
        <f t="shared" si="132"/>
        <v>12.625398317212714</v>
      </c>
      <c r="AR72" s="63">
        <f t="shared" si="132"/>
        <v>12.622282091937693</v>
      </c>
      <c r="AS72" s="63">
        <f t="shared" si="132"/>
        <v>12.616973597612935</v>
      </c>
      <c r="AT72" s="63">
        <f t="shared" si="132"/>
        <v>12.607933774080241</v>
      </c>
      <c r="AU72" s="63">
        <f t="shared" si="100"/>
        <v>12.592547296865707</v>
      </c>
      <c r="AV72" s="217">
        <f t="shared" si="101"/>
        <v>-8.5783201544502637E-3</v>
      </c>
      <c r="AW72" s="218">
        <f t="shared" si="50"/>
        <v>-2.6573742435792151E-3</v>
      </c>
      <c r="AX72" s="224">
        <f t="shared" si="51"/>
        <v>7.0616378704382055E-6</v>
      </c>
      <c r="AZ72" s="63"/>
      <c r="BA72" s="15">
        <f t="shared" si="102"/>
        <v>3.2961777304368941E-3</v>
      </c>
      <c r="BB72" s="15">
        <f t="shared" si="103"/>
        <v>1.1281911308246808</v>
      </c>
      <c r="BC72" s="15">
        <f t="shared" si="104"/>
        <v>0.96214517152915591</v>
      </c>
      <c r="BD72" s="15">
        <f t="shared" si="105"/>
        <v>0.59275873498506315</v>
      </c>
      <c r="BE72" s="15">
        <f t="shared" si="106"/>
        <v>1.3578143332573227</v>
      </c>
      <c r="BF72" s="15">
        <f t="shared" si="107"/>
        <v>0.80685549691987857</v>
      </c>
      <c r="BG72" s="63">
        <f t="shared" si="133"/>
        <v>13.326262962033477</v>
      </c>
      <c r="BH72" s="63">
        <f t="shared" si="133"/>
        <v>13.323937489620553</v>
      </c>
      <c r="BI72" s="63">
        <f t="shared" si="133"/>
        <v>13.318672613833581</v>
      </c>
      <c r="BJ72" s="63">
        <f t="shared" si="133"/>
        <v>13.306847501638575</v>
      </c>
      <c r="BK72" s="63">
        <f t="shared" si="133"/>
        <v>13.280740475144068</v>
      </c>
      <c r="BL72" s="63">
        <f t="shared" si="133"/>
        <v>13.225075709847136</v>
      </c>
      <c r="BM72" s="63">
        <f t="shared" si="133"/>
        <v>13.113581331582846</v>
      </c>
      <c r="BN72" s="63">
        <f t="shared" si="108"/>
        <v>12.909529241558984</v>
      </c>
      <c r="BO72" s="63"/>
      <c r="BP72" s="63"/>
      <c r="BQ72" s="15">
        <f t="shared" si="114"/>
        <v>3.3297400747855269E-2</v>
      </c>
      <c r="BR72" s="15">
        <v>20000</v>
      </c>
      <c r="BS72" s="15">
        <f t="shared" si="115"/>
        <v>2.9935328623088387E-2</v>
      </c>
      <c r="BT72" s="15">
        <f t="shared" si="116"/>
        <v>1.5582677832703569E-3</v>
      </c>
      <c r="BU72" s="15">
        <f t="shared" si="117"/>
        <v>2.837706083981803E-2</v>
      </c>
      <c r="BV72" s="15">
        <f t="shared" si="118"/>
        <v>0.53216367437667977</v>
      </c>
      <c r="BW72" s="15">
        <f t="shared" si="119"/>
        <v>0.99749323433053705</v>
      </c>
      <c r="BX72" s="15">
        <f t="shared" si="120"/>
        <v>2.4911717082967466</v>
      </c>
      <c r="BY72" s="15">
        <f t="shared" si="121"/>
        <v>2.9657561238918877</v>
      </c>
      <c r="BZ72" s="15">
        <f t="shared" ref="BZ72:CF81" si="134">$CG72+$AB$7*SIN(CA72)</f>
        <v>14.538665515899046</v>
      </c>
      <c r="CA72" s="15">
        <f t="shared" si="134"/>
        <v>14.538632003676476</v>
      </c>
      <c r="CB72" s="15">
        <f t="shared" si="134"/>
        <v>14.538777863668432</v>
      </c>
      <c r="CC72" s="15">
        <f t="shared" si="134"/>
        <v>14.538142650504561</v>
      </c>
      <c r="CD72" s="15">
        <f t="shared" si="134"/>
        <v>14.540902068260189</v>
      </c>
      <c r="CE72" s="15">
        <f t="shared" si="134"/>
        <v>14.528781423135802</v>
      </c>
      <c r="CF72" s="15">
        <f t="shared" si="134"/>
        <v>14.579686041101549</v>
      </c>
      <c r="CG72" s="15">
        <f t="shared" si="122"/>
        <v>13.997546217875431</v>
      </c>
      <c r="CI72" s="15">
        <v>20000</v>
      </c>
      <c r="CJ72" s="93">
        <f t="shared" si="123"/>
        <v>4.9203399080372367E-3</v>
      </c>
      <c r="CK72" s="93">
        <f t="shared" si="124"/>
        <v>1.5582677832703569E-3</v>
      </c>
      <c r="CL72" s="63">
        <f t="shared" si="125"/>
        <v>3.3620721247668802E-3</v>
      </c>
      <c r="CM72" s="15">
        <f t="shared" si="126"/>
        <v>0.88558689980729421</v>
      </c>
      <c r="CN72" s="15">
        <f t="shared" si="127"/>
        <v>0.77832326710163868</v>
      </c>
      <c r="CO72" s="15">
        <f t="shared" si="128"/>
        <v>1.7605904694140078</v>
      </c>
      <c r="CP72" s="15">
        <f t="shared" si="129"/>
        <v>1.210391628908922</v>
      </c>
      <c r="CQ72" s="15">
        <f t="shared" ref="CQ72:CW73" si="135">$CX72+$BB$7*SIN(CR72)</f>
        <v>19.929040119839684</v>
      </c>
      <c r="CR72" s="15">
        <f t="shared" si="135"/>
        <v>19.928642862748482</v>
      </c>
      <c r="CS72" s="15">
        <f t="shared" si="135"/>
        <v>19.927257249016986</v>
      </c>
      <c r="CT72" s="15">
        <f t="shared" si="135"/>
        <v>19.922451993224808</v>
      </c>
      <c r="CU72" s="15">
        <f t="shared" si="135"/>
        <v>19.906106297952714</v>
      </c>
      <c r="CV72" s="15">
        <f t="shared" si="135"/>
        <v>19.853715845459277</v>
      </c>
      <c r="CW72" s="15">
        <f t="shared" si="135"/>
        <v>19.708761861342794</v>
      </c>
      <c r="CX72" s="15">
        <f t="shared" si="130"/>
        <v>19.394427637297856</v>
      </c>
    </row>
    <row r="73" spans="1:102" x14ac:dyDescent="0.2">
      <c r="A73" s="164" t="s">
        <v>256</v>
      </c>
      <c r="B73" s="165" t="s">
        <v>111</v>
      </c>
      <c r="C73" s="164">
        <v>48386.066800000001</v>
      </c>
      <c r="D73" s="164" t="s">
        <v>257</v>
      </c>
      <c r="E73">
        <f t="shared" si="84"/>
        <v>6201.4696756216736</v>
      </c>
      <c r="F73" s="11">
        <f t="shared" si="85"/>
        <v>6201.5</v>
      </c>
      <c r="G73">
        <f t="shared" si="86"/>
        <v>-1.0769799999252427E-2</v>
      </c>
      <c r="J73">
        <f t="shared" si="131"/>
        <v>-1.0769799999252427E-2</v>
      </c>
      <c r="P73" s="31">
        <f t="shared" si="113"/>
        <v>1.930418530696228E-2</v>
      </c>
      <c r="Q73" s="2">
        <f t="shared" si="87"/>
        <v>33367.566800000001</v>
      </c>
      <c r="R73">
        <f t="shared" si="88"/>
        <v>9.0444459219841814E-4</v>
      </c>
      <c r="S73">
        <v>1</v>
      </c>
      <c r="Z73">
        <f t="shared" si="89"/>
        <v>6201.5</v>
      </c>
      <c r="AA73" s="217">
        <f t="shared" si="90"/>
        <v>-1.1874497884887158E-2</v>
      </c>
      <c r="AB73" s="218">
        <f t="shared" si="91"/>
        <v>1.1046978856347305E-3</v>
      </c>
      <c r="AC73" s="218">
        <f t="shared" si="92"/>
        <v>1.1046978856347305E-3</v>
      </c>
      <c r="AD73" s="219">
        <f t="shared" si="93"/>
        <v>1.2203574185258441E-6</v>
      </c>
      <c r="AH73" s="15">
        <f t="shared" si="94"/>
        <v>-3.1178683191849438E-2</v>
      </c>
      <c r="AI73" s="15">
        <f t="shared" si="95"/>
        <v>1.5834421676750212</v>
      </c>
      <c r="AJ73" s="15">
        <f t="shared" si="96"/>
        <v>-0.76337151122653646</v>
      </c>
      <c r="AK73" s="15">
        <f t="shared" si="97"/>
        <v>7.193791731685209E-2</v>
      </c>
      <c r="AL73" s="15">
        <f t="shared" si="98"/>
        <v>0.12267995220937035</v>
      </c>
      <c r="AM73" s="15">
        <f t="shared" si="99"/>
        <v>6.1417024515603914E-2</v>
      </c>
      <c r="AN73" s="63">
        <f t="shared" si="132"/>
        <v>12.628930093051316</v>
      </c>
      <c r="AO73" s="63">
        <f t="shared" si="132"/>
        <v>12.62830039271712</v>
      </c>
      <c r="AP73" s="63">
        <f t="shared" si="132"/>
        <v>12.627227197514934</v>
      </c>
      <c r="AQ73" s="63">
        <f t="shared" si="132"/>
        <v>12.625398317212714</v>
      </c>
      <c r="AR73" s="63">
        <f t="shared" si="132"/>
        <v>12.622282091937693</v>
      </c>
      <c r="AS73" s="63">
        <f t="shared" si="132"/>
        <v>12.616973597612935</v>
      </c>
      <c r="AT73" s="63">
        <f t="shared" si="132"/>
        <v>12.607933774080241</v>
      </c>
      <c r="AU73" s="63">
        <f t="shared" si="100"/>
        <v>12.592547296865707</v>
      </c>
      <c r="AV73" s="217">
        <f t="shared" si="101"/>
        <v>-8.5783201544502637E-3</v>
      </c>
      <c r="AW73" s="218">
        <f t="shared" si="50"/>
        <v>-2.0153035107396806E-3</v>
      </c>
      <c r="AX73" s="224">
        <f t="shared" si="51"/>
        <v>4.0614482403996821E-6</v>
      </c>
      <c r="AZ73" s="63"/>
      <c r="BA73" s="15">
        <f t="shared" si="102"/>
        <v>3.2961777304368941E-3</v>
      </c>
      <c r="BB73" s="15">
        <f t="shared" si="103"/>
        <v>1.1281911308246808</v>
      </c>
      <c r="BC73" s="15">
        <f t="shared" si="104"/>
        <v>0.96214517152915591</v>
      </c>
      <c r="BD73" s="15">
        <f t="shared" si="105"/>
        <v>0.59275873498506315</v>
      </c>
      <c r="BE73" s="15">
        <f t="shared" si="106"/>
        <v>1.3578143332573227</v>
      </c>
      <c r="BF73" s="15">
        <f t="shared" si="107"/>
        <v>0.80685549691987857</v>
      </c>
      <c r="BG73" s="63">
        <f t="shared" si="133"/>
        <v>13.326262962033477</v>
      </c>
      <c r="BH73" s="63">
        <f t="shared" si="133"/>
        <v>13.323937489620553</v>
      </c>
      <c r="BI73" s="63">
        <f t="shared" si="133"/>
        <v>13.318672613833581</v>
      </c>
      <c r="BJ73" s="63">
        <f t="shared" si="133"/>
        <v>13.306847501638575</v>
      </c>
      <c r="BK73" s="63">
        <f t="shared" si="133"/>
        <v>13.280740475144068</v>
      </c>
      <c r="BL73" s="63">
        <f t="shared" si="133"/>
        <v>13.225075709847136</v>
      </c>
      <c r="BM73" s="63">
        <f t="shared" si="133"/>
        <v>13.113581331582846</v>
      </c>
      <c r="BN73" s="63">
        <f t="shared" si="108"/>
        <v>12.909529241558984</v>
      </c>
      <c r="BO73" s="63"/>
      <c r="BP73" s="63"/>
      <c r="BQ73" s="15">
        <f t="shared" si="114"/>
        <v>3.2933445010711972E-2</v>
      </c>
      <c r="BR73" s="15">
        <v>20500</v>
      </c>
      <c r="BS73" s="15">
        <f t="shared" si="115"/>
        <v>2.9813443614337562E-2</v>
      </c>
      <c r="BT73" s="15">
        <f t="shared" si="116"/>
        <v>5.1434455508141477E-4</v>
      </c>
      <c r="BU73" s="15">
        <f t="shared" si="117"/>
        <v>2.9299099059256147E-2</v>
      </c>
      <c r="BV73" s="15">
        <f t="shared" si="118"/>
        <v>0.52280735978943471</v>
      </c>
      <c r="BW73" s="15">
        <f t="shared" si="119"/>
        <v>0.99902939062262752</v>
      </c>
      <c r="BX73" s="15">
        <f t="shared" si="120"/>
        <v>2.5179299737720418</v>
      </c>
      <c r="BY73" s="15">
        <f t="shared" si="121"/>
        <v>3.1022378556450811</v>
      </c>
      <c r="BZ73" s="15">
        <f t="shared" si="134"/>
        <v>14.579705800161474</v>
      </c>
      <c r="CA73" s="15">
        <f t="shared" si="134"/>
        <v>14.579634057637184</v>
      </c>
      <c r="CB73" s="15">
        <f t="shared" si="134"/>
        <v>14.579918998911458</v>
      </c>
      <c r="CC73" s="15">
        <f t="shared" si="134"/>
        <v>14.578786278543879</v>
      </c>
      <c r="CD73" s="15">
        <f t="shared" si="134"/>
        <v>14.583273270641318</v>
      </c>
      <c r="CE73" s="15">
        <f t="shared" si="134"/>
        <v>14.565241712647378</v>
      </c>
      <c r="CF73" s="15">
        <f t="shared" si="134"/>
        <v>14.634006363245934</v>
      </c>
      <c r="CG73" s="15">
        <f t="shared" si="122"/>
        <v>14.0484575097191</v>
      </c>
      <c r="CI73" s="15">
        <v>20500</v>
      </c>
      <c r="CJ73" s="93">
        <f t="shared" ref="CJ73:CJ95" si="136">CK73+CL73</f>
        <v>3.6343459514558258E-3</v>
      </c>
      <c r="CK73" s="93">
        <f t="shared" ref="CK73:CK95" si="137">AB$3+AB$4*CI73+AB$5*CI73^2</f>
        <v>5.1434455508141477E-4</v>
      </c>
      <c r="CL73" s="63">
        <f t="shared" ref="CL73:CL95" si="138">$BB$6*($BB$11/CM73*CN73+$BB$12)</f>
        <v>3.120001396374411E-3</v>
      </c>
      <c r="CM73" s="15">
        <f t="shared" ref="CM73:CM95" si="139">1+$BB$7*COS(CO73)</f>
        <v>0.71692068091299177</v>
      </c>
      <c r="CN73" s="15">
        <f t="shared" ref="CN73:CN95" si="140">SIN(CO73+RADIANS($BB$9))</f>
        <v>0.56145898962119156</v>
      </c>
      <c r="CO73" s="15">
        <f t="shared" ref="CO73:CO95" si="141">2*ATAN(CP73)</f>
        <v>2.0564334448112565</v>
      </c>
      <c r="CP73" s="15">
        <f t="shared" ref="CP73:CP95" si="142">TAN(CQ73/2)*SQRT((1+$BB$7)/(1-$BB$7))</f>
        <v>1.6585355341706451</v>
      </c>
      <c r="CQ73" s="15">
        <f t="shared" si="135"/>
        <v>20.224250757003407</v>
      </c>
      <c r="CR73" s="15">
        <f t="shared" si="135"/>
        <v>20.224245508580172</v>
      </c>
      <c r="CS73" s="15">
        <f t="shared" si="135"/>
        <v>20.224201099517369</v>
      </c>
      <c r="CT73" s="15">
        <f t="shared" si="135"/>
        <v>20.223825732738145</v>
      </c>
      <c r="CU73" s="15">
        <f t="shared" si="135"/>
        <v>20.220680776874502</v>
      </c>
      <c r="CV73" s="15">
        <f t="shared" si="135"/>
        <v>20.196034293350788</v>
      </c>
      <c r="CW73" s="15">
        <f t="shared" si="135"/>
        <v>20.055863841439287</v>
      </c>
      <c r="CX73" s="15">
        <f t="shared" ref="CX73:CX95" si="143">RADIANS($BB$9)+$BB$18*(CI73-BB$15)</f>
        <v>19.629413266016151</v>
      </c>
    </row>
    <row r="74" spans="1:102" x14ac:dyDescent="0.2">
      <c r="A74" s="164" t="s">
        <v>256</v>
      </c>
      <c r="B74" s="165" t="s">
        <v>111</v>
      </c>
      <c r="C74" s="164">
        <v>48386.069499999998</v>
      </c>
      <c r="D74" s="164" t="s">
        <v>257</v>
      </c>
      <c r="E74">
        <f t="shared" si="84"/>
        <v>6201.4772779746781</v>
      </c>
      <c r="F74" s="11">
        <f t="shared" si="85"/>
        <v>6201.5</v>
      </c>
      <c r="G74">
        <f t="shared" si="86"/>
        <v>-8.0698000019765459E-3</v>
      </c>
      <c r="J74">
        <f t="shared" si="131"/>
        <v>-8.0698000019765459E-3</v>
      </c>
      <c r="P74" s="31">
        <f t="shared" si="113"/>
        <v>1.930418530696228E-2</v>
      </c>
      <c r="Q74" s="2">
        <f t="shared" si="87"/>
        <v>33367.569499999998</v>
      </c>
      <c r="R74">
        <f t="shared" si="88"/>
        <v>7.4933507169399867E-4</v>
      </c>
      <c r="S74">
        <v>1</v>
      </c>
      <c r="Z74">
        <f t="shared" si="89"/>
        <v>6201.5</v>
      </c>
      <c r="AA74" s="217">
        <f t="shared" si="90"/>
        <v>-1.1874497884887158E-2</v>
      </c>
      <c r="AB74" s="218">
        <f t="shared" si="91"/>
        <v>3.8046978829106119E-3</v>
      </c>
      <c r="AC74" s="218">
        <f t="shared" si="92"/>
        <v>3.8046978829106119E-3</v>
      </c>
      <c r="AD74" s="219">
        <f t="shared" si="93"/>
        <v>1.4475725980224492E-5</v>
      </c>
      <c r="AH74" s="15">
        <f t="shared" si="94"/>
        <v>-3.1178683191849438E-2</v>
      </c>
      <c r="AI74" s="15">
        <f t="shared" si="95"/>
        <v>1.5834421676750212</v>
      </c>
      <c r="AJ74" s="15">
        <f t="shared" si="96"/>
        <v>-0.76337151122653646</v>
      </c>
      <c r="AK74" s="15">
        <f t="shared" si="97"/>
        <v>7.193791731685209E-2</v>
      </c>
      <c r="AL74" s="15">
        <f t="shared" si="98"/>
        <v>0.12267995220937035</v>
      </c>
      <c r="AM74" s="15">
        <f t="shared" si="99"/>
        <v>6.1417024515603914E-2</v>
      </c>
      <c r="AN74" s="63">
        <f t="shared" si="132"/>
        <v>12.628930093051316</v>
      </c>
      <c r="AO74" s="63">
        <f t="shared" si="132"/>
        <v>12.62830039271712</v>
      </c>
      <c r="AP74" s="63">
        <f t="shared" si="132"/>
        <v>12.627227197514934</v>
      </c>
      <c r="AQ74" s="63">
        <f t="shared" si="132"/>
        <v>12.625398317212714</v>
      </c>
      <c r="AR74" s="63">
        <f t="shared" si="132"/>
        <v>12.622282091937693</v>
      </c>
      <c r="AS74" s="63">
        <f t="shared" si="132"/>
        <v>12.616973597612935</v>
      </c>
      <c r="AT74" s="63">
        <f t="shared" si="132"/>
        <v>12.607933774080241</v>
      </c>
      <c r="AU74" s="63">
        <f t="shared" si="100"/>
        <v>12.592547296865707</v>
      </c>
      <c r="AV74" s="217">
        <f t="shared" si="101"/>
        <v>-8.5783201544502637E-3</v>
      </c>
      <c r="AW74" s="218">
        <f t="shared" si="50"/>
        <v>1.0939354064974697E-3</v>
      </c>
      <c r="AX74" s="224">
        <f t="shared" si="51"/>
        <v>1.1966946735887842E-6</v>
      </c>
      <c r="AZ74" s="63"/>
      <c r="BA74" s="15">
        <f t="shared" si="102"/>
        <v>3.2961777304368941E-3</v>
      </c>
      <c r="BB74" s="15">
        <f t="shared" si="103"/>
        <v>1.1281911308246808</v>
      </c>
      <c r="BC74" s="15">
        <f t="shared" si="104"/>
        <v>0.96214517152915591</v>
      </c>
      <c r="BD74" s="15">
        <f t="shared" si="105"/>
        <v>0.59275873498506315</v>
      </c>
      <c r="BE74" s="15">
        <f t="shared" si="106"/>
        <v>1.3578143332573227</v>
      </c>
      <c r="BF74" s="15">
        <f t="shared" si="107"/>
        <v>0.80685549691987857</v>
      </c>
      <c r="BG74" s="63">
        <f t="shared" si="133"/>
        <v>13.326262962033477</v>
      </c>
      <c r="BH74" s="63">
        <f t="shared" si="133"/>
        <v>13.323937489620553</v>
      </c>
      <c r="BI74" s="63">
        <f t="shared" si="133"/>
        <v>13.318672613833581</v>
      </c>
      <c r="BJ74" s="63">
        <f t="shared" si="133"/>
        <v>13.306847501638575</v>
      </c>
      <c r="BK74" s="63">
        <f t="shared" si="133"/>
        <v>13.280740475144068</v>
      </c>
      <c r="BL74" s="63">
        <f t="shared" si="133"/>
        <v>13.225075709847136</v>
      </c>
      <c r="BM74" s="63">
        <f t="shared" si="133"/>
        <v>13.113581331582846</v>
      </c>
      <c r="BN74" s="63">
        <f t="shared" si="108"/>
        <v>12.909529241558984</v>
      </c>
      <c r="BO74" s="63"/>
      <c r="BP74" s="63"/>
      <c r="BQ74" s="15">
        <f t="shared" si="114"/>
        <v>3.2310560026616281E-2</v>
      </c>
      <c r="BR74" s="15">
        <v>21000</v>
      </c>
      <c r="BS74" s="15">
        <f t="shared" si="115"/>
        <v>2.9599797550203141E-2</v>
      </c>
      <c r="BT74" s="15">
        <f t="shared" si="116"/>
        <v>-5.5761555155924708E-4</v>
      </c>
      <c r="BU74" s="15">
        <f t="shared" si="117"/>
        <v>3.0157413101762388E-2</v>
      </c>
      <c r="BV74" s="15">
        <f t="shared" si="118"/>
        <v>0.51409171570364376</v>
      </c>
      <c r="BW74" s="15">
        <f t="shared" si="119"/>
        <v>0.99983422244021281</v>
      </c>
      <c r="BX74" s="15">
        <f t="shared" si="120"/>
        <v>2.5437838957330912</v>
      </c>
      <c r="BY74" s="15">
        <f t="shared" si="121"/>
        <v>3.2453181840964924</v>
      </c>
      <c r="BZ74" s="15">
        <f t="shared" si="134"/>
        <v>14.620049988427038</v>
      </c>
      <c r="CA74" s="15">
        <f t="shared" si="134"/>
        <v>14.619915092858751</v>
      </c>
      <c r="CB74" s="15">
        <f t="shared" si="134"/>
        <v>14.620409175568771</v>
      </c>
      <c r="CC74" s="15">
        <f t="shared" si="134"/>
        <v>14.618597218878012</v>
      </c>
      <c r="CD74" s="15">
        <f t="shared" si="134"/>
        <v>14.625211926423143</v>
      </c>
      <c r="CE74" s="15">
        <f t="shared" si="134"/>
        <v>14.600644052587201</v>
      </c>
      <c r="CF74" s="15">
        <f t="shared" si="134"/>
        <v>14.686809294190251</v>
      </c>
      <c r="CG74" s="15">
        <f t="shared" si="122"/>
        <v>14.099368801562768</v>
      </c>
      <c r="CI74" s="15">
        <v>21000</v>
      </c>
      <c r="CJ74" s="93">
        <f t="shared" si="136"/>
        <v>2.1531469248538952E-3</v>
      </c>
      <c r="CK74" s="93">
        <f t="shared" si="137"/>
        <v>-5.5761555155924708E-4</v>
      </c>
      <c r="CL74" s="63">
        <f t="shared" si="138"/>
        <v>2.7107624764131423E-3</v>
      </c>
      <c r="CM74" s="15">
        <f t="shared" si="139"/>
        <v>0.61369282797101432</v>
      </c>
      <c r="CN74" s="15">
        <f t="shared" si="140"/>
        <v>0.38130168401758469</v>
      </c>
      <c r="CO74" s="15">
        <f t="shared" si="141"/>
        <v>2.2613773616491128</v>
      </c>
      <c r="CP74" s="15">
        <f t="shared" si="142"/>
        <v>2.1235388340188539</v>
      </c>
      <c r="CQ74" s="15">
        <f t="shared" ref="CQ74:CQ95" si="144">$CX74+$BB$7*SIN(CR74)</f>
        <v>20.470110072618478</v>
      </c>
      <c r="CR74" s="15">
        <f t="shared" ref="CR74:CR95" si="145">$CX74+$BB$7*SIN(CS74)</f>
        <v>20.470110072828128</v>
      </c>
      <c r="CS74" s="15">
        <f t="shared" ref="CS74:CS95" si="146">$CX74+$BB$7*SIN(CT74)</f>
        <v>20.470110065877744</v>
      </c>
      <c r="CT74" s="15">
        <f t="shared" ref="CT74:CT95" si="147">$CX74+$BB$7*SIN(CU74)</f>
        <v>20.47011029629881</v>
      </c>
      <c r="CU74" s="15">
        <f t="shared" ref="CU74:CU95" si="148">$CX74+$BB$7*SIN(CV74)</f>
        <v>20.470102656745819</v>
      </c>
      <c r="CV74" s="15">
        <f t="shared" ref="CV74:CV95" si="149">$CX74+$BB$7*SIN(CW74)</f>
        <v>20.470355322582925</v>
      </c>
      <c r="CW74" s="15">
        <f t="shared" ref="CW74:CW95" si="150">$CX74+$BB$7*SIN(CX74)</f>
        <v>20.379526125563274</v>
      </c>
      <c r="CX74" s="15">
        <f t="shared" si="143"/>
        <v>19.86439889473445</v>
      </c>
    </row>
    <row r="75" spans="1:102" x14ac:dyDescent="0.2">
      <c r="A75" s="164" t="s">
        <v>256</v>
      </c>
      <c r="B75" s="165" t="s">
        <v>110</v>
      </c>
      <c r="C75" s="164">
        <v>48386.242899999997</v>
      </c>
      <c r="D75" s="164" t="s">
        <v>257</v>
      </c>
      <c r="E75">
        <f t="shared" si="84"/>
        <v>6201.9655179792726</v>
      </c>
      <c r="F75" s="11">
        <f t="shared" si="85"/>
        <v>6202</v>
      </c>
      <c r="G75">
        <f t="shared" si="86"/>
        <v>-1.2246400001458824E-2</v>
      </c>
      <c r="J75">
        <f t="shared" si="131"/>
        <v>-1.2246400001458824E-2</v>
      </c>
      <c r="P75" s="31">
        <f t="shared" si="113"/>
        <v>1.930392912188951E-2</v>
      </c>
      <c r="Q75" s="2">
        <f t="shared" si="87"/>
        <v>33367.742899999997</v>
      </c>
      <c r="R75">
        <f t="shared" si="88"/>
        <v>9.954232677916021E-4</v>
      </c>
      <c r="S75">
        <v>1</v>
      </c>
      <c r="Z75">
        <f t="shared" si="89"/>
        <v>6202</v>
      </c>
      <c r="AA75" s="217">
        <f t="shared" si="90"/>
        <v>-1.1872433881464816E-2</v>
      </c>
      <c r="AB75" s="218">
        <f t="shared" si="91"/>
        <v>-3.7396611999400767E-4</v>
      </c>
      <c r="AC75" s="218">
        <f t="shared" si="92"/>
        <v>-3.7396611999400767E-4</v>
      </c>
      <c r="AD75" s="219">
        <f t="shared" si="93"/>
        <v>1.3985065890337255E-7</v>
      </c>
      <c r="AH75" s="15">
        <f t="shared" si="94"/>
        <v>-3.1176363003354326E-2</v>
      </c>
      <c r="AI75" s="15">
        <f t="shared" si="95"/>
        <v>1.5834250453681236</v>
      </c>
      <c r="AJ75" s="15">
        <f t="shared" si="96"/>
        <v>-0.76321788962632797</v>
      </c>
      <c r="AK75" s="15">
        <f t="shared" si="97"/>
        <v>7.2076649522689842E-2</v>
      </c>
      <c r="AL75" s="15">
        <f t="shared" si="98"/>
        <v>0.12291773797219469</v>
      </c>
      <c r="AM75" s="15">
        <f t="shared" si="99"/>
        <v>6.1536366739021305E-2</v>
      </c>
      <c r="AN75" s="63">
        <f t="shared" si="132"/>
        <v>12.629051575721315</v>
      </c>
      <c r="AO75" s="63">
        <f t="shared" si="132"/>
        <v>12.62842067159977</v>
      </c>
      <c r="AP75" s="63">
        <f t="shared" si="132"/>
        <v>12.627345416898908</v>
      </c>
      <c r="AQ75" s="63">
        <f t="shared" si="132"/>
        <v>12.625513014091899</v>
      </c>
      <c r="AR75" s="63">
        <f t="shared" si="132"/>
        <v>12.622390766741704</v>
      </c>
      <c r="AS75" s="63">
        <f t="shared" si="132"/>
        <v>12.617071984396057</v>
      </c>
      <c r="AT75" s="63">
        <f t="shared" si="132"/>
        <v>12.608014603830249</v>
      </c>
      <c r="AU75" s="63">
        <f t="shared" si="100"/>
        <v>12.59259820815755</v>
      </c>
      <c r="AV75" s="217">
        <f t="shared" si="101"/>
        <v>-8.57594345389108E-3</v>
      </c>
      <c r="AW75" s="218">
        <f t="shared" si="50"/>
        <v>-2.593007103313563E-3</v>
      </c>
      <c r="AX75" s="224">
        <f t="shared" si="51"/>
        <v>6.723685837834595E-6</v>
      </c>
      <c r="AZ75" s="63"/>
      <c r="BA75" s="15">
        <f t="shared" si="102"/>
        <v>3.2964904275737351E-3</v>
      </c>
      <c r="BB75" s="15">
        <f t="shared" si="103"/>
        <v>1.1278358946715346</v>
      </c>
      <c r="BC75" s="15">
        <f t="shared" si="104"/>
        <v>0.96198167956547009</v>
      </c>
      <c r="BD75" s="15">
        <f t="shared" si="105"/>
        <v>0.59283544762162388</v>
      </c>
      <c r="BE75" s="15">
        <f t="shared" si="106"/>
        <v>1.3584135874502448</v>
      </c>
      <c r="BF75" s="15">
        <f t="shared" si="107"/>
        <v>0.80735030562578636</v>
      </c>
      <c r="BG75" s="63">
        <f t="shared" si="133"/>
        <v>13.326685363522893</v>
      </c>
      <c r="BH75" s="63">
        <f t="shared" si="133"/>
        <v>13.324362939748621</v>
      </c>
      <c r="BI75" s="63">
        <f t="shared" si="133"/>
        <v>13.319102848230907</v>
      </c>
      <c r="BJ75" s="63">
        <f t="shared" si="133"/>
        <v>13.307283744831457</v>
      </c>
      <c r="BK75" s="63">
        <f t="shared" si="133"/>
        <v>13.281179807797152</v>
      </c>
      <c r="BL75" s="63">
        <f t="shared" si="133"/>
        <v>13.225501874905367</v>
      </c>
      <c r="BM75" s="63">
        <f t="shared" si="133"/>
        <v>13.113950512572474</v>
      </c>
      <c r="BN75" s="63">
        <f t="shared" si="108"/>
        <v>12.909764227187701</v>
      </c>
      <c r="BO75" s="63"/>
      <c r="BP75" s="63"/>
      <c r="BQ75" s="15">
        <f t="shared" si="114"/>
        <v>3.1515521334355402E-2</v>
      </c>
      <c r="BR75" s="15">
        <v>21500</v>
      </c>
      <c r="BS75" s="15">
        <f t="shared" si="115"/>
        <v>2.9296480351035849E-2</v>
      </c>
      <c r="BT75" s="15">
        <f t="shared" si="116"/>
        <v>-1.6576125366516356E-3</v>
      </c>
      <c r="BU75" s="15">
        <f t="shared" si="117"/>
        <v>3.0954092887687485E-2</v>
      </c>
      <c r="BV75" s="15">
        <f t="shared" si="118"/>
        <v>0.50596410990106366</v>
      </c>
      <c r="BW75" s="15">
        <f t="shared" si="119"/>
        <v>0.99997675628022353</v>
      </c>
      <c r="BX75" s="15">
        <f t="shared" si="120"/>
        <v>2.5688109853808698</v>
      </c>
      <c r="BY75" s="15">
        <f t="shared" si="121"/>
        <v>3.3957421447384419</v>
      </c>
      <c r="BZ75" s="15">
        <f t="shared" si="134"/>
        <v>14.659748636228469</v>
      </c>
      <c r="CA75" s="15">
        <f t="shared" si="134"/>
        <v>14.659517406119239</v>
      </c>
      <c r="CB75" s="15">
        <f t="shared" si="134"/>
        <v>14.66030525608514</v>
      </c>
      <c r="CC75" s="15">
        <f t="shared" si="134"/>
        <v>14.65761644712406</v>
      </c>
      <c r="CD75" s="15">
        <f t="shared" si="134"/>
        <v>14.66674192779278</v>
      </c>
      <c r="CE75" s="15">
        <f t="shared" si="134"/>
        <v>14.635155626211152</v>
      </c>
      <c r="CF75" s="15">
        <f t="shared" si="134"/>
        <v>14.738089931941252</v>
      </c>
      <c r="CG75" s="15">
        <f t="shared" si="122"/>
        <v>14.150280093406437</v>
      </c>
      <c r="CI75" s="15">
        <v>21500</v>
      </c>
      <c r="CJ75" s="93">
        <f t="shared" si="136"/>
        <v>5.6142844666791977E-4</v>
      </c>
      <c r="CK75" s="93">
        <f t="shared" si="137"/>
        <v>-1.6576125366516356E-3</v>
      </c>
      <c r="CL75" s="63">
        <f t="shared" si="138"/>
        <v>2.2190409833195554E-3</v>
      </c>
      <c r="CM75" s="15">
        <f t="shared" si="139"/>
        <v>0.54571092197817817</v>
      </c>
      <c r="CN75" s="15">
        <f t="shared" si="140"/>
        <v>0.23295093181591195</v>
      </c>
      <c r="CO75" s="15">
        <f t="shared" si="141"/>
        <v>2.4174703135187388</v>
      </c>
      <c r="CP75" s="15">
        <f t="shared" si="142"/>
        <v>2.6402091181259202</v>
      </c>
      <c r="CQ75" s="15">
        <f t="shared" si="144"/>
        <v>20.684768652719995</v>
      </c>
      <c r="CR75" s="15">
        <f t="shared" si="145"/>
        <v>20.684769781005254</v>
      </c>
      <c r="CS75" s="15">
        <f t="shared" si="146"/>
        <v>20.684762662258795</v>
      </c>
      <c r="CT75" s="15">
        <f t="shared" si="147"/>
        <v>20.684807573786316</v>
      </c>
      <c r="CU75" s="15">
        <f t="shared" si="148"/>
        <v>20.684524106148729</v>
      </c>
      <c r="CV75" s="15">
        <f t="shared" si="149"/>
        <v>20.686308319942466</v>
      </c>
      <c r="CW75" s="15">
        <f t="shared" si="150"/>
        <v>20.674874634601341</v>
      </c>
      <c r="CX75" s="15">
        <f t="shared" si="143"/>
        <v>20.099384523452748</v>
      </c>
    </row>
    <row r="76" spans="1:102" x14ac:dyDescent="0.2">
      <c r="A76" s="164" t="s">
        <v>256</v>
      </c>
      <c r="B76" s="165" t="s">
        <v>110</v>
      </c>
      <c r="C76" s="164">
        <v>48386.243900000001</v>
      </c>
      <c r="D76" s="164" t="s">
        <v>257</v>
      </c>
      <c r="E76">
        <f t="shared" si="84"/>
        <v>6201.9683336655844</v>
      </c>
      <c r="F76" s="11">
        <f t="shared" si="85"/>
        <v>6202</v>
      </c>
      <c r="G76">
        <f t="shared" si="86"/>
        <v>-1.1246399997617118E-2</v>
      </c>
      <c r="J76">
        <f t="shared" si="131"/>
        <v>-1.1246399997617118E-2</v>
      </c>
      <c r="P76" s="31">
        <f t="shared" si="113"/>
        <v>1.930392912188951E-2</v>
      </c>
      <c r="Q76" s="2">
        <f t="shared" si="87"/>
        <v>33367.743900000001</v>
      </c>
      <c r="R76">
        <f t="shared" si="88"/>
        <v>9.3332260931017457E-4</v>
      </c>
      <c r="S76">
        <v>1</v>
      </c>
      <c r="Z76">
        <f t="shared" si="89"/>
        <v>6202</v>
      </c>
      <c r="AA76" s="217">
        <f t="shared" si="90"/>
        <v>-1.1872433881464816E-2</v>
      </c>
      <c r="AB76" s="218">
        <f t="shared" si="91"/>
        <v>6.2603388384769795E-4</v>
      </c>
      <c r="AC76" s="218">
        <f t="shared" si="92"/>
        <v>6.2603388384769795E-4</v>
      </c>
      <c r="AD76" s="219">
        <f t="shared" si="93"/>
        <v>3.9191842372543298E-7</v>
      </c>
      <c r="AH76" s="15">
        <f t="shared" si="94"/>
        <v>-3.1176363003354326E-2</v>
      </c>
      <c r="AI76" s="15">
        <f t="shared" si="95"/>
        <v>1.5834250453681236</v>
      </c>
      <c r="AJ76" s="15">
        <f t="shared" si="96"/>
        <v>-0.76321788962632797</v>
      </c>
      <c r="AK76" s="15">
        <f t="shared" si="97"/>
        <v>7.2076649522689842E-2</v>
      </c>
      <c r="AL76" s="15">
        <f t="shared" si="98"/>
        <v>0.12291773797219469</v>
      </c>
      <c r="AM76" s="15">
        <f t="shared" si="99"/>
        <v>6.1536366739021305E-2</v>
      </c>
      <c r="AN76" s="63">
        <f t="shared" si="132"/>
        <v>12.629051575721315</v>
      </c>
      <c r="AO76" s="63">
        <f t="shared" si="132"/>
        <v>12.62842067159977</v>
      </c>
      <c r="AP76" s="63">
        <f t="shared" si="132"/>
        <v>12.627345416898908</v>
      </c>
      <c r="AQ76" s="63">
        <f t="shared" si="132"/>
        <v>12.625513014091899</v>
      </c>
      <c r="AR76" s="63">
        <f t="shared" si="132"/>
        <v>12.622390766741704</v>
      </c>
      <c r="AS76" s="63">
        <f t="shared" si="132"/>
        <v>12.617071984396057</v>
      </c>
      <c r="AT76" s="63">
        <f t="shared" si="132"/>
        <v>12.608014603830249</v>
      </c>
      <c r="AU76" s="63">
        <f t="shared" si="100"/>
        <v>12.59259820815755</v>
      </c>
      <c r="AV76" s="217">
        <f t="shared" si="101"/>
        <v>-8.57594345389108E-3</v>
      </c>
      <c r="AW76" s="218">
        <f t="shared" si="50"/>
        <v>-1.0614651512222395E-3</v>
      </c>
      <c r="AX76" s="224">
        <f t="shared" si="51"/>
        <v>1.1267082672592518E-6</v>
      </c>
      <c r="AZ76" s="63"/>
      <c r="BA76" s="15">
        <f t="shared" si="102"/>
        <v>3.2964904275737351E-3</v>
      </c>
      <c r="BB76" s="15">
        <f t="shared" si="103"/>
        <v>1.1278358946715346</v>
      </c>
      <c r="BC76" s="15">
        <f t="shared" si="104"/>
        <v>0.96198167956547009</v>
      </c>
      <c r="BD76" s="15">
        <f t="shared" si="105"/>
        <v>0.59283544762162388</v>
      </c>
      <c r="BE76" s="15">
        <f t="shared" si="106"/>
        <v>1.3584135874502448</v>
      </c>
      <c r="BF76" s="15">
        <f t="shared" si="107"/>
        <v>0.80735030562578636</v>
      </c>
      <c r="BG76" s="63">
        <f t="shared" si="133"/>
        <v>13.326685363522893</v>
      </c>
      <c r="BH76" s="63">
        <f t="shared" si="133"/>
        <v>13.324362939748621</v>
      </c>
      <c r="BI76" s="63">
        <f t="shared" si="133"/>
        <v>13.319102848230907</v>
      </c>
      <c r="BJ76" s="63">
        <f t="shared" si="133"/>
        <v>13.307283744831457</v>
      </c>
      <c r="BK76" s="63">
        <f t="shared" si="133"/>
        <v>13.281179807797152</v>
      </c>
      <c r="BL76" s="63">
        <f t="shared" si="133"/>
        <v>13.225501874905367</v>
      </c>
      <c r="BM76" s="63">
        <f t="shared" si="133"/>
        <v>13.113950512572474</v>
      </c>
      <c r="BN76" s="63">
        <f t="shared" si="108"/>
        <v>12.909764227187701</v>
      </c>
      <c r="BO76" s="63"/>
      <c r="BP76" s="63"/>
      <c r="BQ76" s="15">
        <f t="shared" si="114"/>
        <v>3.0592941240068474E-2</v>
      </c>
      <c r="BR76" s="15">
        <v>22000</v>
      </c>
      <c r="BS76" s="15">
        <f t="shared" si="115"/>
        <v>2.8905442204998535E-2</v>
      </c>
      <c r="BT76" s="15">
        <f t="shared" si="116"/>
        <v>-2.7856464001957404E-3</v>
      </c>
      <c r="BU76" s="15">
        <f t="shared" si="117"/>
        <v>3.1691088605194276E-2</v>
      </c>
      <c r="BV76" s="15">
        <f t="shared" si="118"/>
        <v>0.49837780677659049</v>
      </c>
      <c r="BW76" s="15">
        <f t="shared" si="119"/>
        <v>0.99951679698384355</v>
      </c>
      <c r="BX76" s="15">
        <f t="shared" si="120"/>
        <v>2.5930811260685815</v>
      </c>
      <c r="BY76" s="15">
        <f t="shared" si="121"/>
        <v>3.554351174861325</v>
      </c>
      <c r="BZ76" s="15">
        <f t="shared" si="134"/>
        <v>14.698848787366973</v>
      </c>
      <c r="CA76" s="15">
        <f t="shared" si="134"/>
        <v>14.698479554089753</v>
      </c>
      <c r="CB76" s="15">
        <f t="shared" si="134"/>
        <v>14.699658421868682</v>
      </c>
      <c r="CC76" s="15">
        <f t="shared" si="134"/>
        <v>14.695886826438866</v>
      </c>
      <c r="CD76" s="15">
        <f t="shared" si="134"/>
        <v>14.707875145063731</v>
      </c>
      <c r="CE76" s="15">
        <f t="shared" si="134"/>
        <v>14.668935346846599</v>
      </c>
      <c r="CF76" s="15">
        <f t="shared" si="134"/>
        <v>14.787847319376015</v>
      </c>
      <c r="CG76" s="15">
        <f t="shared" si="122"/>
        <v>14.201191385250105</v>
      </c>
      <c r="CI76" s="15">
        <v>22000</v>
      </c>
      <c r="CJ76" s="93">
        <f t="shared" si="136"/>
        <v>-1.0981473651258029E-3</v>
      </c>
      <c r="CK76" s="93">
        <f t="shared" si="137"/>
        <v>-2.7856464001957404E-3</v>
      </c>
      <c r="CL76" s="63">
        <f t="shared" si="138"/>
        <v>1.6874990350699375E-3</v>
      </c>
      <c r="CM76" s="15">
        <f t="shared" si="139"/>
        <v>0.49852353522771375</v>
      </c>
      <c r="CN76" s="15">
        <f t="shared" si="140"/>
        <v>0.10802112945267855</v>
      </c>
      <c r="CO76" s="15">
        <f t="shared" si="141"/>
        <v>2.5443489966256205</v>
      </c>
      <c r="CP76" s="15">
        <f t="shared" si="142"/>
        <v>3.2485795719740582</v>
      </c>
      <c r="CQ76" s="15">
        <f t="shared" si="144"/>
        <v>20.878357437706139</v>
      </c>
      <c r="CR76" s="15">
        <f t="shared" si="145"/>
        <v>20.878246662104434</v>
      </c>
      <c r="CS76" s="15">
        <f t="shared" si="146"/>
        <v>20.878659687856242</v>
      </c>
      <c r="CT76" s="15">
        <f t="shared" si="147"/>
        <v>20.877117960425792</v>
      </c>
      <c r="CU76" s="15">
        <f t="shared" si="148"/>
        <v>20.882848508611506</v>
      </c>
      <c r="CV76" s="15">
        <f t="shared" si="149"/>
        <v>20.861199063867218</v>
      </c>
      <c r="CW76" s="15">
        <f t="shared" si="150"/>
        <v>20.938591545470906</v>
      </c>
      <c r="CX76" s="15">
        <f t="shared" si="143"/>
        <v>20.334370152171047</v>
      </c>
    </row>
    <row r="77" spans="1:102" x14ac:dyDescent="0.2">
      <c r="A77" s="164" t="s">
        <v>256</v>
      </c>
      <c r="B77" s="165" t="s">
        <v>111</v>
      </c>
      <c r="C77" s="164">
        <v>48387.1319</v>
      </c>
      <c r="D77" s="164" t="s">
        <v>257</v>
      </c>
      <c r="E77">
        <f t="shared" si="84"/>
        <v>6204.468663100879</v>
      </c>
      <c r="F77" s="11">
        <f t="shared" si="85"/>
        <v>6204.5</v>
      </c>
      <c r="G77">
        <f t="shared" si="86"/>
        <v>-1.112940000166418E-2</v>
      </c>
      <c r="J77">
        <f t="shared" si="131"/>
        <v>-1.112940000166418E-2</v>
      </c>
      <c r="P77" s="31">
        <f t="shared" si="113"/>
        <v>1.9302647775972483E-2</v>
      </c>
      <c r="Q77" s="2">
        <f t="shared" si="87"/>
        <v>33368.6319</v>
      </c>
      <c r="R77">
        <f t="shared" si="88"/>
        <v>9.2610953194036062E-4</v>
      </c>
      <c r="S77">
        <v>1</v>
      </c>
      <c r="Z77">
        <f t="shared" si="89"/>
        <v>6204.5</v>
      </c>
      <c r="AA77" s="217">
        <f t="shared" si="90"/>
        <v>-1.1862107701487563E-2</v>
      </c>
      <c r="AB77" s="218">
        <f t="shared" si="91"/>
        <v>7.3270769982338238E-4</v>
      </c>
      <c r="AC77" s="218">
        <f t="shared" si="92"/>
        <v>7.3270769982338238E-4</v>
      </c>
      <c r="AD77" s="219">
        <f t="shared" si="93"/>
        <v>5.3686057338047187E-7</v>
      </c>
      <c r="AH77" s="15">
        <f t="shared" si="94"/>
        <v>-3.1164755477460046E-2</v>
      </c>
      <c r="AI77" s="15">
        <f t="shared" si="95"/>
        <v>1.5833389442133279</v>
      </c>
      <c r="AJ77" s="15">
        <f t="shared" si="96"/>
        <v>-0.76244918055933475</v>
      </c>
      <c r="AK77" s="15">
        <f t="shared" si="97"/>
        <v>7.2770207731555667E-2</v>
      </c>
      <c r="AL77" s="15">
        <f t="shared" si="98"/>
        <v>0.12410659558756561</v>
      </c>
      <c r="AM77" s="15">
        <f t="shared" si="99"/>
        <v>6.2133068381819111E-2</v>
      </c>
      <c r="AN77" s="63">
        <f t="shared" si="132"/>
        <v>12.629658972469313</v>
      </c>
      <c r="AO77" s="63">
        <f t="shared" si="132"/>
        <v>12.629022051233912</v>
      </c>
      <c r="AP77" s="63">
        <f t="shared" si="132"/>
        <v>12.627936501462536</v>
      </c>
      <c r="AQ77" s="63">
        <f t="shared" si="132"/>
        <v>12.626086489146083</v>
      </c>
      <c r="AR77" s="63">
        <f t="shared" si="132"/>
        <v>12.622934134805734</v>
      </c>
      <c r="AS77" s="63">
        <f t="shared" si="132"/>
        <v>12.617563915554035</v>
      </c>
      <c r="AT77" s="63">
        <f t="shared" si="132"/>
        <v>12.608418751979356</v>
      </c>
      <c r="AU77" s="63">
        <f t="shared" si="100"/>
        <v>12.592852764616769</v>
      </c>
      <c r="AV77" s="217">
        <f t="shared" si="101"/>
        <v>-8.5640640916957115E-3</v>
      </c>
      <c r="AW77" s="218">
        <f t="shared" si="50"/>
        <v>-4.0702133343045862E-4</v>
      </c>
      <c r="AX77" s="224">
        <f t="shared" si="51"/>
        <v>1.6566636586750856E-7</v>
      </c>
      <c r="AZ77" s="63"/>
      <c r="BA77" s="15">
        <f t="shared" si="102"/>
        <v>3.2980436097918512E-3</v>
      </c>
      <c r="BB77" s="15">
        <f t="shared" si="103"/>
        <v>1.1260624034907425</v>
      </c>
      <c r="BC77" s="15">
        <f t="shared" si="104"/>
        <v>0.96116060963713768</v>
      </c>
      <c r="BD77" s="15">
        <f t="shared" si="105"/>
        <v>0.59321509956283147</v>
      </c>
      <c r="BE77" s="15">
        <f t="shared" si="106"/>
        <v>1.3614041680173599</v>
      </c>
      <c r="BF77" s="15">
        <f t="shared" si="107"/>
        <v>0.80982323504229625</v>
      </c>
      <c r="BG77" s="63">
        <f t="shared" si="133"/>
        <v>13.328795351106434</v>
      </c>
      <c r="BH77" s="63">
        <f t="shared" si="133"/>
        <v>13.326488171905257</v>
      </c>
      <c r="BI77" s="63">
        <f t="shared" si="133"/>
        <v>13.321252058250451</v>
      </c>
      <c r="BJ77" s="63">
        <f t="shared" si="133"/>
        <v>13.30946318573381</v>
      </c>
      <c r="BK77" s="63">
        <f t="shared" si="133"/>
        <v>13.28337510738362</v>
      </c>
      <c r="BL77" s="63">
        <f t="shared" si="133"/>
        <v>13.227631966628032</v>
      </c>
      <c r="BM77" s="63">
        <f t="shared" si="133"/>
        <v>13.115796248250319</v>
      </c>
      <c r="BN77" s="63">
        <f t="shared" si="108"/>
        <v>12.910939155331294</v>
      </c>
      <c r="BO77" s="63"/>
      <c r="BP77" s="63"/>
      <c r="BQ77" s="15">
        <f t="shared" si="114"/>
        <v>2.9568227301775701E-2</v>
      </c>
      <c r="BR77" s="15">
        <v>22500</v>
      </c>
      <c r="BS77" s="15">
        <f t="shared" si="115"/>
        <v>2.8428498268521861E-2</v>
      </c>
      <c r="BT77" s="15">
        <f t="shared" si="116"/>
        <v>-3.9417171421915753E-3</v>
      </c>
      <c r="BU77" s="15">
        <f t="shared" si="117"/>
        <v>3.2370215410713436E-2</v>
      </c>
      <c r="BV77" s="15">
        <f t="shared" si="118"/>
        <v>0.4912912415066224</v>
      </c>
      <c r="BW77" s="15">
        <f t="shared" si="119"/>
        <v>0.99850625903326884</v>
      </c>
      <c r="BX77" s="15">
        <f t="shared" si="120"/>
        <v>2.6166574708798529</v>
      </c>
      <c r="BY77" s="15">
        <f t="shared" si="121"/>
        <v>3.7221005412792594</v>
      </c>
      <c r="BZ77" s="15">
        <f t="shared" si="134"/>
        <v>14.737394207442001</v>
      </c>
      <c r="CA77" s="15">
        <f t="shared" si="134"/>
        <v>14.736837209616212</v>
      </c>
      <c r="CB77" s="15">
        <f t="shared" si="134"/>
        <v>14.738514016637531</v>
      </c>
      <c r="CC77" s="15">
        <f t="shared" si="134"/>
        <v>14.733453581844742</v>
      </c>
      <c r="CD77" s="15">
        <f t="shared" si="134"/>
        <v>14.748613603665055</v>
      </c>
      <c r="CE77" s="15">
        <f t="shared" si="134"/>
        <v>14.702132784352445</v>
      </c>
      <c r="CF77" s="15">
        <f t="shared" si="134"/>
        <v>14.836084446722232</v>
      </c>
      <c r="CG77" s="15">
        <f t="shared" si="122"/>
        <v>14.252102677093774</v>
      </c>
      <c r="CI77" s="15">
        <v>22500</v>
      </c>
      <c r="CJ77" s="93">
        <f t="shared" si="136"/>
        <v>-2.8019881089377343E-3</v>
      </c>
      <c r="CK77" s="93">
        <f t="shared" si="137"/>
        <v>-3.9417171421915753E-3</v>
      </c>
      <c r="CL77" s="63">
        <f t="shared" si="138"/>
        <v>1.139729033253841E-3</v>
      </c>
      <c r="CM77" s="15">
        <f t="shared" si="139"/>
        <v>0.46462631497768903</v>
      </c>
      <c r="CN77" s="15">
        <f t="shared" si="140"/>
        <v>3.2938700618540535E-5</v>
      </c>
      <c r="CO77" s="15">
        <f t="shared" si="141"/>
        <v>2.6525483734260753</v>
      </c>
      <c r="CP77" s="15">
        <f t="shared" si="142"/>
        <v>4.0077750903368958</v>
      </c>
      <c r="CQ77" s="15">
        <f t="shared" si="144"/>
        <v>21.057263957154039</v>
      </c>
      <c r="CR77" s="15">
        <f t="shared" si="145"/>
        <v>21.056288535364981</v>
      </c>
      <c r="CS77" s="15">
        <f t="shared" si="146"/>
        <v>21.058991617086676</v>
      </c>
      <c r="CT77" s="15">
        <f t="shared" si="147"/>
        <v>21.051476395504526</v>
      </c>
      <c r="CU77" s="15">
        <f t="shared" si="148"/>
        <v>21.072185834650025</v>
      </c>
      <c r="CV77" s="15">
        <f t="shared" si="149"/>
        <v>21.01361539537023</v>
      </c>
      <c r="CW77" s="15">
        <f t="shared" si="150"/>
        <v>21.169097654021858</v>
      </c>
      <c r="CX77" s="15">
        <f t="shared" si="143"/>
        <v>20.569355780889346</v>
      </c>
    </row>
    <row r="78" spans="1:102" x14ac:dyDescent="0.2">
      <c r="A78" s="164" t="s">
        <v>256</v>
      </c>
      <c r="B78" s="165" t="s">
        <v>111</v>
      </c>
      <c r="C78" s="164">
        <v>48387.1322</v>
      </c>
      <c r="D78" s="164" t="s">
        <v>257</v>
      </c>
      <c r="E78">
        <f t="shared" si="84"/>
        <v>6204.4695078067689</v>
      </c>
      <c r="F78" s="11">
        <f t="shared" si="85"/>
        <v>6204.5</v>
      </c>
      <c r="G78">
        <f t="shared" si="86"/>
        <v>-1.082940000196686E-2</v>
      </c>
      <c r="J78">
        <f t="shared" si="131"/>
        <v>-1.082940000196686E-2</v>
      </c>
      <c r="P78" s="31">
        <f t="shared" si="113"/>
        <v>1.9302647775972483E-2</v>
      </c>
      <c r="Q78" s="2">
        <f t="shared" si="87"/>
        <v>33368.6322</v>
      </c>
      <c r="R78">
        <f t="shared" si="88"/>
        <v>9.079403032920193E-4</v>
      </c>
      <c r="S78">
        <v>1</v>
      </c>
      <c r="Z78">
        <f t="shared" si="89"/>
        <v>6204.5</v>
      </c>
      <c r="AA78" s="217">
        <f t="shared" si="90"/>
        <v>-1.1862107701487563E-2</v>
      </c>
      <c r="AB78" s="218">
        <f t="shared" si="91"/>
        <v>1.0327076995207025E-3</v>
      </c>
      <c r="AC78" s="218">
        <f t="shared" si="92"/>
        <v>1.0327076995207025E-3</v>
      </c>
      <c r="AD78" s="219">
        <f t="shared" si="93"/>
        <v>1.0664851926493417E-6</v>
      </c>
      <c r="AH78" s="15">
        <f t="shared" si="94"/>
        <v>-3.1164755477460046E-2</v>
      </c>
      <c r="AI78" s="15">
        <f t="shared" si="95"/>
        <v>1.5833389442133279</v>
      </c>
      <c r="AJ78" s="15">
        <f t="shared" si="96"/>
        <v>-0.76244918055933475</v>
      </c>
      <c r="AK78" s="15">
        <f t="shared" si="97"/>
        <v>7.2770207731555667E-2</v>
      </c>
      <c r="AL78" s="15">
        <f t="shared" si="98"/>
        <v>0.12410659558756561</v>
      </c>
      <c r="AM78" s="15">
        <f t="shared" si="99"/>
        <v>6.2133068381819111E-2</v>
      </c>
      <c r="AN78" s="63">
        <f t="shared" si="132"/>
        <v>12.629658972469313</v>
      </c>
      <c r="AO78" s="63">
        <f t="shared" si="132"/>
        <v>12.629022051233912</v>
      </c>
      <c r="AP78" s="63">
        <f t="shared" si="132"/>
        <v>12.627936501462536</v>
      </c>
      <c r="AQ78" s="63">
        <f t="shared" si="132"/>
        <v>12.626086489146083</v>
      </c>
      <c r="AR78" s="63">
        <f t="shared" si="132"/>
        <v>12.622934134805734</v>
      </c>
      <c r="AS78" s="63">
        <f t="shared" si="132"/>
        <v>12.617563915554035</v>
      </c>
      <c r="AT78" s="63">
        <f t="shared" si="132"/>
        <v>12.608418751979356</v>
      </c>
      <c r="AU78" s="63">
        <f t="shared" si="100"/>
        <v>12.592852764616769</v>
      </c>
      <c r="AV78" s="217">
        <f t="shared" si="101"/>
        <v>-8.5640640916957115E-3</v>
      </c>
      <c r="AW78" s="218">
        <f t="shared" si="50"/>
        <v>4.4298399592636924E-4</v>
      </c>
      <c r="AX78" s="224">
        <f t="shared" si="51"/>
        <v>1.9623482064689353E-7</v>
      </c>
      <c r="AZ78" s="63"/>
      <c r="BA78" s="15">
        <f t="shared" si="102"/>
        <v>3.2980436097918512E-3</v>
      </c>
      <c r="BB78" s="15">
        <f t="shared" si="103"/>
        <v>1.1260624034907425</v>
      </c>
      <c r="BC78" s="15">
        <f t="shared" si="104"/>
        <v>0.96116060963713768</v>
      </c>
      <c r="BD78" s="15">
        <f t="shared" si="105"/>
        <v>0.59321509956283147</v>
      </c>
      <c r="BE78" s="15">
        <f t="shared" si="106"/>
        <v>1.3614041680173599</v>
      </c>
      <c r="BF78" s="15">
        <f t="shared" si="107"/>
        <v>0.80982323504229625</v>
      </c>
      <c r="BG78" s="63">
        <f t="shared" si="133"/>
        <v>13.328795351106434</v>
      </c>
      <c r="BH78" s="63">
        <f t="shared" si="133"/>
        <v>13.326488171905257</v>
      </c>
      <c r="BI78" s="63">
        <f t="shared" si="133"/>
        <v>13.321252058250451</v>
      </c>
      <c r="BJ78" s="63">
        <f t="shared" si="133"/>
        <v>13.30946318573381</v>
      </c>
      <c r="BK78" s="63">
        <f t="shared" si="133"/>
        <v>13.28337510738362</v>
      </c>
      <c r="BL78" s="63">
        <f t="shared" si="133"/>
        <v>13.227631966628032</v>
      </c>
      <c r="BM78" s="63">
        <f t="shared" si="133"/>
        <v>13.115796248250319</v>
      </c>
      <c r="BN78" s="63">
        <f t="shared" si="108"/>
        <v>12.910939155331294</v>
      </c>
      <c r="BO78" s="63"/>
      <c r="BP78" s="63"/>
      <c r="BQ78" s="15">
        <f t="shared" si="114"/>
        <v>2.8457057073699634E-2</v>
      </c>
      <c r="BR78" s="15">
        <v>23000</v>
      </c>
      <c r="BS78" s="15">
        <f t="shared" si="115"/>
        <v>2.7867333370105302E-2</v>
      </c>
      <c r="BT78" s="15">
        <f t="shared" si="116"/>
        <v>-5.1258247626391265E-3</v>
      </c>
      <c r="BU78" s="15">
        <f t="shared" si="117"/>
        <v>3.2993158132744428E-2</v>
      </c>
      <c r="BV78" s="15">
        <f t="shared" si="118"/>
        <v>0.48466740509153317</v>
      </c>
      <c r="BW78" s="15">
        <f t="shared" si="119"/>
        <v>0.99699029183713361</v>
      </c>
      <c r="BX78" s="15">
        <f t="shared" si="120"/>
        <v>2.6395971720816833</v>
      </c>
      <c r="BY78" s="15">
        <f t="shared" si="121"/>
        <v>3.9000801744068423</v>
      </c>
      <c r="BZ78" s="15">
        <f t="shared" si="134"/>
        <v>14.775425521309399</v>
      </c>
      <c r="CA78" s="15">
        <f t="shared" si="134"/>
        <v>14.774623953234247</v>
      </c>
      <c r="CB78" s="15">
        <f t="shared" si="134"/>
        <v>14.776911485321811</v>
      </c>
      <c r="CC78" s="15">
        <f t="shared" si="134"/>
        <v>14.770364470022106</v>
      </c>
      <c r="CD78" s="15">
        <f t="shared" si="134"/>
        <v>14.788951486037737</v>
      </c>
      <c r="CE78" s="15">
        <f t="shared" si="134"/>
        <v>14.734887341146505</v>
      </c>
      <c r="CF78" s="15">
        <f t="shared" si="134"/>
        <v>14.882808243809329</v>
      </c>
      <c r="CG78" s="15">
        <f t="shared" si="122"/>
        <v>14.303013968937442</v>
      </c>
      <c r="CI78" s="15">
        <v>23000</v>
      </c>
      <c r="CJ78" s="93">
        <f t="shared" si="136"/>
        <v>-4.5361010590447932E-3</v>
      </c>
      <c r="CK78" s="93">
        <f t="shared" si="137"/>
        <v>-5.1258247626391265E-3</v>
      </c>
      <c r="CL78" s="63">
        <f t="shared" si="138"/>
        <v>5.897237035943333E-4</v>
      </c>
      <c r="CM78" s="15">
        <f t="shared" si="139"/>
        <v>0.43982704942036188</v>
      </c>
      <c r="CN78" s="15">
        <f t="shared" si="140"/>
        <v>-9.5629071814908873E-2</v>
      </c>
      <c r="CO78" s="15">
        <f t="shared" si="141"/>
        <v>2.7483567403919031</v>
      </c>
      <c r="CP78" s="15">
        <f t="shared" si="142"/>
        <v>5.0202966021342332</v>
      </c>
      <c r="CQ78" s="15">
        <f t="shared" si="144"/>
        <v>21.225914571429691</v>
      </c>
      <c r="CR78" s="15">
        <f t="shared" si="145"/>
        <v>21.222540082005686</v>
      </c>
      <c r="CS78" s="15">
        <f t="shared" si="146"/>
        <v>21.23025155144418</v>
      </c>
      <c r="CT78" s="15">
        <f t="shared" si="147"/>
        <v>21.212543771915719</v>
      </c>
      <c r="CU78" s="15">
        <f t="shared" si="148"/>
        <v>21.25277174789494</v>
      </c>
      <c r="CV78" s="15">
        <f t="shared" si="149"/>
        <v>21.158939211204345</v>
      </c>
      <c r="CW78" s="15">
        <f t="shared" si="150"/>
        <v>21.366639175400511</v>
      </c>
      <c r="CX78" s="15">
        <f t="shared" si="143"/>
        <v>20.804341409607641</v>
      </c>
    </row>
    <row r="79" spans="1:102" x14ac:dyDescent="0.2">
      <c r="A79" s="164" t="s">
        <v>256</v>
      </c>
      <c r="B79" s="165" t="s">
        <v>111</v>
      </c>
      <c r="C79" s="164">
        <v>48388.197099999998</v>
      </c>
      <c r="D79" s="164" t="s">
        <v>257</v>
      </c>
      <c r="E79">
        <f t="shared" si="84"/>
        <v>6207.4679321487074</v>
      </c>
      <c r="F79" s="11">
        <f t="shared" si="85"/>
        <v>6207.5</v>
      </c>
      <c r="G79">
        <f t="shared" si="86"/>
        <v>-1.1389000006602146E-2</v>
      </c>
      <c r="J79">
        <f t="shared" si="131"/>
        <v>-1.1389000006602146E-2</v>
      </c>
      <c r="P79" s="31">
        <f t="shared" si="113"/>
        <v>1.9301109235655058E-2</v>
      </c>
      <c r="Q79" s="2">
        <f t="shared" si="87"/>
        <v>33369.697099999998</v>
      </c>
      <c r="R79">
        <f t="shared" si="88"/>
        <v>9.4188280530168103E-4</v>
      </c>
      <c r="S79">
        <v>1</v>
      </c>
      <c r="Z79">
        <f t="shared" si="89"/>
        <v>6207.5</v>
      </c>
      <c r="AA79" s="217">
        <f t="shared" si="90"/>
        <v>-1.1849702738736295E-2</v>
      </c>
      <c r="AB79" s="218">
        <f t="shared" si="91"/>
        <v>4.6070273213414878E-4</v>
      </c>
      <c r="AC79" s="218">
        <f t="shared" si="92"/>
        <v>4.6070273213414878E-4</v>
      </c>
      <c r="AD79" s="219">
        <f t="shared" si="93"/>
        <v>2.1224700739586925E-7</v>
      </c>
      <c r="AH79" s="15">
        <f t="shared" si="94"/>
        <v>-3.1150811974391353E-2</v>
      </c>
      <c r="AI79" s="15">
        <f t="shared" si="95"/>
        <v>1.5832345461397717</v>
      </c>
      <c r="AJ79" s="15">
        <f t="shared" si="96"/>
        <v>-0.76152540959158677</v>
      </c>
      <c r="AK79" s="15">
        <f t="shared" si="97"/>
        <v>7.3602249682656551E-2</v>
      </c>
      <c r="AL79" s="15">
        <f t="shared" si="98"/>
        <v>0.12553306690187779</v>
      </c>
      <c r="AM79" s="15">
        <f t="shared" si="99"/>
        <v>6.284908935045691E-2</v>
      </c>
      <c r="AN79" s="63">
        <f t="shared" si="132"/>
        <v>12.630387811763411</v>
      </c>
      <c r="AO79" s="63">
        <f t="shared" si="132"/>
        <v>12.629743674031836</v>
      </c>
      <c r="AP79" s="63">
        <f t="shared" si="132"/>
        <v>12.628645775546426</v>
      </c>
      <c r="AQ79" s="63">
        <f t="shared" si="132"/>
        <v>12.626774638501061</v>
      </c>
      <c r="AR79" s="63">
        <f t="shared" si="132"/>
        <v>12.62358616327819</v>
      </c>
      <c r="AS79" s="63">
        <f t="shared" si="132"/>
        <v>12.618154226829907</v>
      </c>
      <c r="AT79" s="63">
        <f t="shared" si="132"/>
        <v>12.608903728426</v>
      </c>
      <c r="AU79" s="63">
        <f t="shared" si="100"/>
        <v>12.593158232367831</v>
      </c>
      <c r="AV79" s="217">
        <f t="shared" si="101"/>
        <v>-8.5498179054531841E-3</v>
      </c>
      <c r="AW79" s="218">
        <f t="shared" si="50"/>
        <v>4.1291015619029144E-4</v>
      </c>
      <c r="AX79" s="224">
        <f t="shared" si="51"/>
        <v>1.7049479708509086E-7</v>
      </c>
      <c r="AZ79" s="63"/>
      <c r="BA79" s="15">
        <f t="shared" si="102"/>
        <v>3.2998848332831099E-3</v>
      </c>
      <c r="BB79" s="15">
        <f t="shared" si="103"/>
        <v>1.1239401359241112</v>
      </c>
      <c r="BC79" s="15">
        <f t="shared" si="104"/>
        <v>0.96016746658048746</v>
      </c>
      <c r="BD79" s="15">
        <f t="shared" si="105"/>
        <v>0.59366213171324611</v>
      </c>
      <c r="BE79" s="15">
        <f t="shared" si="106"/>
        <v>1.3649803850831879</v>
      </c>
      <c r="BF79" s="15">
        <f t="shared" si="107"/>
        <v>0.81278830633517896</v>
      </c>
      <c r="BG79" s="63">
        <f t="shared" si="133"/>
        <v>13.331322900175531</v>
      </c>
      <c r="BH79" s="63">
        <f t="shared" si="133"/>
        <v>13.329034015908382</v>
      </c>
      <c r="BI79" s="63">
        <f t="shared" si="133"/>
        <v>13.323826797268893</v>
      </c>
      <c r="BJ79" s="63">
        <f t="shared" si="133"/>
        <v>13.312074609295742</v>
      </c>
      <c r="BK79" s="63">
        <f t="shared" si="133"/>
        <v>13.28600646334634</v>
      </c>
      <c r="BL79" s="63">
        <f t="shared" si="133"/>
        <v>13.230186459426621</v>
      </c>
      <c r="BM79" s="63">
        <f t="shared" si="133"/>
        <v>13.118010757691282</v>
      </c>
      <c r="BN79" s="63">
        <f t="shared" si="108"/>
        <v>12.912349069103602</v>
      </c>
      <c r="BO79" s="63"/>
      <c r="BP79" s="63"/>
      <c r="BQ79" s="15">
        <f t="shared" si="114"/>
        <v>2.7271300007608221E-2</v>
      </c>
      <c r="BR79" s="15">
        <v>23500</v>
      </c>
      <c r="BS79" s="15">
        <f t="shared" si="115"/>
        <v>2.7223507431664365E-2</v>
      </c>
      <c r="BT79" s="15">
        <f t="shared" si="116"/>
        <v>-6.3379692615384009E-3</v>
      </c>
      <c r="BU79" s="15">
        <f t="shared" si="117"/>
        <v>3.3561476693202766E-2</v>
      </c>
      <c r="BV79" s="15">
        <f t="shared" si="118"/>
        <v>0.47847331745952182</v>
      </c>
      <c r="BW79" s="15">
        <f t="shared" si="119"/>
        <v>0.99500823987004317</v>
      </c>
      <c r="BX79" s="15">
        <f t="shared" si="120"/>
        <v>2.6619519801506919</v>
      </c>
      <c r="BY79" s="15">
        <f t="shared" si="121"/>
        <v>4.0895398461050512</v>
      </c>
      <c r="BZ79" s="15">
        <f t="shared" si="134"/>
        <v>14.812980281622094</v>
      </c>
      <c r="CA79" s="15">
        <f t="shared" si="134"/>
        <v>14.811871977902751</v>
      </c>
      <c r="CB79" s="15">
        <f t="shared" si="134"/>
        <v>14.814884426968639</v>
      </c>
      <c r="CC79" s="15">
        <f t="shared" si="134"/>
        <v>14.806669697258227</v>
      </c>
      <c r="CD79" s="15">
        <f t="shared" si="134"/>
        <v>14.828876950142874</v>
      </c>
      <c r="CE79" s="15">
        <f t="shared" si="134"/>
        <v>14.767327661329189</v>
      </c>
      <c r="CF79" s="15">
        <f t="shared" si="134"/>
        <v>14.92802956211051</v>
      </c>
      <c r="CG79" s="15">
        <f t="shared" si="122"/>
        <v>14.353925260781111</v>
      </c>
      <c r="CI79" s="15">
        <v>23500</v>
      </c>
      <c r="CJ79" s="93">
        <f t="shared" si="136"/>
        <v>-6.2901766855945436E-3</v>
      </c>
      <c r="CK79" s="93">
        <f t="shared" si="137"/>
        <v>-6.3379692615384009E-3</v>
      </c>
      <c r="CL79" s="63">
        <f t="shared" si="138"/>
        <v>4.779257594385733E-5</v>
      </c>
      <c r="CM79" s="15">
        <f t="shared" si="139"/>
        <v>0.4216982641068473</v>
      </c>
      <c r="CN79" s="15">
        <f t="shared" si="140"/>
        <v>-0.18205833245033418</v>
      </c>
      <c r="CO79" s="15">
        <f t="shared" si="141"/>
        <v>2.8356606759081386</v>
      </c>
      <c r="CP79" s="15">
        <f t="shared" si="142"/>
        <v>6.4863325668531617</v>
      </c>
      <c r="CQ79" s="15">
        <f t="shared" si="144"/>
        <v>21.387221723427491</v>
      </c>
      <c r="CR79" s="15">
        <f t="shared" si="145"/>
        <v>21.380197780748134</v>
      </c>
      <c r="CS79" s="15">
        <f t="shared" si="146"/>
        <v>21.394268579400812</v>
      </c>
      <c r="CT79" s="15">
        <f t="shared" si="147"/>
        <v>21.365940330732265</v>
      </c>
      <c r="CU79" s="15">
        <f t="shared" si="148"/>
        <v>21.42242682591386</v>
      </c>
      <c r="CV79" s="15">
        <f t="shared" si="149"/>
        <v>21.307408871298023</v>
      </c>
      <c r="CW79" s="15">
        <f t="shared" si="150"/>
        <v>21.533274210926425</v>
      </c>
      <c r="CX79" s="15">
        <f t="shared" si="143"/>
        <v>21.03932703832594</v>
      </c>
    </row>
    <row r="80" spans="1:102" x14ac:dyDescent="0.2">
      <c r="A80" s="164" t="s">
        <v>256</v>
      </c>
      <c r="B80" s="165" t="s">
        <v>111</v>
      </c>
      <c r="C80" s="164">
        <v>48388.200199999999</v>
      </c>
      <c r="D80" s="164" t="s">
        <v>257</v>
      </c>
      <c r="E80">
        <f t="shared" si="84"/>
        <v>6207.4766607762458</v>
      </c>
      <c r="F80" s="11">
        <f t="shared" si="85"/>
        <v>6207.5</v>
      </c>
      <c r="G80">
        <f t="shared" si="86"/>
        <v>-8.289000004879199E-3</v>
      </c>
      <c r="J80">
        <f t="shared" si="131"/>
        <v>-8.289000004879199E-3</v>
      </c>
      <c r="P80" s="31">
        <f t="shared" si="113"/>
        <v>1.9301109235655058E-2</v>
      </c>
      <c r="Q80" s="2">
        <f t="shared" si="87"/>
        <v>33369.700199999999</v>
      </c>
      <c r="R80">
        <f t="shared" si="88"/>
        <v>7.6121412790461384E-4</v>
      </c>
      <c r="S80">
        <v>1</v>
      </c>
      <c r="Z80">
        <f t="shared" si="89"/>
        <v>6207.5</v>
      </c>
      <c r="AA80" s="217">
        <f t="shared" si="90"/>
        <v>-1.1849702738736295E-2</v>
      </c>
      <c r="AB80" s="218">
        <f t="shared" si="91"/>
        <v>3.5607027338570955E-3</v>
      </c>
      <c r="AC80" s="218">
        <f t="shared" si="92"/>
        <v>3.5607027338570955E-3</v>
      </c>
      <c r="AD80" s="219">
        <f t="shared" si="93"/>
        <v>1.2678603958897394E-5</v>
      </c>
      <c r="AH80" s="15">
        <f t="shared" si="94"/>
        <v>-3.1150811974391353E-2</v>
      </c>
      <c r="AI80" s="15">
        <f t="shared" si="95"/>
        <v>1.5832345461397717</v>
      </c>
      <c r="AJ80" s="15">
        <f t="shared" si="96"/>
        <v>-0.76152540959158677</v>
      </c>
      <c r="AK80" s="15">
        <f t="shared" si="97"/>
        <v>7.3602249682656551E-2</v>
      </c>
      <c r="AL80" s="15">
        <f t="shared" si="98"/>
        <v>0.12553306690187779</v>
      </c>
      <c r="AM80" s="15">
        <f t="shared" si="99"/>
        <v>6.284908935045691E-2</v>
      </c>
      <c r="AN80" s="63">
        <f t="shared" si="132"/>
        <v>12.630387811763411</v>
      </c>
      <c r="AO80" s="63">
        <f t="shared" si="132"/>
        <v>12.629743674031836</v>
      </c>
      <c r="AP80" s="63">
        <f t="shared" si="132"/>
        <v>12.628645775546426</v>
      </c>
      <c r="AQ80" s="63">
        <f t="shared" si="132"/>
        <v>12.626774638501061</v>
      </c>
      <c r="AR80" s="63">
        <f t="shared" si="132"/>
        <v>12.62358616327819</v>
      </c>
      <c r="AS80" s="63">
        <f t="shared" si="132"/>
        <v>12.618154226829907</v>
      </c>
      <c r="AT80" s="63">
        <f t="shared" si="132"/>
        <v>12.608903728426</v>
      </c>
      <c r="AU80" s="63">
        <f t="shared" si="100"/>
        <v>12.593158232367831</v>
      </c>
      <c r="AV80" s="217">
        <f t="shared" si="101"/>
        <v>-8.5498179054531841E-3</v>
      </c>
      <c r="AW80" s="218">
        <f t="shared" si="50"/>
        <v>4.0367727247085684E-3</v>
      </c>
      <c r="AX80" s="224">
        <f t="shared" si="51"/>
        <v>1.6295534030951041E-5</v>
      </c>
      <c r="AZ80" s="63"/>
      <c r="BA80" s="15">
        <f t="shared" si="102"/>
        <v>3.2998848332831099E-3</v>
      </c>
      <c r="BB80" s="15">
        <f t="shared" si="103"/>
        <v>1.1239401359241112</v>
      </c>
      <c r="BC80" s="15">
        <f t="shared" si="104"/>
        <v>0.96016746658048746</v>
      </c>
      <c r="BD80" s="15">
        <f t="shared" si="105"/>
        <v>0.59366213171324611</v>
      </c>
      <c r="BE80" s="15">
        <f t="shared" si="106"/>
        <v>1.3649803850831879</v>
      </c>
      <c r="BF80" s="15">
        <f t="shared" si="107"/>
        <v>0.81278830633517896</v>
      </c>
      <c r="BG80" s="63">
        <f t="shared" si="133"/>
        <v>13.331322900175531</v>
      </c>
      <c r="BH80" s="63">
        <f t="shared" si="133"/>
        <v>13.329034015908382</v>
      </c>
      <c r="BI80" s="63">
        <f t="shared" si="133"/>
        <v>13.323826797268893</v>
      </c>
      <c r="BJ80" s="63">
        <f t="shared" si="133"/>
        <v>13.312074609295742</v>
      </c>
      <c r="BK80" s="63">
        <f t="shared" si="133"/>
        <v>13.28600646334634</v>
      </c>
      <c r="BL80" s="63">
        <f t="shared" si="133"/>
        <v>13.230186459426621</v>
      </c>
      <c r="BM80" s="63">
        <f t="shared" si="133"/>
        <v>13.118010757691282</v>
      </c>
      <c r="BN80" s="63">
        <f t="shared" si="108"/>
        <v>12.912349069103602</v>
      </c>
      <c r="BO80" s="63"/>
      <c r="BP80" s="63"/>
      <c r="BQ80" s="15">
        <f t="shared" si="114"/>
        <v>2.6022392156829794E-2</v>
      </c>
      <c r="BR80" s="15">
        <v>24000</v>
      </c>
      <c r="BS80" s="15">
        <f t="shared" si="115"/>
        <v>2.6498462147681267E-2</v>
      </c>
      <c r="BT80" s="15">
        <f t="shared" si="116"/>
        <v>-7.578150638889402E-3</v>
      </c>
      <c r="BU80" s="15">
        <f t="shared" si="117"/>
        <v>3.4076612786570669E-2</v>
      </c>
      <c r="BV80" s="15">
        <f t="shared" si="118"/>
        <v>0.47267957033043251</v>
      </c>
      <c r="BW80" s="15">
        <f t="shared" si="119"/>
        <v>0.99259446835385268</v>
      </c>
      <c r="BX80" s="15">
        <f t="shared" si="120"/>
        <v>2.6837687446199263</v>
      </c>
      <c r="BY80" s="15">
        <f t="shared" si="121"/>
        <v>4.2919199362473961</v>
      </c>
      <c r="BZ80" s="15">
        <f t="shared" si="134"/>
        <v>14.850092995682528</v>
      </c>
      <c r="CA80" s="15">
        <f t="shared" si="134"/>
        <v>14.848612689164993</v>
      </c>
      <c r="CB80" s="15">
        <f t="shared" si="134"/>
        <v>14.85246076838871</v>
      </c>
      <c r="CC80" s="15">
        <f t="shared" si="134"/>
        <v>14.842421634586557</v>
      </c>
      <c r="CD80" s="15">
        <f t="shared" si="134"/>
        <v>14.868373765632574</v>
      </c>
      <c r="CE80" s="15">
        <f t="shared" si="134"/>
        <v>14.799571253485947</v>
      </c>
      <c r="CF80" s="15">
        <f t="shared" si="134"/>
        <v>14.971763146622253</v>
      </c>
      <c r="CG80" s="15">
        <f t="shared" si="122"/>
        <v>14.404836552624779</v>
      </c>
      <c r="CI80" s="15">
        <v>24000</v>
      </c>
      <c r="CJ80" s="93">
        <f t="shared" si="136"/>
        <v>-8.0542206297408749E-3</v>
      </c>
      <c r="CK80" s="93">
        <f t="shared" si="137"/>
        <v>-7.578150638889402E-3</v>
      </c>
      <c r="CL80" s="63">
        <f t="shared" si="138"/>
        <v>-4.7606999085147294E-4</v>
      </c>
      <c r="CM80" s="15">
        <f t="shared" si="139"/>
        <v>0.40879423480654709</v>
      </c>
      <c r="CN80" s="15">
        <f t="shared" si="140"/>
        <v>-0.2611719942334691</v>
      </c>
      <c r="CO80" s="15">
        <f t="shared" si="141"/>
        <v>2.9168174500337161</v>
      </c>
      <c r="CP80" s="15">
        <f t="shared" si="142"/>
        <v>8.8602844999367445</v>
      </c>
      <c r="CQ80" s="15">
        <f t="shared" si="144"/>
        <v>21.542753373155286</v>
      </c>
      <c r="CR80" s="15">
        <f t="shared" si="145"/>
        <v>21.532614401437176</v>
      </c>
      <c r="CS80" s="15">
        <f t="shared" si="146"/>
        <v>21.55117458096267</v>
      </c>
      <c r="CT80" s="15">
        <f t="shared" si="147"/>
        <v>21.517068721012606</v>
      </c>
      <c r="CU80" s="15">
        <f t="shared" si="148"/>
        <v>21.579323441868716</v>
      </c>
      <c r="CV80" s="15">
        <f t="shared" si="149"/>
        <v>21.46415757310438</v>
      </c>
      <c r="CW80" s="15">
        <f t="shared" si="150"/>
        <v>21.672759625325085</v>
      </c>
      <c r="CX80" s="15">
        <f t="shared" si="143"/>
        <v>21.274312667044239</v>
      </c>
    </row>
    <row r="81" spans="1:102" x14ac:dyDescent="0.2">
      <c r="A81" s="159" t="s">
        <v>410</v>
      </c>
      <c r="B81" s="160" t="s">
        <v>111</v>
      </c>
      <c r="C81" s="161">
        <v>48409.329700000002</v>
      </c>
      <c r="D81" s="159" t="s">
        <v>260</v>
      </c>
      <c r="E81">
        <f t="shared" si="84"/>
        <v>6266.9707044734523</v>
      </c>
      <c r="F81" s="11">
        <f t="shared" si="85"/>
        <v>6267</v>
      </c>
      <c r="G81">
        <f t="shared" si="86"/>
        <v>-1.0404399996332359E-2</v>
      </c>
      <c r="K81" s="63"/>
      <c r="P81" s="31">
        <f t="shared" si="113"/>
        <v>1.9270386328409377E-2</v>
      </c>
      <c r="Q81" s="2">
        <f t="shared" si="87"/>
        <v>33390.829700000002</v>
      </c>
      <c r="R81">
        <f t="shared" si="88"/>
        <v>8.8059294341907911E-4</v>
      </c>
      <c r="S81">
        <v>1</v>
      </c>
      <c r="Z81">
        <f t="shared" si="89"/>
        <v>6267</v>
      </c>
      <c r="AA81" s="217">
        <f t="shared" si="90"/>
        <v>-1.1600646313567279E-2</v>
      </c>
      <c r="AB81" s="218">
        <f t="shared" si="91"/>
        <v>1.1962463172349204E-3</v>
      </c>
      <c r="AC81" s="218">
        <f t="shared" si="92"/>
        <v>1.1962463172349204E-3</v>
      </c>
      <c r="AD81" s="219">
        <f t="shared" si="93"/>
        <v>1.4310052514981098E-6</v>
      </c>
      <c r="AH81" s="15">
        <f t="shared" si="94"/>
        <v>-3.0871032641976656E-2</v>
      </c>
      <c r="AI81" s="15">
        <f t="shared" si="95"/>
        <v>1.5809225553651913</v>
      </c>
      <c r="AJ81" s="15">
        <f t="shared" si="96"/>
        <v>-0.74291201829201026</v>
      </c>
      <c r="AK81" s="15">
        <f t="shared" si="97"/>
        <v>9.0048940233575819E-2</v>
      </c>
      <c r="AL81" s="15">
        <f t="shared" si="98"/>
        <v>0.15378629230374871</v>
      </c>
      <c r="AM81" s="15">
        <f t="shared" si="99"/>
        <v>7.7045050427963765E-2</v>
      </c>
      <c r="AN81" s="63">
        <f t="shared" ref="AN81:AT90" si="151">$AU81+$AB$7*SIN(AO81)</f>
        <v>12.644834149985369</v>
      </c>
      <c r="AO81" s="63">
        <f t="shared" si="151"/>
        <v>12.644047868741488</v>
      </c>
      <c r="AP81" s="63">
        <f t="shared" si="151"/>
        <v>12.642706362445471</v>
      </c>
      <c r="AQ81" s="63">
        <f t="shared" si="151"/>
        <v>12.640417880575381</v>
      </c>
      <c r="AR81" s="63">
        <f t="shared" si="151"/>
        <v>12.636514838556918</v>
      </c>
      <c r="AS81" s="63">
        <f t="shared" si="151"/>
        <v>12.629860574697425</v>
      </c>
      <c r="AT81" s="63">
        <f t="shared" si="151"/>
        <v>12.618522102690831</v>
      </c>
      <c r="AU81" s="63">
        <f t="shared" si="100"/>
        <v>12.599216676097226</v>
      </c>
      <c r="AV81" s="217">
        <f t="shared" si="101"/>
        <v>-8.2691622784389681E-3</v>
      </c>
      <c r="AW81" s="218">
        <f t="shared" si="50"/>
        <v>2.1686101265308839E-3</v>
      </c>
      <c r="AX81" s="224">
        <f t="shared" si="51"/>
        <v>4.7028698808922962E-6</v>
      </c>
      <c r="AZ81" s="63"/>
      <c r="BA81" s="15">
        <f t="shared" si="102"/>
        <v>3.3314840351283104E-3</v>
      </c>
      <c r="BB81" s="15">
        <f t="shared" si="103"/>
        <v>1.0831892374108427</v>
      </c>
      <c r="BC81" s="15">
        <f t="shared" si="104"/>
        <v>0.93888965507808642</v>
      </c>
      <c r="BD81" s="15">
        <f t="shared" si="105"/>
        <v>0.60072908594657315</v>
      </c>
      <c r="BE81" s="15">
        <f t="shared" si="106"/>
        <v>1.4331910292519281</v>
      </c>
      <c r="BF81" s="15">
        <f t="shared" si="107"/>
        <v>0.87106242951310664</v>
      </c>
      <c r="BG81" s="63">
        <f t="shared" ref="BG81:BM90" si="152">$BN81+$BB$7*SIN(BH81)</f>
        <v>13.380472113300382</v>
      </c>
      <c r="BH81" s="63">
        <f t="shared" si="152"/>
        <v>13.378542793495292</v>
      </c>
      <c r="BI81" s="63">
        <f t="shared" si="152"/>
        <v>13.373929548003993</v>
      </c>
      <c r="BJ81" s="63">
        <f t="shared" si="152"/>
        <v>13.362987693223143</v>
      </c>
      <c r="BK81" s="63">
        <f t="shared" si="152"/>
        <v>13.337510286249636</v>
      </c>
      <c r="BL81" s="63">
        <f t="shared" si="152"/>
        <v>13.280477876228348</v>
      </c>
      <c r="BM81" s="63">
        <f t="shared" si="152"/>
        <v>13.161845330733055</v>
      </c>
      <c r="BN81" s="63">
        <f t="shared" si="108"/>
        <v>12.94031235892108</v>
      </c>
      <c r="BO81" s="63"/>
      <c r="BP81" s="63"/>
      <c r="BQ81" s="15">
        <f t="shared" si="114"/>
        <v>2.4721165431865064E-2</v>
      </c>
      <c r="BR81" s="15">
        <v>24500</v>
      </c>
      <c r="BS81" s="15">
        <f t="shared" si="115"/>
        <v>2.5693529241161028E-2</v>
      </c>
      <c r="BT81" s="15">
        <f t="shared" si="116"/>
        <v>-8.8463688946921262E-3</v>
      </c>
      <c r="BU81" s="15">
        <f t="shared" si="117"/>
        <v>3.4539898135853155E-2</v>
      </c>
      <c r="BV81" s="15">
        <f t="shared" si="118"/>
        <v>0.46725992552423457</v>
      </c>
      <c r="BW81" s="15">
        <f t="shared" si="119"/>
        <v>0.98977907719484914</v>
      </c>
      <c r="BX81" s="15">
        <f t="shared" si="120"/>
        <v>2.7050898437578486</v>
      </c>
      <c r="BY81" s="15">
        <f t="shared" si="121"/>
        <v>4.5088894485633633</v>
      </c>
      <c r="BZ81" s="15">
        <f t="shared" si="134"/>
        <v>14.886795136296268</v>
      </c>
      <c r="CA81" s="15">
        <f t="shared" si="134"/>
        <v>14.884877188070828</v>
      </c>
      <c r="CB81" s="15">
        <f t="shared" si="134"/>
        <v>14.889663056206233</v>
      </c>
      <c r="CC81" s="15">
        <f t="shared" si="134"/>
        <v>14.877674375132187</v>
      </c>
      <c r="CD81" s="15">
        <f t="shared" si="134"/>
        <v>14.907422774914822</v>
      </c>
      <c r="CE81" s="15">
        <f t="shared" si="134"/>
        <v>14.831724305747974</v>
      </c>
      <c r="CF81" s="15">
        <f t="shared" si="134"/>
        <v>15.014027597654122</v>
      </c>
      <c r="CG81" s="15">
        <f t="shared" si="122"/>
        <v>14.455747844468448</v>
      </c>
      <c r="CI81" s="15">
        <v>24500</v>
      </c>
      <c r="CJ81" s="93">
        <f t="shared" si="136"/>
        <v>-9.8187327039880902E-3</v>
      </c>
      <c r="CK81" s="93">
        <f t="shared" si="137"/>
        <v>-8.8463688946921262E-3</v>
      </c>
      <c r="CL81" s="63">
        <f t="shared" si="138"/>
        <v>-9.7236380929596365E-4</v>
      </c>
      <c r="CM81" s="15">
        <f t="shared" si="139"/>
        <v>0.40018957949781397</v>
      </c>
      <c r="CN81" s="15">
        <f t="shared" si="140"/>
        <v>-0.3342139749653863</v>
      </c>
      <c r="CO81" s="15">
        <f t="shared" si="141"/>
        <v>2.9933524375049525</v>
      </c>
      <c r="CP81" s="15">
        <f t="shared" si="142"/>
        <v>13.466899763561567</v>
      </c>
      <c r="CQ81" s="15">
        <f t="shared" si="144"/>
        <v>21.69331270351157</v>
      </c>
      <c r="CR81" s="15">
        <f t="shared" si="145"/>
        <v>21.682865682341486</v>
      </c>
      <c r="CS81" s="15">
        <f t="shared" si="146"/>
        <v>21.700893389101207</v>
      </c>
      <c r="CT81" s="15">
        <f t="shared" si="147"/>
        <v>21.669719480787453</v>
      </c>
      <c r="CU81" s="15">
        <f t="shared" si="148"/>
        <v>21.723442558696757</v>
      </c>
      <c r="CV81" s="15">
        <f t="shared" si="149"/>
        <v>21.630261501190201</v>
      </c>
      <c r="CW81" s="15">
        <f t="shared" si="150"/>
        <v>21.790344552066976</v>
      </c>
      <c r="CX81" s="15">
        <f t="shared" si="143"/>
        <v>21.509298295762537</v>
      </c>
    </row>
    <row r="82" spans="1:102" x14ac:dyDescent="0.2">
      <c r="A82" s="159" t="s">
        <v>418</v>
      </c>
      <c r="B82" s="160" t="s">
        <v>111</v>
      </c>
      <c r="C82" s="161">
        <v>48500.25</v>
      </c>
      <c r="D82" s="159" t="s">
        <v>260</v>
      </c>
      <c r="E82">
        <f t="shared" si="84"/>
        <v>6522.9737476672008</v>
      </c>
      <c r="F82" s="11">
        <f t="shared" si="85"/>
        <v>6523</v>
      </c>
      <c r="G82">
        <f t="shared" si="86"/>
        <v>-9.3236000029719435E-3</v>
      </c>
      <c r="K82" s="63"/>
      <c r="P82" s="31">
        <f t="shared" si="113"/>
        <v>1.9133671409348022E-2</v>
      </c>
      <c r="Q82" s="2">
        <f t="shared" si="87"/>
        <v>33481.75</v>
      </c>
      <c r="R82">
        <f t="shared" si="88"/>
        <v>8.0981629623444321E-4</v>
      </c>
      <c r="S82">
        <v>1</v>
      </c>
      <c r="Z82">
        <f t="shared" si="89"/>
        <v>6523</v>
      </c>
      <c r="AA82" s="217">
        <f t="shared" si="90"/>
        <v>-1.0466585832429681E-2</v>
      </c>
      <c r="AB82" s="218">
        <f t="shared" si="91"/>
        <v>1.1429858294577377E-3</v>
      </c>
      <c r="AC82" s="218">
        <f t="shared" si="92"/>
        <v>1.1429858294577377E-3</v>
      </c>
      <c r="AD82" s="219">
        <f t="shared" si="93"/>
        <v>1.3064166063411927E-6</v>
      </c>
      <c r="AH82" s="15">
        <f t="shared" si="94"/>
        <v>-2.9600257241777703E-2</v>
      </c>
      <c r="AI82" s="15">
        <f t="shared" si="95"/>
        <v>1.565897259801396</v>
      </c>
      <c r="AJ82" s="15">
        <f t="shared" si="96"/>
        <v>-0.65711460217896855</v>
      </c>
      <c r="AK82" s="15">
        <f t="shared" si="97"/>
        <v>0.1591857981054999</v>
      </c>
      <c r="AL82" s="15">
        <f t="shared" si="98"/>
        <v>0.27421198231257449</v>
      </c>
      <c r="AM82" s="15">
        <f t="shared" si="99"/>
        <v>0.13797160906602784</v>
      </c>
      <c r="AN82" s="63">
        <f t="shared" si="151"/>
        <v>12.706723711586442</v>
      </c>
      <c r="AO82" s="63">
        <f t="shared" si="151"/>
        <v>12.705354700796294</v>
      </c>
      <c r="AP82" s="63">
        <f t="shared" si="151"/>
        <v>12.703003607926195</v>
      </c>
      <c r="AQ82" s="63">
        <f t="shared" si="151"/>
        <v>12.698967685594047</v>
      </c>
      <c r="AR82" s="63">
        <f t="shared" si="151"/>
        <v>12.692044583616118</v>
      </c>
      <c r="AS82" s="63">
        <f t="shared" si="151"/>
        <v>12.68018279726209</v>
      </c>
      <c r="AT82" s="63">
        <f t="shared" si="151"/>
        <v>12.659895636709065</v>
      </c>
      <c r="AU82" s="63">
        <f t="shared" si="100"/>
        <v>12.625283257521184</v>
      </c>
      <c r="AV82" s="217">
        <f t="shared" si="101"/>
        <v>-7.0892410329075686E-3</v>
      </c>
      <c r="AW82" s="218">
        <f t="shared" si="50"/>
        <v>2.577238938460982E-3</v>
      </c>
      <c r="AX82" s="224">
        <f t="shared" si="51"/>
        <v>6.6421605459194899E-6</v>
      </c>
      <c r="AZ82" s="63"/>
      <c r="BA82" s="15">
        <f t="shared" si="102"/>
        <v>3.3773447995221126E-3</v>
      </c>
      <c r="BB82" s="15">
        <f t="shared" si="103"/>
        <v>0.93573147593340089</v>
      </c>
      <c r="BC82" s="15">
        <f t="shared" si="104"/>
        <v>0.82804556457534861</v>
      </c>
      <c r="BD82" s="15">
        <f t="shared" si="105"/>
        <v>0.60304679813220452</v>
      </c>
      <c r="BE82" s="15">
        <f t="shared" si="106"/>
        <v>1.6769686047722228</v>
      </c>
      <c r="BF82" s="15">
        <f t="shared" si="107"/>
        <v>1.1122359004950875</v>
      </c>
      <c r="BG82" s="63">
        <f t="shared" si="152"/>
        <v>13.57282044396835</v>
      </c>
      <c r="BH82" s="63">
        <f t="shared" si="152"/>
        <v>13.572119952585439</v>
      </c>
      <c r="BI82" s="63">
        <f t="shared" si="152"/>
        <v>13.569966479878095</v>
      </c>
      <c r="BJ82" s="63">
        <f t="shared" si="152"/>
        <v>13.56339128730548</v>
      </c>
      <c r="BK82" s="63">
        <f t="shared" si="152"/>
        <v>13.543715746394236</v>
      </c>
      <c r="BL82" s="63">
        <f t="shared" si="152"/>
        <v>13.48797482106122</v>
      </c>
      <c r="BM82" s="63">
        <f t="shared" si="152"/>
        <v>13.34831554932744</v>
      </c>
      <c r="BN82" s="63">
        <f t="shared" si="108"/>
        <v>13.060625000824849</v>
      </c>
      <c r="BO82" s="63"/>
      <c r="BP82" s="63"/>
      <c r="BQ82" s="15">
        <f t="shared" si="114"/>
        <v>2.3375687268761259E-2</v>
      </c>
      <c r="BR82" s="15">
        <v>25000</v>
      </c>
      <c r="BS82" s="15">
        <f t="shared" si="115"/>
        <v>2.4809940377764503E-2</v>
      </c>
      <c r="BT82" s="15">
        <f t="shared" si="116"/>
        <v>-1.0142624028946563E-2</v>
      </c>
      <c r="BU82" s="15">
        <f t="shared" si="117"/>
        <v>3.4952564406711066E-2</v>
      </c>
      <c r="BV82" s="15">
        <f t="shared" si="118"/>
        <v>0.46219095783678676</v>
      </c>
      <c r="BW82" s="15">
        <f t="shared" si="119"/>
        <v>0.9865885197850266</v>
      </c>
      <c r="BX82" s="15">
        <f t="shared" si="120"/>
        <v>2.7259535651057107</v>
      </c>
      <c r="BY82" s="15">
        <f t="shared" si="121"/>
        <v>4.7423935056578959</v>
      </c>
      <c r="BZ82" s="15">
        <f t="shared" ref="BZ82:CF91" si="153">$CG82+$AB$7*SIN(CA82)</f>
        <v>14.923115159457835</v>
      </c>
      <c r="CA82" s="15">
        <f t="shared" si="153"/>
        <v>14.920696629651626</v>
      </c>
      <c r="CB82" s="15">
        <f t="shared" si="153"/>
        <v>14.926508858262761</v>
      </c>
      <c r="CC82" s="15">
        <f t="shared" si="153"/>
        <v>14.912483174541521</v>
      </c>
      <c r="CD82" s="15">
        <f t="shared" si="153"/>
        <v>14.946003189993753</v>
      </c>
      <c r="CE82" s="15">
        <f t="shared" si="153"/>
        <v>14.863881670550512</v>
      </c>
      <c r="CF82" s="15">
        <f t="shared" si="153"/>
        <v>15.054845322627939</v>
      </c>
      <c r="CG82" s="15">
        <f t="shared" si="122"/>
        <v>14.506659136312116</v>
      </c>
      <c r="CI82" s="15">
        <v>25000</v>
      </c>
      <c r="CJ82" s="93">
        <f t="shared" si="136"/>
        <v>-1.1576877137949807E-2</v>
      </c>
      <c r="CK82" s="93">
        <f t="shared" si="137"/>
        <v>-1.0142624028946563E-2</v>
      </c>
      <c r="CL82" s="63">
        <f t="shared" si="138"/>
        <v>-1.4342531090032443E-3</v>
      </c>
      <c r="CM82" s="15">
        <f t="shared" si="139"/>
        <v>0.39524360618513499</v>
      </c>
      <c r="CN82" s="15">
        <f t="shared" si="140"/>
        <v>-0.40227479581206138</v>
      </c>
      <c r="CO82" s="15">
        <f t="shared" si="141"/>
        <v>3.0665815122201505</v>
      </c>
      <c r="CP82" s="15">
        <f t="shared" si="142"/>
        <v>26.650202849725584</v>
      </c>
      <c r="CQ82" s="15">
        <f t="shared" si="144"/>
        <v>21.839812928869836</v>
      </c>
      <c r="CR82" s="15">
        <f t="shared" si="145"/>
        <v>21.832971206781316</v>
      </c>
      <c r="CS82" s="15">
        <f t="shared" si="146"/>
        <v>21.844385055407546</v>
      </c>
      <c r="CT82" s="15">
        <f t="shared" si="147"/>
        <v>21.825332153146164</v>
      </c>
      <c r="CU82" s="15">
        <f t="shared" si="148"/>
        <v>21.857106423169615</v>
      </c>
      <c r="CV82" s="15">
        <f t="shared" si="149"/>
        <v>21.804024465085728</v>
      </c>
      <c r="CW82" s="15">
        <f t="shared" si="150"/>
        <v>21.892481876714644</v>
      </c>
      <c r="CX82" s="15">
        <f t="shared" si="143"/>
        <v>21.744283924480833</v>
      </c>
    </row>
    <row r="83" spans="1:102" x14ac:dyDescent="0.2">
      <c r="A83" s="159" t="s">
        <v>410</v>
      </c>
      <c r="B83" s="160" t="s">
        <v>111</v>
      </c>
      <c r="C83" s="161">
        <v>48714.589899999999</v>
      </c>
      <c r="D83" s="159" t="s">
        <v>260</v>
      </c>
      <c r="E83">
        <f t="shared" si="84"/>
        <v>7126.4876678571327</v>
      </c>
      <c r="F83" s="11">
        <f t="shared" si="85"/>
        <v>7126.5</v>
      </c>
      <c r="G83">
        <f t="shared" si="86"/>
        <v>-4.3798000042443164E-3</v>
      </c>
      <c r="K83" s="63"/>
      <c r="P83" s="31">
        <f t="shared" si="113"/>
        <v>1.8782290748199613E-2</v>
      </c>
      <c r="Q83" s="2">
        <f t="shared" si="87"/>
        <v>33696.089899999999</v>
      </c>
      <c r="R83">
        <f t="shared" si="88"/>
        <v>5.3648244802444861E-4</v>
      </c>
      <c r="S83">
        <v>1</v>
      </c>
      <c r="Z83">
        <f t="shared" si="89"/>
        <v>7126.5</v>
      </c>
      <c r="AA83" s="217">
        <f t="shared" si="90"/>
        <v>-7.4581529426999138E-3</v>
      </c>
      <c r="AB83" s="218">
        <f t="shared" si="91"/>
        <v>3.0783529384555974E-3</v>
      </c>
      <c r="AC83" s="218">
        <f t="shared" si="92"/>
        <v>3.0783529384555974E-3</v>
      </c>
      <c r="AD83" s="219">
        <f t="shared" si="93"/>
        <v>9.476256813698212E-6</v>
      </c>
      <c r="AH83" s="15">
        <f t="shared" si="94"/>
        <v>-2.6240443690899527E-2</v>
      </c>
      <c r="AI83" s="15">
        <f t="shared" si="95"/>
        <v>1.5024276917183537</v>
      </c>
      <c r="AJ83" s="15">
        <f t="shared" si="96"/>
        <v>-0.43074534142160292</v>
      </c>
      <c r="AK83" s="15">
        <f t="shared" si="97"/>
        <v>0.30519869194310234</v>
      </c>
      <c r="AL83" s="15">
        <f t="shared" si="98"/>
        <v>0.54587797394971493</v>
      </c>
      <c r="AM83" s="15">
        <f t="shared" si="99"/>
        <v>0.27992481961241539</v>
      </c>
      <c r="AN83" s="63">
        <f t="shared" si="151"/>
        <v>12.849685104489625</v>
      </c>
      <c r="AO83" s="63">
        <f t="shared" si="151"/>
        <v>12.847244016753447</v>
      </c>
      <c r="AP83" s="63">
        <f t="shared" si="151"/>
        <v>12.842924841161505</v>
      </c>
      <c r="AQ83" s="63">
        <f t="shared" si="151"/>
        <v>12.835295536605432</v>
      </c>
      <c r="AR83" s="63">
        <f t="shared" si="151"/>
        <v>12.821858062914474</v>
      </c>
      <c r="AS83" s="63">
        <f t="shared" si="151"/>
        <v>12.798303200342724</v>
      </c>
      <c r="AT83" s="63">
        <f t="shared" si="151"/>
        <v>12.757318855052111</v>
      </c>
      <c r="AU83" s="63">
        <f t="shared" si="100"/>
        <v>12.686733186776493</v>
      </c>
      <c r="AV83" s="217">
        <f t="shared" si="101"/>
        <v>-4.3352542508112608E-3</v>
      </c>
      <c r="AW83" s="218">
        <f t="shared" si="50"/>
        <v>4.9369351343026202E-3</v>
      </c>
      <c r="AX83" s="224">
        <f t="shared" si="51"/>
        <v>2.437332852031163E-5</v>
      </c>
      <c r="AZ83" s="63"/>
      <c r="BA83" s="15">
        <f t="shared" si="102"/>
        <v>3.1228986918886534E-3</v>
      </c>
      <c r="BB83" s="15">
        <f t="shared" si="103"/>
        <v>0.71800617966624092</v>
      </c>
      <c r="BC83" s="15">
        <f t="shared" si="104"/>
        <v>0.56313173018081986</v>
      </c>
      <c r="BD83" s="15">
        <f t="shared" si="105"/>
        <v>0.53691281342204378</v>
      </c>
      <c r="BE83" s="15">
        <f t="shared" si="106"/>
        <v>2.0544106277054248</v>
      </c>
      <c r="BF83" s="15">
        <f t="shared" si="107"/>
        <v>1.6547483550742443</v>
      </c>
      <c r="BG83" s="63">
        <f t="shared" si="152"/>
        <v>13.938823707720331</v>
      </c>
      <c r="BH83" s="63">
        <f t="shared" si="152"/>
        <v>13.938818158322041</v>
      </c>
      <c r="BI83" s="63">
        <f t="shared" si="152"/>
        <v>13.938771726663893</v>
      </c>
      <c r="BJ83" s="63">
        <f t="shared" si="152"/>
        <v>13.93838365370388</v>
      </c>
      <c r="BK83" s="63">
        <f t="shared" si="152"/>
        <v>13.935168933293532</v>
      </c>
      <c r="BL83" s="63">
        <f t="shared" si="152"/>
        <v>13.910260065820486</v>
      </c>
      <c r="BM83" s="63">
        <f t="shared" si="152"/>
        <v>13.769850642164064</v>
      </c>
      <c r="BN83" s="63">
        <f t="shared" si="108"/>
        <v>13.344252654687834</v>
      </c>
      <c r="BO83" s="63"/>
      <c r="BP83" s="63"/>
      <c r="BQ83" s="15">
        <f t="shared" si="114"/>
        <v>2.1990256395686008E-2</v>
      </c>
      <c r="BR83" s="15">
        <v>25500</v>
      </c>
      <c r="BS83" s="15">
        <f t="shared" si="115"/>
        <v>2.3848838591533032E-2</v>
      </c>
      <c r="BT83" s="15">
        <f t="shared" si="116"/>
        <v>-1.1466916041652727E-2</v>
      </c>
      <c r="BU83" s="15">
        <f t="shared" si="117"/>
        <v>3.5315754633185759E-2</v>
      </c>
      <c r="BV83" s="15">
        <f t="shared" si="118"/>
        <v>0.45745173449362053</v>
      </c>
      <c r="BW83" s="15">
        <f t="shared" si="119"/>
        <v>0.98304613873375635</v>
      </c>
      <c r="BX83" s="15">
        <f t="shared" si="120"/>
        <v>2.7463944542269654</v>
      </c>
      <c r="BY83" s="15">
        <f t="shared" si="121"/>
        <v>4.9947133445319496</v>
      </c>
      <c r="BZ83" s="15">
        <f t="shared" si="153"/>
        <v>14.959078547867565</v>
      </c>
      <c r="CA83" s="15">
        <f t="shared" si="153"/>
        <v>14.956102455123354</v>
      </c>
      <c r="CB83" s="15">
        <f t="shared" si="153"/>
        <v>14.963011260650246</v>
      </c>
      <c r="CC83" s="15">
        <f t="shared" si="153"/>
        <v>14.946903811265202</v>
      </c>
      <c r="CD83" s="15">
        <f t="shared" si="153"/>
        <v>14.984093737680842</v>
      </c>
      <c r="CE83" s="15">
        <f t="shared" si="153"/>
        <v>14.896126996152947</v>
      </c>
      <c r="CF83" s="15">
        <f t="shared" si="153"/>
        <v>15.09424247801118</v>
      </c>
      <c r="CG83" s="15">
        <f t="shared" si="122"/>
        <v>14.557570428155785</v>
      </c>
      <c r="CI83" s="15">
        <v>25500</v>
      </c>
      <c r="CJ83" s="93">
        <f t="shared" si="136"/>
        <v>-1.3325498237499751E-2</v>
      </c>
      <c r="CK83" s="93">
        <f t="shared" si="137"/>
        <v>-1.1466916041652727E-2</v>
      </c>
      <c r="CL83" s="63">
        <f t="shared" si="138"/>
        <v>-1.8585821958470227E-3</v>
      </c>
      <c r="CM83" s="15">
        <f t="shared" si="139"/>
        <v>0.39354214001985821</v>
      </c>
      <c r="CN83" s="15">
        <f t="shared" si="140"/>
        <v>-0.46657844960022216</v>
      </c>
      <c r="CO83" s="15">
        <f t="shared" si="141"/>
        <v>3.1379996928730365</v>
      </c>
      <c r="CP83" s="15">
        <f t="shared" si="142"/>
        <v>556.64339415429708</v>
      </c>
      <c r="CQ83" s="15">
        <f t="shared" si="144"/>
        <v>21.98388930820936</v>
      </c>
      <c r="CR83" s="15">
        <f t="shared" si="145"/>
        <v>21.983530947960283</v>
      </c>
      <c r="CS83" s="15">
        <f t="shared" si="146"/>
        <v>21.984121867085218</v>
      </c>
      <c r="CT83" s="15">
        <f t="shared" si="147"/>
        <v>21.98314746794771</v>
      </c>
      <c r="CU83" s="15">
        <f t="shared" si="148"/>
        <v>21.984754204801398</v>
      </c>
      <c r="CV83" s="15">
        <f t="shared" si="149"/>
        <v>21.982104762972401</v>
      </c>
      <c r="CW83" s="15">
        <f t="shared" si="150"/>
        <v>21.986473556487375</v>
      </c>
      <c r="CX83" s="15">
        <f t="shared" si="143"/>
        <v>21.979269553199131</v>
      </c>
    </row>
    <row r="84" spans="1:102" x14ac:dyDescent="0.2">
      <c r="A84" s="159" t="s">
        <v>410</v>
      </c>
      <c r="B84" s="160" t="s">
        <v>111</v>
      </c>
      <c r="C84" s="161">
        <v>48716.541100000002</v>
      </c>
      <c r="D84" s="159" t="s">
        <v>260</v>
      </c>
      <c r="E84">
        <f t="shared" si="84"/>
        <v>7131.981634967673</v>
      </c>
      <c r="F84" s="11">
        <f t="shared" si="85"/>
        <v>7132</v>
      </c>
      <c r="G84">
        <f t="shared" si="86"/>
        <v>-6.5223999990848824E-3</v>
      </c>
      <c r="K84" s="63"/>
      <c r="P84" s="31">
        <f t="shared" si="113"/>
        <v>1.8778900619894335E-2</v>
      </c>
      <c r="Q84" s="2">
        <f t="shared" si="87"/>
        <v>33698.041100000002</v>
      </c>
      <c r="R84">
        <f t="shared" si="88"/>
        <v>6.401558130119581E-4</v>
      </c>
      <c r="S84">
        <v>1</v>
      </c>
      <c r="Z84">
        <f t="shared" si="89"/>
        <v>7132</v>
      </c>
      <c r="AA84" s="217">
        <f t="shared" si="90"/>
        <v>-7.4290049201246565E-3</v>
      </c>
      <c r="AB84" s="218">
        <f t="shared" si="91"/>
        <v>9.0660492103977405E-4</v>
      </c>
      <c r="AC84" s="218">
        <f t="shared" si="92"/>
        <v>9.0660492103977405E-4</v>
      </c>
      <c r="AD84" s="219">
        <f t="shared" si="93"/>
        <v>8.2193248285353499E-7</v>
      </c>
      <c r="AH84" s="15">
        <f t="shared" si="94"/>
        <v>-2.6207905540018991E-2</v>
      </c>
      <c r="AI84" s="15">
        <f t="shared" si="95"/>
        <v>1.5017025432313222</v>
      </c>
      <c r="AJ84" s="15">
        <f t="shared" si="96"/>
        <v>-0.42860404113901557</v>
      </c>
      <c r="AK84" s="15">
        <f t="shared" si="97"/>
        <v>0.30638927051128417</v>
      </c>
      <c r="AL84" s="15">
        <f t="shared" si="98"/>
        <v>0.54824933568910283</v>
      </c>
      <c r="AM84" s="15">
        <f t="shared" si="99"/>
        <v>0.28120383305647201</v>
      </c>
      <c r="AN84" s="63">
        <f t="shared" si="151"/>
        <v>12.850962241020367</v>
      </c>
      <c r="AO84" s="63">
        <f t="shared" si="151"/>
        <v>12.848513869846833</v>
      </c>
      <c r="AP84" s="63">
        <f t="shared" si="151"/>
        <v>12.844180237908985</v>
      </c>
      <c r="AQ84" s="63">
        <f t="shared" si="151"/>
        <v>12.836522733211813</v>
      </c>
      <c r="AR84" s="63">
        <f t="shared" si="151"/>
        <v>12.823031234385004</v>
      </c>
      <c r="AS84" s="63">
        <f t="shared" si="151"/>
        <v>12.799375047479945</v>
      </c>
      <c r="AT84" s="63">
        <f t="shared" si="151"/>
        <v>12.758205702398511</v>
      </c>
      <c r="AU84" s="63">
        <f t="shared" si="100"/>
        <v>12.687293210986773</v>
      </c>
      <c r="AV84" s="217">
        <f t="shared" si="101"/>
        <v>-4.3098998465555668E-3</v>
      </c>
      <c r="AW84" s="218">
        <f t="shared" si="50"/>
        <v>3.1506898156781764E-3</v>
      </c>
      <c r="AX84" s="224">
        <f t="shared" si="51"/>
        <v>9.9268463146181812E-6</v>
      </c>
      <c r="AZ84" s="63"/>
      <c r="BA84" s="15">
        <f t="shared" si="102"/>
        <v>3.1191050735690897E-3</v>
      </c>
      <c r="BB84" s="15">
        <f t="shared" si="103"/>
        <v>0.71658661410177205</v>
      </c>
      <c r="BC84" s="15">
        <f t="shared" si="104"/>
        <v>0.56094337446834597</v>
      </c>
      <c r="BD84" s="15">
        <f t="shared" si="105"/>
        <v>0.5361648408996107</v>
      </c>
      <c r="BE84" s="15">
        <f t="shared" si="106"/>
        <v>2.0570564096405022</v>
      </c>
      <c r="BF84" s="15">
        <f t="shared" si="107"/>
        <v>1.6597044276528703</v>
      </c>
      <c r="BG84" s="63">
        <f t="shared" si="152"/>
        <v>13.941756520220597</v>
      </c>
      <c r="BH84" s="63">
        <f t="shared" si="152"/>
        <v>13.941751361915099</v>
      </c>
      <c r="BI84" s="63">
        <f t="shared" si="152"/>
        <v>13.941707562933846</v>
      </c>
      <c r="BJ84" s="63">
        <f t="shared" si="152"/>
        <v>13.941336057080026</v>
      </c>
      <c r="BK84" s="63">
        <f t="shared" si="152"/>
        <v>13.938212457721571</v>
      </c>
      <c r="BL84" s="63">
        <f t="shared" si="152"/>
        <v>13.913646886072089</v>
      </c>
      <c r="BM84" s="63">
        <f t="shared" si="152"/>
        <v>13.773550827136281</v>
      </c>
      <c r="BN84" s="63">
        <f t="shared" si="108"/>
        <v>13.346837496603735</v>
      </c>
      <c r="BO84" s="63"/>
      <c r="BP84" s="63"/>
      <c r="BQ84" s="15">
        <f t="shared" si="114"/>
        <v>2.0567205982903413E-2</v>
      </c>
      <c r="BR84" s="15">
        <v>26000</v>
      </c>
      <c r="BS84" s="15">
        <f t="shared" si="115"/>
        <v>2.2811290877541815E-2</v>
      </c>
      <c r="BT84" s="15">
        <f t="shared" si="116"/>
        <v>-1.2819244932810621E-2</v>
      </c>
      <c r="BU84" s="15">
        <f t="shared" si="117"/>
        <v>3.5630535810352436E-2</v>
      </c>
      <c r="BV84" s="15">
        <f t="shared" si="118"/>
        <v>0.45302352554802605</v>
      </c>
      <c r="BW84" s="15">
        <f t="shared" si="119"/>
        <v>0.97917262734425958</v>
      </c>
      <c r="BX84" s="15">
        <f t="shared" si="120"/>
        <v>2.7664436447295593</v>
      </c>
      <c r="BY84" s="15">
        <f t="shared" si="121"/>
        <v>5.2685429509234183</v>
      </c>
      <c r="BZ84" s="15">
        <f t="shared" si="153"/>
        <v>14.994707894823204</v>
      </c>
      <c r="CA84" s="15">
        <f t="shared" si="153"/>
        <v>14.991126501021361</v>
      </c>
      <c r="CB84" s="15">
        <f t="shared" si="153"/>
        <v>14.999179443657857</v>
      </c>
      <c r="CC84" s="15">
        <f t="shared" si="153"/>
        <v>14.980991899462095</v>
      </c>
      <c r="CD84" s="15">
        <f t="shared" si="153"/>
        <v>15.02167366607863</v>
      </c>
      <c r="CE84" s="15">
        <f t="shared" si="153"/>
        <v>14.928532982266359</v>
      </c>
      <c r="CF84" s="15">
        <f t="shared" si="153"/>
        <v>15.132248901535128</v>
      </c>
      <c r="CG84" s="15">
        <f t="shared" si="122"/>
        <v>14.608481719999453</v>
      </c>
      <c r="CI84" s="15">
        <v>26000</v>
      </c>
      <c r="CJ84" s="93">
        <f t="shared" si="136"/>
        <v>-1.5063329827449023E-2</v>
      </c>
      <c r="CK84" s="93">
        <f t="shared" si="137"/>
        <v>-1.2819244932810621E-2</v>
      </c>
      <c r="CL84" s="63">
        <f t="shared" si="138"/>
        <v>-2.2440848946384023E-3</v>
      </c>
      <c r="CM84" s="15">
        <f t="shared" si="139"/>
        <v>0.39492894719147342</v>
      </c>
      <c r="CN84" s="15">
        <f t="shared" si="140"/>
        <v>-0.52842714762792176</v>
      </c>
      <c r="CO84" s="15">
        <f t="shared" si="141"/>
        <v>-3.0738571408417537</v>
      </c>
      <c r="CP84" s="15">
        <f t="shared" si="142"/>
        <v>-29.515318879699791</v>
      </c>
      <c r="CQ84" s="15">
        <f t="shared" si="144"/>
        <v>22.127841891276979</v>
      </c>
      <c r="CR84" s="15">
        <f t="shared" si="145"/>
        <v>22.134122794828716</v>
      </c>
      <c r="CS84" s="15">
        <f t="shared" si="146"/>
        <v>22.123667075157748</v>
      </c>
      <c r="CT84" s="15">
        <f t="shared" si="147"/>
        <v>22.141081189309851</v>
      </c>
      <c r="CU84" s="15">
        <f t="shared" si="148"/>
        <v>22.112100489200479</v>
      </c>
      <c r="CV84" s="15">
        <f t="shared" si="149"/>
        <v>22.160399216682535</v>
      </c>
      <c r="CW84" s="15">
        <f t="shared" si="150"/>
        <v>22.080069270920642</v>
      </c>
      <c r="CX84" s="15">
        <f t="shared" si="143"/>
        <v>22.21425518191743</v>
      </c>
    </row>
    <row r="85" spans="1:102" x14ac:dyDescent="0.2">
      <c r="A85" s="159" t="s">
        <v>410</v>
      </c>
      <c r="B85" s="160" t="s">
        <v>111</v>
      </c>
      <c r="C85" s="161">
        <v>48735.367599999998</v>
      </c>
      <c r="D85" s="159" t="s">
        <v>260</v>
      </c>
      <c r="E85">
        <f t="shared" ref="E85:E116" si="154">+(C85-C$7)/C$8</f>
        <v>7184.9911531136322</v>
      </c>
      <c r="F85" s="11">
        <f t="shared" ref="F85:F116" si="155">ROUND(2*E85,0)/2</f>
        <v>7185</v>
      </c>
      <c r="G85">
        <f t="shared" ref="G85:G116" si="156">+C85-(C$7+F85*C$8)</f>
        <v>-3.1420000013895333E-3</v>
      </c>
      <c r="K85" s="63"/>
      <c r="P85" s="31">
        <f t="shared" si="113"/>
        <v>1.8746058254087459E-2</v>
      </c>
      <c r="Q85" s="2">
        <f t="shared" ref="Q85:Q116" si="157">+C85-15018.5</f>
        <v>33716.867599999998</v>
      </c>
      <c r="R85">
        <f t="shared" ref="R85:R116" si="158">+(P85-G85)^2</f>
        <v>4.790870941951545E-4</v>
      </c>
      <c r="S85">
        <v>1</v>
      </c>
      <c r="Z85">
        <f t="shared" ref="Z85:Z116" si="159">F85</f>
        <v>7185</v>
      </c>
      <c r="AA85" s="217">
        <f t="shared" ref="AA85:AA116" si="160">AB$3+AB$4*Z85+AB$5*Z85^2+AH85</f>
        <v>-7.1468386389624793E-3</v>
      </c>
      <c r="AB85" s="218">
        <f t="shared" ref="AB85:AB116" si="161">+G85-AA85</f>
        <v>4.004838637572946E-3</v>
      </c>
      <c r="AC85" s="218">
        <f t="shared" ref="AC85:AC116" si="162">+G85-AA85</f>
        <v>4.004838637572946E-3</v>
      </c>
      <c r="AD85" s="219">
        <f t="shared" ref="AD85:AD116" si="163">S85*AC85^2</f>
        <v>1.6038732512997129E-5</v>
      </c>
      <c r="AH85" s="15">
        <f t="shared" ref="AH85:AH116" si="164">$AB$6*($AB$11/AI85*AJ85+$AB$12)</f>
        <v>-2.5892896893049938E-2</v>
      </c>
      <c r="AI85" s="15">
        <f t="shared" ref="AI85:AI116" si="165">1+$AB$7*COS(AL85)</f>
        <v>1.4946060851920673</v>
      </c>
      <c r="AJ85" s="15">
        <f t="shared" ref="AJ85:AJ116" si="166">SIN(AL85+RADIANS($AB$9))</f>
        <v>-0.40794942346272683</v>
      </c>
      <c r="AK85" s="15">
        <f t="shared" ref="AK85:AK116" si="167">$AB$7*SIN(AL85)</f>
        <v>0.31771787400174889</v>
      </c>
      <c r="AL85" s="15">
        <f t="shared" ref="AL85:AL116" si="168">2*ATAN(AM85)</f>
        <v>0.57098950872398635</v>
      </c>
      <c r="AM85" s="15">
        <f t="shared" ref="AM85:AM116" si="169">TAN(AN85/2)*SQRT((1+$AB$7)/(1-$AB$7))</f>
        <v>0.2935129023112219</v>
      </c>
      <c r="AN85" s="63">
        <f t="shared" si="151"/>
        <v>12.863241160282122</v>
      </c>
      <c r="AO85" s="63">
        <f t="shared" si="151"/>
        <v>12.860725151454998</v>
      </c>
      <c r="AP85" s="63">
        <f t="shared" si="151"/>
        <v>12.856255866168498</v>
      </c>
      <c r="AQ85" s="63">
        <f t="shared" si="151"/>
        <v>12.848331500064742</v>
      </c>
      <c r="AR85" s="63">
        <f t="shared" si="151"/>
        <v>12.834325254702163</v>
      </c>
      <c r="AS85" s="63">
        <f t="shared" si="151"/>
        <v>12.809698513959837</v>
      </c>
      <c r="AT85" s="63">
        <f t="shared" si="151"/>
        <v>12.766750531041144</v>
      </c>
      <c r="AU85" s="63">
        <f t="shared" ref="AU85:AU116" si="170">RADIANS($AB$9)+$AB$18*(F85-AB$15)</f>
        <v>12.692689807922202</v>
      </c>
      <c r="AV85" s="217">
        <f t="shared" ref="AV85:AV116" si="171">AA85+BA85</f>
        <v>-4.0652552514412136E-3</v>
      </c>
      <c r="AW85" s="218">
        <f t="shared" si="50"/>
        <v>6.5928188048659945E-3</v>
      </c>
      <c r="AX85" s="224">
        <f t="shared" si="51"/>
        <v>4.3465259793794677E-5</v>
      </c>
      <c r="AZ85" s="63"/>
      <c r="BA85" s="15">
        <f t="shared" ref="BA85:BA116" si="172">$BB$6*($BB$11/BB85*BC85+$BB$12)</f>
        <v>3.0815833875212661E-3</v>
      </c>
      <c r="BB85" s="15">
        <f t="shared" ref="BB85:BB116" si="173">1+$BB$7*COS(BE85)</f>
        <v>0.70328734490154921</v>
      </c>
      <c r="BC85" s="15">
        <f t="shared" ref="BC85:BC116" si="174">SIN(BE85+RADIANS($BB$9))</f>
        <v>0.54009758880644887</v>
      </c>
      <c r="BD85" s="15">
        <f t="shared" ref="BD85:BD116" si="175">$BB$7*SIN(BE85)</f>
        <v>0.52892105670660394</v>
      </c>
      <c r="BE85" s="15">
        <f t="shared" ref="BE85:BE116" si="176">2*ATAN(BF85)</f>
        <v>2.0820282510894335</v>
      </c>
      <c r="BF85" s="15">
        <f t="shared" ref="BF85:BF116" si="177">TAN(BG85/2)*SQRT((1+$BB$7)/(1-$BB$7))</f>
        <v>1.7075788875126983</v>
      </c>
      <c r="BG85" s="63">
        <f t="shared" si="152"/>
        <v>13.969725804491585</v>
      </c>
      <c r="BH85" s="63">
        <f t="shared" si="152"/>
        <v>13.969723386850159</v>
      </c>
      <c r="BI85" s="63">
        <f t="shared" si="152"/>
        <v>13.969699469084473</v>
      </c>
      <c r="BJ85" s="63">
        <f t="shared" si="152"/>
        <v>13.969463032320567</v>
      </c>
      <c r="BK85" s="63">
        <f t="shared" si="152"/>
        <v>13.967143282745328</v>
      </c>
      <c r="BL85" s="63">
        <f t="shared" si="152"/>
        <v>13.945855477714691</v>
      </c>
      <c r="BM85" s="63">
        <f t="shared" si="152"/>
        <v>13.809059953719425</v>
      </c>
      <c r="BN85" s="63">
        <f t="shared" ref="BN85:BN116" si="178">RADIANS($BB$9)+$BB$18*(F85-BB$15)</f>
        <v>13.371745973247876</v>
      </c>
      <c r="BO85" s="63"/>
      <c r="BP85" s="63"/>
      <c r="BQ85" s="15">
        <f t="shared" si="114"/>
        <v>1.9110321285502541E-2</v>
      </c>
      <c r="BR85" s="15">
        <v>26500</v>
      </c>
      <c r="BS85" s="15">
        <f t="shared" si="115"/>
        <v>2.1698301452795589E-2</v>
      </c>
      <c r="BT85" s="15">
        <f t="shared" si="116"/>
        <v>-1.4199610702420228E-2</v>
      </c>
      <c r="BU85" s="15">
        <f t="shared" si="117"/>
        <v>3.5897912155215816E-2</v>
      </c>
      <c r="BV85" s="15">
        <f t="shared" si="118"/>
        <v>0.44888954144521143</v>
      </c>
      <c r="BW85" s="15">
        <f t="shared" si="119"/>
        <v>0.97498642344116582</v>
      </c>
      <c r="BX85" s="15">
        <f t="shared" si="120"/>
        <v>2.7861291787667253</v>
      </c>
      <c r="BY85" s="15">
        <f t="shared" si="121"/>
        <v>5.5670880722925924</v>
      </c>
      <c r="BZ85" s="15">
        <f t="shared" si="153"/>
        <v>15.030023038281788</v>
      </c>
      <c r="CA85" s="15">
        <f t="shared" si="153"/>
        <v>15.025800992955851</v>
      </c>
      <c r="CB85" s="15">
        <f t="shared" si="153"/>
        <v>15.035019318268695</v>
      </c>
      <c r="CC85" s="15">
        <f t="shared" si="153"/>
        <v>15.014802183433453</v>
      </c>
      <c r="CD85" s="15">
        <f t="shared" si="153"/>
        <v>15.058723624585788</v>
      </c>
      <c r="CE85" s="15">
        <f t="shared" si="153"/>
        <v>14.961161737959754</v>
      </c>
      <c r="CF85" s="15">
        <f t="shared" si="153"/>
        <v>15.168898034873362</v>
      </c>
      <c r="CG85" s="15">
        <f t="shared" si="122"/>
        <v>14.659393011843122</v>
      </c>
      <c r="CI85" s="15">
        <v>26500</v>
      </c>
      <c r="CJ85" s="93">
        <f t="shared" si="136"/>
        <v>-1.6787590869713275E-2</v>
      </c>
      <c r="CK85" s="93">
        <f t="shared" si="137"/>
        <v>-1.4199610702420228E-2</v>
      </c>
      <c r="CL85" s="63">
        <f t="shared" si="138"/>
        <v>-2.5879801672930485E-3</v>
      </c>
      <c r="CM85" s="15">
        <f t="shared" si="139"/>
        <v>0.39953200306486036</v>
      </c>
      <c r="CN85" s="15">
        <f t="shared" si="140"/>
        <v>-0.58891877628081157</v>
      </c>
      <c r="CO85" s="15">
        <f t="shared" si="141"/>
        <v>-3.0008836373009307</v>
      </c>
      <c r="CP85" s="15">
        <f t="shared" si="142"/>
        <v>-14.190270995974393</v>
      </c>
      <c r="CQ85" s="15">
        <f t="shared" si="144"/>
        <v>22.274008744850878</v>
      </c>
      <c r="CR85" s="15">
        <f t="shared" si="145"/>
        <v>22.284269724806247</v>
      </c>
      <c r="CS85" s="15">
        <f t="shared" si="146"/>
        <v>22.266642461502144</v>
      </c>
      <c r="CT85" s="15">
        <f t="shared" si="147"/>
        <v>22.296981944350847</v>
      </c>
      <c r="CU85" s="15">
        <f t="shared" si="148"/>
        <v>22.244924724946635</v>
      </c>
      <c r="CV85" s="15">
        <f t="shared" si="149"/>
        <v>22.334769496314728</v>
      </c>
      <c r="CW85" s="15">
        <f t="shared" si="150"/>
        <v>22.181040463636332</v>
      </c>
      <c r="CX85" s="15">
        <f t="shared" si="143"/>
        <v>22.449240810635729</v>
      </c>
    </row>
    <row r="86" spans="1:102" x14ac:dyDescent="0.2">
      <c r="A86" s="159" t="s">
        <v>410</v>
      </c>
      <c r="B86" s="160" t="s">
        <v>111</v>
      </c>
      <c r="C86" s="161">
        <v>48735.539700000001</v>
      </c>
      <c r="D86" s="159" t="s">
        <v>260</v>
      </c>
      <c r="E86">
        <f t="shared" si="154"/>
        <v>7185.4757327260459</v>
      </c>
      <c r="F86" s="11">
        <f t="shared" si="155"/>
        <v>7185.5</v>
      </c>
      <c r="G86">
        <f t="shared" si="156"/>
        <v>-8.6185999971348792E-3</v>
      </c>
      <c r="K86" s="63"/>
      <c r="P86" s="31">
        <f t="shared" si="113"/>
        <v>1.8745746920474773E-2</v>
      </c>
      <c r="Q86" s="2">
        <f t="shared" si="157"/>
        <v>33717.039700000001</v>
      </c>
      <c r="R86">
        <f t="shared" si="158"/>
        <v>7.4880748222729292E-4</v>
      </c>
      <c r="S86">
        <v>1</v>
      </c>
      <c r="Z86">
        <f t="shared" si="159"/>
        <v>7185.5</v>
      </c>
      <c r="AA86" s="217">
        <f t="shared" si="160"/>
        <v>-7.1441658475410903E-3</v>
      </c>
      <c r="AB86" s="218">
        <f t="shared" si="161"/>
        <v>-1.4744341495937889E-3</v>
      </c>
      <c r="AC86" s="218">
        <f t="shared" si="162"/>
        <v>-1.4744341495937889E-3</v>
      </c>
      <c r="AD86" s="219">
        <f t="shared" si="163"/>
        <v>2.1739560614883594E-6</v>
      </c>
      <c r="AH86" s="15">
        <f t="shared" si="164"/>
        <v>-2.5889912768015864E-2</v>
      </c>
      <c r="AI86" s="15">
        <f t="shared" si="165"/>
        <v>1.4945382213890395</v>
      </c>
      <c r="AJ86" s="15">
        <f t="shared" si="166"/>
        <v>-0.40775443091651814</v>
      </c>
      <c r="AK86" s="15">
        <f t="shared" si="167"/>
        <v>0.31782349591334369</v>
      </c>
      <c r="AL86" s="15">
        <f t="shared" si="168"/>
        <v>0.57120307091201217</v>
      </c>
      <c r="AM86" s="15">
        <f t="shared" si="169"/>
        <v>0.29362888621323691</v>
      </c>
      <c r="AN86" s="63">
        <f t="shared" si="151"/>
        <v>12.863356754421032</v>
      </c>
      <c r="AO86" s="63">
        <f t="shared" si="151"/>
        <v>12.860840129596863</v>
      </c>
      <c r="AP86" s="63">
        <f t="shared" si="151"/>
        <v>12.856369596322528</v>
      </c>
      <c r="AQ86" s="63">
        <f t="shared" si="151"/>
        <v>12.848442755239246</v>
      </c>
      <c r="AR86" s="63">
        <f t="shared" si="151"/>
        <v>12.83443170496431</v>
      </c>
      <c r="AS86" s="63">
        <f t="shared" si="151"/>
        <v>12.809795859206286</v>
      </c>
      <c r="AT86" s="63">
        <f t="shared" si="151"/>
        <v>12.766831132506248</v>
      </c>
      <c r="AU86" s="63">
        <f t="shared" si="170"/>
        <v>12.692740719214045</v>
      </c>
      <c r="AV86" s="217">
        <f t="shared" si="171"/>
        <v>-4.062944534485597E-3</v>
      </c>
      <c r="AW86" s="218">
        <f t="shared" ref="AW86:AW149" si="179">AC86-CL86</f>
        <v>1.4091909097913901E-3</v>
      </c>
      <c r="AX86" s="224">
        <f t="shared" ref="AX86:AX149" si="180">S86*AW86^2</f>
        <v>1.9858190202386855E-6</v>
      </c>
      <c r="AZ86" s="63"/>
      <c r="BA86" s="15">
        <f t="shared" si="172"/>
        <v>3.0812213130554933E-3</v>
      </c>
      <c r="BB86" s="15">
        <f t="shared" si="173"/>
        <v>0.70316507705917719</v>
      </c>
      <c r="BC86" s="15">
        <f t="shared" si="174"/>
        <v>0.53990301304808608</v>
      </c>
      <c r="BD86" s="15">
        <f t="shared" si="175"/>
        <v>0.52885244865266401</v>
      </c>
      <c r="BE86" s="15">
        <f t="shared" si="176"/>
        <v>2.0822594307157107</v>
      </c>
      <c r="BF86" s="15">
        <f t="shared" si="177"/>
        <v>1.7080316064277812</v>
      </c>
      <c r="BG86" s="63">
        <f t="shared" si="152"/>
        <v>13.969987191000994</v>
      </c>
      <c r="BH86" s="63">
        <f t="shared" si="152"/>
        <v>13.969984791807505</v>
      </c>
      <c r="BI86" s="63">
        <f t="shared" si="152"/>
        <v>13.969961019774878</v>
      </c>
      <c r="BJ86" s="63">
        <f t="shared" si="152"/>
        <v>13.969725659002608</v>
      </c>
      <c r="BK86" s="63">
        <f t="shared" si="152"/>
        <v>13.967412856344643</v>
      </c>
      <c r="BL86" s="63">
        <f t="shared" si="152"/>
        <v>13.946155649435612</v>
      </c>
      <c r="BM86" s="63">
        <f t="shared" si="152"/>
        <v>13.809393663851948</v>
      </c>
      <c r="BN86" s="63">
        <f t="shared" si="178"/>
        <v>13.371980958876593</v>
      </c>
      <c r="BO86" s="63"/>
      <c r="BP86" s="63"/>
      <c r="BQ86" s="15">
        <f t="shared" si="114"/>
        <v>1.7627200025790695E-2</v>
      </c>
      <c r="BR86" s="15">
        <v>27000</v>
      </c>
      <c r="BS86" s="15">
        <f t="shared" si="115"/>
        <v>2.0510825085175873E-2</v>
      </c>
      <c r="BT86" s="15">
        <f t="shared" si="116"/>
        <v>-1.5608013350481561E-2</v>
      </c>
      <c r="BU86" s="15">
        <f t="shared" si="117"/>
        <v>3.6118838435657434E-2</v>
      </c>
      <c r="BV86" s="15">
        <f t="shared" si="118"/>
        <v>0.44503469537359075</v>
      </c>
      <c r="BW86" s="15">
        <f t="shared" si="119"/>
        <v>0.97050404077226293</v>
      </c>
      <c r="BX86" s="15">
        <f t="shared" si="120"/>
        <v>2.8054763238453027</v>
      </c>
      <c r="BY86" s="15">
        <f t="shared" si="121"/>
        <v>5.894195683510036</v>
      </c>
      <c r="BZ86" s="15">
        <f t="shared" si="153"/>
        <v>15.065041250135961</v>
      </c>
      <c r="CA86" s="15">
        <f t="shared" si="153"/>
        <v>15.060158435501659</v>
      </c>
      <c r="CB86" s="15">
        <f t="shared" si="153"/>
        <v>15.07053420422576</v>
      </c>
      <c r="CC86" s="15">
        <f t="shared" si="153"/>
        <v>15.048387838788665</v>
      </c>
      <c r="CD86" s="15">
        <f t="shared" si="153"/>
        <v>15.095226428429037</v>
      </c>
      <c r="CE86" s="15">
        <f t="shared" si="153"/>
        <v>14.994065221273612</v>
      </c>
      <c r="CF86" s="15">
        <f t="shared" si="153"/>
        <v>15.204226836981023</v>
      </c>
      <c r="CG86" s="15">
        <f t="shared" si="122"/>
        <v>14.71030430368679</v>
      </c>
      <c r="CI86" s="15">
        <v>27000</v>
      </c>
      <c r="CJ86" s="93">
        <f t="shared" si="136"/>
        <v>-1.8491638409866739E-2</v>
      </c>
      <c r="CK86" s="93">
        <f t="shared" si="137"/>
        <v>-1.5608013350481561E-2</v>
      </c>
      <c r="CL86" s="63">
        <f t="shared" si="138"/>
        <v>-2.883625059385179E-3</v>
      </c>
      <c r="CM86" s="15">
        <f t="shared" si="139"/>
        <v>0.40774140905927136</v>
      </c>
      <c r="CN86" s="15">
        <f t="shared" si="140"/>
        <v>-0.64868882030358022</v>
      </c>
      <c r="CO86" s="15">
        <f t="shared" si="141"/>
        <v>-2.9247436737128281</v>
      </c>
      <c r="CP86" s="15">
        <f t="shared" si="142"/>
        <v>-9.1868387175388762</v>
      </c>
      <c r="CQ86" s="15">
        <f t="shared" si="144"/>
        <v>22.424107116066679</v>
      </c>
      <c r="CR86" s="15">
        <f t="shared" si="145"/>
        <v>22.434437674574632</v>
      </c>
      <c r="CS86" s="15">
        <f t="shared" si="146"/>
        <v>22.415663518404244</v>
      </c>
      <c r="CT86" s="15">
        <f t="shared" si="147"/>
        <v>22.449907497073131</v>
      </c>
      <c r="CU86" s="15">
        <f t="shared" si="148"/>
        <v>22.387841830535173</v>
      </c>
      <c r="CV86" s="15">
        <f t="shared" si="149"/>
        <v>22.501760389393354</v>
      </c>
      <c r="CW86" s="15">
        <f t="shared" si="150"/>
        <v>22.296753187858108</v>
      </c>
      <c r="CX86" s="15">
        <f t="shared" si="143"/>
        <v>22.684226439354028</v>
      </c>
    </row>
    <row r="87" spans="1:102" x14ac:dyDescent="0.2">
      <c r="A87" s="159" t="s">
        <v>410</v>
      </c>
      <c r="B87" s="160" t="s">
        <v>111</v>
      </c>
      <c r="C87" s="161">
        <v>49069.572800000002</v>
      </c>
      <c r="D87" s="159" t="s">
        <v>260</v>
      </c>
      <c r="E87">
        <f t="shared" si="154"/>
        <v>8126.0081564800785</v>
      </c>
      <c r="F87" s="11">
        <f t="shared" si="155"/>
        <v>8126</v>
      </c>
      <c r="G87">
        <f t="shared" si="156"/>
        <v>2.8968000042368658E-3</v>
      </c>
      <c r="K87" s="63"/>
      <c r="P87" s="31">
        <f t="shared" si="113"/>
        <v>1.8110502531380933E-2</v>
      </c>
      <c r="Q87" s="2">
        <f t="shared" si="157"/>
        <v>34051.072800000002</v>
      </c>
      <c r="R87">
        <f t="shared" si="158"/>
        <v>2.3145674458442979E-4</v>
      </c>
      <c r="S87">
        <v>1</v>
      </c>
      <c r="Z87">
        <f t="shared" si="159"/>
        <v>8126</v>
      </c>
      <c r="AA87" s="217">
        <f t="shared" si="160"/>
        <v>-1.8878786202124673E-3</v>
      </c>
      <c r="AB87" s="218">
        <f t="shared" si="161"/>
        <v>4.7846786244493331E-3</v>
      </c>
      <c r="AC87" s="218">
        <f t="shared" si="162"/>
        <v>4.7846786244493331E-3</v>
      </c>
      <c r="AD87" s="219">
        <f t="shared" si="163"/>
        <v>2.289314953926236E-5</v>
      </c>
      <c r="AH87" s="15">
        <f t="shared" si="164"/>
        <v>-1.99983811515934E-2</v>
      </c>
      <c r="AI87" s="15">
        <f t="shared" si="165"/>
        <v>1.3478303305923713</v>
      </c>
      <c r="AJ87" s="15">
        <f t="shared" si="166"/>
        <v>-5.3526490134561962E-2</v>
      </c>
      <c r="AK87" s="15">
        <f t="shared" si="167"/>
        <v>0.47391337614506657</v>
      </c>
      <c r="AL87" s="15">
        <f t="shared" si="168"/>
        <v>0.93764439276635814</v>
      </c>
      <c r="AM87" s="15">
        <f t="shared" si="169"/>
        <v>0.50648507089326444</v>
      </c>
      <c r="AN87" s="63">
        <f t="shared" si="151"/>
        <v>13.071428339608685</v>
      </c>
      <c r="AO87" s="63">
        <f t="shared" si="151"/>
        <v>13.068481174179801</v>
      </c>
      <c r="AP87" s="63">
        <f t="shared" si="151"/>
        <v>13.062770775714991</v>
      </c>
      <c r="AQ87" s="63">
        <f t="shared" si="151"/>
        <v>13.051756168475611</v>
      </c>
      <c r="AR87" s="63">
        <f t="shared" si="151"/>
        <v>13.030688088381821</v>
      </c>
      <c r="AS87" s="63">
        <f t="shared" si="151"/>
        <v>12.990990071506426</v>
      </c>
      <c r="AT87" s="63">
        <f t="shared" si="151"/>
        <v>12.918017513320015</v>
      </c>
      <c r="AU87" s="63">
        <f t="shared" si="170"/>
        <v>12.788504859171987</v>
      </c>
      <c r="AV87" s="217">
        <f t="shared" si="171"/>
        <v>3.3602101435895341E-4</v>
      </c>
      <c r="AW87" s="218">
        <f t="shared" si="179"/>
        <v>7.9054808270511649E-3</v>
      </c>
      <c r="AX87" s="224">
        <f t="shared" si="180"/>
        <v>6.249662710687357E-5</v>
      </c>
      <c r="AZ87" s="63"/>
      <c r="BA87" s="15">
        <f t="shared" si="172"/>
        <v>2.2238996345714207E-3</v>
      </c>
      <c r="BB87" s="15">
        <f t="shared" si="173"/>
        <v>0.5462379153973449</v>
      </c>
      <c r="BC87" s="15">
        <f t="shared" si="174"/>
        <v>0.23422538741546239</v>
      </c>
      <c r="BD87" s="15">
        <f t="shared" si="175"/>
        <v>0.40236283936300049</v>
      </c>
      <c r="BE87" s="15">
        <f t="shared" si="176"/>
        <v>2.4161595976804202</v>
      </c>
      <c r="BF87" s="15">
        <f t="shared" si="177"/>
        <v>2.6349944760699016</v>
      </c>
      <c r="BG87" s="63">
        <f t="shared" si="152"/>
        <v>14.399674525448143</v>
      </c>
      <c r="BH87" s="63">
        <f t="shared" si="152"/>
        <v>14.399675691701001</v>
      </c>
      <c r="BI87" s="63">
        <f t="shared" si="152"/>
        <v>14.399668281142615</v>
      </c>
      <c r="BJ87" s="63">
        <f t="shared" si="152"/>
        <v>14.399715365547502</v>
      </c>
      <c r="BK87" s="63">
        <f t="shared" si="152"/>
        <v>14.39941606528607</v>
      </c>
      <c r="BL87" s="63">
        <f t="shared" si="152"/>
        <v>14.40131297914408</v>
      </c>
      <c r="BM87" s="63">
        <f t="shared" si="152"/>
        <v>14.389054738385678</v>
      </c>
      <c r="BN87" s="63">
        <f t="shared" si="178"/>
        <v>13.813988926495712</v>
      </c>
      <c r="BO87" s="63"/>
      <c r="BP87" s="63"/>
      <c r="BQ87" s="15">
        <f t="shared" si="114"/>
        <v>1.6128977641986446E-2</v>
      </c>
      <c r="BR87" s="15">
        <v>27500</v>
      </c>
      <c r="BS87" s="15">
        <f t="shared" si="115"/>
        <v>1.9249779844588276E-2</v>
      </c>
      <c r="BT87" s="15">
        <f t="shared" si="116"/>
        <v>-1.7044452876994617E-2</v>
      </c>
      <c r="BU87" s="15">
        <f t="shared" si="117"/>
        <v>3.6294232721582893E-2</v>
      </c>
      <c r="BV87" s="15">
        <f t="shared" si="118"/>
        <v>0.44144538901886798</v>
      </c>
      <c r="BW87" s="15">
        <f t="shared" si="119"/>
        <v>0.96574034245716278</v>
      </c>
      <c r="BX87" s="15">
        <f t="shared" si="120"/>
        <v>2.8245078888949511</v>
      </c>
      <c r="BY87" s="15">
        <f t="shared" si="121"/>
        <v>6.2545254412626274</v>
      </c>
      <c r="BZ87" s="15">
        <f t="shared" si="153"/>
        <v>15.09977748123622</v>
      </c>
      <c r="CA87" s="15">
        <f t="shared" si="153"/>
        <v>15.094231412830192</v>
      </c>
      <c r="CB87" s="15">
        <f t="shared" si="153"/>
        <v>15.105725530833872</v>
      </c>
      <c r="CC87" s="15">
        <f t="shared" si="153"/>
        <v>15.081799801983195</v>
      </c>
      <c r="CD87" s="15">
        <f t="shared" si="153"/>
        <v>15.131167717183372</v>
      </c>
      <c r="CE87" s="15">
        <f t="shared" si="153"/>
        <v>15.027285741551561</v>
      </c>
      <c r="CF87" s="15">
        <f t="shared" si="153"/>
        <v>15.238275688319382</v>
      </c>
      <c r="CG87" s="15">
        <f t="shared" si="122"/>
        <v>14.761215595530459</v>
      </c>
      <c r="CI87" s="15">
        <v>27500</v>
      </c>
      <c r="CJ87" s="93">
        <f t="shared" si="136"/>
        <v>-2.0165255079596447E-2</v>
      </c>
      <c r="CK87" s="93">
        <f t="shared" si="137"/>
        <v>-1.7044452876994617E-2</v>
      </c>
      <c r="CL87" s="63">
        <f t="shared" si="138"/>
        <v>-3.1208022026018318E-3</v>
      </c>
      <c r="CM87" s="15">
        <f t="shared" si="139"/>
        <v>0.42017462353734014</v>
      </c>
      <c r="CN87" s="15">
        <f t="shared" si="140"/>
        <v>-0.70787730407239746</v>
      </c>
      <c r="CO87" s="15">
        <f t="shared" si="141"/>
        <v>-2.8441155531706186</v>
      </c>
      <c r="CP87" s="15">
        <f t="shared" si="142"/>
        <v>-6.6735537887310201</v>
      </c>
      <c r="CQ87" s="15">
        <f t="shared" si="144"/>
        <v>22.579104744456529</v>
      </c>
      <c r="CR87" s="15">
        <f t="shared" si="145"/>
        <v>22.586507390600588</v>
      </c>
      <c r="CS87" s="15">
        <f t="shared" si="146"/>
        <v>22.571836923299855</v>
      </c>
      <c r="CT87" s="15">
        <f t="shared" si="147"/>
        <v>22.601053882963903</v>
      </c>
      <c r="CU87" s="15">
        <f t="shared" si="148"/>
        <v>22.543409927197043</v>
      </c>
      <c r="CV87" s="15">
        <f t="shared" si="149"/>
        <v>22.659462292583548</v>
      </c>
      <c r="CW87" s="15">
        <f t="shared" si="150"/>
        <v>22.433763234058009</v>
      </c>
      <c r="CX87" s="15">
        <f t="shared" si="143"/>
        <v>22.919212068072323</v>
      </c>
    </row>
    <row r="88" spans="1:102" x14ac:dyDescent="0.2">
      <c r="A88" s="159" t="s">
        <v>410</v>
      </c>
      <c r="B88" s="160" t="s">
        <v>111</v>
      </c>
      <c r="C88" s="161">
        <v>49071.525600000001</v>
      </c>
      <c r="D88" s="159" t="s">
        <v>260</v>
      </c>
      <c r="E88">
        <f t="shared" si="154"/>
        <v>8131.5066286886886</v>
      </c>
      <c r="F88" s="11">
        <f t="shared" si="155"/>
        <v>8131.5</v>
      </c>
      <c r="G88">
        <f t="shared" si="156"/>
        <v>2.3541999980807304E-3</v>
      </c>
      <c r="K88" s="63"/>
      <c r="P88" s="31">
        <f t="shared" si="113"/>
        <v>1.8106495900155378E-2</v>
      </c>
      <c r="Q88" s="2">
        <f t="shared" si="157"/>
        <v>34053.025600000001</v>
      </c>
      <c r="R88">
        <f t="shared" si="158"/>
        <v>2.481348261865177E-4</v>
      </c>
      <c r="S88">
        <v>1</v>
      </c>
      <c r="Z88">
        <f t="shared" si="159"/>
        <v>8131.5</v>
      </c>
      <c r="AA88" s="217">
        <f t="shared" si="160"/>
        <v>-1.8564722687323433E-3</v>
      </c>
      <c r="AB88" s="218">
        <f t="shared" si="161"/>
        <v>4.2106722668130737E-3</v>
      </c>
      <c r="AC88" s="218">
        <f t="shared" si="162"/>
        <v>4.2106722668130737E-3</v>
      </c>
      <c r="AD88" s="219">
        <f t="shared" si="163"/>
        <v>1.772976093850875E-5</v>
      </c>
      <c r="AH88" s="15">
        <f t="shared" si="164"/>
        <v>-1.9962968168887721E-2</v>
      </c>
      <c r="AI88" s="15">
        <f t="shared" si="165"/>
        <v>1.3469167985377024</v>
      </c>
      <c r="AJ88" s="15">
        <f t="shared" si="166"/>
        <v>-5.1602878863223525E-2</v>
      </c>
      <c r="AK88" s="15">
        <f t="shared" si="167"/>
        <v>0.4745825132277473</v>
      </c>
      <c r="AL88" s="15">
        <f t="shared" si="168"/>
        <v>0.93957066737108785</v>
      </c>
      <c r="AM88" s="15">
        <f t="shared" si="169"/>
        <v>0.50769587006073058</v>
      </c>
      <c r="AN88" s="63">
        <f t="shared" si="151"/>
        <v>13.072584873857073</v>
      </c>
      <c r="AO88" s="63">
        <f t="shared" si="151"/>
        <v>13.069639140042556</v>
      </c>
      <c r="AP88" s="63">
        <f t="shared" si="151"/>
        <v>13.063927906399798</v>
      </c>
      <c r="AQ88" s="63">
        <f t="shared" si="151"/>
        <v>13.052904887543392</v>
      </c>
      <c r="AR88" s="63">
        <f t="shared" si="151"/>
        <v>13.031808399345875</v>
      </c>
      <c r="AS88" s="63">
        <f t="shared" si="151"/>
        <v>12.992036301991902</v>
      </c>
      <c r="AT88" s="63">
        <f t="shared" si="151"/>
        <v>12.918898644237338</v>
      </c>
      <c r="AU88" s="63">
        <f t="shared" si="170"/>
        <v>12.789064883382267</v>
      </c>
      <c r="AV88" s="217">
        <f t="shared" si="171"/>
        <v>3.6174503842499204E-4</v>
      </c>
      <c r="AW88" s="218">
        <f t="shared" si="179"/>
        <v>7.4982937624108858E-3</v>
      </c>
      <c r="AX88" s="224">
        <f t="shared" si="180"/>
        <v>5.6224409347409995E-5</v>
      </c>
      <c r="AZ88" s="63"/>
      <c r="BA88" s="15">
        <f t="shared" si="172"/>
        <v>2.2182173071573353E-3</v>
      </c>
      <c r="BB88" s="15">
        <f t="shared" si="173"/>
        <v>0.54562179642017417</v>
      </c>
      <c r="BC88" s="15">
        <f t="shared" si="174"/>
        <v>0.23273516846068107</v>
      </c>
      <c r="BD88" s="15">
        <f t="shared" si="175"/>
        <v>0.40166694167528044</v>
      </c>
      <c r="BE88" s="15">
        <f t="shared" si="176"/>
        <v>2.4176921748836691</v>
      </c>
      <c r="BF88" s="15">
        <f t="shared" si="177"/>
        <v>2.6410935728240572</v>
      </c>
      <c r="BG88" s="63">
        <f t="shared" si="152"/>
        <v>14.40190662875993</v>
      </c>
      <c r="BH88" s="63">
        <f t="shared" si="152"/>
        <v>14.401907750134031</v>
      </c>
      <c r="BI88" s="63">
        <f t="shared" si="152"/>
        <v>14.40190068343038</v>
      </c>
      <c r="BJ88" s="63">
        <f t="shared" si="152"/>
        <v>14.4019452134853</v>
      </c>
      <c r="BK88" s="63">
        <f t="shared" si="152"/>
        <v>14.401664489965052</v>
      </c>
      <c r="BL88" s="63">
        <f t="shared" si="152"/>
        <v>14.403429376996343</v>
      </c>
      <c r="BM88" s="63">
        <f t="shared" si="152"/>
        <v>14.392135502101862</v>
      </c>
      <c r="BN88" s="63">
        <f t="shared" si="178"/>
        <v>13.816573768411613</v>
      </c>
      <c r="BO88" s="63"/>
      <c r="BP88" s="63"/>
      <c r="BQ88" s="15">
        <f t="shared" si="114"/>
        <v>1.4628437143961953E-2</v>
      </c>
      <c r="BR88" s="15">
        <v>28000</v>
      </c>
      <c r="BS88" s="15">
        <f t="shared" si="115"/>
        <v>1.7916058639559765E-2</v>
      </c>
      <c r="BT88" s="15">
        <f t="shared" si="116"/>
        <v>-1.8508929281959394E-2</v>
      </c>
      <c r="BU88" s="15">
        <f t="shared" si="117"/>
        <v>3.6424987921519159E-2</v>
      </c>
      <c r="BV88" s="15">
        <f t="shared" si="118"/>
        <v>0.43810932098247768</v>
      </c>
      <c r="BW88" s="15">
        <f t="shared" si="119"/>
        <v>0.96070876067167277</v>
      </c>
      <c r="BX88" s="15">
        <f t="shared" si="120"/>
        <v>2.8432445401800774</v>
      </c>
      <c r="BY88" s="15">
        <f t="shared" si="121"/>
        <v>6.6537798946472648</v>
      </c>
      <c r="BZ88" s="15">
        <f t="shared" si="153"/>
        <v>15.134244658606455</v>
      </c>
      <c r="CA88" s="15">
        <f t="shared" si="153"/>
        <v>15.128052317021547</v>
      </c>
      <c r="CB88" s="15">
        <f t="shared" si="153"/>
        <v>15.140593542358221</v>
      </c>
      <c r="CC88" s="15">
        <f t="shared" si="153"/>
        <v>15.115086146448849</v>
      </c>
      <c r="CD88" s="15">
        <f t="shared" si="153"/>
        <v>15.166536515116578</v>
      </c>
      <c r="CE88" s="15">
        <f t="shared" si="153"/>
        <v>15.060856507308086</v>
      </c>
      <c r="CF88" s="15">
        <f t="shared" si="153"/>
        <v>15.27108828621391</v>
      </c>
      <c r="CG88" s="15">
        <f t="shared" si="122"/>
        <v>14.812126887374127</v>
      </c>
      <c r="CI88" s="15">
        <v>28000</v>
      </c>
      <c r="CJ88" s="93">
        <f t="shared" si="136"/>
        <v>-2.1796550777557207E-2</v>
      </c>
      <c r="CK88" s="93">
        <f t="shared" si="137"/>
        <v>-1.8508929281959394E-2</v>
      </c>
      <c r="CL88" s="63">
        <f t="shared" si="138"/>
        <v>-3.2876214955978125E-3</v>
      </c>
      <c r="CM88" s="15">
        <f t="shared" si="139"/>
        <v>0.43772099415947907</v>
      </c>
      <c r="CN88" s="15">
        <f t="shared" si="140"/>
        <v>-0.76631334454632205</v>
      </c>
      <c r="CO88" s="15">
        <f t="shared" si="141"/>
        <v>-2.7575209283522857</v>
      </c>
      <c r="CP88" s="15">
        <f t="shared" si="142"/>
        <v>-5.1431907956842009</v>
      </c>
      <c r="CQ88" s="15">
        <f t="shared" si="144"/>
        <v>22.739775759435375</v>
      </c>
      <c r="CR88" s="15">
        <f t="shared" si="145"/>
        <v>22.743481491148014</v>
      </c>
      <c r="CS88" s="15">
        <f t="shared" si="146"/>
        <v>22.735144600890891</v>
      </c>
      <c r="CT88" s="15">
        <f t="shared" si="147"/>
        <v>22.75399276782802</v>
      </c>
      <c r="CU88" s="15">
        <f t="shared" si="148"/>
        <v>22.711835999452333</v>
      </c>
      <c r="CV88" s="15">
        <f t="shared" si="149"/>
        <v>22.808613472164986</v>
      </c>
      <c r="CW88" s="15">
        <f t="shared" si="150"/>
        <v>22.597455793391394</v>
      </c>
      <c r="CX88" s="15">
        <f t="shared" si="143"/>
        <v>23.154197696790622</v>
      </c>
    </row>
    <row r="89" spans="1:102" x14ac:dyDescent="0.2">
      <c r="A89" s="159" t="s">
        <v>410</v>
      </c>
      <c r="B89" s="160" t="s">
        <v>111</v>
      </c>
      <c r="C89" s="161">
        <v>49135.455000000002</v>
      </c>
      <c r="D89" s="159" t="s">
        <v>260</v>
      </c>
      <c r="E89">
        <f t="shared" si="154"/>
        <v>8311.5117645005048</v>
      </c>
      <c r="F89" s="11">
        <f t="shared" si="155"/>
        <v>8311.5</v>
      </c>
      <c r="G89">
        <f t="shared" si="156"/>
        <v>4.1782000043895096E-3</v>
      </c>
      <c r="K89" s="63"/>
      <c r="P89" s="31">
        <f t="shared" si="113"/>
        <v>1.7973497484576072E-2</v>
      </c>
      <c r="Q89" s="2">
        <f t="shared" si="157"/>
        <v>34116.955000000002</v>
      </c>
      <c r="R89">
        <f t="shared" si="158"/>
        <v>1.9031023256684172E-4</v>
      </c>
      <c r="S89">
        <v>1</v>
      </c>
      <c r="Z89">
        <f t="shared" si="159"/>
        <v>8311.5</v>
      </c>
      <c r="AA89" s="217">
        <f t="shared" si="160"/>
        <v>-8.2894156409082584E-4</v>
      </c>
      <c r="AB89" s="218">
        <f t="shared" si="161"/>
        <v>5.0071415684803354E-3</v>
      </c>
      <c r="AC89" s="218">
        <f t="shared" si="162"/>
        <v>5.0071415684803354E-3</v>
      </c>
      <c r="AD89" s="219">
        <f t="shared" si="163"/>
        <v>2.5071466686803715E-5</v>
      </c>
      <c r="AH89" s="15">
        <f t="shared" si="164"/>
        <v>-1.8802439048666898E-2</v>
      </c>
      <c r="AI89" s="15">
        <f t="shared" si="165"/>
        <v>1.3170202633741068</v>
      </c>
      <c r="AJ89" s="15">
        <f t="shared" si="166"/>
        <v>1.0019973739422089E-2</v>
      </c>
      <c r="AK89" s="15">
        <f t="shared" si="167"/>
        <v>0.49505351183425184</v>
      </c>
      <c r="AL89" s="15">
        <f t="shared" si="168"/>
        <v>1.0012166169839802</v>
      </c>
      <c r="AM89" s="15">
        <f t="shared" si="169"/>
        <v>0.54709260849167474</v>
      </c>
      <c r="AN89" s="63">
        <f t="shared" si="151"/>
        <v>13.110023755551385</v>
      </c>
      <c r="AO89" s="63">
        <f t="shared" si="151"/>
        <v>13.107145521474484</v>
      </c>
      <c r="AP89" s="63">
        <f t="shared" si="151"/>
        <v>13.101444225374959</v>
      </c>
      <c r="AQ89" s="63">
        <f t="shared" si="151"/>
        <v>13.090207249927008</v>
      </c>
      <c r="AR89" s="63">
        <f t="shared" si="151"/>
        <v>13.068269311966661</v>
      </c>
      <c r="AS89" s="63">
        <f t="shared" si="151"/>
        <v>13.026174821616955</v>
      </c>
      <c r="AT89" s="63">
        <f t="shared" si="151"/>
        <v>12.947712595862676</v>
      </c>
      <c r="AU89" s="63">
        <f t="shared" si="170"/>
        <v>12.807392948445987</v>
      </c>
      <c r="AV89" s="217">
        <f t="shared" si="171"/>
        <v>1.2009715831895929E-3</v>
      </c>
      <c r="AW89" s="218">
        <f t="shared" si="179"/>
        <v>8.3785345393223715E-3</v>
      </c>
      <c r="AX89" s="224">
        <f t="shared" si="180"/>
        <v>7.0199841026617946E-5</v>
      </c>
      <c r="AZ89" s="63"/>
      <c r="BA89" s="15">
        <f t="shared" si="172"/>
        <v>2.0299131472804187E-3</v>
      </c>
      <c r="BB89" s="15">
        <f t="shared" si="173"/>
        <v>0.5267393352095413</v>
      </c>
      <c r="BC89" s="15">
        <f t="shared" si="174"/>
        <v>0.18545806953657501</v>
      </c>
      <c r="BD89" s="15">
        <f t="shared" si="175"/>
        <v>0.37923637363166512</v>
      </c>
      <c r="BE89" s="15">
        <f t="shared" si="176"/>
        <v>2.4660433139496956</v>
      </c>
      <c r="BF89" s="15">
        <f t="shared" si="177"/>
        <v>2.8470962026806959</v>
      </c>
      <c r="BG89" s="63">
        <f t="shared" si="152"/>
        <v>14.473626981531075</v>
      </c>
      <c r="BH89" s="63">
        <f t="shared" si="152"/>
        <v>14.473620206832139</v>
      </c>
      <c r="BI89" s="63">
        <f t="shared" si="152"/>
        <v>14.473654041794894</v>
      </c>
      <c r="BJ89" s="63">
        <f t="shared" si="152"/>
        <v>14.473485026760329</v>
      </c>
      <c r="BK89" s="63">
        <f t="shared" si="152"/>
        <v>14.47432849047787</v>
      </c>
      <c r="BL89" s="63">
        <f t="shared" si="152"/>
        <v>14.470098747441853</v>
      </c>
      <c r="BM89" s="63">
        <f t="shared" si="152"/>
        <v>14.490820097152573</v>
      </c>
      <c r="BN89" s="63">
        <f t="shared" si="178"/>
        <v>13.901168594750201</v>
      </c>
      <c r="BO89" s="63"/>
      <c r="BP89" s="63"/>
      <c r="BQ89" s="15">
        <f t="shared" si="114"/>
        <v>1.3139145990832199E-2</v>
      </c>
      <c r="BR89" s="15">
        <v>28500</v>
      </c>
      <c r="BS89" s="15">
        <f t="shared" si="115"/>
        <v>1.6510538961674235E-2</v>
      </c>
      <c r="BT89" s="15">
        <f t="shared" si="116"/>
        <v>-2.0001442565375897E-2</v>
      </c>
      <c r="BU89" s="15">
        <f t="shared" si="117"/>
        <v>3.6511981527050132E-2</v>
      </c>
      <c r="BV89" s="15">
        <f t="shared" si="118"/>
        <v>0.43501531748073186</v>
      </c>
      <c r="BW89" s="15">
        <f t="shared" si="119"/>
        <v>0.95542146679701601</v>
      </c>
      <c r="BX89" s="15">
        <f t="shared" si="120"/>
        <v>2.8617051157556204</v>
      </c>
      <c r="BY89" s="15">
        <f t="shared" si="121"/>
        <v>7.0990182873063654</v>
      </c>
      <c r="BZ89" s="15">
        <f t="shared" si="153"/>
        <v>15.168454027784282</v>
      </c>
      <c r="CA89" s="15">
        <f t="shared" si="153"/>
        <v>15.161653022553574</v>
      </c>
      <c r="CB89" s="15">
        <f t="shared" si="153"/>
        <v>15.175137990952068</v>
      </c>
      <c r="CC89" s="15">
        <f t="shared" si="153"/>
        <v>15.148291520255185</v>
      </c>
      <c r="CD89" s="15">
        <f t="shared" si="153"/>
        <v>15.201325699643704</v>
      </c>
      <c r="CE89" s="15">
        <f t="shared" si="153"/>
        <v>15.094802204393453</v>
      </c>
      <c r="CF89" s="15">
        <f t="shared" si="153"/>
        <v>15.302711531617053</v>
      </c>
      <c r="CG89" s="15">
        <f t="shared" si="122"/>
        <v>14.863038179217796</v>
      </c>
      <c r="CI89" s="15">
        <v>28500</v>
      </c>
      <c r="CJ89" s="93">
        <f t="shared" si="136"/>
        <v>-2.3372835536217933E-2</v>
      </c>
      <c r="CK89" s="93">
        <f t="shared" si="137"/>
        <v>-2.0001442565375897E-2</v>
      </c>
      <c r="CL89" s="63">
        <f t="shared" si="138"/>
        <v>-3.3713929708420356E-3</v>
      </c>
      <c r="CM89" s="15">
        <f t="shared" si="139"/>
        <v>0.46175672806998835</v>
      </c>
      <c r="CN89" s="15">
        <f t="shared" si="140"/>
        <v>-0.82368894083562527</v>
      </c>
      <c r="CO89" s="15">
        <f t="shared" si="141"/>
        <v>-2.6627177957365524</v>
      </c>
      <c r="CP89" s="15">
        <f t="shared" si="142"/>
        <v>-4.0963372770852446</v>
      </c>
      <c r="CQ89" s="15">
        <f t="shared" si="144"/>
        <v>22.907576174772519</v>
      </c>
      <c r="CR89" s="15">
        <f t="shared" si="145"/>
        <v>22.908716954269913</v>
      </c>
      <c r="CS89" s="15">
        <f t="shared" si="146"/>
        <v>22.905628107674975</v>
      </c>
      <c r="CT89" s="15">
        <f t="shared" si="147"/>
        <v>22.914020702718506</v>
      </c>
      <c r="CU89" s="15">
        <f t="shared" si="148"/>
        <v>22.891426607875186</v>
      </c>
      <c r="CV89" s="15">
        <f t="shared" si="149"/>
        <v>22.953880465625673</v>
      </c>
      <c r="CW89" s="15">
        <f t="shared" si="150"/>
        <v>22.791749462684326</v>
      </c>
      <c r="CX89" s="15">
        <f t="shared" si="143"/>
        <v>23.38918332550892</v>
      </c>
    </row>
    <row r="90" spans="1:102" x14ac:dyDescent="0.2">
      <c r="A90" s="164" t="s">
        <v>107</v>
      </c>
      <c r="B90" s="165" t="s">
        <v>110</v>
      </c>
      <c r="C90" s="164">
        <v>49500.376600000003</v>
      </c>
      <c r="D90" s="164">
        <v>1E-3</v>
      </c>
      <c r="E90">
        <f t="shared" si="154"/>
        <v>9339.0165145632982</v>
      </c>
      <c r="F90" s="11">
        <f t="shared" si="155"/>
        <v>9339</v>
      </c>
      <c r="G90">
        <f t="shared" si="156"/>
        <v>5.8652000006986782E-3</v>
      </c>
      <c r="J90">
        <f>G90</f>
        <v>5.8652000006986782E-3</v>
      </c>
      <c r="P90" s="31">
        <f t="shared" si="113"/>
        <v>1.7144727134993105E-2</v>
      </c>
      <c r="Q90" s="2">
        <f t="shared" si="157"/>
        <v>34481.876600000003</v>
      </c>
      <c r="R90">
        <f t="shared" si="158"/>
        <v>1.2722773237328424E-4</v>
      </c>
      <c r="S90">
        <v>0.6</v>
      </c>
      <c r="Z90">
        <f t="shared" si="159"/>
        <v>9339</v>
      </c>
      <c r="AA90" s="217">
        <f t="shared" si="160"/>
        <v>4.8920630179308811E-3</v>
      </c>
      <c r="AB90" s="218">
        <f t="shared" si="161"/>
        <v>9.7313698276779714E-4</v>
      </c>
      <c r="AC90" s="218">
        <f t="shared" si="162"/>
        <v>9.7313698276779714E-4</v>
      </c>
      <c r="AD90" s="219">
        <f t="shared" si="163"/>
        <v>5.6819735233824709E-7</v>
      </c>
      <c r="AH90" s="15">
        <f t="shared" si="164"/>
        <v>-1.2252664117062224E-2</v>
      </c>
      <c r="AI90" s="15">
        <f t="shared" si="165"/>
        <v>1.1547853413929794</v>
      </c>
      <c r="AJ90" s="15">
        <f t="shared" si="166"/>
        <v>0.30806223057825344</v>
      </c>
      <c r="AK90" s="15">
        <f t="shared" si="167"/>
        <v>0.56711667675979394</v>
      </c>
      <c r="AL90" s="15">
        <f t="shared" si="168"/>
        <v>1.3043520063703096</v>
      </c>
      <c r="AM90" s="15">
        <f t="shared" si="169"/>
        <v>0.76364363253758483</v>
      </c>
      <c r="AN90" s="63">
        <f t="shared" si="151"/>
        <v>13.308435157532619</v>
      </c>
      <c r="AO90" s="63">
        <f t="shared" si="151"/>
        <v>13.306445150008534</v>
      </c>
      <c r="AP90" s="63">
        <f t="shared" si="151"/>
        <v>13.301870337180107</v>
      </c>
      <c r="AQ90" s="63">
        <f t="shared" si="151"/>
        <v>13.291424319358441</v>
      </c>
      <c r="AR90" s="63">
        <f t="shared" si="151"/>
        <v>13.267925413526951</v>
      </c>
      <c r="AS90" s="63">
        <f t="shared" si="151"/>
        <v>13.216679740168225</v>
      </c>
      <c r="AT90" s="63">
        <f t="shared" si="151"/>
        <v>13.111184888179563</v>
      </c>
      <c r="AU90" s="63">
        <f t="shared" si="170"/>
        <v>12.912015653184728</v>
      </c>
      <c r="AV90" s="217">
        <f t="shared" si="171"/>
        <v>5.802312539375013E-3</v>
      </c>
      <c r="AW90" s="218">
        <f t="shared" si="179"/>
        <v>4.3299873787941839E-3</v>
      </c>
      <c r="AX90" s="224">
        <f t="shared" si="180"/>
        <v>1.1249274420310155E-5</v>
      </c>
      <c r="AZ90" s="63"/>
      <c r="BA90" s="15">
        <f t="shared" si="172"/>
        <v>9.1024952144413192E-4</v>
      </c>
      <c r="BB90" s="15">
        <f t="shared" si="173"/>
        <v>0.45335827306991383</v>
      </c>
      <c r="BC90" s="15">
        <f t="shared" si="174"/>
        <v>-4.1108226238294437E-2</v>
      </c>
      <c r="BD90" s="15">
        <f t="shared" si="175"/>
        <v>0.26263797574245784</v>
      </c>
      <c r="BE90" s="15">
        <f t="shared" si="176"/>
        <v>2.6937011252161787</v>
      </c>
      <c r="BF90" s="15">
        <f t="shared" si="177"/>
        <v>4.3904675177494843</v>
      </c>
      <c r="BG90" s="63">
        <f t="shared" si="152"/>
        <v>14.845383033172359</v>
      </c>
      <c r="BH90" s="63">
        <f t="shared" si="152"/>
        <v>14.843614337896923</v>
      </c>
      <c r="BI90" s="63">
        <f t="shared" si="152"/>
        <v>14.848095358411955</v>
      </c>
      <c r="BJ90" s="63">
        <f t="shared" si="152"/>
        <v>14.836696500981168</v>
      </c>
      <c r="BK90" s="63">
        <f t="shared" si="152"/>
        <v>14.865403099299975</v>
      </c>
      <c r="BL90" s="63">
        <f t="shared" si="152"/>
        <v>14.791121967587078</v>
      </c>
      <c r="BM90" s="63">
        <f t="shared" si="152"/>
        <v>14.972135138179672</v>
      </c>
      <c r="BN90" s="63">
        <f t="shared" si="178"/>
        <v>14.384064061766303</v>
      </c>
      <c r="BO90" s="63"/>
      <c r="BP90" s="63"/>
      <c r="BQ90" s="15">
        <f t="shared" si="114"/>
        <v>1.1677239965813942E-2</v>
      </c>
      <c r="BR90" s="15">
        <v>29000</v>
      </c>
      <c r="BS90" s="15">
        <f t="shared" si="115"/>
        <v>1.5034090361840328E-2</v>
      </c>
      <c r="BT90" s="15">
        <f t="shared" si="116"/>
        <v>-2.1521992727244116E-2</v>
      </c>
      <c r="BU90" s="15">
        <f t="shared" si="117"/>
        <v>3.6556083089084444E-2</v>
      </c>
      <c r="BV90" s="15">
        <f t="shared" si="118"/>
        <v>0.43215318506175548</v>
      </c>
      <c r="BW90" s="15">
        <f t="shared" si="119"/>
        <v>0.94988949650835819</v>
      </c>
      <c r="BX90" s="15">
        <f t="shared" si="120"/>
        <v>2.8799069357512161</v>
      </c>
      <c r="BY90" s="15">
        <f t="shared" si="121"/>
        <v>7.5990915099777112</v>
      </c>
      <c r="BZ90" s="15">
        <f t="shared" si="153"/>
        <v>15.202415530363112</v>
      </c>
      <c r="CA90" s="15">
        <f t="shared" si="153"/>
        <v>15.195064526267386</v>
      </c>
      <c r="CB90" s="15">
        <f t="shared" si="153"/>
        <v>15.20935880137238</v>
      </c>
      <c r="CC90" s="15">
        <f t="shared" si="153"/>
        <v>15.181456657105041</v>
      </c>
      <c r="CD90" s="15">
        <f t="shared" si="153"/>
        <v>15.235532382807724</v>
      </c>
      <c r="CE90" s="15">
        <f t="shared" si="153"/>
        <v>15.129139591218193</v>
      </c>
      <c r="CF90" s="15">
        <f t="shared" si="153"/>
        <v>15.333195407569095</v>
      </c>
      <c r="CG90" s="15">
        <f t="shared" si="122"/>
        <v>14.913949471061464</v>
      </c>
      <c r="CI90" s="15">
        <v>29000</v>
      </c>
      <c r="CJ90" s="93">
        <f t="shared" si="136"/>
        <v>-2.4878843123270503E-2</v>
      </c>
      <c r="CK90" s="93">
        <f t="shared" si="137"/>
        <v>-2.1521992727244116E-2</v>
      </c>
      <c r="CL90" s="63">
        <f t="shared" si="138"/>
        <v>-3.3568503960263872E-3</v>
      </c>
      <c r="CM90" s="15">
        <f t="shared" si="139"/>
        <v>0.49458147504438843</v>
      </c>
      <c r="CN90" s="15">
        <f t="shared" si="140"/>
        <v>-0.87939803146378748</v>
      </c>
      <c r="CO90" s="15">
        <f t="shared" si="141"/>
        <v>-2.5560076828567957</v>
      </c>
      <c r="CP90" s="15">
        <f t="shared" si="142"/>
        <v>-3.3172283273593299</v>
      </c>
      <c r="CQ90" s="15">
        <f t="shared" si="144"/>
        <v>23.085270742228424</v>
      </c>
      <c r="CR90" s="15">
        <f t="shared" si="145"/>
        <v>23.085419069194302</v>
      </c>
      <c r="CS90" s="15">
        <f t="shared" si="146"/>
        <v>23.084886140953838</v>
      </c>
      <c r="CT90" s="15">
        <f t="shared" si="147"/>
        <v>23.08680348435443</v>
      </c>
      <c r="CU90" s="15">
        <f t="shared" si="148"/>
        <v>23.079938262098679</v>
      </c>
      <c r="CV90" s="15">
        <f t="shared" si="149"/>
        <v>23.104959245511846</v>
      </c>
      <c r="CW90" s="15">
        <f t="shared" si="150"/>
        <v>23.018880860228411</v>
      </c>
      <c r="CX90" s="15">
        <f t="shared" si="143"/>
        <v>23.624168954227219</v>
      </c>
    </row>
    <row r="91" spans="1:102" x14ac:dyDescent="0.2">
      <c r="A91" s="164" t="s">
        <v>107</v>
      </c>
      <c r="B91" s="165" t="s">
        <v>111</v>
      </c>
      <c r="C91" s="164">
        <v>49502.335299999999</v>
      </c>
      <c r="D91" s="164">
        <v>8.0000000000000004E-4</v>
      </c>
      <c r="E91">
        <f t="shared" si="154"/>
        <v>9344.5315993210752</v>
      </c>
      <c r="F91" s="11">
        <f t="shared" si="155"/>
        <v>9344.5</v>
      </c>
      <c r="G91">
        <f t="shared" si="156"/>
        <v>1.1222599998291116E-2</v>
      </c>
      <c r="J91">
        <f>G91</f>
        <v>1.1222599998291116E-2</v>
      </c>
      <c r="P91" s="31">
        <f t="shared" si="113"/>
        <v>1.7139972311629191E-2</v>
      </c>
      <c r="Q91" s="2">
        <f t="shared" si="157"/>
        <v>34483.835299999999</v>
      </c>
      <c r="R91">
        <f t="shared" si="158"/>
        <v>3.5015295094660001E-5</v>
      </c>
      <c r="S91">
        <v>1</v>
      </c>
      <c r="Z91">
        <f t="shared" si="159"/>
        <v>9344.5</v>
      </c>
      <c r="AA91" s="217">
        <f t="shared" si="160"/>
        <v>4.9215469250771405E-3</v>
      </c>
      <c r="AB91" s="218">
        <f t="shared" si="161"/>
        <v>6.3010530732139757E-3</v>
      </c>
      <c r="AC91" s="218">
        <f t="shared" si="162"/>
        <v>6.3010530732139757E-3</v>
      </c>
      <c r="AD91" s="219">
        <f t="shared" si="163"/>
        <v>3.9703269831459289E-5</v>
      </c>
      <c r="AH91" s="15">
        <f t="shared" si="164"/>
        <v>-1.2218425386552051E-2</v>
      </c>
      <c r="AI91" s="15">
        <f t="shared" si="165"/>
        <v>1.1539809780501356</v>
      </c>
      <c r="AJ91" s="15">
        <f t="shared" si="166"/>
        <v>0.30941101895696177</v>
      </c>
      <c r="AK91" s="15">
        <f t="shared" si="167"/>
        <v>0.56733560206278033</v>
      </c>
      <c r="AL91" s="15">
        <f t="shared" si="168"/>
        <v>1.3057700707932343</v>
      </c>
      <c r="AM91" s="15">
        <f t="shared" si="169"/>
        <v>0.76476674631168984</v>
      </c>
      <c r="AN91" s="63">
        <f t="shared" ref="AN91:AT100" si="181">$AU91+$AB$7*SIN(AO91)</f>
        <v>13.30942890108938</v>
      </c>
      <c r="AO91" s="63">
        <f t="shared" si="181"/>
        <v>13.307444759791869</v>
      </c>
      <c r="AP91" s="63">
        <f t="shared" si="181"/>
        <v>13.302879262570187</v>
      </c>
      <c r="AQ91" s="63">
        <f t="shared" si="181"/>
        <v>13.292445029097435</v>
      </c>
      <c r="AR91" s="63">
        <f t="shared" si="181"/>
        <v>13.268951813492803</v>
      </c>
      <c r="AS91" s="63">
        <f t="shared" si="181"/>
        <v>13.217676911762164</v>
      </c>
      <c r="AT91" s="63">
        <f t="shared" si="181"/>
        <v>13.112054626397175</v>
      </c>
      <c r="AU91" s="63">
        <f t="shared" si="170"/>
        <v>12.912575677395008</v>
      </c>
      <c r="AV91" s="217">
        <f t="shared" si="171"/>
        <v>5.8257394539884344E-3</v>
      </c>
      <c r="AW91" s="218">
        <f t="shared" si="179"/>
        <v>9.5236050547760805E-3</v>
      </c>
      <c r="AX91" s="224">
        <f t="shared" si="180"/>
        <v>9.0699053239356507E-5</v>
      </c>
      <c r="AZ91" s="63"/>
      <c r="BA91" s="15">
        <f t="shared" si="172"/>
        <v>9.0419252891129427E-4</v>
      </c>
      <c r="BB91" s="15">
        <f t="shared" si="173"/>
        <v>0.45307994940536245</v>
      </c>
      <c r="BC91" s="15">
        <f t="shared" si="174"/>
        <v>-4.2168201221056675E-2</v>
      </c>
      <c r="BD91" s="15">
        <f t="shared" si="175"/>
        <v>0.26205789852771455</v>
      </c>
      <c r="BE91" s="15">
        <f t="shared" si="176"/>
        <v>2.6947620203064404</v>
      </c>
      <c r="BF91" s="15">
        <f t="shared" si="177"/>
        <v>4.4012480889497434</v>
      </c>
      <c r="BG91" s="63">
        <f t="shared" ref="BG91:BM100" si="182">$BN91+$BB$7*SIN(BH91)</f>
        <v>14.847244232757474</v>
      </c>
      <c r="BH91" s="63">
        <f t="shared" si="182"/>
        <v>14.845450531322776</v>
      </c>
      <c r="BI91" s="63">
        <f t="shared" si="182"/>
        <v>14.849985059060227</v>
      </c>
      <c r="BJ91" s="63">
        <f t="shared" si="182"/>
        <v>14.838474867341423</v>
      </c>
      <c r="BK91" s="63">
        <f t="shared" si="182"/>
        <v>14.867398907918512</v>
      </c>
      <c r="BL91" s="63">
        <f t="shared" si="182"/>
        <v>14.792716912151846</v>
      </c>
      <c r="BM91" s="63">
        <f t="shared" si="182"/>
        <v>14.974334898316346</v>
      </c>
      <c r="BN91" s="63">
        <f t="shared" si="178"/>
        <v>14.386648903682204</v>
      </c>
      <c r="BO91" s="63"/>
      <c r="BP91" s="63"/>
      <c r="BQ91" s="15">
        <f t="shared" si="114"/>
        <v>1.0265027335261865E-2</v>
      </c>
      <c r="BR91" s="15">
        <v>29500</v>
      </c>
      <c r="BS91" s="15">
        <f t="shared" si="115"/>
        <v>1.3487579316823969E-2</v>
      </c>
      <c r="BT91" s="15">
        <f t="shared" si="116"/>
        <v>-2.3070579767564062E-2</v>
      </c>
      <c r="BU91" s="15">
        <f t="shared" si="117"/>
        <v>3.6558159084388031E-2</v>
      </c>
      <c r="BV91" s="15">
        <f t="shared" si="118"/>
        <v>0.42951358501845971</v>
      </c>
      <c r="BW91" s="15">
        <f t="shared" si="119"/>
        <v>0.94412283462850866</v>
      </c>
      <c r="BX91" s="15">
        <f t="shared" si="120"/>
        <v>2.8978661047795482</v>
      </c>
      <c r="BY91" s="15">
        <f t="shared" si="121"/>
        <v>8.1652563314508519</v>
      </c>
      <c r="BZ91" s="15">
        <f t="shared" si="153"/>
        <v>15.236138204672095</v>
      </c>
      <c r="CA91" s="15">
        <f t="shared" si="153"/>
        <v>15.228316572190097</v>
      </c>
      <c r="CB91" s="15">
        <f t="shared" si="153"/>
        <v>15.243256693238228</v>
      </c>
      <c r="CC91" s="15">
        <f t="shared" si="153"/>
        <v>15.214617969493</v>
      </c>
      <c r="CD91" s="15">
        <f t="shared" si="153"/>
        <v>15.269158209576338</v>
      </c>
      <c r="CE91" s="15">
        <f t="shared" si="153"/>
        <v>15.163878099793637</v>
      </c>
      <c r="CF91" s="15">
        <f t="shared" si="153"/>
        <v>15.362592849672126</v>
      </c>
      <c r="CG91" s="15">
        <f t="shared" si="122"/>
        <v>14.964860762905136</v>
      </c>
      <c r="CI91" s="15">
        <v>29500</v>
      </c>
      <c r="CJ91" s="93">
        <f t="shared" si="136"/>
        <v>-2.6293131749126168E-2</v>
      </c>
      <c r="CK91" s="93">
        <f t="shared" si="137"/>
        <v>-2.3070579767564062E-2</v>
      </c>
      <c r="CL91" s="63">
        <f t="shared" si="138"/>
        <v>-3.2225519815621047E-3</v>
      </c>
      <c r="CM91" s="15">
        <f t="shared" si="139"/>
        <v>0.5401579536819664</v>
      </c>
      <c r="CN91" s="15">
        <f t="shared" si="140"/>
        <v>-0.93174968715010531</v>
      </c>
      <c r="CO91" s="15">
        <f t="shared" si="141"/>
        <v>-2.4314018314529497</v>
      </c>
      <c r="CP91" s="15">
        <f t="shared" si="142"/>
        <v>-2.6967722939247656</v>
      </c>
      <c r="CQ91" s="15">
        <f t="shared" si="144"/>
        <v>23.27712571466175</v>
      </c>
      <c r="CR91" s="15">
        <f t="shared" si="145"/>
        <v>23.277125353214117</v>
      </c>
      <c r="CS91" s="15">
        <f t="shared" si="146"/>
        <v>23.277127474315908</v>
      </c>
      <c r="CT91" s="15">
        <f t="shared" si="147"/>
        <v>23.277115027164342</v>
      </c>
      <c r="CU91" s="15">
        <f t="shared" si="148"/>
        <v>23.277188077698355</v>
      </c>
      <c r="CV91" s="15">
        <f t="shared" si="149"/>
        <v>23.276759614745629</v>
      </c>
      <c r="CW91" s="15">
        <f t="shared" si="150"/>
        <v>23.279281690895051</v>
      </c>
      <c r="CX91" s="15">
        <f t="shared" si="143"/>
        <v>23.859154582945518</v>
      </c>
    </row>
    <row r="92" spans="1:102" x14ac:dyDescent="0.2">
      <c r="A92" s="164" t="s">
        <v>107</v>
      </c>
      <c r="B92" s="165" t="s">
        <v>110</v>
      </c>
      <c r="C92" s="164">
        <v>50248.337399999997</v>
      </c>
      <c r="D92" s="164">
        <v>1E-3</v>
      </c>
      <c r="E92">
        <f t="shared" si="154"/>
        <v>11445.039492816046</v>
      </c>
      <c r="F92" s="11">
        <f t="shared" si="155"/>
        <v>11445</v>
      </c>
      <c r="G92">
        <f t="shared" si="156"/>
        <v>1.402599999710219E-2</v>
      </c>
      <c r="J92">
        <f>G92</f>
        <v>1.402599999710219E-2</v>
      </c>
      <c r="P92" s="31">
        <f t="shared" si="113"/>
        <v>1.5076011200335408E-2</v>
      </c>
      <c r="Q92" s="2">
        <f t="shared" si="157"/>
        <v>35229.837399999997</v>
      </c>
      <c r="R92">
        <f t="shared" si="158"/>
        <v>1.1025235269152712E-6</v>
      </c>
      <c r="S92">
        <v>0.6</v>
      </c>
      <c r="Z92">
        <f t="shared" si="159"/>
        <v>11445</v>
      </c>
      <c r="AA92" s="217">
        <f t="shared" si="160"/>
        <v>1.4859503705627438E-2</v>
      </c>
      <c r="AB92" s="218">
        <f t="shared" si="161"/>
        <v>-8.3350370852524822E-4</v>
      </c>
      <c r="AC92" s="218">
        <f t="shared" si="162"/>
        <v>-8.3350370852524822E-4</v>
      </c>
      <c r="AD92" s="219">
        <f t="shared" si="163"/>
        <v>4.1683705927520513E-7</v>
      </c>
      <c r="AH92" s="15">
        <f t="shared" si="164"/>
        <v>-2.165074947079701E-4</v>
      </c>
      <c r="AI92" s="15">
        <f t="shared" si="165"/>
        <v>0.90662251219752166</v>
      </c>
      <c r="AJ92" s="15">
        <f t="shared" si="166"/>
        <v>0.67363667713852404</v>
      </c>
      <c r="AK92" s="15">
        <f t="shared" si="167"/>
        <v>0.58039682264887682</v>
      </c>
      <c r="AL92" s="15">
        <f t="shared" si="168"/>
        <v>1.7303149585692836</v>
      </c>
      <c r="AM92" s="15">
        <f t="shared" si="169"/>
        <v>1.1737449994985227</v>
      </c>
      <c r="AN92" s="63">
        <f t="shared" si="181"/>
        <v>13.644242713736411</v>
      </c>
      <c r="AO92" s="63">
        <f t="shared" si="181"/>
        <v>13.643924340499094</v>
      </c>
      <c r="AP92" s="63">
        <f t="shared" si="181"/>
        <v>13.642781737351655</v>
      </c>
      <c r="AQ92" s="63">
        <f t="shared" si="181"/>
        <v>13.63870085577655</v>
      </c>
      <c r="AR92" s="63">
        <f t="shared" si="181"/>
        <v>13.624368596001339</v>
      </c>
      <c r="AS92" s="63">
        <f t="shared" si="181"/>
        <v>13.576676744162235</v>
      </c>
      <c r="AT92" s="63">
        <f t="shared" si="181"/>
        <v>13.438758872656363</v>
      </c>
      <c r="AU92" s="63">
        <f t="shared" si="170"/>
        <v>13.126454014430259</v>
      </c>
      <c r="AV92" s="217">
        <f t="shared" si="171"/>
        <v>1.3592510999685512E-2</v>
      </c>
      <c r="AW92" s="218">
        <f t="shared" si="179"/>
        <v>2.1032015111989853E-3</v>
      </c>
      <c r="AX92" s="224">
        <f t="shared" si="180"/>
        <v>2.6540739580258175E-6</v>
      </c>
      <c r="AZ92" s="63"/>
      <c r="BA92" s="15">
        <f t="shared" si="172"/>
        <v>-1.2669927059419256E-3</v>
      </c>
      <c r="BB92" s="15">
        <f t="shared" si="173"/>
        <v>0.39668485551277588</v>
      </c>
      <c r="BC92" s="15">
        <f t="shared" si="174"/>
        <v>-0.37750424482358663</v>
      </c>
      <c r="BD92" s="15">
        <f t="shared" si="175"/>
        <v>6.1698625232355704E-2</v>
      </c>
      <c r="BE92" s="15">
        <f t="shared" si="176"/>
        <v>3.0396809459370968</v>
      </c>
      <c r="BF92" s="15">
        <f t="shared" si="177"/>
        <v>19.60784238588591</v>
      </c>
      <c r="BG92" s="63">
        <f t="shared" si="182"/>
        <v>15.502605136092319</v>
      </c>
      <c r="BH92" s="63">
        <f t="shared" si="182"/>
        <v>15.493985019073218</v>
      </c>
      <c r="BI92" s="63">
        <f t="shared" si="182"/>
        <v>15.508508124333554</v>
      </c>
      <c r="BJ92" s="63">
        <f t="shared" si="182"/>
        <v>15.484013398620762</v>
      </c>
      <c r="BK92" s="63">
        <f t="shared" si="182"/>
        <v>15.525255417223876</v>
      </c>
      <c r="BL92" s="63">
        <f t="shared" si="182"/>
        <v>15.455595593947416</v>
      </c>
      <c r="BM92" s="63">
        <f t="shared" si="182"/>
        <v>15.572716676396611</v>
      </c>
      <c r="BN92" s="63">
        <f t="shared" si="178"/>
        <v>15.373823529927774</v>
      </c>
      <c r="BO92" s="63"/>
      <c r="BP92" s="63"/>
      <c r="BQ92" s="15">
        <f t="shared" si="114"/>
        <v>8.9351660811072611E-3</v>
      </c>
      <c r="BR92" s="15">
        <v>30000</v>
      </c>
      <c r="BS92" s="15">
        <f t="shared" si="115"/>
        <v>1.1871871300831494E-2</v>
      </c>
      <c r="BT92" s="15">
        <f t="shared" si="116"/>
        <v>-2.4647203686335727E-2</v>
      </c>
      <c r="BU92" s="15">
        <f t="shared" si="117"/>
        <v>3.6519074987167222E-2</v>
      </c>
      <c r="BV92" s="15">
        <f t="shared" si="118"/>
        <v>0.42708792898808601</v>
      </c>
      <c r="BW92" s="15">
        <f t="shared" si="119"/>
        <v>0.93813046495024965</v>
      </c>
      <c r="BX92" s="15">
        <f t="shared" si="120"/>
        <v>2.915597802161602</v>
      </c>
      <c r="BY92" s="15">
        <f t="shared" si="121"/>
        <v>8.8120612212670739</v>
      </c>
      <c r="BZ92" s="15">
        <f t="shared" ref="BZ92:CF95" si="183">$CG92+$AB$7*SIN(CA92)</f>
        <v>15.269630596120807</v>
      </c>
      <c r="CA92" s="15">
        <f t="shared" si="183"/>
        <v>15.261437280007812</v>
      </c>
      <c r="CB92" s="15">
        <f t="shared" si="183"/>
        <v>15.276833748198937</v>
      </c>
      <c r="CC92" s="15">
        <f t="shared" si="183"/>
        <v>15.247807230066307</v>
      </c>
      <c r="CD92" s="15">
        <f t="shared" si="183"/>
        <v>15.302209575892498</v>
      </c>
      <c r="CE92" s="15">
        <f t="shared" si="183"/>
        <v>15.199020433278418</v>
      </c>
      <c r="CF92" s="15">
        <f t="shared" si="183"/>
        <v>15.390959608912725</v>
      </c>
      <c r="CG92" s="15">
        <f t="shared" si="122"/>
        <v>15.015772054748805</v>
      </c>
      <c r="CI92" s="15">
        <v>30000</v>
      </c>
      <c r="CJ92" s="93">
        <f t="shared" si="136"/>
        <v>-2.758390890605996E-2</v>
      </c>
      <c r="CK92" s="93">
        <f t="shared" si="137"/>
        <v>-2.4647203686335727E-2</v>
      </c>
      <c r="CL92" s="63">
        <f t="shared" si="138"/>
        <v>-2.9367052197242336E-3</v>
      </c>
      <c r="CM92" s="15">
        <f t="shared" si="139"/>
        <v>0.60554187670934168</v>
      </c>
      <c r="CN92" s="15">
        <f t="shared" si="140"/>
        <v>-0.9760862933669513</v>
      </c>
      <c r="CO92" s="15">
        <f t="shared" si="141"/>
        <v>-2.2789406417495086</v>
      </c>
      <c r="CP92" s="15">
        <f t="shared" si="142"/>
        <v>-2.1728412183768007</v>
      </c>
      <c r="CQ92" s="15">
        <f t="shared" si="144"/>
        <v>23.489278897670538</v>
      </c>
      <c r="CR92" s="15">
        <f t="shared" si="145"/>
        <v>23.489278891436541</v>
      </c>
      <c r="CS92" s="15">
        <f t="shared" si="146"/>
        <v>23.489279033020683</v>
      </c>
      <c r="CT92" s="15">
        <f t="shared" si="147"/>
        <v>23.489275817484593</v>
      </c>
      <c r="CU92" s="15">
        <f t="shared" si="148"/>
        <v>23.489348881000641</v>
      </c>
      <c r="CV92" s="15">
        <f t="shared" si="149"/>
        <v>23.487706441637261</v>
      </c>
      <c r="CW92" s="15">
        <f t="shared" si="150"/>
        <v>23.571555017639053</v>
      </c>
      <c r="CX92" s="15">
        <f t="shared" si="143"/>
        <v>24.094140211663813</v>
      </c>
    </row>
    <row r="93" spans="1:102" x14ac:dyDescent="0.2">
      <c r="A93" s="164" t="s">
        <v>107</v>
      </c>
      <c r="B93" s="165" t="s">
        <v>110</v>
      </c>
      <c r="C93" s="164">
        <v>50260.414299999997</v>
      </c>
      <c r="D93" s="164">
        <v>1.5E-3</v>
      </c>
      <c r="E93">
        <f t="shared" si="154"/>
        <v>11479.044254704717</v>
      </c>
      <c r="F93" s="11">
        <f t="shared" si="155"/>
        <v>11479</v>
      </c>
      <c r="G93">
        <f t="shared" si="156"/>
        <v>1.57171999962884E-2</v>
      </c>
      <c r="J93">
        <f>G93</f>
        <v>1.57171999962884E-2</v>
      </c>
      <c r="P93" s="31">
        <f t="shared" si="113"/>
        <v>1.5038533200763947E-2</v>
      </c>
      <c r="Q93" s="2">
        <f t="shared" si="157"/>
        <v>35241.914299999997</v>
      </c>
      <c r="R93">
        <f t="shared" si="158"/>
        <v>4.6058861934743004E-7</v>
      </c>
      <c r="S93">
        <v>0.6</v>
      </c>
      <c r="Z93">
        <f t="shared" si="159"/>
        <v>11479</v>
      </c>
      <c r="AA93" s="217">
        <f t="shared" si="160"/>
        <v>1.4997303780019358E-2</v>
      </c>
      <c r="AB93" s="218">
        <f t="shared" si="161"/>
        <v>7.1989621626904199E-4</v>
      </c>
      <c r="AC93" s="218">
        <f t="shared" si="162"/>
        <v>7.1989621626904199E-4</v>
      </c>
      <c r="AD93" s="219">
        <f t="shared" si="163"/>
        <v>3.1095033731908998E-7</v>
      </c>
      <c r="AH93" s="15">
        <f t="shared" si="164"/>
        <v>-4.1229420744589249E-5</v>
      </c>
      <c r="AI93" s="15">
        <f t="shared" si="165"/>
        <v>0.90351091332814548</v>
      </c>
      <c r="AJ93" s="15">
        <f t="shared" si="166"/>
        <v>0.6775909296196414</v>
      </c>
      <c r="AK93" s="15">
        <f t="shared" si="167"/>
        <v>0.57988764698210726</v>
      </c>
      <c r="AL93" s="15">
        <f t="shared" si="168"/>
        <v>1.7356784560416829</v>
      </c>
      <c r="AM93" s="15">
        <f t="shared" si="169"/>
        <v>1.1801414821299723</v>
      </c>
      <c r="AN93" s="63">
        <f t="shared" si="181"/>
        <v>13.649036695350235</v>
      </c>
      <c r="AO93" s="63">
        <f t="shared" si="181"/>
        <v>13.648731368114552</v>
      </c>
      <c r="AP93" s="63">
        <f t="shared" si="181"/>
        <v>13.647625660731507</v>
      </c>
      <c r="AQ93" s="63">
        <f t="shared" si="181"/>
        <v>13.643640517786633</v>
      </c>
      <c r="AR93" s="63">
        <f t="shared" si="181"/>
        <v>13.629515650974025</v>
      </c>
      <c r="AS93" s="63">
        <f t="shared" si="181"/>
        <v>13.582092285161067</v>
      </c>
      <c r="AT93" s="63">
        <f t="shared" si="181"/>
        <v>13.443943169776315</v>
      </c>
      <c r="AU93" s="63">
        <f t="shared" si="170"/>
        <v>13.129915982275628</v>
      </c>
      <c r="AV93" s="217">
        <f t="shared" si="171"/>
        <v>1.3699302415903371E-2</v>
      </c>
      <c r="AW93" s="218">
        <f t="shared" si="179"/>
        <v>3.1706163087724085E-3</v>
      </c>
      <c r="AX93" s="224">
        <f t="shared" si="180"/>
        <v>6.0316846664721432E-6</v>
      </c>
      <c r="AZ93" s="63"/>
      <c r="BA93" s="15">
        <f t="shared" si="172"/>
        <v>-1.2980013641159878E-3</v>
      </c>
      <c r="BB93" s="15">
        <f t="shared" si="173"/>
        <v>0.39638696904656279</v>
      </c>
      <c r="BC93" s="15">
        <f t="shared" si="174"/>
        <v>-0.38208130755659397</v>
      </c>
      <c r="BD93" s="15">
        <f t="shared" si="175"/>
        <v>5.871279917026348E-2</v>
      </c>
      <c r="BE93" s="15">
        <f t="shared" si="176"/>
        <v>3.0446287465296757</v>
      </c>
      <c r="BF93" s="15">
        <f t="shared" si="177"/>
        <v>20.610068376044314</v>
      </c>
      <c r="BG93" s="63">
        <f t="shared" si="182"/>
        <v>15.512526232987931</v>
      </c>
      <c r="BH93" s="63">
        <f t="shared" si="182"/>
        <v>15.504195960166209</v>
      </c>
      <c r="BI93" s="63">
        <f t="shared" si="182"/>
        <v>15.518202190446953</v>
      </c>
      <c r="BJ93" s="63">
        <f t="shared" si="182"/>
        <v>15.494629504180134</v>
      </c>
      <c r="BK93" s="63">
        <f t="shared" si="182"/>
        <v>15.53424071922816</v>
      </c>
      <c r="BL93" s="63">
        <f t="shared" si="182"/>
        <v>15.467486886813363</v>
      </c>
      <c r="BM93" s="63">
        <f t="shared" si="182"/>
        <v>15.579515994906162</v>
      </c>
      <c r="BN93" s="63">
        <f t="shared" si="178"/>
        <v>15.389802552680619</v>
      </c>
      <c r="BO93" s="63"/>
      <c r="BP93" s="63"/>
      <c r="BQ93" s="15">
        <f t="shared" si="114"/>
        <v>7.7371099512459941E-3</v>
      </c>
      <c r="BR93" s="15">
        <v>30500</v>
      </c>
      <c r="BS93" s="15">
        <f t="shared" si="115"/>
        <v>1.018783004374936E-2</v>
      </c>
      <c r="BT93" s="15">
        <f t="shared" si="116"/>
        <v>-2.6251864483559123E-2</v>
      </c>
      <c r="BU93" s="15">
        <f t="shared" si="117"/>
        <v>3.6439694527308483E-2</v>
      </c>
      <c r="BV93" s="15">
        <f t="shared" si="118"/>
        <v>0.42486829495779521</v>
      </c>
      <c r="BW93" s="15">
        <f t="shared" si="119"/>
        <v>0.93192039057107057</v>
      </c>
      <c r="BX93" s="15">
        <f t="shared" si="120"/>
        <v>2.9331165553999687</v>
      </c>
      <c r="BY93" s="15">
        <f t="shared" si="121"/>
        <v>9.5586546889958495</v>
      </c>
      <c r="BZ93" s="15">
        <f t="shared" si="183"/>
        <v>15.302901163048171</v>
      </c>
      <c r="CA93" s="15">
        <f t="shared" si="183"/>
        <v>15.294452794793443</v>
      </c>
      <c r="CB93" s="15">
        <f t="shared" si="183"/>
        <v>15.310093911076871</v>
      </c>
      <c r="CC93" s="15">
        <f t="shared" si="183"/>
        <v>15.281051344651479</v>
      </c>
      <c r="CD93" s="15">
        <f t="shared" si="183"/>
        <v>15.334697768842771</v>
      </c>
      <c r="CE93" s="15">
        <f t="shared" si="183"/>
        <v>15.234563152552917</v>
      </c>
      <c r="CF93" s="15">
        <f t="shared" si="183"/>
        <v>15.418354107188874</v>
      </c>
      <c r="CG93" s="15">
        <f t="shared" si="122"/>
        <v>15.066683346592473</v>
      </c>
      <c r="CI93" s="15">
        <v>30500</v>
      </c>
      <c r="CJ93" s="93">
        <f t="shared" si="136"/>
        <v>-2.8702584576062489E-2</v>
      </c>
      <c r="CK93" s="93">
        <f t="shared" si="137"/>
        <v>-2.6251864483559123E-2</v>
      </c>
      <c r="CL93" s="63">
        <f t="shared" si="138"/>
        <v>-2.4507200925033665E-3</v>
      </c>
      <c r="CM93" s="15">
        <f t="shared" si="139"/>
        <v>0.70420495314437659</v>
      </c>
      <c r="CN93" s="15">
        <f t="shared" si="140"/>
        <v>-0.99979015782443004</v>
      </c>
      <c r="CO93" s="15">
        <f t="shared" si="141"/>
        <v>-2.0802942255547689</v>
      </c>
      <c r="CP93" s="15">
        <f t="shared" si="142"/>
        <v>-1.7041888347722398</v>
      </c>
      <c r="CQ93" s="15">
        <f t="shared" si="144"/>
        <v>23.731345191001463</v>
      </c>
      <c r="CR93" s="15">
        <f t="shared" si="145"/>
        <v>23.731347750552604</v>
      </c>
      <c r="CS93" s="15">
        <f t="shared" si="146"/>
        <v>23.731372782063513</v>
      </c>
      <c r="CT93" s="15">
        <f t="shared" si="147"/>
        <v>23.731617388659156</v>
      </c>
      <c r="CU93" s="15">
        <f t="shared" si="148"/>
        <v>23.733989544264421</v>
      </c>
      <c r="CV93" s="15">
        <f t="shared" si="149"/>
        <v>23.755506743027571</v>
      </c>
      <c r="CW93" s="15">
        <f t="shared" si="150"/>
        <v>23.892552043619538</v>
      </c>
      <c r="CX93" s="15">
        <f t="shared" si="143"/>
        <v>24.329125840382112</v>
      </c>
    </row>
    <row r="94" spans="1:102" x14ac:dyDescent="0.2">
      <c r="A94" s="161" t="s">
        <v>259</v>
      </c>
      <c r="B94" s="163" t="s">
        <v>110</v>
      </c>
      <c r="C94" s="161">
        <v>50554.656000000003</v>
      </c>
      <c r="D94" s="161"/>
      <c r="E94">
        <f t="shared" si="154"/>
        <v>12307.536578580741</v>
      </c>
      <c r="F94" s="11">
        <f t="shared" si="155"/>
        <v>12307.5</v>
      </c>
      <c r="G94">
        <f t="shared" si="156"/>
        <v>1.2991000003239606E-2</v>
      </c>
      <c r="N94">
        <f>G94</f>
        <v>1.2991000003239606E-2</v>
      </c>
      <c r="P94" s="31">
        <f t="shared" si="113"/>
        <v>1.4085213279435614E-2</v>
      </c>
      <c r="Q94" s="2">
        <f t="shared" si="157"/>
        <v>35536.156000000003</v>
      </c>
      <c r="R94">
        <f t="shared" si="158"/>
        <v>1.1973026938036033E-6</v>
      </c>
      <c r="S94">
        <v>1</v>
      </c>
      <c r="Z94">
        <f t="shared" si="159"/>
        <v>12307.5</v>
      </c>
      <c r="AA94" s="217">
        <f t="shared" si="160"/>
        <v>1.8129913295404136E-2</v>
      </c>
      <c r="AB94" s="218">
        <f t="shared" si="161"/>
        <v>-5.1389132921645306E-3</v>
      </c>
      <c r="AC94" s="218">
        <f t="shared" si="162"/>
        <v>-5.1389132921645306E-3</v>
      </c>
      <c r="AD94" s="219">
        <f t="shared" si="163"/>
        <v>2.6408429824385294E-5</v>
      </c>
      <c r="AH94" s="15">
        <f t="shared" si="164"/>
        <v>4.0447000159685225E-3</v>
      </c>
      <c r="AI94" s="15">
        <f t="shared" si="165"/>
        <v>0.83466275562612779</v>
      </c>
      <c r="AJ94" s="15">
        <f t="shared" si="166"/>
        <v>0.76089997053301517</v>
      </c>
      <c r="AK94" s="15">
        <f t="shared" si="167"/>
        <v>0.56413067864819066</v>
      </c>
      <c r="AL94" s="15">
        <f t="shared" si="168"/>
        <v>1.8558954479084613</v>
      </c>
      <c r="AM94" s="15">
        <f t="shared" si="169"/>
        <v>1.3351474284029519</v>
      </c>
      <c r="AN94" s="63">
        <f t="shared" si="181"/>
        <v>13.761015894262901</v>
      </c>
      <c r="AO94" s="63">
        <f t="shared" si="181"/>
        <v>13.760921155915012</v>
      </c>
      <c r="AP94" s="63">
        <f t="shared" si="181"/>
        <v>13.76048279238506</v>
      </c>
      <c r="AQ94" s="63">
        <f t="shared" si="181"/>
        <v>13.758460732463172</v>
      </c>
      <c r="AR94" s="63">
        <f t="shared" si="181"/>
        <v>13.749263351416642</v>
      </c>
      <c r="AS94" s="63">
        <f t="shared" si="181"/>
        <v>13.709795887303326</v>
      </c>
      <c r="AT94" s="63">
        <f t="shared" si="181"/>
        <v>13.569060070084205</v>
      </c>
      <c r="AU94" s="63">
        <f t="shared" si="170"/>
        <v>13.214275992860587</v>
      </c>
      <c r="AV94" s="217">
        <f t="shared" si="171"/>
        <v>1.6130504899998642E-2</v>
      </c>
      <c r="AW94" s="218">
        <f t="shared" si="179"/>
        <v>-3.4525459723493365E-3</v>
      </c>
      <c r="AX94" s="224">
        <f t="shared" si="180"/>
        <v>1.1920073691185625E-5</v>
      </c>
      <c r="AZ94" s="63"/>
      <c r="BA94" s="15">
        <f t="shared" si="172"/>
        <v>-1.9994083954054955E-3</v>
      </c>
      <c r="BB94" s="15">
        <f t="shared" si="173"/>
        <v>0.39367899709253318</v>
      </c>
      <c r="BC94" s="15">
        <f t="shared" si="174"/>
        <v>-0.48866413013795607</v>
      </c>
      <c r="BD94" s="15">
        <f t="shared" si="175"/>
        <v>-1.3066191353506541E-2</v>
      </c>
      <c r="BE94" s="15">
        <f t="shared" si="176"/>
        <v>-3.1200460319074086</v>
      </c>
      <c r="BF94" s="15">
        <f t="shared" si="177"/>
        <v>-92.818384836882345</v>
      </c>
      <c r="BG94" s="63">
        <f t="shared" si="182"/>
        <v>15.751491311418365</v>
      </c>
      <c r="BH94" s="63">
        <f t="shared" si="182"/>
        <v>15.75362492567788</v>
      </c>
      <c r="BI94" s="63">
        <f t="shared" si="182"/>
        <v>15.75010339612688</v>
      </c>
      <c r="BJ94" s="63">
        <f t="shared" si="182"/>
        <v>15.755915980849903</v>
      </c>
      <c r="BK94" s="63">
        <f t="shared" si="182"/>
        <v>15.746322591319981</v>
      </c>
      <c r="BL94" s="63">
        <f t="shared" si="182"/>
        <v>15.762158332259929</v>
      </c>
      <c r="BM94" s="63">
        <f t="shared" si="182"/>
        <v>15.736023800529727</v>
      </c>
      <c r="BN94" s="63">
        <f t="shared" si="178"/>
        <v>15.779173739466838</v>
      </c>
      <c r="BO94" s="63"/>
      <c r="BP94" s="63"/>
      <c r="BQ94" s="15">
        <f t="shared" si="114"/>
        <v>6.7499468038326061E-3</v>
      </c>
      <c r="BR94" s="15">
        <v>31000</v>
      </c>
      <c r="BS94" s="15">
        <f t="shared" si="115"/>
        <v>8.4363141236478006E-3</v>
      </c>
      <c r="BT94" s="15">
        <f t="shared" si="116"/>
        <v>-2.7884562159234232E-2</v>
      </c>
      <c r="BU94" s="15">
        <f t="shared" si="117"/>
        <v>3.6320876282882032E-2</v>
      </c>
      <c r="BV94" s="15">
        <f t="shared" si="118"/>
        <v>0.42284736258141919</v>
      </c>
      <c r="BW94" s="15">
        <f t="shared" si="119"/>
        <v>0.92549963053866857</v>
      </c>
      <c r="BX94" s="15">
        <f t="shared" si="120"/>
        <v>2.9504364923668023</v>
      </c>
      <c r="BY94" s="15">
        <f t="shared" si="121"/>
        <v>10.430771166726997</v>
      </c>
      <c r="BZ94" s="15">
        <f t="shared" si="183"/>
        <v>15.33595866391685</v>
      </c>
      <c r="CA94" s="15">
        <f t="shared" si="183"/>
        <v>15.327386973886709</v>
      </c>
      <c r="CB94" s="15">
        <f t="shared" si="183"/>
        <v>15.343043415818535</v>
      </c>
      <c r="CC94" s="15">
        <f t="shared" si="183"/>
        <v>15.314372218074537</v>
      </c>
      <c r="CD94" s="15">
        <f t="shared" si="183"/>
        <v>15.366639031001078</v>
      </c>
      <c r="CE94" s="15">
        <f t="shared" si="183"/>
        <v>15.270497246043576</v>
      </c>
      <c r="CF94" s="15">
        <f t="shared" si="183"/>
        <v>15.444837285915446</v>
      </c>
      <c r="CG94" s="15">
        <f t="shared" si="122"/>
        <v>15.117594638436142</v>
      </c>
      <c r="CI94" s="15">
        <v>31000</v>
      </c>
      <c r="CJ94" s="93">
        <f t="shared" si="136"/>
        <v>-2.9570929479049424E-2</v>
      </c>
      <c r="CK94" s="93">
        <f t="shared" si="137"/>
        <v>-2.7884562159234232E-2</v>
      </c>
      <c r="CL94" s="63">
        <f t="shared" si="138"/>
        <v>-1.6863673198151941E-3</v>
      </c>
      <c r="CM94" s="15">
        <f t="shared" si="139"/>
        <v>0.86409567241128826</v>
      </c>
      <c r="CN94" s="15">
        <f t="shared" si="140"/>
        <v>-0.9656148447832813</v>
      </c>
      <c r="CO94" s="15">
        <f t="shared" si="141"/>
        <v>-1.7968094218668504</v>
      </c>
      <c r="CP94" s="15">
        <f t="shared" si="142"/>
        <v>-1.2560378911322276</v>
      </c>
      <c r="CQ94" s="15">
        <f t="shared" si="144"/>
        <v>24.020336720819532</v>
      </c>
      <c r="CR94" s="15">
        <f t="shared" si="145"/>
        <v>24.02063145428443</v>
      </c>
      <c r="CS94" s="15">
        <f t="shared" si="146"/>
        <v>24.021727844805646</v>
      </c>
      <c r="CT94" s="15">
        <f t="shared" si="147"/>
        <v>24.025785223253944</v>
      </c>
      <c r="CU94" s="15">
        <f t="shared" si="148"/>
        <v>24.040522751913439</v>
      </c>
      <c r="CV94" s="15">
        <f t="shared" si="149"/>
        <v>24.090870124390698</v>
      </c>
      <c r="CW94" s="15">
        <f t="shared" si="150"/>
        <v>24.237545184637568</v>
      </c>
      <c r="CX94" s="15">
        <f t="shared" si="143"/>
        <v>24.564111469100411</v>
      </c>
    </row>
    <row r="95" spans="1:102" x14ac:dyDescent="0.2">
      <c r="A95" s="164" t="s">
        <v>117</v>
      </c>
      <c r="B95" s="165" t="s">
        <v>111</v>
      </c>
      <c r="C95" s="164">
        <v>50597.457699999999</v>
      </c>
      <c r="D95" s="164">
        <v>4.0000000000000002E-4</v>
      </c>
      <c r="E95">
        <f t="shared" si="154"/>
        <v>12428.052738930686</v>
      </c>
      <c r="F95" s="11">
        <f t="shared" si="155"/>
        <v>12428</v>
      </c>
      <c r="G95">
        <f t="shared" si="156"/>
        <v>1.8730399999185465E-2</v>
      </c>
      <c r="J95">
        <f>G95</f>
        <v>1.8730399999185465E-2</v>
      </c>
      <c r="P95" s="31">
        <f t="shared" si="113"/>
        <v>1.3940146737696954E-2</v>
      </c>
      <c r="Q95" s="2">
        <f t="shared" si="157"/>
        <v>35578.957699999999</v>
      </c>
      <c r="R95">
        <f t="shared" si="158"/>
        <v>2.2946526309201316E-5</v>
      </c>
      <c r="S95">
        <v>1</v>
      </c>
      <c r="Z95">
        <f t="shared" si="159"/>
        <v>12428</v>
      </c>
      <c r="AA95" s="217">
        <f t="shared" si="160"/>
        <v>1.8550108088392636E-2</v>
      </c>
      <c r="AB95" s="218">
        <f t="shared" si="161"/>
        <v>1.8029191079282914E-4</v>
      </c>
      <c r="AC95" s="218">
        <f t="shared" si="162"/>
        <v>1.8029191079282914E-4</v>
      </c>
      <c r="AD95" s="219">
        <f t="shared" si="163"/>
        <v>3.2505173097329457E-8</v>
      </c>
      <c r="AH95" s="15">
        <f t="shared" si="164"/>
        <v>4.6099613506956818E-3</v>
      </c>
      <c r="AI95" s="15">
        <f t="shared" si="165"/>
        <v>0.82567074495539705</v>
      </c>
      <c r="AJ95" s="15">
        <f t="shared" si="166"/>
        <v>0.7711698304442185</v>
      </c>
      <c r="AK95" s="15">
        <f t="shared" si="167"/>
        <v>0.56141708007933588</v>
      </c>
      <c r="AL95" s="15">
        <f t="shared" si="168"/>
        <v>1.8718731250981344</v>
      </c>
      <c r="AM95" s="15">
        <f t="shared" si="169"/>
        <v>1.3576174694281953</v>
      </c>
      <c r="AN95" s="63">
        <f t="shared" si="181"/>
        <v>13.776585685263655</v>
      </c>
      <c r="AO95" s="63">
        <f t="shared" si="181"/>
        <v>13.776507934777133</v>
      </c>
      <c r="AP95" s="63">
        <f t="shared" si="181"/>
        <v>13.77613333041807</v>
      </c>
      <c r="AQ95" s="63">
        <f t="shared" si="181"/>
        <v>13.774333657759348</v>
      </c>
      <c r="AR95" s="63">
        <f t="shared" si="181"/>
        <v>13.765803894905098</v>
      </c>
      <c r="AS95" s="63">
        <f t="shared" si="181"/>
        <v>13.72767629333636</v>
      </c>
      <c r="AT95" s="63">
        <f t="shared" si="181"/>
        <v>13.587053985393633</v>
      </c>
      <c r="AU95" s="63">
        <f t="shared" si="170"/>
        <v>13.226545614194912</v>
      </c>
      <c r="AV95" s="217">
        <f t="shared" si="171"/>
        <v>1.6457523233133001E-2</v>
      </c>
      <c r="AW95" s="218">
        <f t="shared" si="179"/>
        <v>6.9482979788396419E-4</v>
      </c>
      <c r="AX95" s="224">
        <f t="shared" si="180"/>
        <v>4.8278844802747053E-7</v>
      </c>
      <c r="AZ95" s="63"/>
      <c r="BA95" s="15">
        <f t="shared" si="172"/>
        <v>-2.0925848552596372E-3</v>
      </c>
      <c r="BB95" s="15">
        <f t="shared" si="173"/>
        <v>0.39399267174487229</v>
      </c>
      <c r="BC95" s="15">
        <f t="shared" si="174"/>
        <v>-0.50357049226476025</v>
      </c>
      <c r="BD95" s="15">
        <f t="shared" si="175"/>
        <v>-2.3473432307286591E-2</v>
      </c>
      <c r="BE95" s="15">
        <f t="shared" si="176"/>
        <v>-3.1028774397892422</v>
      </c>
      <c r="BF95" s="15">
        <f t="shared" si="177"/>
        <v>-51.652825495545883</v>
      </c>
      <c r="BG95" s="63">
        <f t="shared" si="182"/>
        <v>15.786154184435905</v>
      </c>
      <c r="BH95" s="63">
        <f t="shared" si="182"/>
        <v>15.789925112528802</v>
      </c>
      <c r="BI95" s="63">
        <f t="shared" si="182"/>
        <v>15.7836878106372</v>
      </c>
      <c r="BJ95" s="63">
        <f t="shared" si="182"/>
        <v>15.794006331089212</v>
      </c>
      <c r="BK95" s="63">
        <f t="shared" si="182"/>
        <v>15.776940589735757</v>
      </c>
      <c r="BL95" s="63">
        <f t="shared" si="182"/>
        <v>15.805178807983463</v>
      </c>
      <c r="BM95" s="63">
        <f t="shared" si="182"/>
        <v>15.758485002221912</v>
      </c>
      <c r="BN95" s="63">
        <f t="shared" si="178"/>
        <v>15.835805275987948</v>
      </c>
      <c r="BO95" s="63"/>
      <c r="BP95" s="63"/>
      <c r="BQ95" s="15">
        <f t="shared" si="114"/>
        <v>6.1036333087894157E-3</v>
      </c>
      <c r="BR95" s="15">
        <v>31500</v>
      </c>
      <c r="BS95" s="15">
        <f t="shared" si="115"/>
        <v>6.6181711958805504E-3</v>
      </c>
      <c r="BT95" s="15">
        <f t="shared" si="116"/>
        <v>-2.9545296713361067E-2</v>
      </c>
      <c r="BU95" s="15">
        <f t="shared" si="117"/>
        <v>3.6163467909241617E-2</v>
      </c>
      <c r="BV95" s="15">
        <f t="shared" si="118"/>
        <v>0.42101836638868284</v>
      </c>
      <c r="BW95" s="15">
        <f t="shared" si="119"/>
        <v>0.91887419873887011</v>
      </c>
      <c r="BX95" s="15">
        <f t="shared" si="120"/>
        <v>2.9675715679637502</v>
      </c>
      <c r="BY95" s="15">
        <f t="shared" si="121"/>
        <v>11.46384198500146</v>
      </c>
      <c r="BZ95" s="15">
        <f t="shared" si="183"/>
        <v>15.368812512336127</v>
      </c>
      <c r="CA95" s="15">
        <f t="shared" si="183"/>
        <v>15.360261124690556</v>
      </c>
      <c r="CB95" s="15">
        <f t="shared" si="183"/>
        <v>15.375691128921549</v>
      </c>
      <c r="CC95" s="15">
        <f t="shared" si="183"/>
        <v>15.347786711833891</v>
      </c>
      <c r="CD95" s="15">
        <f t="shared" si="183"/>
        <v>15.398054550941605</v>
      </c>
      <c r="CE95" s="15">
        <f t="shared" si="183"/>
        <v>15.306808678567233</v>
      </c>
      <c r="CF95" s="15">
        <f t="shared" si="183"/>
        <v>15.470472448100644</v>
      </c>
      <c r="CG95" s="15">
        <f t="shared" si="122"/>
        <v>15.16850593027981</v>
      </c>
      <c r="CI95" s="15">
        <v>31500</v>
      </c>
      <c r="CJ95" s="93">
        <f t="shared" si="136"/>
        <v>-3.0059834600452202E-2</v>
      </c>
      <c r="CK95" s="93">
        <f t="shared" si="137"/>
        <v>-2.9545296713361067E-2</v>
      </c>
      <c r="CL95" s="63">
        <f t="shared" si="138"/>
        <v>-5.1453788709113506E-4</v>
      </c>
      <c r="CM95" s="15">
        <f t="shared" si="139"/>
        <v>1.1427245722079562</v>
      </c>
      <c r="CN95" s="15">
        <f t="shared" si="140"/>
        <v>-0.74745107977871983</v>
      </c>
      <c r="CO95" s="15">
        <f t="shared" si="141"/>
        <v>-1.3332281885710124</v>
      </c>
      <c r="CP95" s="15">
        <f t="shared" si="142"/>
        <v>-0.78675777190901197</v>
      </c>
      <c r="CQ95" s="15">
        <f t="shared" si="144"/>
        <v>24.390065639806753</v>
      </c>
      <c r="CR95" s="15">
        <f t="shared" si="145"/>
        <v>24.392514312419017</v>
      </c>
      <c r="CS95" s="15">
        <f t="shared" si="146"/>
        <v>24.397969462097883</v>
      </c>
      <c r="CT95" s="15">
        <f t="shared" si="147"/>
        <v>24.410027038104065</v>
      </c>
      <c r="CU95" s="15">
        <f t="shared" si="148"/>
        <v>24.436235824597119</v>
      </c>
      <c r="CV95" s="15">
        <f t="shared" si="149"/>
        <v>24.491332164257805</v>
      </c>
      <c r="CW95" s="15">
        <f t="shared" si="150"/>
        <v>24.600487919028961</v>
      </c>
      <c r="CX95" s="15">
        <f t="shared" si="143"/>
        <v>24.799097097818709</v>
      </c>
    </row>
    <row r="96" spans="1:102" x14ac:dyDescent="0.2">
      <c r="A96" s="159" t="s">
        <v>401</v>
      </c>
      <c r="B96" s="160" t="s">
        <v>111</v>
      </c>
      <c r="C96" s="161">
        <v>50598.345999999998</v>
      </c>
      <c r="D96" s="159" t="s">
        <v>260</v>
      </c>
      <c r="E96">
        <f t="shared" si="154"/>
        <v>12430.55391307187</v>
      </c>
      <c r="F96" s="11">
        <f t="shared" si="155"/>
        <v>12430.5</v>
      </c>
      <c r="G96">
        <f t="shared" si="156"/>
        <v>1.9147399994835723E-2</v>
      </c>
      <c r="K96" s="63"/>
      <c r="P96" s="31">
        <f t="shared" si="113"/>
        <v>1.3937119815727523E-2</v>
      </c>
      <c r="Q96" s="2">
        <f t="shared" si="157"/>
        <v>35579.845999999998</v>
      </c>
      <c r="R96">
        <f t="shared" si="158"/>
        <v>2.7147019544807775E-5</v>
      </c>
      <c r="S96">
        <v>1</v>
      </c>
      <c r="Z96">
        <f t="shared" si="159"/>
        <v>12430.5</v>
      </c>
      <c r="AA96" s="217">
        <f t="shared" si="160"/>
        <v>1.8558732343844687E-2</v>
      </c>
      <c r="AB96" s="218">
        <f t="shared" si="161"/>
        <v>5.8866765099103643E-4</v>
      </c>
      <c r="AC96" s="218">
        <f t="shared" si="162"/>
        <v>5.8866765099103643E-4</v>
      </c>
      <c r="AD96" s="219">
        <f t="shared" si="163"/>
        <v>3.465296033233047E-7</v>
      </c>
      <c r="AH96" s="15">
        <f t="shared" si="164"/>
        <v>4.6216125281171626E-3</v>
      </c>
      <c r="AI96" s="15">
        <f t="shared" si="165"/>
        <v>0.82548670258683721</v>
      </c>
      <c r="AJ96" s="15">
        <f t="shared" si="166"/>
        <v>0.77137849793868241</v>
      </c>
      <c r="AK96" s="15">
        <f t="shared" si="167"/>
        <v>0.56135989881287274</v>
      </c>
      <c r="AL96" s="15">
        <f t="shared" si="168"/>
        <v>1.8722009593348021</v>
      </c>
      <c r="AM96" s="15">
        <f t="shared" si="169"/>
        <v>1.3580836100545348</v>
      </c>
      <c r="AN96" s="63">
        <f t="shared" si="181"/>
        <v>13.776906921224038</v>
      </c>
      <c r="AO96" s="63">
        <f t="shared" si="181"/>
        <v>13.776829495394558</v>
      </c>
      <c r="AP96" s="63">
        <f t="shared" si="181"/>
        <v>13.776456136464892</v>
      </c>
      <c r="AQ96" s="63">
        <f t="shared" si="181"/>
        <v>13.774660905846748</v>
      </c>
      <c r="AR96" s="63">
        <f t="shared" si="181"/>
        <v>13.76614479745305</v>
      </c>
      <c r="AS96" s="63">
        <f t="shared" si="181"/>
        <v>13.728045368681347</v>
      </c>
      <c r="AT96" s="63">
        <f t="shared" si="181"/>
        <v>13.58742673143991</v>
      </c>
      <c r="AU96" s="63">
        <f t="shared" si="170"/>
        <v>13.22680017065413</v>
      </c>
      <c r="AV96" s="217">
        <f t="shared" si="171"/>
        <v>1.6464238718269682E-2</v>
      </c>
      <c r="AW96" s="218">
        <f t="shared" si="179"/>
        <v>5.8866765099103643E-4</v>
      </c>
      <c r="AX96" s="224">
        <f t="shared" si="180"/>
        <v>3.465296033233047E-7</v>
      </c>
      <c r="AZ96" s="63"/>
      <c r="BA96" s="15">
        <f t="shared" si="172"/>
        <v>-2.0944936255750048E-3</v>
      </c>
      <c r="BB96" s="15">
        <f t="shared" si="173"/>
        <v>0.39400108343067142</v>
      </c>
      <c r="BC96" s="15">
        <f t="shared" si="174"/>
        <v>-0.50387863850000592</v>
      </c>
      <c r="BD96" s="15">
        <f t="shared" si="175"/>
        <v>-2.3689597717198228E-2</v>
      </c>
      <c r="BE96" s="15">
        <f t="shared" si="176"/>
        <v>-3.1025207330337405</v>
      </c>
      <c r="BF96" s="15">
        <f t="shared" si="177"/>
        <v>-51.181143113450233</v>
      </c>
      <c r="BG96" s="63">
        <f t="shared" si="182"/>
        <v>15.786874043074745</v>
      </c>
      <c r="BH96" s="63">
        <f t="shared" si="182"/>
        <v>15.790678031341034</v>
      </c>
      <c r="BI96" s="63">
        <f t="shared" si="182"/>
        <v>15.784385683825549</v>
      </c>
      <c r="BJ96" s="63">
        <f t="shared" si="182"/>
        <v>15.794795898892481</v>
      </c>
      <c r="BK96" s="63">
        <f t="shared" si="182"/>
        <v>15.777577542385206</v>
      </c>
      <c r="BL96" s="63">
        <f t="shared" si="182"/>
        <v>15.806070127596836</v>
      </c>
      <c r="BM96" s="63">
        <f t="shared" si="182"/>
        <v>15.758953249764225</v>
      </c>
      <c r="BN96" s="63">
        <f t="shared" si="178"/>
        <v>15.836980204131539</v>
      </c>
      <c r="BO96" s="63"/>
      <c r="BP96" s="63"/>
      <c r="BQ96" s="63"/>
    </row>
    <row r="97" spans="1:69" x14ac:dyDescent="0.2">
      <c r="A97" s="164" t="s">
        <v>117</v>
      </c>
      <c r="B97" s="167"/>
      <c r="C97" s="164">
        <v>50926.507599999997</v>
      </c>
      <c r="D97" s="164">
        <v>4.0000000000000002E-4</v>
      </c>
      <c r="E97">
        <f t="shared" si="154"/>
        <v>13354.554034709518</v>
      </c>
      <c r="F97" s="11">
        <f t="shared" si="155"/>
        <v>13354.5</v>
      </c>
      <c r="G97">
        <f t="shared" si="156"/>
        <v>1.9190599996363744E-2</v>
      </c>
      <c r="J97">
        <f>G97</f>
        <v>1.9190599996363744E-2</v>
      </c>
      <c r="P97" s="31">
        <f t="shared" si="113"/>
        <v>1.2770365497573152E-2</v>
      </c>
      <c r="Q97" s="2">
        <f t="shared" si="157"/>
        <v>35908.007599999997</v>
      </c>
      <c r="R97">
        <f t="shared" si="158"/>
        <v>4.1219411019460891E-5</v>
      </c>
      <c r="S97">
        <v>1</v>
      </c>
      <c r="Z97">
        <f t="shared" si="159"/>
        <v>13354.5</v>
      </c>
      <c r="AA97" s="217">
        <f t="shared" si="160"/>
        <v>2.1491881443632913E-2</v>
      </c>
      <c r="AB97" s="218">
        <f t="shared" si="161"/>
        <v>-2.3012814472691684E-3</v>
      </c>
      <c r="AC97" s="218">
        <f t="shared" si="162"/>
        <v>-2.3012814472691684E-3</v>
      </c>
      <c r="AD97" s="219">
        <f t="shared" si="163"/>
        <v>5.2958962995452781E-6</v>
      </c>
      <c r="AH97" s="15">
        <f t="shared" si="164"/>
        <v>8.7215159460597592E-3</v>
      </c>
      <c r="AI97" s="15">
        <f t="shared" si="165"/>
        <v>0.76383200834283671</v>
      </c>
      <c r="AJ97" s="15">
        <f t="shared" si="166"/>
        <v>0.83767798851201902</v>
      </c>
      <c r="AK97" s="15">
        <f t="shared" si="167"/>
        <v>0.53833493912789621</v>
      </c>
      <c r="AL97" s="15">
        <f t="shared" si="168"/>
        <v>1.9842142445419708</v>
      </c>
      <c r="AM97" s="15">
        <f t="shared" si="169"/>
        <v>1.5306982925881845</v>
      </c>
      <c r="AN97" s="63">
        <f t="shared" si="181"/>
        <v>13.891024492137372</v>
      </c>
      <c r="AO97" s="63">
        <f t="shared" si="181"/>
        <v>13.891012137359253</v>
      </c>
      <c r="AP97" s="63">
        <f t="shared" si="181"/>
        <v>13.890925904532407</v>
      </c>
      <c r="AQ97" s="63">
        <f t="shared" si="181"/>
        <v>13.890324845900631</v>
      </c>
      <c r="AR97" s="63">
        <f t="shared" si="181"/>
        <v>13.886174521435251</v>
      </c>
      <c r="AS97" s="63">
        <f t="shared" si="181"/>
        <v>13.859167442470614</v>
      </c>
      <c r="AT97" s="63">
        <f t="shared" si="181"/>
        <v>13.723530019432102</v>
      </c>
      <c r="AU97" s="63">
        <f t="shared" si="170"/>
        <v>13.320884237981229</v>
      </c>
      <c r="AV97" s="217">
        <f t="shared" si="171"/>
        <v>1.8765061038653646E-2</v>
      </c>
      <c r="AW97" s="218">
        <f t="shared" si="179"/>
        <v>-2.3012814472691684E-3</v>
      </c>
      <c r="AX97" s="224">
        <f t="shared" si="180"/>
        <v>5.2958962995452781E-6</v>
      </c>
      <c r="AZ97" s="63"/>
      <c r="BA97" s="15">
        <f t="shared" si="172"/>
        <v>-2.7268204049792663E-3</v>
      </c>
      <c r="BB97" s="15">
        <f t="shared" si="173"/>
        <v>0.40272894341967658</v>
      </c>
      <c r="BC97" s="15">
        <f t="shared" si="174"/>
        <v>-0.61574226229783324</v>
      </c>
      <c r="BD97" s="15">
        <f t="shared" si="175"/>
        <v>-0.10518159960100862</v>
      </c>
      <c r="BE97" s="15">
        <f t="shared" si="176"/>
        <v>-2.9672763550494983</v>
      </c>
      <c r="BF97" s="15">
        <f t="shared" si="177"/>
        <v>-11.444329004703901</v>
      </c>
      <c r="BG97" s="63">
        <f t="shared" si="182"/>
        <v>16.057448823237362</v>
      </c>
      <c r="BH97" s="63">
        <f t="shared" si="182"/>
        <v>16.068216926616866</v>
      </c>
      <c r="BI97" s="63">
        <f t="shared" si="182"/>
        <v>16.04930954938467</v>
      </c>
      <c r="BJ97" s="63">
        <f t="shared" si="182"/>
        <v>16.082597912327817</v>
      </c>
      <c r="BK97" s="63">
        <f t="shared" si="182"/>
        <v>16.024253617316759</v>
      </c>
      <c r="BL97" s="63">
        <f t="shared" si="182"/>
        <v>16.127401537460152</v>
      </c>
      <c r="BM97" s="63">
        <f t="shared" si="182"/>
        <v>15.947410836259243</v>
      </c>
      <c r="BN97" s="63">
        <f t="shared" si="178"/>
        <v>16.271233646002955</v>
      </c>
      <c r="BO97" s="63"/>
      <c r="BP97" s="63"/>
      <c r="BQ97" s="63"/>
    </row>
    <row r="98" spans="1:69" x14ac:dyDescent="0.2">
      <c r="A98" s="162" t="s">
        <v>106</v>
      </c>
      <c r="B98" s="163" t="s">
        <v>111</v>
      </c>
      <c r="C98" s="161">
        <v>51657.419000000002</v>
      </c>
      <c r="D98" s="161">
        <v>6.7000000000000002E-3</v>
      </c>
      <c r="E98">
        <f t="shared" si="154"/>
        <v>15412.571250941848</v>
      </c>
      <c r="F98" s="11">
        <f t="shared" si="155"/>
        <v>15412.5</v>
      </c>
      <c r="G98">
        <f t="shared" si="156"/>
        <v>2.530500000284519E-2</v>
      </c>
      <c r="J98">
        <f>G98</f>
        <v>2.530500000284519E-2</v>
      </c>
      <c r="P98" s="31">
        <f t="shared" ref="P98:P129" si="184">+D$11+D$12*F98+D$13*F98^2</f>
        <v>9.8275632464490999E-3</v>
      </c>
      <c r="Q98" s="2">
        <f t="shared" si="157"/>
        <v>36638.919000000002</v>
      </c>
      <c r="R98">
        <f t="shared" si="158"/>
        <v>2.3955104854824074E-4</v>
      </c>
      <c r="S98">
        <v>0.2</v>
      </c>
      <c r="Z98">
        <f t="shared" si="159"/>
        <v>15412.5</v>
      </c>
      <c r="AA98" s="217">
        <f t="shared" si="160"/>
        <v>2.6321756113887616E-2</v>
      </c>
      <c r="AB98" s="218">
        <f t="shared" si="161"/>
        <v>-1.0167561110424259E-3</v>
      </c>
      <c r="AC98" s="218">
        <f t="shared" si="162"/>
        <v>-1.0167561110424259E-3</v>
      </c>
      <c r="AD98" s="219">
        <f t="shared" si="163"/>
        <v>2.067585978684236E-7</v>
      </c>
      <c r="AH98" s="15">
        <f t="shared" si="164"/>
        <v>1.6494192867438518E-2</v>
      </c>
      <c r="AI98" s="15">
        <f t="shared" si="165"/>
        <v>0.66180280288861248</v>
      </c>
      <c r="AJ98" s="15">
        <f t="shared" si="166"/>
        <v>0.92932219454190312</v>
      </c>
      <c r="AK98" s="15">
        <f t="shared" si="167"/>
        <v>0.48083519300818134</v>
      </c>
      <c r="AL98" s="15">
        <f t="shared" si="168"/>
        <v>2.1837695312168988</v>
      </c>
      <c r="AM98" s="15">
        <f t="shared" si="169"/>
        <v>1.925935520285643</v>
      </c>
      <c r="AN98" s="63">
        <f t="shared" si="181"/>
        <v>14.118189643512595</v>
      </c>
      <c r="AO98" s="63">
        <f t="shared" si="181"/>
        <v>14.118189643437432</v>
      </c>
      <c r="AP98" s="63">
        <f t="shared" si="181"/>
        <v>14.118189636699583</v>
      </c>
      <c r="AQ98" s="63">
        <f t="shared" si="181"/>
        <v>14.118189032706903</v>
      </c>
      <c r="AR98" s="63">
        <f t="shared" si="181"/>
        <v>14.1181349675955</v>
      </c>
      <c r="AS98" s="63">
        <f t="shared" si="181"/>
        <v>14.113796691801411</v>
      </c>
      <c r="AT98" s="63">
        <f t="shared" si="181"/>
        <v>14.013371745830579</v>
      </c>
      <c r="AU98" s="63">
        <f t="shared" si="170"/>
        <v>13.530435115209769</v>
      </c>
      <c r="AV98" s="217">
        <f t="shared" si="171"/>
        <v>2.2945283206135723E-2</v>
      </c>
      <c r="AW98" s="218">
        <f t="shared" si="179"/>
        <v>-1.0167561110424259E-3</v>
      </c>
      <c r="AX98" s="224">
        <f t="shared" si="180"/>
        <v>2.067585978684236E-7</v>
      </c>
      <c r="AZ98" s="63"/>
      <c r="BA98" s="15">
        <f t="shared" si="172"/>
        <v>-3.3764729077518912E-3</v>
      </c>
      <c r="BB98" s="15">
        <f t="shared" si="173"/>
        <v>0.47897180815713236</v>
      </c>
      <c r="BC98" s="15">
        <f t="shared" si="174"/>
        <v>-0.85535964056637348</v>
      </c>
      <c r="BD98" s="15">
        <f t="shared" si="175"/>
        <v>-0.3103635082095747</v>
      </c>
      <c r="BE98" s="15">
        <f t="shared" si="176"/>
        <v>-2.6043593124849767</v>
      </c>
      <c r="BF98" s="15">
        <f t="shared" si="177"/>
        <v>-3.6328045550257668</v>
      </c>
      <c r="BG98" s="63">
        <f t="shared" si="182"/>
        <v>16.723083720626107</v>
      </c>
      <c r="BH98" s="63">
        <f t="shared" si="182"/>
        <v>16.723505068264764</v>
      </c>
      <c r="BI98" s="63">
        <f t="shared" si="182"/>
        <v>16.722188526800217</v>
      </c>
      <c r="BJ98" s="63">
        <f t="shared" si="182"/>
        <v>16.72631150694485</v>
      </c>
      <c r="BK98" s="63">
        <f t="shared" si="182"/>
        <v>16.713489519914667</v>
      </c>
      <c r="BL98" s="63">
        <f t="shared" si="182"/>
        <v>16.754283180958172</v>
      </c>
      <c r="BM98" s="63">
        <f t="shared" si="182"/>
        <v>16.63246574041824</v>
      </c>
      <c r="BN98" s="63">
        <f t="shared" si="178"/>
        <v>17.238434493807471</v>
      </c>
      <c r="BO98" s="63"/>
      <c r="BP98" s="63"/>
      <c r="BQ98" s="63"/>
    </row>
    <row r="99" spans="1:69" x14ac:dyDescent="0.2">
      <c r="A99" s="162" t="s">
        <v>106</v>
      </c>
      <c r="B99" s="163"/>
      <c r="C99" s="161">
        <v>51772.31</v>
      </c>
      <c r="D99" s="161">
        <v>4.8999999999999998E-3</v>
      </c>
      <c r="E99">
        <f t="shared" si="154"/>
        <v>15736.068265751221</v>
      </c>
      <c r="F99" s="11">
        <f t="shared" si="155"/>
        <v>15736</v>
      </c>
      <c r="G99">
        <f t="shared" si="156"/>
        <v>2.4244799998996314E-2</v>
      </c>
      <c r="J99">
        <f>G99</f>
        <v>2.4244799998996314E-2</v>
      </c>
      <c r="P99" s="31">
        <f t="shared" si="184"/>
        <v>9.3217798219511639E-3</v>
      </c>
      <c r="Q99" s="2">
        <f t="shared" si="157"/>
        <v>36753.81</v>
      </c>
      <c r="R99">
        <f t="shared" si="158"/>
        <v>2.2269653120449666E-4</v>
      </c>
      <c r="S99">
        <v>0.4</v>
      </c>
      <c r="Z99">
        <f t="shared" si="159"/>
        <v>15736</v>
      </c>
      <c r="AA99" s="217">
        <f t="shared" si="160"/>
        <v>2.688321053464264E-2</v>
      </c>
      <c r="AB99" s="218">
        <f t="shared" si="161"/>
        <v>-2.6384105356463267E-3</v>
      </c>
      <c r="AC99" s="218">
        <f t="shared" si="162"/>
        <v>-2.6384105356463267E-3</v>
      </c>
      <c r="AD99" s="219">
        <f t="shared" si="163"/>
        <v>2.7844840618438149E-6</v>
      </c>
      <c r="AH99" s="15">
        <f t="shared" si="164"/>
        <v>1.7561430712691475E-2</v>
      </c>
      <c r="AI99" s="15">
        <f t="shared" si="165"/>
        <v>0.64907444281485749</v>
      </c>
      <c r="AJ99" s="15">
        <f t="shared" si="166"/>
        <v>0.93885815046172538</v>
      </c>
      <c r="AK99" s="15">
        <f t="shared" si="167"/>
        <v>0.47162599619137935</v>
      </c>
      <c r="AL99" s="15">
        <f t="shared" si="168"/>
        <v>2.2104952447511881</v>
      </c>
      <c r="AM99" s="15">
        <f t="shared" si="169"/>
        <v>1.9905305162836437</v>
      </c>
      <c r="AN99" s="63">
        <f t="shared" si="181"/>
        <v>14.151177406007244</v>
      </c>
      <c r="AO99" s="63">
        <f t="shared" si="181"/>
        <v>14.151177405999322</v>
      </c>
      <c r="AP99" s="63">
        <f t="shared" si="181"/>
        <v>14.151177406961345</v>
      </c>
      <c r="AQ99" s="63">
        <f t="shared" si="181"/>
        <v>14.151177290152784</v>
      </c>
      <c r="AR99" s="63">
        <f t="shared" si="181"/>
        <v>14.151191465904299</v>
      </c>
      <c r="AS99" s="63">
        <f t="shared" si="181"/>
        <v>14.149351259505519</v>
      </c>
      <c r="AT99" s="63">
        <f t="shared" si="181"/>
        <v>14.057088393272446</v>
      </c>
      <c r="AU99" s="63">
        <f t="shared" si="170"/>
        <v>13.563374721032623</v>
      </c>
      <c r="AV99" s="217">
        <f t="shared" si="171"/>
        <v>2.3543807585349328E-2</v>
      </c>
      <c r="AW99" s="218">
        <f t="shared" si="179"/>
        <v>-2.6384105356463267E-3</v>
      </c>
      <c r="AX99" s="224">
        <f t="shared" si="180"/>
        <v>2.7844840618438149E-6</v>
      </c>
      <c r="AZ99" s="63"/>
      <c r="BA99" s="15">
        <f t="shared" si="172"/>
        <v>-3.3394029492933124E-3</v>
      </c>
      <c r="BB99" s="15">
        <f t="shared" si="173"/>
        <v>0.50294302216755482</v>
      </c>
      <c r="BC99" s="15">
        <f t="shared" si="174"/>
        <v>-0.89079537507949291</v>
      </c>
      <c r="BD99" s="15">
        <f t="shared" si="175"/>
        <v>-0.34746258030366223</v>
      </c>
      <c r="BE99" s="15">
        <f t="shared" si="176"/>
        <v>-2.5315114501118434</v>
      </c>
      <c r="BF99" s="15">
        <f t="shared" si="177"/>
        <v>-3.1759355248058245</v>
      </c>
      <c r="BG99" s="63">
        <f t="shared" si="182"/>
        <v>16.841139512615552</v>
      </c>
      <c r="BH99" s="63">
        <f t="shared" si="182"/>
        <v>16.841217988842985</v>
      </c>
      <c r="BI99" s="63">
        <f t="shared" si="182"/>
        <v>16.840912693459021</v>
      </c>
      <c r="BJ99" s="63">
        <f t="shared" si="182"/>
        <v>16.84210150384208</v>
      </c>
      <c r="BK99" s="63">
        <f t="shared" si="182"/>
        <v>16.837489194478966</v>
      </c>
      <c r="BL99" s="63">
        <f t="shared" si="182"/>
        <v>16.855646439252659</v>
      </c>
      <c r="BM99" s="63">
        <f t="shared" si="182"/>
        <v>16.787788584082513</v>
      </c>
      <c r="BN99" s="63">
        <f t="shared" si="178"/>
        <v>17.390470195588208</v>
      </c>
      <c r="BO99" s="63"/>
      <c r="BP99" s="63"/>
      <c r="BQ99" s="63"/>
    </row>
    <row r="100" spans="1:69" x14ac:dyDescent="0.2">
      <c r="A100" s="159" t="s">
        <v>419</v>
      </c>
      <c r="B100" s="160" t="s">
        <v>111</v>
      </c>
      <c r="C100" s="161">
        <v>52032.456400000003</v>
      </c>
      <c r="D100" s="159" t="s">
        <v>260</v>
      </c>
      <c r="E100">
        <f t="shared" si="154"/>
        <v>16468.558920488402</v>
      </c>
      <c r="F100" s="11">
        <f t="shared" si="155"/>
        <v>16468.5</v>
      </c>
      <c r="G100">
        <f t="shared" si="156"/>
        <v>2.092580000316957E-2</v>
      </c>
      <c r="K100" s="63"/>
      <c r="L100" s="63"/>
      <c r="P100" s="31">
        <f t="shared" si="184"/>
        <v>8.1331618830668903E-3</v>
      </c>
      <c r="Q100" s="2">
        <f t="shared" si="157"/>
        <v>37013.956400000003</v>
      </c>
      <c r="R100">
        <f t="shared" si="158"/>
        <v>1.6365159007190422E-4</v>
      </c>
      <c r="S100">
        <v>1</v>
      </c>
      <c r="Z100">
        <f t="shared" si="159"/>
        <v>16468.5</v>
      </c>
      <c r="AA100" s="217">
        <f t="shared" si="160"/>
        <v>2.7969777898220482E-2</v>
      </c>
      <c r="AB100" s="218">
        <f t="shared" si="161"/>
        <v>-7.0439778950509117E-3</v>
      </c>
      <c r="AC100" s="218">
        <f t="shared" si="162"/>
        <v>-7.0439778950509117E-3</v>
      </c>
      <c r="AD100" s="219">
        <f t="shared" si="163"/>
        <v>4.9617624585965876E-5</v>
      </c>
      <c r="AH100" s="15">
        <f t="shared" si="164"/>
        <v>1.9836616015153592E-2</v>
      </c>
      <c r="AI100" s="15">
        <f t="shared" si="165"/>
        <v>0.6228055492545721</v>
      </c>
      <c r="AJ100" s="15">
        <f t="shared" si="166"/>
        <v>0.95692923131863805</v>
      </c>
      <c r="AK100" s="15">
        <f t="shared" si="167"/>
        <v>0.45089264054325467</v>
      </c>
      <c r="AL100" s="15">
        <f t="shared" si="168"/>
        <v>2.2674302399722883</v>
      </c>
      <c r="AM100" s="15">
        <f t="shared" si="169"/>
        <v>2.1403206539125597</v>
      </c>
      <c r="AN100" s="63">
        <f t="shared" si="181"/>
        <v>14.223624414367999</v>
      </c>
      <c r="AO100" s="63">
        <f t="shared" si="181"/>
        <v>14.22362442927087</v>
      </c>
      <c r="AP100" s="63">
        <f t="shared" si="181"/>
        <v>14.22362413568505</v>
      </c>
      <c r="AQ100" s="63">
        <f t="shared" si="181"/>
        <v>14.223629919127756</v>
      </c>
      <c r="AR100" s="63">
        <f t="shared" si="181"/>
        <v>14.223515918038709</v>
      </c>
      <c r="AS100" s="63">
        <f t="shared" si="181"/>
        <v>14.225736076195446</v>
      </c>
      <c r="AT100" s="63">
        <f t="shared" si="181"/>
        <v>14.154079065512265</v>
      </c>
      <c r="AU100" s="63">
        <f t="shared" si="170"/>
        <v>13.637959763583599</v>
      </c>
      <c r="AV100" s="217">
        <f t="shared" si="171"/>
        <v>2.4921204447083466E-2</v>
      </c>
      <c r="AW100" s="218">
        <f t="shared" si="179"/>
        <v>-7.0439778950509117E-3</v>
      </c>
      <c r="AX100" s="224">
        <f t="shared" si="180"/>
        <v>4.9617624585965876E-5</v>
      </c>
      <c r="AZ100" s="63"/>
      <c r="BA100" s="15">
        <f t="shared" si="172"/>
        <v>-3.0485734511370168E-3</v>
      </c>
      <c r="BB100" s="15">
        <f t="shared" si="173"/>
        <v>0.58152395302501736</v>
      </c>
      <c r="BC100" s="15">
        <f t="shared" si="174"/>
        <v>-0.96309637286812366</v>
      </c>
      <c r="BD100" s="15">
        <f t="shared" si="175"/>
        <v>-0.4389461037888307</v>
      </c>
      <c r="BE100" s="15">
        <f t="shared" si="176"/>
        <v>-2.3323250706205387</v>
      </c>
      <c r="BF100" s="15">
        <f t="shared" si="177"/>
        <v>-2.334996968016636</v>
      </c>
      <c r="BG100" s="63">
        <f t="shared" si="182"/>
        <v>17.134556973011509</v>
      </c>
      <c r="BH100" s="63">
        <f t="shared" si="182"/>
        <v>17.134556724184939</v>
      </c>
      <c r="BI100" s="63">
        <f t="shared" si="182"/>
        <v>17.134559579341229</v>
      </c>
      <c r="BJ100" s="63">
        <f t="shared" si="182"/>
        <v>17.134526821271589</v>
      </c>
      <c r="BK100" s="63">
        <f t="shared" si="182"/>
        <v>17.134903109553505</v>
      </c>
      <c r="BL100" s="63">
        <f t="shared" si="182"/>
        <v>17.130637894320866</v>
      </c>
      <c r="BM100" s="63">
        <f t="shared" si="182"/>
        <v>17.190220486163348</v>
      </c>
      <c r="BN100" s="63">
        <f t="shared" si="178"/>
        <v>17.734724141660514</v>
      </c>
      <c r="BO100" s="63"/>
      <c r="BP100" s="63"/>
      <c r="BQ100" s="63"/>
    </row>
    <row r="101" spans="1:69" x14ac:dyDescent="0.2">
      <c r="A101" s="159" t="s">
        <v>419</v>
      </c>
      <c r="B101" s="160" t="s">
        <v>111</v>
      </c>
      <c r="C101" s="161">
        <v>52053.412900000003</v>
      </c>
      <c r="D101" s="159" t="s">
        <v>260</v>
      </c>
      <c r="E101">
        <f t="shared" si="154"/>
        <v>16527.565850455529</v>
      </c>
      <c r="F101" s="11">
        <f t="shared" si="155"/>
        <v>16527.5</v>
      </c>
      <c r="G101">
        <f t="shared" si="156"/>
        <v>2.3387000001093838E-2</v>
      </c>
      <c r="K101" s="63"/>
      <c r="L101" s="63"/>
      <c r="P101" s="31">
        <f t="shared" si="184"/>
        <v>8.0348048129770012E-3</v>
      </c>
      <c r="Q101" s="2">
        <f t="shared" si="157"/>
        <v>37034.912900000003</v>
      </c>
      <c r="R101">
        <f t="shared" si="158"/>
        <v>2.3568989709403778E-4</v>
      </c>
      <c r="S101">
        <v>1</v>
      </c>
      <c r="Z101">
        <f t="shared" si="159"/>
        <v>16527.5</v>
      </c>
      <c r="AA101" s="217">
        <f t="shared" si="160"/>
        <v>2.8046416183142762E-2</v>
      </c>
      <c r="AB101" s="218">
        <f t="shared" si="161"/>
        <v>-4.6594161820489241E-3</v>
      </c>
      <c r="AC101" s="218">
        <f t="shared" si="162"/>
        <v>-4.6594161820489241E-3</v>
      </c>
      <c r="AD101" s="219">
        <f t="shared" si="163"/>
        <v>2.1710159157539372E-5</v>
      </c>
      <c r="AH101" s="15">
        <f t="shared" si="164"/>
        <v>2.0011611370165761E-2</v>
      </c>
      <c r="AI101" s="15">
        <f t="shared" si="165"/>
        <v>0.62083080917268174</v>
      </c>
      <c r="AJ101" s="15">
        <f t="shared" si="166"/>
        <v>0.9581938557972085</v>
      </c>
      <c r="AK101" s="15">
        <f t="shared" si="167"/>
        <v>0.44923329317468269</v>
      </c>
      <c r="AL101" s="15">
        <f t="shared" si="168"/>
        <v>2.2718179302716224</v>
      </c>
      <c r="AM101" s="15">
        <f t="shared" si="169"/>
        <v>2.1526222255253997</v>
      </c>
      <c r="AN101" s="63">
        <f t="shared" ref="AN101:AT110" si="185">$AU101+$AB$7*SIN(AO101)</f>
        <v>14.229332647197115</v>
      </c>
      <c r="AO101" s="63">
        <f t="shared" si="185"/>
        <v>14.229332668374767</v>
      </c>
      <c r="AP101" s="63">
        <f t="shared" si="185"/>
        <v>14.229332276948373</v>
      </c>
      <c r="AQ101" s="63">
        <f t="shared" si="185"/>
        <v>14.229339511411929</v>
      </c>
      <c r="AR101" s="63">
        <f t="shared" si="185"/>
        <v>14.229205710213204</v>
      </c>
      <c r="AS101" s="63">
        <f t="shared" si="185"/>
        <v>14.23164979609815</v>
      </c>
      <c r="AT101" s="63">
        <f t="shared" si="185"/>
        <v>14.161767951207992</v>
      </c>
      <c r="AU101" s="63">
        <f t="shared" si="170"/>
        <v>13.643967296021152</v>
      </c>
      <c r="AV101" s="217">
        <f t="shared" si="171"/>
        <v>2.5036246778327151E-2</v>
      </c>
      <c r="AW101" s="218">
        <f t="shared" si="179"/>
        <v>-4.6594161820489241E-3</v>
      </c>
      <c r="AX101" s="224">
        <f t="shared" si="180"/>
        <v>2.1710159157539372E-5</v>
      </c>
      <c r="AZ101" s="63"/>
      <c r="BA101" s="15">
        <f t="shared" si="172"/>
        <v>-3.0101694048156108E-3</v>
      </c>
      <c r="BB101" s="15">
        <f t="shared" si="173"/>
        <v>0.58990412437146733</v>
      </c>
      <c r="BC101" s="15">
        <f t="shared" si="174"/>
        <v>-0.96801665275872917</v>
      </c>
      <c r="BD101" s="15">
        <f t="shared" si="175"/>
        <v>-0.44678547057359619</v>
      </c>
      <c r="BE101" s="15">
        <f t="shared" si="176"/>
        <v>-2.3134030370185021</v>
      </c>
      <c r="BF101" s="15">
        <f t="shared" si="177"/>
        <v>-2.2752701622505738</v>
      </c>
      <c r="BG101" s="63">
        <f t="shared" ref="BG101:BM110" si="186">$BN101+$BB$7*SIN(BH101)</f>
        <v>17.16024480252775</v>
      </c>
      <c r="BH101" s="63">
        <f t="shared" si="186"/>
        <v>17.160244705021956</v>
      </c>
      <c r="BI101" s="63">
        <f t="shared" si="186"/>
        <v>17.16024606481777</v>
      </c>
      <c r="BJ101" s="63">
        <f t="shared" si="186"/>
        <v>17.160227102785768</v>
      </c>
      <c r="BK101" s="63">
        <f t="shared" si="186"/>
        <v>17.160491796961068</v>
      </c>
      <c r="BL101" s="63">
        <f t="shared" si="186"/>
        <v>17.156848614523721</v>
      </c>
      <c r="BM101" s="63">
        <f t="shared" si="186"/>
        <v>17.225561784753161</v>
      </c>
      <c r="BN101" s="63">
        <f t="shared" si="178"/>
        <v>17.762452445849274</v>
      </c>
      <c r="BO101" s="63"/>
      <c r="BP101" s="63"/>
      <c r="BQ101" s="63"/>
    </row>
    <row r="102" spans="1:69" x14ac:dyDescent="0.2">
      <c r="A102" s="159" t="s">
        <v>410</v>
      </c>
      <c r="B102" s="160" t="s">
        <v>111</v>
      </c>
      <c r="C102" s="161">
        <v>52074.367700000003</v>
      </c>
      <c r="D102" s="159" t="s">
        <v>260</v>
      </c>
      <c r="E102">
        <f t="shared" si="154"/>
        <v>16586.567993755936</v>
      </c>
      <c r="F102" s="11">
        <f t="shared" si="155"/>
        <v>16586.5</v>
      </c>
      <c r="G102">
        <f t="shared" si="156"/>
        <v>2.4148199998307973E-2</v>
      </c>
      <c r="K102" s="63"/>
      <c r="L102" s="63"/>
      <c r="P102" s="31">
        <f t="shared" si="184"/>
        <v>7.9360573573915467E-3</v>
      </c>
      <c r="Q102" s="2">
        <f t="shared" si="157"/>
        <v>37055.867700000003</v>
      </c>
      <c r="R102">
        <f t="shared" si="158"/>
        <v>2.6283356900942066E-4</v>
      </c>
      <c r="S102">
        <v>1</v>
      </c>
      <c r="Z102">
        <f t="shared" si="159"/>
        <v>16586.5</v>
      </c>
      <c r="AA102" s="217">
        <f t="shared" si="160"/>
        <v>2.8121462150531344E-2</v>
      </c>
      <c r="AB102" s="218">
        <f t="shared" si="161"/>
        <v>-3.973262152223371E-3</v>
      </c>
      <c r="AC102" s="218">
        <f t="shared" si="162"/>
        <v>-3.973262152223371E-3</v>
      </c>
      <c r="AD102" s="219">
        <f t="shared" si="163"/>
        <v>1.5786812130290695E-5</v>
      </c>
      <c r="AH102" s="15">
        <f t="shared" si="164"/>
        <v>2.0185404793139797E-2</v>
      </c>
      <c r="AI102" s="15">
        <f t="shared" si="165"/>
        <v>0.61887576003376765</v>
      </c>
      <c r="AJ102" s="15">
        <f t="shared" si="166"/>
        <v>0.95943222803417705</v>
      </c>
      <c r="AK102" s="15">
        <f t="shared" si="167"/>
        <v>0.44757584907965653</v>
      </c>
      <c r="AL102" s="15">
        <f t="shared" si="168"/>
        <v>2.2761779349810602</v>
      </c>
      <c r="AM102" s="15">
        <f t="shared" si="169"/>
        <v>2.1649618103059232</v>
      </c>
      <c r="AN102" s="63">
        <f t="shared" si="185"/>
        <v>14.235022842497662</v>
      </c>
      <c r="AO102" s="63">
        <f t="shared" si="185"/>
        <v>14.235022871682551</v>
      </c>
      <c r="AP102" s="63">
        <f t="shared" si="185"/>
        <v>14.235022363533441</v>
      </c>
      <c r="AQ102" s="63">
        <f t="shared" si="185"/>
        <v>14.23503121073345</v>
      </c>
      <c r="AR102" s="63">
        <f t="shared" si="185"/>
        <v>14.234877061264761</v>
      </c>
      <c r="AS102" s="63">
        <f t="shared" si="185"/>
        <v>14.237529127554765</v>
      </c>
      <c r="AT102" s="63">
        <f t="shared" si="185"/>
        <v>14.169438149303337</v>
      </c>
      <c r="AU102" s="63">
        <f t="shared" si="170"/>
        <v>13.649974828458703</v>
      </c>
      <c r="AV102" s="217">
        <f t="shared" si="171"/>
        <v>2.5152289218027431E-2</v>
      </c>
      <c r="AW102" s="218">
        <f t="shared" si="179"/>
        <v>-3.973262152223371E-3</v>
      </c>
      <c r="AX102" s="224">
        <f t="shared" si="180"/>
        <v>1.5786812130290695E-5</v>
      </c>
      <c r="AZ102" s="63"/>
      <c r="BA102" s="15">
        <f t="shared" si="172"/>
        <v>-2.9691729325039135E-3</v>
      </c>
      <c r="BB102" s="15">
        <f t="shared" si="173"/>
        <v>0.59868495202063499</v>
      </c>
      <c r="BC102" s="15">
        <f t="shared" si="174"/>
        <v>-0.97272003786849426</v>
      </c>
      <c r="BD102" s="15">
        <f t="shared" si="175"/>
        <v>-0.45468903240404074</v>
      </c>
      <c r="BE102" s="15">
        <f t="shared" si="176"/>
        <v>-2.2939226192485407</v>
      </c>
      <c r="BF102" s="15">
        <f t="shared" si="177"/>
        <v>-2.2164089095038877</v>
      </c>
      <c r="BG102" s="63">
        <f t="shared" si="186"/>
        <v>17.186308886399047</v>
      </c>
      <c r="BH102" s="63">
        <f t="shared" si="186"/>
        <v>17.186308860152966</v>
      </c>
      <c r="BI102" s="63">
        <f t="shared" si="186"/>
        <v>17.186309328934641</v>
      </c>
      <c r="BJ102" s="63">
        <f t="shared" si="186"/>
        <v>17.186300956374946</v>
      </c>
      <c r="BK102" s="63">
        <f t="shared" si="186"/>
        <v>17.186450606429286</v>
      </c>
      <c r="BL102" s="63">
        <f t="shared" si="186"/>
        <v>17.183811241580649</v>
      </c>
      <c r="BM102" s="63">
        <f t="shared" si="186"/>
        <v>17.261315850033323</v>
      </c>
      <c r="BN102" s="63">
        <f t="shared" si="178"/>
        <v>17.790180750038033</v>
      </c>
      <c r="BO102" s="63"/>
      <c r="BP102" s="63"/>
      <c r="BQ102" s="63"/>
    </row>
    <row r="103" spans="1:69" x14ac:dyDescent="0.2">
      <c r="A103" s="159" t="s">
        <v>410</v>
      </c>
      <c r="B103" s="160" t="s">
        <v>111</v>
      </c>
      <c r="C103" s="161">
        <v>52347.484799999998</v>
      </c>
      <c r="D103" s="159" t="s">
        <v>260</v>
      </c>
      <c r="E103">
        <f t="shared" si="154"/>
        <v>17355.580070797609</v>
      </c>
      <c r="F103" s="11">
        <f t="shared" si="155"/>
        <v>17355.5</v>
      </c>
      <c r="G103">
        <f t="shared" si="156"/>
        <v>2.8437399996619206E-2</v>
      </c>
      <c r="K103" s="63"/>
      <c r="L103" s="63"/>
      <c r="P103" s="31">
        <f t="shared" si="184"/>
        <v>6.6132891080242333E-3</v>
      </c>
      <c r="Q103" s="2">
        <f t="shared" si="157"/>
        <v>37328.984799999998</v>
      </c>
      <c r="R103">
        <f t="shared" si="158"/>
        <v>4.7629181607768963E-4</v>
      </c>
      <c r="S103">
        <v>1</v>
      </c>
      <c r="Z103">
        <f t="shared" si="159"/>
        <v>17355.5</v>
      </c>
      <c r="AA103" s="217">
        <f t="shared" si="160"/>
        <v>2.8956664741047123E-2</v>
      </c>
      <c r="AB103" s="218">
        <f t="shared" si="161"/>
        <v>-5.1926474442791706E-4</v>
      </c>
      <c r="AC103" s="218">
        <f t="shared" si="162"/>
        <v>-5.1926474442791706E-4</v>
      </c>
      <c r="AD103" s="219">
        <f t="shared" si="163"/>
        <v>2.6963587480579E-7</v>
      </c>
      <c r="AH103" s="15">
        <f t="shared" si="164"/>
        <v>2.234337563302289E-2</v>
      </c>
      <c r="AI103" s="15">
        <f t="shared" si="165"/>
        <v>0.59508066041863517</v>
      </c>
      <c r="AJ103" s="15">
        <f t="shared" si="166"/>
        <v>0.97335512254123313</v>
      </c>
      <c r="AK103" s="15">
        <f t="shared" si="167"/>
        <v>0.42616916289450729</v>
      </c>
      <c r="AL103" s="15">
        <f t="shared" si="168"/>
        <v>2.3306313951334099</v>
      </c>
      <c r="AM103" s="15">
        <f t="shared" si="169"/>
        <v>2.329543773990955</v>
      </c>
      <c r="AN103" s="63">
        <f t="shared" si="185"/>
        <v>14.307617703222</v>
      </c>
      <c r="AO103" s="63">
        <f t="shared" si="185"/>
        <v>14.307618089485068</v>
      </c>
      <c r="AP103" s="63">
        <f t="shared" si="185"/>
        <v>14.307614215847718</v>
      </c>
      <c r="AQ103" s="63">
        <f t="shared" si="185"/>
        <v>14.307653058655729</v>
      </c>
      <c r="AR103" s="63">
        <f t="shared" si="185"/>
        <v>14.307263165731298</v>
      </c>
      <c r="AS103" s="63">
        <f t="shared" si="185"/>
        <v>14.311137552094351</v>
      </c>
      <c r="AT103" s="63">
        <f t="shared" si="185"/>
        <v>14.267675033978197</v>
      </c>
      <c r="AU103" s="63">
        <f t="shared" si="170"/>
        <v>13.728276395314268</v>
      </c>
      <c r="AV103" s="217">
        <f t="shared" si="171"/>
        <v>2.6808870530088749E-2</v>
      </c>
      <c r="AW103" s="218">
        <f t="shared" si="179"/>
        <v>-5.1926474442791706E-4</v>
      </c>
      <c r="AX103" s="224">
        <f t="shared" si="180"/>
        <v>2.6963587480579E-7</v>
      </c>
      <c r="AZ103" s="63"/>
      <c r="BA103" s="15">
        <f t="shared" si="172"/>
        <v>-2.147794210958372E-3</v>
      </c>
      <c r="BB103" s="15">
        <f t="shared" si="173"/>
        <v>0.765948530768368</v>
      </c>
      <c r="BC103" s="15">
        <f t="shared" si="174"/>
        <v>-0.99569752048519866</v>
      </c>
      <c r="BD103" s="15">
        <f t="shared" si="175"/>
        <v>-0.55947814405365048</v>
      </c>
      <c r="BE103" s="15">
        <f t="shared" si="176"/>
        <v>-1.9670114584094465</v>
      </c>
      <c r="BF103" s="15">
        <f t="shared" si="177"/>
        <v>-1.502316493789049</v>
      </c>
      <c r="BG103" s="63">
        <f t="shared" si="186"/>
        <v>17.570814302338995</v>
      </c>
      <c r="BH103" s="63">
        <f t="shared" si="186"/>
        <v>17.570850863670955</v>
      </c>
      <c r="BI103" s="63">
        <f t="shared" si="186"/>
        <v>17.571060150560456</v>
      </c>
      <c r="BJ103" s="63">
        <f t="shared" si="186"/>
        <v>17.572255374974397</v>
      </c>
      <c r="BK103" s="63">
        <f t="shared" si="186"/>
        <v>17.578992684049563</v>
      </c>
      <c r="BL103" s="63">
        <f t="shared" si="186"/>
        <v>17.614525052423524</v>
      </c>
      <c r="BM103" s="63">
        <f t="shared" si="186"/>
        <v>17.761838926489808</v>
      </c>
      <c r="BN103" s="63">
        <f t="shared" si="178"/>
        <v>18.151588647006776</v>
      </c>
      <c r="BO103" s="63"/>
      <c r="BP103" s="63"/>
      <c r="BQ103" s="63"/>
    </row>
    <row r="104" spans="1:69" x14ac:dyDescent="0.2">
      <c r="A104" s="162" t="s">
        <v>104</v>
      </c>
      <c r="B104" s="163"/>
      <c r="C104" s="161">
        <v>52399.5141</v>
      </c>
      <c r="D104" s="161">
        <v>2.3E-3</v>
      </c>
      <c r="E104">
        <f t="shared" si="154"/>
        <v>17502.078258058773</v>
      </c>
      <c r="F104" s="11">
        <f t="shared" si="155"/>
        <v>17502</v>
      </c>
      <c r="G104">
        <f t="shared" si="156"/>
        <v>2.7793599998403806E-2</v>
      </c>
      <c r="J104">
        <f>G104</f>
        <v>2.7793599998403806E-2</v>
      </c>
      <c r="P104" s="31">
        <f t="shared" si="184"/>
        <v>6.3537716415573813E-3</v>
      </c>
      <c r="Q104" s="2">
        <f t="shared" si="157"/>
        <v>37381.0141</v>
      </c>
      <c r="R104">
        <f t="shared" si="158"/>
        <v>4.5966623997103606E-4</v>
      </c>
      <c r="S104">
        <v>0.5</v>
      </c>
      <c r="Z104">
        <f t="shared" si="159"/>
        <v>17502</v>
      </c>
      <c r="AA104" s="217">
        <f t="shared" si="160"/>
        <v>2.9086269759135031E-2</v>
      </c>
      <c r="AB104" s="218">
        <f t="shared" si="161"/>
        <v>-1.2926697607312243E-3</v>
      </c>
      <c r="AC104" s="218">
        <f t="shared" si="162"/>
        <v>-1.2926697607312243E-3</v>
      </c>
      <c r="AD104" s="219">
        <f t="shared" si="163"/>
        <v>8.3549755515446038E-7</v>
      </c>
      <c r="AH104" s="15">
        <f t="shared" si="164"/>
        <v>2.2732498117577649E-2</v>
      </c>
      <c r="AI104" s="15">
        <f t="shared" si="165"/>
        <v>0.59087832016758735</v>
      </c>
      <c r="AJ104" s="15">
        <f t="shared" si="166"/>
        <v>0.97557913826275289</v>
      </c>
      <c r="AK104" s="15">
        <f t="shared" si="167"/>
        <v>0.42213656328292459</v>
      </c>
      <c r="AL104" s="15">
        <f t="shared" si="168"/>
        <v>2.3405389219754218</v>
      </c>
      <c r="AM104" s="15">
        <f t="shared" si="169"/>
        <v>2.3617524447193796</v>
      </c>
      <c r="AN104" s="63">
        <f t="shared" si="185"/>
        <v>14.321134014361148</v>
      </c>
      <c r="AO104" s="63">
        <f t="shared" si="185"/>
        <v>14.321134524994985</v>
      </c>
      <c r="AP104" s="63">
        <f t="shared" si="185"/>
        <v>14.321129776542243</v>
      </c>
      <c r="AQ104" s="63">
        <f t="shared" si="185"/>
        <v>14.321173928368145</v>
      </c>
      <c r="AR104" s="63">
        <f t="shared" si="185"/>
        <v>14.320762993079773</v>
      </c>
      <c r="AS104" s="63">
        <f t="shared" si="185"/>
        <v>14.324553257898323</v>
      </c>
      <c r="AT104" s="63">
        <f t="shared" si="185"/>
        <v>14.286018429172652</v>
      </c>
      <c r="AU104" s="63">
        <f t="shared" si="170"/>
        <v>13.74319340382446</v>
      </c>
      <c r="AV104" s="217">
        <f t="shared" si="171"/>
        <v>2.7170470916672511E-2</v>
      </c>
      <c r="AW104" s="218">
        <f t="shared" si="179"/>
        <v>-1.2926697607312243E-3</v>
      </c>
      <c r="AX104" s="224">
        <f t="shared" si="180"/>
        <v>8.3549755515446038E-7</v>
      </c>
      <c r="AZ104" s="63"/>
      <c r="BA104" s="15">
        <f t="shared" si="172"/>
        <v>-1.9157988424625182E-3</v>
      </c>
      <c r="BB104" s="15">
        <f t="shared" si="173"/>
        <v>0.81455455518357456</v>
      </c>
      <c r="BC104" s="15">
        <f t="shared" si="174"/>
        <v>-0.98415529771899701</v>
      </c>
      <c r="BD104" s="15">
        <f t="shared" si="175"/>
        <v>-0.57741308516524015</v>
      </c>
      <c r="BE104" s="15">
        <f t="shared" si="176"/>
        <v>-1.8815565958172304</v>
      </c>
      <c r="BF104" s="15">
        <f t="shared" si="177"/>
        <v>-1.3714743216885279</v>
      </c>
      <c r="BG104" s="63">
        <f t="shared" si="186"/>
        <v>17.656835862753077</v>
      </c>
      <c r="BH104" s="63">
        <f t="shared" si="186"/>
        <v>17.656959706772696</v>
      </c>
      <c r="BI104" s="63">
        <f t="shared" si="186"/>
        <v>17.657512357955753</v>
      </c>
      <c r="BJ104" s="63">
        <f t="shared" si="186"/>
        <v>17.659969257549442</v>
      </c>
      <c r="BK104" s="63">
        <f t="shared" si="186"/>
        <v>17.670714489120105</v>
      </c>
      <c r="BL104" s="63">
        <f t="shared" si="186"/>
        <v>17.714764372728158</v>
      </c>
      <c r="BM104" s="63">
        <f t="shared" si="186"/>
        <v>17.863578755868652</v>
      </c>
      <c r="BN104" s="63">
        <f t="shared" si="178"/>
        <v>18.220439436221238</v>
      </c>
      <c r="BO104" s="63"/>
      <c r="BP104" s="63"/>
      <c r="BQ104" s="63"/>
    </row>
    <row r="105" spans="1:69" x14ac:dyDescent="0.2">
      <c r="A105" s="162" t="s">
        <v>104</v>
      </c>
      <c r="B105" s="163" t="s">
        <v>111</v>
      </c>
      <c r="C105" s="161">
        <v>52399.686900000001</v>
      </c>
      <c r="D105" s="161">
        <v>2.5999999999999999E-3</v>
      </c>
      <c r="E105">
        <f t="shared" si="154"/>
        <v>17502.56480865159</v>
      </c>
      <c r="F105" s="11">
        <f t="shared" si="155"/>
        <v>17502.5</v>
      </c>
      <c r="G105">
        <f t="shared" si="156"/>
        <v>2.3016999999526888E-2</v>
      </c>
      <c r="J105">
        <f>G105</f>
        <v>2.3016999999526888E-2</v>
      </c>
      <c r="P105" s="31">
        <f t="shared" si="184"/>
        <v>6.3528817949947206E-3</v>
      </c>
      <c r="Q105" s="2">
        <f t="shared" si="157"/>
        <v>37381.186900000001</v>
      </c>
      <c r="R105">
        <f t="shared" si="158"/>
        <v>2.776928355346204E-4</v>
      </c>
      <c r="S105">
        <v>0.5</v>
      </c>
      <c r="Z105">
        <f t="shared" si="159"/>
        <v>17502.5</v>
      </c>
      <c r="AA105" s="217">
        <f t="shared" si="160"/>
        <v>2.9086696226503842E-2</v>
      </c>
      <c r="AB105" s="218">
        <f t="shared" si="161"/>
        <v>-6.069696226976954E-3</v>
      </c>
      <c r="AC105" s="218">
        <f t="shared" si="162"/>
        <v>-6.069696226976954E-3</v>
      </c>
      <c r="AD105" s="219">
        <f t="shared" si="163"/>
        <v>1.8420606143889137E-5</v>
      </c>
      <c r="AH105" s="15">
        <f t="shared" si="164"/>
        <v>2.2733814431509122E-2</v>
      </c>
      <c r="AI105" s="15">
        <f t="shared" si="165"/>
        <v>0.59086414722012015</v>
      </c>
      <c r="AJ105" s="15">
        <f t="shared" si="166"/>
        <v>0.97558651237252292</v>
      </c>
      <c r="AK105" s="15">
        <f t="shared" si="167"/>
        <v>0.42212282683988339</v>
      </c>
      <c r="AL105" s="15">
        <f t="shared" si="168"/>
        <v>2.3405724968402839</v>
      </c>
      <c r="AM105" s="15">
        <f t="shared" si="169"/>
        <v>2.3618628747232497</v>
      </c>
      <c r="AN105" s="63">
        <f t="shared" si="185"/>
        <v>14.321179981742681</v>
      </c>
      <c r="AO105" s="63">
        <f t="shared" si="185"/>
        <v>14.321180492817431</v>
      </c>
      <c r="AP105" s="63">
        <f t="shared" si="185"/>
        <v>14.321175741438347</v>
      </c>
      <c r="AQ105" s="63">
        <f t="shared" si="185"/>
        <v>14.321219909562227</v>
      </c>
      <c r="AR105" s="63">
        <f t="shared" si="185"/>
        <v>14.320808924182325</v>
      </c>
      <c r="AS105" s="63">
        <f t="shared" si="185"/>
        <v>14.3245987280397</v>
      </c>
      <c r="AT105" s="63">
        <f t="shared" si="185"/>
        <v>14.286080828220735</v>
      </c>
      <c r="AU105" s="63">
        <f t="shared" si="170"/>
        <v>13.743244315116304</v>
      </c>
      <c r="AV105" s="217">
        <f t="shared" si="171"/>
        <v>2.7171740517849294E-2</v>
      </c>
      <c r="AW105" s="218">
        <f t="shared" si="179"/>
        <v>-6.069696226976954E-3</v>
      </c>
      <c r="AX105" s="224">
        <f t="shared" si="180"/>
        <v>1.8420606143889137E-5</v>
      </c>
      <c r="AZ105" s="63"/>
      <c r="BA105" s="15">
        <f t="shared" si="172"/>
        <v>-1.9149557086545466E-3</v>
      </c>
      <c r="BB105" s="15">
        <f t="shared" si="173"/>
        <v>0.8147337925700352</v>
      </c>
      <c r="BC105" s="15">
        <f t="shared" si="174"/>
        <v>-0.98410021388469038</v>
      </c>
      <c r="BD105" s="15">
        <f t="shared" si="175"/>
        <v>-0.57747061943246958</v>
      </c>
      <c r="BE105" s="15">
        <f t="shared" si="176"/>
        <v>-1.881246196797298</v>
      </c>
      <c r="BF105" s="15">
        <f t="shared" si="177"/>
        <v>-1.3710272960773606</v>
      </c>
      <c r="BG105" s="63">
        <f t="shared" si="186"/>
        <v>17.657138819792092</v>
      </c>
      <c r="BH105" s="63">
        <f t="shared" si="186"/>
        <v>17.657263122765741</v>
      </c>
      <c r="BI105" s="63">
        <f t="shared" si="186"/>
        <v>17.657817397987195</v>
      </c>
      <c r="BJ105" s="63">
        <f t="shared" si="186"/>
        <v>17.660279620660788</v>
      </c>
      <c r="BK105" s="63">
        <f t="shared" si="186"/>
        <v>17.671039732750344</v>
      </c>
      <c r="BL105" s="63">
        <f t="shared" si="186"/>
        <v>17.715116642240233</v>
      </c>
      <c r="BM105" s="63">
        <f t="shared" si="186"/>
        <v>17.863928977322605</v>
      </c>
      <c r="BN105" s="63">
        <f t="shared" si="178"/>
        <v>18.220674421849957</v>
      </c>
      <c r="BO105" s="63"/>
      <c r="BP105" s="63"/>
      <c r="BQ105" s="63"/>
    </row>
    <row r="106" spans="1:69" x14ac:dyDescent="0.2">
      <c r="A106" s="159" t="s">
        <v>410</v>
      </c>
      <c r="B106" s="160" t="s">
        <v>111</v>
      </c>
      <c r="C106" s="161">
        <v>52403.421600000001</v>
      </c>
      <c r="D106" s="159" t="s">
        <v>260</v>
      </c>
      <c r="E106">
        <f t="shared" si="154"/>
        <v>17513.080552279975</v>
      </c>
      <c r="F106" s="11">
        <f t="shared" si="155"/>
        <v>17513</v>
      </c>
      <c r="G106">
        <f t="shared" si="156"/>
        <v>2.8608399996301159E-2</v>
      </c>
      <c r="K106" s="63"/>
      <c r="L106" s="63"/>
      <c r="P106" s="31">
        <f t="shared" si="184"/>
        <v>6.33418854065999E-3</v>
      </c>
      <c r="Q106" s="2">
        <f t="shared" si="157"/>
        <v>37384.921600000001</v>
      </c>
      <c r="R106">
        <f t="shared" si="158"/>
        <v>4.9614049597061631E-4</v>
      </c>
      <c r="S106">
        <v>1</v>
      </c>
      <c r="Z106">
        <f t="shared" si="159"/>
        <v>17513</v>
      </c>
      <c r="AA106" s="217">
        <f t="shared" si="160"/>
        <v>2.9095627180203549E-2</v>
      </c>
      <c r="AB106" s="218">
        <f t="shared" si="161"/>
        <v>-4.8722718390238964E-4</v>
      </c>
      <c r="AC106" s="218">
        <f t="shared" si="162"/>
        <v>-4.8722718390238964E-4</v>
      </c>
      <c r="AD106" s="219">
        <f t="shared" si="163"/>
        <v>2.3739032873345301E-7</v>
      </c>
      <c r="AH106" s="15">
        <f t="shared" si="164"/>
        <v>2.2761438639543559E-2</v>
      </c>
      <c r="AI106" s="15">
        <f t="shared" si="165"/>
        <v>0.5905667787227753</v>
      </c>
      <c r="AJ106" s="15">
        <f t="shared" si="166"/>
        <v>0.9757410332261458</v>
      </c>
      <c r="AK106" s="15">
        <f t="shared" si="167"/>
        <v>0.42183440386456023</v>
      </c>
      <c r="AL106" s="15">
        <f t="shared" si="168"/>
        <v>2.3412771972071269</v>
      </c>
      <c r="AM106" s="15">
        <f t="shared" si="169"/>
        <v>2.3641827045095654</v>
      </c>
      <c r="AN106" s="63">
        <f t="shared" si="185"/>
        <v>14.322145042195348</v>
      </c>
      <c r="AO106" s="63">
        <f t="shared" si="185"/>
        <v>14.322145562545275</v>
      </c>
      <c r="AP106" s="63">
        <f t="shared" si="185"/>
        <v>14.322140749888392</v>
      </c>
      <c r="AQ106" s="63">
        <f t="shared" si="185"/>
        <v>14.322185256879925</v>
      </c>
      <c r="AR106" s="63">
        <f t="shared" si="185"/>
        <v>14.321773255919984</v>
      </c>
      <c r="AS106" s="63">
        <f t="shared" si="185"/>
        <v>14.325553106751959</v>
      </c>
      <c r="AT106" s="63">
        <f t="shared" si="185"/>
        <v>14.287390883165285</v>
      </c>
      <c r="AU106" s="63">
        <f t="shared" si="170"/>
        <v>13.744313452245024</v>
      </c>
      <c r="AV106" s="217">
        <f t="shared" si="171"/>
        <v>2.7198461366966024E-2</v>
      </c>
      <c r="AW106" s="218">
        <f t="shared" si="179"/>
        <v>-4.8722718390238964E-4</v>
      </c>
      <c r="AX106" s="224">
        <f t="shared" si="180"/>
        <v>2.3739032873345301E-7</v>
      </c>
      <c r="AZ106" s="63"/>
      <c r="BA106" s="15">
        <f t="shared" si="172"/>
        <v>-1.8971658132375256E-3</v>
      </c>
      <c r="BB106" s="15">
        <f t="shared" si="173"/>
        <v>0.81852031624819754</v>
      </c>
      <c r="BC106" s="15">
        <f t="shared" si="174"/>
        <v>-0.98291569393637079</v>
      </c>
      <c r="BD106" s="15">
        <f t="shared" si="175"/>
        <v>-0.57867176214893068</v>
      </c>
      <c r="BE106" s="15">
        <f t="shared" si="176"/>
        <v>-1.8746959479701011</v>
      </c>
      <c r="BF106" s="15">
        <f t="shared" si="177"/>
        <v>-1.3616379954680859</v>
      </c>
      <c r="BG106" s="63">
        <f t="shared" si="186"/>
        <v>17.66351651588505</v>
      </c>
      <c r="BH106" s="63">
        <f t="shared" si="186"/>
        <v>17.663650773299192</v>
      </c>
      <c r="BI106" s="63">
        <f t="shared" si="186"/>
        <v>17.664239966151783</v>
      </c>
      <c r="BJ106" s="63">
        <f t="shared" si="186"/>
        <v>17.666815608601478</v>
      </c>
      <c r="BK106" s="63">
        <f t="shared" si="186"/>
        <v>17.677889711640844</v>
      </c>
      <c r="BL106" s="63">
        <f t="shared" si="186"/>
        <v>17.722530141739743</v>
      </c>
      <c r="BM106" s="63">
        <f t="shared" si="186"/>
        <v>17.871288168482849</v>
      </c>
      <c r="BN106" s="63">
        <f t="shared" si="178"/>
        <v>18.22560912005304</v>
      </c>
      <c r="BO106" s="63"/>
      <c r="BP106" s="63"/>
      <c r="BQ106" s="63"/>
    </row>
    <row r="107" spans="1:69" x14ac:dyDescent="0.2">
      <c r="A107" s="159" t="s">
        <v>410</v>
      </c>
      <c r="B107" s="160" t="s">
        <v>111</v>
      </c>
      <c r="C107" s="161">
        <v>52410.3488</v>
      </c>
      <c r="D107" s="159" t="s">
        <v>260</v>
      </c>
      <c r="E107">
        <f t="shared" si="154"/>
        <v>17532.585374424329</v>
      </c>
      <c r="F107" s="11">
        <f t="shared" si="155"/>
        <v>17532.5</v>
      </c>
      <c r="G107">
        <f t="shared" si="156"/>
        <v>3.032099999836646E-2</v>
      </c>
      <c r="K107" s="63"/>
      <c r="L107" s="63"/>
      <c r="P107" s="31">
        <f t="shared" si="184"/>
        <v>6.2994396937477055E-3</v>
      </c>
      <c r="Q107" s="2">
        <f t="shared" si="157"/>
        <v>37391.8488</v>
      </c>
      <c r="R107">
        <f t="shared" si="158"/>
        <v>5.7703535946843543E-4</v>
      </c>
      <c r="S107">
        <v>1</v>
      </c>
      <c r="Z107">
        <f t="shared" si="159"/>
        <v>17532.5</v>
      </c>
      <c r="AA107" s="217">
        <f t="shared" si="160"/>
        <v>2.9112087393954874E-2</v>
      </c>
      <c r="AB107" s="218">
        <f t="shared" si="161"/>
        <v>1.2089126044115862E-3</v>
      </c>
      <c r="AC107" s="218">
        <f t="shared" si="162"/>
        <v>1.2089126044115862E-3</v>
      </c>
      <c r="AD107" s="219">
        <f t="shared" si="163"/>
        <v>1.4614696851052044E-6</v>
      </c>
      <c r="AH107" s="15">
        <f t="shared" si="164"/>
        <v>2.2812647700207168E-2</v>
      </c>
      <c r="AI107" s="15">
        <f t="shared" si="165"/>
        <v>0.59001585416186697</v>
      </c>
      <c r="AJ107" s="15">
        <f t="shared" si="166"/>
        <v>0.97602630591755568</v>
      </c>
      <c r="AK107" s="15">
        <f t="shared" si="167"/>
        <v>0.42129897594296406</v>
      </c>
      <c r="AL107" s="15">
        <f t="shared" si="168"/>
        <v>2.3425840473347441</v>
      </c>
      <c r="AM107" s="15">
        <f t="shared" si="169"/>
        <v>2.3684950197450605</v>
      </c>
      <c r="AN107" s="63">
        <f t="shared" si="185"/>
        <v>14.323936010102551</v>
      </c>
      <c r="AO107" s="63">
        <f t="shared" si="185"/>
        <v>14.323936547747671</v>
      </c>
      <c r="AP107" s="63">
        <f t="shared" si="185"/>
        <v>14.323931622264686</v>
      </c>
      <c r="AQ107" s="63">
        <f t="shared" si="185"/>
        <v>14.323976740879056</v>
      </c>
      <c r="AR107" s="63">
        <f t="shared" si="185"/>
        <v>14.323563040044439</v>
      </c>
      <c r="AS107" s="63">
        <f t="shared" si="185"/>
        <v>14.327323025194399</v>
      </c>
      <c r="AT107" s="63">
        <f t="shared" si="185"/>
        <v>14.289822195207252</v>
      </c>
      <c r="AU107" s="63">
        <f t="shared" si="170"/>
        <v>13.746298992626926</v>
      </c>
      <c r="AV107" s="217">
        <f t="shared" si="171"/>
        <v>2.7248389349786645E-2</v>
      </c>
      <c r="AW107" s="218">
        <f t="shared" si="179"/>
        <v>1.2089126044115862E-3</v>
      </c>
      <c r="AX107" s="224">
        <f t="shared" si="180"/>
        <v>1.4614696851052044E-6</v>
      </c>
      <c r="AZ107" s="63"/>
      <c r="BA107" s="15">
        <f t="shared" si="172"/>
        <v>-1.8636980441682281E-3</v>
      </c>
      <c r="BB107" s="15">
        <f t="shared" si="173"/>
        <v>0.82566822537107876</v>
      </c>
      <c r="BC107" s="15">
        <f t="shared" si="174"/>
        <v>-0.98057186762794557</v>
      </c>
      <c r="BD107" s="15">
        <f t="shared" si="175"/>
        <v>-0.58086514465746153</v>
      </c>
      <c r="BE107" s="15">
        <f t="shared" si="176"/>
        <v>-1.862367200964806</v>
      </c>
      <c r="BF107" s="15">
        <f t="shared" si="177"/>
        <v>-1.3441907408371194</v>
      </c>
      <c r="BG107" s="63">
        <f t="shared" si="186"/>
        <v>17.675440733825287</v>
      </c>
      <c r="BH107" s="63">
        <f t="shared" si="186"/>
        <v>17.675595148172533</v>
      </c>
      <c r="BI107" s="63">
        <f t="shared" si="186"/>
        <v>17.676253399638473</v>
      </c>
      <c r="BJ107" s="63">
        <f t="shared" si="186"/>
        <v>17.679047956730905</v>
      </c>
      <c r="BK107" s="63">
        <f t="shared" si="186"/>
        <v>17.690712337613878</v>
      </c>
      <c r="BL107" s="63">
        <f t="shared" si="186"/>
        <v>17.736378144557786</v>
      </c>
      <c r="BM107" s="63">
        <f t="shared" si="186"/>
        <v>17.884978083855756</v>
      </c>
      <c r="BN107" s="63">
        <f t="shared" si="178"/>
        <v>18.234773559573053</v>
      </c>
      <c r="BO107" s="63"/>
      <c r="BP107" s="63"/>
      <c r="BQ107" s="63"/>
    </row>
    <row r="108" spans="1:69" x14ac:dyDescent="0.2">
      <c r="A108" s="162" t="s">
        <v>116</v>
      </c>
      <c r="B108" s="163" t="s">
        <v>110</v>
      </c>
      <c r="C108" s="161">
        <v>52462.3796</v>
      </c>
      <c r="D108" s="161">
        <v>5.9999999999999995E-4</v>
      </c>
      <c r="E108">
        <f t="shared" si="154"/>
        <v>17679.087785214942</v>
      </c>
      <c r="F108" s="11">
        <f t="shared" si="155"/>
        <v>17679</v>
      </c>
      <c r="G108">
        <f t="shared" si="156"/>
        <v>3.1177199998637661E-2</v>
      </c>
      <c r="J108">
        <f>G108</f>
        <v>3.1177199998637661E-2</v>
      </c>
      <c r="P108" s="31">
        <f t="shared" si="184"/>
        <v>6.0370141861740834E-3</v>
      </c>
      <c r="Q108" s="2">
        <f t="shared" si="157"/>
        <v>37443.8796</v>
      </c>
      <c r="R108">
        <f t="shared" si="158"/>
        <v>6.3202894268519496E-4</v>
      </c>
      <c r="S108">
        <v>1</v>
      </c>
      <c r="Z108">
        <f t="shared" si="159"/>
        <v>17679</v>
      </c>
      <c r="AA108" s="217">
        <f t="shared" si="160"/>
        <v>2.9230536892743523E-2</v>
      </c>
      <c r="AB108" s="218">
        <f t="shared" si="161"/>
        <v>1.9466631058941385E-3</v>
      </c>
      <c r="AC108" s="218">
        <f t="shared" si="162"/>
        <v>1.9466631058941385E-3</v>
      </c>
      <c r="AD108" s="219">
        <f t="shared" si="163"/>
        <v>3.7894972478494137E-6</v>
      </c>
      <c r="AH108" s="15">
        <f t="shared" si="164"/>
        <v>2.319352270656944E-2</v>
      </c>
      <c r="AI108" s="15">
        <f t="shared" si="165"/>
        <v>0.58593151223700879</v>
      </c>
      <c r="AJ108" s="15">
        <f t="shared" si="166"/>
        <v>0.97810011273733921</v>
      </c>
      <c r="AK108" s="15">
        <f t="shared" si="167"/>
        <v>0.41728541121261753</v>
      </c>
      <c r="AL108" s="15">
        <f t="shared" si="168"/>
        <v>2.3523250100611497</v>
      </c>
      <c r="AM108" s="15">
        <f t="shared" si="169"/>
        <v>2.4010637356285494</v>
      </c>
      <c r="AN108" s="63">
        <f t="shared" si="185"/>
        <v>14.337338222162391</v>
      </c>
      <c r="AO108" s="63">
        <f t="shared" si="185"/>
        <v>14.337338889596365</v>
      </c>
      <c r="AP108" s="63">
        <f t="shared" si="185"/>
        <v>14.337333179529759</v>
      </c>
      <c r="AQ108" s="63">
        <f t="shared" si="185"/>
        <v>14.337382025402436</v>
      </c>
      <c r="AR108" s="63">
        <f t="shared" si="185"/>
        <v>14.336963800332866</v>
      </c>
      <c r="AS108" s="63">
        <f t="shared" si="185"/>
        <v>14.340517228443668</v>
      </c>
      <c r="AT108" s="63">
        <f t="shared" si="185"/>
        <v>14.308019564868568</v>
      </c>
      <c r="AU108" s="63">
        <f t="shared" si="170"/>
        <v>13.761216001137122</v>
      </c>
      <c r="AV108" s="217">
        <f t="shared" si="171"/>
        <v>2.7637009256814542E-2</v>
      </c>
      <c r="AW108" s="218">
        <f t="shared" si="179"/>
        <v>1.9466631058941385E-3</v>
      </c>
      <c r="AX108" s="224">
        <f t="shared" si="180"/>
        <v>3.7894972478494137E-6</v>
      </c>
      <c r="AZ108" s="63"/>
      <c r="BA108" s="15">
        <f t="shared" si="172"/>
        <v>-1.5935276359289796E-3</v>
      </c>
      <c r="BB108" s="15">
        <f t="shared" si="173"/>
        <v>0.88460169266664956</v>
      </c>
      <c r="BC108" s="15">
        <f t="shared" si="174"/>
        <v>-0.95605391815503227</v>
      </c>
      <c r="BD108" s="15">
        <f t="shared" si="175"/>
        <v>-0.59538148660149015</v>
      </c>
      <c r="BE108" s="15">
        <f t="shared" si="176"/>
        <v>-1.7622449542631231</v>
      </c>
      <c r="BF108" s="15">
        <f t="shared" si="177"/>
        <v>-1.2124328654363574</v>
      </c>
      <c r="BG108" s="63">
        <f t="shared" si="186"/>
        <v>17.768585438666101</v>
      </c>
      <c r="BH108" s="63">
        <f t="shared" si="186"/>
        <v>17.768977620906778</v>
      </c>
      <c r="BI108" s="63">
        <f t="shared" si="186"/>
        <v>17.770349366396669</v>
      </c>
      <c r="BJ108" s="63">
        <f t="shared" si="186"/>
        <v>17.775119972320681</v>
      </c>
      <c r="BK108" s="63">
        <f t="shared" si="186"/>
        <v>17.79139408856841</v>
      </c>
      <c r="BL108" s="63">
        <f t="shared" si="186"/>
        <v>17.84369935679506</v>
      </c>
      <c r="BM108" s="63">
        <f t="shared" si="186"/>
        <v>17.988740614677585</v>
      </c>
      <c r="BN108" s="63">
        <f t="shared" si="178"/>
        <v>18.303624348787515</v>
      </c>
      <c r="BO108" s="63"/>
      <c r="BP108" s="63"/>
      <c r="BQ108" s="63"/>
    </row>
    <row r="109" spans="1:69" x14ac:dyDescent="0.2">
      <c r="A109" s="159" t="s">
        <v>410</v>
      </c>
      <c r="B109" s="160" t="s">
        <v>111</v>
      </c>
      <c r="C109" s="161">
        <v>52725.547500000001</v>
      </c>
      <c r="D109" s="159" t="s">
        <v>260</v>
      </c>
      <c r="E109">
        <f t="shared" si="154"/>
        <v>18420.086036110613</v>
      </c>
      <c r="F109" s="11">
        <f t="shared" si="155"/>
        <v>18420</v>
      </c>
      <c r="G109">
        <f t="shared" si="156"/>
        <v>3.0555999997886829E-2</v>
      </c>
      <c r="K109" s="63"/>
      <c r="L109" s="63"/>
      <c r="P109" s="31">
        <f t="shared" si="184"/>
        <v>4.6727843896599286E-3</v>
      </c>
      <c r="Q109" s="2">
        <f t="shared" si="157"/>
        <v>37707.047500000001</v>
      </c>
      <c r="R109">
        <f t="shared" si="158"/>
        <v>6.699408502219606E-4</v>
      </c>
      <c r="S109">
        <v>1</v>
      </c>
      <c r="Z109">
        <f t="shared" si="159"/>
        <v>18420</v>
      </c>
      <c r="AA109" s="217">
        <f t="shared" si="160"/>
        <v>2.9691146027468238E-2</v>
      </c>
      <c r="AB109" s="218">
        <f t="shared" si="161"/>
        <v>8.6485397041859147E-4</v>
      </c>
      <c r="AC109" s="218">
        <f t="shared" si="162"/>
        <v>8.6485397041859147E-4</v>
      </c>
      <c r="AD109" s="219">
        <f t="shared" si="163"/>
        <v>7.4797239014880186E-7</v>
      </c>
      <c r="AH109" s="15">
        <f t="shared" si="164"/>
        <v>2.5018361637808309E-2</v>
      </c>
      <c r="AI109" s="15">
        <f t="shared" si="165"/>
        <v>0.56666146071443957</v>
      </c>
      <c r="AJ109" s="15">
        <f t="shared" si="166"/>
        <v>0.98684847208044835</v>
      </c>
      <c r="AK109" s="15">
        <f t="shared" si="167"/>
        <v>0.39723738159829641</v>
      </c>
      <c r="AL109" s="15">
        <f t="shared" si="168"/>
        <v>2.3996323603708229</v>
      </c>
      <c r="AM109" s="15">
        <f t="shared" si="169"/>
        <v>2.5707523186342836</v>
      </c>
      <c r="AN109" s="63">
        <f t="shared" si="185"/>
        <v>14.403760082732367</v>
      </c>
      <c r="AO109" s="63">
        <f t="shared" si="185"/>
        <v>14.403760651362482</v>
      </c>
      <c r="AP109" s="63">
        <f t="shared" si="185"/>
        <v>14.403756979678404</v>
      </c>
      <c r="AQ109" s="63">
        <f t="shared" si="185"/>
        <v>14.403780687127409</v>
      </c>
      <c r="AR109" s="63">
        <f t="shared" si="185"/>
        <v>14.403627575826039</v>
      </c>
      <c r="AS109" s="63">
        <f t="shared" si="185"/>
        <v>14.404614915886958</v>
      </c>
      <c r="AT109" s="63">
        <f t="shared" si="185"/>
        <v>14.398184004590982</v>
      </c>
      <c r="AU109" s="63">
        <f t="shared" si="170"/>
        <v>13.836666535649435</v>
      </c>
      <c r="AV109" s="217">
        <f t="shared" si="171"/>
        <v>3.0091948938907223E-2</v>
      </c>
      <c r="AW109" s="218">
        <f t="shared" si="179"/>
        <v>8.6485397041859147E-4</v>
      </c>
      <c r="AX109" s="224">
        <f t="shared" si="180"/>
        <v>7.4797239014880186E-7</v>
      </c>
      <c r="AZ109" s="63"/>
      <c r="BA109" s="15">
        <f t="shared" si="172"/>
        <v>4.0080291143898707E-4</v>
      </c>
      <c r="BB109" s="15">
        <f t="shared" si="173"/>
        <v>1.3757459106786027</v>
      </c>
      <c r="BC109" s="15">
        <f t="shared" si="174"/>
        <v>-0.40189866197941621</v>
      </c>
      <c r="BD109" s="15">
        <f t="shared" si="175"/>
        <v>-0.47603665250851251</v>
      </c>
      <c r="BE109" s="15">
        <f t="shared" si="176"/>
        <v>-0.90260073641707728</v>
      </c>
      <c r="BF109" s="15">
        <f t="shared" si="177"/>
        <v>-0.48465987356283269</v>
      </c>
      <c r="BG109" s="63">
        <f t="shared" si="186"/>
        <v>18.378691549750279</v>
      </c>
      <c r="BH109" s="63">
        <f t="shared" si="186"/>
        <v>18.382285147905478</v>
      </c>
      <c r="BI109" s="63">
        <f t="shared" si="186"/>
        <v>18.388911114795444</v>
      </c>
      <c r="BJ109" s="63">
        <f t="shared" si="186"/>
        <v>18.4010716719221</v>
      </c>
      <c r="BK109" s="63">
        <f t="shared" si="186"/>
        <v>18.423207868332003</v>
      </c>
      <c r="BL109" s="63">
        <f t="shared" si="186"/>
        <v>18.462948969237988</v>
      </c>
      <c r="BM109" s="63">
        <f t="shared" si="186"/>
        <v>18.532765256597806</v>
      </c>
      <c r="BN109" s="63">
        <f t="shared" si="178"/>
        <v>18.651873050548033</v>
      </c>
      <c r="BO109" s="63"/>
      <c r="BP109" s="63"/>
      <c r="BQ109" s="63"/>
    </row>
    <row r="110" spans="1:69" x14ac:dyDescent="0.2">
      <c r="A110" s="159" t="s">
        <v>410</v>
      </c>
      <c r="B110" s="160" t="s">
        <v>111</v>
      </c>
      <c r="C110" s="161">
        <v>52739.394699999997</v>
      </c>
      <c r="D110" s="159" t="s">
        <v>260</v>
      </c>
      <c r="E110">
        <f t="shared" si="154"/>
        <v>18459.075407457953</v>
      </c>
      <c r="F110" s="11">
        <f t="shared" si="155"/>
        <v>18459</v>
      </c>
      <c r="G110">
        <f t="shared" si="156"/>
        <v>2.6781199994729832E-2</v>
      </c>
      <c r="K110" s="63"/>
      <c r="L110" s="63"/>
      <c r="P110" s="31">
        <f t="shared" si="184"/>
        <v>4.5992770577373381E-3</v>
      </c>
      <c r="Q110" s="2">
        <f t="shared" si="157"/>
        <v>37720.894699999997</v>
      </c>
      <c r="R110">
        <f t="shared" si="158"/>
        <v>4.9203770518267372E-4</v>
      </c>
      <c r="S110">
        <v>1</v>
      </c>
      <c r="Z110">
        <f t="shared" si="159"/>
        <v>18459</v>
      </c>
      <c r="AA110" s="217">
        <f t="shared" si="160"/>
        <v>2.9709094320526108E-2</v>
      </c>
      <c r="AB110" s="218">
        <f t="shared" si="161"/>
        <v>-2.9278943257962757E-3</v>
      </c>
      <c r="AC110" s="218">
        <f t="shared" si="162"/>
        <v>-2.9278943257962757E-3</v>
      </c>
      <c r="AD110" s="219">
        <f t="shared" si="163"/>
        <v>8.5725651830300276E-6</v>
      </c>
      <c r="AH110" s="15">
        <f t="shared" si="164"/>
        <v>2.5109817262788769E-2</v>
      </c>
      <c r="AI110" s="15">
        <f t="shared" si="165"/>
        <v>0.56570752255439838</v>
      </c>
      <c r="AJ110" s="15">
        <f t="shared" si="166"/>
        <v>0.98723431552749152</v>
      </c>
      <c r="AK110" s="15">
        <f t="shared" si="167"/>
        <v>0.39619423393504272</v>
      </c>
      <c r="AL110" s="15">
        <f t="shared" si="168"/>
        <v>2.4020369474372396</v>
      </c>
      <c r="AM110" s="15">
        <f t="shared" si="169"/>
        <v>2.5799286572142752</v>
      </c>
      <c r="AN110" s="63">
        <f t="shared" si="185"/>
        <v>14.407195750335108</v>
      </c>
      <c r="AO110" s="63">
        <f t="shared" si="185"/>
        <v>14.407196224758774</v>
      </c>
      <c r="AP110" s="63">
        <f t="shared" si="185"/>
        <v>14.407193199417501</v>
      </c>
      <c r="AQ110" s="63">
        <f t="shared" si="185"/>
        <v>14.407212491079271</v>
      </c>
      <c r="AR110" s="63">
        <f t="shared" si="185"/>
        <v>14.407089451084195</v>
      </c>
      <c r="AS110" s="63">
        <f t="shared" si="185"/>
        <v>14.407873250335335</v>
      </c>
      <c r="AT110" s="63">
        <f t="shared" si="185"/>
        <v>14.402841646532059</v>
      </c>
      <c r="AU110" s="63">
        <f t="shared" si="170"/>
        <v>13.840637616413243</v>
      </c>
      <c r="AV110" s="217">
        <f t="shared" si="171"/>
        <v>3.0245081315257018E-2</v>
      </c>
      <c r="AW110" s="218">
        <f t="shared" si="179"/>
        <v>-2.9278943257962757E-3</v>
      </c>
      <c r="AX110" s="224">
        <f t="shared" si="180"/>
        <v>8.5725651830300276E-6</v>
      </c>
      <c r="AZ110" s="63"/>
      <c r="BA110" s="15">
        <f t="shared" si="172"/>
        <v>5.3598699473090942E-4</v>
      </c>
      <c r="BB110" s="15">
        <f t="shared" si="173"/>
        <v>1.4084575769433647</v>
      </c>
      <c r="BC110" s="15">
        <f t="shared" si="174"/>
        <v>-0.33616221631914689</v>
      </c>
      <c r="BD110" s="15">
        <f t="shared" si="175"/>
        <v>-0.44828371792956984</v>
      </c>
      <c r="BE110" s="15">
        <f t="shared" si="176"/>
        <v>-0.83185033213755788</v>
      </c>
      <c r="BF110" s="15">
        <f t="shared" si="177"/>
        <v>-0.44169393094575088</v>
      </c>
      <c r="BG110" s="63">
        <f t="shared" si="186"/>
        <v>18.419098451046832</v>
      </c>
      <c r="BH110" s="63">
        <f t="shared" si="186"/>
        <v>18.422660688899747</v>
      </c>
      <c r="BI110" s="63">
        <f t="shared" si="186"/>
        <v>18.429104207956406</v>
      </c>
      <c r="BJ110" s="63">
        <f t="shared" si="186"/>
        <v>18.440712769092805</v>
      </c>
      <c r="BK110" s="63">
        <f t="shared" si="186"/>
        <v>18.461481596709266</v>
      </c>
      <c r="BL110" s="63">
        <f t="shared" si="186"/>
        <v>18.49821114900363</v>
      </c>
      <c r="BM110" s="63">
        <f t="shared" si="186"/>
        <v>18.562012808912922</v>
      </c>
      <c r="BN110" s="63">
        <f t="shared" si="178"/>
        <v>18.67020192958806</v>
      </c>
      <c r="BO110" s="63"/>
      <c r="BP110" s="63"/>
      <c r="BQ110" s="63"/>
    </row>
    <row r="111" spans="1:69" x14ac:dyDescent="0.2">
      <c r="A111" s="159" t="s">
        <v>410</v>
      </c>
      <c r="B111" s="160" t="s">
        <v>111</v>
      </c>
      <c r="C111" s="161">
        <v>52760.353499999997</v>
      </c>
      <c r="D111" s="159" t="s">
        <v>260</v>
      </c>
      <c r="E111">
        <f t="shared" si="154"/>
        <v>18518.088813503571</v>
      </c>
      <c r="F111" s="11">
        <f t="shared" si="155"/>
        <v>18518</v>
      </c>
      <c r="G111">
        <f t="shared" si="156"/>
        <v>3.1542400000034831E-2</v>
      </c>
      <c r="K111" s="63"/>
      <c r="L111" s="63"/>
      <c r="P111" s="31">
        <f t="shared" si="184"/>
        <v>4.4877494396997238E-3</v>
      </c>
      <c r="Q111" s="2">
        <f t="shared" si="157"/>
        <v>37741.853499999997</v>
      </c>
      <c r="R111">
        <f t="shared" si="158"/>
        <v>7.3195411694184081E-4</v>
      </c>
      <c r="S111">
        <v>1</v>
      </c>
      <c r="Z111">
        <f t="shared" si="159"/>
        <v>18518</v>
      </c>
      <c r="AA111" s="217">
        <f t="shared" si="160"/>
        <v>2.9735069263509425E-2</v>
      </c>
      <c r="AB111" s="218">
        <f t="shared" si="161"/>
        <v>1.807330736525406E-3</v>
      </c>
      <c r="AC111" s="218">
        <f t="shared" si="162"/>
        <v>1.807330736525406E-3</v>
      </c>
      <c r="AD111" s="219">
        <f t="shared" si="163"/>
        <v>3.2664443911894664E-6</v>
      </c>
      <c r="AH111" s="15">
        <f t="shared" si="164"/>
        <v>2.5247319823809702E-2</v>
      </c>
      <c r="AI111" s="15">
        <f t="shared" si="165"/>
        <v>0.56427520504723283</v>
      </c>
      <c r="AJ111" s="15">
        <f t="shared" si="166"/>
        <v>0.98780479195856652</v>
      </c>
      <c r="AK111" s="15">
        <f t="shared" si="167"/>
        <v>0.39461846134283018</v>
      </c>
      <c r="AL111" s="15">
        <f t="shared" si="168"/>
        <v>2.4056593372888786</v>
      </c>
      <c r="AM111" s="15">
        <f t="shared" si="169"/>
        <v>2.59386033784665</v>
      </c>
      <c r="AN111" s="63">
        <f t="shared" ref="AN111:AT120" si="187">$AU111+$AB$7*SIN(AO111)</f>
        <v>14.412382345089023</v>
      </c>
      <c r="AO111" s="63">
        <f t="shared" si="187"/>
        <v>14.412382646991219</v>
      </c>
      <c r="AP111" s="63">
        <f t="shared" si="187"/>
        <v>14.412380757187332</v>
      </c>
      <c r="AQ111" s="63">
        <f t="shared" si="187"/>
        <v>14.412392586501383</v>
      </c>
      <c r="AR111" s="63">
        <f t="shared" si="187"/>
        <v>14.412318532208705</v>
      </c>
      <c r="AS111" s="63">
        <f t="shared" si="187"/>
        <v>14.412781810223915</v>
      </c>
      <c r="AT111" s="63">
        <f t="shared" si="187"/>
        <v>14.409870968168001</v>
      </c>
      <c r="AU111" s="63">
        <f t="shared" si="170"/>
        <v>13.846645148850797</v>
      </c>
      <c r="AV111" s="217">
        <f t="shared" si="171"/>
        <v>3.0479115954626167E-2</v>
      </c>
      <c r="AW111" s="218">
        <f t="shared" si="179"/>
        <v>1.807330736525406E-3</v>
      </c>
      <c r="AX111" s="224">
        <f t="shared" si="180"/>
        <v>3.2664443911894664E-6</v>
      </c>
      <c r="AZ111" s="63"/>
      <c r="BA111" s="15">
        <f t="shared" si="172"/>
        <v>7.4404669111674115E-4</v>
      </c>
      <c r="BB111" s="15">
        <f t="shared" si="173"/>
        <v>1.4564170107396115</v>
      </c>
      <c r="BC111" s="15">
        <f t="shared" si="174"/>
        <v>-0.22778141583807937</v>
      </c>
      <c r="BD111" s="15">
        <f t="shared" si="175"/>
        <v>-0.39934871507333058</v>
      </c>
      <c r="BE111" s="15">
        <f t="shared" si="176"/>
        <v>-0.71880993462034026</v>
      </c>
      <c r="BF111" s="15">
        <f t="shared" si="177"/>
        <v>-0.3757236672903505</v>
      </c>
      <c r="BG111" s="63">
        <f t="shared" ref="BG111:BM120" si="188">$BN111+$BB$7*SIN(BH111)</f>
        <v>18.481830220812387</v>
      </c>
      <c r="BH111" s="63">
        <f t="shared" si="188"/>
        <v>18.485219708003935</v>
      </c>
      <c r="BI111" s="63">
        <f t="shared" si="188"/>
        <v>18.491194519085479</v>
      </c>
      <c r="BJ111" s="63">
        <f t="shared" si="188"/>
        <v>18.50169430517429</v>
      </c>
      <c r="BK111" s="63">
        <f t="shared" si="188"/>
        <v>18.520050497688</v>
      </c>
      <c r="BL111" s="63">
        <f t="shared" si="188"/>
        <v>18.551871336390079</v>
      </c>
      <c r="BM111" s="63">
        <f t="shared" si="188"/>
        <v>18.606326992274074</v>
      </c>
      <c r="BN111" s="63">
        <f t="shared" si="178"/>
        <v>18.69793023377682</v>
      </c>
      <c r="BO111" s="63"/>
      <c r="BP111" s="63"/>
      <c r="BQ111" s="63"/>
    </row>
    <row r="112" spans="1:69" x14ac:dyDescent="0.2">
      <c r="A112" s="159" t="s">
        <v>410</v>
      </c>
      <c r="B112" s="160" t="s">
        <v>111</v>
      </c>
      <c r="C112" s="161">
        <v>52760.528100000003</v>
      </c>
      <c r="D112" s="159" t="s">
        <v>260</v>
      </c>
      <c r="E112">
        <f t="shared" si="154"/>
        <v>18518.580432331742</v>
      </c>
      <c r="F112" s="11">
        <f t="shared" si="155"/>
        <v>18518.5</v>
      </c>
      <c r="G112">
        <f t="shared" si="156"/>
        <v>2.8565799999341834E-2</v>
      </c>
      <c r="K112" s="63"/>
      <c r="L112" s="63"/>
      <c r="P112" s="31">
        <f t="shared" si="184"/>
        <v>4.48680262220005E-3</v>
      </c>
      <c r="Q112" s="2">
        <f t="shared" si="157"/>
        <v>37742.028100000003</v>
      </c>
      <c r="R112">
        <f t="shared" si="158"/>
        <v>5.7979811468840089E-4</v>
      </c>
      <c r="S112">
        <v>1</v>
      </c>
      <c r="Z112">
        <f t="shared" si="159"/>
        <v>18518.5</v>
      </c>
      <c r="AA112" s="217">
        <f t="shared" si="160"/>
        <v>2.973528334207029E-2</v>
      </c>
      <c r="AB112" s="218">
        <f t="shared" si="161"/>
        <v>-1.1694833427284557E-3</v>
      </c>
      <c r="AC112" s="218">
        <f t="shared" si="162"/>
        <v>-1.1694833427284557E-3</v>
      </c>
      <c r="AD112" s="219">
        <f t="shared" si="163"/>
        <v>1.3676912889193226E-6</v>
      </c>
      <c r="AH112" s="15">
        <f t="shared" si="164"/>
        <v>2.524848071987024E-2</v>
      </c>
      <c r="AI112" s="15">
        <f t="shared" si="165"/>
        <v>0.564263122070358</v>
      </c>
      <c r="AJ112" s="15">
        <f t="shared" si="166"/>
        <v>0.9878095589368604</v>
      </c>
      <c r="AK112" s="15">
        <f t="shared" si="167"/>
        <v>0.39460511930452946</v>
      </c>
      <c r="AL112" s="15">
        <f t="shared" si="168"/>
        <v>2.4056899571972803</v>
      </c>
      <c r="AM112" s="15">
        <f t="shared" si="169"/>
        <v>2.5939786595778318</v>
      </c>
      <c r="AN112" s="63">
        <f t="shared" si="187"/>
        <v>14.412426243207776</v>
      </c>
      <c r="AO112" s="63">
        <f t="shared" si="187"/>
        <v>14.412426543483495</v>
      </c>
      <c r="AP112" s="63">
        <f t="shared" si="187"/>
        <v>14.412424664152967</v>
      </c>
      <c r="AQ112" s="63">
        <f t="shared" si="187"/>
        <v>14.412436426081154</v>
      </c>
      <c r="AR112" s="63">
        <f t="shared" si="187"/>
        <v>14.412362805127076</v>
      </c>
      <c r="AS112" s="63">
        <f t="shared" si="187"/>
        <v>14.412823302322961</v>
      </c>
      <c r="AT112" s="63">
        <f t="shared" si="187"/>
        <v>14.409930451880577</v>
      </c>
      <c r="AU112" s="63">
        <f t="shared" si="170"/>
        <v>13.846696060142641</v>
      </c>
      <c r="AV112" s="217">
        <f t="shared" si="171"/>
        <v>3.0481107961207125E-2</v>
      </c>
      <c r="AW112" s="218">
        <f t="shared" si="179"/>
        <v>-1.1694833427284557E-3</v>
      </c>
      <c r="AX112" s="224">
        <f t="shared" si="180"/>
        <v>1.3676912889193226E-6</v>
      </c>
      <c r="AZ112" s="63"/>
      <c r="BA112" s="15">
        <f t="shared" si="172"/>
        <v>7.4582461913683519E-4</v>
      </c>
      <c r="BB112" s="15">
        <f t="shared" si="173"/>
        <v>1.4568115078365746</v>
      </c>
      <c r="BC112" s="15">
        <f t="shared" si="174"/>
        <v>-0.22681887813621487</v>
      </c>
      <c r="BD112" s="15">
        <f t="shared" si="175"/>
        <v>-0.39889739311165961</v>
      </c>
      <c r="BE112" s="15">
        <f t="shared" si="176"/>
        <v>-0.71782152500380481</v>
      </c>
      <c r="BF112" s="15">
        <f t="shared" si="177"/>
        <v>-0.37515980109749103</v>
      </c>
      <c r="BG112" s="63">
        <f t="shared" si="188"/>
        <v>18.482369757592931</v>
      </c>
      <c r="BH112" s="63">
        <f t="shared" si="188"/>
        <v>18.485757108257335</v>
      </c>
      <c r="BI112" s="63">
        <f t="shared" si="188"/>
        <v>18.491726947113261</v>
      </c>
      <c r="BJ112" s="63">
        <f t="shared" si="188"/>
        <v>18.502215959215906</v>
      </c>
      <c r="BK112" s="63">
        <f t="shared" si="188"/>
        <v>18.520550020410294</v>
      </c>
      <c r="BL112" s="63">
        <f t="shared" si="188"/>
        <v>18.552327569306811</v>
      </c>
      <c r="BM112" s="63">
        <f t="shared" si="188"/>
        <v>18.606702855193021</v>
      </c>
      <c r="BN112" s="63">
        <f t="shared" si="178"/>
        <v>18.698165219405539</v>
      </c>
      <c r="BO112" s="63"/>
      <c r="BP112" s="63"/>
      <c r="BQ112" s="63"/>
    </row>
    <row r="113" spans="1:69" x14ac:dyDescent="0.2">
      <c r="A113" s="159" t="s">
        <v>421</v>
      </c>
      <c r="B113" s="160" t="s">
        <v>111</v>
      </c>
      <c r="C113" s="161">
        <v>53071.289400000001</v>
      </c>
      <c r="D113" s="159" t="s">
        <v>342</v>
      </c>
      <c r="E113">
        <f t="shared" si="154"/>
        <v>19393.586767625915</v>
      </c>
      <c r="F113" s="11">
        <f t="shared" si="155"/>
        <v>19393.5</v>
      </c>
      <c r="G113">
        <f t="shared" si="156"/>
        <v>3.0815800004347693E-2</v>
      </c>
      <c r="K113" s="63"/>
      <c r="L113" s="63"/>
      <c r="P113" s="31">
        <f t="shared" si="184"/>
        <v>2.7869159953772572E-3</v>
      </c>
      <c r="Q113" s="2">
        <f t="shared" si="157"/>
        <v>38052.789400000001</v>
      </c>
      <c r="R113">
        <f t="shared" si="158"/>
        <v>7.8561833878831866E-4</v>
      </c>
      <c r="S113">
        <v>1</v>
      </c>
      <c r="Z113">
        <f t="shared" si="159"/>
        <v>19393.5</v>
      </c>
      <c r="AA113" s="217">
        <f t="shared" si="160"/>
        <v>2.9956790323180334E-2</v>
      </c>
      <c r="AB113" s="218">
        <f t="shared" si="161"/>
        <v>8.5900968116735948E-4</v>
      </c>
      <c r="AC113" s="218">
        <f t="shared" si="162"/>
        <v>8.5900968116735948E-4</v>
      </c>
      <c r="AD113" s="219">
        <f t="shared" si="163"/>
        <v>7.378976323392486E-7</v>
      </c>
      <c r="AH113" s="15">
        <f t="shared" si="164"/>
        <v>2.7169874327803076E-2</v>
      </c>
      <c r="AI113" s="15">
        <f t="shared" si="165"/>
        <v>0.5444587413968256</v>
      </c>
      <c r="AJ113" s="15">
        <f t="shared" si="166"/>
        <v>0.99453258913126819</v>
      </c>
      <c r="AK113" s="15">
        <f t="shared" si="167"/>
        <v>0.37156693701061388</v>
      </c>
      <c r="AL113" s="15">
        <f t="shared" si="168"/>
        <v>2.4573754018784211</v>
      </c>
      <c r="AM113" s="15">
        <f t="shared" si="169"/>
        <v>2.8081121735539178</v>
      </c>
      <c r="AN113" s="63">
        <f t="shared" si="187"/>
        <v>14.487870804353626</v>
      </c>
      <c r="AO113" s="63">
        <f t="shared" si="187"/>
        <v>14.48786089255676</v>
      </c>
      <c r="AP113" s="63">
        <f t="shared" si="187"/>
        <v>14.487909967478968</v>
      </c>
      <c r="AQ113" s="63">
        <f t="shared" si="187"/>
        <v>14.487666925107002</v>
      </c>
      <c r="AR113" s="63">
        <f t="shared" si="187"/>
        <v>14.488869010732213</v>
      </c>
      <c r="AS113" s="63">
        <f t="shared" si="187"/>
        <v>14.482884408455842</v>
      </c>
      <c r="AT113" s="63">
        <f t="shared" si="187"/>
        <v>14.511771869916984</v>
      </c>
      <c r="AU113" s="63">
        <f t="shared" si="170"/>
        <v>13.935790820869059</v>
      </c>
      <c r="AV113" s="217">
        <f t="shared" si="171"/>
        <v>3.3094504667245388E-2</v>
      </c>
      <c r="AW113" s="218">
        <f t="shared" si="179"/>
        <v>8.5900968116735948E-4</v>
      </c>
      <c r="AX113" s="224">
        <f t="shared" si="180"/>
        <v>7.378976323392486E-7</v>
      </c>
      <c r="AZ113" s="63"/>
      <c r="BA113" s="15">
        <f t="shared" si="172"/>
        <v>3.1377143440650549E-3</v>
      </c>
      <c r="BB113" s="15">
        <f t="shared" si="173"/>
        <v>1.2646860751592386</v>
      </c>
      <c r="BC113" s="15">
        <f t="shared" si="174"/>
        <v>0.9993018328314367</v>
      </c>
      <c r="BD113" s="15">
        <f t="shared" si="175"/>
        <v>0.54565297171370808</v>
      </c>
      <c r="BE113" s="15">
        <f t="shared" si="176"/>
        <v>1.1191547170209009</v>
      </c>
      <c r="BF113" s="15">
        <f t="shared" si="177"/>
        <v>0.6263609236141684</v>
      </c>
      <c r="BG113" s="63">
        <f t="shared" si="188"/>
        <v>19.450794907079384</v>
      </c>
      <c r="BH113" s="63">
        <f t="shared" si="188"/>
        <v>19.447501084689016</v>
      </c>
      <c r="BI113" s="63">
        <f t="shared" si="188"/>
        <v>19.440944292960381</v>
      </c>
      <c r="BJ113" s="63">
        <f t="shared" si="188"/>
        <v>19.427977054218111</v>
      </c>
      <c r="BK113" s="63">
        <f t="shared" si="188"/>
        <v>19.402648001484039</v>
      </c>
      <c r="BL113" s="63">
        <f t="shared" si="188"/>
        <v>19.354268079883035</v>
      </c>
      <c r="BM113" s="63">
        <f t="shared" si="188"/>
        <v>19.265202392975038</v>
      </c>
      <c r="BN113" s="63">
        <f t="shared" si="178"/>
        <v>19.10939006966256</v>
      </c>
      <c r="BO113" s="63"/>
      <c r="BP113" s="63"/>
      <c r="BQ113" s="63"/>
    </row>
    <row r="114" spans="1:69" x14ac:dyDescent="0.2">
      <c r="A114" s="161" t="s">
        <v>259</v>
      </c>
      <c r="B114" s="163" t="s">
        <v>111</v>
      </c>
      <c r="C114" s="161">
        <v>53087.803200000002</v>
      </c>
      <c r="D114" s="161">
        <v>2.9999999999999997E-4</v>
      </c>
      <c r="E114">
        <f t="shared" si="154"/>
        <v>19440.084448063542</v>
      </c>
      <c r="F114" s="11">
        <f t="shared" si="155"/>
        <v>19440</v>
      </c>
      <c r="G114">
        <f t="shared" si="156"/>
        <v>2.9992000003403518E-2</v>
      </c>
      <c r="N114">
        <f>G114</f>
        <v>2.9992000003403518E-2</v>
      </c>
      <c r="P114" s="31">
        <f t="shared" si="184"/>
        <v>2.6941764167440832E-3</v>
      </c>
      <c r="Q114" s="2">
        <f t="shared" si="157"/>
        <v>38069.303200000002</v>
      </c>
      <c r="R114">
        <f t="shared" si="158"/>
        <v>7.4517117256838014E-4</v>
      </c>
      <c r="S114">
        <v>1</v>
      </c>
      <c r="Z114">
        <f t="shared" si="159"/>
        <v>19440</v>
      </c>
      <c r="AA114" s="217">
        <f t="shared" si="160"/>
        <v>2.9960135799891239E-2</v>
      </c>
      <c r="AB114" s="218">
        <f t="shared" si="161"/>
        <v>3.1864203512279449E-5</v>
      </c>
      <c r="AC114" s="218">
        <f t="shared" si="162"/>
        <v>3.1864203512279449E-5</v>
      </c>
      <c r="AD114" s="219">
        <f t="shared" si="163"/>
        <v>1.015327465471962E-9</v>
      </c>
      <c r="AH114" s="15">
        <f t="shared" si="164"/>
        <v>2.7265959383147156E-2</v>
      </c>
      <c r="AI114" s="15">
        <f t="shared" si="165"/>
        <v>0.54347696415834523</v>
      </c>
      <c r="AJ114" s="15">
        <f t="shared" si="166"/>
        <v>0.99480547714255674</v>
      </c>
      <c r="AK114" s="15">
        <f t="shared" si="167"/>
        <v>0.37036002040600019</v>
      </c>
      <c r="AL114" s="15">
        <f t="shared" si="168"/>
        <v>2.4600219606956011</v>
      </c>
      <c r="AM114" s="15">
        <f t="shared" si="169"/>
        <v>2.8199140263661313</v>
      </c>
      <c r="AN114" s="63">
        <f t="shared" si="187"/>
        <v>14.491806640275081</v>
      </c>
      <c r="AO114" s="63">
        <f t="shared" si="187"/>
        <v>14.491795562158323</v>
      </c>
      <c r="AP114" s="63">
        <f t="shared" si="187"/>
        <v>14.491849828122858</v>
      </c>
      <c r="AQ114" s="63">
        <f t="shared" si="187"/>
        <v>14.491583931247209</v>
      </c>
      <c r="AR114" s="63">
        <f t="shared" si="187"/>
        <v>14.492884976068911</v>
      </c>
      <c r="AS114" s="63">
        <f t="shared" si="187"/>
        <v>14.486474711225556</v>
      </c>
      <c r="AT114" s="63">
        <f t="shared" si="187"/>
        <v>14.517056885895839</v>
      </c>
      <c r="AU114" s="63">
        <f t="shared" si="170"/>
        <v>13.940525571010522</v>
      </c>
      <c r="AV114" s="217">
        <f t="shared" si="171"/>
        <v>3.314919919080242E-2</v>
      </c>
      <c r="AW114" s="218">
        <f t="shared" si="179"/>
        <v>3.1864203512279449E-5</v>
      </c>
      <c r="AX114" s="224">
        <f t="shared" si="180"/>
        <v>1.015327465471962E-9</v>
      </c>
      <c r="AZ114" s="63"/>
      <c r="BA114" s="15">
        <f t="shared" si="172"/>
        <v>3.1890633909111817E-3</v>
      </c>
      <c r="BB114" s="15">
        <f t="shared" si="173"/>
        <v>1.2270243949154567</v>
      </c>
      <c r="BC114" s="15">
        <f t="shared" si="174"/>
        <v>0.99445857799424309</v>
      </c>
      <c r="BD114" s="15">
        <f t="shared" si="175"/>
        <v>0.56236625791069073</v>
      </c>
      <c r="BE114" s="15">
        <f t="shared" si="176"/>
        <v>1.187108747845331</v>
      </c>
      <c r="BF114" s="15">
        <f t="shared" si="177"/>
        <v>0.67471576440038505</v>
      </c>
      <c r="BG114" s="63">
        <f t="shared" si="188"/>
        <v>19.494163605343054</v>
      </c>
      <c r="BH114" s="63">
        <f t="shared" si="188"/>
        <v>19.491085582946649</v>
      </c>
      <c r="BI114" s="63">
        <f t="shared" si="188"/>
        <v>19.484765590313216</v>
      </c>
      <c r="BJ114" s="63">
        <f t="shared" si="188"/>
        <v>19.471880126562507</v>
      </c>
      <c r="BK114" s="63">
        <f t="shared" si="188"/>
        <v>19.445968788884429</v>
      </c>
      <c r="BL114" s="63">
        <f t="shared" si="188"/>
        <v>19.395181376438014</v>
      </c>
      <c r="BM114" s="63">
        <f t="shared" si="188"/>
        <v>19.299826360791251</v>
      </c>
      <c r="BN114" s="63">
        <f t="shared" si="178"/>
        <v>19.13124373313336</v>
      </c>
      <c r="BO114" s="63"/>
      <c r="BP114" s="63"/>
      <c r="BQ114" s="63"/>
    </row>
    <row r="115" spans="1:69" x14ac:dyDescent="0.2">
      <c r="A115" s="164" t="s">
        <v>118</v>
      </c>
      <c r="B115" s="167" t="s">
        <v>110</v>
      </c>
      <c r="C115" s="168">
        <v>53100.590199999999</v>
      </c>
      <c r="D115" s="168">
        <v>5.0000000000000001E-4</v>
      </c>
      <c r="E115">
        <f t="shared" si="154"/>
        <v>19476.088628794554</v>
      </c>
      <c r="F115" s="11">
        <f t="shared" si="155"/>
        <v>19476</v>
      </c>
      <c r="G115">
        <f t="shared" si="156"/>
        <v>3.1476799995289184E-2</v>
      </c>
      <c r="J115">
        <f>G115</f>
        <v>3.1476799995289184E-2</v>
      </c>
      <c r="P115" s="31">
        <f t="shared" si="184"/>
        <v>2.6222114942281438E-3</v>
      </c>
      <c r="Q115" s="2">
        <f t="shared" si="157"/>
        <v>38082.090199999999</v>
      </c>
      <c r="R115">
        <f t="shared" si="158"/>
        <v>8.3258727756556404E-4</v>
      </c>
      <c r="S115">
        <v>1</v>
      </c>
      <c r="Z115">
        <f t="shared" si="159"/>
        <v>19476</v>
      </c>
      <c r="AA115" s="217">
        <f t="shared" si="160"/>
        <v>2.9962151538695202E-2</v>
      </c>
      <c r="AB115" s="218">
        <f t="shared" si="161"/>
        <v>1.5146484565939818E-3</v>
      </c>
      <c r="AC115" s="218">
        <f t="shared" si="162"/>
        <v>1.5146484565939818E-3</v>
      </c>
      <c r="AD115" s="219">
        <f t="shared" si="163"/>
        <v>2.294159947062531E-6</v>
      </c>
      <c r="AH115" s="15">
        <f t="shared" si="164"/>
        <v>2.7339940044467059E-2</v>
      </c>
      <c r="AI115" s="15">
        <f t="shared" si="165"/>
        <v>0.54272148589400027</v>
      </c>
      <c r="AJ115" s="15">
        <f t="shared" si="166"/>
        <v>0.99501130871007404</v>
      </c>
      <c r="AK115" s="15">
        <f t="shared" si="167"/>
        <v>0.36942683647269409</v>
      </c>
      <c r="AL115" s="15">
        <f t="shared" si="168"/>
        <v>2.4620643814136725</v>
      </c>
      <c r="AM115" s="15">
        <f t="shared" si="169"/>
        <v>2.8290822198828591</v>
      </c>
      <c r="AN115" s="63">
        <f t="shared" si="187"/>
        <v>14.494848887897644</v>
      </c>
      <c r="AO115" s="63">
        <f t="shared" si="187"/>
        <v>14.49483684560658</v>
      </c>
      <c r="AP115" s="63">
        <f t="shared" si="187"/>
        <v>14.4948953539858</v>
      </c>
      <c r="AQ115" s="63">
        <f t="shared" si="187"/>
        <v>14.49461100070444</v>
      </c>
      <c r="AR115" s="63">
        <f t="shared" si="187"/>
        <v>14.495990947298715</v>
      </c>
      <c r="AS115" s="63">
        <f t="shared" si="187"/>
        <v>14.48924578057497</v>
      </c>
      <c r="AT115" s="63">
        <f t="shared" si="187"/>
        <v>14.521139635399031</v>
      </c>
      <c r="AU115" s="63">
        <f t="shared" si="170"/>
        <v>13.944191184023264</v>
      </c>
      <c r="AV115" s="217">
        <f t="shared" si="171"/>
        <v>3.3185974029061663E-2</v>
      </c>
      <c r="AW115" s="218">
        <f t="shared" si="179"/>
        <v>1.5146484565939818E-3</v>
      </c>
      <c r="AX115" s="224">
        <f t="shared" si="180"/>
        <v>2.294159947062531E-6</v>
      </c>
      <c r="AZ115" s="63"/>
      <c r="BA115" s="15">
        <f t="shared" si="172"/>
        <v>3.2238224903664604E-3</v>
      </c>
      <c r="BB115" s="15">
        <f t="shared" si="173"/>
        <v>1.1987004045763141</v>
      </c>
      <c r="BC115" s="15">
        <f t="shared" si="174"/>
        <v>0.98797939771934762</v>
      </c>
      <c r="BD115" s="15">
        <f t="shared" si="175"/>
        <v>0.57298693976775061</v>
      </c>
      <c r="BE115" s="15">
        <f t="shared" si="176"/>
        <v>1.2369929893542073</v>
      </c>
      <c r="BF115" s="15">
        <f t="shared" si="177"/>
        <v>0.71164164768505322</v>
      </c>
      <c r="BG115" s="63">
        <f t="shared" si="188"/>
        <v>19.526866367086225</v>
      </c>
      <c r="BH115" s="63">
        <f t="shared" si="188"/>
        <v>19.523980162325731</v>
      </c>
      <c r="BI115" s="63">
        <f t="shared" si="188"/>
        <v>19.517901831206281</v>
      </c>
      <c r="BJ115" s="63">
        <f t="shared" si="188"/>
        <v>19.505195095156445</v>
      </c>
      <c r="BK115" s="63">
        <f t="shared" si="188"/>
        <v>19.479022640657895</v>
      </c>
      <c r="BL115" s="63">
        <f t="shared" si="188"/>
        <v>19.42661044837995</v>
      </c>
      <c r="BM115" s="63">
        <f t="shared" si="188"/>
        <v>19.326577034909722</v>
      </c>
      <c r="BN115" s="63">
        <f t="shared" si="178"/>
        <v>19.148162698401077</v>
      </c>
      <c r="BO115" s="63"/>
      <c r="BP115" s="63"/>
      <c r="BQ115" s="63"/>
    </row>
    <row r="116" spans="1:69" x14ac:dyDescent="0.2">
      <c r="A116" s="159" t="s">
        <v>410</v>
      </c>
      <c r="B116" s="160" t="s">
        <v>111</v>
      </c>
      <c r="C116" s="161">
        <v>53121.366900000001</v>
      </c>
      <c r="D116" s="159" t="s">
        <v>260</v>
      </c>
      <c r="E116">
        <f t="shared" si="154"/>
        <v>19534.589298364761</v>
      </c>
      <c r="F116" s="11">
        <f t="shared" si="155"/>
        <v>19534.5</v>
      </c>
      <c r="G116">
        <f t="shared" si="156"/>
        <v>3.1714600001578219E-2</v>
      </c>
      <c r="K116" s="63"/>
      <c r="L116" s="63"/>
      <c r="P116" s="31">
        <f t="shared" si="184"/>
        <v>2.5049585053931386E-3</v>
      </c>
      <c r="Q116" s="2">
        <f t="shared" si="157"/>
        <v>38102.866900000001</v>
      </c>
      <c r="R116">
        <f t="shared" si="158"/>
        <v>8.5320315633565739E-4</v>
      </c>
      <c r="S116">
        <v>1</v>
      </c>
      <c r="Z116">
        <f t="shared" si="159"/>
        <v>19534.5</v>
      </c>
      <c r="AA116" s="217">
        <f t="shared" si="160"/>
        <v>2.9964360694528791E-2</v>
      </c>
      <c r="AB116" s="218">
        <f t="shared" si="161"/>
        <v>1.7502393070494282E-3</v>
      </c>
      <c r="AC116" s="218">
        <f t="shared" si="162"/>
        <v>1.7502393070494282E-3</v>
      </c>
      <c r="AD116" s="219">
        <f t="shared" si="163"/>
        <v>3.0633376319408628E-6</v>
      </c>
      <c r="AH116" s="15">
        <f t="shared" si="164"/>
        <v>2.7459402189135652E-2</v>
      </c>
      <c r="AI116" s="15">
        <f t="shared" si="165"/>
        <v>0.5415023347352631</v>
      </c>
      <c r="AJ116" s="15">
        <f t="shared" si="166"/>
        <v>0.99533577017221431</v>
      </c>
      <c r="AK116" s="15">
        <f t="shared" si="167"/>
        <v>0.36791264984503996</v>
      </c>
      <c r="AL116" s="15">
        <f t="shared" si="168"/>
        <v>2.4653712707647943</v>
      </c>
      <c r="AM116" s="15">
        <f t="shared" si="169"/>
        <v>2.8440393289328894</v>
      </c>
      <c r="AN116" s="63">
        <f t="shared" si="187"/>
        <v>14.499783574442787</v>
      </c>
      <c r="AO116" s="63">
        <f t="shared" si="187"/>
        <v>14.499769845692422</v>
      </c>
      <c r="AP116" s="63">
        <f t="shared" si="187"/>
        <v>14.499835679173872</v>
      </c>
      <c r="AQ116" s="63">
        <f t="shared" si="187"/>
        <v>14.499519883829151</v>
      </c>
      <c r="AR116" s="63">
        <f t="shared" si="187"/>
        <v>14.501032330794631</v>
      </c>
      <c r="AS116" s="63">
        <f t="shared" si="187"/>
        <v>14.4937330987437</v>
      </c>
      <c r="AT116" s="63">
        <f t="shared" si="187"/>
        <v>14.527757566721986</v>
      </c>
      <c r="AU116" s="63">
        <f t="shared" si="170"/>
        <v>13.950147805168974</v>
      </c>
      <c r="AV116" s="217">
        <f t="shared" si="171"/>
        <v>3.323596488251461E-2</v>
      </c>
      <c r="AW116" s="218">
        <f t="shared" si="179"/>
        <v>1.7502393070494282E-3</v>
      </c>
      <c r="AX116" s="224">
        <f t="shared" si="180"/>
        <v>3.0633376319408628E-6</v>
      </c>
      <c r="AZ116" s="63"/>
      <c r="BA116" s="15">
        <f t="shared" si="172"/>
        <v>3.2716041879858222E-3</v>
      </c>
      <c r="BB116" s="15">
        <f t="shared" si="173"/>
        <v>1.1544546752971765</v>
      </c>
      <c r="BC116" s="15">
        <f t="shared" si="174"/>
        <v>0.97332496812113178</v>
      </c>
      <c r="BD116" s="15">
        <f t="shared" si="175"/>
        <v>0.58646367082884732</v>
      </c>
      <c r="BE116" s="15">
        <f t="shared" si="176"/>
        <v>1.3132778606459123</v>
      </c>
      <c r="BF116" s="15">
        <f t="shared" si="177"/>
        <v>0.77073333214085671</v>
      </c>
      <c r="BG116" s="63">
        <f t="shared" si="188"/>
        <v>19.57842080952074</v>
      </c>
      <c r="BH116" s="63">
        <f t="shared" si="188"/>
        <v>19.575875149410933</v>
      </c>
      <c r="BI116" s="63">
        <f t="shared" si="188"/>
        <v>19.570274517089103</v>
      </c>
      <c r="BJ116" s="63">
        <f t="shared" si="188"/>
        <v>19.558048441549957</v>
      </c>
      <c r="BK116" s="63">
        <f t="shared" si="188"/>
        <v>19.531791962497465</v>
      </c>
      <c r="BL116" s="63">
        <f t="shared" si="188"/>
        <v>19.477195215292465</v>
      </c>
      <c r="BM116" s="63">
        <f t="shared" si="188"/>
        <v>19.369936712714281</v>
      </c>
      <c r="BN116" s="63">
        <f t="shared" si="178"/>
        <v>19.175656016961121</v>
      </c>
      <c r="BO116" s="63"/>
      <c r="BP116" s="63"/>
      <c r="BQ116" s="63"/>
    </row>
    <row r="117" spans="1:69" x14ac:dyDescent="0.2">
      <c r="A117" s="159" t="s">
        <v>410</v>
      </c>
      <c r="B117" s="160" t="s">
        <v>111</v>
      </c>
      <c r="C117" s="161">
        <v>53121.545299999998</v>
      </c>
      <c r="D117" s="159" t="s">
        <v>260</v>
      </c>
      <c r="E117">
        <f t="shared" ref="E117:E148" si="189">+(C117-C$7)/C$8</f>
        <v>19535.091616800852</v>
      </c>
      <c r="F117" s="11">
        <f t="shared" ref="F117:F148" si="190">ROUND(2*E117,0)/2</f>
        <v>19535</v>
      </c>
      <c r="G117">
        <f t="shared" ref="G117:G148" si="191">+C117-(C$7+F117*C$8)</f>
        <v>3.2537999999476597E-2</v>
      </c>
      <c r="K117" s="63"/>
      <c r="L117" s="63"/>
      <c r="P117" s="31">
        <f t="shared" si="184"/>
        <v>2.5039546889195734E-3</v>
      </c>
      <c r="Q117" s="2">
        <f t="shared" ref="Q117:Q148" si="192">+C117-15018.5</f>
        <v>38103.045299999998</v>
      </c>
      <c r="R117">
        <f t="shared" ref="R117:R148" si="193">+(P117-G117)^2</f>
        <v>9.0204387771659227E-4</v>
      </c>
      <c r="S117">
        <v>1</v>
      </c>
      <c r="Z117">
        <f t="shared" ref="Z117:Z148" si="194">F117</f>
        <v>19535</v>
      </c>
      <c r="AA117" s="217">
        <f t="shared" ref="AA117:AA148" si="195">AB$3+AB$4*Z117+AB$5*Z117^2+AH117</f>
        <v>2.9964373894762045E-2</v>
      </c>
      <c r="AB117" s="218">
        <f t="shared" ref="AB117:AB148" si="196">+G117-AA117</f>
        <v>2.573626104714552E-3</v>
      </c>
      <c r="AC117" s="218">
        <f t="shared" ref="AC117:AC148" si="197">+G117-AA117</f>
        <v>2.573626104714552E-3</v>
      </c>
      <c r="AD117" s="219">
        <f t="shared" ref="AD117:AD148" si="198">S117*AC117^2</f>
        <v>6.623551326868198E-6</v>
      </c>
      <c r="AH117" s="15">
        <f t="shared" ref="AH117:AH148" si="199">$AB$6*($AB$11/AI117*AJ117+$AB$12)</f>
        <v>2.7460419205842471E-2</v>
      </c>
      <c r="AI117" s="15">
        <f t="shared" ref="AI117:AI148" si="200">1+$AB$7*COS(AL117)</f>
        <v>0.54149195973632913</v>
      </c>
      <c r="AJ117" s="15">
        <f t="shared" ref="AJ117:AJ148" si="201">SIN(AL117+RADIANS($AB$9))</f>
        <v>0.9953384902777398</v>
      </c>
      <c r="AK117" s="15">
        <f t="shared" ref="AK117:AK148" si="202">$AB$7*SIN(AL117)</f>
        <v>0.3678997200091102</v>
      </c>
      <c r="AL117" s="15">
        <f t="shared" ref="AL117:AL148" si="203">2*ATAN(AM117)</f>
        <v>2.4653994708857989</v>
      </c>
      <c r="AM117" s="15">
        <f t="shared" ref="AM117:AM148" si="204">TAN(AN117/2)*SQRT((1+$AB$7)/(1-$AB$7))</f>
        <v>2.8441674833137465</v>
      </c>
      <c r="AN117" s="63">
        <f t="shared" si="187"/>
        <v>14.499825703635588</v>
      </c>
      <c r="AO117" s="63">
        <f t="shared" si="187"/>
        <v>14.499811959811435</v>
      </c>
      <c r="AP117" s="63">
        <f t="shared" si="187"/>
        <v>14.499877858256081</v>
      </c>
      <c r="AQ117" s="63">
        <f t="shared" si="187"/>
        <v>14.499561786325687</v>
      </c>
      <c r="AR117" s="63">
        <f t="shared" si="187"/>
        <v>14.501075388726854</v>
      </c>
      <c r="AS117" s="63">
        <f t="shared" si="187"/>
        <v>14.493771368953247</v>
      </c>
      <c r="AT117" s="63">
        <f t="shared" si="187"/>
        <v>14.527814041939399</v>
      </c>
      <c r="AU117" s="63">
        <f t="shared" ref="AU117:AU148" si="205">RADIANS($AB$9)+$AB$18*(F117-AB$15)</f>
        <v>13.950198716460818</v>
      </c>
      <c r="AV117" s="217">
        <f t="shared" ref="AV117:AV148" si="206">AA117+BA117</f>
        <v>3.3236342181278196E-2</v>
      </c>
      <c r="AW117" s="218">
        <f t="shared" si="179"/>
        <v>2.573626104714552E-3</v>
      </c>
      <c r="AX117" s="224">
        <f t="shared" si="180"/>
        <v>6.623551326868198E-6</v>
      </c>
      <c r="AZ117" s="63"/>
      <c r="BA117" s="15">
        <f t="shared" ref="BA117:BA148" si="207">$BB$6*($BB$11/BB117*BC117+$BB$12)</f>
        <v>3.2719682865161529E-3</v>
      </c>
      <c r="BB117" s="15">
        <f t="shared" ref="BB117:BB148" si="208">1+$BB$7*COS(BE117)</f>
        <v>1.1540865683243007</v>
      </c>
      <c r="BC117" s="15">
        <f t="shared" ref="BC117:BC148" si="209">SIN(BE117+RADIANS($BB$9))</f>
        <v>0.97318078095535043</v>
      </c>
      <c r="BD117" s="15">
        <f t="shared" ref="BD117:BD148" si="210">$BB$7*SIN(BE117)</f>
        <v>0.5865604942248015</v>
      </c>
      <c r="BE117" s="15">
        <f t="shared" ref="BE117:BE148" si="211">2*ATAN(BF117)</f>
        <v>1.3139054810679958</v>
      </c>
      <c r="BF117" s="15">
        <f t="shared" ref="BF117:BF148" si="212">TAN(BG117/2)*SQRT((1+$BB$7)/(1-$BB$7))</f>
        <v>0.77123367602213155</v>
      </c>
      <c r="BG117" s="63">
        <f t="shared" si="188"/>
        <v>19.578853142221249</v>
      </c>
      <c r="BH117" s="63">
        <f t="shared" si="188"/>
        <v>19.57631048888544</v>
      </c>
      <c r="BI117" s="63">
        <f t="shared" si="188"/>
        <v>19.570714308191373</v>
      </c>
      <c r="BJ117" s="63">
        <f t="shared" si="188"/>
        <v>19.558493259760951</v>
      </c>
      <c r="BK117" s="63">
        <f t="shared" si="188"/>
        <v>19.532237818110993</v>
      </c>
      <c r="BL117" s="63">
        <f t="shared" si="188"/>
        <v>19.477624857783621</v>
      </c>
      <c r="BM117" s="63">
        <f t="shared" si="188"/>
        <v>19.370306692353481</v>
      </c>
      <c r="BN117" s="63">
        <f t="shared" ref="BN117:BN148" si="213">RADIANS($BB$9)+$BB$18*(F117-BB$15)</f>
        <v>19.175891002589836</v>
      </c>
      <c r="BO117" s="63"/>
      <c r="BP117" s="63"/>
      <c r="BQ117" s="63"/>
    </row>
    <row r="118" spans="1:69" x14ac:dyDescent="0.2">
      <c r="A118" s="159" t="s">
        <v>421</v>
      </c>
      <c r="B118" s="160" t="s">
        <v>111</v>
      </c>
      <c r="C118" s="161">
        <v>53133.088300000003</v>
      </c>
      <c r="D118" s="159" t="s">
        <v>342</v>
      </c>
      <c r="E118">
        <f t="shared" si="189"/>
        <v>19567.59308377343</v>
      </c>
      <c r="F118" s="11">
        <f t="shared" si="190"/>
        <v>19567.5</v>
      </c>
      <c r="G118">
        <f t="shared" si="191"/>
        <v>3.3059000001230743E-2</v>
      </c>
      <c r="K118" s="63"/>
      <c r="L118" s="63"/>
      <c r="P118" s="31">
        <f t="shared" si="184"/>
        <v>2.4386464790336487E-3</v>
      </c>
      <c r="Q118" s="2">
        <f t="shared" si="192"/>
        <v>38114.588300000003</v>
      </c>
      <c r="R118">
        <f t="shared" si="193"/>
        <v>9.3760604982432794E-4</v>
      </c>
      <c r="S118">
        <v>1</v>
      </c>
      <c r="Z118">
        <f t="shared" si="194"/>
        <v>19567.5</v>
      </c>
      <c r="AA118" s="217">
        <f t="shared" si="195"/>
        <v>2.996502567728894E-2</v>
      </c>
      <c r="AB118" s="218">
        <f t="shared" si="196"/>
        <v>3.0939743239418033E-3</v>
      </c>
      <c r="AC118" s="218">
        <f t="shared" si="197"/>
        <v>3.0939743239418033E-3</v>
      </c>
      <c r="AD118" s="219">
        <f t="shared" si="198"/>
        <v>9.5726771172111379E-6</v>
      </c>
      <c r="AH118" s="15">
        <f t="shared" si="199"/>
        <v>2.7526379198255291E-2</v>
      </c>
      <c r="AI118" s="15">
        <f t="shared" si="200"/>
        <v>0.54081921505620789</v>
      </c>
      <c r="AJ118" s="15">
        <f t="shared" si="201"/>
        <v>0.99551338065487993</v>
      </c>
      <c r="AK118" s="15">
        <f t="shared" si="202"/>
        <v>0.367059714089706</v>
      </c>
      <c r="AL118" s="15">
        <f t="shared" si="203"/>
        <v>2.4672301691829275</v>
      </c>
      <c r="AM118" s="15">
        <f t="shared" si="204"/>
        <v>2.8525090748432729</v>
      </c>
      <c r="AN118" s="63">
        <f t="shared" si="187"/>
        <v>14.502562378029371</v>
      </c>
      <c r="AO118" s="63">
        <f t="shared" si="187"/>
        <v>14.502547629681317</v>
      </c>
      <c r="AP118" s="63">
        <f t="shared" si="187"/>
        <v>14.502617838293911</v>
      </c>
      <c r="AQ118" s="63">
        <f t="shared" si="187"/>
        <v>14.502283499058482</v>
      </c>
      <c r="AR118" s="63">
        <f t="shared" si="187"/>
        <v>14.503873042231644</v>
      </c>
      <c r="AS118" s="63">
        <f t="shared" si="187"/>
        <v>14.496255941059697</v>
      </c>
      <c r="AT118" s="63">
        <f t="shared" si="187"/>
        <v>14.53148171901559</v>
      </c>
      <c r="AU118" s="63">
        <f t="shared" si="205"/>
        <v>13.953507950430655</v>
      </c>
      <c r="AV118" s="217">
        <f t="shared" si="206"/>
        <v>3.3259124247056189E-2</v>
      </c>
      <c r="AW118" s="218">
        <f t="shared" si="179"/>
        <v>3.0939743239418033E-3</v>
      </c>
      <c r="AX118" s="224">
        <f t="shared" si="180"/>
        <v>9.5726771172111379E-6</v>
      </c>
      <c r="AZ118" s="63"/>
      <c r="BA118" s="15">
        <f t="shared" si="207"/>
        <v>3.2940985697672513E-3</v>
      </c>
      <c r="BB118" s="15">
        <f t="shared" si="208"/>
        <v>1.1305380206085287</v>
      </c>
      <c r="BC118" s="15">
        <f t="shared" si="209"/>
        <v>0.96321713464153846</v>
      </c>
      <c r="BD118" s="15">
        <f t="shared" si="210"/>
        <v>0.59224632468155525</v>
      </c>
      <c r="BE118" s="15">
        <f t="shared" si="211"/>
        <v>1.3538533599327296</v>
      </c>
      <c r="BF118" s="15">
        <f t="shared" si="212"/>
        <v>0.80359089461977373</v>
      </c>
      <c r="BG118" s="63">
        <f t="shared" si="188"/>
        <v>19.606659603178272</v>
      </c>
      <c r="BH118" s="63">
        <f t="shared" si="188"/>
        <v>19.604314031816983</v>
      </c>
      <c r="BI118" s="63">
        <f t="shared" si="188"/>
        <v>19.599017705400819</v>
      </c>
      <c r="BJ118" s="63">
        <f t="shared" si="188"/>
        <v>19.587153286508073</v>
      </c>
      <c r="BK118" s="63">
        <f t="shared" si="188"/>
        <v>19.561026577381391</v>
      </c>
      <c r="BL118" s="63">
        <f t="shared" si="188"/>
        <v>19.505449690058924</v>
      </c>
      <c r="BM118" s="63">
        <f t="shared" si="188"/>
        <v>19.394332001054824</v>
      </c>
      <c r="BN118" s="63">
        <f t="shared" si="213"/>
        <v>19.191165068456527</v>
      </c>
      <c r="BO118" s="63"/>
      <c r="BP118" s="63"/>
      <c r="BQ118" s="63"/>
    </row>
    <row r="119" spans="1:69" x14ac:dyDescent="0.2">
      <c r="A119" s="159" t="s">
        <v>427</v>
      </c>
      <c r="B119" s="160" t="s">
        <v>111</v>
      </c>
      <c r="C119" s="161">
        <v>53421.647499999999</v>
      </c>
      <c r="D119" s="159">
        <v>2.7E-4</v>
      </c>
      <c r="E119">
        <f t="shared" si="189"/>
        <v>20380.085270243933</v>
      </c>
      <c r="F119" s="11">
        <f t="shared" si="190"/>
        <v>20380</v>
      </c>
      <c r="G119">
        <f t="shared" si="191"/>
        <v>3.0284000000392552E-2</v>
      </c>
      <c r="K119" s="63"/>
      <c r="L119" s="63"/>
      <c r="P119" s="31">
        <f t="shared" si="184"/>
        <v>7.6744309316155793E-4</v>
      </c>
      <c r="Q119" s="2">
        <f t="shared" si="192"/>
        <v>38403.147499999999</v>
      </c>
      <c r="R119">
        <f t="shared" si="193"/>
        <v>8.7122713165780578E-4</v>
      </c>
      <c r="S119">
        <v>1</v>
      </c>
      <c r="Z119">
        <f t="shared" si="194"/>
        <v>20380</v>
      </c>
      <c r="AA119" s="217">
        <f t="shared" si="195"/>
        <v>2.9851146426114066E-2</v>
      </c>
      <c r="AB119" s="218">
        <f t="shared" si="196"/>
        <v>4.3285357427848628E-4</v>
      </c>
      <c r="AC119" s="218">
        <f t="shared" si="197"/>
        <v>4.3285357427848628E-4</v>
      </c>
      <c r="AD119" s="219">
        <f t="shared" si="198"/>
        <v>1.8736221676566103E-7</v>
      </c>
      <c r="AH119" s="15">
        <f t="shared" si="199"/>
        <v>2.9083703332952508E-2</v>
      </c>
      <c r="AI119" s="15">
        <f t="shared" si="200"/>
        <v>0.52499232644716765</v>
      </c>
      <c r="AJ119" s="15">
        <f t="shared" si="201"/>
        <v>0.9987302271613181</v>
      </c>
      <c r="AK119" s="15">
        <f t="shared" si="202"/>
        <v>0.34633442946830967</v>
      </c>
      <c r="AL119" s="15">
        <f t="shared" si="203"/>
        <v>2.5115935632786117</v>
      </c>
      <c r="AM119" s="15">
        <f t="shared" si="204"/>
        <v>3.0689067087295134</v>
      </c>
      <c r="AN119" s="63">
        <f t="shared" si="187"/>
        <v>14.569921600077675</v>
      </c>
      <c r="AO119" s="63">
        <f t="shared" si="187"/>
        <v>14.569861007130655</v>
      </c>
      <c r="AP119" s="63">
        <f t="shared" si="187"/>
        <v>14.570106754433812</v>
      </c>
      <c r="AQ119" s="63">
        <f t="shared" si="187"/>
        <v>14.569109263535561</v>
      </c>
      <c r="AR119" s="63">
        <f t="shared" si="187"/>
        <v>14.573144816080754</v>
      </c>
      <c r="AS119" s="63">
        <f t="shared" si="187"/>
        <v>14.556594187686169</v>
      </c>
      <c r="AT119" s="63">
        <f t="shared" si="187"/>
        <v>14.621107604080727</v>
      </c>
      <c r="AU119" s="63">
        <f t="shared" si="205"/>
        <v>14.036238799676617</v>
      </c>
      <c r="AV119" s="217">
        <f t="shared" si="206"/>
        <v>3.3049162853650206E-2</v>
      </c>
      <c r="AW119" s="218">
        <f t="shared" si="179"/>
        <v>4.3285357427848628E-4</v>
      </c>
      <c r="AX119" s="224">
        <f t="shared" si="180"/>
        <v>1.8736221676566103E-7</v>
      </c>
      <c r="AZ119" s="63"/>
      <c r="BA119" s="15">
        <f t="shared" si="207"/>
        <v>3.1980164275361429E-3</v>
      </c>
      <c r="BB119" s="15">
        <f t="shared" si="208"/>
        <v>0.74975424676218694</v>
      </c>
      <c r="BC119" s="15">
        <f t="shared" si="209"/>
        <v>0.61030294170027166</v>
      </c>
      <c r="BD119" s="15">
        <f t="shared" si="210"/>
        <v>0.55242460744398636</v>
      </c>
      <c r="BE119" s="15">
        <f t="shared" si="211"/>
        <v>1.9961383565386726</v>
      </c>
      <c r="BF119" s="15">
        <f t="shared" si="212"/>
        <v>1.5508134796825328</v>
      </c>
      <c r="BG119" s="63">
        <f t="shared" si="188"/>
        <v>20.158858373500195</v>
      </c>
      <c r="BH119" s="63">
        <f t="shared" si="188"/>
        <v>20.158836947424202</v>
      </c>
      <c r="BI119" s="63">
        <f t="shared" si="188"/>
        <v>20.158700334160134</v>
      </c>
      <c r="BJ119" s="63">
        <f t="shared" si="188"/>
        <v>20.157830917549358</v>
      </c>
      <c r="BK119" s="63">
        <f t="shared" si="188"/>
        <v>20.152362452971367</v>
      </c>
      <c r="BL119" s="63">
        <f t="shared" si="188"/>
        <v>20.120188669736734</v>
      </c>
      <c r="BM119" s="63">
        <f t="shared" si="188"/>
        <v>19.974483834644271</v>
      </c>
      <c r="BN119" s="63">
        <f t="shared" si="213"/>
        <v>19.57301671512376</v>
      </c>
      <c r="BO119" s="63"/>
      <c r="BP119" s="63"/>
      <c r="BQ119" s="63"/>
    </row>
    <row r="120" spans="1:69" x14ac:dyDescent="0.2">
      <c r="A120" s="159" t="s">
        <v>427</v>
      </c>
      <c r="B120" s="160" t="s">
        <v>111</v>
      </c>
      <c r="C120" s="161">
        <v>53423.604500000001</v>
      </c>
      <c r="D120" s="159">
        <v>2.7E-4</v>
      </c>
      <c r="E120">
        <f t="shared" si="189"/>
        <v>20385.595568335018</v>
      </c>
      <c r="F120" s="11">
        <f t="shared" si="190"/>
        <v>20385.5</v>
      </c>
      <c r="G120">
        <f t="shared" si="191"/>
        <v>3.3941399997274857E-2</v>
      </c>
      <c r="K120" s="63"/>
      <c r="L120" s="63"/>
      <c r="P120" s="31">
        <f t="shared" si="184"/>
        <v>7.5587805594795957E-4</v>
      </c>
      <c r="Q120" s="2">
        <f t="shared" si="192"/>
        <v>38405.104500000001</v>
      </c>
      <c r="R120">
        <f t="shared" si="193"/>
        <v>1.1012788665182892E-3</v>
      </c>
      <c r="S120">
        <v>1</v>
      </c>
      <c r="Z120">
        <f t="shared" si="194"/>
        <v>20385.5</v>
      </c>
      <c r="AA120" s="217">
        <f t="shared" si="195"/>
        <v>2.9849534366425859E-2</v>
      </c>
      <c r="AB120" s="218">
        <f t="shared" si="196"/>
        <v>4.0918656308489981E-3</v>
      </c>
      <c r="AC120" s="218">
        <f t="shared" si="197"/>
        <v>4.0918656308489981E-3</v>
      </c>
      <c r="AD120" s="219">
        <f t="shared" si="198"/>
        <v>1.6743364340923268E-5</v>
      </c>
      <c r="AH120" s="15">
        <f t="shared" si="199"/>
        <v>2.9093656310477899E-2</v>
      </c>
      <c r="AI120" s="15">
        <f t="shared" si="200"/>
        <v>0.52489136482449927</v>
      </c>
      <c r="AJ120" s="15">
        <f t="shared" si="201"/>
        <v>0.99874487355147101</v>
      </c>
      <c r="AK120" s="15">
        <f t="shared" si="202"/>
        <v>0.34619591527181065</v>
      </c>
      <c r="AL120" s="15">
        <f t="shared" si="203"/>
        <v>2.5118851364139116</v>
      </c>
      <c r="AM120" s="15">
        <f t="shared" si="204"/>
        <v>3.0704262205040691</v>
      </c>
      <c r="AN120" s="63">
        <f t="shared" si="187"/>
        <v>14.570370929291997</v>
      </c>
      <c r="AO120" s="63">
        <f t="shared" si="187"/>
        <v>14.570309855070114</v>
      </c>
      <c r="AP120" s="63">
        <f t="shared" si="187"/>
        <v>14.570557313454753</v>
      </c>
      <c r="AQ120" s="63">
        <f t="shared" si="187"/>
        <v>14.569553850172142</v>
      </c>
      <c r="AR120" s="63">
        <f t="shared" si="187"/>
        <v>14.573609586452612</v>
      </c>
      <c r="AS120" s="63">
        <f t="shared" si="187"/>
        <v>14.556991898129082</v>
      </c>
      <c r="AT120" s="63">
        <f t="shared" si="187"/>
        <v>14.621700707354885</v>
      </c>
      <c r="AU120" s="63">
        <f t="shared" si="205"/>
        <v>14.036798823886897</v>
      </c>
      <c r="AV120" s="217">
        <f t="shared" si="206"/>
        <v>3.3044199920948356E-2</v>
      </c>
      <c r="AW120" s="218">
        <f t="shared" si="179"/>
        <v>4.0918656308489981E-3</v>
      </c>
      <c r="AX120" s="224">
        <f t="shared" si="180"/>
        <v>1.6743364340923268E-5</v>
      </c>
      <c r="AZ120" s="63"/>
      <c r="BA120" s="15">
        <f t="shared" si="207"/>
        <v>3.1946655545224971E-3</v>
      </c>
      <c r="BB120" s="15">
        <f t="shared" si="208"/>
        <v>0.74816171434501788</v>
      </c>
      <c r="BC120" s="15">
        <f t="shared" si="209"/>
        <v>0.60801524313426369</v>
      </c>
      <c r="BD120" s="15">
        <f t="shared" si="210"/>
        <v>0.5517004275887073</v>
      </c>
      <c r="BE120" s="15">
        <f t="shared" si="211"/>
        <v>1.9990230503229638</v>
      </c>
      <c r="BF120" s="15">
        <f t="shared" si="212"/>
        <v>1.5557357167565899</v>
      </c>
      <c r="BG120" s="63">
        <f t="shared" si="188"/>
        <v>20.161920838895849</v>
      </c>
      <c r="BH120" s="63">
        <f t="shared" si="188"/>
        <v>20.161900604596806</v>
      </c>
      <c r="BI120" s="63">
        <f t="shared" si="188"/>
        <v>20.161770094532066</v>
      </c>
      <c r="BJ120" s="63">
        <f t="shared" si="188"/>
        <v>20.160929854280738</v>
      </c>
      <c r="BK120" s="63">
        <f t="shared" si="188"/>
        <v>20.155582685348762</v>
      </c>
      <c r="BL120" s="63">
        <f t="shared" si="188"/>
        <v>20.123752598249251</v>
      </c>
      <c r="BM120" s="63">
        <f t="shared" si="188"/>
        <v>19.978242286283635</v>
      </c>
      <c r="BN120" s="63">
        <f t="shared" si="213"/>
        <v>19.575601557039661</v>
      </c>
      <c r="BO120" s="63"/>
      <c r="BP120" s="63"/>
      <c r="BQ120" s="63"/>
    </row>
    <row r="121" spans="1:69" x14ac:dyDescent="0.2">
      <c r="A121" s="159" t="s">
        <v>427</v>
      </c>
      <c r="B121" s="160" t="s">
        <v>111</v>
      </c>
      <c r="C121" s="161">
        <v>53425.555899999999</v>
      </c>
      <c r="D121" s="159">
        <v>3.5E-4</v>
      </c>
      <c r="E121">
        <f t="shared" si="189"/>
        <v>20391.090098582805</v>
      </c>
      <c r="F121" s="11">
        <f t="shared" si="190"/>
        <v>20391</v>
      </c>
      <c r="G121">
        <f t="shared" si="191"/>
        <v>3.1998799997381866E-2</v>
      </c>
      <c r="K121" s="63"/>
      <c r="L121" s="63"/>
      <c r="P121" s="31">
        <f t="shared" si="184"/>
        <v>7.4430962627207095E-4</v>
      </c>
      <c r="Q121" s="2">
        <f t="shared" si="192"/>
        <v>38407.055899999999</v>
      </c>
      <c r="R121">
        <f t="shared" si="193"/>
        <v>9.7684316835779474E-4</v>
      </c>
      <c r="S121">
        <v>1</v>
      </c>
      <c r="Z121">
        <f t="shared" si="194"/>
        <v>20391</v>
      </c>
      <c r="AA121" s="217">
        <f t="shared" si="195"/>
        <v>2.9847911144771266E-2</v>
      </c>
      <c r="AB121" s="218">
        <f t="shared" si="196"/>
        <v>2.1508888526106003E-3</v>
      </c>
      <c r="AC121" s="218">
        <f t="shared" si="197"/>
        <v>2.1508888526106003E-3</v>
      </c>
      <c r="AD121" s="219">
        <f t="shared" si="198"/>
        <v>4.6263228562845446E-6</v>
      </c>
      <c r="AH121" s="15">
        <f t="shared" si="199"/>
        <v>2.9103601518499195E-2</v>
      </c>
      <c r="AI121" s="15">
        <f t="shared" si="200"/>
        <v>0.52479048222214797</v>
      </c>
      <c r="AJ121" s="15">
        <f t="shared" si="201"/>
        <v>0.99875942947495744</v>
      </c>
      <c r="AK121" s="15">
        <f t="shared" si="202"/>
        <v>0.34605742468924872</v>
      </c>
      <c r="AL121" s="15">
        <f t="shared" si="203"/>
        <v>2.5121765979231991</v>
      </c>
      <c r="AM121" s="15">
        <f t="shared" si="204"/>
        <v>3.0719465107241537</v>
      </c>
      <c r="AN121" s="63">
        <f t="shared" ref="AN121:AT130" si="214">$AU121+$AB$7*SIN(AO121)</f>
        <v>14.570820172853706</v>
      </c>
      <c r="AO121" s="63">
        <f t="shared" si="214"/>
        <v>14.570758614568174</v>
      </c>
      <c r="AP121" s="63">
        <f t="shared" si="214"/>
        <v>14.571007792094584</v>
      </c>
      <c r="AQ121" s="63">
        <f t="shared" si="214"/>
        <v>14.569998334931972</v>
      </c>
      <c r="AR121" s="63">
        <f t="shared" si="214"/>
        <v>14.574074303740563</v>
      </c>
      <c r="AS121" s="63">
        <f t="shared" si="214"/>
        <v>14.55738947586986</v>
      </c>
      <c r="AT121" s="63">
        <f t="shared" si="214"/>
        <v>14.622293627187954</v>
      </c>
      <c r="AU121" s="63">
        <f t="shared" si="205"/>
        <v>14.037358848097178</v>
      </c>
      <c r="AV121" s="217">
        <f t="shared" si="206"/>
        <v>3.3039203081665296E-2</v>
      </c>
      <c r="AW121" s="218">
        <f t="shared" si="179"/>
        <v>2.1508888526106003E-3</v>
      </c>
      <c r="AX121" s="224">
        <f t="shared" si="180"/>
        <v>4.6263228562845446E-6</v>
      </c>
      <c r="AZ121" s="63"/>
      <c r="BA121" s="15">
        <f t="shared" si="207"/>
        <v>3.1912919368940287E-3</v>
      </c>
      <c r="BB121" s="15">
        <f t="shared" si="208"/>
        <v>0.74657801859459572</v>
      </c>
      <c r="BC121" s="15">
        <f t="shared" si="209"/>
        <v>0.60573221983092096</v>
      </c>
      <c r="BD121" s="15">
        <f t="shared" si="210"/>
        <v>0.55097475737438439</v>
      </c>
      <c r="BE121" s="15">
        <f t="shared" si="211"/>
        <v>2.0018955093808857</v>
      </c>
      <c r="BF121" s="15">
        <f t="shared" si="212"/>
        <v>1.5606590762846335</v>
      </c>
      <c r="BG121" s="63">
        <f t="shared" ref="BG121:BM130" si="215">$BN121+$BB$7*SIN(BH121)</f>
        <v>20.164976795528858</v>
      </c>
      <c r="BH121" s="63">
        <f t="shared" si="215"/>
        <v>20.164957698242649</v>
      </c>
      <c r="BI121" s="63">
        <f t="shared" si="215"/>
        <v>20.164833079168581</v>
      </c>
      <c r="BJ121" s="63">
        <f t="shared" si="215"/>
        <v>20.164021334234086</v>
      </c>
      <c r="BK121" s="63">
        <f t="shared" si="215"/>
        <v>20.158794073256523</v>
      </c>
      <c r="BL121" s="63">
        <f t="shared" si="215"/>
        <v>20.127308091121101</v>
      </c>
      <c r="BM121" s="63">
        <f t="shared" si="215"/>
        <v>19.981998047717614</v>
      </c>
      <c r="BN121" s="63">
        <f t="shared" si="213"/>
        <v>19.578186398955562</v>
      </c>
      <c r="BO121" s="63"/>
      <c r="BP121" s="63"/>
      <c r="BQ121" s="63"/>
    </row>
    <row r="122" spans="1:69" x14ac:dyDescent="0.2">
      <c r="A122" s="169" t="s">
        <v>120</v>
      </c>
      <c r="B122" s="170"/>
      <c r="C122" s="161">
        <v>53451.658000000003</v>
      </c>
      <c r="D122" s="161">
        <v>3.0000000000000001E-3</v>
      </c>
      <c r="E122">
        <f t="shared" si="189"/>
        <v>20464.585423980418</v>
      </c>
      <c r="F122" s="11">
        <f t="shared" si="190"/>
        <v>20464.5</v>
      </c>
      <c r="G122">
        <f t="shared" si="191"/>
        <v>3.0338600001414306E-2</v>
      </c>
      <c r="J122">
        <f t="shared" ref="J122:J129" si="216">G122</f>
        <v>3.0338600001414306E-2</v>
      </c>
      <c r="P122" s="31">
        <f t="shared" si="184"/>
        <v>5.8938774651572795E-4</v>
      </c>
      <c r="Q122" s="2">
        <f t="shared" si="192"/>
        <v>38433.158000000003</v>
      </c>
      <c r="R122">
        <f t="shared" si="193"/>
        <v>8.8501562978700776E-4</v>
      </c>
      <c r="S122">
        <v>0.2</v>
      </c>
      <c r="Z122">
        <f t="shared" si="194"/>
        <v>20464.5</v>
      </c>
      <c r="AA122" s="217">
        <f t="shared" si="195"/>
        <v>2.982514916059004E-2</v>
      </c>
      <c r="AB122" s="218">
        <f t="shared" si="196"/>
        <v>5.1345084082426648E-4</v>
      </c>
      <c r="AC122" s="218">
        <f t="shared" si="197"/>
        <v>5.1345084082426648E-4</v>
      </c>
      <c r="AD122" s="219">
        <f t="shared" si="198"/>
        <v>5.272635318862925E-8</v>
      </c>
      <c r="AH122" s="15">
        <f t="shared" si="199"/>
        <v>2.9235761414074312E-2</v>
      </c>
      <c r="AI122" s="15">
        <f t="shared" si="200"/>
        <v>0.52344987046460412</v>
      </c>
      <c r="AJ122" s="15">
        <f t="shared" si="201"/>
        <v>0.99894531675092479</v>
      </c>
      <c r="AK122" s="15">
        <f t="shared" si="202"/>
        <v>0.34420894963526311</v>
      </c>
      <c r="AL122" s="15">
        <f t="shared" si="203"/>
        <v>2.5160609246753465</v>
      </c>
      <c r="AM122" s="15">
        <f t="shared" si="204"/>
        <v>3.0923382764154081</v>
      </c>
      <c r="AN122" s="63">
        <f t="shared" si="214"/>
        <v>14.576815514674712</v>
      </c>
      <c r="AO122" s="63">
        <f t="shared" si="214"/>
        <v>14.576747214757019</v>
      </c>
      <c r="AP122" s="63">
        <f t="shared" si="214"/>
        <v>14.577020149932878</v>
      </c>
      <c r="AQ122" s="63">
        <f t="shared" si="214"/>
        <v>14.575928516155887</v>
      </c>
      <c r="AR122" s="63">
        <f t="shared" si="214"/>
        <v>14.580279543588251</v>
      </c>
      <c r="AS122" s="63">
        <f t="shared" si="214"/>
        <v>14.562689936835902</v>
      </c>
      <c r="AT122" s="63">
        <f t="shared" si="214"/>
        <v>14.630199581450295</v>
      </c>
      <c r="AU122" s="63">
        <f t="shared" si="205"/>
        <v>14.044842807998197</v>
      </c>
      <c r="AV122" s="217">
        <f t="shared" si="206"/>
        <v>3.2969260892467052E-2</v>
      </c>
      <c r="AW122" s="218">
        <f t="shared" si="179"/>
        <v>5.1345084082426648E-4</v>
      </c>
      <c r="AX122" s="224">
        <f t="shared" si="180"/>
        <v>5.272635318862925E-8</v>
      </c>
      <c r="AZ122" s="63"/>
      <c r="BA122" s="15">
        <f t="shared" si="207"/>
        <v>3.144111731877011E-3</v>
      </c>
      <c r="BB122" s="15">
        <f t="shared" si="208"/>
        <v>0.72623087156314226</v>
      </c>
      <c r="BC122" s="15">
        <f t="shared" si="209"/>
        <v>0.57567435589958427</v>
      </c>
      <c r="BD122" s="15">
        <f t="shared" si="210"/>
        <v>0.54115279564844354</v>
      </c>
      <c r="BE122" s="15">
        <f t="shared" si="211"/>
        <v>2.0391526837273704</v>
      </c>
      <c r="BF122" s="15">
        <f t="shared" si="212"/>
        <v>1.6265847834653833</v>
      </c>
      <c r="BG122" s="63">
        <f t="shared" si="215"/>
        <v>20.205208440658289</v>
      </c>
      <c r="BH122" s="63">
        <f t="shared" si="215"/>
        <v>20.205200173329196</v>
      </c>
      <c r="BI122" s="63">
        <f t="shared" si="215"/>
        <v>20.205136331015236</v>
      </c>
      <c r="BJ122" s="63">
        <f t="shared" si="215"/>
        <v>20.204643951722833</v>
      </c>
      <c r="BK122" s="63">
        <f t="shared" si="215"/>
        <v>20.200883045308078</v>
      </c>
      <c r="BL122" s="63">
        <f t="shared" si="215"/>
        <v>20.174013594029542</v>
      </c>
      <c r="BM122" s="63">
        <f t="shared" si="215"/>
        <v>20.031926667070131</v>
      </c>
      <c r="BN122" s="63">
        <f t="shared" si="213"/>
        <v>19.612729286377153</v>
      </c>
      <c r="BO122" s="63"/>
      <c r="BP122" s="63"/>
      <c r="BQ122" s="63"/>
    </row>
    <row r="123" spans="1:69" x14ac:dyDescent="0.2">
      <c r="A123" s="169" t="s">
        <v>119</v>
      </c>
      <c r="B123" s="170" t="s">
        <v>110</v>
      </c>
      <c r="C123" s="171">
        <v>53494.454599999997</v>
      </c>
      <c r="D123" s="171">
        <v>6.9999999999999999E-4</v>
      </c>
      <c r="E123">
        <f t="shared" si="189"/>
        <v>20585.087224330222</v>
      </c>
      <c r="F123" s="11">
        <f t="shared" si="190"/>
        <v>20585</v>
      </c>
      <c r="G123">
        <f t="shared" si="191"/>
        <v>3.0977999995229766E-2</v>
      </c>
      <c r="J123">
        <f t="shared" si="216"/>
        <v>3.0977999995229766E-2</v>
      </c>
      <c r="P123" s="31">
        <f t="shared" si="184"/>
        <v>3.3408933872727115E-4</v>
      </c>
      <c r="Q123" s="2">
        <f t="shared" si="192"/>
        <v>38475.954599999997</v>
      </c>
      <c r="R123">
        <f t="shared" si="193"/>
        <v>9.390492603237071E-4</v>
      </c>
      <c r="S123">
        <v>1</v>
      </c>
      <c r="Z123">
        <f t="shared" si="194"/>
        <v>20585</v>
      </c>
      <c r="AA123" s="217">
        <f t="shared" si="195"/>
        <v>2.9783538227860472E-2</v>
      </c>
      <c r="AB123" s="218">
        <f t="shared" si="196"/>
        <v>1.1944617673692939E-3</v>
      </c>
      <c r="AC123" s="218">
        <f t="shared" si="197"/>
        <v>1.1944617673692939E-3</v>
      </c>
      <c r="AD123" s="219">
        <f t="shared" si="198"/>
        <v>1.4267389137069772E-6</v>
      </c>
      <c r="AH123" s="15">
        <f t="shared" si="199"/>
        <v>2.9449448889133201E-2</v>
      </c>
      <c r="AI123" s="15">
        <f t="shared" si="200"/>
        <v>0.52128202912439903</v>
      </c>
      <c r="AJ123" s="15">
        <f t="shared" si="201"/>
        <v>0.99921578108469322</v>
      </c>
      <c r="AK123" s="15">
        <f t="shared" si="202"/>
        <v>0.34118753102943389</v>
      </c>
      <c r="AL123" s="15">
        <f t="shared" si="203"/>
        <v>2.5223867059491529</v>
      </c>
      <c r="AM123" s="15">
        <f t="shared" si="204"/>
        <v>3.1260765836429703</v>
      </c>
      <c r="AN123" s="63">
        <f t="shared" si="214"/>
        <v>14.586611984341017</v>
      </c>
      <c r="AO123" s="63">
        <f t="shared" si="214"/>
        <v>14.586531484323023</v>
      </c>
      <c r="AP123" s="63">
        <f t="shared" si="214"/>
        <v>14.586846619478665</v>
      </c>
      <c r="AQ123" s="63">
        <f t="shared" si="214"/>
        <v>14.585611775917751</v>
      </c>
      <c r="AR123" s="63">
        <f t="shared" si="214"/>
        <v>14.590432533322252</v>
      </c>
      <c r="AS123" s="63">
        <f t="shared" si="214"/>
        <v>14.571330053541786</v>
      </c>
      <c r="AT123" s="63">
        <f t="shared" si="214"/>
        <v>14.643090097924899</v>
      </c>
      <c r="AU123" s="63">
        <f t="shared" si="205"/>
        <v>14.057112429332523</v>
      </c>
      <c r="AV123" s="217">
        <f t="shared" si="206"/>
        <v>3.2842618276783822E-2</v>
      </c>
      <c r="AW123" s="218">
        <f t="shared" si="179"/>
        <v>1.1944617673692939E-3</v>
      </c>
      <c r="AX123" s="224">
        <f t="shared" si="180"/>
        <v>1.4267389137069772E-6</v>
      </c>
      <c r="AZ123" s="63"/>
      <c r="BA123" s="15">
        <f t="shared" si="207"/>
        <v>3.0590800489233481E-3</v>
      </c>
      <c r="BB123" s="15">
        <f t="shared" si="208"/>
        <v>0.69588623918378734</v>
      </c>
      <c r="BC123" s="15">
        <f t="shared" si="209"/>
        <v>0.52822129794538009</v>
      </c>
      <c r="BD123" s="15">
        <f t="shared" si="210"/>
        <v>0.52470058548225595</v>
      </c>
      <c r="BE123" s="15">
        <f t="shared" si="211"/>
        <v>2.0960769070672041</v>
      </c>
      <c r="BF123" s="15">
        <f t="shared" si="212"/>
        <v>1.7354193239063165</v>
      </c>
      <c r="BG123" s="63">
        <f t="shared" si="215"/>
        <v>20.268878318600052</v>
      </c>
      <c r="BH123" s="63">
        <f t="shared" si="215"/>
        <v>20.268876838856759</v>
      </c>
      <c r="BI123" s="63">
        <f t="shared" si="215"/>
        <v>20.26886066997875</v>
      </c>
      <c r="BJ123" s="63">
        <f t="shared" si="215"/>
        <v>20.268684107133605</v>
      </c>
      <c r="BK123" s="63">
        <f t="shared" si="215"/>
        <v>20.266769163652874</v>
      </c>
      <c r="BL123" s="63">
        <f t="shared" si="215"/>
        <v>20.247346034148315</v>
      </c>
      <c r="BM123" s="63">
        <f t="shared" si="215"/>
        <v>20.112692091447411</v>
      </c>
      <c r="BN123" s="63">
        <f t="shared" si="213"/>
        <v>19.669360822898263</v>
      </c>
      <c r="BO123" s="63"/>
      <c r="BP123" s="63"/>
      <c r="BQ123" s="63"/>
    </row>
    <row r="124" spans="1:69" x14ac:dyDescent="0.2">
      <c r="A124" s="169" t="s">
        <v>119</v>
      </c>
      <c r="B124" s="170" t="s">
        <v>111</v>
      </c>
      <c r="C124" s="171">
        <v>53495.3439</v>
      </c>
      <c r="D124" s="171">
        <v>5.9999999999999995E-4</v>
      </c>
      <c r="E124">
        <f t="shared" si="189"/>
        <v>20587.591214157717</v>
      </c>
      <c r="F124" s="11">
        <f t="shared" si="190"/>
        <v>20587.5</v>
      </c>
      <c r="G124">
        <f t="shared" si="191"/>
        <v>3.2394999994721729E-2</v>
      </c>
      <c r="J124">
        <f t="shared" si="216"/>
        <v>3.2394999994721729E-2</v>
      </c>
      <c r="P124" s="31">
        <f t="shared" si="184"/>
        <v>3.2877544858253213E-4</v>
      </c>
      <c r="Q124" s="2">
        <f t="shared" si="192"/>
        <v>38476.8439</v>
      </c>
      <c r="R124">
        <f t="shared" si="193"/>
        <v>1.0282427566434198E-3</v>
      </c>
      <c r="S124">
        <v>1</v>
      </c>
      <c r="Z124">
        <f t="shared" si="194"/>
        <v>20587.5</v>
      </c>
      <c r="AA124" s="217">
        <f t="shared" si="195"/>
        <v>2.9782618625750164E-2</v>
      </c>
      <c r="AB124" s="218">
        <f t="shared" si="196"/>
        <v>2.6123813689715655E-3</v>
      </c>
      <c r="AC124" s="218">
        <f t="shared" si="197"/>
        <v>2.6123813689715655E-3</v>
      </c>
      <c r="AD124" s="219">
        <f t="shared" si="198"/>
        <v>6.8245364169497505E-6</v>
      </c>
      <c r="AH124" s="15">
        <f t="shared" si="199"/>
        <v>2.9453843177167632E-2</v>
      </c>
      <c r="AI124" s="15">
        <f t="shared" si="200"/>
        <v>0.52123744372093683</v>
      </c>
      <c r="AJ124" s="15">
        <f t="shared" si="201"/>
        <v>0.99922094728356359</v>
      </c>
      <c r="AK124" s="15">
        <f t="shared" si="202"/>
        <v>0.34112496489461241</v>
      </c>
      <c r="AL124" s="15">
        <f t="shared" si="203"/>
        <v>2.5225173950503055</v>
      </c>
      <c r="AM124" s="15">
        <f t="shared" si="204"/>
        <v>3.1267806421469588</v>
      </c>
      <c r="AN124" s="63">
        <f t="shared" si="214"/>
        <v>14.586814805626487</v>
      </c>
      <c r="AO124" s="63">
        <f t="shared" si="214"/>
        <v>14.58673403675536</v>
      </c>
      <c r="AP124" s="63">
        <f t="shared" si="214"/>
        <v>14.58705009141306</v>
      </c>
      <c r="AQ124" s="63">
        <f t="shared" si="214"/>
        <v>14.585812163525166</v>
      </c>
      <c r="AR124" s="63">
        <f t="shared" si="214"/>
        <v>14.590642912641908</v>
      </c>
      <c r="AS124" s="63">
        <f t="shared" si="214"/>
        <v>14.571508668374207</v>
      </c>
      <c r="AT124" s="63">
        <f t="shared" si="214"/>
        <v>14.643356602256901</v>
      </c>
      <c r="AU124" s="63">
        <f t="shared" si="205"/>
        <v>14.057366985791742</v>
      </c>
      <c r="AV124" s="217">
        <f t="shared" si="206"/>
        <v>3.2839842556834024E-2</v>
      </c>
      <c r="AW124" s="218">
        <f t="shared" si="179"/>
        <v>2.6123813689715655E-3</v>
      </c>
      <c r="AX124" s="224">
        <f t="shared" si="180"/>
        <v>6.8245364169497505E-6</v>
      </c>
      <c r="AZ124" s="63"/>
      <c r="BA124" s="15">
        <f t="shared" si="207"/>
        <v>3.0572239310838602E-3</v>
      </c>
      <c r="BB124" s="15">
        <f t="shared" si="208"/>
        <v>0.69529303667927977</v>
      </c>
      <c r="BC124" s="15">
        <f t="shared" si="209"/>
        <v>0.52726068414864924</v>
      </c>
      <c r="BD124" s="15">
        <f t="shared" si="210"/>
        <v>0.52435632009833544</v>
      </c>
      <c r="BE124" s="15">
        <f t="shared" si="211"/>
        <v>2.097207832259397</v>
      </c>
      <c r="BF124" s="15">
        <f t="shared" si="212"/>
        <v>1.7376900075210233</v>
      </c>
      <c r="BG124" s="63">
        <f t="shared" si="215"/>
        <v>20.270171053521231</v>
      </c>
      <c r="BH124" s="63">
        <f t="shared" si="215"/>
        <v>20.270169634547447</v>
      </c>
      <c r="BI124" s="63">
        <f t="shared" si="215"/>
        <v>20.270153997215917</v>
      </c>
      <c r="BJ124" s="63">
        <f t="shared" si="215"/>
        <v>20.269981778065969</v>
      </c>
      <c r="BK124" s="63">
        <f t="shared" si="215"/>
        <v>20.26809786020219</v>
      </c>
      <c r="BL124" s="63">
        <f t="shared" si="215"/>
        <v>20.248825185702884</v>
      </c>
      <c r="BM124" s="63">
        <f t="shared" si="215"/>
        <v>20.114352931155899</v>
      </c>
      <c r="BN124" s="63">
        <f t="shared" si="213"/>
        <v>19.670535751041854</v>
      </c>
      <c r="BO124" s="63"/>
      <c r="BP124" s="63"/>
      <c r="BQ124" s="63"/>
    </row>
    <row r="125" spans="1:69" x14ac:dyDescent="0.2">
      <c r="A125" s="169" t="s">
        <v>119</v>
      </c>
      <c r="B125" s="170" t="s">
        <v>110</v>
      </c>
      <c r="C125" s="171">
        <v>53509.373500000002</v>
      </c>
      <c r="D125" s="171">
        <v>2.0000000000000001E-4</v>
      </c>
      <c r="E125">
        <f t="shared" si="189"/>
        <v>20627.094166686376</v>
      </c>
      <c r="F125" s="11">
        <f t="shared" si="190"/>
        <v>20627</v>
      </c>
      <c r="G125">
        <f t="shared" si="191"/>
        <v>3.3443599997553974E-2</v>
      </c>
      <c r="J125">
        <f t="shared" si="216"/>
        <v>3.3443599997553974E-2</v>
      </c>
      <c r="P125" s="31">
        <f t="shared" si="184"/>
        <v>2.4472295793295795E-4</v>
      </c>
      <c r="Q125" s="2">
        <f t="shared" si="192"/>
        <v>38490.873500000002</v>
      </c>
      <c r="R125">
        <f t="shared" si="193"/>
        <v>1.1021654366918756E-3</v>
      </c>
      <c r="S125">
        <v>1</v>
      </c>
      <c r="Z125">
        <f t="shared" si="194"/>
        <v>20627</v>
      </c>
      <c r="AA125" s="217">
        <f t="shared" si="195"/>
        <v>2.976778591132832E-2</v>
      </c>
      <c r="AB125" s="218">
        <f t="shared" si="196"/>
        <v>3.6758140862256546E-3</v>
      </c>
      <c r="AC125" s="218">
        <f t="shared" si="197"/>
        <v>3.6758140862256546E-3</v>
      </c>
      <c r="AD125" s="219">
        <f t="shared" si="198"/>
        <v>1.3511609196494944E-5</v>
      </c>
      <c r="AH125" s="15">
        <f t="shared" si="199"/>
        <v>2.9523062953395362E-2</v>
      </c>
      <c r="AI125" s="15">
        <f t="shared" si="200"/>
        <v>0.52053508172091789</v>
      </c>
      <c r="AJ125" s="15">
        <f t="shared" si="201"/>
        <v>0.99930019798193459</v>
      </c>
      <c r="AK125" s="15">
        <f t="shared" si="202"/>
        <v>0.34013705929940485</v>
      </c>
      <c r="AL125" s="15">
        <f t="shared" si="203"/>
        <v>2.5245793381095929</v>
      </c>
      <c r="AM125" s="15">
        <f t="shared" si="204"/>
        <v>3.1379271079251709</v>
      </c>
      <c r="AN125" s="63">
        <f t="shared" si="214"/>
        <v>14.590017107803247</v>
      </c>
      <c r="AO125" s="63">
        <f t="shared" si="214"/>
        <v>14.589932003228853</v>
      </c>
      <c r="AP125" s="63">
        <f t="shared" si="214"/>
        <v>14.590262828760647</v>
      </c>
      <c r="AQ125" s="63">
        <f t="shared" si="214"/>
        <v>14.588975551264156</v>
      </c>
      <c r="AR125" s="63">
        <f t="shared" si="214"/>
        <v>14.593965493906319</v>
      </c>
      <c r="AS125" s="63">
        <f t="shared" si="214"/>
        <v>14.574327387202832</v>
      </c>
      <c r="AT125" s="63">
        <f t="shared" si="214"/>
        <v>14.647562330620559</v>
      </c>
      <c r="AU125" s="63">
        <f t="shared" si="205"/>
        <v>14.06138897784739</v>
      </c>
      <c r="AV125" s="217">
        <f t="shared" si="206"/>
        <v>3.2795223858020993E-2</v>
      </c>
      <c r="AW125" s="218">
        <f t="shared" si="179"/>
        <v>3.6758140862256546E-3</v>
      </c>
      <c r="AX125" s="224">
        <f t="shared" si="180"/>
        <v>1.3511609196494944E-5</v>
      </c>
      <c r="AZ125" s="63"/>
      <c r="BA125" s="15">
        <f t="shared" si="207"/>
        <v>3.0274379466926704E-3</v>
      </c>
      <c r="BB125" s="15">
        <f t="shared" si="208"/>
        <v>0.68610322341905339</v>
      </c>
      <c r="BC125" s="15">
        <f t="shared" si="209"/>
        <v>0.51221043120073306</v>
      </c>
      <c r="BD125" s="15">
        <f t="shared" si="210"/>
        <v>0.5189072148036622</v>
      </c>
      <c r="BE125" s="15">
        <f t="shared" si="211"/>
        <v>2.1148248106621614</v>
      </c>
      <c r="BF125" s="15">
        <f t="shared" si="212"/>
        <v>1.773647628745793</v>
      </c>
      <c r="BG125" s="63">
        <f t="shared" si="215"/>
        <v>20.290451767414847</v>
      </c>
      <c r="BH125" s="63">
        <f t="shared" si="215"/>
        <v>20.290451068474926</v>
      </c>
      <c r="BI125" s="63">
        <f t="shared" si="215"/>
        <v>20.29044217174059</v>
      </c>
      <c r="BJ125" s="63">
        <f t="shared" si="215"/>
        <v>20.290328979016007</v>
      </c>
      <c r="BK125" s="63">
        <f t="shared" si="215"/>
        <v>20.288897293914239</v>
      </c>
      <c r="BL125" s="63">
        <f t="shared" si="215"/>
        <v>20.271969844105545</v>
      </c>
      <c r="BM125" s="63">
        <f t="shared" si="215"/>
        <v>20.140512448254146</v>
      </c>
      <c r="BN125" s="63">
        <f t="shared" si="213"/>
        <v>19.6890996157106</v>
      </c>
      <c r="BO125" s="63"/>
      <c r="BP125" s="63"/>
      <c r="BQ125" s="63"/>
    </row>
    <row r="126" spans="1:69" x14ac:dyDescent="0.2">
      <c r="A126" s="166" t="s">
        <v>125</v>
      </c>
      <c r="B126" s="170" t="s">
        <v>110</v>
      </c>
      <c r="C126" s="171">
        <v>53804.501900000003</v>
      </c>
      <c r="D126" s="171">
        <v>4.0000000000000002E-4</v>
      </c>
      <c r="E126">
        <f t="shared" si="189"/>
        <v>21458.083159605492</v>
      </c>
      <c r="F126" s="11">
        <f t="shared" si="190"/>
        <v>21458</v>
      </c>
      <c r="G126">
        <f t="shared" si="191"/>
        <v>2.9534400004195049E-2</v>
      </c>
      <c r="J126">
        <f t="shared" si="216"/>
        <v>2.9534400004195049E-2</v>
      </c>
      <c r="P126" s="31">
        <f t="shared" si="184"/>
        <v>-1.5641341551160814E-3</v>
      </c>
      <c r="Q126" s="2">
        <f t="shared" si="192"/>
        <v>38786.001900000003</v>
      </c>
      <c r="R126">
        <f t="shared" si="193"/>
        <v>9.671188268578413E-4</v>
      </c>
      <c r="S126">
        <v>1</v>
      </c>
      <c r="Z126">
        <f t="shared" si="194"/>
        <v>21458</v>
      </c>
      <c r="AA126" s="217">
        <f t="shared" si="195"/>
        <v>2.9325359994303055E-2</v>
      </c>
      <c r="AB126" s="218">
        <f t="shared" si="196"/>
        <v>2.0904000989199409E-4</v>
      </c>
      <c r="AC126" s="218">
        <f t="shared" si="197"/>
        <v>2.0904000989199409E-4</v>
      </c>
      <c r="AD126" s="219">
        <f t="shared" si="198"/>
        <v>4.3697725735644985E-8</v>
      </c>
      <c r="AH126" s="15">
        <f t="shared" si="199"/>
        <v>3.0889494149419137E-2</v>
      </c>
      <c r="AI126" s="15">
        <f t="shared" si="200"/>
        <v>0.50662539039056809</v>
      </c>
      <c r="AJ126" s="15">
        <f t="shared" si="201"/>
        <v>0.9999887379850847</v>
      </c>
      <c r="AK126" s="15">
        <f t="shared" si="202"/>
        <v>0.31962684737354957</v>
      </c>
      <c r="AL126" s="15">
        <f t="shared" si="203"/>
        <v>2.5667387555994861</v>
      </c>
      <c r="AM126" s="15">
        <f t="shared" si="204"/>
        <v>3.3828040385238927</v>
      </c>
      <c r="AN126" s="63">
        <f t="shared" si="214"/>
        <v>14.656437606811572</v>
      </c>
      <c r="AO126" s="63">
        <f t="shared" si="214"/>
        <v>14.656215954723278</v>
      </c>
      <c r="AP126" s="63">
        <f t="shared" si="214"/>
        <v>14.656975545270717</v>
      </c>
      <c r="AQ126" s="63">
        <f t="shared" si="214"/>
        <v>14.654368252371054</v>
      </c>
      <c r="AR126" s="63">
        <f t="shared" si="214"/>
        <v>14.663268766399316</v>
      </c>
      <c r="AS126" s="63">
        <f t="shared" si="214"/>
        <v>14.632286959382304</v>
      </c>
      <c r="AT126" s="63">
        <f t="shared" si="214"/>
        <v>14.733840973842231</v>
      </c>
      <c r="AU126" s="63">
        <f t="shared" si="205"/>
        <v>14.146003544891567</v>
      </c>
      <c r="AV126" s="217">
        <f t="shared" si="206"/>
        <v>3.1587667585480671E-2</v>
      </c>
      <c r="AW126" s="218">
        <f t="shared" si="179"/>
        <v>2.0904000989199409E-4</v>
      </c>
      <c r="AX126" s="224">
        <f t="shared" si="180"/>
        <v>4.3697725735644985E-8</v>
      </c>
      <c r="AZ126" s="63"/>
      <c r="BA126" s="15">
        <f t="shared" si="207"/>
        <v>2.2623075911776132E-3</v>
      </c>
      <c r="BB126" s="15">
        <f t="shared" si="208"/>
        <v>0.55048164144381495</v>
      </c>
      <c r="BC126" s="15">
        <f t="shared" si="209"/>
        <v>0.24440586479469628</v>
      </c>
      <c r="BD126" s="15">
        <f t="shared" si="210"/>
        <v>0.40709842697332527</v>
      </c>
      <c r="BE126" s="15">
        <f t="shared" si="211"/>
        <v>2.4056743840120589</v>
      </c>
      <c r="BF126" s="15">
        <f t="shared" si="212"/>
        <v>2.5939184803581417</v>
      </c>
      <c r="BG126" s="63">
        <f t="shared" si="215"/>
        <v>20.667656254964726</v>
      </c>
      <c r="BH126" s="63">
        <f t="shared" si="215"/>
        <v>20.667657574993676</v>
      </c>
      <c r="BI126" s="63">
        <f t="shared" si="215"/>
        <v>20.667648683183902</v>
      </c>
      <c r="BJ126" s="63">
        <f t="shared" si="215"/>
        <v>20.667708573004226</v>
      </c>
      <c r="BK126" s="63">
        <f t="shared" si="215"/>
        <v>20.667304916822879</v>
      </c>
      <c r="BL126" s="63">
        <f t="shared" si="215"/>
        <v>20.6700131853793</v>
      </c>
      <c r="BM126" s="63">
        <f t="shared" si="215"/>
        <v>20.651247364117026</v>
      </c>
      <c r="BN126" s="63">
        <f t="shared" si="213"/>
        <v>20.079645730640411</v>
      </c>
      <c r="BO126" s="63"/>
      <c r="BP126" s="63"/>
      <c r="BQ126" s="63"/>
    </row>
    <row r="127" spans="1:69" x14ac:dyDescent="0.2">
      <c r="A127" s="166" t="s">
        <v>125</v>
      </c>
      <c r="B127" s="170" t="s">
        <v>110</v>
      </c>
      <c r="C127" s="171">
        <v>53874.467600000004</v>
      </c>
      <c r="D127" s="171">
        <v>2.9999999999999997E-4</v>
      </c>
      <c r="E127">
        <f t="shared" si="189"/>
        <v>21655.084622636095</v>
      </c>
      <c r="F127" s="11">
        <f t="shared" si="190"/>
        <v>21655</v>
      </c>
      <c r="G127">
        <f t="shared" si="191"/>
        <v>3.0054000002564862E-2</v>
      </c>
      <c r="J127">
        <f t="shared" si="216"/>
        <v>3.0054000002564862E-2</v>
      </c>
      <c r="P127" s="31">
        <f t="shared" si="184"/>
        <v>-2.0043044901998965E-3</v>
      </c>
      <c r="Q127" s="2">
        <f t="shared" si="192"/>
        <v>38855.967600000004</v>
      </c>
      <c r="R127">
        <f t="shared" si="193"/>
        <v>1.0277348869508209E-3</v>
      </c>
      <c r="S127">
        <v>1</v>
      </c>
      <c r="Z127">
        <f t="shared" si="194"/>
        <v>21655</v>
      </c>
      <c r="AA127" s="217">
        <f t="shared" si="195"/>
        <v>2.9184552887502262E-2</v>
      </c>
      <c r="AB127" s="218">
        <f t="shared" si="196"/>
        <v>8.694471150626007E-4</v>
      </c>
      <c r="AC127" s="218">
        <f t="shared" si="197"/>
        <v>8.694471150626007E-4</v>
      </c>
      <c r="AD127" s="219">
        <f t="shared" si="198"/>
        <v>7.5593828589067918E-7</v>
      </c>
      <c r="AH127" s="15">
        <f t="shared" si="199"/>
        <v>3.1188857377702158E-2</v>
      </c>
      <c r="AI127" s="15">
        <f t="shared" si="200"/>
        <v>0.50355650076665026</v>
      </c>
      <c r="AJ127" s="15">
        <f t="shared" si="201"/>
        <v>0.99989603637817437</v>
      </c>
      <c r="AK127" s="15">
        <f t="shared" si="202"/>
        <v>0.31483913199944003</v>
      </c>
      <c r="AL127" s="15">
        <f t="shared" si="203"/>
        <v>2.5764126098030018</v>
      </c>
      <c r="AM127" s="15">
        <f t="shared" si="204"/>
        <v>3.4439933589378264</v>
      </c>
      <c r="AN127" s="63">
        <f t="shared" si="214"/>
        <v>14.671931585291007</v>
      </c>
      <c r="AO127" s="63">
        <f t="shared" si="214"/>
        <v>14.671662422316366</v>
      </c>
      <c r="AP127" s="63">
        <f t="shared" si="214"/>
        <v>14.6725605684085</v>
      </c>
      <c r="AQ127" s="63">
        <f t="shared" si="214"/>
        <v>14.669558291318939</v>
      </c>
      <c r="AR127" s="63">
        <f t="shared" si="214"/>
        <v>14.679535391353049</v>
      </c>
      <c r="AS127" s="63">
        <f t="shared" si="214"/>
        <v>14.645698433286457</v>
      </c>
      <c r="AT127" s="63">
        <f t="shared" si="214"/>
        <v>14.753677571877075</v>
      </c>
      <c r="AU127" s="63">
        <f t="shared" si="205"/>
        <v>14.166062593877975</v>
      </c>
      <c r="AV127" s="217">
        <f t="shared" si="206"/>
        <v>3.1241708420970432E-2</v>
      </c>
      <c r="AW127" s="218">
        <f t="shared" si="179"/>
        <v>8.694471150626007E-4</v>
      </c>
      <c r="AX127" s="224">
        <f t="shared" si="180"/>
        <v>7.5593828589067918E-7</v>
      </c>
      <c r="AZ127" s="63"/>
      <c r="BA127" s="15">
        <f t="shared" si="207"/>
        <v>2.0571555334681691E-3</v>
      </c>
      <c r="BB127" s="15">
        <f t="shared" si="208"/>
        <v>0.52930022626170925</v>
      </c>
      <c r="BC127" s="15">
        <f t="shared" si="209"/>
        <v>0.19206176143955736</v>
      </c>
      <c r="BD127" s="15">
        <f t="shared" si="210"/>
        <v>0.38241025996424927</v>
      </c>
      <c r="BE127" s="15">
        <f t="shared" si="211"/>
        <v>2.4593187220224659</v>
      </c>
      <c r="BF127" s="15">
        <f t="shared" si="212"/>
        <v>2.816769477716536</v>
      </c>
      <c r="BG127" s="63">
        <f t="shared" si="215"/>
        <v>20.746686083687596</v>
      </c>
      <c r="BH127" s="63">
        <f t="shared" si="215"/>
        <v>20.746681553825216</v>
      </c>
      <c r="BI127" s="63">
        <f t="shared" si="215"/>
        <v>20.74670485330153</v>
      </c>
      <c r="BJ127" s="63">
        <f t="shared" si="215"/>
        <v>20.746584994682429</v>
      </c>
      <c r="BK127" s="63">
        <f t="shared" si="215"/>
        <v>20.747201127089305</v>
      </c>
      <c r="BL127" s="63">
        <f t="shared" si="215"/>
        <v>20.744021867944905</v>
      </c>
      <c r="BM127" s="63">
        <f t="shared" si="215"/>
        <v>20.760119128852839</v>
      </c>
      <c r="BN127" s="63">
        <f t="shared" si="213"/>
        <v>20.172230068355422</v>
      </c>
      <c r="BO127" s="63"/>
      <c r="BP127" s="63"/>
      <c r="BQ127" s="63"/>
    </row>
    <row r="128" spans="1:69" x14ac:dyDescent="0.2">
      <c r="A128" s="161" t="s">
        <v>127</v>
      </c>
      <c r="B128" s="163" t="s">
        <v>111</v>
      </c>
      <c r="C128" s="161">
        <v>54489.590300000003</v>
      </c>
      <c r="D128" s="161">
        <v>5.0000000000000001E-4</v>
      </c>
      <c r="E128">
        <f t="shared" si="189"/>
        <v>23387.077182466615</v>
      </c>
      <c r="F128" s="11">
        <f t="shared" si="190"/>
        <v>23387</v>
      </c>
      <c r="G128">
        <f t="shared" si="191"/>
        <v>2.7411600000050385E-2</v>
      </c>
      <c r="J128">
        <f t="shared" si="216"/>
        <v>2.7411600000050385E-2</v>
      </c>
      <c r="P128" s="31">
        <f t="shared" si="184"/>
        <v>-6.061572443324021E-3</v>
      </c>
      <c r="Q128" s="2">
        <f t="shared" si="192"/>
        <v>39471.090300000003</v>
      </c>
      <c r="R128">
        <f t="shared" si="193"/>
        <v>1.1204532734238794E-3</v>
      </c>
      <c r="S128">
        <v>1</v>
      </c>
      <c r="Z128">
        <f t="shared" si="194"/>
        <v>23387</v>
      </c>
      <c r="AA128" s="217">
        <f t="shared" si="195"/>
        <v>2.7376165423373431E-2</v>
      </c>
      <c r="AB128" s="218">
        <f t="shared" si="196"/>
        <v>3.5434576676953572E-5</v>
      </c>
      <c r="AC128" s="218">
        <f t="shared" si="197"/>
        <v>3.5434576676953572E-5</v>
      </c>
      <c r="AD128" s="219">
        <f t="shared" si="198"/>
        <v>1.2556092242749021E-9</v>
      </c>
      <c r="AH128" s="15">
        <f t="shared" si="199"/>
        <v>3.3437737866697452E-2</v>
      </c>
      <c r="AI128" s="15">
        <f t="shared" si="200"/>
        <v>0.47983716847642188</v>
      </c>
      <c r="AJ128" s="15">
        <f t="shared" si="201"/>
        <v>0.99549509865893138</v>
      </c>
      <c r="AK128" s="15">
        <f t="shared" si="202"/>
        <v>0.27388036744277133</v>
      </c>
      <c r="AL128" s="15">
        <f t="shared" si="203"/>
        <v>2.6569484527095737</v>
      </c>
      <c r="AM128" s="15">
        <f t="shared" si="204"/>
        <v>4.0456467266189735</v>
      </c>
      <c r="AN128" s="63">
        <f t="shared" si="214"/>
        <v>14.804532753258837</v>
      </c>
      <c r="AO128" s="63">
        <f t="shared" si="214"/>
        <v>14.803499409659166</v>
      </c>
      <c r="AP128" s="63">
        <f t="shared" si="214"/>
        <v>14.806338140066226</v>
      </c>
      <c r="AQ128" s="63">
        <f t="shared" si="214"/>
        <v>14.798515010494786</v>
      </c>
      <c r="AR128" s="63">
        <f t="shared" si="214"/>
        <v>14.819890649442517</v>
      </c>
      <c r="AS128" s="63">
        <f t="shared" si="214"/>
        <v>14.760017376546804</v>
      </c>
      <c r="AT128" s="63">
        <f t="shared" si="214"/>
        <v>14.917940252791247</v>
      </c>
      <c r="AU128" s="63">
        <f t="shared" si="205"/>
        <v>14.342419308824443</v>
      </c>
      <c r="AV128" s="217">
        <f t="shared" si="206"/>
        <v>2.7545215775859194E-2</v>
      </c>
      <c r="AW128" s="218">
        <f t="shared" si="179"/>
        <v>3.5434576676953572E-5</v>
      </c>
      <c r="AX128" s="224">
        <f t="shared" si="180"/>
        <v>1.2556092242749021E-9</v>
      </c>
      <c r="AZ128" s="63"/>
      <c r="BA128" s="15">
        <f t="shared" si="207"/>
        <v>1.6905035248576217E-4</v>
      </c>
      <c r="BB128" s="15">
        <f t="shared" si="208"/>
        <v>0.42529744621749799</v>
      </c>
      <c r="BC128" s="15">
        <f t="shared" si="209"/>
        <v>-0.16321900960886943</v>
      </c>
      <c r="BD128" s="15">
        <f t="shared" si="210"/>
        <v>0.19368236522480095</v>
      </c>
      <c r="BE128" s="15">
        <f t="shared" si="211"/>
        <v>2.8165338544645491</v>
      </c>
      <c r="BF128" s="15">
        <f t="shared" si="212"/>
        <v>6.0984608841709163</v>
      </c>
      <c r="BG128" s="63">
        <f t="shared" si="215"/>
        <v>21.351309616395472</v>
      </c>
      <c r="BH128" s="63">
        <f t="shared" si="215"/>
        <v>21.345146474523563</v>
      </c>
      <c r="BI128" s="63">
        <f t="shared" si="215"/>
        <v>21.357813315578923</v>
      </c>
      <c r="BJ128" s="63">
        <f t="shared" si="215"/>
        <v>21.331647131652876</v>
      </c>
      <c r="BK128" s="63">
        <f t="shared" si="215"/>
        <v>21.385157113511994</v>
      </c>
      <c r="BL128" s="63">
        <f t="shared" si="215"/>
        <v>21.273240722064923</v>
      </c>
      <c r="BM128" s="63">
        <f t="shared" si="215"/>
        <v>21.498148934713775</v>
      </c>
      <c r="BN128" s="63">
        <f t="shared" si="213"/>
        <v>20.986220286235604</v>
      </c>
      <c r="BO128" s="63"/>
      <c r="BP128" s="63"/>
      <c r="BQ128" s="63"/>
    </row>
    <row r="129" spans="1:88" x14ac:dyDescent="0.2">
      <c r="A129" s="161" t="s">
        <v>127</v>
      </c>
      <c r="B129" s="163" t="s">
        <v>111</v>
      </c>
      <c r="C129" s="161">
        <v>54648.342600000004</v>
      </c>
      <c r="D129" s="161">
        <v>5.0000000000000001E-4</v>
      </c>
      <c r="E129">
        <f t="shared" si="189"/>
        <v>23834.073858830507</v>
      </c>
      <c r="F129" s="11">
        <f t="shared" si="190"/>
        <v>23834</v>
      </c>
      <c r="G129">
        <f t="shared" si="191"/>
        <v>2.6231200004986022E-2</v>
      </c>
      <c r="J129">
        <f t="shared" si="216"/>
        <v>2.6231200004986022E-2</v>
      </c>
      <c r="P129" s="31">
        <f t="shared" si="184"/>
        <v>-7.163301468231114E-3</v>
      </c>
      <c r="Q129" s="2">
        <f t="shared" si="192"/>
        <v>39629.842600000004</v>
      </c>
      <c r="R129">
        <f t="shared" si="193"/>
        <v>1.1151927286447017E-3</v>
      </c>
      <c r="S129">
        <v>1</v>
      </c>
      <c r="Z129">
        <f t="shared" si="194"/>
        <v>23834</v>
      </c>
      <c r="AA129" s="217">
        <f t="shared" si="195"/>
        <v>2.6748099170950498E-2</v>
      </c>
      <c r="AB129" s="218">
        <f t="shared" si="196"/>
        <v>-5.1689916596447602E-4</v>
      </c>
      <c r="AC129" s="218">
        <f t="shared" si="197"/>
        <v>-5.1689916596447602E-4</v>
      </c>
      <c r="AD129" s="219">
        <f t="shared" si="198"/>
        <v>2.6718474777477093E-7</v>
      </c>
      <c r="AH129" s="15">
        <f t="shared" si="199"/>
        <v>3.3911400639181612E-2</v>
      </c>
      <c r="AI129" s="15">
        <f t="shared" si="200"/>
        <v>0.47456038010368884</v>
      </c>
      <c r="AJ129" s="15">
        <f t="shared" si="201"/>
        <v>0.99344177682696722</v>
      </c>
      <c r="AK129" s="15">
        <f t="shared" si="202"/>
        <v>0.26361531217369322</v>
      </c>
      <c r="AL129" s="15">
        <f t="shared" si="203"/>
        <v>2.6765825411536452</v>
      </c>
      <c r="AM129" s="15">
        <f t="shared" si="204"/>
        <v>4.2231992945434147</v>
      </c>
      <c r="AN129" s="63">
        <f t="shared" si="214"/>
        <v>14.837818589641509</v>
      </c>
      <c r="AO129" s="63">
        <f t="shared" si="214"/>
        <v>14.836469108713786</v>
      </c>
      <c r="AP129" s="63">
        <f t="shared" si="214"/>
        <v>14.840027904659799</v>
      </c>
      <c r="AQ129" s="63">
        <f t="shared" si="214"/>
        <v>14.830610039199568</v>
      </c>
      <c r="AR129" s="63">
        <f t="shared" si="214"/>
        <v>14.855309490795362</v>
      </c>
      <c r="AS129" s="63">
        <f t="shared" si="214"/>
        <v>14.788881415517961</v>
      </c>
      <c r="AT129" s="63">
        <f t="shared" si="214"/>
        <v>14.957407500276851</v>
      </c>
      <c r="AU129" s="63">
        <f t="shared" si="205"/>
        <v>14.387934003732681</v>
      </c>
      <c r="AV129" s="217">
        <f t="shared" si="206"/>
        <v>2.6443329688275188E-2</v>
      </c>
      <c r="AW129" s="218">
        <f t="shared" si="179"/>
        <v>-5.1689916596447602E-4</v>
      </c>
      <c r="AX129" s="224">
        <f t="shared" si="180"/>
        <v>2.6718474777477093E-7</v>
      </c>
      <c r="AZ129" s="63"/>
      <c r="BA129" s="15">
        <f t="shared" si="207"/>
        <v>-3.0476948267531089E-4</v>
      </c>
      <c r="BB129" s="15">
        <f t="shared" si="208"/>
        <v>0.41256327693169048</v>
      </c>
      <c r="BC129" s="15">
        <f t="shared" si="209"/>
        <v>-0.2356331854616372</v>
      </c>
      <c r="BD129" s="15">
        <f t="shared" si="210"/>
        <v>0.15071157989341427</v>
      </c>
      <c r="BE129" s="15">
        <f t="shared" si="211"/>
        <v>2.8904513600489103</v>
      </c>
      <c r="BF129" s="15">
        <f t="shared" si="212"/>
        <v>7.9217436271805157</v>
      </c>
      <c r="BG129" s="63">
        <f t="shared" si="215"/>
        <v>21.491701543891622</v>
      </c>
      <c r="BH129" s="63">
        <f t="shared" si="215"/>
        <v>21.482388936725059</v>
      </c>
      <c r="BI129" s="63">
        <f t="shared" si="215"/>
        <v>21.499886917421787</v>
      </c>
      <c r="BJ129" s="63">
        <f t="shared" si="215"/>
        <v>21.466866907530406</v>
      </c>
      <c r="BK129" s="63">
        <f t="shared" si="215"/>
        <v>21.52869610814918</v>
      </c>
      <c r="BL129" s="63">
        <f t="shared" si="215"/>
        <v>21.411063608948261</v>
      </c>
      <c r="BM129" s="63">
        <f t="shared" si="215"/>
        <v>21.629165200520166</v>
      </c>
      <c r="BN129" s="63">
        <f t="shared" si="213"/>
        <v>21.196297438309763</v>
      </c>
      <c r="BO129" s="63"/>
      <c r="BP129" s="63"/>
      <c r="BQ129" s="63"/>
    </row>
    <row r="130" spans="1:88" x14ac:dyDescent="0.2">
      <c r="A130" s="166" t="s">
        <v>129</v>
      </c>
      <c r="B130" s="163" t="s">
        <v>111</v>
      </c>
      <c r="C130" s="161">
        <v>54942.408109999997</v>
      </c>
      <c r="D130" s="161">
        <v>2.0000000000000001E-4</v>
      </c>
      <c r="E130">
        <f t="shared" si="189"/>
        <v>24662.070086937118</v>
      </c>
      <c r="F130" s="11">
        <f t="shared" si="190"/>
        <v>24662</v>
      </c>
      <c r="G130">
        <f t="shared" si="191"/>
        <v>2.4891599990951363E-2</v>
      </c>
      <c r="N130">
        <f>G130</f>
        <v>2.4891599990951363E-2</v>
      </c>
      <c r="P130" s="31">
        <f t="shared" ref="P130:P160" si="217">+D$11+D$12*F130+D$13*F130^2</f>
        <v>-9.2632851835575576E-3</v>
      </c>
      <c r="Q130" s="2">
        <f t="shared" si="192"/>
        <v>39923.908109999997</v>
      </c>
      <c r="R130">
        <f t="shared" si="193"/>
        <v>1.166556181283889E-3</v>
      </c>
      <c r="S130">
        <v>1</v>
      </c>
      <c r="Z130">
        <f t="shared" si="194"/>
        <v>24662</v>
      </c>
      <c r="AA130" s="217">
        <f t="shared" si="195"/>
        <v>2.5415803295896561E-2</v>
      </c>
      <c r="AB130" s="218">
        <f t="shared" si="196"/>
        <v>-5.2420330494519843E-4</v>
      </c>
      <c r="AC130" s="218">
        <f t="shared" si="197"/>
        <v>-5.2420330494519843E-4</v>
      </c>
      <c r="AD130" s="219">
        <f t="shared" si="198"/>
        <v>2.7478910491546868E-7</v>
      </c>
      <c r="AH130" s="15">
        <f t="shared" si="199"/>
        <v>3.4679088479454119E-2</v>
      </c>
      <c r="AI130" s="15">
        <f t="shared" si="200"/>
        <v>0.46558023597593468</v>
      </c>
      <c r="AJ130" s="15">
        <f t="shared" si="201"/>
        <v>0.98878523526670703</v>
      </c>
      <c r="AK130" s="15">
        <f t="shared" si="202"/>
        <v>0.24489863778648518</v>
      </c>
      <c r="AL130" s="15">
        <f t="shared" si="203"/>
        <v>2.7118980355844542</v>
      </c>
      <c r="AM130" s="15">
        <f t="shared" si="204"/>
        <v>4.5826312252050858</v>
      </c>
      <c r="AN130" s="63">
        <f t="shared" si="214"/>
        <v>14.89860337901969</v>
      </c>
      <c r="AO130" s="63">
        <f t="shared" si="214"/>
        <v>14.896529913993932</v>
      </c>
      <c r="AP130" s="63">
        <f t="shared" si="214"/>
        <v>14.901639417439824</v>
      </c>
      <c r="AQ130" s="63">
        <f t="shared" si="214"/>
        <v>14.888998351435388</v>
      </c>
      <c r="AR130" s="63">
        <f t="shared" si="214"/>
        <v>14.91997517445466</v>
      </c>
      <c r="AS130" s="63">
        <f t="shared" si="214"/>
        <v>14.842138551876198</v>
      </c>
      <c r="AT130" s="63">
        <f t="shared" si="214"/>
        <v>15.027409785557415</v>
      </c>
      <c r="AU130" s="63">
        <f t="shared" si="205"/>
        <v>14.472243103025797</v>
      </c>
      <c r="AV130" s="217">
        <f t="shared" si="206"/>
        <v>2.4289797560496418E-2</v>
      </c>
      <c r="AW130" s="218">
        <f t="shared" si="179"/>
        <v>-5.2420330494519843E-4</v>
      </c>
      <c r="AX130" s="224">
        <f t="shared" si="180"/>
        <v>2.7478910491546868E-7</v>
      </c>
      <c r="AZ130" s="63"/>
      <c r="BA130" s="15">
        <f t="shared" si="207"/>
        <v>-1.1260057354001423E-3</v>
      </c>
      <c r="BB130" s="15">
        <f t="shared" si="208"/>
        <v>0.39821114962985715</v>
      </c>
      <c r="BC130" s="15">
        <f t="shared" si="209"/>
        <v>-0.3567556089469251</v>
      </c>
      <c r="BD130" s="15">
        <f t="shared" si="210"/>
        <v>7.5140292076786075E-2</v>
      </c>
      <c r="BE130" s="15">
        <f t="shared" si="211"/>
        <v>3.017373975725369</v>
      </c>
      <c r="BF130" s="15">
        <f t="shared" si="212"/>
        <v>16.079929841503404</v>
      </c>
      <c r="BG130" s="63">
        <f t="shared" si="215"/>
        <v>21.741161483247893</v>
      </c>
      <c r="BH130" s="63">
        <f t="shared" si="215"/>
        <v>21.731458561580805</v>
      </c>
      <c r="BI130" s="63">
        <f t="shared" si="215"/>
        <v>21.747977366567412</v>
      </c>
      <c r="BJ130" s="63">
        <f t="shared" si="215"/>
        <v>21.719811595499571</v>
      </c>
      <c r="BK130" s="63">
        <f t="shared" si="215"/>
        <v>21.767717243597481</v>
      </c>
      <c r="BL130" s="63">
        <f t="shared" si="215"/>
        <v>21.685859399639856</v>
      </c>
      <c r="BM130" s="63">
        <f t="shared" si="215"/>
        <v>21.824789400436622</v>
      </c>
      <c r="BN130" s="63">
        <f t="shared" si="213"/>
        <v>21.585433639467265</v>
      </c>
      <c r="BO130" s="63"/>
      <c r="BP130" s="63"/>
      <c r="BQ130" s="63"/>
    </row>
    <row r="131" spans="1:88" x14ac:dyDescent="0.2">
      <c r="A131" s="159" t="s">
        <v>425</v>
      </c>
      <c r="B131" s="160" t="s">
        <v>111</v>
      </c>
      <c r="C131" s="161">
        <v>54942.408600000002</v>
      </c>
      <c r="D131" s="159" t="s">
        <v>342</v>
      </c>
      <c r="E131">
        <f t="shared" si="189"/>
        <v>24662.07146662342</v>
      </c>
      <c r="F131" s="11">
        <f t="shared" si="190"/>
        <v>24662</v>
      </c>
      <c r="G131">
        <f t="shared" si="191"/>
        <v>2.5381599996762816E-2</v>
      </c>
      <c r="K131" s="63"/>
      <c r="L131" s="63"/>
      <c r="P131" s="31">
        <f t="shared" si="217"/>
        <v>-9.2632851835575576E-3</v>
      </c>
      <c r="Q131" s="2">
        <f t="shared" si="192"/>
        <v>39923.908600000002</v>
      </c>
      <c r="R131">
        <f t="shared" si="193"/>
        <v>1.200268069157582E-3</v>
      </c>
      <c r="S131">
        <v>1</v>
      </c>
      <c r="Z131">
        <f t="shared" si="194"/>
        <v>24662</v>
      </c>
      <c r="AA131" s="217">
        <f t="shared" si="195"/>
        <v>2.5415803295896561E-2</v>
      </c>
      <c r="AB131" s="218">
        <f t="shared" si="196"/>
        <v>-3.4203299133745563E-5</v>
      </c>
      <c r="AC131" s="218">
        <f t="shared" si="197"/>
        <v>-3.4203299133745563E-5</v>
      </c>
      <c r="AD131" s="219">
        <f t="shared" si="198"/>
        <v>1.16986567163248E-9</v>
      </c>
      <c r="AH131" s="15">
        <f t="shared" si="199"/>
        <v>3.4679088479454119E-2</v>
      </c>
      <c r="AI131" s="15">
        <f t="shared" si="200"/>
        <v>0.46558023597593468</v>
      </c>
      <c r="AJ131" s="15">
        <f t="shared" si="201"/>
        <v>0.98878523526670703</v>
      </c>
      <c r="AK131" s="15">
        <f t="shared" si="202"/>
        <v>0.24489863778648518</v>
      </c>
      <c r="AL131" s="15">
        <f t="shared" si="203"/>
        <v>2.7118980355844542</v>
      </c>
      <c r="AM131" s="15">
        <f t="shared" si="204"/>
        <v>4.5826312252050858</v>
      </c>
      <c r="AN131" s="63">
        <f t="shared" ref="AN131:AT140" si="218">$AU131+$AB$7*SIN(AO131)</f>
        <v>14.89860337901969</v>
      </c>
      <c r="AO131" s="63">
        <f t="shared" si="218"/>
        <v>14.896529913993932</v>
      </c>
      <c r="AP131" s="63">
        <f t="shared" si="218"/>
        <v>14.901639417439824</v>
      </c>
      <c r="AQ131" s="63">
        <f t="shared" si="218"/>
        <v>14.888998351435388</v>
      </c>
      <c r="AR131" s="63">
        <f t="shared" si="218"/>
        <v>14.91997517445466</v>
      </c>
      <c r="AS131" s="63">
        <f t="shared" si="218"/>
        <v>14.842138551876198</v>
      </c>
      <c r="AT131" s="63">
        <f t="shared" si="218"/>
        <v>15.027409785557415</v>
      </c>
      <c r="AU131" s="63">
        <f t="shared" si="205"/>
        <v>14.472243103025797</v>
      </c>
      <c r="AV131" s="217">
        <f t="shared" si="206"/>
        <v>2.4289797560496418E-2</v>
      </c>
      <c r="AW131" s="218">
        <f t="shared" si="179"/>
        <v>-3.4203299133745563E-5</v>
      </c>
      <c r="AX131" s="224">
        <f t="shared" si="180"/>
        <v>1.16986567163248E-9</v>
      </c>
      <c r="AZ131" s="63"/>
      <c r="BA131" s="15">
        <f t="shared" si="207"/>
        <v>-1.1260057354001423E-3</v>
      </c>
      <c r="BB131" s="15">
        <f t="shared" si="208"/>
        <v>0.39821114962985715</v>
      </c>
      <c r="BC131" s="15">
        <f t="shared" si="209"/>
        <v>-0.3567556089469251</v>
      </c>
      <c r="BD131" s="15">
        <f t="shared" si="210"/>
        <v>7.5140292076786075E-2</v>
      </c>
      <c r="BE131" s="15">
        <f t="shared" si="211"/>
        <v>3.017373975725369</v>
      </c>
      <c r="BF131" s="15">
        <f t="shared" si="212"/>
        <v>16.079929841503404</v>
      </c>
      <c r="BG131" s="63">
        <f t="shared" ref="BG131:BM140" si="219">$BN131+$BB$7*SIN(BH131)</f>
        <v>21.741161483247893</v>
      </c>
      <c r="BH131" s="63">
        <f t="shared" si="219"/>
        <v>21.731458561580805</v>
      </c>
      <c r="BI131" s="63">
        <f t="shared" si="219"/>
        <v>21.747977366567412</v>
      </c>
      <c r="BJ131" s="63">
        <f t="shared" si="219"/>
        <v>21.719811595499571</v>
      </c>
      <c r="BK131" s="63">
        <f t="shared" si="219"/>
        <v>21.767717243597481</v>
      </c>
      <c r="BL131" s="63">
        <f t="shared" si="219"/>
        <v>21.685859399639856</v>
      </c>
      <c r="BM131" s="63">
        <f t="shared" si="219"/>
        <v>21.824789400436622</v>
      </c>
      <c r="BN131" s="63">
        <f t="shared" si="213"/>
        <v>21.585433639467265</v>
      </c>
      <c r="BO131" s="63"/>
      <c r="BP131" s="63"/>
      <c r="BQ131" s="63"/>
    </row>
    <row r="132" spans="1:88" x14ac:dyDescent="0.2">
      <c r="A132" s="166" t="s">
        <v>129</v>
      </c>
      <c r="B132" s="163" t="s">
        <v>111</v>
      </c>
      <c r="C132" s="161">
        <v>54942.409110000001</v>
      </c>
      <c r="D132" s="161">
        <v>2.9999999999999997E-4</v>
      </c>
      <c r="E132">
        <f t="shared" si="189"/>
        <v>24662.072902623429</v>
      </c>
      <c r="F132" s="11">
        <f t="shared" si="190"/>
        <v>24662</v>
      </c>
      <c r="G132">
        <f t="shared" si="191"/>
        <v>2.5891599994793069E-2</v>
      </c>
      <c r="N132">
        <f>G132</f>
        <v>2.5891599994793069E-2</v>
      </c>
      <c r="P132" s="31">
        <f t="shared" si="217"/>
        <v>-9.2632851835575576E-3</v>
      </c>
      <c r="Q132" s="2">
        <f t="shared" si="192"/>
        <v>39923.909110000001</v>
      </c>
      <c r="R132">
        <f t="shared" si="193"/>
        <v>1.2358659519030163E-3</v>
      </c>
      <c r="S132">
        <v>1</v>
      </c>
      <c r="Z132">
        <f t="shared" si="194"/>
        <v>24662</v>
      </c>
      <c r="AA132" s="217">
        <f t="shared" si="195"/>
        <v>2.5415803295896561E-2</v>
      </c>
      <c r="AB132" s="218">
        <f t="shared" si="196"/>
        <v>4.7579669889650719E-4</v>
      </c>
      <c r="AC132" s="218">
        <f t="shared" si="197"/>
        <v>4.7579669889650719E-4</v>
      </c>
      <c r="AD132" s="219">
        <f t="shared" si="198"/>
        <v>2.2638249868081353E-7</v>
      </c>
      <c r="AH132" s="15">
        <f t="shared" si="199"/>
        <v>3.4679088479454119E-2</v>
      </c>
      <c r="AI132" s="15">
        <f t="shared" si="200"/>
        <v>0.46558023597593468</v>
      </c>
      <c r="AJ132" s="15">
        <f t="shared" si="201"/>
        <v>0.98878523526670703</v>
      </c>
      <c r="AK132" s="15">
        <f t="shared" si="202"/>
        <v>0.24489863778648518</v>
      </c>
      <c r="AL132" s="15">
        <f t="shared" si="203"/>
        <v>2.7118980355844542</v>
      </c>
      <c r="AM132" s="15">
        <f t="shared" si="204"/>
        <v>4.5826312252050858</v>
      </c>
      <c r="AN132" s="63">
        <f t="shared" si="218"/>
        <v>14.89860337901969</v>
      </c>
      <c r="AO132" s="63">
        <f t="shared" si="218"/>
        <v>14.896529913993932</v>
      </c>
      <c r="AP132" s="63">
        <f t="shared" si="218"/>
        <v>14.901639417439824</v>
      </c>
      <c r="AQ132" s="63">
        <f t="shared" si="218"/>
        <v>14.888998351435388</v>
      </c>
      <c r="AR132" s="63">
        <f t="shared" si="218"/>
        <v>14.91997517445466</v>
      </c>
      <c r="AS132" s="63">
        <f t="shared" si="218"/>
        <v>14.842138551876198</v>
      </c>
      <c r="AT132" s="63">
        <f t="shared" si="218"/>
        <v>15.027409785557415</v>
      </c>
      <c r="AU132" s="63">
        <f t="shared" si="205"/>
        <v>14.472243103025797</v>
      </c>
      <c r="AV132" s="217">
        <f t="shared" si="206"/>
        <v>2.4289797560496418E-2</v>
      </c>
      <c r="AW132" s="218">
        <f t="shared" si="179"/>
        <v>4.7579669889650719E-4</v>
      </c>
      <c r="AX132" s="224">
        <f t="shared" si="180"/>
        <v>2.2638249868081353E-7</v>
      </c>
      <c r="AZ132" s="63"/>
      <c r="BA132" s="15">
        <f t="shared" si="207"/>
        <v>-1.1260057354001423E-3</v>
      </c>
      <c r="BB132" s="15">
        <f t="shared" si="208"/>
        <v>0.39821114962985715</v>
      </c>
      <c r="BC132" s="15">
        <f t="shared" si="209"/>
        <v>-0.3567556089469251</v>
      </c>
      <c r="BD132" s="15">
        <f t="shared" si="210"/>
        <v>7.5140292076786075E-2</v>
      </c>
      <c r="BE132" s="15">
        <f t="shared" si="211"/>
        <v>3.017373975725369</v>
      </c>
      <c r="BF132" s="15">
        <f t="shared" si="212"/>
        <v>16.079929841503404</v>
      </c>
      <c r="BG132" s="63">
        <f t="shared" si="219"/>
        <v>21.741161483247893</v>
      </c>
      <c r="BH132" s="63">
        <f t="shared" si="219"/>
        <v>21.731458561580805</v>
      </c>
      <c r="BI132" s="63">
        <f t="shared" si="219"/>
        <v>21.747977366567412</v>
      </c>
      <c r="BJ132" s="63">
        <f t="shared" si="219"/>
        <v>21.719811595499571</v>
      </c>
      <c r="BK132" s="63">
        <f t="shared" si="219"/>
        <v>21.767717243597481</v>
      </c>
      <c r="BL132" s="63">
        <f t="shared" si="219"/>
        <v>21.685859399639856</v>
      </c>
      <c r="BM132" s="63">
        <f t="shared" si="219"/>
        <v>21.824789400436622</v>
      </c>
      <c r="BN132" s="63">
        <f t="shared" si="213"/>
        <v>21.585433639467265</v>
      </c>
      <c r="BO132" s="63"/>
      <c r="BP132" s="63"/>
      <c r="BQ132" s="63"/>
    </row>
    <row r="133" spans="1:88" x14ac:dyDescent="0.2">
      <c r="A133" s="166" t="s">
        <v>129</v>
      </c>
      <c r="B133" s="163" t="s">
        <v>110</v>
      </c>
      <c r="C133" s="161">
        <v>54944.36131</v>
      </c>
      <c r="D133" s="161">
        <v>6.9999999999999999E-4</v>
      </c>
      <c r="E133">
        <f t="shared" si="189"/>
        <v>24667.569685420262</v>
      </c>
      <c r="F133" s="11">
        <f t="shared" si="190"/>
        <v>24667.5</v>
      </c>
      <c r="G133">
        <f t="shared" si="191"/>
        <v>2.4748999996518251E-2</v>
      </c>
      <c r="N133">
        <f>G133</f>
        <v>2.4748999996518251E-2</v>
      </c>
      <c r="P133" s="31">
        <f t="shared" si="217"/>
        <v>-9.2774914068688187E-3</v>
      </c>
      <c r="Q133" s="2">
        <f t="shared" si="192"/>
        <v>39925.86131</v>
      </c>
      <c r="R133">
        <f t="shared" si="193"/>
        <v>1.1578021172247738E-3</v>
      </c>
      <c r="S133">
        <v>1</v>
      </c>
      <c r="Z133">
        <f t="shared" si="194"/>
        <v>24667.5</v>
      </c>
      <c r="AA133" s="217">
        <f t="shared" si="195"/>
        <v>2.5406229893600172E-2</v>
      </c>
      <c r="AB133" s="218">
        <f t="shared" si="196"/>
        <v>-6.5722989708192139E-4</v>
      </c>
      <c r="AC133" s="218">
        <f t="shared" si="197"/>
        <v>-6.5722989708192139E-4</v>
      </c>
      <c r="AD133" s="219">
        <f t="shared" si="198"/>
        <v>4.3195113761831298E-7</v>
      </c>
      <c r="AH133" s="15">
        <f t="shared" si="199"/>
        <v>3.4683721300468991E-2</v>
      </c>
      <c r="AI133" s="15">
        <f t="shared" si="200"/>
        <v>0.46552384639665767</v>
      </c>
      <c r="AJ133" s="15">
        <f t="shared" si="201"/>
        <v>0.98875081282609667</v>
      </c>
      <c r="AK133" s="15">
        <f t="shared" si="202"/>
        <v>0.24477554656989367</v>
      </c>
      <c r="AL133" s="15">
        <f t="shared" si="203"/>
        <v>2.7121283502746265</v>
      </c>
      <c r="AM133" s="15">
        <f t="shared" si="204"/>
        <v>4.5851660831215417</v>
      </c>
      <c r="AN133" s="63">
        <f t="shared" si="218"/>
        <v>14.899003583315677</v>
      </c>
      <c r="AO133" s="63">
        <f t="shared" si="218"/>
        <v>14.89692472383385</v>
      </c>
      <c r="AP133" s="63">
        <f t="shared" si="218"/>
        <v>14.902045372087523</v>
      </c>
      <c r="AQ133" s="63">
        <f t="shared" si="218"/>
        <v>14.889382011939372</v>
      </c>
      <c r="AR133" s="63">
        <f t="shared" si="218"/>
        <v>14.920400464215437</v>
      </c>
      <c r="AS133" s="63">
        <f t="shared" si="218"/>
        <v>14.842492167171713</v>
      </c>
      <c r="AT133" s="63">
        <f t="shared" si="218"/>
        <v>15.027861462950199</v>
      </c>
      <c r="AU133" s="63">
        <f t="shared" si="205"/>
        <v>14.472803127236077</v>
      </c>
      <c r="AV133" s="217">
        <f t="shared" si="206"/>
        <v>2.4275073721403098E-2</v>
      </c>
      <c r="AW133" s="218">
        <f t="shared" si="179"/>
        <v>-6.5722989708192139E-4</v>
      </c>
      <c r="AX133" s="224">
        <f t="shared" si="180"/>
        <v>4.3195113761831298E-7</v>
      </c>
      <c r="AZ133" s="63"/>
      <c r="BA133" s="15">
        <f t="shared" si="207"/>
        <v>-1.1311561721970721E-3</v>
      </c>
      <c r="BB133" s="15">
        <f t="shared" si="208"/>
        <v>0.39815048499382599</v>
      </c>
      <c r="BC133" s="15">
        <f t="shared" si="209"/>
        <v>-0.3575121722785099</v>
      </c>
      <c r="BD133" s="15">
        <f t="shared" si="210"/>
        <v>7.4652831225854838E-2</v>
      </c>
      <c r="BE133" s="15">
        <f t="shared" si="211"/>
        <v>3.0181839545999263</v>
      </c>
      <c r="BF133" s="15">
        <f t="shared" si="212"/>
        <v>16.185739638530258</v>
      </c>
      <c r="BG133" s="63">
        <f t="shared" si="219"/>
        <v>21.742778900438037</v>
      </c>
      <c r="BH133" s="63">
        <f t="shared" si="219"/>
        <v>21.733108738638602</v>
      </c>
      <c r="BI133" s="63">
        <f t="shared" si="219"/>
        <v>21.749564948437527</v>
      </c>
      <c r="BJ133" s="63">
        <f t="shared" si="219"/>
        <v>21.721518029253559</v>
      </c>
      <c r="BK133" s="63">
        <f t="shared" si="219"/>
        <v>21.769202329455336</v>
      </c>
      <c r="BL133" s="63">
        <f t="shared" si="219"/>
        <v>21.687760145271191</v>
      </c>
      <c r="BM133" s="63">
        <f t="shared" si="219"/>
        <v>21.825933094199765</v>
      </c>
      <c r="BN133" s="63">
        <f t="shared" si="213"/>
        <v>21.588018481383166</v>
      </c>
      <c r="BO133" s="63"/>
      <c r="BP133" s="63"/>
      <c r="BQ133" s="63"/>
    </row>
    <row r="134" spans="1:88" x14ac:dyDescent="0.2">
      <c r="A134" s="159" t="s">
        <v>425</v>
      </c>
      <c r="B134" s="160" t="s">
        <v>111</v>
      </c>
      <c r="C134" s="161">
        <v>54944.361400000002</v>
      </c>
      <c r="D134" s="159" t="s">
        <v>342</v>
      </c>
      <c r="E134">
        <f t="shared" si="189"/>
        <v>24667.569938832032</v>
      </c>
      <c r="F134" s="11">
        <f t="shared" si="190"/>
        <v>24667.5</v>
      </c>
      <c r="G134">
        <f t="shared" si="191"/>
        <v>2.4838999997882638E-2</v>
      </c>
      <c r="K134" s="63"/>
      <c r="L134" s="63"/>
      <c r="P134" s="31">
        <f t="shared" si="217"/>
        <v>-9.2774914068688187E-3</v>
      </c>
      <c r="Q134" s="2">
        <f t="shared" si="192"/>
        <v>39925.861400000002</v>
      </c>
      <c r="R134">
        <f t="shared" si="193"/>
        <v>1.1639349857704797E-3</v>
      </c>
      <c r="S134">
        <v>1</v>
      </c>
      <c r="Z134">
        <f t="shared" si="194"/>
        <v>24667.5</v>
      </c>
      <c r="AA134" s="217">
        <f t="shared" si="195"/>
        <v>2.5406229893600172E-2</v>
      </c>
      <c r="AB134" s="218">
        <f t="shared" si="196"/>
        <v>-5.6722989571753382E-4</v>
      </c>
      <c r="AC134" s="218">
        <f t="shared" si="197"/>
        <v>-5.6722989571753382E-4</v>
      </c>
      <c r="AD134" s="219">
        <f t="shared" si="198"/>
        <v>3.2174975459572429E-7</v>
      </c>
      <c r="AH134" s="15">
        <f t="shared" si="199"/>
        <v>3.4683721300468991E-2</v>
      </c>
      <c r="AI134" s="15">
        <f t="shared" si="200"/>
        <v>0.46552384639665767</v>
      </c>
      <c r="AJ134" s="15">
        <f t="shared" si="201"/>
        <v>0.98875081282609667</v>
      </c>
      <c r="AK134" s="15">
        <f t="shared" si="202"/>
        <v>0.24477554656989367</v>
      </c>
      <c r="AL134" s="15">
        <f t="shared" si="203"/>
        <v>2.7121283502746265</v>
      </c>
      <c r="AM134" s="15">
        <f t="shared" si="204"/>
        <v>4.5851660831215417</v>
      </c>
      <c r="AN134" s="63">
        <f t="shared" si="218"/>
        <v>14.899003583315677</v>
      </c>
      <c r="AO134" s="63">
        <f t="shared" si="218"/>
        <v>14.89692472383385</v>
      </c>
      <c r="AP134" s="63">
        <f t="shared" si="218"/>
        <v>14.902045372087523</v>
      </c>
      <c r="AQ134" s="63">
        <f t="shared" si="218"/>
        <v>14.889382011939372</v>
      </c>
      <c r="AR134" s="63">
        <f t="shared" si="218"/>
        <v>14.920400464215437</v>
      </c>
      <c r="AS134" s="63">
        <f t="shared" si="218"/>
        <v>14.842492167171713</v>
      </c>
      <c r="AT134" s="63">
        <f t="shared" si="218"/>
        <v>15.027861462950199</v>
      </c>
      <c r="AU134" s="63">
        <f t="shared" si="205"/>
        <v>14.472803127236077</v>
      </c>
      <c r="AV134" s="217">
        <f t="shared" si="206"/>
        <v>2.4275073721403098E-2</v>
      </c>
      <c r="AW134" s="218">
        <f t="shared" si="179"/>
        <v>-5.6722989571753382E-4</v>
      </c>
      <c r="AX134" s="224">
        <f t="shared" si="180"/>
        <v>3.2174975459572429E-7</v>
      </c>
      <c r="AZ134" s="63"/>
      <c r="BA134" s="15">
        <f t="shared" si="207"/>
        <v>-1.1311561721970721E-3</v>
      </c>
      <c r="BB134" s="15">
        <f t="shared" si="208"/>
        <v>0.39815048499382599</v>
      </c>
      <c r="BC134" s="15">
        <f t="shared" si="209"/>
        <v>-0.3575121722785099</v>
      </c>
      <c r="BD134" s="15">
        <f t="shared" si="210"/>
        <v>7.4652831225854838E-2</v>
      </c>
      <c r="BE134" s="15">
        <f t="shared" si="211"/>
        <v>3.0181839545999263</v>
      </c>
      <c r="BF134" s="15">
        <f t="shared" si="212"/>
        <v>16.185739638530258</v>
      </c>
      <c r="BG134" s="63">
        <f t="shared" si="219"/>
        <v>21.742778900438037</v>
      </c>
      <c r="BH134" s="63">
        <f t="shared" si="219"/>
        <v>21.733108738638602</v>
      </c>
      <c r="BI134" s="63">
        <f t="shared" si="219"/>
        <v>21.749564948437527</v>
      </c>
      <c r="BJ134" s="63">
        <f t="shared" si="219"/>
        <v>21.721518029253559</v>
      </c>
      <c r="BK134" s="63">
        <f t="shared" si="219"/>
        <v>21.769202329455336</v>
      </c>
      <c r="BL134" s="63">
        <f t="shared" si="219"/>
        <v>21.687760145271191</v>
      </c>
      <c r="BM134" s="63">
        <f t="shared" si="219"/>
        <v>21.825933094199765</v>
      </c>
      <c r="BN134" s="63">
        <f t="shared" si="213"/>
        <v>21.588018481383166</v>
      </c>
      <c r="BO134" s="63"/>
      <c r="BP134" s="63"/>
      <c r="BQ134" s="63"/>
    </row>
    <row r="135" spans="1:88" x14ac:dyDescent="0.2">
      <c r="A135" s="166" t="s">
        <v>129</v>
      </c>
      <c r="B135" s="163" t="s">
        <v>110</v>
      </c>
      <c r="C135" s="161">
        <v>54944.361510000002</v>
      </c>
      <c r="D135" s="161">
        <v>6.9999999999999999E-4</v>
      </c>
      <c r="E135">
        <f t="shared" si="189"/>
        <v>24667.570248557528</v>
      </c>
      <c r="F135" s="11">
        <f t="shared" si="190"/>
        <v>24667.5</v>
      </c>
      <c r="G135">
        <f t="shared" si="191"/>
        <v>2.4948999998741783E-2</v>
      </c>
      <c r="N135">
        <f>G135</f>
        <v>2.4948999998741783E-2</v>
      </c>
      <c r="P135" s="31">
        <f t="shared" si="217"/>
        <v>-9.2774914068688187E-3</v>
      </c>
      <c r="Q135" s="2">
        <f t="shared" si="192"/>
        <v>39925.861510000002</v>
      </c>
      <c r="R135">
        <f t="shared" si="193"/>
        <v>1.1714527139383361E-3</v>
      </c>
      <c r="S135">
        <v>1</v>
      </c>
      <c r="Z135">
        <f t="shared" si="194"/>
        <v>24667.5</v>
      </c>
      <c r="AA135" s="217">
        <f t="shared" si="195"/>
        <v>2.5406229893600172E-2</v>
      </c>
      <c r="AB135" s="218">
        <f t="shared" si="196"/>
        <v>-4.5722989485838875E-4</v>
      </c>
      <c r="AC135" s="218">
        <f t="shared" si="197"/>
        <v>-4.5722989485838875E-4</v>
      </c>
      <c r="AD135" s="219">
        <f t="shared" si="198"/>
        <v>2.0905917675221322E-7</v>
      </c>
      <c r="AH135" s="15">
        <f t="shared" si="199"/>
        <v>3.4683721300468991E-2</v>
      </c>
      <c r="AI135" s="15">
        <f t="shared" si="200"/>
        <v>0.46552384639665767</v>
      </c>
      <c r="AJ135" s="15">
        <f t="shared" si="201"/>
        <v>0.98875081282609667</v>
      </c>
      <c r="AK135" s="15">
        <f t="shared" si="202"/>
        <v>0.24477554656989367</v>
      </c>
      <c r="AL135" s="15">
        <f t="shared" si="203"/>
        <v>2.7121283502746265</v>
      </c>
      <c r="AM135" s="15">
        <f t="shared" si="204"/>
        <v>4.5851660831215417</v>
      </c>
      <c r="AN135" s="63">
        <f t="shared" si="218"/>
        <v>14.899003583315677</v>
      </c>
      <c r="AO135" s="63">
        <f t="shared" si="218"/>
        <v>14.89692472383385</v>
      </c>
      <c r="AP135" s="63">
        <f t="shared" si="218"/>
        <v>14.902045372087523</v>
      </c>
      <c r="AQ135" s="63">
        <f t="shared" si="218"/>
        <v>14.889382011939372</v>
      </c>
      <c r="AR135" s="63">
        <f t="shared" si="218"/>
        <v>14.920400464215437</v>
      </c>
      <c r="AS135" s="63">
        <f t="shared" si="218"/>
        <v>14.842492167171713</v>
      </c>
      <c r="AT135" s="63">
        <f t="shared" si="218"/>
        <v>15.027861462950199</v>
      </c>
      <c r="AU135" s="63">
        <f t="shared" si="205"/>
        <v>14.472803127236077</v>
      </c>
      <c r="AV135" s="217">
        <f t="shared" si="206"/>
        <v>2.4275073721403098E-2</v>
      </c>
      <c r="AW135" s="218">
        <f t="shared" si="179"/>
        <v>-4.5722989485838875E-4</v>
      </c>
      <c r="AX135" s="224">
        <f t="shared" si="180"/>
        <v>2.0905917675221322E-7</v>
      </c>
      <c r="AZ135" s="63"/>
      <c r="BA135" s="15">
        <f t="shared" si="207"/>
        <v>-1.1311561721970721E-3</v>
      </c>
      <c r="BB135" s="15">
        <f t="shared" si="208"/>
        <v>0.39815048499382599</v>
      </c>
      <c r="BC135" s="15">
        <f t="shared" si="209"/>
        <v>-0.3575121722785099</v>
      </c>
      <c r="BD135" s="15">
        <f t="shared" si="210"/>
        <v>7.4652831225854838E-2</v>
      </c>
      <c r="BE135" s="15">
        <f t="shared" si="211"/>
        <v>3.0181839545999263</v>
      </c>
      <c r="BF135" s="15">
        <f t="shared" si="212"/>
        <v>16.185739638530258</v>
      </c>
      <c r="BG135" s="63">
        <f t="shared" si="219"/>
        <v>21.742778900438037</v>
      </c>
      <c r="BH135" s="63">
        <f t="shared" si="219"/>
        <v>21.733108738638602</v>
      </c>
      <c r="BI135" s="63">
        <f t="shared" si="219"/>
        <v>21.749564948437527</v>
      </c>
      <c r="BJ135" s="63">
        <f t="shared" si="219"/>
        <v>21.721518029253559</v>
      </c>
      <c r="BK135" s="63">
        <f t="shared" si="219"/>
        <v>21.769202329455336</v>
      </c>
      <c r="BL135" s="63">
        <f t="shared" si="219"/>
        <v>21.687760145271191</v>
      </c>
      <c r="BM135" s="63">
        <f t="shared" si="219"/>
        <v>21.825933094199765</v>
      </c>
      <c r="BN135" s="63">
        <f t="shared" si="213"/>
        <v>21.588018481383166</v>
      </c>
      <c r="BO135" s="63"/>
      <c r="BP135" s="63"/>
      <c r="BQ135" s="63"/>
    </row>
    <row r="136" spans="1:88" x14ac:dyDescent="0.2">
      <c r="A136" s="161" t="s">
        <v>128</v>
      </c>
      <c r="B136" s="163" t="s">
        <v>111</v>
      </c>
      <c r="C136" s="161">
        <v>54961.757799999999</v>
      </c>
      <c r="D136" s="161">
        <v>2.9999999999999997E-4</v>
      </c>
      <c r="E136">
        <f t="shared" si="189"/>
        <v>24716.552743998924</v>
      </c>
      <c r="F136" s="11">
        <f t="shared" si="190"/>
        <v>24716.5</v>
      </c>
      <c r="G136">
        <f t="shared" si="191"/>
        <v>1.8732199998339638E-2</v>
      </c>
      <c r="J136">
        <f>G136</f>
        <v>1.8732199998339638E-2</v>
      </c>
      <c r="P136" s="31">
        <f t="shared" si="217"/>
        <v>-9.4042056867915183E-3</v>
      </c>
      <c r="Q136" s="2">
        <f t="shared" si="192"/>
        <v>39943.257799999999</v>
      </c>
      <c r="R136">
        <f t="shared" si="193"/>
        <v>7.9165732487828083E-4</v>
      </c>
      <c r="S136">
        <v>1</v>
      </c>
      <c r="Z136">
        <f t="shared" si="194"/>
        <v>24716.5</v>
      </c>
      <c r="AA136" s="217">
        <f t="shared" si="195"/>
        <v>2.5320521791715449E-2</v>
      </c>
      <c r="AB136" s="218">
        <f t="shared" si="196"/>
        <v>-6.5883217933758106E-3</v>
      </c>
      <c r="AC136" s="218">
        <f t="shared" si="197"/>
        <v>-6.5883217933758106E-3</v>
      </c>
      <c r="AD136" s="219">
        <f t="shared" si="198"/>
        <v>4.340598405307066E-5</v>
      </c>
      <c r="AH136" s="15">
        <f t="shared" si="199"/>
        <v>3.4724727478506967E-2</v>
      </c>
      <c r="AI136" s="15">
        <f t="shared" si="200"/>
        <v>0.46502329626756411</v>
      </c>
      <c r="AJ136" s="15">
        <f t="shared" si="201"/>
        <v>0.98844218487392654</v>
      </c>
      <c r="AK136" s="15">
        <f t="shared" si="202"/>
        <v>0.24367961226329804</v>
      </c>
      <c r="AL136" s="15">
        <f t="shared" si="203"/>
        <v>2.7141778729168853</v>
      </c>
      <c r="AM136" s="15">
        <f t="shared" si="204"/>
        <v>4.6078417222105221</v>
      </c>
      <c r="AN136" s="63">
        <f t="shared" si="218"/>
        <v>14.902567051553014</v>
      </c>
      <c r="AO136" s="63">
        <f t="shared" si="218"/>
        <v>14.90043980428462</v>
      </c>
      <c r="AP136" s="63">
        <f t="shared" si="218"/>
        <v>14.905660184918865</v>
      </c>
      <c r="AQ136" s="63">
        <f t="shared" si="218"/>
        <v>14.892797815339568</v>
      </c>
      <c r="AR136" s="63">
        <f t="shared" si="218"/>
        <v>14.92418686527731</v>
      </c>
      <c r="AS136" s="63">
        <f t="shared" si="218"/>
        <v>14.845642755450402</v>
      </c>
      <c r="AT136" s="63">
        <f t="shared" si="218"/>
        <v>15.031877817839046</v>
      </c>
      <c r="AU136" s="63">
        <f t="shared" si="205"/>
        <v>14.477792433836758</v>
      </c>
      <c r="AV136" s="217">
        <f t="shared" si="206"/>
        <v>2.4143673566385589E-2</v>
      </c>
      <c r="AW136" s="218">
        <f t="shared" si="179"/>
        <v>-6.5883217933758106E-3</v>
      </c>
      <c r="AX136" s="224">
        <f t="shared" si="180"/>
        <v>4.340598405307066E-5</v>
      </c>
      <c r="AZ136" s="63"/>
      <c r="BA136" s="15">
        <f t="shared" si="207"/>
        <v>-1.1768482253298616E-3</v>
      </c>
      <c r="BB136" s="15">
        <f t="shared" si="208"/>
        <v>0.39762850935117522</v>
      </c>
      <c r="BC136" s="15">
        <f t="shared" si="209"/>
        <v>-0.36422804511025852</v>
      </c>
      <c r="BD136" s="15">
        <f t="shared" si="210"/>
        <v>7.0316933783517541E-2</v>
      </c>
      <c r="BE136" s="15">
        <f t="shared" si="211"/>
        <v>3.0253850890843434</v>
      </c>
      <c r="BF136" s="15">
        <f t="shared" si="212"/>
        <v>17.191211278709517</v>
      </c>
      <c r="BG136" s="63">
        <f t="shared" si="219"/>
        <v>21.757169205741079</v>
      </c>
      <c r="BH136" s="63">
        <f t="shared" si="219"/>
        <v>21.747812212906442</v>
      </c>
      <c r="BI136" s="63">
        <f t="shared" si="219"/>
        <v>21.763678793956831</v>
      </c>
      <c r="BJ136" s="63">
        <f t="shared" si="219"/>
        <v>21.73673722676784</v>
      </c>
      <c r="BK136" s="63">
        <f t="shared" si="219"/>
        <v>21.782383886772074</v>
      </c>
      <c r="BL136" s="63">
        <f t="shared" si="219"/>
        <v>21.704729775250861</v>
      </c>
      <c r="BM136" s="63">
        <f t="shared" si="219"/>
        <v>21.836053323875117</v>
      </c>
      <c r="BN136" s="63">
        <f t="shared" si="213"/>
        <v>21.611047072997561</v>
      </c>
      <c r="BO136" s="63"/>
      <c r="BP136" s="63"/>
      <c r="BQ136" s="63"/>
    </row>
    <row r="137" spans="1:88" x14ac:dyDescent="0.2">
      <c r="A137" s="166" t="s">
        <v>255</v>
      </c>
      <c r="B137" s="163" t="s">
        <v>111</v>
      </c>
      <c r="C137" s="161">
        <v>55284.416729999997</v>
      </c>
      <c r="D137" s="161">
        <v>4.0000000000000002E-4</v>
      </c>
      <c r="E137">
        <f t="shared" si="189"/>
        <v>25625.059073098582</v>
      </c>
      <c r="F137" s="11">
        <f t="shared" si="190"/>
        <v>25625</v>
      </c>
      <c r="G137">
        <f t="shared" si="191"/>
        <v>2.0979999993869569E-2</v>
      </c>
      <c r="N137">
        <f>G137</f>
        <v>2.0979999993869569E-2</v>
      </c>
      <c r="P137" s="31">
        <f t="shared" si="217"/>
        <v>-1.1802369807087352E-2</v>
      </c>
      <c r="Q137" s="2">
        <f t="shared" si="192"/>
        <v>40265.916729999997</v>
      </c>
      <c r="R137">
        <f t="shared" si="193"/>
        <v>1.0746837697666921E-3</v>
      </c>
      <c r="S137">
        <v>1</v>
      </c>
      <c r="Z137">
        <f t="shared" si="194"/>
        <v>25625</v>
      </c>
      <c r="AA137" s="217">
        <f t="shared" si="195"/>
        <v>2.3596578271976306E-2</v>
      </c>
      <c r="AB137" s="218">
        <f t="shared" si="196"/>
        <v>-2.6165782781067369E-3</v>
      </c>
      <c r="AC137" s="218">
        <f t="shared" si="197"/>
        <v>-2.6165782781067369E-3</v>
      </c>
      <c r="AD137" s="219">
        <f t="shared" si="198"/>
        <v>6.8464818854600158E-6</v>
      </c>
      <c r="AH137" s="15">
        <f t="shared" si="199"/>
        <v>3.5398948079063658E-2</v>
      </c>
      <c r="AI137" s="15">
        <f t="shared" si="200"/>
        <v>0.45631621174833026</v>
      </c>
      <c r="AJ137" s="15">
        <f t="shared" si="201"/>
        <v>0.98210804834324872</v>
      </c>
      <c r="AK137" s="15">
        <f t="shared" si="202"/>
        <v>0.22357943859292445</v>
      </c>
      <c r="AL137" s="15">
        <f t="shared" si="203"/>
        <v>2.7514423278115778</v>
      </c>
      <c r="AM137" s="15">
        <f t="shared" si="204"/>
        <v>5.0610385994320612</v>
      </c>
      <c r="AN137" s="63">
        <f t="shared" si="218"/>
        <v>14.968016380241052</v>
      </c>
      <c r="AO137" s="63">
        <f t="shared" si="218"/>
        <v>14.964893005766726</v>
      </c>
      <c r="AP137" s="63">
        <f t="shared" si="218"/>
        <v>14.972084357798568</v>
      </c>
      <c r="AQ137" s="63">
        <f t="shared" si="218"/>
        <v>14.955454850987657</v>
      </c>
      <c r="AR137" s="63">
        <f t="shared" si="218"/>
        <v>14.993537376439326</v>
      </c>
      <c r="AS137" s="63">
        <f t="shared" si="218"/>
        <v>14.904210826755675</v>
      </c>
      <c r="AT137" s="63">
        <f t="shared" si="218"/>
        <v>15.103873219645525</v>
      </c>
      <c r="AU137" s="63">
        <f t="shared" si="205"/>
        <v>14.570298251116704</v>
      </c>
      <c r="AV137" s="217">
        <f t="shared" si="206"/>
        <v>2.163792378687205E-2</v>
      </c>
      <c r="AW137" s="218">
        <f t="shared" si="179"/>
        <v>-2.6165782781067369E-3</v>
      </c>
      <c r="AX137" s="224">
        <f t="shared" si="180"/>
        <v>6.8464818854600158E-6</v>
      </c>
      <c r="AZ137" s="63"/>
      <c r="BA137" s="15">
        <f t="shared" si="207"/>
        <v>-1.9586544851042547E-3</v>
      </c>
      <c r="BB137" s="15">
        <f t="shared" si="208"/>
        <v>0.39359917745923889</v>
      </c>
      <c r="BC137" s="15">
        <f t="shared" si="209"/>
        <v>-0.4822218848063945</v>
      </c>
      <c r="BD137" s="15">
        <f t="shared" si="210"/>
        <v>-8.5980430966113592E-3</v>
      </c>
      <c r="BE137" s="15">
        <f t="shared" si="211"/>
        <v>-3.127414791907035</v>
      </c>
      <c r="BF137" s="15">
        <f t="shared" si="212"/>
        <v>-141.06263290462158</v>
      </c>
      <c r="BG137" s="63">
        <f t="shared" si="219"/>
        <v>22.019792336798698</v>
      </c>
      <c r="BH137" s="63">
        <f t="shared" si="219"/>
        <v>22.021202187669456</v>
      </c>
      <c r="BI137" s="63">
        <f t="shared" si="219"/>
        <v>22.018876501472278</v>
      </c>
      <c r="BJ137" s="63">
        <f t="shared" si="219"/>
        <v>22.022713033493535</v>
      </c>
      <c r="BK137" s="63">
        <f t="shared" si="219"/>
        <v>22.016384380445793</v>
      </c>
      <c r="BL137" s="63">
        <f t="shared" si="219"/>
        <v>22.02682463953531</v>
      </c>
      <c r="BM137" s="63">
        <f t="shared" si="219"/>
        <v>22.009603087144825</v>
      </c>
      <c r="BN137" s="63">
        <f t="shared" si="213"/>
        <v>22.038015960378708</v>
      </c>
      <c r="BO137" s="63"/>
      <c r="BP137" s="63"/>
      <c r="BQ137" s="63"/>
    </row>
    <row r="138" spans="1:88" x14ac:dyDescent="0.2">
      <c r="A138" s="166" t="s">
        <v>255</v>
      </c>
      <c r="B138" s="163" t="s">
        <v>111</v>
      </c>
      <c r="C138" s="161">
        <v>55284.41863</v>
      </c>
      <c r="D138" s="161">
        <v>1.2999999999999999E-3</v>
      </c>
      <c r="E138">
        <f t="shared" si="189"/>
        <v>25625.064422902564</v>
      </c>
      <c r="F138" s="11">
        <f t="shared" si="190"/>
        <v>25625</v>
      </c>
      <c r="G138">
        <f t="shared" si="191"/>
        <v>2.2879999996803235E-2</v>
      </c>
      <c r="N138">
        <f>G138</f>
        <v>2.2879999996803235E-2</v>
      </c>
      <c r="P138" s="31">
        <f t="shared" si="217"/>
        <v>-1.1802369807087352E-2</v>
      </c>
      <c r="Q138" s="2">
        <f t="shared" si="192"/>
        <v>40265.91863</v>
      </c>
      <c r="R138">
        <f t="shared" si="193"/>
        <v>1.2028667752138214E-3</v>
      </c>
      <c r="S138">
        <v>0.6</v>
      </c>
      <c r="Z138">
        <f t="shared" si="194"/>
        <v>25625</v>
      </c>
      <c r="AA138" s="217">
        <f t="shared" si="195"/>
        <v>2.3596578271976306E-2</v>
      </c>
      <c r="AB138" s="218">
        <f t="shared" si="196"/>
        <v>-7.1657827517307079E-4</v>
      </c>
      <c r="AC138" s="218">
        <f t="shared" si="197"/>
        <v>-7.1657827517307079E-4</v>
      </c>
      <c r="AD138" s="219">
        <f t="shared" si="198"/>
        <v>3.0809065467000787E-7</v>
      </c>
      <c r="AH138" s="15">
        <f t="shared" si="199"/>
        <v>3.5398948079063658E-2</v>
      </c>
      <c r="AI138" s="15">
        <f t="shared" si="200"/>
        <v>0.45631621174833026</v>
      </c>
      <c r="AJ138" s="15">
        <f t="shared" si="201"/>
        <v>0.98210804834324872</v>
      </c>
      <c r="AK138" s="15">
        <f t="shared" si="202"/>
        <v>0.22357943859292445</v>
      </c>
      <c r="AL138" s="15">
        <f t="shared" si="203"/>
        <v>2.7514423278115778</v>
      </c>
      <c r="AM138" s="15">
        <f t="shared" si="204"/>
        <v>5.0610385994320612</v>
      </c>
      <c r="AN138" s="63">
        <f t="shared" si="218"/>
        <v>14.968016380241052</v>
      </c>
      <c r="AO138" s="63">
        <f t="shared" si="218"/>
        <v>14.964893005766726</v>
      </c>
      <c r="AP138" s="63">
        <f t="shared" si="218"/>
        <v>14.972084357798568</v>
      </c>
      <c r="AQ138" s="63">
        <f t="shared" si="218"/>
        <v>14.955454850987657</v>
      </c>
      <c r="AR138" s="63">
        <f t="shared" si="218"/>
        <v>14.993537376439326</v>
      </c>
      <c r="AS138" s="63">
        <f t="shared" si="218"/>
        <v>14.904210826755675</v>
      </c>
      <c r="AT138" s="63">
        <f t="shared" si="218"/>
        <v>15.103873219645525</v>
      </c>
      <c r="AU138" s="63">
        <f t="shared" si="205"/>
        <v>14.570298251116704</v>
      </c>
      <c r="AV138" s="217">
        <f t="shared" si="206"/>
        <v>2.163792378687205E-2</v>
      </c>
      <c r="AW138" s="218">
        <f t="shared" si="179"/>
        <v>-7.1657827517307079E-4</v>
      </c>
      <c r="AX138" s="224">
        <f t="shared" si="180"/>
        <v>3.0809065467000787E-7</v>
      </c>
      <c r="AZ138" s="63"/>
      <c r="BA138" s="15">
        <f t="shared" si="207"/>
        <v>-1.9586544851042547E-3</v>
      </c>
      <c r="BB138" s="15">
        <f t="shared" si="208"/>
        <v>0.39359917745923889</v>
      </c>
      <c r="BC138" s="15">
        <f t="shared" si="209"/>
        <v>-0.4822218848063945</v>
      </c>
      <c r="BD138" s="15">
        <f t="shared" si="210"/>
        <v>-8.5980430966113592E-3</v>
      </c>
      <c r="BE138" s="15">
        <f t="shared" si="211"/>
        <v>-3.127414791907035</v>
      </c>
      <c r="BF138" s="15">
        <f t="shared" si="212"/>
        <v>-141.06263290462158</v>
      </c>
      <c r="BG138" s="63">
        <f t="shared" si="219"/>
        <v>22.019792336798698</v>
      </c>
      <c r="BH138" s="63">
        <f t="shared" si="219"/>
        <v>22.021202187669456</v>
      </c>
      <c r="BI138" s="63">
        <f t="shared" si="219"/>
        <v>22.018876501472278</v>
      </c>
      <c r="BJ138" s="63">
        <f t="shared" si="219"/>
        <v>22.022713033493535</v>
      </c>
      <c r="BK138" s="63">
        <f t="shared" si="219"/>
        <v>22.016384380445793</v>
      </c>
      <c r="BL138" s="63">
        <f t="shared" si="219"/>
        <v>22.02682463953531</v>
      </c>
      <c r="BM138" s="63">
        <f t="shared" si="219"/>
        <v>22.009603087144825</v>
      </c>
      <c r="BN138" s="63">
        <f t="shared" si="213"/>
        <v>22.038015960378708</v>
      </c>
      <c r="BO138" s="63"/>
      <c r="BP138" s="63"/>
      <c r="BQ138" s="63"/>
    </row>
    <row r="139" spans="1:88" x14ac:dyDescent="0.2">
      <c r="A139" s="159" t="s">
        <v>427</v>
      </c>
      <c r="B139" s="160" t="s">
        <v>111</v>
      </c>
      <c r="C139" s="161">
        <v>55314.253599999996</v>
      </c>
      <c r="D139" s="159">
        <v>4.0000000000000002E-4</v>
      </c>
      <c r="E139">
        <f t="shared" si="189"/>
        <v>25709.07033922261</v>
      </c>
      <c r="F139" s="11">
        <f t="shared" si="190"/>
        <v>25709</v>
      </c>
      <c r="G139">
        <f t="shared" si="191"/>
        <v>2.4981199996545911E-2</v>
      </c>
      <c r="K139" s="63"/>
      <c r="L139" s="63"/>
      <c r="P139" s="31">
        <f t="shared" si="217"/>
        <v>-1.202877916833562E-2</v>
      </c>
      <c r="Q139" s="2">
        <f t="shared" si="192"/>
        <v>40295.753599999996</v>
      </c>
      <c r="R139">
        <f t="shared" si="193"/>
        <v>1.369738557784965E-3</v>
      </c>
      <c r="S139">
        <v>1</v>
      </c>
      <c r="Z139">
        <f t="shared" si="194"/>
        <v>25709</v>
      </c>
      <c r="AA139" s="217">
        <f t="shared" si="195"/>
        <v>2.3424383360379851E-2</v>
      </c>
      <c r="AB139" s="218">
        <f t="shared" si="196"/>
        <v>1.5568166361660599E-3</v>
      </c>
      <c r="AC139" s="218">
        <f t="shared" si="197"/>
        <v>1.5568166361660599E-3</v>
      </c>
      <c r="AD139" s="219">
        <f t="shared" si="198"/>
        <v>2.4236780386434062E-6</v>
      </c>
      <c r="AH139" s="15">
        <f t="shared" si="199"/>
        <v>3.5453162528715471E-2</v>
      </c>
      <c r="AI139" s="15">
        <f t="shared" si="200"/>
        <v>0.45556391868348989</v>
      </c>
      <c r="AJ139" s="15">
        <f t="shared" si="201"/>
        <v>0.98146618157813359</v>
      </c>
      <c r="AK139" s="15">
        <f t="shared" si="202"/>
        <v>0.22174124634342654</v>
      </c>
      <c r="AL139" s="15">
        <f t="shared" si="203"/>
        <v>2.7548209822269225</v>
      </c>
      <c r="AM139" s="15">
        <f t="shared" si="204"/>
        <v>5.1063862970685836</v>
      </c>
      <c r="AN139" s="63">
        <f t="shared" si="218"/>
        <v>14.974011045622175</v>
      </c>
      <c r="AO139" s="63">
        <f t="shared" si="218"/>
        <v>14.970787100522831</v>
      </c>
      <c r="AP139" s="63">
        <f t="shared" si="218"/>
        <v>14.978169808039981</v>
      </c>
      <c r="AQ139" s="63">
        <f t="shared" si="218"/>
        <v>14.961189907637957</v>
      </c>
      <c r="AR139" s="63">
        <f t="shared" si="218"/>
        <v>14.999865411802263</v>
      </c>
      <c r="AS139" s="63">
        <f t="shared" si="218"/>
        <v>14.909649348685118</v>
      </c>
      <c r="AT139" s="63">
        <f t="shared" si="218"/>
        <v>15.110296487223543</v>
      </c>
      <c r="AU139" s="63">
        <f t="shared" si="205"/>
        <v>14.57885134814644</v>
      </c>
      <c r="AV139" s="217">
        <f t="shared" si="206"/>
        <v>2.1399849675354216E-2</v>
      </c>
      <c r="AW139" s="218">
        <f t="shared" si="179"/>
        <v>1.5568166361660599E-3</v>
      </c>
      <c r="AX139" s="224">
        <f t="shared" si="180"/>
        <v>2.4236780386434062E-6</v>
      </c>
      <c r="AZ139" s="63"/>
      <c r="BA139" s="15">
        <f t="shared" si="207"/>
        <v>-2.024533685025635E-3</v>
      </c>
      <c r="BB139" s="15">
        <f t="shared" si="208"/>
        <v>0.39374526416403233</v>
      </c>
      <c r="BC139" s="15">
        <f t="shared" si="209"/>
        <v>-0.49265847828684073</v>
      </c>
      <c r="BD139" s="15">
        <f t="shared" si="210"/>
        <v>-1.5845478839839843E-2</v>
      </c>
      <c r="BE139" s="15">
        <f t="shared" si="211"/>
        <v>-3.1154619345507717</v>
      </c>
      <c r="BF139" s="15">
        <f t="shared" si="212"/>
        <v>-76.533913716859601</v>
      </c>
      <c r="BG139" s="63">
        <f t="shared" si="219"/>
        <v>22.043934356224103</v>
      </c>
      <c r="BH139" s="63">
        <f t="shared" si="219"/>
        <v>22.046512889313632</v>
      </c>
      <c r="BI139" s="63">
        <f t="shared" si="219"/>
        <v>22.042255088968194</v>
      </c>
      <c r="BJ139" s="63">
        <f t="shared" si="219"/>
        <v>22.049286313278216</v>
      </c>
      <c r="BK139" s="63">
        <f t="shared" si="219"/>
        <v>22.037676507935938</v>
      </c>
      <c r="BL139" s="63">
        <f t="shared" si="219"/>
        <v>22.056850488785674</v>
      </c>
      <c r="BM139" s="63">
        <f t="shared" si="219"/>
        <v>22.025193664877531</v>
      </c>
      <c r="BN139" s="63">
        <f t="shared" si="213"/>
        <v>22.077493546003382</v>
      </c>
      <c r="BO139" s="63"/>
      <c r="BP139" s="63"/>
      <c r="BQ139" s="63"/>
    </row>
    <row r="140" spans="1:88" x14ac:dyDescent="0.2">
      <c r="A140" s="166" t="s">
        <v>255</v>
      </c>
      <c r="B140" s="163" t="s">
        <v>111</v>
      </c>
      <c r="C140" s="161">
        <v>55622.523070000003</v>
      </c>
      <c r="D140" s="161">
        <v>2.9999999999999997E-4</v>
      </c>
      <c r="E140">
        <f t="shared" si="189"/>
        <v>26577.060462921359</v>
      </c>
      <c r="F140" s="11">
        <f t="shared" si="190"/>
        <v>26577</v>
      </c>
      <c r="G140">
        <f t="shared" si="191"/>
        <v>2.1473599997989368E-2</v>
      </c>
      <c r="N140">
        <f>G140</f>
        <v>2.1473599997989368E-2</v>
      </c>
      <c r="P140" s="31">
        <f t="shared" si="217"/>
        <v>-1.4414678331885571E-2</v>
      </c>
      <c r="Q140" s="2">
        <f t="shared" si="192"/>
        <v>40604.023070000003</v>
      </c>
      <c r="R140">
        <f t="shared" si="193"/>
        <v>1.2879685214825713E-3</v>
      </c>
      <c r="S140">
        <v>1</v>
      </c>
      <c r="Z140">
        <f t="shared" si="194"/>
        <v>26577</v>
      </c>
      <c r="AA140" s="217">
        <f t="shared" si="195"/>
        <v>2.1520258952275332E-2</v>
      </c>
      <c r="AB140" s="218">
        <f t="shared" si="196"/>
        <v>-4.6658954285964255E-5</v>
      </c>
      <c r="AC140" s="218">
        <f t="shared" si="197"/>
        <v>-4.6658954285964255E-5</v>
      </c>
      <c r="AD140" s="219">
        <f t="shared" si="198"/>
        <v>2.177058015059702E-9</v>
      </c>
      <c r="AH140" s="15">
        <f t="shared" si="199"/>
        <v>3.5934937284160903E-2</v>
      </c>
      <c r="AI140" s="15">
        <f t="shared" si="200"/>
        <v>0.44827806849240015</v>
      </c>
      <c r="AJ140" s="15">
        <f t="shared" si="201"/>
        <v>0.97431503987671653</v>
      </c>
      <c r="AK140" s="15">
        <f t="shared" si="202"/>
        <v>0.2029353031454533</v>
      </c>
      <c r="AL140" s="15">
        <f t="shared" si="203"/>
        <v>2.789130084040357</v>
      </c>
      <c r="AM140" s="15">
        <f t="shared" si="204"/>
        <v>5.6154956498489517</v>
      </c>
      <c r="AN140" s="63">
        <f t="shared" si="218"/>
        <v>15.035434785510276</v>
      </c>
      <c r="AO140" s="63">
        <f t="shared" si="218"/>
        <v>15.031111875565228</v>
      </c>
      <c r="AP140" s="63">
        <f t="shared" si="218"/>
        <v>15.040509726962156</v>
      </c>
      <c r="AQ140" s="63">
        <f t="shared" si="218"/>
        <v>15.019987701622183</v>
      </c>
      <c r="AR140" s="63">
        <f t="shared" si="218"/>
        <v>15.064381094647235</v>
      </c>
      <c r="AS140" s="63">
        <f t="shared" si="218"/>
        <v>14.966209808956901</v>
      </c>
      <c r="AT140" s="63">
        <f t="shared" si="218"/>
        <v>15.174423706629645</v>
      </c>
      <c r="AU140" s="63">
        <f t="shared" si="205"/>
        <v>14.667233350787047</v>
      </c>
      <c r="AV140" s="217">
        <f t="shared" si="206"/>
        <v>1.8883383458541132E-2</v>
      </c>
      <c r="AW140" s="218">
        <f t="shared" si="179"/>
        <v>-4.6658954285964255E-5</v>
      </c>
      <c r="AX140" s="224">
        <f t="shared" si="180"/>
        <v>2.177058015059702E-9</v>
      </c>
      <c r="AZ140" s="63"/>
      <c r="BA140" s="15">
        <f t="shared" si="207"/>
        <v>-2.6368754937341997E-3</v>
      </c>
      <c r="BB140" s="15">
        <f t="shared" si="208"/>
        <v>0.4005484054031091</v>
      </c>
      <c r="BC140" s="15">
        <f t="shared" si="209"/>
        <v>-0.59816168318990948</v>
      </c>
      <c r="BD140" s="15">
        <f t="shared" si="210"/>
        <v>-9.1943839698196361E-2</v>
      </c>
      <c r="BE140" s="15">
        <f t="shared" si="211"/>
        <v>-2.9893988075696494</v>
      </c>
      <c r="BF140" s="15">
        <f t="shared" si="212"/>
        <v>-13.115760371221462</v>
      </c>
      <c r="BG140" s="63">
        <f t="shared" si="219"/>
        <v>22.296836172409517</v>
      </c>
      <c r="BH140" s="63">
        <f t="shared" si="219"/>
        <v>22.307363786238511</v>
      </c>
      <c r="BI140" s="63">
        <f t="shared" si="219"/>
        <v>22.289152387380781</v>
      </c>
      <c r="BJ140" s="63">
        <f t="shared" si="219"/>
        <v>22.320724196707722</v>
      </c>
      <c r="BK140" s="63">
        <f t="shared" si="219"/>
        <v>22.266185519749321</v>
      </c>
      <c r="BL140" s="63">
        <f t="shared" si="219"/>
        <v>22.361037405749308</v>
      </c>
      <c r="BM140" s="63">
        <f t="shared" si="219"/>
        <v>22.19772436252287</v>
      </c>
      <c r="BN140" s="63">
        <f t="shared" si="213"/>
        <v>22.485428597458345</v>
      </c>
      <c r="BO140" s="63"/>
      <c r="BP140" s="63"/>
      <c r="BQ140" s="63"/>
      <c r="BS140" s="63"/>
      <c r="CJ140" s="63"/>
    </row>
    <row r="141" spans="1:88" x14ac:dyDescent="0.2">
      <c r="A141" s="166" t="s">
        <v>255</v>
      </c>
      <c r="B141" s="163" t="s">
        <v>111</v>
      </c>
      <c r="C141" s="161">
        <v>55622.523869999997</v>
      </c>
      <c r="D141" s="161">
        <v>2.9999999999999997E-4</v>
      </c>
      <c r="E141">
        <f t="shared" si="189"/>
        <v>26577.062715470383</v>
      </c>
      <c r="F141" s="11">
        <f t="shared" si="190"/>
        <v>26577</v>
      </c>
      <c r="G141">
        <f t="shared" si="191"/>
        <v>2.2273599992331583E-2</v>
      </c>
      <c r="N141">
        <f>G141</f>
        <v>2.2273599992331583E-2</v>
      </c>
      <c r="P141" s="31">
        <f t="shared" si="217"/>
        <v>-1.4414678331885571E-2</v>
      </c>
      <c r="Q141" s="2">
        <f t="shared" si="192"/>
        <v>40604.023869999997</v>
      </c>
      <c r="R141">
        <f t="shared" si="193"/>
        <v>1.3460297663952226E-3</v>
      </c>
      <c r="S141">
        <v>1</v>
      </c>
      <c r="Z141">
        <f t="shared" si="194"/>
        <v>26577</v>
      </c>
      <c r="AA141" s="217">
        <f t="shared" si="195"/>
        <v>2.1520258952275332E-2</v>
      </c>
      <c r="AB141" s="218">
        <f t="shared" si="196"/>
        <v>7.533410400562511E-4</v>
      </c>
      <c r="AC141" s="218">
        <f t="shared" si="197"/>
        <v>7.533410400562511E-4</v>
      </c>
      <c r="AD141" s="219">
        <f t="shared" si="198"/>
        <v>5.6752272263303411E-7</v>
      </c>
      <c r="AH141" s="15">
        <f t="shared" si="199"/>
        <v>3.5934937284160903E-2</v>
      </c>
      <c r="AI141" s="15">
        <f t="shared" si="200"/>
        <v>0.44827806849240015</v>
      </c>
      <c r="AJ141" s="15">
        <f t="shared" si="201"/>
        <v>0.97431503987671653</v>
      </c>
      <c r="AK141" s="15">
        <f t="shared" si="202"/>
        <v>0.2029353031454533</v>
      </c>
      <c r="AL141" s="15">
        <f t="shared" si="203"/>
        <v>2.789130084040357</v>
      </c>
      <c r="AM141" s="15">
        <f t="shared" si="204"/>
        <v>5.6154956498489517</v>
      </c>
      <c r="AN141" s="63">
        <f t="shared" ref="AN141:AT150" si="220">$AU141+$AB$7*SIN(AO141)</f>
        <v>15.035434785510276</v>
      </c>
      <c r="AO141" s="63">
        <f t="shared" si="220"/>
        <v>15.031111875565228</v>
      </c>
      <c r="AP141" s="63">
        <f t="shared" si="220"/>
        <v>15.040509726962156</v>
      </c>
      <c r="AQ141" s="63">
        <f t="shared" si="220"/>
        <v>15.019987701622183</v>
      </c>
      <c r="AR141" s="63">
        <f t="shared" si="220"/>
        <v>15.064381094647235</v>
      </c>
      <c r="AS141" s="63">
        <f t="shared" si="220"/>
        <v>14.966209808956901</v>
      </c>
      <c r="AT141" s="63">
        <f t="shared" si="220"/>
        <v>15.174423706629645</v>
      </c>
      <c r="AU141" s="63">
        <f t="shared" si="205"/>
        <v>14.667233350787047</v>
      </c>
      <c r="AV141" s="217">
        <f t="shared" si="206"/>
        <v>1.8883383458541132E-2</v>
      </c>
      <c r="AW141" s="218">
        <f t="shared" si="179"/>
        <v>7.533410400562511E-4</v>
      </c>
      <c r="AX141" s="224">
        <f t="shared" si="180"/>
        <v>5.6752272263303411E-7</v>
      </c>
      <c r="AZ141" s="63"/>
      <c r="BA141" s="15">
        <f t="shared" si="207"/>
        <v>-2.6368754937341997E-3</v>
      </c>
      <c r="BB141" s="15">
        <f t="shared" si="208"/>
        <v>0.4005484054031091</v>
      </c>
      <c r="BC141" s="15">
        <f t="shared" si="209"/>
        <v>-0.59816168318990948</v>
      </c>
      <c r="BD141" s="15">
        <f t="shared" si="210"/>
        <v>-9.1943839698196361E-2</v>
      </c>
      <c r="BE141" s="15">
        <f t="shared" si="211"/>
        <v>-2.9893988075696494</v>
      </c>
      <c r="BF141" s="15">
        <f t="shared" si="212"/>
        <v>-13.115760371221462</v>
      </c>
      <c r="BG141" s="63">
        <f t="shared" ref="BG141:BM150" si="221">$BN141+$BB$7*SIN(BH141)</f>
        <v>22.296836172409517</v>
      </c>
      <c r="BH141" s="63">
        <f t="shared" si="221"/>
        <v>22.307363786238511</v>
      </c>
      <c r="BI141" s="63">
        <f t="shared" si="221"/>
        <v>22.289152387380781</v>
      </c>
      <c r="BJ141" s="63">
        <f t="shared" si="221"/>
        <v>22.320724196707722</v>
      </c>
      <c r="BK141" s="63">
        <f t="shared" si="221"/>
        <v>22.266185519749321</v>
      </c>
      <c r="BL141" s="63">
        <f t="shared" si="221"/>
        <v>22.361037405749308</v>
      </c>
      <c r="BM141" s="63">
        <f t="shared" si="221"/>
        <v>22.19772436252287</v>
      </c>
      <c r="BN141" s="63">
        <f t="shared" si="213"/>
        <v>22.485428597458345</v>
      </c>
      <c r="BO141" s="63"/>
      <c r="BP141" s="63"/>
      <c r="BQ141" s="63"/>
      <c r="BS141" s="63"/>
      <c r="CJ141" s="63"/>
    </row>
    <row r="142" spans="1:88" x14ac:dyDescent="0.2">
      <c r="A142" s="166" t="s">
        <v>255</v>
      </c>
      <c r="B142" s="163" t="s">
        <v>111</v>
      </c>
      <c r="C142" s="161">
        <v>55622.525370000003</v>
      </c>
      <c r="D142" s="161">
        <v>5.0000000000000001E-4</v>
      </c>
      <c r="E142">
        <f t="shared" si="189"/>
        <v>26577.066938999851</v>
      </c>
      <c r="F142" s="11">
        <f t="shared" si="190"/>
        <v>26577</v>
      </c>
      <c r="G142">
        <f t="shared" si="191"/>
        <v>2.3773599998094141E-2</v>
      </c>
      <c r="N142">
        <f>G142</f>
        <v>2.3773599998094141E-2</v>
      </c>
      <c r="P142" s="31">
        <f t="shared" si="217"/>
        <v>-1.4414678331885571E-2</v>
      </c>
      <c r="Q142" s="2">
        <f t="shared" si="192"/>
        <v>40604.025370000003</v>
      </c>
      <c r="R142">
        <f t="shared" si="193"/>
        <v>1.4583446018079985E-3</v>
      </c>
      <c r="S142">
        <v>1</v>
      </c>
      <c r="Z142">
        <f t="shared" si="194"/>
        <v>26577</v>
      </c>
      <c r="AA142" s="217">
        <f t="shared" si="195"/>
        <v>2.1520258952275332E-2</v>
      </c>
      <c r="AB142" s="218">
        <f t="shared" si="196"/>
        <v>2.2533410458188095E-3</v>
      </c>
      <c r="AC142" s="218">
        <f t="shared" si="197"/>
        <v>2.2533410458188095E-3</v>
      </c>
      <c r="AD142" s="219">
        <f t="shared" si="198"/>
        <v>5.0775458687718063E-6</v>
      </c>
      <c r="AH142" s="15">
        <f t="shared" si="199"/>
        <v>3.5934937284160903E-2</v>
      </c>
      <c r="AI142" s="15">
        <f t="shared" si="200"/>
        <v>0.44827806849240015</v>
      </c>
      <c r="AJ142" s="15">
        <f t="shared" si="201"/>
        <v>0.97431503987671653</v>
      </c>
      <c r="AK142" s="15">
        <f t="shared" si="202"/>
        <v>0.2029353031454533</v>
      </c>
      <c r="AL142" s="15">
        <f t="shared" si="203"/>
        <v>2.789130084040357</v>
      </c>
      <c r="AM142" s="15">
        <f t="shared" si="204"/>
        <v>5.6154956498489517</v>
      </c>
      <c r="AN142" s="63">
        <f t="shared" si="220"/>
        <v>15.035434785510276</v>
      </c>
      <c r="AO142" s="63">
        <f t="shared" si="220"/>
        <v>15.031111875565228</v>
      </c>
      <c r="AP142" s="63">
        <f t="shared" si="220"/>
        <v>15.040509726962156</v>
      </c>
      <c r="AQ142" s="63">
        <f t="shared" si="220"/>
        <v>15.019987701622183</v>
      </c>
      <c r="AR142" s="63">
        <f t="shared" si="220"/>
        <v>15.064381094647235</v>
      </c>
      <c r="AS142" s="63">
        <f t="shared" si="220"/>
        <v>14.966209808956901</v>
      </c>
      <c r="AT142" s="63">
        <f t="shared" si="220"/>
        <v>15.174423706629645</v>
      </c>
      <c r="AU142" s="63">
        <f t="shared" si="205"/>
        <v>14.667233350787047</v>
      </c>
      <c r="AV142" s="217">
        <f t="shared" si="206"/>
        <v>1.8883383458541132E-2</v>
      </c>
      <c r="AW142" s="218">
        <f t="shared" si="179"/>
        <v>2.2533410458188095E-3</v>
      </c>
      <c r="AX142" s="224">
        <f t="shared" si="180"/>
        <v>5.0775458687718063E-6</v>
      </c>
      <c r="AZ142" s="63"/>
      <c r="BA142" s="15">
        <f t="shared" si="207"/>
        <v>-2.6368754937341997E-3</v>
      </c>
      <c r="BB142" s="15">
        <f t="shared" si="208"/>
        <v>0.4005484054031091</v>
      </c>
      <c r="BC142" s="15">
        <f t="shared" si="209"/>
        <v>-0.59816168318990948</v>
      </c>
      <c r="BD142" s="15">
        <f t="shared" si="210"/>
        <v>-9.1943839698196361E-2</v>
      </c>
      <c r="BE142" s="15">
        <f t="shared" si="211"/>
        <v>-2.9893988075696494</v>
      </c>
      <c r="BF142" s="15">
        <f t="shared" si="212"/>
        <v>-13.115760371221462</v>
      </c>
      <c r="BG142" s="63">
        <f t="shared" si="221"/>
        <v>22.296836172409517</v>
      </c>
      <c r="BH142" s="63">
        <f t="shared" si="221"/>
        <v>22.307363786238511</v>
      </c>
      <c r="BI142" s="63">
        <f t="shared" si="221"/>
        <v>22.289152387380781</v>
      </c>
      <c r="BJ142" s="63">
        <f t="shared" si="221"/>
        <v>22.320724196707722</v>
      </c>
      <c r="BK142" s="63">
        <f t="shared" si="221"/>
        <v>22.266185519749321</v>
      </c>
      <c r="BL142" s="63">
        <f t="shared" si="221"/>
        <v>22.361037405749308</v>
      </c>
      <c r="BM142" s="63">
        <f t="shared" si="221"/>
        <v>22.19772436252287</v>
      </c>
      <c r="BN142" s="63">
        <f t="shared" si="213"/>
        <v>22.485428597458345</v>
      </c>
      <c r="BO142" s="63"/>
      <c r="BP142" s="63"/>
      <c r="BQ142" s="63"/>
      <c r="BS142" s="63"/>
      <c r="CJ142" s="63"/>
    </row>
    <row r="143" spans="1:88" x14ac:dyDescent="0.2">
      <c r="A143" s="173" t="s">
        <v>549</v>
      </c>
      <c r="B143" s="30" t="s">
        <v>110</v>
      </c>
      <c r="C143" s="29">
        <v>55644.540480000003</v>
      </c>
      <c r="D143" s="29">
        <v>1E-4</v>
      </c>
      <c r="E143">
        <f t="shared" si="189"/>
        <v>26639.054582642089</v>
      </c>
      <c r="F143" s="11">
        <f t="shared" si="190"/>
        <v>26639</v>
      </c>
      <c r="G143">
        <f t="shared" si="191"/>
        <v>1.9385200001124758E-2</v>
      </c>
      <c r="K143" s="63"/>
      <c r="L143" s="63"/>
      <c r="N143">
        <f>G143</f>
        <v>1.9385200001124758E-2</v>
      </c>
      <c r="P143" s="31">
        <f t="shared" si="217"/>
        <v>-1.4588332913533623E-2</v>
      </c>
      <c r="Q143" s="2">
        <f t="shared" si="192"/>
        <v>40626.040480000003</v>
      </c>
      <c r="R143">
        <f t="shared" si="193"/>
        <v>1.1542009387033761E-3</v>
      </c>
      <c r="S143">
        <v>1</v>
      </c>
      <c r="Z143">
        <f t="shared" si="194"/>
        <v>26639</v>
      </c>
      <c r="AA143" s="217">
        <f t="shared" si="195"/>
        <v>2.1375618560449072E-2</v>
      </c>
      <c r="AB143" s="218">
        <f t="shared" si="196"/>
        <v>-1.9904185593243133E-3</v>
      </c>
      <c r="AC143" s="218">
        <f t="shared" si="197"/>
        <v>-1.9904185593243133E-3</v>
      </c>
      <c r="AD143" s="219">
        <f t="shared" si="198"/>
        <v>3.9617660413026752E-6</v>
      </c>
      <c r="AH143" s="15">
        <f t="shared" si="199"/>
        <v>3.5963951473982694E-2</v>
      </c>
      <c r="AI143" s="15">
        <f t="shared" si="200"/>
        <v>0.44779048756872075</v>
      </c>
      <c r="AJ143" s="15">
        <f t="shared" si="201"/>
        <v>0.97376938119165901</v>
      </c>
      <c r="AK143" s="15">
        <f t="shared" si="202"/>
        <v>0.20160476519572285</v>
      </c>
      <c r="AL143" s="15">
        <f t="shared" si="203"/>
        <v>2.7915406273992835</v>
      </c>
      <c r="AM143" s="15">
        <f t="shared" si="204"/>
        <v>5.6549749299375129</v>
      </c>
      <c r="AN143" s="63">
        <f t="shared" si="220"/>
        <v>15.039787221037788</v>
      </c>
      <c r="AO143" s="63">
        <f t="shared" si="220"/>
        <v>15.035382786801028</v>
      </c>
      <c r="AP143" s="63">
        <f t="shared" si="220"/>
        <v>15.044924981805183</v>
      </c>
      <c r="AQ143" s="63">
        <f t="shared" si="220"/>
        <v>15.024159314590262</v>
      </c>
      <c r="AR143" s="63">
        <f t="shared" si="220"/>
        <v>15.068926986387861</v>
      </c>
      <c r="AS143" s="63">
        <f t="shared" si="220"/>
        <v>14.970279353241695</v>
      </c>
      <c r="AT143" s="63">
        <f t="shared" si="220"/>
        <v>15.178850283423413</v>
      </c>
      <c r="AU143" s="63">
        <f t="shared" si="205"/>
        <v>14.673546350975663</v>
      </c>
      <c r="AV143" s="217">
        <f t="shared" si="206"/>
        <v>1.8700221669203494E-2</v>
      </c>
      <c r="AW143" s="218">
        <f t="shared" si="179"/>
        <v>-1.9904185593243133E-3</v>
      </c>
      <c r="AX143" s="224">
        <f t="shared" si="180"/>
        <v>3.9617660413026752E-6</v>
      </c>
      <c r="AZ143" s="63"/>
      <c r="BA143" s="15">
        <f t="shared" si="207"/>
        <v>-2.6753968912455774E-3</v>
      </c>
      <c r="BB143" s="15">
        <f t="shared" si="208"/>
        <v>0.4014299617125755</v>
      </c>
      <c r="BC143" s="15">
        <f t="shared" si="209"/>
        <v>-0.60559313379195512</v>
      </c>
      <c r="BD143" s="15">
        <f t="shared" si="210"/>
        <v>-9.7518168501023336E-2</v>
      </c>
      <c r="BE143" s="15">
        <f t="shared" si="211"/>
        <v>-2.9800929846655224</v>
      </c>
      <c r="BF143" s="15">
        <f t="shared" si="212"/>
        <v>-12.356997996423926</v>
      </c>
      <c r="BG143" s="63">
        <f t="shared" si="221"/>
        <v>22.315288690584918</v>
      </c>
      <c r="BH143" s="63">
        <f t="shared" si="221"/>
        <v>22.32596034984725</v>
      </c>
      <c r="BI143" s="63">
        <f t="shared" si="221"/>
        <v>22.307388145628025</v>
      </c>
      <c r="BJ143" s="63">
        <f t="shared" si="221"/>
        <v>22.33978722848008</v>
      </c>
      <c r="BK143" s="63">
        <f t="shared" si="221"/>
        <v>22.283490478818567</v>
      </c>
      <c r="BL143" s="63">
        <f t="shared" si="221"/>
        <v>22.382051891224741</v>
      </c>
      <c r="BM143" s="63">
        <f t="shared" si="221"/>
        <v>22.211430752297257</v>
      </c>
      <c r="BN143" s="63">
        <f t="shared" si="213"/>
        <v>22.514566815419414</v>
      </c>
      <c r="BO143" s="63"/>
      <c r="BP143" s="63"/>
      <c r="BQ143" s="63"/>
      <c r="BS143" s="63"/>
      <c r="CJ143" s="63"/>
    </row>
    <row r="144" spans="1:88" x14ac:dyDescent="0.2">
      <c r="A144" s="164" t="s">
        <v>258</v>
      </c>
      <c r="B144" s="165" t="s">
        <v>110</v>
      </c>
      <c r="C144" s="164">
        <v>55644.896200000003</v>
      </c>
      <c r="D144" s="164">
        <v>4.0000000000000002E-4</v>
      </c>
      <c r="E144">
        <f t="shared" si="189"/>
        <v>26640.056178573082</v>
      </c>
      <c r="F144" s="11">
        <f t="shared" si="190"/>
        <v>26640</v>
      </c>
      <c r="G144">
        <f t="shared" si="191"/>
        <v>1.9952000002376735E-2</v>
      </c>
      <c r="J144">
        <f>G144</f>
        <v>1.9952000002376735E-2</v>
      </c>
      <c r="P144" s="31">
        <f t="shared" si="217"/>
        <v>-1.4591137326529471E-2</v>
      </c>
      <c r="Q144" s="2">
        <f t="shared" si="192"/>
        <v>40626.396200000003</v>
      </c>
      <c r="R144">
        <f t="shared" si="193"/>
        <v>1.1932283365236737E-3</v>
      </c>
      <c r="S144">
        <v>1</v>
      </c>
      <c r="Z144">
        <f t="shared" si="194"/>
        <v>26640</v>
      </c>
      <c r="AA144" s="217">
        <f t="shared" si="195"/>
        <v>2.1373276293715198E-2</v>
      </c>
      <c r="AB144" s="218">
        <f t="shared" si="196"/>
        <v>-1.4212762913384629E-3</v>
      </c>
      <c r="AC144" s="218">
        <f t="shared" si="197"/>
        <v>-1.4212762913384629E-3</v>
      </c>
      <c r="AD144" s="219">
        <f t="shared" si="198"/>
        <v>2.0200262963208152E-6</v>
      </c>
      <c r="AH144" s="15">
        <f t="shared" si="199"/>
        <v>3.5964413620244669E-2</v>
      </c>
      <c r="AI144" s="15">
        <f t="shared" si="200"/>
        <v>0.44778265809397555</v>
      </c>
      <c r="AJ144" s="15">
        <f t="shared" si="201"/>
        <v>0.97376054340532381</v>
      </c>
      <c r="AK144" s="15">
        <f t="shared" si="202"/>
        <v>0.20158331842555474</v>
      </c>
      <c r="AL144" s="15">
        <f t="shared" si="203"/>
        <v>2.7915794652273953</v>
      </c>
      <c r="AM144" s="15">
        <f t="shared" si="204"/>
        <v>5.6556154116171529</v>
      </c>
      <c r="AN144" s="63">
        <f t="shared" si="220"/>
        <v>15.039857384693319</v>
      </c>
      <c r="AO144" s="63">
        <f t="shared" si="220"/>
        <v>15.035451633492219</v>
      </c>
      <c r="AP144" s="63">
        <f t="shared" si="220"/>
        <v>15.044996154723373</v>
      </c>
      <c r="AQ144" s="63">
        <f t="shared" si="220"/>
        <v>15.024226571944027</v>
      </c>
      <c r="AR144" s="63">
        <f t="shared" si="220"/>
        <v>15.069000237785312</v>
      </c>
      <c r="AS144" s="63">
        <f t="shared" si="220"/>
        <v>14.970345027140688</v>
      </c>
      <c r="AT144" s="63">
        <f t="shared" si="220"/>
        <v>15.178921514595073</v>
      </c>
      <c r="AU144" s="63">
        <f t="shared" si="205"/>
        <v>14.67364817355935</v>
      </c>
      <c r="AV144" s="217">
        <f t="shared" si="206"/>
        <v>1.8697264406789194E-2</v>
      </c>
      <c r="AW144" s="218">
        <f t="shared" si="179"/>
        <v>-1.4212762913384629E-3</v>
      </c>
      <c r="AX144" s="224">
        <f t="shared" si="180"/>
        <v>2.0200262963208152E-6</v>
      </c>
      <c r="AZ144" s="63"/>
      <c r="BA144" s="15">
        <f t="shared" si="207"/>
        <v>-2.6760118869260025E-3</v>
      </c>
      <c r="BB144" s="15">
        <f t="shared" si="208"/>
        <v>0.40144464846553551</v>
      </c>
      <c r="BC144" s="15">
        <f t="shared" si="209"/>
        <v>-0.60571291943397654</v>
      </c>
      <c r="BD144" s="15">
        <f t="shared" si="210"/>
        <v>-9.7608273587111383E-2</v>
      </c>
      <c r="BE144" s="15">
        <f t="shared" si="211"/>
        <v>-2.9799424489126531</v>
      </c>
      <c r="BF144" s="15">
        <f t="shared" si="212"/>
        <v>-12.345440419594013</v>
      </c>
      <c r="BG144" s="63">
        <f t="shared" si="221"/>
        <v>22.315586851416658</v>
      </c>
      <c r="BH144" s="63">
        <f t="shared" si="221"/>
        <v>22.326260321062694</v>
      </c>
      <c r="BI144" s="63">
        <f t="shared" si="221"/>
        <v>22.307683099993707</v>
      </c>
      <c r="BJ144" s="63">
        <f t="shared" si="221"/>
        <v>22.340094305615573</v>
      </c>
      <c r="BK144" s="63">
        <f t="shared" si="221"/>
        <v>22.283770989286737</v>
      </c>
      <c r="BL144" s="63">
        <f t="shared" si="221"/>
        <v>22.382389807096967</v>
      </c>
      <c r="BM144" s="63">
        <f t="shared" si="221"/>
        <v>22.211653897100479</v>
      </c>
      <c r="BN144" s="63">
        <f t="shared" si="213"/>
        <v>22.515036786676852</v>
      </c>
      <c r="BO144" s="63"/>
      <c r="BP144" s="63"/>
      <c r="BQ144" s="63"/>
      <c r="BS144" s="63"/>
      <c r="CJ144" s="63"/>
    </row>
    <row r="145" spans="1:88" x14ac:dyDescent="0.2">
      <c r="A145" s="164" t="s">
        <v>258</v>
      </c>
      <c r="B145" s="165" t="s">
        <v>110</v>
      </c>
      <c r="C145" s="164">
        <v>55680.77</v>
      </c>
      <c r="D145" s="164">
        <v>1.1000000000000001E-3</v>
      </c>
      <c r="E145">
        <f t="shared" si="189"/>
        <v>26741.06554579825</v>
      </c>
      <c r="F145" s="11">
        <f t="shared" si="190"/>
        <v>26741</v>
      </c>
      <c r="G145">
        <f t="shared" si="191"/>
        <v>2.3278799992112909E-2</v>
      </c>
      <c r="J145">
        <f>G145</f>
        <v>2.3278799992112909E-2</v>
      </c>
      <c r="P145" s="31">
        <f t="shared" si="217"/>
        <v>-1.4874960710953636E-2</v>
      </c>
      <c r="Q145" s="2">
        <f t="shared" si="192"/>
        <v>40662.269999999997</v>
      </c>
      <c r="R145">
        <f t="shared" si="193"/>
        <v>1.455709455786865E-3</v>
      </c>
      <c r="S145">
        <v>0.6</v>
      </c>
      <c r="Z145">
        <f t="shared" si="194"/>
        <v>26741</v>
      </c>
      <c r="AA145" s="217">
        <f t="shared" si="195"/>
        <v>2.1135179309799509E-2</v>
      </c>
      <c r="AB145" s="218">
        <f t="shared" si="196"/>
        <v>2.1436206823133991E-3</v>
      </c>
      <c r="AC145" s="218">
        <f t="shared" si="197"/>
        <v>2.1436206823133991E-3</v>
      </c>
      <c r="AD145" s="219">
        <f t="shared" si="198"/>
        <v>2.7570657777850573E-6</v>
      </c>
      <c r="AH145" s="15">
        <f t="shared" si="199"/>
        <v>3.6010140020753145E-2</v>
      </c>
      <c r="AI145" s="15">
        <f t="shared" si="200"/>
        <v>0.44699752971418671</v>
      </c>
      <c r="AJ145" s="15">
        <f t="shared" si="201"/>
        <v>0.9728619369247149</v>
      </c>
      <c r="AK145" s="15">
        <f t="shared" si="202"/>
        <v>0.19941939431008704</v>
      </c>
      <c r="AL145" s="15">
        <f t="shared" si="203"/>
        <v>2.7954952860017332</v>
      </c>
      <c r="AM145" s="15">
        <f t="shared" si="204"/>
        <v>5.720922254022601</v>
      </c>
      <c r="AN145" s="63">
        <f t="shared" si="220"/>
        <v>15.046937911615695</v>
      </c>
      <c r="AO145" s="63">
        <f t="shared" si="220"/>
        <v>15.042398849625062</v>
      </c>
      <c r="AP145" s="63">
        <f t="shared" si="220"/>
        <v>15.052177940060361</v>
      </c>
      <c r="AQ145" s="63">
        <f t="shared" si="220"/>
        <v>15.031015310332755</v>
      </c>
      <c r="AR145" s="63">
        <f t="shared" si="220"/>
        <v>15.076387240411238</v>
      </c>
      <c r="AS145" s="63">
        <f t="shared" si="220"/>
        <v>14.976984091620569</v>
      </c>
      <c r="AT145" s="63">
        <f t="shared" si="220"/>
        <v>15.186088933640495</v>
      </c>
      <c r="AU145" s="63">
        <f t="shared" si="205"/>
        <v>14.68393225451177</v>
      </c>
      <c r="AV145" s="217">
        <f t="shared" si="206"/>
        <v>1.8398108192660266E-2</v>
      </c>
      <c r="AW145" s="218">
        <f t="shared" si="179"/>
        <v>2.1436206823133991E-3</v>
      </c>
      <c r="AX145" s="224">
        <f t="shared" si="180"/>
        <v>2.7570657777850573E-6</v>
      </c>
      <c r="AZ145" s="63"/>
      <c r="BA145" s="15">
        <f t="shared" si="207"/>
        <v>-2.7370711171392417E-3</v>
      </c>
      <c r="BB145" s="15">
        <f t="shared" si="208"/>
        <v>0.40300584426212849</v>
      </c>
      <c r="BC145" s="15">
        <f t="shared" si="209"/>
        <v>-0.61779923168930184</v>
      </c>
      <c r="BD145" s="15">
        <f t="shared" si="210"/>
        <v>-0.10674203454135976</v>
      </c>
      <c r="BE145" s="15">
        <f t="shared" si="211"/>
        <v>-2.9646631431159101</v>
      </c>
      <c r="BF145" s="15">
        <f t="shared" si="212"/>
        <v>-11.274433126588168</v>
      </c>
      <c r="BG145" s="63">
        <f t="shared" si="221"/>
        <v>22.345791657968356</v>
      </c>
      <c r="BH145" s="63">
        <f t="shared" si="221"/>
        <v>22.356565411270001</v>
      </c>
      <c r="BI145" s="63">
        <f t="shared" si="221"/>
        <v>22.337612210849759</v>
      </c>
      <c r="BJ145" s="63">
        <f t="shared" si="221"/>
        <v>22.371046635994681</v>
      </c>
      <c r="BK145" s="63">
        <f t="shared" si="221"/>
        <v>22.312338114840305</v>
      </c>
      <c r="BL145" s="63">
        <f t="shared" si="221"/>
        <v>22.416345821717261</v>
      </c>
      <c r="BM145" s="63">
        <f t="shared" si="221"/>
        <v>22.234545980143377</v>
      </c>
      <c r="BN145" s="63">
        <f t="shared" si="213"/>
        <v>22.562503883677948</v>
      </c>
      <c r="BO145" s="63"/>
      <c r="BP145" s="63"/>
      <c r="BQ145" s="63"/>
      <c r="BS145" s="63"/>
      <c r="CJ145" s="63"/>
    </row>
    <row r="146" spans="1:88" x14ac:dyDescent="0.2">
      <c r="A146" s="159" t="s">
        <v>427</v>
      </c>
      <c r="B146" s="160" t="s">
        <v>111</v>
      </c>
      <c r="C146" s="161">
        <v>55717.1705</v>
      </c>
      <c r="D146" s="159">
        <v>2.0000000000000001E-4</v>
      </c>
      <c r="E146">
        <f t="shared" si="189"/>
        <v>26843.557934998189</v>
      </c>
      <c r="F146" s="11">
        <f t="shared" si="190"/>
        <v>26843.5</v>
      </c>
      <c r="G146">
        <f t="shared" si="191"/>
        <v>2.0575800001097377E-2</v>
      </c>
      <c r="K146" s="63"/>
      <c r="L146" s="63"/>
      <c r="N146">
        <f t="shared" ref="N146:N152" si="222">G146</f>
        <v>2.0575800001097377E-2</v>
      </c>
      <c r="P146" s="31">
        <f t="shared" si="217"/>
        <v>-1.5164168922633191E-2</v>
      </c>
      <c r="Q146" s="2">
        <f t="shared" si="192"/>
        <v>40698.6705</v>
      </c>
      <c r="R146">
        <f t="shared" si="193"/>
        <v>1.2773453786692267E-3</v>
      </c>
      <c r="S146">
        <v>1</v>
      </c>
      <c r="Z146">
        <f t="shared" si="194"/>
        <v>26843.5</v>
      </c>
      <c r="AA146" s="217">
        <f t="shared" si="195"/>
        <v>2.0890457584110664E-2</v>
      </c>
      <c r="AB146" s="218">
        <f t="shared" si="196"/>
        <v>-3.1465758301328639E-4</v>
      </c>
      <c r="AC146" s="218">
        <f t="shared" si="197"/>
        <v>-3.1465758301328639E-4</v>
      </c>
      <c r="AD146" s="219">
        <f t="shared" si="198"/>
        <v>9.900939454776322E-8</v>
      </c>
      <c r="AH146" s="15">
        <f t="shared" si="199"/>
        <v>3.6054626506743855E-2</v>
      </c>
      <c r="AI146" s="15">
        <f t="shared" si="200"/>
        <v>0.44621210008205936</v>
      </c>
      <c r="AJ146" s="15">
        <f t="shared" si="201"/>
        <v>0.97193794153510604</v>
      </c>
      <c r="AK146" s="15">
        <f t="shared" si="202"/>
        <v>0.19722775888218858</v>
      </c>
      <c r="AL146" s="15">
        <f t="shared" si="203"/>
        <v>2.7994556250548723</v>
      </c>
      <c r="AM146" s="15">
        <f t="shared" si="204"/>
        <v>5.7884766672543373</v>
      </c>
      <c r="AN146" s="63">
        <f t="shared" si="220"/>
        <v>15.054111527558495</v>
      </c>
      <c r="AO146" s="63">
        <f t="shared" si="220"/>
        <v>15.049436672624434</v>
      </c>
      <c r="AP146" s="63">
        <f t="shared" si="220"/>
        <v>15.05945286984868</v>
      </c>
      <c r="AQ146" s="63">
        <f t="shared" si="220"/>
        <v>15.037896548806948</v>
      </c>
      <c r="AR146" s="63">
        <f t="shared" si="220"/>
        <v>15.083860809074647</v>
      </c>
      <c r="AS146" s="63">
        <f t="shared" si="220"/>
        <v>14.98373414971914</v>
      </c>
      <c r="AT146" s="63">
        <f t="shared" si="220"/>
        <v>15.193308503431801</v>
      </c>
      <c r="AU146" s="63">
        <f t="shared" si="205"/>
        <v>14.694369069339722</v>
      </c>
      <c r="AV146" s="217">
        <f t="shared" si="206"/>
        <v>1.8093615855989988E-2</v>
      </c>
      <c r="AW146" s="218">
        <f t="shared" si="179"/>
        <v>-3.1465758301328639E-4</v>
      </c>
      <c r="AX146" s="224">
        <f t="shared" si="180"/>
        <v>9.900939454776322E-8</v>
      </c>
      <c r="AZ146" s="63"/>
      <c r="BA146" s="15">
        <f t="shared" si="207"/>
        <v>-2.7968417281206766E-3</v>
      </c>
      <c r="BB146" s="15">
        <f t="shared" si="208"/>
        <v>0.40475122823650111</v>
      </c>
      <c r="BC146" s="15">
        <f t="shared" si="209"/>
        <v>-0.63004148833172713</v>
      </c>
      <c r="BD146" s="15">
        <f t="shared" si="210"/>
        <v>-0.11608093571835512</v>
      </c>
      <c r="BE146" s="15">
        <f t="shared" si="211"/>
        <v>-2.9489973589586707</v>
      </c>
      <c r="BF146" s="15">
        <f t="shared" si="212"/>
        <v>-10.352350614866143</v>
      </c>
      <c r="BG146" s="63">
        <f t="shared" si="221"/>
        <v>22.37663374871515</v>
      </c>
      <c r="BH146" s="63">
        <f t="shared" si="221"/>
        <v>22.387347119232967</v>
      </c>
      <c r="BI146" s="63">
        <f t="shared" si="221"/>
        <v>22.368273324269889</v>
      </c>
      <c r="BJ146" s="63">
        <f t="shared" si="221"/>
        <v>22.40233783356733</v>
      </c>
      <c r="BK146" s="63">
        <f t="shared" si="221"/>
        <v>22.341822162465903</v>
      </c>
      <c r="BL146" s="63">
        <f t="shared" si="221"/>
        <v>22.450442466730056</v>
      </c>
      <c r="BM146" s="63">
        <f t="shared" si="221"/>
        <v>22.258533649777345</v>
      </c>
      <c r="BN146" s="63">
        <f t="shared" si="213"/>
        <v>22.610675937565198</v>
      </c>
      <c r="BO146" s="63"/>
      <c r="BP146" s="63"/>
      <c r="BQ146" s="63"/>
      <c r="BS146" s="63"/>
      <c r="CJ146" s="63"/>
    </row>
    <row r="147" spans="1:88" x14ac:dyDescent="0.2">
      <c r="A147" s="159" t="s">
        <v>427</v>
      </c>
      <c r="B147" s="160" t="s">
        <v>111</v>
      </c>
      <c r="C147" s="161">
        <v>55726.05</v>
      </c>
      <c r="D147" s="159">
        <v>2.9999999999999997E-4</v>
      </c>
      <c r="E147">
        <f t="shared" si="189"/>
        <v>26868.559821508017</v>
      </c>
      <c r="F147" s="11">
        <f t="shared" si="190"/>
        <v>26868.5</v>
      </c>
      <c r="G147">
        <f t="shared" si="191"/>
        <v>2.1245800002361648E-2</v>
      </c>
      <c r="K147" s="63"/>
      <c r="L147" s="63"/>
      <c r="N147">
        <f t="shared" si="222"/>
        <v>2.1245800002361648E-2</v>
      </c>
      <c r="P147" s="31">
        <f t="shared" si="217"/>
        <v>-1.5234886245947842E-2</v>
      </c>
      <c r="Q147" s="2">
        <f t="shared" si="192"/>
        <v>40707.550000000003</v>
      </c>
      <c r="R147">
        <f t="shared" si="193"/>
        <v>1.3308404691475971E-3</v>
      </c>
      <c r="S147">
        <v>1</v>
      </c>
      <c r="Z147">
        <f t="shared" si="194"/>
        <v>26868.5</v>
      </c>
      <c r="AA147" s="217">
        <f t="shared" si="195"/>
        <v>2.0830298259842471E-2</v>
      </c>
      <c r="AB147" s="218">
        <f t="shared" si="196"/>
        <v>4.1550174251917676E-4</v>
      </c>
      <c r="AC147" s="218">
        <f t="shared" si="197"/>
        <v>4.1550174251917676E-4</v>
      </c>
      <c r="AD147" s="219">
        <f t="shared" si="198"/>
        <v>1.7264169803647227E-7</v>
      </c>
      <c r="AH147" s="15">
        <f t="shared" si="199"/>
        <v>3.6065184505790313E-2</v>
      </c>
      <c r="AI147" s="15">
        <f t="shared" si="200"/>
        <v>0.44602225457850553</v>
      </c>
      <c r="AJ147" s="15">
        <f t="shared" si="201"/>
        <v>0.97171075077053615</v>
      </c>
      <c r="AK147" s="15">
        <f t="shared" si="202"/>
        <v>0.19669388538267174</v>
      </c>
      <c r="AL147" s="15">
        <f t="shared" si="203"/>
        <v>2.8004194994274525</v>
      </c>
      <c r="AM147" s="15">
        <f t="shared" si="204"/>
        <v>5.8051531378644468</v>
      </c>
      <c r="AN147" s="63">
        <f t="shared" si="220"/>
        <v>15.055859360318802</v>
      </c>
      <c r="AO147" s="63">
        <f t="shared" si="220"/>
        <v>15.051151325686105</v>
      </c>
      <c r="AP147" s="63">
        <f t="shared" si="220"/>
        <v>15.061225178817036</v>
      </c>
      <c r="AQ147" s="63">
        <f t="shared" si="220"/>
        <v>15.039573677246484</v>
      </c>
      <c r="AR147" s="63">
        <f t="shared" si="220"/>
        <v>15.085680080430288</v>
      </c>
      <c r="AS147" s="63">
        <f t="shared" si="220"/>
        <v>14.985382439870367</v>
      </c>
      <c r="AT147" s="63">
        <f t="shared" si="220"/>
        <v>15.195061116315202</v>
      </c>
      <c r="AU147" s="63">
        <f t="shared" si="205"/>
        <v>14.696914633931907</v>
      </c>
      <c r="AV147" s="217">
        <f t="shared" si="206"/>
        <v>1.8019224152958532E-2</v>
      </c>
      <c r="AW147" s="218">
        <f t="shared" si="179"/>
        <v>4.1550174251917676E-4</v>
      </c>
      <c r="AX147" s="224">
        <f t="shared" si="180"/>
        <v>1.7264169803647227E-7</v>
      </c>
      <c r="AZ147" s="63"/>
      <c r="BA147" s="15">
        <f t="shared" si="207"/>
        <v>-2.8110741068839381E-3</v>
      </c>
      <c r="BB147" s="15">
        <f t="shared" si="208"/>
        <v>0.40520214069766347</v>
      </c>
      <c r="BC147" s="15">
        <f t="shared" si="209"/>
        <v>-0.63302389469522535</v>
      </c>
      <c r="BD147" s="15">
        <f t="shared" si="210"/>
        <v>-0.11836971949177151</v>
      </c>
      <c r="BE147" s="15">
        <f t="shared" si="211"/>
        <v>-2.945150819013727</v>
      </c>
      <c r="BF147" s="15">
        <f t="shared" si="212"/>
        <v>-10.148369354550121</v>
      </c>
      <c r="BG147" s="63">
        <f t="shared" si="221"/>
        <v>22.384185883241546</v>
      </c>
      <c r="BH147" s="63">
        <f t="shared" si="221"/>
        <v>22.394860842252488</v>
      </c>
      <c r="BI147" s="63">
        <f t="shared" si="221"/>
        <v>22.375796536399726</v>
      </c>
      <c r="BJ147" s="63">
        <f t="shared" si="221"/>
        <v>22.409952612326489</v>
      </c>
      <c r="BK147" s="63">
        <f t="shared" si="221"/>
        <v>22.349091090805704</v>
      </c>
      <c r="BL147" s="63">
        <f t="shared" si="221"/>
        <v>22.458701255394192</v>
      </c>
      <c r="BM147" s="63">
        <f t="shared" si="221"/>
        <v>22.26450613124705</v>
      </c>
      <c r="BN147" s="63">
        <f t="shared" si="213"/>
        <v>22.622425219001112</v>
      </c>
      <c r="BO147" s="63"/>
      <c r="BP147" s="63"/>
      <c r="BQ147" s="63"/>
      <c r="BS147" s="63"/>
      <c r="CJ147" s="63"/>
    </row>
    <row r="148" spans="1:88" x14ac:dyDescent="0.2">
      <c r="A148" s="159" t="s">
        <v>427</v>
      </c>
      <c r="B148" s="160" t="s">
        <v>111</v>
      </c>
      <c r="C148" s="161">
        <v>55730.134899999997</v>
      </c>
      <c r="D148" s="159">
        <v>2.9999999999999997E-4</v>
      </c>
      <c r="E148">
        <f t="shared" si="189"/>
        <v>26880.061618479001</v>
      </c>
      <c r="F148" s="11">
        <f t="shared" si="190"/>
        <v>26880</v>
      </c>
      <c r="G148">
        <f t="shared" si="191"/>
        <v>2.1883999994315673E-2</v>
      </c>
      <c r="K148" s="63"/>
      <c r="L148" s="63"/>
      <c r="N148">
        <f t="shared" si="222"/>
        <v>2.1883999994315673E-2</v>
      </c>
      <c r="P148" s="31">
        <f t="shared" si="217"/>
        <v>-1.5267439751632042E-2</v>
      </c>
      <c r="Q148" s="2">
        <f t="shared" si="192"/>
        <v>40711.634899999997</v>
      </c>
      <c r="R148">
        <f t="shared" si="193"/>
        <v>1.3802294751967836E-3</v>
      </c>
      <c r="S148">
        <v>1</v>
      </c>
      <c r="Z148">
        <f t="shared" si="194"/>
        <v>26880</v>
      </c>
      <c r="AA148" s="217">
        <f t="shared" si="195"/>
        <v>2.0802563004399595E-2</v>
      </c>
      <c r="AB148" s="218">
        <f t="shared" si="196"/>
        <v>1.0814369899160778E-3</v>
      </c>
      <c r="AC148" s="218">
        <f t="shared" si="197"/>
        <v>1.0814369899160778E-3</v>
      </c>
      <c r="AD148" s="219">
        <f t="shared" si="198"/>
        <v>1.169505963158747E-6</v>
      </c>
      <c r="AH148" s="15">
        <f t="shared" si="199"/>
        <v>3.6070002756031637E-2</v>
      </c>
      <c r="AI148" s="15">
        <f t="shared" si="200"/>
        <v>0.44593515146446916</v>
      </c>
      <c r="AJ148" s="15">
        <f t="shared" si="201"/>
        <v>0.971606003689653</v>
      </c>
      <c r="AK148" s="15">
        <f t="shared" si="202"/>
        <v>0.19644839166181283</v>
      </c>
      <c r="AL148" s="15">
        <f t="shared" si="203"/>
        <v>2.80086261184602</v>
      </c>
      <c r="AM148" s="15">
        <f t="shared" si="204"/>
        <v>5.8128509955318632</v>
      </c>
      <c r="AN148" s="63">
        <f t="shared" si="220"/>
        <v>15.056663123579012</v>
      </c>
      <c r="AO148" s="63">
        <f t="shared" si="220"/>
        <v>15.051939819858243</v>
      </c>
      <c r="AP148" s="63">
        <f t="shared" si="220"/>
        <v>15.062040169207391</v>
      </c>
      <c r="AQ148" s="63">
        <f t="shared" si="220"/>
        <v>15.040344999288976</v>
      </c>
      <c r="AR148" s="63">
        <f t="shared" si="220"/>
        <v>15.086516476650734</v>
      </c>
      <c r="AS148" s="63">
        <f t="shared" si="220"/>
        <v>14.98614091125445</v>
      </c>
      <c r="AT148" s="63">
        <f t="shared" si="220"/>
        <v>15.195866233988902</v>
      </c>
      <c r="AU148" s="63">
        <f t="shared" si="205"/>
        <v>14.698085593644311</v>
      </c>
      <c r="AV148" s="217">
        <f t="shared" si="206"/>
        <v>1.7984988393505978E-2</v>
      </c>
      <c r="AW148" s="218">
        <f t="shared" si="179"/>
        <v>1.0814369899160778E-3</v>
      </c>
      <c r="AX148" s="224">
        <f t="shared" si="180"/>
        <v>1.169505963158747E-6</v>
      </c>
      <c r="AZ148" s="63"/>
      <c r="BA148" s="15">
        <f t="shared" si="207"/>
        <v>-2.8175746108936163E-3</v>
      </c>
      <c r="BB148" s="15">
        <f t="shared" si="208"/>
        <v>0.40541293063596784</v>
      </c>
      <c r="BC148" s="15">
        <f t="shared" si="209"/>
        <v>-0.63439534263970876</v>
      </c>
      <c r="BD148" s="15">
        <f t="shared" si="210"/>
        <v>-0.11942403806727708</v>
      </c>
      <c r="BE148" s="15">
        <f t="shared" si="211"/>
        <v>-2.9433779391428931</v>
      </c>
      <c r="BF148" s="15">
        <f t="shared" si="212"/>
        <v>-10.057010827100642</v>
      </c>
      <c r="BG148" s="63">
        <f t="shared" si="221"/>
        <v>22.387663834304441</v>
      </c>
      <c r="BH148" s="63">
        <f t="shared" si="221"/>
        <v>22.398318112011719</v>
      </c>
      <c r="BI148" s="63">
        <f t="shared" si="221"/>
        <v>22.379263187725986</v>
      </c>
      <c r="BJ148" s="63">
        <f t="shared" si="221"/>
        <v>22.413453265933647</v>
      </c>
      <c r="BK148" s="63">
        <f t="shared" si="221"/>
        <v>22.352445200062302</v>
      </c>
      <c r="BL148" s="63">
        <f t="shared" si="221"/>
        <v>22.462492598820507</v>
      </c>
      <c r="BM148" s="63">
        <f t="shared" si="221"/>
        <v>22.267270016179339</v>
      </c>
      <c r="BN148" s="63">
        <f t="shared" si="213"/>
        <v>22.627829888461633</v>
      </c>
      <c r="BO148" s="63"/>
      <c r="BP148" s="63"/>
      <c r="BQ148" s="63"/>
      <c r="BS148" s="63"/>
      <c r="CJ148" s="63"/>
    </row>
    <row r="149" spans="1:88" x14ac:dyDescent="0.2">
      <c r="A149" s="173" t="s">
        <v>549</v>
      </c>
      <c r="B149" s="30" t="s">
        <v>110</v>
      </c>
      <c r="C149" s="29">
        <v>55996.497239999997</v>
      </c>
      <c r="D149" s="29">
        <v>5.0000000000000001E-4</v>
      </c>
      <c r="E149">
        <f t="shared" ref="E149:E160" si="223">+(C149-C$7)/C$8</f>
        <v>27630.054410322067</v>
      </c>
      <c r="F149" s="11">
        <f t="shared" ref="F149:F160" si="224">ROUND(2*E149,0)/2</f>
        <v>27630</v>
      </c>
      <c r="G149">
        <f t="shared" ref="G149:G160" si="225">+C149-(C$7+F149*C$8)</f>
        <v>1.9323999993503094E-2</v>
      </c>
      <c r="K149" s="63"/>
      <c r="L149" s="63"/>
      <c r="N149">
        <f t="shared" si="222"/>
        <v>1.9323999993503094E-2</v>
      </c>
      <c r="P149" s="31">
        <f t="shared" si="217"/>
        <v>-1.7422519594578405E-2</v>
      </c>
      <c r="Q149" s="2">
        <f t="shared" ref="Q149:Q160" si="226">+C149-15018.5</f>
        <v>40977.997239999997</v>
      </c>
      <c r="R149">
        <f t="shared" ref="R149:R160" si="227">+(P149-G149)^2</f>
        <v>1.3503067018372573E-3</v>
      </c>
      <c r="S149">
        <v>1</v>
      </c>
      <c r="Z149">
        <f t="shared" ref="Z149:Z157" si="228">F149</f>
        <v>27630</v>
      </c>
      <c r="AA149" s="217">
        <f t="shared" ref="AA149:AA157" si="229">AB$3+AB$4*Z149+AB$5*Z149^2+AH149</f>
        <v>1.8909968102241305E-2</v>
      </c>
      <c r="AB149" s="218">
        <f t="shared" ref="AB149:AB157" si="230">+G149-AA149</f>
        <v>4.140318912617888E-4</v>
      </c>
      <c r="AC149" s="218">
        <f t="shared" ref="AC149:AC157" si="231">+G149-AA149</f>
        <v>4.140318912617888E-4</v>
      </c>
      <c r="AD149" s="219">
        <f t="shared" ref="AD149:AD157" si="232">S149*AC149^2</f>
        <v>1.7142240698181371E-7</v>
      </c>
      <c r="AH149" s="15">
        <f t="shared" ref="AH149:AH157" si="233">$AB$6*($AB$11/AI149*AJ149+$AB$12)</f>
        <v>3.633248769681971E-2</v>
      </c>
      <c r="AI149" s="15">
        <f t="shared" ref="AI149:AI157" si="234">1+$AB$7*COS(AL149)</f>
        <v>0.44055411983791637</v>
      </c>
      <c r="AJ149" s="15">
        <f t="shared" ref="AJ149:AJ157" si="235">SIN(AL149+RADIANS($AB$9))</f>
        <v>0.96445738880025578</v>
      </c>
      <c r="AK149" s="15">
        <f t="shared" ref="AK149:AK157" si="236">$AB$7*SIN(AL149)</f>
        <v>0.18055507231558263</v>
      </c>
      <c r="AL149" s="15">
        <f t="shared" ref="AL149:AL157" si="237">2*ATAN(AM149)</f>
        <v>2.8294069981540595</v>
      </c>
      <c r="AM149" s="15">
        <f t="shared" ref="AM149:AM157" si="238">TAN(AN149/2)*SQRT((1+$AB$7)/(1-$AB$7))</f>
        <v>6.3543286043121512</v>
      </c>
      <c r="AN149" s="63">
        <f t="shared" si="220"/>
        <v>15.108764349293784</v>
      </c>
      <c r="AO149" s="63">
        <f t="shared" si="220"/>
        <v>15.103047797634202</v>
      </c>
      <c r="AP149" s="63">
        <f t="shared" si="220"/>
        <v>15.114822323514337</v>
      </c>
      <c r="AQ149" s="63">
        <f t="shared" si="220"/>
        <v>15.090464467734092</v>
      </c>
      <c r="AR149" s="63">
        <f t="shared" si="220"/>
        <v>15.140419037104744</v>
      </c>
      <c r="AS149" s="63">
        <f t="shared" si="220"/>
        <v>15.035979304521266</v>
      </c>
      <c r="AT149" s="63">
        <f t="shared" si="220"/>
        <v>15.246924051737356</v>
      </c>
      <c r="AU149" s="63">
        <f t="shared" ref="AU149:AU157" si="239">RADIANS($AB$9)+$AB$18*(F149-AB$15)</f>
        <v>14.774452531409814</v>
      </c>
      <c r="AV149" s="217">
        <f t="shared" ref="AV149:AV157" si="240">AA149+BA149</f>
        <v>1.5738529841874231E-2</v>
      </c>
      <c r="AW149" s="218">
        <f t="shared" si="179"/>
        <v>4.140318912617888E-4</v>
      </c>
      <c r="AX149" s="224">
        <f t="shared" si="180"/>
        <v>1.7142240698181371E-7</v>
      </c>
      <c r="AZ149" s="63"/>
      <c r="BA149" s="15">
        <f t="shared" ref="BA149:BA157" si="241">$BB$6*($BB$11/BB149*BC149+$BB$12)</f>
        <v>-3.1714382603670729E-3</v>
      </c>
      <c r="BB149" s="15">
        <f t="shared" ref="BB149:BB157" si="242">1+$BB$7*COS(BE149)</f>
        <v>0.4242003575717691</v>
      </c>
      <c r="BC149" s="15">
        <f t="shared" ref="BC149:BC157" si="243">SIN(BE149+RADIANS($BB$9))</f>
        <v>-0.72315357194013685</v>
      </c>
      <c r="BD149" s="15">
        <f t="shared" ref="BD149:BD157" si="244">$BB$7*SIN(BE149)</f>
        <v>-0.19039604959852563</v>
      </c>
      <c r="BE149" s="15">
        <f t="shared" ref="BE149:BE157" si="245">2*ATAN(BF149)</f>
        <v>-2.8222466756991746</v>
      </c>
      <c r="BF149" s="15">
        <f t="shared" ref="BF149:BF157" si="246">TAN(BG149/2)*SQRT((1+$BB$7)/(1-$BB$7))</f>
        <v>-6.209485015134681</v>
      </c>
      <c r="BG149" s="63">
        <f t="shared" si="221"/>
        <v>22.620293319866445</v>
      </c>
      <c r="BH149" s="63">
        <f t="shared" si="221"/>
        <v>22.626713006768085</v>
      </c>
      <c r="BI149" s="63">
        <f t="shared" si="221"/>
        <v>22.613621880422432</v>
      </c>
      <c r="BJ149" s="63">
        <f t="shared" si="221"/>
        <v>22.640452871909982</v>
      </c>
      <c r="BK149" s="63">
        <f t="shared" si="221"/>
        <v>22.586005872984408</v>
      </c>
      <c r="BL149" s="63">
        <f t="shared" si="221"/>
        <v>22.6989550150554</v>
      </c>
      <c r="BM149" s="63">
        <f t="shared" si="221"/>
        <v>22.473570310955058</v>
      </c>
      <c r="BN149" s="63">
        <f t="shared" ref="BN149:BN157" si="247">RADIANS($BB$9)+$BB$18*(F149-BB$15)</f>
        <v>22.980308331539081</v>
      </c>
      <c r="BO149" s="63"/>
      <c r="BP149" s="63"/>
      <c r="BQ149" s="63"/>
      <c r="BS149" s="63"/>
      <c r="CJ149" s="63"/>
    </row>
    <row r="150" spans="1:88" x14ac:dyDescent="0.2">
      <c r="A150" s="173" t="s">
        <v>549</v>
      </c>
      <c r="B150" s="30" t="s">
        <v>110</v>
      </c>
      <c r="C150" s="29">
        <v>55996.497640000001</v>
      </c>
      <c r="D150" s="29">
        <v>4.0000000000000002E-4</v>
      </c>
      <c r="E150">
        <f t="shared" si="223"/>
        <v>27630.055536596603</v>
      </c>
      <c r="F150" s="11">
        <f t="shared" si="224"/>
        <v>27630</v>
      </c>
      <c r="G150">
        <f t="shared" si="225"/>
        <v>1.9723999997950159E-2</v>
      </c>
      <c r="K150" s="63"/>
      <c r="L150" s="63"/>
      <c r="N150">
        <f t="shared" si="222"/>
        <v>1.9723999997950159E-2</v>
      </c>
      <c r="P150" s="31">
        <f t="shared" si="217"/>
        <v>-1.7422519594578405E-2</v>
      </c>
      <c r="Q150" s="2">
        <f t="shared" si="226"/>
        <v>40977.997640000001</v>
      </c>
      <c r="R150">
        <f t="shared" si="227"/>
        <v>1.3798639178381085E-3</v>
      </c>
      <c r="S150">
        <v>1</v>
      </c>
      <c r="Z150">
        <f t="shared" si="228"/>
        <v>27630</v>
      </c>
      <c r="AA150" s="217">
        <f t="shared" si="229"/>
        <v>1.8909968102241305E-2</v>
      </c>
      <c r="AB150" s="218">
        <f t="shared" si="230"/>
        <v>8.1403189570885409E-4</v>
      </c>
      <c r="AC150" s="218">
        <f t="shared" si="231"/>
        <v>8.1403189570885409E-4</v>
      </c>
      <c r="AD150" s="219">
        <f t="shared" si="232"/>
        <v>6.6264792723135066E-7</v>
      </c>
      <c r="AH150" s="15">
        <f t="shared" si="233"/>
        <v>3.633248769681971E-2</v>
      </c>
      <c r="AI150" s="15">
        <f t="shared" si="234"/>
        <v>0.44055411983791637</v>
      </c>
      <c r="AJ150" s="15">
        <f t="shared" si="235"/>
        <v>0.96445738880025578</v>
      </c>
      <c r="AK150" s="15">
        <f t="shared" si="236"/>
        <v>0.18055507231558263</v>
      </c>
      <c r="AL150" s="15">
        <f t="shared" si="237"/>
        <v>2.8294069981540595</v>
      </c>
      <c r="AM150" s="15">
        <f t="shared" si="238"/>
        <v>6.3543286043121512</v>
      </c>
      <c r="AN150" s="63">
        <f t="shared" si="220"/>
        <v>15.108764349293784</v>
      </c>
      <c r="AO150" s="63">
        <f t="shared" si="220"/>
        <v>15.103047797634202</v>
      </c>
      <c r="AP150" s="63">
        <f t="shared" si="220"/>
        <v>15.114822323514337</v>
      </c>
      <c r="AQ150" s="63">
        <f t="shared" si="220"/>
        <v>15.090464467734092</v>
      </c>
      <c r="AR150" s="63">
        <f t="shared" si="220"/>
        <v>15.140419037104744</v>
      </c>
      <c r="AS150" s="63">
        <f t="shared" si="220"/>
        <v>15.035979304521266</v>
      </c>
      <c r="AT150" s="63">
        <f t="shared" si="220"/>
        <v>15.246924051737356</v>
      </c>
      <c r="AU150" s="63">
        <f t="shared" si="239"/>
        <v>14.774452531409814</v>
      </c>
      <c r="AV150" s="217">
        <f t="shared" si="240"/>
        <v>1.5738529841874231E-2</v>
      </c>
      <c r="AW150" s="218">
        <f t="shared" ref="AW150:AW157" si="248">AC150-CL150</f>
        <v>8.1403189570885409E-4</v>
      </c>
      <c r="AX150" s="224">
        <f t="shared" ref="AX150:AX157" si="249">S150*AW150^2</f>
        <v>6.6264792723135066E-7</v>
      </c>
      <c r="AZ150" s="63"/>
      <c r="BA150" s="15">
        <f t="shared" si="241"/>
        <v>-3.1714382603670729E-3</v>
      </c>
      <c r="BB150" s="15">
        <f t="shared" si="242"/>
        <v>0.4242003575717691</v>
      </c>
      <c r="BC150" s="15">
        <f t="shared" si="243"/>
        <v>-0.72315357194013685</v>
      </c>
      <c r="BD150" s="15">
        <f t="shared" si="244"/>
        <v>-0.19039604959852563</v>
      </c>
      <c r="BE150" s="15">
        <f t="shared" si="245"/>
        <v>-2.8222466756991746</v>
      </c>
      <c r="BF150" s="15">
        <f t="shared" si="246"/>
        <v>-6.209485015134681</v>
      </c>
      <c r="BG150" s="63">
        <f t="shared" si="221"/>
        <v>22.620293319866445</v>
      </c>
      <c r="BH150" s="63">
        <f t="shared" si="221"/>
        <v>22.626713006768085</v>
      </c>
      <c r="BI150" s="63">
        <f t="shared" si="221"/>
        <v>22.613621880422432</v>
      </c>
      <c r="BJ150" s="63">
        <f t="shared" si="221"/>
        <v>22.640452871909982</v>
      </c>
      <c r="BK150" s="63">
        <f t="shared" si="221"/>
        <v>22.586005872984408</v>
      </c>
      <c r="BL150" s="63">
        <f t="shared" si="221"/>
        <v>22.6989550150554</v>
      </c>
      <c r="BM150" s="63">
        <f t="shared" si="221"/>
        <v>22.473570310955058</v>
      </c>
      <c r="BN150" s="63">
        <f t="shared" si="247"/>
        <v>22.980308331539081</v>
      </c>
      <c r="BO150" s="63"/>
      <c r="BP150" s="63"/>
      <c r="BQ150" s="63"/>
      <c r="BS150" s="63"/>
      <c r="CJ150" s="63"/>
    </row>
    <row r="151" spans="1:88" x14ac:dyDescent="0.2">
      <c r="A151" s="173" t="s">
        <v>549</v>
      </c>
      <c r="B151" s="30" t="s">
        <v>110</v>
      </c>
      <c r="C151" s="29">
        <v>55996.497940000001</v>
      </c>
      <c r="D151" s="29">
        <v>8.9999999999999998E-4</v>
      </c>
      <c r="E151">
        <f t="shared" si="223"/>
        <v>27630.056381302493</v>
      </c>
      <c r="F151" s="11">
        <f t="shared" si="224"/>
        <v>27630</v>
      </c>
      <c r="G151">
        <f t="shared" si="225"/>
        <v>2.0023999997647479E-2</v>
      </c>
      <c r="K151" s="63"/>
      <c r="L151" s="63"/>
      <c r="N151">
        <f t="shared" si="222"/>
        <v>2.0023999997647479E-2</v>
      </c>
      <c r="P151" s="31">
        <f t="shared" si="217"/>
        <v>-1.7422519594578405E-2</v>
      </c>
      <c r="Q151" s="2">
        <f t="shared" si="226"/>
        <v>40977.997940000001</v>
      </c>
      <c r="R151">
        <f t="shared" si="227"/>
        <v>1.4022418295709569E-3</v>
      </c>
      <c r="S151">
        <v>1</v>
      </c>
      <c r="Z151">
        <f t="shared" si="228"/>
        <v>27630</v>
      </c>
      <c r="AA151" s="217">
        <f t="shared" si="229"/>
        <v>1.8909968102241305E-2</v>
      </c>
      <c r="AB151" s="218">
        <f t="shared" si="230"/>
        <v>1.1140318954061743E-3</v>
      </c>
      <c r="AC151" s="218">
        <f t="shared" si="231"/>
        <v>1.1140318954061743E-3</v>
      </c>
      <c r="AD151" s="219">
        <f t="shared" si="232"/>
        <v>1.2410670639822731E-6</v>
      </c>
      <c r="AH151" s="15">
        <f t="shared" si="233"/>
        <v>3.633248769681971E-2</v>
      </c>
      <c r="AI151" s="15">
        <f t="shared" si="234"/>
        <v>0.44055411983791637</v>
      </c>
      <c r="AJ151" s="15">
        <f t="shared" si="235"/>
        <v>0.96445738880025578</v>
      </c>
      <c r="AK151" s="15">
        <f t="shared" si="236"/>
        <v>0.18055507231558263</v>
      </c>
      <c r="AL151" s="15">
        <f t="shared" si="237"/>
        <v>2.8294069981540595</v>
      </c>
      <c r="AM151" s="15">
        <f t="shared" si="238"/>
        <v>6.3543286043121512</v>
      </c>
      <c r="AN151" s="63">
        <f t="shared" ref="AN151:AT157" si="250">$AU151+$AB$7*SIN(AO151)</f>
        <v>15.108764349293784</v>
      </c>
      <c r="AO151" s="63">
        <f t="shared" si="250"/>
        <v>15.103047797634202</v>
      </c>
      <c r="AP151" s="63">
        <f t="shared" si="250"/>
        <v>15.114822323514337</v>
      </c>
      <c r="AQ151" s="63">
        <f t="shared" si="250"/>
        <v>15.090464467734092</v>
      </c>
      <c r="AR151" s="63">
        <f t="shared" si="250"/>
        <v>15.140419037104744</v>
      </c>
      <c r="AS151" s="63">
        <f t="shared" si="250"/>
        <v>15.035979304521266</v>
      </c>
      <c r="AT151" s="63">
        <f t="shared" si="250"/>
        <v>15.246924051737356</v>
      </c>
      <c r="AU151" s="63">
        <f t="shared" si="239"/>
        <v>14.774452531409814</v>
      </c>
      <c r="AV151" s="217">
        <f t="shared" si="240"/>
        <v>1.5738529841874231E-2</v>
      </c>
      <c r="AW151" s="218">
        <f t="shared" si="248"/>
        <v>1.1140318954061743E-3</v>
      </c>
      <c r="AX151" s="224">
        <f t="shared" si="249"/>
        <v>1.2410670639822731E-6</v>
      </c>
      <c r="AZ151" s="63"/>
      <c r="BA151" s="15">
        <f t="shared" si="241"/>
        <v>-3.1714382603670729E-3</v>
      </c>
      <c r="BB151" s="15">
        <f t="shared" si="242"/>
        <v>0.4242003575717691</v>
      </c>
      <c r="BC151" s="15">
        <f t="shared" si="243"/>
        <v>-0.72315357194013685</v>
      </c>
      <c r="BD151" s="15">
        <f t="shared" si="244"/>
        <v>-0.19039604959852563</v>
      </c>
      <c r="BE151" s="15">
        <f t="shared" si="245"/>
        <v>-2.8222466756991746</v>
      </c>
      <c r="BF151" s="15">
        <f t="shared" si="246"/>
        <v>-6.209485015134681</v>
      </c>
      <c r="BG151" s="63">
        <f t="shared" ref="BG151:BM157" si="251">$BN151+$BB$7*SIN(BH151)</f>
        <v>22.620293319866445</v>
      </c>
      <c r="BH151" s="63">
        <f t="shared" si="251"/>
        <v>22.626713006768085</v>
      </c>
      <c r="BI151" s="63">
        <f t="shared" si="251"/>
        <v>22.613621880422432</v>
      </c>
      <c r="BJ151" s="63">
        <f t="shared" si="251"/>
        <v>22.640452871909982</v>
      </c>
      <c r="BK151" s="63">
        <f t="shared" si="251"/>
        <v>22.586005872984408</v>
      </c>
      <c r="BL151" s="63">
        <f t="shared" si="251"/>
        <v>22.6989550150554</v>
      </c>
      <c r="BM151" s="63">
        <f t="shared" si="251"/>
        <v>22.473570310955058</v>
      </c>
      <c r="BN151" s="63">
        <f t="shared" si="247"/>
        <v>22.980308331539081</v>
      </c>
      <c r="BO151" s="63"/>
      <c r="BP151" s="63"/>
      <c r="BQ151" s="63"/>
      <c r="BS151" s="63"/>
      <c r="CJ151" s="63"/>
    </row>
    <row r="152" spans="1:88" x14ac:dyDescent="0.2">
      <c r="A152" s="166" t="s">
        <v>546</v>
      </c>
      <c r="B152" s="163" t="s">
        <v>110</v>
      </c>
      <c r="C152" s="161">
        <v>55998.629000000001</v>
      </c>
      <c r="D152" s="161">
        <v>4.0000000000000001E-3</v>
      </c>
      <c r="E152">
        <f t="shared" si="223"/>
        <v>27636.056777751121</v>
      </c>
      <c r="F152" s="11">
        <f t="shared" si="224"/>
        <v>27636</v>
      </c>
      <c r="G152">
        <f t="shared" si="225"/>
        <v>2.0164800000202376E-2</v>
      </c>
      <c r="K152" s="63"/>
      <c r="L152" s="63"/>
      <c r="N152">
        <f t="shared" si="222"/>
        <v>2.0164800000202376E-2</v>
      </c>
      <c r="P152" s="31">
        <f t="shared" si="217"/>
        <v>-1.7440014583883289E-2</v>
      </c>
      <c r="Q152" s="2">
        <f t="shared" si="226"/>
        <v>40980.129000000001</v>
      </c>
      <c r="R152">
        <f t="shared" si="227"/>
        <v>1.4141220799034622E-3</v>
      </c>
      <c r="S152">
        <v>0.2</v>
      </c>
      <c r="Z152">
        <f t="shared" si="228"/>
        <v>27636</v>
      </c>
      <c r="AA152" s="217">
        <f t="shared" si="229"/>
        <v>1.8894166133382479E-2</v>
      </c>
      <c r="AB152" s="218">
        <f t="shared" si="230"/>
        <v>1.2706338668198973E-3</v>
      </c>
      <c r="AC152" s="218">
        <f t="shared" si="231"/>
        <v>1.2706338668198973E-3</v>
      </c>
      <c r="AD152" s="219">
        <f t="shared" si="232"/>
        <v>3.2290208470193689E-7</v>
      </c>
      <c r="AH152" s="15">
        <f t="shared" si="233"/>
        <v>3.6334180717265768E-2</v>
      </c>
      <c r="AI152" s="15">
        <f t="shared" si="234"/>
        <v>0.44051339411586243</v>
      </c>
      <c r="AJ152" s="15">
        <f t="shared" si="235"/>
        <v>0.96439774219782104</v>
      </c>
      <c r="AK152" s="15">
        <f t="shared" si="236"/>
        <v>0.18042883584799158</v>
      </c>
      <c r="AL152" s="15">
        <f t="shared" si="237"/>
        <v>2.8296326354800461</v>
      </c>
      <c r="AM152" s="15">
        <f t="shared" si="238"/>
        <v>6.3590001065973194</v>
      </c>
      <c r="AN152" s="63">
        <f t="shared" si="250"/>
        <v>15.109178692376819</v>
      </c>
      <c r="AO152" s="63">
        <f t="shared" si="250"/>
        <v>15.103454305697747</v>
      </c>
      <c r="AP152" s="63">
        <f t="shared" si="250"/>
        <v>15.11524164783784</v>
      </c>
      <c r="AQ152" s="63">
        <f t="shared" si="250"/>
        <v>15.090864184196601</v>
      </c>
      <c r="AR152" s="63">
        <f t="shared" si="250"/>
        <v>15.140845083733447</v>
      </c>
      <c r="AS152" s="63">
        <f t="shared" si="250"/>
        <v>15.03638112673905</v>
      </c>
      <c r="AT152" s="63">
        <f t="shared" si="250"/>
        <v>15.247321202181297</v>
      </c>
      <c r="AU152" s="63">
        <f t="shared" si="239"/>
        <v>14.775063466911938</v>
      </c>
      <c r="AV152" s="217">
        <f t="shared" si="240"/>
        <v>1.5720509135957173E-2</v>
      </c>
      <c r="AW152" s="218">
        <f t="shared" si="248"/>
        <v>1.2706338668198973E-3</v>
      </c>
      <c r="AX152" s="224">
        <f t="shared" si="249"/>
        <v>3.2290208470193689E-7</v>
      </c>
      <c r="AZ152" s="63"/>
      <c r="BA152" s="15">
        <f t="shared" si="241"/>
        <v>-3.1736569974253055E-3</v>
      </c>
      <c r="BB152" s="15">
        <f t="shared" si="242"/>
        <v>0.42439476162049738</v>
      </c>
      <c r="BC152" s="15">
        <f t="shared" si="243"/>
        <v>-0.72385733749009518</v>
      </c>
      <c r="BD152" s="15">
        <f t="shared" si="244"/>
        <v>-0.19098296644800231</v>
      </c>
      <c r="BE152" s="15">
        <f t="shared" si="245"/>
        <v>-2.8212271962642235</v>
      </c>
      <c r="BF152" s="15">
        <f t="shared" si="246"/>
        <v>-6.1893845030205261</v>
      </c>
      <c r="BG152" s="63">
        <f t="shared" si="251"/>
        <v>22.622203774168547</v>
      </c>
      <c r="BH152" s="63">
        <f t="shared" si="251"/>
        <v>22.628577599255848</v>
      </c>
      <c r="BI152" s="63">
        <f t="shared" si="251"/>
        <v>22.615561956792888</v>
      </c>
      <c r="BJ152" s="63">
        <f t="shared" si="251"/>
        <v>22.642275377535817</v>
      </c>
      <c r="BK152" s="63">
        <f t="shared" si="251"/>
        <v>22.587992764159029</v>
      </c>
      <c r="BL152" s="63">
        <f t="shared" si="251"/>
        <v>22.700764068536319</v>
      </c>
      <c r="BM152" s="63">
        <f t="shared" si="251"/>
        <v>22.475452629224961</v>
      </c>
      <c r="BN152" s="63">
        <f t="shared" si="247"/>
        <v>22.983128159083702</v>
      </c>
      <c r="BO152" s="63"/>
      <c r="BP152" s="63"/>
      <c r="BQ152" s="63"/>
      <c r="BS152" s="63"/>
      <c r="CJ152" s="63"/>
    </row>
    <row r="153" spans="1:88" x14ac:dyDescent="0.2">
      <c r="A153" s="161" t="s">
        <v>545</v>
      </c>
      <c r="B153" s="163" t="s">
        <v>110</v>
      </c>
      <c r="C153" s="161">
        <v>56013.902399999999</v>
      </c>
      <c r="D153" s="161">
        <v>5.0000000000000001E-4</v>
      </c>
      <c r="E153">
        <f t="shared" si="223"/>
        <v>27679.061880900968</v>
      </c>
      <c r="F153" s="11">
        <f t="shared" si="224"/>
        <v>27679</v>
      </c>
      <c r="G153">
        <f t="shared" si="225"/>
        <v>2.1977199998218566E-2</v>
      </c>
      <c r="J153">
        <f>G153</f>
        <v>2.1977199998218566E-2</v>
      </c>
      <c r="K153" s="63"/>
      <c r="L153" s="63"/>
      <c r="P153" s="31">
        <f t="shared" si="217"/>
        <v>-1.7565513487974093E-2</v>
      </c>
      <c r="Q153" s="2">
        <f t="shared" si="226"/>
        <v>40995.402399999999</v>
      </c>
      <c r="R153">
        <f t="shared" si="227"/>
        <v>1.5636261898511231E-3</v>
      </c>
      <c r="S153">
        <v>1</v>
      </c>
      <c r="Z153">
        <f t="shared" si="228"/>
        <v>27679</v>
      </c>
      <c r="AA153" s="217">
        <f t="shared" si="229"/>
        <v>1.8780613539958062E-2</v>
      </c>
      <c r="AB153" s="218">
        <f t="shared" si="230"/>
        <v>3.1965864582605037E-3</v>
      </c>
      <c r="AC153" s="218">
        <f t="shared" si="231"/>
        <v>3.1965864582605037E-3</v>
      </c>
      <c r="AD153" s="219">
        <f t="shared" si="232"/>
        <v>1.021816498513443E-5</v>
      </c>
      <c r="AH153" s="15">
        <f t="shared" si="233"/>
        <v>3.6346127027932155E-2</v>
      </c>
      <c r="AI153" s="15">
        <f t="shared" si="234"/>
        <v>0.44022257877476456</v>
      </c>
      <c r="AJ153" s="15">
        <f t="shared" si="235"/>
        <v>0.9639691621874501</v>
      </c>
      <c r="AK153" s="15">
        <f t="shared" si="236"/>
        <v>0.17952455446439361</v>
      </c>
      <c r="AL153" s="15">
        <f t="shared" si="237"/>
        <v>2.8312484851186324</v>
      </c>
      <c r="AM153" s="15">
        <f t="shared" si="238"/>
        <v>6.3926508836390177</v>
      </c>
      <c r="AN153" s="63">
        <f t="shared" si="250"/>
        <v>15.112147032626924</v>
      </c>
      <c r="AO153" s="63">
        <f t="shared" si="250"/>
        <v>15.106366591608522</v>
      </c>
      <c r="AP153" s="63">
        <f t="shared" si="250"/>
        <v>15.118245442917669</v>
      </c>
      <c r="AQ153" s="63">
        <f t="shared" si="250"/>
        <v>15.093728348165998</v>
      </c>
      <c r="AR153" s="63">
        <f t="shared" si="250"/>
        <v>15.143895993355867</v>
      </c>
      <c r="AS153" s="63">
        <f t="shared" si="250"/>
        <v>15.039262365986964</v>
      </c>
      <c r="AT153" s="63">
        <f t="shared" si="250"/>
        <v>15.250162293595062</v>
      </c>
      <c r="AU153" s="63">
        <f t="shared" si="239"/>
        <v>14.779441838010495</v>
      </c>
      <c r="AV153" s="217">
        <f t="shared" si="240"/>
        <v>1.5591367259466152E-2</v>
      </c>
      <c r="AW153" s="218">
        <f t="shared" si="248"/>
        <v>3.1965864582605037E-3</v>
      </c>
      <c r="AX153" s="224">
        <f t="shared" si="249"/>
        <v>1.021816498513443E-5</v>
      </c>
      <c r="AZ153" s="63"/>
      <c r="BA153" s="15">
        <f t="shared" si="241"/>
        <v>-3.1892462804919103E-3</v>
      </c>
      <c r="BB153" s="15">
        <f t="shared" si="242"/>
        <v>0.42581078356362334</v>
      </c>
      <c r="BC153" s="15">
        <f t="shared" si="243"/>
        <v>-0.72889751356804522</v>
      </c>
      <c r="BD153" s="15">
        <f t="shared" si="244"/>
        <v>-0.19519894377629871</v>
      </c>
      <c r="BE153" s="15">
        <f t="shared" si="245"/>
        <v>-2.813893783902754</v>
      </c>
      <c r="BF153" s="15">
        <f t="shared" si="246"/>
        <v>-6.0484496897896909</v>
      </c>
      <c r="BG153" s="63">
        <f t="shared" si="251"/>
        <v>22.635920291672502</v>
      </c>
      <c r="BH153" s="63">
        <f t="shared" si="251"/>
        <v>22.641965346057862</v>
      </c>
      <c r="BI153" s="63">
        <f t="shared" si="251"/>
        <v>22.629495473403601</v>
      </c>
      <c r="BJ153" s="63">
        <f t="shared" si="251"/>
        <v>22.655349791414725</v>
      </c>
      <c r="BK153" s="63">
        <f t="shared" si="251"/>
        <v>22.602285482844561</v>
      </c>
      <c r="BL153" s="63">
        <f t="shared" si="251"/>
        <v>22.713695262056174</v>
      </c>
      <c r="BM153" s="63">
        <f t="shared" si="251"/>
        <v>22.489061151591411</v>
      </c>
      <c r="BN153" s="63">
        <f t="shared" si="247"/>
        <v>23.003336923153476</v>
      </c>
      <c r="BO153" s="63"/>
      <c r="BP153" s="63"/>
      <c r="BQ153" s="63"/>
      <c r="BS153" s="63"/>
      <c r="CJ153" s="63"/>
    </row>
    <row r="154" spans="1:88" x14ac:dyDescent="0.2">
      <c r="A154" s="161" t="s">
        <v>545</v>
      </c>
      <c r="B154" s="163" t="s">
        <v>110</v>
      </c>
      <c r="C154" s="161">
        <v>56086.706200000001</v>
      </c>
      <c r="D154" s="161">
        <v>5.9999999999999995E-4</v>
      </c>
      <c r="E154">
        <f t="shared" si="223"/>
        <v>27884.054543222472</v>
      </c>
      <c r="F154" s="11">
        <f t="shared" si="224"/>
        <v>27884</v>
      </c>
      <c r="G154">
        <f t="shared" si="225"/>
        <v>1.9371200003661215E-2</v>
      </c>
      <c r="J154">
        <f>G154</f>
        <v>1.9371200003661215E-2</v>
      </c>
      <c r="K154" s="63"/>
      <c r="L154" s="63"/>
      <c r="P154" s="31">
        <f t="shared" si="217"/>
        <v>-1.8166673006580061E-2</v>
      </c>
      <c r="Q154" s="2">
        <f t="shared" si="226"/>
        <v>41068.206200000001</v>
      </c>
      <c r="R154">
        <f t="shared" si="227"/>
        <v>1.4090919101330008E-3</v>
      </c>
      <c r="S154">
        <v>1</v>
      </c>
      <c r="Z154">
        <f t="shared" si="228"/>
        <v>27884</v>
      </c>
      <c r="AA154" s="217">
        <f t="shared" si="229"/>
        <v>1.8231910270818077E-2</v>
      </c>
      <c r="AB154" s="218">
        <f t="shared" si="230"/>
        <v>1.1392897328431385E-3</v>
      </c>
      <c r="AC154" s="218">
        <f t="shared" si="231"/>
        <v>1.1392897328431385E-3</v>
      </c>
      <c r="AD154" s="219">
        <f t="shared" si="232"/>
        <v>1.29798109536179E-6</v>
      </c>
      <c r="AH154" s="15">
        <f t="shared" si="233"/>
        <v>3.6398583277398137E-2</v>
      </c>
      <c r="AI154" s="15">
        <f t="shared" si="234"/>
        <v>0.43886133176657205</v>
      </c>
      <c r="AJ154" s="15">
        <f t="shared" si="235"/>
        <v>0.9618992946936995</v>
      </c>
      <c r="AK154" s="15">
        <f t="shared" si="236"/>
        <v>0.17522334885062729</v>
      </c>
      <c r="AL154" s="15">
        <f t="shared" si="237"/>
        <v>2.8389228945479856</v>
      </c>
      <c r="AM154" s="15">
        <f t="shared" si="238"/>
        <v>6.5573398538307064</v>
      </c>
      <c r="AN154" s="63">
        <f t="shared" si="250"/>
        <v>15.126271628588105</v>
      </c>
      <c r="AO154" s="63">
        <f t="shared" si="250"/>
        <v>15.120226638937041</v>
      </c>
      <c r="AP154" s="63">
        <f t="shared" si="250"/>
        <v>15.132532978304756</v>
      </c>
      <c r="AQ154" s="63">
        <f t="shared" si="250"/>
        <v>15.10737250148707</v>
      </c>
      <c r="AR154" s="63">
        <f t="shared" si="250"/>
        <v>15.158382396017657</v>
      </c>
      <c r="AS154" s="63">
        <f t="shared" si="250"/>
        <v>15.053035458389024</v>
      </c>
      <c r="AT154" s="63">
        <f t="shared" si="250"/>
        <v>15.26358348717482</v>
      </c>
      <c r="AU154" s="63">
        <f t="shared" si="239"/>
        <v>14.800315467666397</v>
      </c>
      <c r="AV154" s="217">
        <f t="shared" si="240"/>
        <v>1.4976076455290734E-2</v>
      </c>
      <c r="AW154" s="218">
        <f t="shared" si="248"/>
        <v>1.1392897328431385E-3</v>
      </c>
      <c r="AX154" s="224">
        <f t="shared" si="249"/>
        <v>1.29798109536179E-6</v>
      </c>
      <c r="AZ154" s="63"/>
      <c r="BA154" s="15">
        <f t="shared" si="241"/>
        <v>-3.2558338155273437E-3</v>
      </c>
      <c r="BB154" s="15">
        <f t="shared" si="242"/>
        <v>0.43313344618665472</v>
      </c>
      <c r="BC154" s="15">
        <f t="shared" si="243"/>
        <v>-0.75283740890342521</v>
      </c>
      <c r="BD154" s="15">
        <f t="shared" si="244"/>
        <v>-0.2155416296008372</v>
      </c>
      <c r="BE154" s="15">
        <f t="shared" si="245"/>
        <v>-2.7782416596957402</v>
      </c>
      <c r="BF154" s="15">
        <f t="shared" si="246"/>
        <v>-5.4436274351311713</v>
      </c>
      <c r="BG154" s="63">
        <f t="shared" si="251"/>
        <v>22.701936525894489</v>
      </c>
      <c r="BH154" s="63">
        <f t="shared" si="251"/>
        <v>22.706449100344223</v>
      </c>
      <c r="BI154" s="63">
        <f t="shared" si="251"/>
        <v>22.696634040368743</v>
      </c>
      <c r="BJ154" s="63">
        <f t="shared" si="251"/>
        <v>22.718090371913771</v>
      </c>
      <c r="BK154" s="63">
        <f t="shared" si="251"/>
        <v>22.671682496375823</v>
      </c>
      <c r="BL154" s="63">
        <f t="shared" si="251"/>
        <v>22.774602186623763</v>
      </c>
      <c r="BM154" s="63">
        <f t="shared" si="251"/>
        <v>22.556870354360846</v>
      </c>
      <c r="BN154" s="63">
        <f t="shared" si="247"/>
        <v>23.099681030927979</v>
      </c>
      <c r="BO154" s="63"/>
      <c r="BP154" s="63"/>
      <c r="BQ154" s="63"/>
      <c r="BS154" s="63"/>
      <c r="CJ154" s="63"/>
    </row>
    <row r="155" spans="1:88" x14ac:dyDescent="0.2">
      <c r="A155" s="173" t="s">
        <v>549</v>
      </c>
      <c r="B155" s="30" t="s">
        <v>111</v>
      </c>
      <c r="C155" s="29">
        <v>56357.504699999998</v>
      </c>
      <c r="D155" s="29">
        <v>2.0000000000000001E-4</v>
      </c>
      <c r="E155">
        <f t="shared" si="223"/>
        <v>28646.538170006625</v>
      </c>
      <c r="F155" s="11">
        <f t="shared" si="224"/>
        <v>28646.5</v>
      </c>
      <c r="G155">
        <f t="shared" si="225"/>
        <v>1.3556199999584351E-2</v>
      </c>
      <c r="K155" s="63"/>
      <c r="L155" s="63"/>
      <c r="N155">
        <f>G155</f>
        <v>1.3556199999584351E-2</v>
      </c>
      <c r="P155" s="31">
        <f t="shared" si="217"/>
        <v>-2.044405982909921E-2</v>
      </c>
      <c r="Q155" s="2">
        <f t="shared" si="226"/>
        <v>41339.004699999998</v>
      </c>
      <c r="R155">
        <f t="shared" si="227"/>
        <v>1.1560176684179929E-3</v>
      </c>
      <c r="S155">
        <v>1</v>
      </c>
      <c r="Z155">
        <f t="shared" si="228"/>
        <v>28646.5</v>
      </c>
      <c r="AA155" s="217">
        <f t="shared" si="229"/>
        <v>1.6085247310784156E-2</v>
      </c>
      <c r="AB155" s="218">
        <f t="shared" si="230"/>
        <v>-2.5290473111998051E-3</v>
      </c>
      <c r="AC155" s="218">
        <f t="shared" si="231"/>
        <v>-2.5290473111998051E-3</v>
      </c>
      <c r="AD155" s="219">
        <f t="shared" si="232"/>
        <v>6.3960803022869633E-6</v>
      </c>
      <c r="AH155" s="15">
        <f t="shared" si="233"/>
        <v>3.6529307139883366E-2</v>
      </c>
      <c r="AI155" s="15">
        <f t="shared" si="234"/>
        <v>0.43415312869718559</v>
      </c>
      <c r="AJ155" s="15">
        <f t="shared" si="235"/>
        <v>0.9538254767954929</v>
      </c>
      <c r="AK155" s="15">
        <f t="shared" si="236"/>
        <v>0.15936481796817611</v>
      </c>
      <c r="AL155" s="15">
        <f t="shared" si="237"/>
        <v>2.8670643102619273</v>
      </c>
      <c r="AM155" s="15">
        <f t="shared" si="238"/>
        <v>7.2394099683888324</v>
      </c>
      <c r="AN155" s="63">
        <f t="shared" si="250"/>
        <v>15.178430003831567</v>
      </c>
      <c r="AO155" s="63">
        <f t="shared" si="250"/>
        <v>15.171460834849352</v>
      </c>
      <c r="AP155" s="63">
        <f t="shared" si="250"/>
        <v>15.185198197602919</v>
      </c>
      <c r="AQ155" s="63">
        <f t="shared" si="250"/>
        <v>15.158011361961956</v>
      </c>
      <c r="AR155" s="63">
        <f t="shared" si="250"/>
        <v>15.211408605818958</v>
      </c>
      <c r="AS155" s="63">
        <f t="shared" si="250"/>
        <v>15.104821933895346</v>
      </c>
      <c r="AT155" s="63">
        <f t="shared" si="250"/>
        <v>15.311759010010249</v>
      </c>
      <c r="AU155" s="63">
        <f t="shared" si="239"/>
        <v>14.877955187727991</v>
      </c>
      <c r="AV155" s="217">
        <f t="shared" si="240"/>
        <v>1.2707127393330889E-2</v>
      </c>
      <c r="AW155" s="218">
        <f t="shared" si="248"/>
        <v>-2.5290473111998051E-3</v>
      </c>
      <c r="AX155" s="224">
        <f t="shared" si="249"/>
        <v>6.3960803022869633E-6</v>
      </c>
      <c r="AZ155" s="63"/>
      <c r="BA155" s="15">
        <f t="shared" si="241"/>
        <v>-3.3781199174532663E-3</v>
      </c>
      <c r="BB155" s="15">
        <f t="shared" si="242"/>
        <v>0.47032733277596228</v>
      </c>
      <c r="BC155" s="15">
        <f t="shared" si="243"/>
        <v>-0.84022844634314253</v>
      </c>
      <c r="BD155" s="15">
        <f t="shared" si="244"/>
        <v>-0.29536883640454797</v>
      </c>
      <c r="BE155" s="15">
        <f t="shared" si="245"/>
        <v>-2.6328996031647742</v>
      </c>
      <c r="BF155" s="15">
        <f t="shared" si="246"/>
        <v>-3.8464939482058251</v>
      </c>
      <c r="BG155" s="63">
        <f t="shared" si="251"/>
        <v>22.958454640194656</v>
      </c>
      <c r="BH155" s="63">
        <f t="shared" si="251"/>
        <v>22.959161623009582</v>
      </c>
      <c r="BI155" s="63">
        <f t="shared" si="251"/>
        <v>22.957108460698688</v>
      </c>
      <c r="BJ155" s="63">
        <f t="shared" si="251"/>
        <v>22.963088128185223</v>
      </c>
      <c r="BK155" s="63">
        <f t="shared" si="251"/>
        <v>22.945814386759828</v>
      </c>
      <c r="BL155" s="63">
        <f t="shared" si="251"/>
        <v>22.996972701659516</v>
      </c>
      <c r="BM155" s="63">
        <f t="shared" si="251"/>
        <v>22.854843516133307</v>
      </c>
      <c r="BN155" s="63">
        <f t="shared" si="247"/>
        <v>23.458034114723382</v>
      </c>
      <c r="BO155" s="63"/>
      <c r="BP155" s="63"/>
      <c r="BQ155" s="63"/>
      <c r="BS155" s="63"/>
      <c r="CJ155" s="63"/>
    </row>
    <row r="156" spans="1:88" x14ac:dyDescent="0.2">
      <c r="A156" s="173" t="s">
        <v>549</v>
      </c>
      <c r="B156" s="30" t="s">
        <v>111</v>
      </c>
      <c r="C156" s="29">
        <v>56357.504979999998</v>
      </c>
      <c r="D156" s="29">
        <v>4.0000000000000002E-4</v>
      </c>
      <c r="E156">
        <f t="shared" si="223"/>
        <v>28646.538958398789</v>
      </c>
      <c r="F156" s="11">
        <f t="shared" si="224"/>
        <v>28646.5</v>
      </c>
      <c r="G156">
        <f t="shared" si="225"/>
        <v>1.3836199999786913E-2</v>
      </c>
      <c r="K156" s="63"/>
      <c r="L156" s="63"/>
      <c r="N156">
        <f>G156</f>
        <v>1.3836199999786913E-2</v>
      </c>
      <c r="P156" s="31">
        <f t="shared" si="217"/>
        <v>-2.044405982909921E-2</v>
      </c>
      <c r="Q156" s="2">
        <f t="shared" si="226"/>
        <v>41339.004979999998</v>
      </c>
      <c r="R156">
        <f t="shared" si="227"/>
        <v>1.1751362139359434E-3</v>
      </c>
      <c r="S156">
        <v>1</v>
      </c>
      <c r="Z156">
        <f t="shared" si="228"/>
        <v>28646.5</v>
      </c>
      <c r="AA156" s="217">
        <f t="shared" si="229"/>
        <v>1.6085247310784156E-2</v>
      </c>
      <c r="AB156" s="218">
        <f t="shared" si="230"/>
        <v>-2.2490473109972424E-3</v>
      </c>
      <c r="AC156" s="218">
        <f t="shared" si="231"/>
        <v>-2.2490473109972424E-3</v>
      </c>
      <c r="AD156" s="219">
        <f t="shared" si="232"/>
        <v>5.0582138071039266E-6</v>
      </c>
      <c r="AH156" s="15">
        <f t="shared" si="233"/>
        <v>3.6529307139883366E-2</v>
      </c>
      <c r="AI156" s="15">
        <f t="shared" si="234"/>
        <v>0.43415312869718559</v>
      </c>
      <c r="AJ156" s="15">
        <f t="shared" si="235"/>
        <v>0.9538254767954929</v>
      </c>
      <c r="AK156" s="15">
        <f t="shared" si="236"/>
        <v>0.15936481796817611</v>
      </c>
      <c r="AL156" s="15">
        <f t="shared" si="237"/>
        <v>2.8670643102619273</v>
      </c>
      <c r="AM156" s="15">
        <f t="shared" si="238"/>
        <v>7.2394099683888324</v>
      </c>
      <c r="AN156" s="63">
        <f t="shared" si="250"/>
        <v>15.178430003831567</v>
      </c>
      <c r="AO156" s="63">
        <f t="shared" si="250"/>
        <v>15.171460834849352</v>
      </c>
      <c r="AP156" s="63">
        <f t="shared" si="250"/>
        <v>15.185198197602919</v>
      </c>
      <c r="AQ156" s="63">
        <f t="shared" si="250"/>
        <v>15.158011361961956</v>
      </c>
      <c r="AR156" s="63">
        <f t="shared" si="250"/>
        <v>15.211408605818958</v>
      </c>
      <c r="AS156" s="63">
        <f t="shared" si="250"/>
        <v>15.104821933895346</v>
      </c>
      <c r="AT156" s="63">
        <f t="shared" si="250"/>
        <v>15.311759010010249</v>
      </c>
      <c r="AU156" s="63">
        <f t="shared" si="239"/>
        <v>14.877955187727991</v>
      </c>
      <c r="AV156" s="217">
        <f t="shared" si="240"/>
        <v>1.2707127393330889E-2</v>
      </c>
      <c r="AW156" s="218">
        <f t="shared" si="248"/>
        <v>-2.2490473109972424E-3</v>
      </c>
      <c r="AX156" s="224">
        <f t="shared" si="249"/>
        <v>5.0582138071039266E-6</v>
      </c>
      <c r="AZ156" s="63"/>
      <c r="BA156" s="15">
        <f t="shared" si="241"/>
        <v>-3.3781199174532663E-3</v>
      </c>
      <c r="BB156" s="15">
        <f t="shared" si="242"/>
        <v>0.47032733277596228</v>
      </c>
      <c r="BC156" s="15">
        <f t="shared" si="243"/>
        <v>-0.84022844634314253</v>
      </c>
      <c r="BD156" s="15">
        <f t="shared" si="244"/>
        <v>-0.29536883640454797</v>
      </c>
      <c r="BE156" s="15">
        <f t="shared" si="245"/>
        <v>-2.6328996031647742</v>
      </c>
      <c r="BF156" s="15">
        <f t="shared" si="246"/>
        <v>-3.8464939482058251</v>
      </c>
      <c r="BG156" s="63">
        <f t="shared" si="251"/>
        <v>22.958454640194656</v>
      </c>
      <c r="BH156" s="63">
        <f t="shared" si="251"/>
        <v>22.959161623009582</v>
      </c>
      <c r="BI156" s="63">
        <f t="shared" si="251"/>
        <v>22.957108460698688</v>
      </c>
      <c r="BJ156" s="63">
        <f t="shared" si="251"/>
        <v>22.963088128185223</v>
      </c>
      <c r="BK156" s="63">
        <f t="shared" si="251"/>
        <v>22.945814386759828</v>
      </c>
      <c r="BL156" s="63">
        <f t="shared" si="251"/>
        <v>22.996972701659516</v>
      </c>
      <c r="BM156" s="63">
        <f t="shared" si="251"/>
        <v>22.854843516133307</v>
      </c>
      <c r="BN156" s="63">
        <f t="shared" si="247"/>
        <v>23.458034114723382</v>
      </c>
      <c r="BO156" s="63"/>
      <c r="BP156" s="63"/>
      <c r="BQ156" s="63"/>
      <c r="BS156" s="63"/>
      <c r="CJ156" s="63"/>
    </row>
    <row r="157" spans="1:88" x14ac:dyDescent="0.2">
      <c r="A157" s="173" t="s">
        <v>549</v>
      </c>
      <c r="B157" s="30" t="s">
        <v>111</v>
      </c>
      <c r="C157" s="29">
        <v>56357.505100000002</v>
      </c>
      <c r="D157" s="29">
        <v>5.9999999999999995E-4</v>
      </c>
      <c r="E157">
        <f t="shared" si="223"/>
        <v>28646.539296281157</v>
      </c>
      <c r="F157" s="11">
        <f t="shared" si="224"/>
        <v>28646.5</v>
      </c>
      <c r="G157">
        <f t="shared" si="225"/>
        <v>1.3956200004031416E-2</v>
      </c>
      <c r="K157" s="63"/>
      <c r="L157" s="63"/>
      <c r="N157">
        <f>G157</f>
        <v>1.3956200004031416E-2</v>
      </c>
      <c r="P157" s="31">
        <f t="shared" si="217"/>
        <v>-2.044405982909921E-2</v>
      </c>
      <c r="Q157" s="2">
        <f t="shared" si="226"/>
        <v>41339.005100000002</v>
      </c>
      <c r="R157">
        <f t="shared" si="227"/>
        <v>1.1833778765869001E-3</v>
      </c>
      <c r="S157">
        <v>1</v>
      </c>
      <c r="Z157">
        <f t="shared" si="228"/>
        <v>28646.5</v>
      </c>
      <c r="AA157" s="217">
        <f t="shared" si="229"/>
        <v>1.6085247310784156E-2</v>
      </c>
      <c r="AB157" s="218">
        <f t="shared" si="230"/>
        <v>-2.1290473067527398E-3</v>
      </c>
      <c r="AC157" s="218">
        <f t="shared" si="231"/>
        <v>-2.1290473067527398E-3</v>
      </c>
      <c r="AD157" s="219">
        <f t="shared" si="232"/>
        <v>4.532842434391095E-6</v>
      </c>
      <c r="AH157" s="15">
        <f t="shared" si="233"/>
        <v>3.6529307139883366E-2</v>
      </c>
      <c r="AI157" s="15">
        <f t="shared" si="234"/>
        <v>0.43415312869718559</v>
      </c>
      <c r="AJ157" s="15">
        <f t="shared" si="235"/>
        <v>0.9538254767954929</v>
      </c>
      <c r="AK157" s="15">
        <f t="shared" si="236"/>
        <v>0.15936481796817611</v>
      </c>
      <c r="AL157" s="15">
        <f t="shared" si="237"/>
        <v>2.8670643102619273</v>
      </c>
      <c r="AM157" s="15">
        <f t="shared" si="238"/>
        <v>7.2394099683888324</v>
      </c>
      <c r="AN157" s="63">
        <f t="shared" si="250"/>
        <v>15.178430003831567</v>
      </c>
      <c r="AO157" s="63">
        <f t="shared" si="250"/>
        <v>15.171460834849352</v>
      </c>
      <c r="AP157" s="63">
        <f t="shared" si="250"/>
        <v>15.185198197602919</v>
      </c>
      <c r="AQ157" s="63">
        <f t="shared" si="250"/>
        <v>15.158011361961956</v>
      </c>
      <c r="AR157" s="63">
        <f t="shared" si="250"/>
        <v>15.211408605818958</v>
      </c>
      <c r="AS157" s="63">
        <f t="shared" si="250"/>
        <v>15.104821933895346</v>
      </c>
      <c r="AT157" s="63">
        <f t="shared" si="250"/>
        <v>15.311759010010249</v>
      </c>
      <c r="AU157" s="63">
        <f t="shared" si="239"/>
        <v>14.877955187727991</v>
      </c>
      <c r="AV157" s="217">
        <f t="shared" si="240"/>
        <v>1.2707127393330889E-2</v>
      </c>
      <c r="AW157" s="218">
        <f t="shared" si="248"/>
        <v>-2.1290473067527398E-3</v>
      </c>
      <c r="AX157" s="224">
        <f t="shared" si="249"/>
        <v>4.532842434391095E-6</v>
      </c>
      <c r="AZ157" s="63"/>
      <c r="BA157" s="15">
        <f t="shared" si="241"/>
        <v>-3.3781199174532663E-3</v>
      </c>
      <c r="BB157" s="15">
        <f t="shared" si="242"/>
        <v>0.47032733277596228</v>
      </c>
      <c r="BC157" s="15">
        <f t="shared" si="243"/>
        <v>-0.84022844634314253</v>
      </c>
      <c r="BD157" s="15">
        <f t="shared" si="244"/>
        <v>-0.29536883640454797</v>
      </c>
      <c r="BE157" s="15">
        <f t="shared" si="245"/>
        <v>-2.6328996031647742</v>
      </c>
      <c r="BF157" s="15">
        <f t="shared" si="246"/>
        <v>-3.8464939482058251</v>
      </c>
      <c r="BG157" s="63">
        <f t="shared" si="251"/>
        <v>22.958454640194656</v>
      </c>
      <c r="BH157" s="63">
        <f t="shared" si="251"/>
        <v>22.959161623009582</v>
      </c>
      <c r="BI157" s="63">
        <f t="shared" si="251"/>
        <v>22.957108460698688</v>
      </c>
      <c r="BJ157" s="63">
        <f t="shared" si="251"/>
        <v>22.963088128185223</v>
      </c>
      <c r="BK157" s="63">
        <f t="shared" si="251"/>
        <v>22.945814386759828</v>
      </c>
      <c r="BL157" s="63">
        <f t="shared" si="251"/>
        <v>22.996972701659516</v>
      </c>
      <c r="BM157" s="63">
        <f t="shared" si="251"/>
        <v>22.854843516133307</v>
      </c>
      <c r="BN157" s="63">
        <f t="shared" si="247"/>
        <v>23.458034114723382</v>
      </c>
      <c r="BO157" s="63"/>
      <c r="BP157" s="63"/>
      <c r="BQ157" s="63"/>
      <c r="BS157" s="63"/>
      <c r="CJ157" s="63"/>
    </row>
    <row r="158" spans="1:88" x14ac:dyDescent="0.2">
      <c r="A158" s="252" t="s">
        <v>885</v>
      </c>
      <c r="B158" s="253" t="s">
        <v>110</v>
      </c>
      <c r="C158" s="252">
        <v>56750.472500000003</v>
      </c>
      <c r="D158" s="252">
        <v>5.5999999999999999E-3</v>
      </c>
      <c r="E158">
        <f t="shared" si="223"/>
        <v>29753.012221204826</v>
      </c>
      <c r="F158" s="11">
        <f t="shared" si="224"/>
        <v>29753</v>
      </c>
      <c r="G158">
        <f t="shared" si="225"/>
        <v>4.3404000025475398E-3</v>
      </c>
      <c r="J158" s="233"/>
      <c r="K158" s="233">
        <f>G158</f>
        <v>4.3404000025475398E-3</v>
      </c>
      <c r="L158" s="63"/>
      <c r="O158">
        <f ca="1">+C$11+C$12*F158</f>
        <v>-7.0372421231348931E-2</v>
      </c>
      <c r="P158" s="31">
        <f t="shared" si="217"/>
        <v>-2.386484736531987E-2</v>
      </c>
      <c r="Q158" s="2">
        <f t="shared" si="226"/>
        <v>41731.972500000003</v>
      </c>
      <c r="R158">
        <f t="shared" si="227"/>
        <v>7.9553597908259147E-4</v>
      </c>
      <c r="S158">
        <v>1</v>
      </c>
      <c r="Z158">
        <f>F158</f>
        <v>29753</v>
      </c>
      <c r="AA158" s="217">
        <f>AB$3+AB$4*Z158+AB$5*Z158^2+AH158</f>
        <v>1.2678625176846817E-2</v>
      </c>
      <c r="AB158" s="218">
        <f>+G158-AA158</f>
        <v>-8.3382251742992776E-3</v>
      </c>
      <c r="AC158" s="218">
        <f>+G158-AA158</f>
        <v>-8.3382251742992776E-3</v>
      </c>
      <c r="AD158" s="219">
        <f>S158*AC158^2</f>
        <v>6.952599905731822E-5</v>
      </c>
      <c r="AH158" s="15">
        <f>$AB$6*($AB$11/AI158*AJ158+$AB$12)</f>
        <v>3.6543472542166687E-2</v>
      </c>
      <c r="AI158" s="15">
        <f>1+$AB$7*COS(AL158)</f>
        <v>0.42825997571541297</v>
      </c>
      <c r="AJ158" s="15">
        <f>SIN(AL158+RADIANS($AB$9))</f>
        <v>0.94111837994176828</v>
      </c>
      <c r="AK158" s="15">
        <f>$AB$7*SIN(AL158)</f>
        <v>0.1367229739300368</v>
      </c>
      <c r="AL158" s="15">
        <f>2*ATAN(AM158)</f>
        <v>2.9068658498487663</v>
      </c>
      <c r="AM158" s="15">
        <f>TAN(AN158/2)*SQRT((1+$AB$7)/(1-$AB$7))</f>
        <v>8.4813866423388617</v>
      </c>
      <c r="AN158" s="63">
        <f t="shared" ref="AN158:AT160" si="252">$AU158+$AB$7*SIN(AO158)</f>
        <v>15.253113607905584</v>
      </c>
      <c r="AO158" s="63">
        <f t="shared" si="252"/>
        <v>15.245090374710125</v>
      </c>
      <c r="AP158" s="63">
        <f t="shared" si="252"/>
        <v>15.260286583435398</v>
      </c>
      <c r="AQ158" s="63">
        <f t="shared" si="252"/>
        <v>15.23140643814892</v>
      </c>
      <c r="AR158" s="63">
        <f t="shared" si="252"/>
        <v>15.285953405724799</v>
      </c>
      <c r="AS158" s="63">
        <f t="shared" si="252"/>
        <v>15.181609728315452</v>
      </c>
      <c r="AT158" s="63">
        <f t="shared" si="252"/>
        <v>15.377071642051376</v>
      </c>
      <c r="AU158" s="63">
        <f>RADIANS($AB$9)+$AB$18*(F158-AB$15)</f>
        <v>14.990621876578032</v>
      </c>
      <c r="AV158" s="217">
        <f>AA158+BA158</f>
        <v>9.5792250234365585E-3</v>
      </c>
      <c r="AW158" s="218">
        <f>AC158-CL158</f>
        <v>-8.3382251742992776E-3</v>
      </c>
      <c r="AX158" s="224">
        <f>S158*AW158^2</f>
        <v>6.952599905731822E-5</v>
      </c>
      <c r="AZ158" s="63"/>
      <c r="BA158" s="15">
        <f>$BB$6*($BB$11/BB158*BC158+$BB$12)</f>
        <v>-3.0994001534102597E-3</v>
      </c>
      <c r="BB158" s="15">
        <f>1+$BB$7*COS(BE158)</f>
        <v>0.57013306598127755</v>
      </c>
      <c r="BC158" s="15">
        <f>SIN(BE158+RADIANS($BB$9))</f>
        <v>-0.95569035702399541</v>
      </c>
      <c r="BD158" s="15">
        <f>$BB$7*SIN(BE158)</f>
        <v>-0.4277970347729706</v>
      </c>
      <c r="BE158" s="15">
        <f>2*ATAN(BF158)</f>
        <v>-2.3586079006914735</v>
      </c>
      <c r="BF158" s="15">
        <f>TAN(BG158/2)*SQRT((1+$BB$7)/(1-$BB$7))</f>
        <v>-2.4224775402273386</v>
      </c>
      <c r="BG158" s="63">
        <f t="shared" ref="BG158:BM160" si="253">$BN158+$BB$7*SIN(BH158)</f>
        <v>23.381447831407186</v>
      </c>
      <c r="BH158" s="63">
        <f t="shared" si="253"/>
        <v>23.381447196293806</v>
      </c>
      <c r="BI158" s="63">
        <f t="shared" si="253"/>
        <v>23.38145302999029</v>
      </c>
      <c r="BJ158" s="63">
        <f t="shared" si="253"/>
        <v>23.381399452842814</v>
      </c>
      <c r="BK158" s="63">
        <f t="shared" si="253"/>
        <v>23.381892102390282</v>
      </c>
      <c r="BL158" s="63">
        <f t="shared" si="253"/>
        <v>23.377411129216409</v>
      </c>
      <c r="BM158" s="63">
        <f t="shared" si="253"/>
        <v>23.423346592293687</v>
      </c>
      <c r="BN158" s="63">
        <f>RADIANS($BB$9)+$BB$18*(F158-BB$15)</f>
        <v>23.978057311076974</v>
      </c>
      <c r="BO158" s="63"/>
      <c r="BP158" s="63"/>
      <c r="BQ158" s="63"/>
      <c r="BS158" s="63"/>
      <c r="CJ158" s="63"/>
    </row>
    <row r="159" spans="1:88" x14ac:dyDescent="0.2">
      <c r="A159" s="254" t="s">
        <v>886</v>
      </c>
      <c r="B159" s="255" t="s">
        <v>111</v>
      </c>
      <c r="C159" s="256">
        <v>57134.550999999999</v>
      </c>
      <c r="D159" s="256">
        <v>8.0000000000000002E-3</v>
      </c>
      <c r="E159">
        <f t="shared" si="223"/>
        <v>30834.456792167432</v>
      </c>
      <c r="F159" s="11">
        <f t="shared" si="224"/>
        <v>30834.5</v>
      </c>
      <c r="G159">
        <f t="shared" si="225"/>
        <v>-1.5345400002843235E-2</v>
      </c>
      <c r="I159" s="233">
        <f>G159</f>
        <v>-1.5345400002843235E-2</v>
      </c>
      <c r="J159" s="233"/>
      <c r="L159" s="63"/>
      <c r="O159">
        <f ca="1">+C$11+C$12*F159</f>
        <v>-7.2684935629586056E-2</v>
      </c>
      <c r="P159" s="31">
        <f t="shared" si="217"/>
        <v>-2.7341034999422035E-2</v>
      </c>
      <c r="Q159" s="2">
        <f t="shared" si="226"/>
        <v>42116.050999999999</v>
      </c>
      <c r="R159">
        <f t="shared" si="227"/>
        <v>1.4389525897114607E-4</v>
      </c>
      <c r="S159">
        <v>0.1</v>
      </c>
      <c r="Z159">
        <f>F159</f>
        <v>30834.5</v>
      </c>
      <c r="AA159" s="217">
        <f>AB$3+AB$4*Z159+AB$5*Z159^2+AH159</f>
        <v>9.0234841401378545E-3</v>
      </c>
      <c r="AB159" s="218">
        <f>+G159-AA159</f>
        <v>-2.4368884142981089E-2</v>
      </c>
      <c r="AC159" s="218">
        <f>+G159-AA159</f>
        <v>-2.4368884142981089E-2</v>
      </c>
      <c r="AD159" s="219">
        <f>S159*AC159^2</f>
        <v>5.9384251437403517E-5</v>
      </c>
      <c r="AH159" s="15">
        <f>$AB$6*($AB$11/AI159*AJ159+$AB$12)</f>
        <v>3.6364519139559889E-2</v>
      </c>
      <c r="AI159" s="15">
        <f>1+$AB$7*COS(AL159)</f>
        <v>0.42349471875594979</v>
      </c>
      <c r="AJ159" s="15">
        <f>SIN(AL159+RADIANS($AB$9))</f>
        <v>0.92764783775714454</v>
      </c>
      <c r="AK159" s="15">
        <f>$AB$7*SIN(AL159)</f>
        <v>0.11498472797259762</v>
      </c>
      <c r="AL159" s="15">
        <f>2*ATAN(AM159)</f>
        <v>2.9447247452359271</v>
      </c>
      <c r="AM159" s="15">
        <f>TAN(AN159/2)*SQRT((1+$AB$7)/(1-$AB$7))</f>
        <v>10.126263568045371</v>
      </c>
      <c r="AN159" s="63">
        <f t="shared" si="252"/>
        <v>15.325039658887485</v>
      </c>
      <c r="AO159" s="63">
        <f t="shared" si="252"/>
        <v>15.316493398844289</v>
      </c>
      <c r="AP159" s="63">
        <f t="shared" si="252"/>
        <v>15.332171036649674</v>
      </c>
      <c r="AQ159" s="63">
        <f t="shared" si="252"/>
        <v>15.303333368425871</v>
      </c>
      <c r="AR159" s="63">
        <f t="shared" si="252"/>
        <v>15.356125824765563</v>
      </c>
      <c r="AS159" s="63">
        <f t="shared" si="252"/>
        <v>15.258560495749428</v>
      </c>
      <c r="AT159" s="63">
        <f t="shared" si="252"/>
        <v>15.436168401964094</v>
      </c>
      <c r="AU159" s="63">
        <f>RADIANS($AB$9)+$AB$18*(F159-AB$15)</f>
        <v>15.100743000835887</v>
      </c>
      <c r="AV159" s="217">
        <f>AA159+BA159</f>
        <v>7.0466222436727528E-3</v>
      </c>
      <c r="AW159" s="218">
        <f>AC159-CL159</f>
        <v>-2.4368884142981089E-2</v>
      </c>
      <c r="AX159" s="224">
        <f>S159*AW159^2</f>
        <v>5.9384251437403517E-5</v>
      </c>
      <c r="AZ159" s="63"/>
      <c r="BA159" s="15">
        <f>$BB$6*($BB$11/BB159*BC159+$BB$12)</f>
        <v>-1.9768618964651013E-3</v>
      </c>
      <c r="BB159" s="15">
        <f>1+$BB$7*COS(BE159)</f>
        <v>0.80162570703836389</v>
      </c>
      <c r="BC159" s="15">
        <f>SIN(BE159+RADIANS($BB$9))</f>
        <v>-0.98789126507132208</v>
      </c>
      <c r="BD159" s="15">
        <f>$BB$7*SIN(BE159)</f>
        <v>-0.57309992480820815</v>
      </c>
      <c r="BE159" s="15">
        <f>2*ATAN(BF159)</f>
        <v>-1.9040305771690527</v>
      </c>
      <c r="BF159" s="15">
        <f>TAN(BG159/2)*SQRT((1+$BB$7)/(1-$BB$7))</f>
        <v>-1.4043555628202753</v>
      </c>
      <c r="BG159" s="63">
        <f t="shared" si="253"/>
        <v>23.917907415696011</v>
      </c>
      <c r="BH159" s="63">
        <f t="shared" si="253"/>
        <v>23.918001001529507</v>
      </c>
      <c r="BI159" s="63">
        <f t="shared" si="253"/>
        <v>23.918443432437339</v>
      </c>
      <c r="BJ159" s="63">
        <f t="shared" si="253"/>
        <v>23.920527967901098</v>
      </c>
      <c r="BK159" s="63">
        <f t="shared" si="253"/>
        <v>23.930197456582665</v>
      </c>
      <c r="BL159" s="63">
        <f t="shared" si="253"/>
        <v>23.97221350373313</v>
      </c>
      <c r="BM159" s="63">
        <f t="shared" si="253"/>
        <v>24.121044396409939</v>
      </c>
      <c r="BN159" s="63">
        <f>RADIANS($BB$9)+$BB$18*(F159-BB$15)</f>
        <v>24.486331225994654</v>
      </c>
      <c r="BO159" s="63"/>
      <c r="BP159" s="63"/>
      <c r="BQ159" s="63"/>
      <c r="BS159" s="63"/>
      <c r="CJ159" s="63"/>
    </row>
    <row r="160" spans="1:88" x14ac:dyDescent="0.2">
      <c r="A160" s="254" t="s">
        <v>886</v>
      </c>
      <c r="B160" s="255" t="s">
        <v>110</v>
      </c>
      <c r="C160" s="256">
        <v>57152.487999999998</v>
      </c>
      <c r="D160" s="256">
        <v>8.0000000000000002E-3</v>
      </c>
      <c r="E160">
        <f t="shared" si="223"/>
        <v>30884.96175734865</v>
      </c>
      <c r="F160" s="11">
        <f t="shared" si="224"/>
        <v>30885</v>
      </c>
      <c r="G160">
        <f t="shared" si="225"/>
        <v>-1.3581999999587424E-2</v>
      </c>
      <c r="I160" s="233">
        <f>G160</f>
        <v>-1.3581999999587424E-2</v>
      </c>
      <c r="J160" s="233"/>
      <c r="L160" s="63"/>
      <c r="O160">
        <f ca="1">+C$11+C$12*F160</f>
        <v>-7.2792917115587885E-2</v>
      </c>
      <c r="P160" s="31">
        <f t="shared" si="217"/>
        <v>-2.7506559028242054E-2</v>
      </c>
      <c r="Q160" s="2">
        <f t="shared" si="226"/>
        <v>42133.987999999998</v>
      </c>
      <c r="R160">
        <f t="shared" si="227"/>
        <v>1.9389334414248718E-4</v>
      </c>
      <c r="S160">
        <v>0.1</v>
      </c>
      <c r="Z160">
        <f>F160</f>
        <v>30885</v>
      </c>
      <c r="AA160" s="217">
        <f>AB$3+AB$4*Z160+AB$5*Z160^2+AH160</f>
        <v>8.8450931428364354E-3</v>
      </c>
      <c r="AB160" s="218">
        <f>+G160-AA160</f>
        <v>-2.242709314242386E-2</v>
      </c>
      <c r="AC160" s="218">
        <f>+G160-AA160</f>
        <v>-2.242709314242386E-2</v>
      </c>
      <c r="AD160" s="219">
        <f>S160*AC160^2</f>
        <v>5.0297450681895533E-5</v>
      </c>
      <c r="AH160" s="15">
        <f>$AB$6*($AB$11/AI160*AJ160+$AB$12)</f>
        <v>3.635165217107849E-2</v>
      </c>
      <c r="AI160" s="15">
        <f>1+$AB$7*COS(AL160)</f>
        <v>0.42329494404667345</v>
      </c>
      <c r="AJ160" s="15">
        <f>SIN(AL160+RADIANS($AB$9))</f>
        <v>0.92699473095561891</v>
      </c>
      <c r="AK160" s="15">
        <f>$AB$7*SIN(AL160)</f>
        <v>0.11397853046554099</v>
      </c>
      <c r="AL160" s="15">
        <f>2*ATAN(AM160)</f>
        <v>2.9464697820592467</v>
      </c>
      <c r="AM160" s="15">
        <f>TAN(AN160/2)*SQRT((1+$AB$7)/(1-$AB$7))</f>
        <v>10.217410521991951</v>
      </c>
      <c r="AN160" s="63">
        <f t="shared" si="252"/>
        <v>15.328373827363601</v>
      </c>
      <c r="AO160" s="63">
        <f t="shared" si="252"/>
        <v>15.31981815880796</v>
      </c>
      <c r="AP160" s="63">
        <f t="shared" si="252"/>
        <v>15.33549212014487</v>
      </c>
      <c r="AQ160" s="63">
        <f t="shared" si="252"/>
        <v>15.306700658377855</v>
      </c>
      <c r="AR160" s="63">
        <f t="shared" si="252"/>
        <v>15.359339943408791</v>
      </c>
      <c r="AS160" s="63">
        <f t="shared" si="252"/>
        <v>15.262198405665051</v>
      </c>
      <c r="AT160" s="63">
        <f t="shared" si="252"/>
        <v>15.438823581419358</v>
      </c>
      <c r="AU160" s="63">
        <f>RADIANS($AB$9)+$AB$18*(F160-AB$15)</f>
        <v>15.105885041312096</v>
      </c>
      <c r="AV160" s="217">
        <f>AA160+BA160</f>
        <v>6.9525330879629272E-3</v>
      </c>
      <c r="AW160" s="218">
        <f>AC160-CL160</f>
        <v>-2.242709314242386E-2</v>
      </c>
      <c r="AX160" s="224">
        <f>S160*AW160^2</f>
        <v>5.0297450681895533E-5</v>
      </c>
      <c r="AZ160" s="63"/>
      <c r="BA160" s="15">
        <f>$BB$6*($BB$11/BB160*BC160+$BB$12)</f>
        <v>-1.892560054873508E-3</v>
      </c>
      <c r="BB160" s="15">
        <f>1+$BB$7*COS(BE160)</f>
        <v>0.81950209587648049</v>
      </c>
      <c r="BC160" s="15">
        <f>SIN(BE160+RADIANS($BB$9))</f>
        <v>-0.98260209144337707</v>
      </c>
      <c r="BD160" s="15">
        <f>$BB$7*SIN(BE160)</f>
        <v>-0.57897874790895354</v>
      </c>
      <c r="BE160" s="15">
        <f>2*ATAN(BF160)</f>
        <v>-1.8729997894414689</v>
      </c>
      <c r="BF160" s="15">
        <f>TAN(BG160/2)*SQRT((1+$BB$7)/(1-$BB$7))</f>
        <v>-1.3592203193301393</v>
      </c>
      <c r="BG160" s="63">
        <f t="shared" si="253"/>
        <v>23.948348488354071</v>
      </c>
      <c r="BH160" s="63">
        <f t="shared" si="253"/>
        <v>23.94848540796136</v>
      </c>
      <c r="BI160" s="63">
        <f t="shared" si="253"/>
        <v>23.949083843488193</v>
      </c>
      <c r="BJ160" s="63">
        <f t="shared" si="253"/>
        <v>23.951689189013027</v>
      </c>
      <c r="BK160" s="63">
        <f t="shared" si="253"/>
        <v>23.962844574691569</v>
      </c>
      <c r="BL160" s="63">
        <f t="shared" si="253"/>
        <v>24.00762880819822</v>
      </c>
      <c r="BM160" s="63">
        <f t="shared" si="253"/>
        <v>24.156369362876088</v>
      </c>
      <c r="BN160" s="63">
        <f>RADIANS($BB$9)+$BB$18*(F160-BB$15)</f>
        <v>24.510064774495202</v>
      </c>
      <c r="BO160" s="63"/>
      <c r="BP160" s="63"/>
      <c r="BQ160" s="63"/>
      <c r="BS160" s="63"/>
      <c r="CJ160" s="63"/>
    </row>
    <row r="161" spans="1:88" x14ac:dyDescent="0.2">
      <c r="A161" s="172"/>
      <c r="B161" s="160"/>
      <c r="C161" s="159"/>
      <c r="D161" s="159"/>
      <c r="F161" s="11"/>
      <c r="P161" s="31"/>
      <c r="Q161" s="2"/>
      <c r="AA161" s="217"/>
      <c r="AB161" s="218"/>
      <c r="AC161" s="218"/>
      <c r="AD161" s="219"/>
      <c r="AN161" s="63"/>
      <c r="AO161" s="63"/>
      <c r="AP161" s="63"/>
      <c r="AQ161" s="63"/>
      <c r="AR161" s="63"/>
      <c r="AS161" s="63"/>
      <c r="AT161" s="63"/>
      <c r="AU161" s="63"/>
      <c r="AV161" s="217"/>
      <c r="AW161" s="218"/>
      <c r="AX161" s="219"/>
      <c r="AY161" s="218"/>
      <c r="AZ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S161" s="63"/>
      <c r="CJ161" s="63"/>
    </row>
    <row r="162" spans="1:88" x14ac:dyDescent="0.2">
      <c r="A162" s="172"/>
      <c r="B162" s="160"/>
      <c r="C162" s="159"/>
      <c r="D162" s="159"/>
      <c r="F162" s="11"/>
      <c r="P162" s="31"/>
      <c r="Q162" s="2"/>
      <c r="AA162" s="217"/>
      <c r="AB162" s="218"/>
      <c r="AC162" s="218"/>
      <c r="AD162" s="219"/>
      <c r="AN162" s="63"/>
      <c r="AO162" s="63"/>
      <c r="AP162" s="63"/>
      <c r="AQ162" s="63"/>
      <c r="AR162" s="63"/>
      <c r="AS162" s="63"/>
      <c r="AT162" s="63"/>
      <c r="AU162" s="63"/>
      <c r="AV162" s="217"/>
      <c r="AW162" s="218"/>
      <c r="AX162" s="219"/>
      <c r="AY162" s="218"/>
      <c r="AZ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S162" s="63"/>
      <c r="CJ162" s="63"/>
    </row>
    <row r="163" spans="1:88" x14ac:dyDescent="0.2">
      <c r="A163" s="172"/>
      <c r="B163" s="160"/>
      <c r="C163" s="159"/>
      <c r="D163" s="159"/>
      <c r="F163" s="11"/>
      <c r="P163" s="31"/>
      <c r="Q163" s="2"/>
      <c r="AA163" s="217"/>
      <c r="AB163" s="218"/>
      <c r="AC163" s="218"/>
      <c r="AD163" s="219"/>
      <c r="AN163" s="63"/>
      <c r="AO163" s="63"/>
      <c r="AP163" s="63"/>
      <c r="AQ163" s="63"/>
      <c r="AR163" s="63"/>
      <c r="AS163" s="63"/>
      <c r="AT163" s="63"/>
      <c r="AU163" s="63"/>
      <c r="AV163" s="217"/>
      <c r="AW163" s="218"/>
      <c r="AX163" s="219"/>
      <c r="AY163" s="218"/>
      <c r="AZ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S163" s="63"/>
      <c r="CJ163" s="63"/>
    </row>
    <row r="164" spans="1:88" x14ac:dyDescent="0.2">
      <c r="A164" s="172"/>
      <c r="B164" s="160"/>
      <c r="C164" s="159"/>
      <c r="D164" s="159"/>
      <c r="F164" s="11"/>
      <c r="P164" s="31"/>
      <c r="Q164" s="2"/>
      <c r="AA164" s="217"/>
      <c r="AB164" s="218"/>
      <c r="AC164" s="218"/>
      <c r="AD164" s="219"/>
      <c r="AN164" s="63"/>
      <c r="AO164" s="63"/>
      <c r="AP164" s="63"/>
      <c r="AQ164" s="63"/>
      <c r="AR164" s="63"/>
      <c r="AS164" s="63"/>
      <c r="AT164" s="63"/>
      <c r="AU164" s="63"/>
      <c r="AV164" s="217"/>
      <c r="AW164" s="218"/>
      <c r="AX164" s="219"/>
      <c r="AY164" s="218"/>
      <c r="AZ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S164" s="63"/>
      <c r="CJ164" s="63"/>
    </row>
    <row r="165" spans="1:88" x14ac:dyDescent="0.2">
      <c r="A165" s="172"/>
      <c r="B165" s="160"/>
      <c r="C165" s="159"/>
      <c r="D165" s="159"/>
      <c r="F165" s="11"/>
      <c r="P165" s="31"/>
      <c r="Q165" s="2"/>
      <c r="AA165" s="217"/>
      <c r="AB165" s="218"/>
      <c r="AC165" s="218"/>
      <c r="AD165" s="219"/>
      <c r="AN165" s="63"/>
      <c r="AO165" s="63"/>
      <c r="AP165" s="63"/>
      <c r="AQ165" s="63"/>
      <c r="AR165" s="63"/>
      <c r="AS165" s="63"/>
      <c r="AT165" s="63"/>
      <c r="AU165" s="63"/>
      <c r="AV165" s="217"/>
      <c r="AW165" s="218"/>
      <c r="AX165" s="219"/>
      <c r="AY165" s="218"/>
      <c r="AZ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S165" s="63"/>
      <c r="CJ165" s="63"/>
    </row>
    <row r="166" spans="1:88" x14ac:dyDescent="0.2">
      <c r="A166" s="172"/>
      <c r="B166" s="160"/>
      <c r="C166" s="159"/>
      <c r="D166" s="159"/>
      <c r="F166" s="11"/>
      <c r="P166" s="31"/>
      <c r="Q166" s="2"/>
      <c r="AA166" s="217"/>
      <c r="AB166" s="218"/>
      <c r="AC166" s="218"/>
      <c r="AD166" s="219"/>
      <c r="AN166" s="63"/>
      <c r="AO166" s="63"/>
      <c r="AP166" s="63"/>
      <c r="AQ166" s="63"/>
      <c r="AR166" s="63"/>
      <c r="AS166" s="63"/>
      <c r="AT166" s="63"/>
      <c r="AU166" s="63"/>
      <c r="AV166" s="217"/>
      <c r="AW166" s="218"/>
      <c r="AX166" s="219"/>
      <c r="AY166" s="218"/>
      <c r="AZ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S166" s="63"/>
      <c r="CJ166" s="63"/>
    </row>
    <row r="167" spans="1:88" x14ac:dyDescent="0.2">
      <c r="A167" s="172"/>
      <c r="B167" s="160"/>
      <c r="C167" s="159"/>
      <c r="D167" s="159"/>
      <c r="F167" s="11"/>
      <c r="P167" s="31"/>
      <c r="Q167" s="2"/>
      <c r="AA167" s="217"/>
      <c r="AB167" s="218"/>
      <c r="AC167" s="218"/>
      <c r="AD167" s="219"/>
      <c r="AN167" s="63"/>
      <c r="AO167" s="63"/>
      <c r="AP167" s="63"/>
      <c r="AQ167" s="63"/>
      <c r="AR167" s="63"/>
      <c r="AS167" s="63"/>
      <c r="AT167" s="63"/>
      <c r="AU167" s="63"/>
      <c r="AV167" s="217"/>
      <c r="AW167" s="218"/>
      <c r="AX167" s="219"/>
      <c r="AY167" s="218"/>
      <c r="AZ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S167" s="63"/>
      <c r="CJ167" s="63"/>
    </row>
    <row r="168" spans="1:88" x14ac:dyDescent="0.2">
      <c r="A168" s="172"/>
      <c r="B168" s="160"/>
      <c r="C168" s="159"/>
      <c r="D168" s="159"/>
      <c r="F168" s="11"/>
      <c r="P168" s="31"/>
      <c r="Q168" s="2"/>
      <c r="AA168" s="217"/>
      <c r="AB168" s="218"/>
      <c r="AC168" s="218"/>
      <c r="AD168" s="219"/>
      <c r="AN168" s="63"/>
      <c r="AO168" s="63"/>
      <c r="AP168" s="63"/>
      <c r="AQ168" s="63"/>
      <c r="AR168" s="63"/>
      <c r="AS168" s="63"/>
      <c r="AT168" s="63"/>
      <c r="AU168" s="63"/>
      <c r="AV168" s="217"/>
      <c r="AW168" s="218"/>
      <c r="AX168" s="219"/>
      <c r="AY168" s="218"/>
      <c r="AZ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S168" s="63"/>
      <c r="CJ168" s="63"/>
    </row>
    <row r="169" spans="1:88" x14ac:dyDescent="0.2">
      <c r="A169" s="172"/>
      <c r="B169" s="160"/>
      <c r="C169" s="159"/>
      <c r="D169" s="159"/>
      <c r="F169" s="11"/>
      <c r="P169" s="31"/>
      <c r="Q169" s="2"/>
      <c r="AA169" s="217"/>
      <c r="AB169" s="218"/>
      <c r="AC169" s="218"/>
      <c r="AD169" s="219"/>
      <c r="AN169" s="63"/>
      <c r="AO169" s="63"/>
      <c r="AP169" s="63"/>
      <c r="AQ169" s="63"/>
      <c r="AR169" s="63"/>
      <c r="AS169" s="63"/>
      <c r="AT169" s="63"/>
      <c r="AU169" s="63"/>
      <c r="AV169" s="217"/>
      <c r="AW169" s="218"/>
      <c r="AX169" s="219"/>
      <c r="AY169" s="218"/>
      <c r="AZ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S169" s="63"/>
      <c r="CJ169" s="63"/>
    </row>
    <row r="170" spans="1:88" x14ac:dyDescent="0.2">
      <c r="A170" s="172"/>
      <c r="B170" s="160"/>
      <c r="C170" s="159"/>
      <c r="D170" s="159"/>
      <c r="F170" s="11"/>
      <c r="P170" s="31"/>
      <c r="Q170" s="2"/>
      <c r="AA170" s="217"/>
      <c r="AB170" s="218"/>
      <c r="AC170" s="218"/>
      <c r="AD170" s="219"/>
      <c r="AN170" s="63"/>
      <c r="AO170" s="63"/>
      <c r="AP170" s="63"/>
      <c r="AQ170" s="63"/>
      <c r="AR170" s="63"/>
      <c r="AS170" s="63"/>
      <c r="AT170" s="63"/>
      <c r="AU170" s="63"/>
      <c r="AV170" s="217"/>
      <c r="AW170" s="218"/>
      <c r="AX170" s="219"/>
      <c r="AY170" s="218"/>
      <c r="AZ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S170" s="63"/>
      <c r="CJ170" s="63"/>
    </row>
    <row r="171" spans="1:88" x14ac:dyDescent="0.2">
      <c r="A171" s="172"/>
      <c r="B171" s="160"/>
      <c r="C171" s="159"/>
      <c r="D171" s="159"/>
      <c r="F171" s="11"/>
      <c r="P171" s="31"/>
      <c r="Q171" s="2"/>
      <c r="AA171" s="217"/>
      <c r="AB171" s="218"/>
      <c r="AC171" s="218"/>
      <c r="AD171" s="219"/>
      <c r="AN171" s="63"/>
      <c r="AO171" s="63"/>
      <c r="AP171" s="63"/>
      <c r="AQ171" s="63"/>
      <c r="AR171" s="63"/>
      <c r="AS171" s="63"/>
      <c r="AT171" s="63"/>
      <c r="AU171" s="63"/>
      <c r="AV171" s="217"/>
      <c r="AW171" s="218"/>
      <c r="AX171" s="219"/>
      <c r="AY171" s="218"/>
      <c r="AZ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S171" s="63"/>
      <c r="CJ171" s="63"/>
    </row>
    <row r="172" spans="1:88" x14ac:dyDescent="0.2">
      <c r="A172" s="162"/>
      <c r="B172" s="162"/>
      <c r="C172" s="162"/>
      <c r="D172" s="162"/>
      <c r="AA172" s="217"/>
      <c r="AB172" s="218"/>
      <c r="AC172" s="218"/>
      <c r="AD172" s="219"/>
      <c r="AN172" s="63"/>
      <c r="AO172" s="63"/>
      <c r="AP172" s="63"/>
      <c r="AQ172" s="63"/>
      <c r="AR172" s="63"/>
      <c r="AS172" s="63"/>
      <c r="AT172" s="63"/>
      <c r="AU172" s="63"/>
      <c r="AV172" s="217"/>
      <c r="AW172" s="218"/>
      <c r="AX172" s="219"/>
      <c r="AY172" s="218"/>
      <c r="AZ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S172" s="63"/>
      <c r="CJ172" s="63"/>
    </row>
    <row r="173" spans="1:88" x14ac:dyDescent="0.2">
      <c r="A173" s="162"/>
      <c r="B173" s="162"/>
      <c r="C173" s="162"/>
      <c r="D173" s="162"/>
      <c r="AA173" s="217"/>
      <c r="AB173" s="218"/>
      <c r="AC173" s="218"/>
      <c r="AD173" s="219"/>
      <c r="AN173" s="63"/>
      <c r="AO173" s="63"/>
      <c r="AP173" s="63"/>
      <c r="AQ173" s="63"/>
      <c r="AR173" s="63"/>
      <c r="AS173" s="63"/>
      <c r="AT173" s="63"/>
      <c r="AU173" s="63"/>
      <c r="AV173" s="217"/>
      <c r="AW173" s="218"/>
      <c r="AX173" s="219"/>
      <c r="AY173" s="218"/>
      <c r="AZ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S173" s="63"/>
      <c r="CJ173" s="63"/>
    </row>
    <row r="174" spans="1:88" x14ac:dyDescent="0.2">
      <c r="A174" s="162"/>
      <c r="B174" s="162"/>
      <c r="C174" s="162"/>
      <c r="D174" s="162"/>
      <c r="AA174" s="217"/>
      <c r="AB174" s="218"/>
      <c r="AC174" s="218"/>
      <c r="AD174" s="219"/>
      <c r="AN174" s="63"/>
      <c r="AO174" s="63"/>
      <c r="AP174" s="63"/>
      <c r="AQ174" s="63"/>
      <c r="AR174" s="63"/>
      <c r="AS174" s="63"/>
      <c r="AT174" s="63"/>
      <c r="AU174" s="63"/>
      <c r="AV174" s="217"/>
      <c r="AW174" s="218"/>
      <c r="AX174" s="219"/>
      <c r="AY174" s="218"/>
      <c r="AZ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S174" s="63"/>
      <c r="CJ174" s="63"/>
    </row>
    <row r="175" spans="1:88" x14ac:dyDescent="0.2">
      <c r="A175" s="162"/>
      <c r="B175" s="162"/>
      <c r="C175" s="162"/>
      <c r="D175" s="162"/>
      <c r="AA175" s="217"/>
      <c r="AB175" s="218"/>
      <c r="AC175" s="218"/>
      <c r="AD175" s="219"/>
      <c r="AN175" s="63"/>
      <c r="AO175" s="63"/>
      <c r="AP175" s="63"/>
      <c r="AQ175" s="63"/>
      <c r="AR175" s="63"/>
      <c r="AS175" s="63"/>
      <c r="AT175" s="63"/>
      <c r="AU175" s="63"/>
      <c r="AV175" s="217"/>
      <c r="AW175" s="218"/>
      <c r="AX175" s="219"/>
      <c r="AY175" s="218"/>
      <c r="AZ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S175" s="63"/>
      <c r="CJ175" s="63"/>
    </row>
    <row r="176" spans="1:88" x14ac:dyDescent="0.2">
      <c r="A176" s="162"/>
      <c r="B176" s="162"/>
      <c r="C176" s="162"/>
      <c r="D176" s="162"/>
      <c r="AA176" s="217"/>
      <c r="AB176" s="218"/>
      <c r="AC176" s="218"/>
      <c r="AD176" s="219"/>
      <c r="AN176" s="63"/>
      <c r="AO176" s="63"/>
      <c r="AP176" s="63"/>
      <c r="AQ176" s="63"/>
      <c r="AR176" s="63"/>
      <c r="AS176" s="63"/>
      <c r="AT176" s="63"/>
      <c r="AU176" s="63"/>
      <c r="AV176" s="217"/>
      <c r="AW176" s="218"/>
      <c r="AX176" s="219"/>
      <c r="AY176" s="218"/>
      <c r="AZ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S176" s="63"/>
      <c r="CJ176" s="63"/>
    </row>
    <row r="177" spans="1:88" x14ac:dyDescent="0.2">
      <c r="A177" s="162"/>
      <c r="B177" s="162"/>
      <c r="C177" s="162"/>
      <c r="D177" s="162"/>
      <c r="AA177" s="217"/>
      <c r="AB177" s="218"/>
      <c r="AC177" s="218"/>
      <c r="AD177" s="219"/>
      <c r="AN177" s="63"/>
      <c r="AO177" s="63"/>
      <c r="AP177" s="63"/>
      <c r="AQ177" s="63"/>
      <c r="AR177" s="63"/>
      <c r="AS177" s="63"/>
      <c r="AT177" s="63"/>
      <c r="AU177" s="63"/>
      <c r="AV177" s="217"/>
      <c r="AW177" s="218"/>
      <c r="AX177" s="219"/>
      <c r="AY177" s="218"/>
      <c r="AZ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S177" s="63"/>
      <c r="CJ177" s="63"/>
    </row>
    <row r="178" spans="1:88" x14ac:dyDescent="0.2">
      <c r="A178" s="162"/>
      <c r="B178" s="162"/>
      <c r="C178" s="162"/>
      <c r="D178" s="162"/>
      <c r="AA178" s="217"/>
      <c r="AB178" s="218"/>
      <c r="AC178" s="218"/>
      <c r="AD178" s="219"/>
      <c r="AN178" s="63"/>
      <c r="AO178" s="63"/>
      <c r="AP178" s="63"/>
      <c r="AQ178" s="63"/>
      <c r="AR178" s="63"/>
      <c r="AS178" s="63"/>
      <c r="AT178" s="63"/>
      <c r="AU178" s="63"/>
      <c r="AV178" s="217"/>
      <c r="AW178" s="218"/>
      <c r="AX178" s="219"/>
      <c r="AY178" s="218"/>
      <c r="AZ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S178" s="63"/>
      <c r="CJ178" s="63"/>
    </row>
    <row r="179" spans="1:88" x14ac:dyDescent="0.2">
      <c r="A179" s="162"/>
      <c r="B179" s="162"/>
      <c r="C179" s="162"/>
      <c r="D179" s="162"/>
      <c r="AA179" s="217"/>
      <c r="AB179" s="218"/>
      <c r="AC179" s="218"/>
      <c r="AD179" s="219"/>
      <c r="AN179" s="63"/>
      <c r="AO179" s="63"/>
      <c r="AP179" s="63"/>
      <c r="AQ179" s="63"/>
      <c r="AR179" s="63"/>
      <c r="AS179" s="63"/>
      <c r="AT179" s="63"/>
      <c r="AU179" s="63"/>
      <c r="AV179" s="217"/>
      <c r="AW179" s="218"/>
      <c r="AX179" s="219"/>
      <c r="AY179" s="218"/>
      <c r="AZ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S179" s="63"/>
      <c r="CJ179" s="63"/>
    </row>
    <row r="180" spans="1:88" x14ac:dyDescent="0.2">
      <c r="A180" s="162"/>
      <c r="B180" s="162"/>
      <c r="C180" s="162"/>
      <c r="D180" s="162"/>
      <c r="AA180" s="217"/>
      <c r="AB180" s="218"/>
      <c r="AC180" s="218"/>
      <c r="AD180" s="219"/>
      <c r="AN180" s="63"/>
      <c r="AO180" s="63"/>
      <c r="AP180" s="63"/>
      <c r="AQ180" s="63"/>
      <c r="AR180" s="63"/>
      <c r="AS180" s="63"/>
      <c r="AT180" s="63"/>
      <c r="AU180" s="63"/>
      <c r="AV180" s="217"/>
      <c r="AW180" s="218"/>
      <c r="AX180" s="219"/>
      <c r="AY180" s="218"/>
      <c r="AZ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S180" s="63"/>
      <c r="CJ180" s="63"/>
    </row>
    <row r="181" spans="1:88" x14ac:dyDescent="0.2">
      <c r="A181" s="162"/>
      <c r="B181" s="162"/>
      <c r="C181" s="162"/>
      <c r="D181" s="162"/>
      <c r="AA181" s="217"/>
      <c r="AB181" s="218"/>
      <c r="AC181" s="218"/>
      <c r="AD181" s="219"/>
      <c r="AN181" s="63"/>
      <c r="AO181" s="63"/>
      <c r="AP181" s="63"/>
      <c r="AQ181" s="63"/>
      <c r="AR181" s="63"/>
      <c r="AS181" s="63"/>
      <c r="AT181" s="63"/>
      <c r="AU181" s="63"/>
      <c r="AV181" s="217"/>
      <c r="AW181" s="218"/>
      <c r="AX181" s="219"/>
      <c r="AY181" s="218"/>
      <c r="AZ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S181" s="63"/>
      <c r="CJ181" s="63"/>
    </row>
    <row r="182" spans="1:88" x14ac:dyDescent="0.2">
      <c r="A182" s="162"/>
      <c r="B182" s="162"/>
      <c r="C182" s="162"/>
      <c r="D182" s="162"/>
      <c r="AA182" s="217"/>
      <c r="AB182" s="218"/>
      <c r="AC182" s="218"/>
      <c r="AD182" s="219"/>
      <c r="AN182" s="63"/>
      <c r="AO182" s="63"/>
      <c r="AP182" s="63"/>
      <c r="AQ182" s="63"/>
      <c r="AR182" s="63"/>
      <c r="AS182" s="63"/>
      <c r="AT182" s="63"/>
      <c r="AU182" s="63"/>
      <c r="AV182" s="217"/>
      <c r="AW182" s="218"/>
      <c r="AX182" s="219"/>
      <c r="AY182" s="218"/>
      <c r="AZ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S182" s="63"/>
      <c r="CJ182" s="63"/>
    </row>
    <row r="183" spans="1:88" x14ac:dyDescent="0.2">
      <c r="A183" s="162"/>
      <c r="B183" s="162"/>
      <c r="C183" s="162"/>
      <c r="D183" s="162"/>
      <c r="AA183" s="217"/>
      <c r="AB183" s="218"/>
      <c r="AC183" s="218"/>
      <c r="AD183" s="219"/>
      <c r="AN183" s="63"/>
      <c r="AO183" s="63"/>
      <c r="AP183" s="63"/>
      <c r="AQ183" s="63"/>
      <c r="AR183" s="63"/>
      <c r="AS183" s="63"/>
      <c r="AT183" s="63"/>
      <c r="AU183" s="63"/>
      <c r="AV183" s="217"/>
      <c r="AW183" s="218"/>
      <c r="AX183" s="219"/>
      <c r="AY183" s="218"/>
      <c r="AZ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S183" s="63"/>
      <c r="CJ183" s="63"/>
    </row>
    <row r="184" spans="1:88" x14ac:dyDescent="0.2">
      <c r="A184" s="162"/>
      <c r="B184" s="162"/>
      <c r="C184" s="162"/>
      <c r="D184" s="162"/>
      <c r="AA184" s="217"/>
      <c r="AB184" s="218"/>
      <c r="AC184" s="218"/>
      <c r="AD184" s="219"/>
      <c r="AN184" s="63"/>
      <c r="AO184" s="63"/>
      <c r="AP184" s="63"/>
      <c r="AQ184" s="63"/>
      <c r="AR184" s="63"/>
      <c r="AS184" s="63"/>
      <c r="AT184" s="63"/>
      <c r="AU184" s="63"/>
      <c r="AV184" s="217"/>
      <c r="AW184" s="218"/>
      <c r="AX184" s="219"/>
      <c r="AY184" s="218"/>
      <c r="AZ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S184" s="63"/>
      <c r="CJ184" s="63"/>
    </row>
    <row r="185" spans="1:88" x14ac:dyDescent="0.2">
      <c r="A185" s="162"/>
      <c r="B185" s="162"/>
      <c r="C185" s="162"/>
      <c r="D185" s="162"/>
      <c r="AA185" s="217"/>
      <c r="AB185" s="218"/>
      <c r="AC185" s="218"/>
      <c r="AD185" s="219"/>
      <c r="AN185" s="63"/>
      <c r="AO185" s="63"/>
      <c r="AP185" s="63"/>
      <c r="AQ185" s="63"/>
      <c r="AR185" s="63"/>
      <c r="AS185" s="63"/>
      <c r="AT185" s="63"/>
      <c r="AU185" s="63"/>
      <c r="AV185" s="217"/>
      <c r="AW185" s="218"/>
      <c r="AX185" s="219"/>
      <c r="AY185" s="218"/>
      <c r="AZ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S185" s="63"/>
      <c r="CJ185" s="63"/>
    </row>
    <row r="186" spans="1:88" x14ac:dyDescent="0.2">
      <c r="A186" s="162"/>
      <c r="B186" s="162"/>
      <c r="C186" s="162"/>
      <c r="D186" s="162"/>
      <c r="AA186" s="217"/>
      <c r="AB186" s="218"/>
      <c r="AC186" s="218"/>
      <c r="AD186" s="219"/>
      <c r="AN186" s="63"/>
      <c r="AO186" s="63"/>
      <c r="AP186" s="63"/>
      <c r="AQ186" s="63"/>
      <c r="AR186" s="63"/>
      <c r="AS186" s="63"/>
      <c r="AT186" s="63"/>
      <c r="AU186" s="63"/>
      <c r="AV186" s="217"/>
      <c r="AW186" s="218"/>
      <c r="AX186" s="219"/>
      <c r="AY186" s="218"/>
      <c r="AZ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S186" s="63"/>
      <c r="CJ186" s="63"/>
    </row>
    <row r="187" spans="1:88" x14ac:dyDescent="0.2">
      <c r="A187" s="162"/>
      <c r="B187" s="162"/>
      <c r="C187" s="162"/>
      <c r="D187" s="162"/>
      <c r="AA187" s="217"/>
      <c r="AB187" s="218"/>
      <c r="AC187" s="218"/>
      <c r="AD187" s="219"/>
      <c r="AN187" s="63"/>
      <c r="AO187" s="63"/>
      <c r="AP187" s="63"/>
      <c r="AQ187" s="63"/>
      <c r="AR187" s="63"/>
      <c r="AS187" s="63"/>
      <c r="AT187" s="63"/>
      <c r="AU187" s="63"/>
      <c r="AV187" s="217"/>
      <c r="AW187" s="218"/>
      <c r="AX187" s="219"/>
      <c r="AY187" s="218"/>
      <c r="AZ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S187" s="63"/>
      <c r="CJ187" s="63"/>
    </row>
    <row r="188" spans="1:88" x14ac:dyDescent="0.2">
      <c r="A188" s="162"/>
      <c r="B188" s="162"/>
      <c r="C188" s="162"/>
      <c r="D188" s="162"/>
      <c r="AA188" s="217"/>
      <c r="AB188" s="218"/>
      <c r="AC188" s="218"/>
      <c r="AD188" s="219"/>
      <c r="AN188" s="63"/>
      <c r="AO188" s="63"/>
      <c r="AP188" s="63"/>
      <c r="AQ188" s="63"/>
      <c r="AR188" s="63"/>
      <c r="AS188" s="63"/>
      <c r="AT188" s="63"/>
      <c r="AU188" s="63"/>
      <c r="AV188" s="217"/>
      <c r="AW188" s="218"/>
      <c r="AX188" s="219"/>
      <c r="AY188" s="218"/>
      <c r="AZ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S188" s="63"/>
      <c r="CJ188" s="63"/>
    </row>
    <row r="189" spans="1:88" x14ac:dyDescent="0.2">
      <c r="A189" s="162"/>
      <c r="B189" s="162"/>
      <c r="C189" s="162"/>
      <c r="D189" s="162"/>
      <c r="AA189" s="217"/>
      <c r="AB189" s="218"/>
      <c r="AC189" s="218"/>
      <c r="AD189" s="219"/>
      <c r="AN189" s="63"/>
      <c r="AO189" s="63"/>
      <c r="AP189" s="63"/>
      <c r="AQ189" s="63"/>
      <c r="AR189" s="63"/>
      <c r="AS189" s="63"/>
      <c r="AT189" s="63"/>
      <c r="AU189" s="63"/>
      <c r="AV189" s="217"/>
      <c r="AW189" s="218"/>
      <c r="AX189" s="219"/>
      <c r="AY189" s="218"/>
      <c r="AZ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S189" s="63"/>
      <c r="CJ189" s="63"/>
    </row>
    <row r="190" spans="1:88" x14ac:dyDescent="0.2">
      <c r="A190" s="162"/>
      <c r="B190" s="162"/>
      <c r="C190" s="162"/>
      <c r="D190" s="162"/>
      <c r="AA190" s="217"/>
      <c r="AB190" s="218"/>
      <c r="AC190" s="218"/>
      <c r="AD190" s="219"/>
      <c r="AN190" s="63"/>
      <c r="AO190" s="63"/>
      <c r="AP190" s="63"/>
      <c r="AQ190" s="63"/>
      <c r="AR190" s="63"/>
      <c r="AS190" s="63"/>
      <c r="AT190" s="63"/>
      <c r="AU190" s="63"/>
      <c r="AV190" s="217"/>
      <c r="AW190" s="218"/>
      <c r="AX190" s="219"/>
      <c r="AY190" s="218"/>
      <c r="AZ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S190" s="63"/>
      <c r="CJ190" s="63"/>
    </row>
    <row r="191" spans="1:88" x14ac:dyDescent="0.2">
      <c r="A191" s="162"/>
      <c r="B191" s="162"/>
      <c r="C191" s="162"/>
      <c r="D191" s="162"/>
      <c r="AA191" s="217"/>
      <c r="AB191" s="218"/>
      <c r="AC191" s="218"/>
      <c r="AD191" s="219"/>
      <c r="AN191" s="63"/>
      <c r="AO191" s="63"/>
      <c r="AP191" s="63"/>
      <c r="AQ191" s="63"/>
      <c r="AR191" s="63"/>
      <c r="AS191" s="63"/>
      <c r="AT191" s="63"/>
      <c r="AU191" s="63"/>
      <c r="AV191" s="217"/>
      <c r="AW191" s="218"/>
      <c r="AX191" s="219"/>
      <c r="AY191" s="218"/>
      <c r="AZ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S191" s="63"/>
      <c r="CJ191" s="63"/>
    </row>
    <row r="192" spans="1:88" x14ac:dyDescent="0.2">
      <c r="A192" s="162"/>
      <c r="B192" s="162"/>
      <c r="C192" s="162"/>
      <c r="D192" s="162"/>
      <c r="AA192" s="217"/>
      <c r="AB192" s="218"/>
      <c r="AC192" s="218"/>
      <c r="AD192" s="219"/>
      <c r="AN192" s="63"/>
      <c r="AO192" s="63"/>
      <c r="AP192" s="63"/>
      <c r="AQ192" s="63"/>
      <c r="AR192" s="63"/>
      <c r="AS192" s="63"/>
      <c r="AT192" s="63"/>
      <c r="AU192" s="63"/>
      <c r="AV192" s="217"/>
      <c r="AW192" s="218"/>
      <c r="AX192" s="219"/>
      <c r="AY192" s="218"/>
      <c r="AZ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S192" s="63"/>
      <c r="CJ192" s="63"/>
    </row>
    <row r="193" spans="1:102" x14ac:dyDescent="0.2">
      <c r="A193" s="162"/>
      <c r="B193" s="162"/>
      <c r="C193" s="162"/>
      <c r="D193" s="162"/>
      <c r="AA193" s="217"/>
      <c r="AB193" s="218"/>
      <c r="AC193" s="218"/>
      <c r="AD193" s="219"/>
      <c r="AN193" s="63"/>
      <c r="AO193" s="63"/>
      <c r="AP193" s="63"/>
      <c r="AQ193" s="63"/>
      <c r="AR193" s="63"/>
      <c r="AS193" s="63"/>
      <c r="AT193" s="63"/>
      <c r="AU193" s="63"/>
      <c r="AV193" s="217"/>
      <c r="AW193" s="218"/>
      <c r="AX193" s="219"/>
      <c r="AY193" s="218"/>
      <c r="AZ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S193" s="63"/>
      <c r="CJ193" s="63"/>
    </row>
    <row r="194" spans="1:102" x14ac:dyDescent="0.2">
      <c r="A194" s="162"/>
      <c r="B194" s="162"/>
      <c r="C194" s="162"/>
      <c r="D194" s="162"/>
      <c r="AA194" s="217"/>
      <c r="AB194" s="218"/>
      <c r="AC194" s="218"/>
      <c r="AD194" s="219"/>
      <c r="AN194" s="63"/>
      <c r="AO194" s="63"/>
      <c r="AP194" s="63"/>
      <c r="AQ194" s="63"/>
      <c r="AR194" s="63"/>
      <c r="AS194" s="63"/>
      <c r="AT194" s="63"/>
      <c r="AU194" s="63"/>
      <c r="AV194" s="217"/>
      <c r="AW194" s="218"/>
      <c r="AX194" s="219"/>
      <c r="AY194" s="218"/>
      <c r="AZ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S194" s="63"/>
      <c r="CJ194" s="63"/>
    </row>
    <row r="195" spans="1:102" x14ac:dyDescent="0.2">
      <c r="A195" s="162"/>
      <c r="B195" s="162"/>
      <c r="C195" s="162"/>
      <c r="D195" s="162"/>
      <c r="AA195" s="217"/>
      <c r="AB195" s="218"/>
      <c r="AC195" s="218"/>
      <c r="AD195" s="219"/>
      <c r="AN195" s="63"/>
      <c r="AO195" s="63"/>
      <c r="AP195" s="63"/>
      <c r="AQ195" s="63"/>
      <c r="AR195" s="63"/>
      <c r="AS195" s="63"/>
      <c r="AT195" s="63"/>
      <c r="AU195" s="63"/>
      <c r="AV195" s="217"/>
      <c r="AW195" s="218"/>
      <c r="AX195" s="219"/>
      <c r="AY195" s="218"/>
      <c r="AZ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S195" s="63"/>
      <c r="CJ195" s="63"/>
    </row>
    <row r="196" spans="1:102" x14ac:dyDescent="0.2">
      <c r="A196" s="162"/>
      <c r="B196" s="162"/>
      <c r="C196" s="162"/>
      <c r="D196" s="162"/>
      <c r="AA196" s="217"/>
      <c r="AB196" s="218"/>
      <c r="AC196" s="218"/>
      <c r="AD196" s="219"/>
      <c r="AN196" s="63"/>
      <c r="AO196" s="63"/>
      <c r="AP196" s="63"/>
      <c r="AQ196" s="63"/>
      <c r="AR196" s="63"/>
      <c r="AS196" s="63"/>
      <c r="AT196" s="63"/>
      <c r="AU196" s="63"/>
      <c r="AV196" s="217"/>
      <c r="AW196" s="218"/>
      <c r="AX196" s="219"/>
      <c r="AY196" s="218"/>
      <c r="AZ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J196" s="63"/>
      <c r="CK196" s="63"/>
      <c r="CL196" s="63"/>
      <c r="CM196" s="63"/>
      <c r="CN196" s="63"/>
      <c r="CO196" s="63"/>
      <c r="CP196" s="63"/>
      <c r="CX196" s="63"/>
    </row>
    <row r="197" spans="1:102" x14ac:dyDescent="0.2">
      <c r="A197" s="162"/>
      <c r="B197" s="162"/>
      <c r="C197" s="162"/>
      <c r="D197" s="162"/>
      <c r="AA197" s="217"/>
      <c r="AB197" s="218"/>
      <c r="AC197" s="218"/>
      <c r="AD197" s="219"/>
      <c r="AN197" s="63"/>
      <c r="AO197" s="63"/>
      <c r="AP197" s="63"/>
      <c r="AQ197" s="63"/>
      <c r="AR197" s="63"/>
      <c r="AS197" s="63"/>
      <c r="AT197" s="63"/>
      <c r="AU197" s="63"/>
      <c r="AV197" s="217"/>
      <c r="AW197" s="218"/>
      <c r="AX197" s="219"/>
      <c r="AY197" s="218"/>
      <c r="AZ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J197" s="63"/>
      <c r="CK197" s="63"/>
      <c r="CL197" s="63"/>
      <c r="CM197" s="63"/>
      <c r="CN197" s="63"/>
      <c r="CO197" s="63"/>
      <c r="CP197" s="63"/>
      <c r="CX197" s="63"/>
    </row>
    <row r="198" spans="1:102" x14ac:dyDescent="0.2">
      <c r="A198" s="162"/>
      <c r="B198" s="162"/>
      <c r="C198" s="162"/>
      <c r="D198" s="162"/>
      <c r="AA198" s="217"/>
      <c r="AB198" s="218"/>
      <c r="AC198" s="218"/>
      <c r="AD198" s="219"/>
      <c r="AN198" s="63"/>
      <c r="AO198" s="63"/>
      <c r="AP198" s="63"/>
      <c r="AQ198" s="63"/>
      <c r="AR198" s="63"/>
      <c r="AS198" s="63"/>
      <c r="AT198" s="63"/>
      <c r="AU198" s="63"/>
      <c r="AV198" s="217"/>
      <c r="AW198" s="218"/>
      <c r="AX198" s="219"/>
      <c r="AY198" s="218"/>
      <c r="AZ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J198" s="63"/>
      <c r="CK198" s="63"/>
      <c r="CL198" s="63"/>
      <c r="CM198" s="63"/>
      <c r="CN198" s="63"/>
      <c r="CO198" s="63"/>
      <c r="CP198" s="63"/>
      <c r="CX198" s="63"/>
    </row>
    <row r="199" spans="1:102" x14ac:dyDescent="0.2">
      <c r="A199" s="162"/>
      <c r="B199" s="162"/>
      <c r="C199" s="162"/>
      <c r="D199" s="162"/>
      <c r="AA199" s="217"/>
      <c r="AB199" s="218"/>
      <c r="AC199" s="218"/>
      <c r="AD199" s="219"/>
      <c r="AN199" s="63"/>
      <c r="AO199" s="63"/>
      <c r="AP199" s="63"/>
      <c r="AQ199" s="63"/>
      <c r="AR199" s="63"/>
      <c r="AS199" s="63"/>
      <c r="AT199" s="63"/>
      <c r="AU199" s="63"/>
      <c r="AV199" s="217"/>
      <c r="AW199" s="218"/>
      <c r="AX199" s="219"/>
      <c r="AY199" s="218"/>
      <c r="AZ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J199" s="63"/>
      <c r="CK199" s="63"/>
      <c r="CL199" s="63"/>
      <c r="CM199" s="63"/>
      <c r="CN199" s="63"/>
      <c r="CO199" s="63"/>
      <c r="CP199" s="63"/>
      <c r="CX199" s="63"/>
    </row>
    <row r="200" spans="1:102" x14ac:dyDescent="0.2">
      <c r="A200" s="162"/>
      <c r="B200" s="162"/>
      <c r="C200" s="162"/>
      <c r="D200" s="162"/>
      <c r="AA200" s="217"/>
      <c r="AB200" s="218"/>
      <c r="AC200" s="218"/>
      <c r="AD200" s="219"/>
      <c r="AN200" s="63"/>
      <c r="AO200" s="63"/>
      <c r="AP200" s="63"/>
      <c r="AQ200" s="63"/>
      <c r="AR200" s="63"/>
      <c r="AS200" s="63"/>
      <c r="AT200" s="63"/>
      <c r="AU200" s="63"/>
      <c r="AV200" s="217"/>
      <c r="AW200" s="218"/>
      <c r="AX200" s="219"/>
      <c r="AY200" s="218"/>
      <c r="AZ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J200" s="63"/>
      <c r="CK200" s="63"/>
      <c r="CL200" s="63"/>
      <c r="CM200" s="63"/>
      <c r="CN200" s="63"/>
      <c r="CO200" s="63"/>
      <c r="CP200" s="63"/>
      <c r="CX200" s="63"/>
    </row>
    <row r="201" spans="1:102" x14ac:dyDescent="0.2">
      <c r="A201" s="162"/>
      <c r="B201" s="162"/>
      <c r="C201" s="162"/>
      <c r="D201" s="162"/>
      <c r="AA201" s="217"/>
      <c r="AB201" s="218"/>
      <c r="AC201" s="218"/>
      <c r="AD201" s="219"/>
      <c r="AN201" s="63"/>
      <c r="AO201" s="63"/>
      <c r="AP201" s="63"/>
      <c r="AQ201" s="63"/>
      <c r="AR201" s="63"/>
      <c r="AS201" s="63"/>
      <c r="AT201" s="63"/>
      <c r="AU201" s="63"/>
      <c r="AV201" s="217"/>
      <c r="AW201" s="218"/>
      <c r="AX201" s="219"/>
      <c r="AY201" s="218"/>
      <c r="AZ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J201" s="63"/>
      <c r="CK201" s="63"/>
      <c r="CL201" s="63"/>
      <c r="CM201" s="63"/>
      <c r="CN201" s="63"/>
      <c r="CO201" s="63"/>
      <c r="CP201" s="63"/>
      <c r="CX201" s="63"/>
    </row>
    <row r="202" spans="1:102" x14ac:dyDescent="0.2">
      <c r="A202" s="162"/>
      <c r="B202" s="162"/>
      <c r="C202" s="162"/>
      <c r="D202" s="162"/>
      <c r="AA202" s="217"/>
      <c r="AB202" s="218"/>
      <c r="AC202" s="218"/>
      <c r="AD202" s="219"/>
      <c r="AN202" s="63"/>
      <c r="AO202" s="63"/>
      <c r="AP202" s="63"/>
      <c r="AQ202" s="63"/>
      <c r="AR202" s="63"/>
      <c r="AS202" s="63"/>
      <c r="AT202" s="63"/>
      <c r="AU202" s="63"/>
      <c r="AV202" s="217"/>
      <c r="AW202" s="218"/>
      <c r="AX202" s="219"/>
      <c r="AY202" s="218"/>
      <c r="AZ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J202" s="63"/>
      <c r="CK202" s="63"/>
      <c r="CL202" s="63"/>
      <c r="CM202" s="63"/>
      <c r="CN202" s="63"/>
      <c r="CO202" s="63"/>
      <c r="CP202" s="63"/>
      <c r="CX202" s="63"/>
    </row>
    <row r="203" spans="1:102" x14ac:dyDescent="0.2">
      <c r="A203" s="162"/>
      <c r="B203" s="162"/>
      <c r="C203" s="162"/>
      <c r="D203" s="162"/>
      <c r="AA203" s="217"/>
      <c r="AB203" s="218"/>
      <c r="AC203" s="218"/>
      <c r="AD203" s="219"/>
      <c r="AN203" s="63"/>
      <c r="AO203" s="63"/>
      <c r="AP203" s="63"/>
      <c r="AQ203" s="63"/>
      <c r="AR203" s="63"/>
      <c r="AS203" s="63"/>
      <c r="AT203" s="63"/>
      <c r="AU203" s="63"/>
      <c r="AV203" s="217"/>
      <c r="AW203" s="218"/>
      <c r="AX203" s="219"/>
      <c r="AY203" s="218"/>
      <c r="AZ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J203" s="63"/>
      <c r="CK203" s="63"/>
      <c r="CL203" s="63"/>
      <c r="CM203" s="63"/>
      <c r="CN203" s="63"/>
      <c r="CO203" s="63"/>
      <c r="CP203" s="63"/>
      <c r="CX203" s="63"/>
    </row>
    <row r="204" spans="1:102" x14ac:dyDescent="0.2">
      <c r="A204" s="162"/>
      <c r="B204" s="162"/>
      <c r="C204" s="162"/>
      <c r="D204" s="162"/>
      <c r="AA204" s="217"/>
      <c r="AB204" s="218"/>
      <c r="AC204" s="218"/>
      <c r="AD204" s="219"/>
      <c r="AN204" s="63"/>
      <c r="AO204" s="63"/>
      <c r="AP204" s="63"/>
      <c r="AQ204" s="63"/>
      <c r="AR204" s="63"/>
      <c r="AS204" s="63"/>
      <c r="AT204" s="63"/>
      <c r="AU204" s="63"/>
      <c r="AV204" s="217"/>
      <c r="AW204" s="218"/>
      <c r="AX204" s="219"/>
      <c r="AY204" s="218"/>
      <c r="AZ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J204" s="63"/>
      <c r="CK204" s="63"/>
      <c r="CL204" s="63"/>
      <c r="CM204" s="63"/>
      <c r="CN204" s="63"/>
      <c r="CO204" s="63"/>
      <c r="CP204" s="63"/>
      <c r="CX204" s="63"/>
    </row>
    <row r="205" spans="1:102" x14ac:dyDescent="0.2">
      <c r="A205" s="162"/>
      <c r="B205" s="162"/>
      <c r="C205" s="162"/>
      <c r="D205" s="162"/>
      <c r="AA205" s="217"/>
      <c r="AB205" s="218"/>
      <c r="AC205" s="218"/>
      <c r="AD205" s="219"/>
      <c r="AN205" s="63"/>
      <c r="AO205" s="63"/>
      <c r="AP205" s="63"/>
      <c r="AQ205" s="63"/>
      <c r="AR205" s="63"/>
      <c r="AS205" s="63"/>
      <c r="AT205" s="63"/>
      <c r="AU205" s="63"/>
      <c r="AV205" s="217"/>
      <c r="AW205" s="218"/>
      <c r="AX205" s="219"/>
      <c r="AY205" s="218"/>
      <c r="AZ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J205" s="63"/>
      <c r="CK205" s="63"/>
      <c r="CL205" s="63"/>
      <c r="CM205" s="63"/>
      <c r="CN205" s="63"/>
      <c r="CO205" s="63"/>
      <c r="CP205" s="63"/>
      <c r="CX205" s="63"/>
    </row>
    <row r="206" spans="1:102" x14ac:dyDescent="0.2">
      <c r="A206" s="162"/>
      <c r="B206" s="162"/>
      <c r="C206" s="162"/>
      <c r="D206" s="162"/>
      <c r="AA206" s="217"/>
      <c r="AB206" s="218"/>
      <c r="AC206" s="218"/>
      <c r="AD206" s="219"/>
      <c r="AN206" s="63"/>
      <c r="AO206" s="63"/>
      <c r="AP206" s="63"/>
      <c r="AQ206" s="63"/>
      <c r="AR206" s="63"/>
      <c r="AS206" s="63"/>
      <c r="AT206" s="63"/>
      <c r="AU206" s="63"/>
      <c r="AV206" s="217"/>
      <c r="AW206" s="218"/>
      <c r="AX206" s="219"/>
      <c r="AY206" s="218"/>
      <c r="AZ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J206" s="63"/>
      <c r="CK206" s="63"/>
      <c r="CL206" s="63"/>
      <c r="CM206" s="63"/>
      <c r="CN206" s="63"/>
      <c r="CO206" s="63"/>
      <c r="CP206" s="63"/>
      <c r="CX206" s="63"/>
    </row>
    <row r="207" spans="1:102" x14ac:dyDescent="0.2">
      <c r="A207" s="162"/>
      <c r="B207" s="162"/>
      <c r="C207" s="162"/>
      <c r="D207" s="162"/>
      <c r="AA207" s="217"/>
      <c r="AB207" s="218"/>
      <c r="AC207" s="218"/>
      <c r="AD207" s="219"/>
      <c r="AN207" s="63"/>
      <c r="AO207" s="63"/>
      <c r="AP207" s="63"/>
      <c r="AQ207" s="63"/>
      <c r="AR207" s="63"/>
      <c r="AS207" s="63"/>
      <c r="AT207" s="63"/>
      <c r="AU207" s="63"/>
      <c r="AV207" s="217"/>
      <c r="AW207" s="218"/>
      <c r="AX207" s="219"/>
      <c r="AY207" s="218"/>
      <c r="AZ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J207" s="63"/>
      <c r="CK207" s="63"/>
      <c r="CL207" s="63"/>
      <c r="CM207" s="63"/>
      <c r="CN207" s="63"/>
      <c r="CO207" s="63"/>
      <c r="CP207" s="63"/>
      <c r="CX207" s="63"/>
    </row>
    <row r="208" spans="1:102" x14ac:dyDescent="0.2">
      <c r="A208" s="162"/>
      <c r="B208" s="162"/>
      <c r="C208" s="162"/>
      <c r="D208" s="162"/>
      <c r="AA208" s="217"/>
      <c r="AB208" s="218"/>
      <c r="AC208" s="218"/>
      <c r="AD208" s="219"/>
      <c r="AN208" s="63"/>
      <c r="AO208" s="63"/>
      <c r="AP208" s="63"/>
      <c r="AQ208" s="63"/>
      <c r="AR208" s="63"/>
      <c r="AS208" s="63"/>
      <c r="AT208" s="63"/>
      <c r="AU208" s="63"/>
      <c r="AV208" s="217"/>
      <c r="AW208" s="218"/>
      <c r="AX208" s="219"/>
      <c r="AY208" s="218"/>
      <c r="AZ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J208" s="63"/>
      <c r="CK208" s="63"/>
      <c r="CL208" s="63"/>
      <c r="CM208" s="63"/>
      <c r="CN208" s="63"/>
      <c r="CO208" s="63"/>
      <c r="CP208" s="63"/>
      <c r="CX208" s="63"/>
    </row>
    <row r="209" spans="1:102" x14ac:dyDescent="0.2">
      <c r="A209" s="162"/>
      <c r="B209" s="162"/>
      <c r="C209" s="162"/>
      <c r="D209" s="162"/>
      <c r="AA209" s="217"/>
      <c r="AB209" s="218"/>
      <c r="AC209" s="218"/>
      <c r="AD209" s="219"/>
      <c r="AN209" s="63"/>
      <c r="AO209" s="63"/>
      <c r="AP209" s="63"/>
      <c r="AQ209" s="63"/>
      <c r="AR209" s="63"/>
      <c r="AS209" s="63"/>
      <c r="AT209" s="63"/>
      <c r="AU209" s="63"/>
      <c r="AV209" s="217"/>
      <c r="AW209" s="218"/>
      <c r="AX209" s="219"/>
      <c r="AY209" s="218"/>
      <c r="AZ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J209" s="63"/>
      <c r="CK209" s="63"/>
      <c r="CL209" s="63"/>
      <c r="CM209" s="63"/>
      <c r="CN209" s="63"/>
      <c r="CO209" s="63"/>
      <c r="CP209" s="63"/>
      <c r="CX209" s="63"/>
    </row>
    <row r="210" spans="1:102" x14ac:dyDescent="0.2">
      <c r="A210" s="162"/>
      <c r="B210" s="162"/>
      <c r="C210" s="162"/>
      <c r="D210" s="162"/>
      <c r="AA210" s="217"/>
      <c r="AB210" s="218"/>
      <c r="AC210" s="218"/>
      <c r="AD210" s="219"/>
      <c r="AN210" s="63"/>
      <c r="AO210" s="63"/>
      <c r="AP210" s="63"/>
      <c r="AQ210" s="63"/>
      <c r="AR210" s="63"/>
      <c r="AS210" s="63"/>
      <c r="AT210" s="63"/>
      <c r="AU210" s="63"/>
      <c r="AV210" s="217"/>
      <c r="AW210" s="218"/>
      <c r="AX210" s="219"/>
      <c r="AY210" s="218"/>
      <c r="AZ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J210" s="63"/>
      <c r="CK210" s="63"/>
      <c r="CL210" s="63"/>
      <c r="CM210" s="63"/>
      <c r="CN210" s="63"/>
      <c r="CO210" s="63"/>
      <c r="CP210" s="63"/>
      <c r="CX210" s="63"/>
    </row>
    <row r="211" spans="1:102" x14ac:dyDescent="0.2">
      <c r="A211" s="162"/>
      <c r="B211" s="162"/>
      <c r="C211" s="162"/>
      <c r="D211" s="162"/>
      <c r="AA211" s="217"/>
      <c r="AB211" s="218"/>
      <c r="AC211" s="218"/>
      <c r="AD211" s="219"/>
      <c r="AN211" s="63"/>
      <c r="AO211" s="63"/>
      <c r="AP211" s="63"/>
      <c r="AQ211" s="63"/>
      <c r="AR211" s="63"/>
      <c r="AS211" s="63"/>
      <c r="AT211" s="63"/>
      <c r="AU211" s="63"/>
      <c r="AV211" s="217"/>
      <c r="AW211" s="218"/>
      <c r="AX211" s="219"/>
      <c r="AY211" s="218"/>
      <c r="AZ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J211" s="63"/>
      <c r="CK211" s="63"/>
      <c r="CL211" s="63"/>
      <c r="CM211" s="63"/>
      <c r="CN211" s="63"/>
      <c r="CO211" s="63"/>
      <c r="CP211" s="63"/>
      <c r="CX211" s="63"/>
    </row>
    <row r="212" spans="1:102" x14ac:dyDescent="0.2">
      <c r="A212" s="162"/>
      <c r="B212" s="162"/>
      <c r="C212" s="162"/>
      <c r="D212" s="162"/>
      <c r="AA212" s="217"/>
      <c r="AB212" s="218"/>
      <c r="AC212" s="218"/>
      <c r="AD212" s="219"/>
      <c r="AN212" s="63"/>
      <c r="AO212" s="63"/>
      <c r="AP212" s="63"/>
      <c r="AQ212" s="63"/>
      <c r="AR212" s="63"/>
      <c r="AS212" s="63"/>
      <c r="AT212" s="63"/>
      <c r="AU212" s="63"/>
      <c r="AV212" s="217"/>
      <c r="AW212" s="218"/>
      <c r="AX212" s="219"/>
      <c r="AY212" s="218"/>
      <c r="AZ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J212" s="63"/>
      <c r="CK212" s="63"/>
      <c r="CL212" s="63"/>
      <c r="CM212" s="63"/>
      <c r="CN212" s="63"/>
      <c r="CO212" s="63"/>
      <c r="CP212" s="63"/>
      <c r="CX212" s="63"/>
    </row>
    <row r="213" spans="1:102" x14ac:dyDescent="0.2">
      <c r="A213" s="162"/>
      <c r="B213" s="162"/>
      <c r="C213" s="162"/>
      <c r="D213" s="162"/>
      <c r="AA213" s="217"/>
      <c r="AB213" s="218"/>
      <c r="AC213" s="218"/>
      <c r="AD213" s="219"/>
      <c r="AN213" s="63"/>
      <c r="AO213" s="63"/>
      <c r="AP213" s="63"/>
      <c r="AQ213" s="63"/>
      <c r="AR213" s="63"/>
      <c r="AS213" s="63"/>
      <c r="AT213" s="63"/>
      <c r="AU213" s="63"/>
      <c r="AV213" s="217"/>
      <c r="AW213" s="218"/>
      <c r="AX213" s="219"/>
      <c r="AY213" s="218"/>
      <c r="AZ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J213" s="63"/>
      <c r="CK213" s="63"/>
      <c r="CL213" s="63"/>
      <c r="CM213" s="63"/>
      <c r="CN213" s="63"/>
      <c r="CO213" s="63"/>
      <c r="CP213" s="63"/>
      <c r="CX213" s="63"/>
    </row>
    <row r="214" spans="1:102" x14ac:dyDescent="0.2">
      <c r="A214" s="162"/>
      <c r="B214" s="162"/>
      <c r="C214" s="162"/>
      <c r="D214" s="162"/>
      <c r="AA214" s="217"/>
      <c r="AB214" s="218"/>
      <c r="AC214" s="218"/>
      <c r="AD214" s="219"/>
      <c r="AN214" s="63"/>
      <c r="AO214" s="63"/>
      <c r="AP214" s="63"/>
      <c r="AQ214" s="63"/>
      <c r="AR214" s="63"/>
      <c r="AS214" s="63"/>
      <c r="AT214" s="63"/>
      <c r="AU214" s="63"/>
      <c r="AV214" s="217"/>
      <c r="AW214" s="218"/>
      <c r="AX214" s="219"/>
      <c r="AY214" s="218"/>
      <c r="AZ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J214" s="63"/>
      <c r="CK214" s="63"/>
      <c r="CL214" s="63"/>
      <c r="CM214" s="63"/>
      <c r="CN214" s="63"/>
      <c r="CO214" s="63"/>
      <c r="CP214" s="63"/>
      <c r="CX214" s="63"/>
    </row>
    <row r="215" spans="1:102" x14ac:dyDescent="0.2">
      <c r="A215" s="162"/>
      <c r="B215" s="162"/>
      <c r="C215" s="162"/>
      <c r="D215" s="162"/>
      <c r="AA215" s="217"/>
      <c r="AB215" s="218"/>
      <c r="AC215" s="218"/>
      <c r="AD215" s="219"/>
      <c r="AN215" s="63"/>
      <c r="AO215" s="63"/>
      <c r="AP215" s="63"/>
      <c r="AQ215" s="63"/>
      <c r="AR215" s="63"/>
      <c r="AS215" s="63"/>
      <c r="AT215" s="63"/>
      <c r="AU215" s="63"/>
      <c r="AV215" s="217"/>
      <c r="AW215" s="218"/>
      <c r="AX215" s="219"/>
      <c r="AY215" s="218"/>
      <c r="AZ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J215" s="63"/>
      <c r="CK215" s="63"/>
      <c r="CL215" s="63"/>
      <c r="CM215" s="63"/>
      <c r="CN215" s="63"/>
      <c r="CO215" s="63"/>
      <c r="CP215" s="63"/>
      <c r="CX215" s="63"/>
    </row>
    <row r="216" spans="1:102" x14ac:dyDescent="0.2">
      <c r="A216" s="162"/>
      <c r="B216" s="162"/>
      <c r="C216" s="162"/>
      <c r="D216" s="162"/>
      <c r="AA216" s="217"/>
      <c r="AB216" s="218"/>
      <c r="AC216" s="218"/>
      <c r="AD216" s="219"/>
      <c r="AN216" s="63"/>
      <c r="AO216" s="63"/>
      <c r="AP216" s="63"/>
      <c r="AQ216" s="63"/>
      <c r="AR216" s="63"/>
      <c r="AS216" s="63"/>
      <c r="AT216" s="63"/>
      <c r="AU216" s="63"/>
      <c r="AV216" s="217"/>
      <c r="AW216" s="218"/>
      <c r="AX216" s="219"/>
      <c r="AY216" s="218"/>
      <c r="AZ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J216" s="63"/>
      <c r="CK216" s="63"/>
      <c r="CL216" s="63"/>
      <c r="CM216" s="63"/>
      <c r="CN216" s="63"/>
      <c r="CO216" s="63"/>
      <c r="CP216" s="63"/>
      <c r="CX216" s="63"/>
    </row>
    <row r="217" spans="1:102" x14ac:dyDescent="0.2">
      <c r="A217" s="162"/>
      <c r="B217" s="162"/>
      <c r="C217" s="162"/>
      <c r="D217" s="162"/>
      <c r="AA217" s="217"/>
      <c r="AB217" s="218"/>
      <c r="AC217" s="218"/>
      <c r="AD217" s="219"/>
      <c r="AN217" s="63"/>
      <c r="AO217" s="63"/>
      <c r="AP217" s="63"/>
      <c r="AQ217" s="63"/>
      <c r="AR217" s="63"/>
      <c r="AS217" s="63"/>
      <c r="AT217" s="63"/>
      <c r="AU217" s="63"/>
      <c r="AV217" s="217"/>
      <c r="AW217" s="218"/>
      <c r="AX217" s="219"/>
      <c r="AY217" s="218"/>
      <c r="AZ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I217" s="63"/>
      <c r="CJ217" s="63"/>
      <c r="CK217" s="63"/>
      <c r="CL217" s="63"/>
      <c r="CM217" s="63"/>
      <c r="CN217" s="63"/>
      <c r="CO217" s="63"/>
      <c r="CP217" s="63"/>
      <c r="CX217" s="63"/>
    </row>
    <row r="218" spans="1:102" x14ac:dyDescent="0.2">
      <c r="A218" s="162"/>
      <c r="B218" s="162"/>
      <c r="C218" s="162"/>
      <c r="D218" s="162"/>
      <c r="AA218" s="217"/>
      <c r="AB218" s="218"/>
      <c r="AC218" s="218"/>
      <c r="AD218" s="219"/>
      <c r="AN218" s="63"/>
      <c r="AO218" s="63"/>
      <c r="AP218" s="63"/>
      <c r="AQ218" s="63"/>
      <c r="AR218" s="63"/>
      <c r="AS218" s="63"/>
      <c r="AT218" s="63"/>
      <c r="AU218" s="63"/>
      <c r="AV218" s="217"/>
      <c r="AW218" s="218"/>
      <c r="AX218" s="219"/>
      <c r="AY218" s="218"/>
      <c r="AZ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I218" s="63"/>
      <c r="CJ218" s="63"/>
      <c r="CK218" s="63"/>
      <c r="CL218" s="63"/>
      <c r="CM218" s="63"/>
      <c r="CN218" s="63"/>
      <c r="CO218" s="63"/>
      <c r="CP218" s="63"/>
      <c r="CX218" s="63"/>
    </row>
    <row r="219" spans="1:102" x14ac:dyDescent="0.2">
      <c r="A219" s="162"/>
      <c r="B219" s="162"/>
      <c r="C219" s="162"/>
      <c r="D219" s="162"/>
      <c r="AA219" s="217"/>
      <c r="AB219" s="218"/>
      <c r="AC219" s="218"/>
      <c r="AD219" s="219"/>
      <c r="AN219" s="63"/>
      <c r="AO219" s="63"/>
      <c r="AP219" s="63"/>
      <c r="AQ219" s="63"/>
      <c r="AR219" s="63"/>
      <c r="AS219" s="63"/>
      <c r="AT219" s="63"/>
      <c r="AU219" s="63"/>
      <c r="AV219" s="217"/>
      <c r="AW219" s="218"/>
      <c r="AX219" s="219"/>
      <c r="AY219" s="218"/>
      <c r="AZ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I219" s="63"/>
      <c r="CJ219" s="63"/>
      <c r="CK219" s="63"/>
      <c r="CL219" s="63"/>
      <c r="CM219" s="63"/>
      <c r="CN219" s="63"/>
      <c r="CO219" s="63"/>
      <c r="CP219" s="63"/>
      <c r="CX219" s="63"/>
    </row>
    <row r="220" spans="1:102" x14ac:dyDescent="0.2">
      <c r="A220" s="162"/>
      <c r="B220" s="162"/>
      <c r="C220" s="162"/>
      <c r="D220" s="162"/>
      <c r="AA220" s="217"/>
      <c r="AB220" s="218"/>
      <c r="AC220" s="218"/>
      <c r="AD220" s="219"/>
      <c r="AN220" s="63"/>
      <c r="AO220" s="63"/>
      <c r="AP220" s="63"/>
      <c r="AQ220" s="63"/>
      <c r="AR220" s="63"/>
      <c r="AS220" s="63"/>
      <c r="AT220" s="63"/>
      <c r="AU220" s="63"/>
      <c r="AV220" s="217"/>
      <c r="AW220" s="218"/>
      <c r="AX220" s="219"/>
      <c r="AY220" s="218"/>
      <c r="AZ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I220" s="63"/>
      <c r="CJ220" s="63"/>
      <c r="CK220" s="63"/>
      <c r="CL220" s="63"/>
      <c r="CM220" s="63"/>
      <c r="CN220" s="63"/>
      <c r="CO220" s="63"/>
      <c r="CP220" s="63"/>
      <c r="CX220" s="63"/>
    </row>
    <row r="221" spans="1:102" x14ac:dyDescent="0.2">
      <c r="A221" s="162"/>
      <c r="B221" s="162"/>
      <c r="C221" s="162"/>
      <c r="D221" s="162"/>
      <c r="AA221" s="217"/>
      <c r="AB221" s="218"/>
      <c r="AC221" s="218"/>
      <c r="AD221" s="219"/>
      <c r="AN221" s="63"/>
      <c r="AO221" s="63"/>
      <c r="AP221" s="63"/>
      <c r="AQ221" s="63"/>
      <c r="AR221" s="63"/>
      <c r="AS221" s="63"/>
      <c r="AT221" s="63"/>
      <c r="AU221" s="63"/>
      <c r="AV221" s="217"/>
      <c r="AW221" s="218"/>
      <c r="AX221" s="219"/>
      <c r="AY221" s="218"/>
      <c r="AZ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  <c r="CE221" s="63"/>
      <c r="CF221" s="63"/>
      <c r="CG221" s="63"/>
      <c r="CI221" s="63"/>
      <c r="CJ221" s="63"/>
      <c r="CK221" s="63"/>
      <c r="CL221" s="63"/>
      <c r="CM221" s="63"/>
      <c r="CN221" s="63"/>
      <c r="CO221" s="63"/>
      <c r="CP221" s="63"/>
      <c r="CX221" s="63"/>
    </row>
    <row r="222" spans="1:102" x14ac:dyDescent="0.2">
      <c r="A222" s="162"/>
      <c r="B222" s="162"/>
      <c r="C222" s="162"/>
      <c r="D222" s="162"/>
      <c r="AA222" s="217"/>
      <c r="AB222" s="218"/>
      <c r="AC222" s="218"/>
      <c r="AD222" s="219"/>
      <c r="AN222" s="63"/>
      <c r="AO222" s="63"/>
      <c r="AP222" s="63"/>
      <c r="AQ222" s="63"/>
      <c r="AR222" s="63"/>
      <c r="AS222" s="63"/>
      <c r="AT222" s="63"/>
      <c r="AU222" s="63"/>
      <c r="AV222" s="217"/>
      <c r="AW222" s="218"/>
      <c r="AX222" s="219"/>
      <c r="AY222" s="218"/>
      <c r="AZ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J222" s="63"/>
      <c r="CK222" s="63"/>
      <c r="CL222" s="63"/>
      <c r="CM222" s="63"/>
      <c r="CN222" s="63"/>
      <c r="CO222" s="63"/>
      <c r="CP222" s="63"/>
      <c r="CX222" s="63"/>
    </row>
    <row r="223" spans="1:102" x14ac:dyDescent="0.2">
      <c r="A223" s="162"/>
      <c r="B223" s="162"/>
      <c r="C223" s="162"/>
      <c r="D223" s="162"/>
      <c r="AA223" s="217"/>
      <c r="AB223" s="218"/>
      <c r="AC223" s="218"/>
      <c r="AD223" s="219"/>
      <c r="AN223" s="63"/>
      <c r="AO223" s="63"/>
      <c r="AP223" s="63"/>
      <c r="AQ223" s="63"/>
      <c r="AR223" s="63"/>
      <c r="AS223" s="63"/>
      <c r="AT223" s="63"/>
      <c r="AU223" s="63"/>
      <c r="AV223" s="217"/>
      <c r="AW223" s="218"/>
      <c r="AX223" s="219"/>
      <c r="AY223" s="218"/>
      <c r="AZ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J223" s="63"/>
      <c r="CK223" s="63"/>
      <c r="CL223" s="63"/>
      <c r="CM223" s="63"/>
      <c r="CN223" s="63"/>
      <c r="CO223" s="63"/>
      <c r="CP223" s="63"/>
      <c r="CX223" s="63"/>
    </row>
    <row r="224" spans="1:102" x14ac:dyDescent="0.2">
      <c r="A224" s="162"/>
      <c r="B224" s="162"/>
      <c r="C224" s="162"/>
      <c r="D224" s="162"/>
      <c r="AA224" s="217"/>
      <c r="AB224" s="218"/>
      <c r="AC224" s="218"/>
      <c r="AD224" s="219"/>
      <c r="AN224" s="63"/>
      <c r="AO224" s="63"/>
      <c r="AP224" s="63"/>
      <c r="AQ224" s="63"/>
      <c r="AR224" s="63"/>
      <c r="AS224" s="63"/>
      <c r="AT224" s="63"/>
      <c r="AU224" s="63"/>
      <c r="AV224" s="217"/>
      <c r="AW224" s="218"/>
      <c r="AX224" s="219"/>
      <c r="AY224" s="218"/>
      <c r="AZ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J224" s="63"/>
      <c r="CK224" s="63"/>
      <c r="CL224" s="63"/>
      <c r="CM224" s="63"/>
      <c r="CN224" s="63"/>
      <c r="CO224" s="63"/>
      <c r="CP224" s="63"/>
      <c r="CX224" s="63"/>
    </row>
    <row r="225" spans="1:102" x14ac:dyDescent="0.2">
      <c r="A225" s="162"/>
      <c r="B225" s="162"/>
      <c r="C225" s="162"/>
      <c r="D225" s="162"/>
      <c r="AA225" s="217"/>
      <c r="AB225" s="218"/>
      <c r="AC225" s="218"/>
      <c r="AD225" s="219"/>
      <c r="AN225" s="63"/>
      <c r="AO225" s="63"/>
      <c r="AP225" s="63"/>
      <c r="AQ225" s="63"/>
      <c r="AR225" s="63"/>
      <c r="AS225" s="63"/>
      <c r="AT225" s="63"/>
      <c r="AU225" s="63"/>
      <c r="AV225" s="217"/>
      <c r="AW225" s="218"/>
      <c r="AX225" s="219"/>
      <c r="AY225" s="218"/>
      <c r="AZ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J225" s="63"/>
      <c r="CK225" s="63"/>
      <c r="CL225" s="63"/>
      <c r="CM225" s="63"/>
      <c r="CN225" s="63"/>
      <c r="CO225" s="63"/>
      <c r="CP225" s="63"/>
      <c r="CX225" s="63"/>
    </row>
    <row r="226" spans="1:102" x14ac:dyDescent="0.2">
      <c r="A226" s="162"/>
      <c r="B226" s="162"/>
      <c r="C226" s="162"/>
      <c r="D226" s="162"/>
      <c r="AA226" s="217"/>
      <c r="AB226" s="218"/>
      <c r="AC226" s="218"/>
      <c r="AD226" s="219"/>
      <c r="AN226" s="63"/>
      <c r="AO226" s="63"/>
      <c r="AP226" s="63"/>
      <c r="AQ226" s="63"/>
      <c r="AR226" s="63"/>
      <c r="AS226" s="63"/>
      <c r="AT226" s="63"/>
      <c r="AU226" s="63"/>
      <c r="AV226" s="217"/>
      <c r="AW226" s="218"/>
      <c r="AX226" s="219"/>
      <c r="AY226" s="218"/>
      <c r="AZ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J226" s="63"/>
      <c r="CK226" s="63"/>
      <c r="CL226" s="63"/>
      <c r="CM226" s="63"/>
      <c r="CN226" s="63"/>
      <c r="CO226" s="63"/>
      <c r="CP226" s="63"/>
      <c r="CX226" s="63"/>
    </row>
    <row r="227" spans="1:102" x14ac:dyDescent="0.2">
      <c r="A227" s="162"/>
      <c r="B227" s="162"/>
      <c r="C227" s="162"/>
      <c r="D227" s="162"/>
      <c r="AA227" s="217"/>
      <c r="AB227" s="218"/>
      <c r="AC227" s="218"/>
      <c r="AD227" s="219"/>
      <c r="AN227" s="63"/>
      <c r="AO227" s="63"/>
      <c r="AP227" s="63"/>
      <c r="AQ227" s="63"/>
      <c r="AR227" s="63"/>
      <c r="AS227" s="63"/>
      <c r="AT227" s="63"/>
      <c r="AU227" s="63"/>
      <c r="AV227" s="217"/>
      <c r="AW227" s="218"/>
      <c r="AX227" s="219"/>
      <c r="AY227" s="218"/>
      <c r="AZ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J227" s="63"/>
      <c r="CK227" s="63"/>
      <c r="CL227" s="63"/>
      <c r="CM227" s="63"/>
      <c r="CN227" s="63"/>
      <c r="CO227" s="63"/>
      <c r="CP227" s="63"/>
      <c r="CX227" s="63"/>
    </row>
    <row r="228" spans="1:102" x14ac:dyDescent="0.2">
      <c r="A228" s="162"/>
      <c r="B228" s="162"/>
      <c r="C228" s="162"/>
      <c r="D228" s="162"/>
      <c r="AA228" s="217"/>
      <c r="AB228" s="218"/>
      <c r="AC228" s="218"/>
      <c r="AD228" s="219"/>
      <c r="AN228" s="63"/>
      <c r="AO228" s="63"/>
      <c r="AP228" s="63"/>
      <c r="AQ228" s="63"/>
      <c r="AR228" s="63"/>
      <c r="AS228" s="63"/>
      <c r="AT228" s="63"/>
      <c r="AU228" s="63"/>
      <c r="AV228" s="217"/>
      <c r="AW228" s="218"/>
      <c r="AX228" s="219"/>
      <c r="AY228" s="218"/>
      <c r="AZ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J228" s="63"/>
      <c r="CK228" s="63"/>
      <c r="CL228" s="63"/>
      <c r="CM228" s="63"/>
      <c r="CN228" s="63"/>
      <c r="CO228" s="63"/>
      <c r="CP228" s="63"/>
      <c r="CX228" s="63"/>
    </row>
    <row r="229" spans="1:102" x14ac:dyDescent="0.2">
      <c r="A229" s="162"/>
      <c r="B229" s="162"/>
      <c r="C229" s="162"/>
      <c r="D229" s="162"/>
      <c r="AA229" s="217"/>
      <c r="AB229" s="218"/>
      <c r="AC229" s="218"/>
      <c r="AD229" s="219"/>
      <c r="AN229" s="63"/>
      <c r="AO229" s="63"/>
      <c r="AP229" s="63"/>
      <c r="AQ229" s="63"/>
      <c r="AR229" s="63"/>
      <c r="AS229" s="63"/>
      <c r="AT229" s="63"/>
      <c r="AU229" s="63"/>
      <c r="AV229" s="217"/>
      <c r="AW229" s="218"/>
      <c r="AX229" s="219"/>
      <c r="AY229" s="218"/>
      <c r="AZ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J229" s="63"/>
      <c r="CK229" s="63"/>
      <c r="CL229" s="63"/>
      <c r="CM229" s="63"/>
      <c r="CN229" s="63"/>
      <c r="CO229" s="63"/>
      <c r="CP229" s="63"/>
      <c r="CX229" s="63"/>
    </row>
    <row r="230" spans="1:102" x14ac:dyDescent="0.2">
      <c r="A230" s="162"/>
      <c r="B230" s="162"/>
      <c r="C230" s="162"/>
      <c r="D230" s="162"/>
      <c r="AA230" s="217"/>
      <c r="AB230" s="218"/>
      <c r="AC230" s="218"/>
      <c r="AD230" s="219"/>
      <c r="AN230" s="63"/>
      <c r="AO230" s="63"/>
      <c r="AP230" s="63"/>
      <c r="AQ230" s="63"/>
      <c r="AR230" s="63"/>
      <c r="AS230" s="63"/>
      <c r="AT230" s="63"/>
      <c r="AU230" s="63"/>
      <c r="AV230" s="217"/>
      <c r="AW230" s="218"/>
      <c r="AX230" s="219"/>
      <c r="AY230" s="218"/>
      <c r="AZ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J230" s="63"/>
      <c r="CK230" s="63"/>
      <c r="CL230" s="63"/>
      <c r="CM230" s="63"/>
      <c r="CN230" s="63"/>
      <c r="CO230" s="63"/>
      <c r="CP230" s="63"/>
      <c r="CX230" s="63"/>
    </row>
    <row r="231" spans="1:102" x14ac:dyDescent="0.2">
      <c r="A231" s="162"/>
      <c r="B231" s="162"/>
      <c r="C231" s="162"/>
      <c r="D231" s="162"/>
      <c r="AA231" s="217"/>
      <c r="AB231" s="218"/>
      <c r="AC231" s="218"/>
      <c r="AD231" s="219"/>
      <c r="AN231" s="63"/>
      <c r="AO231" s="63"/>
      <c r="AP231" s="63"/>
      <c r="AQ231" s="63"/>
      <c r="AR231" s="63"/>
      <c r="AS231" s="63"/>
      <c r="AT231" s="63"/>
      <c r="AU231" s="63"/>
      <c r="AV231" s="217"/>
      <c r="AW231" s="218"/>
      <c r="AX231" s="219"/>
      <c r="AY231" s="218"/>
      <c r="AZ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J231" s="63"/>
      <c r="CK231" s="63"/>
      <c r="CL231" s="63"/>
      <c r="CM231" s="63"/>
      <c r="CN231" s="63"/>
      <c r="CO231" s="63"/>
      <c r="CP231" s="63"/>
      <c r="CX231" s="63"/>
    </row>
    <row r="232" spans="1:102" x14ac:dyDescent="0.2">
      <c r="A232" s="162"/>
      <c r="B232" s="162"/>
      <c r="C232" s="162"/>
      <c r="D232" s="162"/>
      <c r="AA232" s="217"/>
      <c r="AB232" s="218"/>
      <c r="AC232" s="218"/>
      <c r="AD232" s="219"/>
      <c r="AN232" s="63"/>
      <c r="AO232" s="63"/>
      <c r="AP232" s="63"/>
      <c r="AQ232" s="63"/>
      <c r="AR232" s="63"/>
      <c r="AS232" s="63"/>
      <c r="AT232" s="63"/>
      <c r="AU232" s="63"/>
      <c r="AV232" s="217"/>
      <c r="AW232" s="218"/>
      <c r="AX232" s="219"/>
      <c r="AY232" s="218"/>
      <c r="AZ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J232" s="63"/>
      <c r="CK232" s="63"/>
      <c r="CL232" s="63"/>
      <c r="CM232" s="63"/>
      <c r="CN232" s="63"/>
      <c r="CO232" s="63"/>
      <c r="CP232" s="63"/>
      <c r="CX232" s="63"/>
    </row>
    <row r="233" spans="1:102" x14ac:dyDescent="0.2">
      <c r="A233" s="162"/>
      <c r="B233" s="162"/>
      <c r="C233" s="162"/>
      <c r="D233" s="162"/>
      <c r="AA233" s="217"/>
      <c r="AB233" s="218"/>
      <c r="AC233" s="218"/>
      <c r="AD233" s="219"/>
      <c r="AN233" s="63"/>
      <c r="AO233" s="63"/>
      <c r="AP233" s="63"/>
      <c r="AQ233" s="63"/>
      <c r="AR233" s="63"/>
      <c r="AS233" s="63"/>
      <c r="AT233" s="63"/>
      <c r="AU233" s="63"/>
      <c r="AV233" s="217"/>
      <c r="AW233" s="218"/>
      <c r="AX233" s="219"/>
      <c r="AY233" s="218"/>
      <c r="AZ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J233" s="63"/>
      <c r="CK233" s="63"/>
      <c r="CL233" s="63"/>
      <c r="CM233" s="63"/>
      <c r="CN233" s="63"/>
      <c r="CO233" s="63"/>
      <c r="CP233" s="63"/>
      <c r="CX233" s="63"/>
    </row>
    <row r="234" spans="1:102" x14ac:dyDescent="0.2">
      <c r="A234" s="162"/>
      <c r="B234" s="162"/>
      <c r="C234" s="162"/>
      <c r="D234" s="162"/>
      <c r="AA234" s="217"/>
      <c r="AB234" s="218"/>
      <c r="AC234" s="218"/>
      <c r="AD234" s="219"/>
      <c r="AN234" s="63"/>
      <c r="AO234" s="63"/>
      <c r="AP234" s="63"/>
      <c r="AQ234" s="63"/>
      <c r="AR234" s="63"/>
      <c r="AS234" s="63"/>
      <c r="AT234" s="63"/>
      <c r="AU234" s="63"/>
      <c r="AV234" s="217"/>
      <c r="AW234" s="218"/>
      <c r="AX234" s="219"/>
      <c r="AY234" s="218"/>
      <c r="AZ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I234" s="63"/>
      <c r="CJ234" s="63"/>
      <c r="CK234" s="63"/>
      <c r="CL234" s="63"/>
      <c r="CM234" s="63"/>
      <c r="CN234" s="63"/>
      <c r="CO234" s="63"/>
      <c r="CP234" s="63"/>
      <c r="CX234" s="63"/>
    </row>
    <row r="235" spans="1:102" x14ac:dyDescent="0.2">
      <c r="A235" s="162"/>
      <c r="B235" s="162"/>
      <c r="C235" s="162"/>
      <c r="D235" s="162"/>
      <c r="AA235" s="217"/>
      <c r="AB235" s="218"/>
      <c r="AC235" s="218"/>
      <c r="AD235" s="219"/>
      <c r="AN235" s="63"/>
      <c r="AO235" s="63"/>
      <c r="AP235" s="63"/>
      <c r="AQ235" s="63"/>
      <c r="AR235" s="63"/>
      <c r="AS235" s="63"/>
      <c r="AT235" s="63"/>
      <c r="AU235" s="63"/>
      <c r="AV235" s="217"/>
      <c r="AW235" s="218"/>
      <c r="AX235" s="219"/>
      <c r="AY235" s="218"/>
      <c r="AZ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I235" s="63"/>
      <c r="CJ235" s="63"/>
      <c r="CK235" s="63"/>
      <c r="CL235" s="63"/>
      <c r="CM235" s="63"/>
      <c r="CN235" s="63"/>
      <c r="CO235" s="63"/>
      <c r="CP235" s="63"/>
      <c r="CX235" s="63"/>
    </row>
    <row r="236" spans="1:102" x14ac:dyDescent="0.2">
      <c r="A236" s="162"/>
      <c r="B236" s="162"/>
      <c r="C236" s="162"/>
      <c r="D236" s="162"/>
      <c r="AA236" s="217"/>
      <c r="AB236" s="218"/>
      <c r="AC236" s="218"/>
      <c r="AD236" s="219"/>
      <c r="AN236" s="63"/>
      <c r="AO236" s="63"/>
      <c r="AP236" s="63"/>
      <c r="AQ236" s="63"/>
      <c r="AR236" s="63"/>
      <c r="AS236" s="63"/>
      <c r="AT236" s="63"/>
      <c r="AU236" s="63"/>
      <c r="AV236" s="217"/>
      <c r="AW236" s="218"/>
      <c r="AX236" s="219"/>
      <c r="AY236" s="218"/>
      <c r="AZ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I236" s="63"/>
      <c r="CJ236" s="63"/>
      <c r="CK236" s="63"/>
      <c r="CL236" s="63"/>
      <c r="CM236" s="63"/>
      <c r="CN236" s="63"/>
      <c r="CO236" s="63"/>
      <c r="CP236" s="63"/>
      <c r="CX236" s="63"/>
    </row>
    <row r="237" spans="1:102" x14ac:dyDescent="0.2">
      <c r="A237" s="162"/>
      <c r="B237" s="162"/>
      <c r="C237" s="162"/>
      <c r="D237" s="162"/>
      <c r="AA237" s="217"/>
      <c r="AB237" s="218"/>
      <c r="AC237" s="218"/>
      <c r="AD237" s="219"/>
      <c r="AN237" s="63"/>
      <c r="AO237" s="63"/>
      <c r="AP237" s="63"/>
      <c r="AQ237" s="63"/>
      <c r="AR237" s="63"/>
      <c r="AS237" s="63"/>
      <c r="AT237" s="63"/>
      <c r="AU237" s="63"/>
      <c r="AV237" s="217"/>
      <c r="AW237" s="218"/>
      <c r="AX237" s="219"/>
      <c r="AY237" s="218"/>
      <c r="AZ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I237" s="63"/>
      <c r="CJ237" s="63"/>
      <c r="CK237" s="63"/>
      <c r="CL237" s="63"/>
      <c r="CM237" s="63"/>
      <c r="CN237" s="63"/>
      <c r="CO237" s="63"/>
      <c r="CP237" s="63"/>
      <c r="CX237" s="63"/>
    </row>
    <row r="238" spans="1:102" x14ac:dyDescent="0.2">
      <c r="A238" s="162"/>
      <c r="B238" s="162"/>
      <c r="C238" s="162"/>
      <c r="D238" s="162"/>
      <c r="AA238" s="217"/>
      <c r="AB238" s="218"/>
      <c r="AC238" s="218"/>
      <c r="AD238" s="219"/>
      <c r="AN238" s="63"/>
      <c r="AO238" s="63"/>
      <c r="AP238" s="63"/>
      <c r="AQ238" s="63"/>
      <c r="AR238" s="63"/>
      <c r="AS238" s="63"/>
      <c r="AT238" s="63"/>
      <c r="AU238" s="63"/>
      <c r="AV238" s="217"/>
      <c r="AW238" s="218"/>
      <c r="AX238" s="219"/>
      <c r="AY238" s="218"/>
      <c r="AZ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I238" s="63"/>
      <c r="CJ238" s="63"/>
      <c r="CK238" s="63"/>
      <c r="CL238" s="63"/>
      <c r="CM238" s="63"/>
      <c r="CN238" s="63"/>
      <c r="CO238" s="63"/>
      <c r="CP238" s="63"/>
      <c r="CX238" s="63"/>
    </row>
    <row r="239" spans="1:102" x14ac:dyDescent="0.2">
      <c r="A239" s="162"/>
      <c r="B239" s="162"/>
      <c r="C239" s="162"/>
      <c r="D239" s="162"/>
      <c r="AA239" s="217"/>
      <c r="AB239" s="218"/>
      <c r="AC239" s="218"/>
      <c r="AD239" s="219"/>
      <c r="AN239" s="63"/>
      <c r="AO239" s="63"/>
      <c r="AP239" s="63"/>
      <c r="AQ239" s="63"/>
      <c r="AR239" s="63"/>
      <c r="AS239" s="63"/>
      <c r="AT239" s="63"/>
      <c r="AU239" s="63"/>
      <c r="AV239" s="217"/>
      <c r="AW239" s="218"/>
      <c r="AX239" s="219"/>
      <c r="AY239" s="218"/>
      <c r="AZ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I239" s="63"/>
      <c r="CJ239" s="63"/>
      <c r="CK239" s="63"/>
      <c r="CL239" s="63"/>
      <c r="CM239" s="63"/>
      <c r="CN239" s="63"/>
      <c r="CO239" s="63"/>
      <c r="CP239" s="63"/>
      <c r="CX239" s="63"/>
    </row>
    <row r="240" spans="1:102" x14ac:dyDescent="0.2">
      <c r="A240" s="162"/>
      <c r="B240" s="162"/>
      <c r="C240" s="162"/>
      <c r="D240" s="162"/>
      <c r="AA240" s="217"/>
      <c r="AB240" s="218"/>
      <c r="AC240" s="218"/>
      <c r="AD240" s="219"/>
      <c r="AN240" s="63"/>
      <c r="AO240" s="63"/>
      <c r="AP240" s="63"/>
      <c r="AQ240" s="63"/>
      <c r="AR240" s="63"/>
      <c r="AS240" s="63"/>
      <c r="AT240" s="63"/>
      <c r="AU240" s="63"/>
      <c r="AV240" s="217"/>
      <c r="AW240" s="218"/>
      <c r="AX240" s="219"/>
      <c r="AY240" s="218"/>
      <c r="AZ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I240" s="63"/>
      <c r="CJ240" s="63"/>
      <c r="CK240" s="63"/>
      <c r="CL240" s="63"/>
      <c r="CM240" s="63"/>
      <c r="CN240" s="63"/>
      <c r="CO240" s="63"/>
      <c r="CP240" s="63"/>
      <c r="CX240" s="63"/>
    </row>
    <row r="241" spans="1:102" x14ac:dyDescent="0.2">
      <c r="A241" s="162"/>
      <c r="B241" s="162"/>
      <c r="C241" s="162"/>
      <c r="D241" s="162"/>
      <c r="AA241" s="217"/>
      <c r="AB241" s="218"/>
      <c r="AC241" s="218"/>
      <c r="AD241" s="219"/>
      <c r="AN241" s="63"/>
      <c r="AO241" s="63"/>
      <c r="AP241" s="63"/>
      <c r="AQ241" s="63"/>
      <c r="AR241" s="63"/>
      <c r="AS241" s="63"/>
      <c r="AT241" s="63"/>
      <c r="AU241" s="63"/>
      <c r="AV241" s="217"/>
      <c r="AW241" s="218"/>
      <c r="AX241" s="219"/>
      <c r="AY241" s="218"/>
      <c r="AZ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I241" s="63"/>
      <c r="CJ241" s="63"/>
      <c r="CK241" s="63"/>
      <c r="CL241" s="63"/>
      <c r="CM241" s="63"/>
      <c r="CN241" s="63"/>
      <c r="CO241" s="63"/>
      <c r="CP241" s="63"/>
      <c r="CX241" s="63"/>
    </row>
    <row r="242" spans="1:102" x14ac:dyDescent="0.2">
      <c r="A242" s="162"/>
      <c r="B242" s="162"/>
      <c r="C242" s="162"/>
      <c r="D242" s="162"/>
      <c r="AA242" s="217"/>
      <c r="AB242" s="218"/>
      <c r="AC242" s="218"/>
      <c r="AD242" s="219"/>
      <c r="AN242" s="63"/>
      <c r="AO242" s="63"/>
      <c r="AP242" s="63"/>
      <c r="AQ242" s="63"/>
      <c r="AR242" s="63"/>
      <c r="AS242" s="63"/>
      <c r="AT242" s="63"/>
      <c r="AU242" s="63"/>
      <c r="AV242" s="217"/>
      <c r="AW242" s="218"/>
      <c r="AX242" s="219"/>
      <c r="AY242" s="218"/>
      <c r="AZ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I242" s="63"/>
      <c r="CJ242" s="63"/>
      <c r="CK242" s="63"/>
      <c r="CL242" s="63"/>
      <c r="CM242" s="63"/>
      <c r="CN242" s="63"/>
      <c r="CO242" s="63"/>
      <c r="CP242" s="63"/>
      <c r="CX242" s="63"/>
    </row>
    <row r="243" spans="1:102" x14ac:dyDescent="0.2">
      <c r="A243" s="162"/>
      <c r="B243" s="162"/>
      <c r="C243" s="162"/>
      <c r="D243" s="162"/>
      <c r="AA243" s="217"/>
      <c r="AB243" s="218"/>
      <c r="AC243" s="218"/>
      <c r="AD243" s="219"/>
      <c r="AN243" s="63"/>
      <c r="AO243" s="63"/>
      <c r="AP243" s="63"/>
      <c r="AQ243" s="63"/>
      <c r="AR243" s="63"/>
      <c r="AS243" s="63"/>
      <c r="AT243" s="63"/>
      <c r="AU243" s="63"/>
      <c r="AV243" s="217"/>
      <c r="AW243" s="218"/>
      <c r="AX243" s="219"/>
      <c r="AY243" s="218"/>
      <c r="AZ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I243" s="63"/>
      <c r="CJ243" s="63"/>
      <c r="CK243" s="63"/>
      <c r="CL243" s="63"/>
      <c r="CM243" s="63"/>
      <c r="CN243" s="63"/>
      <c r="CO243" s="63"/>
      <c r="CP243" s="63"/>
      <c r="CX243" s="63"/>
    </row>
    <row r="244" spans="1:102" x14ac:dyDescent="0.2">
      <c r="A244" s="162"/>
      <c r="B244" s="162"/>
      <c r="C244" s="162"/>
      <c r="D244" s="162"/>
      <c r="AA244" s="217"/>
      <c r="AB244" s="218"/>
      <c r="AC244" s="218"/>
      <c r="AD244" s="219"/>
      <c r="AN244" s="63"/>
      <c r="AO244" s="63"/>
      <c r="AP244" s="63"/>
      <c r="AQ244" s="63"/>
      <c r="AR244" s="63"/>
      <c r="AS244" s="63"/>
      <c r="AT244" s="63"/>
      <c r="AU244" s="63"/>
      <c r="AV244" s="217"/>
      <c r="AW244" s="218"/>
      <c r="AX244" s="219"/>
      <c r="AY244" s="218"/>
      <c r="AZ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I244" s="63"/>
      <c r="CJ244" s="63"/>
      <c r="CK244" s="63"/>
      <c r="CL244" s="63"/>
      <c r="CM244" s="63"/>
      <c r="CN244" s="63"/>
      <c r="CO244" s="63"/>
      <c r="CP244" s="63"/>
      <c r="CX244" s="63"/>
    </row>
    <row r="245" spans="1:102" x14ac:dyDescent="0.2">
      <c r="A245" s="162"/>
      <c r="B245" s="162"/>
      <c r="C245" s="162"/>
      <c r="D245" s="162"/>
      <c r="AA245" s="217"/>
      <c r="AB245" s="218"/>
      <c r="AC245" s="218"/>
      <c r="AD245" s="219"/>
      <c r="AN245" s="63"/>
      <c r="AO245" s="63"/>
      <c r="AP245" s="63"/>
      <c r="AQ245" s="63"/>
      <c r="AR245" s="63"/>
      <c r="AS245" s="63"/>
      <c r="AT245" s="63"/>
      <c r="AU245" s="63"/>
      <c r="AV245" s="217"/>
      <c r="AW245" s="218"/>
      <c r="AX245" s="219"/>
      <c r="AY245" s="218"/>
      <c r="AZ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I245" s="63"/>
      <c r="CJ245" s="63"/>
      <c r="CK245" s="63"/>
      <c r="CL245" s="63"/>
      <c r="CM245" s="63"/>
      <c r="CN245" s="63"/>
      <c r="CO245" s="63"/>
      <c r="CP245" s="63"/>
      <c r="CX245" s="63"/>
    </row>
    <row r="246" spans="1:102" x14ac:dyDescent="0.2">
      <c r="A246" s="162"/>
      <c r="B246" s="162"/>
      <c r="C246" s="162"/>
      <c r="D246" s="162"/>
      <c r="AA246" s="217"/>
      <c r="AB246" s="218"/>
      <c r="AC246" s="218"/>
      <c r="AD246" s="219"/>
      <c r="AN246" s="63"/>
      <c r="AO246" s="63"/>
      <c r="AP246" s="63"/>
      <c r="AQ246" s="63"/>
      <c r="AR246" s="63"/>
      <c r="AS246" s="63"/>
      <c r="AT246" s="63"/>
      <c r="AU246" s="63"/>
      <c r="AV246" s="217"/>
      <c r="AW246" s="218"/>
      <c r="AX246" s="219"/>
      <c r="AY246" s="218"/>
      <c r="AZ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I246" s="63"/>
      <c r="CJ246" s="63"/>
      <c r="CK246" s="63"/>
      <c r="CL246" s="63"/>
      <c r="CM246" s="63"/>
      <c r="CN246" s="63"/>
      <c r="CO246" s="63"/>
      <c r="CP246" s="63"/>
      <c r="CX246" s="63"/>
    </row>
    <row r="247" spans="1:102" x14ac:dyDescent="0.2">
      <c r="A247" s="162"/>
      <c r="B247" s="162"/>
      <c r="C247" s="162"/>
      <c r="D247" s="162"/>
      <c r="AA247" s="217"/>
      <c r="AB247" s="218"/>
      <c r="AC247" s="218"/>
      <c r="AD247" s="219"/>
      <c r="AN247" s="63"/>
      <c r="AO247" s="63"/>
      <c r="AP247" s="63"/>
      <c r="AQ247" s="63"/>
      <c r="AR247" s="63"/>
      <c r="AS247" s="63"/>
      <c r="AT247" s="63"/>
      <c r="AU247" s="63"/>
      <c r="AV247" s="217"/>
      <c r="AW247" s="218"/>
      <c r="AX247" s="219"/>
      <c r="AY247" s="218"/>
      <c r="AZ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I247" s="63"/>
      <c r="CJ247" s="63"/>
      <c r="CK247" s="63"/>
      <c r="CL247" s="63"/>
      <c r="CM247" s="63"/>
      <c r="CN247" s="63"/>
      <c r="CO247" s="63"/>
      <c r="CP247" s="63"/>
      <c r="CX247" s="63"/>
    </row>
    <row r="248" spans="1:102" x14ac:dyDescent="0.2">
      <c r="A248" s="162"/>
      <c r="B248" s="162"/>
      <c r="C248" s="162"/>
      <c r="D248" s="162"/>
      <c r="AA248" s="217"/>
      <c r="AB248" s="218"/>
      <c r="AC248" s="218"/>
      <c r="AD248" s="219"/>
      <c r="AN248" s="63"/>
      <c r="AO248" s="63"/>
      <c r="AP248" s="63"/>
      <c r="AQ248" s="63"/>
      <c r="AR248" s="63"/>
      <c r="AS248" s="63"/>
      <c r="AT248" s="63"/>
      <c r="AU248" s="63"/>
      <c r="AV248" s="217"/>
      <c r="AW248" s="218"/>
      <c r="AX248" s="219"/>
      <c r="AY248" s="218"/>
      <c r="AZ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  <c r="CE248" s="63"/>
      <c r="CF248" s="63"/>
      <c r="CG248" s="63"/>
      <c r="CI248" s="63"/>
      <c r="CJ248" s="63"/>
      <c r="CK248" s="63"/>
      <c r="CL248" s="63"/>
      <c r="CM248" s="63"/>
      <c r="CN248" s="63"/>
      <c r="CO248" s="63"/>
      <c r="CP248" s="63"/>
      <c r="CX248" s="63"/>
    </row>
    <row r="249" spans="1:102" x14ac:dyDescent="0.2">
      <c r="A249" s="162"/>
      <c r="B249" s="162"/>
      <c r="C249" s="162"/>
      <c r="D249" s="162"/>
      <c r="AA249" s="217"/>
      <c r="AB249" s="218"/>
      <c r="AC249" s="218"/>
      <c r="AD249" s="219"/>
      <c r="AN249" s="63"/>
      <c r="AO249" s="63"/>
      <c r="AP249" s="63"/>
      <c r="AQ249" s="63"/>
      <c r="AR249" s="63"/>
      <c r="AS249" s="63"/>
      <c r="AT249" s="63"/>
      <c r="AU249" s="63"/>
      <c r="AV249" s="217"/>
      <c r="AW249" s="218"/>
      <c r="AX249" s="219"/>
      <c r="AY249" s="218"/>
      <c r="AZ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I249" s="63"/>
      <c r="CJ249" s="63"/>
      <c r="CK249" s="63"/>
      <c r="CL249" s="63"/>
      <c r="CM249" s="63"/>
      <c r="CN249" s="63"/>
      <c r="CO249" s="63"/>
      <c r="CP249" s="63"/>
      <c r="CX249" s="63"/>
    </row>
    <row r="250" spans="1:102" x14ac:dyDescent="0.2">
      <c r="A250" s="162"/>
      <c r="B250" s="162"/>
      <c r="C250" s="162"/>
      <c r="D250" s="162"/>
      <c r="AA250" s="217"/>
      <c r="AB250" s="218"/>
      <c r="AC250" s="218"/>
      <c r="AD250" s="219"/>
      <c r="AN250" s="63"/>
      <c r="AO250" s="63"/>
      <c r="AP250" s="63"/>
      <c r="AQ250" s="63"/>
      <c r="AR250" s="63"/>
      <c r="AS250" s="63"/>
      <c r="AT250" s="63"/>
      <c r="AU250" s="63"/>
      <c r="AV250" s="217"/>
      <c r="AW250" s="218"/>
      <c r="AX250" s="219"/>
      <c r="AY250" s="218"/>
      <c r="AZ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I250" s="63"/>
      <c r="CJ250" s="63"/>
      <c r="CK250" s="63"/>
      <c r="CL250" s="63"/>
      <c r="CM250" s="63"/>
      <c r="CN250" s="63"/>
      <c r="CO250" s="63"/>
      <c r="CP250" s="63"/>
      <c r="CX250" s="63"/>
    </row>
    <row r="251" spans="1:102" x14ac:dyDescent="0.2">
      <c r="A251" s="162"/>
      <c r="B251" s="162"/>
      <c r="C251" s="162"/>
      <c r="D251" s="162"/>
      <c r="AA251" s="217"/>
      <c r="AB251" s="218"/>
      <c r="AC251" s="218"/>
      <c r="AD251" s="219"/>
      <c r="AN251" s="63"/>
      <c r="AO251" s="63"/>
      <c r="AP251" s="63"/>
      <c r="AQ251" s="63"/>
      <c r="AR251" s="63"/>
      <c r="AS251" s="63"/>
      <c r="AT251" s="63"/>
      <c r="AU251" s="63"/>
      <c r="AV251" s="217"/>
      <c r="AW251" s="218"/>
      <c r="AX251" s="219"/>
      <c r="AY251" s="218"/>
      <c r="AZ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I251" s="63"/>
      <c r="CJ251" s="63"/>
      <c r="CK251" s="63"/>
      <c r="CL251" s="63"/>
      <c r="CM251" s="63"/>
      <c r="CN251" s="63"/>
      <c r="CO251" s="63"/>
      <c r="CP251" s="63"/>
      <c r="CX251" s="63"/>
    </row>
    <row r="252" spans="1:102" x14ac:dyDescent="0.2">
      <c r="A252" s="162"/>
      <c r="B252" s="162"/>
      <c r="C252" s="162"/>
      <c r="D252" s="162"/>
      <c r="AA252" s="217"/>
      <c r="AB252" s="218"/>
      <c r="AC252" s="218"/>
      <c r="AD252" s="219"/>
      <c r="AN252" s="63"/>
      <c r="AO252" s="63"/>
      <c r="AP252" s="63"/>
      <c r="AQ252" s="63"/>
      <c r="AR252" s="63"/>
      <c r="AS252" s="63"/>
      <c r="AT252" s="63"/>
      <c r="AU252" s="63"/>
      <c r="AV252" s="217"/>
      <c r="AW252" s="218"/>
      <c r="AX252" s="219"/>
      <c r="AY252" s="218"/>
      <c r="AZ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I252" s="63"/>
      <c r="CJ252" s="63"/>
      <c r="CK252" s="63"/>
      <c r="CL252" s="63"/>
      <c r="CM252" s="63"/>
      <c r="CN252" s="63"/>
      <c r="CO252" s="63"/>
      <c r="CP252" s="63"/>
      <c r="CX252" s="63"/>
    </row>
    <row r="253" spans="1:102" x14ac:dyDescent="0.2">
      <c r="A253" s="162"/>
      <c r="B253" s="162"/>
      <c r="C253" s="162"/>
      <c r="D253" s="162"/>
      <c r="AA253" s="217"/>
      <c r="AB253" s="218"/>
      <c r="AC253" s="218"/>
      <c r="AD253" s="219"/>
      <c r="AN253" s="63"/>
      <c r="AO253" s="63"/>
      <c r="AP253" s="63"/>
      <c r="AQ253" s="63"/>
      <c r="AR253" s="63"/>
      <c r="AS253" s="63"/>
      <c r="AT253" s="63"/>
      <c r="AU253" s="63"/>
      <c r="AV253" s="217"/>
      <c r="AW253" s="218"/>
      <c r="AX253" s="219"/>
      <c r="AY253" s="218"/>
      <c r="AZ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I253" s="63"/>
      <c r="CJ253" s="63"/>
      <c r="CK253" s="63"/>
      <c r="CL253" s="63"/>
      <c r="CM253" s="63"/>
      <c r="CN253" s="63"/>
      <c r="CO253" s="63"/>
      <c r="CP253" s="63"/>
      <c r="CX253" s="63"/>
    </row>
    <row r="254" spans="1:102" x14ac:dyDescent="0.2">
      <c r="A254" s="162"/>
      <c r="B254" s="162"/>
      <c r="C254" s="162"/>
      <c r="D254" s="162"/>
      <c r="AA254" s="217"/>
      <c r="AB254" s="218"/>
      <c r="AC254" s="218"/>
      <c r="AD254" s="219"/>
      <c r="AN254" s="63"/>
      <c r="AO254" s="63"/>
      <c r="AP254" s="63"/>
      <c r="AQ254" s="63"/>
      <c r="AR254" s="63"/>
      <c r="AS254" s="63"/>
      <c r="AT254" s="63"/>
      <c r="AU254" s="63"/>
      <c r="AV254" s="217"/>
      <c r="AW254" s="218"/>
      <c r="AX254" s="219"/>
      <c r="AY254" s="218"/>
      <c r="AZ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I254" s="63"/>
      <c r="CJ254" s="63"/>
      <c r="CK254" s="63"/>
      <c r="CL254" s="63"/>
      <c r="CM254" s="63"/>
      <c r="CN254" s="63"/>
      <c r="CO254" s="63"/>
      <c r="CP254" s="63"/>
      <c r="CX254" s="63"/>
    </row>
    <row r="255" spans="1:102" x14ac:dyDescent="0.2">
      <c r="A255" s="162"/>
      <c r="B255" s="162"/>
      <c r="C255" s="162"/>
      <c r="D255" s="162"/>
      <c r="AA255" s="217"/>
      <c r="AB255" s="218"/>
      <c r="AC255" s="218"/>
      <c r="AD255" s="219"/>
      <c r="AN255" s="63"/>
      <c r="AO255" s="63"/>
      <c r="AP255" s="63"/>
      <c r="AQ255" s="63"/>
      <c r="AR255" s="63"/>
      <c r="AS255" s="63"/>
      <c r="AT255" s="63"/>
      <c r="AU255" s="63"/>
      <c r="AV255" s="217"/>
      <c r="AW255" s="218"/>
      <c r="AX255" s="219"/>
      <c r="AY255" s="218"/>
      <c r="AZ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I255" s="63"/>
      <c r="CJ255" s="63"/>
      <c r="CK255" s="63"/>
      <c r="CL255" s="63"/>
      <c r="CM255" s="63"/>
      <c r="CN255" s="63"/>
      <c r="CO255" s="63"/>
      <c r="CP255" s="63"/>
      <c r="CX255" s="63"/>
    </row>
    <row r="256" spans="1:102" x14ac:dyDescent="0.2">
      <c r="A256" s="162"/>
      <c r="B256" s="162"/>
      <c r="C256" s="162"/>
      <c r="D256" s="162"/>
      <c r="AA256" s="217"/>
      <c r="AB256" s="218"/>
      <c r="AC256" s="218"/>
      <c r="AD256" s="219"/>
      <c r="AN256" s="63"/>
      <c r="AO256" s="63"/>
      <c r="AP256" s="63"/>
      <c r="AQ256" s="63"/>
      <c r="AR256" s="63"/>
      <c r="AS256" s="63"/>
      <c r="AT256" s="63"/>
      <c r="AU256" s="63"/>
      <c r="AV256" s="217"/>
      <c r="AW256" s="218"/>
      <c r="AX256" s="219"/>
      <c r="AY256" s="218"/>
      <c r="AZ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I256" s="63"/>
      <c r="CJ256" s="63"/>
      <c r="CK256" s="63"/>
      <c r="CL256" s="63"/>
      <c r="CM256" s="63"/>
      <c r="CN256" s="63"/>
      <c r="CO256" s="63"/>
      <c r="CP256" s="63"/>
      <c r="CX256" s="63"/>
    </row>
    <row r="257" spans="1:102" x14ac:dyDescent="0.2">
      <c r="A257" s="162"/>
      <c r="B257" s="162"/>
      <c r="C257" s="162"/>
      <c r="D257" s="162"/>
      <c r="AA257" s="217"/>
      <c r="AB257" s="218"/>
      <c r="AC257" s="218"/>
      <c r="AD257" s="219"/>
      <c r="AN257" s="63"/>
      <c r="AO257" s="63"/>
      <c r="AP257" s="63"/>
      <c r="AQ257" s="63"/>
      <c r="AR257" s="63"/>
      <c r="AS257" s="63"/>
      <c r="AT257" s="63"/>
      <c r="AU257" s="63"/>
      <c r="AV257" s="217"/>
      <c r="AW257" s="218"/>
      <c r="AX257" s="219"/>
      <c r="AY257" s="218"/>
      <c r="AZ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I257" s="63"/>
      <c r="CJ257" s="63"/>
      <c r="CK257" s="63"/>
      <c r="CL257" s="63"/>
      <c r="CM257" s="63"/>
      <c r="CN257" s="63"/>
      <c r="CO257" s="63"/>
      <c r="CP257" s="63"/>
      <c r="CX257" s="63"/>
    </row>
    <row r="258" spans="1:102" x14ac:dyDescent="0.2">
      <c r="A258" s="162"/>
      <c r="B258" s="162"/>
      <c r="C258" s="162"/>
      <c r="D258" s="162"/>
      <c r="AA258" s="217"/>
      <c r="AB258" s="218"/>
      <c r="AC258" s="218"/>
      <c r="AD258" s="219"/>
      <c r="AN258" s="63"/>
      <c r="AO258" s="63"/>
      <c r="AP258" s="63"/>
      <c r="AQ258" s="63"/>
      <c r="AR258" s="63"/>
      <c r="AS258" s="63"/>
      <c r="AT258" s="63"/>
      <c r="AU258" s="63"/>
      <c r="AV258" s="217"/>
      <c r="AW258" s="218"/>
      <c r="AX258" s="219"/>
      <c r="AY258" s="218"/>
      <c r="AZ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I258" s="63"/>
      <c r="CJ258" s="63"/>
      <c r="CK258" s="63"/>
      <c r="CL258" s="63"/>
      <c r="CM258" s="63"/>
      <c r="CN258" s="63"/>
      <c r="CO258" s="63"/>
      <c r="CP258" s="63"/>
      <c r="CX258" s="63"/>
    </row>
    <row r="259" spans="1:102" x14ac:dyDescent="0.2">
      <c r="A259" s="162"/>
      <c r="B259" s="162"/>
      <c r="C259" s="162"/>
      <c r="D259" s="162"/>
      <c r="AA259" s="217"/>
      <c r="AB259" s="218"/>
      <c r="AC259" s="218"/>
      <c r="AD259" s="219"/>
      <c r="AN259" s="63"/>
      <c r="AO259" s="63"/>
      <c r="AP259" s="63"/>
      <c r="AQ259" s="63"/>
      <c r="AR259" s="63"/>
      <c r="AS259" s="63"/>
      <c r="AT259" s="63"/>
      <c r="AU259" s="63"/>
      <c r="AV259" s="217"/>
      <c r="AW259" s="218"/>
      <c r="AX259" s="219"/>
      <c r="AY259" s="218"/>
      <c r="AZ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I259" s="63"/>
      <c r="CJ259" s="63"/>
      <c r="CK259" s="63"/>
      <c r="CL259" s="63"/>
      <c r="CM259" s="63"/>
      <c r="CN259" s="63"/>
      <c r="CO259" s="63"/>
      <c r="CP259" s="63"/>
      <c r="CX259" s="63"/>
    </row>
    <row r="260" spans="1:102" x14ac:dyDescent="0.2">
      <c r="A260" s="162"/>
      <c r="B260" s="162"/>
      <c r="C260" s="162"/>
      <c r="D260" s="162"/>
      <c r="AA260" s="217"/>
      <c r="AB260" s="218"/>
      <c r="AC260" s="218"/>
      <c r="AD260" s="219"/>
      <c r="AN260" s="63"/>
      <c r="AO260" s="63"/>
      <c r="AP260" s="63"/>
      <c r="AQ260" s="63"/>
      <c r="AR260" s="63"/>
      <c r="AS260" s="63"/>
      <c r="AT260" s="63"/>
      <c r="AU260" s="63"/>
      <c r="AV260" s="217"/>
      <c r="AW260" s="218"/>
      <c r="AX260" s="219"/>
      <c r="AY260" s="218"/>
      <c r="AZ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I260" s="63"/>
      <c r="CJ260" s="63"/>
      <c r="CK260" s="63"/>
      <c r="CL260" s="63"/>
      <c r="CM260" s="63"/>
      <c r="CN260" s="63"/>
      <c r="CO260" s="63"/>
      <c r="CP260" s="63"/>
      <c r="CX260" s="63"/>
    </row>
    <row r="261" spans="1:102" x14ac:dyDescent="0.2">
      <c r="A261" s="162"/>
      <c r="B261" s="162"/>
      <c r="C261" s="162"/>
      <c r="D261" s="162"/>
      <c r="AA261" s="217"/>
      <c r="AB261" s="218"/>
      <c r="AC261" s="218"/>
      <c r="AD261" s="219"/>
      <c r="AN261" s="63"/>
      <c r="AO261" s="63"/>
      <c r="AP261" s="63"/>
      <c r="AQ261" s="63"/>
      <c r="AR261" s="63"/>
      <c r="AS261" s="63"/>
      <c r="AT261" s="63"/>
      <c r="AU261" s="63"/>
      <c r="AV261" s="217"/>
      <c r="AW261" s="218"/>
      <c r="AX261" s="219"/>
      <c r="AY261" s="218"/>
      <c r="AZ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I261" s="63"/>
      <c r="CJ261" s="63"/>
      <c r="CK261" s="63"/>
      <c r="CL261" s="63"/>
      <c r="CM261" s="63"/>
      <c r="CN261" s="63"/>
      <c r="CO261" s="63"/>
      <c r="CP261" s="63"/>
      <c r="CX261" s="63"/>
    </row>
    <row r="262" spans="1:102" x14ac:dyDescent="0.2">
      <c r="A262" s="162"/>
      <c r="B262" s="162"/>
      <c r="C262" s="162"/>
      <c r="D262" s="162"/>
      <c r="AA262" s="217"/>
      <c r="AB262" s="218"/>
      <c r="AC262" s="218"/>
      <c r="AD262" s="219"/>
      <c r="AN262" s="63"/>
      <c r="AO262" s="63"/>
      <c r="AP262" s="63"/>
      <c r="AQ262" s="63"/>
      <c r="AR262" s="63"/>
      <c r="AS262" s="63"/>
      <c r="AT262" s="63"/>
      <c r="AU262" s="63"/>
      <c r="AV262" s="217"/>
      <c r="AW262" s="218"/>
      <c r="AX262" s="219"/>
      <c r="AY262" s="218"/>
      <c r="AZ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I262" s="63"/>
      <c r="CJ262" s="63"/>
      <c r="CK262" s="63"/>
      <c r="CL262" s="63"/>
      <c r="CM262" s="63"/>
      <c r="CN262" s="63"/>
      <c r="CO262" s="63"/>
      <c r="CP262" s="63"/>
      <c r="CX262" s="63"/>
    </row>
    <row r="263" spans="1:102" x14ac:dyDescent="0.2">
      <c r="A263" s="162"/>
      <c r="B263" s="162"/>
      <c r="C263" s="162"/>
      <c r="D263" s="162"/>
      <c r="AA263" s="217"/>
      <c r="AB263" s="218"/>
      <c r="AC263" s="218"/>
      <c r="AD263" s="219"/>
      <c r="AN263" s="63"/>
      <c r="AO263" s="63"/>
      <c r="AP263" s="63"/>
      <c r="AQ263" s="63"/>
      <c r="AR263" s="63"/>
      <c r="AS263" s="63"/>
      <c r="AT263" s="63"/>
      <c r="AU263" s="63"/>
      <c r="AV263" s="217"/>
      <c r="AW263" s="218"/>
      <c r="AX263" s="219"/>
      <c r="AY263" s="218"/>
      <c r="AZ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I263" s="63"/>
      <c r="CJ263" s="63"/>
      <c r="CK263" s="63"/>
      <c r="CL263" s="63"/>
      <c r="CM263" s="63"/>
      <c r="CN263" s="63"/>
      <c r="CO263" s="63"/>
      <c r="CP263" s="63"/>
      <c r="CX263" s="63"/>
    </row>
    <row r="264" spans="1:102" x14ac:dyDescent="0.2">
      <c r="A264" s="162"/>
      <c r="B264" s="162"/>
      <c r="C264" s="162"/>
      <c r="D264" s="162"/>
      <c r="AA264" s="217"/>
      <c r="AB264" s="218"/>
      <c r="AC264" s="218"/>
      <c r="AD264" s="219"/>
      <c r="AN264" s="63"/>
      <c r="AO264" s="63"/>
      <c r="AP264" s="63"/>
      <c r="AQ264" s="63"/>
      <c r="AR264" s="63"/>
      <c r="AS264" s="63"/>
      <c r="AT264" s="63"/>
      <c r="AU264" s="63"/>
      <c r="AV264" s="217"/>
      <c r="AW264" s="218"/>
      <c r="AX264" s="219"/>
      <c r="AY264" s="218"/>
      <c r="AZ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I264" s="63"/>
      <c r="CJ264" s="63"/>
      <c r="CK264" s="63"/>
      <c r="CL264" s="63"/>
      <c r="CM264" s="63"/>
      <c r="CN264" s="63"/>
      <c r="CO264" s="63"/>
      <c r="CP264" s="63"/>
      <c r="CX264" s="63"/>
    </row>
    <row r="265" spans="1:102" x14ac:dyDescent="0.2">
      <c r="A265" s="162"/>
      <c r="B265" s="162"/>
      <c r="C265" s="162"/>
      <c r="D265" s="162"/>
      <c r="AA265" s="217"/>
      <c r="AB265" s="218"/>
      <c r="AC265" s="218"/>
      <c r="AD265" s="219"/>
      <c r="AN265" s="63"/>
      <c r="AO265" s="63"/>
      <c r="AP265" s="63"/>
      <c r="AQ265" s="63"/>
      <c r="AR265" s="63"/>
      <c r="AS265" s="63"/>
      <c r="AT265" s="63"/>
      <c r="AU265" s="63"/>
      <c r="AV265" s="217"/>
      <c r="AW265" s="218"/>
      <c r="AX265" s="219"/>
      <c r="AY265" s="218"/>
      <c r="AZ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I265" s="63"/>
      <c r="CJ265" s="63"/>
      <c r="CK265" s="63"/>
      <c r="CL265" s="63"/>
      <c r="CM265" s="63"/>
      <c r="CN265" s="63"/>
      <c r="CO265" s="63"/>
      <c r="CP265" s="63"/>
      <c r="CX265" s="63"/>
    </row>
    <row r="266" spans="1:102" x14ac:dyDescent="0.2">
      <c r="A266" s="162"/>
      <c r="B266" s="162"/>
      <c r="C266" s="162"/>
      <c r="D266" s="162"/>
      <c r="AA266" s="217"/>
      <c r="AB266" s="218"/>
      <c r="AC266" s="218"/>
      <c r="AD266" s="219"/>
      <c r="AN266" s="63"/>
      <c r="AO266" s="63"/>
      <c r="AP266" s="63"/>
      <c r="AQ266" s="63"/>
      <c r="AR266" s="63"/>
      <c r="AS266" s="63"/>
      <c r="AT266" s="63"/>
      <c r="AU266" s="63"/>
      <c r="AV266" s="217"/>
      <c r="AW266" s="218"/>
      <c r="AX266" s="219"/>
      <c r="AY266" s="218"/>
      <c r="AZ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I266" s="63"/>
      <c r="CJ266" s="63"/>
      <c r="CK266" s="63"/>
      <c r="CL266" s="63"/>
      <c r="CM266" s="63"/>
      <c r="CN266" s="63"/>
      <c r="CO266" s="63"/>
      <c r="CP266" s="63"/>
      <c r="CX266" s="63"/>
    </row>
    <row r="267" spans="1:102" x14ac:dyDescent="0.2">
      <c r="A267" s="162"/>
      <c r="B267" s="162"/>
      <c r="C267" s="162"/>
      <c r="D267" s="162"/>
      <c r="AA267" s="217"/>
      <c r="AB267" s="218"/>
      <c r="AC267" s="218"/>
      <c r="AD267" s="219"/>
      <c r="AN267" s="63"/>
      <c r="AO267" s="63"/>
      <c r="AP267" s="63"/>
      <c r="AQ267" s="63"/>
      <c r="AR267" s="63"/>
      <c r="AS267" s="63"/>
      <c r="AT267" s="63"/>
      <c r="AU267" s="63"/>
      <c r="AV267" s="217"/>
      <c r="AW267" s="218"/>
      <c r="AX267" s="219"/>
      <c r="AY267" s="218"/>
      <c r="AZ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I267" s="63"/>
      <c r="CJ267" s="63"/>
      <c r="CK267" s="63"/>
      <c r="CL267" s="63"/>
      <c r="CM267" s="63"/>
      <c r="CN267" s="63"/>
      <c r="CO267" s="63"/>
      <c r="CP267" s="63"/>
      <c r="CX267" s="63"/>
    </row>
    <row r="268" spans="1:102" x14ac:dyDescent="0.2">
      <c r="A268" s="162"/>
      <c r="B268" s="162"/>
      <c r="C268" s="162"/>
      <c r="D268" s="162"/>
      <c r="AA268" s="217"/>
      <c r="AB268" s="218"/>
      <c r="AC268" s="218"/>
      <c r="AD268" s="219"/>
      <c r="AN268" s="63"/>
      <c r="AO268" s="63"/>
      <c r="AP268" s="63"/>
      <c r="AQ268" s="63"/>
      <c r="AR268" s="63"/>
      <c r="AS268" s="63"/>
      <c r="AT268" s="63"/>
      <c r="AU268" s="63"/>
      <c r="AV268" s="217"/>
      <c r="AW268" s="218"/>
      <c r="AX268" s="219"/>
      <c r="AY268" s="218"/>
      <c r="AZ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I268" s="63"/>
      <c r="CJ268" s="63"/>
      <c r="CK268" s="63"/>
      <c r="CL268" s="63"/>
      <c r="CM268" s="63"/>
      <c r="CN268" s="63"/>
      <c r="CO268" s="63"/>
      <c r="CP268" s="63"/>
      <c r="CX268" s="63"/>
    </row>
    <row r="269" spans="1:102" x14ac:dyDescent="0.2">
      <c r="A269" s="162"/>
      <c r="B269" s="162"/>
      <c r="C269" s="162"/>
      <c r="D269" s="162"/>
      <c r="AA269" s="217"/>
      <c r="AB269" s="218"/>
      <c r="AC269" s="218"/>
      <c r="AD269" s="219"/>
      <c r="AN269" s="63"/>
      <c r="AO269" s="63"/>
      <c r="AP269" s="63"/>
      <c r="AQ269" s="63"/>
      <c r="AR269" s="63"/>
      <c r="AS269" s="63"/>
      <c r="AT269" s="63"/>
      <c r="AU269" s="63"/>
      <c r="AV269" s="217"/>
      <c r="AW269" s="218"/>
      <c r="AX269" s="219"/>
      <c r="AY269" s="218"/>
      <c r="AZ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I269" s="63"/>
      <c r="CJ269" s="63"/>
      <c r="CK269" s="63"/>
      <c r="CL269" s="63"/>
      <c r="CM269" s="63"/>
      <c r="CN269" s="63"/>
      <c r="CO269" s="63"/>
      <c r="CP269" s="63"/>
      <c r="CX269" s="63"/>
    </row>
    <row r="270" spans="1:102" x14ac:dyDescent="0.2">
      <c r="A270" s="162"/>
      <c r="B270" s="162"/>
      <c r="C270" s="162"/>
      <c r="D270" s="162"/>
      <c r="AA270" s="217"/>
      <c r="AB270" s="218"/>
      <c r="AC270" s="218"/>
      <c r="AD270" s="219"/>
      <c r="AN270" s="63"/>
      <c r="AO270" s="63"/>
      <c r="AP270" s="63"/>
      <c r="AQ270" s="63"/>
      <c r="AR270" s="63"/>
      <c r="AS270" s="63"/>
      <c r="AT270" s="63"/>
      <c r="AU270" s="63"/>
      <c r="AV270" s="217"/>
      <c r="AW270" s="218"/>
      <c r="AX270" s="219"/>
      <c r="AY270" s="218"/>
      <c r="AZ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I270" s="63"/>
      <c r="CJ270" s="63"/>
      <c r="CK270" s="63"/>
      <c r="CL270" s="63"/>
      <c r="CM270" s="63"/>
      <c r="CN270" s="63"/>
      <c r="CO270" s="63"/>
      <c r="CP270" s="63"/>
      <c r="CX270" s="63"/>
    </row>
    <row r="271" spans="1:102" x14ac:dyDescent="0.2">
      <c r="A271" s="162"/>
      <c r="B271" s="162"/>
      <c r="C271" s="162"/>
      <c r="D271" s="162"/>
      <c r="AA271" s="217"/>
      <c r="AB271" s="218"/>
      <c r="AC271" s="218"/>
      <c r="AD271" s="219"/>
      <c r="AN271" s="63"/>
      <c r="AO271" s="63"/>
      <c r="AP271" s="63"/>
      <c r="AQ271" s="63"/>
      <c r="AR271" s="63"/>
      <c r="AS271" s="63"/>
      <c r="AT271" s="63"/>
      <c r="AU271" s="63"/>
      <c r="AV271" s="217"/>
      <c r="AW271" s="218"/>
      <c r="AX271" s="219"/>
      <c r="AY271" s="218"/>
      <c r="AZ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I271" s="63"/>
      <c r="CJ271" s="63"/>
      <c r="CK271" s="63"/>
      <c r="CL271" s="63"/>
      <c r="CM271" s="63"/>
      <c r="CN271" s="63"/>
      <c r="CO271" s="63"/>
      <c r="CP271" s="63"/>
      <c r="CX271" s="63"/>
    </row>
    <row r="272" spans="1:102" x14ac:dyDescent="0.2">
      <c r="A272" s="162"/>
      <c r="B272" s="162"/>
      <c r="C272" s="162"/>
      <c r="D272" s="162"/>
      <c r="AA272" s="217"/>
      <c r="AB272" s="218"/>
      <c r="AC272" s="218"/>
      <c r="AD272" s="219"/>
      <c r="AN272" s="63"/>
      <c r="AO272" s="63"/>
      <c r="AP272" s="63"/>
      <c r="AQ272" s="63"/>
      <c r="AR272" s="63"/>
      <c r="AS272" s="63"/>
      <c r="AT272" s="63"/>
      <c r="AU272" s="63"/>
      <c r="AV272" s="217"/>
      <c r="AW272" s="218"/>
      <c r="AX272" s="219"/>
      <c r="AY272" s="218"/>
      <c r="AZ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I272" s="63"/>
      <c r="CJ272" s="63"/>
      <c r="CK272" s="63"/>
      <c r="CL272" s="63"/>
      <c r="CM272" s="63"/>
      <c r="CN272" s="63"/>
      <c r="CO272" s="63"/>
      <c r="CP272" s="63"/>
      <c r="CX272" s="63"/>
    </row>
    <row r="273" spans="1:102" x14ac:dyDescent="0.2">
      <c r="A273" s="162"/>
      <c r="B273" s="162"/>
      <c r="C273" s="162"/>
      <c r="D273" s="162"/>
      <c r="AA273" s="217"/>
      <c r="AB273" s="218"/>
      <c r="AC273" s="218"/>
      <c r="AD273" s="219"/>
      <c r="AN273" s="63"/>
      <c r="AO273" s="63"/>
      <c r="AP273" s="63"/>
      <c r="AQ273" s="63"/>
      <c r="AR273" s="63"/>
      <c r="AS273" s="63"/>
      <c r="AT273" s="63"/>
      <c r="AU273" s="63"/>
      <c r="AV273" s="217"/>
      <c r="AW273" s="218"/>
      <c r="AX273" s="219"/>
      <c r="AY273" s="218"/>
      <c r="AZ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I273" s="63"/>
      <c r="CJ273" s="63"/>
      <c r="CK273" s="63"/>
      <c r="CL273" s="63"/>
      <c r="CM273" s="63"/>
      <c r="CN273" s="63"/>
      <c r="CO273" s="63"/>
      <c r="CP273" s="63"/>
      <c r="CX273" s="63"/>
    </row>
    <row r="274" spans="1:102" x14ac:dyDescent="0.2">
      <c r="A274" s="162"/>
      <c r="B274" s="162"/>
      <c r="C274" s="162"/>
      <c r="D274" s="162"/>
      <c r="AA274" s="217"/>
      <c r="AB274" s="218"/>
      <c r="AC274" s="218"/>
      <c r="AD274" s="219"/>
      <c r="AN274" s="63"/>
      <c r="AO274" s="63"/>
      <c r="AP274" s="63"/>
      <c r="AQ274" s="63"/>
      <c r="AR274" s="63"/>
      <c r="AS274" s="63"/>
      <c r="AT274" s="63"/>
      <c r="AU274" s="63"/>
      <c r="AV274" s="217"/>
      <c r="AW274" s="218"/>
      <c r="AX274" s="219"/>
      <c r="AY274" s="218"/>
      <c r="AZ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I274" s="63"/>
      <c r="CJ274" s="63"/>
      <c r="CK274" s="63"/>
      <c r="CL274" s="63"/>
      <c r="CM274" s="63"/>
      <c r="CN274" s="63"/>
      <c r="CO274" s="63"/>
      <c r="CP274" s="63"/>
      <c r="CX274" s="63"/>
    </row>
    <row r="275" spans="1:102" x14ac:dyDescent="0.2">
      <c r="A275" s="162"/>
      <c r="B275" s="162"/>
      <c r="C275" s="162"/>
      <c r="D275" s="162"/>
      <c r="AA275" s="217"/>
      <c r="AB275" s="218"/>
      <c r="AC275" s="218"/>
      <c r="AD275" s="219"/>
      <c r="AN275" s="63"/>
      <c r="AO275" s="63"/>
      <c r="AP275" s="63"/>
      <c r="AQ275" s="63"/>
      <c r="AR275" s="63"/>
      <c r="AS275" s="63"/>
      <c r="AT275" s="63"/>
      <c r="AU275" s="63"/>
      <c r="AV275" s="217"/>
      <c r="AW275" s="218"/>
      <c r="AX275" s="219"/>
      <c r="AY275" s="218"/>
      <c r="AZ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I275" s="63"/>
      <c r="CJ275" s="63"/>
      <c r="CK275" s="63"/>
      <c r="CL275" s="63"/>
      <c r="CM275" s="63"/>
      <c r="CN275" s="63"/>
      <c r="CO275" s="63"/>
      <c r="CP275" s="63"/>
      <c r="CX275" s="63"/>
    </row>
    <row r="276" spans="1:102" x14ac:dyDescent="0.2">
      <c r="A276" s="162"/>
      <c r="B276" s="162"/>
      <c r="C276" s="162"/>
      <c r="D276" s="162"/>
      <c r="AA276" s="217"/>
      <c r="AB276" s="218"/>
      <c r="AC276" s="218"/>
      <c r="AD276" s="219"/>
      <c r="AN276" s="63"/>
      <c r="AO276" s="63"/>
      <c r="AP276" s="63"/>
      <c r="AQ276" s="63"/>
      <c r="AR276" s="63"/>
      <c r="AS276" s="63"/>
      <c r="AT276" s="63"/>
      <c r="AU276" s="63"/>
      <c r="AV276" s="217"/>
      <c r="AW276" s="218"/>
      <c r="AX276" s="219"/>
      <c r="AY276" s="218"/>
      <c r="AZ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I276" s="63"/>
      <c r="CJ276" s="63"/>
      <c r="CK276" s="63"/>
      <c r="CL276" s="63"/>
      <c r="CM276" s="63"/>
      <c r="CN276" s="63"/>
      <c r="CO276" s="63"/>
      <c r="CP276" s="63"/>
      <c r="CX276" s="63"/>
    </row>
    <row r="277" spans="1:102" x14ac:dyDescent="0.2">
      <c r="A277" s="162"/>
      <c r="B277" s="162"/>
      <c r="C277" s="162"/>
      <c r="D277" s="162"/>
      <c r="AA277" s="217"/>
      <c r="AB277" s="218"/>
      <c r="AC277" s="218"/>
      <c r="AD277" s="219"/>
      <c r="AN277" s="63"/>
      <c r="AO277" s="63"/>
      <c r="AP277" s="63"/>
      <c r="AQ277" s="63"/>
      <c r="AR277" s="63"/>
      <c r="AS277" s="63"/>
      <c r="AT277" s="63"/>
      <c r="AU277" s="63"/>
      <c r="AV277" s="217"/>
      <c r="AW277" s="218"/>
      <c r="AX277" s="219"/>
      <c r="AY277" s="218"/>
      <c r="AZ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I277" s="63"/>
      <c r="CJ277" s="63"/>
      <c r="CK277" s="63"/>
      <c r="CL277" s="63"/>
      <c r="CM277" s="63"/>
      <c r="CN277" s="63"/>
      <c r="CO277" s="63"/>
      <c r="CP277" s="63"/>
      <c r="CX277" s="63"/>
    </row>
    <row r="278" spans="1:102" x14ac:dyDescent="0.2">
      <c r="A278" s="162"/>
      <c r="B278" s="162"/>
      <c r="C278" s="162"/>
      <c r="D278" s="162"/>
      <c r="AA278" s="217"/>
      <c r="AB278" s="218"/>
      <c r="AC278" s="218"/>
      <c r="AD278" s="219"/>
      <c r="AN278" s="63"/>
      <c r="AO278" s="63"/>
      <c r="AP278" s="63"/>
      <c r="AQ278" s="63"/>
      <c r="AR278" s="63"/>
      <c r="AS278" s="63"/>
      <c r="AT278" s="63"/>
      <c r="AU278" s="63"/>
      <c r="AV278" s="217"/>
      <c r="AW278" s="218"/>
      <c r="AX278" s="219"/>
      <c r="AY278" s="218"/>
      <c r="AZ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I278" s="63"/>
      <c r="CJ278" s="63"/>
      <c r="CK278" s="63"/>
      <c r="CL278" s="63"/>
      <c r="CM278" s="63"/>
      <c r="CN278" s="63"/>
      <c r="CO278" s="63"/>
      <c r="CP278" s="63"/>
      <c r="CX278" s="63"/>
    </row>
    <row r="279" spans="1:102" x14ac:dyDescent="0.2">
      <c r="A279" s="162"/>
      <c r="B279" s="162"/>
      <c r="C279" s="162"/>
      <c r="D279" s="162"/>
      <c r="AA279" s="217"/>
      <c r="AB279" s="218"/>
      <c r="AC279" s="218"/>
      <c r="AD279" s="219"/>
      <c r="AN279" s="63"/>
      <c r="AO279" s="63"/>
      <c r="AP279" s="63"/>
      <c r="AQ279" s="63"/>
      <c r="AR279" s="63"/>
      <c r="AS279" s="63"/>
      <c r="AT279" s="63"/>
      <c r="AU279" s="63"/>
      <c r="AV279" s="217"/>
      <c r="AW279" s="218"/>
      <c r="AX279" s="219"/>
      <c r="AY279" s="218"/>
      <c r="AZ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I279" s="63"/>
      <c r="CJ279" s="63"/>
      <c r="CK279" s="63"/>
      <c r="CL279" s="63"/>
      <c r="CM279" s="63"/>
      <c r="CN279" s="63"/>
      <c r="CO279" s="63"/>
      <c r="CP279" s="63"/>
      <c r="CX279" s="63"/>
    </row>
    <row r="280" spans="1:102" x14ac:dyDescent="0.2">
      <c r="A280" s="162"/>
      <c r="B280" s="162"/>
      <c r="C280" s="162"/>
      <c r="D280" s="162"/>
      <c r="AA280" s="217"/>
      <c r="AB280" s="218"/>
      <c r="AC280" s="218"/>
      <c r="AD280" s="219"/>
      <c r="AN280" s="63"/>
      <c r="AO280" s="63"/>
      <c r="AP280" s="63"/>
      <c r="AQ280" s="63"/>
      <c r="AR280" s="63"/>
      <c r="AS280" s="63"/>
      <c r="AT280" s="63"/>
      <c r="AU280" s="63"/>
      <c r="AV280" s="217"/>
      <c r="AW280" s="218"/>
      <c r="AX280" s="219"/>
      <c r="AY280" s="218"/>
      <c r="AZ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I280" s="63"/>
      <c r="CJ280" s="63"/>
      <c r="CK280" s="63"/>
      <c r="CL280" s="63"/>
      <c r="CM280" s="63"/>
      <c r="CN280" s="63"/>
      <c r="CO280" s="63"/>
      <c r="CP280" s="63"/>
      <c r="CX280" s="63"/>
    </row>
    <row r="281" spans="1:102" x14ac:dyDescent="0.2">
      <c r="A281" s="162"/>
      <c r="B281" s="162"/>
      <c r="C281" s="162"/>
      <c r="D281" s="162"/>
      <c r="AA281" s="217"/>
      <c r="AB281" s="218"/>
      <c r="AC281" s="218"/>
      <c r="AD281" s="219"/>
      <c r="AN281" s="63"/>
      <c r="AO281" s="63"/>
      <c r="AP281" s="63"/>
      <c r="AQ281" s="63"/>
      <c r="AR281" s="63"/>
      <c r="AS281" s="63"/>
      <c r="AT281" s="63"/>
      <c r="AU281" s="63"/>
      <c r="AV281" s="217"/>
      <c r="AW281" s="218"/>
      <c r="AX281" s="219"/>
      <c r="AY281" s="218"/>
      <c r="AZ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I281" s="63"/>
      <c r="CJ281" s="63"/>
      <c r="CK281" s="63"/>
      <c r="CL281" s="63"/>
      <c r="CM281" s="63"/>
      <c r="CN281" s="63"/>
      <c r="CO281" s="63"/>
      <c r="CP281" s="63"/>
      <c r="CX281" s="63"/>
    </row>
    <row r="282" spans="1:102" x14ac:dyDescent="0.2">
      <c r="A282" s="162"/>
      <c r="B282" s="162"/>
      <c r="C282" s="162"/>
      <c r="D282" s="162"/>
      <c r="AA282" s="217"/>
      <c r="AB282" s="218"/>
      <c r="AC282" s="218"/>
      <c r="AD282" s="219"/>
      <c r="AN282" s="63"/>
      <c r="AO282" s="63"/>
      <c r="AP282" s="63"/>
      <c r="AQ282" s="63"/>
      <c r="AR282" s="63"/>
      <c r="AS282" s="63"/>
      <c r="AT282" s="63"/>
      <c r="AU282" s="63"/>
      <c r="AV282" s="217"/>
      <c r="AW282" s="218"/>
      <c r="AX282" s="219"/>
      <c r="AY282" s="218"/>
      <c r="AZ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I282" s="63"/>
      <c r="CJ282" s="63"/>
      <c r="CK282" s="63"/>
      <c r="CL282" s="63"/>
      <c r="CM282" s="63"/>
      <c r="CN282" s="63"/>
      <c r="CO282" s="63"/>
      <c r="CP282" s="63"/>
      <c r="CX282" s="63"/>
    </row>
    <row r="283" spans="1:102" x14ac:dyDescent="0.2">
      <c r="A283" s="162"/>
      <c r="B283" s="162"/>
      <c r="C283" s="162"/>
      <c r="D283" s="162"/>
      <c r="AA283" s="217"/>
      <c r="AB283" s="218"/>
      <c r="AC283" s="218"/>
      <c r="AD283" s="219"/>
      <c r="AN283" s="63"/>
      <c r="AO283" s="63"/>
      <c r="AP283" s="63"/>
      <c r="AQ283" s="63"/>
      <c r="AR283" s="63"/>
      <c r="AS283" s="63"/>
      <c r="AT283" s="63"/>
      <c r="AU283" s="63"/>
      <c r="AV283" s="217"/>
      <c r="AW283" s="218"/>
      <c r="AX283" s="219"/>
      <c r="AY283" s="218"/>
      <c r="AZ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I283" s="63"/>
      <c r="CJ283" s="63"/>
      <c r="CK283" s="63"/>
      <c r="CL283" s="63"/>
      <c r="CM283" s="63"/>
      <c r="CN283" s="63"/>
      <c r="CO283" s="63"/>
      <c r="CP283" s="63"/>
      <c r="CX283" s="63"/>
    </row>
    <row r="284" spans="1:102" x14ac:dyDescent="0.2">
      <c r="A284" s="162"/>
      <c r="B284" s="162"/>
      <c r="C284" s="162"/>
      <c r="D284" s="162"/>
      <c r="AA284" s="217"/>
      <c r="AB284" s="218"/>
      <c r="AC284" s="218"/>
      <c r="AD284" s="219"/>
      <c r="AN284" s="63"/>
      <c r="AO284" s="63"/>
      <c r="AP284" s="63"/>
      <c r="AQ284" s="63"/>
      <c r="AR284" s="63"/>
      <c r="AS284" s="63"/>
      <c r="AT284" s="63"/>
      <c r="AU284" s="63"/>
      <c r="AV284" s="217"/>
      <c r="AW284" s="218"/>
      <c r="AX284" s="219"/>
      <c r="AY284" s="218"/>
      <c r="AZ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I284" s="63"/>
      <c r="CJ284" s="63"/>
      <c r="CK284" s="63"/>
      <c r="CL284" s="63"/>
      <c r="CM284" s="63"/>
      <c r="CN284" s="63"/>
      <c r="CO284" s="63"/>
      <c r="CP284" s="63"/>
      <c r="CX284" s="63"/>
    </row>
    <row r="285" spans="1:102" x14ac:dyDescent="0.2">
      <c r="A285" s="162"/>
      <c r="B285" s="162"/>
      <c r="C285" s="162"/>
      <c r="D285" s="162"/>
      <c r="AA285" s="217"/>
      <c r="AB285" s="218"/>
      <c r="AC285" s="218"/>
      <c r="AD285" s="219"/>
      <c r="AN285" s="63"/>
      <c r="AO285" s="63"/>
      <c r="AP285" s="63"/>
      <c r="AQ285" s="63"/>
      <c r="AR285" s="63"/>
      <c r="AS285" s="63"/>
      <c r="AT285" s="63"/>
      <c r="AU285" s="63"/>
      <c r="AV285" s="217"/>
      <c r="AW285" s="218"/>
      <c r="AX285" s="219"/>
      <c r="AY285" s="218"/>
      <c r="AZ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  <c r="CE285" s="63"/>
      <c r="CF285" s="63"/>
      <c r="CG285" s="63"/>
      <c r="CI285" s="63"/>
      <c r="CJ285" s="63"/>
      <c r="CK285" s="63"/>
      <c r="CL285" s="63"/>
      <c r="CM285" s="63"/>
      <c r="CN285" s="63"/>
      <c r="CO285" s="63"/>
      <c r="CP285" s="63"/>
      <c r="CX285" s="63"/>
    </row>
    <row r="286" spans="1:102" x14ac:dyDescent="0.2">
      <c r="A286" s="162"/>
      <c r="B286" s="162"/>
      <c r="C286" s="162"/>
      <c r="D286" s="162"/>
      <c r="AA286" s="217"/>
      <c r="AB286" s="218"/>
      <c r="AC286" s="218"/>
      <c r="AD286" s="219"/>
      <c r="AN286" s="63"/>
      <c r="AO286" s="63"/>
      <c r="AP286" s="63"/>
      <c r="AQ286" s="63"/>
      <c r="AR286" s="63"/>
      <c r="AS286" s="63"/>
      <c r="AT286" s="63"/>
      <c r="AU286" s="63"/>
      <c r="AV286" s="217"/>
      <c r="AW286" s="218"/>
      <c r="AX286" s="219"/>
      <c r="AY286" s="218"/>
      <c r="AZ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I286" s="63"/>
      <c r="CJ286" s="63"/>
      <c r="CK286" s="63"/>
      <c r="CL286" s="63"/>
      <c r="CM286" s="63"/>
      <c r="CN286" s="63"/>
      <c r="CO286" s="63"/>
      <c r="CP286" s="63"/>
      <c r="CX286" s="63"/>
    </row>
    <row r="287" spans="1:102" x14ac:dyDescent="0.2">
      <c r="A287" s="162"/>
      <c r="B287" s="162"/>
      <c r="C287" s="162"/>
      <c r="D287" s="162"/>
      <c r="AA287" s="217"/>
      <c r="AB287" s="218"/>
      <c r="AC287" s="218"/>
      <c r="AD287" s="219"/>
      <c r="AN287" s="63"/>
      <c r="AO287" s="63"/>
      <c r="AP287" s="63"/>
      <c r="AQ287" s="63"/>
      <c r="AR287" s="63"/>
      <c r="AS287" s="63"/>
      <c r="AT287" s="63"/>
      <c r="AU287" s="63"/>
      <c r="AV287" s="217"/>
      <c r="AW287" s="218"/>
      <c r="AX287" s="219"/>
      <c r="AY287" s="218"/>
      <c r="AZ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I287" s="63"/>
      <c r="CJ287" s="63"/>
      <c r="CK287" s="63"/>
      <c r="CL287" s="63"/>
      <c r="CM287" s="63"/>
      <c r="CN287" s="63"/>
      <c r="CO287" s="63"/>
      <c r="CP287" s="63"/>
      <c r="CX287" s="63"/>
    </row>
    <row r="288" spans="1:102" x14ac:dyDescent="0.2">
      <c r="A288" s="162"/>
      <c r="B288" s="162"/>
      <c r="C288" s="162"/>
      <c r="D288" s="162"/>
      <c r="AA288" s="217"/>
      <c r="AB288" s="218"/>
      <c r="AC288" s="218"/>
      <c r="AD288" s="219"/>
      <c r="AN288" s="63"/>
      <c r="AO288" s="63"/>
      <c r="AP288" s="63"/>
      <c r="AQ288" s="63"/>
      <c r="AR288" s="63"/>
      <c r="AS288" s="63"/>
      <c r="AT288" s="63"/>
      <c r="AU288" s="63"/>
      <c r="AV288" s="217"/>
      <c r="AW288" s="218"/>
      <c r="AX288" s="219"/>
      <c r="AY288" s="218"/>
      <c r="AZ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I288" s="63"/>
      <c r="CJ288" s="63"/>
      <c r="CK288" s="63"/>
      <c r="CL288" s="63"/>
      <c r="CM288" s="63"/>
      <c r="CN288" s="63"/>
      <c r="CO288" s="63"/>
      <c r="CP288" s="63"/>
      <c r="CX288" s="63"/>
    </row>
    <row r="289" spans="1:102" x14ac:dyDescent="0.2">
      <c r="A289" s="162"/>
      <c r="B289" s="162"/>
      <c r="C289" s="162"/>
      <c r="D289" s="162"/>
      <c r="AA289" s="217"/>
      <c r="AB289" s="218"/>
      <c r="AC289" s="218"/>
      <c r="AD289" s="219"/>
      <c r="AN289" s="63"/>
      <c r="AO289" s="63"/>
      <c r="AP289" s="63"/>
      <c r="AQ289" s="63"/>
      <c r="AR289" s="63"/>
      <c r="AS289" s="63"/>
      <c r="AT289" s="63"/>
      <c r="AU289" s="63"/>
      <c r="AV289" s="217"/>
      <c r="AW289" s="218"/>
      <c r="AX289" s="219"/>
      <c r="AY289" s="218"/>
      <c r="AZ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  <c r="CE289" s="63"/>
      <c r="CF289" s="63"/>
      <c r="CG289" s="63"/>
      <c r="CI289" s="63"/>
      <c r="CJ289" s="63"/>
      <c r="CK289" s="63"/>
      <c r="CL289" s="63"/>
      <c r="CM289" s="63"/>
      <c r="CN289" s="63"/>
      <c r="CO289" s="63"/>
      <c r="CP289" s="63"/>
      <c r="CX289" s="63"/>
    </row>
    <row r="290" spans="1:102" x14ac:dyDescent="0.2">
      <c r="A290" s="162"/>
      <c r="B290" s="162"/>
      <c r="C290" s="162"/>
      <c r="D290" s="162"/>
      <c r="AA290" s="217"/>
      <c r="AB290" s="218"/>
      <c r="AC290" s="218"/>
      <c r="AD290" s="219"/>
      <c r="AN290" s="63"/>
      <c r="AO290" s="63"/>
      <c r="AP290" s="63"/>
      <c r="AQ290" s="63"/>
      <c r="AR290" s="63"/>
      <c r="AS290" s="63"/>
      <c r="AT290" s="63"/>
      <c r="AU290" s="63"/>
      <c r="AV290" s="217"/>
      <c r="AW290" s="218"/>
      <c r="AX290" s="219"/>
      <c r="AY290" s="218"/>
      <c r="AZ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  <c r="CE290" s="63"/>
      <c r="CF290" s="63"/>
      <c r="CG290" s="63"/>
      <c r="CI290" s="63"/>
      <c r="CJ290" s="63"/>
      <c r="CK290" s="63"/>
      <c r="CL290" s="63"/>
      <c r="CM290" s="63"/>
      <c r="CN290" s="63"/>
      <c r="CO290" s="63"/>
      <c r="CP290" s="63"/>
      <c r="CX290" s="63"/>
    </row>
    <row r="291" spans="1:102" x14ac:dyDescent="0.2">
      <c r="A291" s="162"/>
      <c r="B291" s="162"/>
      <c r="C291" s="162"/>
      <c r="D291" s="162"/>
      <c r="AA291" s="217"/>
      <c r="AB291" s="218"/>
      <c r="AC291" s="218"/>
      <c r="AD291" s="219"/>
      <c r="AN291" s="63"/>
      <c r="AO291" s="63"/>
      <c r="AP291" s="63"/>
      <c r="AQ291" s="63"/>
      <c r="AR291" s="63"/>
      <c r="AS291" s="63"/>
      <c r="AT291" s="63"/>
      <c r="AU291" s="63"/>
      <c r="AV291" s="217"/>
      <c r="AW291" s="218"/>
      <c r="AX291" s="219"/>
      <c r="AY291" s="218"/>
      <c r="AZ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I291" s="63"/>
      <c r="CJ291" s="63"/>
      <c r="CK291" s="63"/>
      <c r="CL291" s="63"/>
      <c r="CM291" s="63"/>
      <c r="CN291" s="63"/>
      <c r="CO291" s="63"/>
      <c r="CP291" s="63"/>
      <c r="CX291" s="63"/>
    </row>
    <row r="292" spans="1:102" x14ac:dyDescent="0.2">
      <c r="A292" s="162"/>
      <c r="B292" s="162"/>
      <c r="C292" s="162"/>
      <c r="D292" s="162"/>
      <c r="AA292" s="217"/>
      <c r="AB292" s="218"/>
      <c r="AC292" s="218"/>
      <c r="AD292" s="219"/>
      <c r="AN292" s="63"/>
      <c r="AO292" s="63"/>
      <c r="AP292" s="63"/>
      <c r="AQ292" s="63"/>
      <c r="AR292" s="63"/>
      <c r="AS292" s="63"/>
      <c r="AT292" s="63"/>
      <c r="AU292" s="63"/>
      <c r="AV292" s="217"/>
      <c r="AW292" s="218"/>
      <c r="AX292" s="219"/>
      <c r="AY292" s="218"/>
      <c r="AZ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  <c r="CE292" s="63"/>
      <c r="CF292" s="63"/>
      <c r="CG292" s="63"/>
      <c r="CI292" s="63"/>
      <c r="CJ292" s="63"/>
      <c r="CK292" s="63"/>
      <c r="CL292" s="63"/>
      <c r="CM292" s="63"/>
      <c r="CN292" s="63"/>
      <c r="CO292" s="63"/>
      <c r="CP292" s="63"/>
      <c r="CX292" s="63"/>
    </row>
    <row r="293" spans="1:102" x14ac:dyDescent="0.2">
      <c r="A293" s="162"/>
      <c r="B293" s="162"/>
      <c r="C293" s="162"/>
      <c r="D293" s="162"/>
      <c r="AA293" s="217"/>
      <c r="AB293" s="218"/>
      <c r="AC293" s="218"/>
      <c r="AD293" s="219"/>
      <c r="AN293" s="63"/>
      <c r="AO293" s="63"/>
      <c r="AP293" s="63"/>
      <c r="AQ293" s="63"/>
      <c r="AR293" s="63"/>
      <c r="AS293" s="63"/>
      <c r="AT293" s="63"/>
      <c r="AU293" s="63"/>
      <c r="AV293" s="217"/>
      <c r="AW293" s="218"/>
      <c r="AX293" s="219"/>
      <c r="AY293" s="218"/>
      <c r="AZ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I293" s="63"/>
      <c r="CJ293" s="63"/>
      <c r="CK293" s="63"/>
      <c r="CL293" s="63"/>
      <c r="CM293" s="63"/>
      <c r="CN293" s="63"/>
      <c r="CO293" s="63"/>
      <c r="CP293" s="63"/>
      <c r="CX293" s="63"/>
    </row>
    <row r="294" spans="1:102" x14ac:dyDescent="0.2">
      <c r="A294" s="162"/>
      <c r="B294" s="162"/>
      <c r="C294" s="162"/>
      <c r="D294" s="162"/>
      <c r="AA294" s="217"/>
      <c r="AB294" s="218"/>
      <c r="AC294" s="218"/>
      <c r="AD294" s="219"/>
      <c r="AN294" s="63"/>
      <c r="AO294" s="63"/>
      <c r="AP294" s="63"/>
      <c r="AQ294" s="63"/>
      <c r="AR294" s="63"/>
      <c r="AS294" s="63"/>
      <c r="AT294" s="63"/>
      <c r="AU294" s="63"/>
      <c r="AV294" s="217"/>
      <c r="AW294" s="218"/>
      <c r="AX294" s="219"/>
      <c r="AY294" s="218"/>
      <c r="AZ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I294" s="63"/>
      <c r="CJ294" s="63"/>
      <c r="CK294" s="63"/>
      <c r="CL294" s="63"/>
      <c r="CM294" s="63"/>
      <c r="CN294" s="63"/>
      <c r="CO294" s="63"/>
      <c r="CP294" s="63"/>
      <c r="CX294" s="63"/>
    </row>
    <row r="295" spans="1:102" x14ac:dyDescent="0.2">
      <c r="A295" s="162"/>
      <c r="B295" s="162"/>
      <c r="C295" s="162"/>
      <c r="D295" s="162"/>
      <c r="AA295" s="217"/>
      <c r="AB295" s="218"/>
      <c r="AC295" s="218"/>
      <c r="AD295" s="219"/>
      <c r="AN295" s="63"/>
      <c r="AO295" s="63"/>
      <c r="AP295" s="63"/>
      <c r="AQ295" s="63"/>
      <c r="AR295" s="63"/>
      <c r="AS295" s="63"/>
      <c r="AT295" s="63"/>
      <c r="AU295" s="63"/>
      <c r="AV295" s="217"/>
      <c r="AW295" s="218"/>
      <c r="AX295" s="219"/>
      <c r="AY295" s="218"/>
      <c r="AZ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I295" s="63"/>
      <c r="CJ295" s="63"/>
      <c r="CK295" s="63"/>
      <c r="CL295" s="63"/>
      <c r="CM295" s="63"/>
      <c r="CN295" s="63"/>
      <c r="CO295" s="63"/>
      <c r="CP295" s="63"/>
      <c r="CX295" s="63"/>
    </row>
    <row r="296" spans="1:102" x14ac:dyDescent="0.2">
      <c r="A296" s="162"/>
      <c r="B296" s="162"/>
      <c r="C296" s="162"/>
      <c r="D296" s="162"/>
      <c r="AA296" s="217"/>
      <c r="AB296" s="218"/>
      <c r="AC296" s="218"/>
      <c r="AD296" s="219"/>
      <c r="AN296" s="63"/>
      <c r="AO296" s="63"/>
      <c r="AP296" s="63"/>
      <c r="AQ296" s="63"/>
      <c r="AR296" s="63"/>
      <c r="AS296" s="63"/>
      <c r="AT296" s="63"/>
      <c r="AU296" s="63"/>
      <c r="AV296" s="217"/>
      <c r="AW296" s="218"/>
      <c r="AX296" s="219"/>
      <c r="AY296" s="218"/>
      <c r="AZ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I296" s="63"/>
      <c r="CJ296" s="63"/>
      <c r="CK296" s="63"/>
      <c r="CL296" s="63"/>
      <c r="CM296" s="63"/>
      <c r="CN296" s="63"/>
      <c r="CO296" s="63"/>
      <c r="CP296" s="63"/>
      <c r="CX296" s="63"/>
    </row>
    <row r="297" spans="1:102" x14ac:dyDescent="0.2">
      <c r="A297" s="162"/>
      <c r="B297" s="162"/>
      <c r="C297" s="162"/>
      <c r="D297" s="162"/>
      <c r="AA297" s="217"/>
      <c r="AB297" s="218"/>
      <c r="AC297" s="218"/>
      <c r="AD297" s="219"/>
      <c r="AN297" s="63"/>
      <c r="AO297" s="63"/>
      <c r="AP297" s="63"/>
      <c r="AQ297" s="63"/>
      <c r="AR297" s="63"/>
      <c r="AS297" s="63"/>
      <c r="AT297" s="63"/>
      <c r="AU297" s="63"/>
      <c r="AV297" s="217"/>
      <c r="AW297" s="218"/>
      <c r="AX297" s="219"/>
      <c r="AY297" s="218"/>
      <c r="AZ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I297" s="63"/>
      <c r="CJ297" s="63"/>
      <c r="CK297" s="63"/>
      <c r="CL297" s="63"/>
      <c r="CM297" s="63"/>
      <c r="CN297" s="63"/>
      <c r="CO297" s="63"/>
      <c r="CP297" s="63"/>
      <c r="CX297" s="63"/>
    </row>
    <row r="298" spans="1:102" x14ac:dyDescent="0.2">
      <c r="A298" s="162"/>
      <c r="B298" s="162"/>
      <c r="C298" s="162"/>
      <c r="D298" s="162"/>
      <c r="AA298" s="217"/>
      <c r="AB298" s="218"/>
      <c r="AC298" s="218"/>
      <c r="AD298" s="219"/>
      <c r="AN298" s="63"/>
      <c r="AO298" s="63"/>
      <c r="AP298" s="63"/>
      <c r="AQ298" s="63"/>
      <c r="AR298" s="63"/>
      <c r="AS298" s="63"/>
      <c r="AT298" s="63"/>
      <c r="AU298" s="63"/>
      <c r="AV298" s="217"/>
      <c r="AW298" s="218"/>
      <c r="AX298" s="219"/>
      <c r="AY298" s="218"/>
      <c r="AZ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I298" s="63"/>
      <c r="CJ298" s="63"/>
      <c r="CK298" s="63"/>
      <c r="CL298" s="63"/>
      <c r="CM298" s="63"/>
      <c r="CN298" s="63"/>
      <c r="CO298" s="63"/>
      <c r="CP298" s="63"/>
      <c r="CX298" s="63"/>
    </row>
    <row r="299" spans="1:102" x14ac:dyDescent="0.2">
      <c r="A299" s="162"/>
      <c r="B299" s="162"/>
      <c r="C299" s="162"/>
      <c r="D299" s="162"/>
      <c r="AA299" s="217"/>
      <c r="AB299" s="218"/>
      <c r="AC299" s="218"/>
      <c r="AD299" s="219"/>
      <c r="AN299" s="63"/>
      <c r="AO299" s="63"/>
      <c r="AP299" s="63"/>
      <c r="AQ299" s="63"/>
      <c r="AR299" s="63"/>
      <c r="AS299" s="63"/>
      <c r="AT299" s="63"/>
      <c r="AU299" s="63"/>
      <c r="AV299" s="217"/>
      <c r="AW299" s="218"/>
      <c r="AX299" s="219"/>
      <c r="AY299" s="218"/>
      <c r="AZ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I299" s="63"/>
      <c r="CJ299" s="63"/>
      <c r="CK299" s="63"/>
      <c r="CL299" s="63"/>
      <c r="CM299" s="63"/>
      <c r="CN299" s="63"/>
      <c r="CO299" s="63"/>
      <c r="CP299" s="63"/>
      <c r="CX299" s="63"/>
    </row>
    <row r="300" spans="1:102" x14ac:dyDescent="0.2">
      <c r="A300" s="162"/>
      <c r="B300" s="162"/>
      <c r="C300" s="162"/>
      <c r="D300" s="162"/>
      <c r="AA300" s="217"/>
      <c r="AB300" s="218"/>
      <c r="AC300" s="218"/>
      <c r="AD300" s="219"/>
      <c r="AN300" s="63"/>
      <c r="AO300" s="63"/>
      <c r="AP300" s="63"/>
      <c r="AQ300" s="63"/>
      <c r="AR300" s="63"/>
      <c r="AS300" s="63"/>
      <c r="AT300" s="63"/>
      <c r="AU300" s="63"/>
      <c r="AV300" s="217"/>
      <c r="AW300" s="218"/>
      <c r="AX300" s="219"/>
      <c r="AY300" s="218"/>
      <c r="AZ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I300" s="63"/>
      <c r="CJ300" s="63"/>
      <c r="CK300" s="63"/>
      <c r="CL300" s="63"/>
      <c r="CM300" s="63"/>
      <c r="CN300" s="63"/>
      <c r="CO300" s="63"/>
      <c r="CP300" s="63"/>
      <c r="CX300" s="63"/>
    </row>
    <row r="301" spans="1:102" x14ac:dyDescent="0.2">
      <c r="A301" s="162"/>
      <c r="B301" s="162"/>
      <c r="C301" s="162"/>
      <c r="D301" s="162"/>
      <c r="AA301" s="217"/>
      <c r="AB301" s="218"/>
      <c r="AC301" s="218"/>
      <c r="AD301" s="219"/>
      <c r="AN301" s="63"/>
      <c r="AO301" s="63"/>
      <c r="AP301" s="63"/>
      <c r="AQ301" s="63"/>
      <c r="AR301" s="63"/>
      <c r="AS301" s="63"/>
      <c r="AT301" s="63"/>
      <c r="AU301" s="63"/>
      <c r="AV301" s="217"/>
      <c r="AW301" s="218"/>
      <c r="AX301" s="219"/>
      <c r="AY301" s="218"/>
      <c r="AZ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I301" s="63"/>
      <c r="CJ301" s="63"/>
      <c r="CK301" s="63"/>
      <c r="CL301" s="63"/>
      <c r="CM301" s="63"/>
      <c r="CN301" s="63"/>
      <c r="CO301" s="63"/>
      <c r="CP301" s="63"/>
      <c r="CX301" s="63"/>
    </row>
    <row r="302" spans="1:102" x14ac:dyDescent="0.2">
      <c r="A302" s="162"/>
      <c r="B302" s="162"/>
      <c r="C302" s="162"/>
      <c r="D302" s="162"/>
      <c r="AA302" s="217"/>
      <c r="AB302" s="218"/>
      <c r="AC302" s="218"/>
      <c r="AD302" s="219"/>
      <c r="AN302" s="63"/>
      <c r="AO302" s="63"/>
      <c r="AP302" s="63"/>
      <c r="AQ302" s="63"/>
      <c r="AR302" s="63"/>
      <c r="AS302" s="63"/>
      <c r="AT302" s="63"/>
      <c r="AU302" s="63"/>
      <c r="AV302" s="217"/>
      <c r="AW302" s="218"/>
      <c r="AX302" s="219"/>
      <c r="AY302" s="218"/>
      <c r="AZ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I302" s="63"/>
      <c r="CJ302" s="63"/>
      <c r="CK302" s="63"/>
      <c r="CL302" s="63"/>
      <c r="CM302" s="63"/>
      <c r="CN302" s="63"/>
      <c r="CO302" s="63"/>
      <c r="CP302" s="63"/>
      <c r="CX302" s="63"/>
    </row>
    <row r="303" spans="1:102" x14ac:dyDescent="0.2">
      <c r="A303" s="162"/>
      <c r="B303" s="162"/>
      <c r="C303" s="162"/>
      <c r="D303" s="162"/>
      <c r="AA303" s="217"/>
      <c r="AB303" s="218"/>
      <c r="AC303" s="218"/>
      <c r="AD303" s="219"/>
      <c r="AN303" s="63"/>
      <c r="AO303" s="63"/>
      <c r="AP303" s="63"/>
      <c r="AQ303" s="63"/>
      <c r="AR303" s="63"/>
      <c r="AS303" s="63"/>
      <c r="AT303" s="63"/>
      <c r="AU303" s="63"/>
      <c r="AV303" s="217"/>
      <c r="AW303" s="218"/>
      <c r="AX303" s="219"/>
      <c r="AY303" s="218"/>
      <c r="AZ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I303" s="63"/>
      <c r="CJ303" s="63"/>
      <c r="CK303" s="63"/>
      <c r="CL303" s="63"/>
      <c r="CM303" s="63"/>
      <c r="CN303" s="63"/>
      <c r="CO303" s="63"/>
      <c r="CP303" s="63"/>
      <c r="CX303" s="63"/>
    </row>
    <row r="304" spans="1:102" x14ac:dyDescent="0.2">
      <c r="A304" s="162"/>
      <c r="B304" s="162"/>
      <c r="C304" s="162"/>
      <c r="D304" s="162"/>
      <c r="AA304" s="217"/>
      <c r="AB304" s="218"/>
      <c r="AC304" s="218"/>
      <c r="AD304" s="219"/>
      <c r="AN304" s="63"/>
      <c r="AO304" s="63"/>
      <c r="AP304" s="63"/>
      <c r="AQ304" s="63"/>
      <c r="AR304" s="63"/>
      <c r="AS304" s="63"/>
      <c r="AT304" s="63"/>
      <c r="AU304" s="63"/>
      <c r="AV304" s="217"/>
      <c r="AW304" s="218"/>
      <c r="AX304" s="219"/>
      <c r="AY304" s="218"/>
      <c r="AZ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I304" s="63"/>
      <c r="CJ304" s="63"/>
      <c r="CK304" s="63"/>
      <c r="CL304" s="63"/>
      <c r="CM304" s="63"/>
      <c r="CN304" s="63"/>
      <c r="CO304" s="63"/>
      <c r="CP304" s="63"/>
      <c r="CX304" s="63"/>
    </row>
    <row r="305" spans="1:102" x14ac:dyDescent="0.2">
      <c r="A305" s="162"/>
      <c r="B305" s="162"/>
      <c r="C305" s="162"/>
      <c r="D305" s="162"/>
      <c r="AA305" s="217"/>
      <c r="AB305" s="218"/>
      <c r="AC305" s="218"/>
      <c r="AD305" s="219"/>
      <c r="AN305" s="63"/>
      <c r="AO305" s="63"/>
      <c r="AP305" s="63"/>
      <c r="AQ305" s="63"/>
      <c r="AR305" s="63"/>
      <c r="AS305" s="63"/>
      <c r="AT305" s="63"/>
      <c r="AU305" s="63"/>
      <c r="AV305" s="217"/>
      <c r="AW305" s="218"/>
      <c r="AX305" s="219"/>
      <c r="AY305" s="218"/>
      <c r="AZ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  <c r="CE305" s="63"/>
      <c r="CF305" s="63"/>
      <c r="CG305" s="63"/>
      <c r="CI305" s="63"/>
      <c r="CJ305" s="63"/>
      <c r="CK305" s="63"/>
      <c r="CL305" s="63"/>
      <c r="CM305" s="63"/>
      <c r="CN305" s="63"/>
      <c r="CO305" s="63"/>
      <c r="CP305" s="63"/>
      <c r="CX305" s="63"/>
    </row>
    <row r="306" spans="1:102" x14ac:dyDescent="0.2">
      <c r="A306" s="162"/>
      <c r="B306" s="162"/>
      <c r="C306" s="162"/>
      <c r="D306" s="162"/>
      <c r="AA306" s="217"/>
      <c r="AB306" s="218"/>
      <c r="AC306" s="218"/>
      <c r="AD306" s="219"/>
      <c r="AN306" s="63"/>
      <c r="AO306" s="63"/>
      <c r="AP306" s="63"/>
      <c r="AQ306" s="63"/>
      <c r="AR306" s="63"/>
      <c r="AS306" s="63"/>
      <c r="AT306" s="63"/>
      <c r="AU306" s="63"/>
      <c r="AV306" s="217"/>
      <c r="AW306" s="218"/>
      <c r="AX306" s="219"/>
      <c r="AY306" s="218"/>
      <c r="AZ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I306" s="63"/>
      <c r="CJ306" s="63"/>
      <c r="CK306" s="63"/>
      <c r="CL306" s="63"/>
      <c r="CM306" s="63"/>
      <c r="CN306" s="63"/>
      <c r="CO306" s="63"/>
      <c r="CP306" s="63"/>
      <c r="CX306" s="63"/>
    </row>
    <row r="307" spans="1:102" x14ac:dyDescent="0.2">
      <c r="A307" s="162"/>
      <c r="B307" s="162"/>
      <c r="C307" s="162"/>
      <c r="D307" s="162"/>
      <c r="AA307" s="217"/>
      <c r="AB307" s="218"/>
      <c r="AC307" s="218"/>
      <c r="AD307" s="219"/>
      <c r="AN307" s="63"/>
      <c r="AO307" s="63"/>
      <c r="AP307" s="63"/>
      <c r="AQ307" s="63"/>
      <c r="AR307" s="63"/>
      <c r="AS307" s="63"/>
      <c r="AT307" s="63"/>
      <c r="AU307" s="63"/>
      <c r="AV307" s="217"/>
      <c r="AW307" s="218"/>
      <c r="AX307" s="219"/>
      <c r="AY307" s="218"/>
      <c r="AZ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I307" s="63"/>
      <c r="CJ307" s="63"/>
      <c r="CK307" s="63"/>
      <c r="CL307" s="63"/>
      <c r="CM307" s="63"/>
      <c r="CN307" s="63"/>
      <c r="CO307" s="63"/>
      <c r="CP307" s="63"/>
      <c r="CX307" s="63"/>
    </row>
    <row r="308" spans="1:102" x14ac:dyDescent="0.2">
      <c r="A308" s="162"/>
      <c r="B308" s="162"/>
      <c r="C308" s="162"/>
      <c r="D308" s="162"/>
      <c r="AA308" s="217"/>
      <c r="AB308" s="218"/>
      <c r="AC308" s="218"/>
      <c r="AD308" s="219"/>
      <c r="AN308" s="63"/>
      <c r="AO308" s="63"/>
      <c r="AP308" s="63"/>
      <c r="AQ308" s="63"/>
      <c r="AR308" s="63"/>
      <c r="AS308" s="63"/>
      <c r="AT308" s="63"/>
      <c r="AU308" s="63"/>
      <c r="AV308" s="217"/>
      <c r="AW308" s="218"/>
      <c r="AX308" s="219"/>
      <c r="AY308" s="218"/>
      <c r="AZ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I308" s="63"/>
      <c r="CJ308" s="63"/>
      <c r="CK308" s="63"/>
      <c r="CL308" s="63"/>
      <c r="CM308" s="63"/>
      <c r="CN308" s="63"/>
      <c r="CO308" s="63"/>
      <c r="CP308" s="63"/>
      <c r="CX308" s="63"/>
    </row>
    <row r="309" spans="1:102" x14ac:dyDescent="0.2">
      <c r="A309" s="162"/>
      <c r="B309" s="162"/>
      <c r="C309" s="162"/>
      <c r="D309" s="162"/>
      <c r="AA309" s="217"/>
      <c r="AB309" s="218"/>
      <c r="AC309" s="218"/>
      <c r="AD309" s="219"/>
      <c r="AN309" s="63"/>
      <c r="AO309" s="63"/>
      <c r="AP309" s="63"/>
      <c r="AQ309" s="63"/>
      <c r="AR309" s="63"/>
      <c r="AS309" s="63"/>
      <c r="AT309" s="63"/>
      <c r="AU309" s="63"/>
      <c r="AV309" s="217"/>
      <c r="AW309" s="218"/>
      <c r="AX309" s="219"/>
      <c r="AY309" s="218"/>
      <c r="AZ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I309" s="63"/>
      <c r="CJ309" s="63"/>
      <c r="CK309" s="63"/>
      <c r="CL309" s="63"/>
      <c r="CM309" s="63"/>
      <c r="CN309" s="63"/>
      <c r="CO309" s="63"/>
      <c r="CP309" s="63"/>
      <c r="CX309" s="63"/>
    </row>
    <row r="310" spans="1:102" x14ac:dyDescent="0.2">
      <c r="A310" s="162"/>
      <c r="B310" s="162"/>
      <c r="C310" s="162"/>
      <c r="D310" s="162"/>
      <c r="AA310" s="217"/>
      <c r="AB310" s="218"/>
      <c r="AC310" s="218"/>
      <c r="AD310" s="219"/>
      <c r="AN310" s="63"/>
      <c r="AO310" s="63"/>
      <c r="AP310" s="63"/>
      <c r="AQ310" s="63"/>
      <c r="AR310" s="63"/>
      <c r="AS310" s="63"/>
      <c r="AT310" s="63"/>
      <c r="AU310" s="63"/>
      <c r="AV310" s="217"/>
      <c r="AW310" s="218"/>
      <c r="AX310" s="219"/>
      <c r="AY310" s="218"/>
      <c r="AZ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I310" s="63"/>
      <c r="CJ310" s="63"/>
      <c r="CK310" s="63"/>
      <c r="CL310" s="63"/>
      <c r="CM310" s="63"/>
      <c r="CN310" s="63"/>
      <c r="CO310" s="63"/>
      <c r="CP310" s="63"/>
      <c r="CX310" s="63"/>
    </row>
    <row r="311" spans="1:102" x14ac:dyDescent="0.2">
      <c r="A311" s="162"/>
      <c r="B311" s="162"/>
      <c r="C311" s="162"/>
      <c r="D311" s="162"/>
      <c r="AA311" s="217"/>
      <c r="AB311" s="218"/>
      <c r="AC311" s="218"/>
      <c r="AD311" s="219"/>
      <c r="AN311" s="63"/>
      <c r="AO311" s="63"/>
      <c r="AP311" s="63"/>
      <c r="AQ311" s="63"/>
      <c r="AR311" s="63"/>
      <c r="AS311" s="63"/>
      <c r="AT311" s="63"/>
      <c r="AU311" s="63"/>
      <c r="AV311" s="217"/>
      <c r="AW311" s="218"/>
      <c r="AX311" s="219"/>
      <c r="AY311" s="218"/>
      <c r="AZ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I311" s="63"/>
      <c r="CJ311" s="63"/>
      <c r="CK311" s="63"/>
      <c r="CL311" s="63"/>
      <c r="CM311" s="63"/>
      <c r="CN311" s="63"/>
      <c r="CO311" s="63"/>
      <c r="CP311" s="63"/>
      <c r="CX311" s="63"/>
    </row>
    <row r="312" spans="1:102" x14ac:dyDescent="0.2">
      <c r="A312" s="162"/>
      <c r="B312" s="162"/>
      <c r="C312" s="162"/>
      <c r="D312" s="162"/>
      <c r="AA312" s="217"/>
      <c r="AB312" s="218"/>
      <c r="AC312" s="218"/>
      <c r="AD312" s="219"/>
      <c r="AN312" s="63"/>
      <c r="AO312" s="63"/>
      <c r="AP312" s="63"/>
      <c r="AQ312" s="63"/>
      <c r="AR312" s="63"/>
      <c r="AS312" s="63"/>
      <c r="AT312" s="63"/>
      <c r="AU312" s="63"/>
      <c r="AV312" s="217"/>
      <c r="AW312" s="218"/>
      <c r="AX312" s="219"/>
      <c r="AY312" s="218"/>
      <c r="AZ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I312" s="63"/>
      <c r="CJ312" s="63"/>
      <c r="CK312" s="63"/>
      <c r="CL312" s="63"/>
      <c r="CM312" s="63"/>
      <c r="CN312" s="63"/>
      <c r="CO312" s="63"/>
      <c r="CP312" s="63"/>
      <c r="CX312" s="63"/>
    </row>
    <row r="313" spans="1:102" x14ac:dyDescent="0.2">
      <c r="A313" s="162"/>
      <c r="B313" s="162"/>
      <c r="C313" s="162"/>
      <c r="D313" s="162"/>
      <c r="AA313" s="217"/>
      <c r="AB313" s="218"/>
      <c r="AC313" s="218"/>
      <c r="AD313" s="219"/>
      <c r="AN313" s="63"/>
      <c r="AO313" s="63"/>
      <c r="AP313" s="63"/>
      <c r="AQ313" s="63"/>
      <c r="AR313" s="63"/>
      <c r="AS313" s="63"/>
      <c r="AT313" s="63"/>
      <c r="AU313" s="63"/>
      <c r="AV313" s="217"/>
      <c r="AW313" s="218"/>
      <c r="AX313" s="219"/>
      <c r="AY313" s="218"/>
      <c r="AZ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I313" s="63"/>
      <c r="CJ313" s="63"/>
      <c r="CK313" s="63"/>
      <c r="CL313" s="63"/>
      <c r="CM313" s="63"/>
      <c r="CN313" s="63"/>
      <c r="CO313" s="63"/>
      <c r="CP313" s="63"/>
      <c r="CX313" s="63"/>
    </row>
    <row r="314" spans="1:102" x14ac:dyDescent="0.2">
      <c r="A314" s="162"/>
      <c r="B314" s="162"/>
      <c r="C314" s="162"/>
      <c r="D314" s="162"/>
      <c r="AA314" s="217"/>
      <c r="AB314" s="218"/>
      <c r="AC314" s="218"/>
      <c r="AD314" s="219"/>
      <c r="AN314" s="63"/>
      <c r="AO314" s="63"/>
      <c r="AP314" s="63"/>
      <c r="AQ314" s="63"/>
      <c r="AR314" s="63"/>
      <c r="AS314" s="63"/>
      <c r="AT314" s="63"/>
      <c r="AU314" s="63"/>
      <c r="AV314" s="217"/>
      <c r="AW314" s="218"/>
      <c r="AX314" s="219"/>
      <c r="AY314" s="218"/>
      <c r="AZ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I314" s="63"/>
      <c r="CJ314" s="63"/>
      <c r="CK314" s="63"/>
      <c r="CL314" s="63"/>
      <c r="CM314" s="63"/>
      <c r="CN314" s="63"/>
      <c r="CO314" s="63"/>
      <c r="CP314" s="63"/>
      <c r="CX314" s="63"/>
    </row>
    <row r="315" spans="1:102" x14ac:dyDescent="0.2">
      <c r="A315" s="162"/>
      <c r="B315" s="162"/>
      <c r="C315" s="162"/>
      <c r="D315" s="162"/>
      <c r="AA315" s="217"/>
      <c r="AB315" s="218"/>
      <c r="AC315" s="218"/>
      <c r="AD315" s="219"/>
      <c r="AN315" s="63"/>
      <c r="AO315" s="63"/>
      <c r="AP315" s="63"/>
      <c r="AQ315" s="63"/>
      <c r="AR315" s="63"/>
      <c r="AS315" s="63"/>
      <c r="AT315" s="63"/>
      <c r="AU315" s="63"/>
      <c r="AV315" s="217"/>
      <c r="AW315" s="218"/>
      <c r="AX315" s="219"/>
      <c r="AY315" s="218"/>
      <c r="AZ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I315" s="63"/>
      <c r="CJ315" s="63"/>
      <c r="CK315" s="63"/>
      <c r="CL315" s="63"/>
      <c r="CM315" s="63"/>
      <c r="CN315" s="63"/>
      <c r="CO315" s="63"/>
      <c r="CP315" s="63"/>
      <c r="CX315" s="63"/>
    </row>
    <row r="316" spans="1:102" x14ac:dyDescent="0.2">
      <c r="A316" s="162"/>
      <c r="B316" s="162"/>
      <c r="C316" s="162"/>
      <c r="D316" s="162"/>
      <c r="AA316" s="217"/>
      <c r="AB316" s="218"/>
      <c r="AC316" s="218"/>
      <c r="AD316" s="219"/>
      <c r="AN316" s="63"/>
      <c r="AO316" s="63"/>
      <c r="AP316" s="63"/>
      <c r="AQ316" s="63"/>
      <c r="AR316" s="63"/>
      <c r="AS316" s="63"/>
      <c r="AT316" s="63"/>
      <c r="AU316" s="63"/>
      <c r="AV316" s="217"/>
      <c r="AW316" s="218"/>
      <c r="AX316" s="219"/>
      <c r="AY316" s="218"/>
      <c r="AZ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I316" s="63"/>
      <c r="CJ316" s="63"/>
      <c r="CK316" s="63"/>
      <c r="CL316" s="63"/>
      <c r="CM316" s="63"/>
      <c r="CN316" s="63"/>
      <c r="CO316" s="63"/>
      <c r="CP316" s="63"/>
      <c r="CX316" s="63"/>
    </row>
    <row r="317" spans="1:102" x14ac:dyDescent="0.2">
      <c r="A317" s="162"/>
      <c r="B317" s="162"/>
      <c r="C317" s="162"/>
      <c r="D317" s="162"/>
      <c r="AA317" s="217"/>
      <c r="AB317" s="218"/>
      <c r="AC317" s="218"/>
      <c r="AD317" s="219"/>
      <c r="AN317" s="63"/>
      <c r="AO317" s="63"/>
      <c r="AP317" s="63"/>
      <c r="AQ317" s="63"/>
      <c r="AR317" s="63"/>
      <c r="AS317" s="63"/>
      <c r="AT317" s="63"/>
      <c r="AU317" s="63"/>
      <c r="AV317" s="217"/>
      <c r="AW317" s="218"/>
      <c r="AX317" s="219"/>
      <c r="AY317" s="218"/>
      <c r="AZ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I317" s="63"/>
      <c r="CJ317" s="63"/>
      <c r="CK317" s="63"/>
      <c r="CL317" s="63"/>
      <c r="CM317" s="63"/>
      <c r="CN317" s="63"/>
      <c r="CO317" s="63"/>
      <c r="CP317" s="63"/>
      <c r="CX317" s="63"/>
    </row>
    <row r="318" spans="1:102" x14ac:dyDescent="0.2">
      <c r="A318" s="162"/>
      <c r="B318" s="162"/>
      <c r="C318" s="162"/>
      <c r="D318" s="162"/>
      <c r="AA318" s="217"/>
      <c r="AB318" s="218"/>
      <c r="AC318" s="218"/>
      <c r="AD318" s="219"/>
      <c r="AN318" s="63"/>
      <c r="AO318" s="63"/>
      <c r="AP318" s="63"/>
      <c r="AQ318" s="63"/>
      <c r="AR318" s="63"/>
      <c r="AS318" s="63"/>
      <c r="AT318" s="63"/>
      <c r="AU318" s="63"/>
      <c r="AV318" s="217"/>
      <c r="AW318" s="218"/>
      <c r="AX318" s="219"/>
      <c r="AY318" s="218"/>
      <c r="AZ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I318" s="63"/>
      <c r="CJ318" s="63"/>
      <c r="CK318" s="63"/>
      <c r="CL318" s="63"/>
      <c r="CM318" s="63"/>
      <c r="CN318" s="63"/>
      <c r="CO318" s="63"/>
      <c r="CP318" s="63"/>
      <c r="CX318" s="63"/>
    </row>
    <row r="319" spans="1:102" x14ac:dyDescent="0.2">
      <c r="A319" s="162"/>
      <c r="B319" s="162"/>
      <c r="C319" s="162"/>
      <c r="D319" s="162"/>
      <c r="AA319" s="217"/>
      <c r="AB319" s="218"/>
      <c r="AC319" s="218"/>
      <c r="AD319" s="219"/>
      <c r="AN319" s="63"/>
      <c r="AO319" s="63"/>
      <c r="AP319" s="63"/>
      <c r="AQ319" s="63"/>
      <c r="AR319" s="63"/>
      <c r="AS319" s="63"/>
      <c r="AT319" s="63"/>
      <c r="AU319" s="63"/>
      <c r="AV319" s="217"/>
      <c r="AW319" s="218"/>
      <c r="AX319" s="219"/>
      <c r="AY319" s="218"/>
      <c r="AZ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I319" s="63"/>
      <c r="CJ319" s="63"/>
      <c r="CK319" s="63"/>
      <c r="CL319" s="63"/>
      <c r="CM319" s="63"/>
      <c r="CN319" s="63"/>
      <c r="CO319" s="63"/>
      <c r="CP319" s="63"/>
      <c r="CX319" s="63"/>
    </row>
    <row r="320" spans="1:102" x14ac:dyDescent="0.2">
      <c r="A320" s="162"/>
      <c r="B320" s="162"/>
      <c r="C320" s="162"/>
      <c r="D320" s="162"/>
      <c r="AA320" s="217"/>
      <c r="AB320" s="218"/>
      <c r="AC320" s="218"/>
      <c r="AD320" s="219"/>
      <c r="AN320" s="63"/>
      <c r="AO320" s="63"/>
      <c r="AP320" s="63"/>
      <c r="AQ320" s="63"/>
      <c r="AR320" s="63"/>
      <c r="AS320" s="63"/>
      <c r="AT320" s="63"/>
      <c r="AU320" s="63"/>
      <c r="AV320" s="217"/>
      <c r="AW320" s="218"/>
      <c r="AX320" s="219"/>
      <c r="AY320" s="218"/>
      <c r="AZ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I320" s="63"/>
      <c r="CJ320" s="63"/>
      <c r="CK320" s="63"/>
      <c r="CL320" s="63"/>
      <c r="CM320" s="63"/>
      <c r="CN320" s="63"/>
      <c r="CO320" s="63"/>
      <c r="CP320" s="63"/>
      <c r="CX320" s="63"/>
    </row>
    <row r="321" spans="1:102" x14ac:dyDescent="0.2">
      <c r="A321" s="162"/>
      <c r="B321" s="162"/>
      <c r="C321" s="162"/>
      <c r="D321" s="162"/>
      <c r="AA321" s="217"/>
      <c r="AB321" s="218"/>
      <c r="AC321" s="218"/>
      <c r="AD321" s="219"/>
      <c r="AN321" s="63"/>
      <c r="AO321" s="63"/>
      <c r="AP321" s="63"/>
      <c r="AQ321" s="63"/>
      <c r="AR321" s="63"/>
      <c r="AS321" s="63"/>
      <c r="AT321" s="63"/>
      <c r="AU321" s="63"/>
      <c r="AV321" s="217"/>
      <c r="AW321" s="218"/>
      <c r="AX321" s="219"/>
      <c r="AY321" s="218"/>
      <c r="AZ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I321" s="63"/>
      <c r="CJ321" s="63"/>
      <c r="CK321" s="63"/>
      <c r="CL321" s="63"/>
      <c r="CM321" s="63"/>
      <c r="CN321" s="63"/>
      <c r="CO321" s="63"/>
      <c r="CP321" s="63"/>
      <c r="CX321" s="63"/>
    </row>
    <row r="322" spans="1:102" x14ac:dyDescent="0.2">
      <c r="A322" s="162"/>
      <c r="B322" s="162"/>
      <c r="C322" s="162"/>
      <c r="D322" s="162"/>
      <c r="AA322" s="217"/>
      <c r="AB322" s="218"/>
      <c r="AC322" s="218"/>
      <c r="AD322" s="219"/>
      <c r="AN322" s="63"/>
      <c r="AO322" s="63"/>
      <c r="AP322" s="63"/>
      <c r="AQ322" s="63"/>
      <c r="AR322" s="63"/>
      <c r="AS322" s="63"/>
      <c r="AT322" s="63"/>
      <c r="AU322" s="63"/>
      <c r="AV322" s="217"/>
      <c r="AW322" s="218"/>
      <c r="AX322" s="219"/>
      <c r="AY322" s="218"/>
      <c r="AZ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I322" s="63"/>
      <c r="CJ322" s="63"/>
      <c r="CK322" s="63"/>
      <c r="CL322" s="63"/>
      <c r="CM322" s="63"/>
      <c r="CN322" s="63"/>
      <c r="CO322" s="63"/>
      <c r="CP322" s="63"/>
      <c r="CX322" s="63"/>
    </row>
    <row r="323" spans="1:102" x14ac:dyDescent="0.2">
      <c r="A323" s="162"/>
      <c r="B323" s="162"/>
      <c r="C323" s="162"/>
      <c r="D323" s="162"/>
      <c r="AA323" s="217"/>
      <c r="AB323" s="218"/>
      <c r="AC323" s="218"/>
      <c r="AD323" s="219"/>
      <c r="AN323" s="63"/>
      <c r="AO323" s="63"/>
      <c r="AP323" s="63"/>
      <c r="AQ323" s="63"/>
      <c r="AR323" s="63"/>
      <c r="AS323" s="63"/>
      <c r="AT323" s="63"/>
      <c r="AU323" s="63"/>
      <c r="AV323" s="217"/>
      <c r="AW323" s="218"/>
      <c r="AX323" s="219"/>
      <c r="AY323" s="218"/>
      <c r="AZ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I323" s="63"/>
      <c r="CJ323" s="63"/>
      <c r="CK323" s="63"/>
      <c r="CL323" s="63"/>
      <c r="CM323" s="63"/>
      <c r="CN323" s="63"/>
      <c r="CO323" s="63"/>
      <c r="CP323" s="63"/>
      <c r="CX323" s="63"/>
    </row>
    <row r="324" spans="1:102" x14ac:dyDescent="0.2">
      <c r="A324" s="162"/>
      <c r="B324" s="162"/>
      <c r="C324" s="162"/>
      <c r="D324" s="162"/>
      <c r="AA324" s="217"/>
      <c r="AB324" s="218"/>
      <c r="AC324" s="218"/>
      <c r="AD324" s="219"/>
      <c r="AN324" s="63"/>
      <c r="AO324" s="63"/>
      <c r="AP324" s="63"/>
      <c r="AQ324" s="63"/>
      <c r="AR324" s="63"/>
      <c r="AS324" s="63"/>
      <c r="AT324" s="63"/>
      <c r="AU324" s="63"/>
      <c r="AV324" s="217"/>
      <c r="AW324" s="218"/>
      <c r="AX324" s="219"/>
      <c r="AY324" s="218"/>
      <c r="AZ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I324" s="63"/>
      <c r="CJ324" s="63"/>
      <c r="CK324" s="63"/>
      <c r="CL324" s="63"/>
      <c r="CM324" s="63"/>
      <c r="CN324" s="63"/>
      <c r="CO324" s="63"/>
      <c r="CP324" s="63"/>
      <c r="CX324" s="63"/>
    </row>
    <row r="325" spans="1:102" x14ac:dyDescent="0.2">
      <c r="A325" s="162"/>
      <c r="B325" s="162"/>
      <c r="C325" s="162"/>
      <c r="D325" s="162"/>
      <c r="AA325" s="217"/>
      <c r="AB325" s="218"/>
      <c r="AC325" s="218"/>
      <c r="AD325" s="219"/>
      <c r="AN325" s="63"/>
      <c r="AO325" s="63"/>
      <c r="AP325" s="63"/>
      <c r="AQ325" s="63"/>
      <c r="AR325" s="63"/>
      <c r="AS325" s="63"/>
      <c r="AT325" s="63"/>
      <c r="AU325" s="63"/>
      <c r="AV325" s="217"/>
      <c r="AW325" s="218"/>
      <c r="AX325" s="219"/>
      <c r="AY325" s="218"/>
      <c r="AZ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I325" s="63"/>
      <c r="CJ325" s="63"/>
      <c r="CK325" s="63"/>
      <c r="CL325" s="63"/>
      <c r="CM325" s="63"/>
      <c r="CN325" s="63"/>
      <c r="CO325" s="63"/>
      <c r="CP325" s="63"/>
      <c r="CX325" s="63"/>
    </row>
    <row r="326" spans="1:102" x14ac:dyDescent="0.2">
      <c r="A326" s="162"/>
      <c r="B326" s="162"/>
      <c r="C326" s="162"/>
      <c r="D326" s="162"/>
      <c r="AA326" s="217"/>
      <c r="AB326" s="218"/>
      <c r="AC326" s="218"/>
      <c r="AD326" s="219"/>
      <c r="AN326" s="63"/>
      <c r="AO326" s="63"/>
      <c r="AP326" s="63"/>
      <c r="AQ326" s="63"/>
      <c r="AR326" s="63"/>
      <c r="AS326" s="63"/>
      <c r="AT326" s="63"/>
      <c r="AU326" s="63"/>
      <c r="AV326" s="217"/>
      <c r="AW326" s="218"/>
      <c r="AX326" s="219"/>
      <c r="AY326" s="218"/>
      <c r="AZ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I326" s="63"/>
      <c r="CJ326" s="63"/>
      <c r="CK326" s="63"/>
      <c r="CL326" s="63"/>
      <c r="CM326" s="63"/>
      <c r="CN326" s="63"/>
      <c r="CO326" s="63"/>
      <c r="CP326" s="63"/>
      <c r="CX326" s="63"/>
    </row>
    <row r="327" spans="1:102" x14ac:dyDescent="0.2">
      <c r="A327" s="162"/>
      <c r="B327" s="162"/>
      <c r="C327" s="162"/>
      <c r="D327" s="162"/>
      <c r="AA327" s="217"/>
      <c r="AB327" s="218"/>
      <c r="AC327" s="218"/>
      <c r="AD327" s="219"/>
      <c r="AN327" s="63"/>
      <c r="AO327" s="63"/>
      <c r="AP327" s="63"/>
      <c r="AQ327" s="63"/>
      <c r="AR327" s="63"/>
      <c r="AS327" s="63"/>
      <c r="AT327" s="63"/>
      <c r="AU327" s="63"/>
      <c r="AV327" s="217"/>
      <c r="AW327" s="218"/>
      <c r="AX327" s="219"/>
      <c r="AY327" s="218"/>
      <c r="AZ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I327" s="63"/>
      <c r="CJ327" s="63"/>
      <c r="CK327" s="63"/>
      <c r="CL327" s="63"/>
      <c r="CM327" s="63"/>
      <c r="CN327" s="63"/>
      <c r="CO327" s="63"/>
      <c r="CP327" s="63"/>
      <c r="CX327" s="63"/>
    </row>
    <row r="328" spans="1:102" x14ac:dyDescent="0.2">
      <c r="A328" s="162"/>
      <c r="B328" s="162"/>
      <c r="C328" s="162"/>
      <c r="D328" s="162"/>
      <c r="AA328" s="217"/>
      <c r="AB328" s="218"/>
      <c r="AC328" s="218"/>
      <c r="AD328" s="219"/>
      <c r="AN328" s="63"/>
      <c r="AO328" s="63"/>
      <c r="AP328" s="63"/>
      <c r="AQ328" s="63"/>
      <c r="AR328" s="63"/>
      <c r="AS328" s="63"/>
      <c r="AT328" s="63"/>
      <c r="AU328" s="63"/>
      <c r="AV328" s="217"/>
      <c r="AW328" s="218"/>
      <c r="AX328" s="219"/>
      <c r="AY328" s="218"/>
      <c r="AZ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I328" s="63"/>
      <c r="CJ328" s="63"/>
      <c r="CK328" s="63"/>
      <c r="CL328" s="63"/>
      <c r="CM328" s="63"/>
      <c r="CN328" s="63"/>
      <c r="CO328" s="63"/>
      <c r="CP328" s="63"/>
      <c r="CX328" s="63"/>
    </row>
    <row r="329" spans="1:102" x14ac:dyDescent="0.2">
      <c r="A329" s="162"/>
      <c r="B329" s="162"/>
      <c r="C329" s="162"/>
      <c r="D329" s="162"/>
      <c r="AA329" s="217"/>
      <c r="AB329" s="218"/>
      <c r="AC329" s="218"/>
      <c r="AD329" s="219"/>
      <c r="AN329" s="63"/>
      <c r="AO329" s="63"/>
      <c r="AP329" s="63"/>
      <c r="AQ329" s="63"/>
      <c r="AR329" s="63"/>
      <c r="AS329" s="63"/>
      <c r="AT329" s="63"/>
      <c r="AU329" s="63"/>
      <c r="AV329" s="217"/>
      <c r="AW329" s="218"/>
      <c r="AX329" s="219"/>
      <c r="AY329" s="218"/>
      <c r="AZ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I329" s="63"/>
      <c r="CJ329" s="63"/>
      <c r="CK329" s="63"/>
      <c r="CL329" s="63"/>
      <c r="CM329" s="63"/>
      <c r="CN329" s="63"/>
      <c r="CO329" s="63"/>
      <c r="CP329" s="63"/>
      <c r="CX329" s="63"/>
    </row>
    <row r="330" spans="1:102" x14ac:dyDescent="0.2">
      <c r="A330" s="162"/>
      <c r="B330" s="162"/>
      <c r="C330" s="162"/>
      <c r="D330" s="162"/>
      <c r="AA330" s="217"/>
      <c r="AB330" s="218"/>
      <c r="AC330" s="218"/>
      <c r="AD330" s="219"/>
      <c r="AN330" s="63"/>
      <c r="AO330" s="63"/>
      <c r="AP330" s="63"/>
      <c r="AQ330" s="63"/>
      <c r="AR330" s="63"/>
      <c r="AS330" s="63"/>
      <c r="AT330" s="63"/>
      <c r="AU330" s="63"/>
      <c r="AV330" s="217"/>
      <c r="AW330" s="218"/>
      <c r="AX330" s="219"/>
      <c r="AY330" s="218"/>
      <c r="AZ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I330" s="63"/>
      <c r="CJ330" s="63"/>
      <c r="CK330" s="63"/>
      <c r="CL330" s="63"/>
      <c r="CM330" s="63"/>
      <c r="CN330" s="63"/>
      <c r="CO330" s="63"/>
      <c r="CP330" s="63"/>
      <c r="CX330" s="63"/>
    </row>
    <row r="331" spans="1:102" x14ac:dyDescent="0.2">
      <c r="A331" s="162"/>
      <c r="B331" s="162"/>
      <c r="C331" s="162"/>
      <c r="D331" s="162"/>
      <c r="AA331" s="217"/>
      <c r="AB331" s="218"/>
      <c r="AC331" s="218"/>
      <c r="AD331" s="219"/>
      <c r="AN331" s="63"/>
      <c r="AO331" s="63"/>
      <c r="AP331" s="63"/>
      <c r="AQ331" s="63"/>
      <c r="AR331" s="63"/>
      <c r="AS331" s="63"/>
      <c r="AT331" s="63"/>
      <c r="AU331" s="63"/>
      <c r="AV331" s="217"/>
      <c r="AW331" s="218"/>
      <c r="AX331" s="219"/>
      <c r="AY331" s="218"/>
      <c r="AZ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I331" s="63"/>
      <c r="CJ331" s="63"/>
      <c r="CK331" s="63"/>
      <c r="CL331" s="63"/>
      <c r="CM331" s="63"/>
      <c r="CN331" s="63"/>
      <c r="CO331" s="63"/>
      <c r="CP331" s="63"/>
      <c r="CX331" s="63"/>
    </row>
    <row r="332" spans="1:102" x14ac:dyDescent="0.2">
      <c r="A332" s="162"/>
      <c r="B332" s="162"/>
      <c r="C332" s="162"/>
      <c r="D332" s="162"/>
      <c r="AA332" s="217"/>
      <c r="AB332" s="218"/>
      <c r="AC332" s="218"/>
      <c r="AD332" s="219"/>
      <c r="AN332" s="63"/>
      <c r="AO332" s="63"/>
      <c r="AP332" s="63"/>
      <c r="AQ332" s="63"/>
      <c r="AR332" s="63"/>
      <c r="AS332" s="63"/>
      <c r="AT332" s="63"/>
      <c r="AU332" s="63"/>
      <c r="AV332" s="217"/>
      <c r="AW332" s="218"/>
      <c r="AX332" s="219"/>
      <c r="AY332" s="218"/>
      <c r="AZ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I332" s="63"/>
      <c r="CJ332" s="63"/>
      <c r="CK332" s="63"/>
      <c r="CL332" s="63"/>
      <c r="CM332" s="63"/>
      <c r="CN332" s="63"/>
      <c r="CO332" s="63"/>
      <c r="CP332" s="63"/>
      <c r="CX332" s="63"/>
    </row>
    <row r="333" spans="1:102" x14ac:dyDescent="0.2">
      <c r="A333" s="162"/>
      <c r="B333" s="162"/>
      <c r="C333" s="162"/>
      <c r="D333" s="162"/>
      <c r="AA333" s="217"/>
      <c r="AB333" s="218"/>
      <c r="AC333" s="218"/>
      <c r="AD333" s="219"/>
      <c r="AN333" s="63"/>
      <c r="AO333" s="63"/>
      <c r="AP333" s="63"/>
      <c r="AQ333" s="63"/>
      <c r="AR333" s="63"/>
      <c r="AS333" s="63"/>
      <c r="AT333" s="63"/>
      <c r="AU333" s="63"/>
      <c r="AV333" s="217"/>
      <c r="AW333" s="218"/>
      <c r="AX333" s="219"/>
      <c r="AY333" s="218"/>
      <c r="AZ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I333" s="63"/>
      <c r="CJ333" s="63"/>
      <c r="CK333" s="63"/>
      <c r="CL333" s="63"/>
      <c r="CM333" s="63"/>
      <c r="CN333" s="63"/>
      <c r="CO333" s="63"/>
      <c r="CP333" s="63"/>
      <c r="CX333" s="63"/>
    </row>
    <row r="334" spans="1:102" x14ac:dyDescent="0.2">
      <c r="A334" s="162"/>
      <c r="B334" s="162"/>
      <c r="C334" s="162"/>
      <c r="D334" s="162"/>
      <c r="AA334" s="217"/>
      <c r="AB334" s="218"/>
      <c r="AC334" s="218"/>
      <c r="AD334" s="219"/>
      <c r="AN334" s="63"/>
      <c r="AO334" s="63"/>
      <c r="AP334" s="63"/>
      <c r="AQ334" s="63"/>
      <c r="AR334" s="63"/>
      <c r="AS334" s="63"/>
      <c r="AT334" s="63"/>
      <c r="AU334" s="63"/>
      <c r="AV334" s="217"/>
      <c r="AW334" s="218"/>
      <c r="AX334" s="219"/>
      <c r="AY334" s="218"/>
      <c r="AZ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I334" s="63"/>
      <c r="CJ334" s="63"/>
      <c r="CK334" s="63"/>
      <c r="CL334" s="63"/>
      <c r="CM334" s="63"/>
      <c r="CN334" s="63"/>
      <c r="CO334" s="63"/>
      <c r="CP334" s="63"/>
      <c r="CX334" s="63"/>
    </row>
    <row r="335" spans="1:102" x14ac:dyDescent="0.2">
      <c r="A335" s="162"/>
      <c r="B335" s="162"/>
      <c r="C335" s="162"/>
      <c r="D335" s="162"/>
      <c r="AA335" s="217"/>
      <c r="AB335" s="218"/>
      <c r="AC335" s="218"/>
      <c r="AD335" s="219"/>
      <c r="AN335" s="63"/>
      <c r="AO335" s="63"/>
      <c r="AP335" s="63"/>
      <c r="AQ335" s="63"/>
      <c r="AR335" s="63"/>
      <c r="AS335" s="63"/>
      <c r="AT335" s="63"/>
      <c r="AU335" s="63"/>
      <c r="AV335" s="217"/>
      <c r="AW335" s="218"/>
      <c r="AX335" s="219"/>
      <c r="AY335" s="218"/>
      <c r="AZ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I335" s="63"/>
      <c r="CJ335" s="63"/>
      <c r="CK335" s="63"/>
      <c r="CL335" s="63"/>
      <c r="CM335" s="63"/>
      <c r="CN335" s="63"/>
      <c r="CO335" s="63"/>
      <c r="CP335" s="63"/>
      <c r="CX335" s="63"/>
    </row>
    <row r="336" spans="1:102" x14ac:dyDescent="0.2">
      <c r="A336" s="162"/>
      <c r="B336" s="162"/>
      <c r="C336" s="162"/>
      <c r="D336" s="162"/>
      <c r="AA336" s="217"/>
      <c r="AB336" s="218"/>
      <c r="AC336" s="218"/>
      <c r="AD336" s="219"/>
      <c r="AN336" s="63"/>
      <c r="AO336" s="63"/>
      <c r="AP336" s="63"/>
      <c r="AQ336" s="63"/>
      <c r="AR336" s="63"/>
      <c r="AS336" s="63"/>
      <c r="AT336" s="63"/>
      <c r="AU336" s="63"/>
      <c r="AV336" s="217"/>
      <c r="AW336" s="218"/>
      <c r="AX336" s="219"/>
      <c r="AY336" s="218"/>
      <c r="AZ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  <c r="CE336" s="63"/>
      <c r="CF336" s="63"/>
      <c r="CG336" s="63"/>
      <c r="CI336" s="63"/>
      <c r="CJ336" s="63"/>
      <c r="CK336" s="63"/>
      <c r="CL336" s="63"/>
      <c r="CM336" s="63"/>
      <c r="CN336" s="63"/>
      <c r="CO336" s="63"/>
      <c r="CP336" s="63"/>
      <c r="CX336" s="63"/>
    </row>
    <row r="337" spans="1:102" x14ac:dyDescent="0.2">
      <c r="A337" s="162"/>
      <c r="B337" s="162"/>
      <c r="C337" s="162"/>
      <c r="D337" s="162"/>
      <c r="AA337" s="217"/>
      <c r="AB337" s="218"/>
      <c r="AC337" s="218"/>
      <c r="AD337" s="219"/>
      <c r="AN337" s="63"/>
      <c r="AO337" s="63"/>
      <c r="AP337" s="63"/>
      <c r="AQ337" s="63"/>
      <c r="AR337" s="63"/>
      <c r="AS337" s="63"/>
      <c r="AT337" s="63"/>
      <c r="AU337" s="63"/>
      <c r="AV337" s="217"/>
      <c r="AW337" s="218"/>
      <c r="AX337" s="219"/>
      <c r="AY337" s="218"/>
      <c r="AZ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I337" s="63"/>
      <c r="CJ337" s="63"/>
      <c r="CK337" s="63"/>
      <c r="CL337" s="63"/>
      <c r="CM337" s="63"/>
      <c r="CN337" s="63"/>
      <c r="CO337" s="63"/>
      <c r="CP337" s="63"/>
      <c r="CX337" s="63"/>
    </row>
    <row r="338" spans="1:102" x14ac:dyDescent="0.2">
      <c r="A338" s="162"/>
      <c r="B338" s="162"/>
      <c r="C338" s="162"/>
      <c r="D338" s="162"/>
      <c r="AA338" s="217"/>
      <c r="AB338" s="218"/>
      <c r="AC338" s="218"/>
      <c r="AD338" s="219"/>
      <c r="AN338" s="63"/>
      <c r="AO338" s="63"/>
      <c r="AP338" s="63"/>
      <c r="AQ338" s="63"/>
      <c r="AR338" s="63"/>
      <c r="AS338" s="63"/>
      <c r="AT338" s="63"/>
      <c r="AU338" s="63"/>
      <c r="AV338" s="217"/>
      <c r="AW338" s="218"/>
      <c r="AX338" s="219"/>
      <c r="AY338" s="218"/>
      <c r="AZ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I338" s="63"/>
      <c r="CJ338" s="63"/>
      <c r="CK338" s="63"/>
      <c r="CL338" s="63"/>
      <c r="CM338" s="63"/>
      <c r="CN338" s="63"/>
      <c r="CO338" s="63"/>
      <c r="CP338" s="63"/>
      <c r="CX338" s="63"/>
    </row>
    <row r="339" spans="1:102" x14ac:dyDescent="0.2">
      <c r="A339" s="162"/>
      <c r="B339" s="162"/>
      <c r="C339" s="162"/>
      <c r="D339" s="162"/>
      <c r="AA339" s="217"/>
      <c r="AB339" s="218"/>
      <c r="AC339" s="218"/>
      <c r="AD339" s="219"/>
      <c r="AN339" s="63"/>
      <c r="AO339" s="63"/>
      <c r="AP339" s="63"/>
      <c r="AQ339" s="63"/>
      <c r="AR339" s="63"/>
      <c r="AS339" s="63"/>
      <c r="AT339" s="63"/>
      <c r="AU339" s="63"/>
      <c r="AV339" s="217"/>
      <c r="AW339" s="218"/>
      <c r="AX339" s="219"/>
      <c r="AY339" s="218"/>
      <c r="AZ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  <c r="CE339" s="63"/>
      <c r="CF339" s="63"/>
      <c r="CG339" s="63"/>
      <c r="CI339" s="63"/>
      <c r="CJ339" s="63"/>
      <c r="CK339" s="63"/>
      <c r="CL339" s="63"/>
      <c r="CM339" s="63"/>
      <c r="CN339" s="63"/>
      <c r="CO339" s="63"/>
      <c r="CP339" s="63"/>
      <c r="CX339" s="63"/>
    </row>
    <row r="340" spans="1:102" x14ac:dyDescent="0.2">
      <c r="A340" s="162"/>
      <c r="B340" s="162"/>
      <c r="C340" s="162"/>
      <c r="D340" s="162"/>
      <c r="AA340" s="217"/>
      <c r="AB340" s="218"/>
      <c r="AC340" s="218"/>
      <c r="AD340" s="219"/>
      <c r="AN340" s="63"/>
      <c r="AO340" s="63"/>
      <c r="AP340" s="63"/>
      <c r="AQ340" s="63"/>
      <c r="AR340" s="63"/>
      <c r="AS340" s="63"/>
      <c r="AT340" s="63"/>
      <c r="AU340" s="63"/>
      <c r="AV340" s="217"/>
      <c r="AW340" s="218"/>
      <c r="AX340" s="219"/>
      <c r="AY340" s="218"/>
      <c r="AZ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I340" s="63"/>
      <c r="CJ340" s="63"/>
      <c r="CK340" s="63"/>
      <c r="CL340" s="63"/>
      <c r="CM340" s="63"/>
      <c r="CN340" s="63"/>
      <c r="CO340" s="63"/>
      <c r="CP340" s="63"/>
      <c r="CX340" s="63"/>
    </row>
    <row r="341" spans="1:102" x14ac:dyDescent="0.2">
      <c r="A341" s="162"/>
      <c r="B341" s="162"/>
      <c r="C341" s="162"/>
      <c r="D341" s="162"/>
      <c r="AA341" s="217"/>
      <c r="AB341" s="218"/>
      <c r="AC341" s="218"/>
      <c r="AD341" s="219"/>
      <c r="AN341" s="63"/>
      <c r="AO341" s="63"/>
      <c r="AP341" s="63"/>
      <c r="AQ341" s="63"/>
      <c r="AR341" s="63"/>
      <c r="AS341" s="63"/>
      <c r="AT341" s="63"/>
      <c r="AU341" s="63"/>
      <c r="AV341" s="217"/>
      <c r="AW341" s="218"/>
      <c r="AX341" s="219"/>
      <c r="AY341" s="218"/>
      <c r="AZ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I341" s="63"/>
      <c r="CJ341" s="63"/>
      <c r="CK341" s="63"/>
      <c r="CL341" s="63"/>
      <c r="CM341" s="63"/>
      <c r="CN341" s="63"/>
      <c r="CO341" s="63"/>
      <c r="CP341" s="63"/>
      <c r="CX341" s="63"/>
    </row>
    <row r="342" spans="1:102" x14ac:dyDescent="0.2">
      <c r="A342" s="162"/>
      <c r="B342" s="162"/>
      <c r="C342" s="162"/>
      <c r="D342" s="162"/>
      <c r="AA342" s="217"/>
      <c r="AB342" s="218"/>
      <c r="AC342" s="218"/>
      <c r="AD342" s="219"/>
      <c r="AN342" s="63"/>
      <c r="AO342" s="63"/>
      <c r="AP342" s="63"/>
      <c r="AQ342" s="63"/>
      <c r="AR342" s="63"/>
      <c r="AS342" s="63"/>
      <c r="AT342" s="63"/>
      <c r="AU342" s="63"/>
      <c r="AV342" s="217"/>
      <c r="AW342" s="218"/>
      <c r="AX342" s="219"/>
      <c r="AY342" s="218"/>
      <c r="AZ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I342" s="63"/>
      <c r="CJ342" s="63"/>
      <c r="CK342" s="63"/>
      <c r="CL342" s="63"/>
      <c r="CM342" s="63"/>
      <c r="CN342" s="63"/>
      <c r="CO342" s="63"/>
      <c r="CP342" s="63"/>
      <c r="CX342" s="63"/>
    </row>
    <row r="343" spans="1:102" x14ac:dyDescent="0.2">
      <c r="A343" s="162"/>
      <c r="B343" s="162"/>
      <c r="C343" s="162"/>
      <c r="D343" s="162"/>
      <c r="AA343" s="217"/>
      <c r="AB343" s="218"/>
      <c r="AC343" s="218"/>
      <c r="AD343" s="219"/>
      <c r="AN343" s="63"/>
      <c r="AO343" s="63"/>
      <c r="AP343" s="63"/>
      <c r="AQ343" s="63"/>
      <c r="AR343" s="63"/>
      <c r="AS343" s="63"/>
      <c r="AT343" s="63"/>
      <c r="AU343" s="63"/>
      <c r="AV343" s="217"/>
      <c r="AW343" s="218"/>
      <c r="AX343" s="219"/>
      <c r="AY343" s="218"/>
      <c r="AZ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  <c r="CE343" s="63"/>
      <c r="CF343" s="63"/>
      <c r="CG343" s="63"/>
      <c r="CI343" s="63"/>
      <c r="CJ343" s="63"/>
      <c r="CK343" s="63"/>
      <c r="CL343" s="63"/>
      <c r="CM343" s="63"/>
      <c r="CN343" s="63"/>
      <c r="CO343" s="63"/>
      <c r="CP343" s="63"/>
      <c r="CX343" s="63"/>
    </row>
    <row r="344" spans="1:102" x14ac:dyDescent="0.2">
      <c r="A344" s="162"/>
      <c r="B344" s="162"/>
      <c r="C344" s="162"/>
      <c r="D344" s="162"/>
      <c r="AA344" s="217"/>
      <c r="AB344" s="218"/>
      <c r="AC344" s="218"/>
      <c r="AD344" s="219"/>
      <c r="AN344" s="63"/>
      <c r="AO344" s="63"/>
      <c r="AP344" s="63"/>
      <c r="AQ344" s="63"/>
      <c r="AR344" s="63"/>
      <c r="AS344" s="63"/>
      <c r="AT344" s="63"/>
      <c r="AU344" s="63"/>
      <c r="AV344" s="217"/>
      <c r="AW344" s="218"/>
      <c r="AX344" s="219"/>
      <c r="AY344" s="218"/>
      <c r="AZ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I344" s="63"/>
      <c r="CJ344" s="63"/>
      <c r="CK344" s="63"/>
      <c r="CL344" s="63"/>
      <c r="CM344" s="63"/>
      <c r="CN344" s="63"/>
      <c r="CO344" s="63"/>
      <c r="CP344" s="63"/>
      <c r="CX344" s="63"/>
    </row>
    <row r="345" spans="1:102" x14ac:dyDescent="0.2">
      <c r="A345" s="162"/>
      <c r="B345" s="162"/>
      <c r="C345" s="162"/>
      <c r="D345" s="162"/>
      <c r="AA345" s="217"/>
      <c r="AB345" s="218"/>
      <c r="AC345" s="218"/>
      <c r="AD345" s="219"/>
      <c r="AN345" s="63"/>
      <c r="AO345" s="63"/>
      <c r="AP345" s="63"/>
      <c r="AQ345" s="63"/>
      <c r="AR345" s="63"/>
      <c r="AS345" s="63"/>
      <c r="AT345" s="63"/>
      <c r="AU345" s="63"/>
      <c r="AV345" s="217"/>
      <c r="AW345" s="218"/>
      <c r="AX345" s="219"/>
      <c r="AY345" s="218"/>
      <c r="AZ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I345" s="63"/>
      <c r="CJ345" s="63"/>
      <c r="CK345" s="63"/>
      <c r="CL345" s="63"/>
      <c r="CM345" s="63"/>
      <c r="CN345" s="63"/>
      <c r="CO345" s="63"/>
      <c r="CP345" s="63"/>
      <c r="CX345" s="63"/>
    </row>
    <row r="346" spans="1:102" x14ac:dyDescent="0.2">
      <c r="A346" s="162"/>
      <c r="B346" s="162"/>
      <c r="C346" s="162"/>
      <c r="D346" s="162"/>
      <c r="AA346" s="217"/>
      <c r="AB346" s="218"/>
      <c r="AC346" s="218"/>
      <c r="AD346" s="219"/>
      <c r="AN346" s="63"/>
      <c r="AO346" s="63"/>
      <c r="AP346" s="63"/>
      <c r="AQ346" s="63"/>
      <c r="AR346" s="63"/>
      <c r="AS346" s="63"/>
      <c r="AT346" s="63"/>
      <c r="AU346" s="63"/>
      <c r="AV346" s="217"/>
      <c r="AW346" s="218"/>
      <c r="AX346" s="219"/>
      <c r="AY346" s="218"/>
      <c r="AZ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I346" s="63"/>
      <c r="CJ346" s="63"/>
      <c r="CK346" s="63"/>
      <c r="CL346" s="63"/>
      <c r="CM346" s="63"/>
      <c r="CN346" s="63"/>
      <c r="CO346" s="63"/>
      <c r="CP346" s="63"/>
      <c r="CX346" s="63"/>
    </row>
    <row r="347" spans="1:102" x14ac:dyDescent="0.2">
      <c r="A347" s="162"/>
      <c r="B347" s="162"/>
      <c r="C347" s="162"/>
      <c r="D347" s="162"/>
      <c r="AA347" s="217"/>
      <c r="AB347" s="218"/>
      <c r="AC347" s="218"/>
      <c r="AD347" s="219"/>
      <c r="AN347" s="63"/>
      <c r="AO347" s="63"/>
      <c r="AP347" s="63"/>
      <c r="AQ347" s="63"/>
      <c r="AR347" s="63"/>
      <c r="AS347" s="63"/>
      <c r="AT347" s="63"/>
      <c r="AU347" s="63"/>
      <c r="AV347" s="217"/>
      <c r="AW347" s="218"/>
      <c r="AX347" s="219"/>
      <c r="AY347" s="218"/>
      <c r="AZ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  <c r="CE347" s="63"/>
      <c r="CF347" s="63"/>
      <c r="CG347" s="63"/>
      <c r="CI347" s="63"/>
      <c r="CJ347" s="63"/>
      <c r="CK347" s="63"/>
      <c r="CL347" s="63"/>
      <c r="CM347" s="63"/>
      <c r="CN347" s="63"/>
      <c r="CO347" s="63"/>
      <c r="CP347" s="63"/>
      <c r="CX347" s="63"/>
    </row>
    <row r="348" spans="1:102" x14ac:dyDescent="0.2">
      <c r="A348" s="162"/>
      <c r="B348" s="162"/>
      <c r="C348" s="162"/>
      <c r="D348" s="162"/>
      <c r="AA348" s="217"/>
      <c r="AB348" s="218"/>
      <c r="AC348" s="218"/>
      <c r="AD348" s="219"/>
      <c r="AN348" s="63"/>
      <c r="AO348" s="63"/>
      <c r="AP348" s="63"/>
      <c r="AQ348" s="63"/>
      <c r="AR348" s="63"/>
      <c r="AS348" s="63"/>
      <c r="AT348" s="63"/>
      <c r="AU348" s="63"/>
      <c r="AV348" s="217"/>
      <c r="AW348" s="218"/>
      <c r="AX348" s="219"/>
      <c r="AY348" s="218"/>
      <c r="AZ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I348" s="63"/>
      <c r="CJ348" s="63"/>
      <c r="CK348" s="63"/>
      <c r="CL348" s="63"/>
      <c r="CM348" s="63"/>
      <c r="CN348" s="63"/>
      <c r="CO348" s="63"/>
      <c r="CP348" s="63"/>
      <c r="CX348" s="63"/>
    </row>
    <row r="349" spans="1:102" x14ac:dyDescent="0.2">
      <c r="A349" s="162"/>
      <c r="B349" s="162"/>
      <c r="C349" s="162"/>
      <c r="D349" s="162"/>
      <c r="AA349" s="217"/>
      <c r="AB349" s="218"/>
      <c r="AC349" s="218"/>
      <c r="AD349" s="219"/>
      <c r="AN349" s="63"/>
      <c r="AO349" s="63"/>
      <c r="AP349" s="63"/>
      <c r="AQ349" s="63"/>
      <c r="AR349" s="63"/>
      <c r="AS349" s="63"/>
      <c r="AT349" s="63"/>
      <c r="AU349" s="63"/>
      <c r="AV349" s="217"/>
      <c r="AW349" s="218"/>
      <c r="AX349" s="219"/>
      <c r="AY349" s="218"/>
      <c r="AZ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I349" s="63"/>
      <c r="CJ349" s="63"/>
      <c r="CK349" s="63"/>
      <c r="CL349" s="63"/>
      <c r="CM349" s="63"/>
      <c r="CN349" s="63"/>
      <c r="CO349" s="63"/>
      <c r="CP349" s="63"/>
      <c r="CX349" s="63"/>
    </row>
    <row r="350" spans="1:102" x14ac:dyDescent="0.2">
      <c r="A350" s="162"/>
      <c r="B350" s="162"/>
      <c r="C350" s="162"/>
      <c r="D350" s="162"/>
      <c r="AA350" s="217"/>
      <c r="AB350" s="218"/>
      <c r="AC350" s="218"/>
      <c r="AD350" s="219"/>
      <c r="AN350" s="63"/>
      <c r="AO350" s="63"/>
      <c r="AP350" s="63"/>
      <c r="AQ350" s="63"/>
      <c r="AR350" s="63"/>
      <c r="AS350" s="63"/>
      <c r="AT350" s="63"/>
      <c r="AU350" s="63"/>
      <c r="AV350" s="217"/>
      <c r="AW350" s="218"/>
      <c r="AX350" s="219"/>
      <c r="AY350" s="218"/>
      <c r="AZ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I350" s="63"/>
      <c r="CJ350" s="63"/>
      <c r="CK350" s="63"/>
      <c r="CL350" s="63"/>
      <c r="CM350" s="63"/>
      <c r="CN350" s="63"/>
      <c r="CO350" s="63"/>
      <c r="CP350" s="63"/>
      <c r="CX350" s="63"/>
    </row>
    <row r="351" spans="1:102" x14ac:dyDescent="0.2">
      <c r="A351" s="162"/>
      <c r="B351" s="162"/>
      <c r="C351" s="162"/>
      <c r="D351" s="162"/>
      <c r="AA351" s="217"/>
      <c r="AB351" s="218"/>
      <c r="AC351" s="218"/>
      <c r="AD351" s="219"/>
      <c r="AN351" s="63"/>
      <c r="AO351" s="63"/>
      <c r="AP351" s="63"/>
      <c r="AQ351" s="63"/>
      <c r="AR351" s="63"/>
      <c r="AS351" s="63"/>
      <c r="AT351" s="63"/>
      <c r="AU351" s="63"/>
      <c r="AV351" s="217"/>
      <c r="AW351" s="218"/>
      <c r="AX351" s="219"/>
      <c r="AY351" s="218"/>
      <c r="AZ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I351" s="63"/>
      <c r="CJ351" s="63"/>
      <c r="CK351" s="63"/>
      <c r="CL351" s="63"/>
      <c r="CM351" s="63"/>
      <c r="CN351" s="63"/>
      <c r="CO351" s="63"/>
      <c r="CP351" s="63"/>
      <c r="CX351" s="63"/>
    </row>
    <row r="352" spans="1:102" x14ac:dyDescent="0.2">
      <c r="A352" s="162"/>
      <c r="B352" s="162"/>
      <c r="C352" s="162"/>
      <c r="D352" s="162"/>
      <c r="AA352" s="217"/>
      <c r="AB352" s="218"/>
      <c r="AC352" s="218"/>
      <c r="AD352" s="219"/>
      <c r="AN352" s="63"/>
      <c r="AO352" s="63"/>
      <c r="AP352" s="63"/>
      <c r="AQ352" s="63"/>
      <c r="AR352" s="63"/>
      <c r="AS352" s="63"/>
      <c r="AT352" s="63"/>
      <c r="AU352" s="63"/>
      <c r="AV352" s="217"/>
      <c r="AW352" s="218"/>
      <c r="AX352" s="219"/>
      <c r="AY352" s="218"/>
      <c r="AZ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  <c r="CE352" s="63"/>
      <c r="CF352" s="63"/>
      <c r="CG352" s="63"/>
      <c r="CI352" s="63"/>
      <c r="CJ352" s="63"/>
      <c r="CK352" s="63"/>
      <c r="CL352" s="63"/>
      <c r="CM352" s="63"/>
      <c r="CN352" s="63"/>
      <c r="CO352" s="63"/>
      <c r="CP352" s="63"/>
      <c r="CX352" s="63"/>
    </row>
    <row r="353" spans="1:102" x14ac:dyDescent="0.2">
      <c r="A353" s="162"/>
      <c r="B353" s="162"/>
      <c r="C353" s="162"/>
      <c r="D353" s="162"/>
      <c r="AA353" s="217"/>
      <c r="AB353" s="218"/>
      <c r="AC353" s="218"/>
      <c r="AD353" s="219"/>
      <c r="AN353" s="63"/>
      <c r="AO353" s="63"/>
      <c r="AP353" s="63"/>
      <c r="AQ353" s="63"/>
      <c r="AR353" s="63"/>
      <c r="AS353" s="63"/>
      <c r="AT353" s="63"/>
      <c r="AU353" s="63"/>
      <c r="AV353" s="217"/>
      <c r="AW353" s="218"/>
      <c r="AX353" s="219"/>
      <c r="AY353" s="218"/>
      <c r="AZ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I353" s="63"/>
      <c r="CJ353" s="63"/>
      <c r="CK353" s="63"/>
      <c r="CL353" s="63"/>
      <c r="CM353" s="63"/>
      <c r="CN353" s="63"/>
      <c r="CO353" s="63"/>
      <c r="CP353" s="63"/>
      <c r="CX353" s="63"/>
    </row>
    <row r="354" spans="1:102" x14ac:dyDescent="0.2">
      <c r="A354" s="162"/>
      <c r="B354" s="162"/>
      <c r="C354" s="162"/>
      <c r="D354" s="162"/>
      <c r="AA354" s="217"/>
      <c r="AB354" s="218"/>
      <c r="AC354" s="218"/>
      <c r="AD354" s="219"/>
      <c r="AN354" s="63"/>
      <c r="AO354" s="63"/>
      <c r="AP354" s="63"/>
      <c r="AQ354" s="63"/>
      <c r="AR354" s="63"/>
      <c r="AS354" s="63"/>
      <c r="AT354" s="63"/>
      <c r="AU354" s="63"/>
      <c r="AV354" s="217"/>
      <c r="AW354" s="218"/>
      <c r="AX354" s="219"/>
      <c r="AY354" s="218"/>
      <c r="AZ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I354" s="63"/>
      <c r="CJ354" s="63"/>
      <c r="CK354" s="63"/>
      <c r="CL354" s="63"/>
      <c r="CM354" s="63"/>
      <c r="CN354" s="63"/>
      <c r="CO354" s="63"/>
      <c r="CP354" s="63"/>
      <c r="CX354" s="63"/>
    </row>
    <row r="355" spans="1:102" x14ac:dyDescent="0.2">
      <c r="A355" s="162"/>
      <c r="B355" s="162"/>
      <c r="C355" s="162"/>
      <c r="D355" s="162"/>
      <c r="AA355" s="217"/>
      <c r="AB355" s="218"/>
      <c r="AC355" s="218"/>
      <c r="AD355" s="219"/>
      <c r="AN355" s="63"/>
      <c r="AO355" s="63"/>
      <c r="AP355" s="63"/>
      <c r="AQ355" s="63"/>
      <c r="AR355" s="63"/>
      <c r="AS355" s="63"/>
      <c r="AT355" s="63"/>
      <c r="AU355" s="63"/>
      <c r="AV355" s="217"/>
      <c r="AW355" s="218"/>
      <c r="AX355" s="219"/>
      <c r="AY355" s="218"/>
      <c r="AZ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  <c r="CE355" s="63"/>
      <c r="CF355" s="63"/>
      <c r="CG355" s="63"/>
      <c r="CI355" s="63"/>
      <c r="CJ355" s="63"/>
      <c r="CK355" s="63"/>
      <c r="CL355" s="63"/>
      <c r="CM355" s="63"/>
      <c r="CN355" s="63"/>
      <c r="CO355" s="63"/>
      <c r="CP355" s="63"/>
      <c r="CX355" s="63"/>
    </row>
    <row r="356" spans="1:102" x14ac:dyDescent="0.2">
      <c r="A356" s="162"/>
      <c r="B356" s="162"/>
      <c r="C356" s="162"/>
      <c r="D356" s="162"/>
      <c r="AA356" s="217"/>
      <c r="AB356" s="218"/>
      <c r="AC356" s="218"/>
      <c r="AD356" s="219"/>
      <c r="AN356" s="63"/>
      <c r="AO356" s="63"/>
      <c r="AP356" s="63"/>
      <c r="AQ356" s="63"/>
      <c r="AR356" s="63"/>
      <c r="AS356" s="63"/>
      <c r="AT356" s="63"/>
      <c r="AU356" s="63"/>
      <c r="AV356" s="217"/>
      <c r="AW356" s="218"/>
      <c r="AX356" s="219"/>
      <c r="AY356" s="218"/>
      <c r="AZ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I356" s="63"/>
      <c r="CJ356" s="63"/>
      <c r="CK356" s="63"/>
      <c r="CL356" s="63"/>
      <c r="CM356" s="63"/>
      <c r="CN356" s="63"/>
      <c r="CO356" s="63"/>
      <c r="CP356" s="63"/>
      <c r="CX356" s="63"/>
    </row>
    <row r="357" spans="1:102" x14ac:dyDescent="0.2">
      <c r="A357" s="162"/>
      <c r="B357" s="162"/>
      <c r="C357" s="162"/>
      <c r="D357" s="162"/>
      <c r="AA357" s="217"/>
      <c r="AB357" s="218"/>
      <c r="AC357" s="218"/>
      <c r="AD357" s="219"/>
      <c r="AN357" s="63"/>
      <c r="AO357" s="63"/>
      <c r="AP357" s="63"/>
      <c r="AQ357" s="63"/>
      <c r="AR357" s="63"/>
      <c r="AS357" s="63"/>
      <c r="AT357" s="63"/>
      <c r="AU357" s="63"/>
      <c r="AV357" s="217"/>
      <c r="AW357" s="218"/>
      <c r="AX357" s="219"/>
      <c r="AY357" s="218"/>
      <c r="AZ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I357" s="63"/>
      <c r="CJ357" s="63"/>
      <c r="CK357" s="63"/>
      <c r="CL357" s="63"/>
      <c r="CM357" s="63"/>
      <c r="CN357" s="63"/>
      <c r="CO357" s="63"/>
      <c r="CP357" s="63"/>
      <c r="CX357" s="63"/>
    </row>
    <row r="358" spans="1:102" x14ac:dyDescent="0.2">
      <c r="A358" s="162"/>
      <c r="B358" s="162"/>
      <c r="C358" s="162"/>
      <c r="D358" s="162"/>
      <c r="AA358" s="217"/>
      <c r="AB358" s="218"/>
      <c r="AC358" s="218"/>
      <c r="AD358" s="219"/>
      <c r="AN358" s="63"/>
      <c r="AO358" s="63"/>
      <c r="AP358" s="63"/>
      <c r="AQ358" s="63"/>
      <c r="AR358" s="63"/>
      <c r="AS358" s="63"/>
      <c r="AT358" s="63"/>
      <c r="AU358" s="63"/>
      <c r="AV358" s="217"/>
      <c r="AW358" s="218"/>
      <c r="AX358" s="219"/>
      <c r="AY358" s="218"/>
      <c r="AZ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I358" s="63"/>
      <c r="CJ358" s="63"/>
      <c r="CK358" s="63"/>
      <c r="CL358" s="63"/>
      <c r="CM358" s="63"/>
      <c r="CN358" s="63"/>
      <c r="CO358" s="63"/>
      <c r="CP358" s="63"/>
      <c r="CX358" s="63"/>
    </row>
    <row r="359" spans="1:102" x14ac:dyDescent="0.2">
      <c r="A359" s="162"/>
      <c r="B359" s="162"/>
      <c r="C359" s="162"/>
      <c r="D359" s="162"/>
      <c r="AA359" s="217"/>
      <c r="AB359" s="218"/>
      <c r="AC359" s="218"/>
      <c r="AD359" s="219"/>
      <c r="AN359" s="63"/>
      <c r="AO359" s="63"/>
      <c r="AP359" s="63"/>
      <c r="AQ359" s="63"/>
      <c r="AR359" s="63"/>
      <c r="AS359" s="63"/>
      <c r="AT359" s="63"/>
      <c r="AU359" s="63"/>
      <c r="AV359" s="217"/>
      <c r="AW359" s="218"/>
      <c r="AX359" s="219"/>
      <c r="AY359" s="218"/>
      <c r="AZ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I359" s="63"/>
      <c r="CJ359" s="63"/>
      <c r="CK359" s="63"/>
      <c r="CL359" s="63"/>
      <c r="CM359" s="63"/>
      <c r="CN359" s="63"/>
      <c r="CO359" s="63"/>
      <c r="CP359" s="63"/>
      <c r="CX359" s="63"/>
    </row>
    <row r="360" spans="1:102" x14ac:dyDescent="0.2">
      <c r="A360" s="162"/>
      <c r="B360" s="162"/>
      <c r="C360" s="162"/>
      <c r="D360" s="162"/>
      <c r="AA360" s="217"/>
      <c r="AB360" s="218"/>
      <c r="AC360" s="218"/>
      <c r="AD360" s="219"/>
      <c r="AN360" s="63"/>
      <c r="AO360" s="63"/>
      <c r="AP360" s="63"/>
      <c r="AQ360" s="63"/>
      <c r="AR360" s="63"/>
      <c r="AS360" s="63"/>
      <c r="AT360" s="63"/>
      <c r="AU360" s="63"/>
      <c r="AV360" s="217"/>
      <c r="AW360" s="218"/>
      <c r="AX360" s="219"/>
      <c r="AY360" s="218"/>
      <c r="AZ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I360" s="63"/>
      <c r="CJ360" s="63"/>
      <c r="CK360" s="63"/>
      <c r="CL360" s="63"/>
      <c r="CM360" s="63"/>
      <c r="CN360" s="63"/>
      <c r="CO360" s="63"/>
      <c r="CP360" s="63"/>
      <c r="CX360" s="63"/>
    </row>
    <row r="361" spans="1:102" x14ac:dyDescent="0.2">
      <c r="A361" s="162"/>
      <c r="B361" s="162"/>
      <c r="C361" s="162"/>
      <c r="D361" s="162"/>
      <c r="AA361" s="217"/>
      <c r="AB361" s="218"/>
      <c r="AC361" s="218"/>
      <c r="AD361" s="219"/>
      <c r="AN361" s="63"/>
      <c r="AO361" s="63"/>
      <c r="AP361" s="63"/>
      <c r="AQ361" s="63"/>
      <c r="AR361" s="63"/>
      <c r="AS361" s="63"/>
      <c r="AT361" s="63"/>
      <c r="AU361" s="63"/>
      <c r="AV361" s="217"/>
      <c r="AW361" s="218"/>
      <c r="AX361" s="219"/>
      <c r="AY361" s="218"/>
      <c r="AZ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I361" s="63"/>
      <c r="CJ361" s="63"/>
      <c r="CK361" s="63"/>
      <c r="CL361" s="63"/>
      <c r="CM361" s="63"/>
      <c r="CN361" s="63"/>
      <c r="CO361" s="63"/>
      <c r="CP361" s="63"/>
      <c r="CX361" s="63"/>
    </row>
    <row r="362" spans="1:102" x14ac:dyDescent="0.2">
      <c r="A362" s="162"/>
      <c r="B362" s="162"/>
      <c r="C362" s="162"/>
      <c r="D362" s="162"/>
      <c r="AA362" s="217"/>
      <c r="AB362" s="218"/>
      <c r="AC362" s="218"/>
      <c r="AD362" s="219"/>
      <c r="AN362" s="63"/>
      <c r="AO362" s="63"/>
      <c r="AP362" s="63"/>
      <c r="AQ362" s="63"/>
      <c r="AR362" s="63"/>
      <c r="AS362" s="63"/>
      <c r="AT362" s="63"/>
      <c r="AU362" s="63"/>
      <c r="AV362" s="217"/>
      <c r="AW362" s="218"/>
      <c r="AX362" s="219"/>
      <c r="AY362" s="218"/>
      <c r="AZ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I362" s="63"/>
      <c r="CJ362" s="63"/>
      <c r="CK362" s="63"/>
      <c r="CL362" s="63"/>
      <c r="CM362" s="63"/>
      <c r="CN362" s="63"/>
      <c r="CO362" s="63"/>
      <c r="CP362" s="63"/>
      <c r="CX362" s="63"/>
    </row>
    <row r="363" spans="1:102" x14ac:dyDescent="0.2">
      <c r="A363" s="162"/>
      <c r="B363" s="162"/>
      <c r="C363" s="162"/>
      <c r="D363" s="162"/>
      <c r="AA363" s="217"/>
      <c r="AB363" s="218"/>
      <c r="AC363" s="218"/>
      <c r="AD363" s="219"/>
      <c r="AN363" s="63"/>
      <c r="AO363" s="63"/>
      <c r="AP363" s="63"/>
      <c r="AQ363" s="63"/>
      <c r="AR363" s="63"/>
      <c r="AS363" s="63"/>
      <c r="AT363" s="63"/>
      <c r="AU363" s="63"/>
      <c r="AV363" s="217"/>
      <c r="AW363" s="218"/>
      <c r="AX363" s="219"/>
      <c r="AY363" s="218"/>
      <c r="AZ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I363" s="63"/>
      <c r="CJ363" s="63"/>
      <c r="CK363" s="63"/>
      <c r="CL363" s="63"/>
      <c r="CM363" s="63"/>
      <c r="CN363" s="63"/>
      <c r="CO363" s="63"/>
      <c r="CP363" s="63"/>
      <c r="CX363" s="63"/>
    </row>
    <row r="364" spans="1:102" x14ac:dyDescent="0.2">
      <c r="A364" s="162"/>
      <c r="B364" s="162"/>
      <c r="C364" s="162"/>
      <c r="D364" s="162"/>
      <c r="AA364" s="217"/>
      <c r="AB364" s="218"/>
      <c r="AC364" s="218"/>
      <c r="AD364" s="219"/>
      <c r="AN364" s="63"/>
      <c r="AO364" s="63"/>
      <c r="AP364" s="63"/>
      <c r="AQ364" s="63"/>
      <c r="AR364" s="63"/>
      <c r="AS364" s="63"/>
      <c r="AT364" s="63"/>
      <c r="AU364" s="63"/>
      <c r="AV364" s="217"/>
      <c r="AW364" s="218"/>
      <c r="AX364" s="219"/>
      <c r="AY364" s="218"/>
      <c r="AZ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  <c r="CE364" s="63"/>
      <c r="CF364" s="63"/>
      <c r="CG364" s="63"/>
      <c r="CI364" s="63"/>
      <c r="CJ364" s="63"/>
      <c r="CK364" s="63"/>
      <c r="CL364" s="63"/>
      <c r="CM364" s="63"/>
      <c r="CN364" s="63"/>
      <c r="CO364" s="63"/>
      <c r="CP364" s="63"/>
      <c r="CX364" s="63"/>
    </row>
    <row r="365" spans="1:102" x14ac:dyDescent="0.2">
      <c r="A365" s="162"/>
      <c r="B365" s="162"/>
      <c r="C365" s="162"/>
      <c r="D365" s="162"/>
      <c r="AA365" s="217"/>
      <c r="AB365" s="218"/>
      <c r="AC365" s="218"/>
      <c r="AD365" s="219"/>
      <c r="AN365" s="63"/>
      <c r="AO365" s="63"/>
      <c r="AP365" s="63"/>
      <c r="AQ365" s="63"/>
      <c r="AR365" s="63"/>
      <c r="AS365" s="63"/>
      <c r="AT365" s="63"/>
      <c r="AU365" s="63"/>
      <c r="AV365" s="217"/>
      <c r="AW365" s="218"/>
      <c r="AX365" s="219"/>
      <c r="AY365" s="218"/>
      <c r="AZ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  <c r="CE365" s="63"/>
      <c r="CF365" s="63"/>
      <c r="CG365" s="63"/>
      <c r="CI365" s="63"/>
      <c r="CJ365" s="63"/>
      <c r="CK365" s="63"/>
      <c r="CL365" s="63"/>
      <c r="CM365" s="63"/>
      <c r="CN365" s="63"/>
      <c r="CO365" s="63"/>
      <c r="CP365" s="63"/>
      <c r="CX365" s="63"/>
    </row>
    <row r="366" spans="1:102" x14ac:dyDescent="0.2">
      <c r="A366" s="162"/>
      <c r="B366" s="162"/>
      <c r="C366" s="162"/>
      <c r="D366" s="162"/>
      <c r="AA366" s="217"/>
      <c r="AB366" s="218"/>
      <c r="AC366" s="218"/>
      <c r="AD366" s="219"/>
      <c r="AN366" s="63"/>
      <c r="AO366" s="63"/>
      <c r="AP366" s="63"/>
      <c r="AQ366" s="63"/>
      <c r="AR366" s="63"/>
      <c r="AS366" s="63"/>
      <c r="AT366" s="63"/>
      <c r="AU366" s="63"/>
      <c r="AV366" s="217"/>
      <c r="AW366" s="218"/>
      <c r="AX366" s="219"/>
      <c r="AY366" s="218"/>
      <c r="AZ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I366" s="63"/>
      <c r="CJ366" s="63"/>
      <c r="CK366" s="63"/>
      <c r="CL366" s="63"/>
      <c r="CM366" s="63"/>
      <c r="CN366" s="63"/>
      <c r="CO366" s="63"/>
      <c r="CP366" s="63"/>
      <c r="CX366" s="63"/>
    </row>
    <row r="367" spans="1:102" x14ac:dyDescent="0.2">
      <c r="A367" s="162"/>
      <c r="B367" s="162"/>
      <c r="C367" s="162"/>
      <c r="D367" s="162"/>
      <c r="AA367" s="217"/>
      <c r="AB367" s="218"/>
      <c r="AC367" s="218"/>
      <c r="AD367" s="219"/>
      <c r="AN367" s="63"/>
      <c r="AO367" s="63"/>
      <c r="AP367" s="63"/>
      <c r="AQ367" s="63"/>
      <c r="AR367" s="63"/>
      <c r="AS367" s="63"/>
      <c r="AT367" s="63"/>
      <c r="AU367" s="63"/>
      <c r="AV367" s="217"/>
      <c r="AW367" s="218"/>
      <c r="AX367" s="219"/>
      <c r="AY367" s="218"/>
      <c r="AZ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  <c r="CE367" s="63"/>
      <c r="CF367" s="63"/>
      <c r="CG367" s="63"/>
      <c r="CI367" s="63"/>
      <c r="CJ367" s="63"/>
      <c r="CK367" s="63"/>
      <c r="CL367" s="63"/>
      <c r="CM367" s="63"/>
      <c r="CN367" s="63"/>
      <c r="CO367" s="63"/>
      <c r="CP367" s="63"/>
      <c r="CX367" s="63"/>
    </row>
    <row r="368" spans="1:102" x14ac:dyDescent="0.2">
      <c r="A368" s="162"/>
      <c r="B368" s="162"/>
      <c r="C368" s="162"/>
      <c r="D368" s="162"/>
      <c r="AA368" s="217"/>
      <c r="AB368" s="218"/>
      <c r="AC368" s="218"/>
      <c r="AD368" s="219"/>
      <c r="AN368" s="63"/>
      <c r="AO368" s="63"/>
      <c r="AP368" s="63"/>
      <c r="AQ368" s="63"/>
      <c r="AR368" s="63"/>
      <c r="AS368" s="63"/>
      <c r="AT368" s="63"/>
      <c r="AU368" s="63"/>
      <c r="AV368" s="217"/>
      <c r="AW368" s="218"/>
      <c r="AX368" s="219"/>
      <c r="AY368" s="218"/>
      <c r="AZ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I368" s="63"/>
      <c r="CJ368" s="63"/>
      <c r="CK368" s="63"/>
      <c r="CL368" s="63"/>
      <c r="CM368" s="63"/>
      <c r="CN368" s="63"/>
      <c r="CO368" s="63"/>
      <c r="CP368" s="63"/>
      <c r="CX368" s="63"/>
    </row>
    <row r="369" spans="1:102" x14ac:dyDescent="0.2">
      <c r="A369" s="162"/>
      <c r="B369" s="162"/>
      <c r="C369" s="162"/>
      <c r="D369" s="162"/>
      <c r="AA369" s="217"/>
      <c r="AB369" s="218"/>
      <c r="AC369" s="218"/>
      <c r="AD369" s="219"/>
      <c r="AN369" s="63"/>
      <c r="AO369" s="63"/>
      <c r="AP369" s="63"/>
      <c r="AQ369" s="63"/>
      <c r="AR369" s="63"/>
      <c r="AS369" s="63"/>
      <c r="AT369" s="63"/>
      <c r="AU369" s="63"/>
      <c r="AV369" s="217"/>
      <c r="AW369" s="218"/>
      <c r="AX369" s="219"/>
      <c r="AY369" s="218"/>
      <c r="AZ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I369" s="63"/>
      <c r="CJ369" s="63"/>
      <c r="CK369" s="63"/>
      <c r="CL369" s="63"/>
      <c r="CM369" s="63"/>
      <c r="CN369" s="63"/>
      <c r="CO369" s="63"/>
      <c r="CP369" s="63"/>
      <c r="CX369" s="63"/>
    </row>
    <row r="370" spans="1:102" x14ac:dyDescent="0.2">
      <c r="A370" s="162"/>
      <c r="B370" s="162"/>
      <c r="C370" s="162"/>
      <c r="D370" s="162"/>
      <c r="AA370" s="217"/>
      <c r="AB370" s="218"/>
      <c r="AC370" s="218"/>
      <c r="AD370" s="219"/>
      <c r="AN370" s="63"/>
      <c r="AO370" s="63"/>
      <c r="AP370" s="63"/>
      <c r="AQ370" s="63"/>
      <c r="AR370" s="63"/>
      <c r="AS370" s="63"/>
      <c r="AT370" s="63"/>
      <c r="AU370" s="63"/>
      <c r="AV370" s="217"/>
      <c r="AW370" s="218"/>
      <c r="AX370" s="219"/>
      <c r="AY370" s="218"/>
      <c r="AZ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  <c r="CE370" s="63"/>
      <c r="CF370" s="63"/>
      <c r="CG370" s="63"/>
      <c r="CI370" s="63"/>
      <c r="CJ370" s="63"/>
      <c r="CK370" s="63"/>
      <c r="CL370" s="63"/>
      <c r="CM370" s="63"/>
      <c r="CN370" s="63"/>
      <c r="CO370" s="63"/>
      <c r="CP370" s="63"/>
      <c r="CX370" s="63"/>
    </row>
    <row r="371" spans="1:102" x14ac:dyDescent="0.2">
      <c r="A371" s="162"/>
      <c r="B371" s="162"/>
      <c r="C371" s="162"/>
      <c r="D371" s="162"/>
      <c r="AA371" s="217"/>
      <c r="AB371" s="218"/>
      <c r="AC371" s="218"/>
      <c r="AD371" s="219"/>
      <c r="AN371" s="63"/>
      <c r="AO371" s="63"/>
      <c r="AP371" s="63"/>
      <c r="AQ371" s="63"/>
      <c r="AR371" s="63"/>
      <c r="AS371" s="63"/>
      <c r="AT371" s="63"/>
      <c r="AU371" s="63"/>
      <c r="AV371" s="217"/>
      <c r="AW371" s="218"/>
      <c r="AX371" s="219"/>
      <c r="AY371" s="218"/>
      <c r="AZ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  <c r="CE371" s="63"/>
      <c r="CF371" s="63"/>
      <c r="CG371" s="63"/>
      <c r="CI371" s="63"/>
      <c r="CJ371" s="63"/>
      <c r="CK371" s="63"/>
      <c r="CL371" s="63"/>
      <c r="CM371" s="63"/>
      <c r="CN371" s="63"/>
      <c r="CO371" s="63"/>
      <c r="CP371" s="63"/>
      <c r="CX371" s="63"/>
    </row>
    <row r="372" spans="1:102" x14ac:dyDescent="0.2">
      <c r="A372" s="162"/>
      <c r="B372" s="162"/>
      <c r="C372" s="162"/>
      <c r="D372" s="162"/>
      <c r="AA372" s="217"/>
      <c r="AB372" s="218"/>
      <c r="AC372" s="218"/>
      <c r="AD372" s="219"/>
      <c r="AN372" s="63"/>
      <c r="AO372" s="63"/>
      <c r="AP372" s="63"/>
      <c r="AQ372" s="63"/>
      <c r="AR372" s="63"/>
      <c r="AS372" s="63"/>
      <c r="AT372" s="63"/>
      <c r="AU372" s="63"/>
      <c r="AV372" s="217"/>
      <c r="AW372" s="218"/>
      <c r="AX372" s="219"/>
      <c r="AY372" s="218"/>
      <c r="AZ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I372" s="63"/>
      <c r="CJ372" s="63"/>
      <c r="CK372" s="63"/>
      <c r="CL372" s="63"/>
      <c r="CM372" s="63"/>
      <c r="CN372" s="63"/>
      <c r="CO372" s="63"/>
      <c r="CP372" s="63"/>
      <c r="CX372" s="63"/>
    </row>
    <row r="373" spans="1:102" x14ac:dyDescent="0.2">
      <c r="A373" s="162"/>
      <c r="B373" s="162"/>
      <c r="C373" s="162"/>
      <c r="D373" s="162"/>
      <c r="AA373" s="217"/>
      <c r="AB373" s="218"/>
      <c r="AC373" s="218"/>
      <c r="AD373" s="219"/>
      <c r="AN373" s="63"/>
      <c r="AO373" s="63"/>
      <c r="AP373" s="63"/>
      <c r="AQ373" s="63"/>
      <c r="AR373" s="63"/>
      <c r="AS373" s="63"/>
      <c r="AT373" s="63"/>
      <c r="AU373" s="63"/>
      <c r="AV373" s="217"/>
      <c r="AW373" s="218"/>
      <c r="AX373" s="219"/>
      <c r="AY373" s="218"/>
      <c r="AZ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I373" s="63"/>
      <c r="CJ373" s="63"/>
      <c r="CK373" s="63"/>
      <c r="CL373" s="63"/>
      <c r="CM373" s="63"/>
      <c r="CN373" s="63"/>
      <c r="CO373" s="63"/>
      <c r="CP373" s="63"/>
      <c r="CX373" s="63"/>
    </row>
    <row r="374" spans="1:102" x14ac:dyDescent="0.2">
      <c r="A374" s="162"/>
      <c r="B374" s="162"/>
      <c r="C374" s="162"/>
      <c r="D374" s="162"/>
      <c r="AA374" s="217"/>
      <c r="AB374" s="218"/>
      <c r="AC374" s="218"/>
      <c r="AD374" s="219"/>
      <c r="AN374" s="63"/>
      <c r="AO374" s="63"/>
      <c r="AP374" s="63"/>
      <c r="AQ374" s="63"/>
      <c r="AR374" s="63"/>
      <c r="AS374" s="63"/>
      <c r="AT374" s="63"/>
      <c r="AU374" s="63"/>
      <c r="AV374" s="217"/>
      <c r="AW374" s="218"/>
      <c r="AX374" s="219"/>
      <c r="AY374" s="218"/>
      <c r="AZ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</row>
    <row r="375" spans="1:102" x14ac:dyDescent="0.2">
      <c r="A375" s="162"/>
      <c r="B375" s="162"/>
      <c r="C375" s="162"/>
      <c r="D375" s="162"/>
      <c r="AA375" s="217"/>
      <c r="AB375" s="218"/>
      <c r="AC375" s="218"/>
      <c r="AD375" s="219"/>
      <c r="AN375" s="63"/>
      <c r="AO375" s="63"/>
      <c r="AP375" s="63"/>
      <c r="AQ375" s="63"/>
      <c r="AR375" s="63"/>
      <c r="AS375" s="63"/>
      <c r="AT375" s="63"/>
      <c r="AU375" s="63"/>
      <c r="AV375" s="217"/>
      <c r="AW375" s="218"/>
      <c r="AX375" s="219"/>
      <c r="AY375" s="218"/>
      <c r="AZ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</row>
    <row r="376" spans="1:102" x14ac:dyDescent="0.2">
      <c r="A376" s="162"/>
      <c r="B376" s="162"/>
      <c r="C376" s="162"/>
      <c r="D376" s="162"/>
      <c r="AA376" s="217"/>
      <c r="AB376" s="218"/>
      <c r="AC376" s="218"/>
      <c r="AD376" s="219"/>
      <c r="AN376" s="63"/>
      <c r="AO376" s="63"/>
      <c r="AP376" s="63"/>
      <c r="AQ376" s="63"/>
      <c r="AR376" s="63"/>
      <c r="AS376" s="63"/>
      <c r="AT376" s="63"/>
      <c r="AU376" s="63"/>
      <c r="AV376" s="217"/>
      <c r="AW376" s="218"/>
      <c r="AX376" s="219"/>
      <c r="AY376" s="218"/>
      <c r="AZ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</row>
    <row r="377" spans="1:102" x14ac:dyDescent="0.2">
      <c r="A377" s="162"/>
      <c r="B377" s="162"/>
      <c r="C377" s="162"/>
      <c r="D377" s="162"/>
      <c r="AA377" s="217"/>
      <c r="AB377" s="218"/>
      <c r="AC377" s="218"/>
      <c r="AD377" s="219"/>
      <c r="AN377" s="63"/>
      <c r="AO377" s="63"/>
      <c r="AP377" s="63"/>
      <c r="AQ377" s="63"/>
      <c r="AR377" s="63"/>
      <c r="AS377" s="63"/>
      <c r="AT377" s="63"/>
      <c r="AU377" s="63"/>
      <c r="AV377" s="217"/>
      <c r="AW377" s="218"/>
      <c r="AX377" s="219"/>
      <c r="AY377" s="218"/>
      <c r="AZ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</row>
    <row r="378" spans="1:102" x14ac:dyDescent="0.2">
      <c r="A378" s="162"/>
      <c r="B378" s="162"/>
      <c r="C378" s="162"/>
      <c r="D378" s="162"/>
      <c r="AA378" s="217"/>
      <c r="AB378" s="218"/>
      <c r="AC378" s="218"/>
      <c r="AD378" s="219"/>
      <c r="AN378" s="63"/>
      <c r="AO378" s="63"/>
      <c r="AP378" s="63"/>
      <c r="AQ378" s="63"/>
      <c r="AR378" s="63"/>
      <c r="AS378" s="63"/>
      <c r="AT378" s="63"/>
      <c r="AU378" s="63"/>
      <c r="AV378" s="217"/>
      <c r="AW378" s="218"/>
      <c r="AX378" s="219"/>
      <c r="AY378" s="218"/>
      <c r="AZ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</row>
    <row r="379" spans="1:102" x14ac:dyDescent="0.2">
      <c r="A379" s="162"/>
      <c r="B379" s="162"/>
      <c r="C379" s="162"/>
      <c r="D379" s="162"/>
      <c r="AA379" s="217"/>
      <c r="AB379" s="218"/>
      <c r="AC379" s="218"/>
      <c r="AD379" s="219"/>
      <c r="AN379" s="63"/>
      <c r="AO379" s="63"/>
      <c r="AP379" s="63"/>
      <c r="AQ379" s="63"/>
      <c r="AR379" s="63"/>
      <c r="AS379" s="63"/>
      <c r="AT379" s="63"/>
      <c r="AU379" s="63"/>
      <c r="AV379" s="217"/>
      <c r="AW379" s="218"/>
      <c r="AX379" s="219"/>
      <c r="AY379" s="218"/>
      <c r="AZ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</row>
    <row r="380" spans="1:102" x14ac:dyDescent="0.2">
      <c r="A380" s="162"/>
      <c r="B380" s="162"/>
      <c r="C380" s="162"/>
      <c r="D380" s="162"/>
      <c r="AA380" s="217"/>
      <c r="AB380" s="218"/>
      <c r="AC380" s="218"/>
      <c r="AD380" s="219"/>
      <c r="AN380" s="63"/>
      <c r="AO380" s="63"/>
      <c r="AP380" s="63"/>
      <c r="AQ380" s="63"/>
      <c r="AR380" s="63"/>
      <c r="AS380" s="63"/>
      <c r="AT380" s="63"/>
      <c r="AU380" s="63"/>
      <c r="AV380" s="217"/>
      <c r="AW380" s="218"/>
      <c r="AX380" s="219"/>
      <c r="AY380" s="218"/>
      <c r="AZ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</row>
    <row r="381" spans="1:102" x14ac:dyDescent="0.2">
      <c r="A381" s="162"/>
      <c r="B381" s="162"/>
      <c r="C381" s="162"/>
      <c r="D381" s="162"/>
      <c r="AA381" s="217"/>
      <c r="AB381" s="218"/>
      <c r="AC381" s="218"/>
      <c r="AD381" s="219"/>
      <c r="AN381" s="63"/>
      <c r="AO381" s="63"/>
      <c r="AP381" s="63"/>
      <c r="AQ381" s="63"/>
      <c r="AR381" s="63"/>
      <c r="AS381" s="63"/>
      <c r="AT381" s="63"/>
      <c r="AU381" s="63"/>
      <c r="AV381" s="217"/>
      <c r="AW381" s="218"/>
      <c r="AX381" s="219"/>
      <c r="AY381" s="218"/>
      <c r="AZ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</row>
    <row r="382" spans="1:102" x14ac:dyDescent="0.2">
      <c r="A382" s="162"/>
      <c r="B382" s="162"/>
      <c r="C382" s="162"/>
      <c r="D382" s="162"/>
      <c r="AA382" s="217"/>
      <c r="AB382" s="218"/>
      <c r="AC382" s="218"/>
      <c r="AD382" s="219"/>
      <c r="AN382" s="63"/>
      <c r="AO382" s="63"/>
      <c r="AP382" s="63"/>
      <c r="AQ382" s="63"/>
      <c r="AR382" s="63"/>
      <c r="AS382" s="63"/>
      <c r="AT382" s="63"/>
      <c r="AU382" s="63"/>
      <c r="AV382" s="217"/>
      <c r="AW382" s="218"/>
      <c r="AX382" s="219"/>
      <c r="AY382" s="218"/>
      <c r="AZ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</row>
    <row r="383" spans="1:102" x14ac:dyDescent="0.2">
      <c r="A383" s="162"/>
      <c r="B383" s="162"/>
      <c r="C383" s="162"/>
      <c r="D383" s="162"/>
      <c r="AA383" s="217"/>
      <c r="AB383" s="218"/>
      <c r="AC383" s="218"/>
      <c r="AD383" s="219"/>
      <c r="AN383" s="63"/>
      <c r="AO383" s="63"/>
      <c r="AP383" s="63"/>
      <c r="AQ383" s="63"/>
      <c r="AR383" s="63"/>
      <c r="AS383" s="63"/>
      <c r="AT383" s="63"/>
      <c r="AU383" s="63"/>
      <c r="AV383" s="217"/>
      <c r="AW383" s="218"/>
      <c r="AX383" s="219"/>
      <c r="AY383" s="218"/>
      <c r="AZ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</row>
    <row r="384" spans="1:102" x14ac:dyDescent="0.2">
      <c r="A384" s="162"/>
      <c r="B384" s="162"/>
      <c r="C384" s="162"/>
      <c r="D384" s="162"/>
      <c r="AA384" s="217"/>
      <c r="AB384" s="218"/>
      <c r="AC384" s="218"/>
      <c r="AD384" s="219"/>
      <c r="AN384" s="63"/>
      <c r="AO384" s="63"/>
      <c r="AP384" s="63"/>
      <c r="AQ384" s="63"/>
      <c r="AR384" s="63"/>
      <c r="AS384" s="63"/>
      <c r="AT384" s="63"/>
      <c r="AU384" s="63"/>
      <c r="AV384" s="217"/>
      <c r="AW384" s="218"/>
      <c r="AX384" s="219"/>
      <c r="AY384" s="218"/>
      <c r="AZ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</row>
    <row r="385" spans="1:69" x14ac:dyDescent="0.2">
      <c r="A385" s="162"/>
      <c r="B385" s="162"/>
      <c r="C385" s="162"/>
      <c r="D385" s="162"/>
      <c r="AA385" s="217"/>
      <c r="AB385" s="218"/>
      <c r="AC385" s="218"/>
      <c r="AD385" s="219"/>
      <c r="AN385" s="63"/>
      <c r="AO385" s="63"/>
      <c r="AP385" s="63"/>
      <c r="AQ385" s="63"/>
      <c r="AR385" s="63"/>
      <c r="AS385" s="63"/>
      <c r="AT385" s="63"/>
      <c r="AU385" s="63"/>
      <c r="AV385" s="217"/>
      <c r="AW385" s="218"/>
      <c r="AX385" s="219"/>
      <c r="AY385" s="218"/>
      <c r="AZ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</row>
    <row r="386" spans="1:69" x14ac:dyDescent="0.2">
      <c r="A386" s="162"/>
      <c r="B386" s="162"/>
      <c r="C386" s="162"/>
      <c r="D386" s="162"/>
      <c r="AA386" s="217"/>
      <c r="AB386" s="218"/>
      <c r="AC386" s="218"/>
      <c r="AD386" s="219"/>
      <c r="AN386" s="63"/>
      <c r="AO386" s="63"/>
      <c r="AP386" s="63"/>
      <c r="AQ386" s="63"/>
      <c r="AR386" s="63"/>
      <c r="AS386" s="63"/>
      <c r="AT386" s="63"/>
      <c r="AU386" s="63"/>
      <c r="AV386" s="217"/>
      <c r="AW386" s="218"/>
      <c r="AX386" s="219"/>
      <c r="AY386" s="218"/>
      <c r="AZ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</row>
    <row r="387" spans="1:69" x14ac:dyDescent="0.2">
      <c r="A387" s="162"/>
      <c r="B387" s="162"/>
      <c r="C387" s="162"/>
      <c r="D387" s="162"/>
      <c r="AA387" s="217"/>
      <c r="AB387" s="218"/>
      <c r="AC387" s="218"/>
      <c r="AD387" s="219"/>
      <c r="AN387" s="63"/>
      <c r="AO387" s="63"/>
      <c r="AP387" s="63"/>
      <c r="AQ387" s="63"/>
      <c r="AR387" s="63"/>
      <c r="AS387" s="63"/>
      <c r="AT387" s="63"/>
      <c r="AU387" s="63"/>
      <c r="AV387" s="217"/>
      <c r="AW387" s="218"/>
      <c r="AX387" s="219"/>
      <c r="AY387" s="218"/>
      <c r="AZ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</row>
    <row r="388" spans="1:69" x14ac:dyDescent="0.2">
      <c r="A388" s="162"/>
      <c r="B388" s="162"/>
      <c r="C388" s="162"/>
      <c r="D388" s="162"/>
      <c r="AA388" s="217"/>
      <c r="AB388" s="218"/>
      <c r="AC388" s="218"/>
      <c r="AD388" s="219"/>
      <c r="AN388" s="63"/>
      <c r="AO388" s="63"/>
      <c r="AP388" s="63"/>
      <c r="AQ388" s="63"/>
      <c r="AR388" s="63"/>
      <c r="AS388" s="63"/>
      <c r="AT388" s="63"/>
      <c r="AU388" s="63"/>
      <c r="AV388" s="217"/>
      <c r="AW388" s="218"/>
      <c r="AX388" s="219"/>
      <c r="AY388" s="218"/>
      <c r="AZ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</row>
    <row r="389" spans="1:69" x14ac:dyDescent="0.2">
      <c r="A389" s="162"/>
      <c r="B389" s="162"/>
      <c r="C389" s="162"/>
      <c r="D389" s="162"/>
      <c r="AA389" s="217"/>
      <c r="AB389" s="218"/>
      <c r="AC389" s="218"/>
      <c r="AD389" s="219"/>
      <c r="AN389" s="63"/>
      <c r="AO389" s="63"/>
      <c r="AP389" s="63"/>
      <c r="AQ389" s="63"/>
      <c r="AR389" s="63"/>
      <c r="AS389" s="63"/>
      <c r="AT389" s="63"/>
      <c r="AU389" s="63"/>
      <c r="AV389" s="217"/>
      <c r="AW389" s="218"/>
      <c r="AX389" s="219"/>
      <c r="AY389" s="218"/>
      <c r="AZ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</row>
    <row r="390" spans="1:69" x14ac:dyDescent="0.2">
      <c r="A390" s="162"/>
      <c r="B390" s="162"/>
      <c r="C390" s="162"/>
      <c r="D390" s="162"/>
      <c r="AA390" s="217"/>
      <c r="AB390" s="218"/>
      <c r="AC390" s="218"/>
      <c r="AD390" s="219"/>
      <c r="AN390" s="63"/>
      <c r="AO390" s="63"/>
      <c r="AP390" s="63"/>
      <c r="AQ390" s="63"/>
      <c r="AR390" s="63"/>
      <c r="AS390" s="63"/>
      <c r="AT390" s="63"/>
      <c r="AU390" s="63"/>
      <c r="AV390" s="217"/>
      <c r="AW390" s="218"/>
      <c r="AX390" s="219"/>
      <c r="AY390" s="218"/>
      <c r="AZ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</row>
    <row r="391" spans="1:69" x14ac:dyDescent="0.2">
      <c r="A391" s="162"/>
      <c r="B391" s="162"/>
      <c r="C391" s="162"/>
      <c r="D391" s="162"/>
      <c r="AA391" s="217"/>
      <c r="AB391" s="218"/>
      <c r="AC391" s="218"/>
      <c r="AD391" s="219"/>
      <c r="AN391" s="63"/>
      <c r="AO391" s="63"/>
      <c r="AP391" s="63"/>
      <c r="AQ391" s="63"/>
      <c r="AR391" s="63"/>
      <c r="AS391" s="63"/>
      <c r="AT391" s="63"/>
      <c r="AU391" s="63"/>
      <c r="AV391" s="217"/>
      <c r="AW391" s="218"/>
      <c r="AX391" s="219"/>
      <c r="AY391" s="218"/>
      <c r="AZ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</row>
    <row r="392" spans="1:69" x14ac:dyDescent="0.2">
      <c r="A392" s="162"/>
      <c r="B392" s="162"/>
      <c r="C392" s="162"/>
      <c r="D392" s="162"/>
      <c r="AA392" s="217"/>
      <c r="AB392" s="218"/>
      <c r="AC392" s="218"/>
      <c r="AD392" s="219"/>
      <c r="AN392" s="63"/>
      <c r="AO392" s="63"/>
      <c r="AP392" s="63"/>
      <c r="AQ392" s="63"/>
      <c r="AR392" s="63"/>
      <c r="AS392" s="63"/>
      <c r="AT392" s="63"/>
      <c r="AU392" s="63"/>
      <c r="AV392" s="217"/>
      <c r="AW392" s="218"/>
      <c r="AX392" s="219"/>
      <c r="AY392" s="218"/>
      <c r="AZ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</row>
    <row r="393" spans="1:69" x14ac:dyDescent="0.2">
      <c r="A393" s="162"/>
      <c r="B393" s="162"/>
      <c r="C393" s="162"/>
      <c r="D393" s="162"/>
      <c r="AA393" s="217"/>
      <c r="AB393" s="218"/>
      <c r="AC393" s="218"/>
      <c r="AD393" s="219"/>
      <c r="AN393" s="63"/>
      <c r="AO393" s="63"/>
      <c r="AP393" s="63"/>
      <c r="AQ393" s="63"/>
      <c r="AR393" s="63"/>
      <c r="AS393" s="63"/>
      <c r="AT393" s="63"/>
      <c r="AU393" s="63"/>
      <c r="AV393" s="217"/>
      <c r="AW393" s="218"/>
      <c r="AX393" s="219"/>
      <c r="AY393" s="218"/>
      <c r="AZ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</row>
    <row r="394" spans="1:69" x14ac:dyDescent="0.2">
      <c r="A394" s="162"/>
      <c r="B394" s="162"/>
      <c r="C394" s="162"/>
      <c r="D394" s="162"/>
      <c r="AA394" s="217"/>
      <c r="AB394" s="218"/>
      <c r="AC394" s="218"/>
      <c r="AD394" s="219"/>
      <c r="AN394" s="63"/>
      <c r="AO394" s="63"/>
      <c r="AP394" s="63"/>
      <c r="AQ394" s="63"/>
      <c r="AR394" s="63"/>
      <c r="AS394" s="63"/>
      <c r="AT394" s="63"/>
      <c r="AU394" s="63"/>
      <c r="AV394" s="217"/>
      <c r="AW394" s="218"/>
      <c r="AX394" s="219"/>
      <c r="AY394" s="218"/>
      <c r="AZ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</row>
    <row r="395" spans="1:69" x14ac:dyDescent="0.2">
      <c r="A395" s="162"/>
      <c r="B395" s="162"/>
      <c r="C395" s="162"/>
      <c r="D395" s="162"/>
      <c r="AA395" s="217"/>
      <c r="AB395" s="218"/>
      <c r="AC395" s="218"/>
      <c r="AD395" s="219"/>
      <c r="AN395" s="63"/>
      <c r="AO395" s="63"/>
      <c r="AP395" s="63"/>
      <c r="AQ395" s="63"/>
      <c r="AR395" s="63"/>
      <c r="AS395" s="63"/>
      <c r="AT395" s="63"/>
      <c r="AU395" s="63"/>
      <c r="AV395" s="217"/>
      <c r="AW395" s="218"/>
      <c r="AX395" s="219"/>
      <c r="AY395" s="218"/>
      <c r="AZ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</row>
    <row r="396" spans="1:69" x14ac:dyDescent="0.2">
      <c r="A396" s="162"/>
      <c r="B396" s="162"/>
      <c r="C396" s="162"/>
      <c r="D396" s="162"/>
      <c r="AA396" s="217"/>
      <c r="AB396" s="218"/>
      <c r="AC396" s="218"/>
      <c r="AD396" s="219"/>
      <c r="AN396" s="63"/>
      <c r="AO396" s="63"/>
      <c r="AP396" s="63"/>
      <c r="AQ396" s="63"/>
      <c r="AR396" s="63"/>
      <c r="AS396" s="63"/>
      <c r="AT396" s="63"/>
      <c r="AU396" s="63"/>
      <c r="AV396" s="217"/>
      <c r="AW396" s="218"/>
      <c r="AX396" s="219"/>
      <c r="AY396" s="218"/>
      <c r="AZ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</row>
    <row r="397" spans="1:69" x14ac:dyDescent="0.2">
      <c r="A397" s="162"/>
      <c r="B397" s="162"/>
      <c r="C397" s="162"/>
      <c r="D397" s="162"/>
      <c r="AA397" s="217"/>
      <c r="AB397" s="218"/>
      <c r="AC397" s="218"/>
      <c r="AD397" s="219"/>
      <c r="AN397" s="63"/>
      <c r="AO397" s="63"/>
      <c r="AP397" s="63"/>
      <c r="AQ397" s="63"/>
      <c r="AR397" s="63"/>
      <c r="AS397" s="63"/>
      <c r="AT397" s="63"/>
      <c r="AU397" s="63"/>
      <c r="AV397" s="217"/>
      <c r="AW397" s="218"/>
      <c r="AX397" s="219"/>
      <c r="AY397" s="218"/>
      <c r="AZ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</row>
    <row r="398" spans="1:69" x14ac:dyDescent="0.2">
      <c r="A398" s="162"/>
      <c r="B398" s="162"/>
      <c r="C398" s="162"/>
      <c r="D398" s="162"/>
      <c r="AA398" s="217"/>
      <c r="AB398" s="218"/>
      <c r="AC398" s="218"/>
      <c r="AD398" s="219"/>
      <c r="AN398" s="63"/>
      <c r="AO398" s="63"/>
      <c r="AP398" s="63"/>
      <c r="AQ398" s="63"/>
      <c r="AR398" s="63"/>
      <c r="AS398" s="63"/>
      <c r="AT398" s="63"/>
      <c r="AU398" s="63"/>
      <c r="AV398" s="217"/>
      <c r="AW398" s="218"/>
      <c r="AX398" s="219"/>
      <c r="AY398" s="218"/>
      <c r="AZ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</row>
    <row r="399" spans="1:69" x14ac:dyDescent="0.2">
      <c r="A399" s="162"/>
      <c r="B399" s="162"/>
      <c r="C399" s="162"/>
      <c r="D399" s="162"/>
      <c r="AA399" s="217"/>
      <c r="AB399" s="218"/>
      <c r="AC399" s="218"/>
      <c r="AD399" s="219"/>
      <c r="AN399" s="63"/>
      <c r="AO399" s="63"/>
      <c r="AP399" s="63"/>
      <c r="AQ399" s="63"/>
      <c r="AR399" s="63"/>
      <c r="AS399" s="63"/>
      <c r="AT399" s="63"/>
      <c r="AU399" s="63"/>
      <c r="AV399" s="217"/>
      <c r="AW399" s="218"/>
      <c r="AX399" s="219"/>
      <c r="AY399" s="218"/>
      <c r="AZ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</row>
    <row r="400" spans="1:69" x14ac:dyDescent="0.2">
      <c r="A400" s="162"/>
      <c r="B400" s="162"/>
      <c r="C400" s="162"/>
      <c r="D400" s="162"/>
      <c r="AA400" s="217"/>
      <c r="AB400" s="218"/>
      <c r="AC400" s="218"/>
      <c r="AD400" s="219"/>
      <c r="AN400" s="63"/>
      <c r="AO400" s="63"/>
      <c r="AP400" s="63"/>
      <c r="AQ400" s="63"/>
      <c r="AR400" s="63"/>
      <c r="AS400" s="63"/>
      <c r="AT400" s="63"/>
      <c r="AU400" s="63"/>
      <c r="AV400" s="217"/>
      <c r="AW400" s="218"/>
      <c r="AX400" s="219"/>
      <c r="AY400" s="218"/>
      <c r="AZ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</row>
    <row r="401" spans="1:68" x14ac:dyDescent="0.2">
      <c r="A401" s="162"/>
      <c r="B401" s="162"/>
      <c r="C401" s="162"/>
      <c r="D401" s="162"/>
      <c r="AA401" s="217"/>
      <c r="AB401" s="218"/>
      <c r="AC401" s="218"/>
      <c r="AD401" s="219"/>
      <c r="AN401" s="63"/>
      <c r="AO401" s="63"/>
      <c r="AP401" s="63"/>
      <c r="AQ401" s="63"/>
      <c r="AR401" s="63"/>
      <c r="AS401" s="63"/>
      <c r="AT401" s="63"/>
      <c r="AU401" s="63"/>
      <c r="AV401" s="217"/>
      <c r="AW401" s="218"/>
      <c r="AX401" s="219"/>
      <c r="AY401" s="218"/>
      <c r="AZ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</row>
    <row r="402" spans="1:68" x14ac:dyDescent="0.2">
      <c r="A402" s="162"/>
      <c r="B402" s="162"/>
      <c r="C402" s="162"/>
      <c r="D402" s="162"/>
      <c r="AA402" s="217"/>
      <c r="AB402" s="218"/>
      <c r="AC402" s="218"/>
      <c r="AD402" s="219"/>
      <c r="AN402" s="63"/>
      <c r="AO402" s="63"/>
      <c r="AP402" s="63"/>
      <c r="AQ402" s="63"/>
      <c r="AR402" s="63"/>
      <c r="AS402" s="63"/>
      <c r="AT402" s="63"/>
      <c r="AU402" s="63"/>
      <c r="AV402" s="217"/>
      <c r="AW402" s="218"/>
      <c r="AX402" s="219"/>
      <c r="AY402" s="218"/>
      <c r="AZ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</row>
    <row r="403" spans="1:68" x14ac:dyDescent="0.2">
      <c r="A403" s="162"/>
      <c r="B403" s="162"/>
      <c r="C403" s="162"/>
      <c r="D403" s="162"/>
      <c r="AA403" s="217"/>
      <c r="AB403" s="218"/>
      <c r="AC403" s="218"/>
      <c r="AD403" s="219"/>
      <c r="AN403" s="63"/>
      <c r="AO403" s="63"/>
      <c r="AP403" s="63"/>
      <c r="AQ403" s="63"/>
      <c r="AR403" s="63"/>
      <c r="AS403" s="63"/>
      <c r="AT403" s="63"/>
      <c r="AU403" s="63"/>
      <c r="AV403" s="217"/>
      <c r="AW403" s="218"/>
      <c r="AX403" s="219"/>
      <c r="AY403" s="218"/>
      <c r="AZ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</row>
    <row r="404" spans="1:68" x14ac:dyDescent="0.2">
      <c r="A404" s="162"/>
      <c r="B404" s="162"/>
      <c r="C404" s="162"/>
      <c r="D404" s="162"/>
      <c r="AA404" s="217"/>
      <c r="AB404" s="218"/>
      <c r="AC404" s="218"/>
      <c r="AD404" s="219"/>
      <c r="AN404" s="63"/>
      <c r="AO404" s="63"/>
      <c r="AP404" s="63"/>
      <c r="AQ404" s="63"/>
      <c r="AR404" s="63"/>
      <c r="AS404" s="63"/>
      <c r="AT404" s="63"/>
      <c r="AU404" s="63"/>
      <c r="AV404" s="217"/>
      <c r="AW404" s="218"/>
      <c r="AX404" s="219"/>
      <c r="AY404" s="218"/>
      <c r="AZ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</row>
    <row r="405" spans="1:68" x14ac:dyDescent="0.2">
      <c r="A405" s="162"/>
      <c r="B405" s="162"/>
      <c r="C405" s="162"/>
      <c r="D405" s="162"/>
      <c r="AA405" s="217"/>
      <c r="AB405" s="218"/>
      <c r="AC405" s="218"/>
      <c r="AD405" s="219"/>
      <c r="AN405" s="63"/>
      <c r="AO405" s="63"/>
      <c r="AP405" s="63"/>
      <c r="AQ405" s="63"/>
      <c r="AR405" s="63"/>
      <c r="AS405" s="63"/>
      <c r="AT405" s="63"/>
      <c r="AU405" s="63"/>
      <c r="AV405" s="217"/>
      <c r="AW405" s="218"/>
      <c r="AX405" s="219"/>
      <c r="AY405" s="218"/>
      <c r="AZ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</row>
    <row r="406" spans="1:68" x14ac:dyDescent="0.2">
      <c r="A406" s="162"/>
      <c r="B406" s="162"/>
      <c r="C406" s="162"/>
      <c r="D406" s="162"/>
      <c r="AA406" s="217"/>
      <c r="AB406" s="218"/>
      <c r="AC406" s="218"/>
      <c r="AD406" s="219"/>
      <c r="AN406" s="63"/>
      <c r="AO406" s="63"/>
      <c r="AP406" s="63"/>
      <c r="AQ406" s="63"/>
      <c r="AR406" s="63"/>
      <c r="AS406" s="63"/>
      <c r="AT406" s="63"/>
      <c r="AU406" s="63"/>
      <c r="AV406" s="217"/>
      <c r="AW406" s="218"/>
      <c r="AX406" s="219"/>
      <c r="AY406" s="218"/>
      <c r="AZ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</row>
    <row r="407" spans="1:68" x14ac:dyDescent="0.2">
      <c r="A407" s="162"/>
      <c r="B407" s="162"/>
      <c r="C407" s="162"/>
      <c r="D407" s="162"/>
      <c r="AA407" s="217"/>
      <c r="AB407" s="218"/>
      <c r="AC407" s="218"/>
      <c r="AD407" s="219"/>
      <c r="AN407" s="63"/>
      <c r="AO407" s="63"/>
      <c r="AP407" s="63"/>
      <c r="AQ407" s="63"/>
      <c r="AR407" s="63"/>
      <c r="AS407" s="63"/>
      <c r="AT407" s="63"/>
      <c r="AU407" s="63"/>
      <c r="AV407" s="217"/>
      <c r="AW407" s="218"/>
      <c r="AX407" s="219"/>
      <c r="AY407" s="218"/>
      <c r="AZ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</row>
    <row r="408" spans="1:68" x14ac:dyDescent="0.2">
      <c r="A408" s="162"/>
      <c r="B408" s="162"/>
      <c r="C408" s="162"/>
      <c r="D408" s="162"/>
      <c r="AA408" s="217"/>
      <c r="AB408" s="218"/>
      <c r="AC408" s="218"/>
      <c r="AD408" s="219"/>
      <c r="AN408" s="63"/>
      <c r="AO408" s="63"/>
      <c r="AP408" s="63"/>
      <c r="AQ408" s="63"/>
      <c r="AR408" s="63"/>
      <c r="AS408" s="63"/>
      <c r="AT408" s="63"/>
      <c r="AU408" s="63"/>
      <c r="AV408" s="217"/>
      <c r="AW408" s="218"/>
      <c r="AX408" s="219"/>
      <c r="AY408" s="218"/>
      <c r="AZ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</row>
    <row r="409" spans="1:68" x14ac:dyDescent="0.2">
      <c r="A409" s="162"/>
      <c r="B409" s="162"/>
      <c r="C409" s="162"/>
      <c r="D409" s="162"/>
      <c r="AA409" s="217"/>
      <c r="AB409" s="218"/>
      <c r="AC409" s="218"/>
      <c r="AD409" s="219"/>
      <c r="AN409" s="63"/>
      <c r="AO409" s="63"/>
      <c r="AP409" s="63"/>
      <c r="AQ409" s="63"/>
      <c r="AR409" s="63"/>
      <c r="AS409" s="63"/>
      <c r="AT409" s="63"/>
      <c r="AU409" s="63"/>
      <c r="AV409" s="217"/>
      <c r="AW409" s="218"/>
      <c r="AX409" s="219"/>
      <c r="AY409" s="218"/>
      <c r="AZ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</row>
    <row r="410" spans="1:68" x14ac:dyDescent="0.2">
      <c r="A410" s="162"/>
      <c r="B410" s="162"/>
      <c r="C410" s="162"/>
      <c r="D410" s="162"/>
      <c r="AA410" s="217"/>
      <c r="AB410" s="218"/>
      <c r="AC410" s="218"/>
      <c r="AD410" s="219"/>
      <c r="AN410" s="63"/>
      <c r="AO410" s="63"/>
      <c r="AP410" s="63"/>
      <c r="AQ410" s="63"/>
      <c r="AR410" s="63"/>
      <c r="AS410" s="63"/>
      <c r="AT410" s="63"/>
      <c r="AU410" s="63"/>
      <c r="AV410" s="217"/>
      <c r="AW410" s="218"/>
      <c r="AX410" s="219"/>
      <c r="AY410" s="218"/>
      <c r="AZ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</row>
    <row r="411" spans="1:68" x14ac:dyDescent="0.2">
      <c r="A411" s="162"/>
      <c r="B411" s="162"/>
      <c r="C411" s="162"/>
      <c r="D411" s="162"/>
      <c r="AA411" s="217"/>
      <c r="AB411" s="218"/>
      <c r="AC411" s="218"/>
      <c r="AD411" s="219"/>
      <c r="AN411" s="63"/>
      <c r="AO411" s="63"/>
      <c r="AP411" s="63"/>
      <c r="AQ411" s="63"/>
      <c r="AR411" s="63"/>
      <c r="AS411" s="63"/>
      <c r="AT411" s="63"/>
      <c r="AU411" s="63"/>
      <c r="AV411" s="217"/>
      <c r="AW411" s="218"/>
      <c r="AX411" s="219"/>
      <c r="AY411" s="218"/>
      <c r="AZ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</row>
    <row r="412" spans="1:68" x14ac:dyDescent="0.2">
      <c r="A412" s="162"/>
      <c r="B412" s="162"/>
      <c r="C412" s="162"/>
      <c r="D412" s="162"/>
      <c r="AA412" s="217"/>
      <c r="AB412" s="218"/>
      <c r="AC412" s="218"/>
      <c r="AD412" s="219"/>
      <c r="AN412" s="63"/>
      <c r="AO412" s="63"/>
      <c r="AP412" s="63"/>
      <c r="AQ412" s="63"/>
      <c r="AR412" s="63"/>
      <c r="AS412" s="63"/>
      <c r="AT412" s="63"/>
      <c r="AU412" s="63"/>
      <c r="AV412" s="217"/>
      <c r="AW412" s="218"/>
      <c r="AX412" s="219"/>
      <c r="AY412" s="218"/>
      <c r="AZ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</row>
    <row r="413" spans="1:68" x14ac:dyDescent="0.2">
      <c r="A413" s="162"/>
      <c r="B413" s="162"/>
      <c r="C413" s="162"/>
      <c r="D413" s="162"/>
      <c r="AA413" s="217"/>
      <c r="AB413" s="218"/>
      <c r="AC413" s="218"/>
      <c r="AD413" s="219"/>
      <c r="AN413" s="63"/>
      <c r="AO413" s="63"/>
      <c r="AP413" s="63"/>
      <c r="AQ413" s="63"/>
      <c r="AR413" s="63"/>
      <c r="AS413" s="63"/>
      <c r="AT413" s="63"/>
      <c r="AU413" s="63"/>
      <c r="AV413" s="217"/>
      <c r="AW413" s="218"/>
      <c r="AX413" s="219"/>
      <c r="AY413" s="218"/>
      <c r="AZ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</row>
    <row r="414" spans="1:68" x14ac:dyDescent="0.2">
      <c r="A414" s="162"/>
      <c r="B414" s="162"/>
      <c r="C414" s="162"/>
      <c r="D414" s="162"/>
      <c r="AA414" s="217"/>
      <c r="AB414" s="218"/>
      <c r="AC414" s="218"/>
      <c r="AD414" s="219"/>
      <c r="AN414" s="63"/>
      <c r="AO414" s="63"/>
      <c r="AP414" s="63"/>
      <c r="AQ414" s="63"/>
      <c r="AR414" s="63"/>
      <c r="AS414" s="63"/>
      <c r="AT414" s="63"/>
      <c r="AU414" s="63"/>
      <c r="AV414" s="217"/>
      <c r="AW414" s="218"/>
      <c r="AX414" s="219"/>
      <c r="AY414" s="218"/>
      <c r="AZ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</row>
    <row r="415" spans="1:68" x14ac:dyDescent="0.2">
      <c r="A415" s="162"/>
      <c r="B415" s="162"/>
      <c r="C415" s="162"/>
      <c r="D415" s="162"/>
      <c r="AA415" s="217"/>
      <c r="AB415" s="218"/>
      <c r="AC415" s="218"/>
      <c r="AD415" s="219"/>
      <c r="AN415" s="63"/>
      <c r="AO415" s="63"/>
      <c r="AP415" s="63"/>
      <c r="AQ415" s="63"/>
      <c r="AR415" s="63"/>
      <c r="AS415" s="63"/>
      <c r="AT415" s="63"/>
      <c r="AU415" s="63"/>
      <c r="AV415" s="217"/>
      <c r="AW415" s="218"/>
      <c r="AX415" s="219"/>
      <c r="AY415" s="218"/>
      <c r="AZ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</row>
    <row r="416" spans="1:68" x14ac:dyDescent="0.2">
      <c r="A416" s="162"/>
      <c r="B416" s="162"/>
      <c r="C416" s="162"/>
      <c r="D416" s="162"/>
      <c r="AA416" s="217"/>
      <c r="AB416" s="218"/>
      <c r="AC416" s="218"/>
      <c r="AD416" s="219"/>
      <c r="AN416" s="63"/>
      <c r="AO416" s="63"/>
      <c r="AP416" s="63"/>
      <c r="AQ416" s="63"/>
      <c r="AR416" s="63"/>
      <c r="AS416" s="63"/>
      <c r="AT416" s="63"/>
      <c r="AU416" s="63"/>
      <c r="AV416" s="217"/>
      <c r="AW416" s="218"/>
      <c r="AX416" s="219"/>
      <c r="AY416" s="218"/>
      <c r="AZ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</row>
    <row r="417" spans="1:68" x14ac:dyDescent="0.2">
      <c r="A417" s="162"/>
      <c r="B417" s="162"/>
      <c r="C417" s="162"/>
      <c r="D417" s="162"/>
      <c r="AA417" s="217"/>
      <c r="AB417" s="218"/>
      <c r="AC417" s="218"/>
      <c r="AD417" s="219"/>
      <c r="AN417" s="63"/>
      <c r="AO417" s="63"/>
      <c r="AP417" s="63"/>
      <c r="AQ417" s="63"/>
      <c r="AR417" s="63"/>
      <c r="AS417" s="63"/>
      <c r="AT417" s="63"/>
      <c r="AU417" s="63"/>
      <c r="AV417" s="217"/>
      <c r="AW417" s="218"/>
      <c r="AX417" s="219"/>
      <c r="AY417" s="218"/>
      <c r="AZ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</row>
    <row r="418" spans="1:68" x14ac:dyDescent="0.2">
      <c r="A418" s="162"/>
      <c r="B418" s="162"/>
      <c r="C418" s="162"/>
      <c r="D418" s="162"/>
      <c r="AA418" s="217"/>
      <c r="AB418" s="218"/>
      <c r="AC418" s="218"/>
      <c r="AD418" s="219"/>
      <c r="AN418" s="63"/>
      <c r="AO418" s="63"/>
      <c r="AP418" s="63"/>
      <c r="AQ418" s="63"/>
      <c r="AR418" s="63"/>
      <c r="AS418" s="63"/>
      <c r="AT418" s="63"/>
      <c r="AU418" s="63"/>
      <c r="AV418" s="217"/>
      <c r="AW418" s="218"/>
      <c r="AX418" s="219"/>
      <c r="AY418" s="218"/>
      <c r="AZ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</row>
    <row r="419" spans="1:68" x14ac:dyDescent="0.2">
      <c r="A419" s="162"/>
      <c r="B419" s="162"/>
      <c r="C419" s="162"/>
      <c r="D419" s="162"/>
      <c r="AA419" s="217"/>
      <c r="AB419" s="218"/>
      <c r="AC419" s="218"/>
      <c r="AD419" s="219"/>
      <c r="AN419" s="63"/>
      <c r="AO419" s="63"/>
      <c r="AP419" s="63"/>
      <c r="AQ419" s="63"/>
      <c r="AR419" s="63"/>
      <c r="AS419" s="63"/>
      <c r="AT419" s="63"/>
      <c r="AU419" s="63"/>
      <c r="AV419" s="217"/>
      <c r="AW419" s="218"/>
      <c r="AX419" s="219"/>
      <c r="AY419" s="218"/>
      <c r="AZ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</row>
    <row r="420" spans="1:68" x14ac:dyDescent="0.2">
      <c r="A420" s="162"/>
      <c r="B420" s="162"/>
      <c r="C420" s="162"/>
      <c r="D420" s="162"/>
      <c r="AA420" s="217"/>
      <c r="AB420" s="218"/>
      <c r="AC420" s="218"/>
      <c r="AD420" s="219"/>
      <c r="AN420" s="63"/>
      <c r="AO420" s="63"/>
      <c r="AP420" s="63"/>
      <c r="AQ420" s="63"/>
      <c r="AR420" s="63"/>
      <c r="AS420" s="63"/>
      <c r="AT420" s="63"/>
      <c r="AU420" s="63"/>
      <c r="AV420" s="217"/>
      <c r="AW420" s="218"/>
      <c r="AX420" s="219"/>
      <c r="AY420" s="218"/>
      <c r="AZ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</row>
    <row r="421" spans="1:68" x14ac:dyDescent="0.2">
      <c r="A421" s="162"/>
      <c r="B421" s="162"/>
      <c r="C421" s="162"/>
      <c r="D421" s="162"/>
      <c r="AA421" s="217"/>
      <c r="AB421" s="218"/>
      <c r="AC421" s="218"/>
      <c r="AD421" s="219"/>
      <c r="AN421" s="63"/>
      <c r="AO421" s="63"/>
      <c r="AP421" s="63"/>
      <c r="AQ421" s="63"/>
      <c r="AR421" s="63"/>
      <c r="AS421" s="63"/>
      <c r="AT421" s="63"/>
      <c r="AU421" s="63"/>
      <c r="AV421" s="217"/>
      <c r="AW421" s="218"/>
      <c r="AX421" s="219"/>
      <c r="AY421" s="218"/>
      <c r="AZ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</row>
    <row r="422" spans="1:68" x14ac:dyDescent="0.2">
      <c r="A422" s="162"/>
      <c r="B422" s="162"/>
      <c r="C422" s="162"/>
      <c r="D422" s="162"/>
      <c r="AA422" s="217"/>
      <c r="AB422" s="218"/>
      <c r="AC422" s="218"/>
      <c r="AD422" s="219"/>
      <c r="AN422" s="63"/>
      <c r="AO422" s="63"/>
      <c r="AP422" s="63"/>
      <c r="AQ422" s="63"/>
      <c r="AR422" s="63"/>
      <c r="AS422" s="63"/>
      <c r="AT422" s="63"/>
      <c r="AU422" s="63"/>
      <c r="AV422" s="217"/>
      <c r="AW422" s="218"/>
      <c r="AX422" s="219"/>
      <c r="AY422" s="218"/>
      <c r="AZ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</row>
    <row r="423" spans="1:68" x14ac:dyDescent="0.2">
      <c r="A423" s="162"/>
      <c r="B423" s="162"/>
      <c r="C423" s="162"/>
      <c r="D423" s="162"/>
      <c r="AA423" s="217"/>
      <c r="AB423" s="218"/>
      <c r="AC423" s="218"/>
      <c r="AD423" s="219"/>
      <c r="AN423" s="63"/>
      <c r="AO423" s="63"/>
      <c r="AP423" s="63"/>
      <c r="AQ423" s="63"/>
      <c r="AR423" s="63"/>
      <c r="AS423" s="63"/>
      <c r="AT423" s="63"/>
      <c r="AU423" s="63"/>
      <c r="AV423" s="217"/>
      <c r="AW423" s="218"/>
      <c r="AX423" s="219"/>
      <c r="AY423" s="218"/>
      <c r="AZ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</row>
    <row r="424" spans="1:68" x14ac:dyDescent="0.2">
      <c r="A424" s="162"/>
      <c r="B424" s="162"/>
      <c r="C424" s="162"/>
      <c r="D424" s="162"/>
      <c r="AA424" s="217"/>
      <c r="AB424" s="218"/>
      <c r="AC424" s="218"/>
      <c r="AD424" s="219"/>
      <c r="AN424" s="63"/>
      <c r="AO424" s="63"/>
      <c r="AP424" s="63"/>
      <c r="AQ424" s="63"/>
      <c r="AR424" s="63"/>
      <c r="AS424" s="63"/>
      <c r="AT424" s="63"/>
      <c r="AU424" s="63"/>
      <c r="AV424" s="217"/>
      <c r="AW424" s="218"/>
      <c r="AX424" s="219"/>
      <c r="AY424" s="218"/>
      <c r="AZ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</row>
    <row r="425" spans="1:68" x14ac:dyDescent="0.2">
      <c r="A425" s="162"/>
      <c r="B425" s="162"/>
      <c r="C425" s="162"/>
      <c r="D425" s="162"/>
      <c r="AA425" s="217"/>
      <c r="AB425" s="218"/>
      <c r="AC425" s="218"/>
      <c r="AD425" s="219"/>
      <c r="AN425" s="63"/>
      <c r="AO425" s="63"/>
      <c r="AP425" s="63"/>
      <c r="AQ425" s="63"/>
      <c r="AR425" s="63"/>
      <c r="AS425" s="63"/>
      <c r="AT425" s="63"/>
      <c r="AU425" s="63"/>
      <c r="AV425" s="217"/>
      <c r="AW425" s="218"/>
      <c r="AX425" s="219"/>
      <c r="AY425" s="218"/>
      <c r="AZ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</row>
    <row r="426" spans="1:68" x14ac:dyDescent="0.2">
      <c r="A426" s="162"/>
      <c r="B426" s="162"/>
      <c r="C426" s="162"/>
      <c r="D426" s="162"/>
      <c r="AA426" s="217"/>
      <c r="AB426" s="218"/>
      <c r="AC426" s="218"/>
      <c r="AD426" s="219"/>
      <c r="AN426" s="63"/>
      <c r="AO426" s="63"/>
      <c r="AP426" s="63"/>
      <c r="AQ426" s="63"/>
      <c r="AR426" s="63"/>
      <c r="AS426" s="63"/>
      <c r="AT426" s="63"/>
      <c r="AU426" s="63"/>
      <c r="AV426" s="217"/>
      <c r="AW426" s="218"/>
      <c r="AX426" s="219"/>
      <c r="AY426" s="218"/>
      <c r="AZ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</row>
    <row r="427" spans="1:68" x14ac:dyDescent="0.2">
      <c r="A427" s="162"/>
      <c r="B427" s="162"/>
      <c r="C427" s="162"/>
      <c r="D427" s="162"/>
      <c r="AA427" s="217"/>
      <c r="AB427" s="218"/>
      <c r="AC427" s="218"/>
      <c r="AD427" s="219"/>
      <c r="AN427" s="63"/>
      <c r="AO427" s="63"/>
      <c r="AP427" s="63"/>
      <c r="AQ427" s="63"/>
      <c r="AR427" s="63"/>
      <c r="AS427" s="63"/>
      <c r="AT427" s="63"/>
      <c r="AU427" s="63"/>
      <c r="AV427" s="217"/>
      <c r="AW427" s="218"/>
      <c r="AX427" s="219"/>
      <c r="AY427" s="218"/>
      <c r="AZ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</row>
    <row r="428" spans="1:68" x14ac:dyDescent="0.2">
      <c r="A428" s="162"/>
      <c r="B428" s="162"/>
      <c r="C428" s="162"/>
      <c r="D428" s="162"/>
      <c r="AA428" s="217"/>
      <c r="AB428" s="218"/>
      <c r="AC428" s="218"/>
      <c r="AD428" s="219"/>
      <c r="AN428" s="63"/>
      <c r="AO428" s="63"/>
      <c r="AP428" s="63"/>
      <c r="AQ428" s="63"/>
      <c r="AR428" s="63"/>
      <c r="AS428" s="63"/>
      <c r="AT428" s="63"/>
      <c r="AU428" s="63"/>
      <c r="AV428" s="217"/>
      <c r="AW428" s="218"/>
      <c r="AX428" s="219"/>
      <c r="AY428" s="218"/>
      <c r="AZ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</row>
    <row r="429" spans="1:68" x14ac:dyDescent="0.2">
      <c r="A429" s="162"/>
      <c r="B429" s="162"/>
      <c r="C429" s="162"/>
      <c r="D429" s="162"/>
      <c r="AA429" s="217"/>
      <c r="AB429" s="218"/>
      <c r="AC429" s="218"/>
      <c r="AD429" s="219"/>
      <c r="AN429" s="63"/>
      <c r="AO429" s="63"/>
      <c r="AP429" s="63"/>
      <c r="AQ429" s="63"/>
      <c r="AR429" s="63"/>
      <c r="AS429" s="63"/>
      <c r="AT429" s="63"/>
      <c r="AU429" s="63"/>
      <c r="AV429" s="217"/>
      <c r="AW429" s="218"/>
      <c r="AX429" s="219"/>
      <c r="AY429" s="218"/>
      <c r="AZ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</row>
    <row r="430" spans="1:68" x14ac:dyDescent="0.2">
      <c r="A430" s="162"/>
      <c r="B430" s="162"/>
      <c r="C430" s="162"/>
      <c r="D430" s="162"/>
      <c r="AA430" s="217"/>
      <c r="AB430" s="218"/>
      <c r="AC430" s="218"/>
      <c r="AD430" s="219"/>
      <c r="AN430" s="63"/>
      <c r="AO430" s="63"/>
      <c r="AP430" s="63"/>
      <c r="AQ430" s="63"/>
      <c r="AR430" s="63"/>
      <c r="AS430" s="63"/>
      <c r="AT430" s="63"/>
      <c r="AU430" s="63"/>
      <c r="AV430" s="217"/>
      <c r="AW430" s="218"/>
      <c r="AX430" s="219"/>
      <c r="AY430" s="218"/>
      <c r="AZ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</row>
    <row r="431" spans="1:68" x14ac:dyDescent="0.2">
      <c r="A431" s="162"/>
      <c r="B431" s="162"/>
      <c r="C431" s="162"/>
      <c r="D431" s="162"/>
      <c r="AA431" s="217"/>
      <c r="AB431" s="218"/>
      <c r="AC431" s="218"/>
      <c r="AD431" s="219"/>
      <c r="AN431" s="63"/>
      <c r="AO431" s="63"/>
      <c r="AP431" s="63"/>
      <c r="AQ431" s="63"/>
      <c r="AR431" s="63"/>
      <c r="AS431" s="63"/>
      <c r="AT431" s="63"/>
      <c r="AU431" s="63"/>
      <c r="AV431" s="217"/>
      <c r="AW431" s="218"/>
      <c r="AX431" s="219"/>
      <c r="AY431" s="218"/>
      <c r="AZ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</row>
    <row r="432" spans="1:68" x14ac:dyDescent="0.2">
      <c r="A432" s="162"/>
      <c r="B432" s="162"/>
      <c r="C432" s="162"/>
      <c r="D432" s="162"/>
      <c r="AA432" s="217"/>
      <c r="AB432" s="218"/>
      <c r="AC432" s="218"/>
      <c r="AD432" s="219"/>
      <c r="AN432" s="63"/>
      <c r="AO432" s="63"/>
      <c r="AP432" s="63"/>
      <c r="AQ432" s="63"/>
      <c r="AR432" s="63"/>
      <c r="AS432" s="63"/>
      <c r="AT432" s="63"/>
      <c r="AU432" s="63"/>
      <c r="AV432" s="217"/>
      <c r="AW432" s="218"/>
      <c r="AX432" s="219"/>
      <c r="AY432" s="218"/>
      <c r="AZ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</row>
    <row r="433" spans="1:68" x14ac:dyDescent="0.2">
      <c r="A433" s="162"/>
      <c r="B433" s="162"/>
      <c r="C433" s="162"/>
      <c r="D433" s="162"/>
      <c r="AA433" s="217"/>
      <c r="AB433" s="218"/>
      <c r="AC433" s="218"/>
      <c r="AD433" s="219"/>
      <c r="AN433" s="63"/>
      <c r="AO433" s="63"/>
      <c r="AP433" s="63"/>
      <c r="AQ433" s="63"/>
      <c r="AR433" s="63"/>
      <c r="AS433" s="63"/>
      <c r="AT433" s="63"/>
      <c r="AU433" s="63"/>
      <c r="AV433" s="217"/>
      <c r="AW433" s="218"/>
      <c r="AX433" s="219"/>
      <c r="AY433" s="218"/>
      <c r="AZ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</row>
    <row r="434" spans="1:68" x14ac:dyDescent="0.2">
      <c r="A434" s="162"/>
      <c r="B434" s="162"/>
      <c r="C434" s="162"/>
      <c r="D434" s="162"/>
      <c r="AA434" s="217"/>
      <c r="AB434" s="218"/>
      <c r="AC434" s="218"/>
      <c r="AD434" s="219"/>
      <c r="AN434" s="63"/>
      <c r="AO434" s="63"/>
      <c r="AP434" s="63"/>
      <c r="AQ434" s="63"/>
      <c r="AR434" s="63"/>
      <c r="AS434" s="63"/>
      <c r="AT434" s="63"/>
      <c r="AU434" s="63"/>
      <c r="AV434" s="217"/>
      <c r="AW434" s="218"/>
      <c r="AX434" s="219"/>
      <c r="AY434" s="218"/>
      <c r="AZ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</row>
    <row r="435" spans="1:68" x14ac:dyDescent="0.2">
      <c r="A435" s="162"/>
      <c r="B435" s="162"/>
      <c r="C435" s="162"/>
      <c r="D435" s="162"/>
      <c r="AA435" s="217"/>
      <c r="AB435" s="218"/>
      <c r="AC435" s="218"/>
      <c r="AD435" s="219"/>
      <c r="AN435" s="63"/>
      <c r="AO435" s="63"/>
      <c r="AP435" s="63"/>
      <c r="AQ435" s="63"/>
      <c r="AR435" s="63"/>
      <c r="AS435" s="63"/>
      <c r="AT435" s="63"/>
      <c r="AU435" s="63"/>
      <c r="AV435" s="217"/>
      <c r="AW435" s="218"/>
      <c r="AX435" s="219"/>
      <c r="AY435" s="218"/>
      <c r="AZ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</row>
    <row r="436" spans="1:68" x14ac:dyDescent="0.2">
      <c r="A436" s="162"/>
      <c r="B436" s="162"/>
      <c r="C436" s="162"/>
      <c r="D436" s="162"/>
      <c r="AA436" s="217"/>
      <c r="AB436" s="218"/>
      <c r="AC436" s="218"/>
      <c r="AD436" s="219"/>
      <c r="AN436" s="63"/>
      <c r="AO436" s="63"/>
      <c r="AP436" s="63"/>
      <c r="AQ436" s="63"/>
      <c r="AR436" s="63"/>
      <c r="AS436" s="63"/>
      <c r="AT436" s="63"/>
      <c r="AU436" s="63"/>
      <c r="AV436" s="217"/>
      <c r="AW436" s="218"/>
      <c r="AX436" s="219"/>
      <c r="AY436" s="218"/>
      <c r="AZ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</row>
    <row r="437" spans="1:68" x14ac:dyDescent="0.2">
      <c r="A437" s="162"/>
      <c r="B437" s="162"/>
      <c r="C437" s="162"/>
      <c r="D437" s="162"/>
      <c r="AA437" s="217"/>
      <c r="AB437" s="218"/>
      <c r="AC437" s="218"/>
      <c r="AD437" s="219"/>
      <c r="AN437" s="63"/>
      <c r="AO437" s="63"/>
      <c r="AP437" s="63"/>
      <c r="AQ437" s="63"/>
      <c r="AR437" s="63"/>
      <c r="AS437" s="63"/>
      <c r="AT437" s="63"/>
      <c r="AU437" s="63"/>
      <c r="AV437" s="217"/>
      <c r="AW437" s="218"/>
      <c r="AX437" s="219"/>
      <c r="AY437" s="218"/>
      <c r="AZ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</row>
    <row r="438" spans="1:68" x14ac:dyDescent="0.2">
      <c r="A438" s="162"/>
      <c r="B438" s="162"/>
      <c r="C438" s="162"/>
      <c r="D438" s="162"/>
      <c r="AA438" s="217"/>
      <c r="AB438" s="218"/>
      <c r="AC438" s="218"/>
      <c r="AD438" s="219"/>
      <c r="AN438" s="63"/>
      <c r="AO438" s="63"/>
      <c r="AP438" s="63"/>
      <c r="AQ438" s="63"/>
      <c r="AR438" s="63"/>
      <c r="AS438" s="63"/>
      <c r="AT438" s="63"/>
      <c r="AU438" s="63"/>
      <c r="AV438" s="217"/>
      <c r="AW438" s="218"/>
      <c r="AX438" s="219"/>
      <c r="AY438" s="218"/>
      <c r="AZ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</row>
    <row r="439" spans="1:68" x14ac:dyDescent="0.2">
      <c r="A439" s="162"/>
      <c r="B439" s="162"/>
      <c r="C439" s="162"/>
      <c r="D439" s="162"/>
      <c r="AA439" s="217"/>
      <c r="AB439" s="218"/>
      <c r="AC439" s="218"/>
      <c r="AD439" s="219"/>
      <c r="AN439" s="63"/>
      <c r="AO439" s="63"/>
      <c r="AP439" s="63"/>
      <c r="AQ439" s="63"/>
      <c r="AR439" s="63"/>
      <c r="AS439" s="63"/>
      <c r="AT439" s="63"/>
      <c r="AU439" s="63"/>
      <c r="AV439" s="217"/>
      <c r="AW439" s="218"/>
      <c r="AX439" s="219"/>
      <c r="AY439" s="218"/>
      <c r="AZ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</row>
    <row r="440" spans="1:68" x14ac:dyDescent="0.2">
      <c r="A440" s="162"/>
      <c r="B440" s="162"/>
      <c r="C440" s="162"/>
      <c r="D440" s="162"/>
      <c r="AA440" s="217"/>
      <c r="AB440" s="218"/>
      <c r="AC440" s="218"/>
      <c r="AD440" s="219"/>
      <c r="AN440" s="63"/>
      <c r="AO440" s="63"/>
      <c r="AP440" s="63"/>
      <c r="AQ440" s="63"/>
      <c r="AR440" s="63"/>
      <c r="AS440" s="63"/>
      <c r="AT440" s="63"/>
      <c r="AU440" s="63"/>
      <c r="AV440" s="217"/>
      <c r="AW440" s="218"/>
      <c r="AX440" s="219"/>
      <c r="AY440" s="218"/>
      <c r="AZ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</row>
    <row r="441" spans="1:68" x14ac:dyDescent="0.2">
      <c r="A441" s="162"/>
      <c r="B441" s="162"/>
      <c r="C441" s="162"/>
      <c r="D441" s="162"/>
      <c r="AA441" s="217"/>
      <c r="AB441" s="218"/>
      <c r="AC441" s="218"/>
      <c r="AD441" s="219"/>
      <c r="AN441" s="63"/>
      <c r="AO441" s="63"/>
      <c r="AP441" s="63"/>
      <c r="AQ441" s="63"/>
      <c r="AR441" s="63"/>
      <c r="AS441" s="63"/>
      <c r="AT441" s="63"/>
      <c r="AU441" s="63"/>
      <c r="AV441" s="217"/>
      <c r="AW441" s="218"/>
      <c r="AX441" s="219"/>
      <c r="AY441" s="218"/>
      <c r="AZ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</row>
    <row r="442" spans="1:68" x14ac:dyDescent="0.2">
      <c r="A442" s="162"/>
      <c r="B442" s="162"/>
      <c r="C442" s="162"/>
      <c r="D442" s="162"/>
      <c r="AA442" s="217"/>
      <c r="AB442" s="218"/>
      <c r="AC442" s="218"/>
      <c r="AD442" s="219"/>
      <c r="AN442" s="63"/>
      <c r="AO442" s="63"/>
      <c r="AP442" s="63"/>
      <c r="AQ442" s="63"/>
      <c r="AR442" s="63"/>
      <c r="AS442" s="63"/>
      <c r="AT442" s="63"/>
      <c r="AU442" s="63"/>
      <c r="AV442" s="217"/>
      <c r="AW442" s="218"/>
      <c r="AX442" s="219"/>
      <c r="AY442" s="218"/>
      <c r="AZ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</row>
    <row r="443" spans="1:68" x14ac:dyDescent="0.2">
      <c r="A443" s="162"/>
      <c r="B443" s="162"/>
      <c r="C443" s="162"/>
      <c r="D443" s="162"/>
      <c r="AA443" s="217"/>
      <c r="AB443" s="218"/>
      <c r="AC443" s="218"/>
      <c r="AD443" s="219"/>
      <c r="AN443" s="63"/>
      <c r="AO443" s="63"/>
      <c r="AP443" s="63"/>
      <c r="AQ443" s="63"/>
      <c r="AR443" s="63"/>
      <c r="AS443" s="63"/>
      <c r="AT443" s="63"/>
      <c r="AU443" s="63"/>
      <c r="AV443" s="217"/>
      <c r="AW443" s="218"/>
      <c r="AX443" s="219"/>
      <c r="AY443" s="218"/>
      <c r="AZ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</row>
    <row r="444" spans="1:68" x14ac:dyDescent="0.2">
      <c r="A444" s="162"/>
      <c r="B444" s="162"/>
      <c r="C444" s="162"/>
      <c r="D444" s="162"/>
      <c r="AA444" s="217"/>
      <c r="AB444" s="218"/>
      <c r="AC444" s="218"/>
      <c r="AD444" s="219"/>
      <c r="AN444" s="63"/>
      <c r="AO444" s="63"/>
      <c r="AP444" s="63"/>
      <c r="AQ444" s="63"/>
      <c r="AR444" s="63"/>
      <c r="AS444" s="63"/>
      <c r="AT444" s="63"/>
      <c r="AU444" s="63"/>
      <c r="AV444" s="217"/>
      <c r="AW444" s="218"/>
      <c r="AX444" s="219"/>
      <c r="AY444" s="218"/>
      <c r="AZ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</row>
    <row r="445" spans="1:68" x14ac:dyDescent="0.2">
      <c r="A445" s="162"/>
      <c r="B445" s="162"/>
      <c r="C445" s="162"/>
      <c r="D445" s="162"/>
      <c r="AA445" s="217"/>
      <c r="AB445" s="218"/>
      <c r="AC445" s="218"/>
      <c r="AD445" s="219"/>
      <c r="AN445" s="63"/>
      <c r="AO445" s="63"/>
      <c r="AP445" s="63"/>
      <c r="AQ445" s="63"/>
      <c r="AR445" s="63"/>
      <c r="AS445" s="63"/>
      <c r="AT445" s="63"/>
      <c r="AU445" s="63"/>
      <c r="AV445" s="217"/>
      <c r="AW445" s="218"/>
      <c r="AX445" s="219"/>
      <c r="AY445" s="218"/>
      <c r="AZ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</row>
    <row r="446" spans="1:68" x14ac:dyDescent="0.2">
      <c r="A446" s="162"/>
      <c r="B446" s="162"/>
      <c r="C446" s="162"/>
      <c r="D446" s="162"/>
      <c r="AA446" s="217"/>
      <c r="AB446" s="218"/>
      <c r="AC446" s="218"/>
      <c r="AD446" s="219"/>
      <c r="AN446" s="63"/>
      <c r="AO446" s="63"/>
      <c r="AP446" s="63"/>
      <c r="AQ446" s="63"/>
      <c r="AR446" s="63"/>
      <c r="AS446" s="63"/>
      <c r="AT446" s="63"/>
      <c r="AU446" s="63"/>
      <c r="AV446" s="217"/>
      <c r="AW446" s="218"/>
      <c r="AX446" s="219"/>
      <c r="AY446" s="218"/>
      <c r="AZ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</row>
    <row r="447" spans="1:68" x14ac:dyDescent="0.2">
      <c r="A447" s="162"/>
      <c r="B447" s="162"/>
      <c r="C447" s="162"/>
      <c r="D447" s="162"/>
      <c r="AA447" s="217"/>
      <c r="AB447" s="218"/>
      <c r="AC447" s="218"/>
      <c r="AD447" s="219"/>
      <c r="AN447" s="63"/>
      <c r="AO447" s="63"/>
      <c r="AP447" s="63"/>
      <c r="AQ447" s="63"/>
      <c r="AR447" s="63"/>
      <c r="AS447" s="63"/>
      <c r="AT447" s="63"/>
      <c r="AU447" s="63"/>
      <c r="AV447" s="217"/>
      <c r="AW447" s="218"/>
      <c r="AX447" s="219"/>
      <c r="AY447" s="218"/>
      <c r="AZ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</row>
    <row r="448" spans="1:68" x14ac:dyDescent="0.2">
      <c r="A448" s="162"/>
      <c r="B448" s="162"/>
      <c r="C448" s="162"/>
      <c r="D448" s="162"/>
      <c r="AA448" s="217"/>
      <c r="AB448" s="218"/>
      <c r="AC448" s="218"/>
      <c r="AD448" s="219"/>
      <c r="AN448" s="63"/>
      <c r="AO448" s="63"/>
      <c r="AP448" s="63"/>
      <c r="AQ448" s="63"/>
      <c r="AR448" s="63"/>
      <c r="AS448" s="63"/>
      <c r="AT448" s="63"/>
      <c r="AU448" s="63"/>
      <c r="AV448" s="217"/>
      <c r="AW448" s="218"/>
      <c r="AX448" s="219"/>
      <c r="AY448" s="218"/>
      <c r="AZ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</row>
    <row r="449" spans="1:68" x14ac:dyDescent="0.2">
      <c r="A449" s="162"/>
      <c r="B449" s="162"/>
      <c r="C449" s="162"/>
      <c r="D449" s="162"/>
      <c r="AA449" s="217"/>
      <c r="AB449" s="218"/>
      <c r="AC449" s="218"/>
      <c r="AD449" s="219"/>
      <c r="AN449" s="63"/>
      <c r="AO449" s="63"/>
      <c r="AP449" s="63"/>
      <c r="AQ449" s="63"/>
      <c r="AR449" s="63"/>
      <c r="AS449" s="63"/>
      <c r="AT449" s="63"/>
      <c r="AU449" s="63"/>
      <c r="AV449" s="217"/>
      <c r="AW449" s="218"/>
      <c r="AX449" s="219"/>
      <c r="AY449" s="218"/>
      <c r="AZ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</row>
    <row r="450" spans="1:68" x14ac:dyDescent="0.2">
      <c r="A450" s="162"/>
      <c r="B450" s="162"/>
      <c r="C450" s="162"/>
      <c r="D450" s="162"/>
      <c r="AA450" s="217"/>
      <c r="AB450" s="218"/>
      <c r="AC450" s="218"/>
      <c r="AD450" s="219"/>
      <c r="AN450" s="63"/>
      <c r="AO450" s="63"/>
      <c r="AP450" s="63"/>
      <c r="AQ450" s="63"/>
      <c r="AR450" s="63"/>
      <c r="AS450" s="63"/>
      <c r="AT450" s="63"/>
      <c r="AU450" s="63"/>
      <c r="AV450" s="217"/>
      <c r="AW450" s="218"/>
      <c r="AX450" s="219"/>
      <c r="AY450" s="218"/>
      <c r="AZ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</row>
    <row r="451" spans="1:68" x14ac:dyDescent="0.2">
      <c r="A451" s="162"/>
      <c r="B451" s="162"/>
      <c r="C451" s="162"/>
      <c r="D451" s="162"/>
      <c r="AA451" s="217"/>
      <c r="AB451" s="218"/>
      <c r="AC451" s="218"/>
      <c r="AD451" s="219"/>
      <c r="AN451" s="63"/>
      <c r="AO451" s="63"/>
      <c r="AP451" s="63"/>
      <c r="AQ451" s="63"/>
      <c r="AR451" s="63"/>
      <c r="AS451" s="63"/>
      <c r="AT451" s="63"/>
      <c r="AU451" s="63"/>
      <c r="AV451" s="217"/>
      <c r="AW451" s="218"/>
      <c r="AX451" s="219"/>
      <c r="AY451" s="218"/>
      <c r="AZ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</row>
    <row r="452" spans="1:68" x14ac:dyDescent="0.2">
      <c r="A452" s="162"/>
      <c r="B452" s="162"/>
      <c r="C452" s="162"/>
      <c r="D452" s="162"/>
      <c r="AA452" s="217"/>
      <c r="AB452" s="218"/>
      <c r="AC452" s="218"/>
      <c r="AD452" s="219"/>
      <c r="AN452" s="63"/>
      <c r="AO452" s="63"/>
      <c r="AP452" s="63"/>
      <c r="AQ452" s="63"/>
      <c r="AR452" s="63"/>
      <c r="AS452" s="63"/>
      <c r="AT452" s="63"/>
      <c r="AU452" s="63"/>
      <c r="AV452" s="217"/>
      <c r="AW452" s="218"/>
      <c r="AX452" s="219"/>
      <c r="AY452" s="218"/>
      <c r="AZ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</row>
    <row r="453" spans="1:68" x14ac:dyDescent="0.2">
      <c r="A453" s="162"/>
      <c r="B453" s="162"/>
      <c r="C453" s="162"/>
      <c r="D453" s="162"/>
      <c r="AA453" s="217"/>
      <c r="AB453" s="218"/>
      <c r="AC453" s="218"/>
      <c r="AD453" s="219"/>
      <c r="AN453" s="63"/>
      <c r="AO453" s="63"/>
      <c r="AP453" s="63"/>
      <c r="AQ453" s="63"/>
      <c r="AR453" s="63"/>
      <c r="AS453" s="63"/>
      <c r="AT453" s="63"/>
      <c r="AU453" s="63"/>
      <c r="AV453" s="217"/>
      <c r="AW453" s="218"/>
      <c r="AX453" s="219"/>
      <c r="AY453" s="218"/>
      <c r="AZ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</row>
    <row r="454" spans="1:68" x14ac:dyDescent="0.2">
      <c r="A454" s="162"/>
      <c r="B454" s="162"/>
      <c r="C454" s="162"/>
      <c r="D454" s="162"/>
      <c r="AA454" s="217"/>
      <c r="AB454" s="218"/>
      <c r="AC454" s="218"/>
      <c r="AD454" s="219"/>
      <c r="AN454" s="63"/>
      <c r="AO454" s="63"/>
      <c r="AP454" s="63"/>
      <c r="AQ454" s="63"/>
      <c r="AR454" s="63"/>
      <c r="AS454" s="63"/>
      <c r="AT454" s="63"/>
      <c r="AU454" s="63"/>
      <c r="AV454" s="217"/>
      <c r="AW454" s="218"/>
      <c r="AX454" s="219"/>
      <c r="AY454" s="218"/>
      <c r="AZ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</row>
    <row r="455" spans="1:68" x14ac:dyDescent="0.2">
      <c r="A455" s="162"/>
      <c r="B455" s="162"/>
      <c r="C455" s="162"/>
      <c r="D455" s="162"/>
      <c r="AA455" s="217"/>
      <c r="AB455" s="218"/>
      <c r="AC455" s="218"/>
      <c r="AD455" s="219"/>
      <c r="AN455" s="63"/>
      <c r="AO455" s="63"/>
      <c r="AP455" s="63"/>
      <c r="AQ455" s="63"/>
      <c r="AR455" s="63"/>
      <c r="AS455" s="63"/>
      <c r="AT455" s="63"/>
      <c r="AU455" s="63"/>
      <c r="AV455" s="217"/>
      <c r="AW455" s="218"/>
      <c r="AX455" s="219"/>
      <c r="AY455" s="218"/>
      <c r="AZ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</row>
    <row r="456" spans="1:68" x14ac:dyDescent="0.2">
      <c r="A456" s="162"/>
      <c r="B456" s="162"/>
      <c r="C456" s="162"/>
      <c r="D456" s="162"/>
      <c r="AA456" s="217"/>
      <c r="AB456" s="218"/>
      <c r="AC456" s="218"/>
      <c r="AD456" s="219"/>
      <c r="AN456" s="63"/>
      <c r="AO456" s="63"/>
      <c r="AP456" s="63"/>
      <c r="AQ456" s="63"/>
      <c r="AR456" s="63"/>
      <c r="AS456" s="63"/>
      <c r="AT456" s="63"/>
      <c r="AU456" s="63"/>
      <c r="AV456" s="217"/>
      <c r="AW456" s="218"/>
      <c r="AX456" s="219"/>
      <c r="AY456" s="218"/>
      <c r="AZ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</row>
    <row r="457" spans="1:68" x14ac:dyDescent="0.2">
      <c r="A457" s="162"/>
      <c r="B457" s="162"/>
      <c r="C457" s="162"/>
      <c r="D457" s="162"/>
      <c r="AA457" s="217"/>
      <c r="AB457" s="218"/>
      <c r="AC457" s="218"/>
      <c r="AD457" s="219"/>
      <c r="AN457" s="63"/>
      <c r="AO457" s="63"/>
      <c r="AP457" s="63"/>
      <c r="AQ457" s="63"/>
      <c r="AR457" s="63"/>
      <c r="AS457" s="63"/>
      <c r="AT457" s="63"/>
      <c r="AU457" s="63"/>
      <c r="AV457" s="217"/>
      <c r="AW457" s="218"/>
      <c r="AX457" s="219"/>
      <c r="AY457" s="218"/>
      <c r="AZ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</row>
    <row r="458" spans="1:68" x14ac:dyDescent="0.2">
      <c r="A458" s="162"/>
      <c r="B458" s="162"/>
      <c r="C458" s="162"/>
      <c r="D458" s="162"/>
      <c r="AA458" s="217"/>
      <c r="AB458" s="218"/>
      <c r="AC458" s="218"/>
      <c r="AD458" s="219"/>
      <c r="AN458" s="63"/>
      <c r="AO458" s="63"/>
      <c r="AP458" s="63"/>
      <c r="AQ458" s="63"/>
      <c r="AR458" s="63"/>
      <c r="AS458" s="63"/>
      <c r="AT458" s="63"/>
      <c r="AU458" s="63"/>
      <c r="AV458" s="217"/>
      <c r="AW458" s="218"/>
      <c r="AX458" s="219"/>
      <c r="AY458" s="218"/>
      <c r="AZ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</row>
    <row r="459" spans="1:68" x14ac:dyDescent="0.2">
      <c r="A459" s="162"/>
      <c r="B459" s="162"/>
      <c r="C459" s="162"/>
      <c r="D459" s="162"/>
      <c r="AA459" s="217"/>
      <c r="AB459" s="218"/>
      <c r="AC459" s="218"/>
      <c r="AD459" s="219"/>
      <c r="AN459" s="63"/>
      <c r="AO459" s="63"/>
      <c r="AP459" s="63"/>
      <c r="AQ459" s="63"/>
      <c r="AR459" s="63"/>
      <c r="AS459" s="63"/>
      <c r="AT459" s="63"/>
      <c r="AU459" s="63"/>
      <c r="AV459" s="217"/>
      <c r="AW459" s="218"/>
      <c r="AX459" s="219"/>
      <c r="AY459" s="218"/>
      <c r="AZ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</row>
    <row r="460" spans="1:68" x14ac:dyDescent="0.2">
      <c r="A460" s="162"/>
      <c r="B460" s="162"/>
      <c r="C460" s="162"/>
      <c r="D460" s="162"/>
      <c r="AA460" s="217"/>
      <c r="AB460" s="218"/>
      <c r="AC460" s="218"/>
      <c r="AD460" s="219"/>
      <c r="AN460" s="63"/>
      <c r="AO460" s="63"/>
      <c r="AP460" s="63"/>
      <c r="AQ460" s="63"/>
      <c r="AR460" s="63"/>
      <c r="AS460" s="63"/>
      <c r="AT460" s="63"/>
      <c r="AU460" s="63"/>
      <c r="AV460" s="217"/>
      <c r="AW460" s="218"/>
      <c r="AX460" s="219"/>
      <c r="AY460" s="218"/>
      <c r="AZ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</row>
    <row r="461" spans="1:68" x14ac:dyDescent="0.2">
      <c r="A461" s="162"/>
      <c r="B461" s="162"/>
      <c r="C461" s="162"/>
      <c r="D461" s="162"/>
      <c r="AA461" s="217"/>
      <c r="AB461" s="218"/>
      <c r="AC461" s="218"/>
      <c r="AD461" s="219"/>
      <c r="AN461" s="63"/>
      <c r="AO461" s="63"/>
      <c r="AP461" s="63"/>
      <c r="AQ461" s="63"/>
      <c r="AR461" s="63"/>
      <c r="AS461" s="63"/>
      <c r="AT461" s="63"/>
      <c r="AU461" s="63"/>
      <c r="AV461" s="217"/>
      <c r="AW461" s="218"/>
      <c r="AX461" s="219"/>
      <c r="AY461" s="218"/>
      <c r="AZ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</row>
    <row r="462" spans="1:68" x14ac:dyDescent="0.2">
      <c r="A462" s="162"/>
      <c r="B462" s="162"/>
      <c r="C462" s="162"/>
      <c r="D462" s="162"/>
      <c r="AA462" s="217"/>
      <c r="AB462" s="218"/>
      <c r="AC462" s="218"/>
      <c r="AD462" s="219"/>
      <c r="AN462" s="63"/>
      <c r="AO462" s="63"/>
      <c r="AP462" s="63"/>
      <c r="AQ462" s="63"/>
      <c r="AR462" s="63"/>
      <c r="AS462" s="63"/>
      <c r="AT462" s="63"/>
      <c r="AU462" s="63"/>
      <c r="AV462" s="217"/>
      <c r="AW462" s="218"/>
      <c r="AX462" s="219"/>
      <c r="AY462" s="218"/>
      <c r="AZ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</row>
    <row r="463" spans="1:68" x14ac:dyDescent="0.2">
      <c r="A463" s="162"/>
      <c r="B463" s="162"/>
      <c r="C463" s="162"/>
      <c r="D463" s="162"/>
      <c r="AA463" s="217"/>
      <c r="AB463" s="218"/>
      <c r="AC463" s="218"/>
      <c r="AD463" s="219"/>
      <c r="AN463" s="63"/>
      <c r="AO463" s="63"/>
      <c r="AP463" s="63"/>
      <c r="AQ463" s="63"/>
      <c r="AR463" s="63"/>
      <c r="AS463" s="63"/>
      <c r="AT463" s="63"/>
      <c r="AU463" s="63"/>
      <c r="AV463" s="217"/>
      <c r="AW463" s="218"/>
      <c r="AX463" s="219"/>
      <c r="AY463" s="218"/>
      <c r="AZ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</row>
    <row r="464" spans="1:68" x14ac:dyDescent="0.2">
      <c r="A464" s="162"/>
      <c r="B464" s="162"/>
      <c r="C464" s="162"/>
      <c r="D464" s="162"/>
      <c r="AA464" s="217"/>
      <c r="AB464" s="218"/>
      <c r="AC464" s="218"/>
      <c r="AD464" s="219"/>
      <c r="AN464" s="63"/>
      <c r="AO464" s="63"/>
      <c r="AP464" s="63"/>
      <c r="AQ464" s="63"/>
      <c r="AR464" s="63"/>
      <c r="AS464" s="63"/>
      <c r="AT464" s="63"/>
      <c r="AU464" s="63"/>
      <c r="AV464" s="217"/>
      <c r="AW464" s="218"/>
      <c r="AX464" s="219"/>
      <c r="AY464" s="218"/>
      <c r="AZ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</row>
    <row r="465" spans="1:68" x14ac:dyDescent="0.2">
      <c r="A465" s="162"/>
      <c r="B465" s="162"/>
      <c r="C465" s="162"/>
      <c r="D465" s="162"/>
      <c r="AA465" s="217"/>
      <c r="AB465" s="218"/>
      <c r="AC465" s="218"/>
      <c r="AD465" s="219"/>
      <c r="AN465" s="63"/>
      <c r="AO465" s="63"/>
      <c r="AP465" s="63"/>
      <c r="AQ465" s="63"/>
      <c r="AR465" s="63"/>
      <c r="AS465" s="63"/>
      <c r="AT465" s="63"/>
      <c r="AU465" s="63"/>
      <c r="AV465" s="217"/>
      <c r="AW465" s="218"/>
      <c r="AX465" s="219"/>
      <c r="AY465" s="218"/>
      <c r="AZ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</row>
    <row r="466" spans="1:68" x14ac:dyDescent="0.2">
      <c r="A466" s="162"/>
      <c r="B466" s="162"/>
      <c r="C466" s="162"/>
      <c r="D466" s="162"/>
      <c r="AA466" s="217"/>
      <c r="AB466" s="218"/>
      <c r="AC466" s="218"/>
      <c r="AD466" s="219"/>
      <c r="AN466" s="63"/>
      <c r="AO466" s="63"/>
      <c r="AP466" s="63"/>
      <c r="AQ466" s="63"/>
      <c r="AR466" s="63"/>
      <c r="AS466" s="63"/>
      <c r="AT466" s="63"/>
      <c r="AU466" s="63"/>
      <c r="AV466" s="217"/>
      <c r="AW466" s="218"/>
      <c r="AX466" s="219"/>
      <c r="AY466" s="218"/>
      <c r="AZ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</row>
    <row r="467" spans="1:68" x14ac:dyDescent="0.2">
      <c r="A467" s="162"/>
      <c r="B467" s="162"/>
      <c r="C467" s="162"/>
      <c r="D467" s="162"/>
      <c r="AA467" s="217"/>
      <c r="AB467" s="218"/>
      <c r="AC467" s="218"/>
      <c r="AD467" s="219"/>
      <c r="AN467" s="63"/>
      <c r="AO467" s="63"/>
      <c r="AP467" s="63"/>
      <c r="AQ467" s="63"/>
      <c r="AR467" s="63"/>
      <c r="AS467" s="63"/>
      <c r="AT467" s="63"/>
      <c r="AU467" s="63"/>
      <c r="AV467" s="217"/>
      <c r="AW467" s="218"/>
      <c r="AX467" s="219"/>
      <c r="AY467" s="218"/>
      <c r="AZ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</row>
    <row r="468" spans="1:68" x14ac:dyDescent="0.2">
      <c r="A468" s="162"/>
      <c r="B468" s="162"/>
      <c r="C468" s="162"/>
      <c r="D468" s="162"/>
      <c r="AA468" s="217"/>
      <c r="AB468" s="218"/>
      <c r="AC468" s="218"/>
      <c r="AD468" s="219"/>
      <c r="AN468" s="63"/>
      <c r="AO468" s="63"/>
      <c r="AP468" s="63"/>
      <c r="AQ468" s="63"/>
      <c r="AR468" s="63"/>
      <c r="AS468" s="63"/>
      <c r="AT468" s="63"/>
      <c r="AU468" s="63"/>
      <c r="AV468" s="217"/>
      <c r="AW468" s="218"/>
      <c r="AX468" s="219"/>
      <c r="AY468" s="218"/>
      <c r="AZ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</row>
    <row r="469" spans="1:68" x14ac:dyDescent="0.2">
      <c r="A469" s="162"/>
      <c r="B469" s="162"/>
      <c r="C469" s="162"/>
      <c r="D469" s="162"/>
      <c r="AA469" s="217"/>
      <c r="AB469" s="218"/>
      <c r="AC469" s="218"/>
      <c r="AD469" s="219"/>
      <c r="AN469" s="63"/>
      <c r="AO469" s="63"/>
      <c r="AP469" s="63"/>
      <c r="AQ469" s="63"/>
      <c r="AR469" s="63"/>
      <c r="AS469" s="63"/>
      <c r="AT469" s="63"/>
      <c r="AU469" s="63"/>
      <c r="AV469" s="217"/>
      <c r="AW469" s="218"/>
      <c r="AX469" s="219"/>
      <c r="AY469" s="218"/>
      <c r="AZ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</row>
    <row r="470" spans="1:68" x14ac:dyDescent="0.2">
      <c r="A470" s="162"/>
      <c r="B470" s="162"/>
      <c r="C470" s="162"/>
      <c r="D470" s="162"/>
      <c r="AA470" s="217"/>
      <c r="AB470" s="218"/>
      <c r="AC470" s="218"/>
      <c r="AD470" s="219"/>
      <c r="AN470" s="63"/>
      <c r="AO470" s="63"/>
      <c r="AP470" s="63"/>
      <c r="AQ470" s="63"/>
      <c r="AR470" s="63"/>
      <c r="AS470" s="63"/>
      <c r="AT470" s="63"/>
      <c r="AU470" s="63"/>
      <c r="AV470" s="217"/>
      <c r="AW470" s="218"/>
      <c r="AX470" s="219"/>
      <c r="AY470" s="218"/>
      <c r="AZ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</row>
    <row r="471" spans="1:68" x14ac:dyDescent="0.2">
      <c r="A471" s="162"/>
      <c r="B471" s="162"/>
      <c r="C471" s="162"/>
      <c r="D471" s="162"/>
      <c r="AA471" s="217"/>
      <c r="AB471" s="218"/>
      <c r="AC471" s="218"/>
      <c r="AD471" s="219"/>
      <c r="AN471" s="63"/>
      <c r="AO471" s="63"/>
      <c r="AP471" s="63"/>
      <c r="AQ471" s="63"/>
      <c r="AR471" s="63"/>
      <c r="AS471" s="63"/>
      <c r="AT471" s="63"/>
      <c r="AU471" s="63"/>
      <c r="AV471" s="217"/>
      <c r="AW471" s="218"/>
      <c r="AX471" s="219"/>
      <c r="AY471" s="218"/>
      <c r="AZ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</row>
    <row r="472" spans="1:68" x14ac:dyDescent="0.2">
      <c r="A472" s="162"/>
      <c r="B472" s="162"/>
      <c r="C472" s="162"/>
      <c r="D472" s="162"/>
      <c r="AA472" s="217"/>
      <c r="AB472" s="218"/>
      <c r="AC472" s="218"/>
      <c r="AD472" s="219"/>
      <c r="AN472" s="63"/>
      <c r="AO472" s="63"/>
      <c r="AP472" s="63"/>
      <c r="AQ472" s="63"/>
      <c r="AR472" s="63"/>
      <c r="AS472" s="63"/>
      <c r="AT472" s="63"/>
      <c r="AU472" s="63"/>
      <c r="AV472" s="217"/>
      <c r="AW472" s="218"/>
      <c r="AX472" s="219"/>
      <c r="AY472" s="218"/>
      <c r="AZ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</row>
    <row r="473" spans="1:68" x14ac:dyDescent="0.2">
      <c r="A473" s="162"/>
      <c r="B473" s="162"/>
      <c r="C473" s="162"/>
      <c r="D473" s="162"/>
      <c r="AA473" s="217"/>
      <c r="AB473" s="218"/>
      <c r="AC473" s="218"/>
      <c r="AD473" s="219"/>
      <c r="AN473" s="63"/>
      <c r="AO473" s="63"/>
      <c r="AP473" s="63"/>
      <c r="AQ473" s="63"/>
      <c r="AR473" s="63"/>
      <c r="AS473" s="63"/>
      <c r="AT473" s="63"/>
      <c r="AU473" s="63"/>
      <c r="AV473" s="217"/>
      <c r="AW473" s="218"/>
      <c r="AX473" s="219"/>
      <c r="AY473" s="218"/>
      <c r="AZ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</row>
    <row r="474" spans="1:68" x14ac:dyDescent="0.2">
      <c r="A474" s="162"/>
      <c r="B474" s="162"/>
      <c r="C474" s="162"/>
      <c r="D474" s="162"/>
      <c r="AA474" s="217"/>
      <c r="AB474" s="218"/>
      <c r="AC474" s="218"/>
      <c r="AD474" s="219"/>
      <c r="AN474" s="63"/>
      <c r="AO474" s="63"/>
      <c r="AP474" s="63"/>
      <c r="AQ474" s="63"/>
      <c r="AR474" s="63"/>
      <c r="AS474" s="63"/>
      <c r="AT474" s="63"/>
      <c r="AU474" s="63"/>
      <c r="AV474" s="217"/>
      <c r="AW474" s="218"/>
      <c r="AX474" s="219"/>
      <c r="AY474" s="218"/>
      <c r="AZ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</row>
    <row r="475" spans="1:68" x14ac:dyDescent="0.2">
      <c r="A475" s="162"/>
      <c r="B475" s="162"/>
      <c r="C475" s="162"/>
      <c r="D475" s="162"/>
      <c r="AA475" s="217"/>
      <c r="AB475" s="218"/>
      <c r="AC475" s="218"/>
      <c r="AD475" s="219"/>
      <c r="AN475" s="63"/>
      <c r="AO475" s="63"/>
      <c r="AP475" s="63"/>
      <c r="AQ475" s="63"/>
      <c r="AR475" s="63"/>
      <c r="AS475" s="63"/>
      <c r="AT475" s="63"/>
      <c r="AU475" s="63"/>
      <c r="AV475" s="217"/>
      <c r="AW475" s="218"/>
      <c r="AX475" s="219"/>
      <c r="AY475" s="218"/>
      <c r="AZ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</row>
    <row r="476" spans="1:68" x14ac:dyDescent="0.2">
      <c r="A476" s="162"/>
      <c r="B476" s="162"/>
      <c r="C476" s="162"/>
      <c r="D476" s="162"/>
      <c r="AA476" s="217"/>
      <c r="AB476" s="218"/>
      <c r="AC476" s="218"/>
      <c r="AD476" s="219"/>
      <c r="AN476" s="63"/>
      <c r="AO476" s="63"/>
      <c r="AP476" s="63"/>
      <c r="AQ476" s="63"/>
      <c r="AR476" s="63"/>
      <c r="AS476" s="63"/>
      <c r="AT476" s="63"/>
      <c r="AU476" s="63"/>
      <c r="AV476" s="217"/>
      <c r="AW476" s="218"/>
      <c r="AX476" s="219"/>
      <c r="AY476" s="218"/>
      <c r="AZ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</row>
    <row r="477" spans="1:68" x14ac:dyDescent="0.2">
      <c r="A477" s="162"/>
      <c r="B477" s="162"/>
      <c r="C477" s="162"/>
      <c r="D477" s="162"/>
      <c r="AA477" s="217"/>
      <c r="AB477" s="218"/>
      <c r="AC477" s="218"/>
      <c r="AD477" s="219"/>
      <c r="AN477" s="63"/>
      <c r="AO477" s="63"/>
      <c r="AP477" s="63"/>
      <c r="AQ477" s="63"/>
      <c r="AR477" s="63"/>
      <c r="AS477" s="63"/>
      <c r="AT477" s="63"/>
      <c r="AU477" s="63"/>
      <c r="AV477" s="217"/>
      <c r="AW477" s="218"/>
      <c r="AX477" s="219"/>
      <c r="AY477" s="218"/>
      <c r="AZ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</row>
    <row r="478" spans="1:68" x14ac:dyDescent="0.2">
      <c r="A478" s="162"/>
      <c r="B478" s="162"/>
      <c r="C478" s="162"/>
      <c r="D478" s="162"/>
      <c r="AA478" s="217"/>
      <c r="AB478" s="218"/>
      <c r="AC478" s="218"/>
      <c r="AD478" s="219"/>
      <c r="AN478" s="63"/>
      <c r="AO478" s="63"/>
      <c r="AP478" s="63"/>
      <c r="AQ478" s="63"/>
      <c r="AR478" s="63"/>
      <c r="AS478" s="63"/>
      <c r="AT478" s="63"/>
      <c r="AU478" s="63"/>
      <c r="AV478" s="217"/>
      <c r="AW478" s="218"/>
      <c r="AX478" s="219"/>
      <c r="AY478" s="218"/>
      <c r="AZ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</row>
    <row r="479" spans="1:68" x14ac:dyDescent="0.2">
      <c r="A479" s="162"/>
      <c r="B479" s="162"/>
      <c r="C479" s="162"/>
      <c r="D479" s="162"/>
      <c r="AA479" s="217"/>
      <c r="AB479" s="218"/>
      <c r="AC479" s="218"/>
      <c r="AD479" s="219"/>
      <c r="AN479" s="63"/>
      <c r="AO479" s="63"/>
      <c r="AP479" s="63"/>
      <c r="AQ479" s="63"/>
      <c r="AR479" s="63"/>
      <c r="AS479" s="63"/>
      <c r="AT479" s="63"/>
      <c r="AU479" s="63"/>
      <c r="AV479" s="217"/>
      <c r="AW479" s="218"/>
      <c r="AX479" s="219"/>
      <c r="AY479" s="218"/>
      <c r="AZ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</row>
    <row r="480" spans="1:68" x14ac:dyDescent="0.2">
      <c r="A480" s="162"/>
      <c r="B480" s="162"/>
      <c r="C480" s="162"/>
      <c r="D480" s="162"/>
      <c r="AA480" s="217"/>
      <c r="AB480" s="218"/>
      <c r="AC480" s="218"/>
      <c r="AD480" s="219"/>
      <c r="AN480" s="63"/>
      <c r="AO480" s="63"/>
      <c r="AP480" s="63"/>
      <c r="AQ480" s="63"/>
      <c r="AR480" s="63"/>
      <c r="AS480" s="63"/>
      <c r="AT480" s="63"/>
      <c r="AU480" s="63"/>
      <c r="AV480" s="217"/>
      <c r="AW480" s="218"/>
      <c r="AX480" s="219"/>
      <c r="AY480" s="218"/>
      <c r="AZ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</row>
    <row r="481" spans="1:68" x14ac:dyDescent="0.2">
      <c r="A481" s="162"/>
      <c r="B481" s="162"/>
      <c r="C481" s="162"/>
      <c r="D481" s="162"/>
      <c r="AA481" s="217"/>
      <c r="AB481" s="218"/>
      <c r="AC481" s="218"/>
      <c r="AD481" s="219"/>
      <c r="AN481" s="63"/>
      <c r="AO481" s="63"/>
      <c r="AP481" s="63"/>
      <c r="AQ481" s="63"/>
      <c r="AR481" s="63"/>
      <c r="AS481" s="63"/>
      <c r="AT481" s="63"/>
      <c r="AU481" s="63"/>
      <c r="AV481" s="217"/>
      <c r="AW481" s="218"/>
      <c r="AX481" s="219"/>
      <c r="AY481" s="218"/>
      <c r="AZ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</row>
    <row r="482" spans="1:68" x14ac:dyDescent="0.2">
      <c r="A482" s="162"/>
      <c r="B482" s="162"/>
      <c r="C482" s="162"/>
      <c r="D482" s="162"/>
      <c r="AA482" s="217"/>
      <c r="AB482" s="218"/>
      <c r="AC482" s="218"/>
      <c r="AD482" s="219"/>
      <c r="AN482" s="63"/>
      <c r="AO482" s="63"/>
      <c r="AP482" s="63"/>
      <c r="AQ482" s="63"/>
      <c r="AR482" s="63"/>
      <c r="AS482" s="63"/>
      <c r="AT482" s="63"/>
      <c r="AU482" s="63"/>
      <c r="AV482" s="217"/>
      <c r="AW482" s="218"/>
      <c r="AX482" s="219"/>
      <c r="AY482" s="218"/>
      <c r="AZ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</row>
    <row r="483" spans="1:68" x14ac:dyDescent="0.2">
      <c r="A483" s="162"/>
      <c r="B483" s="162"/>
      <c r="C483" s="162"/>
      <c r="D483" s="162"/>
      <c r="AA483" s="217"/>
      <c r="AB483" s="218"/>
      <c r="AC483" s="218"/>
      <c r="AD483" s="219"/>
      <c r="AN483" s="63"/>
      <c r="AO483" s="63"/>
      <c r="AP483" s="63"/>
      <c r="AQ483" s="63"/>
      <c r="AR483" s="63"/>
      <c r="AS483" s="63"/>
      <c r="AT483" s="63"/>
      <c r="AU483" s="63"/>
      <c r="AV483" s="217"/>
      <c r="AW483" s="218"/>
      <c r="AX483" s="219"/>
      <c r="AY483" s="218"/>
      <c r="AZ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</row>
    <row r="484" spans="1:68" x14ac:dyDescent="0.2">
      <c r="A484" s="162"/>
      <c r="B484" s="162"/>
      <c r="C484" s="162"/>
      <c r="D484" s="162"/>
      <c r="AA484" s="217"/>
      <c r="AB484" s="218"/>
      <c r="AC484" s="218"/>
      <c r="AD484" s="219"/>
      <c r="AN484" s="63"/>
      <c r="AO484" s="63"/>
      <c r="AP484" s="63"/>
      <c r="AQ484" s="63"/>
      <c r="AR484" s="63"/>
      <c r="AS484" s="63"/>
      <c r="AT484" s="63"/>
      <c r="AU484" s="63"/>
      <c r="AV484" s="217"/>
      <c r="AW484" s="218"/>
      <c r="AX484" s="219"/>
      <c r="AY484" s="218"/>
      <c r="AZ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</row>
    <row r="485" spans="1:68" x14ac:dyDescent="0.2">
      <c r="A485" s="162"/>
      <c r="B485" s="162"/>
      <c r="C485" s="162"/>
      <c r="D485" s="162"/>
      <c r="AA485" s="217"/>
      <c r="AB485" s="218"/>
      <c r="AC485" s="218"/>
      <c r="AD485" s="219"/>
      <c r="AN485" s="63"/>
      <c r="AO485" s="63"/>
      <c r="AP485" s="63"/>
      <c r="AQ485" s="63"/>
      <c r="AR485" s="63"/>
      <c r="AS485" s="63"/>
      <c r="AT485" s="63"/>
      <c r="AU485" s="63"/>
      <c r="AV485" s="217"/>
      <c r="AW485" s="218"/>
      <c r="AX485" s="219"/>
      <c r="AY485" s="218"/>
      <c r="AZ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</row>
    <row r="486" spans="1:68" x14ac:dyDescent="0.2">
      <c r="A486" s="162"/>
      <c r="B486" s="162"/>
      <c r="C486" s="162"/>
      <c r="D486" s="162"/>
      <c r="AA486" s="217"/>
      <c r="AB486" s="218"/>
      <c r="AC486" s="218"/>
      <c r="AD486" s="219"/>
      <c r="AN486" s="63"/>
      <c r="AO486" s="63"/>
      <c r="AP486" s="63"/>
      <c r="AQ486" s="63"/>
      <c r="AR486" s="63"/>
      <c r="AS486" s="63"/>
      <c r="AT486" s="63"/>
      <c r="AU486" s="63"/>
      <c r="AV486" s="217"/>
      <c r="AW486" s="218"/>
      <c r="AX486" s="219"/>
      <c r="AY486" s="218"/>
      <c r="AZ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</row>
    <row r="487" spans="1:68" x14ac:dyDescent="0.2">
      <c r="A487" s="162"/>
      <c r="B487" s="162"/>
      <c r="C487" s="162"/>
      <c r="D487" s="162"/>
      <c r="AA487" s="217"/>
      <c r="AB487" s="218"/>
      <c r="AC487" s="218"/>
      <c r="AD487" s="219"/>
      <c r="AN487" s="63"/>
      <c r="AO487" s="63"/>
      <c r="AP487" s="63"/>
      <c r="AQ487" s="63"/>
      <c r="AR487" s="63"/>
      <c r="AS487" s="63"/>
      <c r="AT487" s="63"/>
      <c r="AU487" s="63"/>
      <c r="AV487" s="217"/>
      <c r="AW487" s="218"/>
      <c r="AX487" s="219"/>
      <c r="AY487" s="218"/>
      <c r="AZ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</row>
    <row r="488" spans="1:68" x14ac:dyDescent="0.2">
      <c r="A488" s="162"/>
      <c r="B488" s="162"/>
      <c r="C488" s="162"/>
      <c r="D488" s="162"/>
      <c r="AA488" s="217"/>
      <c r="AB488" s="218"/>
      <c r="AC488" s="218"/>
      <c r="AD488" s="219"/>
      <c r="AN488" s="63"/>
      <c r="AO488" s="63"/>
      <c r="AP488" s="63"/>
      <c r="AQ488" s="63"/>
      <c r="AR488" s="63"/>
      <c r="AS488" s="63"/>
      <c r="AT488" s="63"/>
      <c r="AU488" s="63"/>
      <c r="AV488" s="217"/>
      <c r="AW488" s="218"/>
      <c r="AX488" s="219"/>
      <c r="AY488" s="218"/>
      <c r="AZ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</row>
    <row r="489" spans="1:68" x14ac:dyDescent="0.2">
      <c r="A489" s="162"/>
      <c r="B489" s="162"/>
      <c r="C489" s="162"/>
      <c r="D489" s="162"/>
      <c r="AA489" s="217"/>
      <c r="AB489" s="218"/>
      <c r="AC489" s="218"/>
      <c r="AD489" s="219"/>
      <c r="AN489" s="63"/>
      <c r="AO489" s="63"/>
      <c r="AP489" s="63"/>
      <c r="AQ489" s="63"/>
      <c r="AR489" s="63"/>
      <c r="AS489" s="63"/>
      <c r="AT489" s="63"/>
      <c r="AU489" s="63"/>
      <c r="AV489" s="217"/>
      <c r="AW489" s="218"/>
      <c r="AX489" s="219"/>
      <c r="AY489" s="218"/>
      <c r="AZ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</row>
    <row r="490" spans="1:68" x14ac:dyDescent="0.2">
      <c r="A490" s="162"/>
      <c r="B490" s="162"/>
      <c r="C490" s="162"/>
      <c r="D490" s="162"/>
      <c r="AA490" s="217"/>
      <c r="AB490" s="218"/>
      <c r="AC490" s="218"/>
      <c r="AD490" s="219"/>
      <c r="AN490" s="63"/>
      <c r="AO490" s="63"/>
      <c r="AP490" s="63"/>
      <c r="AQ490" s="63"/>
      <c r="AR490" s="63"/>
      <c r="AS490" s="63"/>
      <c r="AT490" s="63"/>
      <c r="AU490" s="63"/>
      <c r="AV490" s="217"/>
      <c r="AW490" s="218"/>
      <c r="AX490" s="219"/>
      <c r="AY490" s="218"/>
      <c r="AZ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</row>
    <row r="491" spans="1:68" x14ac:dyDescent="0.2">
      <c r="A491" s="162"/>
      <c r="B491" s="162"/>
      <c r="C491" s="162"/>
      <c r="D491" s="162"/>
      <c r="AA491" s="217"/>
      <c r="AB491" s="218"/>
      <c r="AC491" s="218"/>
      <c r="AD491" s="219"/>
      <c r="AN491" s="63"/>
      <c r="AO491" s="63"/>
      <c r="AP491" s="63"/>
      <c r="AQ491" s="63"/>
      <c r="AR491" s="63"/>
      <c r="AS491" s="63"/>
      <c r="AT491" s="63"/>
      <c r="AU491" s="63"/>
      <c r="AV491" s="217"/>
      <c r="AW491" s="218"/>
      <c r="AX491" s="219"/>
      <c r="AY491" s="218"/>
      <c r="AZ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</row>
    <row r="492" spans="1:68" x14ac:dyDescent="0.2">
      <c r="A492" s="162"/>
      <c r="B492" s="162"/>
      <c r="C492" s="162"/>
      <c r="D492" s="162"/>
      <c r="AA492" s="217"/>
      <c r="AB492" s="218"/>
      <c r="AC492" s="218"/>
      <c r="AD492" s="219"/>
      <c r="AN492" s="63"/>
      <c r="AO492" s="63"/>
      <c r="AP492" s="63"/>
      <c r="AQ492" s="63"/>
      <c r="AR492" s="63"/>
      <c r="AS492" s="63"/>
      <c r="AT492" s="63"/>
      <c r="AU492" s="63"/>
      <c r="AV492" s="217"/>
      <c r="AW492" s="218"/>
      <c r="AX492" s="219"/>
      <c r="AY492" s="218"/>
      <c r="AZ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</row>
    <row r="493" spans="1:68" x14ac:dyDescent="0.2">
      <c r="A493" s="162"/>
      <c r="B493" s="162"/>
      <c r="C493" s="162"/>
      <c r="D493" s="162"/>
      <c r="AA493" s="217"/>
      <c r="AB493" s="218"/>
      <c r="AC493" s="218"/>
      <c r="AD493" s="219"/>
      <c r="AN493" s="63"/>
      <c r="AO493" s="63"/>
      <c r="AP493" s="63"/>
      <c r="AQ493" s="63"/>
      <c r="AR493" s="63"/>
      <c r="AS493" s="63"/>
      <c r="AT493" s="63"/>
      <c r="AU493" s="63"/>
      <c r="AV493" s="217"/>
      <c r="AW493" s="218"/>
      <c r="AX493" s="219"/>
      <c r="AY493" s="218"/>
      <c r="AZ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</row>
    <row r="494" spans="1:68" x14ac:dyDescent="0.2">
      <c r="A494" s="162"/>
      <c r="B494" s="162"/>
      <c r="C494" s="162"/>
      <c r="D494" s="162"/>
      <c r="AA494" s="217"/>
      <c r="AB494" s="218"/>
      <c r="AC494" s="218"/>
      <c r="AD494" s="219"/>
      <c r="AN494" s="63"/>
      <c r="AO494" s="63"/>
      <c r="AP494" s="63"/>
      <c r="AQ494" s="63"/>
      <c r="AR494" s="63"/>
      <c r="AS494" s="63"/>
      <c r="AT494" s="63"/>
      <c r="AU494" s="63"/>
      <c r="AV494" s="217"/>
      <c r="AW494" s="218"/>
      <c r="AX494" s="219"/>
      <c r="AY494" s="218"/>
      <c r="AZ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</row>
    <row r="495" spans="1:68" x14ac:dyDescent="0.2">
      <c r="A495" s="162"/>
      <c r="B495" s="162"/>
      <c r="C495" s="162"/>
      <c r="D495" s="162"/>
      <c r="AA495" s="217"/>
      <c r="AB495" s="218"/>
      <c r="AC495" s="218"/>
      <c r="AD495" s="219"/>
      <c r="AN495" s="63"/>
      <c r="AO495" s="63"/>
      <c r="AP495" s="63"/>
      <c r="AQ495" s="63"/>
      <c r="AR495" s="63"/>
      <c r="AS495" s="63"/>
      <c r="AT495" s="63"/>
      <c r="AU495" s="63"/>
      <c r="AV495" s="217"/>
      <c r="AW495" s="218"/>
      <c r="AX495" s="219"/>
      <c r="AY495" s="218"/>
      <c r="AZ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</row>
    <row r="496" spans="1:68" x14ac:dyDescent="0.2">
      <c r="A496" s="162"/>
      <c r="B496" s="162"/>
      <c r="C496" s="162"/>
      <c r="D496" s="162"/>
      <c r="AA496" s="217"/>
      <c r="AB496" s="218"/>
      <c r="AC496" s="218"/>
      <c r="AD496" s="219"/>
      <c r="AN496" s="63"/>
      <c r="AO496" s="63"/>
      <c r="AP496" s="63"/>
      <c r="AQ496" s="63"/>
      <c r="AR496" s="63"/>
      <c r="AS496" s="63"/>
      <c r="AT496" s="63"/>
      <c r="AU496" s="63"/>
      <c r="AV496" s="217"/>
      <c r="AW496" s="218"/>
      <c r="AX496" s="219"/>
      <c r="AY496" s="218"/>
      <c r="AZ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</row>
    <row r="497" spans="1:68" x14ac:dyDescent="0.2">
      <c r="A497" s="162"/>
      <c r="B497" s="162"/>
      <c r="C497" s="162"/>
      <c r="D497" s="162"/>
      <c r="AA497" s="217"/>
      <c r="AB497" s="218"/>
      <c r="AC497" s="218"/>
      <c r="AD497" s="219"/>
      <c r="AN497" s="63"/>
      <c r="AO497" s="63"/>
      <c r="AP497" s="63"/>
      <c r="AQ497" s="63"/>
      <c r="AR497" s="63"/>
      <c r="AS497" s="63"/>
      <c r="AT497" s="63"/>
      <c r="AU497" s="63"/>
      <c r="AV497" s="217"/>
      <c r="AW497" s="218"/>
      <c r="AX497" s="219"/>
      <c r="AY497" s="218"/>
      <c r="AZ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</row>
    <row r="498" spans="1:68" x14ac:dyDescent="0.2">
      <c r="A498" s="162"/>
      <c r="B498" s="162"/>
      <c r="C498" s="162"/>
      <c r="D498" s="162"/>
      <c r="AA498" s="217"/>
      <c r="AB498" s="218"/>
      <c r="AC498" s="218"/>
      <c r="AD498" s="219"/>
      <c r="AN498" s="63"/>
      <c r="AO498" s="63"/>
      <c r="AP498" s="63"/>
      <c r="AQ498" s="63"/>
      <c r="AR498" s="63"/>
      <c r="AS498" s="63"/>
      <c r="AT498" s="63"/>
      <c r="AU498" s="63"/>
      <c r="AV498" s="217"/>
      <c r="AW498" s="218"/>
      <c r="AX498" s="219"/>
      <c r="AY498" s="218"/>
      <c r="AZ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</row>
    <row r="499" spans="1:68" x14ac:dyDescent="0.2">
      <c r="A499" s="162"/>
      <c r="B499" s="162"/>
      <c r="C499" s="162"/>
      <c r="D499" s="162"/>
      <c r="AA499" s="217"/>
      <c r="AB499" s="218"/>
      <c r="AC499" s="218"/>
      <c r="AD499" s="219"/>
      <c r="AN499" s="63"/>
      <c r="AO499" s="63"/>
      <c r="AP499" s="63"/>
      <c r="AQ499" s="63"/>
      <c r="AR499" s="63"/>
      <c r="AS499" s="63"/>
      <c r="AT499" s="63"/>
      <c r="AU499" s="63"/>
      <c r="AV499" s="217"/>
      <c r="AW499" s="218"/>
      <c r="AX499" s="219"/>
      <c r="AY499" s="218"/>
      <c r="AZ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</row>
    <row r="500" spans="1:68" x14ac:dyDescent="0.2">
      <c r="A500" s="162"/>
      <c r="B500" s="162"/>
      <c r="C500" s="162"/>
      <c r="D500" s="162"/>
      <c r="AA500" s="217"/>
      <c r="AB500" s="218"/>
      <c r="AC500" s="218"/>
      <c r="AD500" s="219"/>
      <c r="AN500" s="63"/>
      <c r="AO500" s="63"/>
      <c r="AP500" s="63"/>
      <c r="AQ500" s="63"/>
      <c r="AR500" s="63"/>
      <c r="AS500" s="63"/>
      <c r="AT500" s="63"/>
      <c r="AU500" s="63"/>
      <c r="AV500" s="217"/>
      <c r="AW500" s="218"/>
      <c r="AX500" s="219"/>
      <c r="AY500" s="218"/>
      <c r="AZ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</row>
    <row r="501" spans="1:68" x14ac:dyDescent="0.2">
      <c r="A501" s="162"/>
      <c r="B501" s="162"/>
      <c r="C501" s="162"/>
      <c r="D501" s="162"/>
      <c r="AA501" s="217"/>
      <c r="AB501" s="218"/>
      <c r="AC501" s="218"/>
      <c r="AD501" s="219"/>
      <c r="AN501" s="63"/>
      <c r="AO501" s="63"/>
      <c r="AP501" s="63"/>
      <c r="AQ501" s="63"/>
      <c r="AR501" s="63"/>
      <c r="AS501" s="63"/>
      <c r="AT501" s="63"/>
      <c r="AU501" s="63"/>
      <c r="AV501" s="217"/>
      <c r="AW501" s="218"/>
      <c r="AX501" s="219"/>
      <c r="AY501" s="218"/>
      <c r="AZ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</row>
    <row r="502" spans="1:68" x14ac:dyDescent="0.2">
      <c r="A502" s="162"/>
      <c r="B502" s="162"/>
      <c r="C502" s="162"/>
      <c r="D502" s="162"/>
      <c r="AA502" s="217"/>
      <c r="AB502" s="218"/>
      <c r="AC502" s="218"/>
      <c r="AD502" s="219"/>
      <c r="AN502" s="63"/>
      <c r="AO502" s="63"/>
      <c r="AP502" s="63"/>
      <c r="AQ502" s="63"/>
      <c r="AR502" s="63"/>
      <c r="AS502" s="63"/>
      <c r="AT502" s="63"/>
      <c r="AU502" s="63"/>
      <c r="AV502" s="217"/>
      <c r="AW502" s="218"/>
      <c r="AX502" s="219"/>
      <c r="AY502" s="218"/>
      <c r="AZ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</row>
    <row r="503" spans="1:68" x14ac:dyDescent="0.2">
      <c r="A503" s="162"/>
      <c r="B503" s="162"/>
      <c r="C503" s="162"/>
      <c r="D503" s="162"/>
      <c r="AA503" s="217"/>
      <c r="AB503" s="218"/>
      <c r="AC503" s="218"/>
      <c r="AD503" s="219"/>
      <c r="AN503" s="63"/>
      <c r="AO503" s="63"/>
      <c r="AP503" s="63"/>
      <c r="AQ503" s="63"/>
      <c r="AR503" s="63"/>
      <c r="AS503" s="63"/>
      <c r="AT503" s="63"/>
      <c r="AU503" s="63"/>
      <c r="AV503" s="217"/>
      <c r="AW503" s="218"/>
      <c r="AX503" s="219"/>
      <c r="AY503" s="218"/>
      <c r="AZ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</row>
    <row r="504" spans="1:68" x14ac:dyDescent="0.2">
      <c r="A504" s="162"/>
      <c r="B504" s="162"/>
      <c r="C504" s="162"/>
      <c r="D504" s="162"/>
      <c r="AA504" s="217"/>
      <c r="AB504" s="218"/>
      <c r="AC504" s="218"/>
      <c r="AD504" s="219"/>
      <c r="AN504" s="63"/>
      <c r="AO504" s="63"/>
      <c r="AP504" s="63"/>
      <c r="AQ504" s="63"/>
      <c r="AR504" s="63"/>
      <c r="AS504" s="63"/>
      <c r="AT504" s="63"/>
      <c r="AU504" s="63"/>
      <c r="AV504" s="217"/>
      <c r="AW504" s="218"/>
      <c r="AX504" s="219"/>
      <c r="AY504" s="218"/>
      <c r="AZ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</row>
    <row r="505" spans="1:68" x14ac:dyDescent="0.2">
      <c r="A505" s="162"/>
      <c r="B505" s="162"/>
      <c r="C505" s="162"/>
      <c r="D505" s="162"/>
      <c r="AA505" s="217"/>
      <c r="AB505" s="218"/>
      <c r="AC505" s="218"/>
      <c r="AD505" s="219"/>
      <c r="AN505" s="63"/>
      <c r="AO505" s="63"/>
      <c r="AP505" s="63"/>
      <c r="AQ505" s="63"/>
      <c r="AR505" s="63"/>
      <c r="AS505" s="63"/>
      <c r="AT505" s="63"/>
      <c r="AU505" s="63"/>
      <c r="AV505" s="217"/>
      <c r="AW505" s="218"/>
      <c r="AX505" s="219"/>
      <c r="AY505" s="218"/>
      <c r="AZ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</row>
    <row r="506" spans="1:68" x14ac:dyDescent="0.2">
      <c r="A506" s="162"/>
      <c r="B506" s="162"/>
      <c r="C506" s="162"/>
      <c r="D506" s="162"/>
      <c r="AA506" s="217"/>
      <c r="AB506" s="218"/>
      <c r="AC506" s="218"/>
      <c r="AD506" s="219"/>
      <c r="AN506" s="63"/>
      <c r="AO506" s="63"/>
      <c r="AP506" s="63"/>
      <c r="AQ506" s="63"/>
      <c r="AR506" s="63"/>
      <c r="AS506" s="63"/>
      <c r="AT506" s="63"/>
      <c r="AU506" s="63"/>
      <c r="AV506" s="217"/>
      <c r="AW506" s="218"/>
      <c r="AX506" s="219"/>
      <c r="AY506" s="218"/>
      <c r="AZ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</row>
    <row r="507" spans="1:68" x14ac:dyDescent="0.2">
      <c r="A507" s="162"/>
      <c r="B507" s="162"/>
      <c r="C507" s="162"/>
      <c r="D507" s="162"/>
      <c r="AA507" s="217"/>
      <c r="AB507" s="218"/>
      <c r="AC507" s="218"/>
      <c r="AD507" s="219"/>
      <c r="AN507" s="63"/>
      <c r="AO507" s="63"/>
      <c r="AP507" s="63"/>
      <c r="AQ507" s="63"/>
      <c r="AR507" s="63"/>
      <c r="AS507" s="63"/>
      <c r="AT507" s="63"/>
      <c r="AU507" s="63"/>
      <c r="AV507" s="217"/>
      <c r="AW507" s="218"/>
      <c r="AX507" s="219"/>
      <c r="AY507" s="218"/>
      <c r="AZ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</row>
    <row r="508" spans="1:68" x14ac:dyDescent="0.2">
      <c r="A508" s="162"/>
      <c r="B508" s="162"/>
      <c r="C508" s="162"/>
      <c r="D508" s="162"/>
      <c r="AA508" s="217"/>
      <c r="AB508" s="218"/>
      <c r="AC508" s="218"/>
      <c r="AD508" s="219"/>
      <c r="AN508" s="63"/>
      <c r="AO508" s="63"/>
      <c r="AP508" s="63"/>
      <c r="AQ508" s="63"/>
      <c r="AR508" s="63"/>
      <c r="AS508" s="63"/>
      <c r="AT508" s="63"/>
      <c r="AU508" s="63"/>
      <c r="AV508" s="217"/>
      <c r="AW508" s="218"/>
      <c r="AX508" s="219"/>
      <c r="AY508" s="218"/>
      <c r="AZ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</row>
    <row r="509" spans="1:68" x14ac:dyDescent="0.2">
      <c r="A509" s="162"/>
      <c r="B509" s="162"/>
      <c r="C509" s="162"/>
      <c r="D509" s="162"/>
      <c r="AA509" s="217"/>
      <c r="AB509" s="218"/>
      <c r="AC509" s="218"/>
      <c r="AD509" s="219"/>
      <c r="AN509" s="63"/>
      <c r="AO509" s="63"/>
      <c r="AP509" s="63"/>
      <c r="AQ509" s="63"/>
      <c r="AR509" s="63"/>
      <c r="AS509" s="63"/>
      <c r="AT509" s="63"/>
      <c r="AU509" s="63"/>
      <c r="AV509" s="217"/>
      <c r="AW509" s="218"/>
      <c r="AX509" s="219"/>
      <c r="AY509" s="218"/>
      <c r="AZ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</row>
    <row r="510" spans="1:68" x14ac:dyDescent="0.2">
      <c r="A510" s="162"/>
      <c r="B510" s="162"/>
      <c r="C510" s="162"/>
      <c r="D510" s="162"/>
      <c r="AA510" s="217"/>
      <c r="AB510" s="218"/>
      <c r="AC510" s="218"/>
      <c r="AD510" s="219"/>
      <c r="AN510" s="63"/>
      <c r="AO510" s="63"/>
      <c r="AP510" s="63"/>
      <c r="AQ510" s="63"/>
      <c r="AR510" s="63"/>
      <c r="AS510" s="63"/>
      <c r="AT510" s="63"/>
      <c r="AU510" s="63"/>
      <c r="AV510" s="217"/>
      <c r="AW510" s="218"/>
      <c r="AX510" s="219"/>
      <c r="AY510" s="218"/>
      <c r="AZ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</row>
    <row r="511" spans="1:68" x14ac:dyDescent="0.2">
      <c r="A511" s="162"/>
      <c r="B511" s="162"/>
      <c r="C511" s="162"/>
      <c r="D511" s="162"/>
      <c r="AA511" s="217"/>
      <c r="AB511" s="218"/>
      <c r="AC511" s="218"/>
      <c r="AD511" s="219"/>
      <c r="AN511" s="63"/>
      <c r="AO511" s="63"/>
      <c r="AP511" s="63"/>
      <c r="AQ511" s="63"/>
      <c r="AR511" s="63"/>
      <c r="AS511" s="63"/>
      <c r="AT511" s="63"/>
      <c r="AU511" s="63"/>
      <c r="AV511" s="217"/>
      <c r="AW511" s="218"/>
      <c r="AX511" s="219"/>
      <c r="AY511" s="218"/>
      <c r="AZ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</row>
    <row r="512" spans="1:68" x14ac:dyDescent="0.2">
      <c r="A512" s="162"/>
      <c r="B512" s="162"/>
      <c r="C512" s="162"/>
      <c r="D512" s="162"/>
      <c r="AA512" s="217"/>
      <c r="AB512" s="218"/>
      <c r="AC512" s="218"/>
      <c r="AD512" s="219"/>
      <c r="AN512" s="63"/>
      <c r="AO512" s="63"/>
      <c r="AP512" s="63"/>
      <c r="AQ512" s="63"/>
      <c r="AR512" s="63"/>
      <c r="AS512" s="63"/>
      <c r="AT512" s="63"/>
      <c r="AU512" s="63"/>
      <c r="AV512" s="217"/>
      <c r="AW512" s="218"/>
      <c r="AX512" s="219"/>
      <c r="AY512" s="218"/>
      <c r="AZ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</row>
    <row r="513" spans="1:68" x14ac:dyDescent="0.2">
      <c r="A513" s="162"/>
      <c r="B513" s="162"/>
      <c r="C513" s="162"/>
      <c r="D513" s="162"/>
      <c r="AA513" s="217"/>
      <c r="AB513" s="218"/>
      <c r="AC513" s="218"/>
      <c r="AD513" s="219"/>
      <c r="AN513" s="63"/>
      <c r="AO513" s="63"/>
      <c r="AP513" s="63"/>
      <c r="AQ513" s="63"/>
      <c r="AR513" s="63"/>
      <c r="AS513" s="63"/>
      <c r="AT513" s="63"/>
      <c r="AU513" s="63"/>
      <c r="AV513" s="217"/>
      <c r="AW513" s="218"/>
      <c r="AX513" s="219"/>
      <c r="AY513" s="218"/>
      <c r="AZ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</row>
    <row r="514" spans="1:68" x14ac:dyDescent="0.2">
      <c r="A514" s="162"/>
      <c r="B514" s="162"/>
      <c r="C514" s="162"/>
      <c r="D514" s="162"/>
      <c r="AA514" s="217"/>
      <c r="AB514" s="218"/>
      <c r="AC514" s="218"/>
      <c r="AD514" s="219"/>
      <c r="AN514" s="63"/>
      <c r="AO514" s="63"/>
      <c r="AP514" s="63"/>
      <c r="AQ514" s="63"/>
      <c r="AR514" s="63"/>
      <c r="AS514" s="63"/>
      <c r="AT514" s="63"/>
      <c r="AU514" s="63"/>
      <c r="AV514" s="217"/>
      <c r="AW514" s="218"/>
      <c r="AX514" s="219"/>
      <c r="AY514" s="218"/>
      <c r="AZ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</row>
    <row r="515" spans="1:68" x14ac:dyDescent="0.2">
      <c r="A515" s="162"/>
      <c r="B515" s="162"/>
      <c r="C515" s="162"/>
      <c r="D515" s="162"/>
      <c r="AA515" s="217"/>
      <c r="AB515" s="218"/>
      <c r="AC515" s="218"/>
      <c r="AD515" s="219"/>
      <c r="AN515" s="63"/>
      <c r="AO515" s="63"/>
      <c r="AP515" s="63"/>
      <c r="AQ515" s="63"/>
      <c r="AR515" s="63"/>
      <c r="AS515" s="63"/>
      <c r="AT515" s="63"/>
      <c r="AU515" s="63"/>
      <c r="AV515" s="217"/>
      <c r="AW515" s="218"/>
      <c r="AX515" s="219"/>
      <c r="AY515" s="218"/>
      <c r="AZ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</row>
    <row r="516" spans="1:68" x14ac:dyDescent="0.2">
      <c r="A516" s="162"/>
      <c r="B516" s="162"/>
      <c r="C516" s="162"/>
      <c r="D516" s="162"/>
      <c r="AA516" s="217"/>
      <c r="AB516" s="218"/>
      <c r="AC516" s="218"/>
      <c r="AD516" s="219"/>
      <c r="AN516" s="63"/>
      <c r="AO516" s="63"/>
      <c r="AP516" s="63"/>
      <c r="AQ516" s="63"/>
      <c r="AR516" s="63"/>
      <c r="AS516" s="63"/>
      <c r="AT516" s="63"/>
      <c r="AU516" s="63"/>
      <c r="AV516" s="217"/>
      <c r="AW516" s="218"/>
      <c r="AX516" s="219"/>
      <c r="AY516" s="218"/>
      <c r="AZ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</row>
    <row r="517" spans="1:68" x14ac:dyDescent="0.2">
      <c r="A517" s="162"/>
      <c r="B517" s="162"/>
      <c r="C517" s="162"/>
      <c r="D517" s="162"/>
      <c r="AA517" s="217"/>
      <c r="AB517" s="218"/>
      <c r="AC517" s="218"/>
      <c r="AD517" s="219"/>
      <c r="AN517" s="63"/>
      <c r="AO517" s="63"/>
      <c r="AP517" s="63"/>
      <c r="AQ517" s="63"/>
      <c r="AR517" s="63"/>
      <c r="AS517" s="63"/>
      <c r="AT517" s="63"/>
      <c r="AU517" s="63"/>
      <c r="AV517" s="217"/>
      <c r="AW517" s="218"/>
      <c r="AX517" s="219"/>
      <c r="AY517" s="218"/>
      <c r="AZ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</row>
    <row r="518" spans="1:68" x14ac:dyDescent="0.2">
      <c r="A518" s="162"/>
      <c r="B518" s="162"/>
      <c r="C518" s="162"/>
      <c r="D518" s="162"/>
      <c r="AA518" s="217"/>
      <c r="AB518" s="218"/>
      <c r="AC518" s="218"/>
      <c r="AD518" s="219"/>
      <c r="AN518" s="63"/>
      <c r="AO518" s="63"/>
      <c r="AP518" s="63"/>
      <c r="AQ518" s="63"/>
      <c r="AR518" s="63"/>
      <c r="AS518" s="63"/>
      <c r="AT518" s="63"/>
      <c r="AU518" s="63"/>
      <c r="AV518" s="217"/>
      <c r="AW518" s="218"/>
      <c r="AX518" s="219"/>
      <c r="AY518" s="218"/>
      <c r="AZ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</row>
    <row r="519" spans="1:68" x14ac:dyDescent="0.2">
      <c r="A519" s="162"/>
      <c r="B519" s="162"/>
      <c r="C519" s="162"/>
      <c r="D519" s="162"/>
      <c r="AA519" s="217"/>
      <c r="AB519" s="218"/>
      <c r="AC519" s="218"/>
      <c r="AD519" s="219"/>
      <c r="AN519" s="63"/>
      <c r="AO519" s="63"/>
      <c r="AP519" s="63"/>
      <c r="AQ519" s="63"/>
      <c r="AR519" s="63"/>
      <c r="AS519" s="63"/>
      <c r="AT519" s="63"/>
      <c r="AU519" s="63"/>
      <c r="AV519" s="217"/>
      <c r="AW519" s="218"/>
      <c r="AX519" s="219"/>
      <c r="AY519" s="218"/>
      <c r="AZ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</row>
    <row r="520" spans="1:68" x14ac:dyDescent="0.2">
      <c r="A520" s="162"/>
      <c r="B520" s="162"/>
      <c r="C520" s="162"/>
      <c r="D520" s="162"/>
      <c r="AA520" s="217"/>
      <c r="AB520" s="218"/>
      <c r="AC520" s="218"/>
      <c r="AD520" s="219"/>
      <c r="AN520" s="63"/>
      <c r="AO520" s="63"/>
      <c r="AP520" s="63"/>
      <c r="AQ520" s="63"/>
      <c r="AR520" s="63"/>
      <c r="AS520" s="63"/>
      <c r="AT520" s="63"/>
      <c r="AU520" s="63"/>
      <c r="AV520" s="217"/>
      <c r="AW520" s="218"/>
      <c r="AX520" s="219"/>
      <c r="AY520" s="218"/>
      <c r="AZ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</row>
    <row r="521" spans="1:68" x14ac:dyDescent="0.2">
      <c r="A521" s="162"/>
      <c r="B521" s="162"/>
      <c r="C521" s="162"/>
      <c r="D521" s="162"/>
      <c r="AA521" s="217"/>
      <c r="AB521" s="218"/>
      <c r="AC521" s="218"/>
      <c r="AD521" s="219"/>
      <c r="AN521" s="63"/>
      <c r="AO521" s="63"/>
      <c r="AP521" s="63"/>
      <c r="AQ521" s="63"/>
      <c r="AR521" s="63"/>
      <c r="AS521" s="63"/>
      <c r="AT521" s="63"/>
      <c r="AU521" s="63"/>
      <c r="AV521" s="217"/>
      <c r="AW521" s="218"/>
      <c r="AX521" s="219"/>
      <c r="AY521" s="218"/>
      <c r="AZ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</row>
    <row r="522" spans="1:68" x14ac:dyDescent="0.2">
      <c r="A522" s="162"/>
      <c r="B522" s="162"/>
      <c r="C522" s="162"/>
      <c r="D522" s="162"/>
      <c r="AA522" s="217"/>
      <c r="AB522" s="218"/>
      <c r="AC522" s="218"/>
      <c r="AD522" s="219"/>
      <c r="AN522" s="63"/>
      <c r="AO522" s="63"/>
      <c r="AP522" s="63"/>
      <c r="AQ522" s="63"/>
      <c r="AR522" s="63"/>
      <c r="AS522" s="63"/>
      <c r="AT522" s="63"/>
      <c r="AU522" s="63"/>
      <c r="AV522" s="217"/>
      <c r="AW522" s="218"/>
      <c r="AX522" s="219"/>
      <c r="AY522" s="218"/>
      <c r="AZ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</row>
    <row r="523" spans="1:68" x14ac:dyDescent="0.2">
      <c r="A523" s="162"/>
      <c r="B523" s="162"/>
      <c r="C523" s="162"/>
      <c r="D523" s="162"/>
      <c r="AA523" s="217"/>
      <c r="AB523" s="218"/>
      <c r="AC523" s="218"/>
      <c r="AD523" s="219"/>
      <c r="AN523" s="63"/>
      <c r="AO523" s="63"/>
      <c r="AP523" s="63"/>
      <c r="AQ523" s="63"/>
      <c r="AR523" s="63"/>
      <c r="AS523" s="63"/>
      <c r="AT523" s="63"/>
      <c r="AU523" s="63"/>
      <c r="AV523" s="217"/>
      <c r="AW523" s="218"/>
      <c r="AX523" s="219"/>
      <c r="AY523" s="218"/>
      <c r="AZ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</row>
    <row r="524" spans="1:68" x14ac:dyDescent="0.2">
      <c r="A524" s="162"/>
      <c r="B524" s="162"/>
      <c r="C524" s="162"/>
      <c r="D524" s="162"/>
      <c r="AA524" s="217"/>
      <c r="AB524" s="218"/>
      <c r="AC524" s="218"/>
      <c r="AD524" s="219"/>
      <c r="AN524" s="63"/>
      <c r="AO524" s="63"/>
      <c r="AP524" s="63"/>
      <c r="AQ524" s="63"/>
      <c r="AR524" s="63"/>
      <c r="AS524" s="63"/>
      <c r="AT524" s="63"/>
      <c r="AU524" s="63"/>
      <c r="AV524" s="217"/>
      <c r="AW524" s="218"/>
      <c r="AX524" s="219"/>
      <c r="AY524" s="218"/>
      <c r="AZ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</row>
    <row r="525" spans="1:68" x14ac:dyDescent="0.2">
      <c r="A525" s="162"/>
      <c r="B525" s="162"/>
      <c r="C525" s="162"/>
      <c r="D525" s="162"/>
      <c r="AA525" s="217"/>
      <c r="AB525" s="218"/>
      <c r="AC525" s="218"/>
      <c r="AD525" s="219"/>
      <c r="AN525" s="63"/>
      <c r="AO525" s="63"/>
      <c r="AP525" s="63"/>
      <c r="AQ525" s="63"/>
      <c r="AR525" s="63"/>
      <c r="AS525" s="63"/>
      <c r="AT525" s="63"/>
      <c r="AU525" s="63"/>
      <c r="AV525" s="217"/>
      <c r="AW525" s="218"/>
      <c r="AX525" s="219"/>
      <c r="AY525" s="218"/>
      <c r="AZ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</row>
    <row r="526" spans="1:68" x14ac:dyDescent="0.2">
      <c r="A526" s="162"/>
      <c r="B526" s="162"/>
      <c r="C526" s="162"/>
      <c r="D526" s="162"/>
      <c r="AA526" s="217"/>
      <c r="AB526" s="218"/>
      <c r="AC526" s="218"/>
      <c r="AD526" s="219"/>
      <c r="AN526" s="63"/>
      <c r="AO526" s="63"/>
      <c r="AP526" s="63"/>
      <c r="AQ526" s="63"/>
      <c r="AR526" s="63"/>
      <c r="AS526" s="63"/>
      <c r="AT526" s="63"/>
      <c r="AU526" s="63"/>
      <c r="AV526" s="217"/>
      <c r="AW526" s="218"/>
      <c r="AX526" s="219"/>
      <c r="AY526" s="218"/>
      <c r="AZ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</row>
    <row r="527" spans="1:68" x14ac:dyDescent="0.2">
      <c r="A527" s="162"/>
      <c r="B527" s="162"/>
      <c r="C527" s="162"/>
      <c r="D527" s="162"/>
      <c r="AA527" s="217"/>
      <c r="AB527" s="218"/>
      <c r="AC527" s="218"/>
      <c r="AD527" s="219"/>
      <c r="AN527" s="63"/>
      <c r="AO527" s="63"/>
      <c r="AP527" s="63"/>
      <c r="AQ527" s="63"/>
      <c r="AR527" s="63"/>
      <c r="AS527" s="63"/>
      <c r="AT527" s="63"/>
      <c r="AU527" s="63"/>
      <c r="AV527" s="217"/>
      <c r="AW527" s="218"/>
      <c r="AX527" s="219"/>
      <c r="AY527" s="218"/>
      <c r="AZ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</row>
    <row r="528" spans="1:68" x14ac:dyDescent="0.2">
      <c r="A528" s="162"/>
      <c r="B528" s="162"/>
      <c r="C528" s="162"/>
      <c r="D528" s="162"/>
      <c r="AA528" s="217"/>
      <c r="AB528" s="218"/>
      <c r="AC528" s="218"/>
      <c r="AD528" s="219"/>
      <c r="AN528" s="63"/>
      <c r="AO528" s="63"/>
      <c r="AP528" s="63"/>
      <c r="AQ528" s="63"/>
      <c r="AR528" s="63"/>
      <c r="AS528" s="63"/>
      <c r="AT528" s="63"/>
      <c r="AU528" s="63"/>
      <c r="AV528" s="217"/>
      <c r="AW528" s="218"/>
      <c r="AX528" s="219"/>
      <c r="AY528" s="218"/>
      <c r="AZ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</row>
    <row r="529" spans="1:68" x14ac:dyDescent="0.2">
      <c r="A529" s="162"/>
      <c r="B529" s="162"/>
      <c r="C529" s="162"/>
      <c r="D529" s="162"/>
      <c r="AA529" s="217"/>
      <c r="AB529" s="218"/>
      <c r="AC529" s="218"/>
      <c r="AD529" s="219"/>
      <c r="AN529" s="63"/>
      <c r="AO529" s="63"/>
      <c r="AP529" s="63"/>
      <c r="AQ529" s="63"/>
      <c r="AR529" s="63"/>
      <c r="AS529" s="63"/>
      <c r="AT529" s="63"/>
      <c r="AU529" s="63"/>
      <c r="AV529" s="217"/>
      <c r="AW529" s="218"/>
      <c r="AX529" s="219"/>
      <c r="AY529" s="218"/>
      <c r="AZ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</row>
    <row r="530" spans="1:68" x14ac:dyDescent="0.2">
      <c r="A530" s="162"/>
      <c r="B530" s="162"/>
      <c r="C530" s="162"/>
      <c r="D530" s="162"/>
      <c r="AA530" s="217"/>
      <c r="AB530" s="218"/>
      <c r="AC530" s="218"/>
      <c r="AD530" s="219"/>
      <c r="AN530" s="63"/>
      <c r="AO530" s="63"/>
      <c r="AP530" s="63"/>
      <c r="AQ530" s="63"/>
      <c r="AR530" s="63"/>
      <c r="AS530" s="63"/>
      <c r="AT530" s="63"/>
      <c r="AU530" s="63"/>
      <c r="AV530" s="217"/>
      <c r="AW530" s="218"/>
      <c r="AX530" s="219"/>
      <c r="AY530" s="218"/>
      <c r="AZ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</row>
    <row r="531" spans="1:68" x14ac:dyDescent="0.2">
      <c r="A531" s="162"/>
      <c r="B531" s="162"/>
      <c r="C531" s="162"/>
      <c r="D531" s="162"/>
      <c r="AA531" s="217"/>
      <c r="AB531" s="218"/>
      <c r="AC531" s="218"/>
      <c r="AD531" s="219"/>
      <c r="AN531" s="63"/>
      <c r="AO531" s="63"/>
      <c r="AP531" s="63"/>
      <c r="AQ531" s="63"/>
      <c r="AR531" s="63"/>
      <c r="AS531" s="63"/>
      <c r="AT531" s="63"/>
      <c r="AU531" s="63"/>
      <c r="AV531" s="217"/>
      <c r="AW531" s="218"/>
      <c r="AX531" s="219"/>
      <c r="AY531" s="218"/>
      <c r="AZ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</row>
    <row r="532" spans="1:68" x14ac:dyDescent="0.2">
      <c r="A532" s="162"/>
      <c r="B532" s="162"/>
      <c r="C532" s="162"/>
      <c r="D532" s="162"/>
      <c r="AA532" s="217"/>
      <c r="AB532" s="218"/>
      <c r="AC532" s="218"/>
      <c r="AD532" s="219"/>
      <c r="AN532" s="63"/>
      <c r="AO532" s="63"/>
      <c r="AP532" s="63"/>
      <c r="AQ532" s="63"/>
      <c r="AR532" s="63"/>
      <c r="AS532" s="63"/>
      <c r="AT532" s="63"/>
      <c r="AU532" s="63"/>
      <c r="AV532" s="217"/>
      <c r="AW532" s="218"/>
      <c r="AX532" s="219"/>
      <c r="AY532" s="218"/>
      <c r="AZ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</row>
    <row r="533" spans="1:68" x14ac:dyDescent="0.2">
      <c r="A533" s="162"/>
      <c r="B533" s="162"/>
      <c r="C533" s="162"/>
      <c r="D533" s="162"/>
      <c r="AA533" s="217"/>
      <c r="AB533" s="218"/>
      <c r="AC533" s="218"/>
      <c r="AD533" s="219"/>
      <c r="AN533" s="63"/>
      <c r="AO533" s="63"/>
      <c r="AP533" s="63"/>
      <c r="AQ533" s="63"/>
      <c r="AR533" s="63"/>
      <c r="AS533" s="63"/>
      <c r="AT533" s="63"/>
      <c r="AU533" s="63"/>
      <c r="AV533" s="217"/>
      <c r="AW533" s="218"/>
      <c r="AX533" s="219"/>
      <c r="AY533" s="218"/>
      <c r="AZ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</row>
    <row r="534" spans="1:68" x14ac:dyDescent="0.2">
      <c r="A534" s="162"/>
      <c r="B534" s="162"/>
      <c r="C534" s="162"/>
      <c r="D534" s="162"/>
      <c r="AA534" s="217"/>
      <c r="AB534" s="218"/>
      <c r="AC534" s="218"/>
      <c r="AD534" s="219"/>
      <c r="AN534" s="63"/>
      <c r="AO534" s="63"/>
      <c r="AP534" s="63"/>
      <c r="AQ534" s="63"/>
      <c r="AR534" s="63"/>
      <c r="AS534" s="63"/>
      <c r="AT534" s="63"/>
      <c r="AU534" s="63"/>
      <c r="AV534" s="217"/>
      <c r="AW534" s="218"/>
      <c r="AX534" s="219"/>
      <c r="AY534" s="218"/>
      <c r="AZ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</row>
    <row r="535" spans="1:68" x14ac:dyDescent="0.2">
      <c r="A535" s="162"/>
      <c r="B535" s="162"/>
      <c r="C535" s="162"/>
      <c r="D535" s="162"/>
      <c r="AA535" s="217"/>
      <c r="AB535" s="218"/>
      <c r="AC535" s="218"/>
      <c r="AD535" s="219"/>
      <c r="AN535" s="63"/>
      <c r="AO535" s="63"/>
      <c r="AP535" s="63"/>
      <c r="AQ535" s="63"/>
      <c r="AR535" s="63"/>
      <c r="AS535" s="63"/>
      <c r="AT535" s="63"/>
      <c r="AU535" s="63"/>
      <c r="AV535" s="217"/>
      <c r="AW535" s="218"/>
      <c r="AX535" s="219"/>
      <c r="AY535" s="218"/>
      <c r="AZ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</row>
    <row r="536" spans="1:68" x14ac:dyDescent="0.2">
      <c r="A536" s="162"/>
      <c r="B536" s="162"/>
      <c r="C536" s="162"/>
      <c r="D536" s="162"/>
      <c r="AA536" s="217"/>
      <c r="AB536" s="218"/>
      <c r="AC536" s="218"/>
      <c r="AD536" s="219"/>
      <c r="AN536" s="63"/>
      <c r="AO536" s="63"/>
      <c r="AP536" s="63"/>
      <c r="AQ536" s="63"/>
      <c r="AR536" s="63"/>
      <c r="AS536" s="63"/>
      <c r="AT536" s="63"/>
      <c r="AU536" s="63"/>
      <c r="AV536" s="217"/>
      <c r="AW536" s="218"/>
      <c r="AX536" s="219"/>
      <c r="AY536" s="218"/>
      <c r="AZ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</row>
    <row r="537" spans="1:68" x14ac:dyDescent="0.2">
      <c r="A537" s="162"/>
      <c r="B537" s="162"/>
      <c r="C537" s="162"/>
      <c r="D537" s="162"/>
      <c r="AA537" s="217"/>
      <c r="AB537" s="218"/>
      <c r="AC537" s="218"/>
      <c r="AD537" s="219"/>
      <c r="AN537" s="63"/>
      <c r="AO537" s="63"/>
      <c r="AP537" s="63"/>
      <c r="AQ537" s="63"/>
      <c r="AR537" s="63"/>
      <c r="AS537" s="63"/>
      <c r="AT537" s="63"/>
      <c r="AU537" s="63"/>
      <c r="AV537" s="217"/>
      <c r="AW537" s="218"/>
      <c r="AX537" s="219"/>
      <c r="AY537" s="218"/>
      <c r="AZ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</row>
    <row r="538" spans="1:68" x14ac:dyDescent="0.2">
      <c r="A538" s="162"/>
      <c r="B538" s="162"/>
      <c r="C538" s="162"/>
      <c r="D538" s="162"/>
      <c r="AA538" s="217"/>
      <c r="AB538" s="218"/>
      <c r="AC538" s="218"/>
      <c r="AD538" s="219"/>
      <c r="AN538" s="63"/>
      <c r="AO538" s="63"/>
      <c r="AP538" s="63"/>
      <c r="AQ538" s="63"/>
      <c r="AR538" s="63"/>
      <c r="AS538" s="63"/>
      <c r="AT538" s="63"/>
      <c r="AU538" s="63"/>
      <c r="AV538" s="217"/>
      <c r="AW538" s="218"/>
      <c r="AX538" s="219"/>
      <c r="AY538" s="218"/>
      <c r="AZ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</row>
    <row r="539" spans="1:68" x14ac:dyDescent="0.2">
      <c r="A539" s="162"/>
      <c r="B539" s="162"/>
      <c r="C539" s="162"/>
      <c r="D539" s="162"/>
      <c r="AA539" s="217"/>
      <c r="AB539" s="218"/>
      <c r="AC539" s="218"/>
      <c r="AD539" s="219"/>
      <c r="AN539" s="63"/>
      <c r="AO539" s="63"/>
      <c r="AP539" s="63"/>
      <c r="AQ539" s="63"/>
      <c r="AR539" s="63"/>
      <c r="AS539" s="63"/>
      <c r="AT539" s="63"/>
      <c r="AU539" s="63"/>
      <c r="AV539" s="217"/>
      <c r="AW539" s="218"/>
      <c r="AX539" s="219"/>
      <c r="AY539" s="218"/>
      <c r="AZ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</row>
    <row r="540" spans="1:68" x14ac:dyDescent="0.2">
      <c r="A540" s="162"/>
      <c r="B540" s="162"/>
      <c r="C540" s="162"/>
      <c r="D540" s="162"/>
      <c r="AA540" s="217"/>
      <c r="AB540" s="218"/>
      <c r="AC540" s="218"/>
      <c r="AD540" s="219"/>
      <c r="AN540" s="63"/>
      <c r="AO540" s="63"/>
      <c r="AP540" s="63"/>
      <c r="AQ540" s="63"/>
      <c r="AR540" s="63"/>
      <c r="AS540" s="63"/>
      <c r="AT540" s="63"/>
      <c r="AU540" s="63"/>
      <c r="AV540" s="217"/>
      <c r="AW540" s="218"/>
      <c r="AX540" s="219"/>
      <c r="AY540" s="218"/>
      <c r="AZ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</row>
    <row r="541" spans="1:68" x14ac:dyDescent="0.2">
      <c r="A541" s="162"/>
      <c r="B541" s="162"/>
      <c r="C541" s="162"/>
      <c r="D541" s="162"/>
      <c r="AA541" s="217"/>
      <c r="AB541" s="218"/>
      <c r="AC541" s="218"/>
      <c r="AD541" s="219"/>
      <c r="AN541" s="63"/>
      <c r="AO541" s="63"/>
      <c r="AP541" s="63"/>
      <c r="AQ541" s="63"/>
      <c r="AR541" s="63"/>
      <c r="AS541" s="63"/>
      <c r="AT541" s="63"/>
      <c r="AU541" s="63"/>
      <c r="AV541" s="217"/>
      <c r="AW541" s="218"/>
      <c r="AX541" s="219"/>
      <c r="AY541" s="218"/>
      <c r="AZ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</row>
    <row r="542" spans="1:68" x14ac:dyDescent="0.2">
      <c r="A542" s="162"/>
      <c r="B542" s="162"/>
      <c r="C542" s="162"/>
      <c r="D542" s="162"/>
      <c r="AA542" s="217"/>
      <c r="AB542" s="218"/>
      <c r="AC542" s="218"/>
      <c r="AD542" s="219"/>
      <c r="AN542" s="63"/>
      <c r="AO542" s="63"/>
      <c r="AP542" s="63"/>
      <c r="AQ542" s="63"/>
      <c r="AR542" s="63"/>
      <c r="AS542" s="63"/>
      <c r="AT542" s="63"/>
      <c r="AU542" s="63"/>
      <c r="AV542" s="217"/>
      <c r="AW542" s="218"/>
      <c r="AX542" s="219"/>
      <c r="AY542" s="218"/>
      <c r="AZ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</row>
    <row r="543" spans="1:68" x14ac:dyDescent="0.2">
      <c r="A543" s="162"/>
      <c r="B543" s="162"/>
      <c r="C543" s="162"/>
      <c r="D543" s="162"/>
      <c r="AA543" s="217"/>
      <c r="AB543" s="218"/>
      <c r="AC543" s="218"/>
      <c r="AD543" s="219"/>
      <c r="AN543" s="63"/>
      <c r="AO543" s="63"/>
      <c r="AP543" s="63"/>
      <c r="AQ543" s="63"/>
      <c r="AR543" s="63"/>
      <c r="AS543" s="63"/>
      <c r="AT543" s="63"/>
      <c r="AU543" s="63"/>
      <c r="AV543" s="217"/>
      <c r="AW543" s="218"/>
      <c r="AX543" s="219"/>
      <c r="AY543" s="218"/>
      <c r="AZ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</row>
    <row r="544" spans="1:68" x14ac:dyDescent="0.2">
      <c r="A544" s="162"/>
      <c r="B544" s="162"/>
      <c r="C544" s="162"/>
      <c r="D544" s="162"/>
      <c r="AA544" s="217"/>
      <c r="AB544" s="218"/>
      <c r="AC544" s="218"/>
      <c r="AD544" s="219"/>
      <c r="AN544" s="63"/>
      <c r="AO544" s="63"/>
      <c r="AP544" s="63"/>
      <c r="AQ544" s="63"/>
      <c r="AR544" s="63"/>
      <c r="AS544" s="63"/>
      <c r="AT544" s="63"/>
      <c r="AU544" s="63"/>
      <c r="AV544" s="217"/>
      <c r="AW544" s="218"/>
      <c r="AX544" s="219"/>
      <c r="AY544" s="218"/>
      <c r="AZ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</row>
    <row r="545" spans="1:68" x14ac:dyDescent="0.2">
      <c r="A545" s="162"/>
      <c r="B545" s="162"/>
      <c r="C545" s="162"/>
      <c r="D545" s="162"/>
      <c r="AA545" s="217"/>
      <c r="AB545" s="218"/>
      <c r="AC545" s="218"/>
      <c r="AD545" s="219"/>
      <c r="AN545" s="63"/>
      <c r="AO545" s="63"/>
      <c r="AP545" s="63"/>
      <c r="AQ545" s="63"/>
      <c r="AR545" s="63"/>
      <c r="AS545" s="63"/>
      <c r="AT545" s="63"/>
      <c r="AU545" s="63"/>
      <c r="AV545" s="217"/>
      <c r="AW545" s="218"/>
      <c r="AX545" s="219"/>
      <c r="AY545" s="218"/>
      <c r="AZ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</row>
    <row r="546" spans="1:68" x14ac:dyDescent="0.2">
      <c r="A546" s="162"/>
      <c r="B546" s="162"/>
      <c r="C546" s="162"/>
      <c r="D546" s="162"/>
      <c r="AA546" s="217"/>
      <c r="AB546" s="218"/>
      <c r="AC546" s="218"/>
      <c r="AD546" s="219"/>
      <c r="AN546" s="63"/>
      <c r="AO546" s="63"/>
      <c r="AP546" s="63"/>
      <c r="AQ546" s="63"/>
      <c r="AR546" s="63"/>
      <c r="AS546" s="63"/>
      <c r="AT546" s="63"/>
      <c r="AU546" s="63"/>
      <c r="AV546" s="217"/>
      <c r="AW546" s="218"/>
      <c r="AX546" s="219"/>
      <c r="AY546" s="218"/>
      <c r="AZ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</row>
    <row r="547" spans="1:68" x14ac:dyDescent="0.2">
      <c r="A547" s="162"/>
      <c r="B547" s="162"/>
      <c r="C547" s="162"/>
      <c r="D547" s="162"/>
      <c r="AA547" s="217"/>
      <c r="AB547" s="218"/>
      <c r="AC547" s="218"/>
      <c r="AD547" s="219"/>
      <c r="AN547" s="63"/>
      <c r="AO547" s="63"/>
      <c r="AP547" s="63"/>
      <c r="AQ547" s="63"/>
      <c r="AR547" s="63"/>
      <c r="AS547" s="63"/>
      <c r="AT547" s="63"/>
      <c r="AU547" s="63"/>
      <c r="AV547" s="217"/>
      <c r="AW547" s="218"/>
      <c r="AX547" s="219"/>
      <c r="AY547" s="218"/>
      <c r="AZ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</row>
    <row r="548" spans="1:68" x14ac:dyDescent="0.2">
      <c r="A548" s="162"/>
      <c r="B548" s="162"/>
      <c r="C548" s="162"/>
      <c r="D548" s="162"/>
      <c r="AA548" s="217"/>
      <c r="AB548" s="218"/>
      <c r="AC548" s="218"/>
      <c r="AD548" s="219"/>
      <c r="AN548" s="63"/>
      <c r="AO548" s="63"/>
      <c r="AP548" s="63"/>
      <c r="AQ548" s="63"/>
      <c r="AR548" s="63"/>
      <c r="AS548" s="63"/>
      <c r="AT548" s="63"/>
      <c r="AU548" s="63"/>
      <c r="AV548" s="217"/>
      <c r="AW548" s="218"/>
      <c r="AX548" s="219"/>
      <c r="AY548" s="218"/>
      <c r="AZ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</row>
    <row r="549" spans="1:68" x14ac:dyDescent="0.2">
      <c r="A549" s="162"/>
      <c r="B549" s="162"/>
      <c r="C549" s="162"/>
      <c r="D549" s="162"/>
      <c r="AA549" s="217"/>
      <c r="AB549" s="218"/>
      <c r="AC549" s="218"/>
      <c r="AD549" s="219"/>
      <c r="AN549" s="63"/>
      <c r="AO549" s="63"/>
      <c r="AP549" s="63"/>
      <c r="AQ549" s="63"/>
      <c r="AR549" s="63"/>
      <c r="AS549" s="63"/>
      <c r="AT549" s="63"/>
      <c r="AU549" s="63"/>
      <c r="AV549" s="217"/>
      <c r="AW549" s="218"/>
      <c r="AX549" s="219"/>
      <c r="AY549" s="218"/>
      <c r="AZ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</row>
    <row r="550" spans="1:68" x14ac:dyDescent="0.2">
      <c r="A550" s="162"/>
      <c r="B550" s="162"/>
      <c r="C550" s="162"/>
      <c r="D550" s="162"/>
      <c r="AA550" s="217"/>
      <c r="AB550" s="218"/>
      <c r="AC550" s="218"/>
      <c r="AD550" s="219"/>
      <c r="AN550" s="63"/>
      <c r="AO550" s="63"/>
      <c r="AP550" s="63"/>
      <c r="AQ550" s="63"/>
      <c r="AR550" s="63"/>
      <c r="AS550" s="63"/>
      <c r="AT550" s="63"/>
      <c r="AU550" s="63"/>
      <c r="AV550" s="217"/>
      <c r="AW550" s="218"/>
      <c r="AX550" s="219"/>
      <c r="AY550" s="218"/>
      <c r="AZ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</row>
    <row r="551" spans="1:68" x14ac:dyDescent="0.2">
      <c r="A551" s="162"/>
      <c r="B551" s="162"/>
      <c r="C551" s="162"/>
      <c r="D551" s="162"/>
      <c r="AA551" s="217"/>
      <c r="AB551" s="218"/>
      <c r="AC551" s="218"/>
      <c r="AD551" s="219"/>
      <c r="AN551" s="63"/>
      <c r="AO551" s="63"/>
      <c r="AP551" s="63"/>
      <c r="AQ551" s="63"/>
      <c r="AR551" s="63"/>
      <c r="AS551" s="63"/>
      <c r="AT551" s="63"/>
      <c r="AU551" s="63"/>
      <c r="AV551" s="217"/>
      <c r="AW551" s="218"/>
      <c r="AX551" s="219"/>
      <c r="AY551" s="218"/>
      <c r="AZ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</row>
    <row r="552" spans="1:68" x14ac:dyDescent="0.2">
      <c r="A552" s="162"/>
      <c r="B552" s="162"/>
      <c r="C552" s="162"/>
      <c r="D552" s="162"/>
      <c r="AA552" s="217"/>
      <c r="AB552" s="218"/>
      <c r="AC552" s="218"/>
      <c r="AD552" s="219"/>
      <c r="AN552" s="63"/>
      <c r="AO552" s="63"/>
      <c r="AP552" s="63"/>
      <c r="AQ552" s="63"/>
      <c r="AR552" s="63"/>
      <c r="AS552" s="63"/>
      <c r="AT552" s="63"/>
      <c r="AU552" s="63"/>
      <c r="AV552" s="217"/>
      <c r="AW552" s="218"/>
      <c r="AX552" s="219"/>
      <c r="AY552" s="218"/>
      <c r="AZ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</row>
    <row r="553" spans="1:68" x14ac:dyDescent="0.2">
      <c r="A553" s="162"/>
      <c r="B553" s="162"/>
      <c r="C553" s="162"/>
      <c r="D553" s="162"/>
      <c r="AA553" s="217"/>
      <c r="AB553" s="218"/>
      <c r="AC553" s="218"/>
      <c r="AD553" s="219"/>
      <c r="AN553" s="63"/>
      <c r="AO553" s="63"/>
      <c r="AP553" s="63"/>
      <c r="AQ553" s="63"/>
      <c r="AR553" s="63"/>
      <c r="AS553" s="63"/>
      <c r="AT553" s="63"/>
      <c r="AU553" s="63"/>
      <c r="AV553" s="217"/>
      <c r="AW553" s="218"/>
      <c r="AX553" s="219"/>
      <c r="AY553" s="218"/>
      <c r="AZ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</row>
    <row r="554" spans="1:68" x14ac:dyDescent="0.2">
      <c r="A554" s="162"/>
      <c r="B554" s="162"/>
      <c r="C554" s="162"/>
      <c r="D554" s="162"/>
      <c r="AA554" s="217"/>
      <c r="AB554" s="218"/>
      <c r="AC554" s="218"/>
      <c r="AD554" s="219"/>
      <c r="AN554" s="63"/>
      <c r="AO554" s="63"/>
      <c r="AP554" s="63"/>
      <c r="AQ554" s="63"/>
      <c r="AR554" s="63"/>
      <c r="AS554" s="63"/>
      <c r="AT554" s="63"/>
      <c r="AU554" s="63"/>
      <c r="AV554" s="217"/>
      <c r="AW554" s="218"/>
      <c r="AX554" s="219"/>
      <c r="AY554" s="218"/>
      <c r="AZ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</row>
    <row r="555" spans="1:68" x14ac:dyDescent="0.2">
      <c r="A555" s="162"/>
      <c r="B555" s="162"/>
      <c r="C555" s="162"/>
      <c r="D555" s="162"/>
      <c r="AA555" s="217"/>
      <c r="AB555" s="218"/>
      <c r="AC555" s="218"/>
      <c r="AD555" s="219"/>
      <c r="AN555" s="63"/>
      <c r="AO555" s="63"/>
      <c r="AP555" s="63"/>
      <c r="AQ555" s="63"/>
      <c r="AR555" s="63"/>
      <c r="AS555" s="63"/>
      <c r="AT555" s="63"/>
      <c r="AU555" s="63"/>
      <c r="AV555" s="217"/>
      <c r="AW555" s="218"/>
      <c r="AX555" s="219"/>
      <c r="AY555" s="218"/>
      <c r="AZ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</row>
    <row r="556" spans="1:68" x14ac:dyDescent="0.2">
      <c r="A556" s="162"/>
      <c r="B556" s="162"/>
      <c r="C556" s="162"/>
      <c r="D556" s="162"/>
      <c r="AA556" s="217"/>
      <c r="AB556" s="218"/>
      <c r="AC556" s="218"/>
      <c r="AD556" s="219"/>
      <c r="AN556" s="63"/>
      <c r="AO556" s="63"/>
      <c r="AP556" s="63"/>
      <c r="AQ556" s="63"/>
      <c r="AR556" s="63"/>
      <c r="AS556" s="63"/>
      <c r="AT556" s="63"/>
      <c r="AU556" s="63"/>
      <c r="AV556" s="217"/>
      <c r="AW556" s="218"/>
      <c r="AX556" s="219"/>
      <c r="AY556" s="218"/>
      <c r="AZ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</row>
    <row r="557" spans="1:68" x14ac:dyDescent="0.2">
      <c r="A557" s="162"/>
      <c r="B557" s="162"/>
      <c r="C557" s="162"/>
      <c r="D557" s="162"/>
      <c r="AA557" s="217"/>
      <c r="AB557" s="218"/>
      <c r="AC557" s="218"/>
      <c r="AD557" s="219"/>
      <c r="AN557" s="63"/>
      <c r="AO557" s="63"/>
      <c r="AP557" s="63"/>
      <c r="AQ557" s="63"/>
      <c r="AR557" s="63"/>
      <c r="AS557" s="63"/>
      <c r="AT557" s="63"/>
      <c r="AU557" s="63"/>
      <c r="AV557" s="217"/>
      <c r="AW557" s="218"/>
      <c r="AX557" s="219"/>
      <c r="AY557" s="218"/>
      <c r="AZ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</row>
    <row r="558" spans="1:68" x14ac:dyDescent="0.2">
      <c r="A558" s="162"/>
      <c r="B558" s="162"/>
      <c r="C558" s="162"/>
      <c r="D558" s="162"/>
      <c r="AA558" s="217"/>
      <c r="AB558" s="218"/>
      <c r="AC558" s="218"/>
      <c r="AD558" s="219"/>
      <c r="AN558" s="63"/>
      <c r="AO558" s="63"/>
      <c r="AP558" s="63"/>
      <c r="AQ558" s="63"/>
      <c r="AR558" s="63"/>
      <c r="AS558" s="63"/>
      <c r="AT558" s="63"/>
      <c r="AU558" s="63"/>
      <c r="AV558" s="217"/>
      <c r="AW558" s="218"/>
      <c r="AX558" s="219"/>
      <c r="AY558" s="218"/>
      <c r="AZ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</row>
    <row r="559" spans="1:68" x14ac:dyDescent="0.2">
      <c r="A559" s="162"/>
      <c r="B559" s="162"/>
      <c r="C559" s="162"/>
      <c r="D559" s="162"/>
      <c r="AA559" s="217"/>
      <c r="AB559" s="218"/>
      <c r="AC559" s="218"/>
      <c r="AD559" s="219"/>
      <c r="AN559" s="63"/>
      <c r="AO559" s="63"/>
      <c r="AP559" s="63"/>
      <c r="AQ559" s="63"/>
      <c r="AR559" s="63"/>
      <c r="AS559" s="63"/>
      <c r="AT559" s="63"/>
      <c r="AU559" s="63"/>
      <c r="AV559" s="217"/>
      <c r="AW559" s="218"/>
      <c r="AX559" s="219"/>
      <c r="AY559" s="218"/>
      <c r="AZ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</row>
    <row r="560" spans="1:68" x14ac:dyDescent="0.2">
      <c r="A560" s="162"/>
      <c r="B560" s="162"/>
      <c r="C560" s="162"/>
      <c r="D560" s="162"/>
      <c r="AA560" s="217"/>
      <c r="AB560" s="218"/>
      <c r="AC560" s="218"/>
      <c r="AD560" s="219"/>
      <c r="AN560" s="63"/>
      <c r="AO560" s="63"/>
      <c r="AP560" s="63"/>
      <c r="AQ560" s="63"/>
      <c r="AR560" s="63"/>
      <c r="AS560" s="63"/>
      <c r="AT560" s="63"/>
      <c r="AU560" s="63"/>
      <c r="AV560" s="217"/>
      <c r="AW560" s="218"/>
      <c r="AX560" s="219"/>
      <c r="AY560" s="218"/>
      <c r="AZ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</row>
    <row r="561" spans="1:68" x14ac:dyDescent="0.2">
      <c r="A561" s="162"/>
      <c r="B561" s="162"/>
      <c r="C561" s="162"/>
      <c r="D561" s="162"/>
      <c r="AA561" s="217"/>
      <c r="AB561" s="218"/>
      <c r="AC561" s="218"/>
      <c r="AD561" s="219"/>
      <c r="AN561" s="63"/>
      <c r="AO561" s="63"/>
      <c r="AP561" s="63"/>
      <c r="AQ561" s="63"/>
      <c r="AR561" s="63"/>
      <c r="AS561" s="63"/>
      <c r="AT561" s="63"/>
      <c r="AU561" s="63"/>
      <c r="AV561" s="217"/>
      <c r="AW561" s="218"/>
      <c r="AX561" s="219"/>
      <c r="AY561" s="218"/>
      <c r="AZ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</row>
    <row r="562" spans="1:68" x14ac:dyDescent="0.2">
      <c r="A562" s="162"/>
      <c r="B562" s="162"/>
      <c r="C562" s="162"/>
      <c r="D562" s="162"/>
      <c r="AA562" s="217"/>
      <c r="AB562" s="218"/>
      <c r="AC562" s="218"/>
      <c r="AD562" s="219"/>
      <c r="AN562" s="63"/>
      <c r="AO562" s="63"/>
      <c r="AP562" s="63"/>
      <c r="AQ562" s="63"/>
      <c r="AR562" s="63"/>
      <c r="AS562" s="63"/>
      <c r="AT562" s="63"/>
      <c r="AU562" s="63"/>
      <c r="AV562" s="217"/>
      <c r="AW562" s="218"/>
      <c r="AX562" s="219"/>
      <c r="AY562" s="218"/>
      <c r="AZ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</row>
    <row r="563" spans="1:68" x14ac:dyDescent="0.2">
      <c r="A563" s="162"/>
      <c r="B563" s="162"/>
      <c r="C563" s="162"/>
      <c r="D563" s="162"/>
      <c r="AA563" s="217"/>
      <c r="AB563" s="218"/>
      <c r="AC563" s="218"/>
      <c r="AD563" s="219"/>
      <c r="AN563" s="63"/>
      <c r="AO563" s="63"/>
      <c r="AP563" s="63"/>
      <c r="AQ563" s="63"/>
      <c r="AR563" s="63"/>
      <c r="AS563" s="63"/>
      <c r="AT563" s="63"/>
      <c r="AU563" s="63"/>
      <c r="AV563" s="217"/>
      <c r="AW563" s="218"/>
      <c r="AX563" s="219"/>
      <c r="AY563" s="218"/>
      <c r="AZ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</row>
    <row r="564" spans="1:68" x14ac:dyDescent="0.2">
      <c r="A564" s="162"/>
      <c r="B564" s="162"/>
      <c r="C564" s="162"/>
      <c r="D564" s="162"/>
      <c r="AA564" s="217"/>
      <c r="AB564" s="218"/>
      <c r="AC564" s="218"/>
      <c r="AD564" s="219"/>
      <c r="AN564" s="63"/>
      <c r="AO564" s="63"/>
      <c r="AP564" s="63"/>
      <c r="AQ564" s="63"/>
      <c r="AR564" s="63"/>
      <c r="AS564" s="63"/>
      <c r="AT564" s="63"/>
      <c r="AU564" s="63"/>
      <c r="AV564" s="217"/>
      <c r="AW564" s="218"/>
      <c r="AX564" s="219"/>
      <c r="AY564" s="218"/>
      <c r="AZ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</row>
    <row r="565" spans="1:68" x14ac:dyDescent="0.2">
      <c r="A565" s="162"/>
      <c r="B565" s="162"/>
      <c r="C565" s="162"/>
      <c r="D565" s="162"/>
      <c r="AA565" s="217"/>
      <c r="AB565" s="218"/>
      <c r="AC565" s="218"/>
      <c r="AD565" s="219"/>
      <c r="AN565" s="63"/>
      <c r="AO565" s="63"/>
      <c r="AP565" s="63"/>
      <c r="AQ565" s="63"/>
      <c r="AR565" s="63"/>
      <c r="AS565" s="63"/>
      <c r="AT565" s="63"/>
      <c r="AU565" s="63"/>
      <c r="AV565" s="217"/>
      <c r="AW565" s="218"/>
      <c r="AX565" s="219"/>
      <c r="AY565" s="218"/>
      <c r="AZ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</row>
    <row r="566" spans="1:68" x14ac:dyDescent="0.2">
      <c r="A566" s="162"/>
      <c r="B566" s="162"/>
      <c r="C566" s="162"/>
      <c r="D566" s="162"/>
      <c r="AA566" s="217"/>
      <c r="AB566" s="218"/>
      <c r="AC566" s="218"/>
      <c r="AD566" s="219"/>
      <c r="AN566" s="63"/>
      <c r="AO566" s="63"/>
      <c r="AP566" s="63"/>
      <c r="AQ566" s="63"/>
      <c r="AR566" s="63"/>
      <c r="AS566" s="63"/>
      <c r="AT566" s="63"/>
      <c r="AU566" s="63"/>
      <c r="AV566" s="217"/>
      <c r="AW566" s="218"/>
      <c r="AX566" s="219"/>
      <c r="AY566" s="218"/>
      <c r="AZ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</row>
    <row r="567" spans="1:68" x14ac:dyDescent="0.2">
      <c r="A567" s="162"/>
      <c r="B567" s="162"/>
      <c r="C567" s="162"/>
      <c r="D567" s="162"/>
      <c r="AA567" s="217"/>
      <c r="AB567" s="218"/>
      <c r="AC567" s="218"/>
      <c r="AD567" s="219"/>
      <c r="AN567" s="63"/>
      <c r="AO567" s="63"/>
      <c r="AP567" s="63"/>
      <c r="AQ567" s="63"/>
      <c r="AR567" s="63"/>
      <c r="AS567" s="63"/>
      <c r="AT567" s="63"/>
      <c r="AU567" s="63"/>
      <c r="AV567" s="217"/>
      <c r="AW567" s="218"/>
      <c r="AX567" s="219"/>
      <c r="AY567" s="218"/>
      <c r="AZ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</row>
    <row r="568" spans="1:68" x14ac:dyDescent="0.2">
      <c r="A568" s="162"/>
      <c r="B568" s="162"/>
      <c r="C568" s="162"/>
      <c r="D568" s="162"/>
      <c r="AA568" s="217"/>
      <c r="AB568" s="218"/>
      <c r="AC568" s="218"/>
      <c r="AD568" s="219"/>
      <c r="AN568" s="63"/>
      <c r="AO568" s="63"/>
      <c r="AP568" s="63"/>
      <c r="AQ568" s="63"/>
      <c r="AR568" s="63"/>
      <c r="AS568" s="63"/>
      <c r="AT568" s="63"/>
      <c r="AU568" s="63"/>
      <c r="AV568" s="217"/>
      <c r="AW568" s="218"/>
      <c r="AX568" s="219"/>
      <c r="AY568" s="218"/>
      <c r="AZ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</row>
    <row r="569" spans="1:68" x14ac:dyDescent="0.2">
      <c r="A569" s="162"/>
      <c r="B569" s="162"/>
      <c r="C569" s="162"/>
      <c r="D569" s="162"/>
      <c r="AA569" s="217"/>
      <c r="AB569" s="218"/>
      <c r="AC569" s="218"/>
      <c r="AD569" s="219"/>
      <c r="AN569" s="63"/>
      <c r="AO569" s="63"/>
      <c r="AP569" s="63"/>
      <c r="AQ569" s="63"/>
      <c r="AR569" s="63"/>
      <c r="AS569" s="63"/>
      <c r="AT569" s="63"/>
      <c r="AU569" s="63"/>
      <c r="AV569" s="217"/>
      <c r="AW569" s="218"/>
      <c r="AX569" s="219"/>
      <c r="AY569" s="218"/>
      <c r="AZ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</row>
    <row r="570" spans="1:68" x14ac:dyDescent="0.2">
      <c r="A570" s="162"/>
      <c r="B570" s="162"/>
      <c r="C570" s="162"/>
      <c r="D570" s="162"/>
      <c r="AA570" s="217"/>
      <c r="AB570" s="218"/>
      <c r="AC570" s="218"/>
      <c r="AD570" s="219"/>
      <c r="AN570" s="63"/>
      <c r="AO570" s="63"/>
      <c r="AP570" s="63"/>
      <c r="AQ570" s="63"/>
      <c r="AR570" s="63"/>
      <c r="AS570" s="63"/>
      <c r="AT570" s="63"/>
      <c r="AU570" s="63"/>
      <c r="AV570" s="217"/>
      <c r="AW570" s="218"/>
      <c r="AX570" s="219"/>
      <c r="AY570" s="218"/>
      <c r="AZ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</row>
    <row r="571" spans="1:68" x14ac:dyDescent="0.2">
      <c r="A571" s="162"/>
      <c r="B571" s="162"/>
      <c r="C571" s="162"/>
      <c r="D571" s="162"/>
      <c r="AA571" s="217"/>
      <c r="AB571" s="218"/>
      <c r="AC571" s="218"/>
      <c r="AD571" s="219"/>
      <c r="AN571" s="63"/>
      <c r="AO571" s="63"/>
      <c r="AP571" s="63"/>
      <c r="AQ571" s="63"/>
      <c r="AR571" s="63"/>
      <c r="AS571" s="63"/>
      <c r="AT571" s="63"/>
      <c r="AU571" s="63"/>
      <c r="AV571" s="217"/>
      <c r="AW571" s="218"/>
      <c r="AX571" s="219"/>
      <c r="AY571" s="218"/>
      <c r="AZ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</row>
    <row r="572" spans="1:68" x14ac:dyDescent="0.2">
      <c r="A572" s="162"/>
      <c r="B572" s="162"/>
      <c r="C572" s="162"/>
      <c r="D572" s="162"/>
      <c r="AA572" s="217"/>
      <c r="AB572" s="218"/>
      <c r="AC572" s="218"/>
      <c r="AD572" s="219"/>
      <c r="AN572" s="63"/>
      <c r="AO572" s="63"/>
      <c r="AP572" s="63"/>
      <c r="AQ572" s="63"/>
      <c r="AR572" s="63"/>
      <c r="AS572" s="63"/>
      <c r="AT572" s="63"/>
      <c r="AU572" s="63"/>
      <c r="AV572" s="217"/>
      <c r="AW572" s="218"/>
      <c r="AX572" s="219"/>
      <c r="AY572" s="218"/>
      <c r="AZ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</row>
    <row r="573" spans="1:68" x14ac:dyDescent="0.2">
      <c r="A573" s="162"/>
      <c r="B573" s="162"/>
      <c r="C573" s="162"/>
      <c r="D573" s="162"/>
      <c r="AA573" s="217"/>
      <c r="AB573" s="218"/>
      <c r="AC573" s="218"/>
      <c r="AD573" s="219"/>
      <c r="AN573" s="63"/>
      <c r="AO573" s="63"/>
      <c r="AP573" s="63"/>
      <c r="AQ573" s="63"/>
      <c r="AR573" s="63"/>
      <c r="AS573" s="63"/>
      <c r="AT573" s="63"/>
      <c r="AU573" s="63"/>
      <c r="AV573" s="217"/>
      <c r="AW573" s="218"/>
      <c r="AX573" s="219"/>
      <c r="AY573" s="218"/>
      <c r="AZ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</row>
    <row r="574" spans="1:68" x14ac:dyDescent="0.2">
      <c r="A574" s="162"/>
      <c r="B574" s="162"/>
      <c r="C574" s="162"/>
      <c r="D574" s="162"/>
      <c r="AA574" s="217"/>
      <c r="AB574" s="218"/>
      <c r="AC574" s="218"/>
      <c r="AD574" s="219"/>
      <c r="AN574" s="63"/>
      <c r="AO574" s="63"/>
      <c r="AP574" s="63"/>
      <c r="AQ574" s="63"/>
      <c r="AR574" s="63"/>
      <c r="AS574" s="63"/>
      <c r="AT574" s="63"/>
      <c r="AU574" s="63"/>
      <c r="AV574" s="217"/>
      <c r="AW574" s="218"/>
      <c r="AX574" s="219"/>
      <c r="AY574" s="218"/>
      <c r="AZ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</row>
    <row r="575" spans="1:68" x14ac:dyDescent="0.2">
      <c r="A575" s="162"/>
      <c r="B575" s="162"/>
      <c r="C575" s="162"/>
      <c r="D575" s="162"/>
      <c r="AA575" s="217"/>
      <c r="AB575" s="218"/>
      <c r="AC575" s="218"/>
      <c r="AD575" s="219"/>
      <c r="AN575" s="63"/>
      <c r="AO575" s="63"/>
      <c r="AP575" s="63"/>
      <c r="AQ575" s="63"/>
      <c r="AR575" s="63"/>
      <c r="AS575" s="63"/>
      <c r="AT575" s="63"/>
      <c r="AU575" s="63"/>
      <c r="AV575" s="217"/>
      <c r="AW575" s="218"/>
      <c r="AX575" s="219"/>
      <c r="AY575" s="218"/>
      <c r="AZ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</row>
    <row r="576" spans="1:68" x14ac:dyDescent="0.2">
      <c r="A576" s="162"/>
      <c r="B576" s="162"/>
      <c r="C576" s="162"/>
      <c r="D576" s="162"/>
      <c r="AA576" s="217"/>
      <c r="AB576" s="218"/>
      <c r="AC576" s="218"/>
      <c r="AD576" s="219"/>
      <c r="AN576" s="63"/>
      <c r="AO576" s="63"/>
      <c r="AP576" s="63"/>
      <c r="AQ576" s="63"/>
      <c r="AR576" s="63"/>
      <c r="AS576" s="63"/>
      <c r="AT576" s="63"/>
      <c r="AU576" s="63"/>
      <c r="AV576" s="217"/>
      <c r="AW576" s="218"/>
      <c r="AX576" s="219"/>
      <c r="AY576" s="218"/>
      <c r="AZ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</row>
    <row r="577" spans="1:68" x14ac:dyDescent="0.2">
      <c r="A577" s="162"/>
      <c r="B577" s="162"/>
      <c r="C577" s="162"/>
      <c r="D577" s="162"/>
      <c r="AA577" s="217"/>
      <c r="AB577" s="218"/>
      <c r="AC577" s="218"/>
      <c r="AD577" s="219"/>
      <c r="AN577" s="63"/>
      <c r="AO577" s="63"/>
      <c r="AP577" s="63"/>
      <c r="AQ577" s="63"/>
      <c r="AR577" s="63"/>
      <c r="AS577" s="63"/>
      <c r="AT577" s="63"/>
      <c r="AU577" s="63"/>
      <c r="AV577" s="217"/>
      <c r="AW577" s="218"/>
      <c r="AX577" s="219"/>
      <c r="AY577" s="218"/>
      <c r="AZ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</row>
    <row r="578" spans="1:68" x14ac:dyDescent="0.2">
      <c r="A578" s="162"/>
      <c r="B578" s="162"/>
      <c r="C578" s="162"/>
      <c r="D578" s="162"/>
      <c r="AA578" s="217"/>
      <c r="AB578" s="218"/>
      <c r="AC578" s="218"/>
      <c r="AD578" s="219"/>
      <c r="AN578" s="63"/>
      <c r="AO578" s="63"/>
      <c r="AP578" s="63"/>
      <c r="AQ578" s="63"/>
      <c r="AR578" s="63"/>
      <c r="AS578" s="63"/>
      <c r="AT578" s="63"/>
      <c r="AU578" s="63"/>
      <c r="AV578" s="217"/>
      <c r="AW578" s="218"/>
      <c r="AX578" s="219"/>
      <c r="AY578" s="218"/>
      <c r="AZ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</row>
    <row r="579" spans="1:68" x14ac:dyDescent="0.2">
      <c r="A579" s="162"/>
      <c r="B579" s="162"/>
      <c r="C579" s="162"/>
      <c r="D579" s="162"/>
      <c r="AA579" s="217"/>
      <c r="AB579" s="218"/>
      <c r="AC579" s="218"/>
      <c r="AD579" s="219"/>
      <c r="AN579" s="63"/>
      <c r="AO579" s="63"/>
      <c r="AP579" s="63"/>
      <c r="AQ579" s="63"/>
      <c r="AR579" s="63"/>
      <c r="AS579" s="63"/>
      <c r="AT579" s="63"/>
      <c r="AU579" s="63"/>
      <c r="AV579" s="217"/>
      <c r="AW579" s="218"/>
      <c r="AX579" s="219"/>
      <c r="AY579" s="218"/>
      <c r="AZ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</row>
    <row r="580" spans="1:68" x14ac:dyDescent="0.2">
      <c r="A580" s="162"/>
      <c r="B580" s="162"/>
      <c r="C580" s="162"/>
      <c r="D580" s="162"/>
      <c r="AA580" s="217"/>
      <c r="AB580" s="218"/>
      <c r="AC580" s="218"/>
      <c r="AD580" s="219"/>
      <c r="AN580" s="63"/>
      <c r="AO580" s="63"/>
      <c r="AP580" s="63"/>
      <c r="AQ580" s="63"/>
      <c r="AR580" s="63"/>
      <c r="AS580" s="63"/>
      <c r="AT580" s="63"/>
      <c r="AU580" s="63"/>
      <c r="AV580" s="217"/>
      <c r="AW580" s="218"/>
      <c r="AX580" s="219"/>
      <c r="AY580" s="218"/>
      <c r="AZ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</row>
    <row r="581" spans="1:68" x14ac:dyDescent="0.2">
      <c r="A581" s="162"/>
      <c r="B581" s="162"/>
      <c r="C581" s="162"/>
      <c r="D581" s="162"/>
      <c r="AA581" s="217"/>
      <c r="AB581" s="218"/>
      <c r="AC581" s="218"/>
      <c r="AD581" s="219"/>
      <c r="AN581" s="63"/>
      <c r="AO581" s="63"/>
      <c r="AP581" s="63"/>
      <c r="AQ581" s="63"/>
      <c r="AR581" s="63"/>
      <c r="AS581" s="63"/>
      <c r="AT581" s="63"/>
      <c r="AU581" s="63"/>
      <c r="AV581" s="217"/>
      <c r="AW581" s="218"/>
      <c r="AX581" s="219"/>
      <c r="AY581" s="218"/>
      <c r="AZ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</row>
    <row r="582" spans="1:68" x14ac:dyDescent="0.2">
      <c r="A582" s="162"/>
      <c r="B582" s="162"/>
      <c r="C582" s="162"/>
      <c r="D582" s="162"/>
      <c r="AA582" s="217"/>
      <c r="AB582" s="218"/>
      <c r="AC582" s="218"/>
      <c r="AD582" s="219"/>
      <c r="AN582" s="63"/>
      <c r="AO582" s="63"/>
      <c r="AP582" s="63"/>
      <c r="AQ582" s="63"/>
      <c r="AR582" s="63"/>
      <c r="AS582" s="63"/>
      <c r="AT582" s="63"/>
      <c r="AU582" s="63"/>
      <c r="AV582" s="217"/>
      <c r="AW582" s="218"/>
      <c r="AX582" s="219"/>
      <c r="AY582" s="218"/>
      <c r="AZ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</row>
    <row r="583" spans="1:68" x14ac:dyDescent="0.2">
      <c r="A583" s="162"/>
      <c r="B583" s="162"/>
      <c r="C583" s="162"/>
      <c r="D583" s="162"/>
      <c r="AA583" s="217"/>
      <c r="AB583" s="218"/>
      <c r="AC583" s="218"/>
      <c r="AD583" s="219"/>
      <c r="AN583" s="63"/>
      <c r="AO583" s="63"/>
      <c r="AP583" s="63"/>
      <c r="AQ583" s="63"/>
      <c r="AR583" s="63"/>
      <c r="AS583" s="63"/>
      <c r="AT583" s="63"/>
      <c r="AU583" s="63"/>
      <c r="AV583" s="217"/>
      <c r="AW583" s="218"/>
      <c r="AX583" s="219"/>
      <c r="AY583" s="218"/>
      <c r="AZ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</row>
    <row r="584" spans="1:68" x14ac:dyDescent="0.2">
      <c r="A584" s="162"/>
      <c r="B584" s="162"/>
      <c r="C584" s="162"/>
      <c r="D584" s="162"/>
      <c r="AA584" s="217"/>
      <c r="AB584" s="218"/>
      <c r="AC584" s="218"/>
      <c r="AD584" s="219"/>
      <c r="AN584" s="63"/>
      <c r="AO584" s="63"/>
      <c r="AP584" s="63"/>
      <c r="AQ584" s="63"/>
      <c r="AR584" s="63"/>
      <c r="AS584" s="63"/>
      <c r="AT584" s="63"/>
      <c r="AU584" s="63"/>
      <c r="AV584" s="217"/>
      <c r="AW584" s="218"/>
      <c r="AX584" s="219"/>
      <c r="AY584" s="218"/>
      <c r="AZ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</row>
    <row r="585" spans="1:68" x14ac:dyDescent="0.2">
      <c r="A585" s="162"/>
      <c r="B585" s="162"/>
      <c r="C585" s="162"/>
      <c r="D585" s="162"/>
      <c r="AA585" s="217"/>
      <c r="AB585" s="218"/>
      <c r="AC585" s="218"/>
      <c r="AD585" s="219"/>
      <c r="AN585" s="63"/>
      <c r="AO585" s="63"/>
      <c r="AP585" s="63"/>
      <c r="AQ585" s="63"/>
      <c r="AR585" s="63"/>
      <c r="AS585" s="63"/>
      <c r="AT585" s="63"/>
      <c r="AU585" s="63"/>
      <c r="AV585" s="217"/>
      <c r="AW585" s="218"/>
      <c r="AX585" s="219"/>
      <c r="AY585" s="218"/>
      <c r="AZ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</row>
    <row r="586" spans="1:68" x14ac:dyDescent="0.2">
      <c r="A586" s="162"/>
      <c r="B586" s="162"/>
      <c r="C586" s="162"/>
      <c r="D586" s="162"/>
      <c r="AA586" s="217"/>
      <c r="AB586" s="218"/>
      <c r="AC586" s="218"/>
      <c r="AD586" s="219"/>
      <c r="AN586" s="63"/>
      <c r="AO586" s="63"/>
      <c r="AP586" s="63"/>
      <c r="AQ586" s="63"/>
      <c r="AR586" s="63"/>
      <c r="AS586" s="63"/>
      <c r="AT586" s="63"/>
      <c r="AU586" s="63"/>
      <c r="AV586" s="217"/>
      <c r="AW586" s="218"/>
      <c r="AX586" s="219"/>
      <c r="AY586" s="218"/>
      <c r="AZ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</row>
    <row r="587" spans="1:68" x14ac:dyDescent="0.2">
      <c r="A587" s="162"/>
      <c r="B587" s="162"/>
      <c r="C587" s="162"/>
      <c r="D587" s="162"/>
      <c r="AA587" s="217"/>
      <c r="AB587" s="218"/>
      <c r="AC587" s="218"/>
      <c r="AD587" s="219"/>
      <c r="AN587" s="63"/>
      <c r="AO587" s="63"/>
      <c r="AP587" s="63"/>
      <c r="AQ587" s="63"/>
      <c r="AR587" s="63"/>
      <c r="AS587" s="63"/>
      <c r="AT587" s="63"/>
      <c r="AU587" s="63"/>
      <c r="AV587" s="217"/>
      <c r="AW587" s="218"/>
      <c r="AX587" s="219"/>
      <c r="AY587" s="218"/>
      <c r="AZ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</row>
    <row r="588" spans="1:68" x14ac:dyDescent="0.2">
      <c r="A588" s="162"/>
      <c r="B588" s="162"/>
      <c r="C588" s="162"/>
      <c r="D588" s="162"/>
      <c r="AA588" s="217"/>
      <c r="AB588" s="218"/>
      <c r="AC588" s="218"/>
      <c r="AD588" s="219"/>
      <c r="AN588" s="63"/>
      <c r="AO588" s="63"/>
      <c r="AP588" s="63"/>
      <c r="AQ588" s="63"/>
      <c r="AR588" s="63"/>
      <c r="AS588" s="63"/>
      <c r="AT588" s="63"/>
      <c r="AU588" s="63"/>
      <c r="AV588" s="217"/>
      <c r="AW588" s="218"/>
      <c r="AX588" s="219"/>
      <c r="AY588" s="218"/>
      <c r="AZ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</row>
    <row r="589" spans="1:68" x14ac:dyDescent="0.2">
      <c r="A589" s="162"/>
      <c r="B589" s="162"/>
      <c r="C589" s="162"/>
      <c r="D589" s="162"/>
      <c r="AA589" s="217"/>
      <c r="AB589" s="218"/>
      <c r="AC589" s="218"/>
      <c r="AD589" s="219"/>
      <c r="AN589" s="63"/>
      <c r="AO589" s="63"/>
      <c r="AP589" s="63"/>
      <c r="AQ589" s="63"/>
      <c r="AR589" s="63"/>
      <c r="AS589" s="63"/>
      <c r="AT589" s="63"/>
      <c r="AU589" s="63"/>
      <c r="AV589" s="217"/>
      <c r="AW589" s="218"/>
      <c r="AX589" s="219"/>
      <c r="AY589" s="218"/>
      <c r="AZ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</row>
    <row r="590" spans="1:68" x14ac:dyDescent="0.2">
      <c r="A590" s="162"/>
      <c r="B590" s="162"/>
      <c r="C590" s="162"/>
      <c r="D590" s="162"/>
      <c r="AA590" s="217"/>
      <c r="AB590" s="218"/>
      <c r="AC590" s="218"/>
      <c r="AD590" s="219"/>
      <c r="AN590" s="63"/>
      <c r="AO590" s="63"/>
      <c r="AP590" s="63"/>
      <c r="AQ590" s="63"/>
      <c r="AR590" s="63"/>
      <c r="AS590" s="63"/>
      <c r="AT590" s="63"/>
      <c r="AU590" s="63"/>
      <c r="AV590" s="217"/>
      <c r="AW590" s="218"/>
      <c r="AX590" s="219"/>
      <c r="AY590" s="218"/>
      <c r="AZ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</row>
    <row r="591" spans="1:68" x14ac:dyDescent="0.2">
      <c r="A591" s="162"/>
      <c r="B591" s="162"/>
      <c r="C591" s="162"/>
      <c r="D591" s="162"/>
      <c r="AA591" s="217"/>
      <c r="AB591" s="218"/>
      <c r="AC591" s="218"/>
      <c r="AD591" s="219"/>
      <c r="AN591" s="63"/>
      <c r="AO591" s="63"/>
      <c r="AP591" s="63"/>
      <c r="AQ591" s="63"/>
      <c r="AR591" s="63"/>
      <c r="AS591" s="63"/>
      <c r="AT591" s="63"/>
      <c r="AU591" s="63"/>
      <c r="AV591" s="217"/>
      <c r="AW591" s="218"/>
      <c r="AX591" s="219"/>
      <c r="AY591" s="218"/>
      <c r="AZ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</row>
    <row r="592" spans="1:68" x14ac:dyDescent="0.2">
      <c r="A592" s="162"/>
      <c r="B592" s="162"/>
      <c r="C592" s="162"/>
      <c r="D592" s="162"/>
      <c r="AA592" s="217"/>
      <c r="AB592" s="218"/>
      <c r="AC592" s="218"/>
      <c r="AD592" s="219"/>
      <c r="AN592" s="63"/>
      <c r="AO592" s="63"/>
      <c r="AP592" s="63"/>
      <c r="AQ592" s="63"/>
      <c r="AR592" s="63"/>
      <c r="AS592" s="63"/>
      <c r="AT592" s="63"/>
      <c r="AU592" s="63"/>
      <c r="AV592" s="217"/>
      <c r="AW592" s="218"/>
      <c r="AX592" s="219"/>
      <c r="AY592" s="218"/>
      <c r="AZ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</row>
    <row r="593" spans="1:68" x14ac:dyDescent="0.2">
      <c r="A593" s="162"/>
      <c r="B593" s="162"/>
      <c r="C593" s="162"/>
      <c r="D593" s="162"/>
      <c r="AA593" s="217"/>
      <c r="AB593" s="218"/>
      <c r="AC593" s="218"/>
      <c r="AD593" s="219"/>
      <c r="AN593" s="63"/>
      <c r="AO593" s="63"/>
      <c r="AP593" s="63"/>
      <c r="AQ593" s="63"/>
      <c r="AR593" s="63"/>
      <c r="AS593" s="63"/>
      <c r="AT593" s="63"/>
      <c r="AU593" s="63"/>
      <c r="AV593" s="217"/>
      <c r="AW593" s="218"/>
      <c r="AX593" s="219"/>
      <c r="AY593" s="218"/>
      <c r="AZ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</row>
    <row r="594" spans="1:68" x14ac:dyDescent="0.2">
      <c r="A594" s="162"/>
      <c r="B594" s="162"/>
      <c r="C594" s="162"/>
      <c r="D594" s="162"/>
      <c r="AA594" s="217"/>
      <c r="AB594" s="218"/>
      <c r="AC594" s="218"/>
      <c r="AD594" s="219"/>
      <c r="AN594" s="63"/>
      <c r="AO594" s="63"/>
      <c r="AP594" s="63"/>
      <c r="AQ594" s="63"/>
      <c r="AR594" s="63"/>
      <c r="AS594" s="63"/>
      <c r="AT594" s="63"/>
      <c r="AU594" s="63"/>
      <c r="AV594" s="217"/>
      <c r="AW594" s="218"/>
      <c r="AX594" s="219"/>
      <c r="AY594" s="218"/>
      <c r="AZ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</row>
    <row r="595" spans="1:68" x14ac:dyDescent="0.2">
      <c r="A595" s="162"/>
      <c r="B595" s="162"/>
      <c r="C595" s="162"/>
      <c r="D595" s="162"/>
      <c r="AA595" s="217"/>
      <c r="AB595" s="218"/>
      <c r="AC595" s="218"/>
      <c r="AD595" s="219"/>
      <c r="AN595" s="63"/>
      <c r="AO595" s="63"/>
      <c r="AP595" s="63"/>
      <c r="AQ595" s="63"/>
      <c r="AR595" s="63"/>
      <c r="AS595" s="63"/>
      <c r="AT595" s="63"/>
      <c r="AU595" s="63"/>
      <c r="AV595" s="217"/>
      <c r="AW595" s="218"/>
      <c r="AX595" s="219"/>
      <c r="AY595" s="218"/>
      <c r="AZ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</row>
    <row r="596" spans="1:68" x14ac:dyDescent="0.2">
      <c r="A596" s="162"/>
      <c r="B596" s="162"/>
      <c r="C596" s="162"/>
      <c r="D596" s="162"/>
      <c r="AA596" s="217"/>
      <c r="AB596" s="218"/>
      <c r="AC596" s="218"/>
      <c r="AD596" s="219"/>
      <c r="AN596" s="63"/>
      <c r="AO596" s="63"/>
      <c r="AP596" s="63"/>
      <c r="AQ596" s="63"/>
      <c r="AR596" s="63"/>
      <c r="AS596" s="63"/>
      <c r="AT596" s="63"/>
      <c r="AU596" s="63"/>
      <c r="AV596" s="217"/>
      <c r="AW596" s="218"/>
      <c r="AX596" s="219"/>
      <c r="AY596" s="218"/>
      <c r="AZ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</row>
    <row r="597" spans="1:68" x14ac:dyDescent="0.2">
      <c r="A597" s="162"/>
      <c r="B597" s="162"/>
      <c r="C597" s="162"/>
      <c r="D597" s="162"/>
      <c r="AA597" s="217"/>
      <c r="AB597" s="218"/>
      <c r="AC597" s="218"/>
      <c r="AD597" s="219"/>
      <c r="AN597" s="63"/>
      <c r="AO597" s="63"/>
      <c r="AP597" s="63"/>
      <c r="AQ597" s="63"/>
      <c r="AR597" s="63"/>
      <c r="AS597" s="63"/>
      <c r="AT597" s="63"/>
      <c r="AU597" s="63"/>
      <c r="AV597" s="217"/>
      <c r="AW597" s="218"/>
      <c r="AX597" s="219"/>
      <c r="AY597" s="218"/>
      <c r="AZ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</row>
    <row r="598" spans="1:68" x14ac:dyDescent="0.2">
      <c r="A598" s="162"/>
      <c r="B598" s="162"/>
      <c r="C598" s="162"/>
      <c r="D598" s="162"/>
      <c r="AA598" s="217"/>
      <c r="AB598" s="218"/>
      <c r="AC598" s="218"/>
      <c r="AD598" s="219"/>
      <c r="AN598" s="63"/>
      <c r="AO598" s="63"/>
      <c r="AP598" s="63"/>
      <c r="AQ598" s="63"/>
      <c r="AR598" s="63"/>
      <c r="AS598" s="63"/>
      <c r="AT598" s="63"/>
      <c r="AU598" s="63"/>
      <c r="AV598" s="217"/>
      <c r="AW598" s="218"/>
      <c r="AX598" s="219"/>
      <c r="AY598" s="218"/>
      <c r="AZ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</row>
    <row r="599" spans="1:68" x14ac:dyDescent="0.2">
      <c r="A599" s="162"/>
      <c r="B599" s="162"/>
      <c r="C599" s="162"/>
      <c r="D599" s="162"/>
      <c r="AA599" s="217"/>
      <c r="AB599" s="218"/>
      <c r="AC599" s="218"/>
      <c r="AD599" s="219"/>
      <c r="AN599" s="63"/>
      <c r="AO599" s="63"/>
      <c r="AP599" s="63"/>
      <c r="AQ599" s="63"/>
      <c r="AR599" s="63"/>
      <c r="AS599" s="63"/>
      <c r="AT599" s="63"/>
      <c r="AU599" s="63"/>
      <c r="AV599" s="217"/>
      <c r="AW599" s="218"/>
      <c r="AX599" s="219"/>
      <c r="AY599" s="218"/>
      <c r="AZ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</row>
    <row r="600" spans="1:68" x14ac:dyDescent="0.2">
      <c r="A600" s="162"/>
      <c r="B600" s="162"/>
      <c r="C600" s="162"/>
      <c r="D600" s="162"/>
      <c r="AA600" s="217"/>
      <c r="AB600" s="218"/>
      <c r="AC600" s="218"/>
      <c r="AD600" s="219"/>
      <c r="AN600" s="63"/>
      <c r="AO600" s="63"/>
      <c r="AP600" s="63"/>
      <c r="AQ600" s="63"/>
      <c r="AR600" s="63"/>
      <c r="AS600" s="63"/>
      <c r="AT600" s="63"/>
      <c r="AU600" s="63"/>
      <c r="AV600" s="217"/>
      <c r="AW600" s="218"/>
      <c r="AX600" s="219"/>
      <c r="AY600" s="218"/>
      <c r="AZ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</row>
    <row r="601" spans="1:68" x14ac:dyDescent="0.2">
      <c r="A601" s="162"/>
      <c r="B601" s="162"/>
      <c r="C601" s="162"/>
      <c r="D601" s="162"/>
      <c r="AA601" s="217"/>
      <c r="AB601" s="218"/>
      <c r="AC601" s="218"/>
      <c r="AD601" s="219"/>
      <c r="AN601" s="63"/>
      <c r="AO601" s="63"/>
      <c r="AP601" s="63"/>
      <c r="AQ601" s="63"/>
      <c r="AR601" s="63"/>
      <c r="AS601" s="63"/>
      <c r="AT601" s="63"/>
      <c r="AU601" s="63"/>
      <c r="AV601" s="217"/>
      <c r="AW601" s="218"/>
      <c r="AX601" s="219"/>
      <c r="AY601" s="218"/>
      <c r="AZ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</row>
    <row r="602" spans="1:68" x14ac:dyDescent="0.2">
      <c r="A602" s="162"/>
      <c r="B602" s="162"/>
      <c r="C602" s="162"/>
      <c r="D602" s="162"/>
      <c r="AA602" s="217"/>
      <c r="AB602" s="218"/>
      <c r="AC602" s="218"/>
      <c r="AD602" s="219"/>
      <c r="AN602" s="63"/>
      <c r="AO602" s="63"/>
      <c r="AP602" s="63"/>
      <c r="AQ602" s="63"/>
      <c r="AR602" s="63"/>
      <c r="AS602" s="63"/>
      <c r="AT602" s="63"/>
      <c r="AU602" s="63"/>
      <c r="AV602" s="217"/>
      <c r="AW602" s="218"/>
      <c r="AX602" s="219"/>
      <c r="AY602" s="218"/>
      <c r="AZ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</row>
    <row r="603" spans="1:68" x14ac:dyDescent="0.2">
      <c r="A603" s="162"/>
      <c r="B603" s="162"/>
      <c r="C603" s="162"/>
      <c r="D603" s="162"/>
      <c r="AA603" s="217"/>
      <c r="AB603" s="218"/>
      <c r="AC603" s="218"/>
      <c r="AD603" s="219"/>
      <c r="AN603" s="63"/>
      <c r="AO603" s="63"/>
      <c r="AP603" s="63"/>
      <c r="AQ603" s="63"/>
      <c r="AR603" s="63"/>
      <c r="AS603" s="63"/>
      <c r="AT603" s="63"/>
      <c r="AU603" s="63"/>
      <c r="AV603" s="217"/>
      <c r="AW603" s="218"/>
      <c r="AX603" s="219"/>
      <c r="AY603" s="218"/>
      <c r="AZ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</row>
    <row r="604" spans="1:68" x14ac:dyDescent="0.2">
      <c r="A604" s="162"/>
      <c r="B604" s="162"/>
      <c r="C604" s="162"/>
      <c r="D604" s="162"/>
      <c r="AA604" s="217"/>
      <c r="AB604" s="218"/>
      <c r="AC604" s="218"/>
      <c r="AD604" s="219"/>
      <c r="AN604" s="63"/>
      <c r="AO604" s="63"/>
      <c r="AP604" s="63"/>
      <c r="AQ604" s="63"/>
      <c r="AR604" s="63"/>
      <c r="AS604" s="63"/>
      <c r="AT604" s="63"/>
      <c r="AU604" s="63"/>
      <c r="AV604" s="217"/>
      <c r="AW604" s="218"/>
      <c r="AX604" s="219"/>
      <c r="AY604" s="218"/>
      <c r="AZ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</row>
    <row r="605" spans="1:68" x14ac:dyDescent="0.2">
      <c r="A605" s="162"/>
      <c r="B605" s="162"/>
      <c r="C605" s="162"/>
      <c r="D605" s="162"/>
      <c r="AA605" s="217"/>
      <c r="AB605" s="218"/>
      <c r="AC605" s="218"/>
      <c r="AD605" s="219"/>
      <c r="AN605" s="63"/>
      <c r="AO605" s="63"/>
      <c r="AP605" s="63"/>
      <c r="AQ605" s="63"/>
      <c r="AR605" s="63"/>
      <c r="AS605" s="63"/>
      <c r="AT605" s="63"/>
      <c r="AU605" s="63"/>
      <c r="AV605" s="217"/>
      <c r="AW605" s="218"/>
      <c r="AX605" s="219"/>
      <c r="AY605" s="218"/>
      <c r="AZ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</row>
    <row r="606" spans="1:68" x14ac:dyDescent="0.2">
      <c r="A606" s="162"/>
      <c r="B606" s="162"/>
      <c r="C606" s="162"/>
      <c r="D606" s="162"/>
      <c r="AA606" s="217"/>
      <c r="AB606" s="218"/>
      <c r="AC606" s="218"/>
      <c r="AD606" s="219"/>
      <c r="AN606" s="63"/>
      <c r="AO606" s="63"/>
      <c r="AP606" s="63"/>
      <c r="AQ606" s="63"/>
      <c r="AR606" s="63"/>
      <c r="AS606" s="63"/>
      <c r="AT606" s="63"/>
      <c r="AU606" s="63"/>
      <c r="AV606" s="217"/>
      <c r="AW606" s="218"/>
      <c r="AX606" s="219"/>
      <c r="AY606" s="218"/>
      <c r="AZ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</row>
    <row r="607" spans="1:68" x14ac:dyDescent="0.2">
      <c r="A607" s="162"/>
      <c r="B607" s="162"/>
      <c r="C607" s="162"/>
      <c r="D607" s="162"/>
      <c r="AA607" s="217"/>
      <c r="AB607" s="218"/>
      <c r="AC607" s="218"/>
      <c r="AD607" s="219"/>
      <c r="AN607" s="63"/>
      <c r="AO607" s="63"/>
      <c r="AP607" s="63"/>
      <c r="AQ607" s="63"/>
      <c r="AR607" s="63"/>
      <c r="AS607" s="63"/>
      <c r="AT607" s="63"/>
      <c r="AU607" s="63"/>
      <c r="AV607" s="217"/>
      <c r="AW607" s="218"/>
      <c r="AX607" s="219"/>
      <c r="AY607" s="218"/>
      <c r="AZ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</row>
    <row r="608" spans="1:68" x14ac:dyDescent="0.2">
      <c r="A608" s="162"/>
      <c r="B608" s="162"/>
      <c r="C608" s="162"/>
      <c r="D608" s="162"/>
      <c r="AA608" s="217"/>
      <c r="AB608" s="218"/>
      <c r="AC608" s="218"/>
      <c r="AD608" s="219"/>
      <c r="AN608" s="63"/>
      <c r="AO608" s="63"/>
      <c r="AP608" s="63"/>
      <c r="AQ608" s="63"/>
      <c r="AR608" s="63"/>
      <c r="AS608" s="63"/>
      <c r="AT608" s="63"/>
      <c r="AU608" s="63"/>
      <c r="AV608" s="217"/>
      <c r="AW608" s="218"/>
      <c r="AX608" s="219"/>
      <c r="AY608" s="218"/>
      <c r="AZ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</row>
    <row r="609" spans="1:68" x14ac:dyDescent="0.2">
      <c r="A609" s="162"/>
      <c r="B609" s="162"/>
      <c r="C609" s="162"/>
      <c r="D609" s="162"/>
      <c r="AA609" s="217"/>
      <c r="AB609" s="218"/>
      <c r="AC609" s="218"/>
      <c r="AD609" s="219"/>
      <c r="AN609" s="63"/>
      <c r="AO609" s="63"/>
      <c r="AP609" s="63"/>
      <c r="AQ609" s="63"/>
      <c r="AR609" s="63"/>
      <c r="AS609" s="63"/>
      <c r="AT609" s="63"/>
      <c r="AU609" s="63"/>
      <c r="AV609" s="217"/>
      <c r="AW609" s="218"/>
      <c r="AX609" s="219"/>
      <c r="AY609" s="218"/>
      <c r="AZ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</row>
    <row r="610" spans="1:68" x14ac:dyDescent="0.2">
      <c r="A610" s="162"/>
      <c r="B610" s="162"/>
      <c r="C610" s="162"/>
      <c r="D610" s="162"/>
      <c r="AA610" s="217"/>
      <c r="AB610" s="218"/>
      <c r="AC610" s="218"/>
      <c r="AD610" s="219"/>
      <c r="AN610" s="63"/>
      <c r="AO610" s="63"/>
      <c r="AP610" s="63"/>
      <c r="AQ610" s="63"/>
      <c r="AR610" s="63"/>
      <c r="AS610" s="63"/>
      <c r="AT610" s="63"/>
      <c r="AU610" s="63"/>
      <c r="AV610" s="217"/>
      <c r="AW610" s="218"/>
      <c r="AX610" s="219"/>
      <c r="AY610" s="218"/>
      <c r="AZ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</row>
    <row r="611" spans="1:68" x14ac:dyDescent="0.2">
      <c r="A611" s="162"/>
      <c r="B611" s="162"/>
      <c r="C611" s="162"/>
      <c r="D611" s="162"/>
      <c r="AA611" s="217"/>
      <c r="AB611" s="218"/>
      <c r="AC611" s="218"/>
      <c r="AD611" s="219"/>
      <c r="AN611" s="63"/>
      <c r="AO611" s="63"/>
      <c r="AP611" s="63"/>
      <c r="AQ611" s="63"/>
      <c r="AR611" s="63"/>
      <c r="AS611" s="63"/>
      <c r="AT611" s="63"/>
      <c r="AU611" s="63"/>
      <c r="AV611" s="217"/>
      <c r="AW611" s="218"/>
      <c r="AX611" s="219"/>
      <c r="AY611" s="218"/>
      <c r="AZ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</row>
    <row r="612" spans="1:68" x14ac:dyDescent="0.2">
      <c r="A612" s="162"/>
      <c r="B612" s="162"/>
      <c r="C612" s="162"/>
      <c r="D612" s="162"/>
      <c r="AA612" s="217"/>
      <c r="AB612" s="218"/>
      <c r="AC612" s="218"/>
      <c r="AD612" s="219"/>
      <c r="AN612" s="63"/>
      <c r="AO612" s="63"/>
      <c r="AP612" s="63"/>
      <c r="AQ612" s="63"/>
      <c r="AR612" s="63"/>
      <c r="AS612" s="63"/>
      <c r="AT612" s="63"/>
      <c r="AU612" s="63"/>
      <c r="AV612" s="217"/>
      <c r="AW612" s="218"/>
      <c r="AX612" s="219"/>
      <c r="AY612" s="218"/>
      <c r="AZ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</row>
    <row r="613" spans="1:68" x14ac:dyDescent="0.2">
      <c r="A613" s="162"/>
      <c r="B613" s="162"/>
      <c r="C613" s="162"/>
      <c r="D613" s="162"/>
      <c r="AA613" s="217"/>
      <c r="AB613" s="218"/>
      <c r="AC613" s="218"/>
      <c r="AD613" s="219"/>
      <c r="AN613" s="63"/>
      <c r="AO613" s="63"/>
      <c r="AP613" s="63"/>
      <c r="AQ613" s="63"/>
      <c r="AR613" s="63"/>
      <c r="AS613" s="63"/>
      <c r="AT613" s="63"/>
      <c r="AU613" s="63"/>
      <c r="AV613" s="217"/>
      <c r="AW613" s="218"/>
      <c r="AX613" s="219"/>
      <c r="AY613" s="218"/>
      <c r="AZ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</row>
    <row r="614" spans="1:68" x14ac:dyDescent="0.2">
      <c r="A614" s="162"/>
      <c r="B614" s="162"/>
      <c r="C614" s="162"/>
      <c r="D614" s="162"/>
      <c r="AA614" s="217"/>
      <c r="AB614" s="218"/>
      <c r="AC614" s="218"/>
      <c r="AD614" s="219"/>
      <c r="AN614" s="63"/>
      <c r="AO614" s="63"/>
      <c r="AP614" s="63"/>
      <c r="AQ614" s="63"/>
      <c r="AR614" s="63"/>
      <c r="AS614" s="63"/>
      <c r="AT614" s="63"/>
      <c r="AU614" s="63"/>
      <c r="AV614" s="217"/>
      <c r="AW614" s="218"/>
      <c r="AX614" s="219"/>
      <c r="AY614" s="218"/>
      <c r="AZ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</row>
    <row r="615" spans="1:68" x14ac:dyDescent="0.2">
      <c r="A615" s="162"/>
      <c r="B615" s="162"/>
      <c r="C615" s="162"/>
      <c r="D615" s="162"/>
      <c r="AA615" s="217"/>
      <c r="AB615" s="218"/>
      <c r="AC615" s="218"/>
      <c r="AD615" s="219"/>
      <c r="AN615" s="63"/>
      <c r="AO615" s="63"/>
      <c r="AP615" s="63"/>
      <c r="AQ615" s="63"/>
      <c r="AR615" s="63"/>
      <c r="AS615" s="63"/>
      <c r="AT615" s="63"/>
      <c r="AU615" s="63"/>
      <c r="AV615" s="217"/>
      <c r="AW615" s="218"/>
      <c r="AX615" s="219"/>
      <c r="AY615" s="218"/>
      <c r="AZ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</row>
    <row r="616" spans="1:68" x14ac:dyDescent="0.2">
      <c r="A616" s="162"/>
      <c r="B616" s="162"/>
      <c r="C616" s="162"/>
      <c r="D616" s="162"/>
      <c r="AA616" s="217"/>
      <c r="AB616" s="218"/>
      <c r="AC616" s="218"/>
      <c r="AD616" s="219"/>
      <c r="AN616" s="63"/>
      <c r="AO616" s="63"/>
      <c r="AP616" s="63"/>
      <c r="AQ616" s="63"/>
      <c r="AR616" s="63"/>
      <c r="AS616" s="63"/>
      <c r="AT616" s="63"/>
      <c r="AU616" s="63"/>
      <c r="AV616" s="217"/>
      <c r="AW616" s="218"/>
      <c r="AX616" s="219"/>
      <c r="AY616" s="218"/>
      <c r="AZ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</row>
    <row r="617" spans="1:68" x14ac:dyDescent="0.2">
      <c r="A617" s="162"/>
      <c r="B617" s="162"/>
      <c r="C617" s="162"/>
      <c r="D617" s="162"/>
      <c r="AA617" s="217"/>
      <c r="AB617" s="218"/>
      <c r="AC617" s="218"/>
      <c r="AD617" s="219"/>
      <c r="AN617" s="63"/>
      <c r="AO617" s="63"/>
      <c r="AP617" s="63"/>
      <c r="AQ617" s="63"/>
      <c r="AR617" s="63"/>
      <c r="AS617" s="63"/>
      <c r="AT617" s="63"/>
      <c r="AU617" s="63"/>
      <c r="AV617" s="217"/>
      <c r="AW617" s="218"/>
      <c r="AX617" s="219"/>
      <c r="AY617" s="218"/>
      <c r="AZ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</row>
    <row r="618" spans="1:68" x14ac:dyDescent="0.2">
      <c r="A618" s="162"/>
      <c r="B618" s="162"/>
      <c r="C618" s="162"/>
      <c r="D618" s="162"/>
      <c r="AA618" s="217"/>
      <c r="AB618" s="218"/>
      <c r="AC618" s="218"/>
      <c r="AD618" s="219"/>
      <c r="AN618" s="63"/>
      <c r="AO618" s="63"/>
      <c r="AP618" s="63"/>
      <c r="AQ618" s="63"/>
      <c r="AR618" s="63"/>
      <c r="AS618" s="63"/>
      <c r="AT618" s="63"/>
      <c r="AU618" s="63"/>
      <c r="AV618" s="217"/>
      <c r="AW618" s="218"/>
      <c r="AX618" s="219"/>
      <c r="AY618" s="218"/>
      <c r="AZ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</row>
    <row r="619" spans="1:68" x14ac:dyDescent="0.2">
      <c r="A619" s="162"/>
      <c r="B619" s="162"/>
      <c r="C619" s="162"/>
      <c r="D619" s="162"/>
      <c r="AA619" s="217"/>
      <c r="AB619" s="218"/>
      <c r="AC619" s="218"/>
      <c r="AD619" s="219"/>
      <c r="AN619" s="63"/>
      <c r="AO619" s="63"/>
      <c r="AP619" s="63"/>
      <c r="AQ619" s="63"/>
      <c r="AR619" s="63"/>
      <c r="AS619" s="63"/>
      <c r="AT619" s="63"/>
      <c r="AU619" s="63"/>
      <c r="AV619" s="217"/>
      <c r="AW619" s="218"/>
      <c r="AX619" s="219"/>
      <c r="AY619" s="218"/>
      <c r="AZ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</row>
    <row r="620" spans="1:68" x14ac:dyDescent="0.2">
      <c r="A620" s="162"/>
      <c r="B620" s="162"/>
      <c r="C620" s="162"/>
      <c r="D620" s="162"/>
      <c r="AA620" s="217"/>
      <c r="AB620" s="218"/>
      <c r="AC620" s="218"/>
      <c r="AD620" s="219"/>
      <c r="AN620" s="63"/>
      <c r="AO620" s="63"/>
      <c r="AP620" s="63"/>
      <c r="AQ620" s="63"/>
      <c r="AR620" s="63"/>
      <c r="AS620" s="63"/>
      <c r="AT620" s="63"/>
      <c r="AU620" s="63"/>
      <c r="AV620" s="217"/>
      <c r="AW620" s="218"/>
      <c r="AX620" s="219"/>
      <c r="AY620" s="218"/>
      <c r="AZ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</row>
    <row r="621" spans="1:68" x14ac:dyDescent="0.2">
      <c r="A621" s="162"/>
      <c r="B621" s="162"/>
      <c r="C621" s="162"/>
      <c r="D621" s="162"/>
      <c r="AA621" s="217"/>
      <c r="AB621" s="218"/>
      <c r="AC621" s="218"/>
      <c r="AD621" s="219"/>
      <c r="AN621" s="63"/>
      <c r="AO621" s="63"/>
      <c r="AP621" s="63"/>
      <c r="AQ621" s="63"/>
      <c r="AR621" s="63"/>
      <c r="AS621" s="63"/>
      <c r="AT621" s="63"/>
      <c r="AU621" s="63"/>
      <c r="AV621" s="217"/>
      <c r="AW621" s="218"/>
      <c r="AX621" s="219"/>
      <c r="AY621" s="218"/>
      <c r="AZ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</row>
    <row r="622" spans="1:68" x14ac:dyDescent="0.2">
      <c r="A622" s="162"/>
      <c r="B622" s="162"/>
      <c r="C622" s="162"/>
      <c r="D622" s="162"/>
      <c r="AA622" s="217"/>
      <c r="AB622" s="218"/>
      <c r="AC622" s="218"/>
      <c r="AD622" s="219"/>
      <c r="AN622" s="63"/>
      <c r="AO622" s="63"/>
      <c r="AP622" s="63"/>
      <c r="AQ622" s="63"/>
      <c r="AR622" s="63"/>
      <c r="AS622" s="63"/>
      <c r="AT622" s="63"/>
      <c r="AU622" s="63"/>
      <c r="AV622" s="217"/>
      <c r="AW622" s="218"/>
      <c r="AX622" s="219"/>
      <c r="AY622" s="218"/>
      <c r="AZ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</row>
    <row r="623" spans="1:68" x14ac:dyDescent="0.2">
      <c r="A623" s="162"/>
      <c r="B623" s="162"/>
      <c r="C623" s="162"/>
      <c r="D623" s="162"/>
      <c r="AA623" s="217"/>
      <c r="AB623" s="218"/>
      <c r="AC623" s="218"/>
      <c r="AD623" s="219"/>
      <c r="AN623" s="63"/>
      <c r="AO623" s="63"/>
      <c r="AP623" s="63"/>
      <c r="AQ623" s="63"/>
      <c r="AR623" s="63"/>
      <c r="AS623" s="63"/>
      <c r="AT623" s="63"/>
      <c r="AU623" s="63"/>
      <c r="AV623" s="217"/>
      <c r="AW623" s="218"/>
      <c r="AX623" s="219"/>
      <c r="AY623" s="218"/>
      <c r="AZ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</row>
    <row r="624" spans="1:68" x14ac:dyDescent="0.2">
      <c r="A624" s="162"/>
      <c r="B624" s="162"/>
      <c r="C624" s="162"/>
      <c r="D624" s="162"/>
      <c r="AA624" s="217"/>
      <c r="AB624" s="218"/>
      <c r="AC624" s="218"/>
      <c r="AD624" s="219"/>
      <c r="AN624" s="63"/>
      <c r="AO624" s="63"/>
      <c r="AP624" s="63"/>
      <c r="AQ624" s="63"/>
      <c r="AR624" s="63"/>
      <c r="AS624" s="63"/>
      <c r="AT624" s="63"/>
      <c r="AU624" s="63"/>
      <c r="AV624" s="217"/>
      <c r="AW624" s="218"/>
      <c r="AX624" s="219"/>
      <c r="AY624" s="218"/>
      <c r="AZ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</row>
    <row r="625" spans="1:68" x14ac:dyDescent="0.2">
      <c r="A625" s="162"/>
      <c r="B625" s="162"/>
      <c r="C625" s="162"/>
      <c r="D625" s="162"/>
      <c r="AA625" s="217"/>
      <c r="AB625" s="218"/>
      <c r="AC625" s="218"/>
      <c r="AD625" s="219"/>
      <c r="AN625" s="63"/>
      <c r="AO625" s="63"/>
      <c r="AP625" s="63"/>
      <c r="AQ625" s="63"/>
      <c r="AR625" s="63"/>
      <c r="AS625" s="63"/>
      <c r="AT625" s="63"/>
      <c r="AU625" s="63"/>
      <c r="AV625" s="217"/>
      <c r="AW625" s="218"/>
      <c r="AX625" s="219"/>
      <c r="AY625" s="218"/>
      <c r="AZ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</row>
    <row r="626" spans="1:68" x14ac:dyDescent="0.2">
      <c r="A626" s="162"/>
      <c r="B626" s="162"/>
      <c r="C626" s="162"/>
      <c r="D626" s="162"/>
      <c r="AA626" s="217"/>
      <c r="AB626" s="218"/>
      <c r="AC626" s="218"/>
      <c r="AD626" s="219"/>
      <c r="AN626" s="63"/>
      <c r="AO626" s="63"/>
      <c r="AP626" s="63"/>
      <c r="AQ626" s="63"/>
      <c r="AR626" s="63"/>
      <c r="AS626" s="63"/>
      <c r="AT626" s="63"/>
      <c r="AU626" s="63"/>
      <c r="AV626" s="217"/>
      <c r="AW626" s="218"/>
      <c r="AX626" s="219"/>
      <c r="AY626" s="218"/>
      <c r="AZ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</row>
    <row r="627" spans="1:68" x14ac:dyDescent="0.2">
      <c r="A627" s="162"/>
      <c r="B627" s="162"/>
      <c r="C627" s="162"/>
      <c r="D627" s="162"/>
      <c r="AA627" s="217"/>
      <c r="AB627" s="218"/>
      <c r="AC627" s="218"/>
      <c r="AD627" s="219"/>
      <c r="AN627" s="63"/>
      <c r="AO627" s="63"/>
      <c r="AP627" s="63"/>
      <c r="AQ627" s="63"/>
      <c r="AR627" s="63"/>
      <c r="AS627" s="63"/>
      <c r="AT627" s="63"/>
      <c r="AU627" s="63"/>
      <c r="AV627" s="217"/>
      <c r="AW627" s="218"/>
      <c r="AX627" s="219"/>
      <c r="AY627" s="218"/>
      <c r="AZ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</row>
    <row r="628" spans="1:68" x14ac:dyDescent="0.2">
      <c r="A628" s="162"/>
      <c r="B628" s="162"/>
      <c r="C628" s="162"/>
      <c r="D628" s="162"/>
      <c r="AA628" s="217"/>
      <c r="AB628" s="218"/>
      <c r="AC628" s="218"/>
      <c r="AD628" s="219"/>
      <c r="AN628" s="63"/>
      <c r="AO628" s="63"/>
      <c r="AP628" s="63"/>
      <c r="AQ628" s="63"/>
      <c r="AR628" s="63"/>
      <c r="AS628" s="63"/>
      <c r="AT628" s="63"/>
      <c r="AU628" s="63"/>
      <c r="AV628" s="217"/>
      <c r="AW628" s="218"/>
      <c r="AX628" s="219"/>
      <c r="AY628" s="218"/>
      <c r="AZ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</row>
    <row r="629" spans="1:68" x14ac:dyDescent="0.2">
      <c r="A629" s="162"/>
      <c r="B629" s="162"/>
      <c r="C629" s="162"/>
      <c r="D629" s="162"/>
      <c r="AA629" s="217"/>
      <c r="AB629" s="218"/>
      <c r="AC629" s="218"/>
      <c r="AD629" s="219"/>
      <c r="AN629" s="63"/>
      <c r="AO629" s="63"/>
      <c r="AP629" s="63"/>
      <c r="AQ629" s="63"/>
      <c r="AR629" s="63"/>
      <c r="AS629" s="63"/>
      <c r="AT629" s="63"/>
      <c r="AU629" s="63"/>
      <c r="AV629" s="217"/>
      <c r="AW629" s="218"/>
      <c r="AX629" s="219"/>
      <c r="AY629" s="218"/>
      <c r="AZ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</row>
    <row r="630" spans="1:68" x14ac:dyDescent="0.2">
      <c r="A630" s="162"/>
      <c r="B630" s="162"/>
      <c r="C630" s="162"/>
      <c r="D630" s="162"/>
      <c r="AA630" s="217"/>
      <c r="AB630" s="218"/>
      <c r="AC630" s="218"/>
      <c r="AD630" s="219"/>
      <c r="AN630" s="63"/>
      <c r="AO630" s="63"/>
      <c r="AP630" s="63"/>
      <c r="AQ630" s="63"/>
      <c r="AR630" s="63"/>
      <c r="AS630" s="63"/>
      <c r="AT630" s="63"/>
      <c r="AU630" s="63"/>
      <c r="AV630" s="217"/>
      <c r="AW630" s="218"/>
      <c r="AX630" s="219"/>
      <c r="AY630" s="218"/>
      <c r="AZ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</row>
    <row r="631" spans="1:68" x14ac:dyDescent="0.2">
      <c r="A631" s="162"/>
      <c r="B631" s="162"/>
      <c r="C631" s="162"/>
      <c r="D631" s="162"/>
      <c r="AA631" s="217"/>
      <c r="AB631" s="218"/>
      <c r="AC631" s="218"/>
      <c r="AD631" s="219"/>
      <c r="AN631" s="63"/>
      <c r="AO631" s="63"/>
      <c r="AP631" s="63"/>
      <c r="AQ631" s="63"/>
      <c r="AR631" s="63"/>
      <c r="AS631" s="63"/>
      <c r="AT631" s="63"/>
      <c r="AU631" s="63"/>
      <c r="AV631" s="217"/>
      <c r="AW631" s="218"/>
      <c r="AX631" s="219"/>
      <c r="AY631" s="218"/>
      <c r="AZ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</row>
    <row r="632" spans="1:68" x14ac:dyDescent="0.2">
      <c r="A632" s="162"/>
      <c r="B632" s="162"/>
      <c r="C632" s="162"/>
      <c r="D632" s="162"/>
      <c r="AA632" s="217"/>
      <c r="AB632" s="218"/>
      <c r="AC632" s="218"/>
      <c r="AD632" s="219"/>
      <c r="AN632" s="63"/>
      <c r="AO632" s="63"/>
      <c r="AP632" s="63"/>
      <c r="AQ632" s="63"/>
      <c r="AR632" s="63"/>
      <c r="AS632" s="63"/>
      <c r="AT632" s="63"/>
      <c r="AU632" s="63"/>
      <c r="AV632" s="217"/>
      <c r="AW632" s="218"/>
      <c r="AX632" s="219"/>
      <c r="AY632" s="218"/>
      <c r="AZ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</row>
    <row r="633" spans="1:68" x14ac:dyDescent="0.2">
      <c r="A633" s="162"/>
      <c r="B633" s="162"/>
      <c r="C633" s="162"/>
      <c r="D633" s="162"/>
      <c r="AA633" s="217"/>
      <c r="AB633" s="218"/>
      <c r="AC633" s="218"/>
      <c r="AD633" s="219"/>
      <c r="AN633" s="63"/>
      <c r="AO633" s="63"/>
      <c r="AP633" s="63"/>
      <c r="AQ633" s="63"/>
      <c r="AR633" s="63"/>
      <c r="AS633" s="63"/>
      <c r="AT633" s="63"/>
      <c r="AU633" s="63"/>
      <c r="AV633" s="217"/>
      <c r="AW633" s="218"/>
      <c r="AX633" s="219"/>
      <c r="AY633" s="218"/>
      <c r="AZ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</row>
    <row r="634" spans="1:68" x14ac:dyDescent="0.2">
      <c r="A634" s="162"/>
      <c r="B634" s="162"/>
      <c r="C634" s="162"/>
      <c r="D634" s="162"/>
      <c r="AA634" s="217"/>
      <c r="AB634" s="218"/>
      <c r="AC634" s="218"/>
      <c r="AD634" s="219"/>
      <c r="AN634" s="63"/>
      <c r="AO634" s="63"/>
      <c r="AP634" s="63"/>
      <c r="AQ634" s="63"/>
      <c r="AR634" s="63"/>
      <c r="AS634" s="63"/>
      <c r="AT634" s="63"/>
      <c r="AU634" s="63"/>
      <c r="AV634" s="217"/>
      <c r="AW634" s="218"/>
      <c r="AX634" s="219"/>
      <c r="AY634" s="218"/>
      <c r="AZ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</row>
    <row r="635" spans="1:68" x14ac:dyDescent="0.2">
      <c r="A635" s="162"/>
      <c r="B635" s="162"/>
      <c r="C635" s="162"/>
      <c r="D635" s="162"/>
      <c r="AA635" s="217"/>
      <c r="AB635" s="218"/>
      <c r="AC635" s="218"/>
      <c r="AD635" s="219"/>
      <c r="AN635" s="63"/>
      <c r="AO635" s="63"/>
      <c r="AP635" s="63"/>
      <c r="AQ635" s="63"/>
      <c r="AR635" s="63"/>
      <c r="AS635" s="63"/>
      <c r="AT635" s="63"/>
      <c r="AU635" s="63"/>
      <c r="AV635" s="217"/>
      <c r="AW635" s="218"/>
      <c r="AX635" s="219"/>
      <c r="AY635" s="218"/>
      <c r="AZ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</row>
    <row r="636" spans="1:68" x14ac:dyDescent="0.2">
      <c r="A636" s="162"/>
      <c r="B636" s="162"/>
      <c r="C636" s="162"/>
      <c r="D636" s="162"/>
      <c r="AA636" s="217"/>
      <c r="AB636" s="218"/>
      <c r="AC636" s="218"/>
      <c r="AD636" s="219"/>
      <c r="AN636" s="63"/>
      <c r="AO636" s="63"/>
      <c r="AP636" s="63"/>
      <c r="AQ636" s="63"/>
      <c r="AR636" s="63"/>
      <c r="AS636" s="63"/>
      <c r="AT636" s="63"/>
      <c r="AU636" s="63"/>
      <c r="AV636" s="217"/>
      <c r="AW636" s="218"/>
      <c r="AX636" s="219"/>
      <c r="AY636" s="218"/>
      <c r="AZ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</row>
    <row r="637" spans="1:68" x14ac:dyDescent="0.2">
      <c r="A637" s="162"/>
      <c r="B637" s="162"/>
      <c r="C637" s="162"/>
      <c r="D637" s="162"/>
      <c r="AA637" s="217"/>
      <c r="AB637" s="218"/>
      <c r="AC637" s="218"/>
      <c r="AD637" s="219"/>
      <c r="AN637" s="63"/>
      <c r="AO637" s="63"/>
      <c r="AP637" s="63"/>
      <c r="AQ637" s="63"/>
      <c r="AR637" s="63"/>
      <c r="AS637" s="63"/>
      <c r="AT637" s="63"/>
      <c r="AU637" s="63"/>
      <c r="AV637" s="217"/>
      <c r="AW637" s="218"/>
      <c r="AX637" s="219"/>
      <c r="AY637" s="218"/>
      <c r="AZ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</row>
    <row r="638" spans="1:68" x14ac:dyDescent="0.2">
      <c r="A638" s="162"/>
      <c r="B638" s="162"/>
      <c r="C638" s="162"/>
      <c r="D638" s="162"/>
      <c r="AA638" s="217"/>
      <c r="AB638" s="218"/>
      <c r="AC638" s="218"/>
      <c r="AD638" s="219"/>
      <c r="AN638" s="63"/>
      <c r="AO638" s="63"/>
      <c r="AP638" s="63"/>
      <c r="AQ638" s="63"/>
      <c r="AR638" s="63"/>
      <c r="AS638" s="63"/>
      <c r="AT638" s="63"/>
      <c r="AU638" s="63"/>
      <c r="AV638" s="217"/>
      <c r="AW638" s="218"/>
      <c r="AX638" s="219"/>
      <c r="AY638" s="218"/>
      <c r="AZ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</row>
    <row r="639" spans="1:68" x14ac:dyDescent="0.2">
      <c r="A639" s="162"/>
      <c r="B639" s="162"/>
      <c r="C639" s="162"/>
      <c r="D639" s="162"/>
      <c r="AA639" s="217"/>
      <c r="AB639" s="218"/>
      <c r="AC639" s="218"/>
      <c r="AD639" s="219"/>
      <c r="AN639" s="63"/>
      <c r="AO639" s="63"/>
      <c r="AP639" s="63"/>
      <c r="AQ639" s="63"/>
      <c r="AR639" s="63"/>
      <c r="AS639" s="63"/>
      <c r="AT639" s="63"/>
      <c r="AU639" s="63"/>
      <c r="AV639" s="217"/>
      <c r="AW639" s="218"/>
      <c r="AX639" s="219"/>
      <c r="AY639" s="218"/>
      <c r="AZ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</row>
    <row r="640" spans="1:68" x14ac:dyDescent="0.2">
      <c r="A640" s="162"/>
      <c r="B640" s="162"/>
      <c r="C640" s="162"/>
      <c r="D640" s="162"/>
      <c r="AA640" s="217"/>
      <c r="AB640" s="218"/>
      <c r="AC640" s="218"/>
      <c r="AD640" s="219"/>
      <c r="AN640" s="63"/>
      <c r="AO640" s="63"/>
      <c r="AP640" s="63"/>
      <c r="AQ640" s="63"/>
      <c r="AR640" s="63"/>
      <c r="AS640" s="63"/>
      <c r="AT640" s="63"/>
      <c r="AU640" s="63"/>
      <c r="AV640" s="217"/>
      <c r="AW640" s="218"/>
      <c r="AX640" s="219"/>
      <c r="AY640" s="218"/>
      <c r="AZ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</row>
    <row r="641" spans="1:68" x14ac:dyDescent="0.2">
      <c r="A641" s="162"/>
      <c r="B641" s="162"/>
      <c r="C641" s="162"/>
      <c r="D641" s="162"/>
      <c r="AA641" s="217"/>
      <c r="AB641" s="218"/>
      <c r="AC641" s="218"/>
      <c r="AD641" s="219"/>
      <c r="AN641" s="63"/>
      <c r="AO641" s="63"/>
      <c r="AP641" s="63"/>
      <c r="AQ641" s="63"/>
      <c r="AR641" s="63"/>
      <c r="AS641" s="63"/>
      <c r="AT641" s="63"/>
      <c r="AU641" s="63"/>
      <c r="AV641" s="217"/>
      <c r="AW641" s="218"/>
      <c r="AX641" s="219"/>
      <c r="AY641" s="218"/>
      <c r="AZ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</row>
    <row r="642" spans="1:68" x14ac:dyDescent="0.2">
      <c r="A642" s="162"/>
      <c r="B642" s="162"/>
      <c r="C642" s="162"/>
      <c r="D642" s="162"/>
      <c r="AA642" s="217"/>
      <c r="AB642" s="218"/>
      <c r="AC642" s="218"/>
      <c r="AD642" s="219"/>
      <c r="AN642" s="63"/>
      <c r="AO642" s="63"/>
      <c r="AP642" s="63"/>
      <c r="AQ642" s="63"/>
      <c r="AR642" s="63"/>
      <c r="AS642" s="63"/>
      <c r="AT642" s="63"/>
      <c r="AU642" s="63"/>
      <c r="AV642" s="217"/>
      <c r="AW642" s="218"/>
      <c r="AX642" s="219"/>
      <c r="AY642" s="218"/>
      <c r="AZ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</row>
    <row r="643" spans="1:68" x14ac:dyDescent="0.2">
      <c r="A643" s="162"/>
      <c r="B643" s="162"/>
      <c r="C643" s="162"/>
      <c r="D643" s="162"/>
      <c r="AA643" s="217"/>
      <c r="AB643" s="218"/>
      <c r="AC643" s="218"/>
      <c r="AD643" s="219"/>
      <c r="AN643" s="63"/>
      <c r="AO643" s="63"/>
      <c r="AP643" s="63"/>
      <c r="AQ643" s="63"/>
      <c r="AR643" s="63"/>
      <c r="AS643" s="63"/>
      <c r="AT643" s="63"/>
      <c r="AU643" s="63"/>
      <c r="AV643" s="217"/>
      <c r="AW643" s="218"/>
      <c r="AX643" s="219"/>
      <c r="AY643" s="218"/>
      <c r="AZ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</row>
    <row r="644" spans="1:68" x14ac:dyDescent="0.2">
      <c r="A644" s="162"/>
      <c r="B644" s="162"/>
      <c r="C644" s="162"/>
      <c r="D644" s="162"/>
      <c r="AA644" s="217"/>
      <c r="AB644" s="218"/>
      <c r="AC644" s="218"/>
      <c r="AD644" s="219"/>
      <c r="AN644" s="63"/>
      <c r="AO644" s="63"/>
      <c r="AP644" s="63"/>
      <c r="AQ644" s="63"/>
      <c r="AR644" s="63"/>
      <c r="AS644" s="63"/>
      <c r="AT644" s="63"/>
      <c r="AU644" s="63"/>
      <c r="AV644" s="217"/>
      <c r="AW644" s="218"/>
      <c r="AX644" s="219"/>
      <c r="AY644" s="218"/>
      <c r="AZ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</row>
    <row r="645" spans="1:68" x14ac:dyDescent="0.2">
      <c r="A645" s="162"/>
      <c r="B645" s="162"/>
      <c r="C645" s="162"/>
      <c r="D645" s="162"/>
      <c r="AA645" s="217"/>
      <c r="AB645" s="218"/>
      <c r="AC645" s="218"/>
      <c r="AD645" s="219"/>
      <c r="AN645" s="63"/>
      <c r="AO645" s="63"/>
      <c r="AP645" s="63"/>
      <c r="AQ645" s="63"/>
      <c r="AR645" s="63"/>
      <c r="AS645" s="63"/>
      <c r="AT645" s="63"/>
      <c r="AU645" s="63"/>
      <c r="AV645" s="217"/>
      <c r="AW645" s="218"/>
      <c r="AX645" s="219"/>
      <c r="AY645" s="218"/>
      <c r="AZ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</row>
    <row r="646" spans="1:68" x14ac:dyDescent="0.2">
      <c r="A646" s="162"/>
      <c r="B646" s="162"/>
      <c r="C646" s="162"/>
      <c r="D646" s="162"/>
      <c r="AA646" s="217"/>
      <c r="AB646" s="218"/>
      <c r="AC646" s="218"/>
      <c r="AD646" s="219"/>
      <c r="AN646" s="63"/>
      <c r="AO646" s="63"/>
      <c r="AP646" s="63"/>
      <c r="AQ646" s="63"/>
      <c r="AR646" s="63"/>
      <c r="AS646" s="63"/>
      <c r="AT646" s="63"/>
      <c r="AU646" s="63"/>
      <c r="AV646" s="217"/>
      <c r="AW646" s="218"/>
      <c r="AX646" s="219"/>
      <c r="AY646" s="218"/>
      <c r="AZ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</row>
    <row r="647" spans="1:68" x14ac:dyDescent="0.2">
      <c r="A647" s="162"/>
      <c r="B647" s="162"/>
      <c r="C647" s="162"/>
      <c r="D647" s="162"/>
      <c r="AA647" s="217"/>
      <c r="AB647" s="218"/>
      <c r="AC647" s="218"/>
      <c r="AD647" s="219"/>
      <c r="AN647" s="63"/>
      <c r="AO647" s="63"/>
      <c r="AP647" s="63"/>
      <c r="AQ647" s="63"/>
      <c r="AR647" s="63"/>
      <c r="AS647" s="63"/>
      <c r="AT647" s="63"/>
      <c r="AU647" s="63"/>
      <c r="AV647" s="217"/>
      <c r="AW647" s="218"/>
      <c r="AX647" s="219"/>
      <c r="AY647" s="218"/>
      <c r="AZ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</row>
    <row r="648" spans="1:68" x14ac:dyDescent="0.2">
      <c r="A648" s="162"/>
      <c r="B648" s="162"/>
      <c r="C648" s="162"/>
      <c r="D648" s="162"/>
      <c r="AA648" s="217"/>
      <c r="AB648" s="218"/>
      <c r="AC648" s="218"/>
      <c r="AD648" s="219"/>
      <c r="AN648" s="63"/>
      <c r="AO648" s="63"/>
      <c r="AP648" s="63"/>
      <c r="AQ648" s="63"/>
      <c r="AR648" s="63"/>
      <c r="AS648" s="63"/>
      <c r="AT648" s="63"/>
      <c r="AU648" s="63"/>
      <c r="AV648" s="217"/>
      <c r="AW648" s="218"/>
      <c r="AX648" s="219"/>
      <c r="AY648" s="218"/>
      <c r="AZ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</row>
    <row r="649" spans="1:68" x14ac:dyDescent="0.2">
      <c r="A649" s="162"/>
      <c r="B649" s="162"/>
      <c r="C649" s="162"/>
      <c r="D649" s="162"/>
      <c r="AA649" s="217"/>
      <c r="AB649" s="218"/>
      <c r="AC649" s="218"/>
      <c r="AD649" s="219"/>
      <c r="AN649" s="63"/>
      <c r="AO649" s="63"/>
      <c r="AP649" s="63"/>
      <c r="AQ649" s="63"/>
      <c r="AR649" s="63"/>
      <c r="AS649" s="63"/>
      <c r="AT649" s="63"/>
      <c r="AU649" s="63"/>
      <c r="AV649" s="217"/>
      <c r="AW649" s="218"/>
      <c r="AX649" s="219"/>
      <c r="AY649" s="218"/>
      <c r="AZ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</row>
    <row r="650" spans="1:68" x14ac:dyDescent="0.2">
      <c r="A650" s="162"/>
      <c r="B650" s="162"/>
      <c r="C650" s="162"/>
      <c r="D650" s="162"/>
      <c r="AA650" s="217"/>
      <c r="AB650" s="218"/>
      <c r="AC650" s="218"/>
      <c r="AD650" s="219"/>
      <c r="AN650" s="63"/>
      <c r="AO650" s="63"/>
      <c r="AP650" s="63"/>
      <c r="AQ650" s="63"/>
      <c r="AR650" s="63"/>
      <c r="AS650" s="63"/>
      <c r="AT650" s="63"/>
      <c r="AU650" s="63"/>
      <c r="AV650" s="217"/>
      <c r="AW650" s="218"/>
      <c r="AX650" s="219"/>
      <c r="AY650" s="218"/>
      <c r="AZ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</row>
    <row r="651" spans="1:68" x14ac:dyDescent="0.2">
      <c r="A651" s="162"/>
      <c r="B651" s="162"/>
      <c r="C651" s="162"/>
      <c r="D651" s="162"/>
      <c r="AA651" s="217"/>
      <c r="AB651" s="218"/>
      <c r="AC651" s="218"/>
      <c r="AD651" s="219"/>
      <c r="AN651" s="63"/>
      <c r="AO651" s="63"/>
      <c r="AP651" s="63"/>
      <c r="AQ651" s="63"/>
      <c r="AR651" s="63"/>
      <c r="AS651" s="63"/>
      <c r="AT651" s="63"/>
      <c r="AU651" s="63"/>
      <c r="AV651" s="217"/>
      <c r="AW651" s="218"/>
      <c r="AX651" s="219"/>
      <c r="AY651" s="218"/>
      <c r="AZ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</row>
    <row r="652" spans="1:68" x14ac:dyDescent="0.2">
      <c r="A652" s="162"/>
      <c r="B652" s="162"/>
      <c r="C652" s="162"/>
      <c r="D652" s="162"/>
      <c r="AA652" s="217"/>
      <c r="AB652" s="218"/>
      <c r="AC652" s="218"/>
      <c r="AD652" s="219"/>
      <c r="AN652" s="63"/>
      <c r="AO652" s="63"/>
      <c r="AP652" s="63"/>
      <c r="AQ652" s="63"/>
      <c r="AR652" s="63"/>
      <c r="AS652" s="63"/>
      <c r="AT652" s="63"/>
      <c r="AU652" s="63"/>
      <c r="AV652" s="217"/>
      <c r="AW652" s="218"/>
      <c r="AX652" s="219"/>
      <c r="AY652" s="218"/>
      <c r="AZ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</row>
    <row r="653" spans="1:68" x14ac:dyDescent="0.2">
      <c r="A653" s="162"/>
      <c r="B653" s="162"/>
      <c r="C653" s="162"/>
      <c r="D653" s="162"/>
      <c r="AA653" s="217"/>
      <c r="AB653" s="218"/>
      <c r="AC653" s="218"/>
      <c r="AD653" s="219"/>
      <c r="AN653" s="63"/>
      <c r="AO653" s="63"/>
      <c r="AP653" s="63"/>
      <c r="AQ653" s="63"/>
      <c r="AR653" s="63"/>
      <c r="AS653" s="63"/>
      <c r="AT653" s="63"/>
      <c r="AU653" s="63"/>
      <c r="AV653" s="217"/>
      <c r="AW653" s="218"/>
      <c r="AX653" s="219"/>
      <c r="AY653" s="218"/>
      <c r="AZ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</row>
    <row r="654" spans="1:68" x14ac:dyDescent="0.2">
      <c r="A654" s="162"/>
      <c r="B654" s="162"/>
      <c r="C654" s="162"/>
      <c r="D654" s="162"/>
      <c r="AA654" s="217"/>
      <c r="AB654" s="218"/>
      <c r="AC654" s="218"/>
      <c r="AD654" s="219"/>
      <c r="AN654" s="63"/>
      <c r="AO654" s="63"/>
      <c r="AP654" s="63"/>
      <c r="AQ654" s="63"/>
      <c r="AR654" s="63"/>
      <c r="AS654" s="63"/>
      <c r="AT654" s="63"/>
      <c r="AU654" s="63"/>
      <c r="AV654" s="217"/>
      <c r="AW654" s="218"/>
      <c r="AX654" s="219"/>
      <c r="AY654" s="218"/>
      <c r="AZ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</row>
    <row r="655" spans="1:68" x14ac:dyDescent="0.2">
      <c r="A655" s="162"/>
      <c r="B655" s="162"/>
      <c r="C655" s="162"/>
      <c r="D655" s="162"/>
      <c r="AA655" s="217"/>
      <c r="AB655" s="218"/>
      <c r="AC655" s="218"/>
      <c r="AD655" s="219"/>
      <c r="AN655" s="63"/>
      <c r="AO655" s="63"/>
      <c r="AP655" s="63"/>
      <c r="AQ655" s="63"/>
      <c r="AR655" s="63"/>
      <c r="AS655" s="63"/>
      <c r="AT655" s="63"/>
      <c r="AU655" s="63"/>
      <c r="AV655" s="217"/>
      <c r="AW655" s="218"/>
      <c r="AX655" s="219"/>
      <c r="AY655" s="218"/>
      <c r="AZ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</row>
    <row r="656" spans="1:68" x14ac:dyDescent="0.2">
      <c r="A656" s="162"/>
      <c r="B656" s="162"/>
      <c r="C656" s="162"/>
      <c r="D656" s="162"/>
      <c r="AA656" s="217"/>
      <c r="AB656" s="218"/>
      <c r="AC656" s="218"/>
      <c r="AD656" s="219"/>
      <c r="AN656" s="63"/>
      <c r="AO656" s="63"/>
      <c r="AP656" s="63"/>
      <c r="AQ656" s="63"/>
      <c r="AR656" s="63"/>
      <c r="AS656" s="63"/>
      <c r="AT656" s="63"/>
      <c r="AU656" s="63"/>
      <c r="AV656" s="217"/>
      <c r="AW656" s="218"/>
      <c r="AX656" s="219"/>
      <c r="AY656" s="218"/>
      <c r="AZ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</row>
    <row r="657" spans="1:68" x14ac:dyDescent="0.2">
      <c r="A657" s="162"/>
      <c r="B657" s="162"/>
      <c r="C657" s="162"/>
      <c r="D657" s="162"/>
      <c r="AA657" s="217"/>
      <c r="AB657" s="218"/>
      <c r="AC657" s="218"/>
      <c r="AD657" s="219"/>
      <c r="AN657" s="63"/>
      <c r="AO657" s="63"/>
      <c r="AP657" s="63"/>
      <c r="AQ657" s="63"/>
      <c r="AR657" s="63"/>
      <c r="AS657" s="63"/>
      <c r="AT657" s="63"/>
      <c r="AU657" s="63"/>
      <c r="AV657" s="217"/>
      <c r="AW657" s="218"/>
      <c r="AX657" s="219"/>
      <c r="AY657" s="218"/>
      <c r="AZ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</row>
    <row r="658" spans="1:68" x14ac:dyDescent="0.2">
      <c r="A658" s="162"/>
      <c r="B658" s="162"/>
      <c r="C658" s="162"/>
      <c r="D658" s="162"/>
      <c r="AA658" s="217"/>
      <c r="AB658" s="218"/>
      <c r="AC658" s="218"/>
      <c r="AD658" s="219"/>
      <c r="AN658" s="63"/>
      <c r="AO658" s="63"/>
      <c r="AP658" s="63"/>
      <c r="AQ658" s="63"/>
      <c r="AR658" s="63"/>
      <c r="AS658" s="63"/>
      <c r="AT658" s="63"/>
      <c r="AU658" s="63"/>
      <c r="AV658" s="217"/>
      <c r="AW658" s="218"/>
      <c r="AX658" s="219"/>
      <c r="AY658" s="218"/>
      <c r="AZ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</row>
    <row r="659" spans="1:68" x14ac:dyDescent="0.2">
      <c r="A659" s="162"/>
      <c r="B659" s="162"/>
      <c r="C659" s="162"/>
      <c r="D659" s="162"/>
      <c r="AA659" s="217"/>
      <c r="AB659" s="218"/>
      <c r="AC659" s="218"/>
      <c r="AD659" s="219"/>
      <c r="AN659" s="63"/>
      <c r="AO659" s="63"/>
      <c r="AP659" s="63"/>
      <c r="AQ659" s="63"/>
      <c r="AR659" s="63"/>
      <c r="AS659" s="63"/>
      <c r="AT659" s="63"/>
      <c r="AU659" s="63"/>
      <c r="AV659" s="217"/>
      <c r="AW659" s="218"/>
      <c r="AX659" s="219"/>
      <c r="AY659" s="218"/>
      <c r="AZ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</row>
    <row r="660" spans="1:68" x14ac:dyDescent="0.2">
      <c r="A660" s="162"/>
      <c r="B660" s="162"/>
      <c r="C660" s="162"/>
      <c r="D660" s="162"/>
      <c r="AA660" s="217"/>
      <c r="AB660" s="218"/>
      <c r="AC660" s="218"/>
      <c r="AD660" s="219"/>
      <c r="AN660" s="63"/>
      <c r="AO660" s="63"/>
      <c r="AP660" s="63"/>
      <c r="AQ660" s="63"/>
      <c r="AR660" s="63"/>
      <c r="AS660" s="63"/>
      <c r="AT660" s="63"/>
      <c r="AU660" s="63"/>
      <c r="AV660" s="217"/>
      <c r="AW660" s="218"/>
      <c r="AX660" s="219"/>
      <c r="AY660" s="218"/>
      <c r="AZ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</row>
    <row r="661" spans="1:68" x14ac:dyDescent="0.2">
      <c r="A661" s="162"/>
      <c r="B661" s="162"/>
      <c r="C661" s="162"/>
      <c r="D661" s="162"/>
      <c r="AA661" s="217"/>
      <c r="AB661" s="218"/>
      <c r="AC661" s="218"/>
      <c r="AD661" s="219"/>
      <c r="AN661" s="63"/>
      <c r="AO661" s="63"/>
      <c r="AP661" s="63"/>
      <c r="AQ661" s="63"/>
      <c r="AR661" s="63"/>
      <c r="AS661" s="63"/>
      <c r="AT661" s="63"/>
      <c r="AU661" s="63"/>
      <c r="AV661" s="217"/>
      <c r="AW661" s="218"/>
      <c r="AX661" s="219"/>
      <c r="AY661" s="218"/>
      <c r="AZ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</row>
    <row r="662" spans="1:68" x14ac:dyDescent="0.2">
      <c r="A662" s="162"/>
      <c r="B662" s="162"/>
      <c r="C662" s="162"/>
      <c r="D662" s="162"/>
      <c r="AA662" s="217"/>
      <c r="AB662" s="218"/>
      <c r="AC662" s="218"/>
      <c r="AD662" s="219"/>
      <c r="AN662" s="63"/>
      <c r="AO662" s="63"/>
      <c r="AP662" s="63"/>
      <c r="AQ662" s="63"/>
      <c r="AR662" s="63"/>
      <c r="AS662" s="63"/>
      <c r="AT662" s="63"/>
      <c r="AU662" s="63"/>
      <c r="AV662" s="217"/>
      <c r="AW662" s="218"/>
      <c r="AX662" s="219"/>
      <c r="AY662" s="218"/>
      <c r="AZ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</row>
    <row r="663" spans="1:68" x14ac:dyDescent="0.2">
      <c r="A663" s="162"/>
      <c r="B663" s="162"/>
      <c r="C663" s="162"/>
      <c r="D663" s="162"/>
      <c r="AA663" s="217"/>
      <c r="AB663" s="218"/>
      <c r="AC663" s="218"/>
      <c r="AD663" s="219"/>
      <c r="AN663" s="63"/>
      <c r="AO663" s="63"/>
      <c r="AP663" s="63"/>
      <c r="AQ663" s="63"/>
      <c r="AR663" s="63"/>
      <c r="AS663" s="63"/>
      <c r="AT663" s="63"/>
      <c r="AU663" s="63"/>
      <c r="AV663" s="217"/>
      <c r="AW663" s="218"/>
      <c r="AX663" s="219"/>
      <c r="AY663" s="218"/>
      <c r="AZ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</row>
    <row r="664" spans="1:68" x14ac:dyDescent="0.2">
      <c r="A664" s="162"/>
      <c r="B664" s="162"/>
      <c r="C664" s="162"/>
      <c r="D664" s="162"/>
      <c r="AA664" s="217"/>
      <c r="AB664" s="218"/>
      <c r="AC664" s="218"/>
      <c r="AD664" s="219"/>
      <c r="AN664" s="63"/>
      <c r="AO664" s="63"/>
      <c r="AP664" s="63"/>
      <c r="AQ664" s="63"/>
      <c r="AR664" s="63"/>
      <c r="AS664" s="63"/>
      <c r="AT664" s="63"/>
      <c r="AU664" s="63"/>
      <c r="AV664" s="217"/>
      <c r="AW664" s="218"/>
      <c r="AX664" s="219"/>
      <c r="AY664" s="218"/>
      <c r="AZ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</row>
    <row r="665" spans="1:68" x14ac:dyDescent="0.2">
      <c r="A665" s="162"/>
      <c r="B665" s="162"/>
      <c r="C665" s="162"/>
      <c r="D665" s="162"/>
      <c r="AA665" s="217"/>
      <c r="AB665" s="218"/>
      <c r="AC665" s="218"/>
      <c r="AD665" s="219"/>
      <c r="AN665" s="63"/>
      <c r="AO665" s="63"/>
      <c r="AP665" s="63"/>
      <c r="AQ665" s="63"/>
      <c r="AR665" s="63"/>
      <c r="AS665" s="63"/>
      <c r="AT665" s="63"/>
      <c r="AU665" s="63"/>
      <c r="AV665" s="217"/>
      <c r="AW665" s="218"/>
      <c r="AX665" s="219"/>
      <c r="AY665" s="218"/>
      <c r="AZ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</row>
    <row r="666" spans="1:68" x14ac:dyDescent="0.2">
      <c r="A666" s="162"/>
      <c r="B666" s="162"/>
      <c r="C666" s="162"/>
      <c r="D666" s="162"/>
      <c r="AA666" s="217"/>
      <c r="AB666" s="218"/>
      <c r="AC666" s="218"/>
      <c r="AD666" s="219"/>
      <c r="AN666" s="63"/>
      <c r="AO666" s="63"/>
      <c r="AP666" s="63"/>
      <c r="AQ666" s="63"/>
      <c r="AR666" s="63"/>
      <c r="AS666" s="63"/>
      <c r="AT666" s="63"/>
      <c r="AU666" s="63"/>
      <c r="AV666" s="217"/>
      <c r="AW666" s="218"/>
      <c r="AX666" s="219"/>
      <c r="AY666" s="218"/>
      <c r="AZ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</row>
    <row r="667" spans="1:68" x14ac:dyDescent="0.2">
      <c r="A667" s="162"/>
      <c r="B667" s="162"/>
      <c r="C667" s="162"/>
      <c r="D667" s="162"/>
      <c r="AA667" s="217"/>
      <c r="AB667" s="218"/>
      <c r="AC667" s="218"/>
      <c r="AD667" s="219"/>
      <c r="AN667" s="63"/>
      <c r="AO667" s="63"/>
      <c r="AP667" s="63"/>
      <c r="AQ667" s="63"/>
      <c r="AR667" s="63"/>
      <c r="AS667" s="63"/>
      <c r="AT667" s="63"/>
      <c r="AU667" s="63"/>
      <c r="AV667" s="217"/>
      <c r="AW667" s="218"/>
      <c r="AX667" s="219"/>
      <c r="AY667" s="218"/>
      <c r="AZ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</row>
    <row r="668" spans="1:68" x14ac:dyDescent="0.2">
      <c r="A668" s="162"/>
      <c r="B668" s="162"/>
      <c r="C668" s="162"/>
      <c r="D668" s="162"/>
      <c r="AA668" s="217"/>
      <c r="AB668" s="218"/>
      <c r="AC668" s="218"/>
      <c r="AD668" s="219"/>
      <c r="AN668" s="63"/>
      <c r="AO668" s="63"/>
      <c r="AP668" s="63"/>
      <c r="AQ668" s="63"/>
      <c r="AR668" s="63"/>
      <c r="AS668" s="63"/>
      <c r="AT668" s="63"/>
      <c r="AU668" s="63"/>
      <c r="AV668" s="217"/>
      <c r="AW668" s="218"/>
      <c r="AX668" s="219"/>
      <c r="AY668" s="218"/>
      <c r="AZ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</row>
    <row r="669" spans="1:68" x14ac:dyDescent="0.2">
      <c r="A669" s="162"/>
      <c r="B669" s="162"/>
      <c r="C669" s="162"/>
      <c r="D669" s="162"/>
      <c r="AA669" s="217"/>
      <c r="AB669" s="218"/>
      <c r="AC669" s="218"/>
      <c r="AD669" s="219"/>
      <c r="AN669" s="63"/>
      <c r="AO669" s="63"/>
      <c r="AP669" s="63"/>
      <c r="AQ669" s="63"/>
      <c r="AR669" s="63"/>
      <c r="AS669" s="63"/>
      <c r="AT669" s="63"/>
      <c r="AU669" s="63"/>
      <c r="AV669" s="217"/>
      <c r="AW669" s="218"/>
      <c r="AX669" s="219"/>
      <c r="AY669" s="218"/>
      <c r="AZ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</row>
    <row r="670" spans="1:68" x14ac:dyDescent="0.2">
      <c r="A670" s="162"/>
      <c r="B670" s="162"/>
      <c r="C670" s="162"/>
      <c r="D670" s="162"/>
      <c r="AA670" s="217"/>
      <c r="AB670" s="218"/>
      <c r="AC670" s="218"/>
      <c r="AD670" s="219"/>
      <c r="AN670" s="63"/>
      <c r="AO670" s="63"/>
      <c r="AP670" s="63"/>
      <c r="AQ670" s="63"/>
      <c r="AR670" s="63"/>
      <c r="AS670" s="63"/>
      <c r="AT670" s="63"/>
      <c r="AU670" s="63"/>
      <c r="AV670" s="217"/>
      <c r="AW670" s="218"/>
      <c r="AX670" s="219"/>
      <c r="AY670" s="218"/>
      <c r="AZ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</row>
    <row r="671" spans="1:68" x14ac:dyDescent="0.2">
      <c r="A671" s="162"/>
      <c r="B671" s="162"/>
      <c r="C671" s="162"/>
      <c r="D671" s="162"/>
      <c r="AA671" s="217"/>
      <c r="AB671" s="218"/>
      <c r="AC671" s="218"/>
      <c r="AD671" s="219"/>
      <c r="AN671" s="63"/>
      <c r="AO671" s="63"/>
      <c r="AP671" s="63"/>
      <c r="AQ671" s="63"/>
      <c r="AR671" s="63"/>
      <c r="AS671" s="63"/>
      <c r="AT671" s="63"/>
      <c r="AU671" s="63"/>
      <c r="AV671" s="217"/>
      <c r="AW671" s="218"/>
      <c r="AX671" s="219"/>
      <c r="AY671" s="218"/>
      <c r="AZ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</row>
    <row r="672" spans="1:68" x14ac:dyDescent="0.2">
      <c r="A672" s="162"/>
      <c r="B672" s="162"/>
      <c r="C672" s="162"/>
      <c r="D672" s="162"/>
      <c r="AA672" s="217"/>
      <c r="AB672" s="218"/>
      <c r="AC672" s="218"/>
      <c r="AD672" s="219"/>
      <c r="AN672" s="63"/>
      <c r="AO672" s="63"/>
      <c r="AP672" s="63"/>
      <c r="AQ672" s="63"/>
      <c r="AR672" s="63"/>
      <c r="AS672" s="63"/>
      <c r="AT672" s="63"/>
      <c r="AU672" s="63"/>
      <c r="AV672" s="217"/>
      <c r="AW672" s="218"/>
      <c r="AX672" s="219"/>
      <c r="AY672" s="218"/>
      <c r="AZ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</row>
    <row r="673" spans="1:68" x14ac:dyDescent="0.2">
      <c r="A673" s="162"/>
      <c r="B673" s="162"/>
      <c r="C673" s="162"/>
      <c r="D673" s="162"/>
      <c r="AA673" s="217"/>
      <c r="AB673" s="218"/>
      <c r="AC673" s="218"/>
      <c r="AD673" s="219"/>
      <c r="AN673" s="63"/>
      <c r="AO673" s="63"/>
      <c r="AP673" s="63"/>
      <c r="AQ673" s="63"/>
      <c r="AR673" s="63"/>
      <c r="AS673" s="63"/>
      <c r="AT673" s="63"/>
      <c r="AU673" s="63"/>
      <c r="AV673" s="217"/>
      <c r="AW673" s="218"/>
      <c r="AX673" s="219"/>
      <c r="AY673" s="218"/>
      <c r="AZ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</row>
    <row r="674" spans="1:68" x14ac:dyDescent="0.2">
      <c r="A674" s="162"/>
      <c r="B674" s="162"/>
      <c r="C674" s="162"/>
      <c r="D674" s="162"/>
      <c r="AA674" s="217"/>
      <c r="AB674" s="218"/>
      <c r="AC674" s="218"/>
      <c r="AD674" s="219"/>
      <c r="AN674" s="63"/>
      <c r="AO674" s="63"/>
      <c r="AP674" s="63"/>
      <c r="AQ674" s="63"/>
      <c r="AR674" s="63"/>
      <c r="AS674" s="63"/>
      <c r="AT674" s="63"/>
      <c r="AU674" s="63"/>
      <c r="AV674" s="217"/>
      <c r="AW674" s="218"/>
      <c r="AX674" s="219"/>
      <c r="AY674" s="218"/>
      <c r="AZ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</row>
    <row r="675" spans="1:68" x14ac:dyDescent="0.2">
      <c r="A675" s="162"/>
      <c r="B675" s="162"/>
      <c r="C675" s="162"/>
      <c r="D675" s="162"/>
      <c r="AA675" s="217"/>
      <c r="AB675" s="218"/>
      <c r="AC675" s="218"/>
      <c r="AD675" s="219"/>
      <c r="AN675" s="63"/>
      <c r="AO675" s="63"/>
      <c r="AP675" s="63"/>
      <c r="AQ675" s="63"/>
      <c r="AR675" s="63"/>
      <c r="AS675" s="63"/>
      <c r="AT675" s="63"/>
      <c r="AU675" s="63"/>
      <c r="AV675" s="217"/>
      <c r="AW675" s="218"/>
      <c r="AX675" s="219"/>
      <c r="AY675" s="218"/>
      <c r="AZ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</row>
    <row r="676" spans="1:68" x14ac:dyDescent="0.2">
      <c r="A676" s="162"/>
      <c r="B676" s="162"/>
      <c r="C676" s="162"/>
      <c r="D676" s="162"/>
      <c r="AA676" s="217"/>
      <c r="AB676" s="218"/>
      <c r="AC676" s="218"/>
      <c r="AD676" s="219"/>
      <c r="AN676" s="63"/>
      <c r="AO676" s="63"/>
      <c r="AP676" s="63"/>
      <c r="AQ676" s="63"/>
      <c r="AR676" s="63"/>
      <c r="AS676" s="63"/>
      <c r="AT676" s="63"/>
      <c r="AU676" s="63"/>
      <c r="AV676" s="217"/>
      <c r="AW676" s="218"/>
      <c r="AX676" s="219"/>
      <c r="AY676" s="218"/>
      <c r="AZ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</row>
    <row r="677" spans="1:68" x14ac:dyDescent="0.2">
      <c r="A677" s="162"/>
      <c r="B677" s="162"/>
      <c r="C677" s="162"/>
      <c r="D677" s="162"/>
      <c r="AA677" s="217"/>
      <c r="AB677" s="218"/>
      <c r="AC677" s="218"/>
      <c r="AD677" s="219"/>
      <c r="AN677" s="63"/>
      <c r="AO677" s="63"/>
      <c r="AP677" s="63"/>
      <c r="AQ677" s="63"/>
      <c r="AR677" s="63"/>
      <c r="AS677" s="63"/>
      <c r="AT677" s="63"/>
      <c r="AU677" s="63"/>
      <c r="AV677" s="217"/>
      <c r="AW677" s="218"/>
      <c r="AX677" s="219"/>
      <c r="AY677" s="218"/>
      <c r="AZ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</row>
    <row r="678" spans="1:68" x14ac:dyDescent="0.2">
      <c r="A678" s="162"/>
      <c r="B678" s="162"/>
      <c r="C678" s="162"/>
      <c r="D678" s="162"/>
      <c r="AA678" s="217"/>
      <c r="AB678" s="218"/>
      <c r="AC678" s="218"/>
      <c r="AD678" s="219"/>
      <c r="AN678" s="63"/>
      <c r="AO678" s="63"/>
      <c r="AP678" s="63"/>
      <c r="AQ678" s="63"/>
      <c r="AR678" s="63"/>
      <c r="AS678" s="63"/>
      <c r="AT678" s="63"/>
      <c r="AU678" s="63"/>
      <c r="AV678" s="217"/>
      <c r="AW678" s="218"/>
      <c r="AX678" s="219"/>
      <c r="AY678" s="218"/>
      <c r="AZ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</row>
    <row r="679" spans="1:68" x14ac:dyDescent="0.2">
      <c r="A679" s="162"/>
      <c r="B679" s="162"/>
      <c r="C679" s="162"/>
      <c r="D679" s="162"/>
      <c r="AA679" s="217"/>
      <c r="AB679" s="218"/>
      <c r="AC679" s="218"/>
      <c r="AD679" s="219"/>
      <c r="AN679" s="63"/>
      <c r="AO679" s="63"/>
      <c r="AP679" s="63"/>
      <c r="AQ679" s="63"/>
      <c r="AR679" s="63"/>
      <c r="AS679" s="63"/>
      <c r="AT679" s="63"/>
      <c r="AU679" s="63"/>
      <c r="AV679" s="217"/>
      <c r="AW679" s="218"/>
      <c r="AX679" s="219"/>
      <c r="AY679" s="218"/>
      <c r="AZ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</row>
    <row r="680" spans="1:68" x14ac:dyDescent="0.2">
      <c r="A680" s="162"/>
      <c r="B680" s="162"/>
      <c r="C680" s="162"/>
      <c r="D680" s="162"/>
      <c r="AA680" s="217"/>
      <c r="AB680" s="218"/>
      <c r="AC680" s="218"/>
      <c r="AD680" s="219"/>
      <c r="AN680" s="63"/>
      <c r="AO680" s="63"/>
      <c r="AP680" s="63"/>
      <c r="AQ680" s="63"/>
      <c r="AR680" s="63"/>
      <c r="AS680" s="63"/>
      <c r="AT680" s="63"/>
      <c r="AU680" s="63"/>
      <c r="AV680" s="217"/>
      <c r="AW680" s="218"/>
      <c r="AX680" s="219"/>
      <c r="AY680" s="218"/>
      <c r="AZ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</row>
    <row r="681" spans="1:68" x14ac:dyDescent="0.2">
      <c r="A681" s="162"/>
      <c r="B681" s="162"/>
      <c r="C681" s="162"/>
      <c r="D681" s="162"/>
      <c r="AA681" s="217"/>
      <c r="AB681" s="218"/>
      <c r="AC681" s="218"/>
      <c r="AD681" s="219"/>
      <c r="AN681" s="63"/>
      <c r="AO681" s="63"/>
      <c r="AP681" s="63"/>
      <c r="AQ681" s="63"/>
      <c r="AR681" s="63"/>
      <c r="AS681" s="63"/>
      <c r="AT681" s="63"/>
      <c r="AU681" s="63"/>
      <c r="AV681" s="217"/>
      <c r="AW681" s="218"/>
      <c r="AX681" s="219"/>
      <c r="AY681" s="218"/>
      <c r="AZ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</row>
    <row r="682" spans="1:68" x14ac:dyDescent="0.2">
      <c r="A682" s="162"/>
      <c r="B682" s="162"/>
      <c r="C682" s="162"/>
      <c r="D682" s="162"/>
      <c r="AA682" s="217"/>
      <c r="AB682" s="218"/>
      <c r="AC682" s="218"/>
      <c r="AD682" s="219"/>
      <c r="AN682" s="63"/>
      <c r="AO682" s="63"/>
      <c r="AP682" s="63"/>
      <c r="AQ682" s="63"/>
      <c r="AR682" s="63"/>
      <c r="AS682" s="63"/>
      <c r="AT682" s="63"/>
      <c r="AU682" s="63"/>
      <c r="AV682" s="217"/>
      <c r="AW682" s="218"/>
      <c r="AX682" s="219"/>
      <c r="AY682" s="218"/>
      <c r="AZ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</row>
    <row r="683" spans="1:68" x14ac:dyDescent="0.2">
      <c r="A683" s="162"/>
      <c r="B683" s="162"/>
      <c r="C683" s="162"/>
      <c r="D683" s="162"/>
      <c r="AA683" s="217"/>
      <c r="AB683" s="218"/>
      <c r="AC683" s="218"/>
      <c r="AD683" s="219"/>
      <c r="AN683" s="63"/>
      <c r="AO683" s="63"/>
      <c r="AP683" s="63"/>
      <c r="AQ683" s="63"/>
      <c r="AR683" s="63"/>
      <c r="AS683" s="63"/>
      <c r="AT683" s="63"/>
      <c r="AU683" s="63"/>
      <c r="AV683" s="217"/>
      <c r="AW683" s="218"/>
      <c r="AX683" s="219"/>
      <c r="AY683" s="218"/>
      <c r="AZ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</row>
    <row r="684" spans="1:68" x14ac:dyDescent="0.2">
      <c r="A684" s="162"/>
      <c r="B684" s="162"/>
      <c r="C684" s="162"/>
      <c r="D684" s="162"/>
      <c r="AA684" s="217"/>
      <c r="AB684" s="218"/>
      <c r="AC684" s="218"/>
      <c r="AD684" s="219"/>
      <c r="AN684" s="63"/>
      <c r="AO684" s="63"/>
      <c r="AP684" s="63"/>
      <c r="AQ684" s="63"/>
      <c r="AR684" s="63"/>
      <c r="AS684" s="63"/>
      <c r="AT684" s="63"/>
      <c r="AU684" s="63"/>
      <c r="AV684" s="217"/>
      <c r="AW684" s="218"/>
      <c r="AX684" s="219"/>
      <c r="AY684" s="218"/>
      <c r="AZ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</row>
    <row r="685" spans="1:68" x14ac:dyDescent="0.2">
      <c r="A685" s="162"/>
      <c r="B685" s="162"/>
      <c r="C685" s="162"/>
      <c r="D685" s="162"/>
      <c r="AA685" s="217"/>
      <c r="AB685" s="218"/>
      <c r="AC685" s="218"/>
      <c r="AD685" s="219"/>
      <c r="AN685" s="63"/>
      <c r="AO685" s="63"/>
      <c r="AP685" s="63"/>
      <c r="AQ685" s="63"/>
      <c r="AR685" s="63"/>
      <c r="AS685" s="63"/>
      <c r="AT685" s="63"/>
      <c r="AU685" s="63"/>
      <c r="AV685" s="217"/>
      <c r="AW685" s="218"/>
      <c r="AX685" s="219"/>
      <c r="AY685" s="218"/>
      <c r="AZ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</row>
    <row r="686" spans="1:68" x14ac:dyDescent="0.2">
      <c r="A686" s="162"/>
      <c r="B686" s="162"/>
      <c r="C686" s="162"/>
      <c r="D686" s="162"/>
      <c r="AA686" s="217"/>
      <c r="AB686" s="218"/>
      <c r="AC686" s="218"/>
      <c r="AD686" s="219"/>
      <c r="AN686" s="63"/>
      <c r="AO686" s="63"/>
      <c r="AP686" s="63"/>
      <c r="AQ686" s="63"/>
      <c r="AR686" s="63"/>
      <c r="AS686" s="63"/>
      <c r="AT686" s="63"/>
      <c r="AU686" s="63"/>
      <c r="AV686" s="217"/>
      <c r="AW686" s="218"/>
      <c r="AX686" s="219"/>
      <c r="AY686" s="218"/>
      <c r="AZ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</row>
    <row r="687" spans="1:68" x14ac:dyDescent="0.2">
      <c r="A687" s="162"/>
      <c r="B687" s="162"/>
      <c r="C687" s="162"/>
      <c r="D687" s="162"/>
      <c r="AA687" s="217"/>
      <c r="AB687" s="218"/>
      <c r="AC687" s="218"/>
      <c r="AD687" s="219"/>
      <c r="AN687" s="63"/>
      <c r="AO687" s="63"/>
      <c r="AP687" s="63"/>
      <c r="AQ687" s="63"/>
      <c r="AR687" s="63"/>
      <c r="AS687" s="63"/>
      <c r="AT687" s="63"/>
      <c r="AU687" s="63"/>
      <c r="AV687" s="217"/>
      <c r="AW687" s="218"/>
      <c r="AX687" s="219"/>
      <c r="AY687" s="218"/>
      <c r="AZ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</row>
    <row r="688" spans="1:68" x14ac:dyDescent="0.2">
      <c r="A688" s="162"/>
      <c r="B688" s="162"/>
      <c r="C688" s="162"/>
      <c r="D688" s="162"/>
      <c r="AA688" s="217"/>
      <c r="AB688" s="218"/>
      <c r="AC688" s="218"/>
      <c r="AD688" s="219"/>
      <c r="AN688" s="63"/>
      <c r="AO688" s="63"/>
      <c r="AP688" s="63"/>
      <c r="AQ688" s="63"/>
      <c r="AR688" s="63"/>
      <c r="AS688" s="63"/>
      <c r="AT688" s="63"/>
      <c r="AU688" s="63"/>
      <c r="AV688" s="217"/>
      <c r="AW688" s="218"/>
      <c r="AX688" s="219"/>
      <c r="AY688" s="218"/>
      <c r="AZ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</row>
    <row r="689" spans="1:68" x14ac:dyDescent="0.2">
      <c r="A689" s="162"/>
      <c r="B689" s="162"/>
      <c r="C689" s="162"/>
      <c r="D689" s="162"/>
      <c r="AA689" s="217"/>
      <c r="AB689" s="218"/>
      <c r="AC689" s="218"/>
      <c r="AD689" s="219"/>
      <c r="AN689" s="63"/>
      <c r="AO689" s="63"/>
      <c r="AP689" s="63"/>
      <c r="AQ689" s="63"/>
      <c r="AR689" s="63"/>
      <c r="AS689" s="63"/>
      <c r="AT689" s="63"/>
      <c r="AU689" s="63"/>
      <c r="AV689" s="217"/>
      <c r="AW689" s="218"/>
      <c r="AX689" s="219"/>
      <c r="AY689" s="218"/>
      <c r="AZ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</row>
    <row r="690" spans="1:68" x14ac:dyDescent="0.2">
      <c r="A690" s="162"/>
      <c r="B690" s="162"/>
      <c r="C690" s="162"/>
      <c r="D690" s="162"/>
      <c r="AA690" s="217"/>
      <c r="AB690" s="218"/>
      <c r="AC690" s="218"/>
      <c r="AD690" s="219"/>
      <c r="AN690" s="63"/>
      <c r="AO690" s="63"/>
      <c r="AP690" s="63"/>
      <c r="AQ690" s="63"/>
      <c r="AR690" s="63"/>
      <c r="AS690" s="63"/>
      <c r="AT690" s="63"/>
      <c r="AU690" s="63"/>
      <c r="AV690" s="217"/>
      <c r="AW690" s="218"/>
      <c r="AX690" s="219"/>
      <c r="AY690" s="218"/>
      <c r="AZ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</row>
    <row r="691" spans="1:68" x14ac:dyDescent="0.2">
      <c r="A691" s="162"/>
      <c r="B691" s="162"/>
      <c r="C691" s="162"/>
      <c r="D691" s="162"/>
      <c r="AA691" s="217"/>
      <c r="AB691" s="218"/>
      <c r="AC691" s="218"/>
      <c r="AD691" s="219"/>
      <c r="AN691" s="63"/>
      <c r="AO691" s="63"/>
      <c r="AP691" s="63"/>
      <c r="AQ691" s="63"/>
      <c r="AR691" s="63"/>
      <c r="AS691" s="63"/>
      <c r="AT691" s="63"/>
      <c r="AU691" s="63"/>
      <c r="AV691" s="217"/>
      <c r="AW691" s="218"/>
      <c r="AX691" s="219"/>
      <c r="AY691" s="218"/>
      <c r="AZ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</row>
    <row r="692" spans="1:68" x14ac:dyDescent="0.2">
      <c r="A692" s="162"/>
      <c r="B692" s="162"/>
      <c r="C692" s="162"/>
      <c r="D692" s="162"/>
      <c r="AA692" s="217"/>
      <c r="AB692" s="218"/>
      <c r="AC692" s="218"/>
      <c r="AD692" s="219"/>
      <c r="AN692" s="63"/>
      <c r="AO692" s="63"/>
      <c r="AP692" s="63"/>
      <c r="AQ692" s="63"/>
      <c r="AR692" s="63"/>
      <c r="AS692" s="63"/>
      <c r="AT692" s="63"/>
      <c r="AU692" s="63"/>
      <c r="AV692" s="217"/>
      <c r="AW692" s="218"/>
      <c r="AX692" s="219"/>
      <c r="AY692" s="218"/>
      <c r="AZ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</row>
    <row r="693" spans="1:68" x14ac:dyDescent="0.2">
      <c r="A693" s="162"/>
      <c r="B693" s="162"/>
      <c r="C693" s="162"/>
      <c r="D693" s="162"/>
      <c r="AA693" s="217"/>
      <c r="AB693" s="218"/>
      <c r="AC693" s="218"/>
      <c r="AD693" s="219"/>
      <c r="AN693" s="63"/>
      <c r="AO693" s="63"/>
      <c r="AP693" s="63"/>
      <c r="AQ693" s="63"/>
      <c r="AR693" s="63"/>
      <c r="AS693" s="63"/>
      <c r="AT693" s="63"/>
      <c r="AU693" s="63"/>
      <c r="AV693" s="217"/>
      <c r="AW693" s="218"/>
      <c r="AX693" s="219"/>
      <c r="AY693" s="218"/>
      <c r="AZ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</row>
    <row r="694" spans="1:68" x14ac:dyDescent="0.2">
      <c r="A694" s="162"/>
      <c r="B694" s="162"/>
      <c r="C694" s="162"/>
      <c r="D694" s="162"/>
      <c r="AA694" s="217"/>
      <c r="AB694" s="218"/>
      <c r="AC694" s="218"/>
      <c r="AD694" s="219"/>
      <c r="AN694" s="63"/>
      <c r="AO694" s="63"/>
      <c r="AP694" s="63"/>
      <c r="AQ694" s="63"/>
      <c r="AR694" s="63"/>
      <c r="AS694" s="63"/>
      <c r="AT694" s="63"/>
      <c r="AU694" s="63"/>
      <c r="AV694" s="217"/>
      <c r="AW694" s="218"/>
      <c r="AX694" s="219"/>
      <c r="AY694" s="218"/>
      <c r="AZ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</row>
    <row r="695" spans="1:68" x14ac:dyDescent="0.2">
      <c r="A695" s="162"/>
      <c r="B695" s="162"/>
      <c r="C695" s="162"/>
      <c r="D695" s="162"/>
      <c r="AA695" s="217"/>
      <c r="AB695" s="218"/>
      <c r="AC695" s="218"/>
      <c r="AD695" s="219"/>
      <c r="AN695" s="63"/>
      <c r="AO695" s="63"/>
      <c r="AP695" s="63"/>
      <c r="AQ695" s="63"/>
      <c r="AR695" s="63"/>
      <c r="AS695" s="63"/>
      <c r="AT695" s="63"/>
      <c r="AU695" s="63"/>
      <c r="AV695" s="217"/>
      <c r="AW695" s="218"/>
      <c r="AX695" s="219"/>
      <c r="AY695" s="218"/>
      <c r="AZ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</row>
    <row r="696" spans="1:68" x14ac:dyDescent="0.2">
      <c r="A696" s="162"/>
      <c r="B696" s="162"/>
      <c r="C696" s="162"/>
      <c r="D696" s="162"/>
      <c r="AA696" s="217"/>
      <c r="AB696" s="218"/>
      <c r="AC696" s="218"/>
      <c r="AD696" s="219"/>
      <c r="AN696" s="63"/>
      <c r="AO696" s="63"/>
      <c r="AP696" s="63"/>
      <c r="AQ696" s="63"/>
      <c r="AR696" s="63"/>
      <c r="AS696" s="63"/>
      <c r="AT696" s="63"/>
      <c r="AU696" s="63"/>
      <c r="AV696" s="217"/>
      <c r="AW696" s="218"/>
      <c r="AX696" s="219"/>
      <c r="AY696" s="218"/>
      <c r="AZ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</row>
    <row r="697" spans="1:68" x14ac:dyDescent="0.2">
      <c r="A697" s="162"/>
      <c r="B697" s="162"/>
      <c r="C697" s="162"/>
      <c r="D697" s="162"/>
      <c r="AA697" s="217"/>
      <c r="AB697" s="218"/>
      <c r="AC697" s="218"/>
      <c r="AD697" s="219"/>
      <c r="AN697" s="63"/>
      <c r="AO697" s="63"/>
      <c r="AP697" s="63"/>
      <c r="AQ697" s="63"/>
      <c r="AR697" s="63"/>
      <c r="AS697" s="63"/>
      <c r="AT697" s="63"/>
      <c r="AU697" s="63"/>
      <c r="AV697" s="217"/>
      <c r="AW697" s="218"/>
      <c r="AX697" s="219"/>
      <c r="AY697" s="218"/>
      <c r="AZ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</row>
    <row r="698" spans="1:68" x14ac:dyDescent="0.2">
      <c r="A698" s="162"/>
      <c r="B698" s="162"/>
      <c r="C698" s="162"/>
      <c r="D698" s="162"/>
      <c r="AA698" s="217"/>
      <c r="AB698" s="218"/>
      <c r="AC698" s="218"/>
      <c r="AD698" s="219"/>
      <c r="AN698" s="63"/>
      <c r="AO698" s="63"/>
      <c r="AP698" s="63"/>
      <c r="AQ698" s="63"/>
      <c r="AR698" s="63"/>
      <c r="AS698" s="63"/>
      <c r="AT698" s="63"/>
      <c r="AU698" s="63"/>
      <c r="AV698" s="217"/>
      <c r="AW698" s="218"/>
      <c r="AX698" s="219"/>
      <c r="AY698" s="218"/>
      <c r="AZ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</row>
    <row r="699" spans="1:68" x14ac:dyDescent="0.2">
      <c r="A699" s="162"/>
      <c r="B699" s="162"/>
      <c r="C699" s="162"/>
      <c r="D699" s="162"/>
      <c r="AA699" s="217"/>
      <c r="AB699" s="218"/>
      <c r="AC699" s="218"/>
      <c r="AD699" s="219"/>
      <c r="AN699" s="63"/>
      <c r="AO699" s="63"/>
      <c r="AP699" s="63"/>
      <c r="AQ699" s="63"/>
      <c r="AR699" s="63"/>
      <c r="AS699" s="63"/>
      <c r="AT699" s="63"/>
      <c r="AU699" s="63"/>
      <c r="AV699" s="217"/>
      <c r="AW699" s="218"/>
      <c r="AX699" s="219"/>
      <c r="AY699" s="218"/>
      <c r="AZ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</row>
    <row r="700" spans="1:68" x14ac:dyDescent="0.2">
      <c r="A700" s="162"/>
      <c r="B700" s="162"/>
      <c r="C700" s="162"/>
      <c r="D700" s="162"/>
      <c r="AA700" s="217"/>
      <c r="AB700" s="218"/>
      <c r="AC700" s="218"/>
      <c r="AD700" s="219"/>
      <c r="AN700" s="63"/>
      <c r="AO700" s="63"/>
      <c r="AP700" s="63"/>
      <c r="AQ700" s="63"/>
      <c r="AR700" s="63"/>
      <c r="AS700" s="63"/>
      <c r="AT700" s="63"/>
      <c r="AU700" s="63"/>
      <c r="AV700" s="217"/>
      <c r="AW700" s="218"/>
      <c r="AX700" s="219"/>
      <c r="AY700" s="218"/>
      <c r="AZ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</row>
    <row r="701" spans="1:68" x14ac:dyDescent="0.2">
      <c r="A701" s="162"/>
      <c r="B701" s="162"/>
      <c r="C701" s="162"/>
      <c r="D701" s="162"/>
      <c r="AA701" s="217"/>
      <c r="AB701" s="218"/>
      <c r="AC701" s="218"/>
      <c r="AD701" s="219"/>
      <c r="AN701" s="63"/>
      <c r="AO701" s="63"/>
      <c r="AP701" s="63"/>
      <c r="AQ701" s="63"/>
      <c r="AR701" s="63"/>
      <c r="AS701" s="63"/>
      <c r="AT701" s="63"/>
      <c r="AU701" s="63"/>
      <c r="AV701" s="217"/>
      <c r="AW701" s="218"/>
      <c r="AX701" s="219"/>
      <c r="AY701" s="218"/>
      <c r="AZ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</row>
    <row r="702" spans="1:68" x14ac:dyDescent="0.2">
      <c r="A702" s="162"/>
      <c r="B702" s="162"/>
      <c r="C702" s="162"/>
      <c r="D702" s="162"/>
      <c r="AA702" s="217"/>
      <c r="AB702" s="218"/>
      <c r="AC702" s="218"/>
      <c r="AD702" s="219"/>
      <c r="AN702" s="63"/>
      <c r="AO702" s="63"/>
      <c r="AP702" s="63"/>
      <c r="AQ702" s="63"/>
      <c r="AR702" s="63"/>
      <c r="AS702" s="63"/>
      <c r="AT702" s="63"/>
      <c r="AU702" s="63"/>
      <c r="AV702" s="217"/>
      <c r="AW702" s="218"/>
      <c r="AX702" s="219"/>
      <c r="AY702" s="218"/>
      <c r="AZ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</row>
    <row r="703" spans="1:68" x14ac:dyDescent="0.2">
      <c r="A703" s="162"/>
      <c r="B703" s="162"/>
      <c r="C703" s="162"/>
      <c r="D703" s="162"/>
      <c r="AA703" s="217"/>
      <c r="AB703" s="218"/>
      <c r="AC703" s="218"/>
      <c r="AD703" s="219"/>
      <c r="AN703" s="63"/>
      <c r="AO703" s="63"/>
      <c r="AP703" s="63"/>
      <c r="AQ703" s="63"/>
      <c r="AR703" s="63"/>
      <c r="AS703" s="63"/>
      <c r="AT703" s="63"/>
      <c r="AU703" s="63"/>
      <c r="AV703" s="217"/>
      <c r="AW703" s="218"/>
      <c r="AX703" s="219"/>
      <c r="AY703" s="218"/>
      <c r="AZ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</row>
    <row r="704" spans="1:68" x14ac:dyDescent="0.2">
      <c r="A704" s="162"/>
      <c r="B704" s="162"/>
      <c r="C704" s="162"/>
      <c r="D704" s="162"/>
      <c r="AA704" s="217"/>
      <c r="AB704" s="218"/>
      <c r="AC704" s="218"/>
      <c r="AD704" s="219"/>
      <c r="AN704" s="63"/>
      <c r="AO704" s="63"/>
      <c r="AP704" s="63"/>
      <c r="AQ704" s="63"/>
      <c r="AR704" s="63"/>
      <c r="AS704" s="63"/>
      <c r="AT704" s="63"/>
      <c r="AU704" s="63"/>
      <c r="AV704" s="217"/>
      <c r="AW704" s="218"/>
      <c r="AX704" s="219"/>
      <c r="AY704" s="218"/>
      <c r="AZ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</row>
    <row r="705" spans="1:68" x14ac:dyDescent="0.2">
      <c r="A705" s="162"/>
      <c r="B705" s="162"/>
      <c r="C705" s="162"/>
      <c r="D705" s="162"/>
      <c r="AA705" s="217"/>
      <c r="AB705" s="218"/>
      <c r="AC705" s="218"/>
      <c r="AD705" s="219"/>
      <c r="AN705" s="63"/>
      <c r="AO705" s="63"/>
      <c r="AP705" s="63"/>
      <c r="AQ705" s="63"/>
      <c r="AR705" s="63"/>
      <c r="AS705" s="63"/>
      <c r="AT705" s="63"/>
      <c r="AU705" s="63"/>
      <c r="AV705" s="217"/>
      <c r="AW705" s="218"/>
      <c r="AX705" s="219"/>
      <c r="AY705" s="218"/>
      <c r="AZ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</row>
    <row r="706" spans="1:68" x14ac:dyDescent="0.2">
      <c r="A706" s="162"/>
      <c r="B706" s="162"/>
      <c r="C706" s="162"/>
      <c r="D706" s="162"/>
      <c r="AA706" s="217"/>
      <c r="AB706" s="218"/>
      <c r="AC706" s="218"/>
      <c r="AD706" s="219"/>
      <c r="AN706" s="63"/>
      <c r="AO706" s="63"/>
      <c r="AP706" s="63"/>
      <c r="AQ706" s="63"/>
      <c r="AR706" s="63"/>
      <c r="AS706" s="63"/>
      <c r="AT706" s="63"/>
      <c r="AU706" s="63"/>
      <c r="AV706" s="217"/>
      <c r="AW706" s="218"/>
      <c r="AX706" s="219"/>
      <c r="AY706" s="218"/>
      <c r="AZ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</row>
    <row r="707" spans="1:68" x14ac:dyDescent="0.2">
      <c r="A707" s="162"/>
      <c r="B707" s="162"/>
      <c r="C707" s="162"/>
      <c r="D707" s="162"/>
      <c r="AA707" s="217"/>
      <c r="AB707" s="218"/>
      <c r="AC707" s="218"/>
      <c r="AD707" s="219"/>
      <c r="AN707" s="63"/>
      <c r="AO707" s="63"/>
      <c r="AP707" s="63"/>
      <c r="AQ707" s="63"/>
      <c r="AR707" s="63"/>
      <c r="AS707" s="63"/>
      <c r="AT707" s="63"/>
      <c r="AU707" s="63"/>
      <c r="AV707" s="217"/>
      <c r="AW707" s="218"/>
      <c r="AX707" s="219"/>
      <c r="AY707" s="218"/>
      <c r="AZ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</row>
    <row r="708" spans="1:68" x14ac:dyDescent="0.2">
      <c r="A708" s="162"/>
      <c r="B708" s="162"/>
      <c r="C708" s="162"/>
      <c r="D708" s="162"/>
      <c r="AA708" s="217"/>
      <c r="AB708" s="218"/>
      <c r="AC708" s="218"/>
      <c r="AD708" s="219"/>
      <c r="AN708" s="63"/>
      <c r="AO708" s="63"/>
      <c r="AP708" s="63"/>
      <c r="AQ708" s="63"/>
      <c r="AR708" s="63"/>
      <c r="AS708" s="63"/>
      <c r="AT708" s="63"/>
      <c r="AU708" s="63"/>
      <c r="AV708" s="217"/>
      <c r="AW708" s="218"/>
      <c r="AX708" s="219"/>
      <c r="AY708" s="218"/>
      <c r="AZ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</row>
    <row r="709" spans="1:68" x14ac:dyDescent="0.2">
      <c r="A709" s="162"/>
      <c r="B709" s="162"/>
      <c r="C709" s="162"/>
      <c r="D709" s="162"/>
      <c r="AA709" s="217"/>
      <c r="AB709" s="218"/>
      <c r="AC709" s="218"/>
      <c r="AD709" s="219"/>
      <c r="AN709" s="63"/>
      <c r="AO709" s="63"/>
      <c r="AP709" s="63"/>
      <c r="AQ709" s="63"/>
      <c r="AR709" s="63"/>
      <c r="AS709" s="63"/>
      <c r="AT709" s="63"/>
      <c r="AU709" s="63"/>
      <c r="AV709" s="217"/>
      <c r="AW709" s="218"/>
      <c r="AX709" s="219"/>
      <c r="AY709" s="218"/>
      <c r="AZ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</row>
    <row r="710" spans="1:68" x14ac:dyDescent="0.2">
      <c r="A710" s="162"/>
      <c r="B710" s="162"/>
      <c r="C710" s="162"/>
      <c r="D710" s="162"/>
      <c r="AA710" s="217"/>
      <c r="AB710" s="218"/>
      <c r="AC710" s="218"/>
      <c r="AD710" s="219"/>
      <c r="AN710" s="63"/>
      <c r="AO710" s="63"/>
      <c r="AP710" s="63"/>
      <c r="AQ710" s="63"/>
      <c r="AR710" s="63"/>
      <c r="AS710" s="63"/>
      <c r="AT710" s="63"/>
      <c r="AU710" s="63"/>
      <c r="AV710" s="217"/>
      <c r="AW710" s="218"/>
      <c r="AX710" s="219"/>
      <c r="AY710" s="218"/>
      <c r="AZ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</row>
    <row r="711" spans="1:68" x14ac:dyDescent="0.2">
      <c r="A711" s="162"/>
      <c r="B711" s="162"/>
      <c r="C711" s="162"/>
      <c r="D711" s="162"/>
      <c r="AA711" s="217"/>
      <c r="AB711" s="218"/>
      <c r="AC711" s="218"/>
      <c r="AD711" s="219"/>
      <c r="AN711" s="63"/>
      <c r="AO711" s="63"/>
      <c r="AP711" s="63"/>
      <c r="AQ711" s="63"/>
      <c r="AR711" s="63"/>
      <c r="AS711" s="63"/>
      <c r="AT711" s="63"/>
      <c r="AU711" s="63"/>
      <c r="AV711" s="217"/>
      <c r="AW711" s="218"/>
      <c r="AX711" s="219"/>
      <c r="AY711" s="218"/>
      <c r="AZ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</row>
    <row r="712" spans="1:68" x14ac:dyDescent="0.2">
      <c r="A712" s="162"/>
      <c r="B712" s="162"/>
      <c r="C712" s="162"/>
      <c r="D712" s="162"/>
      <c r="AA712" s="217"/>
      <c r="AB712" s="218"/>
      <c r="AC712" s="218"/>
      <c r="AD712" s="219"/>
      <c r="AN712" s="63"/>
      <c r="AO712" s="63"/>
      <c r="AP712" s="63"/>
      <c r="AQ712" s="63"/>
      <c r="AR712" s="63"/>
      <c r="AS712" s="63"/>
      <c r="AT712" s="63"/>
      <c r="AU712" s="63"/>
      <c r="AV712" s="217"/>
      <c r="AW712" s="218"/>
      <c r="AX712" s="219"/>
      <c r="AY712" s="218"/>
      <c r="AZ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</row>
    <row r="713" spans="1:68" x14ac:dyDescent="0.2">
      <c r="A713" s="162"/>
      <c r="B713" s="162"/>
      <c r="C713" s="162"/>
      <c r="D713" s="162"/>
      <c r="AA713" s="217"/>
      <c r="AB713" s="218"/>
      <c r="AC713" s="218"/>
      <c r="AD713" s="219"/>
      <c r="AN713" s="63"/>
      <c r="AO713" s="63"/>
      <c r="AP713" s="63"/>
      <c r="AQ713" s="63"/>
      <c r="AR713" s="63"/>
      <c r="AS713" s="63"/>
      <c r="AT713" s="63"/>
      <c r="AU713" s="63"/>
      <c r="AV713" s="217"/>
      <c r="AW713" s="218"/>
      <c r="AX713" s="219"/>
      <c r="AY713" s="218"/>
      <c r="AZ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</row>
    <row r="714" spans="1:68" x14ac:dyDescent="0.2">
      <c r="A714" s="162"/>
      <c r="B714" s="162"/>
      <c r="C714" s="162"/>
      <c r="D714" s="162"/>
      <c r="AA714" s="217"/>
      <c r="AB714" s="218"/>
      <c r="AC714" s="218"/>
      <c r="AD714" s="219"/>
      <c r="AN714" s="63"/>
      <c r="AO714" s="63"/>
      <c r="AP714" s="63"/>
      <c r="AQ714" s="63"/>
      <c r="AR714" s="63"/>
      <c r="AS714" s="63"/>
      <c r="AT714" s="63"/>
      <c r="AU714" s="63"/>
      <c r="AV714" s="217"/>
      <c r="AW714" s="218"/>
      <c r="AX714" s="219"/>
      <c r="AY714" s="218"/>
      <c r="AZ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</row>
    <row r="715" spans="1:68" x14ac:dyDescent="0.2">
      <c r="A715" s="162"/>
      <c r="B715" s="162"/>
      <c r="C715" s="162"/>
      <c r="D715" s="162"/>
      <c r="AA715" s="217"/>
      <c r="AB715" s="218"/>
      <c r="AC715" s="218"/>
      <c r="AD715" s="219"/>
      <c r="AN715" s="63"/>
      <c r="AO715" s="63"/>
      <c r="AP715" s="63"/>
      <c r="AQ715" s="63"/>
      <c r="AR715" s="63"/>
      <c r="AS715" s="63"/>
      <c r="AT715" s="63"/>
      <c r="AU715" s="63"/>
      <c r="AV715" s="217"/>
      <c r="AW715" s="218"/>
      <c r="AX715" s="219"/>
      <c r="AY715" s="218"/>
      <c r="AZ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</row>
    <row r="716" spans="1:68" x14ac:dyDescent="0.2">
      <c r="A716" s="162"/>
      <c r="B716" s="162"/>
      <c r="C716" s="162"/>
      <c r="D716" s="162"/>
      <c r="AA716" s="217"/>
      <c r="AB716" s="218"/>
      <c r="AC716" s="218"/>
      <c r="AD716" s="219"/>
      <c r="AN716" s="63"/>
      <c r="AO716" s="63"/>
      <c r="AP716" s="63"/>
      <c r="AQ716" s="63"/>
      <c r="AR716" s="63"/>
      <c r="AS716" s="63"/>
      <c r="AT716" s="63"/>
      <c r="AU716" s="63"/>
      <c r="AV716" s="217"/>
      <c r="AW716" s="218"/>
      <c r="AX716" s="219"/>
      <c r="AY716" s="218"/>
      <c r="AZ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</row>
    <row r="717" spans="1:68" x14ac:dyDescent="0.2">
      <c r="A717" s="162"/>
      <c r="B717" s="162"/>
      <c r="C717" s="162"/>
      <c r="D717" s="162"/>
      <c r="AA717" s="217"/>
      <c r="AB717" s="218"/>
      <c r="AC717" s="218"/>
      <c r="AD717" s="219"/>
      <c r="AN717" s="63"/>
      <c r="AO717" s="63"/>
      <c r="AP717" s="63"/>
      <c r="AQ717" s="63"/>
      <c r="AR717" s="63"/>
      <c r="AS717" s="63"/>
      <c r="AT717" s="63"/>
      <c r="AU717" s="63"/>
      <c r="AV717" s="217"/>
      <c r="AW717" s="218"/>
      <c r="AX717" s="219"/>
      <c r="AY717" s="218"/>
      <c r="AZ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</row>
    <row r="718" spans="1:68" x14ac:dyDescent="0.2">
      <c r="A718" s="162"/>
      <c r="B718" s="162"/>
      <c r="C718" s="162"/>
      <c r="D718" s="162"/>
      <c r="AA718" s="217"/>
      <c r="AB718" s="218"/>
      <c r="AC718" s="218"/>
      <c r="AD718" s="219"/>
      <c r="AN718" s="63"/>
      <c r="AO718" s="63"/>
      <c r="AP718" s="63"/>
      <c r="AQ718" s="63"/>
      <c r="AR718" s="63"/>
      <c r="AS718" s="63"/>
      <c r="AT718" s="63"/>
      <c r="AU718" s="63"/>
      <c r="AV718" s="217"/>
      <c r="AW718" s="218"/>
      <c r="AX718" s="219"/>
      <c r="AY718" s="218"/>
      <c r="AZ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</row>
    <row r="719" spans="1:68" x14ac:dyDescent="0.2">
      <c r="A719" s="162"/>
      <c r="B719" s="162"/>
      <c r="C719" s="162"/>
      <c r="D719" s="162"/>
      <c r="AA719" s="217"/>
      <c r="AB719" s="218"/>
      <c r="AC719" s="218"/>
      <c r="AD719" s="219"/>
      <c r="AN719" s="63"/>
      <c r="AO719" s="63"/>
      <c r="AP719" s="63"/>
      <c r="AQ719" s="63"/>
      <c r="AR719" s="63"/>
      <c r="AS719" s="63"/>
      <c r="AT719" s="63"/>
      <c r="AU719" s="63"/>
      <c r="AV719" s="217"/>
      <c r="AW719" s="218"/>
      <c r="AX719" s="219"/>
      <c r="AY719" s="218"/>
      <c r="AZ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</row>
    <row r="720" spans="1:68" x14ac:dyDescent="0.2">
      <c r="A720" s="162"/>
      <c r="B720" s="162"/>
      <c r="C720" s="162"/>
      <c r="D720" s="162"/>
      <c r="AA720" s="217"/>
      <c r="AB720" s="218"/>
      <c r="AC720" s="218"/>
      <c r="AD720" s="219"/>
      <c r="AN720" s="63"/>
      <c r="AO720" s="63"/>
      <c r="AP720" s="63"/>
      <c r="AQ720" s="63"/>
      <c r="AR720" s="63"/>
      <c r="AS720" s="63"/>
      <c r="AT720" s="63"/>
      <c r="AU720" s="63"/>
      <c r="AV720" s="217"/>
      <c r="AW720" s="218"/>
      <c r="AX720" s="219"/>
      <c r="AY720" s="218"/>
      <c r="AZ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</row>
    <row r="721" spans="1:68" x14ac:dyDescent="0.2">
      <c r="A721" s="162"/>
      <c r="B721" s="162"/>
      <c r="C721" s="162"/>
      <c r="D721" s="162"/>
      <c r="AA721" s="217"/>
      <c r="AB721" s="218"/>
      <c r="AC721" s="218"/>
      <c r="AD721" s="219"/>
      <c r="AN721" s="63"/>
      <c r="AO721" s="63"/>
      <c r="AP721" s="63"/>
      <c r="AQ721" s="63"/>
      <c r="AR721" s="63"/>
      <c r="AS721" s="63"/>
      <c r="AT721" s="63"/>
      <c r="AU721" s="63"/>
      <c r="AV721" s="217"/>
      <c r="AW721" s="218"/>
      <c r="AX721" s="219"/>
      <c r="AY721" s="218"/>
      <c r="AZ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</row>
    <row r="722" spans="1:68" x14ac:dyDescent="0.2">
      <c r="A722" s="162"/>
      <c r="B722" s="162"/>
      <c r="C722" s="162"/>
      <c r="D722" s="162"/>
      <c r="AA722" s="217"/>
      <c r="AB722" s="218"/>
      <c r="AC722" s="218"/>
      <c r="AD722" s="219"/>
      <c r="AN722" s="63"/>
      <c r="AO722" s="63"/>
      <c r="AP722" s="63"/>
      <c r="AQ722" s="63"/>
      <c r="AR722" s="63"/>
      <c r="AS722" s="63"/>
      <c r="AT722" s="63"/>
      <c r="AU722" s="63"/>
      <c r="AV722" s="217"/>
      <c r="AW722" s="218"/>
      <c r="AX722" s="219"/>
      <c r="AY722" s="218"/>
      <c r="AZ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</row>
    <row r="723" spans="1:68" x14ac:dyDescent="0.2">
      <c r="A723" s="162"/>
      <c r="B723" s="162"/>
      <c r="C723" s="162"/>
      <c r="D723" s="162"/>
      <c r="AA723" s="217"/>
      <c r="AB723" s="218"/>
      <c r="AC723" s="218"/>
      <c r="AD723" s="219"/>
      <c r="AN723" s="63"/>
      <c r="AO723" s="63"/>
      <c r="AP723" s="63"/>
      <c r="AQ723" s="63"/>
      <c r="AR723" s="63"/>
      <c r="AS723" s="63"/>
      <c r="AT723" s="63"/>
      <c r="AU723" s="63"/>
      <c r="AV723" s="217"/>
      <c r="AW723" s="218"/>
      <c r="AX723" s="219"/>
      <c r="AY723" s="218"/>
      <c r="AZ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</row>
    <row r="724" spans="1:68" x14ac:dyDescent="0.2">
      <c r="A724" s="162"/>
      <c r="B724" s="162"/>
      <c r="C724" s="162"/>
      <c r="D724" s="162"/>
      <c r="AA724" s="217"/>
      <c r="AB724" s="218"/>
      <c r="AC724" s="218"/>
      <c r="AD724" s="219"/>
      <c r="AN724" s="63"/>
      <c r="AO724" s="63"/>
      <c r="AP724" s="63"/>
      <c r="AQ724" s="63"/>
      <c r="AR724" s="63"/>
      <c r="AS724" s="63"/>
      <c r="AT724" s="63"/>
      <c r="AU724" s="63"/>
      <c r="AV724" s="217"/>
      <c r="AW724" s="218"/>
      <c r="AX724" s="219"/>
      <c r="AY724" s="218"/>
      <c r="AZ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</row>
    <row r="725" spans="1:68" x14ac:dyDescent="0.2">
      <c r="A725" s="162"/>
      <c r="B725" s="162"/>
      <c r="C725" s="162"/>
      <c r="D725" s="162"/>
      <c r="AA725" s="217"/>
      <c r="AB725" s="218"/>
      <c r="AC725" s="218"/>
      <c r="AD725" s="219"/>
      <c r="AN725" s="63"/>
      <c r="AO725" s="63"/>
      <c r="AP725" s="63"/>
      <c r="AQ725" s="63"/>
      <c r="AR725" s="63"/>
      <c r="AS725" s="63"/>
      <c r="AT725" s="63"/>
      <c r="AU725" s="63"/>
      <c r="AV725" s="217"/>
      <c r="AW725" s="218"/>
      <c r="AX725" s="219"/>
      <c r="AY725" s="218"/>
      <c r="AZ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</row>
    <row r="726" spans="1:68" x14ac:dyDescent="0.2">
      <c r="A726" s="162"/>
      <c r="B726" s="162"/>
      <c r="C726" s="162"/>
      <c r="D726" s="162"/>
      <c r="AA726" s="217"/>
      <c r="AB726" s="218"/>
      <c r="AC726" s="218"/>
      <c r="AD726" s="219"/>
      <c r="AN726" s="63"/>
      <c r="AO726" s="63"/>
      <c r="AP726" s="63"/>
      <c r="AQ726" s="63"/>
      <c r="AR726" s="63"/>
      <c r="AS726" s="63"/>
      <c r="AT726" s="63"/>
      <c r="AU726" s="63"/>
      <c r="AV726" s="217"/>
      <c r="AW726" s="218"/>
      <c r="AX726" s="219"/>
      <c r="AY726" s="218"/>
      <c r="AZ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</row>
    <row r="727" spans="1:68" x14ac:dyDescent="0.2">
      <c r="A727" s="162"/>
      <c r="B727" s="162"/>
      <c r="C727" s="162"/>
      <c r="D727" s="162"/>
      <c r="AA727" s="217"/>
      <c r="AB727" s="218"/>
      <c r="AC727" s="218"/>
      <c r="AD727" s="219"/>
      <c r="AN727" s="63"/>
      <c r="AO727" s="63"/>
      <c r="AP727" s="63"/>
      <c r="AQ727" s="63"/>
      <c r="AR727" s="63"/>
      <c r="AS727" s="63"/>
      <c r="AT727" s="63"/>
      <c r="AU727" s="63"/>
      <c r="AV727" s="217"/>
      <c r="AW727" s="218"/>
      <c r="AX727" s="219"/>
      <c r="AY727" s="218"/>
      <c r="AZ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</row>
    <row r="728" spans="1:68" x14ac:dyDescent="0.2">
      <c r="A728" s="162"/>
      <c r="B728" s="162"/>
      <c r="C728" s="162"/>
      <c r="D728" s="162"/>
      <c r="AA728" s="217"/>
      <c r="AB728" s="218"/>
      <c r="AC728" s="218"/>
      <c r="AD728" s="219"/>
      <c r="AN728" s="63"/>
      <c r="AO728" s="63"/>
      <c r="AP728" s="63"/>
      <c r="AQ728" s="63"/>
      <c r="AR728" s="63"/>
      <c r="AS728" s="63"/>
      <c r="AT728" s="63"/>
      <c r="AU728" s="63"/>
      <c r="AV728" s="217"/>
      <c r="AW728" s="218"/>
      <c r="AX728" s="219"/>
      <c r="AY728" s="218"/>
      <c r="AZ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</row>
    <row r="729" spans="1:68" x14ac:dyDescent="0.2">
      <c r="A729" s="162"/>
      <c r="B729" s="162"/>
      <c r="C729" s="162"/>
      <c r="D729" s="162"/>
      <c r="AA729" s="217"/>
      <c r="AB729" s="218"/>
      <c r="AC729" s="218"/>
      <c r="AD729" s="219"/>
      <c r="AN729" s="63"/>
      <c r="AO729" s="63"/>
      <c r="AP729" s="63"/>
      <c r="AQ729" s="63"/>
      <c r="AR729" s="63"/>
      <c r="AS729" s="63"/>
      <c r="AT729" s="63"/>
      <c r="AU729" s="63"/>
      <c r="AV729" s="217"/>
      <c r="AW729" s="218"/>
      <c r="AX729" s="219"/>
      <c r="AY729" s="218"/>
      <c r="AZ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</row>
    <row r="730" spans="1:68" x14ac:dyDescent="0.2">
      <c r="A730" s="162"/>
      <c r="B730" s="162"/>
      <c r="C730" s="162"/>
      <c r="D730" s="162"/>
      <c r="AA730" s="217"/>
      <c r="AB730" s="218"/>
      <c r="AC730" s="218"/>
      <c r="AD730" s="219"/>
      <c r="AN730" s="63"/>
      <c r="AO730" s="63"/>
      <c r="AP730" s="63"/>
      <c r="AQ730" s="63"/>
      <c r="AR730" s="63"/>
      <c r="AS730" s="63"/>
      <c r="AT730" s="63"/>
      <c r="AU730" s="63"/>
      <c r="AV730" s="217"/>
      <c r="AW730" s="218"/>
      <c r="AX730" s="219"/>
      <c r="AY730" s="218"/>
      <c r="AZ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</row>
    <row r="731" spans="1:68" x14ac:dyDescent="0.2">
      <c r="A731" s="162"/>
      <c r="B731" s="162"/>
      <c r="C731" s="162"/>
      <c r="D731" s="162"/>
      <c r="AA731" s="217"/>
      <c r="AB731" s="218"/>
      <c r="AC731" s="218"/>
      <c r="AD731" s="219"/>
      <c r="AN731" s="63"/>
      <c r="AO731" s="63"/>
      <c r="AP731" s="63"/>
      <c r="AQ731" s="63"/>
      <c r="AR731" s="63"/>
      <c r="AS731" s="63"/>
      <c r="AT731" s="63"/>
      <c r="AU731" s="63"/>
      <c r="AV731" s="217"/>
      <c r="AW731" s="218"/>
      <c r="AX731" s="219"/>
      <c r="AY731" s="218"/>
      <c r="AZ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</row>
    <row r="732" spans="1:68" x14ac:dyDescent="0.2">
      <c r="A732" s="162"/>
      <c r="B732" s="162"/>
      <c r="C732" s="162"/>
      <c r="D732" s="162"/>
      <c r="AA732" s="217"/>
      <c r="AB732" s="218"/>
      <c r="AC732" s="218"/>
      <c r="AD732" s="219"/>
      <c r="AN732" s="63"/>
      <c r="AO732" s="63"/>
      <c r="AP732" s="63"/>
      <c r="AQ732" s="63"/>
      <c r="AR732" s="63"/>
      <c r="AS732" s="63"/>
      <c r="AT732" s="63"/>
      <c r="AU732" s="63"/>
      <c r="AV732" s="217"/>
      <c r="AW732" s="218"/>
      <c r="AX732" s="219"/>
      <c r="AY732" s="218"/>
      <c r="AZ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</row>
    <row r="733" spans="1:68" x14ac:dyDescent="0.2">
      <c r="A733" s="162"/>
      <c r="B733" s="162"/>
      <c r="C733" s="162"/>
      <c r="D733" s="162"/>
      <c r="AA733" s="217"/>
      <c r="AB733" s="218"/>
      <c r="AC733" s="218"/>
      <c r="AD733" s="219"/>
      <c r="AN733" s="63"/>
      <c r="AO733" s="63"/>
      <c r="AP733" s="63"/>
      <c r="AQ733" s="63"/>
      <c r="AR733" s="63"/>
      <c r="AS733" s="63"/>
      <c r="AT733" s="63"/>
      <c r="AU733" s="63"/>
      <c r="AV733" s="217"/>
      <c r="AW733" s="218"/>
      <c r="AX733" s="219"/>
      <c r="AY733" s="218"/>
      <c r="AZ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</row>
    <row r="734" spans="1:68" x14ac:dyDescent="0.2">
      <c r="A734" s="162"/>
      <c r="B734" s="162"/>
      <c r="C734" s="162"/>
      <c r="D734" s="162"/>
      <c r="AA734" s="217"/>
      <c r="AB734" s="218"/>
      <c r="AC734" s="218"/>
      <c r="AD734" s="219"/>
      <c r="AN734" s="63"/>
      <c r="AO734" s="63"/>
      <c r="AP734" s="63"/>
      <c r="AQ734" s="63"/>
      <c r="AR734" s="63"/>
      <c r="AS734" s="63"/>
      <c r="AT734" s="63"/>
      <c r="AU734" s="63"/>
      <c r="AV734" s="217"/>
      <c r="AW734" s="218"/>
      <c r="AX734" s="219"/>
      <c r="AY734" s="218"/>
      <c r="AZ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</row>
    <row r="735" spans="1:68" x14ac:dyDescent="0.2">
      <c r="A735" s="162"/>
      <c r="B735" s="162"/>
      <c r="C735" s="162"/>
      <c r="D735" s="162"/>
      <c r="AA735" s="217"/>
      <c r="AB735" s="218"/>
      <c r="AC735" s="218"/>
      <c r="AD735" s="219"/>
      <c r="AN735" s="63"/>
      <c r="AO735" s="63"/>
      <c r="AP735" s="63"/>
      <c r="AQ735" s="63"/>
      <c r="AR735" s="63"/>
      <c r="AS735" s="63"/>
      <c r="AT735" s="63"/>
      <c r="AU735" s="63"/>
      <c r="AV735" s="217"/>
      <c r="AW735" s="218"/>
      <c r="AX735" s="219"/>
      <c r="AY735" s="218"/>
      <c r="AZ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</row>
    <row r="736" spans="1:68" x14ac:dyDescent="0.2">
      <c r="A736" s="162"/>
      <c r="B736" s="162"/>
      <c r="C736" s="162"/>
      <c r="D736" s="162"/>
      <c r="AA736" s="217"/>
      <c r="AB736" s="218"/>
      <c r="AC736" s="218"/>
      <c r="AD736" s="219"/>
      <c r="AN736" s="63"/>
      <c r="AO736" s="63"/>
      <c r="AP736" s="63"/>
      <c r="AQ736" s="63"/>
      <c r="AR736" s="63"/>
      <c r="AS736" s="63"/>
      <c r="AT736" s="63"/>
      <c r="AU736" s="63"/>
      <c r="AV736" s="217"/>
      <c r="AW736" s="218"/>
      <c r="AX736" s="219"/>
      <c r="AY736" s="218"/>
      <c r="AZ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</row>
    <row r="737" spans="1:68" x14ac:dyDescent="0.2">
      <c r="A737" s="162"/>
      <c r="B737" s="162"/>
      <c r="C737" s="162"/>
      <c r="D737" s="162"/>
      <c r="AA737" s="217"/>
      <c r="AB737" s="218"/>
      <c r="AC737" s="218"/>
      <c r="AD737" s="219"/>
      <c r="AN737" s="63"/>
      <c r="AO737" s="63"/>
      <c r="AP737" s="63"/>
      <c r="AQ737" s="63"/>
      <c r="AR737" s="63"/>
      <c r="AS737" s="63"/>
      <c r="AT737" s="63"/>
      <c r="AU737" s="63"/>
      <c r="AV737" s="217"/>
      <c r="AW737" s="218"/>
      <c r="AX737" s="219"/>
      <c r="AY737" s="218"/>
      <c r="AZ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</row>
    <row r="738" spans="1:68" x14ac:dyDescent="0.2">
      <c r="A738" s="162"/>
      <c r="B738" s="162"/>
      <c r="C738" s="162"/>
      <c r="D738" s="162"/>
      <c r="AA738" s="217"/>
      <c r="AB738" s="218"/>
      <c r="AC738" s="218"/>
      <c r="AD738" s="219"/>
      <c r="AN738" s="63"/>
      <c r="AO738" s="63"/>
      <c r="AP738" s="63"/>
      <c r="AQ738" s="63"/>
      <c r="AR738" s="63"/>
      <c r="AS738" s="63"/>
      <c r="AT738" s="63"/>
      <c r="AU738" s="63"/>
      <c r="AV738" s="217"/>
      <c r="AW738" s="218"/>
      <c r="AX738" s="219"/>
      <c r="AY738" s="218"/>
      <c r="AZ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</row>
    <row r="739" spans="1:68" x14ac:dyDescent="0.2">
      <c r="A739" s="162"/>
      <c r="B739" s="162"/>
      <c r="C739" s="162"/>
      <c r="D739" s="162"/>
      <c r="AA739" s="217"/>
      <c r="AB739" s="218"/>
      <c r="AC739" s="218"/>
      <c r="AD739" s="219"/>
      <c r="AN739" s="63"/>
      <c r="AO739" s="63"/>
      <c r="AP739" s="63"/>
      <c r="AQ739" s="63"/>
      <c r="AR739" s="63"/>
      <c r="AS739" s="63"/>
      <c r="AT739" s="63"/>
      <c r="AU739" s="63"/>
      <c r="AV739" s="217"/>
      <c r="AW739" s="218"/>
      <c r="AX739" s="219"/>
      <c r="AY739" s="218"/>
      <c r="AZ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</row>
    <row r="740" spans="1:68" x14ac:dyDescent="0.2">
      <c r="A740" s="162"/>
      <c r="B740" s="162"/>
      <c r="C740" s="162"/>
      <c r="D740" s="162"/>
      <c r="AA740" s="217"/>
      <c r="AB740" s="218"/>
      <c r="AC740" s="218"/>
      <c r="AD740" s="219"/>
      <c r="AN740" s="63"/>
      <c r="AO740" s="63"/>
      <c r="AP740" s="63"/>
      <c r="AQ740" s="63"/>
      <c r="AR740" s="63"/>
      <c r="AS740" s="63"/>
      <c r="AT740" s="63"/>
      <c r="AU740" s="63"/>
      <c r="AV740" s="217"/>
      <c r="AW740" s="218"/>
      <c r="AX740" s="219"/>
      <c r="AY740" s="218"/>
      <c r="AZ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</row>
    <row r="741" spans="1:68" x14ac:dyDescent="0.2">
      <c r="A741" s="162"/>
      <c r="B741" s="162"/>
      <c r="C741" s="162"/>
      <c r="D741" s="162"/>
      <c r="AA741" s="217"/>
      <c r="AB741" s="218"/>
      <c r="AC741" s="218"/>
      <c r="AD741" s="219"/>
      <c r="AN741" s="63"/>
      <c r="AO741" s="63"/>
      <c r="AP741" s="63"/>
      <c r="AQ741" s="63"/>
      <c r="AR741" s="63"/>
      <c r="AS741" s="63"/>
      <c r="AT741" s="63"/>
      <c r="AU741" s="63"/>
      <c r="AV741" s="217"/>
      <c r="AW741" s="218"/>
      <c r="AX741" s="219"/>
      <c r="AY741" s="218"/>
      <c r="AZ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</row>
    <row r="742" spans="1:68" x14ac:dyDescent="0.2">
      <c r="A742" s="162"/>
      <c r="B742" s="162"/>
      <c r="C742" s="162"/>
      <c r="D742" s="162"/>
      <c r="AA742" s="217"/>
      <c r="AB742" s="218"/>
      <c r="AC742" s="218"/>
      <c r="AD742" s="219"/>
      <c r="AN742" s="63"/>
      <c r="AO742" s="63"/>
      <c r="AP742" s="63"/>
      <c r="AQ742" s="63"/>
      <c r="AR742" s="63"/>
      <c r="AS742" s="63"/>
      <c r="AT742" s="63"/>
      <c r="AU742" s="63"/>
      <c r="AV742" s="217"/>
      <c r="AW742" s="218"/>
      <c r="AX742" s="219"/>
      <c r="AY742" s="218"/>
      <c r="AZ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</row>
    <row r="743" spans="1:68" x14ac:dyDescent="0.2">
      <c r="A743" s="162"/>
      <c r="B743" s="162"/>
      <c r="C743" s="162"/>
      <c r="D743" s="162"/>
      <c r="AA743" s="217"/>
      <c r="AB743" s="218"/>
      <c r="AC743" s="218"/>
      <c r="AD743" s="219"/>
      <c r="AN743" s="63"/>
      <c r="AO743" s="63"/>
      <c r="AP743" s="63"/>
      <c r="AQ743" s="63"/>
      <c r="AR743" s="63"/>
      <c r="AS743" s="63"/>
      <c r="AT743" s="63"/>
      <c r="AU743" s="63"/>
      <c r="AV743" s="217"/>
      <c r="AW743" s="218"/>
      <c r="AX743" s="219"/>
      <c r="AY743" s="218"/>
      <c r="AZ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</row>
    <row r="744" spans="1:68" x14ac:dyDescent="0.2">
      <c r="A744" s="162"/>
      <c r="B744" s="162"/>
      <c r="C744" s="162"/>
      <c r="D744" s="162"/>
      <c r="AA744" s="217"/>
      <c r="AB744" s="218"/>
      <c r="AC744" s="218"/>
      <c r="AD744" s="219"/>
      <c r="AN744" s="63"/>
      <c r="AO744" s="63"/>
      <c r="AP744" s="63"/>
      <c r="AQ744" s="63"/>
      <c r="AR744" s="63"/>
      <c r="AS744" s="63"/>
      <c r="AT744" s="63"/>
      <c r="AU744" s="63"/>
      <c r="AV744" s="217"/>
      <c r="AW744" s="218"/>
      <c r="AX744" s="219"/>
      <c r="AY744" s="218"/>
      <c r="AZ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</row>
    <row r="745" spans="1:68" x14ac:dyDescent="0.2">
      <c r="A745" s="162"/>
      <c r="B745" s="162"/>
      <c r="C745" s="162"/>
      <c r="D745" s="162"/>
      <c r="AA745" s="217"/>
      <c r="AB745" s="218"/>
      <c r="AC745" s="218"/>
      <c r="AD745" s="219"/>
      <c r="AN745" s="63"/>
      <c r="AO745" s="63"/>
      <c r="AP745" s="63"/>
      <c r="AQ745" s="63"/>
      <c r="AR745" s="63"/>
      <c r="AS745" s="63"/>
      <c r="AT745" s="63"/>
      <c r="AU745" s="63"/>
      <c r="AV745" s="217"/>
      <c r="AW745" s="218"/>
      <c r="AX745" s="219"/>
      <c r="AY745" s="218"/>
      <c r="AZ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</row>
    <row r="746" spans="1:68" x14ac:dyDescent="0.2">
      <c r="A746" s="162"/>
      <c r="B746" s="162"/>
      <c r="C746" s="162"/>
      <c r="D746" s="162"/>
      <c r="AA746" s="217"/>
      <c r="AB746" s="218"/>
      <c r="AC746" s="218"/>
      <c r="AD746" s="219"/>
      <c r="AN746" s="63"/>
      <c r="AO746" s="63"/>
      <c r="AP746" s="63"/>
      <c r="AQ746" s="63"/>
      <c r="AR746" s="63"/>
      <c r="AS746" s="63"/>
      <c r="AT746" s="63"/>
      <c r="AU746" s="63"/>
      <c r="AV746" s="217"/>
      <c r="AW746" s="218"/>
      <c r="AX746" s="219"/>
      <c r="AY746" s="218"/>
      <c r="AZ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</row>
    <row r="747" spans="1:68" x14ac:dyDescent="0.2">
      <c r="A747" s="162"/>
      <c r="B747" s="162"/>
      <c r="C747" s="162"/>
      <c r="D747" s="162"/>
      <c r="AA747" s="217"/>
      <c r="AB747" s="218"/>
      <c r="AC747" s="218"/>
      <c r="AD747" s="219"/>
      <c r="AN747" s="63"/>
      <c r="AO747" s="63"/>
      <c r="AP747" s="63"/>
      <c r="AQ747" s="63"/>
      <c r="AR747" s="63"/>
      <c r="AS747" s="63"/>
      <c r="AT747" s="63"/>
      <c r="AU747" s="63"/>
      <c r="AV747" s="217"/>
      <c r="AW747" s="218"/>
      <c r="AX747" s="219"/>
      <c r="AY747" s="218"/>
      <c r="AZ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</row>
    <row r="748" spans="1:68" x14ac:dyDescent="0.2">
      <c r="A748" s="162"/>
      <c r="B748" s="162"/>
      <c r="C748" s="162"/>
      <c r="D748" s="162"/>
      <c r="AA748" s="217"/>
      <c r="AB748" s="218"/>
      <c r="AC748" s="218"/>
      <c r="AD748" s="219"/>
      <c r="AN748" s="63"/>
      <c r="AO748" s="63"/>
      <c r="AP748" s="63"/>
      <c r="AQ748" s="63"/>
      <c r="AR748" s="63"/>
      <c r="AS748" s="63"/>
      <c r="AT748" s="63"/>
      <c r="AU748" s="63"/>
      <c r="AV748" s="217"/>
      <c r="AW748" s="218"/>
      <c r="AX748" s="219"/>
      <c r="AY748" s="218"/>
      <c r="AZ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</row>
    <row r="749" spans="1:68" x14ac:dyDescent="0.2">
      <c r="A749" s="162"/>
      <c r="B749" s="162"/>
      <c r="C749" s="162"/>
      <c r="D749" s="162"/>
      <c r="AA749" s="217"/>
      <c r="AB749" s="218"/>
      <c r="AC749" s="218"/>
      <c r="AD749" s="219"/>
      <c r="AN749" s="63"/>
      <c r="AO749" s="63"/>
      <c r="AP749" s="63"/>
      <c r="AQ749" s="63"/>
      <c r="AR749" s="63"/>
      <c r="AS749" s="63"/>
      <c r="AT749" s="63"/>
      <c r="AU749" s="63"/>
      <c r="AV749" s="217"/>
      <c r="AW749" s="218"/>
      <c r="AX749" s="219"/>
      <c r="AY749" s="218"/>
      <c r="AZ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</row>
    <row r="750" spans="1:68" x14ac:dyDescent="0.2">
      <c r="A750" s="162"/>
      <c r="B750" s="162"/>
      <c r="C750" s="162"/>
      <c r="D750" s="162"/>
      <c r="AA750" s="217"/>
      <c r="AB750" s="218"/>
      <c r="AC750" s="218"/>
      <c r="AD750" s="219"/>
      <c r="AN750" s="63"/>
      <c r="AO750" s="63"/>
      <c r="AP750" s="63"/>
      <c r="AQ750" s="63"/>
      <c r="AR750" s="63"/>
      <c r="AS750" s="63"/>
      <c r="AT750" s="63"/>
      <c r="AU750" s="63"/>
      <c r="AV750" s="217"/>
      <c r="AW750" s="218"/>
      <c r="AX750" s="219"/>
      <c r="AY750" s="218"/>
      <c r="AZ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</row>
    <row r="751" spans="1:68" x14ac:dyDescent="0.2">
      <c r="A751" s="162"/>
      <c r="B751" s="162"/>
      <c r="C751" s="162"/>
      <c r="D751" s="162"/>
      <c r="AA751" s="217"/>
      <c r="AB751" s="218"/>
      <c r="AC751" s="218"/>
      <c r="AD751" s="219"/>
      <c r="AN751" s="63"/>
      <c r="AO751" s="63"/>
      <c r="AP751" s="63"/>
      <c r="AQ751" s="63"/>
      <c r="AR751" s="63"/>
      <c r="AS751" s="63"/>
      <c r="AT751" s="63"/>
      <c r="AU751" s="63"/>
      <c r="AV751" s="217"/>
      <c r="AW751" s="218"/>
      <c r="AX751" s="219"/>
      <c r="AY751" s="218"/>
      <c r="AZ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</row>
    <row r="752" spans="1:68" x14ac:dyDescent="0.2">
      <c r="A752" s="162"/>
      <c r="B752" s="162"/>
      <c r="C752" s="162"/>
      <c r="D752" s="162"/>
      <c r="AA752" s="217"/>
      <c r="AB752" s="218"/>
      <c r="AC752" s="218"/>
      <c r="AD752" s="219"/>
      <c r="AN752" s="63"/>
      <c r="AO752" s="63"/>
      <c r="AP752" s="63"/>
      <c r="AQ752" s="63"/>
      <c r="AR752" s="63"/>
      <c r="AS752" s="63"/>
      <c r="AT752" s="63"/>
      <c r="AU752" s="63"/>
      <c r="AV752" s="217"/>
      <c r="AW752" s="218"/>
      <c r="AX752" s="219"/>
      <c r="AY752" s="218"/>
      <c r="AZ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</row>
    <row r="753" spans="1:68" x14ac:dyDescent="0.2">
      <c r="A753" s="162"/>
      <c r="B753" s="162"/>
      <c r="C753" s="162"/>
      <c r="D753" s="162"/>
      <c r="AA753" s="217"/>
      <c r="AB753" s="218"/>
      <c r="AC753" s="218"/>
      <c r="AD753" s="219"/>
      <c r="AN753" s="63"/>
      <c r="AO753" s="63"/>
      <c r="AP753" s="63"/>
      <c r="AQ753" s="63"/>
      <c r="AR753" s="63"/>
      <c r="AS753" s="63"/>
      <c r="AT753" s="63"/>
      <c r="AU753" s="63"/>
      <c r="AV753" s="217"/>
      <c r="AW753" s="218"/>
      <c r="AX753" s="219"/>
      <c r="AY753" s="218"/>
      <c r="AZ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</row>
    <row r="754" spans="1:68" x14ac:dyDescent="0.2">
      <c r="A754" s="162"/>
      <c r="B754" s="162"/>
      <c r="C754" s="162"/>
      <c r="D754" s="162"/>
      <c r="AA754" s="217"/>
      <c r="AB754" s="218"/>
      <c r="AC754" s="218"/>
      <c r="AD754" s="219"/>
      <c r="AN754" s="63"/>
      <c r="AO754" s="63"/>
      <c r="AP754" s="63"/>
      <c r="AQ754" s="63"/>
      <c r="AR754" s="63"/>
      <c r="AS754" s="63"/>
      <c r="AT754" s="63"/>
      <c r="AU754" s="63"/>
      <c r="AV754" s="217"/>
      <c r="AW754" s="218"/>
      <c r="AX754" s="219"/>
      <c r="AY754" s="218"/>
      <c r="AZ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</row>
    <row r="755" spans="1:68" x14ac:dyDescent="0.2">
      <c r="A755" s="162"/>
      <c r="B755" s="162"/>
      <c r="C755" s="162"/>
      <c r="D755" s="162"/>
      <c r="AA755" s="217"/>
      <c r="AB755" s="218"/>
      <c r="AC755" s="218"/>
      <c r="AD755" s="219"/>
      <c r="AN755" s="63"/>
      <c r="AO755" s="63"/>
      <c r="AP755" s="63"/>
      <c r="AQ755" s="63"/>
      <c r="AR755" s="63"/>
      <c r="AS755" s="63"/>
      <c r="AT755" s="63"/>
      <c r="AU755" s="63"/>
      <c r="AV755" s="217"/>
      <c r="AW755" s="218"/>
      <c r="AX755" s="219"/>
      <c r="AY755" s="218"/>
      <c r="AZ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</row>
    <row r="756" spans="1:68" x14ac:dyDescent="0.2">
      <c r="A756" s="162"/>
      <c r="B756" s="162"/>
      <c r="C756" s="162"/>
      <c r="D756" s="162"/>
      <c r="AA756" s="217"/>
      <c r="AB756" s="218"/>
      <c r="AC756" s="218"/>
      <c r="AD756" s="219"/>
      <c r="AN756" s="63"/>
      <c r="AO756" s="63"/>
      <c r="AP756" s="63"/>
      <c r="AQ756" s="63"/>
      <c r="AR756" s="63"/>
      <c r="AS756" s="63"/>
      <c r="AT756" s="63"/>
      <c r="AU756" s="63"/>
      <c r="AV756" s="217"/>
      <c r="AW756" s="218"/>
      <c r="AX756" s="219"/>
      <c r="AY756" s="218"/>
      <c r="AZ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</row>
    <row r="757" spans="1:68" x14ac:dyDescent="0.2">
      <c r="A757" s="162"/>
      <c r="B757" s="162"/>
      <c r="C757" s="162"/>
      <c r="D757" s="162"/>
      <c r="AA757" s="217"/>
      <c r="AB757" s="218"/>
      <c r="AC757" s="218"/>
      <c r="AD757" s="219"/>
      <c r="AN757" s="63"/>
      <c r="AO757" s="63"/>
      <c r="AP757" s="63"/>
      <c r="AQ757" s="63"/>
      <c r="AR757" s="63"/>
      <c r="AS757" s="63"/>
      <c r="AT757" s="63"/>
      <c r="AU757" s="63"/>
      <c r="AV757" s="217"/>
      <c r="AW757" s="218"/>
      <c r="AX757" s="219"/>
      <c r="AY757" s="218"/>
      <c r="AZ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</row>
    <row r="758" spans="1:68" x14ac:dyDescent="0.2">
      <c r="A758" s="162"/>
      <c r="B758" s="162"/>
      <c r="C758" s="162"/>
      <c r="D758" s="162"/>
      <c r="AA758" s="217"/>
      <c r="AB758" s="218"/>
      <c r="AC758" s="218"/>
      <c r="AD758" s="219"/>
      <c r="AN758" s="63"/>
      <c r="AO758" s="63"/>
      <c r="AP758" s="63"/>
      <c r="AQ758" s="63"/>
      <c r="AR758" s="63"/>
      <c r="AS758" s="63"/>
      <c r="AT758" s="63"/>
      <c r="AU758" s="63"/>
      <c r="AV758" s="217"/>
      <c r="AW758" s="218"/>
      <c r="AX758" s="219"/>
      <c r="AY758" s="218"/>
      <c r="AZ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</row>
    <row r="759" spans="1:68" x14ac:dyDescent="0.2">
      <c r="A759" s="162"/>
      <c r="B759" s="162"/>
      <c r="C759" s="162"/>
      <c r="D759" s="162"/>
      <c r="AA759" s="217"/>
      <c r="AB759" s="218"/>
      <c r="AC759" s="218"/>
      <c r="AD759" s="219"/>
      <c r="AN759" s="63"/>
      <c r="AO759" s="63"/>
      <c r="AP759" s="63"/>
      <c r="AQ759" s="63"/>
      <c r="AR759" s="63"/>
      <c r="AS759" s="63"/>
      <c r="AT759" s="63"/>
      <c r="AU759" s="63"/>
      <c r="AV759" s="217"/>
      <c r="AW759" s="218"/>
      <c r="AX759" s="219"/>
      <c r="AY759" s="218"/>
      <c r="AZ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</row>
    <row r="760" spans="1:68" x14ac:dyDescent="0.2">
      <c r="A760" s="162"/>
      <c r="B760" s="162"/>
      <c r="C760" s="162"/>
      <c r="D760" s="162"/>
      <c r="AA760" s="217"/>
      <c r="AB760" s="218"/>
      <c r="AC760" s="218"/>
      <c r="AD760" s="219"/>
      <c r="AN760" s="63"/>
      <c r="AO760" s="63"/>
      <c r="AP760" s="63"/>
      <c r="AQ760" s="63"/>
      <c r="AR760" s="63"/>
      <c r="AS760" s="63"/>
      <c r="AT760" s="63"/>
      <c r="AU760" s="63"/>
      <c r="AV760" s="217"/>
      <c r="AW760" s="218"/>
      <c r="AX760" s="219"/>
      <c r="AY760" s="218"/>
      <c r="AZ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</row>
    <row r="761" spans="1:68" x14ac:dyDescent="0.2">
      <c r="A761" s="162"/>
      <c r="B761" s="162"/>
      <c r="C761" s="162"/>
      <c r="D761" s="162"/>
      <c r="AA761" s="217"/>
      <c r="AB761" s="218"/>
      <c r="AC761" s="218"/>
      <c r="AD761" s="219"/>
      <c r="AN761" s="63"/>
      <c r="AO761" s="63"/>
      <c r="AP761" s="63"/>
      <c r="AQ761" s="63"/>
      <c r="AR761" s="63"/>
      <c r="AS761" s="63"/>
      <c r="AT761" s="63"/>
      <c r="AU761" s="63"/>
      <c r="AV761" s="217"/>
      <c r="AW761" s="218"/>
      <c r="AX761" s="219"/>
      <c r="AY761" s="218"/>
      <c r="AZ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</row>
    <row r="762" spans="1:68" x14ac:dyDescent="0.2">
      <c r="A762" s="162"/>
      <c r="B762" s="162"/>
      <c r="C762" s="162"/>
      <c r="D762" s="162"/>
      <c r="AA762" s="217"/>
      <c r="AB762" s="218"/>
      <c r="AC762" s="218"/>
      <c r="AD762" s="219"/>
      <c r="AN762" s="63"/>
      <c r="AO762" s="63"/>
      <c r="AP762" s="63"/>
      <c r="AQ762" s="63"/>
      <c r="AR762" s="63"/>
      <c r="AS762" s="63"/>
      <c r="AT762" s="63"/>
      <c r="AU762" s="63"/>
      <c r="AV762" s="217"/>
      <c r="AW762" s="218"/>
      <c r="AX762" s="219"/>
      <c r="AY762" s="218"/>
      <c r="AZ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</row>
    <row r="763" spans="1:68" x14ac:dyDescent="0.2">
      <c r="A763" s="162"/>
      <c r="B763" s="162"/>
      <c r="C763" s="162"/>
      <c r="D763" s="162"/>
      <c r="AA763" s="217"/>
      <c r="AB763" s="218"/>
      <c r="AC763" s="218"/>
      <c r="AD763" s="219"/>
      <c r="AN763" s="63"/>
      <c r="AO763" s="63"/>
      <c r="AP763" s="63"/>
      <c r="AQ763" s="63"/>
      <c r="AR763" s="63"/>
      <c r="AS763" s="63"/>
      <c r="AT763" s="63"/>
      <c r="AU763" s="63"/>
      <c r="AV763" s="217"/>
      <c r="AW763" s="218"/>
      <c r="AX763" s="219"/>
      <c r="AY763" s="218"/>
      <c r="AZ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</row>
    <row r="764" spans="1:68" x14ac:dyDescent="0.2">
      <c r="A764" s="162"/>
      <c r="B764" s="162"/>
      <c r="C764" s="162"/>
      <c r="D764" s="162"/>
      <c r="AA764" s="217"/>
      <c r="AB764" s="218"/>
      <c r="AC764" s="218"/>
      <c r="AD764" s="219"/>
      <c r="AN764" s="63"/>
      <c r="AO764" s="63"/>
      <c r="AP764" s="63"/>
      <c r="AQ764" s="63"/>
      <c r="AR764" s="63"/>
      <c r="AS764" s="63"/>
      <c r="AT764" s="63"/>
      <c r="AU764" s="63"/>
      <c r="AV764" s="217"/>
      <c r="AW764" s="218"/>
      <c r="AX764" s="219"/>
      <c r="AY764" s="218"/>
      <c r="AZ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</row>
    <row r="765" spans="1:68" x14ac:dyDescent="0.2">
      <c r="A765" s="162"/>
      <c r="B765" s="162"/>
      <c r="C765" s="162"/>
      <c r="D765" s="162"/>
      <c r="AA765" s="217"/>
      <c r="AB765" s="218"/>
      <c r="AC765" s="218"/>
      <c r="AD765" s="219"/>
      <c r="AN765" s="63"/>
      <c r="AO765" s="63"/>
      <c r="AP765" s="63"/>
      <c r="AQ765" s="63"/>
      <c r="AR765" s="63"/>
      <c r="AS765" s="63"/>
      <c r="AT765" s="63"/>
      <c r="AU765" s="63"/>
      <c r="AV765" s="217"/>
      <c r="AW765" s="218"/>
      <c r="AX765" s="219"/>
      <c r="AY765" s="218"/>
      <c r="AZ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</row>
    <row r="766" spans="1:68" x14ac:dyDescent="0.2">
      <c r="A766" s="162"/>
      <c r="B766" s="162"/>
      <c r="C766" s="162"/>
      <c r="D766" s="162"/>
      <c r="AA766" s="217"/>
      <c r="AB766" s="218"/>
      <c r="AC766" s="218"/>
      <c r="AD766" s="219"/>
      <c r="AN766" s="63"/>
      <c r="AO766" s="63"/>
      <c r="AP766" s="63"/>
      <c r="AQ766" s="63"/>
      <c r="AR766" s="63"/>
      <c r="AS766" s="63"/>
      <c r="AT766" s="63"/>
      <c r="AU766" s="63"/>
      <c r="AV766" s="217"/>
      <c r="AW766" s="218"/>
      <c r="AX766" s="219"/>
      <c r="AY766" s="218"/>
      <c r="AZ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</row>
    <row r="767" spans="1:68" x14ac:dyDescent="0.2">
      <c r="A767" s="162"/>
      <c r="B767" s="162"/>
      <c r="C767" s="162"/>
      <c r="D767" s="162"/>
      <c r="AA767" s="217"/>
      <c r="AB767" s="218"/>
      <c r="AC767" s="218"/>
      <c r="AD767" s="219"/>
      <c r="AN767" s="63"/>
      <c r="AO767" s="63"/>
      <c r="AP767" s="63"/>
      <c r="AQ767" s="63"/>
      <c r="AR767" s="63"/>
      <c r="AS767" s="63"/>
      <c r="AT767" s="63"/>
      <c r="AU767" s="63"/>
      <c r="AV767" s="217"/>
      <c r="AW767" s="218"/>
      <c r="AX767" s="219"/>
      <c r="AY767" s="218"/>
      <c r="AZ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</row>
    <row r="768" spans="1:68" x14ac:dyDescent="0.2">
      <c r="A768" s="162"/>
      <c r="B768" s="162"/>
      <c r="C768" s="162"/>
      <c r="D768" s="162"/>
      <c r="AA768" s="217"/>
      <c r="AB768" s="218"/>
      <c r="AC768" s="218"/>
      <c r="AD768" s="219"/>
      <c r="AN768" s="63"/>
      <c r="AO768" s="63"/>
      <c r="AP768" s="63"/>
      <c r="AQ768" s="63"/>
      <c r="AR768" s="63"/>
      <c r="AS768" s="63"/>
      <c r="AT768" s="63"/>
      <c r="AU768" s="63"/>
      <c r="AV768" s="217"/>
      <c r="AW768" s="218"/>
      <c r="AX768" s="219"/>
      <c r="AY768" s="218"/>
      <c r="AZ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</row>
    <row r="769" spans="1:68" x14ac:dyDescent="0.2">
      <c r="A769" s="162"/>
      <c r="B769" s="162"/>
      <c r="C769" s="162"/>
      <c r="D769" s="162"/>
      <c r="AA769" s="217"/>
      <c r="AB769" s="218"/>
      <c r="AC769" s="218"/>
      <c r="AD769" s="219"/>
      <c r="AN769" s="63"/>
      <c r="AO769" s="63"/>
      <c r="AP769" s="63"/>
      <c r="AQ769" s="63"/>
      <c r="AR769" s="63"/>
      <c r="AS769" s="63"/>
      <c r="AT769" s="63"/>
      <c r="AU769" s="63"/>
      <c r="AV769" s="217"/>
      <c r="AW769" s="218"/>
      <c r="AX769" s="219"/>
      <c r="AY769" s="218"/>
      <c r="AZ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</row>
    <row r="770" spans="1:68" x14ac:dyDescent="0.2">
      <c r="A770" s="162"/>
      <c r="B770" s="162"/>
      <c r="C770" s="162"/>
      <c r="D770" s="162"/>
      <c r="AA770" s="217"/>
      <c r="AB770" s="218"/>
      <c r="AC770" s="218"/>
      <c r="AD770" s="219"/>
      <c r="AN770" s="63"/>
      <c r="AO770" s="63"/>
      <c r="AP770" s="63"/>
      <c r="AQ770" s="63"/>
      <c r="AR770" s="63"/>
      <c r="AS770" s="63"/>
      <c r="AT770" s="63"/>
      <c r="AU770" s="63"/>
      <c r="AV770" s="217"/>
      <c r="AW770" s="218"/>
      <c r="AX770" s="219"/>
      <c r="AY770" s="218"/>
      <c r="AZ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</row>
    <row r="771" spans="1:68" x14ac:dyDescent="0.2">
      <c r="A771" s="162"/>
      <c r="B771" s="162"/>
      <c r="C771" s="162"/>
      <c r="D771" s="162"/>
      <c r="AA771" s="217"/>
      <c r="AB771" s="218"/>
      <c r="AC771" s="218"/>
      <c r="AD771" s="219"/>
      <c r="AN771" s="63"/>
      <c r="AO771" s="63"/>
      <c r="AP771" s="63"/>
      <c r="AQ771" s="63"/>
      <c r="AR771" s="63"/>
      <c r="AS771" s="63"/>
      <c r="AT771" s="63"/>
      <c r="AU771" s="63"/>
      <c r="AV771" s="217"/>
      <c r="AW771" s="218"/>
      <c r="AX771" s="219"/>
      <c r="AY771" s="218"/>
      <c r="AZ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</row>
    <row r="772" spans="1:68" x14ac:dyDescent="0.2">
      <c r="A772" s="162"/>
      <c r="B772" s="162"/>
      <c r="C772" s="162"/>
      <c r="D772" s="162"/>
      <c r="AA772" s="217"/>
      <c r="AB772" s="218"/>
      <c r="AC772" s="218"/>
      <c r="AD772" s="219"/>
      <c r="AN772" s="63"/>
      <c r="AO772" s="63"/>
      <c r="AP772" s="63"/>
      <c r="AQ772" s="63"/>
      <c r="AR772" s="63"/>
      <c r="AS772" s="63"/>
      <c r="AT772" s="63"/>
      <c r="AU772" s="63"/>
      <c r="AV772" s="217"/>
      <c r="AW772" s="218"/>
      <c r="AX772" s="219"/>
      <c r="AY772" s="218"/>
      <c r="AZ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</row>
    <row r="773" spans="1:68" x14ac:dyDescent="0.2">
      <c r="A773" s="162"/>
      <c r="B773" s="162"/>
      <c r="C773" s="162"/>
      <c r="D773" s="162"/>
      <c r="AA773" s="217"/>
      <c r="AB773" s="218"/>
      <c r="AC773" s="218"/>
      <c r="AD773" s="219"/>
      <c r="AN773" s="63"/>
      <c r="AO773" s="63"/>
      <c r="AP773" s="63"/>
      <c r="AQ773" s="63"/>
      <c r="AR773" s="63"/>
      <c r="AS773" s="63"/>
      <c r="AT773" s="63"/>
      <c r="AU773" s="63"/>
      <c r="AV773" s="217"/>
      <c r="AW773" s="218"/>
      <c r="AX773" s="219"/>
      <c r="AY773" s="218"/>
      <c r="AZ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</row>
    <row r="774" spans="1:68" x14ac:dyDescent="0.2">
      <c r="A774" s="162"/>
      <c r="B774" s="162"/>
      <c r="C774" s="162"/>
      <c r="D774" s="162"/>
      <c r="AA774" s="217"/>
      <c r="AB774" s="218"/>
      <c r="AC774" s="218"/>
      <c r="AD774" s="219"/>
      <c r="AN774" s="63"/>
      <c r="AO774" s="63"/>
      <c r="AP774" s="63"/>
      <c r="AQ774" s="63"/>
      <c r="AR774" s="63"/>
      <c r="AS774" s="63"/>
      <c r="AT774" s="63"/>
      <c r="AU774" s="63"/>
      <c r="AV774" s="217"/>
      <c r="AW774" s="218"/>
      <c r="AX774" s="219"/>
      <c r="AY774" s="218"/>
      <c r="AZ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</row>
    <row r="775" spans="1:68" x14ac:dyDescent="0.2">
      <c r="A775" s="162"/>
      <c r="B775" s="162"/>
      <c r="C775" s="162"/>
      <c r="D775" s="162"/>
      <c r="AA775" s="217"/>
      <c r="AB775" s="218"/>
      <c r="AC775" s="218"/>
      <c r="AD775" s="219"/>
      <c r="AN775" s="63"/>
      <c r="AO775" s="63"/>
      <c r="AP775" s="63"/>
      <c r="AQ775" s="63"/>
      <c r="AR775" s="63"/>
      <c r="AS775" s="63"/>
      <c r="AT775" s="63"/>
      <c r="AU775" s="63"/>
      <c r="AV775" s="217"/>
      <c r="AW775" s="218"/>
      <c r="AX775" s="219"/>
      <c r="AY775" s="218"/>
      <c r="AZ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</row>
    <row r="776" spans="1:68" x14ac:dyDescent="0.2">
      <c r="A776" s="162"/>
      <c r="B776" s="162"/>
      <c r="C776" s="162"/>
      <c r="D776" s="162"/>
      <c r="AA776" s="217"/>
      <c r="AB776" s="218"/>
      <c r="AC776" s="218"/>
      <c r="AD776" s="219"/>
      <c r="AN776" s="63"/>
      <c r="AO776" s="63"/>
      <c r="AP776" s="63"/>
      <c r="AQ776" s="63"/>
      <c r="AR776" s="63"/>
      <c r="AS776" s="63"/>
      <c r="AT776" s="63"/>
      <c r="AU776" s="63"/>
      <c r="AV776" s="217"/>
      <c r="AW776" s="218"/>
      <c r="AX776" s="219"/>
      <c r="AY776" s="218"/>
      <c r="AZ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</row>
    <row r="777" spans="1:68" x14ac:dyDescent="0.2">
      <c r="A777" s="162"/>
      <c r="B777" s="162"/>
      <c r="C777" s="162"/>
      <c r="D777" s="162"/>
      <c r="AA777" s="217"/>
      <c r="AB777" s="218"/>
      <c r="AC777" s="218"/>
      <c r="AD777" s="219"/>
      <c r="AN777" s="63"/>
      <c r="AO777" s="63"/>
      <c r="AP777" s="63"/>
      <c r="AQ777" s="63"/>
      <c r="AR777" s="63"/>
      <c r="AS777" s="63"/>
      <c r="AT777" s="63"/>
      <c r="AU777" s="63"/>
      <c r="AV777" s="217"/>
      <c r="AW777" s="218"/>
      <c r="AX777" s="219"/>
      <c r="AY777" s="218"/>
      <c r="AZ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</row>
    <row r="778" spans="1:68" x14ac:dyDescent="0.2">
      <c r="A778" s="162"/>
      <c r="B778" s="162"/>
      <c r="C778" s="162"/>
      <c r="D778" s="162"/>
      <c r="AA778" s="217"/>
      <c r="AB778" s="218"/>
      <c r="AC778" s="218"/>
      <c r="AD778" s="219"/>
      <c r="AN778" s="63"/>
      <c r="AO778" s="63"/>
      <c r="AP778" s="63"/>
      <c r="AQ778" s="63"/>
      <c r="AR778" s="63"/>
      <c r="AS778" s="63"/>
      <c r="AT778" s="63"/>
      <c r="AU778" s="63"/>
      <c r="AV778" s="217"/>
      <c r="AW778" s="218"/>
      <c r="AX778" s="219"/>
      <c r="AY778" s="218"/>
      <c r="AZ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</row>
    <row r="779" spans="1:68" x14ac:dyDescent="0.2">
      <c r="A779" s="162"/>
      <c r="B779" s="162"/>
      <c r="C779" s="162"/>
      <c r="D779" s="162"/>
      <c r="AA779" s="217"/>
      <c r="AB779" s="218"/>
      <c r="AC779" s="218"/>
      <c r="AD779" s="219"/>
      <c r="AN779" s="63"/>
      <c r="AO779" s="63"/>
      <c r="AP779" s="63"/>
      <c r="AQ779" s="63"/>
      <c r="AR779" s="63"/>
      <c r="AS779" s="63"/>
      <c r="AT779" s="63"/>
      <c r="AU779" s="63"/>
      <c r="AV779" s="217"/>
      <c r="AW779" s="218"/>
      <c r="AX779" s="219"/>
      <c r="AY779" s="218"/>
      <c r="AZ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</row>
    <row r="780" spans="1:68" x14ac:dyDescent="0.2">
      <c r="A780" s="162"/>
      <c r="B780" s="162"/>
      <c r="C780" s="162"/>
      <c r="D780" s="162"/>
      <c r="AA780" s="217"/>
      <c r="AB780" s="218"/>
      <c r="AC780" s="218"/>
      <c r="AD780" s="219"/>
      <c r="AN780" s="63"/>
      <c r="AO780" s="63"/>
      <c r="AP780" s="63"/>
      <c r="AQ780" s="63"/>
      <c r="AR780" s="63"/>
      <c r="AS780" s="63"/>
      <c r="AT780" s="63"/>
      <c r="AU780" s="63"/>
      <c r="AV780" s="217"/>
      <c r="AW780" s="218"/>
      <c r="AX780" s="219"/>
      <c r="AY780" s="218"/>
      <c r="AZ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</row>
    <row r="781" spans="1:68" x14ac:dyDescent="0.2">
      <c r="A781" s="162"/>
      <c r="B781" s="162"/>
      <c r="C781" s="162"/>
      <c r="D781" s="162"/>
      <c r="AA781" s="217"/>
      <c r="AB781" s="218"/>
      <c r="AC781" s="218"/>
      <c r="AD781" s="219"/>
      <c r="AN781" s="63"/>
      <c r="AO781" s="63"/>
      <c r="AP781" s="63"/>
      <c r="AQ781" s="63"/>
      <c r="AR781" s="63"/>
      <c r="AS781" s="63"/>
      <c r="AT781" s="63"/>
      <c r="AU781" s="63"/>
      <c r="AV781" s="217"/>
      <c r="AW781" s="218"/>
      <c r="AX781" s="219"/>
      <c r="AY781" s="218"/>
      <c r="AZ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</row>
    <row r="782" spans="1:68" x14ac:dyDescent="0.2">
      <c r="A782" s="162"/>
      <c r="B782" s="162"/>
      <c r="C782" s="162"/>
      <c r="D782" s="162"/>
      <c r="AA782" s="217"/>
      <c r="AB782" s="218"/>
      <c r="AC782" s="218"/>
      <c r="AD782" s="219"/>
      <c r="AN782" s="63"/>
      <c r="AO782" s="63"/>
      <c r="AP782" s="63"/>
      <c r="AQ782" s="63"/>
      <c r="AR782" s="63"/>
      <c r="AS782" s="63"/>
      <c r="AT782" s="63"/>
      <c r="AU782" s="63"/>
      <c r="AV782" s="217"/>
      <c r="AW782" s="218"/>
      <c r="AX782" s="219"/>
      <c r="AY782" s="218"/>
      <c r="AZ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</row>
    <row r="783" spans="1:68" x14ac:dyDescent="0.2">
      <c r="A783" s="162"/>
      <c r="B783" s="162"/>
      <c r="C783" s="162"/>
      <c r="D783" s="162"/>
      <c r="AA783" s="217"/>
      <c r="AB783" s="218"/>
      <c r="AC783" s="218"/>
      <c r="AD783" s="219"/>
      <c r="AN783" s="63"/>
      <c r="AO783" s="63"/>
      <c r="AP783" s="63"/>
      <c r="AQ783" s="63"/>
      <c r="AR783" s="63"/>
      <c r="AS783" s="63"/>
      <c r="AT783" s="63"/>
      <c r="AU783" s="63"/>
      <c r="AV783" s="217"/>
      <c r="AW783" s="218"/>
      <c r="AX783" s="219"/>
      <c r="AY783" s="218"/>
      <c r="AZ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</row>
    <row r="784" spans="1:68" x14ac:dyDescent="0.2">
      <c r="A784" s="162"/>
      <c r="B784" s="162"/>
      <c r="C784" s="162"/>
      <c r="D784" s="162"/>
      <c r="AA784" s="217"/>
      <c r="AB784" s="218"/>
      <c r="AC784" s="218"/>
      <c r="AD784" s="219"/>
      <c r="AN784" s="63"/>
      <c r="AO784" s="63"/>
      <c r="AP784" s="63"/>
      <c r="AQ784" s="63"/>
      <c r="AR784" s="63"/>
      <c r="AS784" s="63"/>
      <c r="AT784" s="63"/>
      <c r="AU784" s="63"/>
      <c r="AV784" s="217"/>
      <c r="AW784" s="218"/>
      <c r="AX784" s="219"/>
      <c r="AY784" s="218"/>
      <c r="AZ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</row>
    <row r="785" spans="1:68" x14ac:dyDescent="0.2">
      <c r="A785" s="162"/>
      <c r="B785" s="162"/>
      <c r="C785" s="162"/>
      <c r="D785" s="162"/>
      <c r="AA785" s="217"/>
      <c r="AB785" s="218"/>
      <c r="AC785" s="218"/>
      <c r="AD785" s="219"/>
      <c r="AN785" s="63"/>
      <c r="AO785" s="63"/>
      <c r="AP785" s="63"/>
      <c r="AQ785" s="63"/>
      <c r="AR785" s="63"/>
      <c r="AS785" s="63"/>
      <c r="AT785" s="63"/>
      <c r="AU785" s="63"/>
      <c r="AV785" s="217"/>
      <c r="AW785" s="218"/>
      <c r="AX785" s="219"/>
      <c r="AY785" s="218"/>
      <c r="AZ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</row>
    <row r="786" spans="1:68" x14ac:dyDescent="0.2">
      <c r="A786" s="162"/>
      <c r="B786" s="162"/>
      <c r="C786" s="162"/>
      <c r="D786" s="162"/>
      <c r="AA786" s="217"/>
      <c r="AB786" s="218"/>
      <c r="AC786" s="218"/>
      <c r="AD786" s="219"/>
      <c r="AN786" s="63"/>
      <c r="AO786" s="63"/>
      <c r="AP786" s="63"/>
      <c r="AQ786" s="63"/>
      <c r="AR786" s="63"/>
      <c r="AS786" s="63"/>
      <c r="AT786" s="63"/>
      <c r="AU786" s="63"/>
      <c r="AV786" s="217"/>
      <c r="AW786" s="218"/>
      <c r="AX786" s="219"/>
      <c r="AY786" s="218"/>
      <c r="AZ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</row>
    <row r="787" spans="1:68" x14ac:dyDescent="0.2">
      <c r="A787" s="162"/>
      <c r="B787" s="162"/>
      <c r="C787" s="162"/>
      <c r="D787" s="162"/>
      <c r="AA787" s="217"/>
      <c r="AB787" s="218"/>
      <c r="AC787" s="218"/>
      <c r="AD787" s="219"/>
      <c r="AN787" s="63"/>
      <c r="AO787" s="63"/>
      <c r="AP787" s="63"/>
      <c r="AQ787" s="63"/>
      <c r="AR787" s="63"/>
      <c r="AS787" s="63"/>
      <c r="AT787" s="63"/>
      <c r="AU787" s="63"/>
      <c r="AV787" s="217"/>
      <c r="AW787" s="218"/>
      <c r="AX787" s="219"/>
      <c r="AY787" s="218"/>
      <c r="AZ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</row>
    <row r="788" spans="1:68" x14ac:dyDescent="0.2">
      <c r="A788" s="162"/>
      <c r="B788" s="162"/>
      <c r="C788" s="162"/>
      <c r="D788" s="162"/>
      <c r="AA788" s="217"/>
      <c r="AB788" s="218"/>
      <c r="AC788" s="218"/>
      <c r="AD788" s="219"/>
      <c r="AN788" s="63"/>
      <c r="AO788" s="63"/>
      <c r="AP788" s="63"/>
      <c r="AQ788" s="63"/>
      <c r="AR788" s="63"/>
      <c r="AS788" s="63"/>
      <c r="AT788" s="63"/>
      <c r="AU788" s="63"/>
      <c r="AV788" s="217"/>
      <c r="AW788" s="218"/>
      <c r="AX788" s="219"/>
      <c r="AY788" s="218"/>
      <c r="AZ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</row>
    <row r="789" spans="1:68" x14ac:dyDescent="0.2">
      <c r="A789" s="162"/>
      <c r="B789" s="162"/>
      <c r="C789" s="162"/>
      <c r="D789" s="162"/>
      <c r="AA789" s="217"/>
      <c r="AB789" s="218"/>
      <c r="AC789" s="218"/>
      <c r="AD789" s="219"/>
      <c r="AN789" s="63"/>
      <c r="AO789" s="63"/>
      <c r="AP789" s="63"/>
      <c r="AQ789" s="63"/>
      <c r="AR789" s="63"/>
      <c r="AS789" s="63"/>
      <c r="AT789" s="63"/>
      <c r="AU789" s="63"/>
      <c r="AV789" s="217"/>
      <c r="AW789" s="218"/>
      <c r="AX789" s="219"/>
      <c r="AY789" s="218"/>
      <c r="AZ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</row>
    <row r="790" spans="1:68" x14ac:dyDescent="0.2">
      <c r="A790" s="162"/>
      <c r="B790" s="162"/>
      <c r="C790" s="162"/>
      <c r="D790" s="162"/>
      <c r="AA790" s="217"/>
      <c r="AB790" s="218"/>
      <c r="AC790" s="218"/>
      <c r="AD790" s="219"/>
      <c r="AN790" s="63"/>
      <c r="AO790" s="63"/>
      <c r="AP790" s="63"/>
      <c r="AQ790" s="63"/>
      <c r="AR790" s="63"/>
      <c r="AS790" s="63"/>
      <c r="AT790" s="63"/>
      <c r="AU790" s="63"/>
      <c r="AV790" s="217"/>
      <c r="AW790" s="218"/>
      <c r="AX790" s="219"/>
      <c r="AY790" s="218"/>
      <c r="AZ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</row>
    <row r="791" spans="1:68" x14ac:dyDescent="0.2">
      <c r="A791" s="162"/>
      <c r="B791" s="162"/>
      <c r="C791" s="162"/>
      <c r="D791" s="162"/>
      <c r="AA791" s="217"/>
      <c r="AB791" s="218"/>
      <c r="AC791" s="218"/>
      <c r="AD791" s="219"/>
      <c r="AN791" s="63"/>
      <c r="AO791" s="63"/>
      <c r="AP791" s="63"/>
      <c r="AQ791" s="63"/>
      <c r="AR791" s="63"/>
      <c r="AS791" s="63"/>
      <c r="AT791" s="63"/>
      <c r="AU791" s="63"/>
      <c r="AV791" s="217"/>
      <c r="AW791" s="218"/>
      <c r="AX791" s="219"/>
      <c r="AY791" s="218"/>
      <c r="AZ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</row>
    <row r="792" spans="1:68" x14ac:dyDescent="0.2">
      <c r="A792" s="162"/>
      <c r="B792" s="162"/>
      <c r="C792" s="162"/>
      <c r="D792" s="162"/>
      <c r="AA792" s="217"/>
      <c r="AB792" s="218"/>
      <c r="AC792" s="218"/>
      <c r="AD792" s="219"/>
      <c r="AN792" s="63"/>
      <c r="AO792" s="63"/>
      <c r="AP792" s="63"/>
      <c r="AQ792" s="63"/>
      <c r="AR792" s="63"/>
      <c r="AS792" s="63"/>
      <c r="AT792" s="63"/>
      <c r="AU792" s="63"/>
      <c r="AV792" s="217"/>
      <c r="AW792" s="218"/>
      <c r="AX792" s="219"/>
      <c r="AY792" s="218"/>
      <c r="AZ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</row>
    <row r="793" spans="1:68" x14ac:dyDescent="0.2">
      <c r="A793" s="162"/>
      <c r="B793" s="162"/>
      <c r="C793" s="162"/>
      <c r="D793" s="162"/>
      <c r="AA793" s="217"/>
      <c r="AB793" s="218"/>
      <c r="AC793" s="218"/>
      <c r="AD793" s="219"/>
      <c r="AN793" s="63"/>
      <c r="AO793" s="63"/>
      <c r="AP793" s="63"/>
      <c r="AQ793" s="63"/>
      <c r="AR793" s="63"/>
      <c r="AS793" s="63"/>
      <c r="AT793" s="63"/>
      <c r="AU793" s="63"/>
      <c r="AV793" s="217"/>
      <c r="AW793" s="218"/>
      <c r="AX793" s="219"/>
      <c r="AY793" s="218"/>
      <c r="AZ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</row>
    <row r="794" spans="1:68" x14ac:dyDescent="0.2">
      <c r="A794" s="162"/>
      <c r="B794" s="162"/>
      <c r="C794" s="162"/>
      <c r="D794" s="162"/>
      <c r="AA794" s="217"/>
      <c r="AB794" s="218"/>
      <c r="AC794" s="218"/>
      <c r="AD794" s="219"/>
      <c r="AN794" s="63"/>
      <c r="AO794" s="63"/>
      <c r="AP794" s="63"/>
      <c r="AQ794" s="63"/>
      <c r="AR794" s="63"/>
      <c r="AS794" s="63"/>
      <c r="AT794" s="63"/>
      <c r="AU794" s="63"/>
      <c r="AV794" s="217"/>
      <c r="AW794" s="218"/>
      <c r="AX794" s="219"/>
      <c r="AY794" s="218"/>
      <c r="AZ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</row>
    <row r="795" spans="1:68" x14ac:dyDescent="0.2">
      <c r="A795" s="162"/>
      <c r="B795" s="162"/>
      <c r="C795" s="162"/>
      <c r="D795" s="162"/>
      <c r="AA795" s="217"/>
      <c r="AB795" s="218"/>
      <c r="AC795" s="218"/>
      <c r="AD795" s="219"/>
      <c r="AN795" s="63"/>
      <c r="AO795" s="63"/>
      <c r="AP795" s="63"/>
      <c r="AQ795" s="63"/>
      <c r="AR795" s="63"/>
      <c r="AS795" s="63"/>
      <c r="AT795" s="63"/>
      <c r="AU795" s="63"/>
      <c r="AV795" s="217"/>
      <c r="AW795" s="218"/>
      <c r="AX795" s="219"/>
      <c r="AY795" s="218"/>
      <c r="AZ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</row>
    <row r="796" spans="1:68" x14ac:dyDescent="0.2">
      <c r="A796" s="162"/>
      <c r="B796" s="162"/>
      <c r="C796" s="162"/>
      <c r="D796" s="162"/>
      <c r="AA796" s="217"/>
      <c r="AB796" s="218"/>
      <c r="AC796" s="218"/>
      <c r="AD796" s="219"/>
      <c r="AN796" s="63"/>
      <c r="AO796" s="63"/>
      <c r="AP796" s="63"/>
      <c r="AQ796" s="63"/>
      <c r="AR796" s="63"/>
      <c r="AS796" s="63"/>
      <c r="AT796" s="63"/>
      <c r="AU796" s="63"/>
      <c r="AV796" s="217"/>
      <c r="AW796" s="218"/>
      <c r="AX796" s="219"/>
      <c r="AY796" s="218"/>
      <c r="AZ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</row>
    <row r="797" spans="1:68" x14ac:dyDescent="0.2">
      <c r="A797" s="162"/>
      <c r="B797" s="162"/>
      <c r="C797" s="162"/>
      <c r="D797" s="162"/>
      <c r="AA797" s="217"/>
      <c r="AB797" s="218"/>
      <c r="AC797" s="218"/>
      <c r="AD797" s="219"/>
      <c r="AN797" s="63"/>
      <c r="AO797" s="63"/>
      <c r="AP797" s="63"/>
      <c r="AQ797" s="63"/>
      <c r="AR797" s="63"/>
      <c r="AS797" s="63"/>
      <c r="AT797" s="63"/>
      <c r="AU797" s="63"/>
      <c r="AV797" s="217"/>
      <c r="AW797" s="218"/>
      <c r="AX797" s="219"/>
      <c r="AY797" s="218"/>
      <c r="AZ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</row>
    <row r="798" spans="1:68" x14ac:dyDescent="0.2">
      <c r="A798" s="162"/>
      <c r="B798" s="162"/>
      <c r="C798" s="162"/>
      <c r="D798" s="162"/>
      <c r="AA798" s="217"/>
      <c r="AB798" s="218"/>
      <c r="AC798" s="218"/>
      <c r="AD798" s="219"/>
      <c r="AN798" s="63"/>
      <c r="AO798" s="63"/>
      <c r="AP798" s="63"/>
      <c r="AQ798" s="63"/>
      <c r="AR798" s="63"/>
      <c r="AS798" s="63"/>
      <c r="AT798" s="63"/>
      <c r="AU798" s="63"/>
      <c r="AV798" s="217"/>
      <c r="AW798" s="218"/>
      <c r="AX798" s="219"/>
      <c r="AY798" s="218"/>
      <c r="AZ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</row>
    <row r="799" spans="1:68" x14ac:dyDescent="0.2">
      <c r="A799" s="162"/>
      <c r="B799" s="162"/>
      <c r="C799" s="162"/>
      <c r="D799" s="162"/>
      <c r="AA799" s="217"/>
      <c r="AB799" s="218"/>
      <c r="AC799" s="218"/>
      <c r="AD799" s="219"/>
      <c r="AN799" s="63"/>
      <c r="AO799" s="63"/>
      <c r="AP799" s="63"/>
      <c r="AQ799" s="63"/>
      <c r="AR799" s="63"/>
      <c r="AS799" s="63"/>
      <c r="AT799" s="63"/>
      <c r="AU799" s="63"/>
      <c r="AV799" s="217"/>
      <c r="AW799" s="218"/>
      <c r="AX799" s="219"/>
      <c r="AY799" s="218"/>
      <c r="AZ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</row>
    <row r="800" spans="1:68" x14ac:dyDescent="0.2">
      <c r="A800" s="162"/>
      <c r="B800" s="162"/>
      <c r="C800" s="162"/>
      <c r="D800" s="162"/>
      <c r="AA800" s="217"/>
      <c r="AB800" s="218"/>
      <c r="AC800" s="218"/>
      <c r="AD800" s="219"/>
      <c r="AN800" s="63"/>
      <c r="AO800" s="63"/>
      <c r="AP800" s="63"/>
      <c r="AQ800" s="63"/>
      <c r="AR800" s="63"/>
      <c r="AS800" s="63"/>
      <c r="AT800" s="63"/>
      <c r="AU800" s="63"/>
      <c r="AV800" s="217"/>
      <c r="AW800" s="218"/>
      <c r="AX800" s="219"/>
      <c r="AY800" s="218"/>
      <c r="AZ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</row>
    <row r="801" spans="1:68" x14ac:dyDescent="0.2">
      <c r="A801" s="162"/>
      <c r="B801" s="162"/>
      <c r="C801" s="162"/>
      <c r="D801" s="162"/>
      <c r="AA801" s="217"/>
      <c r="AB801" s="218"/>
      <c r="AC801" s="218"/>
      <c r="AD801" s="219"/>
      <c r="AN801" s="63"/>
      <c r="AO801" s="63"/>
      <c r="AP801" s="63"/>
      <c r="AQ801" s="63"/>
      <c r="AR801" s="63"/>
      <c r="AS801" s="63"/>
      <c r="AT801" s="63"/>
      <c r="AU801" s="63"/>
      <c r="AV801" s="217"/>
      <c r="AW801" s="218"/>
      <c r="AX801" s="219"/>
      <c r="AY801" s="218"/>
      <c r="AZ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</row>
    <row r="802" spans="1:68" x14ac:dyDescent="0.2">
      <c r="A802" s="162"/>
      <c r="B802" s="162"/>
      <c r="C802" s="162"/>
      <c r="D802" s="162"/>
      <c r="AA802" s="217"/>
      <c r="AB802" s="218"/>
      <c r="AC802" s="218"/>
      <c r="AD802" s="219"/>
      <c r="AN802" s="63"/>
      <c r="AO802" s="63"/>
      <c r="AP802" s="63"/>
      <c r="AQ802" s="63"/>
      <c r="AR802" s="63"/>
      <c r="AS802" s="63"/>
      <c r="AT802" s="63"/>
      <c r="AU802" s="63"/>
      <c r="AV802" s="217"/>
      <c r="AW802" s="218"/>
      <c r="AX802" s="219"/>
      <c r="AY802" s="218"/>
      <c r="AZ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</row>
    <row r="803" spans="1:68" x14ac:dyDescent="0.2">
      <c r="A803" s="162"/>
      <c r="B803" s="162"/>
      <c r="C803" s="162"/>
      <c r="D803" s="162"/>
      <c r="AA803" s="217"/>
      <c r="AB803" s="218"/>
      <c r="AC803" s="218"/>
      <c r="AD803" s="219"/>
      <c r="AN803" s="63"/>
      <c r="AO803" s="63"/>
      <c r="AP803" s="63"/>
      <c r="AQ803" s="63"/>
      <c r="AR803" s="63"/>
      <c r="AS803" s="63"/>
      <c r="AT803" s="63"/>
      <c r="AU803" s="63"/>
      <c r="AV803" s="217"/>
      <c r="AW803" s="218"/>
      <c r="AX803" s="219"/>
      <c r="AY803" s="218"/>
      <c r="AZ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</row>
    <row r="804" spans="1:68" x14ac:dyDescent="0.2">
      <c r="A804" s="162"/>
      <c r="B804" s="162"/>
      <c r="C804" s="162"/>
      <c r="D804" s="162"/>
      <c r="AA804" s="217"/>
      <c r="AB804" s="218"/>
      <c r="AC804" s="218"/>
      <c r="AD804" s="219"/>
      <c r="AN804" s="63"/>
      <c r="AO804" s="63"/>
      <c r="AP804" s="63"/>
      <c r="AQ804" s="63"/>
      <c r="AR804" s="63"/>
      <c r="AS804" s="63"/>
      <c r="AT804" s="63"/>
      <c r="AU804" s="63"/>
      <c r="AV804" s="217"/>
      <c r="AW804" s="218"/>
      <c r="AX804" s="219"/>
      <c r="AY804" s="218"/>
      <c r="AZ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</row>
    <row r="805" spans="1:68" x14ac:dyDescent="0.2">
      <c r="A805" s="162"/>
      <c r="B805" s="162"/>
      <c r="C805" s="162"/>
      <c r="D805" s="162"/>
      <c r="AA805" s="217"/>
      <c r="AB805" s="218"/>
      <c r="AC805" s="218"/>
      <c r="AD805" s="219"/>
      <c r="AN805" s="63"/>
      <c r="AO805" s="63"/>
      <c r="AP805" s="63"/>
      <c r="AQ805" s="63"/>
      <c r="AR805" s="63"/>
      <c r="AS805" s="63"/>
      <c r="AT805" s="63"/>
      <c r="AU805" s="63"/>
      <c r="AV805" s="217"/>
      <c r="AW805" s="218"/>
      <c r="AX805" s="219"/>
      <c r="AY805" s="218"/>
      <c r="AZ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</row>
    <row r="806" spans="1:68" x14ac:dyDescent="0.2">
      <c r="A806" s="162"/>
      <c r="B806" s="162"/>
      <c r="C806" s="162"/>
      <c r="D806" s="162"/>
      <c r="AA806" s="217"/>
      <c r="AB806" s="218"/>
      <c r="AC806" s="218"/>
      <c r="AD806" s="219"/>
      <c r="AN806" s="63"/>
      <c r="AO806" s="63"/>
      <c r="AP806" s="63"/>
      <c r="AQ806" s="63"/>
      <c r="AR806" s="63"/>
      <c r="AS806" s="63"/>
      <c r="AT806" s="63"/>
      <c r="AU806" s="63"/>
      <c r="AV806" s="217"/>
      <c r="AW806" s="218"/>
      <c r="AX806" s="219"/>
      <c r="AY806" s="218"/>
      <c r="AZ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</row>
    <row r="807" spans="1:68" x14ac:dyDescent="0.2">
      <c r="A807" s="162"/>
      <c r="B807" s="162"/>
      <c r="C807" s="162"/>
      <c r="D807" s="162"/>
      <c r="AA807" s="217"/>
      <c r="AB807" s="218"/>
      <c r="AC807" s="218"/>
      <c r="AD807" s="219"/>
      <c r="AN807" s="63"/>
      <c r="AO807" s="63"/>
      <c r="AP807" s="63"/>
      <c r="AQ807" s="63"/>
      <c r="AR807" s="63"/>
      <c r="AS807" s="63"/>
      <c r="AT807" s="63"/>
      <c r="AU807" s="63"/>
      <c r="AV807" s="217"/>
      <c r="AW807" s="218"/>
      <c r="AX807" s="219"/>
      <c r="AY807" s="218"/>
      <c r="AZ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</row>
    <row r="808" spans="1:68" x14ac:dyDescent="0.2">
      <c r="A808" s="162"/>
      <c r="B808" s="162"/>
      <c r="C808" s="162"/>
      <c r="D808" s="162"/>
      <c r="AA808" s="217"/>
      <c r="AB808" s="218"/>
      <c r="AC808" s="218"/>
      <c r="AD808" s="219"/>
      <c r="AN808" s="63"/>
      <c r="AO808" s="63"/>
      <c r="AP808" s="63"/>
      <c r="AQ808" s="63"/>
      <c r="AR808" s="63"/>
      <c r="AS808" s="63"/>
      <c r="AT808" s="63"/>
      <c r="AU808" s="63"/>
      <c r="AV808" s="217"/>
      <c r="AW808" s="218"/>
      <c r="AX808" s="219"/>
      <c r="AY808" s="218"/>
      <c r="AZ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</row>
    <row r="809" spans="1:68" x14ac:dyDescent="0.2">
      <c r="A809" s="162"/>
      <c r="B809" s="162"/>
      <c r="C809" s="162"/>
      <c r="D809" s="162"/>
      <c r="AA809" s="217"/>
      <c r="AB809" s="218"/>
      <c r="AC809" s="218"/>
      <c r="AD809" s="219"/>
      <c r="AN809" s="63"/>
      <c r="AO809" s="63"/>
      <c r="AP809" s="63"/>
      <c r="AQ809" s="63"/>
      <c r="AR809" s="63"/>
      <c r="AS809" s="63"/>
      <c r="AT809" s="63"/>
      <c r="AU809" s="63"/>
      <c r="AV809" s="217"/>
      <c r="AW809" s="218"/>
      <c r="AX809" s="219"/>
      <c r="AY809" s="218"/>
      <c r="AZ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</row>
    <row r="810" spans="1:68" x14ac:dyDescent="0.2">
      <c r="A810" s="162"/>
      <c r="B810" s="162"/>
      <c r="C810" s="162"/>
      <c r="D810" s="162"/>
      <c r="AA810" s="217"/>
      <c r="AB810" s="218"/>
      <c r="AC810" s="218"/>
      <c r="AD810" s="219"/>
      <c r="AN810" s="63"/>
      <c r="AO810" s="63"/>
      <c r="AP810" s="63"/>
      <c r="AQ810" s="63"/>
      <c r="AR810" s="63"/>
      <c r="AS810" s="63"/>
      <c r="AT810" s="63"/>
      <c r="AU810" s="63"/>
      <c r="AV810" s="217"/>
      <c r="AW810" s="218"/>
      <c r="AX810" s="219"/>
      <c r="AY810" s="218"/>
      <c r="AZ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</row>
    <row r="811" spans="1:68" x14ac:dyDescent="0.2">
      <c r="A811" s="162"/>
      <c r="B811" s="162"/>
      <c r="C811" s="162"/>
      <c r="D811" s="162"/>
      <c r="AA811" s="217"/>
      <c r="AB811" s="218"/>
      <c r="AC811" s="218"/>
      <c r="AD811" s="219"/>
      <c r="AN811" s="63"/>
      <c r="AO811" s="63"/>
      <c r="AP811" s="63"/>
      <c r="AQ811" s="63"/>
      <c r="AR811" s="63"/>
      <c r="AS811" s="63"/>
      <c r="AT811" s="63"/>
      <c r="AU811" s="63"/>
      <c r="AV811" s="217"/>
      <c r="AW811" s="218"/>
      <c r="AX811" s="219"/>
      <c r="AY811" s="218"/>
      <c r="AZ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</row>
    <row r="812" spans="1:68" x14ac:dyDescent="0.2">
      <c r="A812" s="162"/>
      <c r="B812" s="162"/>
      <c r="C812" s="162"/>
      <c r="D812" s="162"/>
      <c r="AA812" s="217"/>
      <c r="AB812" s="218"/>
      <c r="AC812" s="218"/>
      <c r="AD812" s="219"/>
      <c r="AN812" s="63"/>
      <c r="AO812" s="63"/>
      <c r="AP812" s="63"/>
      <c r="AQ812" s="63"/>
      <c r="AR812" s="63"/>
      <c r="AS812" s="63"/>
      <c r="AT812" s="63"/>
      <c r="AU812" s="63"/>
      <c r="AV812" s="217"/>
      <c r="AW812" s="218"/>
      <c r="AX812" s="219"/>
      <c r="AY812" s="218"/>
      <c r="AZ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</row>
    <row r="813" spans="1:68" x14ac:dyDescent="0.2">
      <c r="A813" s="162"/>
      <c r="B813" s="162"/>
      <c r="C813" s="162"/>
      <c r="D813" s="162"/>
      <c r="AA813" s="217"/>
      <c r="AB813" s="218"/>
      <c r="AC813" s="218"/>
      <c r="AD813" s="219"/>
      <c r="AN813" s="63"/>
      <c r="AO813" s="63"/>
      <c r="AP813" s="63"/>
      <c r="AQ813" s="63"/>
      <c r="AR813" s="63"/>
      <c r="AS813" s="63"/>
      <c r="AT813" s="63"/>
      <c r="AU813" s="63"/>
      <c r="AV813" s="217"/>
      <c r="AW813" s="218"/>
      <c r="AX813" s="219"/>
      <c r="AY813" s="218"/>
      <c r="AZ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</row>
    <row r="814" spans="1:68" x14ac:dyDescent="0.2">
      <c r="A814" s="162"/>
      <c r="B814" s="162"/>
      <c r="C814" s="162"/>
      <c r="D814" s="162"/>
      <c r="AA814" s="217"/>
      <c r="AB814" s="218"/>
      <c r="AC814" s="218"/>
      <c r="AD814" s="219"/>
      <c r="AN814" s="63"/>
      <c r="AO814" s="63"/>
      <c r="AP814" s="63"/>
      <c r="AQ814" s="63"/>
      <c r="AR814" s="63"/>
      <c r="AS814" s="63"/>
      <c r="AT814" s="63"/>
      <c r="AU814" s="63"/>
      <c r="AV814" s="217"/>
      <c r="AW814" s="218"/>
      <c r="AX814" s="219"/>
      <c r="AY814" s="218"/>
      <c r="AZ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</row>
    <row r="815" spans="1:68" x14ac:dyDescent="0.2">
      <c r="A815" s="162"/>
      <c r="B815" s="162"/>
      <c r="C815" s="162"/>
      <c r="D815" s="162"/>
      <c r="AA815" s="217"/>
      <c r="AB815" s="218"/>
      <c r="AC815" s="218"/>
      <c r="AD815" s="219"/>
      <c r="AN815" s="63"/>
      <c r="AO815" s="63"/>
      <c r="AP815" s="63"/>
      <c r="AQ815" s="63"/>
      <c r="AR815" s="63"/>
      <c r="AS815" s="63"/>
      <c r="AT815" s="63"/>
      <c r="AU815" s="63"/>
      <c r="AV815" s="217"/>
      <c r="AW815" s="218"/>
      <c r="AX815" s="219"/>
      <c r="AY815" s="218"/>
      <c r="AZ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</row>
    <row r="816" spans="1:68" x14ac:dyDescent="0.2">
      <c r="A816" s="162"/>
      <c r="B816" s="162"/>
      <c r="C816" s="162"/>
      <c r="D816" s="162"/>
      <c r="AA816" s="217"/>
      <c r="AB816" s="218"/>
      <c r="AC816" s="218"/>
      <c r="AD816" s="219"/>
      <c r="AN816" s="63"/>
      <c r="AO816" s="63"/>
      <c r="AP816" s="63"/>
      <c r="AQ816" s="63"/>
      <c r="AR816" s="63"/>
      <c r="AS816" s="63"/>
      <c r="AT816" s="63"/>
      <c r="AU816" s="63"/>
      <c r="AV816" s="217"/>
      <c r="AW816" s="218"/>
      <c r="AX816" s="219"/>
      <c r="AY816" s="218"/>
      <c r="AZ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</row>
    <row r="817" spans="1:68" x14ac:dyDescent="0.2">
      <c r="A817" s="162"/>
      <c r="B817" s="162"/>
      <c r="C817" s="162"/>
      <c r="D817" s="162"/>
      <c r="AA817" s="217"/>
      <c r="AB817" s="218"/>
      <c r="AC817" s="218"/>
      <c r="AD817" s="219"/>
      <c r="AN817" s="63"/>
      <c r="AO817" s="63"/>
      <c r="AP817" s="63"/>
      <c r="AQ817" s="63"/>
      <c r="AR817" s="63"/>
      <c r="AS817" s="63"/>
      <c r="AT817" s="63"/>
      <c r="AU817" s="63"/>
      <c r="AV817" s="217"/>
      <c r="AW817" s="218"/>
      <c r="AX817" s="219"/>
      <c r="AY817" s="218"/>
      <c r="AZ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</row>
    <row r="818" spans="1:68" x14ac:dyDescent="0.2">
      <c r="A818" s="162"/>
      <c r="B818" s="162"/>
      <c r="C818" s="162"/>
      <c r="D818" s="162"/>
      <c r="AA818" s="217"/>
      <c r="AB818" s="218"/>
      <c r="AC818" s="218"/>
      <c r="AD818" s="219"/>
      <c r="AN818" s="63"/>
      <c r="AO818" s="63"/>
      <c r="AP818" s="63"/>
      <c r="AQ818" s="63"/>
      <c r="AR818" s="63"/>
      <c r="AS818" s="63"/>
      <c r="AT818" s="63"/>
      <c r="AU818" s="63"/>
      <c r="AV818" s="217"/>
      <c r="AW818" s="218"/>
      <c r="AX818" s="219"/>
      <c r="AY818" s="218"/>
      <c r="AZ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</row>
    <row r="819" spans="1:68" x14ac:dyDescent="0.2">
      <c r="A819" s="162"/>
      <c r="B819" s="162"/>
      <c r="C819" s="162"/>
      <c r="D819" s="162"/>
      <c r="AA819" s="217"/>
      <c r="AB819" s="218"/>
      <c r="AC819" s="218"/>
      <c r="AD819" s="219"/>
      <c r="AN819" s="63"/>
      <c r="AO819" s="63"/>
      <c r="AP819" s="63"/>
      <c r="AQ819" s="63"/>
      <c r="AR819" s="63"/>
      <c r="AS819" s="63"/>
      <c r="AT819" s="63"/>
      <c r="AU819" s="63"/>
      <c r="AV819" s="217"/>
      <c r="AW819" s="218"/>
      <c r="AX819" s="219"/>
      <c r="AY819" s="218"/>
      <c r="AZ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</row>
    <row r="820" spans="1:68" x14ac:dyDescent="0.2">
      <c r="A820" s="162"/>
      <c r="B820" s="162"/>
      <c r="C820" s="162"/>
      <c r="D820" s="162"/>
      <c r="AA820" s="217"/>
      <c r="AB820" s="218"/>
      <c r="AC820" s="218"/>
      <c r="AD820" s="219"/>
      <c r="AN820" s="63"/>
      <c r="AO820" s="63"/>
      <c r="AP820" s="63"/>
      <c r="AQ820" s="63"/>
      <c r="AR820" s="63"/>
      <c r="AS820" s="63"/>
      <c r="AT820" s="63"/>
      <c r="AU820" s="63"/>
      <c r="AV820" s="217"/>
      <c r="AW820" s="218"/>
      <c r="AX820" s="219"/>
      <c r="AY820" s="218"/>
      <c r="AZ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</row>
    <row r="821" spans="1:68" x14ac:dyDescent="0.2">
      <c r="A821" s="162"/>
      <c r="B821" s="162"/>
      <c r="C821" s="162"/>
      <c r="D821" s="162"/>
      <c r="AA821" s="217"/>
      <c r="AB821" s="218"/>
      <c r="AC821" s="218"/>
      <c r="AD821" s="219"/>
      <c r="AN821" s="63"/>
      <c r="AO821" s="63"/>
      <c r="AP821" s="63"/>
      <c r="AQ821" s="63"/>
      <c r="AR821" s="63"/>
      <c r="AS821" s="63"/>
      <c r="AT821" s="63"/>
      <c r="AU821" s="63"/>
      <c r="AV821" s="217"/>
      <c r="AW821" s="218"/>
      <c r="AX821" s="219"/>
      <c r="AY821" s="218"/>
      <c r="AZ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</row>
    <row r="822" spans="1:68" x14ac:dyDescent="0.2">
      <c r="A822" s="162"/>
      <c r="B822" s="162"/>
      <c r="C822" s="162"/>
      <c r="D822" s="162"/>
      <c r="AA822" s="217"/>
      <c r="AB822" s="218"/>
      <c r="AC822" s="218"/>
      <c r="AD822" s="219"/>
      <c r="AN822" s="63"/>
      <c r="AO822" s="63"/>
      <c r="AP822" s="63"/>
      <c r="AQ822" s="63"/>
      <c r="AR822" s="63"/>
      <c r="AS822" s="63"/>
      <c r="AT822" s="63"/>
      <c r="AU822" s="63"/>
      <c r="AV822" s="217"/>
      <c r="AW822" s="218"/>
      <c r="AX822" s="219"/>
      <c r="AY822" s="218"/>
      <c r="AZ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</row>
    <row r="823" spans="1:68" x14ac:dyDescent="0.2">
      <c r="A823" s="162"/>
      <c r="B823" s="162"/>
      <c r="C823" s="162"/>
      <c r="D823" s="162"/>
      <c r="AA823" s="217"/>
      <c r="AB823" s="218"/>
      <c r="AC823" s="218"/>
      <c r="AD823" s="219"/>
      <c r="AN823" s="63"/>
      <c r="AO823" s="63"/>
      <c r="AP823" s="63"/>
      <c r="AQ823" s="63"/>
      <c r="AR823" s="63"/>
      <c r="AS823" s="63"/>
      <c r="AT823" s="63"/>
      <c r="AU823" s="63"/>
      <c r="AV823" s="217"/>
      <c r="AW823" s="218"/>
      <c r="AX823" s="219"/>
      <c r="AY823" s="218"/>
      <c r="AZ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</row>
    <row r="824" spans="1:68" x14ac:dyDescent="0.2">
      <c r="A824" s="162"/>
      <c r="B824" s="162"/>
      <c r="C824" s="162"/>
      <c r="D824" s="162"/>
      <c r="AA824" s="217"/>
      <c r="AB824" s="218"/>
      <c r="AC824" s="218"/>
      <c r="AD824" s="219"/>
      <c r="AN824" s="63"/>
      <c r="AO824" s="63"/>
      <c r="AP824" s="63"/>
      <c r="AQ824" s="63"/>
      <c r="AR824" s="63"/>
      <c r="AS824" s="63"/>
      <c r="AT824" s="63"/>
      <c r="AU824" s="63"/>
      <c r="AV824" s="217"/>
      <c r="AW824" s="218"/>
      <c r="AX824" s="219"/>
      <c r="AY824" s="218"/>
      <c r="AZ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</row>
    <row r="825" spans="1:68" x14ac:dyDescent="0.2">
      <c r="A825" s="162"/>
      <c r="B825" s="162"/>
      <c r="C825" s="162"/>
      <c r="D825" s="162"/>
      <c r="AA825" s="217"/>
      <c r="AB825" s="218"/>
      <c r="AC825" s="218"/>
      <c r="AD825" s="219"/>
      <c r="AN825" s="63"/>
      <c r="AO825" s="63"/>
      <c r="AP825" s="63"/>
      <c r="AQ825" s="63"/>
      <c r="AR825" s="63"/>
      <c r="AS825" s="63"/>
      <c r="AT825" s="63"/>
      <c r="AU825" s="63"/>
      <c r="AV825" s="217"/>
      <c r="AW825" s="218"/>
      <c r="AX825" s="219"/>
      <c r="AY825" s="218"/>
      <c r="AZ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</row>
    <row r="826" spans="1:68" x14ac:dyDescent="0.2">
      <c r="A826" s="162"/>
      <c r="B826" s="162"/>
      <c r="C826" s="162"/>
      <c r="D826" s="162"/>
      <c r="AA826" s="217"/>
      <c r="AB826" s="218"/>
      <c r="AC826" s="218"/>
      <c r="AD826" s="219"/>
      <c r="AN826" s="63"/>
      <c r="AO826" s="63"/>
      <c r="AP826" s="63"/>
      <c r="AQ826" s="63"/>
      <c r="AR826" s="63"/>
      <c r="AS826" s="63"/>
      <c r="AT826" s="63"/>
      <c r="AU826" s="63"/>
      <c r="AV826" s="217"/>
      <c r="AW826" s="218"/>
      <c r="AX826" s="219"/>
      <c r="AY826" s="218"/>
      <c r="AZ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</row>
    <row r="827" spans="1:68" x14ac:dyDescent="0.2">
      <c r="A827" s="162"/>
      <c r="B827" s="162"/>
      <c r="C827" s="162"/>
      <c r="D827" s="162"/>
      <c r="AA827" s="217"/>
      <c r="AB827" s="218"/>
      <c r="AC827" s="218"/>
      <c r="AD827" s="219"/>
      <c r="AN827" s="63"/>
      <c r="AO827" s="63"/>
      <c r="AP827" s="63"/>
      <c r="AQ827" s="63"/>
      <c r="AR827" s="63"/>
      <c r="AS827" s="63"/>
      <c r="AT827" s="63"/>
      <c r="AU827" s="63"/>
      <c r="AV827" s="217"/>
      <c r="AW827" s="218"/>
      <c r="AX827" s="219"/>
      <c r="AY827" s="218"/>
      <c r="AZ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</row>
    <row r="828" spans="1:68" x14ac:dyDescent="0.2">
      <c r="A828" s="162"/>
      <c r="B828" s="162"/>
      <c r="C828" s="162"/>
      <c r="D828" s="162"/>
      <c r="AA828" s="217"/>
      <c r="AB828" s="218"/>
      <c r="AC828" s="218"/>
      <c r="AD828" s="219"/>
      <c r="AN828" s="63"/>
      <c r="AO828" s="63"/>
      <c r="AP828" s="63"/>
      <c r="AQ828" s="63"/>
      <c r="AR828" s="63"/>
      <c r="AS828" s="63"/>
      <c r="AT828" s="63"/>
      <c r="AU828" s="63"/>
      <c r="AV828" s="217"/>
      <c r="AW828" s="218"/>
      <c r="AX828" s="219"/>
      <c r="AY828" s="218"/>
      <c r="AZ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</row>
    <row r="829" spans="1:68" x14ac:dyDescent="0.2">
      <c r="A829" s="162"/>
      <c r="B829" s="162"/>
      <c r="C829" s="162"/>
      <c r="D829" s="162"/>
      <c r="AA829" s="217"/>
      <c r="AB829" s="218"/>
      <c r="AC829" s="218"/>
      <c r="AD829" s="219"/>
      <c r="AN829" s="63"/>
      <c r="AO829" s="63"/>
      <c r="AP829" s="63"/>
      <c r="AQ829" s="63"/>
      <c r="AR829" s="63"/>
      <c r="AS829" s="63"/>
      <c r="AT829" s="63"/>
      <c r="AU829" s="63"/>
      <c r="AV829" s="217"/>
      <c r="AW829" s="218"/>
      <c r="AX829" s="219"/>
      <c r="AY829" s="218"/>
      <c r="AZ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</row>
    <row r="830" spans="1:68" x14ac:dyDescent="0.2">
      <c r="A830" s="162"/>
      <c r="B830" s="162"/>
      <c r="C830" s="162"/>
      <c r="D830" s="162"/>
      <c r="AA830" s="217"/>
      <c r="AB830" s="218"/>
      <c r="AC830" s="218"/>
      <c r="AD830" s="219"/>
      <c r="AN830" s="63"/>
      <c r="AO830" s="63"/>
      <c r="AP830" s="63"/>
      <c r="AQ830" s="63"/>
      <c r="AR830" s="63"/>
      <c r="AS830" s="63"/>
      <c r="AT830" s="63"/>
      <c r="AU830" s="63"/>
      <c r="AV830" s="217"/>
      <c r="AW830" s="218"/>
      <c r="AX830" s="219"/>
      <c r="AY830" s="218"/>
      <c r="AZ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</row>
    <row r="831" spans="1:68" x14ac:dyDescent="0.2">
      <c r="A831" s="162"/>
      <c r="B831" s="162"/>
      <c r="C831" s="162"/>
      <c r="D831" s="162"/>
      <c r="AA831" s="217"/>
      <c r="AB831" s="218"/>
      <c r="AC831" s="218"/>
      <c r="AD831" s="219"/>
      <c r="AN831" s="63"/>
      <c r="AO831" s="63"/>
      <c r="AP831" s="63"/>
      <c r="AQ831" s="63"/>
      <c r="AR831" s="63"/>
      <c r="AS831" s="63"/>
      <c r="AT831" s="63"/>
      <c r="AU831" s="63"/>
      <c r="AV831" s="217"/>
      <c r="AW831" s="218"/>
      <c r="AX831" s="219"/>
      <c r="AY831" s="218"/>
      <c r="AZ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</row>
    <row r="832" spans="1:68" x14ac:dyDescent="0.2">
      <c r="A832" s="162"/>
      <c r="B832" s="162"/>
      <c r="C832" s="162"/>
      <c r="D832" s="162"/>
      <c r="AA832" s="217"/>
      <c r="AB832" s="218"/>
      <c r="AC832" s="218"/>
      <c r="AD832" s="219"/>
      <c r="AN832" s="63"/>
      <c r="AO832" s="63"/>
      <c r="AP832" s="63"/>
      <c r="AQ832" s="63"/>
      <c r="AR832" s="63"/>
      <c r="AS832" s="63"/>
      <c r="AT832" s="63"/>
      <c r="AU832" s="63"/>
      <c r="AV832" s="217"/>
      <c r="AW832" s="218"/>
      <c r="AX832" s="219"/>
      <c r="AY832" s="218"/>
      <c r="AZ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</row>
    <row r="833" spans="1:68" x14ac:dyDescent="0.2">
      <c r="A833" s="162"/>
      <c r="B833" s="162"/>
      <c r="C833" s="162"/>
      <c r="D833" s="162"/>
      <c r="AA833" s="217"/>
      <c r="AB833" s="218"/>
      <c r="AC833" s="218"/>
      <c r="AD833" s="219"/>
      <c r="AN833" s="63"/>
      <c r="AO833" s="63"/>
      <c r="AP833" s="63"/>
      <c r="AQ833" s="63"/>
      <c r="AR833" s="63"/>
      <c r="AS833" s="63"/>
      <c r="AT833" s="63"/>
      <c r="AU833" s="63"/>
      <c r="AV833" s="217"/>
      <c r="AW833" s="218"/>
      <c r="AX833" s="219"/>
      <c r="AY833" s="218"/>
      <c r="AZ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</row>
    <row r="834" spans="1:68" x14ac:dyDescent="0.2">
      <c r="A834" s="162"/>
      <c r="B834" s="162"/>
      <c r="C834" s="162"/>
      <c r="D834" s="162"/>
      <c r="AA834" s="217"/>
      <c r="AB834" s="218"/>
      <c r="AC834" s="218"/>
      <c r="AD834" s="219"/>
      <c r="AN834" s="63"/>
      <c r="AO834" s="63"/>
      <c r="AP834" s="63"/>
      <c r="AQ834" s="63"/>
      <c r="AR834" s="63"/>
      <c r="AS834" s="63"/>
      <c r="AT834" s="63"/>
      <c r="AU834" s="63"/>
      <c r="AV834" s="217"/>
      <c r="AW834" s="218"/>
      <c r="AX834" s="219"/>
      <c r="AY834" s="218"/>
      <c r="AZ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</row>
    <row r="835" spans="1:68" x14ac:dyDescent="0.2">
      <c r="A835" s="162"/>
      <c r="B835" s="162"/>
      <c r="C835" s="162"/>
      <c r="D835" s="162"/>
      <c r="AA835" s="217"/>
      <c r="AB835" s="218"/>
      <c r="AC835" s="218"/>
      <c r="AD835" s="219"/>
      <c r="AN835" s="63"/>
      <c r="AO835" s="63"/>
      <c r="AP835" s="63"/>
      <c r="AQ835" s="63"/>
      <c r="AR835" s="63"/>
      <c r="AS835" s="63"/>
      <c r="AT835" s="63"/>
      <c r="AU835" s="63"/>
      <c r="AV835" s="217"/>
      <c r="AW835" s="218"/>
      <c r="AX835" s="219"/>
      <c r="AY835" s="218"/>
      <c r="AZ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</row>
    <row r="836" spans="1:68" x14ac:dyDescent="0.2">
      <c r="A836" s="162"/>
      <c r="B836" s="162"/>
      <c r="C836" s="162"/>
      <c r="D836" s="162"/>
      <c r="AA836" s="217"/>
      <c r="AB836" s="218"/>
      <c r="AC836" s="218"/>
      <c r="AD836" s="219"/>
      <c r="AN836" s="63"/>
      <c r="AO836" s="63"/>
      <c r="AP836" s="63"/>
      <c r="AQ836" s="63"/>
      <c r="AR836" s="63"/>
      <c r="AS836" s="63"/>
      <c r="AT836" s="63"/>
      <c r="AU836" s="63"/>
      <c r="AV836" s="217"/>
      <c r="AW836" s="218"/>
      <c r="AX836" s="219"/>
      <c r="AY836" s="218"/>
      <c r="AZ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</row>
    <row r="837" spans="1:68" x14ac:dyDescent="0.2">
      <c r="A837" s="162"/>
      <c r="B837" s="162"/>
      <c r="C837" s="162"/>
      <c r="D837" s="162"/>
      <c r="AA837" s="217"/>
      <c r="AB837" s="218"/>
      <c r="AC837" s="218"/>
      <c r="AD837" s="219"/>
      <c r="AN837" s="63"/>
      <c r="AO837" s="63"/>
      <c r="AP837" s="63"/>
      <c r="AQ837" s="63"/>
      <c r="AR837" s="63"/>
      <c r="AS837" s="63"/>
      <c r="AT837" s="63"/>
      <c r="AU837" s="63"/>
      <c r="AV837" s="217"/>
      <c r="AW837" s="218"/>
      <c r="AX837" s="219"/>
      <c r="AY837" s="218"/>
      <c r="AZ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</row>
    <row r="838" spans="1:68" x14ac:dyDescent="0.2">
      <c r="A838" s="162"/>
      <c r="B838" s="162"/>
      <c r="C838" s="162"/>
      <c r="D838" s="162"/>
      <c r="AA838" s="217"/>
      <c r="AB838" s="218"/>
      <c r="AC838" s="218"/>
      <c r="AD838" s="219"/>
      <c r="AN838" s="63"/>
      <c r="AO838" s="63"/>
      <c r="AP838" s="63"/>
      <c r="AQ838" s="63"/>
      <c r="AR838" s="63"/>
      <c r="AS838" s="63"/>
      <c r="AT838" s="63"/>
      <c r="AU838" s="63"/>
      <c r="AV838" s="217"/>
      <c r="AW838" s="218"/>
      <c r="AX838" s="219"/>
      <c r="AY838" s="218"/>
      <c r="AZ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</row>
    <row r="839" spans="1:68" x14ac:dyDescent="0.2">
      <c r="A839" s="162"/>
      <c r="B839" s="162"/>
      <c r="C839" s="162"/>
      <c r="D839" s="162"/>
      <c r="AA839" s="217"/>
      <c r="AB839" s="218"/>
      <c r="AC839" s="218"/>
      <c r="AD839" s="219"/>
      <c r="AN839" s="63"/>
      <c r="AO839" s="63"/>
      <c r="AP839" s="63"/>
      <c r="AQ839" s="63"/>
      <c r="AR839" s="63"/>
      <c r="AS839" s="63"/>
      <c r="AT839" s="63"/>
      <c r="AU839" s="63"/>
      <c r="AV839" s="217"/>
      <c r="AW839" s="218"/>
      <c r="AX839" s="219"/>
      <c r="AY839" s="218"/>
      <c r="AZ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</row>
    <row r="840" spans="1:68" x14ac:dyDescent="0.2">
      <c r="A840" s="162"/>
      <c r="B840" s="162"/>
      <c r="C840" s="162"/>
      <c r="D840" s="162"/>
      <c r="AA840" s="217"/>
      <c r="AB840" s="218"/>
      <c r="AC840" s="218"/>
      <c r="AD840" s="219"/>
      <c r="AN840" s="63"/>
      <c r="AO840" s="63"/>
      <c r="AP840" s="63"/>
      <c r="AQ840" s="63"/>
      <c r="AR840" s="63"/>
      <c r="AS840" s="63"/>
      <c r="AT840" s="63"/>
      <c r="AU840" s="63"/>
      <c r="AV840" s="217"/>
      <c r="AW840" s="218"/>
      <c r="AX840" s="219"/>
      <c r="AY840" s="218"/>
      <c r="AZ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</row>
    <row r="841" spans="1:68" x14ac:dyDescent="0.2">
      <c r="A841" s="162"/>
      <c r="B841" s="162"/>
      <c r="C841" s="162"/>
      <c r="D841" s="162"/>
      <c r="AA841" s="217"/>
      <c r="AB841" s="218"/>
      <c r="AC841" s="218"/>
      <c r="AD841" s="219"/>
      <c r="AN841" s="63"/>
      <c r="AO841" s="63"/>
      <c r="AP841" s="63"/>
      <c r="AQ841" s="63"/>
      <c r="AR841" s="63"/>
      <c r="AS841" s="63"/>
      <c r="AT841" s="63"/>
      <c r="AU841" s="63"/>
      <c r="AV841" s="217"/>
      <c r="AW841" s="218"/>
      <c r="AX841" s="219"/>
      <c r="AY841" s="218"/>
      <c r="AZ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</row>
    <row r="842" spans="1:68" x14ac:dyDescent="0.2">
      <c r="A842" s="162"/>
      <c r="B842" s="162"/>
      <c r="C842" s="162"/>
      <c r="D842" s="162"/>
      <c r="AA842" s="217"/>
      <c r="AB842" s="218"/>
      <c r="AC842" s="218"/>
      <c r="AD842" s="219"/>
      <c r="AN842" s="63"/>
      <c r="AO842" s="63"/>
      <c r="AP842" s="63"/>
      <c r="AQ842" s="63"/>
      <c r="AR842" s="63"/>
      <c r="AS842" s="63"/>
      <c r="AT842" s="63"/>
      <c r="AU842" s="63"/>
      <c r="AV842" s="217"/>
      <c r="AW842" s="218"/>
      <c r="AX842" s="219"/>
      <c r="AY842" s="218"/>
      <c r="AZ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</row>
    <row r="843" spans="1:68" x14ac:dyDescent="0.2">
      <c r="A843" s="162"/>
      <c r="B843" s="162"/>
      <c r="C843" s="162"/>
      <c r="D843" s="162"/>
      <c r="AA843" s="217"/>
      <c r="AB843" s="218"/>
      <c r="AC843" s="218"/>
      <c r="AD843" s="219"/>
      <c r="AN843" s="63"/>
      <c r="AO843" s="63"/>
      <c r="AP843" s="63"/>
      <c r="AQ843" s="63"/>
      <c r="AR843" s="63"/>
      <c r="AS843" s="63"/>
      <c r="AT843" s="63"/>
      <c r="AU843" s="63"/>
      <c r="AV843" s="217"/>
      <c r="AW843" s="218"/>
      <c r="AX843" s="219"/>
      <c r="AY843" s="218"/>
      <c r="AZ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</row>
    <row r="844" spans="1:68" x14ac:dyDescent="0.2">
      <c r="A844" s="162"/>
      <c r="B844" s="162"/>
      <c r="C844" s="162"/>
      <c r="D844" s="162"/>
      <c r="AA844" s="217"/>
      <c r="AB844" s="218"/>
      <c r="AC844" s="218"/>
      <c r="AD844" s="219"/>
      <c r="AN844" s="63"/>
      <c r="AO844" s="63"/>
      <c r="AP844" s="63"/>
      <c r="AQ844" s="63"/>
      <c r="AR844" s="63"/>
      <c r="AS844" s="63"/>
      <c r="AT844" s="63"/>
      <c r="AU844" s="63"/>
      <c r="AV844" s="217"/>
      <c r="AW844" s="218"/>
      <c r="AX844" s="219"/>
      <c r="AY844" s="218"/>
      <c r="AZ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</row>
    <row r="845" spans="1:68" x14ac:dyDescent="0.2">
      <c r="A845" s="162"/>
      <c r="B845" s="162"/>
      <c r="C845" s="162"/>
      <c r="D845" s="162"/>
      <c r="AA845" s="217"/>
      <c r="AB845" s="218"/>
      <c r="AC845" s="218"/>
      <c r="AD845" s="219"/>
      <c r="AN845" s="63"/>
      <c r="AO845" s="63"/>
      <c r="AP845" s="63"/>
      <c r="AQ845" s="63"/>
      <c r="AR845" s="63"/>
      <c r="AS845" s="63"/>
      <c r="AT845" s="63"/>
      <c r="AU845" s="63"/>
      <c r="AV845" s="217"/>
      <c r="AW845" s="218"/>
      <c r="AX845" s="219"/>
      <c r="AY845" s="218"/>
      <c r="AZ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</row>
    <row r="846" spans="1:68" x14ac:dyDescent="0.2">
      <c r="A846" s="162"/>
      <c r="B846" s="162"/>
      <c r="C846" s="162"/>
      <c r="D846" s="162"/>
      <c r="AA846" s="217"/>
      <c r="AB846" s="218"/>
      <c r="AC846" s="218"/>
      <c r="AD846" s="219"/>
      <c r="AN846" s="63"/>
      <c r="AO846" s="63"/>
      <c r="AP846" s="63"/>
      <c r="AQ846" s="63"/>
      <c r="AR846" s="63"/>
      <c r="AS846" s="63"/>
      <c r="AT846" s="63"/>
      <c r="AU846" s="63"/>
      <c r="AV846" s="217"/>
      <c r="AW846" s="218"/>
      <c r="AX846" s="219"/>
      <c r="AY846" s="218"/>
      <c r="AZ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</row>
    <row r="847" spans="1:68" x14ac:dyDescent="0.2">
      <c r="A847" s="162"/>
      <c r="B847" s="162"/>
      <c r="C847" s="162"/>
      <c r="D847" s="162"/>
      <c r="AA847" s="217"/>
      <c r="AB847" s="218"/>
      <c r="AC847" s="218"/>
      <c r="AD847" s="219"/>
      <c r="AN847" s="63"/>
      <c r="AO847" s="63"/>
      <c r="AP847" s="63"/>
      <c r="AQ847" s="63"/>
      <c r="AR847" s="63"/>
      <c r="AS847" s="63"/>
      <c r="AT847" s="63"/>
      <c r="AU847" s="63"/>
      <c r="AV847" s="217"/>
      <c r="AW847" s="218"/>
      <c r="AX847" s="219"/>
      <c r="AY847" s="218"/>
      <c r="AZ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</row>
    <row r="848" spans="1:68" x14ac:dyDescent="0.2">
      <c r="A848" s="162"/>
      <c r="B848" s="162"/>
      <c r="C848" s="162"/>
      <c r="D848" s="162"/>
      <c r="AA848" s="217"/>
      <c r="AB848" s="218"/>
      <c r="AC848" s="218"/>
      <c r="AD848" s="219"/>
      <c r="AN848" s="63"/>
      <c r="AO848" s="63"/>
      <c r="AP848" s="63"/>
      <c r="AQ848" s="63"/>
      <c r="AR848" s="63"/>
      <c r="AS848" s="63"/>
      <c r="AT848" s="63"/>
      <c r="AU848" s="63"/>
      <c r="AV848" s="217"/>
      <c r="AW848" s="218"/>
      <c r="AX848" s="219"/>
      <c r="AY848" s="218"/>
      <c r="AZ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</row>
    <row r="849" spans="1:68" x14ac:dyDescent="0.2">
      <c r="A849" s="162"/>
      <c r="B849" s="162"/>
      <c r="C849" s="162"/>
      <c r="D849" s="162"/>
      <c r="AA849" s="217"/>
      <c r="AB849" s="218"/>
      <c r="AC849" s="218"/>
      <c r="AD849" s="219"/>
      <c r="AN849" s="63"/>
      <c r="AO849" s="63"/>
      <c r="AP849" s="63"/>
      <c r="AQ849" s="63"/>
      <c r="AR849" s="63"/>
      <c r="AS849" s="63"/>
      <c r="AT849" s="63"/>
      <c r="AU849" s="63"/>
      <c r="AV849" s="217"/>
      <c r="AW849" s="218"/>
      <c r="AX849" s="219"/>
      <c r="AY849" s="218"/>
      <c r="AZ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</row>
    <row r="850" spans="1:68" x14ac:dyDescent="0.2">
      <c r="A850" s="162"/>
      <c r="B850" s="162"/>
      <c r="C850" s="162"/>
      <c r="D850" s="162"/>
      <c r="AA850" s="217"/>
      <c r="AB850" s="218"/>
      <c r="AC850" s="218"/>
      <c r="AD850" s="219"/>
      <c r="AN850" s="63"/>
      <c r="AO850" s="63"/>
      <c r="AP850" s="63"/>
      <c r="AQ850" s="63"/>
      <c r="AR850" s="63"/>
      <c r="AS850" s="63"/>
      <c r="AT850" s="63"/>
      <c r="AU850" s="63"/>
      <c r="AV850" s="217"/>
      <c r="AW850" s="218"/>
      <c r="AX850" s="219"/>
      <c r="AY850" s="218"/>
      <c r="AZ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</row>
    <row r="851" spans="1:68" x14ac:dyDescent="0.2">
      <c r="A851" s="162"/>
      <c r="B851" s="162"/>
      <c r="C851" s="162"/>
      <c r="D851" s="162"/>
      <c r="AA851" s="217"/>
      <c r="AB851" s="218"/>
      <c r="AC851" s="218"/>
      <c r="AD851" s="219"/>
      <c r="AN851" s="63"/>
      <c r="AO851" s="63"/>
      <c r="AP851" s="63"/>
      <c r="AQ851" s="63"/>
      <c r="AR851" s="63"/>
      <c r="AS851" s="63"/>
      <c r="AT851" s="63"/>
      <c r="AU851" s="63"/>
      <c r="AV851" s="217"/>
      <c r="AW851" s="218"/>
      <c r="AX851" s="219"/>
      <c r="AY851" s="218"/>
      <c r="AZ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</row>
    <row r="852" spans="1:68" x14ac:dyDescent="0.2">
      <c r="A852" s="162"/>
      <c r="B852" s="162"/>
      <c r="C852" s="162"/>
      <c r="D852" s="162"/>
      <c r="AA852" s="217"/>
      <c r="AB852" s="218"/>
      <c r="AC852" s="218"/>
      <c r="AD852" s="219"/>
      <c r="AN852" s="63"/>
      <c r="AO852" s="63"/>
      <c r="AP852" s="63"/>
      <c r="AQ852" s="63"/>
      <c r="AR852" s="63"/>
      <c r="AS852" s="63"/>
      <c r="AT852" s="63"/>
      <c r="AU852" s="63"/>
      <c r="AV852" s="217"/>
      <c r="AW852" s="218"/>
      <c r="AX852" s="219"/>
      <c r="AY852" s="218"/>
      <c r="AZ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</row>
    <row r="853" spans="1:68" x14ac:dyDescent="0.2">
      <c r="A853" s="162"/>
      <c r="B853" s="162"/>
      <c r="C853" s="162"/>
      <c r="D853" s="162"/>
      <c r="AA853" s="217"/>
      <c r="AB853" s="218"/>
      <c r="AC853" s="218"/>
      <c r="AD853" s="219"/>
      <c r="AN853" s="63"/>
      <c r="AO853" s="63"/>
      <c r="AP853" s="63"/>
      <c r="AQ853" s="63"/>
      <c r="AR853" s="63"/>
      <c r="AS853" s="63"/>
      <c r="AT853" s="63"/>
      <c r="AU853" s="63"/>
      <c r="AV853" s="217"/>
      <c r="AW853" s="218"/>
      <c r="AX853" s="219"/>
      <c r="AY853" s="218"/>
      <c r="AZ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</row>
    <row r="854" spans="1:68" x14ac:dyDescent="0.2">
      <c r="A854" s="162"/>
      <c r="B854" s="162"/>
      <c r="C854" s="162"/>
      <c r="D854" s="162"/>
      <c r="AA854" s="217"/>
      <c r="AB854" s="218"/>
      <c r="AC854" s="218"/>
      <c r="AD854" s="219"/>
      <c r="AN854" s="63"/>
      <c r="AO854" s="63"/>
      <c r="AP854" s="63"/>
      <c r="AQ854" s="63"/>
      <c r="AR854" s="63"/>
      <c r="AS854" s="63"/>
      <c r="AT854" s="63"/>
      <c r="AU854" s="63"/>
      <c r="AV854" s="217"/>
      <c r="AW854" s="218"/>
      <c r="AX854" s="219"/>
      <c r="AY854" s="218"/>
      <c r="AZ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</row>
    <row r="855" spans="1:68" x14ac:dyDescent="0.2">
      <c r="A855" s="162"/>
      <c r="B855" s="162"/>
      <c r="C855" s="162"/>
      <c r="D855" s="162"/>
      <c r="AA855" s="217"/>
      <c r="AB855" s="218"/>
      <c r="AC855" s="218"/>
      <c r="AD855" s="219"/>
      <c r="AN855" s="63"/>
      <c r="AO855" s="63"/>
      <c r="AP855" s="63"/>
      <c r="AQ855" s="63"/>
      <c r="AR855" s="63"/>
      <c r="AS855" s="63"/>
      <c r="AT855" s="63"/>
      <c r="AU855" s="63"/>
      <c r="AV855" s="217"/>
      <c r="AW855" s="218"/>
      <c r="AX855" s="219"/>
      <c r="AY855" s="218"/>
      <c r="AZ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</row>
    <row r="856" spans="1:68" x14ac:dyDescent="0.2">
      <c r="A856" s="162"/>
      <c r="B856" s="162"/>
      <c r="C856" s="162"/>
      <c r="D856" s="162"/>
      <c r="AA856" s="217"/>
      <c r="AB856" s="218"/>
      <c r="AC856" s="218"/>
      <c r="AD856" s="219"/>
      <c r="AN856" s="63"/>
      <c r="AO856" s="63"/>
      <c r="AP856" s="63"/>
      <c r="AQ856" s="63"/>
      <c r="AR856" s="63"/>
      <c r="AS856" s="63"/>
      <c r="AT856" s="63"/>
      <c r="AU856" s="63"/>
      <c r="AV856" s="217"/>
      <c r="AW856" s="218"/>
      <c r="AX856" s="219"/>
      <c r="AY856" s="218"/>
      <c r="AZ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</row>
    <row r="857" spans="1:68" x14ac:dyDescent="0.2">
      <c r="A857" s="162"/>
      <c r="B857" s="162"/>
      <c r="C857" s="162"/>
      <c r="D857" s="162"/>
      <c r="AA857" s="217"/>
      <c r="AB857" s="218"/>
      <c r="AC857" s="218"/>
      <c r="AD857" s="219"/>
      <c r="AN857" s="63"/>
      <c r="AO857" s="63"/>
      <c r="AP857" s="63"/>
      <c r="AQ857" s="63"/>
      <c r="AR857" s="63"/>
      <c r="AS857" s="63"/>
      <c r="AT857" s="63"/>
      <c r="AU857" s="63"/>
      <c r="AV857" s="217"/>
      <c r="AW857" s="218"/>
      <c r="AX857" s="219"/>
      <c r="AY857" s="218"/>
      <c r="AZ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</row>
    <row r="858" spans="1:68" x14ac:dyDescent="0.2">
      <c r="A858" s="162"/>
      <c r="B858" s="162"/>
      <c r="C858" s="162"/>
      <c r="D858" s="162"/>
      <c r="AA858" s="217"/>
      <c r="AB858" s="218"/>
      <c r="AC858" s="218"/>
      <c r="AD858" s="219"/>
      <c r="AN858" s="63"/>
      <c r="AO858" s="63"/>
      <c r="AP858" s="63"/>
      <c r="AQ858" s="63"/>
      <c r="AR858" s="63"/>
      <c r="AS858" s="63"/>
      <c r="AT858" s="63"/>
      <c r="AU858" s="63"/>
      <c r="AV858" s="217"/>
      <c r="AW858" s="218"/>
      <c r="AX858" s="219"/>
      <c r="AY858" s="218"/>
      <c r="AZ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</row>
    <row r="859" spans="1:68" x14ac:dyDescent="0.2">
      <c r="A859" s="162"/>
      <c r="B859" s="162"/>
      <c r="C859" s="162"/>
      <c r="D859" s="162"/>
      <c r="AA859" s="217"/>
      <c r="AB859" s="218"/>
      <c r="AC859" s="218"/>
      <c r="AD859" s="219"/>
      <c r="AN859" s="63"/>
      <c r="AO859" s="63"/>
      <c r="AP859" s="63"/>
      <c r="AQ859" s="63"/>
      <c r="AR859" s="63"/>
      <c r="AS859" s="63"/>
      <c r="AT859" s="63"/>
      <c r="AU859" s="63"/>
      <c r="AV859" s="217"/>
      <c r="AW859" s="218"/>
      <c r="AX859" s="219"/>
      <c r="AY859" s="218"/>
      <c r="AZ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</row>
    <row r="860" spans="1:68" x14ac:dyDescent="0.2">
      <c r="A860" s="162"/>
      <c r="B860" s="162"/>
      <c r="C860" s="162"/>
      <c r="D860" s="162"/>
      <c r="AA860" s="217"/>
      <c r="AB860" s="218"/>
      <c r="AC860" s="218"/>
      <c r="AD860" s="219"/>
      <c r="AN860" s="63"/>
      <c r="AO860" s="63"/>
      <c r="AP860" s="63"/>
      <c r="AQ860" s="63"/>
      <c r="AR860" s="63"/>
      <c r="AS860" s="63"/>
      <c r="AT860" s="63"/>
      <c r="AU860" s="63"/>
      <c r="AV860" s="217"/>
      <c r="AW860" s="218"/>
      <c r="AX860" s="219"/>
      <c r="AY860" s="218"/>
      <c r="AZ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</row>
    <row r="861" spans="1:68" x14ac:dyDescent="0.2">
      <c r="A861" s="162"/>
      <c r="B861" s="162"/>
      <c r="C861" s="162"/>
      <c r="D861" s="162"/>
      <c r="AA861" s="217"/>
      <c r="AB861" s="218"/>
      <c r="AC861" s="218"/>
      <c r="AD861" s="219"/>
      <c r="AN861" s="63"/>
      <c r="AO861" s="63"/>
      <c r="AP861" s="63"/>
      <c r="AQ861" s="63"/>
      <c r="AR861" s="63"/>
      <c r="AS861" s="63"/>
      <c r="AT861" s="63"/>
      <c r="AU861" s="63"/>
      <c r="AV861" s="217"/>
      <c r="AW861" s="218"/>
      <c r="AX861" s="219"/>
      <c r="AY861" s="218"/>
      <c r="AZ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</row>
    <row r="862" spans="1:68" x14ac:dyDescent="0.2">
      <c r="A862" s="162"/>
      <c r="B862" s="162"/>
      <c r="C862" s="162"/>
      <c r="D862" s="162"/>
      <c r="AA862" s="217"/>
      <c r="AB862" s="218"/>
      <c r="AC862" s="218"/>
      <c r="AD862" s="219"/>
      <c r="AN862" s="63"/>
      <c r="AO862" s="63"/>
      <c r="AP862" s="63"/>
      <c r="AQ862" s="63"/>
      <c r="AR862" s="63"/>
      <c r="AS862" s="63"/>
      <c r="AT862" s="63"/>
      <c r="AU862" s="63"/>
      <c r="AV862" s="217"/>
      <c r="AW862" s="218"/>
      <c r="AX862" s="219"/>
      <c r="AY862" s="218"/>
      <c r="AZ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</row>
    <row r="863" spans="1:68" x14ac:dyDescent="0.2">
      <c r="A863" s="162"/>
      <c r="B863" s="162"/>
      <c r="C863" s="162"/>
      <c r="D863" s="162"/>
      <c r="AA863" s="217"/>
      <c r="AB863" s="218"/>
      <c r="AC863" s="218"/>
      <c r="AD863" s="219"/>
      <c r="AN863" s="63"/>
      <c r="AO863" s="63"/>
      <c r="AP863" s="63"/>
      <c r="AQ863" s="63"/>
      <c r="AR863" s="63"/>
      <c r="AS863" s="63"/>
      <c r="AT863" s="63"/>
      <c r="AU863" s="63"/>
      <c r="AV863" s="217"/>
      <c r="AW863" s="218"/>
      <c r="AX863" s="219"/>
      <c r="AY863" s="218"/>
      <c r="AZ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</row>
    <row r="864" spans="1:68" x14ac:dyDescent="0.2">
      <c r="A864" s="162"/>
      <c r="B864" s="162"/>
      <c r="C864" s="162"/>
      <c r="D864" s="162"/>
      <c r="AA864" s="217"/>
      <c r="AB864" s="218"/>
      <c r="AC864" s="218"/>
      <c r="AD864" s="219"/>
      <c r="AN864" s="63"/>
      <c r="AO864" s="63"/>
      <c r="AP864" s="63"/>
      <c r="AQ864" s="63"/>
      <c r="AR864" s="63"/>
      <c r="AS864" s="63"/>
      <c r="AT864" s="63"/>
      <c r="AU864" s="63"/>
      <c r="AV864" s="217"/>
      <c r="AW864" s="218"/>
      <c r="AX864" s="219"/>
      <c r="AY864" s="218"/>
      <c r="AZ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</row>
    <row r="865" spans="1:68" x14ac:dyDescent="0.2">
      <c r="A865" s="162"/>
      <c r="B865" s="162"/>
      <c r="C865" s="162"/>
      <c r="D865" s="162"/>
      <c r="AA865" s="217"/>
      <c r="AB865" s="218"/>
      <c r="AC865" s="218"/>
      <c r="AD865" s="219"/>
      <c r="AN865" s="63"/>
      <c r="AO865" s="63"/>
      <c r="AP865" s="63"/>
      <c r="AQ865" s="63"/>
      <c r="AR865" s="63"/>
      <c r="AS865" s="63"/>
      <c r="AT865" s="63"/>
      <c r="AU865" s="63"/>
      <c r="AV865" s="217"/>
      <c r="AW865" s="218"/>
      <c r="AX865" s="219"/>
      <c r="AY865" s="218"/>
      <c r="AZ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</row>
    <row r="866" spans="1:68" x14ac:dyDescent="0.2">
      <c r="A866" s="162"/>
      <c r="B866" s="162"/>
      <c r="C866" s="162"/>
      <c r="D866" s="162"/>
      <c r="AA866" s="217"/>
      <c r="AB866" s="218"/>
      <c r="AC866" s="218"/>
      <c r="AD866" s="219"/>
      <c r="AN866" s="63"/>
      <c r="AO866" s="63"/>
      <c r="AP866" s="63"/>
      <c r="AQ866" s="63"/>
      <c r="AR866" s="63"/>
      <c r="AS866" s="63"/>
      <c r="AT866" s="63"/>
      <c r="AU866" s="63"/>
      <c r="AV866" s="217"/>
      <c r="AW866" s="218"/>
      <c r="AX866" s="219"/>
      <c r="AY866" s="218"/>
      <c r="AZ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</row>
    <row r="867" spans="1:68" x14ac:dyDescent="0.2">
      <c r="A867" s="162"/>
      <c r="B867" s="162"/>
      <c r="C867" s="162"/>
      <c r="D867" s="162"/>
      <c r="AA867" s="217"/>
      <c r="AB867" s="218"/>
      <c r="AC867" s="218"/>
      <c r="AD867" s="219"/>
      <c r="AN867" s="63"/>
      <c r="AO867" s="63"/>
      <c r="AP867" s="63"/>
      <c r="AQ867" s="63"/>
      <c r="AR867" s="63"/>
      <c r="AS867" s="63"/>
      <c r="AT867" s="63"/>
      <c r="AU867" s="63"/>
      <c r="AV867" s="217"/>
      <c r="AW867" s="218"/>
      <c r="AX867" s="219"/>
      <c r="AY867" s="218"/>
      <c r="AZ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</row>
    <row r="868" spans="1:68" x14ac:dyDescent="0.2">
      <c r="A868" s="162"/>
      <c r="B868" s="162"/>
      <c r="C868" s="162"/>
      <c r="D868" s="162"/>
      <c r="AA868" s="217"/>
      <c r="AB868" s="218"/>
      <c r="AC868" s="218"/>
      <c r="AD868" s="219"/>
      <c r="AN868" s="63"/>
      <c r="AO868" s="63"/>
      <c r="AP868" s="63"/>
      <c r="AQ868" s="63"/>
      <c r="AR868" s="63"/>
      <c r="AS868" s="63"/>
      <c r="AT868" s="63"/>
      <c r="AU868" s="63"/>
      <c r="AV868" s="217"/>
      <c r="AW868" s="218"/>
      <c r="AX868" s="219"/>
      <c r="AY868" s="218"/>
      <c r="AZ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</row>
    <row r="869" spans="1:68" x14ac:dyDescent="0.2">
      <c r="A869" s="162"/>
      <c r="B869" s="162"/>
      <c r="C869" s="162"/>
      <c r="D869" s="162"/>
      <c r="AA869" s="217"/>
      <c r="AB869" s="218"/>
      <c r="AC869" s="218"/>
      <c r="AD869" s="219"/>
      <c r="AN869" s="63"/>
      <c r="AO869" s="63"/>
      <c r="AP869" s="63"/>
      <c r="AQ869" s="63"/>
      <c r="AR869" s="63"/>
      <c r="AS869" s="63"/>
      <c r="AT869" s="63"/>
      <c r="AU869" s="63"/>
      <c r="AV869" s="217"/>
      <c r="AW869" s="218"/>
      <c r="AX869" s="219"/>
      <c r="AY869" s="218"/>
      <c r="AZ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</row>
    <row r="870" spans="1:68" x14ac:dyDescent="0.2">
      <c r="A870" s="162"/>
      <c r="B870" s="162"/>
      <c r="C870" s="162"/>
      <c r="D870" s="162"/>
      <c r="AA870" s="217"/>
      <c r="AB870" s="218"/>
      <c r="AC870" s="218"/>
      <c r="AD870" s="219"/>
      <c r="AN870" s="63"/>
      <c r="AO870" s="63"/>
      <c r="AP870" s="63"/>
      <c r="AQ870" s="63"/>
      <c r="AR870" s="63"/>
      <c r="AS870" s="63"/>
      <c r="AT870" s="63"/>
      <c r="AU870" s="63"/>
      <c r="AV870" s="217"/>
      <c r="AW870" s="218"/>
      <c r="AX870" s="219"/>
      <c r="AY870" s="218"/>
      <c r="AZ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</row>
    <row r="871" spans="1:68" x14ac:dyDescent="0.2">
      <c r="A871" s="162"/>
      <c r="B871" s="162"/>
      <c r="C871" s="162"/>
      <c r="D871" s="162"/>
      <c r="AA871" s="217"/>
      <c r="AB871" s="218"/>
      <c r="AC871" s="218"/>
      <c r="AD871" s="219"/>
      <c r="AN871" s="63"/>
      <c r="AO871" s="63"/>
      <c r="AP871" s="63"/>
      <c r="AQ871" s="63"/>
      <c r="AR871" s="63"/>
      <c r="AS871" s="63"/>
      <c r="AT871" s="63"/>
      <c r="AU871" s="63"/>
      <c r="AV871" s="217"/>
      <c r="AW871" s="218"/>
      <c r="AX871" s="219"/>
      <c r="AY871" s="218"/>
      <c r="AZ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</row>
    <row r="872" spans="1:68" x14ac:dyDescent="0.2">
      <c r="A872" s="162"/>
      <c r="B872" s="162"/>
      <c r="C872" s="162"/>
      <c r="D872" s="162"/>
      <c r="AA872" s="217"/>
      <c r="AB872" s="218"/>
      <c r="AC872" s="218"/>
      <c r="AD872" s="219"/>
      <c r="AN872" s="63"/>
      <c r="AO872" s="63"/>
      <c r="AP872" s="63"/>
      <c r="AQ872" s="63"/>
      <c r="AR872" s="63"/>
      <c r="AS872" s="63"/>
      <c r="AT872" s="63"/>
      <c r="AU872" s="63"/>
      <c r="AV872" s="217"/>
      <c r="AW872" s="218"/>
      <c r="AX872" s="219"/>
      <c r="AY872" s="218"/>
      <c r="AZ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</row>
    <row r="873" spans="1:68" x14ac:dyDescent="0.2">
      <c r="A873" s="162"/>
      <c r="B873" s="162"/>
      <c r="C873" s="162"/>
      <c r="D873" s="162"/>
      <c r="AA873" s="217"/>
      <c r="AB873" s="218"/>
      <c r="AC873" s="218"/>
      <c r="AD873" s="219"/>
      <c r="AN873" s="63"/>
      <c r="AO873" s="63"/>
      <c r="AP873" s="63"/>
      <c r="AQ873" s="63"/>
      <c r="AR873" s="63"/>
      <c r="AS873" s="63"/>
      <c r="AT873" s="63"/>
      <c r="AU873" s="63"/>
      <c r="AV873" s="217"/>
      <c r="AW873" s="218"/>
      <c r="AX873" s="219"/>
      <c r="AY873" s="218"/>
      <c r="AZ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</row>
    <row r="874" spans="1:68" x14ac:dyDescent="0.2">
      <c r="A874" s="162"/>
      <c r="B874" s="162"/>
      <c r="C874" s="162"/>
      <c r="D874" s="162"/>
      <c r="AA874" s="217"/>
      <c r="AB874" s="218"/>
      <c r="AC874" s="218"/>
      <c r="AD874" s="219"/>
      <c r="AN874" s="63"/>
      <c r="AO874" s="63"/>
      <c r="AP874" s="63"/>
      <c r="AQ874" s="63"/>
      <c r="AR874" s="63"/>
      <c r="AS874" s="63"/>
      <c r="AT874" s="63"/>
      <c r="AU874" s="63"/>
      <c r="AV874" s="217"/>
      <c r="AW874" s="218"/>
      <c r="AX874" s="219"/>
      <c r="AY874" s="218"/>
      <c r="AZ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</row>
    <row r="875" spans="1:68" x14ac:dyDescent="0.2">
      <c r="A875" s="162"/>
      <c r="B875" s="162"/>
      <c r="C875" s="162"/>
      <c r="D875" s="162"/>
      <c r="AA875" s="217"/>
      <c r="AB875" s="218"/>
      <c r="AC875" s="218"/>
      <c r="AD875" s="219"/>
      <c r="AN875" s="63"/>
      <c r="AO875" s="63"/>
      <c r="AP875" s="63"/>
      <c r="AQ875" s="63"/>
      <c r="AR875" s="63"/>
      <c r="AS875" s="63"/>
      <c r="AT875" s="63"/>
      <c r="AU875" s="63"/>
      <c r="AV875" s="217"/>
      <c r="AW875" s="218"/>
      <c r="AX875" s="219"/>
      <c r="AY875" s="218"/>
      <c r="AZ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</row>
    <row r="876" spans="1:68" x14ac:dyDescent="0.2">
      <c r="A876" s="162"/>
      <c r="B876" s="162"/>
      <c r="C876" s="162"/>
      <c r="D876" s="162"/>
      <c r="AA876" s="217"/>
      <c r="AB876" s="218"/>
      <c r="AC876" s="218"/>
      <c r="AD876" s="219"/>
      <c r="AN876" s="63"/>
      <c r="AO876" s="63"/>
      <c r="AP876" s="63"/>
      <c r="AQ876" s="63"/>
      <c r="AR876" s="63"/>
      <c r="AS876" s="63"/>
      <c r="AT876" s="63"/>
      <c r="AU876" s="63"/>
      <c r="AV876" s="217"/>
      <c r="AW876" s="218"/>
      <c r="AX876" s="219"/>
      <c r="AY876" s="218"/>
      <c r="AZ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</row>
    <row r="877" spans="1:68" x14ac:dyDescent="0.2">
      <c r="A877" s="162"/>
      <c r="B877" s="162"/>
      <c r="C877" s="162"/>
      <c r="D877" s="162"/>
      <c r="AA877" s="217"/>
      <c r="AB877" s="218"/>
      <c r="AC877" s="218"/>
      <c r="AD877" s="219"/>
      <c r="AN877" s="63"/>
      <c r="AO877" s="63"/>
      <c r="AP877" s="63"/>
      <c r="AQ877" s="63"/>
      <c r="AR877" s="63"/>
      <c r="AS877" s="63"/>
      <c r="AT877" s="63"/>
      <c r="AU877" s="63"/>
      <c r="AV877" s="217"/>
      <c r="AW877" s="218"/>
      <c r="AX877" s="219"/>
      <c r="AY877" s="218"/>
      <c r="AZ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</row>
    <row r="878" spans="1:68" x14ac:dyDescent="0.2">
      <c r="A878" s="162"/>
      <c r="B878" s="162"/>
      <c r="C878" s="162"/>
      <c r="D878" s="162"/>
      <c r="AA878" s="217"/>
      <c r="AB878" s="218"/>
      <c r="AC878" s="218"/>
      <c r="AD878" s="219"/>
      <c r="AN878" s="63"/>
      <c r="AO878" s="63"/>
      <c r="AP878" s="63"/>
      <c r="AQ878" s="63"/>
      <c r="AR878" s="63"/>
      <c r="AS878" s="63"/>
      <c r="AT878" s="63"/>
      <c r="AU878" s="63"/>
      <c r="AV878" s="217"/>
      <c r="AW878" s="218"/>
      <c r="AX878" s="219"/>
      <c r="AY878" s="218"/>
      <c r="AZ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</row>
    <row r="879" spans="1:68" x14ac:dyDescent="0.2">
      <c r="A879" s="162"/>
      <c r="B879" s="162"/>
      <c r="C879" s="162"/>
      <c r="D879" s="162"/>
      <c r="AA879" s="217"/>
      <c r="AB879" s="218"/>
      <c r="AC879" s="218"/>
      <c r="AD879" s="219"/>
      <c r="AN879" s="63"/>
      <c r="AO879" s="63"/>
      <c r="AP879" s="63"/>
      <c r="AQ879" s="63"/>
      <c r="AR879" s="63"/>
      <c r="AS879" s="63"/>
      <c r="AT879" s="63"/>
      <c r="AU879" s="63"/>
      <c r="AV879" s="217"/>
      <c r="AW879" s="218"/>
      <c r="AX879" s="219"/>
      <c r="AY879" s="218"/>
      <c r="AZ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</row>
    <row r="880" spans="1:68" x14ac:dyDescent="0.2">
      <c r="A880" s="162"/>
      <c r="B880" s="162"/>
      <c r="C880" s="162"/>
      <c r="D880" s="162"/>
      <c r="AA880" s="217"/>
      <c r="AB880" s="218"/>
      <c r="AC880" s="218"/>
      <c r="AD880" s="219"/>
      <c r="AN880" s="63"/>
      <c r="AO880" s="63"/>
      <c r="AP880" s="63"/>
      <c r="AQ880" s="63"/>
      <c r="AR880" s="63"/>
      <c r="AS880" s="63"/>
      <c r="AT880" s="63"/>
      <c r="AU880" s="63"/>
      <c r="AV880" s="217"/>
      <c r="AW880" s="218"/>
      <c r="AX880" s="219"/>
      <c r="AY880" s="218"/>
      <c r="AZ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</row>
    <row r="881" spans="1:68" x14ac:dyDescent="0.2">
      <c r="A881" s="162"/>
      <c r="B881" s="162"/>
      <c r="C881" s="162"/>
      <c r="D881" s="162"/>
      <c r="AA881" s="217"/>
      <c r="AB881" s="218"/>
      <c r="AC881" s="218"/>
      <c r="AD881" s="219"/>
      <c r="AN881" s="63"/>
      <c r="AO881" s="63"/>
      <c r="AP881" s="63"/>
      <c r="AQ881" s="63"/>
      <c r="AR881" s="63"/>
      <c r="AS881" s="63"/>
      <c r="AT881" s="63"/>
      <c r="AU881" s="63"/>
      <c r="AV881" s="217"/>
      <c r="AW881" s="218"/>
      <c r="AX881" s="219"/>
      <c r="AY881" s="218"/>
      <c r="AZ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</row>
    <row r="882" spans="1:68" x14ac:dyDescent="0.2">
      <c r="A882" s="162"/>
      <c r="B882" s="162"/>
      <c r="C882" s="162"/>
      <c r="D882" s="162"/>
      <c r="AA882" s="217"/>
      <c r="AB882" s="218"/>
      <c r="AC882" s="218"/>
      <c r="AD882" s="219"/>
      <c r="AN882" s="63"/>
      <c r="AO882" s="63"/>
      <c r="AP882" s="63"/>
      <c r="AQ882" s="63"/>
      <c r="AR882" s="63"/>
      <c r="AS882" s="63"/>
      <c r="AT882" s="63"/>
      <c r="AU882" s="63"/>
      <c r="AV882" s="217"/>
      <c r="AW882" s="218"/>
      <c r="AX882" s="219"/>
      <c r="AY882" s="218"/>
      <c r="AZ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</row>
    <row r="883" spans="1:68" x14ac:dyDescent="0.2">
      <c r="A883" s="162"/>
      <c r="B883" s="162"/>
      <c r="C883" s="162"/>
      <c r="D883" s="162"/>
      <c r="AA883" s="217"/>
      <c r="AB883" s="218"/>
      <c r="AC883" s="218"/>
      <c r="AD883" s="219"/>
      <c r="AN883" s="63"/>
      <c r="AO883" s="63"/>
      <c r="AP883" s="63"/>
      <c r="AQ883" s="63"/>
      <c r="AR883" s="63"/>
      <c r="AS883" s="63"/>
      <c r="AT883" s="63"/>
      <c r="AU883" s="63"/>
      <c r="AV883" s="217"/>
      <c r="AW883" s="218"/>
      <c r="AX883" s="219"/>
      <c r="AY883" s="218"/>
      <c r="AZ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</row>
    <row r="884" spans="1:68" x14ac:dyDescent="0.2">
      <c r="A884" s="162"/>
      <c r="B884" s="162"/>
      <c r="C884" s="162"/>
      <c r="D884" s="162"/>
      <c r="AA884" s="217"/>
      <c r="AB884" s="218"/>
      <c r="AC884" s="218"/>
      <c r="AD884" s="219"/>
      <c r="AN884" s="63"/>
      <c r="AO884" s="63"/>
      <c r="AP884" s="63"/>
      <c r="AQ884" s="63"/>
      <c r="AR884" s="63"/>
      <c r="AS884" s="63"/>
      <c r="AT884" s="63"/>
      <c r="AU884" s="63"/>
      <c r="AV884" s="217"/>
      <c r="AW884" s="218"/>
      <c r="AX884" s="219"/>
      <c r="AY884" s="218"/>
      <c r="AZ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</row>
    <row r="885" spans="1:68" x14ac:dyDescent="0.2">
      <c r="A885" s="162"/>
      <c r="B885" s="162"/>
      <c r="C885" s="162"/>
      <c r="D885" s="162"/>
      <c r="AA885" s="217"/>
      <c r="AB885" s="218"/>
      <c r="AC885" s="218"/>
      <c r="AD885" s="219"/>
      <c r="AN885" s="63"/>
      <c r="AO885" s="63"/>
      <c r="AP885" s="63"/>
      <c r="AQ885" s="63"/>
      <c r="AR885" s="63"/>
      <c r="AS885" s="63"/>
      <c r="AT885" s="63"/>
      <c r="AU885" s="63"/>
      <c r="AV885" s="217"/>
      <c r="AW885" s="218"/>
      <c r="AX885" s="219"/>
      <c r="AY885" s="218"/>
      <c r="AZ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</row>
    <row r="886" spans="1:68" x14ac:dyDescent="0.2">
      <c r="A886" s="162"/>
      <c r="B886" s="162"/>
      <c r="C886" s="162"/>
      <c r="D886" s="162"/>
      <c r="AA886" s="217"/>
      <c r="AB886" s="218"/>
      <c r="AC886" s="218"/>
      <c r="AD886" s="219"/>
      <c r="AN886" s="63"/>
      <c r="AO886" s="63"/>
      <c r="AP886" s="63"/>
      <c r="AQ886" s="63"/>
      <c r="AR886" s="63"/>
      <c r="AS886" s="63"/>
      <c r="AT886" s="63"/>
      <c r="AU886" s="63"/>
      <c r="AV886" s="217"/>
      <c r="AW886" s="218"/>
      <c r="AX886" s="219"/>
      <c r="AY886" s="218"/>
      <c r="AZ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</row>
    <row r="887" spans="1:68" x14ac:dyDescent="0.2">
      <c r="A887" s="162"/>
      <c r="B887" s="162"/>
      <c r="C887" s="162"/>
      <c r="D887" s="162"/>
      <c r="AA887" s="217"/>
      <c r="AB887" s="218"/>
      <c r="AC887" s="218"/>
      <c r="AD887" s="219"/>
      <c r="AN887" s="63"/>
      <c r="AO887" s="63"/>
      <c r="AP887" s="63"/>
      <c r="AQ887" s="63"/>
      <c r="AR887" s="63"/>
      <c r="AS887" s="63"/>
      <c r="AT887" s="63"/>
      <c r="AU887" s="63"/>
      <c r="AV887" s="217"/>
      <c r="AW887" s="218"/>
      <c r="AX887" s="219"/>
      <c r="AY887" s="218"/>
      <c r="AZ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</row>
    <row r="888" spans="1:68" x14ac:dyDescent="0.2">
      <c r="A888" s="162"/>
      <c r="B888" s="162"/>
      <c r="C888" s="162"/>
      <c r="D888" s="162"/>
      <c r="AA888" s="217"/>
      <c r="AB888" s="218"/>
      <c r="AC888" s="218"/>
      <c r="AD888" s="219"/>
      <c r="AN888" s="63"/>
      <c r="AO888" s="63"/>
      <c r="AP888" s="63"/>
      <c r="AQ888" s="63"/>
      <c r="AR888" s="63"/>
      <c r="AS888" s="63"/>
      <c r="AT888" s="63"/>
      <c r="AU888" s="63"/>
      <c r="AV888" s="217"/>
      <c r="AW888" s="218"/>
      <c r="AX888" s="219"/>
      <c r="AY888" s="218"/>
      <c r="AZ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</row>
    <row r="889" spans="1:68" x14ac:dyDescent="0.2">
      <c r="A889" s="162"/>
      <c r="B889" s="162"/>
      <c r="C889" s="162"/>
      <c r="D889" s="162"/>
      <c r="AA889" s="217"/>
      <c r="AB889" s="218"/>
      <c r="AC889" s="218"/>
      <c r="AD889" s="219"/>
      <c r="AN889" s="63"/>
      <c r="AO889" s="63"/>
      <c r="AP889" s="63"/>
      <c r="AQ889" s="63"/>
      <c r="AR889" s="63"/>
      <c r="AS889" s="63"/>
      <c r="AT889" s="63"/>
      <c r="AU889" s="63"/>
      <c r="AV889" s="217"/>
      <c r="AW889" s="218"/>
      <c r="AX889" s="219"/>
      <c r="AY889" s="218"/>
      <c r="AZ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</row>
    <row r="890" spans="1:68" x14ac:dyDescent="0.2">
      <c r="A890" s="162"/>
      <c r="B890" s="162"/>
      <c r="C890" s="162"/>
      <c r="D890" s="162"/>
      <c r="AA890" s="217"/>
      <c r="AB890" s="218"/>
      <c r="AC890" s="218"/>
      <c r="AD890" s="219"/>
      <c r="AN890" s="63"/>
      <c r="AO890" s="63"/>
      <c r="AP890" s="63"/>
      <c r="AQ890" s="63"/>
      <c r="AR890" s="63"/>
      <c r="AS890" s="63"/>
      <c r="AT890" s="63"/>
      <c r="AU890" s="63"/>
      <c r="AV890" s="217"/>
      <c r="AW890" s="218"/>
      <c r="AX890" s="219"/>
      <c r="AY890" s="218"/>
      <c r="AZ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</row>
    <row r="891" spans="1:68" x14ac:dyDescent="0.2">
      <c r="A891" s="162"/>
      <c r="B891" s="162"/>
      <c r="C891" s="162"/>
      <c r="D891" s="162"/>
      <c r="AA891" s="217"/>
      <c r="AB891" s="218"/>
      <c r="AC891" s="218"/>
      <c r="AD891" s="219"/>
      <c r="AN891" s="63"/>
      <c r="AO891" s="63"/>
      <c r="AP891" s="63"/>
      <c r="AQ891" s="63"/>
      <c r="AR891" s="63"/>
      <c r="AS891" s="63"/>
      <c r="AT891" s="63"/>
      <c r="AU891" s="63"/>
      <c r="AV891" s="217"/>
      <c r="AW891" s="218"/>
      <c r="AX891" s="219"/>
      <c r="AY891" s="218"/>
      <c r="AZ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</row>
    <row r="892" spans="1:68" x14ac:dyDescent="0.2">
      <c r="A892" s="162"/>
      <c r="B892" s="162"/>
      <c r="C892" s="162"/>
      <c r="D892" s="162"/>
      <c r="AA892" s="217"/>
      <c r="AB892" s="218"/>
      <c r="AC892" s="218"/>
      <c r="AD892" s="219"/>
      <c r="AN892" s="63"/>
      <c r="AO892" s="63"/>
      <c r="AP892" s="63"/>
      <c r="AQ892" s="63"/>
      <c r="AR892" s="63"/>
      <c r="AS892" s="63"/>
      <c r="AT892" s="63"/>
      <c r="AU892" s="63"/>
      <c r="AV892" s="217"/>
      <c r="AW892" s="218"/>
      <c r="AX892" s="219"/>
      <c r="AY892" s="218"/>
      <c r="AZ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</row>
    <row r="893" spans="1:68" x14ac:dyDescent="0.2">
      <c r="A893" s="162"/>
      <c r="B893" s="162"/>
      <c r="C893" s="162"/>
      <c r="D893" s="162"/>
      <c r="AA893" s="217"/>
      <c r="AB893" s="218"/>
      <c r="AC893" s="218"/>
      <c r="AD893" s="219"/>
      <c r="AN893" s="63"/>
      <c r="AO893" s="63"/>
      <c r="AP893" s="63"/>
      <c r="AQ893" s="63"/>
      <c r="AR893" s="63"/>
      <c r="AS893" s="63"/>
      <c r="AT893" s="63"/>
      <c r="AU893" s="63"/>
      <c r="AV893" s="217"/>
      <c r="AW893" s="218"/>
      <c r="AX893" s="219"/>
      <c r="AY893" s="218"/>
      <c r="AZ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</row>
    <row r="894" spans="1:68" x14ac:dyDescent="0.2">
      <c r="A894" s="162"/>
      <c r="B894" s="162"/>
      <c r="C894" s="162"/>
      <c r="D894" s="162"/>
      <c r="AA894" s="217"/>
      <c r="AB894" s="218"/>
      <c r="AC894" s="218"/>
      <c r="AD894" s="219"/>
      <c r="AN894" s="63"/>
      <c r="AO894" s="63"/>
      <c r="AP894" s="63"/>
      <c r="AQ894" s="63"/>
      <c r="AR894" s="63"/>
      <c r="AS894" s="63"/>
      <c r="AT894" s="63"/>
      <c r="AU894" s="63"/>
      <c r="AV894" s="217"/>
      <c r="AW894" s="218"/>
      <c r="AX894" s="219"/>
      <c r="AY894" s="218"/>
      <c r="AZ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</row>
    <row r="895" spans="1:68" x14ac:dyDescent="0.2">
      <c r="A895" s="162"/>
      <c r="B895" s="162"/>
      <c r="C895" s="162"/>
      <c r="D895" s="162"/>
      <c r="AA895" s="217"/>
      <c r="AB895" s="218"/>
      <c r="AC895" s="218"/>
      <c r="AD895" s="219"/>
      <c r="AN895" s="63"/>
      <c r="AO895" s="63"/>
      <c r="AP895" s="63"/>
      <c r="AQ895" s="63"/>
      <c r="AR895" s="63"/>
      <c r="AS895" s="63"/>
      <c r="AT895" s="63"/>
      <c r="AU895" s="63"/>
      <c r="AV895" s="217"/>
      <c r="AW895" s="218"/>
      <c r="AX895" s="219"/>
      <c r="AY895" s="218"/>
      <c r="AZ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</row>
    <row r="896" spans="1:68" x14ac:dyDescent="0.2">
      <c r="A896" s="162"/>
      <c r="B896" s="162"/>
      <c r="C896" s="162"/>
      <c r="D896" s="162"/>
      <c r="AA896" s="217"/>
      <c r="AB896" s="218"/>
      <c r="AC896" s="218"/>
      <c r="AD896" s="219"/>
      <c r="AN896" s="63"/>
      <c r="AO896" s="63"/>
      <c r="AP896" s="63"/>
      <c r="AQ896" s="63"/>
      <c r="AR896" s="63"/>
      <c r="AS896" s="63"/>
      <c r="AT896" s="63"/>
      <c r="AU896" s="63"/>
      <c r="AV896" s="217"/>
      <c r="AW896" s="218"/>
      <c r="AX896" s="219"/>
      <c r="AY896" s="218"/>
      <c r="AZ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</row>
    <row r="897" spans="1:68" x14ac:dyDescent="0.2">
      <c r="A897" s="162"/>
      <c r="B897" s="162"/>
      <c r="C897" s="162"/>
      <c r="D897" s="162"/>
      <c r="AA897" s="217"/>
      <c r="AB897" s="218"/>
      <c r="AC897" s="218"/>
      <c r="AD897" s="219"/>
      <c r="AN897" s="63"/>
      <c r="AO897" s="63"/>
      <c r="AP897" s="63"/>
      <c r="AQ897" s="63"/>
      <c r="AR897" s="63"/>
      <c r="AS897" s="63"/>
      <c r="AT897" s="63"/>
      <c r="AU897" s="63"/>
      <c r="AV897" s="217"/>
      <c r="AW897" s="218"/>
      <c r="AX897" s="219"/>
      <c r="AY897" s="218"/>
      <c r="AZ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</row>
    <row r="898" spans="1:68" x14ac:dyDescent="0.2">
      <c r="A898" s="162"/>
      <c r="B898" s="162"/>
      <c r="C898" s="162"/>
      <c r="D898" s="162"/>
      <c r="AA898" s="217"/>
      <c r="AB898" s="218"/>
      <c r="AC898" s="218"/>
      <c r="AD898" s="219"/>
      <c r="AN898" s="63"/>
      <c r="AO898" s="63"/>
      <c r="AP898" s="63"/>
      <c r="AQ898" s="63"/>
      <c r="AR898" s="63"/>
      <c r="AS898" s="63"/>
      <c r="AT898" s="63"/>
      <c r="AU898" s="63"/>
      <c r="AV898" s="217"/>
      <c r="AW898" s="218"/>
      <c r="AX898" s="219"/>
      <c r="AY898" s="218"/>
      <c r="AZ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</row>
    <row r="899" spans="1:68" x14ac:dyDescent="0.2">
      <c r="A899" s="162"/>
      <c r="B899" s="162"/>
      <c r="C899" s="162"/>
      <c r="D899" s="162"/>
      <c r="AA899" s="217"/>
      <c r="AB899" s="218"/>
      <c r="AC899" s="218"/>
      <c r="AD899" s="219"/>
      <c r="AN899" s="63"/>
      <c r="AO899" s="63"/>
      <c r="AP899" s="63"/>
      <c r="AQ899" s="63"/>
      <c r="AR899" s="63"/>
      <c r="AS899" s="63"/>
      <c r="AT899" s="63"/>
      <c r="AU899" s="63"/>
      <c r="AV899" s="217"/>
      <c r="AW899" s="218"/>
      <c r="AX899" s="219"/>
      <c r="AY899" s="218"/>
      <c r="AZ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</row>
    <row r="900" spans="1:68" x14ac:dyDescent="0.2">
      <c r="A900" s="162"/>
      <c r="B900" s="162"/>
      <c r="C900" s="162"/>
      <c r="D900" s="162"/>
      <c r="AA900" s="217"/>
      <c r="AB900" s="218"/>
      <c r="AC900" s="218"/>
      <c r="AD900" s="219"/>
      <c r="AN900" s="63"/>
      <c r="AO900" s="63"/>
      <c r="AP900" s="63"/>
      <c r="AQ900" s="63"/>
      <c r="AR900" s="63"/>
      <c r="AS900" s="63"/>
      <c r="AT900" s="63"/>
      <c r="AU900" s="63"/>
      <c r="AV900" s="217"/>
      <c r="AW900" s="218"/>
      <c r="AX900" s="219"/>
      <c r="AY900" s="218"/>
      <c r="AZ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</row>
    <row r="901" spans="1:68" x14ac:dyDescent="0.2">
      <c r="A901" s="162"/>
      <c r="B901" s="162"/>
      <c r="C901" s="162"/>
      <c r="D901" s="162"/>
      <c r="AA901" s="217"/>
      <c r="AB901" s="218"/>
      <c r="AC901" s="218"/>
      <c r="AD901" s="219"/>
      <c r="AN901" s="63"/>
      <c r="AO901" s="63"/>
      <c r="AP901" s="63"/>
      <c r="AQ901" s="63"/>
      <c r="AR901" s="63"/>
      <c r="AS901" s="63"/>
      <c r="AT901" s="63"/>
      <c r="AU901" s="63"/>
      <c r="AV901" s="217"/>
      <c r="AW901" s="218"/>
      <c r="AX901" s="219"/>
      <c r="AY901" s="218"/>
      <c r="AZ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</row>
    <row r="902" spans="1:68" x14ac:dyDescent="0.2">
      <c r="A902" s="162"/>
      <c r="B902" s="162"/>
      <c r="C902" s="162"/>
      <c r="D902" s="162"/>
      <c r="AA902" s="217"/>
      <c r="AB902" s="218"/>
      <c r="AC902" s="218"/>
      <c r="AD902" s="219"/>
      <c r="AN902" s="63"/>
      <c r="AO902" s="63"/>
      <c r="AP902" s="63"/>
      <c r="AQ902" s="63"/>
      <c r="AR902" s="63"/>
      <c r="AS902" s="63"/>
      <c r="AT902" s="63"/>
      <c r="AU902" s="63"/>
      <c r="AV902" s="217"/>
      <c r="AW902" s="218"/>
      <c r="AX902" s="219"/>
      <c r="AY902" s="218"/>
      <c r="AZ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</row>
    <row r="903" spans="1:68" x14ac:dyDescent="0.2">
      <c r="A903" s="162"/>
      <c r="B903" s="162"/>
      <c r="C903" s="162"/>
      <c r="D903" s="162"/>
      <c r="AA903" s="217"/>
      <c r="AB903" s="218"/>
      <c r="AC903" s="218"/>
      <c r="AD903" s="219"/>
      <c r="AN903" s="63"/>
      <c r="AO903" s="63"/>
      <c r="AP903" s="63"/>
      <c r="AQ903" s="63"/>
      <c r="AR903" s="63"/>
      <c r="AS903" s="63"/>
      <c r="AT903" s="63"/>
      <c r="AU903" s="63"/>
      <c r="AV903" s="217"/>
      <c r="AW903" s="218"/>
      <c r="AX903" s="219"/>
      <c r="AY903" s="218"/>
      <c r="AZ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</row>
    <row r="904" spans="1:68" x14ac:dyDescent="0.2">
      <c r="A904" s="162"/>
      <c r="B904" s="162"/>
      <c r="C904" s="162"/>
      <c r="D904" s="162"/>
      <c r="AA904" s="217"/>
      <c r="AB904" s="218"/>
      <c r="AC904" s="218"/>
      <c r="AD904" s="219"/>
      <c r="AN904" s="63"/>
      <c r="AO904" s="63"/>
      <c r="AP904" s="63"/>
      <c r="AQ904" s="63"/>
      <c r="AR904" s="63"/>
      <c r="AS904" s="63"/>
      <c r="AT904" s="63"/>
      <c r="AU904" s="63"/>
      <c r="AV904" s="217"/>
      <c r="AW904" s="218"/>
      <c r="AX904" s="219"/>
      <c r="AY904" s="218"/>
      <c r="AZ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</row>
    <row r="905" spans="1:68" x14ac:dyDescent="0.2">
      <c r="A905" s="162"/>
      <c r="B905" s="162"/>
      <c r="C905" s="162"/>
      <c r="D905" s="162"/>
      <c r="AA905" s="217"/>
      <c r="AB905" s="218"/>
      <c r="AC905" s="218"/>
      <c r="AD905" s="219"/>
      <c r="AN905" s="63"/>
      <c r="AO905" s="63"/>
      <c r="AP905" s="63"/>
      <c r="AQ905" s="63"/>
      <c r="AR905" s="63"/>
      <c r="AS905" s="63"/>
      <c r="AT905" s="63"/>
      <c r="AU905" s="63"/>
      <c r="AV905" s="217"/>
      <c r="AW905" s="218"/>
      <c r="AX905" s="219"/>
      <c r="AY905" s="218"/>
      <c r="AZ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</row>
    <row r="906" spans="1:68" x14ac:dyDescent="0.2">
      <c r="A906" s="162"/>
      <c r="B906" s="162"/>
      <c r="C906" s="162"/>
      <c r="D906" s="162"/>
      <c r="AA906" s="217"/>
      <c r="AB906" s="218"/>
      <c r="AC906" s="218"/>
      <c r="AD906" s="219"/>
      <c r="AN906" s="63"/>
      <c r="AO906" s="63"/>
      <c r="AP906" s="63"/>
      <c r="AQ906" s="63"/>
      <c r="AR906" s="63"/>
      <c r="AS906" s="63"/>
      <c r="AT906" s="63"/>
      <c r="AU906" s="63"/>
      <c r="AV906" s="217"/>
      <c r="AW906" s="218"/>
      <c r="AX906" s="219"/>
      <c r="AY906" s="218"/>
      <c r="AZ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</row>
    <row r="907" spans="1:68" x14ac:dyDescent="0.2">
      <c r="A907" s="162"/>
      <c r="B907" s="162"/>
      <c r="C907" s="162"/>
      <c r="D907" s="162"/>
      <c r="AA907" s="217"/>
      <c r="AB907" s="218"/>
      <c r="AC907" s="218"/>
      <c r="AD907" s="219"/>
      <c r="AN907" s="63"/>
      <c r="AO907" s="63"/>
      <c r="AP907" s="63"/>
      <c r="AQ907" s="63"/>
      <c r="AR907" s="63"/>
      <c r="AS907" s="63"/>
      <c r="AT907" s="63"/>
      <c r="AU907" s="63"/>
      <c r="AV907" s="217"/>
      <c r="AW907" s="218"/>
      <c r="AX907" s="219"/>
      <c r="AY907" s="218"/>
      <c r="AZ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</row>
    <row r="908" spans="1:68" x14ac:dyDescent="0.2">
      <c r="A908" s="162"/>
      <c r="B908" s="162"/>
      <c r="C908" s="162"/>
      <c r="D908" s="162"/>
      <c r="AA908" s="217"/>
      <c r="AB908" s="218"/>
      <c r="AC908" s="218"/>
      <c r="AD908" s="219"/>
      <c r="AN908" s="63"/>
      <c r="AO908" s="63"/>
      <c r="AP908" s="63"/>
      <c r="AQ908" s="63"/>
      <c r="AR908" s="63"/>
      <c r="AS908" s="63"/>
      <c r="AT908" s="63"/>
      <c r="AU908" s="63"/>
      <c r="AV908" s="217"/>
      <c r="AW908" s="218"/>
      <c r="AX908" s="219"/>
      <c r="AY908" s="218"/>
      <c r="AZ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</row>
    <row r="909" spans="1:68" x14ac:dyDescent="0.2">
      <c r="A909" s="162"/>
      <c r="B909" s="162"/>
      <c r="C909" s="162"/>
      <c r="D909" s="162"/>
      <c r="AA909" s="217"/>
      <c r="AB909" s="218"/>
      <c r="AC909" s="218"/>
      <c r="AD909" s="219"/>
      <c r="AN909" s="63"/>
      <c r="AO909" s="63"/>
      <c r="AP909" s="63"/>
      <c r="AQ909" s="63"/>
      <c r="AR909" s="63"/>
      <c r="AS909" s="63"/>
      <c r="AT909" s="63"/>
      <c r="AU909" s="63"/>
      <c r="AV909" s="217"/>
      <c r="AW909" s="218"/>
      <c r="AX909" s="219"/>
      <c r="AY909" s="218"/>
      <c r="AZ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</row>
    <row r="910" spans="1:68" x14ac:dyDescent="0.2">
      <c r="A910" s="162"/>
      <c r="B910" s="162"/>
      <c r="C910" s="162"/>
      <c r="D910" s="162"/>
      <c r="AA910" s="217"/>
      <c r="AB910" s="218"/>
      <c r="AC910" s="218"/>
      <c r="AD910" s="219"/>
      <c r="AN910" s="63"/>
      <c r="AO910" s="63"/>
      <c r="AP910" s="63"/>
      <c r="AQ910" s="63"/>
      <c r="AR910" s="63"/>
      <c r="AS910" s="63"/>
      <c r="AT910" s="63"/>
      <c r="AU910" s="63"/>
      <c r="AV910" s="217"/>
      <c r="AW910" s="218"/>
      <c r="AX910" s="219"/>
      <c r="AY910" s="218"/>
      <c r="AZ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</row>
    <row r="911" spans="1:68" x14ac:dyDescent="0.2">
      <c r="A911" s="162"/>
      <c r="B911" s="162"/>
      <c r="C911" s="162"/>
      <c r="D911" s="162"/>
      <c r="AA911" s="217"/>
      <c r="AB911" s="218"/>
      <c r="AC911" s="218"/>
      <c r="AD911" s="219"/>
      <c r="AN911" s="63"/>
      <c r="AO911" s="63"/>
      <c r="AP911" s="63"/>
      <c r="AQ911" s="63"/>
      <c r="AR911" s="63"/>
      <c r="AS911" s="63"/>
      <c r="AT911" s="63"/>
      <c r="AU911" s="63"/>
      <c r="AV911" s="217"/>
      <c r="AW911" s="218"/>
      <c r="AX911" s="219"/>
      <c r="AY911" s="218"/>
      <c r="AZ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</row>
    <row r="912" spans="1:68" x14ac:dyDescent="0.2">
      <c r="A912" s="162"/>
      <c r="B912" s="162"/>
      <c r="C912" s="162"/>
      <c r="D912" s="162"/>
      <c r="AA912" s="217"/>
      <c r="AB912" s="218"/>
      <c r="AC912" s="218"/>
      <c r="AD912" s="219"/>
      <c r="AN912" s="63"/>
      <c r="AO912" s="63"/>
      <c r="AP912" s="63"/>
      <c r="AQ912" s="63"/>
      <c r="AR912" s="63"/>
      <c r="AS912" s="63"/>
      <c r="AT912" s="63"/>
      <c r="AU912" s="63"/>
      <c r="AV912" s="217"/>
      <c r="AW912" s="218"/>
      <c r="AX912" s="219"/>
      <c r="AY912" s="218"/>
      <c r="AZ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</row>
    <row r="913" spans="1:68" x14ac:dyDescent="0.2">
      <c r="A913" s="162"/>
      <c r="B913" s="162"/>
      <c r="C913" s="162"/>
      <c r="D913" s="162"/>
      <c r="AA913" s="217"/>
      <c r="AB913" s="218"/>
      <c r="AC913" s="218"/>
      <c r="AD913" s="219"/>
      <c r="AN913" s="63"/>
      <c r="AO913" s="63"/>
      <c r="AP913" s="63"/>
      <c r="AQ913" s="63"/>
      <c r="AR913" s="63"/>
      <c r="AS913" s="63"/>
      <c r="AT913" s="63"/>
      <c r="AU913" s="63"/>
      <c r="AV913" s="217"/>
      <c r="AW913" s="218"/>
      <c r="AX913" s="219"/>
      <c r="AY913" s="218"/>
      <c r="AZ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</row>
    <row r="914" spans="1:68" x14ac:dyDescent="0.2">
      <c r="A914" s="162"/>
      <c r="B914" s="162"/>
      <c r="C914" s="162"/>
      <c r="D914" s="162"/>
      <c r="AA914" s="217"/>
      <c r="AB914" s="218"/>
      <c r="AC914" s="218"/>
      <c r="AD914" s="219"/>
      <c r="AN914" s="63"/>
      <c r="AO914" s="63"/>
      <c r="AP914" s="63"/>
      <c r="AQ914" s="63"/>
      <c r="AR914" s="63"/>
      <c r="AS914" s="63"/>
      <c r="AT914" s="63"/>
      <c r="AU914" s="63"/>
      <c r="AV914" s="217"/>
      <c r="AW914" s="218"/>
      <c r="AX914" s="219"/>
      <c r="AY914" s="218"/>
      <c r="AZ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</row>
    <row r="915" spans="1:68" x14ac:dyDescent="0.2">
      <c r="A915" s="162"/>
      <c r="B915" s="162"/>
      <c r="C915" s="162"/>
      <c r="D915" s="162"/>
      <c r="AA915" s="217"/>
      <c r="AB915" s="218"/>
      <c r="AC915" s="218"/>
      <c r="AD915" s="219"/>
      <c r="AN915" s="63"/>
      <c r="AO915" s="63"/>
      <c r="AP915" s="63"/>
      <c r="AQ915" s="63"/>
      <c r="AR915" s="63"/>
      <c r="AS915" s="63"/>
      <c r="AT915" s="63"/>
      <c r="AU915" s="63"/>
      <c r="AV915" s="217"/>
      <c r="AW915" s="218"/>
      <c r="AX915" s="219"/>
      <c r="AY915" s="218"/>
      <c r="AZ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</row>
    <row r="916" spans="1:68" x14ac:dyDescent="0.2">
      <c r="A916" s="162"/>
      <c r="B916" s="162"/>
      <c r="C916" s="162"/>
      <c r="D916" s="162"/>
      <c r="AA916" s="217"/>
      <c r="AB916" s="218"/>
      <c r="AC916" s="218"/>
      <c r="AD916" s="219"/>
      <c r="AN916" s="63"/>
      <c r="AO916" s="63"/>
      <c r="AP916" s="63"/>
      <c r="AQ916" s="63"/>
      <c r="AR916" s="63"/>
      <c r="AS916" s="63"/>
      <c r="AT916" s="63"/>
      <c r="AU916" s="63"/>
      <c r="AV916" s="217"/>
      <c r="AW916" s="218"/>
      <c r="AX916" s="219"/>
      <c r="AY916" s="218"/>
      <c r="AZ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</row>
    <row r="917" spans="1:68" x14ac:dyDescent="0.2">
      <c r="A917" s="162"/>
      <c r="B917" s="162"/>
      <c r="C917" s="162"/>
      <c r="D917" s="162"/>
      <c r="AA917" s="217"/>
      <c r="AB917" s="218"/>
      <c r="AC917" s="218"/>
      <c r="AD917" s="219"/>
      <c r="AN917" s="63"/>
      <c r="AO917" s="63"/>
      <c r="AP917" s="63"/>
      <c r="AQ917" s="63"/>
      <c r="AR917" s="63"/>
      <c r="AS917" s="63"/>
      <c r="AT917" s="63"/>
      <c r="AU917" s="63"/>
      <c r="AV917" s="217"/>
      <c r="AW917" s="218"/>
      <c r="AX917" s="219"/>
      <c r="AY917" s="218"/>
      <c r="AZ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</row>
    <row r="918" spans="1:68" x14ac:dyDescent="0.2">
      <c r="A918" s="162"/>
      <c r="B918" s="162"/>
      <c r="C918" s="162"/>
      <c r="D918" s="162"/>
      <c r="AA918" s="217"/>
      <c r="AB918" s="218"/>
      <c r="AC918" s="218"/>
      <c r="AD918" s="219"/>
      <c r="AN918" s="63"/>
      <c r="AO918" s="63"/>
      <c r="AP918" s="63"/>
      <c r="AQ918" s="63"/>
      <c r="AR918" s="63"/>
      <c r="AS918" s="63"/>
      <c r="AT918" s="63"/>
      <c r="AU918" s="63"/>
      <c r="AV918" s="217"/>
      <c r="AW918" s="218"/>
      <c r="AX918" s="219"/>
      <c r="AY918" s="218"/>
      <c r="AZ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</row>
    <row r="919" spans="1:68" x14ac:dyDescent="0.2">
      <c r="A919" s="162"/>
      <c r="B919" s="162"/>
      <c r="C919" s="162"/>
      <c r="D919" s="162"/>
      <c r="AA919" s="217"/>
      <c r="AB919" s="218"/>
      <c r="AC919" s="218"/>
      <c r="AD919" s="219"/>
      <c r="AN919" s="63"/>
      <c r="AO919" s="63"/>
      <c r="AP919" s="63"/>
      <c r="AQ919" s="63"/>
      <c r="AR919" s="63"/>
      <c r="AS919" s="63"/>
      <c r="AT919" s="63"/>
      <c r="AU919" s="63"/>
      <c r="AV919" s="217"/>
      <c r="AW919" s="218"/>
      <c r="AX919" s="219"/>
      <c r="AY919" s="218"/>
      <c r="AZ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</row>
    <row r="920" spans="1:68" x14ac:dyDescent="0.2">
      <c r="A920" s="162"/>
      <c r="B920" s="162"/>
      <c r="C920" s="162"/>
      <c r="D920" s="162"/>
      <c r="AA920" s="217"/>
      <c r="AB920" s="218"/>
      <c r="AC920" s="218"/>
      <c r="AD920" s="219"/>
      <c r="AN920" s="63"/>
      <c r="AO920" s="63"/>
      <c r="AP920" s="63"/>
      <c r="AQ920" s="63"/>
      <c r="AR920" s="63"/>
      <c r="AS920" s="63"/>
      <c r="AT920" s="63"/>
      <c r="AU920" s="63"/>
      <c r="AV920" s="217"/>
      <c r="AW920" s="218"/>
      <c r="AX920" s="219"/>
      <c r="AY920" s="218"/>
      <c r="AZ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</row>
    <row r="921" spans="1:68" x14ac:dyDescent="0.2">
      <c r="A921" s="162"/>
      <c r="B921" s="162"/>
      <c r="C921" s="162"/>
      <c r="D921" s="162"/>
      <c r="AA921" s="217"/>
      <c r="AB921" s="218"/>
      <c r="AC921" s="218"/>
      <c r="AD921" s="219"/>
      <c r="AN921" s="63"/>
      <c r="AO921" s="63"/>
      <c r="AP921" s="63"/>
      <c r="AQ921" s="63"/>
      <c r="AR921" s="63"/>
      <c r="AS921" s="63"/>
      <c r="AT921" s="63"/>
      <c r="AU921" s="63"/>
      <c r="AV921" s="217"/>
      <c r="AW921" s="218"/>
      <c r="AX921" s="219"/>
      <c r="AY921" s="218"/>
      <c r="AZ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</row>
    <row r="922" spans="1:68" x14ac:dyDescent="0.2">
      <c r="AA922" s="217"/>
      <c r="AB922" s="218"/>
      <c r="AC922" s="218"/>
      <c r="AD922" s="219"/>
      <c r="AN922" s="63"/>
      <c r="AO922" s="63"/>
      <c r="AP922" s="63"/>
      <c r="AQ922" s="63"/>
      <c r="AR922" s="63"/>
      <c r="AS922" s="63"/>
      <c r="AT922" s="63"/>
      <c r="AU922" s="63"/>
      <c r="AV922" s="217"/>
      <c r="AW922" s="218"/>
      <c r="AX922" s="219"/>
      <c r="AY922" s="218"/>
      <c r="AZ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</row>
    <row r="923" spans="1:68" x14ac:dyDescent="0.2">
      <c r="AA923" s="217"/>
      <c r="AB923" s="218"/>
      <c r="AC923" s="218"/>
      <c r="AD923" s="219"/>
      <c r="AN923" s="63"/>
      <c r="AO923" s="63"/>
      <c r="AP923" s="63"/>
      <c r="AQ923" s="63"/>
      <c r="AR923" s="63"/>
      <c r="AS923" s="63"/>
      <c r="AT923" s="63"/>
      <c r="AU923" s="63"/>
      <c r="AV923" s="217"/>
      <c r="AW923" s="218"/>
      <c r="AX923" s="219"/>
      <c r="AY923" s="218"/>
      <c r="AZ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</row>
    <row r="924" spans="1:68" x14ac:dyDescent="0.2">
      <c r="AA924" s="217"/>
      <c r="AB924" s="218"/>
      <c r="AC924" s="218"/>
      <c r="AD924" s="219"/>
      <c r="AN924" s="63"/>
      <c r="AO924" s="63"/>
      <c r="AP924" s="63"/>
      <c r="AQ924" s="63"/>
      <c r="AR924" s="63"/>
      <c r="AS924" s="63"/>
      <c r="AT924" s="63"/>
      <c r="AU924" s="63"/>
      <c r="AV924" s="217"/>
      <c r="AW924" s="218"/>
      <c r="AX924" s="219"/>
      <c r="AY924" s="218"/>
      <c r="AZ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</row>
    <row r="925" spans="1:68" x14ac:dyDescent="0.2">
      <c r="AA925" s="217"/>
      <c r="AB925" s="218"/>
      <c r="AC925" s="218"/>
      <c r="AD925" s="219"/>
      <c r="AN925" s="63"/>
      <c r="AO925" s="63"/>
      <c r="AP925" s="63"/>
      <c r="AQ925" s="63"/>
      <c r="AR925" s="63"/>
      <c r="AS925" s="63"/>
      <c r="AT925" s="63"/>
      <c r="AU925" s="63"/>
      <c r="AV925" s="217"/>
      <c r="AW925" s="218"/>
      <c r="AX925" s="219"/>
      <c r="AY925" s="218"/>
      <c r="AZ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</row>
    <row r="926" spans="1:68" x14ac:dyDescent="0.2">
      <c r="AA926" s="217"/>
      <c r="AB926" s="218"/>
      <c r="AC926" s="218"/>
      <c r="AD926" s="219"/>
      <c r="AN926" s="63"/>
      <c r="AO926" s="63"/>
      <c r="AP926" s="63"/>
      <c r="AQ926" s="63"/>
      <c r="AR926" s="63"/>
      <c r="AS926" s="63"/>
      <c r="AT926" s="63"/>
      <c r="AU926" s="63"/>
      <c r="AV926" s="217"/>
      <c r="AW926" s="218"/>
      <c r="AX926" s="219"/>
      <c r="AY926" s="218"/>
      <c r="AZ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</row>
    <row r="927" spans="1:68" x14ac:dyDescent="0.2">
      <c r="AA927" s="217"/>
      <c r="AB927" s="218"/>
      <c r="AC927" s="218"/>
      <c r="AD927" s="219"/>
      <c r="AN927" s="63"/>
      <c r="AO927" s="63"/>
      <c r="AP927" s="63"/>
      <c r="AQ927" s="63"/>
      <c r="AR927" s="63"/>
      <c r="AS927" s="63"/>
      <c r="AT927" s="63"/>
      <c r="AU927" s="63"/>
      <c r="AV927" s="217"/>
      <c r="AW927" s="218"/>
      <c r="AX927" s="219"/>
      <c r="AY927" s="218"/>
      <c r="AZ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</row>
    <row r="928" spans="1:68" x14ac:dyDescent="0.2">
      <c r="AA928" s="217"/>
      <c r="AB928" s="218"/>
      <c r="AC928" s="218"/>
      <c r="AD928" s="219"/>
      <c r="AN928" s="63"/>
      <c r="AO928" s="63"/>
      <c r="AP928" s="63"/>
      <c r="AQ928" s="63"/>
      <c r="AR928" s="63"/>
      <c r="AS928" s="63"/>
      <c r="AT928" s="63"/>
      <c r="AU928" s="63"/>
      <c r="AV928" s="217"/>
      <c r="AW928" s="218"/>
      <c r="AX928" s="219"/>
      <c r="AY928" s="218"/>
      <c r="AZ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</row>
    <row r="929" spans="27:68" x14ac:dyDescent="0.2">
      <c r="AA929" s="217"/>
      <c r="AB929" s="218"/>
      <c r="AC929" s="218"/>
      <c r="AD929" s="219"/>
      <c r="AN929" s="63"/>
      <c r="AO929" s="63"/>
      <c r="AP929" s="63"/>
      <c r="AQ929" s="63"/>
      <c r="AR929" s="63"/>
      <c r="AS929" s="63"/>
      <c r="AT929" s="63"/>
      <c r="AU929" s="63"/>
      <c r="AV929" s="217"/>
      <c r="AW929" s="218"/>
      <c r="AX929" s="219"/>
      <c r="AY929" s="218"/>
      <c r="AZ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</row>
    <row r="930" spans="27:68" x14ac:dyDescent="0.2">
      <c r="AA930" s="217"/>
      <c r="AB930" s="218"/>
      <c r="AC930" s="218"/>
      <c r="AD930" s="219"/>
      <c r="AN930" s="63"/>
      <c r="AO930" s="63"/>
      <c r="AP930" s="63"/>
      <c r="AQ930" s="63"/>
      <c r="AR930" s="63"/>
      <c r="AS930" s="63"/>
      <c r="AT930" s="63"/>
      <c r="AU930" s="63"/>
      <c r="AV930" s="217"/>
      <c r="AW930" s="218"/>
      <c r="AX930" s="219"/>
      <c r="AY930" s="218"/>
      <c r="AZ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</row>
    <row r="931" spans="27:68" x14ac:dyDescent="0.2">
      <c r="AA931" s="217"/>
      <c r="AB931" s="218"/>
      <c r="AC931" s="218"/>
      <c r="AD931" s="219"/>
      <c r="AN931" s="63"/>
      <c r="AO931" s="63"/>
      <c r="AP931" s="63"/>
      <c r="AQ931" s="63"/>
      <c r="AR931" s="63"/>
      <c r="AS931" s="63"/>
      <c r="AT931" s="63"/>
      <c r="AU931" s="63"/>
      <c r="AV931" s="217"/>
      <c r="AW931" s="218"/>
      <c r="AX931" s="219"/>
      <c r="AY931" s="218"/>
      <c r="AZ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</row>
    <row r="932" spans="27:68" x14ac:dyDescent="0.2">
      <c r="AA932" s="217"/>
      <c r="AB932" s="218"/>
      <c r="AC932" s="218"/>
      <c r="AD932" s="219"/>
      <c r="AN932" s="63"/>
      <c r="AO932" s="63"/>
      <c r="AP932" s="63"/>
      <c r="AQ932" s="63"/>
      <c r="AR932" s="63"/>
      <c r="AS932" s="63"/>
      <c r="AT932" s="63"/>
      <c r="AU932" s="63"/>
      <c r="AV932" s="217"/>
      <c r="AW932" s="218"/>
      <c r="AX932" s="219"/>
      <c r="AY932" s="218"/>
      <c r="AZ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</row>
    <row r="933" spans="27:68" x14ac:dyDescent="0.2">
      <c r="AA933" s="217"/>
      <c r="AB933" s="218"/>
      <c r="AC933" s="218"/>
      <c r="AD933" s="219"/>
      <c r="AN933" s="63"/>
      <c r="AO933" s="63"/>
      <c r="AP933" s="63"/>
      <c r="AQ933" s="63"/>
      <c r="AR933" s="63"/>
      <c r="AS933" s="63"/>
      <c r="AT933" s="63"/>
      <c r="AU933" s="63"/>
      <c r="AV933" s="217"/>
      <c r="AW933" s="218"/>
      <c r="AX933" s="219"/>
      <c r="AY933" s="218"/>
      <c r="AZ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</row>
    <row r="934" spans="27:68" x14ac:dyDescent="0.2">
      <c r="AA934" s="217"/>
      <c r="AB934" s="218"/>
      <c r="AC934" s="218"/>
      <c r="AD934" s="219"/>
      <c r="AN934" s="63"/>
      <c r="AO934" s="63"/>
      <c r="AP934" s="63"/>
      <c r="AQ934" s="63"/>
      <c r="AR934" s="63"/>
      <c r="AS934" s="63"/>
      <c r="AT934" s="63"/>
      <c r="AU934" s="63"/>
      <c r="AV934" s="217"/>
      <c r="AW934" s="218"/>
      <c r="AX934" s="219"/>
      <c r="AY934" s="218"/>
      <c r="AZ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</row>
    <row r="935" spans="27:68" x14ac:dyDescent="0.2">
      <c r="AA935" s="217"/>
      <c r="AB935" s="218"/>
      <c r="AC935" s="218"/>
      <c r="AD935" s="219"/>
      <c r="AN935" s="63"/>
      <c r="AO935" s="63"/>
      <c r="AP935" s="63"/>
      <c r="AQ935" s="63"/>
      <c r="AR935" s="63"/>
      <c r="AS935" s="63"/>
      <c r="AT935" s="63"/>
      <c r="AU935" s="63"/>
      <c r="AV935" s="217"/>
      <c r="AW935" s="218"/>
      <c r="AX935" s="219"/>
      <c r="AY935" s="218"/>
      <c r="AZ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</row>
    <row r="936" spans="27:68" x14ac:dyDescent="0.2">
      <c r="AA936" s="217"/>
      <c r="AB936" s="218"/>
      <c r="AC936" s="218"/>
      <c r="AD936" s="219"/>
      <c r="AN936" s="63"/>
      <c r="AO936" s="63"/>
      <c r="AP936" s="63"/>
      <c r="AQ936" s="63"/>
      <c r="AR936" s="63"/>
      <c r="AS936" s="63"/>
      <c r="AT936" s="63"/>
      <c r="AU936" s="63"/>
      <c r="AV936" s="217"/>
      <c r="AW936" s="218"/>
      <c r="AX936" s="219"/>
      <c r="AY936" s="218"/>
      <c r="AZ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</row>
    <row r="937" spans="27:68" x14ac:dyDescent="0.2">
      <c r="AA937" s="217"/>
      <c r="AB937" s="218"/>
      <c r="AC937" s="218"/>
      <c r="AD937" s="219"/>
      <c r="AN937" s="63"/>
      <c r="AO937" s="63"/>
      <c r="AP937" s="63"/>
      <c r="AQ937" s="63"/>
      <c r="AR937" s="63"/>
      <c r="AS937" s="63"/>
      <c r="AT937" s="63"/>
      <c r="AU937" s="63"/>
      <c r="AV937" s="217"/>
      <c r="AW937" s="218"/>
      <c r="AX937" s="219"/>
      <c r="AY937" s="218"/>
      <c r="AZ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</row>
    <row r="938" spans="27:68" x14ac:dyDescent="0.2">
      <c r="AA938" s="217"/>
      <c r="AB938" s="218"/>
      <c r="AC938" s="218"/>
      <c r="AD938" s="219"/>
      <c r="AN938" s="63"/>
      <c r="AO938" s="63"/>
      <c r="AP938" s="63"/>
      <c r="AQ938" s="63"/>
      <c r="AR938" s="63"/>
      <c r="AS938" s="63"/>
      <c r="AT938" s="63"/>
      <c r="AU938" s="63"/>
      <c r="AV938" s="217"/>
      <c r="AW938" s="218"/>
      <c r="AX938" s="219"/>
      <c r="AY938" s="218"/>
      <c r="AZ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</row>
    <row r="939" spans="27:68" x14ac:dyDescent="0.2">
      <c r="AA939" s="217"/>
      <c r="AB939" s="218"/>
      <c r="AC939" s="218"/>
      <c r="AD939" s="219"/>
      <c r="AN939" s="63"/>
      <c r="AO939" s="63"/>
      <c r="AP939" s="63"/>
      <c r="AQ939" s="63"/>
      <c r="AR939" s="63"/>
      <c r="AS939" s="63"/>
      <c r="AT939" s="63"/>
      <c r="AU939" s="63"/>
      <c r="AV939" s="217"/>
      <c r="AW939" s="218"/>
      <c r="AX939" s="219"/>
      <c r="AY939" s="218"/>
      <c r="AZ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</row>
    <row r="940" spans="27:68" x14ac:dyDescent="0.2">
      <c r="AA940" s="217"/>
      <c r="AB940" s="218"/>
      <c r="AC940" s="218"/>
      <c r="AD940" s="219"/>
      <c r="AN940" s="63"/>
      <c r="AO940" s="63"/>
      <c r="AP940" s="63"/>
      <c r="AQ940" s="63"/>
      <c r="AR940" s="63"/>
      <c r="AS940" s="63"/>
      <c r="AT940" s="63"/>
      <c r="AU940" s="63"/>
      <c r="AV940" s="217"/>
      <c r="AW940" s="218"/>
      <c r="AX940" s="219"/>
      <c r="AY940" s="218"/>
      <c r="AZ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</row>
    <row r="941" spans="27:68" x14ac:dyDescent="0.2">
      <c r="AA941" s="217"/>
      <c r="AB941" s="218"/>
      <c r="AC941" s="218"/>
      <c r="AD941" s="219"/>
      <c r="AN941" s="63"/>
      <c r="AO941" s="63"/>
      <c r="AP941" s="63"/>
      <c r="AQ941" s="63"/>
      <c r="AR941" s="63"/>
      <c r="AS941" s="63"/>
      <c r="AT941" s="63"/>
      <c r="AU941" s="63"/>
      <c r="AV941" s="217"/>
      <c r="AW941" s="218"/>
      <c r="AX941" s="219"/>
      <c r="AY941" s="218"/>
      <c r="AZ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</row>
    <row r="942" spans="27:68" x14ac:dyDescent="0.2">
      <c r="AA942" s="217"/>
      <c r="AB942" s="218"/>
      <c r="AC942" s="218"/>
      <c r="AD942" s="219"/>
      <c r="AN942" s="63"/>
      <c r="AO942" s="63"/>
      <c r="AP942" s="63"/>
      <c r="AQ942" s="63"/>
      <c r="AR942" s="63"/>
      <c r="AS942" s="63"/>
      <c r="AT942" s="63"/>
      <c r="AU942" s="63"/>
      <c r="AV942" s="217"/>
      <c r="AW942" s="218"/>
      <c r="AX942" s="219"/>
      <c r="AY942" s="218"/>
      <c r="AZ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</row>
    <row r="943" spans="27:68" x14ac:dyDescent="0.2">
      <c r="AA943" s="217"/>
      <c r="AB943" s="218"/>
      <c r="AC943" s="218"/>
      <c r="AD943" s="219"/>
      <c r="AN943" s="63"/>
      <c r="AO943" s="63"/>
      <c r="AP943" s="63"/>
      <c r="AQ943" s="63"/>
      <c r="AR943" s="63"/>
      <c r="AS943" s="63"/>
      <c r="AT943" s="63"/>
      <c r="AU943" s="63"/>
      <c r="AV943" s="217"/>
      <c r="AW943" s="218"/>
      <c r="AX943" s="219"/>
      <c r="AY943" s="218"/>
      <c r="AZ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</row>
    <row r="944" spans="27:68" x14ac:dyDescent="0.2">
      <c r="AA944" s="217"/>
      <c r="AB944" s="218"/>
      <c r="AC944" s="218"/>
      <c r="AD944" s="219"/>
      <c r="AN944" s="63"/>
      <c r="AO944" s="63"/>
      <c r="AP944" s="63"/>
      <c r="AQ944" s="63"/>
      <c r="AR944" s="63"/>
      <c r="AS944" s="63"/>
      <c r="AT944" s="63"/>
      <c r="AU944" s="63"/>
      <c r="AV944" s="217"/>
      <c r="AW944" s="218"/>
      <c r="AX944" s="219"/>
      <c r="AY944" s="218"/>
      <c r="AZ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</row>
    <row r="945" spans="27:68" x14ac:dyDescent="0.2">
      <c r="AA945" s="217"/>
      <c r="AB945" s="218"/>
      <c r="AC945" s="218"/>
      <c r="AD945" s="219"/>
      <c r="AN945" s="63"/>
      <c r="AO945" s="63"/>
      <c r="AP945" s="63"/>
      <c r="AQ945" s="63"/>
      <c r="AR945" s="63"/>
      <c r="AS945" s="63"/>
      <c r="AT945" s="63"/>
      <c r="AU945" s="63"/>
      <c r="AV945" s="217"/>
      <c r="AW945" s="218"/>
      <c r="AX945" s="219"/>
      <c r="AY945" s="218"/>
      <c r="AZ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</row>
    <row r="946" spans="27:68" x14ac:dyDescent="0.2">
      <c r="AA946" s="217"/>
      <c r="AB946" s="218"/>
      <c r="AC946" s="218"/>
      <c r="AD946" s="219"/>
      <c r="AN946" s="63"/>
      <c r="AO946" s="63"/>
      <c r="AP946" s="63"/>
      <c r="AQ946" s="63"/>
      <c r="AR946" s="63"/>
      <c r="AS946" s="63"/>
      <c r="AT946" s="63"/>
      <c r="AU946" s="63"/>
      <c r="AV946" s="217"/>
      <c r="AW946" s="218"/>
      <c r="AX946" s="219"/>
      <c r="AY946" s="218"/>
      <c r="AZ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</row>
    <row r="947" spans="27:68" x14ac:dyDescent="0.2">
      <c r="AA947" s="217"/>
      <c r="AB947" s="218"/>
      <c r="AC947" s="218"/>
      <c r="AD947" s="219"/>
      <c r="AN947" s="63"/>
      <c r="AO947" s="63"/>
      <c r="AP947" s="63"/>
      <c r="AQ947" s="63"/>
      <c r="AR947" s="63"/>
      <c r="AS947" s="63"/>
      <c r="AT947" s="63"/>
      <c r="AU947" s="63"/>
      <c r="AV947" s="217"/>
      <c r="AW947" s="218"/>
      <c r="AX947" s="219"/>
      <c r="AY947" s="218"/>
      <c r="AZ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</row>
    <row r="948" spans="27:68" x14ac:dyDescent="0.2">
      <c r="AA948" s="217"/>
      <c r="AB948" s="218"/>
      <c r="AC948" s="218"/>
      <c r="AD948" s="219"/>
      <c r="AN948" s="63"/>
      <c r="AO948" s="63"/>
      <c r="AP948" s="63"/>
      <c r="AQ948" s="63"/>
      <c r="AR948" s="63"/>
      <c r="AS948" s="63"/>
      <c r="AT948" s="63"/>
      <c r="AU948" s="63"/>
      <c r="AV948" s="217"/>
      <c r="AW948" s="218"/>
      <c r="AX948" s="219"/>
      <c r="AY948" s="218"/>
      <c r="AZ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</row>
    <row r="949" spans="27:68" x14ac:dyDescent="0.2">
      <c r="AA949" s="217"/>
      <c r="AB949" s="218"/>
      <c r="AC949" s="218"/>
      <c r="AD949" s="219"/>
      <c r="AN949" s="63"/>
      <c r="AO949" s="63"/>
      <c r="AP949" s="63"/>
      <c r="AQ949" s="63"/>
      <c r="AR949" s="63"/>
      <c r="AS949" s="63"/>
      <c r="AT949" s="63"/>
      <c r="AU949" s="63"/>
      <c r="AV949" s="217"/>
      <c r="AW949" s="218"/>
      <c r="AX949" s="219"/>
      <c r="AY949" s="218"/>
      <c r="AZ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</row>
    <row r="950" spans="27:68" x14ac:dyDescent="0.2">
      <c r="AA950" s="217"/>
      <c r="AB950" s="218"/>
      <c r="AC950" s="218"/>
      <c r="AD950" s="219"/>
      <c r="AN950" s="63"/>
      <c r="AO950" s="63"/>
      <c r="AP950" s="63"/>
      <c r="AQ950" s="63"/>
      <c r="AR950" s="63"/>
      <c r="AS950" s="63"/>
      <c r="AT950" s="63"/>
      <c r="AU950" s="63"/>
      <c r="AV950" s="217"/>
      <c r="AW950" s="218"/>
      <c r="AX950" s="219"/>
      <c r="AY950" s="218"/>
      <c r="AZ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</row>
    <row r="951" spans="27:68" x14ac:dyDescent="0.2">
      <c r="AA951" s="217"/>
      <c r="AB951" s="218"/>
      <c r="AC951" s="218"/>
      <c r="AD951" s="219"/>
      <c r="AN951" s="63"/>
      <c r="AO951" s="63"/>
      <c r="AP951" s="63"/>
      <c r="AQ951" s="63"/>
      <c r="AR951" s="63"/>
      <c r="AS951" s="63"/>
      <c r="AT951" s="63"/>
      <c r="AU951" s="63"/>
      <c r="AV951" s="217"/>
      <c r="AW951" s="218"/>
      <c r="AX951" s="219"/>
      <c r="AY951" s="218"/>
      <c r="AZ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</row>
    <row r="952" spans="27:68" x14ac:dyDescent="0.2">
      <c r="AA952" s="217"/>
      <c r="AB952" s="218"/>
      <c r="AC952" s="218"/>
      <c r="AD952" s="219"/>
      <c r="AN952" s="63"/>
      <c r="AO952" s="63"/>
      <c r="AP952" s="63"/>
      <c r="AQ952" s="63"/>
      <c r="AR952" s="63"/>
      <c r="AS952" s="63"/>
      <c r="AT952" s="63"/>
      <c r="AU952" s="63"/>
      <c r="AV952" s="217"/>
      <c r="AW952" s="218"/>
      <c r="AX952" s="219"/>
      <c r="AY952" s="218"/>
      <c r="AZ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</row>
    <row r="953" spans="27:68" x14ac:dyDescent="0.2">
      <c r="AA953" s="217"/>
      <c r="AB953" s="218"/>
      <c r="AC953" s="218"/>
      <c r="AD953" s="219"/>
      <c r="AN953" s="63"/>
      <c r="AO953" s="63"/>
      <c r="AP953" s="63"/>
      <c r="AQ953" s="63"/>
      <c r="AR953" s="63"/>
      <c r="AS953" s="63"/>
      <c r="AT953" s="63"/>
      <c r="AU953" s="63"/>
      <c r="AV953" s="217"/>
      <c r="AW953" s="218"/>
      <c r="AX953" s="219"/>
      <c r="AY953" s="218"/>
      <c r="AZ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</row>
    <row r="954" spans="27:68" x14ac:dyDescent="0.2">
      <c r="AA954" s="217"/>
      <c r="AB954" s="218"/>
      <c r="AC954" s="218"/>
      <c r="AD954" s="219"/>
      <c r="AN954" s="63"/>
      <c r="AO954" s="63"/>
      <c r="AP954" s="63"/>
      <c r="AQ954" s="63"/>
      <c r="AR954" s="63"/>
      <c r="AS954" s="63"/>
      <c r="AT954" s="63"/>
      <c r="AU954" s="63"/>
      <c r="AV954" s="217"/>
      <c r="AW954" s="218"/>
      <c r="AX954" s="219"/>
      <c r="AY954" s="218"/>
      <c r="AZ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</row>
    <row r="955" spans="27:68" x14ac:dyDescent="0.2">
      <c r="AA955" s="217"/>
      <c r="AB955" s="218"/>
      <c r="AC955" s="218"/>
      <c r="AD955" s="219"/>
      <c r="AN955" s="63"/>
      <c r="AO955" s="63"/>
      <c r="AP955" s="63"/>
      <c r="AQ955" s="63"/>
      <c r="AR955" s="63"/>
      <c r="AS955" s="63"/>
      <c r="AT955" s="63"/>
      <c r="AU955" s="63"/>
      <c r="AV955" s="217"/>
      <c r="AW955" s="218"/>
      <c r="AX955" s="219"/>
      <c r="AY955" s="218"/>
      <c r="AZ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</row>
    <row r="956" spans="27:68" x14ac:dyDescent="0.2">
      <c r="AA956" s="217"/>
      <c r="AB956" s="218"/>
      <c r="AC956" s="218"/>
      <c r="AD956" s="219"/>
      <c r="AN956" s="63"/>
      <c r="AO956" s="63"/>
      <c r="AP956" s="63"/>
      <c r="AQ956" s="63"/>
      <c r="AR956" s="63"/>
      <c r="AS956" s="63"/>
      <c r="AT956" s="63"/>
      <c r="AU956" s="63"/>
      <c r="AV956" s="217"/>
      <c r="AW956" s="218"/>
      <c r="AX956" s="219"/>
      <c r="AY956" s="218"/>
      <c r="AZ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</row>
    <row r="957" spans="27:68" x14ac:dyDescent="0.2">
      <c r="AA957" s="217"/>
      <c r="AB957" s="218"/>
      <c r="AC957" s="218"/>
      <c r="AD957" s="219"/>
      <c r="AN957" s="63"/>
      <c r="AO957" s="63"/>
      <c r="AP957" s="63"/>
      <c r="AQ957" s="63"/>
      <c r="AR957" s="63"/>
      <c r="AS957" s="63"/>
      <c r="AT957" s="63"/>
      <c r="AU957" s="63"/>
      <c r="AV957" s="217"/>
      <c r="AW957" s="218"/>
      <c r="AX957" s="219"/>
      <c r="AY957" s="218"/>
      <c r="AZ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</row>
    <row r="958" spans="27:68" x14ac:dyDescent="0.2">
      <c r="AA958" s="217"/>
      <c r="AB958" s="218"/>
      <c r="AC958" s="218"/>
      <c r="AD958" s="219"/>
      <c r="AN958" s="63"/>
      <c r="AO958" s="63"/>
      <c r="AP958" s="63"/>
      <c r="AQ958" s="63"/>
      <c r="AR958" s="63"/>
      <c r="AS958" s="63"/>
      <c r="AT958" s="63"/>
      <c r="AU958" s="63"/>
      <c r="AV958" s="217"/>
      <c r="AW958" s="218"/>
      <c r="AX958" s="219"/>
      <c r="AY958" s="218"/>
      <c r="AZ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</row>
    <row r="959" spans="27:68" x14ac:dyDescent="0.2">
      <c r="AA959" s="217"/>
      <c r="AB959" s="218"/>
      <c r="AC959" s="218"/>
      <c r="AD959" s="219"/>
      <c r="AN959" s="63"/>
      <c r="AO959" s="63"/>
      <c r="AP959" s="63"/>
      <c r="AQ959" s="63"/>
      <c r="AR959" s="63"/>
      <c r="AS959" s="63"/>
      <c r="AT959" s="63"/>
      <c r="AU959" s="63"/>
      <c r="AV959" s="217"/>
      <c r="AW959" s="218"/>
      <c r="AX959" s="219"/>
      <c r="AY959" s="218"/>
      <c r="AZ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</row>
    <row r="960" spans="27:68" x14ac:dyDescent="0.2">
      <c r="AA960" s="217"/>
      <c r="AB960" s="218"/>
      <c r="AC960" s="218"/>
      <c r="AD960" s="219"/>
      <c r="AN960" s="63"/>
      <c r="AO960" s="63"/>
      <c r="AP960" s="63"/>
      <c r="AQ960" s="63"/>
      <c r="AR960" s="63"/>
      <c r="AS960" s="63"/>
      <c r="AT960" s="63"/>
      <c r="AU960" s="63"/>
      <c r="AV960" s="217"/>
      <c r="AW960" s="218"/>
      <c r="AX960" s="219"/>
      <c r="AY960" s="218"/>
      <c r="AZ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</row>
    <row r="961" spans="27:68" x14ac:dyDescent="0.2">
      <c r="AA961" s="217"/>
      <c r="AB961" s="218"/>
      <c r="AC961" s="218"/>
      <c r="AD961" s="219"/>
      <c r="AN961" s="63"/>
      <c r="AO961" s="63"/>
      <c r="AP961" s="63"/>
      <c r="AQ961" s="63"/>
      <c r="AR961" s="63"/>
      <c r="AS961" s="63"/>
      <c r="AT961" s="63"/>
      <c r="AU961" s="63"/>
      <c r="AV961" s="217"/>
      <c r="AW961" s="218"/>
      <c r="AX961" s="219"/>
      <c r="AY961" s="218"/>
      <c r="AZ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</row>
    <row r="962" spans="27:68" x14ac:dyDescent="0.2">
      <c r="AA962" s="217"/>
      <c r="AB962" s="218"/>
      <c r="AC962" s="218"/>
      <c r="AD962" s="219"/>
      <c r="AN962" s="63"/>
      <c r="AO962" s="63"/>
      <c r="AP962" s="63"/>
      <c r="AQ962" s="63"/>
      <c r="AR962" s="63"/>
      <c r="AS962" s="63"/>
      <c r="AT962" s="63"/>
      <c r="AU962" s="63"/>
      <c r="AV962" s="217"/>
      <c r="AW962" s="218"/>
      <c r="AX962" s="219"/>
      <c r="AY962" s="218"/>
      <c r="AZ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</row>
    <row r="963" spans="27:68" x14ac:dyDescent="0.2">
      <c r="AA963" s="217"/>
      <c r="AB963" s="218"/>
      <c r="AC963" s="218"/>
      <c r="AD963" s="219"/>
      <c r="AN963" s="63"/>
      <c r="AO963" s="63"/>
      <c r="AP963" s="63"/>
      <c r="AQ963" s="63"/>
      <c r="AR963" s="63"/>
      <c r="AS963" s="63"/>
      <c r="AT963" s="63"/>
      <c r="AU963" s="63"/>
      <c r="AV963" s="217"/>
      <c r="AW963" s="218"/>
      <c r="AX963" s="219"/>
      <c r="AY963" s="218"/>
      <c r="AZ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</row>
    <row r="964" spans="27:68" x14ac:dyDescent="0.2">
      <c r="AA964" s="217"/>
      <c r="AB964" s="218"/>
      <c r="AC964" s="218"/>
      <c r="AD964" s="219"/>
      <c r="AN964" s="63"/>
      <c r="AO964" s="63"/>
      <c r="AP964" s="63"/>
      <c r="AQ964" s="63"/>
      <c r="AR964" s="63"/>
      <c r="AS964" s="63"/>
      <c r="AT964" s="63"/>
      <c r="AU964" s="63"/>
      <c r="AV964" s="217"/>
      <c r="AW964" s="218"/>
      <c r="AX964" s="219"/>
      <c r="AY964" s="218"/>
      <c r="AZ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</row>
    <row r="965" spans="27:68" x14ac:dyDescent="0.2">
      <c r="AA965" s="217"/>
      <c r="AB965" s="218"/>
      <c r="AC965" s="218"/>
      <c r="AD965" s="219"/>
      <c r="AN965" s="63"/>
      <c r="AO965" s="63"/>
      <c r="AP965" s="63"/>
      <c r="AQ965" s="63"/>
      <c r="AR965" s="63"/>
      <c r="AS965" s="63"/>
      <c r="AT965" s="63"/>
      <c r="AU965" s="63"/>
      <c r="AV965" s="217"/>
      <c r="AW965" s="218"/>
      <c r="AX965" s="219"/>
      <c r="AY965" s="218"/>
      <c r="AZ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</row>
    <row r="966" spans="27:68" x14ac:dyDescent="0.2">
      <c r="AA966" s="217"/>
      <c r="AB966" s="218"/>
      <c r="AC966" s="218"/>
      <c r="AD966" s="219"/>
      <c r="AN966" s="63"/>
      <c r="AO966" s="63"/>
      <c r="AP966" s="63"/>
      <c r="AQ966" s="63"/>
      <c r="AR966" s="63"/>
      <c r="AS966" s="63"/>
      <c r="AT966" s="63"/>
      <c r="AU966" s="63"/>
      <c r="AV966" s="217"/>
      <c r="AW966" s="218"/>
      <c r="AX966" s="219"/>
      <c r="AY966" s="218"/>
      <c r="AZ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</row>
    <row r="967" spans="27:68" x14ac:dyDescent="0.2">
      <c r="AA967" s="217"/>
      <c r="AB967" s="218"/>
      <c r="AC967" s="218"/>
      <c r="AD967" s="219"/>
      <c r="AN967" s="63"/>
      <c r="AO967" s="63"/>
      <c r="AP967" s="63"/>
      <c r="AQ967" s="63"/>
      <c r="AR967" s="63"/>
      <c r="AS967" s="63"/>
      <c r="AT967" s="63"/>
      <c r="AU967" s="63"/>
      <c r="AV967" s="217"/>
      <c r="AW967" s="218"/>
      <c r="AX967" s="219"/>
      <c r="AY967" s="218"/>
      <c r="AZ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</row>
    <row r="968" spans="27:68" x14ac:dyDescent="0.2">
      <c r="AA968" s="217"/>
      <c r="AB968" s="218"/>
      <c r="AC968" s="218"/>
      <c r="AD968" s="219"/>
      <c r="AN968" s="63"/>
      <c r="AO968" s="63"/>
      <c r="AP968" s="63"/>
      <c r="AQ968" s="63"/>
      <c r="AR968" s="63"/>
      <c r="AS968" s="63"/>
      <c r="AT968" s="63"/>
      <c r="AU968" s="63"/>
      <c r="AV968" s="217"/>
      <c r="AW968" s="218"/>
      <c r="AX968" s="219"/>
      <c r="AY968" s="218"/>
      <c r="AZ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</row>
    <row r="969" spans="27:68" x14ac:dyDescent="0.2">
      <c r="AA969" s="217"/>
      <c r="AB969" s="218"/>
      <c r="AC969" s="218"/>
      <c r="AD969" s="219"/>
      <c r="AN969" s="63"/>
      <c r="AO969" s="63"/>
      <c r="AP969" s="63"/>
      <c r="AQ969" s="63"/>
      <c r="AR969" s="63"/>
      <c r="AS969" s="63"/>
      <c r="AT969" s="63"/>
      <c r="AU969" s="63"/>
      <c r="AV969" s="217"/>
      <c r="AW969" s="218"/>
      <c r="AX969" s="219"/>
      <c r="AY969" s="218"/>
      <c r="AZ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</row>
    <row r="970" spans="27:68" x14ac:dyDescent="0.2">
      <c r="AA970" s="217"/>
      <c r="AB970" s="218"/>
      <c r="AC970" s="218"/>
      <c r="AD970" s="219"/>
      <c r="AN970" s="63"/>
      <c r="AO970" s="63"/>
      <c r="AP970" s="63"/>
      <c r="AQ970" s="63"/>
      <c r="AR970" s="63"/>
      <c r="AS970" s="63"/>
      <c r="AT970" s="63"/>
      <c r="AU970" s="63"/>
      <c r="AV970" s="217"/>
      <c r="AW970" s="218"/>
      <c r="AX970" s="219"/>
      <c r="AY970" s="218"/>
      <c r="AZ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</row>
    <row r="971" spans="27:68" x14ac:dyDescent="0.2">
      <c r="AA971" s="217"/>
      <c r="AB971" s="218"/>
      <c r="AC971" s="218"/>
      <c r="AD971" s="219"/>
      <c r="AN971" s="63"/>
      <c r="AO971" s="63"/>
      <c r="AP971" s="63"/>
      <c r="AQ971" s="63"/>
      <c r="AR971" s="63"/>
      <c r="AS971" s="63"/>
      <c r="AT971" s="63"/>
      <c r="AU971" s="63"/>
      <c r="AV971" s="217"/>
      <c r="AW971" s="218"/>
      <c r="AX971" s="219"/>
      <c r="AY971" s="218"/>
      <c r="AZ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</row>
    <row r="972" spans="27:68" x14ac:dyDescent="0.2">
      <c r="AA972" s="217"/>
      <c r="AB972" s="218"/>
      <c r="AC972" s="218"/>
      <c r="AD972" s="219"/>
      <c r="AN972" s="63"/>
      <c r="AO972" s="63"/>
      <c r="AP972" s="63"/>
      <c r="AQ972" s="63"/>
      <c r="AR972" s="63"/>
      <c r="AS972" s="63"/>
      <c r="AT972" s="63"/>
      <c r="AU972" s="63"/>
      <c r="AV972" s="217"/>
      <c r="AW972" s="218"/>
      <c r="AX972" s="219"/>
      <c r="AY972" s="218"/>
      <c r="AZ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</row>
    <row r="973" spans="27:68" x14ac:dyDescent="0.2">
      <c r="AA973" s="217"/>
      <c r="AB973" s="218"/>
      <c r="AC973" s="218"/>
      <c r="AD973" s="219"/>
      <c r="AN973" s="63"/>
      <c r="AO973" s="63"/>
      <c r="AP973" s="63"/>
      <c r="AQ973" s="63"/>
      <c r="AR973" s="63"/>
      <c r="AS973" s="63"/>
      <c r="AT973" s="63"/>
      <c r="AU973" s="63"/>
      <c r="AV973" s="217"/>
      <c r="AW973" s="218"/>
      <c r="AX973" s="219"/>
      <c r="AY973" s="218"/>
      <c r="AZ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</row>
    <row r="974" spans="27:68" x14ac:dyDescent="0.2">
      <c r="AA974" s="217"/>
      <c r="AB974" s="218"/>
      <c r="AC974" s="218"/>
      <c r="AD974" s="219"/>
      <c r="AN974" s="63"/>
      <c r="AO974" s="63"/>
      <c r="AP974" s="63"/>
      <c r="AQ974" s="63"/>
      <c r="AR974" s="63"/>
      <c r="AS974" s="63"/>
      <c r="AT974" s="63"/>
      <c r="AU974" s="63"/>
      <c r="AV974" s="217"/>
      <c r="AW974" s="218"/>
      <c r="AX974" s="219"/>
      <c r="AY974" s="218"/>
      <c r="AZ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</row>
    <row r="975" spans="27:68" x14ac:dyDescent="0.2">
      <c r="AA975" s="217"/>
      <c r="AB975" s="218"/>
      <c r="AC975" s="218"/>
      <c r="AD975" s="219"/>
      <c r="AN975" s="63"/>
      <c r="AO975" s="63"/>
      <c r="AP975" s="63"/>
      <c r="AQ975" s="63"/>
      <c r="AR975" s="63"/>
      <c r="AS975" s="63"/>
      <c r="AT975" s="63"/>
      <c r="AU975" s="63"/>
      <c r="AV975" s="217"/>
      <c r="AW975" s="218"/>
      <c r="AX975" s="219"/>
      <c r="AY975" s="218"/>
      <c r="AZ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</row>
    <row r="976" spans="27:68" x14ac:dyDescent="0.2">
      <c r="AA976" s="217"/>
      <c r="AB976" s="218"/>
      <c r="AC976" s="218"/>
      <c r="AD976" s="219"/>
      <c r="AN976" s="63"/>
      <c r="AO976" s="63"/>
      <c r="AP976" s="63"/>
      <c r="AQ976" s="63"/>
      <c r="AR976" s="63"/>
      <c r="AS976" s="63"/>
      <c r="AT976" s="63"/>
      <c r="AU976" s="63"/>
      <c r="AV976" s="217"/>
      <c r="AW976" s="218"/>
      <c r="AX976" s="219"/>
      <c r="AY976" s="218"/>
      <c r="AZ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</row>
    <row r="977" spans="27:68" x14ac:dyDescent="0.2">
      <c r="AA977" s="217"/>
      <c r="AB977" s="218"/>
      <c r="AC977" s="218"/>
      <c r="AD977" s="219"/>
      <c r="AN977" s="63"/>
      <c r="AO977" s="63"/>
      <c r="AP977" s="63"/>
      <c r="AQ977" s="63"/>
      <c r="AR977" s="63"/>
      <c r="AS977" s="63"/>
      <c r="AT977" s="63"/>
      <c r="AU977" s="63"/>
      <c r="AV977" s="217"/>
      <c r="AW977" s="218"/>
      <c r="AX977" s="219"/>
      <c r="AY977" s="218"/>
      <c r="AZ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</row>
    <row r="978" spans="27:68" x14ac:dyDescent="0.2">
      <c r="AA978" s="217"/>
      <c r="AB978" s="218"/>
      <c r="AC978" s="218"/>
      <c r="AD978" s="219"/>
      <c r="AN978" s="63"/>
      <c r="AO978" s="63"/>
      <c r="AP978" s="63"/>
      <c r="AQ978" s="63"/>
      <c r="AR978" s="63"/>
      <c r="AS978" s="63"/>
      <c r="AT978" s="63"/>
      <c r="AU978" s="63"/>
      <c r="AV978" s="217"/>
      <c r="AW978" s="218"/>
      <c r="AX978" s="219"/>
      <c r="AY978" s="218"/>
      <c r="AZ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</row>
    <row r="979" spans="27:68" x14ac:dyDescent="0.2">
      <c r="AA979" s="217"/>
      <c r="AB979" s="218"/>
      <c r="AC979" s="218"/>
      <c r="AD979" s="219"/>
      <c r="AN979" s="63"/>
      <c r="AO979" s="63"/>
      <c r="AP979" s="63"/>
      <c r="AQ979" s="63"/>
      <c r="AR979" s="63"/>
      <c r="AS979" s="63"/>
      <c r="AT979" s="63"/>
      <c r="AU979" s="63"/>
      <c r="AV979" s="217"/>
      <c r="AW979" s="218"/>
      <c r="AX979" s="219"/>
      <c r="AY979" s="218"/>
      <c r="AZ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</row>
    <row r="980" spans="27:68" x14ac:dyDescent="0.2">
      <c r="AA980" s="217"/>
      <c r="AB980" s="218"/>
      <c r="AC980" s="218"/>
      <c r="AD980" s="219"/>
      <c r="AN980" s="63"/>
      <c r="AO980" s="63"/>
      <c r="AP980" s="63"/>
      <c r="AQ980" s="63"/>
      <c r="AR980" s="63"/>
      <c r="AS980" s="63"/>
      <c r="AT980" s="63"/>
      <c r="AU980" s="63"/>
      <c r="AV980" s="217"/>
      <c r="AW980" s="218"/>
      <c r="AX980" s="219"/>
      <c r="AY980" s="218"/>
      <c r="AZ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</row>
    <row r="981" spans="27:68" x14ac:dyDescent="0.2">
      <c r="AA981" s="217"/>
      <c r="AB981" s="218"/>
      <c r="AC981" s="218"/>
      <c r="AD981" s="219"/>
      <c r="AN981" s="63"/>
      <c r="AO981" s="63"/>
      <c r="AP981" s="63"/>
      <c r="AQ981" s="63"/>
      <c r="AR981" s="63"/>
      <c r="AS981" s="63"/>
      <c r="AT981" s="63"/>
      <c r="AU981" s="63"/>
      <c r="AV981" s="217"/>
      <c r="AW981" s="218"/>
      <c r="AX981" s="219"/>
      <c r="AY981" s="218"/>
      <c r="AZ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</row>
    <row r="982" spans="27:68" x14ac:dyDescent="0.2">
      <c r="AA982" s="217"/>
      <c r="AB982" s="218"/>
      <c r="AC982" s="218"/>
      <c r="AD982" s="219"/>
      <c r="AN982" s="63"/>
      <c r="AO982" s="63"/>
      <c r="AP982" s="63"/>
      <c r="AQ982" s="63"/>
      <c r="AR982" s="63"/>
      <c r="AS982" s="63"/>
      <c r="AT982" s="63"/>
      <c r="AU982" s="63"/>
      <c r="AV982" s="217"/>
      <c r="AW982" s="218"/>
      <c r="AX982" s="219"/>
      <c r="AY982" s="218"/>
      <c r="AZ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</row>
    <row r="983" spans="27:68" x14ac:dyDescent="0.2">
      <c r="AA983" s="217"/>
      <c r="AB983" s="218"/>
      <c r="AC983" s="218"/>
      <c r="AD983" s="219"/>
      <c r="AN983" s="63"/>
      <c r="AO983" s="63"/>
      <c r="AP983" s="63"/>
      <c r="AQ983" s="63"/>
      <c r="AR983" s="63"/>
      <c r="AS983" s="63"/>
      <c r="AT983" s="63"/>
      <c r="AU983" s="63"/>
      <c r="AV983" s="217"/>
      <c r="AW983" s="218"/>
      <c r="AX983" s="219"/>
      <c r="AY983" s="218"/>
      <c r="AZ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</row>
    <row r="984" spans="27:68" x14ac:dyDescent="0.2">
      <c r="AA984" s="217"/>
      <c r="AB984" s="218"/>
      <c r="AC984" s="218"/>
      <c r="AD984" s="219"/>
      <c r="AN984" s="63"/>
      <c r="AO984" s="63"/>
      <c r="AP984" s="63"/>
      <c r="AQ984" s="63"/>
      <c r="AR984" s="63"/>
      <c r="AS984" s="63"/>
      <c r="AT984" s="63"/>
      <c r="AU984" s="63"/>
      <c r="AV984" s="217"/>
      <c r="AW984" s="218"/>
      <c r="AX984" s="219"/>
      <c r="AY984" s="218"/>
      <c r="AZ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</row>
    <row r="985" spans="27:68" x14ac:dyDescent="0.2">
      <c r="AA985" s="217"/>
      <c r="AB985" s="218"/>
      <c r="AC985" s="218"/>
      <c r="AD985" s="219"/>
      <c r="AN985" s="63"/>
      <c r="AO985" s="63"/>
      <c r="AP985" s="63"/>
      <c r="AQ985" s="63"/>
      <c r="AR985" s="63"/>
      <c r="AS985" s="63"/>
      <c r="AT985" s="63"/>
      <c r="AU985" s="63"/>
      <c r="AV985" s="217"/>
      <c r="AW985" s="218"/>
      <c r="AX985" s="219"/>
      <c r="AY985" s="218"/>
      <c r="AZ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</row>
    <row r="986" spans="27:68" x14ac:dyDescent="0.2">
      <c r="AA986" s="217"/>
      <c r="AB986" s="218"/>
      <c r="AC986" s="218"/>
      <c r="AD986" s="219"/>
      <c r="AN986" s="63"/>
      <c r="AO986" s="63"/>
      <c r="AP986" s="63"/>
      <c r="AQ986" s="63"/>
      <c r="AR986" s="63"/>
      <c r="AS986" s="63"/>
      <c r="AT986" s="63"/>
      <c r="AU986" s="63"/>
      <c r="AV986" s="217"/>
      <c r="AW986" s="218"/>
      <c r="AX986" s="219"/>
      <c r="AY986" s="218"/>
      <c r="AZ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</row>
    <row r="987" spans="27:68" x14ac:dyDescent="0.2">
      <c r="AA987" s="217"/>
      <c r="AB987" s="218"/>
      <c r="AC987" s="218"/>
      <c r="AD987" s="219"/>
      <c r="AN987" s="63"/>
      <c r="AO987" s="63"/>
      <c r="AP987" s="63"/>
      <c r="AQ987" s="63"/>
      <c r="AR987" s="63"/>
      <c r="AS987" s="63"/>
      <c r="AT987" s="63"/>
      <c r="AU987" s="63"/>
      <c r="AV987" s="217"/>
      <c r="AW987" s="218"/>
      <c r="AX987" s="219"/>
      <c r="AY987" s="218"/>
      <c r="AZ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</row>
    <row r="988" spans="27:68" x14ac:dyDescent="0.2">
      <c r="AA988" s="217"/>
      <c r="AB988" s="218"/>
      <c r="AC988" s="218"/>
      <c r="AD988" s="219"/>
      <c r="AN988" s="63"/>
      <c r="AO988" s="63"/>
      <c r="AP988" s="63"/>
      <c r="AQ988" s="63"/>
      <c r="AR988" s="63"/>
      <c r="AS988" s="63"/>
      <c r="AT988" s="63"/>
      <c r="AU988" s="63"/>
      <c r="AV988" s="217"/>
      <c r="AW988" s="218"/>
      <c r="AX988" s="219"/>
      <c r="AY988" s="218"/>
      <c r="AZ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</row>
    <row r="989" spans="27:68" x14ac:dyDescent="0.2">
      <c r="AA989" s="217"/>
      <c r="AB989" s="218"/>
      <c r="AC989" s="218"/>
      <c r="AD989" s="219"/>
      <c r="AN989" s="63"/>
      <c r="AO989" s="63"/>
      <c r="AP989" s="63"/>
      <c r="AQ989" s="63"/>
      <c r="AR989" s="63"/>
      <c r="AS989" s="63"/>
      <c r="AT989" s="63"/>
      <c r="AU989" s="63"/>
      <c r="AV989" s="217"/>
      <c r="AW989" s="218"/>
      <c r="AX989" s="219"/>
      <c r="AY989" s="218"/>
      <c r="AZ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</row>
    <row r="990" spans="27:68" x14ac:dyDescent="0.2">
      <c r="AA990" s="217"/>
      <c r="AB990" s="218"/>
      <c r="AC990" s="218"/>
      <c r="AD990" s="219"/>
      <c r="AN990" s="63"/>
      <c r="AO990" s="63"/>
      <c r="AP990" s="63"/>
      <c r="AQ990" s="63"/>
      <c r="AR990" s="63"/>
      <c r="AS990" s="63"/>
      <c r="AT990" s="63"/>
      <c r="AU990" s="63"/>
      <c r="AV990" s="217"/>
      <c r="AW990" s="218"/>
      <c r="AX990" s="219"/>
      <c r="AY990" s="218"/>
      <c r="AZ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</row>
    <row r="991" spans="27:68" x14ac:dyDescent="0.2">
      <c r="AA991" s="217"/>
      <c r="AB991" s="218"/>
      <c r="AC991" s="218"/>
      <c r="AD991" s="219"/>
      <c r="AN991" s="63"/>
      <c r="AO991" s="63"/>
      <c r="AP991" s="63"/>
      <c r="AQ991" s="63"/>
      <c r="AR991" s="63"/>
      <c r="AS991" s="63"/>
      <c r="AT991" s="63"/>
      <c r="AU991" s="63"/>
      <c r="AV991" s="217"/>
      <c r="AW991" s="218"/>
      <c r="AX991" s="219"/>
      <c r="AY991" s="218"/>
      <c r="AZ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</row>
    <row r="992" spans="27:68" x14ac:dyDescent="0.2">
      <c r="AA992" s="217"/>
      <c r="AB992" s="218"/>
      <c r="AC992" s="218"/>
      <c r="AD992" s="219"/>
      <c r="AN992" s="63"/>
      <c r="AO992" s="63"/>
      <c r="AP992" s="63"/>
      <c r="AQ992" s="63"/>
      <c r="AR992" s="63"/>
      <c r="AS992" s="63"/>
      <c r="AT992" s="63"/>
      <c r="AU992" s="63"/>
      <c r="AV992" s="217"/>
      <c r="AW992" s="218"/>
      <c r="AX992" s="219"/>
      <c r="AY992" s="218"/>
      <c r="AZ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</row>
    <row r="993" spans="27:68" x14ac:dyDescent="0.2">
      <c r="AA993" s="217"/>
      <c r="AB993" s="218"/>
      <c r="AC993" s="218"/>
      <c r="AD993" s="219"/>
      <c r="AN993" s="63"/>
      <c r="AO993" s="63"/>
      <c r="AP993" s="63"/>
      <c r="AQ993" s="63"/>
      <c r="AR993" s="63"/>
      <c r="AS993" s="63"/>
      <c r="AT993" s="63"/>
      <c r="AU993" s="63"/>
      <c r="AV993" s="217"/>
      <c r="AW993" s="218"/>
      <c r="AX993" s="219"/>
      <c r="AY993" s="218"/>
      <c r="AZ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</row>
    <row r="994" spans="27:68" x14ac:dyDescent="0.2">
      <c r="AA994" s="217"/>
      <c r="AB994" s="218"/>
      <c r="AC994" s="218"/>
      <c r="AD994" s="219"/>
      <c r="AN994" s="63"/>
      <c r="AO994" s="63"/>
      <c r="AP994" s="63"/>
      <c r="AQ994" s="63"/>
      <c r="AR994" s="63"/>
      <c r="AS994" s="63"/>
      <c r="AT994" s="63"/>
      <c r="AU994" s="63"/>
      <c r="AV994" s="217"/>
      <c r="AW994" s="218"/>
      <c r="AX994" s="219"/>
      <c r="AY994" s="218"/>
      <c r="AZ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</row>
    <row r="995" spans="27:68" x14ac:dyDescent="0.2">
      <c r="AA995" s="217"/>
      <c r="AB995" s="218"/>
      <c r="AC995" s="218"/>
      <c r="AD995" s="219"/>
      <c r="AN995" s="63"/>
      <c r="AO995" s="63"/>
      <c r="AP995" s="63"/>
      <c r="AQ995" s="63"/>
      <c r="AR995" s="63"/>
      <c r="AS995" s="63"/>
      <c r="AT995" s="63"/>
      <c r="AU995" s="63"/>
      <c r="AV995" s="217"/>
      <c r="AW995" s="218"/>
      <c r="AX995" s="219"/>
      <c r="AY995" s="218"/>
      <c r="AZ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</row>
    <row r="996" spans="27:68" x14ac:dyDescent="0.2">
      <c r="AA996" s="217"/>
      <c r="AB996" s="218"/>
      <c r="AC996" s="218"/>
      <c r="AD996" s="219"/>
      <c r="AN996" s="63"/>
      <c r="AO996" s="63"/>
      <c r="AP996" s="63"/>
      <c r="AQ996" s="63"/>
      <c r="AR996" s="63"/>
      <c r="AS996" s="63"/>
      <c r="AT996" s="63"/>
      <c r="AU996" s="63"/>
      <c r="AV996" s="217"/>
      <c r="AW996" s="218"/>
      <c r="AX996" s="219"/>
      <c r="AY996" s="218"/>
      <c r="AZ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</row>
    <row r="997" spans="27:68" x14ac:dyDescent="0.2">
      <c r="AA997" s="217"/>
      <c r="AB997" s="218"/>
      <c r="AC997" s="218"/>
      <c r="AD997" s="219"/>
      <c r="AN997" s="63"/>
      <c r="AO997" s="63"/>
      <c r="AP997" s="63"/>
      <c r="AQ997" s="63"/>
      <c r="AR997" s="63"/>
      <c r="AS997" s="63"/>
      <c r="AT997" s="63"/>
      <c r="AU997" s="63"/>
      <c r="AV997" s="217"/>
      <c r="AW997" s="218"/>
      <c r="AX997" s="219"/>
      <c r="AY997" s="218"/>
      <c r="AZ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</row>
    <row r="998" spans="27:68" x14ac:dyDescent="0.2">
      <c r="AA998" s="217"/>
      <c r="AB998" s="218"/>
      <c r="AC998" s="218"/>
      <c r="AD998" s="219"/>
      <c r="AN998" s="63"/>
      <c r="AO998" s="63"/>
      <c r="AP998" s="63"/>
      <c r="AQ998" s="63"/>
      <c r="AR998" s="63"/>
      <c r="AS998" s="63"/>
      <c r="AT998" s="63"/>
      <c r="AU998" s="63"/>
      <c r="AV998" s="217"/>
      <c r="AW998" s="218"/>
      <c r="AX998" s="219"/>
      <c r="AY998" s="218"/>
      <c r="AZ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</row>
    <row r="999" spans="27:68" x14ac:dyDescent="0.2">
      <c r="AA999" s="217"/>
      <c r="AB999" s="218"/>
      <c r="AC999" s="218"/>
      <c r="AD999" s="219"/>
      <c r="AN999" s="63"/>
      <c r="AO999" s="63"/>
      <c r="AP999" s="63"/>
      <c r="AQ999" s="63"/>
      <c r="AR999" s="63"/>
      <c r="AS999" s="63"/>
      <c r="AT999" s="63"/>
      <c r="AU999" s="63"/>
      <c r="AV999" s="217"/>
      <c r="AW999" s="218"/>
      <c r="AX999" s="219"/>
      <c r="AY999" s="218"/>
      <c r="AZ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</row>
    <row r="1000" spans="27:68" x14ac:dyDescent="0.2">
      <c r="AA1000" s="217"/>
      <c r="AB1000" s="218"/>
      <c r="AC1000" s="218"/>
      <c r="AD1000" s="219"/>
      <c r="AN1000" s="63"/>
      <c r="AO1000" s="63"/>
      <c r="AP1000" s="63"/>
      <c r="AQ1000" s="63"/>
      <c r="AR1000" s="63"/>
      <c r="AS1000" s="63"/>
      <c r="AT1000" s="63"/>
      <c r="AU1000" s="63"/>
      <c r="AV1000" s="217"/>
      <c r="AW1000" s="218"/>
      <c r="AX1000" s="219"/>
      <c r="AY1000" s="218"/>
      <c r="AZ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</row>
    <row r="1001" spans="27:68" x14ac:dyDescent="0.2">
      <c r="AA1001" s="217"/>
      <c r="AB1001" s="218"/>
      <c r="AC1001" s="218"/>
      <c r="AD1001" s="219"/>
      <c r="AN1001" s="63"/>
      <c r="AO1001" s="63"/>
      <c r="AP1001" s="63"/>
      <c r="AQ1001" s="63"/>
      <c r="AR1001" s="63"/>
      <c r="AS1001" s="63"/>
      <c r="AT1001" s="63"/>
      <c r="AU1001" s="63"/>
      <c r="AV1001" s="217"/>
      <c r="AW1001" s="218"/>
      <c r="AX1001" s="219"/>
      <c r="AY1001" s="218"/>
      <c r="AZ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</row>
    <row r="1002" spans="27:68" x14ac:dyDescent="0.2">
      <c r="AA1002" s="217"/>
      <c r="AB1002" s="218"/>
      <c r="AC1002" s="218"/>
      <c r="AD1002" s="219"/>
      <c r="AN1002" s="63"/>
      <c r="AO1002" s="63"/>
      <c r="AP1002" s="63"/>
      <c r="AQ1002" s="63"/>
      <c r="AR1002" s="63"/>
      <c r="AS1002" s="63"/>
      <c r="AT1002" s="63"/>
      <c r="AU1002" s="63"/>
      <c r="AV1002" s="217"/>
      <c r="AW1002" s="218"/>
      <c r="AX1002" s="219"/>
      <c r="AY1002" s="218"/>
      <c r="AZ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</row>
    <row r="1003" spans="27:68" x14ac:dyDescent="0.2">
      <c r="AA1003" s="217"/>
      <c r="AB1003" s="218"/>
      <c r="AC1003" s="218"/>
      <c r="AD1003" s="219"/>
      <c r="AN1003" s="63"/>
      <c r="AO1003" s="63"/>
      <c r="AP1003" s="63"/>
      <c r="AQ1003" s="63"/>
      <c r="AR1003" s="63"/>
      <c r="AS1003" s="63"/>
      <c r="AT1003" s="63"/>
      <c r="AU1003" s="63"/>
      <c r="AV1003" s="217"/>
      <c r="AW1003" s="218"/>
      <c r="AX1003" s="219"/>
      <c r="AY1003" s="218"/>
      <c r="AZ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</row>
    <row r="1004" spans="27:68" x14ac:dyDescent="0.2">
      <c r="AA1004" s="217"/>
      <c r="AB1004" s="218"/>
      <c r="AC1004" s="218"/>
      <c r="AD1004" s="219"/>
      <c r="AN1004" s="63"/>
      <c r="AO1004" s="63"/>
      <c r="AP1004" s="63"/>
      <c r="AQ1004" s="63"/>
      <c r="AR1004" s="63"/>
      <c r="AS1004" s="63"/>
      <c r="AT1004" s="63"/>
      <c r="AU1004" s="63"/>
      <c r="AV1004" s="217"/>
      <c r="AW1004" s="218"/>
      <c r="AX1004" s="219"/>
      <c r="AY1004" s="218"/>
      <c r="AZ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</row>
    <row r="1005" spans="27:68" x14ac:dyDescent="0.2">
      <c r="AA1005" s="217"/>
      <c r="AB1005" s="218"/>
      <c r="AC1005" s="218"/>
      <c r="AD1005" s="219"/>
      <c r="AN1005" s="63"/>
      <c r="AO1005" s="63"/>
      <c r="AP1005" s="63"/>
      <c r="AQ1005" s="63"/>
      <c r="AR1005" s="63"/>
      <c r="AS1005" s="63"/>
      <c r="AT1005" s="63"/>
      <c r="AU1005" s="63"/>
      <c r="AV1005" s="217"/>
      <c r="AW1005" s="218"/>
      <c r="AX1005" s="219"/>
      <c r="AY1005" s="218"/>
      <c r="AZ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</row>
    <row r="1006" spans="27:68" x14ac:dyDescent="0.2">
      <c r="AA1006" s="217"/>
      <c r="AB1006" s="218"/>
      <c r="AC1006" s="218"/>
      <c r="AD1006" s="219"/>
      <c r="AN1006" s="63"/>
      <c r="AO1006" s="63"/>
      <c r="AP1006" s="63"/>
      <c r="AQ1006" s="63"/>
      <c r="AR1006" s="63"/>
      <c r="AS1006" s="63"/>
      <c r="AT1006" s="63"/>
      <c r="AU1006" s="63"/>
      <c r="AV1006" s="217"/>
      <c r="AW1006" s="218"/>
      <c r="AX1006" s="219"/>
      <c r="AY1006" s="218"/>
      <c r="AZ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</row>
    <row r="1007" spans="27:68" x14ac:dyDescent="0.2">
      <c r="AA1007" s="217"/>
      <c r="AB1007" s="218"/>
      <c r="AC1007" s="218"/>
      <c r="AD1007" s="219"/>
      <c r="AN1007" s="63"/>
      <c r="AO1007" s="63"/>
      <c r="AP1007" s="63"/>
      <c r="AQ1007" s="63"/>
      <c r="AR1007" s="63"/>
      <c r="AS1007" s="63"/>
      <c r="AT1007" s="63"/>
      <c r="AU1007" s="63"/>
      <c r="AV1007" s="217"/>
      <c r="AW1007" s="218"/>
      <c r="AX1007" s="219"/>
      <c r="AY1007" s="218"/>
      <c r="AZ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</row>
    <row r="1008" spans="27:68" x14ac:dyDescent="0.2">
      <c r="AA1008" s="217"/>
      <c r="AB1008" s="218"/>
      <c r="AC1008" s="218"/>
      <c r="AD1008" s="219"/>
      <c r="AN1008" s="63"/>
      <c r="AO1008" s="63"/>
      <c r="AP1008" s="63"/>
      <c r="AQ1008" s="63"/>
      <c r="AR1008" s="63"/>
      <c r="AS1008" s="63"/>
      <c r="AT1008" s="63"/>
      <c r="AU1008" s="63"/>
      <c r="AV1008" s="217"/>
      <c r="AW1008" s="218"/>
      <c r="AX1008" s="219"/>
      <c r="AY1008" s="218"/>
      <c r="AZ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</row>
    <row r="1009" spans="27:68" x14ac:dyDescent="0.2">
      <c r="AA1009" s="217"/>
      <c r="AB1009" s="218"/>
      <c r="AC1009" s="218"/>
      <c r="AD1009" s="219"/>
      <c r="AN1009" s="63"/>
      <c r="AO1009" s="63"/>
      <c r="AP1009" s="63"/>
      <c r="AQ1009" s="63"/>
      <c r="AR1009" s="63"/>
      <c r="AS1009" s="63"/>
      <c r="AT1009" s="63"/>
      <c r="AU1009" s="63"/>
      <c r="AV1009" s="217"/>
      <c r="AW1009" s="218"/>
      <c r="AX1009" s="219"/>
      <c r="AY1009" s="218"/>
      <c r="AZ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</row>
    <row r="1010" spans="27:68" x14ac:dyDescent="0.2">
      <c r="AA1010" s="217"/>
      <c r="AB1010" s="218"/>
      <c r="AC1010" s="218"/>
      <c r="AD1010" s="219"/>
      <c r="AN1010" s="63"/>
      <c r="AO1010" s="63"/>
      <c r="AP1010" s="63"/>
      <c r="AQ1010" s="63"/>
      <c r="AR1010" s="63"/>
      <c r="AS1010" s="63"/>
      <c r="AT1010" s="63"/>
      <c r="AU1010" s="63"/>
      <c r="AV1010" s="217"/>
      <c r="AW1010" s="218"/>
      <c r="AX1010" s="219"/>
      <c r="AY1010" s="218"/>
      <c r="AZ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</row>
    <row r="1011" spans="27:68" x14ac:dyDescent="0.2">
      <c r="AA1011" s="217"/>
      <c r="AB1011" s="218"/>
      <c r="AC1011" s="218"/>
      <c r="AD1011" s="219"/>
      <c r="AN1011" s="63"/>
      <c r="AO1011" s="63"/>
      <c r="AP1011" s="63"/>
      <c r="AQ1011" s="63"/>
      <c r="AR1011" s="63"/>
      <c r="AS1011" s="63"/>
      <c r="AT1011" s="63"/>
      <c r="AU1011" s="63"/>
      <c r="AV1011" s="217"/>
      <c r="AW1011" s="218"/>
      <c r="AX1011" s="219"/>
      <c r="AY1011" s="218"/>
      <c r="AZ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</row>
    <row r="1012" spans="27:68" x14ac:dyDescent="0.2">
      <c r="AA1012" s="217"/>
      <c r="AB1012" s="218"/>
      <c r="AC1012" s="218"/>
      <c r="AD1012" s="219"/>
      <c r="AN1012" s="63"/>
      <c r="AO1012" s="63"/>
      <c r="AP1012" s="63"/>
      <c r="AQ1012" s="63"/>
      <c r="AR1012" s="63"/>
      <c r="AS1012" s="63"/>
      <c r="AT1012" s="63"/>
      <c r="AU1012" s="63"/>
      <c r="AV1012" s="217"/>
      <c r="AW1012" s="218"/>
      <c r="AX1012" s="219"/>
      <c r="AY1012" s="218"/>
      <c r="AZ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</row>
    <row r="1013" spans="27:68" x14ac:dyDescent="0.2">
      <c r="AA1013" s="217"/>
      <c r="AB1013" s="218"/>
      <c r="AC1013" s="218"/>
      <c r="AD1013" s="219"/>
      <c r="AN1013" s="63"/>
      <c r="AO1013" s="63"/>
      <c r="AP1013" s="63"/>
      <c r="AQ1013" s="63"/>
      <c r="AR1013" s="63"/>
      <c r="AS1013" s="63"/>
      <c r="AT1013" s="63"/>
      <c r="AU1013" s="63"/>
      <c r="AV1013" s="217"/>
      <c r="AW1013" s="218"/>
      <c r="AX1013" s="219"/>
      <c r="AY1013" s="218"/>
      <c r="AZ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</row>
    <row r="1014" spans="27:68" x14ac:dyDescent="0.2">
      <c r="AA1014" s="217"/>
      <c r="AB1014" s="218"/>
      <c r="AC1014" s="218"/>
      <c r="AD1014" s="219"/>
      <c r="AN1014" s="63"/>
      <c r="AO1014" s="63"/>
      <c r="AP1014" s="63"/>
      <c r="AQ1014" s="63"/>
      <c r="AR1014" s="63"/>
      <c r="AS1014" s="63"/>
      <c r="AT1014" s="63"/>
      <c r="AU1014" s="63"/>
      <c r="AV1014" s="217"/>
      <c r="AW1014" s="218"/>
      <c r="AX1014" s="219"/>
      <c r="AY1014" s="218"/>
      <c r="AZ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</row>
    <row r="1015" spans="27:68" x14ac:dyDescent="0.2">
      <c r="AA1015" s="217"/>
      <c r="AB1015" s="218"/>
      <c r="AC1015" s="218"/>
      <c r="AD1015" s="219"/>
      <c r="AN1015" s="63"/>
      <c r="AO1015" s="63"/>
      <c r="AP1015" s="63"/>
      <c r="AQ1015" s="63"/>
      <c r="AR1015" s="63"/>
      <c r="AS1015" s="63"/>
      <c r="AT1015" s="63"/>
      <c r="AU1015" s="63"/>
      <c r="AV1015" s="217"/>
      <c r="AW1015" s="218"/>
      <c r="AX1015" s="219"/>
      <c r="AY1015" s="218"/>
      <c r="AZ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</row>
    <row r="1016" spans="27:68" x14ac:dyDescent="0.2">
      <c r="AA1016" s="217"/>
      <c r="AB1016" s="218"/>
      <c r="AC1016" s="218"/>
      <c r="AD1016" s="219"/>
      <c r="AN1016" s="63"/>
      <c r="AO1016" s="63"/>
      <c r="AP1016" s="63"/>
      <c r="AQ1016" s="63"/>
      <c r="AR1016" s="63"/>
      <c r="AS1016" s="63"/>
      <c r="AT1016" s="63"/>
      <c r="AU1016" s="63"/>
      <c r="AV1016" s="217"/>
      <c r="AW1016" s="218"/>
      <c r="AX1016" s="219"/>
      <c r="AY1016" s="218"/>
      <c r="AZ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</row>
    <row r="1017" spans="27:68" x14ac:dyDescent="0.2">
      <c r="AA1017" s="217"/>
      <c r="AB1017" s="218"/>
      <c r="AC1017" s="218"/>
      <c r="AD1017" s="219"/>
      <c r="AN1017" s="63"/>
      <c r="AO1017" s="63"/>
      <c r="AP1017" s="63"/>
      <c r="AQ1017" s="63"/>
      <c r="AR1017" s="63"/>
      <c r="AS1017" s="63"/>
      <c r="AT1017" s="63"/>
      <c r="AU1017" s="63"/>
      <c r="AV1017" s="217"/>
      <c r="AW1017" s="218"/>
      <c r="AX1017" s="219"/>
      <c r="AY1017" s="218"/>
      <c r="AZ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</row>
    <row r="1018" spans="27:68" x14ac:dyDescent="0.2">
      <c r="AA1018" s="217"/>
      <c r="AB1018" s="218"/>
      <c r="AC1018" s="218"/>
      <c r="AD1018" s="219"/>
      <c r="AN1018" s="63"/>
      <c r="AO1018" s="63"/>
      <c r="AP1018" s="63"/>
      <c r="AQ1018" s="63"/>
      <c r="AR1018" s="63"/>
      <c r="AS1018" s="63"/>
      <c r="AT1018" s="63"/>
      <c r="AU1018" s="63"/>
      <c r="AV1018" s="217"/>
      <c r="AW1018" s="218"/>
      <c r="AX1018" s="219"/>
      <c r="AY1018" s="218"/>
      <c r="AZ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</row>
    <row r="1019" spans="27:68" x14ac:dyDescent="0.2">
      <c r="AA1019" s="217"/>
      <c r="AB1019" s="218"/>
      <c r="AC1019" s="218"/>
      <c r="AD1019" s="219"/>
      <c r="AN1019" s="63"/>
      <c r="AO1019" s="63"/>
      <c r="AP1019" s="63"/>
      <c r="AQ1019" s="63"/>
      <c r="AR1019" s="63"/>
      <c r="AS1019" s="63"/>
      <c r="AT1019" s="63"/>
      <c r="AU1019" s="63"/>
      <c r="AV1019" s="217"/>
      <c r="AW1019" s="218"/>
      <c r="AX1019" s="219"/>
      <c r="AY1019" s="218"/>
      <c r="AZ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</row>
    <row r="1020" spans="27:68" x14ac:dyDescent="0.2">
      <c r="AA1020" s="217"/>
      <c r="AB1020" s="218"/>
      <c r="AC1020" s="218"/>
      <c r="AD1020" s="219"/>
      <c r="AN1020" s="63"/>
      <c r="AO1020" s="63"/>
      <c r="AP1020" s="63"/>
      <c r="AQ1020" s="63"/>
      <c r="AR1020" s="63"/>
      <c r="AS1020" s="63"/>
      <c r="AT1020" s="63"/>
      <c r="AU1020" s="63"/>
      <c r="AV1020" s="217"/>
      <c r="AW1020" s="218"/>
      <c r="AX1020" s="219"/>
      <c r="AY1020" s="218"/>
      <c r="AZ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</row>
    <row r="1021" spans="27:68" x14ac:dyDescent="0.2">
      <c r="AA1021" s="217"/>
      <c r="AB1021" s="218"/>
      <c r="AC1021" s="218"/>
      <c r="AD1021" s="219"/>
      <c r="AN1021" s="63"/>
      <c r="AO1021" s="63"/>
      <c r="AP1021" s="63"/>
      <c r="AQ1021" s="63"/>
      <c r="AR1021" s="63"/>
      <c r="AS1021" s="63"/>
      <c r="AT1021" s="63"/>
      <c r="AU1021" s="63"/>
      <c r="AV1021" s="217"/>
      <c r="AW1021" s="218"/>
      <c r="AX1021" s="219"/>
      <c r="AY1021" s="218"/>
      <c r="AZ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</row>
    <row r="1022" spans="27:68" x14ac:dyDescent="0.2">
      <c r="AA1022" s="217"/>
      <c r="AB1022" s="218"/>
      <c r="AC1022" s="218"/>
      <c r="AD1022" s="219"/>
      <c r="AN1022" s="63"/>
      <c r="AO1022" s="63"/>
      <c r="AP1022" s="63"/>
      <c r="AQ1022" s="63"/>
      <c r="AR1022" s="63"/>
      <c r="AS1022" s="63"/>
      <c r="AT1022" s="63"/>
      <c r="AU1022" s="63"/>
      <c r="AV1022" s="217"/>
      <c r="AW1022" s="218"/>
      <c r="AX1022" s="219"/>
      <c r="AY1022" s="218"/>
      <c r="AZ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</row>
    <row r="1023" spans="27:68" x14ac:dyDescent="0.2">
      <c r="AA1023" s="217"/>
      <c r="AB1023" s="218"/>
      <c r="AC1023" s="218"/>
      <c r="AD1023" s="219"/>
      <c r="AN1023" s="63"/>
      <c r="AO1023" s="63"/>
      <c r="AP1023" s="63"/>
      <c r="AQ1023" s="63"/>
      <c r="AR1023" s="63"/>
      <c r="AS1023" s="63"/>
      <c r="AT1023" s="63"/>
      <c r="AU1023" s="63"/>
      <c r="AV1023" s="217"/>
      <c r="AW1023" s="218"/>
      <c r="AX1023" s="219"/>
      <c r="AY1023" s="218"/>
      <c r="AZ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</row>
    <row r="1024" spans="27:68" x14ac:dyDescent="0.2">
      <c r="AA1024" s="217"/>
      <c r="AB1024" s="218"/>
      <c r="AC1024" s="218"/>
      <c r="AD1024" s="219"/>
      <c r="AN1024" s="63"/>
      <c r="AO1024" s="63"/>
      <c r="AP1024" s="63"/>
      <c r="AQ1024" s="63"/>
      <c r="AR1024" s="63"/>
      <c r="AS1024" s="63"/>
      <c r="AT1024" s="63"/>
      <c r="AU1024" s="63"/>
      <c r="AV1024" s="217"/>
      <c r="AW1024" s="218"/>
      <c r="AX1024" s="219"/>
      <c r="AY1024" s="218"/>
      <c r="AZ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</row>
    <row r="1025" spans="27:68" x14ac:dyDescent="0.2">
      <c r="AA1025" s="217"/>
      <c r="AB1025" s="218"/>
      <c r="AC1025" s="218"/>
      <c r="AD1025" s="219"/>
      <c r="AN1025" s="63"/>
      <c r="AO1025" s="63"/>
      <c r="AP1025" s="63"/>
      <c r="AQ1025" s="63"/>
      <c r="AR1025" s="63"/>
      <c r="AS1025" s="63"/>
      <c r="AT1025" s="63"/>
      <c r="AU1025" s="63"/>
      <c r="AV1025" s="217"/>
      <c r="AW1025" s="218"/>
      <c r="AX1025" s="219"/>
      <c r="AY1025" s="218"/>
      <c r="AZ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</row>
    <row r="1026" spans="27:68" x14ac:dyDescent="0.2">
      <c r="AA1026" s="217"/>
      <c r="AB1026" s="218"/>
      <c r="AC1026" s="218"/>
      <c r="AD1026" s="219"/>
      <c r="AN1026" s="63"/>
      <c r="AO1026" s="63"/>
      <c r="AP1026" s="63"/>
      <c r="AQ1026" s="63"/>
      <c r="AR1026" s="63"/>
      <c r="AS1026" s="63"/>
      <c r="AT1026" s="63"/>
      <c r="AU1026" s="63"/>
      <c r="AV1026" s="217"/>
      <c r="AW1026" s="218"/>
      <c r="AX1026" s="219"/>
      <c r="AY1026" s="218"/>
      <c r="AZ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</row>
    <row r="1027" spans="27:68" x14ac:dyDescent="0.2">
      <c r="AA1027" s="217"/>
      <c r="AB1027" s="218"/>
      <c r="AC1027" s="218"/>
      <c r="AD1027" s="219"/>
      <c r="AN1027" s="63"/>
      <c r="AO1027" s="63"/>
      <c r="AP1027" s="63"/>
      <c r="AQ1027" s="63"/>
      <c r="AR1027" s="63"/>
      <c r="AS1027" s="63"/>
      <c r="AT1027" s="63"/>
      <c r="AU1027" s="63"/>
      <c r="AV1027" s="217"/>
      <c r="AW1027" s="218"/>
      <c r="AX1027" s="219"/>
      <c r="AY1027" s="218"/>
      <c r="AZ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</row>
    <row r="1028" spans="27:68" x14ac:dyDescent="0.2">
      <c r="AA1028" s="217"/>
      <c r="AB1028" s="218"/>
      <c r="AC1028" s="218"/>
      <c r="AD1028" s="219"/>
      <c r="AN1028" s="63"/>
      <c r="AO1028" s="63"/>
      <c r="AP1028" s="63"/>
      <c r="AQ1028" s="63"/>
      <c r="AR1028" s="63"/>
      <c r="AS1028" s="63"/>
      <c r="AT1028" s="63"/>
      <c r="AU1028" s="63"/>
      <c r="AV1028" s="217"/>
      <c r="AW1028" s="218"/>
      <c r="AX1028" s="219"/>
      <c r="AY1028" s="218"/>
      <c r="AZ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</row>
    <row r="1029" spans="27:68" x14ac:dyDescent="0.2">
      <c r="AA1029" s="217"/>
      <c r="AB1029" s="218"/>
      <c r="AC1029" s="218"/>
      <c r="AD1029" s="219"/>
      <c r="AN1029" s="63"/>
      <c r="AO1029" s="63"/>
      <c r="AP1029" s="63"/>
      <c r="AQ1029" s="63"/>
      <c r="AR1029" s="63"/>
      <c r="AS1029" s="63"/>
      <c r="AT1029" s="63"/>
      <c r="AU1029" s="63"/>
      <c r="AV1029" s="217"/>
      <c r="AW1029" s="218"/>
      <c r="AX1029" s="219"/>
      <c r="AY1029" s="218"/>
      <c r="AZ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</row>
    <row r="1030" spans="27:68" x14ac:dyDescent="0.2">
      <c r="AA1030" s="217"/>
      <c r="AB1030" s="218"/>
      <c r="AC1030" s="218"/>
      <c r="AD1030" s="219"/>
      <c r="AN1030" s="63"/>
      <c r="AO1030" s="63"/>
      <c r="AP1030" s="63"/>
      <c r="AQ1030" s="63"/>
      <c r="AR1030" s="63"/>
      <c r="AS1030" s="63"/>
      <c r="AT1030" s="63"/>
      <c r="AU1030" s="63"/>
      <c r="AV1030" s="217"/>
      <c r="AW1030" s="218"/>
      <c r="AX1030" s="219"/>
      <c r="AY1030" s="218"/>
      <c r="AZ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</row>
    <row r="1031" spans="27:68" x14ac:dyDescent="0.2">
      <c r="AA1031" s="217"/>
      <c r="AB1031" s="218"/>
      <c r="AC1031" s="218"/>
      <c r="AD1031" s="219"/>
      <c r="AN1031" s="63"/>
      <c r="AO1031" s="63"/>
      <c r="AP1031" s="63"/>
      <c r="AQ1031" s="63"/>
      <c r="AR1031" s="63"/>
      <c r="AS1031" s="63"/>
      <c r="AT1031" s="63"/>
      <c r="AU1031" s="63"/>
      <c r="AV1031" s="217"/>
      <c r="AW1031" s="218"/>
      <c r="AX1031" s="219"/>
      <c r="AY1031" s="218"/>
      <c r="AZ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</row>
    <row r="1032" spans="27:68" x14ac:dyDescent="0.2">
      <c r="AA1032" s="217"/>
      <c r="AB1032" s="218"/>
      <c r="AC1032" s="218"/>
      <c r="AD1032" s="219"/>
      <c r="AN1032" s="63"/>
      <c r="AO1032" s="63"/>
      <c r="AP1032" s="63"/>
      <c r="AQ1032" s="63"/>
      <c r="AR1032" s="63"/>
      <c r="AS1032" s="63"/>
      <c r="AT1032" s="63"/>
      <c r="AU1032" s="63"/>
      <c r="AV1032" s="217"/>
      <c r="AW1032" s="218"/>
      <c r="AX1032" s="219"/>
      <c r="AY1032" s="218"/>
      <c r="AZ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</row>
    <row r="1033" spans="27:68" x14ac:dyDescent="0.2">
      <c r="AA1033" s="217"/>
      <c r="AB1033" s="218"/>
      <c r="AC1033" s="218"/>
      <c r="AD1033" s="219"/>
      <c r="AN1033" s="63"/>
      <c r="AO1033" s="63"/>
      <c r="AP1033" s="63"/>
      <c r="AQ1033" s="63"/>
      <c r="AR1033" s="63"/>
      <c r="AS1033" s="63"/>
      <c r="AT1033" s="63"/>
      <c r="AU1033" s="63"/>
      <c r="AV1033" s="217"/>
      <c r="AW1033" s="218"/>
      <c r="AX1033" s="219"/>
      <c r="AY1033" s="218"/>
      <c r="AZ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</row>
    <row r="1034" spans="27:68" x14ac:dyDescent="0.2">
      <c r="AA1034" s="217"/>
      <c r="AB1034" s="218"/>
      <c r="AC1034" s="218"/>
      <c r="AD1034" s="219"/>
      <c r="AN1034" s="63"/>
      <c r="AO1034" s="63"/>
      <c r="AP1034" s="63"/>
      <c r="AQ1034" s="63"/>
      <c r="AR1034" s="63"/>
      <c r="AS1034" s="63"/>
      <c r="AT1034" s="63"/>
      <c r="AU1034" s="63"/>
      <c r="AV1034" s="217"/>
      <c r="AW1034" s="218"/>
      <c r="AX1034" s="219"/>
      <c r="AY1034" s="218"/>
      <c r="AZ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</row>
    <row r="1035" spans="27:68" x14ac:dyDescent="0.2">
      <c r="AA1035" s="217"/>
      <c r="AB1035" s="218"/>
      <c r="AC1035" s="218"/>
      <c r="AD1035" s="219"/>
      <c r="AN1035" s="63"/>
      <c r="AO1035" s="63"/>
      <c r="AP1035" s="63"/>
      <c r="AQ1035" s="63"/>
      <c r="AR1035" s="63"/>
      <c r="AS1035" s="63"/>
      <c r="AT1035" s="63"/>
      <c r="AU1035" s="63"/>
      <c r="AV1035" s="217"/>
      <c r="AW1035" s="218"/>
      <c r="AX1035" s="219"/>
      <c r="AY1035" s="218"/>
      <c r="AZ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</row>
    <row r="1036" spans="27:68" x14ac:dyDescent="0.2">
      <c r="AA1036" s="217"/>
      <c r="AB1036" s="218"/>
      <c r="AC1036" s="218"/>
      <c r="AD1036" s="219"/>
      <c r="AN1036" s="63"/>
      <c r="AO1036" s="63"/>
      <c r="AP1036" s="63"/>
      <c r="AQ1036" s="63"/>
      <c r="AR1036" s="63"/>
      <c r="AS1036" s="63"/>
      <c r="AT1036" s="63"/>
      <c r="AU1036" s="63"/>
      <c r="AV1036" s="217"/>
      <c r="AW1036" s="218"/>
      <c r="AX1036" s="219"/>
      <c r="AY1036" s="218"/>
      <c r="AZ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</row>
    <row r="1037" spans="27:68" x14ac:dyDescent="0.2">
      <c r="AA1037" s="217"/>
      <c r="AB1037" s="218"/>
      <c r="AC1037" s="218"/>
      <c r="AD1037" s="219"/>
      <c r="AN1037" s="63"/>
      <c r="AO1037" s="63"/>
      <c r="AP1037" s="63"/>
      <c r="AQ1037" s="63"/>
      <c r="AR1037" s="63"/>
      <c r="AS1037" s="63"/>
      <c r="AT1037" s="63"/>
      <c r="AU1037" s="63"/>
      <c r="AV1037" s="217"/>
      <c r="AW1037" s="218"/>
      <c r="AX1037" s="219"/>
      <c r="AY1037" s="218"/>
      <c r="AZ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</row>
    <row r="1038" spans="27:68" x14ac:dyDescent="0.2">
      <c r="AA1038" s="217"/>
      <c r="AB1038" s="218"/>
      <c r="AC1038" s="218"/>
      <c r="AD1038" s="219"/>
      <c r="AN1038" s="63"/>
      <c r="AO1038" s="63"/>
      <c r="AP1038" s="63"/>
      <c r="AQ1038" s="63"/>
      <c r="AR1038" s="63"/>
      <c r="AS1038" s="63"/>
      <c r="AT1038" s="63"/>
      <c r="AU1038" s="63"/>
      <c r="AV1038" s="217"/>
      <c r="AW1038" s="218"/>
      <c r="AX1038" s="219"/>
      <c r="AY1038" s="218"/>
      <c r="AZ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</row>
    <row r="1039" spans="27:68" x14ac:dyDescent="0.2">
      <c r="AA1039" s="217"/>
      <c r="AB1039" s="218"/>
      <c r="AC1039" s="218"/>
      <c r="AD1039" s="219"/>
      <c r="AN1039" s="63"/>
      <c r="AO1039" s="63"/>
      <c r="AP1039" s="63"/>
      <c r="AQ1039" s="63"/>
      <c r="AR1039" s="63"/>
      <c r="AS1039" s="63"/>
      <c r="AT1039" s="63"/>
      <c r="AU1039" s="63"/>
      <c r="AV1039" s="217"/>
      <c r="AW1039" s="218"/>
      <c r="AX1039" s="219"/>
      <c r="AY1039" s="218"/>
      <c r="AZ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</row>
    <row r="1040" spans="27:68" x14ac:dyDescent="0.2">
      <c r="AA1040" s="217"/>
      <c r="AB1040" s="218"/>
      <c r="AC1040" s="218"/>
      <c r="AD1040" s="219"/>
      <c r="AN1040" s="63"/>
      <c r="AO1040" s="63"/>
      <c r="AP1040" s="63"/>
      <c r="AQ1040" s="63"/>
      <c r="AR1040" s="63"/>
      <c r="AS1040" s="63"/>
      <c r="AT1040" s="63"/>
      <c r="AU1040" s="63"/>
      <c r="AV1040" s="217"/>
      <c r="AW1040" s="218"/>
      <c r="AX1040" s="219"/>
      <c r="AY1040" s="218"/>
      <c r="AZ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</row>
    <row r="1041" spans="27:68" x14ac:dyDescent="0.2">
      <c r="AA1041" s="217"/>
      <c r="AB1041" s="218"/>
      <c r="AC1041" s="218"/>
      <c r="AD1041" s="219"/>
      <c r="AN1041" s="63"/>
      <c r="AO1041" s="63"/>
      <c r="AP1041" s="63"/>
      <c r="AQ1041" s="63"/>
      <c r="AR1041" s="63"/>
      <c r="AS1041" s="63"/>
      <c r="AT1041" s="63"/>
      <c r="AU1041" s="63"/>
      <c r="AV1041" s="217"/>
      <c r="AW1041" s="218"/>
      <c r="AX1041" s="219"/>
      <c r="AY1041" s="218"/>
      <c r="AZ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</row>
    <row r="1042" spans="27:68" x14ac:dyDescent="0.2">
      <c r="AA1042" s="217"/>
      <c r="AB1042" s="218"/>
      <c r="AC1042" s="218"/>
      <c r="AD1042" s="219"/>
      <c r="AN1042" s="63"/>
      <c r="AO1042" s="63"/>
      <c r="AP1042" s="63"/>
      <c r="AQ1042" s="63"/>
      <c r="AR1042" s="63"/>
      <c r="AS1042" s="63"/>
      <c r="AT1042" s="63"/>
      <c r="AU1042" s="63"/>
      <c r="AV1042" s="217"/>
      <c r="AW1042" s="218"/>
      <c r="AX1042" s="219"/>
      <c r="AY1042" s="218"/>
      <c r="AZ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</row>
    <row r="1043" spans="27:68" x14ac:dyDescent="0.2">
      <c r="AA1043" s="217"/>
      <c r="AB1043" s="218"/>
      <c r="AC1043" s="218"/>
      <c r="AD1043" s="219"/>
      <c r="AN1043" s="63"/>
      <c r="AO1043" s="63"/>
      <c r="AP1043" s="63"/>
      <c r="AQ1043" s="63"/>
      <c r="AR1043" s="63"/>
      <c r="AS1043" s="63"/>
      <c r="AT1043" s="63"/>
      <c r="AU1043" s="63"/>
      <c r="AV1043" s="217"/>
      <c r="AW1043" s="218"/>
      <c r="AX1043" s="219"/>
      <c r="AY1043" s="218"/>
      <c r="AZ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</row>
    <row r="1044" spans="27:68" x14ac:dyDescent="0.2">
      <c r="AA1044" s="217"/>
      <c r="AB1044" s="218"/>
      <c r="AC1044" s="218"/>
      <c r="AD1044" s="219"/>
      <c r="AN1044" s="63"/>
      <c r="AO1044" s="63"/>
      <c r="AP1044" s="63"/>
      <c r="AQ1044" s="63"/>
      <c r="AR1044" s="63"/>
      <c r="AS1044" s="63"/>
      <c r="AT1044" s="63"/>
      <c r="AU1044" s="63"/>
      <c r="AV1044" s="217"/>
      <c r="AW1044" s="218"/>
      <c r="AX1044" s="219"/>
      <c r="AY1044" s="218"/>
      <c r="AZ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</row>
    <row r="1045" spans="27:68" x14ac:dyDescent="0.2">
      <c r="AA1045" s="217"/>
      <c r="AB1045" s="218"/>
      <c r="AC1045" s="218"/>
      <c r="AD1045" s="219"/>
      <c r="AN1045" s="63"/>
      <c r="AO1045" s="63"/>
      <c r="AP1045" s="63"/>
      <c r="AQ1045" s="63"/>
      <c r="AR1045" s="63"/>
      <c r="AS1045" s="63"/>
      <c r="AT1045" s="63"/>
      <c r="AU1045" s="63"/>
      <c r="AV1045" s="217"/>
      <c r="AW1045" s="218"/>
      <c r="AX1045" s="219"/>
      <c r="AY1045" s="218"/>
      <c r="AZ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</row>
    <row r="1046" spans="27:68" x14ac:dyDescent="0.2">
      <c r="AA1046" s="217"/>
      <c r="AB1046" s="218"/>
      <c r="AC1046" s="218"/>
      <c r="AD1046" s="219"/>
      <c r="AN1046" s="63"/>
      <c r="AO1046" s="63"/>
      <c r="AP1046" s="63"/>
      <c r="AQ1046" s="63"/>
      <c r="AR1046" s="63"/>
      <c r="AS1046" s="63"/>
      <c r="AT1046" s="63"/>
      <c r="AU1046" s="63"/>
      <c r="AV1046" s="217"/>
      <c r="AW1046" s="218"/>
      <c r="AX1046" s="219"/>
      <c r="AY1046" s="218"/>
      <c r="AZ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</row>
    <row r="1047" spans="27:68" x14ac:dyDescent="0.2">
      <c r="AA1047" s="217"/>
      <c r="AB1047" s="218"/>
      <c r="AC1047" s="218"/>
      <c r="AD1047" s="219"/>
      <c r="AN1047" s="63"/>
      <c r="AO1047" s="63"/>
      <c r="AP1047" s="63"/>
      <c r="AQ1047" s="63"/>
      <c r="AR1047" s="63"/>
      <c r="AS1047" s="63"/>
      <c r="AT1047" s="63"/>
      <c r="AU1047" s="63"/>
      <c r="AV1047" s="217"/>
      <c r="AW1047" s="218"/>
      <c r="AX1047" s="219"/>
      <c r="AY1047" s="218"/>
      <c r="AZ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</row>
    <row r="1048" spans="27:68" x14ac:dyDescent="0.2">
      <c r="AA1048" s="217"/>
      <c r="AB1048" s="218"/>
      <c r="AC1048" s="218"/>
      <c r="AD1048" s="219"/>
      <c r="AN1048" s="63"/>
      <c r="AO1048" s="63"/>
      <c r="AP1048" s="63"/>
      <c r="AQ1048" s="63"/>
      <c r="AR1048" s="63"/>
      <c r="AS1048" s="63"/>
      <c r="AT1048" s="63"/>
      <c r="AU1048" s="63"/>
      <c r="AV1048" s="217"/>
      <c r="AW1048" s="218"/>
      <c r="AX1048" s="219"/>
      <c r="AY1048" s="218"/>
      <c r="AZ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</row>
    <row r="1049" spans="27:68" x14ac:dyDescent="0.2">
      <c r="AA1049" s="217"/>
      <c r="AB1049" s="218"/>
      <c r="AC1049" s="218"/>
      <c r="AD1049" s="219"/>
      <c r="AN1049" s="63"/>
      <c r="AO1049" s="63"/>
      <c r="AP1049" s="63"/>
      <c r="AQ1049" s="63"/>
      <c r="AR1049" s="63"/>
      <c r="AS1049" s="63"/>
      <c r="AT1049" s="63"/>
      <c r="AU1049" s="63"/>
      <c r="AV1049" s="217"/>
      <c r="AW1049" s="218"/>
      <c r="AX1049" s="219"/>
      <c r="AY1049" s="218"/>
      <c r="AZ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</row>
    <row r="1050" spans="27:68" x14ac:dyDescent="0.2">
      <c r="AA1050" s="217"/>
      <c r="AB1050" s="218"/>
      <c r="AC1050" s="218"/>
      <c r="AD1050" s="219"/>
      <c r="AN1050" s="63"/>
      <c r="AO1050" s="63"/>
      <c r="AP1050" s="63"/>
      <c r="AQ1050" s="63"/>
      <c r="AR1050" s="63"/>
      <c r="AS1050" s="63"/>
      <c r="AT1050" s="63"/>
      <c r="AU1050" s="63"/>
      <c r="AV1050" s="217"/>
      <c r="AW1050" s="218"/>
      <c r="AX1050" s="219"/>
      <c r="AY1050" s="218"/>
      <c r="AZ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</row>
    <row r="1051" spans="27:68" x14ac:dyDescent="0.2">
      <c r="AA1051" s="217"/>
      <c r="AB1051" s="218"/>
      <c r="AC1051" s="218"/>
      <c r="AD1051" s="219"/>
      <c r="AN1051" s="63"/>
      <c r="AO1051" s="63"/>
      <c r="AP1051" s="63"/>
      <c r="AQ1051" s="63"/>
      <c r="AR1051" s="63"/>
      <c r="AS1051" s="63"/>
      <c r="AT1051" s="63"/>
      <c r="AU1051" s="63"/>
      <c r="AV1051" s="217"/>
      <c r="AW1051" s="218"/>
      <c r="AX1051" s="219"/>
      <c r="AY1051" s="218"/>
      <c r="AZ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</row>
    <row r="1052" spans="27:68" x14ac:dyDescent="0.2">
      <c r="AA1052" s="217"/>
      <c r="AB1052" s="218"/>
      <c r="AC1052" s="218"/>
      <c r="AD1052" s="219"/>
      <c r="AN1052" s="63"/>
      <c r="AO1052" s="63"/>
      <c r="AP1052" s="63"/>
      <c r="AQ1052" s="63"/>
      <c r="AR1052" s="63"/>
      <c r="AS1052" s="63"/>
      <c r="AT1052" s="63"/>
      <c r="AU1052" s="63"/>
      <c r="AV1052" s="217"/>
      <c r="AW1052" s="218"/>
      <c r="AX1052" s="219"/>
      <c r="AY1052" s="218"/>
      <c r="AZ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</row>
    <row r="1053" spans="27:68" x14ac:dyDescent="0.2">
      <c r="AA1053" s="217"/>
      <c r="AB1053" s="218"/>
      <c r="AC1053" s="218"/>
      <c r="AD1053" s="219"/>
      <c r="AN1053" s="63"/>
      <c r="AO1053" s="63"/>
      <c r="AP1053" s="63"/>
      <c r="AQ1053" s="63"/>
      <c r="AR1053" s="63"/>
      <c r="AS1053" s="63"/>
      <c r="AT1053" s="63"/>
      <c r="AU1053" s="63"/>
      <c r="AV1053" s="217"/>
      <c r="AW1053" s="218"/>
      <c r="AX1053" s="219"/>
      <c r="AY1053" s="218"/>
      <c r="AZ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</row>
    <row r="1054" spans="27:68" x14ac:dyDescent="0.2">
      <c r="AA1054" s="217"/>
      <c r="AB1054" s="218"/>
      <c r="AC1054" s="218"/>
      <c r="AD1054" s="219"/>
      <c r="AN1054" s="63"/>
      <c r="AO1054" s="63"/>
      <c r="AP1054" s="63"/>
      <c r="AQ1054" s="63"/>
      <c r="AR1054" s="63"/>
      <c r="AS1054" s="63"/>
      <c r="AT1054" s="63"/>
      <c r="AU1054" s="63"/>
      <c r="AV1054" s="217"/>
      <c r="AW1054" s="218"/>
      <c r="AX1054" s="219"/>
      <c r="AY1054" s="218"/>
      <c r="AZ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</row>
    <row r="1055" spans="27:68" x14ac:dyDescent="0.2">
      <c r="AA1055" s="217"/>
      <c r="AB1055" s="218"/>
      <c r="AC1055" s="218"/>
      <c r="AD1055" s="219"/>
      <c r="AN1055" s="63"/>
      <c r="AO1055" s="63"/>
      <c r="AP1055" s="63"/>
      <c r="AQ1055" s="63"/>
      <c r="AR1055" s="63"/>
      <c r="AS1055" s="63"/>
      <c r="AT1055" s="63"/>
      <c r="AU1055" s="63"/>
      <c r="AV1055" s="217"/>
      <c r="AW1055" s="218"/>
      <c r="AX1055" s="219"/>
      <c r="AY1055" s="218"/>
      <c r="AZ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</row>
    <row r="1056" spans="27:68" x14ac:dyDescent="0.2">
      <c r="AA1056" s="217"/>
      <c r="AB1056" s="218"/>
      <c r="AC1056" s="218"/>
      <c r="AD1056" s="219"/>
      <c r="AN1056" s="63"/>
      <c r="AO1056" s="63"/>
      <c r="AP1056" s="63"/>
      <c r="AQ1056" s="63"/>
      <c r="AR1056" s="63"/>
      <c r="AS1056" s="63"/>
      <c r="AT1056" s="63"/>
      <c r="AU1056" s="63"/>
      <c r="AV1056" s="217"/>
      <c r="AW1056" s="218"/>
      <c r="AX1056" s="219"/>
      <c r="AY1056" s="218"/>
      <c r="AZ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</row>
    <row r="1057" spans="27:68" x14ac:dyDescent="0.2">
      <c r="AA1057" s="217"/>
      <c r="AB1057" s="218"/>
      <c r="AC1057" s="218"/>
      <c r="AD1057" s="219"/>
      <c r="AN1057" s="63"/>
      <c r="AO1057" s="63"/>
      <c r="AP1057" s="63"/>
      <c r="AQ1057" s="63"/>
      <c r="AR1057" s="63"/>
      <c r="AS1057" s="63"/>
      <c r="AT1057" s="63"/>
      <c r="AU1057" s="63"/>
      <c r="AV1057" s="217"/>
      <c r="AW1057" s="218"/>
      <c r="AX1057" s="219"/>
      <c r="AY1057" s="218"/>
      <c r="AZ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</row>
    <row r="1058" spans="27:68" x14ac:dyDescent="0.2">
      <c r="AA1058" s="217"/>
      <c r="AB1058" s="218"/>
      <c r="AC1058" s="218"/>
      <c r="AD1058" s="219"/>
      <c r="AN1058" s="63"/>
      <c r="AO1058" s="63"/>
      <c r="AP1058" s="63"/>
      <c r="AQ1058" s="63"/>
      <c r="AR1058" s="63"/>
      <c r="AS1058" s="63"/>
      <c r="AT1058" s="63"/>
      <c r="AU1058" s="63"/>
      <c r="AV1058" s="217"/>
      <c r="AW1058" s="218"/>
      <c r="AX1058" s="219"/>
      <c r="AY1058" s="218"/>
      <c r="AZ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</row>
    <row r="1059" spans="27:68" x14ac:dyDescent="0.2">
      <c r="AA1059" s="217"/>
      <c r="AB1059" s="218"/>
      <c r="AC1059" s="218"/>
      <c r="AD1059" s="219"/>
      <c r="AN1059" s="63"/>
      <c r="AO1059" s="63"/>
      <c r="AP1059" s="63"/>
      <c r="AQ1059" s="63"/>
      <c r="AR1059" s="63"/>
      <c r="AS1059" s="63"/>
      <c r="AT1059" s="63"/>
      <c r="AU1059" s="63"/>
      <c r="AV1059" s="217"/>
      <c r="AW1059" s="218"/>
      <c r="AX1059" s="219"/>
      <c r="AY1059" s="218"/>
      <c r="AZ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</row>
    <row r="1060" spans="27:68" x14ac:dyDescent="0.2">
      <c r="AA1060" s="217"/>
      <c r="AB1060" s="218"/>
      <c r="AC1060" s="218"/>
      <c r="AD1060" s="219"/>
      <c r="AN1060" s="63"/>
      <c r="AO1060" s="63"/>
      <c r="AP1060" s="63"/>
      <c r="AQ1060" s="63"/>
      <c r="AR1060" s="63"/>
      <c r="AS1060" s="63"/>
      <c r="AT1060" s="63"/>
      <c r="AU1060" s="63"/>
      <c r="AV1060" s="217"/>
      <c r="AW1060" s="218"/>
      <c r="AX1060" s="219"/>
      <c r="AY1060" s="218"/>
      <c r="AZ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</row>
    <row r="1061" spans="27:68" x14ac:dyDescent="0.2">
      <c r="AA1061" s="217"/>
      <c r="AB1061" s="218"/>
      <c r="AC1061" s="218"/>
      <c r="AD1061" s="219"/>
      <c r="AN1061" s="63"/>
      <c r="AO1061" s="63"/>
      <c r="AP1061" s="63"/>
      <c r="AQ1061" s="63"/>
      <c r="AR1061" s="63"/>
      <c r="AS1061" s="63"/>
      <c r="AT1061" s="63"/>
      <c r="AU1061" s="63"/>
      <c r="AV1061" s="217"/>
      <c r="AW1061" s="218"/>
      <c r="AX1061" s="219"/>
      <c r="AY1061" s="218"/>
      <c r="AZ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</row>
    <row r="1062" spans="27:68" x14ac:dyDescent="0.2">
      <c r="AA1062" s="217"/>
      <c r="AB1062" s="218"/>
      <c r="AC1062" s="218"/>
      <c r="AD1062" s="219"/>
      <c r="AN1062" s="63"/>
      <c r="AO1062" s="63"/>
      <c r="AP1062" s="63"/>
      <c r="AQ1062" s="63"/>
      <c r="AR1062" s="63"/>
      <c r="AS1062" s="63"/>
      <c r="AT1062" s="63"/>
      <c r="AU1062" s="63"/>
      <c r="AV1062" s="217"/>
      <c r="AW1062" s="218"/>
      <c r="AX1062" s="219"/>
      <c r="AY1062" s="218"/>
      <c r="AZ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</row>
    <row r="1063" spans="27:68" x14ac:dyDescent="0.2">
      <c r="AA1063" s="217"/>
      <c r="AB1063" s="218"/>
      <c r="AC1063" s="218"/>
      <c r="AD1063" s="219"/>
      <c r="AN1063" s="63"/>
      <c r="AO1063" s="63"/>
      <c r="AP1063" s="63"/>
      <c r="AQ1063" s="63"/>
      <c r="AR1063" s="63"/>
      <c r="AS1063" s="63"/>
      <c r="AT1063" s="63"/>
      <c r="AU1063" s="63"/>
      <c r="AV1063" s="217"/>
      <c r="AW1063" s="218"/>
      <c r="AX1063" s="219"/>
      <c r="AY1063" s="218"/>
      <c r="AZ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</row>
    <row r="1064" spans="27:68" x14ac:dyDescent="0.2">
      <c r="AA1064" s="217"/>
      <c r="AB1064" s="218"/>
      <c r="AC1064" s="218"/>
      <c r="AD1064" s="219"/>
      <c r="AN1064" s="63"/>
      <c r="AO1064" s="63"/>
      <c r="AP1064" s="63"/>
      <c r="AQ1064" s="63"/>
      <c r="AR1064" s="63"/>
      <c r="AS1064" s="63"/>
      <c r="AT1064" s="63"/>
      <c r="AU1064" s="63"/>
      <c r="AV1064" s="217"/>
      <c r="AW1064" s="218"/>
      <c r="AX1064" s="219"/>
      <c r="AY1064" s="218"/>
      <c r="AZ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</row>
    <row r="1065" spans="27:68" x14ac:dyDescent="0.2">
      <c r="AA1065" s="217"/>
      <c r="AB1065" s="218"/>
      <c r="AC1065" s="218"/>
      <c r="AD1065" s="219"/>
      <c r="AN1065" s="63"/>
      <c r="AO1065" s="63"/>
      <c r="AP1065" s="63"/>
      <c r="AQ1065" s="63"/>
      <c r="AR1065" s="63"/>
      <c r="AS1065" s="63"/>
      <c r="AT1065" s="63"/>
      <c r="AU1065" s="63"/>
      <c r="AV1065" s="217"/>
      <c r="AW1065" s="218"/>
      <c r="AX1065" s="219"/>
      <c r="AY1065" s="218"/>
      <c r="AZ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</row>
    <row r="1066" spans="27:68" x14ac:dyDescent="0.2">
      <c r="AA1066" s="217"/>
      <c r="AB1066" s="218"/>
      <c r="AC1066" s="218"/>
      <c r="AD1066" s="219"/>
      <c r="AN1066" s="63"/>
      <c r="AO1066" s="63"/>
      <c r="AP1066" s="63"/>
      <c r="AQ1066" s="63"/>
      <c r="AR1066" s="63"/>
      <c r="AS1066" s="63"/>
      <c r="AT1066" s="63"/>
      <c r="AU1066" s="63"/>
      <c r="AV1066" s="217"/>
      <c r="AW1066" s="218"/>
      <c r="AX1066" s="219"/>
      <c r="AY1066" s="218"/>
      <c r="AZ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</row>
    <row r="1067" spans="27:68" x14ac:dyDescent="0.2">
      <c r="AA1067" s="217"/>
      <c r="AB1067" s="218"/>
      <c r="AC1067" s="218"/>
      <c r="AD1067" s="219"/>
      <c r="AN1067" s="63"/>
      <c r="AO1067" s="63"/>
      <c r="AP1067" s="63"/>
      <c r="AQ1067" s="63"/>
      <c r="AR1067" s="63"/>
      <c r="AS1067" s="63"/>
      <c r="AT1067" s="63"/>
      <c r="AU1067" s="63"/>
      <c r="AV1067" s="217"/>
      <c r="AW1067" s="218"/>
      <c r="AX1067" s="219"/>
      <c r="AY1067" s="218"/>
      <c r="AZ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</row>
    <row r="1068" spans="27:68" x14ac:dyDescent="0.2">
      <c r="AA1068" s="217"/>
      <c r="AB1068" s="218"/>
      <c r="AC1068" s="218"/>
      <c r="AD1068" s="219"/>
      <c r="AN1068" s="63"/>
      <c r="AO1068" s="63"/>
      <c r="AP1068" s="63"/>
      <c r="AQ1068" s="63"/>
      <c r="AR1068" s="63"/>
      <c r="AS1068" s="63"/>
      <c r="AT1068" s="63"/>
      <c r="AU1068" s="63"/>
      <c r="AV1068" s="217"/>
      <c r="AW1068" s="218"/>
      <c r="AX1068" s="219"/>
      <c r="AY1068" s="218"/>
      <c r="AZ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</row>
    <row r="1069" spans="27:68" x14ac:dyDescent="0.2">
      <c r="AA1069" s="217"/>
      <c r="AB1069" s="218"/>
      <c r="AC1069" s="218"/>
      <c r="AD1069" s="219"/>
      <c r="AN1069" s="63"/>
      <c r="AO1069" s="63"/>
      <c r="AP1069" s="63"/>
      <c r="AQ1069" s="63"/>
      <c r="AR1069" s="63"/>
      <c r="AS1069" s="63"/>
      <c r="AT1069" s="63"/>
      <c r="AU1069" s="63"/>
      <c r="AV1069" s="217"/>
      <c r="AW1069" s="218"/>
      <c r="AX1069" s="219"/>
      <c r="AY1069" s="218"/>
      <c r="AZ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</row>
    <row r="1070" spans="27:68" x14ac:dyDescent="0.2">
      <c r="AA1070" s="217"/>
      <c r="AB1070" s="218"/>
      <c r="AC1070" s="218"/>
      <c r="AD1070" s="219"/>
      <c r="AN1070" s="63"/>
      <c r="AO1070" s="63"/>
      <c r="AP1070" s="63"/>
      <c r="AQ1070" s="63"/>
      <c r="AR1070" s="63"/>
      <c r="AS1070" s="63"/>
      <c r="AT1070" s="63"/>
      <c r="AU1070" s="63"/>
      <c r="AV1070" s="217"/>
      <c r="AW1070" s="218"/>
      <c r="AX1070" s="219"/>
      <c r="AY1070" s="218"/>
      <c r="AZ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</row>
    <row r="1071" spans="27:68" x14ac:dyDescent="0.2">
      <c r="AA1071" s="217"/>
      <c r="AB1071" s="218"/>
      <c r="AC1071" s="218"/>
      <c r="AD1071" s="219"/>
      <c r="AN1071" s="63"/>
      <c r="AO1071" s="63"/>
      <c r="AP1071" s="63"/>
      <c r="AQ1071" s="63"/>
      <c r="AR1071" s="63"/>
      <c r="AS1071" s="63"/>
      <c r="AT1071" s="63"/>
      <c r="AU1071" s="63"/>
      <c r="AV1071" s="217"/>
      <c r="AW1071" s="218"/>
      <c r="AX1071" s="219"/>
      <c r="AY1071" s="218"/>
      <c r="AZ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</row>
    <row r="1072" spans="27:68" x14ac:dyDescent="0.2">
      <c r="AA1072" s="217"/>
      <c r="AB1072" s="218"/>
      <c r="AC1072" s="218"/>
      <c r="AD1072" s="219"/>
      <c r="AN1072" s="63"/>
      <c r="AO1072" s="63"/>
      <c r="AP1072" s="63"/>
      <c r="AQ1072" s="63"/>
      <c r="AR1072" s="63"/>
      <c r="AS1072" s="63"/>
      <c r="AT1072" s="63"/>
      <c r="AU1072" s="63"/>
      <c r="AV1072" s="217"/>
      <c r="AW1072" s="218"/>
      <c r="AX1072" s="219"/>
      <c r="AY1072" s="218"/>
      <c r="AZ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</row>
    <row r="1073" spans="27:68" x14ac:dyDescent="0.2">
      <c r="AA1073" s="217"/>
      <c r="AB1073" s="218"/>
      <c r="AC1073" s="218"/>
      <c r="AD1073" s="219"/>
      <c r="AN1073" s="63"/>
      <c r="AO1073" s="63"/>
      <c r="AP1073" s="63"/>
      <c r="AQ1073" s="63"/>
      <c r="AR1073" s="63"/>
      <c r="AS1073" s="63"/>
      <c r="AT1073" s="63"/>
      <c r="AU1073" s="63"/>
      <c r="AV1073" s="217"/>
      <c r="AW1073" s="218"/>
      <c r="AX1073" s="219"/>
      <c r="AY1073" s="218"/>
      <c r="AZ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</row>
    <row r="1074" spans="27:68" x14ac:dyDescent="0.2">
      <c r="AA1074" s="217"/>
      <c r="AB1074" s="218"/>
      <c r="AC1074" s="218"/>
      <c r="AD1074" s="219"/>
      <c r="AN1074" s="63"/>
      <c r="AO1074" s="63"/>
      <c r="AP1074" s="63"/>
      <c r="AQ1074" s="63"/>
      <c r="AR1074" s="63"/>
      <c r="AS1074" s="63"/>
      <c r="AT1074" s="63"/>
      <c r="AU1074" s="63"/>
      <c r="AV1074" s="217"/>
      <c r="AW1074" s="218"/>
      <c r="AX1074" s="219"/>
      <c r="AY1074" s="218"/>
      <c r="AZ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</row>
    <row r="1075" spans="27:68" x14ac:dyDescent="0.2">
      <c r="AA1075" s="217"/>
      <c r="AB1075" s="218"/>
      <c r="AC1075" s="218"/>
      <c r="AD1075" s="219"/>
      <c r="AN1075" s="63"/>
      <c r="AO1075" s="63"/>
      <c r="AP1075" s="63"/>
      <c r="AQ1075" s="63"/>
      <c r="AR1075" s="63"/>
      <c r="AS1075" s="63"/>
      <c r="AT1075" s="63"/>
      <c r="AU1075" s="63"/>
      <c r="AV1075" s="217"/>
      <c r="AW1075" s="218"/>
      <c r="AX1075" s="219"/>
      <c r="AY1075" s="218"/>
      <c r="AZ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</row>
    <row r="1076" spans="27:68" x14ac:dyDescent="0.2">
      <c r="AA1076" s="217"/>
      <c r="AB1076" s="218"/>
      <c r="AC1076" s="218"/>
      <c r="AD1076" s="219"/>
      <c r="AN1076" s="63"/>
      <c r="AO1076" s="63"/>
      <c r="AP1076" s="63"/>
      <c r="AQ1076" s="63"/>
      <c r="AR1076" s="63"/>
      <c r="AS1076" s="63"/>
      <c r="AT1076" s="63"/>
      <c r="AU1076" s="63"/>
      <c r="AV1076" s="217"/>
      <c r="AW1076" s="218"/>
      <c r="AX1076" s="219"/>
      <c r="AY1076" s="218"/>
      <c r="AZ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</row>
    <row r="1077" spans="27:68" x14ac:dyDescent="0.2">
      <c r="AA1077" s="217"/>
      <c r="AB1077" s="218"/>
      <c r="AC1077" s="218"/>
      <c r="AD1077" s="219"/>
      <c r="AN1077" s="63"/>
      <c r="AO1077" s="63"/>
      <c r="AP1077" s="63"/>
      <c r="AQ1077" s="63"/>
      <c r="AR1077" s="63"/>
      <c r="AS1077" s="63"/>
      <c r="AT1077" s="63"/>
      <c r="AU1077" s="63"/>
      <c r="AV1077" s="217"/>
      <c r="AW1077" s="218"/>
      <c r="AX1077" s="219"/>
      <c r="AY1077" s="218"/>
      <c r="AZ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</row>
    <row r="1078" spans="27:68" x14ac:dyDescent="0.2">
      <c r="AA1078" s="217"/>
      <c r="AB1078" s="218"/>
      <c r="AC1078" s="218"/>
      <c r="AD1078" s="219"/>
      <c r="AN1078" s="63"/>
      <c r="AO1078" s="63"/>
      <c r="AP1078" s="63"/>
      <c r="AQ1078" s="63"/>
      <c r="AR1078" s="63"/>
      <c r="AS1078" s="63"/>
      <c r="AT1078" s="63"/>
      <c r="AU1078" s="63"/>
      <c r="AV1078" s="217"/>
      <c r="AW1078" s="218"/>
      <c r="AX1078" s="219"/>
      <c r="AY1078" s="218"/>
      <c r="AZ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</row>
    <row r="1079" spans="27:68" x14ac:dyDescent="0.2">
      <c r="AA1079" s="217"/>
      <c r="AB1079" s="218"/>
      <c r="AC1079" s="218"/>
      <c r="AD1079" s="219"/>
      <c r="AN1079" s="63"/>
      <c r="AO1079" s="63"/>
      <c r="AP1079" s="63"/>
      <c r="AQ1079" s="63"/>
      <c r="AR1079" s="63"/>
      <c r="AS1079" s="63"/>
      <c r="AT1079" s="63"/>
      <c r="AU1079" s="63"/>
      <c r="AV1079" s="217"/>
      <c r="AW1079" s="218"/>
      <c r="AX1079" s="219"/>
      <c r="AY1079" s="218"/>
      <c r="AZ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</row>
    <row r="1080" spans="27:68" x14ac:dyDescent="0.2">
      <c r="AA1080" s="217"/>
      <c r="AB1080" s="218"/>
      <c r="AC1080" s="218"/>
      <c r="AD1080" s="219"/>
      <c r="AN1080" s="63"/>
      <c r="AO1080" s="63"/>
      <c r="AP1080" s="63"/>
      <c r="AQ1080" s="63"/>
      <c r="AR1080" s="63"/>
      <c r="AS1080" s="63"/>
      <c r="AT1080" s="63"/>
      <c r="AU1080" s="63"/>
      <c r="AV1080" s="217"/>
      <c r="AW1080" s="218"/>
      <c r="AX1080" s="219"/>
      <c r="AY1080" s="218"/>
      <c r="AZ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</row>
    <row r="1081" spans="27:68" x14ac:dyDescent="0.2">
      <c r="AA1081" s="217"/>
      <c r="AB1081" s="218"/>
      <c r="AC1081" s="218"/>
      <c r="AD1081" s="219"/>
      <c r="AN1081" s="63"/>
      <c r="AO1081" s="63"/>
      <c r="AP1081" s="63"/>
      <c r="AQ1081" s="63"/>
      <c r="AR1081" s="63"/>
      <c r="AS1081" s="63"/>
      <c r="AT1081" s="63"/>
      <c r="AU1081" s="63"/>
      <c r="AV1081" s="217"/>
      <c r="AW1081" s="218"/>
      <c r="AX1081" s="219"/>
      <c r="AY1081" s="218"/>
      <c r="AZ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</row>
    <row r="1082" spans="27:68" x14ac:dyDescent="0.2">
      <c r="AA1082" s="217"/>
      <c r="AB1082" s="218"/>
      <c r="AC1082" s="218"/>
      <c r="AD1082" s="219"/>
      <c r="AN1082" s="63"/>
      <c r="AO1082" s="63"/>
      <c r="AP1082" s="63"/>
      <c r="AQ1082" s="63"/>
      <c r="AR1082" s="63"/>
      <c r="AS1082" s="63"/>
      <c r="AT1082" s="63"/>
      <c r="AU1082" s="63"/>
      <c r="AV1082" s="217"/>
      <c r="AW1082" s="218"/>
      <c r="AX1082" s="219"/>
      <c r="AY1082" s="218"/>
      <c r="AZ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</row>
    <row r="1083" spans="27:68" x14ac:dyDescent="0.2">
      <c r="AA1083" s="217"/>
      <c r="AB1083" s="218"/>
      <c r="AC1083" s="218"/>
      <c r="AD1083" s="219"/>
      <c r="AN1083" s="63"/>
      <c r="AO1083" s="63"/>
      <c r="AP1083" s="63"/>
      <c r="AQ1083" s="63"/>
      <c r="AR1083" s="63"/>
      <c r="AS1083" s="63"/>
      <c r="AT1083" s="63"/>
      <c r="AU1083" s="63"/>
      <c r="AV1083" s="217"/>
      <c r="AW1083" s="218"/>
      <c r="AX1083" s="219"/>
      <c r="AY1083" s="218"/>
      <c r="AZ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</row>
    <row r="1084" spans="27:68" x14ac:dyDescent="0.2">
      <c r="AA1084" s="217"/>
      <c r="AB1084" s="218"/>
      <c r="AC1084" s="218"/>
      <c r="AD1084" s="219"/>
      <c r="AN1084" s="63"/>
      <c r="AO1084" s="63"/>
      <c r="AP1084" s="63"/>
      <c r="AQ1084" s="63"/>
      <c r="AR1084" s="63"/>
      <c r="AS1084" s="63"/>
      <c r="AT1084" s="63"/>
      <c r="AU1084" s="63"/>
      <c r="AV1084" s="217"/>
      <c r="AW1084" s="218"/>
      <c r="AX1084" s="219"/>
      <c r="AY1084" s="218"/>
      <c r="AZ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</row>
    <row r="1085" spans="27:68" x14ac:dyDescent="0.2">
      <c r="AA1085" s="217"/>
      <c r="AB1085" s="218"/>
      <c r="AC1085" s="218"/>
      <c r="AD1085" s="219"/>
      <c r="AN1085" s="63"/>
      <c r="AO1085" s="63"/>
      <c r="AP1085" s="63"/>
      <c r="AQ1085" s="63"/>
      <c r="AR1085" s="63"/>
      <c r="AS1085" s="63"/>
      <c r="AT1085" s="63"/>
      <c r="AU1085" s="63"/>
      <c r="AV1085" s="217"/>
      <c r="AW1085" s="218"/>
      <c r="AX1085" s="219"/>
      <c r="AY1085" s="218"/>
      <c r="AZ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</row>
    <row r="1086" spans="27:68" x14ac:dyDescent="0.2">
      <c r="AA1086" s="217"/>
      <c r="AB1086" s="218"/>
      <c r="AC1086" s="218"/>
      <c r="AD1086" s="219"/>
      <c r="AN1086" s="63"/>
      <c r="AO1086" s="63"/>
      <c r="AP1086" s="63"/>
      <c r="AQ1086" s="63"/>
      <c r="AR1086" s="63"/>
      <c r="AS1086" s="63"/>
      <c r="AT1086" s="63"/>
      <c r="AU1086" s="63"/>
      <c r="AV1086" s="217"/>
      <c r="AW1086" s="218"/>
      <c r="AX1086" s="219"/>
      <c r="AY1086" s="218"/>
      <c r="AZ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</row>
    <row r="1087" spans="27:68" x14ac:dyDescent="0.2">
      <c r="AA1087" s="217"/>
      <c r="AB1087" s="218"/>
      <c r="AC1087" s="218"/>
      <c r="AD1087" s="219"/>
      <c r="AN1087" s="63"/>
      <c r="AO1087" s="63"/>
      <c r="AP1087" s="63"/>
      <c r="AQ1087" s="63"/>
      <c r="AR1087" s="63"/>
      <c r="AS1087" s="63"/>
      <c r="AT1087" s="63"/>
      <c r="AU1087" s="63"/>
      <c r="AV1087" s="217"/>
      <c r="AW1087" s="218"/>
      <c r="AX1087" s="219"/>
      <c r="AY1087" s="218"/>
      <c r="AZ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</row>
    <row r="1088" spans="27:68" x14ac:dyDescent="0.2">
      <c r="AA1088" s="217"/>
      <c r="AB1088" s="218"/>
      <c r="AC1088" s="218"/>
      <c r="AD1088" s="219"/>
      <c r="AN1088" s="63"/>
      <c r="AO1088" s="63"/>
      <c r="AP1088" s="63"/>
      <c r="AQ1088" s="63"/>
      <c r="AR1088" s="63"/>
      <c r="AS1088" s="63"/>
      <c r="AT1088" s="63"/>
      <c r="AU1088" s="63"/>
      <c r="AV1088" s="217"/>
      <c r="AW1088" s="218"/>
      <c r="AX1088" s="219"/>
      <c r="AY1088" s="218"/>
      <c r="AZ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</row>
    <row r="1089" spans="27:68" x14ac:dyDescent="0.2">
      <c r="AA1089" s="217"/>
      <c r="AB1089" s="218"/>
      <c r="AC1089" s="218"/>
      <c r="AD1089" s="219"/>
      <c r="AN1089" s="63"/>
      <c r="AO1089" s="63"/>
      <c r="AP1089" s="63"/>
      <c r="AQ1089" s="63"/>
      <c r="AR1089" s="63"/>
      <c r="AS1089" s="63"/>
      <c r="AT1089" s="63"/>
      <c r="AU1089" s="63"/>
      <c r="AV1089" s="217"/>
      <c r="AW1089" s="218"/>
      <c r="AX1089" s="219"/>
      <c r="AY1089" s="218"/>
      <c r="AZ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</row>
    <row r="1090" spans="27:68" x14ac:dyDescent="0.2">
      <c r="AA1090" s="217"/>
      <c r="AB1090" s="218"/>
      <c r="AC1090" s="218"/>
      <c r="AD1090" s="219"/>
      <c r="AN1090" s="63"/>
      <c r="AO1090" s="63"/>
      <c r="AP1090" s="63"/>
      <c r="AQ1090" s="63"/>
      <c r="AR1090" s="63"/>
      <c r="AS1090" s="63"/>
      <c r="AT1090" s="63"/>
      <c r="AU1090" s="63"/>
      <c r="AV1090" s="217"/>
      <c r="AW1090" s="218"/>
      <c r="AX1090" s="219"/>
      <c r="AY1090" s="218"/>
      <c r="AZ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</row>
    <row r="1091" spans="27:68" x14ac:dyDescent="0.2">
      <c r="AA1091" s="217"/>
      <c r="AB1091" s="218"/>
      <c r="AC1091" s="218"/>
      <c r="AD1091" s="219"/>
      <c r="AN1091" s="63"/>
      <c r="AO1091" s="63"/>
      <c r="AP1091" s="63"/>
      <c r="AQ1091" s="63"/>
      <c r="AR1091" s="63"/>
      <c r="AS1091" s="63"/>
      <c r="AT1091" s="63"/>
      <c r="AU1091" s="63"/>
      <c r="AV1091" s="217"/>
      <c r="AW1091" s="218"/>
      <c r="AX1091" s="219"/>
      <c r="AY1091" s="218"/>
      <c r="AZ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</row>
    <row r="1092" spans="27:68" x14ac:dyDescent="0.2">
      <c r="AA1092" s="217"/>
      <c r="AB1092" s="218"/>
      <c r="AC1092" s="218"/>
      <c r="AD1092" s="219"/>
      <c r="AN1092" s="63"/>
      <c r="AO1092" s="63"/>
      <c r="AP1092" s="63"/>
      <c r="AQ1092" s="63"/>
      <c r="AR1092" s="63"/>
      <c r="AS1092" s="63"/>
      <c r="AT1092" s="63"/>
      <c r="AU1092" s="63"/>
      <c r="AV1092" s="217"/>
      <c r="AW1092" s="218"/>
      <c r="AX1092" s="219"/>
      <c r="AY1092" s="218"/>
      <c r="AZ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</row>
    <row r="1093" spans="27:68" x14ac:dyDescent="0.2">
      <c r="AA1093" s="217"/>
      <c r="AB1093" s="218"/>
      <c r="AC1093" s="218"/>
      <c r="AD1093" s="219"/>
      <c r="AN1093" s="63"/>
      <c r="AO1093" s="63"/>
      <c r="AP1093" s="63"/>
      <c r="AQ1093" s="63"/>
      <c r="AR1093" s="63"/>
      <c r="AS1093" s="63"/>
      <c r="AT1093" s="63"/>
      <c r="AU1093" s="63"/>
      <c r="AV1093" s="217"/>
      <c r="AW1093" s="218"/>
      <c r="AX1093" s="219"/>
      <c r="AY1093" s="218"/>
      <c r="AZ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</row>
    <row r="1094" spans="27:68" x14ac:dyDescent="0.2">
      <c r="AA1094" s="217"/>
      <c r="AB1094" s="218"/>
      <c r="AC1094" s="218"/>
      <c r="AD1094" s="219"/>
      <c r="AN1094" s="63"/>
      <c r="AO1094" s="63"/>
      <c r="AP1094" s="63"/>
      <c r="AQ1094" s="63"/>
      <c r="AR1094" s="63"/>
      <c r="AS1094" s="63"/>
      <c r="AT1094" s="63"/>
      <c r="AU1094" s="63"/>
      <c r="AV1094" s="217"/>
      <c r="AW1094" s="218"/>
      <c r="AX1094" s="219"/>
      <c r="AY1094" s="218"/>
      <c r="AZ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</row>
    <row r="1095" spans="27:68" x14ac:dyDescent="0.2">
      <c r="AA1095" s="217"/>
      <c r="AB1095" s="218"/>
      <c r="AC1095" s="218"/>
      <c r="AD1095" s="219"/>
      <c r="AN1095" s="63"/>
      <c r="AO1095" s="63"/>
      <c r="AP1095" s="63"/>
      <c r="AQ1095" s="63"/>
      <c r="AR1095" s="63"/>
      <c r="AS1095" s="63"/>
      <c r="AT1095" s="63"/>
      <c r="AU1095" s="63"/>
      <c r="AV1095" s="217"/>
      <c r="AW1095" s="218"/>
      <c r="AX1095" s="219"/>
      <c r="AY1095" s="218"/>
      <c r="AZ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</row>
    <row r="1096" spans="27:68" x14ac:dyDescent="0.2">
      <c r="AA1096" s="217"/>
      <c r="AB1096" s="218"/>
      <c r="AC1096" s="218"/>
      <c r="AD1096" s="219"/>
      <c r="AN1096" s="63"/>
      <c r="AO1096" s="63"/>
      <c r="AP1096" s="63"/>
      <c r="AQ1096" s="63"/>
      <c r="AR1096" s="63"/>
      <c r="AS1096" s="63"/>
      <c r="AT1096" s="63"/>
      <c r="AU1096" s="63"/>
      <c r="AV1096" s="217"/>
      <c r="AW1096" s="218"/>
      <c r="AX1096" s="219"/>
      <c r="AY1096" s="218"/>
      <c r="AZ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</row>
    <row r="1097" spans="27:68" x14ac:dyDescent="0.2">
      <c r="AA1097" s="217"/>
      <c r="AB1097" s="218"/>
      <c r="AC1097" s="218"/>
      <c r="AD1097" s="219"/>
      <c r="AN1097" s="63"/>
      <c r="AO1097" s="63"/>
      <c r="AP1097" s="63"/>
      <c r="AQ1097" s="63"/>
      <c r="AR1097" s="63"/>
      <c r="AS1097" s="63"/>
      <c r="AT1097" s="63"/>
      <c r="AU1097" s="63"/>
      <c r="AV1097" s="217"/>
      <c r="AW1097" s="218"/>
      <c r="AX1097" s="219"/>
      <c r="AY1097" s="218"/>
      <c r="AZ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</row>
    <row r="1098" spans="27:68" x14ac:dyDescent="0.2">
      <c r="AA1098" s="217"/>
      <c r="AB1098" s="218"/>
      <c r="AC1098" s="218"/>
      <c r="AD1098" s="219"/>
      <c r="AN1098" s="63"/>
      <c r="AO1098" s="63"/>
      <c r="AP1098" s="63"/>
      <c r="AQ1098" s="63"/>
      <c r="AR1098" s="63"/>
      <c r="AS1098" s="63"/>
      <c r="AT1098" s="63"/>
      <c r="AU1098" s="63"/>
      <c r="AV1098" s="217"/>
      <c r="AW1098" s="218"/>
      <c r="AX1098" s="219"/>
      <c r="AY1098" s="218"/>
      <c r="AZ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</row>
    <row r="1099" spans="27:68" x14ac:dyDescent="0.2">
      <c r="AA1099" s="217"/>
      <c r="AB1099" s="218"/>
      <c r="AC1099" s="218"/>
      <c r="AD1099" s="219"/>
      <c r="AN1099" s="63"/>
      <c r="AO1099" s="63"/>
      <c r="AP1099" s="63"/>
      <c r="AQ1099" s="63"/>
      <c r="AR1099" s="63"/>
      <c r="AS1099" s="63"/>
      <c r="AT1099" s="63"/>
      <c r="AU1099" s="63"/>
      <c r="AV1099" s="217"/>
      <c r="AW1099" s="218"/>
      <c r="AX1099" s="219"/>
      <c r="AY1099" s="218"/>
      <c r="AZ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</row>
    <row r="1100" spans="27:68" x14ac:dyDescent="0.2">
      <c r="AA1100" s="217"/>
      <c r="AB1100" s="218"/>
      <c r="AC1100" s="218"/>
      <c r="AD1100" s="219"/>
      <c r="AN1100" s="63"/>
      <c r="AO1100" s="63"/>
      <c r="AP1100" s="63"/>
      <c r="AQ1100" s="63"/>
      <c r="AR1100" s="63"/>
      <c r="AS1100" s="63"/>
      <c r="AT1100" s="63"/>
      <c r="AU1100" s="63"/>
      <c r="AV1100" s="217"/>
      <c r="AW1100" s="218"/>
      <c r="AX1100" s="219"/>
      <c r="AY1100" s="218"/>
      <c r="AZ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</row>
    <row r="1101" spans="27:68" x14ac:dyDescent="0.2">
      <c r="AA1101" s="217"/>
      <c r="AB1101" s="218"/>
      <c r="AC1101" s="218"/>
      <c r="AD1101" s="219"/>
      <c r="AN1101" s="63"/>
      <c r="AO1101" s="63"/>
      <c r="AP1101" s="63"/>
      <c r="AQ1101" s="63"/>
      <c r="AR1101" s="63"/>
      <c r="AS1101" s="63"/>
      <c r="AT1101" s="63"/>
      <c r="AU1101" s="63"/>
      <c r="AV1101" s="217"/>
      <c r="AW1101" s="218"/>
      <c r="AX1101" s="219"/>
      <c r="AY1101" s="218"/>
      <c r="AZ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</row>
    <row r="1102" spans="27:68" x14ac:dyDescent="0.2">
      <c r="AA1102" s="217"/>
      <c r="AB1102" s="218"/>
      <c r="AC1102" s="218"/>
      <c r="AD1102" s="219"/>
      <c r="AN1102" s="63"/>
      <c r="AO1102" s="63"/>
      <c r="AP1102" s="63"/>
      <c r="AQ1102" s="63"/>
      <c r="AR1102" s="63"/>
      <c r="AS1102" s="63"/>
      <c r="AT1102" s="63"/>
      <c r="AU1102" s="63"/>
      <c r="AV1102" s="217"/>
      <c r="AW1102" s="218"/>
      <c r="AX1102" s="219"/>
      <c r="AY1102" s="218"/>
      <c r="AZ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</row>
    <row r="1103" spans="27:68" x14ac:dyDescent="0.2">
      <c r="AA1103" s="217"/>
      <c r="AB1103" s="218"/>
      <c r="AC1103" s="218"/>
      <c r="AD1103" s="219"/>
      <c r="AN1103" s="63"/>
      <c r="AO1103" s="63"/>
      <c r="AP1103" s="63"/>
      <c r="AQ1103" s="63"/>
      <c r="AR1103" s="63"/>
      <c r="AS1103" s="63"/>
      <c r="AT1103" s="63"/>
      <c r="AU1103" s="63"/>
      <c r="AV1103" s="217"/>
      <c r="AW1103" s="218"/>
      <c r="AX1103" s="219"/>
      <c r="AY1103" s="218"/>
      <c r="AZ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</row>
    <row r="1104" spans="27:68" x14ac:dyDescent="0.2">
      <c r="AA1104" s="217"/>
      <c r="AB1104" s="218"/>
      <c r="AC1104" s="218"/>
      <c r="AD1104" s="219"/>
      <c r="AN1104" s="63"/>
      <c r="AO1104" s="63"/>
      <c r="AP1104" s="63"/>
      <c r="AQ1104" s="63"/>
      <c r="AR1104" s="63"/>
      <c r="AS1104" s="63"/>
      <c r="AT1104" s="63"/>
      <c r="AU1104" s="63"/>
      <c r="AV1104" s="217"/>
      <c r="AW1104" s="218"/>
      <c r="AX1104" s="219"/>
      <c r="AY1104" s="218"/>
      <c r="AZ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</row>
    <row r="1105" spans="27:68" x14ac:dyDescent="0.2">
      <c r="AA1105" s="217"/>
      <c r="AB1105" s="218"/>
      <c r="AC1105" s="218"/>
      <c r="AD1105" s="219"/>
      <c r="AN1105" s="63"/>
      <c r="AO1105" s="63"/>
      <c r="AP1105" s="63"/>
      <c r="AQ1105" s="63"/>
      <c r="AR1105" s="63"/>
      <c r="AS1105" s="63"/>
      <c r="AT1105" s="63"/>
      <c r="AU1105" s="63"/>
      <c r="AV1105" s="217"/>
      <c r="AW1105" s="218"/>
      <c r="AX1105" s="219"/>
      <c r="AY1105" s="218"/>
      <c r="AZ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</row>
    <row r="1106" spans="27:68" x14ac:dyDescent="0.2">
      <c r="AA1106" s="217"/>
      <c r="AB1106" s="218"/>
      <c r="AC1106" s="218"/>
      <c r="AD1106" s="219"/>
      <c r="AN1106" s="63"/>
      <c r="AO1106" s="63"/>
      <c r="AP1106" s="63"/>
      <c r="AQ1106" s="63"/>
      <c r="AR1106" s="63"/>
      <c r="AS1106" s="63"/>
      <c r="AT1106" s="63"/>
      <c r="AU1106" s="63"/>
      <c r="AV1106" s="217"/>
      <c r="AW1106" s="218"/>
      <c r="AX1106" s="219"/>
      <c r="AY1106" s="218"/>
      <c r="AZ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</row>
    <row r="1107" spans="27:68" x14ac:dyDescent="0.2">
      <c r="AA1107" s="217"/>
      <c r="AB1107" s="218"/>
      <c r="AC1107" s="218"/>
      <c r="AD1107" s="219"/>
      <c r="AN1107" s="63"/>
      <c r="AO1107" s="63"/>
      <c r="AP1107" s="63"/>
      <c r="AQ1107" s="63"/>
      <c r="AR1107" s="63"/>
      <c r="AS1107" s="63"/>
      <c r="AT1107" s="63"/>
      <c r="AU1107" s="63"/>
      <c r="AV1107" s="217"/>
      <c r="AW1107" s="218"/>
      <c r="AX1107" s="219"/>
      <c r="AY1107" s="218"/>
      <c r="AZ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</row>
    <row r="1108" spans="27:68" x14ac:dyDescent="0.2">
      <c r="AA1108" s="217"/>
      <c r="AB1108" s="218"/>
      <c r="AC1108" s="218"/>
      <c r="AD1108" s="219"/>
      <c r="AN1108" s="63"/>
      <c r="AO1108" s="63"/>
      <c r="AP1108" s="63"/>
      <c r="AQ1108" s="63"/>
      <c r="AR1108" s="63"/>
      <c r="AS1108" s="63"/>
      <c r="AT1108" s="63"/>
      <c r="AU1108" s="63"/>
      <c r="AV1108" s="217"/>
      <c r="AW1108" s="218"/>
      <c r="AX1108" s="219"/>
      <c r="AY1108" s="218"/>
      <c r="AZ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</row>
    <row r="1109" spans="27:68" x14ac:dyDescent="0.2">
      <c r="AA1109" s="217"/>
      <c r="AB1109" s="218"/>
      <c r="AC1109" s="218"/>
      <c r="AD1109" s="219"/>
      <c r="AN1109" s="63"/>
      <c r="AO1109" s="63"/>
      <c r="AP1109" s="63"/>
      <c r="AQ1109" s="63"/>
      <c r="AR1109" s="63"/>
      <c r="AS1109" s="63"/>
      <c r="AT1109" s="63"/>
      <c r="AU1109" s="63"/>
      <c r="AV1109" s="217"/>
      <c r="AW1109" s="218"/>
      <c r="AX1109" s="219"/>
      <c r="AY1109" s="218"/>
      <c r="AZ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</row>
    <row r="1110" spans="27:68" x14ac:dyDescent="0.2">
      <c r="AA1110" s="217"/>
      <c r="AB1110" s="218"/>
      <c r="AC1110" s="218"/>
      <c r="AD1110" s="219"/>
      <c r="AN1110" s="63"/>
      <c r="AO1110" s="63"/>
      <c r="AP1110" s="63"/>
      <c r="AQ1110" s="63"/>
      <c r="AR1110" s="63"/>
      <c r="AS1110" s="63"/>
      <c r="AT1110" s="63"/>
      <c r="AU1110" s="63"/>
      <c r="AV1110" s="217"/>
      <c r="AW1110" s="218"/>
      <c r="AX1110" s="219"/>
      <c r="AY1110" s="218"/>
      <c r="AZ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</row>
    <row r="1111" spans="27:68" x14ac:dyDescent="0.2">
      <c r="AA1111" s="217"/>
      <c r="AB1111" s="218"/>
      <c r="AC1111" s="218"/>
      <c r="AD1111" s="219"/>
      <c r="AN1111" s="63"/>
      <c r="AO1111" s="63"/>
      <c r="AP1111" s="63"/>
      <c r="AQ1111" s="63"/>
      <c r="AR1111" s="63"/>
      <c r="AS1111" s="63"/>
      <c r="AT1111" s="63"/>
      <c r="AU1111" s="63"/>
      <c r="AV1111" s="217"/>
      <c r="AW1111" s="218"/>
      <c r="AX1111" s="219"/>
      <c r="AY1111" s="218"/>
      <c r="AZ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</row>
    <row r="1112" spans="27:68" x14ac:dyDescent="0.2">
      <c r="AA1112" s="217"/>
      <c r="AB1112" s="218"/>
      <c r="AC1112" s="218"/>
      <c r="AD1112" s="219"/>
      <c r="AN1112" s="63"/>
      <c r="AO1112" s="63"/>
      <c r="AP1112" s="63"/>
      <c r="AQ1112" s="63"/>
      <c r="AR1112" s="63"/>
      <c r="AS1112" s="63"/>
      <c r="AT1112" s="63"/>
      <c r="AU1112" s="63"/>
      <c r="AV1112" s="217"/>
      <c r="AW1112" s="218"/>
      <c r="AX1112" s="219"/>
      <c r="AY1112" s="218"/>
      <c r="AZ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</row>
    <row r="1113" spans="27:68" x14ac:dyDescent="0.2">
      <c r="AA1113" s="217"/>
      <c r="AB1113" s="218"/>
      <c r="AC1113" s="218"/>
      <c r="AD1113" s="219"/>
      <c r="AN1113" s="63"/>
      <c r="AO1113" s="63"/>
      <c r="AP1113" s="63"/>
      <c r="AQ1113" s="63"/>
      <c r="AR1113" s="63"/>
      <c r="AS1113" s="63"/>
      <c r="AT1113" s="63"/>
      <c r="AU1113" s="63"/>
      <c r="AV1113" s="217"/>
      <c r="AW1113" s="218"/>
      <c r="AX1113" s="219"/>
      <c r="AY1113" s="218"/>
      <c r="AZ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</row>
    <row r="1114" spans="27:68" x14ac:dyDescent="0.2">
      <c r="AA1114" s="217"/>
      <c r="AB1114" s="218"/>
      <c r="AC1114" s="218"/>
      <c r="AD1114" s="219"/>
      <c r="AN1114" s="63"/>
      <c r="AO1114" s="63"/>
      <c r="AP1114" s="63"/>
      <c r="AQ1114" s="63"/>
      <c r="AR1114" s="63"/>
      <c r="AS1114" s="63"/>
      <c r="AT1114" s="63"/>
      <c r="AU1114" s="63"/>
      <c r="AV1114" s="217"/>
      <c r="AW1114" s="218"/>
      <c r="AX1114" s="219"/>
      <c r="AY1114" s="218"/>
      <c r="AZ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</row>
    <row r="1115" spans="27:68" x14ac:dyDescent="0.2">
      <c r="AA1115" s="217"/>
      <c r="AB1115" s="218"/>
      <c r="AC1115" s="218"/>
      <c r="AD1115" s="219"/>
      <c r="AN1115" s="63"/>
      <c r="AO1115" s="63"/>
      <c r="AP1115" s="63"/>
      <c r="AQ1115" s="63"/>
      <c r="AR1115" s="63"/>
      <c r="AS1115" s="63"/>
      <c r="AT1115" s="63"/>
      <c r="AU1115" s="63"/>
      <c r="AV1115" s="217"/>
      <c r="AW1115" s="218"/>
      <c r="AX1115" s="219"/>
      <c r="AY1115" s="218"/>
      <c r="AZ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</row>
    <row r="1116" spans="27:68" x14ac:dyDescent="0.2">
      <c r="AA1116" s="217"/>
      <c r="AB1116" s="218"/>
      <c r="AC1116" s="218"/>
      <c r="AD1116" s="219"/>
      <c r="AN1116" s="63"/>
      <c r="AO1116" s="63"/>
      <c r="AP1116" s="63"/>
      <c r="AQ1116" s="63"/>
      <c r="AR1116" s="63"/>
      <c r="AS1116" s="63"/>
      <c r="AT1116" s="63"/>
      <c r="AU1116" s="63"/>
      <c r="AV1116" s="217"/>
      <c r="AW1116" s="218"/>
      <c r="AX1116" s="219"/>
      <c r="AY1116" s="218"/>
      <c r="AZ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</row>
    <row r="1117" spans="27:68" x14ac:dyDescent="0.2">
      <c r="AA1117" s="217"/>
      <c r="AB1117" s="218"/>
      <c r="AC1117" s="218"/>
      <c r="AD1117" s="219"/>
      <c r="AN1117" s="63"/>
      <c r="AO1117" s="63"/>
      <c r="AP1117" s="63"/>
      <c r="AQ1117" s="63"/>
      <c r="AR1117" s="63"/>
      <c r="AS1117" s="63"/>
      <c r="AT1117" s="63"/>
      <c r="AU1117" s="63"/>
      <c r="AV1117" s="217"/>
      <c r="AW1117" s="218"/>
      <c r="AX1117" s="219"/>
      <c r="AY1117" s="218"/>
      <c r="AZ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</row>
    <row r="1118" spans="27:68" x14ac:dyDescent="0.2">
      <c r="AA1118" s="217"/>
      <c r="AB1118" s="218"/>
      <c r="AC1118" s="218"/>
      <c r="AD1118" s="219"/>
      <c r="AN1118" s="63"/>
      <c r="AO1118" s="63"/>
      <c r="AP1118" s="63"/>
      <c r="AQ1118" s="63"/>
      <c r="AR1118" s="63"/>
      <c r="AS1118" s="63"/>
      <c r="AT1118" s="63"/>
      <c r="AU1118" s="63"/>
      <c r="AV1118" s="217"/>
      <c r="AW1118" s="218"/>
      <c r="AX1118" s="219"/>
      <c r="AY1118" s="218"/>
      <c r="AZ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</row>
    <row r="1119" spans="27:68" x14ac:dyDescent="0.2">
      <c r="AA1119" s="217"/>
      <c r="AB1119" s="218"/>
      <c r="AC1119" s="218"/>
      <c r="AD1119" s="219"/>
      <c r="AN1119" s="63"/>
      <c r="AO1119" s="63"/>
      <c r="AP1119" s="63"/>
      <c r="AQ1119" s="63"/>
      <c r="AR1119" s="63"/>
      <c r="AS1119" s="63"/>
      <c r="AT1119" s="63"/>
      <c r="AU1119" s="63"/>
      <c r="AV1119" s="217"/>
      <c r="AW1119" s="218"/>
      <c r="AX1119" s="219"/>
      <c r="AY1119" s="218"/>
      <c r="AZ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</row>
    <row r="1120" spans="27:68" x14ac:dyDescent="0.2">
      <c r="AA1120" s="217"/>
      <c r="AB1120" s="218"/>
      <c r="AC1120" s="218"/>
      <c r="AD1120" s="219"/>
      <c r="AN1120" s="63"/>
      <c r="AO1120" s="63"/>
      <c r="AP1120" s="63"/>
      <c r="AQ1120" s="63"/>
      <c r="AR1120" s="63"/>
      <c r="AS1120" s="63"/>
      <c r="AT1120" s="63"/>
      <c r="AU1120" s="63"/>
      <c r="AV1120" s="217"/>
      <c r="AW1120" s="218"/>
      <c r="AX1120" s="219"/>
      <c r="AY1120" s="218"/>
      <c r="AZ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</row>
    <row r="1121" spans="27:68" x14ac:dyDescent="0.2">
      <c r="AA1121" s="217"/>
      <c r="AB1121" s="218"/>
      <c r="AC1121" s="218"/>
      <c r="AD1121" s="219"/>
      <c r="AN1121" s="63"/>
      <c r="AO1121" s="63"/>
      <c r="AP1121" s="63"/>
      <c r="AQ1121" s="63"/>
      <c r="AR1121" s="63"/>
      <c r="AS1121" s="63"/>
      <c r="AT1121" s="63"/>
      <c r="AU1121" s="63"/>
      <c r="AV1121" s="217"/>
      <c r="AW1121" s="218"/>
      <c r="AX1121" s="219"/>
      <c r="AY1121" s="218"/>
      <c r="AZ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</row>
    <row r="1122" spans="27:68" x14ac:dyDescent="0.2">
      <c r="AA1122" s="217"/>
      <c r="AB1122" s="218"/>
      <c r="AC1122" s="218"/>
      <c r="AD1122" s="219"/>
      <c r="AN1122" s="63"/>
      <c r="AO1122" s="63"/>
      <c r="AP1122" s="63"/>
      <c r="AQ1122" s="63"/>
      <c r="AR1122" s="63"/>
      <c r="AS1122" s="63"/>
      <c r="AT1122" s="63"/>
      <c r="AU1122" s="63"/>
      <c r="AV1122" s="217"/>
      <c r="AW1122" s="218"/>
      <c r="AX1122" s="219"/>
      <c r="AY1122" s="218"/>
      <c r="AZ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</row>
    <row r="1123" spans="27:68" x14ac:dyDescent="0.2">
      <c r="AA1123" s="217"/>
      <c r="AB1123" s="218"/>
      <c r="AC1123" s="218"/>
      <c r="AD1123" s="219"/>
      <c r="AN1123" s="63"/>
      <c r="AO1123" s="63"/>
      <c r="AP1123" s="63"/>
      <c r="AQ1123" s="63"/>
      <c r="AR1123" s="63"/>
      <c r="AS1123" s="63"/>
      <c r="AT1123" s="63"/>
      <c r="AU1123" s="63"/>
      <c r="AV1123" s="217"/>
      <c r="AW1123" s="218"/>
      <c r="AX1123" s="219"/>
      <c r="AY1123" s="218"/>
      <c r="AZ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</row>
    <row r="1124" spans="27:68" x14ac:dyDescent="0.2">
      <c r="AA1124" s="217"/>
      <c r="AB1124" s="218"/>
      <c r="AC1124" s="218"/>
      <c r="AD1124" s="219"/>
      <c r="AN1124" s="63"/>
      <c r="AO1124" s="63"/>
      <c r="AP1124" s="63"/>
      <c r="AQ1124" s="63"/>
      <c r="AR1124" s="63"/>
      <c r="AS1124" s="63"/>
      <c r="AT1124" s="63"/>
      <c r="AU1124" s="63"/>
      <c r="AV1124" s="217"/>
      <c r="AW1124" s="218"/>
      <c r="AX1124" s="219"/>
      <c r="AY1124" s="218"/>
      <c r="AZ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</row>
    <row r="1125" spans="27:68" x14ac:dyDescent="0.2">
      <c r="AA1125" s="217"/>
      <c r="AB1125" s="218"/>
      <c r="AC1125" s="218"/>
      <c r="AD1125" s="219"/>
      <c r="AN1125" s="63"/>
      <c r="AO1125" s="63"/>
      <c r="AP1125" s="63"/>
      <c r="AQ1125" s="63"/>
      <c r="AR1125" s="63"/>
      <c r="AS1125" s="63"/>
      <c r="AT1125" s="63"/>
      <c r="AU1125" s="63"/>
      <c r="AV1125" s="217"/>
      <c r="AW1125" s="218"/>
      <c r="AX1125" s="219"/>
      <c r="AY1125" s="218"/>
      <c r="AZ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</row>
    <row r="1126" spans="27:68" x14ac:dyDescent="0.2">
      <c r="AA1126" s="217"/>
      <c r="AB1126" s="218"/>
      <c r="AC1126" s="218"/>
      <c r="AD1126" s="219"/>
      <c r="AN1126" s="63"/>
      <c r="AO1126" s="63"/>
      <c r="AP1126" s="63"/>
      <c r="AQ1126" s="63"/>
      <c r="AR1126" s="63"/>
      <c r="AS1126" s="63"/>
      <c r="AT1126" s="63"/>
      <c r="AU1126" s="63"/>
      <c r="AV1126" s="217"/>
      <c r="AW1126" s="218"/>
      <c r="AX1126" s="219"/>
      <c r="AY1126" s="218"/>
      <c r="AZ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</row>
    <row r="1127" spans="27:68" x14ac:dyDescent="0.2">
      <c r="AA1127" s="217"/>
      <c r="AB1127" s="218"/>
      <c r="AC1127" s="218"/>
      <c r="AD1127" s="219"/>
      <c r="AN1127" s="63"/>
      <c r="AO1127" s="63"/>
      <c r="AP1127" s="63"/>
      <c r="AQ1127" s="63"/>
      <c r="AR1127" s="63"/>
      <c r="AS1127" s="63"/>
      <c r="AT1127" s="63"/>
      <c r="AU1127" s="63"/>
      <c r="AV1127" s="217"/>
      <c r="AW1127" s="218"/>
      <c r="AX1127" s="219"/>
      <c r="AY1127" s="218"/>
      <c r="AZ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</row>
    <row r="1128" spans="27:68" x14ac:dyDescent="0.2">
      <c r="AA1128" s="217"/>
      <c r="AB1128" s="218"/>
      <c r="AC1128" s="218"/>
      <c r="AD1128" s="219"/>
      <c r="AN1128" s="63"/>
      <c r="AO1128" s="63"/>
      <c r="AP1128" s="63"/>
      <c r="AQ1128" s="63"/>
      <c r="AR1128" s="63"/>
      <c r="AS1128" s="63"/>
      <c r="AT1128" s="63"/>
      <c r="AU1128" s="63"/>
      <c r="AV1128" s="217"/>
      <c r="AW1128" s="218"/>
      <c r="AX1128" s="219"/>
      <c r="AY1128" s="218"/>
      <c r="AZ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</row>
    <row r="1129" spans="27:68" x14ac:dyDescent="0.2">
      <c r="AA1129" s="217"/>
      <c r="AB1129" s="218"/>
      <c r="AC1129" s="218"/>
      <c r="AD1129" s="219"/>
      <c r="AN1129" s="63"/>
      <c r="AO1129" s="63"/>
      <c r="AP1129" s="63"/>
      <c r="AQ1129" s="63"/>
      <c r="AR1129" s="63"/>
      <c r="AS1129" s="63"/>
      <c r="AT1129" s="63"/>
      <c r="AU1129" s="63"/>
      <c r="AV1129" s="217"/>
      <c r="AW1129" s="218"/>
      <c r="AX1129" s="219"/>
      <c r="AY1129" s="218"/>
      <c r="AZ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</row>
    <row r="1130" spans="27:68" x14ac:dyDescent="0.2">
      <c r="AA1130" s="217"/>
      <c r="AB1130" s="218"/>
      <c r="AC1130" s="218"/>
      <c r="AD1130" s="219"/>
      <c r="AN1130" s="63"/>
      <c r="AO1130" s="63"/>
      <c r="AP1130" s="63"/>
      <c r="AQ1130" s="63"/>
      <c r="AR1130" s="63"/>
      <c r="AS1130" s="63"/>
      <c r="AT1130" s="63"/>
      <c r="AU1130" s="63"/>
      <c r="AV1130" s="217"/>
      <c r="AW1130" s="218"/>
      <c r="AX1130" s="219"/>
      <c r="AY1130" s="218"/>
      <c r="AZ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</row>
    <row r="1131" spans="27:68" x14ac:dyDescent="0.2">
      <c r="AA1131" s="217"/>
      <c r="AB1131" s="218"/>
      <c r="AC1131" s="218"/>
      <c r="AD1131" s="219"/>
      <c r="AN1131" s="63"/>
      <c r="AO1131" s="63"/>
      <c r="AP1131" s="63"/>
      <c r="AQ1131" s="63"/>
      <c r="AR1131" s="63"/>
      <c r="AS1131" s="63"/>
      <c r="AT1131" s="63"/>
      <c r="AU1131" s="63"/>
      <c r="AV1131" s="217"/>
      <c r="AW1131" s="218"/>
      <c r="AX1131" s="219"/>
      <c r="AY1131" s="218"/>
      <c r="AZ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</row>
    <row r="1132" spans="27:68" x14ac:dyDescent="0.2">
      <c r="AA1132" s="217"/>
      <c r="AB1132" s="218"/>
      <c r="AC1132" s="218"/>
      <c r="AD1132" s="219"/>
      <c r="AN1132" s="63"/>
      <c r="AO1132" s="63"/>
      <c r="AP1132" s="63"/>
      <c r="AQ1132" s="63"/>
      <c r="AR1132" s="63"/>
      <c r="AS1132" s="63"/>
      <c r="AT1132" s="63"/>
      <c r="AU1132" s="63"/>
      <c r="AV1132" s="217"/>
      <c r="AW1132" s="218"/>
      <c r="AX1132" s="219"/>
      <c r="AY1132" s="218"/>
      <c r="AZ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</row>
    <row r="1133" spans="27:68" x14ac:dyDescent="0.2">
      <c r="AA1133" s="217"/>
      <c r="AB1133" s="218"/>
      <c r="AC1133" s="218"/>
      <c r="AD1133" s="219"/>
      <c r="AN1133" s="63"/>
      <c r="AO1133" s="63"/>
      <c r="AP1133" s="63"/>
      <c r="AQ1133" s="63"/>
      <c r="AR1133" s="63"/>
      <c r="AS1133" s="63"/>
      <c r="AT1133" s="63"/>
      <c r="AU1133" s="63"/>
      <c r="AV1133" s="217"/>
      <c r="AW1133" s="218"/>
      <c r="AX1133" s="219"/>
      <c r="AY1133" s="218"/>
      <c r="AZ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</row>
    <row r="1134" spans="27:68" x14ac:dyDescent="0.2">
      <c r="AA1134" s="217"/>
      <c r="AB1134" s="218"/>
      <c r="AC1134" s="218"/>
      <c r="AD1134" s="219"/>
      <c r="AN1134" s="63"/>
      <c r="AO1134" s="63"/>
      <c r="AP1134" s="63"/>
      <c r="AQ1134" s="63"/>
      <c r="AR1134" s="63"/>
      <c r="AS1134" s="63"/>
      <c r="AT1134" s="63"/>
      <c r="AU1134" s="63"/>
      <c r="AV1134" s="217"/>
      <c r="AW1134" s="218"/>
      <c r="AX1134" s="219"/>
      <c r="AY1134" s="218"/>
      <c r="AZ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</row>
    <row r="1135" spans="27:68" x14ac:dyDescent="0.2">
      <c r="AA1135" s="217"/>
      <c r="AB1135" s="218"/>
      <c r="AC1135" s="218"/>
      <c r="AD1135" s="219"/>
      <c r="AN1135" s="63"/>
      <c r="AO1135" s="63"/>
      <c r="AP1135" s="63"/>
      <c r="AQ1135" s="63"/>
      <c r="AR1135" s="63"/>
      <c r="AS1135" s="63"/>
      <c r="AT1135" s="63"/>
      <c r="AU1135" s="63"/>
      <c r="AV1135" s="217"/>
      <c r="AW1135" s="218"/>
      <c r="AX1135" s="219"/>
      <c r="AY1135" s="218"/>
      <c r="AZ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</row>
    <row r="1136" spans="27:68" x14ac:dyDescent="0.2">
      <c r="AA1136" s="217"/>
      <c r="AB1136" s="218"/>
      <c r="AC1136" s="218"/>
      <c r="AD1136" s="219"/>
      <c r="AN1136" s="63"/>
      <c r="AO1136" s="63"/>
      <c r="AP1136" s="63"/>
      <c r="AQ1136" s="63"/>
      <c r="AR1136" s="63"/>
      <c r="AS1136" s="63"/>
      <c r="AT1136" s="63"/>
      <c r="AU1136" s="63"/>
      <c r="AV1136" s="217"/>
      <c r="AW1136" s="218"/>
      <c r="AX1136" s="219"/>
      <c r="AY1136" s="218"/>
      <c r="AZ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</row>
    <row r="1137" spans="27:68" x14ac:dyDescent="0.2">
      <c r="AA1137" s="217"/>
      <c r="AB1137" s="218"/>
      <c r="AC1137" s="218"/>
      <c r="AD1137" s="219"/>
      <c r="AN1137" s="63"/>
      <c r="AO1137" s="63"/>
      <c r="AP1137" s="63"/>
      <c r="AQ1137" s="63"/>
      <c r="AR1137" s="63"/>
      <c r="AS1137" s="63"/>
      <c r="AT1137" s="63"/>
      <c r="AU1137" s="63"/>
      <c r="AV1137" s="217"/>
      <c r="AW1137" s="218"/>
      <c r="AX1137" s="219"/>
      <c r="AY1137" s="218"/>
      <c r="AZ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</row>
    <row r="1138" spans="27:68" x14ac:dyDescent="0.2">
      <c r="AA1138" s="217"/>
      <c r="AB1138" s="218"/>
      <c r="AC1138" s="218"/>
      <c r="AD1138" s="219"/>
      <c r="AN1138" s="63"/>
      <c r="AO1138" s="63"/>
      <c r="AP1138" s="63"/>
      <c r="AQ1138" s="63"/>
      <c r="AR1138" s="63"/>
      <c r="AS1138" s="63"/>
      <c r="AT1138" s="63"/>
      <c r="AU1138" s="63"/>
      <c r="AV1138" s="217"/>
      <c r="AW1138" s="218"/>
      <c r="AX1138" s="219"/>
      <c r="AY1138" s="218"/>
      <c r="AZ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</row>
    <row r="1139" spans="27:68" x14ac:dyDescent="0.2">
      <c r="AA1139" s="217"/>
      <c r="AB1139" s="218"/>
      <c r="AC1139" s="218"/>
      <c r="AD1139" s="219"/>
      <c r="AN1139" s="63"/>
      <c r="AO1139" s="63"/>
      <c r="AP1139" s="63"/>
      <c r="AQ1139" s="63"/>
      <c r="AR1139" s="63"/>
      <c r="AS1139" s="63"/>
      <c r="AT1139" s="63"/>
      <c r="AU1139" s="63"/>
      <c r="AV1139" s="217"/>
      <c r="AW1139" s="218"/>
      <c r="AX1139" s="219"/>
      <c r="AY1139" s="218"/>
      <c r="AZ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</row>
    <row r="1140" spans="27:68" x14ac:dyDescent="0.2">
      <c r="AA1140" s="217"/>
      <c r="AB1140" s="218"/>
      <c r="AC1140" s="218"/>
      <c r="AD1140" s="219"/>
      <c r="AN1140" s="63"/>
      <c r="AO1140" s="63"/>
      <c r="AP1140" s="63"/>
      <c r="AQ1140" s="63"/>
      <c r="AR1140" s="63"/>
      <c r="AS1140" s="63"/>
      <c r="AT1140" s="63"/>
      <c r="AU1140" s="63"/>
      <c r="AV1140" s="217"/>
      <c r="AW1140" s="218"/>
      <c r="AX1140" s="219"/>
      <c r="AY1140" s="218"/>
      <c r="AZ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</row>
    <row r="1141" spans="27:68" x14ac:dyDescent="0.2">
      <c r="AA1141" s="217"/>
      <c r="AB1141" s="218"/>
      <c r="AC1141" s="218"/>
      <c r="AD1141" s="219"/>
      <c r="AN1141" s="63"/>
      <c r="AO1141" s="63"/>
      <c r="AP1141" s="63"/>
      <c r="AQ1141" s="63"/>
      <c r="AR1141" s="63"/>
      <c r="AS1141" s="63"/>
      <c r="AT1141" s="63"/>
      <c r="AU1141" s="63"/>
      <c r="AV1141" s="217"/>
      <c r="AW1141" s="218"/>
      <c r="AX1141" s="219"/>
      <c r="AY1141" s="218"/>
      <c r="AZ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</row>
    <row r="1142" spans="27:68" x14ac:dyDescent="0.2">
      <c r="AA1142" s="217"/>
      <c r="AB1142" s="218"/>
      <c r="AC1142" s="218"/>
      <c r="AD1142" s="219"/>
      <c r="AN1142" s="63"/>
      <c r="AO1142" s="63"/>
      <c r="AP1142" s="63"/>
      <c r="AQ1142" s="63"/>
      <c r="AR1142" s="63"/>
      <c r="AS1142" s="63"/>
      <c r="AT1142" s="63"/>
      <c r="AU1142" s="63"/>
      <c r="AV1142" s="217"/>
      <c r="AW1142" s="218"/>
      <c r="AX1142" s="219"/>
      <c r="AY1142" s="218"/>
      <c r="AZ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</row>
    <row r="1143" spans="27:68" x14ac:dyDescent="0.2">
      <c r="AA1143" s="217"/>
      <c r="AB1143" s="218"/>
      <c r="AC1143" s="218"/>
      <c r="AD1143" s="219"/>
      <c r="AN1143" s="63"/>
      <c r="AO1143" s="63"/>
      <c r="AP1143" s="63"/>
      <c r="AQ1143" s="63"/>
      <c r="AR1143" s="63"/>
      <c r="AS1143" s="63"/>
      <c r="AT1143" s="63"/>
      <c r="AU1143" s="63"/>
      <c r="AV1143" s="217"/>
      <c r="AW1143" s="218"/>
      <c r="AX1143" s="219"/>
      <c r="AY1143" s="218"/>
      <c r="AZ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</row>
    <row r="1144" spans="27:68" x14ac:dyDescent="0.2">
      <c r="AA1144" s="217"/>
      <c r="AB1144" s="218"/>
      <c r="AC1144" s="218"/>
      <c r="AD1144" s="219"/>
      <c r="AN1144" s="63"/>
      <c r="AO1144" s="63"/>
      <c r="AP1144" s="63"/>
      <c r="AQ1144" s="63"/>
      <c r="AR1144" s="63"/>
      <c r="AS1144" s="63"/>
      <c r="AT1144" s="63"/>
      <c r="AU1144" s="63"/>
      <c r="AV1144" s="217"/>
      <c r="AW1144" s="218"/>
      <c r="AX1144" s="219"/>
      <c r="AY1144" s="218"/>
      <c r="AZ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</row>
    <row r="1145" spans="27:68" x14ac:dyDescent="0.2">
      <c r="AA1145" s="217"/>
      <c r="AB1145" s="218"/>
      <c r="AC1145" s="218"/>
      <c r="AD1145" s="219"/>
      <c r="AN1145" s="63"/>
      <c r="AO1145" s="63"/>
      <c r="AP1145" s="63"/>
      <c r="AQ1145" s="63"/>
      <c r="AR1145" s="63"/>
      <c r="AS1145" s="63"/>
      <c r="AT1145" s="63"/>
      <c r="AU1145" s="63"/>
      <c r="AV1145" s="217"/>
      <c r="AW1145" s="218"/>
      <c r="AX1145" s="219"/>
      <c r="AY1145" s="218"/>
      <c r="AZ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</row>
    <row r="1146" spans="27:68" x14ac:dyDescent="0.2">
      <c r="AA1146" s="217"/>
      <c r="AB1146" s="218"/>
      <c r="AC1146" s="218"/>
      <c r="AD1146" s="219"/>
      <c r="AN1146" s="63"/>
      <c r="AO1146" s="63"/>
      <c r="AP1146" s="63"/>
      <c r="AQ1146" s="63"/>
      <c r="AR1146" s="63"/>
      <c r="AS1146" s="63"/>
      <c r="AT1146" s="63"/>
      <c r="AU1146" s="63"/>
      <c r="AV1146" s="217"/>
      <c r="AW1146" s="218"/>
      <c r="AX1146" s="219"/>
      <c r="AY1146" s="218"/>
      <c r="AZ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</row>
    <row r="1147" spans="27:68" x14ac:dyDescent="0.2">
      <c r="AA1147" s="217"/>
      <c r="AB1147" s="218"/>
      <c r="AC1147" s="218"/>
      <c r="AD1147" s="219"/>
      <c r="AN1147" s="63"/>
      <c r="AO1147" s="63"/>
      <c r="AP1147" s="63"/>
      <c r="AQ1147" s="63"/>
      <c r="AR1147" s="63"/>
      <c r="AS1147" s="63"/>
      <c r="AT1147" s="63"/>
      <c r="AU1147" s="63"/>
      <c r="AV1147" s="217"/>
      <c r="AW1147" s="218"/>
      <c r="AX1147" s="219"/>
      <c r="AY1147" s="218"/>
      <c r="AZ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</row>
    <row r="1148" spans="27:68" x14ac:dyDescent="0.2">
      <c r="AA1148" s="217"/>
      <c r="AB1148" s="218"/>
      <c r="AC1148" s="218"/>
      <c r="AD1148" s="219"/>
      <c r="AN1148" s="63"/>
      <c r="AO1148" s="63"/>
      <c r="AP1148" s="63"/>
      <c r="AQ1148" s="63"/>
      <c r="AR1148" s="63"/>
      <c r="AS1148" s="63"/>
      <c r="AT1148" s="63"/>
      <c r="AU1148" s="63"/>
      <c r="AV1148" s="217"/>
      <c r="AW1148" s="218"/>
      <c r="AX1148" s="219"/>
      <c r="AY1148" s="218"/>
      <c r="AZ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</row>
    <row r="1149" spans="27:68" x14ac:dyDescent="0.2">
      <c r="AA1149" s="217"/>
      <c r="AB1149" s="218"/>
      <c r="AC1149" s="218"/>
      <c r="AD1149" s="219"/>
      <c r="AN1149" s="63"/>
      <c r="AO1149" s="63"/>
      <c r="AP1149" s="63"/>
      <c r="AQ1149" s="63"/>
      <c r="AR1149" s="63"/>
      <c r="AS1149" s="63"/>
      <c r="AT1149" s="63"/>
      <c r="AU1149" s="63"/>
      <c r="AV1149" s="217"/>
      <c r="AW1149" s="218"/>
      <c r="AX1149" s="219"/>
      <c r="AY1149" s="218"/>
      <c r="AZ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</row>
    <row r="1150" spans="27:68" x14ac:dyDescent="0.2">
      <c r="AA1150" s="217"/>
      <c r="AB1150" s="218"/>
      <c r="AC1150" s="218"/>
      <c r="AD1150" s="219"/>
      <c r="AN1150" s="63"/>
      <c r="AO1150" s="63"/>
      <c r="AP1150" s="63"/>
      <c r="AQ1150" s="63"/>
      <c r="AR1150" s="63"/>
      <c r="AS1150" s="63"/>
      <c r="AT1150" s="63"/>
      <c r="AU1150" s="63"/>
      <c r="AV1150" s="217"/>
      <c r="AW1150" s="218"/>
      <c r="AX1150" s="219"/>
      <c r="AY1150" s="218"/>
      <c r="AZ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</row>
    <row r="1151" spans="27:68" x14ac:dyDescent="0.2">
      <c r="AA1151" s="217"/>
      <c r="AB1151" s="218"/>
      <c r="AC1151" s="218"/>
      <c r="AD1151" s="219"/>
      <c r="AN1151" s="63"/>
      <c r="AO1151" s="63"/>
      <c r="AP1151" s="63"/>
      <c r="AQ1151" s="63"/>
      <c r="AR1151" s="63"/>
      <c r="AS1151" s="63"/>
      <c r="AT1151" s="63"/>
      <c r="AU1151" s="63"/>
      <c r="AV1151" s="217"/>
      <c r="AW1151" s="218"/>
      <c r="AX1151" s="219"/>
      <c r="AY1151" s="218"/>
      <c r="AZ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</row>
    <row r="1152" spans="27:68" x14ac:dyDescent="0.2">
      <c r="AA1152" s="217"/>
      <c r="AB1152" s="218"/>
      <c r="AC1152" s="218"/>
      <c r="AD1152" s="219"/>
      <c r="AN1152" s="63"/>
      <c r="AO1152" s="63"/>
      <c r="AP1152" s="63"/>
      <c r="AQ1152" s="63"/>
      <c r="AR1152" s="63"/>
      <c r="AS1152" s="63"/>
      <c r="AT1152" s="63"/>
      <c r="AU1152" s="63"/>
      <c r="AV1152" s="217"/>
      <c r="AW1152" s="218"/>
      <c r="AX1152" s="219"/>
      <c r="AY1152" s="218"/>
      <c r="AZ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</row>
    <row r="1153" spans="27:68" x14ac:dyDescent="0.2">
      <c r="AA1153" s="217"/>
      <c r="AB1153" s="218"/>
      <c r="AC1153" s="218"/>
      <c r="AD1153" s="219"/>
      <c r="AN1153" s="63"/>
      <c r="AO1153" s="63"/>
      <c r="AP1153" s="63"/>
      <c r="AQ1153" s="63"/>
      <c r="AR1153" s="63"/>
      <c r="AS1153" s="63"/>
      <c r="AT1153" s="63"/>
      <c r="AU1153" s="63"/>
      <c r="AV1153" s="217"/>
      <c r="AW1153" s="218"/>
      <c r="AX1153" s="219"/>
      <c r="AY1153" s="218"/>
      <c r="AZ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</row>
    <row r="1154" spans="27:68" x14ac:dyDescent="0.2">
      <c r="AA1154" s="217"/>
      <c r="AB1154" s="218"/>
      <c r="AC1154" s="218"/>
      <c r="AD1154" s="219"/>
      <c r="AN1154" s="63"/>
      <c r="AO1154" s="63"/>
      <c r="AP1154" s="63"/>
      <c r="AQ1154" s="63"/>
      <c r="AR1154" s="63"/>
      <c r="AS1154" s="63"/>
      <c r="AT1154" s="63"/>
      <c r="AU1154" s="63"/>
      <c r="AV1154" s="217"/>
      <c r="AW1154" s="218"/>
      <c r="AX1154" s="219"/>
      <c r="AY1154" s="218"/>
      <c r="AZ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</row>
    <row r="1155" spans="27:68" x14ac:dyDescent="0.2">
      <c r="AA1155" s="217"/>
      <c r="AB1155" s="218"/>
      <c r="AC1155" s="218"/>
      <c r="AD1155" s="219"/>
      <c r="AN1155" s="63"/>
      <c r="AO1155" s="63"/>
      <c r="AP1155" s="63"/>
      <c r="AQ1155" s="63"/>
      <c r="AR1155" s="63"/>
      <c r="AS1155" s="63"/>
      <c r="AT1155" s="63"/>
      <c r="AU1155" s="63"/>
      <c r="AV1155" s="217"/>
      <c r="AW1155" s="218"/>
      <c r="AX1155" s="219"/>
      <c r="AY1155" s="218"/>
      <c r="AZ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</row>
    <row r="1156" spans="27:68" x14ac:dyDescent="0.2">
      <c r="AA1156" s="217"/>
      <c r="AB1156" s="218"/>
      <c r="AC1156" s="218"/>
      <c r="AD1156" s="219"/>
      <c r="AN1156" s="63"/>
      <c r="AO1156" s="63"/>
      <c r="AP1156" s="63"/>
      <c r="AQ1156" s="63"/>
      <c r="AR1156" s="63"/>
      <c r="AS1156" s="63"/>
      <c r="AT1156" s="63"/>
      <c r="AU1156" s="63"/>
      <c r="AV1156" s="217"/>
      <c r="AW1156" s="218"/>
      <c r="AX1156" s="219"/>
      <c r="AY1156" s="218"/>
      <c r="AZ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</row>
    <row r="1157" spans="27:68" x14ac:dyDescent="0.2">
      <c r="AA1157" s="217"/>
      <c r="AB1157" s="218"/>
      <c r="AC1157" s="218"/>
      <c r="AD1157" s="219"/>
      <c r="AN1157" s="63"/>
      <c r="AO1157" s="63"/>
      <c r="AP1157" s="63"/>
      <c r="AQ1157" s="63"/>
      <c r="AR1157" s="63"/>
      <c r="AS1157" s="63"/>
      <c r="AT1157" s="63"/>
      <c r="AU1157" s="63"/>
      <c r="AV1157" s="217"/>
      <c r="AW1157" s="218"/>
      <c r="AX1157" s="219"/>
      <c r="AY1157" s="218"/>
      <c r="AZ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</row>
    <row r="1158" spans="27:68" x14ac:dyDescent="0.2">
      <c r="AA1158" s="217"/>
      <c r="AB1158" s="218"/>
      <c r="AC1158" s="218"/>
      <c r="AD1158" s="219"/>
      <c r="AN1158" s="63"/>
      <c r="AO1158" s="63"/>
      <c r="AP1158" s="63"/>
      <c r="AQ1158" s="63"/>
      <c r="AR1158" s="63"/>
      <c r="AS1158" s="63"/>
      <c r="AT1158" s="63"/>
      <c r="AU1158" s="63"/>
      <c r="AV1158" s="217"/>
      <c r="AW1158" s="218"/>
      <c r="AX1158" s="219"/>
      <c r="AY1158" s="218"/>
      <c r="AZ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</row>
    <row r="1159" spans="27:68" x14ac:dyDescent="0.2">
      <c r="AA1159" s="217"/>
      <c r="AB1159" s="218"/>
      <c r="AC1159" s="218"/>
      <c r="AD1159" s="219"/>
      <c r="AN1159" s="63"/>
      <c r="AO1159" s="63"/>
      <c r="AP1159" s="63"/>
      <c r="AQ1159" s="63"/>
      <c r="AR1159" s="63"/>
      <c r="AS1159" s="63"/>
      <c r="AT1159" s="63"/>
      <c r="AU1159" s="63"/>
      <c r="AV1159" s="217"/>
      <c r="AW1159" s="218"/>
      <c r="AX1159" s="219"/>
      <c r="AY1159" s="218"/>
      <c r="AZ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</row>
    <row r="1160" spans="27:68" x14ac:dyDescent="0.2">
      <c r="AA1160" s="217"/>
      <c r="AB1160" s="218"/>
      <c r="AC1160" s="218"/>
      <c r="AD1160" s="219"/>
      <c r="AN1160" s="63"/>
      <c r="AO1160" s="63"/>
      <c r="AP1160" s="63"/>
      <c r="AQ1160" s="63"/>
      <c r="AR1160" s="63"/>
      <c r="AS1160" s="63"/>
      <c r="AT1160" s="63"/>
      <c r="AU1160" s="63"/>
      <c r="AV1160" s="217"/>
      <c r="AW1160" s="218"/>
      <c r="AX1160" s="219"/>
      <c r="AY1160" s="218"/>
      <c r="AZ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</row>
    <row r="1161" spans="27:68" x14ac:dyDescent="0.2">
      <c r="AA1161" s="217"/>
      <c r="AB1161" s="218"/>
      <c r="AC1161" s="218"/>
      <c r="AD1161" s="219"/>
      <c r="AN1161" s="63"/>
      <c r="AO1161" s="63"/>
      <c r="AP1161" s="63"/>
      <c r="AQ1161" s="63"/>
      <c r="AR1161" s="63"/>
      <c r="AS1161" s="63"/>
      <c r="AT1161" s="63"/>
      <c r="AU1161" s="63"/>
      <c r="AV1161" s="217"/>
      <c r="AW1161" s="218"/>
      <c r="AX1161" s="219"/>
      <c r="AY1161" s="218"/>
      <c r="AZ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</row>
    <row r="1162" spans="27:68" x14ac:dyDescent="0.2">
      <c r="AA1162" s="217"/>
      <c r="AB1162" s="218"/>
      <c r="AC1162" s="218"/>
      <c r="AD1162" s="219"/>
      <c r="AN1162" s="63"/>
      <c r="AO1162" s="63"/>
      <c r="AP1162" s="63"/>
      <c r="AQ1162" s="63"/>
      <c r="AR1162" s="63"/>
      <c r="AS1162" s="63"/>
      <c r="AT1162" s="63"/>
      <c r="AU1162" s="63"/>
      <c r="AV1162" s="217"/>
      <c r="AW1162" s="218"/>
      <c r="AX1162" s="219"/>
      <c r="AY1162" s="218"/>
      <c r="AZ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</row>
    <row r="1163" spans="27:68" x14ac:dyDescent="0.2">
      <c r="AA1163" s="217"/>
      <c r="AB1163" s="218"/>
      <c r="AC1163" s="218"/>
      <c r="AD1163" s="219"/>
      <c r="AN1163" s="63"/>
      <c r="AO1163" s="63"/>
      <c r="AP1163" s="63"/>
      <c r="AQ1163" s="63"/>
      <c r="AR1163" s="63"/>
      <c r="AS1163" s="63"/>
      <c r="AT1163" s="63"/>
      <c r="AU1163" s="63"/>
      <c r="AV1163" s="217"/>
      <c r="AW1163" s="218"/>
      <c r="AX1163" s="219"/>
      <c r="AY1163" s="218"/>
      <c r="AZ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</row>
    <row r="1164" spans="27:68" x14ac:dyDescent="0.2">
      <c r="AA1164" s="217"/>
      <c r="AB1164" s="218"/>
      <c r="AC1164" s="218"/>
      <c r="AD1164" s="219"/>
      <c r="AN1164" s="63"/>
      <c r="AO1164" s="63"/>
      <c r="AP1164" s="63"/>
      <c r="AQ1164" s="63"/>
      <c r="AR1164" s="63"/>
      <c r="AS1164" s="63"/>
      <c r="AT1164" s="63"/>
      <c r="AU1164" s="63"/>
      <c r="AV1164" s="217"/>
      <c r="AW1164" s="218"/>
      <c r="AX1164" s="219"/>
      <c r="AY1164" s="218"/>
      <c r="AZ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</row>
    <row r="1165" spans="27:68" x14ac:dyDescent="0.2">
      <c r="AA1165" s="217"/>
      <c r="AB1165" s="218"/>
      <c r="AC1165" s="218"/>
      <c r="AD1165" s="219"/>
      <c r="AN1165" s="63"/>
      <c r="AO1165" s="63"/>
      <c r="AP1165" s="63"/>
      <c r="AQ1165" s="63"/>
      <c r="AR1165" s="63"/>
      <c r="AS1165" s="63"/>
      <c r="AT1165" s="63"/>
      <c r="AU1165" s="63"/>
      <c r="AV1165" s="217"/>
      <c r="AW1165" s="218"/>
      <c r="AX1165" s="219"/>
      <c r="AY1165" s="218"/>
      <c r="AZ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</row>
    <row r="1166" spans="27:68" x14ac:dyDescent="0.2">
      <c r="AA1166" s="217"/>
      <c r="AB1166" s="218"/>
      <c r="AC1166" s="218"/>
      <c r="AD1166" s="219"/>
      <c r="AN1166" s="63"/>
      <c r="AO1166" s="63"/>
      <c r="AP1166" s="63"/>
      <c r="AQ1166" s="63"/>
      <c r="AR1166" s="63"/>
      <c r="AS1166" s="63"/>
      <c r="AT1166" s="63"/>
      <c r="AU1166" s="63"/>
      <c r="AV1166" s="217"/>
      <c r="AW1166" s="218"/>
      <c r="AX1166" s="219"/>
      <c r="AY1166" s="218"/>
      <c r="AZ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</row>
    <row r="1167" spans="27:68" x14ac:dyDescent="0.2">
      <c r="AA1167" s="217"/>
      <c r="AB1167" s="218"/>
      <c r="AC1167" s="218"/>
      <c r="AD1167" s="219"/>
      <c r="AN1167" s="63"/>
      <c r="AO1167" s="63"/>
      <c r="AP1167" s="63"/>
      <c r="AQ1167" s="63"/>
      <c r="AR1167" s="63"/>
      <c r="AS1167" s="63"/>
      <c r="AT1167" s="63"/>
      <c r="AU1167" s="63"/>
      <c r="AV1167" s="217"/>
      <c r="AW1167" s="218"/>
      <c r="AX1167" s="219"/>
      <c r="AY1167" s="218"/>
      <c r="AZ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</row>
    <row r="1168" spans="27:68" x14ac:dyDescent="0.2">
      <c r="AA1168" s="217"/>
      <c r="AB1168" s="218"/>
      <c r="AC1168" s="218"/>
      <c r="AD1168" s="219"/>
      <c r="AN1168" s="63"/>
      <c r="AO1168" s="63"/>
      <c r="AP1168" s="63"/>
      <c r="AQ1168" s="63"/>
      <c r="AR1168" s="63"/>
      <c r="AS1168" s="63"/>
      <c r="AT1168" s="63"/>
      <c r="AU1168" s="63"/>
      <c r="AV1168" s="217"/>
      <c r="AW1168" s="218"/>
      <c r="AX1168" s="219"/>
      <c r="AY1168" s="218"/>
      <c r="AZ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</row>
    <row r="1169" spans="27:68" x14ac:dyDescent="0.2">
      <c r="AA1169" s="217"/>
      <c r="AB1169" s="218"/>
      <c r="AC1169" s="218"/>
      <c r="AD1169" s="219"/>
      <c r="AN1169" s="63"/>
      <c r="AO1169" s="63"/>
      <c r="AP1169" s="63"/>
      <c r="AQ1169" s="63"/>
      <c r="AR1169" s="63"/>
      <c r="AS1169" s="63"/>
      <c r="AT1169" s="63"/>
      <c r="AU1169" s="63"/>
      <c r="AV1169" s="217"/>
      <c r="AW1169" s="218"/>
      <c r="AX1169" s="219"/>
      <c r="AY1169" s="218"/>
      <c r="AZ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</row>
    <row r="1170" spans="27:68" x14ac:dyDescent="0.2">
      <c r="AA1170" s="217"/>
      <c r="AB1170" s="218"/>
      <c r="AC1170" s="218"/>
      <c r="AD1170" s="219"/>
      <c r="AN1170" s="63"/>
      <c r="AO1170" s="63"/>
      <c r="AP1170" s="63"/>
      <c r="AQ1170" s="63"/>
      <c r="AR1170" s="63"/>
      <c r="AS1170" s="63"/>
      <c r="AT1170" s="63"/>
      <c r="AU1170" s="63"/>
      <c r="AV1170" s="217"/>
      <c r="AW1170" s="218"/>
      <c r="AX1170" s="219"/>
      <c r="AY1170" s="218"/>
      <c r="AZ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</row>
    <row r="1171" spans="27:68" x14ac:dyDescent="0.2">
      <c r="AA1171" s="217"/>
      <c r="AB1171" s="218"/>
      <c r="AC1171" s="218"/>
      <c r="AD1171" s="219"/>
      <c r="AN1171" s="63"/>
      <c r="AO1171" s="63"/>
      <c r="AP1171" s="63"/>
      <c r="AQ1171" s="63"/>
      <c r="AR1171" s="63"/>
      <c r="AS1171" s="63"/>
      <c r="AT1171" s="63"/>
      <c r="AU1171" s="63"/>
      <c r="AV1171" s="217"/>
      <c r="AW1171" s="218"/>
      <c r="AX1171" s="219"/>
      <c r="AY1171" s="218"/>
      <c r="AZ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</row>
    <row r="1172" spans="27:68" x14ac:dyDescent="0.2">
      <c r="AA1172" s="217"/>
      <c r="AB1172" s="218"/>
      <c r="AC1172" s="218"/>
      <c r="AD1172" s="219"/>
      <c r="AN1172" s="63"/>
      <c r="AO1172" s="63"/>
      <c r="AP1172" s="63"/>
      <c r="AQ1172" s="63"/>
      <c r="AR1172" s="63"/>
      <c r="AS1172" s="63"/>
      <c r="AT1172" s="63"/>
      <c r="AU1172" s="63"/>
      <c r="AV1172" s="217"/>
      <c r="AW1172" s="218"/>
      <c r="AX1172" s="219"/>
      <c r="AY1172" s="218"/>
      <c r="AZ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</row>
    <row r="1173" spans="27:68" x14ac:dyDescent="0.2">
      <c r="AA1173" s="217"/>
      <c r="AB1173" s="218"/>
      <c r="AC1173" s="218"/>
      <c r="AD1173" s="219"/>
      <c r="AN1173" s="63"/>
      <c r="AO1173" s="63"/>
      <c r="AP1173" s="63"/>
      <c r="AQ1173" s="63"/>
      <c r="AR1173" s="63"/>
      <c r="AS1173" s="63"/>
      <c r="AT1173" s="63"/>
      <c r="AU1173" s="63"/>
      <c r="AV1173" s="217"/>
      <c r="AW1173" s="218"/>
      <c r="AX1173" s="219"/>
      <c r="AY1173" s="218"/>
      <c r="AZ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</row>
    <row r="1174" spans="27:68" x14ac:dyDescent="0.2">
      <c r="AA1174" s="217"/>
      <c r="AB1174" s="218"/>
      <c r="AC1174" s="218"/>
      <c r="AD1174" s="219"/>
      <c r="AN1174" s="63"/>
      <c r="AO1174" s="63"/>
      <c r="AP1174" s="63"/>
      <c r="AQ1174" s="63"/>
      <c r="AR1174" s="63"/>
      <c r="AS1174" s="63"/>
      <c r="AT1174" s="63"/>
      <c r="AU1174" s="63"/>
      <c r="AV1174" s="217"/>
      <c r="AW1174" s="218"/>
      <c r="AX1174" s="219"/>
      <c r="AY1174" s="218"/>
      <c r="AZ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</row>
    <row r="1175" spans="27:68" x14ac:dyDescent="0.2">
      <c r="AA1175" s="217"/>
      <c r="AB1175" s="218"/>
      <c r="AC1175" s="218"/>
      <c r="AD1175" s="219"/>
      <c r="AN1175" s="63"/>
      <c r="AO1175" s="63"/>
      <c r="AP1175" s="63"/>
      <c r="AQ1175" s="63"/>
      <c r="AR1175" s="63"/>
      <c r="AS1175" s="63"/>
      <c r="AT1175" s="63"/>
      <c r="AU1175" s="63"/>
      <c r="AV1175" s="217"/>
      <c r="AW1175" s="218"/>
      <c r="AX1175" s="219"/>
      <c r="AY1175" s="218"/>
      <c r="AZ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</row>
    <row r="1176" spans="27:68" x14ac:dyDescent="0.2">
      <c r="AA1176" s="217"/>
      <c r="AB1176" s="218"/>
      <c r="AC1176" s="218"/>
      <c r="AD1176" s="219"/>
      <c r="AN1176" s="63"/>
      <c r="AO1176" s="63"/>
      <c r="AP1176" s="63"/>
      <c r="AQ1176" s="63"/>
      <c r="AR1176" s="63"/>
      <c r="AS1176" s="63"/>
      <c r="AT1176" s="63"/>
      <c r="AU1176" s="63"/>
      <c r="AV1176" s="217"/>
      <c r="AW1176" s="218"/>
      <c r="AX1176" s="219"/>
      <c r="AY1176" s="218"/>
      <c r="AZ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</row>
    <row r="1177" spans="27:68" x14ac:dyDescent="0.2">
      <c r="AA1177" s="217"/>
      <c r="AB1177" s="218"/>
      <c r="AC1177" s="218"/>
      <c r="AD1177" s="219"/>
      <c r="AN1177" s="63"/>
      <c r="AO1177" s="63"/>
      <c r="AP1177" s="63"/>
      <c r="AQ1177" s="63"/>
      <c r="AR1177" s="63"/>
      <c r="AS1177" s="63"/>
      <c r="AT1177" s="63"/>
      <c r="AU1177" s="63"/>
      <c r="AV1177" s="217"/>
      <c r="AW1177" s="218"/>
      <c r="AX1177" s="219"/>
      <c r="AY1177" s="218"/>
      <c r="AZ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</row>
    <row r="1178" spans="27:68" x14ac:dyDescent="0.2">
      <c r="AA1178" s="217"/>
      <c r="AB1178" s="218"/>
      <c r="AC1178" s="218"/>
      <c r="AD1178" s="219"/>
      <c r="AN1178" s="63"/>
      <c r="AO1178" s="63"/>
      <c r="AP1178" s="63"/>
      <c r="AQ1178" s="63"/>
      <c r="AR1178" s="63"/>
      <c r="AS1178" s="63"/>
      <c r="AT1178" s="63"/>
      <c r="AU1178" s="63"/>
      <c r="AV1178" s="217"/>
      <c r="AW1178" s="218"/>
      <c r="AX1178" s="219"/>
      <c r="AY1178" s="218"/>
      <c r="AZ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</row>
    <row r="1179" spans="27:68" x14ac:dyDescent="0.2">
      <c r="AA1179" s="217"/>
      <c r="AB1179" s="218"/>
      <c r="AC1179" s="218"/>
      <c r="AD1179" s="219"/>
      <c r="AN1179" s="63"/>
      <c r="AO1179" s="63"/>
      <c r="AP1179" s="63"/>
      <c r="AQ1179" s="63"/>
      <c r="AR1179" s="63"/>
      <c r="AS1179" s="63"/>
      <c r="AT1179" s="63"/>
      <c r="AU1179" s="63"/>
      <c r="AV1179" s="217"/>
      <c r="AW1179" s="218"/>
      <c r="AX1179" s="219"/>
      <c r="AY1179" s="218"/>
      <c r="AZ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</row>
    <row r="1180" spans="27:68" x14ac:dyDescent="0.2">
      <c r="AA1180" s="217"/>
      <c r="AB1180" s="218"/>
      <c r="AC1180" s="218"/>
      <c r="AD1180" s="219"/>
      <c r="AN1180" s="63"/>
      <c r="AO1180" s="63"/>
      <c r="AP1180" s="63"/>
      <c r="AQ1180" s="63"/>
      <c r="AR1180" s="63"/>
      <c r="AS1180" s="63"/>
      <c r="AT1180" s="63"/>
      <c r="AU1180" s="63"/>
      <c r="AV1180" s="217"/>
      <c r="AW1180" s="218"/>
      <c r="AX1180" s="219"/>
      <c r="AY1180" s="218"/>
      <c r="AZ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</row>
    <row r="1181" spans="27:68" x14ac:dyDescent="0.2">
      <c r="AA1181" s="217"/>
      <c r="AB1181" s="218"/>
      <c r="AC1181" s="218"/>
      <c r="AD1181" s="219"/>
      <c r="AN1181" s="63"/>
      <c r="AO1181" s="63"/>
      <c r="AP1181" s="63"/>
      <c r="AQ1181" s="63"/>
      <c r="AR1181" s="63"/>
      <c r="AS1181" s="63"/>
      <c r="AT1181" s="63"/>
      <c r="AU1181" s="63"/>
      <c r="AV1181" s="217"/>
      <c r="AW1181" s="218"/>
      <c r="AX1181" s="219"/>
      <c r="AY1181" s="218"/>
      <c r="AZ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</row>
    <row r="1182" spans="27:68" x14ac:dyDescent="0.2">
      <c r="AA1182" s="217"/>
      <c r="AB1182" s="218"/>
      <c r="AC1182" s="218"/>
      <c r="AD1182" s="219"/>
      <c r="AN1182" s="63"/>
      <c r="AO1182" s="63"/>
      <c r="AP1182" s="63"/>
      <c r="AQ1182" s="63"/>
      <c r="AR1182" s="63"/>
      <c r="AS1182" s="63"/>
      <c r="AT1182" s="63"/>
      <c r="AU1182" s="63"/>
      <c r="AV1182" s="217"/>
      <c r="AW1182" s="218"/>
      <c r="AX1182" s="219"/>
      <c r="AY1182" s="218"/>
      <c r="AZ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</row>
    <row r="1183" spans="27:68" x14ac:dyDescent="0.2">
      <c r="AA1183" s="217"/>
      <c r="AB1183" s="218"/>
      <c r="AC1183" s="218"/>
      <c r="AD1183" s="219"/>
      <c r="AN1183" s="63"/>
      <c r="AO1183" s="63"/>
      <c r="AP1183" s="63"/>
      <c r="AQ1183" s="63"/>
      <c r="AR1183" s="63"/>
      <c r="AS1183" s="63"/>
      <c r="AT1183" s="63"/>
      <c r="AU1183" s="63"/>
      <c r="AV1183" s="217"/>
      <c r="AW1183" s="218"/>
      <c r="AX1183" s="219"/>
      <c r="AY1183" s="218"/>
      <c r="AZ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</row>
    <row r="1184" spans="27:68" x14ac:dyDescent="0.2">
      <c r="AA1184" s="217"/>
      <c r="AB1184" s="218"/>
      <c r="AC1184" s="218"/>
      <c r="AD1184" s="219"/>
      <c r="AN1184" s="63"/>
      <c r="AO1184" s="63"/>
      <c r="AP1184" s="63"/>
      <c r="AQ1184" s="63"/>
      <c r="AR1184" s="63"/>
      <c r="AS1184" s="63"/>
      <c r="AT1184" s="63"/>
      <c r="AU1184" s="63"/>
      <c r="AV1184" s="217"/>
      <c r="AW1184" s="218"/>
      <c r="AX1184" s="219"/>
      <c r="AY1184" s="218"/>
      <c r="AZ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</row>
    <row r="1185" spans="27:68" x14ac:dyDescent="0.2">
      <c r="AA1185" s="217"/>
      <c r="AB1185" s="218"/>
      <c r="AC1185" s="218"/>
      <c r="AD1185" s="219"/>
      <c r="AN1185" s="63"/>
      <c r="AO1185" s="63"/>
      <c r="AP1185" s="63"/>
      <c r="AQ1185" s="63"/>
      <c r="AR1185" s="63"/>
      <c r="AS1185" s="63"/>
      <c r="AT1185" s="63"/>
      <c r="AU1185" s="63"/>
      <c r="AV1185" s="217"/>
      <c r="AW1185" s="218"/>
      <c r="AX1185" s="219"/>
      <c r="AY1185" s="218"/>
      <c r="AZ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</row>
    <row r="1186" spans="27:68" x14ac:dyDescent="0.2">
      <c r="AA1186" s="217"/>
      <c r="AB1186" s="218"/>
      <c r="AC1186" s="218"/>
      <c r="AD1186" s="219"/>
      <c r="AN1186" s="63"/>
      <c r="AO1186" s="63"/>
      <c r="AP1186" s="63"/>
      <c r="AQ1186" s="63"/>
      <c r="AR1186" s="63"/>
      <c r="AS1186" s="63"/>
      <c r="AT1186" s="63"/>
      <c r="AU1186" s="63"/>
      <c r="AV1186" s="217"/>
      <c r="AW1186" s="218"/>
      <c r="AX1186" s="219"/>
      <c r="AY1186" s="218"/>
      <c r="AZ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</row>
    <row r="1187" spans="27:68" x14ac:dyDescent="0.2">
      <c r="AA1187" s="217"/>
      <c r="AB1187" s="218"/>
      <c r="AC1187" s="218"/>
      <c r="AD1187" s="219"/>
      <c r="AN1187" s="63"/>
      <c r="AO1187" s="63"/>
      <c r="AP1187" s="63"/>
      <c r="AQ1187" s="63"/>
      <c r="AR1187" s="63"/>
      <c r="AS1187" s="63"/>
      <c r="AT1187" s="63"/>
      <c r="AU1187" s="63"/>
      <c r="AV1187" s="217"/>
      <c r="AW1187" s="218"/>
      <c r="AX1187" s="219"/>
      <c r="AY1187" s="218"/>
      <c r="AZ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</row>
    <row r="1188" spans="27:68" x14ac:dyDescent="0.2">
      <c r="AA1188" s="217"/>
      <c r="AB1188" s="218"/>
      <c r="AC1188" s="218"/>
      <c r="AD1188" s="219"/>
      <c r="AN1188" s="63"/>
      <c r="AO1188" s="63"/>
      <c r="AP1188" s="63"/>
      <c r="AQ1188" s="63"/>
      <c r="AR1188" s="63"/>
      <c r="AS1188" s="63"/>
      <c r="AT1188" s="63"/>
      <c r="AU1188" s="63"/>
      <c r="AV1188" s="217"/>
      <c r="AW1188" s="218"/>
      <c r="AX1188" s="219"/>
      <c r="AY1188" s="218"/>
      <c r="AZ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</row>
    <row r="1189" spans="27:68" x14ac:dyDescent="0.2">
      <c r="AA1189" s="217"/>
      <c r="AB1189" s="218"/>
      <c r="AC1189" s="218"/>
      <c r="AD1189" s="219"/>
      <c r="AN1189" s="63"/>
      <c r="AO1189" s="63"/>
      <c r="AP1189" s="63"/>
      <c r="AQ1189" s="63"/>
      <c r="AR1189" s="63"/>
      <c r="AS1189" s="63"/>
      <c r="AT1189" s="63"/>
      <c r="AU1189" s="63"/>
      <c r="AV1189" s="217"/>
      <c r="AW1189" s="218"/>
      <c r="AX1189" s="219"/>
      <c r="AY1189" s="218"/>
      <c r="AZ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</row>
    <row r="1190" spans="27:68" x14ac:dyDescent="0.2">
      <c r="AA1190" s="217"/>
      <c r="AB1190" s="218"/>
      <c r="AC1190" s="218"/>
      <c r="AD1190" s="219"/>
      <c r="AN1190" s="63"/>
      <c r="AO1190" s="63"/>
      <c r="AP1190" s="63"/>
      <c r="AQ1190" s="63"/>
      <c r="AR1190" s="63"/>
      <c r="AS1190" s="63"/>
      <c r="AT1190" s="63"/>
      <c r="AU1190" s="63"/>
      <c r="AV1190" s="217"/>
      <c r="AW1190" s="218"/>
      <c r="AX1190" s="219"/>
      <c r="AY1190" s="218"/>
      <c r="AZ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</row>
    <row r="1191" spans="27:68" x14ac:dyDescent="0.2">
      <c r="AA1191" s="217"/>
      <c r="AB1191" s="218"/>
      <c r="AC1191" s="218"/>
      <c r="AD1191" s="219"/>
      <c r="AN1191" s="63"/>
      <c r="AO1191" s="63"/>
      <c r="AP1191" s="63"/>
      <c r="AQ1191" s="63"/>
      <c r="AR1191" s="63"/>
      <c r="AS1191" s="63"/>
      <c r="AT1191" s="63"/>
      <c r="AU1191" s="63"/>
      <c r="AV1191" s="217"/>
      <c r="AW1191" s="218"/>
      <c r="AX1191" s="219"/>
      <c r="AY1191" s="218"/>
      <c r="AZ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</row>
    <row r="1192" spans="27:68" x14ac:dyDescent="0.2">
      <c r="AA1192" s="217"/>
      <c r="AB1192" s="218"/>
      <c r="AC1192" s="218"/>
      <c r="AD1192" s="219"/>
      <c r="AN1192" s="63"/>
      <c r="AO1192" s="63"/>
      <c r="AP1192" s="63"/>
      <c r="AQ1192" s="63"/>
      <c r="AR1192" s="63"/>
      <c r="AS1192" s="63"/>
      <c r="AT1192" s="63"/>
      <c r="AU1192" s="63"/>
      <c r="AV1192" s="217"/>
      <c r="AW1192" s="218"/>
      <c r="AX1192" s="219"/>
      <c r="AY1192" s="218"/>
      <c r="AZ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</row>
    <row r="1193" spans="27:68" x14ac:dyDescent="0.2">
      <c r="AA1193" s="217"/>
      <c r="AB1193" s="218"/>
      <c r="AC1193" s="218"/>
      <c r="AD1193" s="219"/>
      <c r="AN1193" s="63"/>
      <c r="AO1193" s="63"/>
      <c r="AP1193" s="63"/>
      <c r="AQ1193" s="63"/>
      <c r="AR1193" s="63"/>
      <c r="AS1193" s="63"/>
      <c r="AT1193" s="63"/>
      <c r="AU1193" s="63"/>
      <c r="AV1193" s="217"/>
      <c r="AW1193" s="218"/>
      <c r="AX1193" s="219"/>
      <c r="AY1193" s="218"/>
      <c r="AZ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</row>
    <row r="1194" spans="27:68" x14ac:dyDescent="0.2">
      <c r="AA1194" s="217"/>
      <c r="AB1194" s="218"/>
      <c r="AC1194" s="218"/>
      <c r="AD1194" s="219"/>
      <c r="AN1194" s="63"/>
      <c r="AO1194" s="63"/>
      <c r="AP1194" s="63"/>
      <c r="AQ1194" s="63"/>
      <c r="AR1194" s="63"/>
      <c r="AS1194" s="63"/>
      <c r="AT1194" s="63"/>
      <c r="AU1194" s="63"/>
      <c r="AV1194" s="217"/>
      <c r="AW1194" s="218"/>
      <c r="AX1194" s="219"/>
      <c r="AY1194" s="218"/>
      <c r="AZ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</row>
    <row r="1195" spans="27:68" x14ac:dyDescent="0.2">
      <c r="AA1195" s="217"/>
      <c r="AB1195" s="218"/>
      <c r="AC1195" s="218"/>
      <c r="AD1195" s="219"/>
      <c r="AN1195" s="63"/>
      <c r="AO1195" s="63"/>
      <c r="AP1195" s="63"/>
      <c r="AQ1195" s="63"/>
      <c r="AR1195" s="63"/>
      <c r="AS1195" s="63"/>
      <c r="AT1195" s="63"/>
      <c r="AU1195" s="63"/>
      <c r="AV1195" s="217"/>
      <c r="AW1195" s="218"/>
      <c r="AX1195" s="219"/>
      <c r="AY1195" s="218"/>
      <c r="AZ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</row>
    <row r="1196" spans="27:68" x14ac:dyDescent="0.2">
      <c r="AA1196" s="217"/>
      <c r="AB1196" s="218"/>
      <c r="AC1196" s="218"/>
      <c r="AD1196" s="219"/>
      <c r="AN1196" s="63"/>
      <c r="AO1196" s="63"/>
      <c r="AP1196" s="63"/>
      <c r="AQ1196" s="63"/>
      <c r="AR1196" s="63"/>
      <c r="AS1196" s="63"/>
      <c r="AT1196" s="63"/>
      <c r="AU1196" s="63"/>
      <c r="AV1196" s="217"/>
      <c r="AW1196" s="218"/>
      <c r="AX1196" s="219"/>
      <c r="AY1196" s="218"/>
      <c r="AZ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</row>
    <row r="1197" spans="27:68" x14ac:dyDescent="0.2">
      <c r="AA1197" s="217"/>
      <c r="AB1197" s="218"/>
      <c r="AC1197" s="218"/>
      <c r="AD1197" s="219"/>
      <c r="AN1197" s="63"/>
      <c r="AO1197" s="63"/>
      <c r="AP1197" s="63"/>
      <c r="AQ1197" s="63"/>
      <c r="AR1197" s="63"/>
      <c r="AS1197" s="63"/>
      <c r="AT1197" s="63"/>
      <c r="AU1197" s="63"/>
      <c r="AV1197" s="217"/>
      <c r="AW1197" s="218"/>
      <c r="AX1197" s="219"/>
      <c r="AY1197" s="218"/>
      <c r="AZ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</row>
    <row r="1198" spans="27:68" x14ac:dyDescent="0.2">
      <c r="AA1198" s="217"/>
      <c r="AB1198" s="218"/>
      <c r="AC1198" s="218"/>
      <c r="AD1198" s="219"/>
      <c r="AN1198" s="63"/>
      <c r="AO1198" s="63"/>
      <c r="AP1198" s="63"/>
      <c r="AQ1198" s="63"/>
      <c r="AR1198" s="63"/>
      <c r="AS1198" s="63"/>
      <c r="AT1198" s="63"/>
      <c r="AU1198" s="63"/>
      <c r="AV1198" s="217"/>
      <c r="AW1198" s="218"/>
      <c r="AX1198" s="219"/>
      <c r="AY1198" s="218"/>
      <c r="AZ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</row>
    <row r="1199" spans="27:68" x14ac:dyDescent="0.2">
      <c r="AA1199" s="217"/>
      <c r="AB1199" s="218"/>
      <c r="AC1199" s="218"/>
      <c r="AD1199" s="219"/>
      <c r="AN1199" s="63"/>
      <c r="AO1199" s="63"/>
      <c r="AP1199" s="63"/>
      <c r="AQ1199" s="63"/>
      <c r="AR1199" s="63"/>
      <c r="AS1199" s="63"/>
      <c r="AT1199" s="63"/>
      <c r="AU1199" s="63"/>
      <c r="AV1199" s="217"/>
      <c r="AW1199" s="218"/>
      <c r="AX1199" s="219"/>
      <c r="AY1199" s="218"/>
      <c r="AZ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</row>
    <row r="1200" spans="27:68" x14ac:dyDescent="0.2">
      <c r="AA1200" s="217"/>
      <c r="AB1200" s="218"/>
      <c r="AC1200" s="218"/>
      <c r="AD1200" s="219"/>
      <c r="AN1200" s="63"/>
      <c r="AO1200" s="63"/>
      <c r="AP1200" s="63"/>
      <c r="AQ1200" s="63"/>
      <c r="AR1200" s="63"/>
      <c r="AS1200" s="63"/>
      <c r="AT1200" s="63"/>
      <c r="AU1200" s="63"/>
      <c r="AV1200" s="217"/>
      <c r="AW1200" s="218"/>
      <c r="AX1200" s="219"/>
      <c r="AY1200" s="218"/>
      <c r="AZ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</row>
    <row r="1201" spans="27:68" x14ac:dyDescent="0.2">
      <c r="AA1201" s="217"/>
      <c r="AB1201" s="218"/>
      <c r="AC1201" s="218"/>
      <c r="AD1201" s="219"/>
      <c r="AN1201" s="63"/>
      <c r="AO1201" s="63"/>
      <c r="AP1201" s="63"/>
      <c r="AQ1201" s="63"/>
      <c r="AR1201" s="63"/>
      <c r="AS1201" s="63"/>
      <c r="AT1201" s="63"/>
      <c r="AU1201" s="63"/>
      <c r="AV1201" s="217"/>
      <c r="AW1201" s="218"/>
      <c r="AX1201" s="219"/>
      <c r="AY1201" s="218"/>
      <c r="AZ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</row>
    <row r="1202" spans="27:68" x14ac:dyDescent="0.2">
      <c r="AA1202" s="217"/>
      <c r="AB1202" s="218"/>
      <c r="AC1202" s="218"/>
      <c r="AD1202" s="219"/>
      <c r="AN1202" s="63"/>
      <c r="AO1202" s="63"/>
      <c r="AP1202" s="63"/>
      <c r="AQ1202" s="63"/>
      <c r="AR1202" s="63"/>
      <c r="AS1202" s="63"/>
      <c r="AT1202" s="63"/>
      <c r="AU1202" s="63"/>
      <c r="AV1202" s="217"/>
      <c r="AW1202" s="218"/>
      <c r="AX1202" s="219"/>
      <c r="AY1202" s="218"/>
      <c r="AZ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</row>
    <row r="1203" spans="27:68" x14ac:dyDescent="0.2">
      <c r="AA1203" s="217"/>
      <c r="AB1203" s="218"/>
      <c r="AC1203" s="218"/>
      <c r="AD1203" s="219"/>
      <c r="AN1203" s="63"/>
      <c r="AO1203" s="63"/>
      <c r="AP1203" s="63"/>
      <c r="AQ1203" s="63"/>
      <c r="AR1203" s="63"/>
      <c r="AS1203" s="63"/>
      <c r="AT1203" s="63"/>
      <c r="AU1203" s="63"/>
      <c r="AV1203" s="217"/>
      <c r="AW1203" s="218"/>
      <c r="AX1203" s="219"/>
      <c r="AY1203" s="218"/>
      <c r="AZ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</row>
    <row r="1204" spans="27:68" x14ac:dyDescent="0.2">
      <c r="AA1204" s="217"/>
      <c r="AB1204" s="218"/>
      <c r="AC1204" s="218"/>
      <c r="AD1204" s="219"/>
      <c r="AN1204" s="63"/>
      <c r="AO1204" s="63"/>
      <c r="AP1204" s="63"/>
      <c r="AQ1204" s="63"/>
      <c r="AR1204" s="63"/>
      <c r="AS1204" s="63"/>
      <c r="AT1204" s="63"/>
      <c r="AU1204" s="63"/>
      <c r="AV1204" s="217"/>
      <c r="AW1204" s="218"/>
      <c r="AX1204" s="219"/>
      <c r="AY1204" s="218"/>
      <c r="AZ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</row>
    <row r="1205" spans="27:68" x14ac:dyDescent="0.2">
      <c r="AA1205" s="217"/>
      <c r="AB1205" s="218"/>
      <c r="AC1205" s="218"/>
      <c r="AD1205" s="219"/>
      <c r="AN1205" s="63"/>
      <c r="AO1205" s="63"/>
      <c r="AP1205" s="63"/>
      <c r="AQ1205" s="63"/>
      <c r="AR1205" s="63"/>
      <c r="AS1205" s="63"/>
      <c r="AT1205" s="63"/>
      <c r="AU1205" s="63"/>
      <c r="AV1205" s="217"/>
      <c r="AW1205" s="218"/>
      <c r="AX1205" s="219"/>
      <c r="AY1205" s="218"/>
      <c r="AZ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</row>
    <row r="1206" spans="27:68" x14ac:dyDescent="0.2">
      <c r="AA1206" s="217"/>
      <c r="AB1206" s="218"/>
      <c r="AC1206" s="218"/>
      <c r="AD1206" s="219"/>
      <c r="AN1206" s="63"/>
      <c r="AO1206" s="63"/>
      <c r="AP1206" s="63"/>
      <c r="AQ1206" s="63"/>
      <c r="AR1206" s="63"/>
      <c r="AS1206" s="63"/>
      <c r="AT1206" s="63"/>
      <c r="AU1206" s="63"/>
      <c r="AV1206" s="217"/>
      <c r="AW1206" s="218"/>
      <c r="AX1206" s="219"/>
      <c r="AY1206" s="218"/>
      <c r="AZ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</row>
    <row r="1207" spans="27:68" x14ac:dyDescent="0.2">
      <c r="AA1207" s="217"/>
      <c r="AB1207" s="218"/>
      <c r="AC1207" s="218"/>
      <c r="AD1207" s="219"/>
      <c r="AN1207" s="63"/>
      <c r="AO1207" s="63"/>
      <c r="AP1207" s="63"/>
      <c r="AQ1207" s="63"/>
      <c r="AR1207" s="63"/>
      <c r="AS1207" s="63"/>
      <c r="AT1207" s="63"/>
      <c r="AU1207" s="63"/>
      <c r="AV1207" s="217"/>
      <c r="AW1207" s="218"/>
      <c r="AX1207" s="219"/>
      <c r="AY1207" s="218"/>
      <c r="AZ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</row>
    <row r="1208" spans="27:68" x14ac:dyDescent="0.2">
      <c r="AA1208" s="217"/>
      <c r="AB1208" s="218"/>
      <c r="AC1208" s="218"/>
      <c r="AD1208" s="219"/>
      <c r="AN1208" s="63"/>
      <c r="AO1208" s="63"/>
      <c r="AP1208" s="63"/>
      <c r="AQ1208" s="63"/>
      <c r="AR1208" s="63"/>
      <c r="AS1208" s="63"/>
      <c r="AT1208" s="63"/>
      <c r="AU1208" s="63"/>
      <c r="AV1208" s="217"/>
      <c r="AW1208" s="218"/>
      <c r="AX1208" s="219"/>
      <c r="AY1208" s="218"/>
      <c r="AZ1208" s="63"/>
      <c r="BG1208" s="63"/>
      <c r="BH1208" s="63"/>
      <c r="BI1208" s="63"/>
      <c r="BJ1208" s="63"/>
      <c r="BK1208" s="63"/>
      <c r="BL1208" s="63"/>
      <c r="BM1208" s="63"/>
      <c r="BN1208" s="63"/>
      <c r="BO1208" s="63"/>
      <c r="BP1208" s="63"/>
    </row>
    <row r="1209" spans="27:68" x14ac:dyDescent="0.2">
      <c r="AA1209" s="217"/>
      <c r="AB1209" s="218"/>
      <c r="AC1209" s="218"/>
      <c r="AD1209" s="219"/>
      <c r="AN1209" s="63"/>
      <c r="AO1209" s="63"/>
      <c r="AP1209" s="63"/>
      <c r="AQ1209" s="63"/>
      <c r="AR1209" s="63"/>
      <c r="AS1209" s="63"/>
      <c r="AT1209" s="63"/>
      <c r="AU1209" s="63"/>
      <c r="AV1209" s="217"/>
      <c r="AW1209" s="218"/>
      <c r="AX1209" s="219"/>
      <c r="AY1209" s="218"/>
      <c r="AZ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</row>
    <row r="1210" spans="27:68" x14ac:dyDescent="0.2">
      <c r="AA1210" s="217"/>
      <c r="AB1210" s="218"/>
      <c r="AC1210" s="218"/>
      <c r="AD1210" s="219"/>
      <c r="AN1210" s="63"/>
      <c r="AO1210" s="63"/>
      <c r="AP1210" s="63"/>
      <c r="AQ1210" s="63"/>
      <c r="AR1210" s="63"/>
      <c r="AS1210" s="63"/>
      <c r="AT1210" s="63"/>
      <c r="AU1210" s="63"/>
      <c r="AV1210" s="217"/>
      <c r="AW1210" s="218"/>
      <c r="AX1210" s="219"/>
      <c r="AY1210" s="218"/>
      <c r="AZ1210" s="63"/>
      <c r="BG1210" s="63"/>
      <c r="BH1210" s="63"/>
      <c r="BI1210" s="63"/>
      <c r="BJ1210" s="63"/>
      <c r="BK1210" s="63"/>
      <c r="BL1210" s="63"/>
      <c r="BM1210" s="63"/>
      <c r="BN1210" s="63"/>
      <c r="BO1210" s="63"/>
      <c r="BP1210" s="63"/>
    </row>
    <row r="1211" spans="27:68" x14ac:dyDescent="0.2">
      <c r="AA1211" s="217"/>
      <c r="AB1211" s="218"/>
      <c r="AC1211" s="218"/>
      <c r="AD1211" s="219"/>
      <c r="AN1211" s="63"/>
      <c r="AO1211" s="63"/>
      <c r="AP1211" s="63"/>
      <c r="AQ1211" s="63"/>
      <c r="AR1211" s="63"/>
      <c r="AS1211" s="63"/>
      <c r="AT1211" s="63"/>
      <c r="AU1211" s="63"/>
      <c r="AV1211" s="217"/>
      <c r="AW1211" s="218"/>
      <c r="AX1211" s="219"/>
      <c r="AY1211" s="218"/>
      <c r="AZ1211" s="63"/>
      <c r="BG1211" s="63"/>
      <c r="BH1211" s="63"/>
      <c r="BI1211" s="63"/>
      <c r="BJ1211" s="63"/>
      <c r="BK1211" s="63"/>
      <c r="BL1211" s="63"/>
      <c r="BM1211" s="63"/>
      <c r="BN1211" s="63"/>
      <c r="BO1211" s="63"/>
      <c r="BP1211" s="63"/>
    </row>
    <row r="1212" spans="27:68" x14ac:dyDescent="0.2">
      <c r="AA1212" s="217"/>
      <c r="AB1212" s="218"/>
      <c r="AC1212" s="218"/>
      <c r="AD1212" s="219"/>
      <c r="AN1212" s="63"/>
      <c r="AO1212" s="63"/>
      <c r="AP1212" s="63"/>
      <c r="AQ1212" s="63"/>
      <c r="AR1212" s="63"/>
      <c r="AS1212" s="63"/>
      <c r="AT1212" s="63"/>
      <c r="AU1212" s="63"/>
      <c r="AV1212" s="217"/>
      <c r="AW1212" s="218"/>
      <c r="AX1212" s="219"/>
      <c r="AY1212" s="218"/>
      <c r="AZ1212" s="63"/>
      <c r="BG1212" s="63"/>
      <c r="BH1212" s="63"/>
      <c r="BI1212" s="63"/>
      <c r="BJ1212" s="63"/>
      <c r="BK1212" s="63"/>
      <c r="BL1212" s="63"/>
      <c r="BM1212" s="63"/>
      <c r="BN1212" s="63"/>
      <c r="BO1212" s="63"/>
      <c r="BP1212" s="63"/>
    </row>
    <row r="1213" spans="27:68" x14ac:dyDescent="0.2">
      <c r="AA1213" s="217"/>
      <c r="AB1213" s="218"/>
      <c r="AC1213" s="218"/>
      <c r="AD1213" s="219"/>
      <c r="AN1213" s="63"/>
      <c r="AO1213" s="63"/>
      <c r="AP1213" s="63"/>
      <c r="AQ1213" s="63"/>
      <c r="AR1213" s="63"/>
      <c r="AS1213" s="63"/>
      <c r="AT1213" s="63"/>
      <c r="AU1213" s="63"/>
      <c r="AV1213" s="217"/>
      <c r="AW1213" s="218"/>
      <c r="AX1213" s="219"/>
      <c r="AY1213" s="218"/>
      <c r="AZ1213" s="63"/>
      <c r="BG1213" s="63"/>
      <c r="BH1213" s="63"/>
      <c r="BI1213" s="63"/>
      <c r="BJ1213" s="63"/>
      <c r="BK1213" s="63"/>
      <c r="BL1213" s="63"/>
      <c r="BM1213" s="63"/>
      <c r="BN1213" s="63"/>
      <c r="BO1213" s="63"/>
      <c r="BP1213" s="63"/>
    </row>
    <row r="1214" spans="27:68" x14ac:dyDescent="0.2">
      <c r="AA1214" s="217"/>
      <c r="AB1214" s="218"/>
      <c r="AC1214" s="218"/>
      <c r="AD1214" s="219"/>
      <c r="AN1214" s="63"/>
      <c r="AO1214" s="63"/>
      <c r="AP1214" s="63"/>
      <c r="AQ1214" s="63"/>
      <c r="AR1214" s="63"/>
      <c r="AS1214" s="63"/>
      <c r="AT1214" s="63"/>
      <c r="AU1214" s="63"/>
      <c r="AV1214" s="217"/>
      <c r="AW1214" s="218"/>
      <c r="AX1214" s="219"/>
      <c r="AY1214" s="218"/>
      <c r="AZ1214" s="63"/>
      <c r="BG1214" s="63"/>
      <c r="BH1214" s="63"/>
      <c r="BI1214" s="63"/>
      <c r="BJ1214" s="63"/>
      <c r="BK1214" s="63"/>
      <c r="BL1214" s="63"/>
      <c r="BM1214" s="63"/>
      <c r="BN1214" s="63"/>
      <c r="BO1214" s="63"/>
      <c r="BP1214" s="63"/>
    </row>
    <row r="1215" spans="27:68" x14ac:dyDescent="0.2">
      <c r="AA1215" s="217"/>
      <c r="AB1215" s="218"/>
      <c r="AC1215" s="218"/>
      <c r="AD1215" s="219"/>
      <c r="AN1215" s="63"/>
      <c r="AO1215" s="63"/>
      <c r="AP1215" s="63"/>
      <c r="AQ1215" s="63"/>
      <c r="AR1215" s="63"/>
      <c r="AS1215" s="63"/>
      <c r="AT1215" s="63"/>
      <c r="AU1215" s="63"/>
      <c r="AV1215" s="217"/>
      <c r="AW1215" s="218"/>
      <c r="AX1215" s="219"/>
      <c r="AY1215" s="218"/>
      <c r="AZ1215" s="63"/>
      <c r="BG1215" s="63"/>
      <c r="BH1215" s="63"/>
      <c r="BI1215" s="63"/>
      <c r="BJ1215" s="63"/>
      <c r="BK1215" s="63"/>
      <c r="BL1215" s="63"/>
      <c r="BM1215" s="63"/>
      <c r="BN1215" s="63"/>
      <c r="BO1215" s="63"/>
      <c r="BP1215" s="63"/>
    </row>
    <row r="1216" spans="27:68" x14ac:dyDescent="0.2">
      <c r="AA1216" s="217"/>
      <c r="AB1216" s="218"/>
      <c r="AC1216" s="218"/>
      <c r="AD1216" s="219"/>
      <c r="AN1216" s="63"/>
      <c r="AO1216" s="63"/>
      <c r="AP1216" s="63"/>
      <c r="AQ1216" s="63"/>
      <c r="AR1216" s="63"/>
      <c r="AS1216" s="63"/>
      <c r="AT1216" s="63"/>
      <c r="AU1216" s="63"/>
      <c r="AV1216" s="217"/>
      <c r="AW1216" s="218"/>
      <c r="AX1216" s="219"/>
      <c r="AY1216" s="218"/>
      <c r="AZ1216" s="63"/>
      <c r="BG1216" s="63"/>
      <c r="BH1216" s="63"/>
      <c r="BI1216" s="63"/>
      <c r="BJ1216" s="63"/>
      <c r="BK1216" s="63"/>
      <c r="BL1216" s="63"/>
      <c r="BM1216" s="63"/>
      <c r="BN1216" s="63"/>
      <c r="BO1216" s="63"/>
      <c r="BP1216" s="63"/>
    </row>
    <row r="1217" spans="27:68" x14ac:dyDescent="0.2">
      <c r="AA1217" s="217"/>
      <c r="AB1217" s="218"/>
      <c r="AC1217" s="218"/>
      <c r="AD1217" s="219"/>
      <c r="AN1217" s="63"/>
      <c r="AO1217" s="63"/>
      <c r="AP1217" s="63"/>
      <c r="AQ1217" s="63"/>
      <c r="AR1217" s="63"/>
      <c r="AS1217" s="63"/>
      <c r="AT1217" s="63"/>
      <c r="AU1217" s="63"/>
      <c r="AV1217" s="217"/>
      <c r="AW1217" s="218"/>
      <c r="AX1217" s="219"/>
      <c r="AY1217" s="218"/>
      <c r="AZ1217" s="63"/>
      <c r="BG1217" s="63"/>
      <c r="BH1217" s="63"/>
      <c r="BI1217" s="63"/>
      <c r="BJ1217" s="63"/>
      <c r="BK1217" s="63"/>
      <c r="BL1217" s="63"/>
      <c r="BM1217" s="63"/>
      <c r="BN1217" s="63"/>
      <c r="BO1217" s="63"/>
      <c r="BP1217" s="63"/>
    </row>
    <row r="1218" spans="27:68" x14ac:dyDescent="0.2">
      <c r="AA1218" s="217"/>
      <c r="AB1218" s="218"/>
      <c r="AC1218" s="218"/>
      <c r="AD1218" s="219"/>
      <c r="AN1218" s="63"/>
      <c r="AO1218" s="63"/>
      <c r="AP1218" s="63"/>
      <c r="AQ1218" s="63"/>
      <c r="AR1218" s="63"/>
      <c r="AS1218" s="63"/>
      <c r="AT1218" s="63"/>
      <c r="AU1218" s="63"/>
      <c r="AV1218" s="217"/>
      <c r="AW1218" s="218"/>
      <c r="AX1218" s="219"/>
      <c r="AY1218" s="218"/>
      <c r="AZ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</row>
    <row r="1219" spans="27:68" x14ac:dyDescent="0.2">
      <c r="AA1219" s="217"/>
      <c r="AB1219" s="218"/>
      <c r="AC1219" s="218"/>
      <c r="AD1219" s="219"/>
      <c r="AN1219" s="63"/>
      <c r="AO1219" s="63"/>
      <c r="AP1219" s="63"/>
      <c r="AQ1219" s="63"/>
      <c r="AR1219" s="63"/>
      <c r="AS1219" s="63"/>
      <c r="AT1219" s="63"/>
      <c r="AU1219" s="63"/>
      <c r="AV1219" s="217"/>
      <c r="AW1219" s="218"/>
      <c r="AX1219" s="219"/>
      <c r="AY1219" s="218"/>
      <c r="AZ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</row>
    <row r="1220" spans="27:68" x14ac:dyDescent="0.2">
      <c r="AA1220" s="217"/>
      <c r="AB1220" s="218"/>
      <c r="AC1220" s="218"/>
      <c r="AD1220" s="219"/>
      <c r="AN1220" s="63"/>
      <c r="AO1220" s="63"/>
      <c r="AP1220" s="63"/>
      <c r="AQ1220" s="63"/>
      <c r="AR1220" s="63"/>
      <c r="AS1220" s="63"/>
      <c r="AT1220" s="63"/>
      <c r="AU1220" s="63"/>
      <c r="AV1220" s="217"/>
      <c r="AW1220" s="218"/>
      <c r="AX1220" s="219"/>
      <c r="AY1220" s="218"/>
      <c r="AZ1220" s="63"/>
      <c r="BG1220" s="63"/>
      <c r="BH1220" s="63"/>
      <c r="BI1220" s="63"/>
      <c r="BJ1220" s="63"/>
      <c r="BK1220" s="63"/>
      <c r="BL1220" s="63"/>
      <c r="BM1220" s="63"/>
      <c r="BN1220" s="63"/>
      <c r="BO1220" s="63"/>
      <c r="BP1220" s="63"/>
    </row>
    <row r="1221" spans="27:68" x14ac:dyDescent="0.2">
      <c r="AA1221" s="217"/>
      <c r="AB1221" s="218"/>
      <c r="AC1221" s="218"/>
      <c r="AD1221" s="219"/>
      <c r="AN1221" s="63"/>
      <c r="AO1221" s="63"/>
      <c r="AP1221" s="63"/>
      <c r="AQ1221" s="63"/>
      <c r="AR1221" s="63"/>
      <c r="AS1221" s="63"/>
      <c r="AT1221" s="63"/>
      <c r="AU1221" s="63"/>
      <c r="AV1221" s="217"/>
      <c r="AW1221" s="218"/>
      <c r="AX1221" s="219"/>
      <c r="AY1221" s="218"/>
      <c r="AZ1221" s="63"/>
      <c r="BG1221" s="63"/>
      <c r="BH1221" s="63"/>
      <c r="BI1221" s="63"/>
      <c r="BJ1221" s="63"/>
      <c r="BK1221" s="63"/>
      <c r="BL1221" s="63"/>
      <c r="BM1221" s="63"/>
      <c r="BN1221" s="63"/>
      <c r="BO1221" s="63"/>
      <c r="BP1221" s="63"/>
    </row>
    <row r="1222" spans="27:68" x14ac:dyDescent="0.2">
      <c r="AA1222" s="217"/>
      <c r="AB1222" s="218"/>
      <c r="AC1222" s="218"/>
      <c r="AD1222" s="219"/>
      <c r="AN1222" s="63"/>
      <c r="AO1222" s="63"/>
      <c r="AP1222" s="63"/>
      <c r="AQ1222" s="63"/>
      <c r="AR1222" s="63"/>
      <c r="AS1222" s="63"/>
      <c r="AT1222" s="63"/>
      <c r="AU1222" s="63"/>
      <c r="AV1222" s="217"/>
      <c r="AW1222" s="218"/>
      <c r="AX1222" s="219"/>
      <c r="AY1222" s="218"/>
      <c r="AZ1222" s="63"/>
      <c r="BG1222" s="63"/>
      <c r="BH1222" s="63"/>
      <c r="BI1222" s="63"/>
      <c r="BJ1222" s="63"/>
      <c r="BK1222" s="63"/>
      <c r="BL1222" s="63"/>
      <c r="BM1222" s="63"/>
      <c r="BN1222" s="63"/>
      <c r="BO1222" s="63"/>
      <c r="BP1222" s="63"/>
    </row>
    <row r="1223" spans="27:68" x14ac:dyDescent="0.2">
      <c r="AA1223" s="217"/>
      <c r="AB1223" s="218"/>
      <c r="AC1223" s="218"/>
      <c r="AD1223" s="219"/>
      <c r="AN1223" s="63"/>
      <c r="AO1223" s="63"/>
      <c r="AP1223" s="63"/>
      <c r="AQ1223" s="63"/>
      <c r="AR1223" s="63"/>
      <c r="AS1223" s="63"/>
      <c r="AT1223" s="63"/>
      <c r="AU1223" s="63"/>
      <c r="AV1223" s="217"/>
      <c r="AW1223" s="218"/>
      <c r="AX1223" s="219"/>
      <c r="AY1223" s="218"/>
      <c r="AZ1223" s="63"/>
      <c r="BG1223" s="63"/>
      <c r="BH1223" s="63"/>
      <c r="BI1223" s="63"/>
      <c r="BJ1223" s="63"/>
      <c r="BK1223" s="63"/>
      <c r="BL1223" s="63"/>
      <c r="BM1223" s="63"/>
      <c r="BN1223" s="63"/>
      <c r="BO1223" s="63"/>
      <c r="BP1223" s="63"/>
    </row>
    <row r="1224" spans="27:68" x14ac:dyDescent="0.2">
      <c r="AA1224" s="217"/>
      <c r="AB1224" s="218"/>
      <c r="AC1224" s="218"/>
      <c r="AD1224" s="219"/>
      <c r="AN1224" s="63"/>
      <c r="AO1224" s="63"/>
      <c r="AP1224" s="63"/>
      <c r="AQ1224" s="63"/>
      <c r="AR1224" s="63"/>
      <c r="AS1224" s="63"/>
      <c r="AT1224" s="63"/>
      <c r="AU1224" s="63"/>
      <c r="AV1224" s="217"/>
      <c r="AW1224" s="218"/>
      <c r="AX1224" s="219"/>
      <c r="AY1224" s="218"/>
      <c r="AZ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</row>
    <row r="1225" spans="27:68" x14ac:dyDescent="0.2">
      <c r="AA1225" s="217"/>
      <c r="AB1225" s="218"/>
      <c r="AC1225" s="218"/>
      <c r="AD1225" s="219"/>
      <c r="AN1225" s="63"/>
      <c r="AO1225" s="63"/>
      <c r="AP1225" s="63"/>
      <c r="AQ1225" s="63"/>
      <c r="AR1225" s="63"/>
      <c r="AS1225" s="63"/>
      <c r="AT1225" s="63"/>
      <c r="AU1225" s="63"/>
      <c r="AV1225" s="217"/>
      <c r="AW1225" s="218"/>
      <c r="AX1225" s="219"/>
      <c r="AY1225" s="218"/>
      <c r="AZ1225" s="63"/>
      <c r="BG1225" s="63"/>
      <c r="BH1225" s="63"/>
      <c r="BI1225" s="63"/>
      <c r="BJ1225" s="63"/>
      <c r="BK1225" s="63"/>
      <c r="BL1225" s="63"/>
      <c r="BM1225" s="63"/>
      <c r="BN1225" s="63"/>
      <c r="BO1225" s="63"/>
      <c r="BP1225" s="63"/>
    </row>
    <row r="1226" spans="27:68" x14ac:dyDescent="0.2">
      <c r="AA1226" s="217"/>
      <c r="AB1226" s="218"/>
      <c r="AC1226" s="218"/>
      <c r="AD1226" s="219"/>
      <c r="AN1226" s="63"/>
      <c r="AO1226" s="63"/>
      <c r="AP1226" s="63"/>
      <c r="AQ1226" s="63"/>
      <c r="AR1226" s="63"/>
      <c r="AS1226" s="63"/>
      <c r="AT1226" s="63"/>
      <c r="AU1226" s="63"/>
      <c r="AV1226" s="217"/>
      <c r="AW1226" s="218"/>
      <c r="AX1226" s="219"/>
      <c r="AY1226" s="218"/>
      <c r="AZ1226" s="63"/>
      <c r="BG1226" s="63"/>
      <c r="BH1226" s="63"/>
      <c r="BI1226" s="63"/>
      <c r="BJ1226" s="63"/>
      <c r="BK1226" s="63"/>
      <c r="BL1226" s="63"/>
      <c r="BM1226" s="63"/>
      <c r="BN1226" s="63"/>
      <c r="BO1226" s="63"/>
      <c r="BP1226" s="63"/>
    </row>
    <row r="1227" spans="27:68" x14ac:dyDescent="0.2">
      <c r="AA1227" s="217"/>
      <c r="AB1227" s="218"/>
      <c r="AC1227" s="218"/>
      <c r="AD1227" s="219"/>
      <c r="AN1227" s="63"/>
      <c r="AO1227" s="63"/>
      <c r="AP1227" s="63"/>
      <c r="AQ1227" s="63"/>
      <c r="AR1227" s="63"/>
      <c r="AS1227" s="63"/>
      <c r="AT1227" s="63"/>
      <c r="AU1227" s="63"/>
      <c r="AV1227" s="217"/>
      <c r="AW1227" s="218"/>
      <c r="AX1227" s="219"/>
      <c r="AY1227" s="218"/>
      <c r="AZ1227" s="63"/>
      <c r="BG1227" s="63"/>
      <c r="BH1227" s="63"/>
      <c r="BI1227" s="63"/>
      <c r="BJ1227" s="63"/>
      <c r="BK1227" s="63"/>
      <c r="BL1227" s="63"/>
      <c r="BM1227" s="63"/>
      <c r="BN1227" s="63"/>
      <c r="BO1227" s="63"/>
      <c r="BP1227" s="63"/>
    </row>
    <row r="1228" spans="27:68" x14ac:dyDescent="0.2">
      <c r="AA1228" s="217"/>
      <c r="AB1228" s="218"/>
      <c r="AC1228" s="218"/>
      <c r="AD1228" s="219"/>
      <c r="AN1228" s="63"/>
      <c r="AO1228" s="63"/>
      <c r="AP1228" s="63"/>
      <c r="AQ1228" s="63"/>
      <c r="AR1228" s="63"/>
      <c r="AS1228" s="63"/>
      <c r="AT1228" s="63"/>
      <c r="AU1228" s="63"/>
      <c r="AV1228" s="217"/>
      <c r="AW1228" s="218"/>
      <c r="AX1228" s="219"/>
      <c r="AY1228" s="218"/>
      <c r="AZ1228" s="63"/>
      <c r="BG1228" s="63"/>
      <c r="BH1228" s="63"/>
      <c r="BI1228" s="63"/>
      <c r="BJ1228" s="63"/>
      <c r="BK1228" s="63"/>
      <c r="BL1228" s="63"/>
      <c r="BM1228" s="63"/>
      <c r="BN1228" s="63"/>
      <c r="BO1228" s="63"/>
      <c r="BP1228" s="63"/>
    </row>
    <row r="1229" spans="27:68" x14ac:dyDescent="0.2">
      <c r="AA1229" s="217"/>
      <c r="AB1229" s="218"/>
      <c r="AC1229" s="218"/>
      <c r="AD1229" s="219"/>
      <c r="AN1229" s="63"/>
      <c r="AO1229" s="63"/>
      <c r="AP1229" s="63"/>
      <c r="AQ1229" s="63"/>
      <c r="AR1229" s="63"/>
      <c r="AS1229" s="63"/>
      <c r="AT1229" s="63"/>
      <c r="AU1229" s="63"/>
      <c r="AV1229" s="217"/>
      <c r="AW1229" s="218"/>
      <c r="AX1229" s="219"/>
      <c r="AY1229" s="218"/>
      <c r="AZ1229" s="63"/>
      <c r="BG1229" s="63"/>
      <c r="BH1229" s="63"/>
      <c r="BI1229" s="63"/>
      <c r="BJ1229" s="63"/>
      <c r="BK1229" s="63"/>
      <c r="BL1229" s="63"/>
      <c r="BM1229" s="63"/>
      <c r="BN1229" s="63"/>
      <c r="BO1229" s="63"/>
      <c r="BP1229" s="63"/>
    </row>
    <row r="1230" spans="27:68" x14ac:dyDescent="0.2">
      <c r="AA1230" s="217"/>
      <c r="AB1230" s="218"/>
      <c r="AC1230" s="218"/>
      <c r="AD1230" s="219"/>
      <c r="AN1230" s="63"/>
      <c r="AO1230" s="63"/>
      <c r="AP1230" s="63"/>
      <c r="AQ1230" s="63"/>
      <c r="AR1230" s="63"/>
      <c r="AS1230" s="63"/>
      <c r="AT1230" s="63"/>
      <c r="AU1230" s="63"/>
      <c r="AV1230" s="217"/>
      <c r="AW1230" s="218"/>
      <c r="AX1230" s="219"/>
      <c r="AY1230" s="218"/>
      <c r="AZ1230" s="63"/>
      <c r="BG1230" s="63"/>
      <c r="BH1230" s="63"/>
      <c r="BI1230" s="63"/>
      <c r="BJ1230" s="63"/>
      <c r="BK1230" s="63"/>
      <c r="BL1230" s="63"/>
      <c r="BM1230" s="63"/>
      <c r="BN1230" s="63"/>
      <c r="BO1230" s="63"/>
      <c r="BP1230" s="63"/>
    </row>
    <row r="1231" spans="27:68" x14ac:dyDescent="0.2">
      <c r="AA1231" s="217"/>
      <c r="AB1231" s="218"/>
      <c r="AC1231" s="218"/>
      <c r="AD1231" s="219"/>
      <c r="AN1231" s="63"/>
      <c r="AO1231" s="63"/>
      <c r="AP1231" s="63"/>
      <c r="AQ1231" s="63"/>
      <c r="AR1231" s="63"/>
      <c r="AS1231" s="63"/>
      <c r="AT1231" s="63"/>
      <c r="AU1231" s="63"/>
      <c r="AV1231" s="217"/>
      <c r="AW1231" s="218"/>
      <c r="AX1231" s="219"/>
      <c r="AY1231" s="218"/>
      <c r="AZ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</row>
    <row r="1232" spans="27:68" x14ac:dyDescent="0.2">
      <c r="AA1232" s="217"/>
      <c r="AB1232" s="218"/>
      <c r="AC1232" s="218"/>
      <c r="AD1232" s="219"/>
      <c r="AN1232" s="63"/>
      <c r="AO1232" s="63"/>
      <c r="AP1232" s="63"/>
      <c r="AQ1232" s="63"/>
      <c r="AR1232" s="63"/>
      <c r="AS1232" s="63"/>
      <c r="AT1232" s="63"/>
      <c r="AU1232" s="63"/>
      <c r="AV1232" s="217"/>
      <c r="AW1232" s="218"/>
      <c r="AX1232" s="219"/>
      <c r="AY1232" s="218"/>
      <c r="AZ1232" s="63"/>
      <c r="BG1232" s="63"/>
      <c r="BH1232" s="63"/>
      <c r="BI1232" s="63"/>
      <c r="BJ1232" s="63"/>
      <c r="BK1232" s="63"/>
      <c r="BL1232" s="63"/>
      <c r="BM1232" s="63"/>
      <c r="BN1232" s="63"/>
      <c r="BO1232" s="63"/>
      <c r="BP1232" s="63"/>
    </row>
    <row r="1233" spans="27:68" x14ac:dyDescent="0.2">
      <c r="AA1233" s="217"/>
      <c r="AB1233" s="218"/>
      <c r="AC1233" s="218"/>
      <c r="AD1233" s="219"/>
      <c r="AN1233" s="63"/>
      <c r="AO1233" s="63"/>
      <c r="AP1233" s="63"/>
      <c r="AQ1233" s="63"/>
      <c r="AR1233" s="63"/>
      <c r="AS1233" s="63"/>
      <c r="AT1233" s="63"/>
      <c r="AU1233" s="63"/>
      <c r="AV1233" s="217"/>
      <c r="AW1233" s="218"/>
      <c r="AX1233" s="219"/>
      <c r="AY1233" s="218"/>
      <c r="AZ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</row>
    <row r="1234" spans="27:68" x14ac:dyDescent="0.2">
      <c r="AA1234" s="217"/>
      <c r="AB1234" s="218"/>
      <c r="AC1234" s="218"/>
      <c r="AD1234" s="219"/>
      <c r="AN1234" s="63"/>
      <c r="AO1234" s="63"/>
      <c r="AP1234" s="63"/>
      <c r="AQ1234" s="63"/>
      <c r="AR1234" s="63"/>
      <c r="AS1234" s="63"/>
      <c r="AT1234" s="63"/>
      <c r="AU1234" s="63"/>
      <c r="AV1234" s="217"/>
      <c r="AW1234" s="218"/>
      <c r="AX1234" s="219"/>
      <c r="AY1234" s="218"/>
      <c r="AZ1234" s="63"/>
      <c r="BG1234" s="63"/>
      <c r="BH1234" s="63"/>
      <c r="BI1234" s="63"/>
      <c r="BJ1234" s="63"/>
      <c r="BK1234" s="63"/>
      <c r="BL1234" s="63"/>
      <c r="BM1234" s="63"/>
      <c r="BN1234" s="63"/>
      <c r="BO1234" s="63"/>
      <c r="BP1234" s="63"/>
    </row>
    <row r="1235" spans="27:68" x14ac:dyDescent="0.2">
      <c r="AA1235" s="217"/>
      <c r="AB1235" s="218"/>
      <c r="AC1235" s="218"/>
      <c r="AD1235" s="219"/>
      <c r="AN1235" s="63"/>
      <c r="AO1235" s="63"/>
      <c r="AP1235" s="63"/>
      <c r="AQ1235" s="63"/>
      <c r="AR1235" s="63"/>
      <c r="AS1235" s="63"/>
      <c r="AT1235" s="63"/>
      <c r="AU1235" s="63"/>
      <c r="AV1235" s="217"/>
      <c r="AW1235" s="218"/>
      <c r="AX1235" s="219"/>
      <c r="AY1235" s="218"/>
      <c r="AZ1235" s="63"/>
      <c r="BG1235" s="63"/>
      <c r="BH1235" s="63"/>
      <c r="BI1235" s="63"/>
      <c r="BJ1235" s="63"/>
      <c r="BK1235" s="63"/>
      <c r="BL1235" s="63"/>
      <c r="BM1235" s="63"/>
      <c r="BN1235" s="63"/>
      <c r="BO1235" s="63"/>
      <c r="BP1235" s="63"/>
    </row>
    <row r="1236" spans="27:68" x14ac:dyDescent="0.2">
      <c r="AA1236" s="217"/>
      <c r="AB1236" s="218"/>
      <c r="AC1236" s="218"/>
      <c r="AD1236" s="219"/>
      <c r="AN1236" s="63"/>
      <c r="AO1236" s="63"/>
      <c r="AP1236" s="63"/>
      <c r="AQ1236" s="63"/>
      <c r="AR1236" s="63"/>
      <c r="AS1236" s="63"/>
      <c r="AT1236" s="63"/>
      <c r="AU1236" s="63"/>
      <c r="AV1236" s="217"/>
      <c r="AW1236" s="218"/>
      <c r="AX1236" s="219"/>
      <c r="AY1236" s="218"/>
      <c r="AZ1236" s="63"/>
      <c r="BG1236" s="63"/>
      <c r="BH1236" s="63"/>
      <c r="BI1236" s="63"/>
      <c r="BJ1236" s="63"/>
      <c r="BK1236" s="63"/>
      <c r="BL1236" s="63"/>
      <c r="BM1236" s="63"/>
      <c r="BN1236" s="63"/>
      <c r="BO1236" s="63"/>
      <c r="BP1236" s="63"/>
    </row>
    <row r="1237" spans="27:68" x14ac:dyDescent="0.2">
      <c r="AA1237" s="217"/>
      <c r="AB1237" s="218"/>
      <c r="AC1237" s="218"/>
      <c r="AD1237" s="219"/>
      <c r="AN1237" s="63"/>
      <c r="AO1237" s="63"/>
      <c r="AP1237" s="63"/>
      <c r="AQ1237" s="63"/>
      <c r="AR1237" s="63"/>
      <c r="AS1237" s="63"/>
      <c r="AT1237" s="63"/>
      <c r="AU1237" s="63"/>
      <c r="AV1237" s="217"/>
      <c r="AW1237" s="218"/>
      <c r="AX1237" s="219"/>
      <c r="AY1237" s="218"/>
      <c r="AZ1237" s="63"/>
      <c r="BG1237" s="63"/>
      <c r="BH1237" s="63"/>
      <c r="BI1237" s="63"/>
      <c r="BJ1237" s="63"/>
      <c r="BK1237" s="63"/>
      <c r="BL1237" s="63"/>
      <c r="BM1237" s="63"/>
      <c r="BN1237" s="63"/>
      <c r="BO1237" s="63"/>
      <c r="BP1237" s="63"/>
    </row>
    <row r="1238" spans="27:68" x14ac:dyDescent="0.2">
      <c r="AA1238" s="217"/>
      <c r="AB1238" s="218"/>
      <c r="AC1238" s="218"/>
      <c r="AD1238" s="219"/>
      <c r="AN1238" s="63"/>
      <c r="AO1238" s="63"/>
      <c r="AP1238" s="63"/>
      <c r="AQ1238" s="63"/>
      <c r="AR1238" s="63"/>
      <c r="AS1238" s="63"/>
      <c r="AT1238" s="63"/>
      <c r="AU1238" s="63"/>
      <c r="AV1238" s="217"/>
      <c r="AW1238" s="218"/>
      <c r="AX1238" s="219"/>
      <c r="AY1238" s="218"/>
      <c r="AZ1238" s="63"/>
      <c r="BG1238" s="63"/>
      <c r="BH1238" s="63"/>
      <c r="BI1238" s="63"/>
      <c r="BJ1238" s="63"/>
      <c r="BK1238" s="63"/>
      <c r="BL1238" s="63"/>
      <c r="BM1238" s="63"/>
      <c r="BN1238" s="63"/>
      <c r="BO1238" s="63"/>
      <c r="BP1238" s="63"/>
    </row>
    <row r="1239" spans="27:68" x14ac:dyDescent="0.2">
      <c r="AA1239" s="217"/>
      <c r="AB1239" s="218"/>
      <c r="AC1239" s="218"/>
      <c r="AD1239" s="219"/>
      <c r="AN1239" s="63"/>
      <c r="AO1239" s="63"/>
      <c r="AP1239" s="63"/>
      <c r="AQ1239" s="63"/>
      <c r="AR1239" s="63"/>
      <c r="AS1239" s="63"/>
      <c r="AT1239" s="63"/>
      <c r="AU1239" s="63"/>
      <c r="AV1239" s="217"/>
      <c r="AW1239" s="218"/>
      <c r="AX1239" s="219"/>
      <c r="AY1239" s="218"/>
      <c r="AZ1239" s="63"/>
      <c r="BG1239" s="63"/>
      <c r="BH1239" s="63"/>
      <c r="BI1239" s="63"/>
      <c r="BJ1239" s="63"/>
      <c r="BK1239" s="63"/>
      <c r="BL1239" s="63"/>
      <c r="BM1239" s="63"/>
      <c r="BN1239" s="63"/>
      <c r="BO1239" s="63"/>
      <c r="BP1239" s="63"/>
    </row>
    <row r="1240" spans="27:68" x14ac:dyDescent="0.2">
      <c r="AA1240" s="217"/>
      <c r="AB1240" s="218"/>
      <c r="AC1240" s="218"/>
      <c r="AD1240" s="219"/>
      <c r="AN1240" s="63"/>
      <c r="AO1240" s="63"/>
      <c r="AP1240" s="63"/>
      <c r="AQ1240" s="63"/>
      <c r="AR1240" s="63"/>
      <c r="AS1240" s="63"/>
      <c r="AT1240" s="63"/>
      <c r="AU1240" s="63"/>
      <c r="AV1240" s="217"/>
      <c r="AW1240" s="218"/>
      <c r="AX1240" s="219"/>
      <c r="AY1240" s="218"/>
      <c r="AZ1240" s="63"/>
      <c r="BG1240" s="63"/>
      <c r="BH1240" s="63"/>
      <c r="BI1240" s="63"/>
      <c r="BJ1240" s="63"/>
      <c r="BK1240" s="63"/>
      <c r="BL1240" s="63"/>
      <c r="BM1240" s="63"/>
      <c r="BN1240" s="63"/>
      <c r="BO1240" s="63"/>
      <c r="BP1240" s="63"/>
    </row>
    <row r="1241" spans="27:68" x14ac:dyDescent="0.2">
      <c r="AA1241" s="217"/>
      <c r="AB1241" s="218"/>
      <c r="AC1241" s="218"/>
      <c r="AD1241" s="219"/>
      <c r="AN1241" s="63"/>
      <c r="AO1241" s="63"/>
      <c r="AP1241" s="63"/>
      <c r="AQ1241" s="63"/>
      <c r="AR1241" s="63"/>
      <c r="AS1241" s="63"/>
      <c r="AT1241" s="63"/>
      <c r="AU1241" s="63"/>
      <c r="AV1241" s="217"/>
      <c r="AW1241" s="218"/>
      <c r="AX1241" s="219"/>
      <c r="AY1241" s="218"/>
      <c r="AZ1241" s="63"/>
      <c r="BG1241" s="63"/>
      <c r="BH1241" s="63"/>
      <c r="BI1241" s="63"/>
      <c r="BJ1241" s="63"/>
      <c r="BK1241" s="63"/>
      <c r="BL1241" s="63"/>
      <c r="BM1241" s="63"/>
      <c r="BN1241" s="63"/>
      <c r="BO1241" s="63"/>
      <c r="BP1241" s="63"/>
    </row>
    <row r="1242" spans="27:68" x14ac:dyDescent="0.2">
      <c r="AA1242" s="217"/>
      <c r="AB1242" s="218"/>
      <c r="AC1242" s="218"/>
      <c r="AD1242" s="219"/>
      <c r="AN1242" s="63"/>
      <c r="AO1242" s="63"/>
      <c r="AP1242" s="63"/>
      <c r="AQ1242" s="63"/>
      <c r="AR1242" s="63"/>
      <c r="AS1242" s="63"/>
      <c r="AT1242" s="63"/>
      <c r="AU1242" s="63"/>
      <c r="AV1242" s="217"/>
      <c r="AW1242" s="218"/>
      <c r="AX1242" s="219"/>
      <c r="AY1242" s="218"/>
      <c r="AZ1242" s="63"/>
      <c r="BG1242" s="63"/>
      <c r="BH1242" s="63"/>
      <c r="BI1242" s="63"/>
      <c r="BJ1242" s="63"/>
      <c r="BK1242" s="63"/>
      <c r="BL1242" s="63"/>
      <c r="BM1242" s="63"/>
      <c r="BN1242" s="63"/>
      <c r="BO1242" s="63"/>
      <c r="BP1242" s="63"/>
    </row>
    <row r="1243" spans="27:68" x14ac:dyDescent="0.2">
      <c r="AA1243" s="217"/>
      <c r="AB1243" s="218"/>
      <c r="AC1243" s="218"/>
      <c r="AD1243" s="219"/>
      <c r="AN1243" s="63"/>
      <c r="AO1243" s="63"/>
      <c r="AP1243" s="63"/>
      <c r="AQ1243" s="63"/>
      <c r="AR1243" s="63"/>
      <c r="AS1243" s="63"/>
      <c r="AT1243" s="63"/>
      <c r="AU1243" s="63"/>
      <c r="AV1243" s="217"/>
      <c r="AW1243" s="218"/>
      <c r="AX1243" s="219"/>
      <c r="AY1243" s="218"/>
      <c r="AZ1243" s="63"/>
      <c r="BG1243" s="63"/>
      <c r="BH1243" s="63"/>
      <c r="BI1243" s="63"/>
      <c r="BJ1243" s="63"/>
      <c r="BK1243" s="63"/>
      <c r="BL1243" s="63"/>
      <c r="BM1243" s="63"/>
      <c r="BN1243" s="63"/>
      <c r="BO1243" s="63"/>
      <c r="BP1243" s="63"/>
    </row>
    <row r="1244" spans="27:68" x14ac:dyDescent="0.2">
      <c r="AA1244" s="217"/>
      <c r="AB1244" s="218"/>
      <c r="AC1244" s="218"/>
      <c r="AD1244" s="219"/>
      <c r="AN1244" s="63"/>
      <c r="AO1244" s="63"/>
      <c r="AP1244" s="63"/>
      <c r="AQ1244" s="63"/>
      <c r="AR1244" s="63"/>
      <c r="AS1244" s="63"/>
      <c r="AT1244" s="63"/>
      <c r="AU1244" s="63"/>
      <c r="AV1244" s="217"/>
      <c r="AW1244" s="218"/>
      <c r="AX1244" s="219"/>
      <c r="AY1244" s="218"/>
      <c r="AZ1244" s="63"/>
      <c r="BG1244" s="63"/>
      <c r="BH1244" s="63"/>
      <c r="BI1244" s="63"/>
      <c r="BJ1244" s="63"/>
      <c r="BK1244" s="63"/>
      <c r="BL1244" s="63"/>
      <c r="BM1244" s="63"/>
      <c r="BN1244" s="63"/>
      <c r="BO1244" s="63"/>
      <c r="BP1244" s="63"/>
    </row>
    <row r="1245" spans="27:68" x14ac:dyDescent="0.2">
      <c r="AA1245" s="217"/>
      <c r="AB1245" s="218"/>
      <c r="AC1245" s="218"/>
      <c r="AD1245" s="219"/>
      <c r="AN1245" s="63"/>
      <c r="AO1245" s="63"/>
      <c r="AP1245" s="63"/>
      <c r="AQ1245" s="63"/>
      <c r="AR1245" s="63"/>
      <c r="AS1245" s="63"/>
      <c r="AT1245" s="63"/>
      <c r="AU1245" s="63"/>
      <c r="AV1245" s="217"/>
      <c r="AW1245" s="218"/>
      <c r="AX1245" s="219"/>
      <c r="AY1245" s="218"/>
      <c r="AZ1245" s="63"/>
      <c r="BG1245" s="63"/>
      <c r="BH1245" s="63"/>
      <c r="BI1245" s="63"/>
      <c r="BJ1245" s="63"/>
      <c r="BK1245" s="63"/>
      <c r="BL1245" s="63"/>
      <c r="BM1245" s="63"/>
      <c r="BN1245" s="63"/>
      <c r="BO1245" s="63"/>
      <c r="BP1245" s="63"/>
    </row>
    <row r="1246" spans="27:68" x14ac:dyDescent="0.2">
      <c r="AA1246" s="217"/>
      <c r="AB1246" s="218"/>
      <c r="AC1246" s="218"/>
      <c r="AD1246" s="219"/>
      <c r="AN1246" s="63"/>
      <c r="AO1246" s="63"/>
      <c r="AP1246" s="63"/>
      <c r="AQ1246" s="63"/>
      <c r="AR1246" s="63"/>
      <c r="AS1246" s="63"/>
      <c r="AT1246" s="63"/>
      <c r="AU1246" s="63"/>
      <c r="AV1246" s="217"/>
      <c r="AW1246" s="218"/>
      <c r="AX1246" s="219"/>
      <c r="AY1246" s="218"/>
      <c r="AZ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</row>
    <row r="1247" spans="27:68" x14ac:dyDescent="0.2">
      <c r="AA1247" s="217"/>
      <c r="AB1247" s="218"/>
      <c r="AC1247" s="218"/>
      <c r="AD1247" s="219"/>
      <c r="AN1247" s="63"/>
      <c r="AO1247" s="63"/>
      <c r="AP1247" s="63"/>
      <c r="AQ1247" s="63"/>
      <c r="AR1247" s="63"/>
      <c r="AS1247" s="63"/>
      <c r="AT1247" s="63"/>
      <c r="AU1247" s="63"/>
      <c r="AV1247" s="217"/>
      <c r="AW1247" s="218"/>
      <c r="AX1247" s="219"/>
      <c r="AY1247" s="218"/>
      <c r="AZ1247" s="63"/>
      <c r="BG1247" s="63"/>
      <c r="BH1247" s="63"/>
      <c r="BI1247" s="63"/>
      <c r="BJ1247" s="63"/>
      <c r="BK1247" s="63"/>
      <c r="BL1247" s="63"/>
      <c r="BM1247" s="63"/>
      <c r="BN1247" s="63"/>
      <c r="BO1247" s="63"/>
      <c r="BP1247" s="63"/>
    </row>
    <row r="1248" spans="27:68" x14ac:dyDescent="0.2">
      <c r="AA1248" s="217"/>
      <c r="AB1248" s="218"/>
      <c r="AC1248" s="218"/>
      <c r="AD1248" s="219"/>
      <c r="AN1248" s="63"/>
      <c r="AO1248" s="63"/>
      <c r="AP1248" s="63"/>
      <c r="AQ1248" s="63"/>
      <c r="AR1248" s="63"/>
      <c r="AS1248" s="63"/>
      <c r="AT1248" s="63"/>
      <c r="AU1248" s="63"/>
      <c r="AV1248" s="217"/>
      <c r="AW1248" s="218"/>
      <c r="AX1248" s="219"/>
      <c r="AY1248" s="218"/>
      <c r="AZ1248" s="63"/>
      <c r="BG1248" s="63"/>
      <c r="BH1248" s="63"/>
      <c r="BI1248" s="63"/>
      <c r="BJ1248" s="63"/>
      <c r="BK1248" s="63"/>
      <c r="BL1248" s="63"/>
      <c r="BM1248" s="63"/>
      <c r="BN1248" s="63"/>
      <c r="BO1248" s="63"/>
      <c r="BP1248" s="63"/>
    </row>
    <row r="1249" spans="27:68" x14ac:dyDescent="0.2">
      <c r="AA1249" s="217"/>
      <c r="AB1249" s="218"/>
      <c r="AC1249" s="218"/>
      <c r="AD1249" s="219"/>
      <c r="AN1249" s="63"/>
      <c r="AO1249" s="63"/>
      <c r="AP1249" s="63"/>
      <c r="AQ1249" s="63"/>
      <c r="AR1249" s="63"/>
      <c r="AS1249" s="63"/>
      <c r="AT1249" s="63"/>
      <c r="AU1249" s="63"/>
      <c r="AV1249" s="217"/>
      <c r="AW1249" s="218"/>
      <c r="AX1249" s="219"/>
      <c r="AY1249" s="218"/>
      <c r="AZ1249" s="63"/>
      <c r="BG1249" s="63"/>
      <c r="BH1249" s="63"/>
      <c r="BI1249" s="63"/>
      <c r="BJ1249" s="63"/>
      <c r="BK1249" s="63"/>
      <c r="BL1249" s="63"/>
      <c r="BM1249" s="63"/>
      <c r="BN1249" s="63"/>
      <c r="BO1249" s="63"/>
      <c r="BP1249" s="63"/>
    </row>
    <row r="1250" spans="27:68" x14ac:dyDescent="0.2">
      <c r="AA1250" s="217"/>
      <c r="AB1250" s="218"/>
      <c r="AC1250" s="218"/>
      <c r="AD1250" s="219"/>
      <c r="AN1250" s="63"/>
      <c r="AO1250" s="63"/>
      <c r="AP1250" s="63"/>
      <c r="AQ1250" s="63"/>
      <c r="AR1250" s="63"/>
      <c r="AS1250" s="63"/>
      <c r="AT1250" s="63"/>
      <c r="AU1250" s="63"/>
      <c r="AV1250" s="217"/>
      <c r="AW1250" s="218"/>
      <c r="AX1250" s="219"/>
      <c r="AY1250" s="218"/>
      <c r="AZ1250" s="63"/>
      <c r="BG1250" s="63"/>
      <c r="BH1250" s="63"/>
      <c r="BI1250" s="63"/>
      <c r="BJ1250" s="63"/>
      <c r="BK1250" s="63"/>
      <c r="BL1250" s="63"/>
      <c r="BM1250" s="63"/>
      <c r="BN1250" s="63"/>
      <c r="BO1250" s="63"/>
      <c r="BP1250" s="63"/>
    </row>
    <row r="1251" spans="27:68" x14ac:dyDescent="0.2">
      <c r="AA1251" s="217"/>
      <c r="AB1251" s="218"/>
      <c r="AC1251" s="218"/>
      <c r="AD1251" s="219"/>
      <c r="AN1251" s="63"/>
      <c r="AO1251" s="63"/>
      <c r="AP1251" s="63"/>
      <c r="AQ1251" s="63"/>
      <c r="AR1251" s="63"/>
      <c r="AS1251" s="63"/>
      <c r="AT1251" s="63"/>
      <c r="AU1251" s="63"/>
      <c r="AV1251" s="217"/>
      <c r="AW1251" s="218"/>
      <c r="AX1251" s="219"/>
      <c r="AY1251" s="218"/>
      <c r="AZ1251" s="63"/>
      <c r="BG1251" s="63"/>
      <c r="BH1251" s="63"/>
      <c r="BI1251" s="63"/>
      <c r="BJ1251" s="63"/>
      <c r="BK1251" s="63"/>
      <c r="BL1251" s="63"/>
      <c r="BM1251" s="63"/>
      <c r="BN1251" s="63"/>
      <c r="BO1251" s="63"/>
      <c r="BP1251" s="63"/>
    </row>
    <row r="1252" spans="27:68" x14ac:dyDescent="0.2">
      <c r="AA1252" s="217"/>
      <c r="AB1252" s="218"/>
      <c r="AC1252" s="218"/>
      <c r="AD1252" s="219"/>
      <c r="AN1252" s="63"/>
      <c r="AO1252" s="63"/>
      <c r="AP1252" s="63"/>
      <c r="AQ1252" s="63"/>
      <c r="AR1252" s="63"/>
      <c r="AS1252" s="63"/>
      <c r="AT1252" s="63"/>
      <c r="AU1252" s="63"/>
      <c r="AV1252" s="217"/>
      <c r="AW1252" s="218"/>
      <c r="AX1252" s="219"/>
      <c r="AY1252" s="218"/>
      <c r="AZ1252" s="63"/>
      <c r="BG1252" s="63"/>
      <c r="BH1252" s="63"/>
      <c r="BI1252" s="63"/>
      <c r="BJ1252" s="63"/>
      <c r="BK1252" s="63"/>
      <c r="BL1252" s="63"/>
      <c r="BM1252" s="63"/>
      <c r="BN1252" s="63"/>
      <c r="BO1252" s="63"/>
      <c r="BP1252" s="63"/>
    </row>
    <row r="1253" spans="27:68" x14ac:dyDescent="0.2">
      <c r="AA1253" s="217"/>
      <c r="AB1253" s="218"/>
      <c r="AC1253" s="218"/>
      <c r="AD1253" s="219"/>
      <c r="AN1253" s="63"/>
      <c r="AO1253" s="63"/>
      <c r="AP1253" s="63"/>
      <c r="AQ1253" s="63"/>
      <c r="AR1253" s="63"/>
      <c r="AS1253" s="63"/>
      <c r="AT1253" s="63"/>
      <c r="AU1253" s="63"/>
      <c r="AV1253" s="217"/>
      <c r="AW1253" s="218"/>
      <c r="AX1253" s="219"/>
      <c r="AY1253" s="218"/>
      <c r="AZ1253" s="63"/>
      <c r="BG1253" s="63"/>
      <c r="BH1253" s="63"/>
      <c r="BI1253" s="63"/>
      <c r="BJ1253" s="63"/>
      <c r="BK1253" s="63"/>
      <c r="BL1253" s="63"/>
      <c r="BM1253" s="63"/>
      <c r="BN1253" s="63"/>
      <c r="BO1253" s="63"/>
      <c r="BP1253" s="63"/>
    </row>
    <row r="1254" spans="27:68" x14ac:dyDescent="0.2">
      <c r="AA1254" s="217"/>
      <c r="AB1254" s="218"/>
      <c r="AC1254" s="218"/>
      <c r="AD1254" s="219"/>
      <c r="AN1254" s="63"/>
      <c r="AO1254" s="63"/>
      <c r="AP1254" s="63"/>
      <c r="AQ1254" s="63"/>
      <c r="AR1254" s="63"/>
      <c r="AS1254" s="63"/>
      <c r="AT1254" s="63"/>
      <c r="AU1254" s="63"/>
      <c r="AV1254" s="217"/>
      <c r="AW1254" s="218"/>
      <c r="AX1254" s="219"/>
      <c r="AY1254" s="218"/>
      <c r="AZ1254" s="63"/>
      <c r="BG1254" s="63"/>
      <c r="BH1254" s="63"/>
      <c r="BI1254" s="63"/>
      <c r="BJ1254" s="63"/>
      <c r="BK1254" s="63"/>
      <c r="BL1254" s="63"/>
      <c r="BM1254" s="63"/>
      <c r="BN1254" s="63"/>
      <c r="BO1254" s="63"/>
      <c r="BP1254" s="63"/>
    </row>
    <row r="1255" spans="27:68" x14ac:dyDescent="0.2">
      <c r="AA1255" s="217"/>
      <c r="AB1255" s="218"/>
      <c r="AC1255" s="218"/>
      <c r="AD1255" s="219"/>
      <c r="AN1255" s="63"/>
      <c r="AO1255" s="63"/>
      <c r="AP1255" s="63"/>
      <c r="AQ1255" s="63"/>
      <c r="AR1255" s="63"/>
      <c r="AS1255" s="63"/>
      <c r="AT1255" s="63"/>
      <c r="AU1255" s="63"/>
      <c r="AV1255" s="217"/>
      <c r="AW1255" s="218"/>
      <c r="AX1255" s="219"/>
      <c r="AY1255" s="218"/>
      <c r="AZ1255" s="63"/>
      <c r="BG1255" s="63"/>
      <c r="BH1255" s="63"/>
      <c r="BI1255" s="63"/>
      <c r="BJ1255" s="63"/>
      <c r="BK1255" s="63"/>
      <c r="BL1255" s="63"/>
      <c r="BM1255" s="63"/>
      <c r="BN1255" s="63"/>
      <c r="BO1255" s="63"/>
      <c r="BP1255" s="63"/>
    </row>
    <row r="1256" spans="27:68" x14ac:dyDescent="0.2">
      <c r="AA1256" s="217"/>
      <c r="AB1256" s="218"/>
      <c r="AC1256" s="218"/>
      <c r="AD1256" s="219"/>
      <c r="AN1256" s="63"/>
      <c r="AO1256" s="63"/>
      <c r="AP1256" s="63"/>
      <c r="AQ1256" s="63"/>
      <c r="AR1256" s="63"/>
      <c r="AS1256" s="63"/>
      <c r="AT1256" s="63"/>
      <c r="AU1256" s="63"/>
      <c r="AV1256" s="217"/>
      <c r="AW1256" s="218"/>
      <c r="AX1256" s="219"/>
      <c r="AY1256" s="218"/>
      <c r="AZ1256" s="63"/>
      <c r="BG1256" s="63"/>
      <c r="BH1256" s="63"/>
      <c r="BI1256" s="63"/>
      <c r="BJ1256" s="63"/>
      <c r="BK1256" s="63"/>
      <c r="BL1256" s="63"/>
      <c r="BM1256" s="63"/>
      <c r="BN1256" s="63"/>
      <c r="BO1256" s="63"/>
      <c r="BP1256" s="63"/>
    </row>
    <row r="1257" spans="27:68" x14ac:dyDescent="0.2">
      <c r="AA1257" s="217"/>
      <c r="AB1257" s="218"/>
      <c r="AC1257" s="218"/>
      <c r="AD1257" s="219"/>
      <c r="AN1257" s="63"/>
      <c r="AO1257" s="63"/>
      <c r="AP1257" s="63"/>
      <c r="AQ1257" s="63"/>
      <c r="AR1257" s="63"/>
      <c r="AS1257" s="63"/>
      <c r="AT1257" s="63"/>
      <c r="AU1257" s="63"/>
      <c r="AV1257" s="217"/>
      <c r="AW1257" s="218"/>
      <c r="AX1257" s="219"/>
      <c r="AY1257" s="218"/>
      <c r="AZ1257" s="63"/>
      <c r="BG1257" s="63"/>
      <c r="BH1257" s="63"/>
      <c r="BI1257" s="63"/>
      <c r="BJ1257" s="63"/>
      <c r="BK1257" s="63"/>
      <c r="BL1257" s="63"/>
      <c r="BM1257" s="63"/>
      <c r="BN1257" s="63"/>
      <c r="BO1257" s="63"/>
      <c r="BP1257" s="63"/>
    </row>
    <row r="1258" spans="27:68" x14ac:dyDescent="0.2">
      <c r="AA1258" s="217"/>
      <c r="AB1258" s="218"/>
      <c r="AC1258" s="218"/>
      <c r="AD1258" s="219"/>
      <c r="AN1258" s="63"/>
      <c r="AO1258" s="63"/>
      <c r="AP1258" s="63"/>
      <c r="AQ1258" s="63"/>
      <c r="AR1258" s="63"/>
      <c r="AS1258" s="63"/>
      <c r="AT1258" s="63"/>
      <c r="AU1258" s="63"/>
      <c r="AV1258" s="217"/>
      <c r="AW1258" s="218"/>
      <c r="AX1258" s="219"/>
      <c r="AY1258" s="218"/>
      <c r="AZ1258" s="63"/>
      <c r="BG1258" s="63"/>
      <c r="BH1258" s="63"/>
      <c r="BI1258" s="63"/>
      <c r="BJ1258" s="63"/>
      <c r="BK1258" s="63"/>
      <c r="BL1258" s="63"/>
      <c r="BM1258" s="63"/>
      <c r="BN1258" s="63"/>
      <c r="BO1258" s="63"/>
      <c r="BP1258" s="63"/>
    </row>
    <row r="1259" spans="27:68" x14ac:dyDescent="0.2">
      <c r="AA1259" s="217"/>
      <c r="AB1259" s="218"/>
      <c r="AC1259" s="218"/>
      <c r="AD1259" s="219"/>
      <c r="AN1259" s="63"/>
      <c r="AO1259" s="63"/>
      <c r="AP1259" s="63"/>
      <c r="AQ1259" s="63"/>
      <c r="AR1259" s="63"/>
      <c r="AS1259" s="63"/>
      <c r="AT1259" s="63"/>
      <c r="AU1259" s="63"/>
      <c r="AV1259" s="217"/>
      <c r="AW1259" s="218"/>
      <c r="AX1259" s="219"/>
      <c r="AY1259" s="218"/>
      <c r="AZ1259" s="63"/>
      <c r="BG1259" s="63"/>
      <c r="BH1259" s="63"/>
      <c r="BI1259" s="63"/>
      <c r="BJ1259" s="63"/>
      <c r="BK1259" s="63"/>
      <c r="BL1259" s="63"/>
      <c r="BM1259" s="63"/>
      <c r="BN1259" s="63"/>
      <c r="BO1259" s="63"/>
      <c r="BP1259" s="63"/>
    </row>
    <row r="1260" spans="27:68" x14ac:dyDescent="0.2">
      <c r="AA1260" s="217"/>
      <c r="AB1260" s="218"/>
      <c r="AC1260" s="218"/>
      <c r="AD1260" s="219"/>
      <c r="AN1260" s="63"/>
      <c r="AO1260" s="63"/>
      <c r="AP1260" s="63"/>
      <c r="AQ1260" s="63"/>
      <c r="AR1260" s="63"/>
      <c r="AS1260" s="63"/>
      <c r="AT1260" s="63"/>
      <c r="AU1260" s="63"/>
      <c r="AV1260" s="217"/>
      <c r="AW1260" s="218"/>
      <c r="AX1260" s="219"/>
      <c r="AY1260" s="218"/>
      <c r="AZ1260" s="63"/>
      <c r="BG1260" s="63"/>
      <c r="BH1260" s="63"/>
      <c r="BI1260" s="63"/>
      <c r="BJ1260" s="63"/>
      <c r="BK1260" s="63"/>
      <c r="BL1260" s="63"/>
      <c r="BM1260" s="63"/>
      <c r="BN1260" s="63"/>
      <c r="BO1260" s="63"/>
      <c r="BP1260" s="63"/>
    </row>
    <row r="1261" spans="27:68" x14ac:dyDescent="0.2">
      <c r="AA1261" s="217"/>
      <c r="AB1261" s="218"/>
      <c r="AC1261" s="218"/>
      <c r="AD1261" s="219"/>
      <c r="AN1261" s="63"/>
      <c r="AO1261" s="63"/>
      <c r="AP1261" s="63"/>
      <c r="AQ1261" s="63"/>
      <c r="AR1261" s="63"/>
      <c r="AS1261" s="63"/>
      <c r="AT1261" s="63"/>
      <c r="AU1261" s="63"/>
      <c r="AV1261" s="217"/>
      <c r="AW1261" s="218"/>
      <c r="AX1261" s="219"/>
      <c r="AY1261" s="218"/>
      <c r="AZ1261" s="63"/>
      <c r="BG1261" s="63"/>
      <c r="BH1261" s="63"/>
      <c r="BI1261" s="63"/>
      <c r="BJ1261" s="63"/>
      <c r="BK1261" s="63"/>
      <c r="BL1261" s="63"/>
      <c r="BM1261" s="63"/>
      <c r="BN1261" s="63"/>
      <c r="BO1261" s="63"/>
      <c r="BP1261" s="63"/>
    </row>
    <row r="1262" spans="27:68" x14ac:dyDescent="0.2">
      <c r="AA1262" s="217"/>
      <c r="AB1262" s="218"/>
      <c r="AC1262" s="218"/>
      <c r="AD1262" s="219"/>
      <c r="AN1262" s="63"/>
      <c r="AO1262" s="63"/>
      <c r="AP1262" s="63"/>
      <c r="AQ1262" s="63"/>
      <c r="AR1262" s="63"/>
      <c r="AS1262" s="63"/>
      <c r="AT1262" s="63"/>
      <c r="AU1262" s="63"/>
      <c r="AV1262" s="217"/>
      <c r="AW1262" s="218"/>
      <c r="AX1262" s="219"/>
      <c r="AY1262" s="218"/>
      <c r="AZ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</row>
    <row r="1263" spans="27:68" x14ac:dyDescent="0.2">
      <c r="AA1263" s="217"/>
      <c r="AB1263" s="218"/>
      <c r="AC1263" s="218"/>
      <c r="AD1263" s="219"/>
      <c r="AN1263" s="63"/>
      <c r="AO1263" s="63"/>
      <c r="AP1263" s="63"/>
      <c r="AQ1263" s="63"/>
      <c r="AR1263" s="63"/>
      <c r="AS1263" s="63"/>
      <c r="AT1263" s="63"/>
      <c r="AU1263" s="63"/>
      <c r="AV1263" s="217"/>
      <c r="AW1263" s="218"/>
      <c r="AX1263" s="219"/>
      <c r="AY1263" s="218"/>
      <c r="AZ1263" s="63"/>
      <c r="BG1263" s="63"/>
      <c r="BH1263" s="63"/>
      <c r="BI1263" s="63"/>
      <c r="BJ1263" s="63"/>
      <c r="BK1263" s="63"/>
      <c r="BL1263" s="63"/>
      <c r="BM1263" s="63"/>
      <c r="BN1263" s="63"/>
      <c r="BO1263" s="63"/>
      <c r="BP1263" s="63"/>
    </row>
    <row r="1264" spans="27:68" x14ac:dyDescent="0.2">
      <c r="AA1264" s="217"/>
      <c r="AB1264" s="218"/>
      <c r="AC1264" s="218"/>
      <c r="AD1264" s="219"/>
      <c r="AN1264" s="63"/>
      <c r="AO1264" s="63"/>
      <c r="AP1264" s="63"/>
      <c r="AQ1264" s="63"/>
      <c r="AR1264" s="63"/>
      <c r="AS1264" s="63"/>
      <c r="AT1264" s="63"/>
      <c r="AU1264" s="63"/>
      <c r="AV1264" s="217"/>
      <c r="AW1264" s="218"/>
      <c r="AX1264" s="219"/>
      <c r="AY1264" s="218"/>
      <c r="AZ1264" s="63"/>
      <c r="BG1264" s="63"/>
      <c r="BH1264" s="63"/>
      <c r="BI1264" s="63"/>
      <c r="BJ1264" s="63"/>
      <c r="BK1264" s="63"/>
      <c r="BL1264" s="63"/>
      <c r="BM1264" s="63"/>
      <c r="BN1264" s="63"/>
      <c r="BO1264" s="63"/>
      <c r="BP1264" s="63"/>
    </row>
    <row r="1265" spans="27:68" x14ac:dyDescent="0.2">
      <c r="AA1265" s="217"/>
      <c r="AB1265" s="218"/>
      <c r="AC1265" s="218"/>
      <c r="AD1265" s="219"/>
      <c r="AN1265" s="63"/>
      <c r="AO1265" s="63"/>
      <c r="AP1265" s="63"/>
      <c r="AQ1265" s="63"/>
      <c r="AR1265" s="63"/>
      <c r="AS1265" s="63"/>
      <c r="AT1265" s="63"/>
      <c r="AU1265" s="63"/>
      <c r="AV1265" s="217"/>
      <c r="AW1265" s="218"/>
      <c r="AX1265" s="219"/>
      <c r="AY1265" s="218"/>
      <c r="AZ1265" s="63"/>
      <c r="BG1265" s="63"/>
      <c r="BH1265" s="63"/>
      <c r="BI1265" s="63"/>
      <c r="BJ1265" s="63"/>
      <c r="BK1265" s="63"/>
      <c r="BL1265" s="63"/>
      <c r="BM1265" s="63"/>
      <c r="BN1265" s="63"/>
      <c r="BO1265" s="63"/>
      <c r="BP1265" s="63"/>
    </row>
    <row r="1266" spans="27:68" x14ac:dyDescent="0.2">
      <c r="AA1266" s="217"/>
      <c r="AB1266" s="218"/>
      <c r="AC1266" s="218"/>
      <c r="AD1266" s="219"/>
      <c r="AN1266" s="63"/>
      <c r="AO1266" s="63"/>
      <c r="AP1266" s="63"/>
      <c r="AQ1266" s="63"/>
      <c r="AR1266" s="63"/>
      <c r="AS1266" s="63"/>
      <c r="AT1266" s="63"/>
      <c r="AU1266" s="63"/>
      <c r="AV1266" s="217"/>
      <c r="AW1266" s="218"/>
      <c r="AX1266" s="219"/>
      <c r="AY1266" s="218"/>
      <c r="AZ1266" s="63"/>
      <c r="BG1266" s="63"/>
      <c r="BH1266" s="63"/>
      <c r="BI1266" s="63"/>
      <c r="BJ1266" s="63"/>
      <c r="BK1266" s="63"/>
      <c r="BL1266" s="63"/>
      <c r="BM1266" s="63"/>
      <c r="BN1266" s="63"/>
      <c r="BO1266" s="63"/>
      <c r="BP1266" s="63"/>
    </row>
    <row r="1267" spans="27:68" x14ac:dyDescent="0.2">
      <c r="AA1267" s="217"/>
      <c r="AB1267" s="218"/>
      <c r="AC1267" s="218"/>
      <c r="AD1267" s="219"/>
      <c r="AN1267" s="63"/>
      <c r="AO1267" s="63"/>
      <c r="AP1267" s="63"/>
      <c r="AQ1267" s="63"/>
      <c r="AR1267" s="63"/>
      <c r="AS1267" s="63"/>
      <c r="AT1267" s="63"/>
      <c r="AU1267" s="63"/>
      <c r="AV1267" s="217"/>
      <c r="AW1267" s="218"/>
      <c r="AX1267" s="219"/>
      <c r="AY1267" s="218"/>
      <c r="AZ1267" s="63"/>
      <c r="BG1267" s="63"/>
      <c r="BH1267" s="63"/>
      <c r="BI1267" s="63"/>
      <c r="BJ1267" s="63"/>
      <c r="BK1267" s="63"/>
      <c r="BL1267" s="63"/>
      <c r="BM1267" s="63"/>
      <c r="BN1267" s="63"/>
      <c r="BO1267" s="63"/>
      <c r="BP1267" s="63"/>
    </row>
    <row r="1268" spans="27:68" x14ac:dyDescent="0.2">
      <c r="AA1268" s="217"/>
      <c r="AB1268" s="218"/>
      <c r="AC1268" s="218"/>
      <c r="AD1268" s="219"/>
      <c r="AN1268" s="63"/>
      <c r="AO1268" s="63"/>
      <c r="AP1268" s="63"/>
      <c r="AQ1268" s="63"/>
      <c r="AR1268" s="63"/>
      <c r="AS1268" s="63"/>
      <c r="AT1268" s="63"/>
      <c r="AU1268" s="63"/>
      <c r="AV1268" s="217"/>
      <c r="AW1268" s="218"/>
      <c r="AX1268" s="219"/>
      <c r="AY1268" s="218"/>
      <c r="AZ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</row>
    <row r="1269" spans="27:68" x14ac:dyDescent="0.2">
      <c r="AA1269" s="217"/>
      <c r="AB1269" s="218"/>
      <c r="AC1269" s="218"/>
      <c r="AD1269" s="219"/>
      <c r="AN1269" s="63"/>
      <c r="AO1269" s="63"/>
      <c r="AP1269" s="63"/>
      <c r="AQ1269" s="63"/>
      <c r="AR1269" s="63"/>
      <c r="AS1269" s="63"/>
      <c r="AT1269" s="63"/>
      <c r="AU1269" s="63"/>
      <c r="AV1269" s="217"/>
      <c r="AW1269" s="218"/>
      <c r="AX1269" s="219"/>
      <c r="AY1269" s="218"/>
      <c r="AZ1269" s="63"/>
      <c r="BG1269" s="63"/>
      <c r="BH1269" s="63"/>
      <c r="BI1269" s="63"/>
      <c r="BJ1269" s="63"/>
      <c r="BK1269" s="63"/>
      <c r="BL1269" s="63"/>
      <c r="BM1269" s="63"/>
      <c r="BN1269" s="63"/>
      <c r="BO1269" s="63"/>
      <c r="BP1269" s="63"/>
    </row>
    <row r="1270" spans="27:68" x14ac:dyDescent="0.2">
      <c r="AA1270" s="217"/>
      <c r="AB1270" s="218"/>
      <c r="AC1270" s="218"/>
      <c r="AD1270" s="219"/>
      <c r="AN1270" s="63"/>
      <c r="AO1270" s="63"/>
      <c r="AP1270" s="63"/>
      <c r="AQ1270" s="63"/>
      <c r="AR1270" s="63"/>
      <c r="AS1270" s="63"/>
      <c r="AT1270" s="63"/>
      <c r="AU1270" s="63"/>
      <c r="AV1270" s="217"/>
      <c r="AW1270" s="218"/>
      <c r="AX1270" s="219"/>
      <c r="AY1270" s="218"/>
      <c r="AZ1270" s="63"/>
      <c r="BG1270" s="63"/>
      <c r="BH1270" s="63"/>
      <c r="BI1270" s="63"/>
      <c r="BJ1270" s="63"/>
      <c r="BK1270" s="63"/>
      <c r="BL1270" s="63"/>
      <c r="BM1270" s="63"/>
      <c r="BN1270" s="63"/>
      <c r="BO1270" s="63"/>
      <c r="BP1270" s="63"/>
    </row>
    <row r="1271" spans="27:68" x14ac:dyDescent="0.2">
      <c r="AA1271" s="217"/>
      <c r="AB1271" s="218"/>
      <c r="AC1271" s="218"/>
      <c r="AD1271" s="219"/>
      <c r="AN1271" s="63"/>
      <c r="AO1271" s="63"/>
      <c r="AP1271" s="63"/>
      <c r="AQ1271" s="63"/>
      <c r="AR1271" s="63"/>
      <c r="AS1271" s="63"/>
      <c r="AT1271" s="63"/>
      <c r="AU1271" s="63"/>
      <c r="AV1271" s="217"/>
      <c r="AW1271" s="218"/>
      <c r="AX1271" s="219"/>
      <c r="AY1271" s="218"/>
      <c r="AZ1271" s="63"/>
      <c r="BG1271" s="63"/>
      <c r="BH1271" s="63"/>
      <c r="BI1271" s="63"/>
      <c r="BJ1271" s="63"/>
      <c r="BK1271" s="63"/>
      <c r="BL1271" s="63"/>
      <c r="BM1271" s="63"/>
      <c r="BN1271" s="63"/>
      <c r="BO1271" s="63"/>
      <c r="BP1271" s="63"/>
    </row>
    <row r="1272" spans="27:68" x14ac:dyDescent="0.2">
      <c r="AA1272" s="217"/>
      <c r="AB1272" s="218"/>
      <c r="AC1272" s="218"/>
      <c r="AD1272" s="219"/>
      <c r="AN1272" s="63"/>
      <c r="AO1272" s="63"/>
      <c r="AP1272" s="63"/>
      <c r="AQ1272" s="63"/>
      <c r="AR1272" s="63"/>
      <c r="AS1272" s="63"/>
      <c r="AT1272" s="63"/>
      <c r="AU1272" s="63"/>
      <c r="AV1272" s="217"/>
      <c r="AW1272" s="218"/>
      <c r="AX1272" s="219"/>
      <c r="AY1272" s="218"/>
      <c r="AZ1272" s="63"/>
      <c r="BG1272" s="63"/>
      <c r="BH1272" s="63"/>
      <c r="BI1272" s="63"/>
      <c r="BJ1272" s="63"/>
      <c r="BK1272" s="63"/>
      <c r="BL1272" s="63"/>
      <c r="BM1272" s="63"/>
      <c r="BN1272" s="63"/>
      <c r="BO1272" s="63"/>
      <c r="BP1272" s="63"/>
    </row>
    <row r="1273" spans="27:68" x14ac:dyDescent="0.2">
      <c r="AA1273" s="217"/>
      <c r="AB1273" s="218"/>
      <c r="AC1273" s="218"/>
      <c r="AD1273" s="219"/>
      <c r="AN1273" s="63"/>
      <c r="AO1273" s="63"/>
      <c r="AP1273" s="63"/>
      <c r="AQ1273" s="63"/>
      <c r="AR1273" s="63"/>
      <c r="AS1273" s="63"/>
      <c r="AT1273" s="63"/>
      <c r="AU1273" s="63"/>
      <c r="AV1273" s="217"/>
      <c r="AW1273" s="218"/>
      <c r="AX1273" s="219"/>
      <c r="AY1273" s="218"/>
      <c r="AZ1273" s="63"/>
      <c r="BG1273" s="63"/>
      <c r="BH1273" s="63"/>
      <c r="BI1273" s="63"/>
      <c r="BJ1273" s="63"/>
      <c r="BK1273" s="63"/>
      <c r="BL1273" s="63"/>
      <c r="BM1273" s="63"/>
      <c r="BN1273" s="63"/>
      <c r="BO1273" s="63"/>
      <c r="BP1273" s="63"/>
    </row>
    <row r="1274" spans="27:68" x14ac:dyDescent="0.2">
      <c r="AA1274" s="217"/>
      <c r="AB1274" s="218"/>
      <c r="AC1274" s="218"/>
      <c r="AD1274" s="219"/>
      <c r="AN1274" s="63"/>
      <c r="AO1274" s="63"/>
      <c r="AP1274" s="63"/>
      <c r="AQ1274" s="63"/>
      <c r="AR1274" s="63"/>
      <c r="AS1274" s="63"/>
      <c r="AT1274" s="63"/>
      <c r="AU1274" s="63"/>
      <c r="AV1274" s="217"/>
      <c r="AW1274" s="218"/>
      <c r="AX1274" s="219"/>
      <c r="AY1274" s="218"/>
      <c r="AZ1274" s="63"/>
      <c r="BG1274" s="63"/>
      <c r="BH1274" s="63"/>
      <c r="BI1274" s="63"/>
      <c r="BJ1274" s="63"/>
      <c r="BK1274" s="63"/>
      <c r="BL1274" s="63"/>
      <c r="BM1274" s="63"/>
      <c r="BN1274" s="63"/>
      <c r="BO1274" s="63"/>
      <c r="BP1274" s="63"/>
    </row>
    <row r="1275" spans="27:68" x14ac:dyDescent="0.2">
      <c r="AA1275" s="217"/>
      <c r="AB1275" s="218"/>
      <c r="AC1275" s="218"/>
      <c r="AD1275" s="219"/>
      <c r="AN1275" s="63"/>
      <c r="AO1275" s="63"/>
      <c r="AP1275" s="63"/>
      <c r="AQ1275" s="63"/>
      <c r="AR1275" s="63"/>
      <c r="AS1275" s="63"/>
      <c r="AT1275" s="63"/>
      <c r="AU1275" s="63"/>
      <c r="AV1275" s="217"/>
      <c r="AW1275" s="218"/>
      <c r="AX1275" s="219"/>
      <c r="AY1275" s="218"/>
      <c r="AZ1275" s="63"/>
      <c r="BG1275" s="63"/>
      <c r="BH1275" s="63"/>
      <c r="BI1275" s="63"/>
      <c r="BJ1275" s="63"/>
      <c r="BK1275" s="63"/>
      <c r="BL1275" s="63"/>
      <c r="BM1275" s="63"/>
      <c r="BN1275" s="63"/>
      <c r="BO1275" s="63"/>
      <c r="BP1275" s="63"/>
    </row>
    <row r="1276" spans="27:68" x14ac:dyDescent="0.2">
      <c r="AA1276" s="217"/>
      <c r="AB1276" s="218"/>
      <c r="AC1276" s="218"/>
      <c r="AD1276" s="219"/>
      <c r="AN1276" s="63"/>
      <c r="AO1276" s="63"/>
      <c r="AP1276" s="63"/>
      <c r="AQ1276" s="63"/>
      <c r="AR1276" s="63"/>
      <c r="AS1276" s="63"/>
      <c r="AT1276" s="63"/>
      <c r="AU1276" s="63"/>
      <c r="AV1276" s="217"/>
      <c r="AW1276" s="218"/>
      <c r="AX1276" s="219"/>
      <c r="AY1276" s="218"/>
      <c r="AZ1276" s="63"/>
      <c r="BG1276" s="63"/>
      <c r="BH1276" s="63"/>
      <c r="BI1276" s="63"/>
      <c r="BJ1276" s="63"/>
      <c r="BK1276" s="63"/>
      <c r="BL1276" s="63"/>
      <c r="BM1276" s="63"/>
      <c r="BN1276" s="63"/>
      <c r="BO1276" s="63"/>
      <c r="BP1276" s="63"/>
    </row>
    <row r="1277" spans="27:68" x14ac:dyDescent="0.2">
      <c r="AA1277" s="217"/>
      <c r="AB1277" s="218"/>
      <c r="AC1277" s="218"/>
      <c r="AD1277" s="219"/>
      <c r="AN1277" s="63"/>
      <c r="AO1277" s="63"/>
      <c r="AP1277" s="63"/>
      <c r="AQ1277" s="63"/>
      <c r="AR1277" s="63"/>
      <c r="AS1277" s="63"/>
      <c r="AT1277" s="63"/>
      <c r="AU1277" s="63"/>
      <c r="AV1277" s="217"/>
      <c r="AW1277" s="218"/>
      <c r="AX1277" s="219"/>
      <c r="AY1277" s="218"/>
      <c r="AZ1277" s="63"/>
      <c r="BG1277" s="63"/>
      <c r="BH1277" s="63"/>
      <c r="BI1277" s="63"/>
      <c r="BJ1277" s="63"/>
      <c r="BK1277" s="63"/>
      <c r="BL1277" s="63"/>
      <c r="BM1277" s="63"/>
      <c r="BN1277" s="63"/>
      <c r="BO1277" s="63"/>
      <c r="BP1277" s="63"/>
    </row>
    <row r="1278" spans="27:68" x14ac:dyDescent="0.2">
      <c r="AA1278" s="217"/>
      <c r="AB1278" s="218"/>
      <c r="AC1278" s="218"/>
      <c r="AD1278" s="219"/>
      <c r="AN1278" s="63"/>
      <c r="AO1278" s="63"/>
      <c r="AP1278" s="63"/>
      <c r="AQ1278" s="63"/>
      <c r="AR1278" s="63"/>
      <c r="AS1278" s="63"/>
      <c r="AT1278" s="63"/>
      <c r="AU1278" s="63"/>
      <c r="AV1278" s="217"/>
      <c r="AW1278" s="218"/>
      <c r="AX1278" s="219"/>
      <c r="AY1278" s="218"/>
      <c r="AZ1278" s="63"/>
      <c r="BG1278" s="63"/>
      <c r="BH1278" s="63"/>
      <c r="BI1278" s="63"/>
      <c r="BJ1278" s="63"/>
      <c r="BK1278" s="63"/>
      <c r="BL1278" s="63"/>
      <c r="BM1278" s="63"/>
      <c r="BN1278" s="63"/>
      <c r="BO1278" s="63"/>
      <c r="BP1278" s="63"/>
    </row>
    <row r="1279" spans="27:68" x14ac:dyDescent="0.2">
      <c r="AA1279" s="217"/>
      <c r="AB1279" s="218"/>
      <c r="AC1279" s="218"/>
      <c r="AD1279" s="219"/>
      <c r="AN1279" s="63"/>
      <c r="AO1279" s="63"/>
      <c r="AP1279" s="63"/>
      <c r="AQ1279" s="63"/>
      <c r="AR1279" s="63"/>
      <c r="AS1279" s="63"/>
      <c r="AT1279" s="63"/>
      <c r="AU1279" s="63"/>
      <c r="AV1279" s="217"/>
      <c r="AW1279" s="218"/>
      <c r="AX1279" s="219"/>
      <c r="AY1279" s="218"/>
      <c r="AZ1279" s="63"/>
      <c r="BG1279" s="63"/>
      <c r="BH1279" s="63"/>
      <c r="BI1279" s="63"/>
      <c r="BJ1279" s="63"/>
      <c r="BK1279" s="63"/>
      <c r="BL1279" s="63"/>
      <c r="BM1279" s="63"/>
      <c r="BN1279" s="63"/>
      <c r="BO1279" s="63"/>
      <c r="BP1279" s="63"/>
    </row>
    <row r="1280" spans="27:68" x14ac:dyDescent="0.2">
      <c r="AA1280" s="217"/>
      <c r="AB1280" s="218"/>
      <c r="AC1280" s="218"/>
      <c r="AD1280" s="219"/>
      <c r="AN1280" s="63"/>
      <c r="AO1280" s="63"/>
      <c r="AP1280" s="63"/>
      <c r="AQ1280" s="63"/>
      <c r="AR1280" s="63"/>
      <c r="AS1280" s="63"/>
      <c r="AT1280" s="63"/>
      <c r="AU1280" s="63"/>
      <c r="AV1280" s="217"/>
      <c r="AW1280" s="218"/>
      <c r="AX1280" s="219"/>
      <c r="AY1280" s="218"/>
      <c r="AZ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</row>
    <row r="1281" spans="27:68" x14ac:dyDescent="0.2">
      <c r="AA1281" s="217"/>
      <c r="AB1281" s="218"/>
      <c r="AC1281" s="218"/>
      <c r="AD1281" s="219"/>
      <c r="AN1281" s="63"/>
      <c r="AO1281" s="63"/>
      <c r="AP1281" s="63"/>
      <c r="AQ1281" s="63"/>
      <c r="AR1281" s="63"/>
      <c r="AS1281" s="63"/>
      <c r="AT1281" s="63"/>
      <c r="AU1281" s="63"/>
      <c r="AV1281" s="217"/>
      <c r="AW1281" s="218"/>
      <c r="AX1281" s="219"/>
      <c r="AY1281" s="218"/>
      <c r="AZ1281" s="63"/>
      <c r="BG1281" s="63"/>
      <c r="BH1281" s="63"/>
      <c r="BI1281" s="63"/>
      <c r="BJ1281" s="63"/>
      <c r="BK1281" s="63"/>
      <c r="BL1281" s="63"/>
      <c r="BM1281" s="63"/>
      <c r="BN1281" s="63"/>
      <c r="BO1281" s="63"/>
      <c r="BP1281" s="63"/>
    </row>
    <row r="1282" spans="27:68" x14ac:dyDescent="0.2">
      <c r="AA1282" s="217"/>
      <c r="AB1282" s="218"/>
      <c r="AC1282" s="218"/>
      <c r="AD1282" s="219"/>
      <c r="AN1282" s="63"/>
      <c r="AO1282" s="63"/>
      <c r="AP1282" s="63"/>
      <c r="AQ1282" s="63"/>
      <c r="AR1282" s="63"/>
      <c r="AS1282" s="63"/>
      <c r="AT1282" s="63"/>
      <c r="AU1282" s="63"/>
      <c r="AV1282" s="217"/>
      <c r="AW1282" s="218"/>
      <c r="AX1282" s="219"/>
      <c r="AY1282" s="218"/>
      <c r="AZ1282" s="63"/>
      <c r="BG1282" s="63"/>
      <c r="BH1282" s="63"/>
      <c r="BI1282" s="63"/>
      <c r="BJ1282" s="63"/>
      <c r="BK1282" s="63"/>
      <c r="BL1282" s="63"/>
      <c r="BM1282" s="63"/>
      <c r="BN1282" s="63"/>
      <c r="BO1282" s="63"/>
      <c r="BP1282" s="63"/>
    </row>
    <row r="1283" spans="27:68" x14ac:dyDescent="0.2">
      <c r="AA1283" s="217"/>
      <c r="AB1283" s="218"/>
      <c r="AC1283" s="218"/>
      <c r="AD1283" s="219"/>
      <c r="AN1283" s="63"/>
      <c r="AO1283" s="63"/>
      <c r="AP1283" s="63"/>
      <c r="AQ1283" s="63"/>
      <c r="AR1283" s="63"/>
      <c r="AS1283" s="63"/>
      <c r="AT1283" s="63"/>
      <c r="AU1283" s="63"/>
      <c r="AV1283" s="217"/>
      <c r="AW1283" s="218"/>
      <c r="AX1283" s="219"/>
      <c r="AY1283" s="218"/>
      <c r="AZ1283" s="63"/>
      <c r="BG1283" s="63"/>
      <c r="BH1283" s="63"/>
      <c r="BI1283" s="63"/>
      <c r="BJ1283" s="63"/>
      <c r="BK1283" s="63"/>
      <c r="BL1283" s="63"/>
      <c r="BM1283" s="63"/>
      <c r="BN1283" s="63"/>
      <c r="BO1283" s="63"/>
      <c r="BP1283" s="63"/>
    </row>
    <row r="1284" spans="27:68" x14ac:dyDescent="0.2">
      <c r="AA1284" s="217"/>
      <c r="AB1284" s="218"/>
      <c r="AC1284" s="218"/>
      <c r="AD1284" s="219"/>
      <c r="AN1284" s="63"/>
      <c r="AO1284" s="63"/>
      <c r="AP1284" s="63"/>
      <c r="AQ1284" s="63"/>
      <c r="AR1284" s="63"/>
      <c r="AS1284" s="63"/>
      <c r="AT1284" s="63"/>
      <c r="AU1284" s="63"/>
      <c r="AV1284" s="217"/>
      <c r="AW1284" s="218"/>
      <c r="AX1284" s="219"/>
      <c r="AY1284" s="218"/>
      <c r="AZ1284" s="63"/>
      <c r="BG1284" s="63"/>
      <c r="BH1284" s="63"/>
      <c r="BI1284" s="63"/>
      <c r="BJ1284" s="63"/>
      <c r="BK1284" s="63"/>
      <c r="BL1284" s="63"/>
      <c r="BM1284" s="63"/>
      <c r="BN1284" s="63"/>
      <c r="BO1284" s="63"/>
      <c r="BP1284" s="63"/>
    </row>
    <row r="1285" spans="27:68" x14ac:dyDescent="0.2">
      <c r="AA1285" s="217"/>
      <c r="AB1285" s="218"/>
      <c r="AC1285" s="218"/>
      <c r="AD1285" s="219"/>
      <c r="AN1285" s="63"/>
      <c r="AO1285" s="63"/>
      <c r="AP1285" s="63"/>
      <c r="AQ1285" s="63"/>
      <c r="AR1285" s="63"/>
      <c r="AS1285" s="63"/>
      <c r="AT1285" s="63"/>
      <c r="AU1285" s="63"/>
      <c r="AV1285" s="217"/>
      <c r="AW1285" s="218"/>
      <c r="AX1285" s="219"/>
      <c r="AY1285" s="218"/>
      <c r="AZ1285" s="63"/>
      <c r="BG1285" s="63"/>
      <c r="BH1285" s="63"/>
      <c r="BI1285" s="63"/>
      <c r="BJ1285" s="63"/>
      <c r="BK1285" s="63"/>
      <c r="BL1285" s="63"/>
      <c r="BM1285" s="63"/>
      <c r="BN1285" s="63"/>
      <c r="BO1285" s="63"/>
      <c r="BP1285" s="63"/>
    </row>
    <row r="1286" spans="27:68" x14ac:dyDescent="0.2">
      <c r="AA1286" s="217"/>
      <c r="AB1286" s="218"/>
      <c r="AC1286" s="218"/>
      <c r="AD1286" s="219"/>
      <c r="AN1286" s="63"/>
      <c r="AO1286" s="63"/>
      <c r="AP1286" s="63"/>
      <c r="AQ1286" s="63"/>
      <c r="AR1286" s="63"/>
      <c r="AS1286" s="63"/>
      <c r="AT1286" s="63"/>
      <c r="AU1286" s="63"/>
      <c r="AV1286" s="217"/>
      <c r="AW1286" s="218"/>
      <c r="AX1286" s="219"/>
      <c r="AY1286" s="218"/>
      <c r="AZ1286" s="63"/>
      <c r="BG1286" s="63"/>
      <c r="BH1286" s="63"/>
      <c r="BI1286" s="63"/>
      <c r="BJ1286" s="63"/>
      <c r="BK1286" s="63"/>
      <c r="BL1286" s="63"/>
      <c r="BM1286" s="63"/>
      <c r="BN1286" s="63"/>
      <c r="BO1286" s="63"/>
      <c r="BP1286" s="63"/>
    </row>
    <row r="1287" spans="27:68" x14ac:dyDescent="0.2">
      <c r="AA1287" s="217"/>
      <c r="AB1287" s="218"/>
      <c r="AC1287" s="218"/>
      <c r="AD1287" s="219"/>
      <c r="AN1287" s="63"/>
      <c r="AO1287" s="63"/>
      <c r="AP1287" s="63"/>
      <c r="AQ1287" s="63"/>
      <c r="AR1287" s="63"/>
      <c r="AS1287" s="63"/>
      <c r="AT1287" s="63"/>
      <c r="AU1287" s="63"/>
      <c r="AV1287" s="217"/>
      <c r="AW1287" s="218"/>
      <c r="AX1287" s="219"/>
      <c r="AY1287" s="218"/>
      <c r="AZ1287" s="63"/>
      <c r="BG1287" s="63"/>
      <c r="BH1287" s="63"/>
      <c r="BI1287" s="63"/>
      <c r="BJ1287" s="63"/>
      <c r="BK1287" s="63"/>
      <c r="BL1287" s="63"/>
      <c r="BM1287" s="63"/>
      <c r="BN1287" s="63"/>
      <c r="BO1287" s="63"/>
      <c r="BP1287" s="63"/>
    </row>
    <row r="1288" spans="27:68" x14ac:dyDescent="0.2">
      <c r="AA1288" s="217"/>
      <c r="AB1288" s="218"/>
      <c r="AC1288" s="218"/>
      <c r="AD1288" s="219"/>
      <c r="AN1288" s="63"/>
      <c r="AO1288" s="63"/>
      <c r="AP1288" s="63"/>
      <c r="AQ1288" s="63"/>
      <c r="AR1288" s="63"/>
      <c r="AS1288" s="63"/>
      <c r="AT1288" s="63"/>
      <c r="AU1288" s="63"/>
      <c r="AV1288" s="217"/>
      <c r="AW1288" s="218"/>
      <c r="AX1288" s="219"/>
      <c r="AY1288" s="218"/>
      <c r="AZ1288" s="63"/>
      <c r="BG1288" s="63"/>
      <c r="BH1288" s="63"/>
      <c r="BI1288" s="63"/>
      <c r="BJ1288" s="63"/>
      <c r="BK1288" s="63"/>
      <c r="BL1288" s="63"/>
      <c r="BM1288" s="63"/>
      <c r="BN1288" s="63"/>
      <c r="BO1288" s="63"/>
      <c r="BP1288" s="63"/>
    </row>
    <row r="1289" spans="27:68" x14ac:dyDescent="0.2">
      <c r="AA1289" s="217"/>
      <c r="AB1289" s="218"/>
      <c r="AC1289" s="218"/>
      <c r="AD1289" s="219"/>
      <c r="AN1289" s="63"/>
      <c r="AO1289" s="63"/>
      <c r="AP1289" s="63"/>
      <c r="AQ1289" s="63"/>
      <c r="AR1289" s="63"/>
      <c r="AS1289" s="63"/>
      <c r="AT1289" s="63"/>
      <c r="AU1289" s="63"/>
      <c r="AV1289" s="217"/>
      <c r="AW1289" s="218"/>
      <c r="AX1289" s="219"/>
      <c r="AY1289" s="218"/>
      <c r="AZ1289" s="63"/>
      <c r="BG1289" s="63"/>
      <c r="BH1289" s="63"/>
      <c r="BI1289" s="63"/>
      <c r="BJ1289" s="63"/>
      <c r="BK1289" s="63"/>
      <c r="BL1289" s="63"/>
      <c r="BM1289" s="63"/>
      <c r="BN1289" s="63"/>
      <c r="BO1289" s="63"/>
      <c r="BP1289" s="63"/>
    </row>
    <row r="1290" spans="27:68" x14ac:dyDescent="0.2">
      <c r="AA1290" s="217"/>
      <c r="AB1290" s="218"/>
      <c r="AC1290" s="218"/>
      <c r="AD1290" s="219"/>
      <c r="AN1290" s="63"/>
      <c r="AO1290" s="63"/>
      <c r="AP1290" s="63"/>
      <c r="AQ1290" s="63"/>
      <c r="AR1290" s="63"/>
      <c r="AS1290" s="63"/>
      <c r="AT1290" s="63"/>
      <c r="AU1290" s="63"/>
      <c r="AV1290" s="217"/>
      <c r="AW1290" s="218"/>
      <c r="AX1290" s="219"/>
      <c r="AY1290" s="218"/>
      <c r="AZ1290" s="63"/>
      <c r="BG1290" s="63"/>
      <c r="BH1290" s="63"/>
      <c r="BI1290" s="63"/>
      <c r="BJ1290" s="63"/>
      <c r="BK1290" s="63"/>
      <c r="BL1290" s="63"/>
      <c r="BM1290" s="63"/>
      <c r="BN1290" s="63"/>
      <c r="BO1290" s="63"/>
      <c r="BP1290" s="63"/>
    </row>
    <row r="1291" spans="27:68" x14ac:dyDescent="0.2">
      <c r="AA1291" s="217"/>
      <c r="AB1291" s="218"/>
      <c r="AC1291" s="218"/>
      <c r="AD1291" s="219"/>
      <c r="AN1291" s="63"/>
      <c r="AO1291" s="63"/>
      <c r="AP1291" s="63"/>
      <c r="AQ1291" s="63"/>
      <c r="AR1291" s="63"/>
      <c r="AS1291" s="63"/>
      <c r="AT1291" s="63"/>
      <c r="AU1291" s="63"/>
      <c r="AV1291" s="217"/>
      <c r="AW1291" s="218"/>
      <c r="AX1291" s="219"/>
      <c r="AY1291" s="218"/>
      <c r="AZ1291" s="63"/>
      <c r="BG1291" s="63"/>
      <c r="BH1291" s="63"/>
      <c r="BI1291" s="63"/>
      <c r="BJ1291" s="63"/>
      <c r="BK1291" s="63"/>
      <c r="BL1291" s="63"/>
      <c r="BM1291" s="63"/>
      <c r="BN1291" s="63"/>
      <c r="BO1291" s="63"/>
      <c r="BP1291" s="63"/>
    </row>
    <row r="1292" spans="27:68" x14ac:dyDescent="0.2">
      <c r="AA1292" s="217"/>
      <c r="AB1292" s="218"/>
      <c r="AC1292" s="218"/>
      <c r="AD1292" s="219"/>
      <c r="AN1292" s="63"/>
      <c r="AO1292" s="63"/>
      <c r="AP1292" s="63"/>
      <c r="AQ1292" s="63"/>
      <c r="AR1292" s="63"/>
      <c r="AS1292" s="63"/>
      <c r="AT1292" s="63"/>
      <c r="AU1292" s="63"/>
      <c r="AV1292" s="217"/>
      <c r="AW1292" s="218"/>
      <c r="AX1292" s="219"/>
      <c r="AY1292" s="218"/>
      <c r="AZ1292" s="63"/>
      <c r="BG1292" s="63"/>
      <c r="BH1292" s="63"/>
      <c r="BI1292" s="63"/>
      <c r="BJ1292" s="63"/>
      <c r="BK1292" s="63"/>
      <c r="BL1292" s="63"/>
      <c r="BM1292" s="63"/>
      <c r="BN1292" s="63"/>
      <c r="BO1292" s="63"/>
      <c r="BP1292" s="63"/>
    </row>
    <row r="1293" spans="27:68" x14ac:dyDescent="0.2">
      <c r="AA1293" s="217"/>
      <c r="AB1293" s="218"/>
      <c r="AC1293" s="218"/>
      <c r="AD1293" s="219"/>
      <c r="AN1293" s="63"/>
      <c r="AO1293" s="63"/>
      <c r="AP1293" s="63"/>
      <c r="AQ1293" s="63"/>
      <c r="AR1293" s="63"/>
      <c r="AS1293" s="63"/>
      <c r="AT1293" s="63"/>
      <c r="AU1293" s="63"/>
      <c r="AV1293" s="217"/>
      <c r="AW1293" s="218"/>
      <c r="AX1293" s="219"/>
      <c r="AY1293" s="218"/>
      <c r="AZ1293" s="63"/>
      <c r="BG1293" s="63"/>
      <c r="BH1293" s="63"/>
      <c r="BI1293" s="63"/>
      <c r="BJ1293" s="63"/>
      <c r="BK1293" s="63"/>
      <c r="BL1293" s="63"/>
      <c r="BM1293" s="63"/>
      <c r="BN1293" s="63"/>
      <c r="BO1293" s="63"/>
      <c r="BP1293" s="63"/>
    </row>
    <row r="1294" spans="27:68" x14ac:dyDescent="0.2">
      <c r="AA1294" s="217"/>
      <c r="AB1294" s="218"/>
      <c r="AC1294" s="218"/>
      <c r="AD1294" s="219"/>
      <c r="AN1294" s="63"/>
      <c r="AO1294" s="63"/>
      <c r="AP1294" s="63"/>
      <c r="AQ1294" s="63"/>
      <c r="AR1294" s="63"/>
      <c r="AS1294" s="63"/>
      <c r="AT1294" s="63"/>
      <c r="AU1294" s="63"/>
      <c r="AV1294" s="217"/>
      <c r="AW1294" s="218"/>
      <c r="AX1294" s="219"/>
      <c r="AY1294" s="218"/>
      <c r="AZ1294" s="63"/>
      <c r="BG1294" s="63"/>
      <c r="BH1294" s="63"/>
      <c r="BI1294" s="63"/>
      <c r="BJ1294" s="63"/>
      <c r="BK1294" s="63"/>
      <c r="BL1294" s="63"/>
      <c r="BM1294" s="63"/>
      <c r="BN1294" s="63"/>
      <c r="BO1294" s="63"/>
      <c r="BP1294" s="63"/>
    </row>
    <row r="1295" spans="27:68" x14ac:dyDescent="0.2">
      <c r="AA1295" s="217"/>
      <c r="AB1295" s="218"/>
      <c r="AC1295" s="218"/>
      <c r="AD1295" s="219"/>
      <c r="AN1295" s="63"/>
      <c r="AO1295" s="63"/>
      <c r="AP1295" s="63"/>
      <c r="AQ1295" s="63"/>
      <c r="AR1295" s="63"/>
      <c r="AS1295" s="63"/>
      <c r="AT1295" s="63"/>
      <c r="AU1295" s="63"/>
      <c r="AV1295" s="217"/>
      <c r="AW1295" s="218"/>
      <c r="AX1295" s="219"/>
      <c r="AY1295" s="218"/>
      <c r="AZ1295" s="63"/>
      <c r="BG1295" s="63"/>
      <c r="BH1295" s="63"/>
      <c r="BI1295" s="63"/>
      <c r="BJ1295" s="63"/>
      <c r="BK1295" s="63"/>
      <c r="BL1295" s="63"/>
      <c r="BM1295" s="63"/>
      <c r="BN1295" s="63"/>
      <c r="BO1295" s="63"/>
      <c r="BP1295" s="63"/>
    </row>
    <row r="1296" spans="27:68" x14ac:dyDescent="0.2">
      <c r="AA1296" s="217"/>
      <c r="AB1296" s="218"/>
      <c r="AC1296" s="218"/>
      <c r="AD1296" s="219"/>
      <c r="AN1296" s="63"/>
      <c r="AO1296" s="63"/>
      <c r="AP1296" s="63"/>
      <c r="AQ1296" s="63"/>
      <c r="AR1296" s="63"/>
      <c r="AS1296" s="63"/>
      <c r="AT1296" s="63"/>
      <c r="AU1296" s="63"/>
      <c r="AV1296" s="217"/>
      <c r="AW1296" s="218"/>
      <c r="AX1296" s="219"/>
      <c r="AY1296" s="218"/>
      <c r="AZ1296" s="63"/>
      <c r="BG1296" s="63"/>
      <c r="BH1296" s="63"/>
      <c r="BI1296" s="63"/>
      <c r="BJ1296" s="63"/>
      <c r="BK1296" s="63"/>
      <c r="BL1296" s="63"/>
      <c r="BM1296" s="63"/>
      <c r="BN1296" s="63"/>
      <c r="BO1296" s="63"/>
      <c r="BP1296" s="63"/>
    </row>
    <row r="1297" spans="27:68" x14ac:dyDescent="0.2">
      <c r="AA1297" s="217"/>
      <c r="AB1297" s="218"/>
      <c r="AC1297" s="218"/>
      <c r="AD1297" s="219"/>
      <c r="AN1297" s="63"/>
      <c r="AO1297" s="63"/>
      <c r="AP1297" s="63"/>
      <c r="AQ1297" s="63"/>
      <c r="AR1297" s="63"/>
      <c r="AS1297" s="63"/>
      <c r="AT1297" s="63"/>
      <c r="AU1297" s="63"/>
      <c r="AV1297" s="217"/>
      <c r="AW1297" s="218"/>
      <c r="AX1297" s="219"/>
      <c r="AY1297" s="218"/>
      <c r="AZ1297" s="63"/>
      <c r="BG1297" s="63"/>
      <c r="BH1297" s="63"/>
      <c r="BI1297" s="63"/>
      <c r="BJ1297" s="63"/>
      <c r="BK1297" s="63"/>
      <c r="BL1297" s="63"/>
      <c r="BM1297" s="63"/>
      <c r="BN1297" s="63"/>
      <c r="BO1297" s="63"/>
      <c r="BP1297" s="63"/>
    </row>
    <row r="1298" spans="27:68" x14ac:dyDescent="0.2">
      <c r="AA1298" s="217"/>
      <c r="AB1298" s="218"/>
      <c r="AC1298" s="218"/>
      <c r="AD1298" s="219"/>
      <c r="AN1298" s="63"/>
      <c r="AO1298" s="63"/>
      <c r="AP1298" s="63"/>
      <c r="AQ1298" s="63"/>
      <c r="AR1298" s="63"/>
      <c r="AS1298" s="63"/>
      <c r="AT1298" s="63"/>
      <c r="AU1298" s="63"/>
      <c r="AV1298" s="217"/>
      <c r="AW1298" s="218"/>
      <c r="AX1298" s="219"/>
      <c r="AY1298" s="218"/>
      <c r="AZ1298" s="63"/>
      <c r="BG1298" s="63"/>
      <c r="BH1298" s="63"/>
      <c r="BI1298" s="63"/>
      <c r="BJ1298" s="63"/>
      <c r="BK1298" s="63"/>
      <c r="BL1298" s="63"/>
      <c r="BM1298" s="63"/>
      <c r="BN1298" s="63"/>
      <c r="BO1298" s="63"/>
      <c r="BP1298" s="63"/>
    </row>
    <row r="1299" spans="27:68" x14ac:dyDescent="0.2">
      <c r="AA1299" s="217"/>
      <c r="AB1299" s="218"/>
      <c r="AC1299" s="218"/>
      <c r="AD1299" s="219"/>
      <c r="AN1299" s="63"/>
      <c r="AO1299" s="63"/>
      <c r="AP1299" s="63"/>
      <c r="AQ1299" s="63"/>
      <c r="AR1299" s="63"/>
      <c r="AS1299" s="63"/>
      <c r="AT1299" s="63"/>
      <c r="AU1299" s="63"/>
      <c r="AV1299" s="217"/>
      <c r="AW1299" s="218"/>
      <c r="AX1299" s="219"/>
      <c r="AY1299" s="218"/>
      <c r="AZ1299" s="63"/>
      <c r="BG1299" s="63"/>
      <c r="BH1299" s="63"/>
      <c r="BI1299" s="63"/>
      <c r="BJ1299" s="63"/>
      <c r="BK1299" s="63"/>
      <c r="BL1299" s="63"/>
      <c r="BM1299" s="63"/>
      <c r="BN1299" s="63"/>
      <c r="BO1299" s="63"/>
      <c r="BP1299" s="63"/>
    </row>
    <row r="1300" spans="27:68" x14ac:dyDescent="0.2">
      <c r="AA1300" s="217"/>
      <c r="AB1300" s="218"/>
      <c r="AC1300" s="218"/>
      <c r="AD1300" s="219"/>
      <c r="AN1300" s="63"/>
      <c r="AO1300" s="63"/>
      <c r="AP1300" s="63"/>
      <c r="AQ1300" s="63"/>
      <c r="AR1300" s="63"/>
      <c r="AS1300" s="63"/>
      <c r="AT1300" s="63"/>
      <c r="AU1300" s="63"/>
      <c r="AV1300" s="217"/>
      <c r="AW1300" s="218"/>
      <c r="AX1300" s="219"/>
      <c r="AY1300" s="218"/>
      <c r="AZ1300" s="63"/>
      <c r="BG1300" s="63"/>
      <c r="BH1300" s="63"/>
      <c r="BI1300" s="63"/>
      <c r="BJ1300" s="63"/>
      <c r="BK1300" s="63"/>
      <c r="BL1300" s="63"/>
      <c r="BM1300" s="63"/>
      <c r="BN1300" s="63"/>
      <c r="BO1300" s="63"/>
      <c r="BP1300" s="63"/>
    </row>
    <row r="1301" spans="27:68" x14ac:dyDescent="0.2">
      <c r="AA1301" s="217"/>
      <c r="AB1301" s="218"/>
      <c r="AC1301" s="218"/>
      <c r="AD1301" s="219"/>
      <c r="AN1301" s="63"/>
      <c r="AO1301" s="63"/>
      <c r="AP1301" s="63"/>
      <c r="AQ1301" s="63"/>
      <c r="AR1301" s="63"/>
      <c r="AS1301" s="63"/>
      <c r="AT1301" s="63"/>
      <c r="AU1301" s="63"/>
      <c r="AV1301" s="217"/>
      <c r="AW1301" s="218"/>
      <c r="AX1301" s="219"/>
      <c r="AY1301" s="218"/>
      <c r="AZ1301" s="63"/>
      <c r="BG1301" s="63"/>
      <c r="BH1301" s="63"/>
      <c r="BI1301" s="63"/>
      <c r="BJ1301" s="63"/>
      <c r="BK1301" s="63"/>
      <c r="BL1301" s="63"/>
      <c r="BM1301" s="63"/>
      <c r="BN1301" s="63"/>
      <c r="BO1301" s="63"/>
      <c r="BP1301" s="63"/>
    </row>
    <row r="1302" spans="27:68" x14ac:dyDescent="0.2">
      <c r="AA1302" s="217"/>
      <c r="AB1302" s="218"/>
      <c r="AC1302" s="218"/>
      <c r="AD1302" s="219"/>
      <c r="AN1302" s="63"/>
      <c r="AO1302" s="63"/>
      <c r="AP1302" s="63"/>
      <c r="AQ1302" s="63"/>
      <c r="AR1302" s="63"/>
      <c r="AS1302" s="63"/>
      <c r="AT1302" s="63"/>
      <c r="AU1302" s="63"/>
      <c r="AV1302" s="217"/>
      <c r="AW1302" s="218"/>
      <c r="AX1302" s="219"/>
      <c r="AY1302" s="218"/>
      <c r="AZ1302" s="63"/>
      <c r="BG1302" s="63"/>
      <c r="BH1302" s="63"/>
      <c r="BI1302" s="63"/>
      <c r="BJ1302" s="63"/>
      <c r="BK1302" s="63"/>
      <c r="BL1302" s="63"/>
      <c r="BM1302" s="63"/>
      <c r="BN1302" s="63"/>
      <c r="BO1302" s="63"/>
      <c r="BP1302" s="63"/>
    </row>
    <row r="1303" spans="27:68" x14ac:dyDescent="0.2">
      <c r="AA1303" s="217"/>
      <c r="AB1303" s="218"/>
      <c r="AC1303" s="218"/>
      <c r="AD1303" s="219"/>
      <c r="AN1303" s="63"/>
      <c r="AO1303" s="63"/>
      <c r="AP1303" s="63"/>
      <c r="AQ1303" s="63"/>
      <c r="AR1303" s="63"/>
      <c r="AS1303" s="63"/>
      <c r="AT1303" s="63"/>
      <c r="AU1303" s="63"/>
      <c r="AV1303" s="217"/>
      <c r="AW1303" s="218"/>
      <c r="AX1303" s="219"/>
      <c r="AY1303" s="218"/>
      <c r="AZ1303" s="63"/>
      <c r="BG1303" s="63"/>
      <c r="BH1303" s="63"/>
      <c r="BI1303" s="63"/>
      <c r="BJ1303" s="63"/>
      <c r="BK1303" s="63"/>
      <c r="BL1303" s="63"/>
      <c r="BM1303" s="63"/>
      <c r="BN1303" s="63"/>
      <c r="BO1303" s="63"/>
      <c r="BP1303" s="63"/>
    </row>
    <row r="1304" spans="27:68" x14ac:dyDescent="0.2">
      <c r="AA1304" s="217"/>
      <c r="AB1304" s="218"/>
      <c r="AC1304" s="218"/>
      <c r="AD1304" s="219"/>
      <c r="AN1304" s="63"/>
      <c r="AO1304" s="63"/>
      <c r="AP1304" s="63"/>
      <c r="AQ1304" s="63"/>
      <c r="AR1304" s="63"/>
      <c r="AS1304" s="63"/>
      <c r="AT1304" s="63"/>
      <c r="AU1304" s="63"/>
      <c r="AV1304" s="217"/>
      <c r="AW1304" s="218"/>
      <c r="AX1304" s="219"/>
      <c r="AY1304" s="218"/>
      <c r="AZ1304" s="63"/>
      <c r="BG1304" s="63"/>
      <c r="BH1304" s="63"/>
      <c r="BI1304" s="63"/>
      <c r="BJ1304" s="63"/>
      <c r="BK1304" s="63"/>
      <c r="BL1304" s="63"/>
      <c r="BM1304" s="63"/>
      <c r="BN1304" s="63"/>
      <c r="BO1304" s="63"/>
      <c r="BP1304" s="63"/>
    </row>
    <row r="1305" spans="27:68" x14ac:dyDescent="0.2">
      <c r="AA1305" s="217"/>
      <c r="AB1305" s="218"/>
      <c r="AC1305" s="218"/>
      <c r="AD1305" s="219"/>
      <c r="AN1305" s="63"/>
      <c r="AO1305" s="63"/>
      <c r="AP1305" s="63"/>
      <c r="AQ1305" s="63"/>
      <c r="AR1305" s="63"/>
      <c r="AS1305" s="63"/>
      <c r="AT1305" s="63"/>
      <c r="AU1305" s="63"/>
      <c r="AV1305" s="217"/>
      <c r="AW1305" s="218"/>
      <c r="AX1305" s="219"/>
      <c r="AY1305" s="218"/>
      <c r="AZ1305" s="63"/>
      <c r="BG1305" s="63"/>
      <c r="BH1305" s="63"/>
      <c r="BI1305" s="63"/>
      <c r="BJ1305" s="63"/>
      <c r="BK1305" s="63"/>
      <c r="BL1305" s="63"/>
      <c r="BM1305" s="63"/>
      <c r="BN1305" s="63"/>
      <c r="BO1305" s="63"/>
      <c r="BP1305" s="63"/>
    </row>
    <row r="1306" spans="27:68" x14ac:dyDescent="0.2">
      <c r="AA1306" s="217"/>
      <c r="AB1306" s="218"/>
      <c r="AC1306" s="218"/>
      <c r="AD1306" s="219"/>
      <c r="AN1306" s="63"/>
      <c r="AO1306" s="63"/>
      <c r="AP1306" s="63"/>
      <c r="AQ1306" s="63"/>
      <c r="AR1306" s="63"/>
      <c r="AS1306" s="63"/>
      <c r="AT1306" s="63"/>
      <c r="AU1306" s="63"/>
      <c r="AV1306" s="217"/>
      <c r="AW1306" s="218"/>
      <c r="AX1306" s="219"/>
      <c r="AY1306" s="218"/>
      <c r="AZ1306" s="63"/>
      <c r="BG1306" s="63"/>
      <c r="BH1306" s="63"/>
      <c r="BI1306" s="63"/>
      <c r="BJ1306" s="63"/>
      <c r="BK1306" s="63"/>
      <c r="BL1306" s="63"/>
      <c r="BM1306" s="63"/>
      <c r="BN1306" s="63"/>
      <c r="BO1306" s="63"/>
      <c r="BP1306" s="63"/>
    </row>
    <row r="1307" spans="27:68" x14ac:dyDescent="0.2">
      <c r="AA1307" s="217"/>
      <c r="AB1307" s="218"/>
      <c r="AC1307" s="218"/>
      <c r="AD1307" s="219"/>
      <c r="AN1307" s="63"/>
      <c r="AO1307" s="63"/>
      <c r="AP1307" s="63"/>
      <c r="AQ1307" s="63"/>
      <c r="AR1307" s="63"/>
      <c r="AS1307" s="63"/>
      <c r="AT1307" s="63"/>
      <c r="AU1307" s="63"/>
      <c r="AV1307" s="217"/>
      <c r="AW1307" s="218"/>
      <c r="AX1307" s="219"/>
      <c r="AY1307" s="218"/>
      <c r="AZ1307" s="63"/>
      <c r="BG1307" s="63"/>
      <c r="BH1307" s="63"/>
      <c r="BI1307" s="63"/>
      <c r="BJ1307" s="63"/>
      <c r="BK1307" s="63"/>
      <c r="BL1307" s="63"/>
      <c r="BM1307" s="63"/>
      <c r="BN1307" s="63"/>
      <c r="BO1307" s="63"/>
      <c r="BP1307" s="63"/>
    </row>
    <row r="1308" spans="27:68" x14ac:dyDescent="0.2">
      <c r="AA1308" s="217"/>
      <c r="AB1308" s="218"/>
      <c r="AC1308" s="218"/>
      <c r="AD1308" s="219"/>
      <c r="AN1308" s="63"/>
      <c r="AO1308" s="63"/>
      <c r="AP1308" s="63"/>
      <c r="AQ1308" s="63"/>
      <c r="AR1308" s="63"/>
      <c r="AS1308" s="63"/>
      <c r="AT1308" s="63"/>
      <c r="AU1308" s="63"/>
      <c r="AV1308" s="217"/>
      <c r="AW1308" s="218"/>
      <c r="AX1308" s="219"/>
      <c r="AY1308" s="218"/>
      <c r="AZ1308" s="63"/>
      <c r="BG1308" s="63"/>
      <c r="BH1308" s="63"/>
      <c r="BI1308" s="63"/>
      <c r="BJ1308" s="63"/>
      <c r="BK1308" s="63"/>
      <c r="BL1308" s="63"/>
      <c r="BM1308" s="63"/>
      <c r="BN1308" s="63"/>
      <c r="BO1308" s="63"/>
      <c r="BP1308" s="63"/>
    </row>
    <row r="1309" spans="27:68" x14ac:dyDescent="0.2">
      <c r="AA1309" s="217"/>
      <c r="AB1309" s="218"/>
      <c r="AC1309" s="218"/>
      <c r="AD1309" s="219"/>
      <c r="AN1309" s="63"/>
      <c r="AO1309" s="63"/>
      <c r="AP1309" s="63"/>
      <c r="AQ1309" s="63"/>
      <c r="AR1309" s="63"/>
      <c r="AS1309" s="63"/>
      <c r="AT1309" s="63"/>
      <c r="AU1309" s="63"/>
      <c r="AV1309" s="217"/>
      <c r="AW1309" s="218"/>
      <c r="AX1309" s="219"/>
      <c r="AY1309" s="218"/>
      <c r="AZ1309" s="63"/>
      <c r="BG1309" s="63"/>
      <c r="BH1309" s="63"/>
      <c r="BI1309" s="63"/>
      <c r="BJ1309" s="63"/>
      <c r="BK1309" s="63"/>
      <c r="BL1309" s="63"/>
      <c r="BM1309" s="63"/>
      <c r="BN1309" s="63"/>
      <c r="BO1309" s="63"/>
      <c r="BP1309" s="63"/>
    </row>
    <row r="1310" spans="27:68" x14ac:dyDescent="0.2">
      <c r="AA1310" s="217"/>
      <c r="AB1310" s="218"/>
      <c r="AC1310" s="218"/>
      <c r="AD1310" s="219"/>
      <c r="AN1310" s="63"/>
      <c r="AO1310" s="63"/>
      <c r="AP1310" s="63"/>
      <c r="AQ1310" s="63"/>
      <c r="AR1310" s="63"/>
      <c r="AS1310" s="63"/>
      <c r="AT1310" s="63"/>
      <c r="AU1310" s="63"/>
      <c r="AV1310" s="217"/>
      <c r="AW1310" s="218"/>
      <c r="AX1310" s="219"/>
      <c r="AY1310" s="218"/>
      <c r="AZ1310" s="63"/>
      <c r="BG1310" s="63"/>
      <c r="BH1310" s="63"/>
      <c r="BI1310" s="63"/>
      <c r="BJ1310" s="63"/>
      <c r="BK1310" s="63"/>
      <c r="BL1310" s="63"/>
      <c r="BM1310" s="63"/>
      <c r="BN1310" s="63"/>
      <c r="BO1310" s="63"/>
      <c r="BP1310" s="63"/>
    </row>
    <row r="1311" spans="27:68" x14ac:dyDescent="0.2">
      <c r="AA1311" s="217"/>
      <c r="AB1311" s="218"/>
      <c r="AC1311" s="218"/>
      <c r="AD1311" s="219"/>
      <c r="AN1311" s="63"/>
      <c r="AO1311" s="63"/>
      <c r="AP1311" s="63"/>
      <c r="AQ1311" s="63"/>
      <c r="AR1311" s="63"/>
      <c r="AS1311" s="63"/>
      <c r="AT1311" s="63"/>
      <c r="AU1311" s="63"/>
      <c r="AV1311" s="217"/>
      <c r="AW1311" s="218"/>
      <c r="AX1311" s="219"/>
      <c r="AY1311" s="218"/>
      <c r="AZ1311" s="63"/>
      <c r="BG1311" s="63"/>
      <c r="BH1311" s="63"/>
      <c r="BI1311" s="63"/>
      <c r="BJ1311" s="63"/>
      <c r="BK1311" s="63"/>
      <c r="BL1311" s="63"/>
      <c r="BM1311" s="63"/>
      <c r="BN1311" s="63"/>
      <c r="BO1311" s="63"/>
      <c r="BP1311" s="63"/>
    </row>
    <row r="1312" spans="27:68" x14ac:dyDescent="0.2">
      <c r="AA1312" s="217"/>
      <c r="AB1312" s="218"/>
      <c r="AC1312" s="218"/>
      <c r="AD1312" s="219"/>
      <c r="AN1312" s="63"/>
      <c r="AO1312" s="63"/>
      <c r="AP1312" s="63"/>
      <c r="AQ1312" s="63"/>
      <c r="AR1312" s="63"/>
      <c r="AS1312" s="63"/>
      <c r="AT1312" s="63"/>
      <c r="AU1312" s="63"/>
      <c r="AV1312" s="217"/>
      <c r="AW1312" s="218"/>
      <c r="AX1312" s="219"/>
      <c r="AY1312" s="218"/>
      <c r="AZ1312" s="63"/>
      <c r="BG1312" s="63"/>
      <c r="BH1312" s="63"/>
      <c r="BI1312" s="63"/>
      <c r="BJ1312" s="63"/>
      <c r="BK1312" s="63"/>
      <c r="BL1312" s="63"/>
      <c r="BM1312" s="63"/>
      <c r="BN1312" s="63"/>
      <c r="BO1312" s="63"/>
      <c r="BP1312" s="63"/>
    </row>
    <row r="1313" spans="27:68" x14ac:dyDescent="0.2">
      <c r="AA1313" s="217"/>
      <c r="AB1313" s="218"/>
      <c r="AC1313" s="218"/>
      <c r="AD1313" s="219"/>
      <c r="AN1313" s="63"/>
      <c r="AO1313" s="63"/>
      <c r="AP1313" s="63"/>
      <c r="AQ1313" s="63"/>
      <c r="AR1313" s="63"/>
      <c r="AS1313" s="63"/>
      <c r="AT1313" s="63"/>
      <c r="AU1313" s="63"/>
      <c r="AV1313" s="217"/>
      <c r="AW1313" s="218"/>
      <c r="AX1313" s="219"/>
      <c r="AY1313" s="218"/>
      <c r="AZ1313" s="63"/>
      <c r="BG1313" s="63"/>
      <c r="BH1313" s="63"/>
      <c r="BI1313" s="63"/>
      <c r="BJ1313" s="63"/>
      <c r="BK1313" s="63"/>
      <c r="BL1313" s="63"/>
      <c r="BM1313" s="63"/>
      <c r="BN1313" s="63"/>
      <c r="BO1313" s="63"/>
      <c r="BP1313" s="63"/>
    </row>
    <row r="1314" spans="27:68" x14ac:dyDescent="0.2">
      <c r="AA1314" s="217"/>
      <c r="AB1314" s="218"/>
      <c r="AC1314" s="218"/>
      <c r="AD1314" s="219"/>
      <c r="AN1314" s="63"/>
      <c r="AO1314" s="63"/>
      <c r="AP1314" s="63"/>
      <c r="AQ1314" s="63"/>
      <c r="AR1314" s="63"/>
      <c r="AS1314" s="63"/>
      <c r="AT1314" s="63"/>
      <c r="AU1314" s="63"/>
      <c r="AV1314" s="217"/>
      <c r="AW1314" s="218"/>
      <c r="AX1314" s="219"/>
      <c r="AY1314" s="218"/>
      <c r="AZ1314" s="63"/>
      <c r="BG1314" s="63"/>
      <c r="BH1314" s="63"/>
      <c r="BI1314" s="63"/>
      <c r="BJ1314" s="63"/>
      <c r="BK1314" s="63"/>
      <c r="BL1314" s="63"/>
      <c r="BM1314" s="63"/>
      <c r="BN1314" s="63"/>
      <c r="BO1314" s="63"/>
      <c r="BP1314" s="63"/>
    </row>
    <row r="1315" spans="27:68" x14ac:dyDescent="0.2">
      <c r="AA1315" s="217"/>
      <c r="AB1315" s="218"/>
      <c r="AC1315" s="218"/>
      <c r="AD1315" s="219"/>
      <c r="AN1315" s="63"/>
      <c r="AO1315" s="63"/>
      <c r="AP1315" s="63"/>
      <c r="AQ1315" s="63"/>
      <c r="AR1315" s="63"/>
      <c r="AS1315" s="63"/>
      <c r="AT1315" s="63"/>
      <c r="AU1315" s="63"/>
      <c r="AV1315" s="217"/>
      <c r="AW1315" s="218"/>
      <c r="AX1315" s="219"/>
      <c r="AY1315" s="218"/>
      <c r="AZ1315" s="63"/>
      <c r="BG1315" s="63"/>
      <c r="BH1315" s="63"/>
      <c r="BI1315" s="63"/>
      <c r="BJ1315" s="63"/>
      <c r="BK1315" s="63"/>
      <c r="BL1315" s="63"/>
      <c r="BM1315" s="63"/>
      <c r="BN1315" s="63"/>
      <c r="BO1315" s="63"/>
      <c r="BP1315" s="63"/>
    </row>
    <row r="1316" spans="27:68" x14ac:dyDescent="0.2">
      <c r="AA1316" s="217"/>
      <c r="AB1316" s="218"/>
      <c r="AC1316" s="218"/>
      <c r="AD1316" s="219"/>
      <c r="AN1316" s="63"/>
      <c r="AO1316" s="63"/>
      <c r="AP1316" s="63"/>
      <c r="AQ1316" s="63"/>
      <c r="AR1316" s="63"/>
      <c r="AS1316" s="63"/>
      <c r="AT1316" s="63"/>
      <c r="AU1316" s="63"/>
      <c r="AV1316" s="217"/>
      <c r="AW1316" s="218"/>
      <c r="AX1316" s="219"/>
      <c r="AY1316" s="218"/>
      <c r="AZ1316" s="63"/>
      <c r="BG1316" s="63"/>
      <c r="BH1316" s="63"/>
      <c r="BI1316" s="63"/>
      <c r="BJ1316" s="63"/>
      <c r="BK1316" s="63"/>
      <c r="BL1316" s="63"/>
      <c r="BM1316" s="63"/>
      <c r="BN1316" s="63"/>
      <c r="BO1316" s="63"/>
      <c r="BP1316" s="63"/>
    </row>
    <row r="1317" spans="27:68" x14ac:dyDescent="0.2">
      <c r="AA1317" s="217"/>
      <c r="AB1317" s="218"/>
      <c r="AC1317" s="218"/>
      <c r="AD1317" s="219"/>
      <c r="AN1317" s="63"/>
      <c r="AO1317" s="63"/>
      <c r="AP1317" s="63"/>
      <c r="AQ1317" s="63"/>
      <c r="AR1317" s="63"/>
      <c r="AS1317" s="63"/>
      <c r="AT1317" s="63"/>
      <c r="AU1317" s="63"/>
      <c r="AV1317" s="217"/>
      <c r="AW1317" s="218"/>
      <c r="AX1317" s="219"/>
      <c r="AY1317" s="218"/>
      <c r="AZ1317" s="63"/>
      <c r="BG1317" s="63"/>
      <c r="BH1317" s="63"/>
      <c r="BI1317" s="63"/>
      <c r="BJ1317" s="63"/>
      <c r="BK1317" s="63"/>
      <c r="BL1317" s="63"/>
      <c r="BM1317" s="63"/>
      <c r="BN1317" s="63"/>
      <c r="BO1317" s="63"/>
      <c r="BP1317" s="63"/>
    </row>
    <row r="1318" spans="27:68" x14ac:dyDescent="0.2">
      <c r="AA1318" s="217"/>
      <c r="AB1318" s="218"/>
      <c r="AC1318" s="218"/>
      <c r="AD1318" s="219"/>
      <c r="AN1318" s="63"/>
      <c r="AO1318" s="63"/>
      <c r="AP1318" s="63"/>
      <c r="AQ1318" s="63"/>
      <c r="AR1318" s="63"/>
      <c r="AS1318" s="63"/>
      <c r="AT1318" s="63"/>
      <c r="AU1318" s="63"/>
      <c r="AV1318" s="217"/>
      <c r="AW1318" s="218"/>
      <c r="AX1318" s="219"/>
      <c r="AY1318" s="218"/>
      <c r="AZ1318" s="63"/>
      <c r="BG1318" s="63"/>
      <c r="BH1318" s="63"/>
      <c r="BI1318" s="63"/>
      <c r="BJ1318" s="63"/>
      <c r="BK1318" s="63"/>
      <c r="BL1318" s="63"/>
      <c r="BM1318" s="63"/>
      <c r="BN1318" s="63"/>
      <c r="BO1318" s="63"/>
      <c r="BP1318" s="63"/>
    </row>
    <row r="1319" spans="27:68" x14ac:dyDescent="0.2">
      <c r="AA1319" s="217"/>
      <c r="AB1319" s="218"/>
      <c r="AC1319" s="218"/>
      <c r="AD1319" s="219"/>
      <c r="AN1319" s="63"/>
      <c r="AO1319" s="63"/>
      <c r="AP1319" s="63"/>
      <c r="AQ1319" s="63"/>
      <c r="AR1319" s="63"/>
      <c r="AS1319" s="63"/>
      <c r="AT1319" s="63"/>
      <c r="AU1319" s="63"/>
      <c r="AV1319" s="217"/>
      <c r="AW1319" s="218"/>
      <c r="AX1319" s="219"/>
      <c r="AY1319" s="218"/>
      <c r="AZ1319" s="63"/>
      <c r="BG1319" s="63"/>
      <c r="BH1319" s="63"/>
      <c r="BI1319" s="63"/>
      <c r="BJ1319" s="63"/>
      <c r="BK1319" s="63"/>
      <c r="BL1319" s="63"/>
      <c r="BM1319" s="63"/>
      <c r="BN1319" s="63"/>
      <c r="BO1319" s="63"/>
      <c r="BP1319" s="63"/>
    </row>
    <row r="1320" spans="27:68" x14ac:dyDescent="0.2">
      <c r="AA1320" s="217"/>
      <c r="AB1320" s="218"/>
      <c r="AC1320" s="218"/>
      <c r="AD1320" s="219"/>
      <c r="AN1320" s="63"/>
      <c r="AO1320" s="63"/>
      <c r="AP1320" s="63"/>
      <c r="AQ1320" s="63"/>
      <c r="AR1320" s="63"/>
      <c r="AS1320" s="63"/>
      <c r="AT1320" s="63"/>
      <c r="AU1320" s="63"/>
      <c r="AV1320" s="217"/>
      <c r="AW1320" s="218"/>
      <c r="AX1320" s="219"/>
      <c r="AY1320" s="218"/>
      <c r="AZ1320" s="63"/>
      <c r="BG1320" s="63"/>
      <c r="BH1320" s="63"/>
      <c r="BI1320" s="63"/>
      <c r="BJ1320" s="63"/>
      <c r="BK1320" s="63"/>
      <c r="BL1320" s="63"/>
      <c r="BM1320" s="63"/>
      <c r="BN1320" s="63"/>
      <c r="BO1320" s="63"/>
      <c r="BP1320" s="63"/>
    </row>
    <row r="1321" spans="27:68" x14ac:dyDescent="0.2">
      <c r="AA1321" s="217"/>
      <c r="AB1321" s="218"/>
      <c r="AC1321" s="218"/>
      <c r="AD1321" s="219"/>
      <c r="AN1321" s="63"/>
      <c r="AO1321" s="63"/>
      <c r="AP1321" s="63"/>
      <c r="AQ1321" s="63"/>
      <c r="AR1321" s="63"/>
      <c r="AS1321" s="63"/>
      <c r="AT1321" s="63"/>
      <c r="AU1321" s="63"/>
      <c r="AV1321" s="217"/>
      <c r="AW1321" s="218"/>
      <c r="AX1321" s="219"/>
      <c r="AY1321" s="218"/>
      <c r="AZ1321" s="63"/>
      <c r="BG1321" s="63"/>
      <c r="BH1321" s="63"/>
      <c r="BI1321" s="63"/>
      <c r="BJ1321" s="63"/>
      <c r="BK1321" s="63"/>
      <c r="BL1321" s="63"/>
      <c r="BM1321" s="63"/>
      <c r="BN1321" s="63"/>
      <c r="BO1321" s="63"/>
      <c r="BP1321" s="63"/>
    </row>
    <row r="1322" spans="27:68" x14ac:dyDescent="0.2">
      <c r="AA1322" s="217"/>
      <c r="AB1322" s="218"/>
      <c r="AC1322" s="218"/>
      <c r="AD1322" s="219"/>
      <c r="AN1322" s="63"/>
      <c r="AO1322" s="63"/>
      <c r="AP1322" s="63"/>
      <c r="AQ1322" s="63"/>
      <c r="AR1322" s="63"/>
      <c r="AS1322" s="63"/>
      <c r="AT1322" s="63"/>
      <c r="AU1322" s="63"/>
      <c r="AV1322" s="217"/>
      <c r="AW1322" s="218"/>
      <c r="AX1322" s="219"/>
      <c r="AY1322" s="218"/>
      <c r="AZ1322" s="63"/>
      <c r="BG1322" s="63"/>
      <c r="BH1322" s="63"/>
      <c r="BI1322" s="63"/>
      <c r="BJ1322" s="63"/>
      <c r="BK1322" s="63"/>
      <c r="BL1322" s="63"/>
      <c r="BM1322" s="63"/>
      <c r="BN1322" s="63"/>
      <c r="BO1322" s="63"/>
      <c r="BP1322" s="63"/>
    </row>
    <row r="1323" spans="27:68" x14ac:dyDescent="0.2">
      <c r="AA1323" s="217"/>
      <c r="AB1323" s="218"/>
      <c r="AC1323" s="218"/>
      <c r="AD1323" s="219"/>
      <c r="AN1323" s="63"/>
      <c r="AO1323" s="63"/>
      <c r="AP1323" s="63"/>
      <c r="AQ1323" s="63"/>
      <c r="AR1323" s="63"/>
      <c r="AS1323" s="63"/>
      <c r="AT1323" s="63"/>
      <c r="AU1323" s="63"/>
      <c r="AV1323" s="217"/>
      <c r="AW1323" s="218"/>
      <c r="AX1323" s="219"/>
      <c r="AY1323" s="218"/>
      <c r="AZ1323" s="63"/>
      <c r="BG1323" s="63"/>
      <c r="BH1323" s="63"/>
      <c r="BI1323" s="63"/>
      <c r="BJ1323" s="63"/>
      <c r="BK1323" s="63"/>
      <c r="BL1323" s="63"/>
      <c r="BM1323" s="63"/>
      <c r="BN1323" s="63"/>
      <c r="BO1323" s="63"/>
      <c r="BP1323" s="63"/>
    </row>
    <row r="1324" spans="27:68" x14ac:dyDescent="0.2">
      <c r="AA1324" s="217"/>
      <c r="AB1324" s="218"/>
      <c r="AC1324" s="218"/>
      <c r="AD1324" s="219"/>
      <c r="AN1324" s="63"/>
      <c r="AO1324" s="63"/>
      <c r="AP1324" s="63"/>
      <c r="AQ1324" s="63"/>
      <c r="AR1324" s="63"/>
      <c r="AS1324" s="63"/>
      <c r="AT1324" s="63"/>
      <c r="AU1324" s="63"/>
      <c r="AV1324" s="217"/>
      <c r="AW1324" s="218"/>
      <c r="AX1324" s="219"/>
      <c r="AY1324" s="218"/>
      <c r="AZ1324" s="63"/>
      <c r="BG1324" s="63"/>
      <c r="BH1324" s="63"/>
      <c r="BI1324" s="63"/>
      <c r="BJ1324" s="63"/>
      <c r="BK1324" s="63"/>
      <c r="BL1324" s="63"/>
      <c r="BM1324" s="63"/>
      <c r="BN1324" s="63"/>
      <c r="BO1324" s="63"/>
      <c r="BP1324" s="63"/>
    </row>
    <row r="1325" spans="27:68" x14ac:dyDescent="0.2">
      <c r="AA1325" s="217"/>
      <c r="AB1325" s="218"/>
      <c r="AC1325" s="218"/>
      <c r="AD1325" s="219"/>
      <c r="AN1325" s="63"/>
      <c r="AO1325" s="63"/>
      <c r="AP1325" s="63"/>
      <c r="AQ1325" s="63"/>
      <c r="AR1325" s="63"/>
      <c r="AS1325" s="63"/>
      <c r="AT1325" s="63"/>
      <c r="AU1325" s="63"/>
      <c r="AV1325" s="217"/>
      <c r="AW1325" s="218"/>
      <c r="AX1325" s="219"/>
      <c r="AY1325" s="218"/>
      <c r="AZ1325" s="63"/>
      <c r="BG1325" s="63"/>
      <c r="BH1325" s="63"/>
      <c r="BI1325" s="63"/>
      <c r="BJ1325" s="63"/>
      <c r="BK1325" s="63"/>
      <c r="BL1325" s="63"/>
      <c r="BM1325" s="63"/>
      <c r="BN1325" s="63"/>
      <c r="BO1325" s="63"/>
      <c r="BP1325" s="63"/>
    </row>
    <row r="1326" spans="27:68" x14ac:dyDescent="0.2">
      <c r="AA1326" s="217"/>
      <c r="AB1326" s="218"/>
      <c r="AC1326" s="218"/>
      <c r="AD1326" s="219"/>
      <c r="AN1326" s="63"/>
      <c r="AO1326" s="63"/>
      <c r="AP1326" s="63"/>
      <c r="AQ1326" s="63"/>
      <c r="AR1326" s="63"/>
      <c r="AS1326" s="63"/>
      <c r="AT1326" s="63"/>
      <c r="AU1326" s="63"/>
      <c r="AV1326" s="217"/>
      <c r="AW1326" s="218"/>
      <c r="AX1326" s="219"/>
      <c r="AY1326" s="218"/>
      <c r="AZ1326" s="63"/>
      <c r="BG1326" s="63"/>
      <c r="BH1326" s="63"/>
      <c r="BI1326" s="63"/>
      <c r="BJ1326" s="63"/>
      <c r="BK1326" s="63"/>
      <c r="BL1326" s="63"/>
      <c r="BM1326" s="63"/>
      <c r="BN1326" s="63"/>
      <c r="BO1326" s="63"/>
      <c r="BP1326" s="63"/>
    </row>
    <row r="1327" spans="27:68" x14ac:dyDescent="0.2">
      <c r="AA1327" s="217"/>
      <c r="AB1327" s="218"/>
      <c r="AC1327" s="218"/>
      <c r="AD1327" s="219"/>
      <c r="AN1327" s="63"/>
      <c r="AO1327" s="63"/>
      <c r="AP1327" s="63"/>
      <c r="AQ1327" s="63"/>
      <c r="AR1327" s="63"/>
      <c r="AS1327" s="63"/>
      <c r="AT1327" s="63"/>
      <c r="AU1327" s="63"/>
      <c r="AV1327" s="217"/>
      <c r="AW1327" s="218"/>
      <c r="AX1327" s="219"/>
      <c r="AY1327" s="218"/>
      <c r="AZ1327" s="63"/>
      <c r="BG1327" s="63"/>
      <c r="BH1327" s="63"/>
      <c r="BI1327" s="63"/>
      <c r="BJ1327" s="63"/>
      <c r="BK1327" s="63"/>
      <c r="BL1327" s="63"/>
      <c r="BM1327" s="63"/>
      <c r="BN1327" s="63"/>
      <c r="BO1327" s="63"/>
      <c r="BP1327" s="63"/>
    </row>
    <row r="1328" spans="27:68" x14ac:dyDescent="0.2">
      <c r="AA1328" s="217"/>
      <c r="AB1328" s="218"/>
      <c r="AC1328" s="218"/>
      <c r="AD1328" s="219"/>
      <c r="AN1328" s="63"/>
      <c r="AO1328" s="63"/>
      <c r="AP1328" s="63"/>
      <c r="AQ1328" s="63"/>
      <c r="AR1328" s="63"/>
      <c r="AS1328" s="63"/>
      <c r="AT1328" s="63"/>
      <c r="AU1328" s="63"/>
      <c r="AV1328" s="217"/>
      <c r="AW1328" s="218"/>
      <c r="AX1328" s="219"/>
      <c r="AY1328" s="218"/>
      <c r="AZ1328" s="63"/>
      <c r="BG1328" s="63"/>
      <c r="BH1328" s="63"/>
      <c r="BI1328" s="63"/>
      <c r="BJ1328" s="63"/>
      <c r="BK1328" s="63"/>
      <c r="BL1328" s="63"/>
      <c r="BM1328" s="63"/>
      <c r="BN1328" s="63"/>
      <c r="BO1328" s="63"/>
      <c r="BP1328" s="63"/>
    </row>
    <row r="1329" spans="27:68" x14ac:dyDescent="0.2">
      <c r="AA1329" s="217"/>
      <c r="AB1329" s="218"/>
      <c r="AC1329" s="218"/>
      <c r="AD1329" s="219"/>
      <c r="AN1329" s="63"/>
      <c r="AO1329" s="63"/>
      <c r="AP1329" s="63"/>
      <c r="AQ1329" s="63"/>
      <c r="AR1329" s="63"/>
      <c r="AS1329" s="63"/>
      <c r="AT1329" s="63"/>
      <c r="AU1329" s="63"/>
      <c r="AV1329" s="217"/>
      <c r="AW1329" s="218"/>
      <c r="AX1329" s="219"/>
      <c r="AY1329" s="218"/>
      <c r="AZ1329" s="63"/>
      <c r="BG1329" s="63"/>
      <c r="BH1329" s="63"/>
      <c r="BI1329" s="63"/>
      <c r="BJ1329" s="63"/>
      <c r="BK1329" s="63"/>
      <c r="BL1329" s="63"/>
      <c r="BM1329" s="63"/>
      <c r="BN1329" s="63"/>
      <c r="BO1329" s="63"/>
      <c r="BP1329" s="63"/>
    </row>
    <row r="1330" spans="27:68" x14ac:dyDescent="0.2">
      <c r="AA1330" s="217"/>
      <c r="AB1330" s="218"/>
      <c r="AC1330" s="218"/>
      <c r="AD1330" s="219"/>
      <c r="AN1330" s="63"/>
      <c r="AO1330" s="63"/>
      <c r="AP1330" s="63"/>
      <c r="AQ1330" s="63"/>
      <c r="AR1330" s="63"/>
      <c r="AS1330" s="63"/>
      <c r="AT1330" s="63"/>
      <c r="AU1330" s="63"/>
      <c r="AV1330" s="217"/>
      <c r="AW1330" s="218"/>
      <c r="AX1330" s="219"/>
      <c r="AY1330" s="218"/>
      <c r="AZ1330" s="63"/>
      <c r="BG1330" s="63"/>
      <c r="BH1330" s="63"/>
      <c r="BI1330" s="63"/>
      <c r="BJ1330" s="63"/>
      <c r="BK1330" s="63"/>
      <c r="BL1330" s="63"/>
      <c r="BM1330" s="63"/>
      <c r="BN1330" s="63"/>
      <c r="BO1330" s="63"/>
      <c r="BP1330" s="63"/>
    </row>
    <row r="1331" spans="27:68" x14ac:dyDescent="0.2">
      <c r="AA1331" s="217"/>
      <c r="AB1331" s="218"/>
      <c r="AC1331" s="218"/>
      <c r="AD1331" s="219"/>
      <c r="AN1331" s="63"/>
      <c r="AO1331" s="63"/>
      <c r="AP1331" s="63"/>
      <c r="AQ1331" s="63"/>
      <c r="AR1331" s="63"/>
      <c r="AS1331" s="63"/>
      <c r="AT1331" s="63"/>
      <c r="AU1331" s="63"/>
      <c r="AV1331" s="217"/>
      <c r="AW1331" s="218"/>
      <c r="AX1331" s="219"/>
      <c r="AY1331" s="218"/>
      <c r="AZ1331" s="63"/>
      <c r="BG1331" s="63"/>
      <c r="BH1331" s="63"/>
      <c r="BI1331" s="63"/>
      <c r="BJ1331" s="63"/>
      <c r="BK1331" s="63"/>
      <c r="BL1331" s="63"/>
      <c r="BM1331" s="63"/>
      <c r="BN1331" s="63"/>
      <c r="BO1331" s="63"/>
      <c r="BP1331" s="63"/>
    </row>
    <row r="1332" spans="27:68" x14ac:dyDescent="0.2">
      <c r="AA1332" s="217"/>
      <c r="AB1332" s="218"/>
      <c r="AC1332" s="218"/>
      <c r="AD1332" s="219"/>
      <c r="AN1332" s="63"/>
      <c r="AO1332" s="63"/>
      <c r="AP1332" s="63"/>
      <c r="AQ1332" s="63"/>
      <c r="AR1332" s="63"/>
      <c r="AS1332" s="63"/>
      <c r="AT1332" s="63"/>
      <c r="AU1332" s="63"/>
      <c r="AV1332" s="217"/>
      <c r="AW1332" s="218"/>
      <c r="AX1332" s="219"/>
      <c r="AY1332" s="218"/>
      <c r="AZ1332" s="63"/>
      <c r="BG1332" s="63"/>
      <c r="BH1332" s="63"/>
      <c r="BI1332" s="63"/>
      <c r="BJ1332" s="63"/>
      <c r="BK1332" s="63"/>
      <c r="BL1332" s="63"/>
      <c r="BM1332" s="63"/>
      <c r="BN1332" s="63"/>
      <c r="BO1332" s="63"/>
      <c r="BP1332" s="63"/>
    </row>
    <row r="1333" spans="27:68" x14ac:dyDescent="0.2">
      <c r="AA1333" s="217"/>
      <c r="AB1333" s="218"/>
      <c r="AC1333" s="218"/>
      <c r="AD1333" s="219"/>
      <c r="AN1333" s="63"/>
      <c r="AO1333" s="63"/>
      <c r="AP1333" s="63"/>
      <c r="AQ1333" s="63"/>
      <c r="AR1333" s="63"/>
      <c r="AS1333" s="63"/>
      <c r="AT1333" s="63"/>
      <c r="AU1333" s="63"/>
      <c r="AV1333" s="217"/>
      <c r="AW1333" s="218"/>
      <c r="AX1333" s="219"/>
      <c r="AY1333" s="218"/>
      <c r="AZ1333" s="63"/>
      <c r="BG1333" s="63"/>
      <c r="BH1333" s="63"/>
      <c r="BI1333" s="63"/>
      <c r="BJ1333" s="63"/>
      <c r="BK1333" s="63"/>
      <c r="BL1333" s="63"/>
      <c r="BM1333" s="63"/>
      <c r="BN1333" s="63"/>
      <c r="BO1333" s="63"/>
      <c r="BP1333" s="63"/>
    </row>
    <row r="1334" spans="27:68" x14ac:dyDescent="0.2">
      <c r="AA1334" s="217"/>
      <c r="AB1334" s="218"/>
      <c r="AC1334" s="218"/>
      <c r="AD1334" s="219"/>
      <c r="AN1334" s="63"/>
      <c r="AO1334" s="63"/>
      <c r="AP1334" s="63"/>
      <c r="AQ1334" s="63"/>
      <c r="AR1334" s="63"/>
      <c r="AS1334" s="63"/>
      <c r="AT1334" s="63"/>
      <c r="AU1334" s="63"/>
      <c r="AV1334" s="217"/>
      <c r="AW1334" s="218"/>
      <c r="AX1334" s="219"/>
      <c r="AY1334" s="218"/>
      <c r="AZ1334" s="63"/>
      <c r="BG1334" s="63"/>
      <c r="BH1334" s="63"/>
      <c r="BI1334" s="63"/>
      <c r="BJ1334" s="63"/>
      <c r="BK1334" s="63"/>
      <c r="BL1334" s="63"/>
      <c r="BM1334" s="63"/>
      <c r="BN1334" s="63"/>
      <c r="BO1334" s="63"/>
      <c r="BP1334" s="63"/>
    </row>
    <row r="1335" spans="27:68" x14ac:dyDescent="0.2">
      <c r="AA1335" s="217"/>
      <c r="AB1335" s="218"/>
      <c r="AC1335" s="218"/>
      <c r="AD1335" s="219"/>
      <c r="AN1335" s="63"/>
      <c r="AO1335" s="63"/>
      <c r="AP1335" s="63"/>
      <c r="AQ1335" s="63"/>
      <c r="AR1335" s="63"/>
      <c r="AS1335" s="63"/>
      <c r="AT1335" s="63"/>
      <c r="AU1335" s="63"/>
      <c r="AV1335" s="217"/>
      <c r="AW1335" s="218"/>
      <c r="AX1335" s="219"/>
      <c r="AY1335" s="218"/>
      <c r="AZ1335" s="63"/>
      <c r="BG1335" s="63"/>
      <c r="BH1335" s="63"/>
      <c r="BI1335" s="63"/>
      <c r="BJ1335" s="63"/>
      <c r="BK1335" s="63"/>
      <c r="BL1335" s="63"/>
      <c r="BM1335" s="63"/>
      <c r="BN1335" s="63"/>
      <c r="BO1335" s="63"/>
      <c r="BP1335" s="63"/>
    </row>
    <row r="1336" spans="27:68" x14ac:dyDescent="0.2">
      <c r="AA1336" s="217"/>
      <c r="AB1336" s="218"/>
      <c r="AC1336" s="218"/>
      <c r="AD1336" s="219"/>
      <c r="AN1336" s="63"/>
      <c r="AO1336" s="63"/>
      <c r="AP1336" s="63"/>
      <c r="AQ1336" s="63"/>
      <c r="AR1336" s="63"/>
      <c r="AS1336" s="63"/>
      <c r="AT1336" s="63"/>
      <c r="AU1336" s="63"/>
      <c r="AV1336" s="217"/>
      <c r="AW1336" s="218"/>
      <c r="AX1336" s="219"/>
      <c r="AY1336" s="218"/>
      <c r="AZ1336" s="63"/>
      <c r="BG1336" s="63"/>
      <c r="BH1336" s="63"/>
      <c r="BI1336" s="63"/>
      <c r="BJ1336" s="63"/>
      <c r="BK1336" s="63"/>
      <c r="BL1336" s="63"/>
      <c r="BM1336" s="63"/>
      <c r="BN1336" s="63"/>
      <c r="BO1336" s="63"/>
      <c r="BP1336" s="63"/>
    </row>
    <row r="1337" spans="27:68" x14ac:dyDescent="0.2">
      <c r="AA1337" s="217"/>
      <c r="AB1337" s="218"/>
      <c r="AC1337" s="218"/>
      <c r="AD1337" s="219"/>
      <c r="AN1337" s="63"/>
      <c r="AO1337" s="63"/>
      <c r="AP1337" s="63"/>
      <c r="AQ1337" s="63"/>
      <c r="AR1337" s="63"/>
      <c r="AS1337" s="63"/>
      <c r="AT1337" s="63"/>
      <c r="AU1337" s="63"/>
      <c r="AV1337" s="217"/>
      <c r="AW1337" s="218"/>
      <c r="AX1337" s="219"/>
      <c r="AY1337" s="218"/>
      <c r="AZ1337" s="63"/>
      <c r="BG1337" s="63"/>
      <c r="BH1337" s="63"/>
      <c r="BI1337" s="63"/>
      <c r="BJ1337" s="63"/>
      <c r="BK1337" s="63"/>
      <c r="BL1337" s="63"/>
      <c r="BM1337" s="63"/>
      <c r="BN1337" s="63"/>
      <c r="BO1337" s="63"/>
      <c r="BP1337" s="63"/>
    </row>
    <row r="1338" spans="27:68" x14ac:dyDescent="0.2">
      <c r="AA1338" s="217"/>
      <c r="AB1338" s="218"/>
      <c r="AC1338" s="218"/>
      <c r="AD1338" s="219"/>
      <c r="AN1338" s="63"/>
      <c r="AO1338" s="63"/>
      <c r="AP1338" s="63"/>
      <c r="AQ1338" s="63"/>
      <c r="AR1338" s="63"/>
      <c r="AS1338" s="63"/>
      <c r="AT1338" s="63"/>
      <c r="AU1338" s="63"/>
      <c r="AV1338" s="217"/>
      <c r="AW1338" s="218"/>
      <c r="AX1338" s="219"/>
      <c r="AY1338" s="218"/>
      <c r="AZ1338" s="63"/>
      <c r="BG1338" s="63"/>
      <c r="BH1338" s="63"/>
      <c r="BI1338" s="63"/>
      <c r="BJ1338" s="63"/>
      <c r="BK1338" s="63"/>
      <c r="BL1338" s="63"/>
      <c r="BM1338" s="63"/>
      <c r="BN1338" s="63"/>
      <c r="BO1338" s="63"/>
      <c r="BP1338" s="63"/>
    </row>
    <row r="1339" spans="27:68" x14ac:dyDescent="0.2">
      <c r="AA1339" s="217"/>
      <c r="AB1339" s="218"/>
      <c r="AC1339" s="218"/>
      <c r="AD1339" s="219"/>
      <c r="AN1339" s="63"/>
      <c r="AO1339" s="63"/>
      <c r="AP1339" s="63"/>
      <c r="AQ1339" s="63"/>
      <c r="AR1339" s="63"/>
      <c r="AS1339" s="63"/>
      <c r="AT1339" s="63"/>
      <c r="AU1339" s="63"/>
      <c r="AV1339" s="217"/>
      <c r="AW1339" s="218"/>
      <c r="AX1339" s="219"/>
      <c r="AY1339" s="218"/>
      <c r="AZ1339" s="63"/>
      <c r="BG1339" s="63"/>
      <c r="BH1339" s="63"/>
      <c r="BI1339" s="63"/>
      <c r="BJ1339" s="63"/>
      <c r="BK1339" s="63"/>
      <c r="BL1339" s="63"/>
      <c r="BM1339" s="63"/>
      <c r="BN1339" s="63"/>
      <c r="BO1339" s="63"/>
      <c r="BP1339" s="63"/>
    </row>
    <row r="1340" spans="27:68" x14ac:dyDescent="0.2">
      <c r="AA1340" s="217"/>
      <c r="AB1340" s="218"/>
      <c r="AC1340" s="218"/>
      <c r="AD1340" s="219"/>
      <c r="AN1340" s="63"/>
      <c r="AO1340" s="63"/>
      <c r="AP1340" s="63"/>
      <c r="AQ1340" s="63"/>
      <c r="AR1340" s="63"/>
      <c r="AS1340" s="63"/>
      <c r="AT1340" s="63"/>
      <c r="AU1340" s="63"/>
      <c r="AV1340" s="217"/>
      <c r="AW1340" s="218"/>
      <c r="AX1340" s="219"/>
      <c r="AY1340" s="218"/>
      <c r="AZ1340" s="63"/>
      <c r="BG1340" s="63"/>
      <c r="BH1340" s="63"/>
      <c r="BI1340" s="63"/>
      <c r="BJ1340" s="63"/>
      <c r="BK1340" s="63"/>
      <c r="BL1340" s="63"/>
      <c r="BM1340" s="63"/>
      <c r="BN1340" s="63"/>
      <c r="BO1340" s="63"/>
      <c r="BP1340" s="63"/>
    </row>
    <row r="1341" spans="27:68" x14ac:dyDescent="0.2">
      <c r="AA1341" s="217"/>
      <c r="AB1341" s="218"/>
      <c r="AC1341" s="218"/>
      <c r="AD1341" s="219"/>
      <c r="AN1341" s="63"/>
      <c r="AO1341" s="63"/>
      <c r="AP1341" s="63"/>
      <c r="AQ1341" s="63"/>
      <c r="AR1341" s="63"/>
      <c r="AS1341" s="63"/>
      <c r="AT1341" s="63"/>
      <c r="AU1341" s="63"/>
      <c r="AV1341" s="217"/>
      <c r="AW1341" s="218"/>
      <c r="AX1341" s="219"/>
      <c r="AY1341" s="218"/>
      <c r="AZ1341" s="63"/>
      <c r="BG1341" s="63"/>
      <c r="BH1341" s="63"/>
      <c r="BI1341" s="63"/>
      <c r="BJ1341" s="63"/>
      <c r="BK1341" s="63"/>
      <c r="BL1341" s="63"/>
      <c r="BM1341" s="63"/>
      <c r="BN1341" s="63"/>
      <c r="BO1341" s="63"/>
      <c r="BP1341" s="63"/>
    </row>
    <row r="1342" spans="27:68" x14ac:dyDescent="0.2">
      <c r="AA1342" s="217"/>
      <c r="AB1342" s="218"/>
      <c r="AC1342" s="218"/>
      <c r="AD1342" s="219"/>
      <c r="AN1342" s="63"/>
      <c r="AO1342" s="63"/>
      <c r="AP1342" s="63"/>
      <c r="AQ1342" s="63"/>
      <c r="AR1342" s="63"/>
      <c r="AS1342" s="63"/>
      <c r="AT1342" s="63"/>
      <c r="AU1342" s="63"/>
      <c r="AV1342" s="217"/>
      <c r="AW1342" s="218"/>
      <c r="AX1342" s="219"/>
      <c r="AY1342" s="218"/>
      <c r="AZ1342" s="63"/>
      <c r="BG1342" s="63"/>
      <c r="BH1342" s="63"/>
      <c r="BI1342" s="63"/>
      <c r="BJ1342" s="63"/>
      <c r="BK1342" s="63"/>
      <c r="BL1342" s="63"/>
      <c r="BM1342" s="63"/>
      <c r="BN1342" s="63"/>
      <c r="BO1342" s="63"/>
      <c r="BP1342" s="63"/>
    </row>
    <row r="1343" spans="27:68" x14ac:dyDescent="0.2">
      <c r="AA1343" s="217"/>
      <c r="AB1343" s="218"/>
      <c r="AC1343" s="218"/>
      <c r="AD1343" s="219"/>
      <c r="AN1343" s="63"/>
      <c r="AO1343" s="63"/>
      <c r="AP1343" s="63"/>
      <c r="AQ1343" s="63"/>
      <c r="AR1343" s="63"/>
      <c r="AS1343" s="63"/>
      <c r="AT1343" s="63"/>
      <c r="AU1343" s="63"/>
      <c r="AV1343" s="217"/>
      <c r="AW1343" s="218"/>
      <c r="AX1343" s="219"/>
      <c r="AY1343" s="218"/>
      <c r="AZ1343" s="63"/>
      <c r="BG1343" s="63"/>
      <c r="BH1343" s="63"/>
      <c r="BI1343" s="63"/>
      <c r="BJ1343" s="63"/>
      <c r="BK1343" s="63"/>
      <c r="BL1343" s="63"/>
      <c r="BM1343" s="63"/>
      <c r="BN1343" s="63"/>
      <c r="BO1343" s="63"/>
      <c r="BP1343" s="63"/>
    </row>
    <row r="1344" spans="27:68" x14ac:dyDescent="0.2">
      <c r="AA1344" s="217"/>
      <c r="AB1344" s="218"/>
      <c r="AC1344" s="218"/>
      <c r="AD1344" s="219"/>
      <c r="AN1344" s="63"/>
      <c r="AO1344" s="63"/>
      <c r="AP1344" s="63"/>
      <c r="AQ1344" s="63"/>
      <c r="AR1344" s="63"/>
      <c r="AS1344" s="63"/>
      <c r="AT1344" s="63"/>
      <c r="AU1344" s="63"/>
      <c r="AV1344" s="217"/>
      <c r="AW1344" s="218"/>
      <c r="AX1344" s="219"/>
      <c r="AY1344" s="218"/>
      <c r="AZ1344" s="63"/>
      <c r="BG1344" s="63"/>
      <c r="BH1344" s="63"/>
      <c r="BI1344" s="63"/>
      <c r="BJ1344" s="63"/>
      <c r="BK1344" s="63"/>
      <c r="BL1344" s="63"/>
      <c r="BM1344" s="63"/>
      <c r="BN1344" s="63"/>
      <c r="BO1344" s="63"/>
      <c r="BP1344" s="63"/>
    </row>
    <row r="1345" spans="27:68" x14ac:dyDescent="0.2">
      <c r="AA1345" s="217"/>
      <c r="AB1345" s="218"/>
      <c r="AC1345" s="218"/>
      <c r="AD1345" s="219"/>
      <c r="AN1345" s="63"/>
      <c r="AO1345" s="63"/>
      <c r="AP1345" s="63"/>
      <c r="AQ1345" s="63"/>
      <c r="AR1345" s="63"/>
      <c r="AS1345" s="63"/>
      <c r="AT1345" s="63"/>
      <c r="AU1345" s="63"/>
      <c r="AV1345" s="217"/>
      <c r="AW1345" s="218"/>
      <c r="AX1345" s="219"/>
      <c r="AY1345" s="218"/>
      <c r="AZ1345" s="63"/>
      <c r="BG1345" s="63"/>
      <c r="BH1345" s="63"/>
      <c r="BI1345" s="63"/>
      <c r="BJ1345" s="63"/>
      <c r="BK1345" s="63"/>
      <c r="BL1345" s="63"/>
      <c r="BM1345" s="63"/>
      <c r="BN1345" s="63"/>
      <c r="BO1345" s="63"/>
      <c r="BP1345" s="63"/>
    </row>
    <row r="1346" spans="27:68" x14ac:dyDescent="0.2">
      <c r="AA1346" s="217"/>
      <c r="AB1346" s="218"/>
      <c r="AC1346" s="218"/>
      <c r="AD1346" s="219"/>
      <c r="AN1346" s="63"/>
      <c r="AO1346" s="63"/>
      <c r="AP1346" s="63"/>
      <c r="AQ1346" s="63"/>
      <c r="AR1346" s="63"/>
      <c r="AS1346" s="63"/>
      <c r="AT1346" s="63"/>
      <c r="AU1346" s="63"/>
      <c r="AV1346" s="217"/>
      <c r="AW1346" s="218"/>
      <c r="AX1346" s="219"/>
      <c r="AY1346" s="218"/>
      <c r="AZ1346" s="63"/>
      <c r="BG1346" s="63"/>
      <c r="BH1346" s="63"/>
      <c r="BI1346" s="63"/>
      <c r="BJ1346" s="63"/>
      <c r="BK1346" s="63"/>
      <c r="BL1346" s="63"/>
      <c r="BM1346" s="63"/>
      <c r="BN1346" s="63"/>
      <c r="BO1346" s="63"/>
      <c r="BP1346" s="63"/>
    </row>
    <row r="1347" spans="27:68" x14ac:dyDescent="0.2">
      <c r="AA1347" s="217"/>
      <c r="AB1347" s="218"/>
      <c r="AC1347" s="218"/>
      <c r="AD1347" s="219"/>
      <c r="AN1347" s="63"/>
      <c r="AO1347" s="63"/>
      <c r="AP1347" s="63"/>
      <c r="AQ1347" s="63"/>
      <c r="AR1347" s="63"/>
      <c r="AS1347" s="63"/>
      <c r="AT1347" s="63"/>
      <c r="AU1347" s="63"/>
      <c r="AV1347" s="217"/>
      <c r="AW1347" s="218"/>
      <c r="AX1347" s="219"/>
      <c r="AY1347" s="218"/>
      <c r="AZ1347" s="63"/>
      <c r="BG1347" s="63"/>
      <c r="BH1347" s="63"/>
      <c r="BI1347" s="63"/>
      <c r="BJ1347" s="63"/>
      <c r="BK1347" s="63"/>
      <c r="BL1347" s="63"/>
      <c r="BM1347" s="63"/>
      <c r="BN1347" s="63"/>
      <c r="BO1347" s="63"/>
      <c r="BP1347" s="63"/>
    </row>
    <row r="1348" spans="27:68" x14ac:dyDescent="0.2">
      <c r="AA1348" s="217"/>
      <c r="AB1348" s="218"/>
      <c r="AC1348" s="218"/>
      <c r="AD1348" s="219"/>
      <c r="AN1348" s="63"/>
      <c r="AO1348" s="63"/>
      <c r="AP1348" s="63"/>
      <c r="AQ1348" s="63"/>
      <c r="AR1348" s="63"/>
      <c r="AS1348" s="63"/>
      <c r="AT1348" s="63"/>
      <c r="AU1348" s="63"/>
      <c r="AV1348" s="217"/>
      <c r="AW1348" s="218"/>
      <c r="AX1348" s="219"/>
      <c r="AY1348" s="218"/>
      <c r="AZ1348" s="63"/>
      <c r="BG1348" s="63"/>
      <c r="BH1348" s="63"/>
      <c r="BI1348" s="63"/>
      <c r="BJ1348" s="63"/>
      <c r="BK1348" s="63"/>
      <c r="BL1348" s="63"/>
      <c r="BM1348" s="63"/>
      <c r="BN1348" s="63"/>
      <c r="BO1348" s="63"/>
      <c r="BP1348" s="63"/>
    </row>
    <row r="1349" spans="27:68" x14ac:dyDescent="0.2">
      <c r="AA1349" s="217"/>
      <c r="AB1349" s="218"/>
      <c r="AC1349" s="218"/>
      <c r="AD1349" s="219"/>
      <c r="AN1349" s="63"/>
      <c r="AO1349" s="63"/>
      <c r="AP1349" s="63"/>
      <c r="AQ1349" s="63"/>
      <c r="AR1349" s="63"/>
      <c r="AS1349" s="63"/>
      <c r="AT1349" s="63"/>
      <c r="AU1349" s="63"/>
      <c r="AV1349" s="217"/>
      <c r="AW1349" s="218"/>
      <c r="AX1349" s="219"/>
      <c r="AY1349" s="218"/>
      <c r="AZ1349" s="63"/>
      <c r="BG1349" s="63"/>
      <c r="BH1349" s="63"/>
      <c r="BI1349" s="63"/>
      <c r="BJ1349" s="63"/>
      <c r="BK1349" s="63"/>
      <c r="BL1349" s="63"/>
      <c r="BM1349" s="63"/>
      <c r="BN1349" s="63"/>
      <c r="BO1349" s="63"/>
      <c r="BP1349" s="63"/>
    </row>
    <row r="1350" spans="27:68" x14ac:dyDescent="0.2">
      <c r="AA1350" s="217"/>
      <c r="AB1350" s="218"/>
      <c r="AC1350" s="218"/>
      <c r="AD1350" s="219"/>
      <c r="AN1350" s="63"/>
      <c r="AO1350" s="63"/>
      <c r="AP1350" s="63"/>
      <c r="AQ1350" s="63"/>
      <c r="AR1350" s="63"/>
      <c r="AS1350" s="63"/>
      <c r="AT1350" s="63"/>
      <c r="AU1350" s="63"/>
      <c r="AV1350" s="217"/>
      <c r="AW1350" s="218"/>
      <c r="AX1350" s="219"/>
      <c r="AY1350" s="218"/>
      <c r="AZ1350" s="63"/>
      <c r="BG1350" s="63"/>
      <c r="BH1350" s="63"/>
      <c r="BI1350" s="63"/>
      <c r="BJ1350" s="63"/>
      <c r="BK1350" s="63"/>
      <c r="BL1350" s="63"/>
      <c r="BM1350" s="63"/>
      <c r="BN1350" s="63"/>
      <c r="BO1350" s="63"/>
      <c r="BP1350" s="63"/>
    </row>
    <row r="1351" spans="27:68" x14ac:dyDescent="0.2">
      <c r="AA1351" s="217"/>
      <c r="AB1351" s="218"/>
      <c r="AC1351" s="218"/>
      <c r="AD1351" s="219"/>
      <c r="AN1351" s="63"/>
      <c r="AO1351" s="63"/>
      <c r="AP1351" s="63"/>
      <c r="AQ1351" s="63"/>
      <c r="AR1351" s="63"/>
      <c r="AS1351" s="63"/>
      <c r="AT1351" s="63"/>
      <c r="AU1351" s="63"/>
      <c r="AV1351" s="217"/>
      <c r="AW1351" s="218"/>
      <c r="AX1351" s="219"/>
      <c r="AY1351" s="218"/>
      <c r="AZ1351" s="63"/>
      <c r="BG1351" s="63"/>
      <c r="BH1351" s="63"/>
      <c r="BI1351" s="63"/>
      <c r="BJ1351" s="63"/>
      <c r="BK1351" s="63"/>
      <c r="BL1351" s="63"/>
      <c r="BM1351" s="63"/>
      <c r="BN1351" s="63"/>
      <c r="BO1351" s="63"/>
      <c r="BP1351" s="63"/>
    </row>
    <row r="1352" spans="27:68" x14ac:dyDescent="0.2">
      <c r="AA1352" s="217"/>
      <c r="AB1352" s="218"/>
      <c r="AC1352" s="218"/>
      <c r="AD1352" s="219"/>
      <c r="AN1352" s="63"/>
      <c r="AO1352" s="63"/>
      <c r="AP1352" s="63"/>
      <c r="AQ1352" s="63"/>
      <c r="AR1352" s="63"/>
      <c r="AS1352" s="63"/>
      <c r="AT1352" s="63"/>
      <c r="AU1352" s="63"/>
      <c r="AV1352" s="217"/>
      <c r="AW1352" s="218"/>
      <c r="AX1352" s="219"/>
      <c r="AY1352" s="218"/>
      <c r="AZ1352" s="63"/>
      <c r="BG1352" s="63"/>
      <c r="BH1352" s="63"/>
      <c r="BI1352" s="63"/>
      <c r="BJ1352" s="63"/>
      <c r="BK1352" s="63"/>
      <c r="BL1352" s="63"/>
      <c r="BM1352" s="63"/>
      <c r="BN1352" s="63"/>
      <c r="BO1352" s="63"/>
      <c r="BP1352" s="63"/>
    </row>
    <row r="1353" spans="27:68" x14ac:dyDescent="0.2">
      <c r="AA1353" s="217"/>
      <c r="AB1353" s="218"/>
      <c r="AC1353" s="218"/>
      <c r="AD1353" s="219"/>
      <c r="AN1353" s="63"/>
      <c r="AO1353" s="63"/>
      <c r="AP1353" s="63"/>
      <c r="AQ1353" s="63"/>
      <c r="AR1353" s="63"/>
      <c r="AS1353" s="63"/>
      <c r="AT1353" s="63"/>
      <c r="AU1353" s="63"/>
      <c r="AV1353" s="217"/>
      <c r="AW1353" s="218"/>
      <c r="AX1353" s="219"/>
      <c r="AY1353" s="218"/>
      <c r="AZ1353" s="63"/>
      <c r="BG1353" s="63"/>
      <c r="BH1353" s="63"/>
      <c r="BI1353" s="63"/>
      <c r="BJ1353" s="63"/>
      <c r="BK1353" s="63"/>
      <c r="BL1353" s="63"/>
      <c r="BM1353" s="63"/>
      <c r="BN1353" s="63"/>
      <c r="BO1353" s="63"/>
      <c r="BP1353" s="63"/>
    </row>
    <row r="1354" spans="27:68" x14ac:dyDescent="0.2">
      <c r="AA1354" s="217"/>
      <c r="AB1354" s="218"/>
      <c r="AC1354" s="218"/>
      <c r="AD1354" s="219"/>
      <c r="AN1354" s="63"/>
      <c r="AO1354" s="63"/>
      <c r="AP1354" s="63"/>
      <c r="AQ1354" s="63"/>
      <c r="AR1354" s="63"/>
      <c r="AS1354" s="63"/>
      <c r="AT1354" s="63"/>
      <c r="AU1354" s="63"/>
      <c r="AV1354" s="217"/>
      <c r="AW1354" s="218"/>
      <c r="AX1354" s="219"/>
      <c r="AY1354" s="218"/>
      <c r="AZ1354" s="63"/>
      <c r="BG1354" s="63"/>
      <c r="BH1354" s="63"/>
      <c r="BI1354" s="63"/>
      <c r="BJ1354" s="63"/>
      <c r="BK1354" s="63"/>
      <c r="BL1354" s="63"/>
      <c r="BM1354" s="63"/>
      <c r="BN1354" s="63"/>
      <c r="BO1354" s="63"/>
      <c r="BP1354" s="63"/>
    </row>
    <row r="1355" spans="27:68" x14ac:dyDescent="0.2">
      <c r="AA1355" s="217"/>
      <c r="AB1355" s="218"/>
      <c r="AC1355" s="218"/>
      <c r="AD1355" s="219"/>
      <c r="AN1355" s="63"/>
      <c r="AO1355" s="63"/>
      <c r="AP1355" s="63"/>
      <c r="AQ1355" s="63"/>
      <c r="AR1355" s="63"/>
      <c r="AS1355" s="63"/>
      <c r="AT1355" s="63"/>
      <c r="AU1355" s="63"/>
      <c r="AV1355" s="217"/>
      <c r="AW1355" s="218"/>
      <c r="AX1355" s="219"/>
      <c r="AY1355" s="218"/>
      <c r="AZ1355" s="63"/>
      <c r="BG1355" s="63"/>
      <c r="BH1355" s="63"/>
      <c r="BI1355" s="63"/>
      <c r="BJ1355" s="63"/>
      <c r="BK1355" s="63"/>
      <c r="BL1355" s="63"/>
      <c r="BM1355" s="63"/>
      <c r="BN1355" s="63"/>
      <c r="BO1355" s="63"/>
      <c r="BP1355" s="63"/>
    </row>
    <row r="1356" spans="27:68" x14ac:dyDescent="0.2">
      <c r="AA1356" s="217"/>
      <c r="AB1356" s="218"/>
      <c r="AC1356" s="218"/>
      <c r="AD1356" s="219"/>
      <c r="AN1356" s="63"/>
      <c r="AO1356" s="63"/>
      <c r="AP1356" s="63"/>
      <c r="AQ1356" s="63"/>
      <c r="AR1356" s="63"/>
      <c r="AS1356" s="63"/>
      <c r="AT1356" s="63"/>
      <c r="AU1356" s="63"/>
      <c r="AV1356" s="217"/>
      <c r="AW1356" s="218"/>
      <c r="AX1356" s="219"/>
      <c r="AY1356" s="218"/>
      <c r="AZ1356" s="63"/>
      <c r="BG1356" s="63"/>
      <c r="BH1356" s="63"/>
      <c r="BI1356" s="63"/>
      <c r="BJ1356" s="63"/>
      <c r="BK1356" s="63"/>
      <c r="BL1356" s="63"/>
      <c r="BM1356" s="63"/>
      <c r="BN1356" s="63"/>
      <c r="BO1356" s="63"/>
      <c r="BP1356" s="63"/>
    </row>
    <row r="1357" spans="27:68" x14ac:dyDescent="0.2">
      <c r="AA1357" s="217"/>
      <c r="AB1357" s="218"/>
      <c r="AC1357" s="218"/>
      <c r="AD1357" s="219"/>
      <c r="AN1357" s="63"/>
      <c r="AO1357" s="63"/>
      <c r="AP1357" s="63"/>
      <c r="AQ1357" s="63"/>
      <c r="AR1357" s="63"/>
      <c r="AS1357" s="63"/>
      <c r="AT1357" s="63"/>
      <c r="AU1357" s="63"/>
      <c r="AV1357" s="217"/>
      <c r="AW1357" s="218"/>
      <c r="AX1357" s="219"/>
      <c r="AY1357" s="218"/>
      <c r="AZ1357" s="63"/>
      <c r="BG1357" s="63"/>
      <c r="BH1357" s="63"/>
      <c r="BI1357" s="63"/>
      <c r="BJ1357" s="63"/>
      <c r="BK1357" s="63"/>
      <c r="BL1357" s="63"/>
      <c r="BM1357" s="63"/>
      <c r="BN1357" s="63"/>
      <c r="BO1357" s="63"/>
      <c r="BP1357" s="63"/>
    </row>
    <row r="1358" spans="27:68" x14ac:dyDescent="0.2">
      <c r="AA1358" s="217"/>
      <c r="AB1358" s="218"/>
      <c r="AC1358" s="218"/>
      <c r="AD1358" s="219"/>
      <c r="AN1358" s="63"/>
      <c r="AO1358" s="63"/>
      <c r="AP1358" s="63"/>
      <c r="AQ1358" s="63"/>
      <c r="AR1358" s="63"/>
      <c r="AS1358" s="63"/>
      <c r="AT1358" s="63"/>
      <c r="AU1358" s="63"/>
      <c r="AV1358" s="217"/>
      <c r="AW1358" s="218"/>
      <c r="AX1358" s="219"/>
      <c r="AY1358" s="218"/>
      <c r="AZ1358" s="63"/>
      <c r="BG1358" s="63"/>
      <c r="BH1358" s="63"/>
      <c r="BI1358" s="63"/>
      <c r="BJ1358" s="63"/>
      <c r="BK1358" s="63"/>
      <c r="BL1358" s="63"/>
      <c r="BM1358" s="63"/>
      <c r="BN1358" s="63"/>
      <c r="BO1358" s="63"/>
      <c r="BP1358" s="63"/>
    </row>
    <row r="1359" spans="27:68" x14ac:dyDescent="0.2">
      <c r="AA1359" s="217"/>
      <c r="AB1359" s="218"/>
      <c r="AC1359" s="218"/>
      <c r="AD1359" s="219"/>
      <c r="AN1359" s="63"/>
      <c r="AO1359" s="63"/>
      <c r="AP1359" s="63"/>
      <c r="AQ1359" s="63"/>
      <c r="AR1359" s="63"/>
      <c r="AS1359" s="63"/>
      <c r="AT1359" s="63"/>
      <c r="AU1359" s="63"/>
      <c r="AV1359" s="217"/>
      <c r="AW1359" s="218"/>
      <c r="AX1359" s="219"/>
      <c r="AY1359" s="218"/>
      <c r="AZ1359" s="63"/>
      <c r="BG1359" s="63"/>
      <c r="BH1359" s="63"/>
      <c r="BI1359" s="63"/>
      <c r="BJ1359" s="63"/>
      <c r="BK1359" s="63"/>
      <c r="BL1359" s="63"/>
      <c r="BM1359" s="63"/>
      <c r="BN1359" s="63"/>
      <c r="BO1359" s="63"/>
      <c r="BP1359" s="63"/>
    </row>
    <row r="1360" spans="27:68" x14ac:dyDescent="0.2">
      <c r="AA1360" s="217"/>
      <c r="AB1360" s="218"/>
      <c r="AC1360" s="218"/>
      <c r="AD1360" s="219"/>
      <c r="AN1360" s="63"/>
      <c r="AO1360" s="63"/>
      <c r="AP1360" s="63"/>
      <c r="AQ1360" s="63"/>
      <c r="AR1360" s="63"/>
      <c r="AS1360" s="63"/>
      <c r="AT1360" s="63"/>
      <c r="AU1360" s="63"/>
      <c r="AV1360" s="217"/>
      <c r="AW1360" s="218"/>
      <c r="AX1360" s="219"/>
      <c r="AY1360" s="218"/>
      <c r="AZ1360" s="63"/>
      <c r="BG1360" s="63"/>
      <c r="BH1360" s="63"/>
      <c r="BI1360" s="63"/>
      <c r="BJ1360" s="63"/>
      <c r="BK1360" s="63"/>
      <c r="BL1360" s="63"/>
      <c r="BM1360" s="63"/>
      <c r="BN1360" s="63"/>
      <c r="BO1360" s="63"/>
      <c r="BP1360" s="63"/>
    </row>
    <row r="1361" spans="27:68" x14ac:dyDescent="0.2">
      <c r="AA1361" s="217"/>
      <c r="AB1361" s="218"/>
      <c r="AC1361" s="218"/>
      <c r="AD1361" s="219"/>
      <c r="AN1361" s="63"/>
      <c r="AO1361" s="63"/>
      <c r="AP1361" s="63"/>
      <c r="AQ1361" s="63"/>
      <c r="AR1361" s="63"/>
      <c r="AS1361" s="63"/>
      <c r="AT1361" s="63"/>
      <c r="AU1361" s="63"/>
      <c r="AV1361" s="217"/>
      <c r="AW1361" s="218"/>
      <c r="AX1361" s="219"/>
      <c r="AY1361" s="218"/>
      <c r="AZ1361" s="63"/>
      <c r="BG1361" s="63"/>
      <c r="BH1361" s="63"/>
      <c r="BI1361" s="63"/>
      <c r="BJ1361" s="63"/>
      <c r="BK1361" s="63"/>
      <c r="BL1361" s="63"/>
      <c r="BM1361" s="63"/>
      <c r="BN1361" s="63"/>
      <c r="BO1361" s="63"/>
      <c r="BP1361" s="63"/>
    </row>
    <row r="1362" spans="27:68" x14ac:dyDescent="0.2">
      <c r="AA1362" s="217"/>
      <c r="AB1362" s="218"/>
      <c r="AC1362" s="218"/>
      <c r="AD1362" s="219"/>
      <c r="AN1362" s="63"/>
      <c r="AO1362" s="63"/>
      <c r="AP1362" s="63"/>
      <c r="AQ1362" s="63"/>
      <c r="AR1362" s="63"/>
      <c r="AS1362" s="63"/>
      <c r="AT1362" s="63"/>
      <c r="AU1362" s="63"/>
      <c r="AV1362" s="217"/>
      <c r="AW1362" s="218"/>
      <c r="AX1362" s="219"/>
      <c r="AY1362" s="218"/>
      <c r="AZ1362" s="63"/>
      <c r="BG1362" s="63"/>
      <c r="BH1362" s="63"/>
      <c r="BI1362" s="63"/>
      <c r="BJ1362" s="63"/>
      <c r="BK1362" s="63"/>
      <c r="BL1362" s="63"/>
      <c r="BM1362" s="63"/>
      <c r="BN1362" s="63"/>
      <c r="BO1362" s="63"/>
      <c r="BP1362" s="63"/>
    </row>
    <row r="1363" spans="27:68" x14ac:dyDescent="0.2">
      <c r="AA1363" s="217"/>
      <c r="AB1363" s="218"/>
      <c r="AC1363" s="218"/>
      <c r="AD1363" s="219"/>
      <c r="AN1363" s="63"/>
      <c r="AO1363" s="63"/>
      <c r="AP1363" s="63"/>
      <c r="AQ1363" s="63"/>
      <c r="AR1363" s="63"/>
      <c r="AS1363" s="63"/>
      <c r="AT1363" s="63"/>
      <c r="AU1363" s="63"/>
      <c r="AV1363" s="217"/>
      <c r="AW1363" s="218"/>
      <c r="AX1363" s="219"/>
      <c r="AY1363" s="218"/>
      <c r="AZ1363" s="63"/>
      <c r="BG1363" s="63"/>
      <c r="BH1363" s="63"/>
      <c r="BI1363" s="63"/>
      <c r="BJ1363" s="63"/>
      <c r="BK1363" s="63"/>
      <c r="BL1363" s="63"/>
      <c r="BM1363" s="63"/>
      <c r="BN1363" s="63"/>
      <c r="BO1363" s="63"/>
      <c r="BP1363" s="63"/>
    </row>
    <row r="1364" spans="27:68" x14ac:dyDescent="0.2">
      <c r="AA1364" s="217"/>
      <c r="AB1364" s="218"/>
      <c r="AC1364" s="218"/>
      <c r="AD1364" s="219"/>
      <c r="AN1364" s="63"/>
      <c r="AO1364" s="63"/>
      <c r="AP1364" s="63"/>
      <c r="AQ1364" s="63"/>
      <c r="AR1364" s="63"/>
      <c r="AS1364" s="63"/>
      <c r="AT1364" s="63"/>
      <c r="AU1364" s="63"/>
      <c r="AV1364" s="217"/>
      <c r="AW1364" s="218"/>
      <c r="AX1364" s="219"/>
      <c r="AY1364" s="218"/>
      <c r="AZ1364" s="63"/>
      <c r="BG1364" s="63"/>
      <c r="BH1364" s="63"/>
      <c r="BI1364" s="63"/>
      <c r="BJ1364" s="63"/>
      <c r="BK1364" s="63"/>
      <c r="BL1364" s="63"/>
      <c r="BM1364" s="63"/>
      <c r="BN1364" s="63"/>
      <c r="BO1364" s="63"/>
      <c r="BP1364" s="63"/>
    </row>
    <row r="1365" spans="27:68" x14ac:dyDescent="0.2">
      <c r="AA1365" s="217"/>
      <c r="AB1365" s="218"/>
      <c r="AC1365" s="218"/>
      <c r="AD1365" s="219"/>
      <c r="AN1365" s="63"/>
      <c r="AO1365" s="63"/>
      <c r="AP1365" s="63"/>
      <c r="AQ1365" s="63"/>
      <c r="AR1365" s="63"/>
      <c r="AS1365" s="63"/>
      <c r="AT1365" s="63"/>
      <c r="AU1365" s="63"/>
      <c r="AV1365" s="217"/>
      <c r="AW1365" s="218"/>
      <c r="AX1365" s="219"/>
      <c r="AY1365" s="218"/>
      <c r="AZ1365" s="63"/>
      <c r="BG1365" s="63"/>
      <c r="BH1365" s="63"/>
      <c r="BI1365" s="63"/>
      <c r="BJ1365" s="63"/>
      <c r="BK1365" s="63"/>
      <c r="BL1365" s="63"/>
      <c r="BM1365" s="63"/>
      <c r="BN1365" s="63"/>
      <c r="BO1365" s="63"/>
      <c r="BP1365" s="63"/>
    </row>
    <row r="1366" spans="27:68" x14ac:dyDescent="0.2">
      <c r="AA1366" s="217"/>
      <c r="AB1366" s="218"/>
      <c r="AC1366" s="218"/>
      <c r="AD1366" s="219"/>
      <c r="AN1366" s="63"/>
      <c r="AO1366" s="63"/>
      <c r="AP1366" s="63"/>
      <c r="AQ1366" s="63"/>
      <c r="AR1366" s="63"/>
      <c r="AS1366" s="63"/>
      <c r="AT1366" s="63"/>
      <c r="AU1366" s="63"/>
      <c r="AV1366" s="217"/>
      <c r="AW1366" s="218"/>
      <c r="AX1366" s="219"/>
      <c r="AY1366" s="218"/>
      <c r="AZ1366" s="63"/>
      <c r="BG1366" s="63"/>
      <c r="BH1366" s="63"/>
      <c r="BI1366" s="63"/>
      <c r="BJ1366" s="63"/>
      <c r="BK1366" s="63"/>
      <c r="BL1366" s="63"/>
      <c r="BM1366" s="63"/>
      <c r="BN1366" s="63"/>
      <c r="BO1366" s="63"/>
      <c r="BP1366" s="63"/>
    </row>
    <row r="1367" spans="27:68" x14ac:dyDescent="0.2">
      <c r="AA1367" s="217"/>
      <c r="AB1367" s="218"/>
      <c r="AC1367" s="218"/>
      <c r="AD1367" s="219"/>
      <c r="AN1367" s="63"/>
      <c r="AO1367" s="63"/>
      <c r="AP1367" s="63"/>
      <c r="AQ1367" s="63"/>
      <c r="AR1367" s="63"/>
      <c r="AS1367" s="63"/>
      <c r="AT1367" s="63"/>
      <c r="AU1367" s="63"/>
      <c r="AV1367" s="217"/>
      <c r="AW1367" s="218"/>
      <c r="AX1367" s="219"/>
      <c r="AY1367" s="218"/>
      <c r="AZ1367" s="63"/>
      <c r="BG1367" s="63"/>
      <c r="BH1367" s="63"/>
      <c r="BI1367" s="63"/>
      <c r="BJ1367" s="63"/>
      <c r="BK1367" s="63"/>
      <c r="BL1367" s="63"/>
      <c r="BM1367" s="63"/>
      <c r="BN1367" s="63"/>
      <c r="BO1367" s="63"/>
      <c r="BP1367" s="63"/>
    </row>
    <row r="1368" spans="27:68" x14ac:dyDescent="0.2">
      <c r="AA1368" s="217"/>
      <c r="AB1368" s="218"/>
      <c r="AC1368" s="218"/>
      <c r="AD1368" s="219"/>
      <c r="AN1368" s="63"/>
      <c r="AO1368" s="63"/>
      <c r="AP1368" s="63"/>
      <c r="AQ1368" s="63"/>
      <c r="AR1368" s="63"/>
      <c r="AS1368" s="63"/>
      <c r="AT1368" s="63"/>
      <c r="AU1368" s="63"/>
      <c r="AV1368" s="217"/>
      <c r="AW1368" s="218"/>
      <c r="AX1368" s="219"/>
      <c r="AY1368" s="218"/>
      <c r="AZ1368" s="63"/>
      <c r="BG1368" s="63"/>
      <c r="BH1368" s="63"/>
      <c r="BI1368" s="63"/>
      <c r="BJ1368" s="63"/>
      <c r="BK1368" s="63"/>
      <c r="BL1368" s="63"/>
      <c r="BM1368" s="63"/>
      <c r="BN1368" s="63"/>
      <c r="BO1368" s="63"/>
      <c r="BP1368" s="63"/>
    </row>
    <row r="1369" spans="27:68" x14ac:dyDescent="0.2">
      <c r="AA1369" s="217"/>
      <c r="AB1369" s="218"/>
      <c r="AC1369" s="218"/>
      <c r="AD1369" s="219"/>
      <c r="AN1369" s="63"/>
      <c r="AO1369" s="63"/>
      <c r="AP1369" s="63"/>
      <c r="AQ1369" s="63"/>
      <c r="AR1369" s="63"/>
      <c r="AS1369" s="63"/>
      <c r="AT1369" s="63"/>
      <c r="AU1369" s="63"/>
      <c r="AV1369" s="217"/>
      <c r="AW1369" s="218"/>
      <c r="AX1369" s="219"/>
      <c r="AY1369" s="218"/>
      <c r="AZ1369" s="63"/>
      <c r="BG1369" s="63"/>
      <c r="BH1369" s="63"/>
      <c r="BI1369" s="63"/>
      <c r="BJ1369" s="63"/>
      <c r="BK1369" s="63"/>
      <c r="BL1369" s="63"/>
      <c r="BM1369" s="63"/>
      <c r="BN1369" s="63"/>
      <c r="BO1369" s="63"/>
      <c r="BP1369" s="63"/>
    </row>
    <row r="1370" spans="27:68" x14ac:dyDescent="0.2">
      <c r="AA1370" s="217"/>
      <c r="AB1370" s="218"/>
      <c r="AC1370" s="218"/>
      <c r="AD1370" s="219"/>
      <c r="AN1370" s="63"/>
      <c r="AO1370" s="63"/>
      <c r="AP1370" s="63"/>
      <c r="AQ1370" s="63"/>
      <c r="AR1370" s="63"/>
      <c r="AS1370" s="63"/>
      <c r="AT1370" s="63"/>
      <c r="AU1370" s="63"/>
      <c r="AV1370" s="217"/>
      <c r="AW1370" s="218"/>
      <c r="AX1370" s="219"/>
      <c r="AY1370" s="218"/>
      <c r="AZ1370" s="63"/>
      <c r="BG1370" s="63"/>
      <c r="BH1370" s="63"/>
      <c r="BI1370" s="63"/>
      <c r="BJ1370" s="63"/>
      <c r="BK1370" s="63"/>
      <c r="BL1370" s="63"/>
      <c r="BM1370" s="63"/>
      <c r="BN1370" s="63"/>
      <c r="BO1370" s="63"/>
      <c r="BP1370" s="63"/>
    </row>
    <row r="1371" spans="27:68" x14ac:dyDescent="0.2">
      <c r="AA1371" s="217"/>
      <c r="AB1371" s="218"/>
      <c r="AC1371" s="218"/>
      <c r="AD1371" s="219"/>
      <c r="AN1371" s="63"/>
      <c r="AO1371" s="63"/>
      <c r="AP1371" s="63"/>
      <c r="AQ1371" s="63"/>
      <c r="AR1371" s="63"/>
      <c r="AS1371" s="63"/>
      <c r="AT1371" s="63"/>
      <c r="AU1371" s="63"/>
      <c r="AV1371" s="217"/>
      <c r="AW1371" s="218"/>
      <c r="AX1371" s="219"/>
      <c r="AY1371" s="218"/>
      <c r="AZ1371" s="63"/>
      <c r="BG1371" s="63"/>
      <c r="BH1371" s="63"/>
      <c r="BI1371" s="63"/>
      <c r="BJ1371" s="63"/>
      <c r="BK1371" s="63"/>
      <c r="BL1371" s="63"/>
      <c r="BM1371" s="63"/>
      <c r="BN1371" s="63"/>
      <c r="BO1371" s="63"/>
      <c r="BP1371" s="63"/>
    </row>
    <row r="1372" spans="27:68" x14ac:dyDescent="0.2">
      <c r="AA1372" s="217"/>
      <c r="AB1372" s="218"/>
      <c r="AC1372" s="218"/>
      <c r="AD1372" s="219"/>
      <c r="AN1372" s="63"/>
      <c r="AO1372" s="63"/>
      <c r="AP1372" s="63"/>
      <c r="AQ1372" s="63"/>
      <c r="AR1372" s="63"/>
      <c r="AS1372" s="63"/>
      <c r="AT1372" s="63"/>
      <c r="AU1372" s="63"/>
      <c r="AV1372" s="217"/>
      <c r="AW1372" s="218"/>
      <c r="AX1372" s="219"/>
      <c r="AY1372" s="218"/>
      <c r="AZ1372" s="63"/>
      <c r="BG1372" s="63"/>
      <c r="BH1372" s="63"/>
      <c r="BI1372" s="63"/>
      <c r="BJ1372" s="63"/>
      <c r="BK1372" s="63"/>
      <c r="BL1372" s="63"/>
      <c r="BM1372" s="63"/>
      <c r="BN1372" s="63"/>
      <c r="BO1372" s="63"/>
      <c r="BP1372" s="63"/>
    </row>
    <row r="1373" spans="27:68" x14ac:dyDescent="0.2">
      <c r="AA1373" s="217"/>
      <c r="AB1373" s="218"/>
      <c r="AC1373" s="218"/>
      <c r="AD1373" s="219"/>
      <c r="AN1373" s="63"/>
      <c r="AO1373" s="63"/>
      <c r="AP1373" s="63"/>
      <c r="AQ1373" s="63"/>
      <c r="AR1373" s="63"/>
      <c r="AS1373" s="63"/>
      <c r="AT1373" s="63"/>
      <c r="AU1373" s="63"/>
      <c r="AV1373" s="217"/>
      <c r="AW1373" s="218"/>
      <c r="AX1373" s="219"/>
      <c r="AY1373" s="218"/>
      <c r="AZ1373" s="63"/>
      <c r="BG1373" s="63"/>
      <c r="BH1373" s="63"/>
      <c r="BI1373" s="63"/>
      <c r="BJ1373" s="63"/>
      <c r="BK1373" s="63"/>
      <c r="BL1373" s="63"/>
      <c r="BM1373" s="63"/>
      <c r="BN1373" s="63"/>
      <c r="BO1373" s="63"/>
      <c r="BP1373" s="63"/>
    </row>
    <row r="1374" spans="27:68" x14ac:dyDescent="0.2">
      <c r="AA1374" s="217"/>
      <c r="AB1374" s="218"/>
      <c r="AC1374" s="218"/>
      <c r="AD1374" s="219"/>
      <c r="AN1374" s="63"/>
      <c r="AO1374" s="63"/>
      <c r="AP1374" s="63"/>
      <c r="AQ1374" s="63"/>
      <c r="AR1374" s="63"/>
      <c r="AS1374" s="63"/>
      <c r="AT1374" s="63"/>
      <c r="AU1374" s="63"/>
      <c r="AV1374" s="217"/>
      <c r="AW1374" s="218"/>
      <c r="AX1374" s="219"/>
      <c r="AY1374" s="218"/>
      <c r="AZ1374" s="63"/>
      <c r="BG1374" s="63"/>
      <c r="BH1374" s="63"/>
      <c r="BI1374" s="63"/>
      <c r="BJ1374" s="63"/>
      <c r="BK1374" s="63"/>
      <c r="BL1374" s="63"/>
      <c r="BM1374" s="63"/>
      <c r="BN1374" s="63"/>
      <c r="BO1374" s="63"/>
      <c r="BP1374" s="63"/>
    </row>
    <row r="1375" spans="27:68" x14ac:dyDescent="0.2">
      <c r="AA1375" s="217"/>
      <c r="AB1375" s="218"/>
      <c r="AC1375" s="218"/>
      <c r="AD1375" s="219"/>
      <c r="AN1375" s="63"/>
      <c r="AO1375" s="63"/>
      <c r="AP1375" s="63"/>
      <c r="AQ1375" s="63"/>
      <c r="AR1375" s="63"/>
      <c r="AS1375" s="63"/>
      <c r="AT1375" s="63"/>
      <c r="AU1375" s="63"/>
      <c r="AV1375" s="217"/>
      <c r="AW1375" s="218"/>
      <c r="AX1375" s="219"/>
      <c r="AY1375" s="218"/>
      <c r="AZ1375" s="63"/>
      <c r="BG1375" s="63"/>
      <c r="BH1375" s="63"/>
      <c r="BI1375" s="63"/>
      <c r="BJ1375" s="63"/>
      <c r="BK1375" s="63"/>
      <c r="BL1375" s="63"/>
      <c r="BM1375" s="63"/>
      <c r="BN1375" s="63"/>
      <c r="BO1375" s="63"/>
      <c r="BP1375" s="63"/>
    </row>
    <row r="1376" spans="27:68" x14ac:dyDescent="0.2">
      <c r="AA1376" s="217"/>
      <c r="AB1376" s="218"/>
      <c r="AC1376" s="218"/>
      <c r="AD1376" s="219"/>
      <c r="AN1376" s="63"/>
      <c r="AO1376" s="63"/>
      <c r="AP1376" s="63"/>
      <c r="AQ1376" s="63"/>
      <c r="AR1376" s="63"/>
      <c r="AS1376" s="63"/>
      <c r="AT1376" s="63"/>
      <c r="AU1376" s="63"/>
      <c r="AV1376" s="217"/>
      <c r="AW1376" s="218"/>
      <c r="AX1376" s="219"/>
      <c r="AY1376" s="218"/>
      <c r="AZ1376" s="63"/>
      <c r="BG1376" s="63"/>
      <c r="BH1376" s="63"/>
      <c r="BI1376" s="63"/>
      <c r="BJ1376" s="63"/>
      <c r="BK1376" s="63"/>
      <c r="BL1376" s="63"/>
      <c r="BM1376" s="63"/>
      <c r="BN1376" s="63"/>
      <c r="BO1376" s="63"/>
      <c r="BP1376" s="63"/>
    </row>
    <row r="1377" spans="27:68" x14ac:dyDescent="0.2">
      <c r="AA1377" s="217"/>
      <c r="AB1377" s="218"/>
      <c r="AC1377" s="218"/>
      <c r="AD1377" s="219"/>
      <c r="AN1377" s="63"/>
      <c r="AO1377" s="63"/>
      <c r="AP1377" s="63"/>
      <c r="AQ1377" s="63"/>
      <c r="AR1377" s="63"/>
      <c r="AS1377" s="63"/>
      <c r="AT1377" s="63"/>
      <c r="AU1377" s="63"/>
      <c r="AV1377" s="217"/>
      <c r="AW1377" s="218"/>
      <c r="AX1377" s="219"/>
      <c r="AY1377" s="218"/>
      <c r="AZ1377" s="63"/>
      <c r="BG1377" s="63"/>
      <c r="BH1377" s="63"/>
      <c r="BI1377" s="63"/>
      <c r="BJ1377" s="63"/>
      <c r="BK1377" s="63"/>
      <c r="BL1377" s="63"/>
      <c r="BM1377" s="63"/>
      <c r="BN1377" s="63"/>
      <c r="BO1377" s="63"/>
      <c r="BP1377" s="63"/>
    </row>
    <row r="1378" spans="27:68" x14ac:dyDescent="0.2">
      <c r="AA1378" s="217"/>
      <c r="AB1378" s="218"/>
      <c r="AC1378" s="218"/>
      <c r="AD1378" s="219"/>
      <c r="AN1378" s="63"/>
      <c r="AO1378" s="63"/>
      <c r="AP1378" s="63"/>
      <c r="AQ1378" s="63"/>
      <c r="AR1378" s="63"/>
      <c r="AS1378" s="63"/>
      <c r="AT1378" s="63"/>
      <c r="AU1378" s="63"/>
      <c r="AV1378" s="217"/>
      <c r="AW1378" s="218"/>
      <c r="AX1378" s="219"/>
      <c r="AY1378" s="218"/>
      <c r="AZ1378" s="63"/>
      <c r="BG1378" s="63"/>
      <c r="BH1378" s="63"/>
      <c r="BI1378" s="63"/>
      <c r="BJ1378" s="63"/>
      <c r="BK1378" s="63"/>
      <c r="BL1378" s="63"/>
      <c r="BM1378" s="63"/>
      <c r="BN1378" s="63"/>
      <c r="BO1378" s="63"/>
      <c r="BP1378" s="63"/>
    </row>
    <row r="1379" spans="27:68" x14ac:dyDescent="0.2">
      <c r="AA1379" s="217"/>
      <c r="AB1379" s="218"/>
      <c r="AC1379" s="218"/>
      <c r="AD1379" s="219"/>
      <c r="AN1379" s="63"/>
      <c r="AO1379" s="63"/>
      <c r="AP1379" s="63"/>
      <c r="AQ1379" s="63"/>
      <c r="AR1379" s="63"/>
      <c r="AS1379" s="63"/>
      <c r="AT1379" s="63"/>
      <c r="AU1379" s="63"/>
      <c r="AV1379" s="217"/>
      <c r="AW1379" s="218"/>
      <c r="AX1379" s="219"/>
      <c r="AY1379" s="218"/>
      <c r="AZ1379" s="63"/>
      <c r="BG1379" s="63"/>
      <c r="BH1379" s="63"/>
      <c r="BI1379" s="63"/>
      <c r="BJ1379" s="63"/>
      <c r="BK1379" s="63"/>
      <c r="BL1379" s="63"/>
      <c r="BM1379" s="63"/>
      <c r="BN1379" s="63"/>
      <c r="BO1379" s="63"/>
      <c r="BP1379" s="63"/>
    </row>
    <row r="1380" spans="27:68" x14ac:dyDescent="0.2">
      <c r="AA1380" s="217"/>
      <c r="AB1380" s="218"/>
      <c r="AC1380" s="218"/>
      <c r="AD1380" s="219"/>
      <c r="AN1380" s="63"/>
      <c r="AO1380" s="63"/>
      <c r="AP1380" s="63"/>
      <c r="AQ1380" s="63"/>
      <c r="AR1380" s="63"/>
      <c r="AS1380" s="63"/>
      <c r="AT1380" s="63"/>
      <c r="AU1380" s="63"/>
      <c r="AV1380" s="217"/>
      <c r="AW1380" s="218"/>
      <c r="AX1380" s="219"/>
      <c r="AY1380" s="218"/>
      <c r="AZ1380" s="63"/>
      <c r="BG1380" s="63"/>
      <c r="BH1380" s="63"/>
      <c r="BI1380" s="63"/>
      <c r="BJ1380" s="63"/>
      <c r="BK1380" s="63"/>
      <c r="BL1380" s="63"/>
      <c r="BM1380" s="63"/>
      <c r="BN1380" s="63"/>
      <c r="BO1380" s="63"/>
      <c r="BP1380" s="63"/>
    </row>
    <row r="1381" spans="27:68" x14ac:dyDescent="0.2">
      <c r="AA1381" s="217"/>
      <c r="AB1381" s="218"/>
      <c r="AC1381" s="218"/>
      <c r="AD1381" s="219"/>
      <c r="AN1381" s="63"/>
      <c r="AO1381" s="63"/>
      <c r="AP1381" s="63"/>
      <c r="AQ1381" s="63"/>
      <c r="AR1381" s="63"/>
      <c r="AS1381" s="63"/>
      <c r="AT1381" s="63"/>
      <c r="AU1381" s="63"/>
      <c r="AV1381" s="217"/>
      <c r="AW1381" s="218"/>
      <c r="AX1381" s="219"/>
      <c r="AY1381" s="218"/>
      <c r="AZ1381" s="63"/>
      <c r="BG1381" s="63"/>
      <c r="BH1381" s="63"/>
      <c r="BI1381" s="63"/>
      <c r="BJ1381" s="63"/>
      <c r="BK1381" s="63"/>
      <c r="BL1381" s="63"/>
      <c r="BM1381" s="63"/>
      <c r="BN1381" s="63"/>
      <c r="BO1381" s="63"/>
      <c r="BP1381" s="63"/>
    </row>
    <row r="1382" spans="27:68" x14ac:dyDescent="0.2">
      <c r="AA1382" s="217"/>
      <c r="AB1382" s="218"/>
      <c r="AC1382" s="218"/>
      <c r="AD1382" s="219"/>
      <c r="AN1382" s="63"/>
      <c r="AO1382" s="63"/>
      <c r="AP1382" s="63"/>
      <c r="AQ1382" s="63"/>
      <c r="AR1382" s="63"/>
      <c r="AS1382" s="63"/>
      <c r="AT1382" s="63"/>
      <c r="AU1382" s="63"/>
      <c r="AV1382" s="217"/>
      <c r="AW1382" s="218"/>
      <c r="AX1382" s="219"/>
      <c r="AY1382" s="218"/>
      <c r="AZ1382" s="63"/>
      <c r="BG1382" s="63"/>
      <c r="BH1382" s="63"/>
      <c r="BI1382" s="63"/>
      <c r="BJ1382" s="63"/>
      <c r="BK1382" s="63"/>
      <c r="BL1382" s="63"/>
      <c r="BM1382" s="63"/>
      <c r="BN1382" s="63"/>
      <c r="BO1382" s="63"/>
      <c r="BP1382" s="63"/>
    </row>
    <row r="1383" spans="27:68" x14ac:dyDescent="0.2">
      <c r="AA1383" s="217"/>
      <c r="AB1383" s="218"/>
      <c r="AC1383" s="218"/>
      <c r="AD1383" s="219"/>
      <c r="AN1383" s="63"/>
      <c r="AO1383" s="63"/>
      <c r="AP1383" s="63"/>
      <c r="AQ1383" s="63"/>
      <c r="AR1383" s="63"/>
      <c r="AS1383" s="63"/>
      <c r="AT1383" s="63"/>
      <c r="AU1383" s="63"/>
      <c r="AV1383" s="217"/>
      <c r="AW1383" s="218"/>
      <c r="AX1383" s="219"/>
      <c r="AY1383" s="218"/>
      <c r="AZ1383" s="63"/>
      <c r="BG1383" s="63"/>
      <c r="BH1383" s="63"/>
      <c r="BI1383" s="63"/>
      <c r="BJ1383" s="63"/>
      <c r="BK1383" s="63"/>
      <c r="BL1383" s="63"/>
      <c r="BM1383" s="63"/>
      <c r="BN1383" s="63"/>
      <c r="BO1383" s="63"/>
      <c r="BP1383" s="63"/>
    </row>
    <row r="1384" spans="27:68" x14ac:dyDescent="0.2">
      <c r="AA1384" s="217"/>
      <c r="AB1384" s="218"/>
      <c r="AC1384" s="218"/>
      <c r="AD1384" s="219"/>
      <c r="AN1384" s="63"/>
      <c r="AO1384" s="63"/>
      <c r="AP1384" s="63"/>
      <c r="AQ1384" s="63"/>
      <c r="AR1384" s="63"/>
      <c r="AS1384" s="63"/>
      <c r="AT1384" s="63"/>
      <c r="AU1384" s="63"/>
      <c r="AV1384" s="217"/>
      <c r="AW1384" s="218"/>
      <c r="AX1384" s="219"/>
      <c r="AY1384" s="218"/>
      <c r="AZ1384" s="63"/>
      <c r="BG1384" s="63"/>
      <c r="BH1384" s="63"/>
      <c r="BI1384" s="63"/>
      <c r="BJ1384" s="63"/>
      <c r="BK1384" s="63"/>
      <c r="BL1384" s="63"/>
      <c r="BM1384" s="63"/>
      <c r="BN1384" s="63"/>
      <c r="BO1384" s="63"/>
      <c r="BP1384" s="63"/>
    </row>
    <row r="1385" spans="27:68" x14ac:dyDescent="0.2">
      <c r="AA1385" s="217"/>
      <c r="AB1385" s="218"/>
      <c r="AC1385" s="218"/>
      <c r="AD1385" s="219"/>
      <c r="AN1385" s="63"/>
      <c r="AO1385" s="63"/>
      <c r="AP1385" s="63"/>
      <c r="AQ1385" s="63"/>
      <c r="AR1385" s="63"/>
      <c r="AS1385" s="63"/>
      <c r="AT1385" s="63"/>
      <c r="AU1385" s="63"/>
      <c r="AV1385" s="217"/>
      <c r="AW1385" s="218"/>
      <c r="AX1385" s="219"/>
      <c r="AY1385" s="218"/>
      <c r="AZ1385" s="63"/>
      <c r="BG1385" s="63"/>
      <c r="BH1385" s="63"/>
      <c r="BI1385" s="63"/>
      <c r="BJ1385" s="63"/>
      <c r="BK1385" s="63"/>
      <c r="BL1385" s="63"/>
      <c r="BM1385" s="63"/>
      <c r="BN1385" s="63"/>
      <c r="BO1385" s="63"/>
      <c r="BP1385" s="63"/>
    </row>
    <row r="1386" spans="27:68" x14ac:dyDescent="0.2">
      <c r="AA1386" s="217"/>
      <c r="AB1386" s="218"/>
      <c r="AC1386" s="218"/>
      <c r="AD1386" s="219"/>
      <c r="AN1386" s="63"/>
      <c r="AO1386" s="63"/>
      <c r="AP1386" s="63"/>
      <c r="AQ1386" s="63"/>
      <c r="AR1386" s="63"/>
      <c r="AS1386" s="63"/>
      <c r="AT1386" s="63"/>
      <c r="AU1386" s="63"/>
      <c r="AV1386" s="217"/>
      <c r="AW1386" s="218"/>
      <c r="AX1386" s="219"/>
      <c r="AY1386" s="218"/>
      <c r="AZ1386" s="63"/>
      <c r="BG1386" s="63"/>
      <c r="BH1386" s="63"/>
      <c r="BI1386" s="63"/>
      <c r="BJ1386" s="63"/>
      <c r="BK1386" s="63"/>
      <c r="BL1386" s="63"/>
      <c r="BM1386" s="63"/>
      <c r="BN1386" s="63"/>
      <c r="BO1386" s="63"/>
      <c r="BP1386" s="63"/>
    </row>
    <row r="1387" spans="27:68" x14ac:dyDescent="0.2">
      <c r="AA1387" s="217"/>
      <c r="AB1387" s="218"/>
      <c r="AC1387" s="218"/>
      <c r="AD1387" s="219"/>
      <c r="AN1387" s="63"/>
      <c r="AO1387" s="63"/>
      <c r="AP1387" s="63"/>
      <c r="AQ1387" s="63"/>
      <c r="AR1387" s="63"/>
      <c r="AS1387" s="63"/>
      <c r="AT1387" s="63"/>
      <c r="AU1387" s="63"/>
      <c r="AV1387" s="217"/>
      <c r="AW1387" s="218"/>
      <c r="AX1387" s="219"/>
      <c r="AY1387" s="218"/>
      <c r="AZ1387" s="63"/>
      <c r="BG1387" s="63"/>
      <c r="BH1387" s="63"/>
      <c r="BI1387" s="63"/>
      <c r="BJ1387" s="63"/>
      <c r="BK1387" s="63"/>
      <c r="BL1387" s="63"/>
      <c r="BM1387" s="63"/>
      <c r="BN1387" s="63"/>
      <c r="BO1387" s="63"/>
      <c r="BP1387" s="63"/>
    </row>
    <row r="1388" spans="27:68" x14ac:dyDescent="0.2">
      <c r="AA1388" s="217"/>
      <c r="AB1388" s="218"/>
      <c r="AC1388" s="218"/>
      <c r="AD1388" s="219"/>
      <c r="AN1388" s="63"/>
      <c r="AO1388" s="63"/>
      <c r="AP1388" s="63"/>
      <c r="AQ1388" s="63"/>
      <c r="AR1388" s="63"/>
      <c r="AS1388" s="63"/>
      <c r="AT1388" s="63"/>
      <c r="AU1388" s="63"/>
      <c r="AV1388" s="217"/>
      <c r="AW1388" s="218"/>
      <c r="AX1388" s="219"/>
      <c r="AY1388" s="218"/>
      <c r="AZ1388" s="63"/>
      <c r="BG1388" s="63"/>
      <c r="BH1388" s="63"/>
      <c r="BI1388" s="63"/>
      <c r="BJ1388" s="63"/>
      <c r="BK1388" s="63"/>
      <c r="BL1388" s="63"/>
      <c r="BM1388" s="63"/>
      <c r="BN1388" s="63"/>
      <c r="BO1388" s="63"/>
      <c r="BP1388" s="63"/>
    </row>
    <row r="1389" spans="27:68" x14ac:dyDescent="0.2">
      <c r="AA1389" s="217"/>
      <c r="AB1389" s="218"/>
      <c r="AC1389" s="218"/>
      <c r="AD1389" s="219"/>
      <c r="AN1389" s="63"/>
      <c r="AO1389" s="63"/>
      <c r="AP1389" s="63"/>
      <c r="AQ1389" s="63"/>
      <c r="AR1389" s="63"/>
      <c r="AS1389" s="63"/>
      <c r="AT1389" s="63"/>
      <c r="AU1389" s="63"/>
      <c r="AV1389" s="217"/>
      <c r="AW1389" s="218"/>
      <c r="AX1389" s="219"/>
      <c r="AY1389" s="218"/>
      <c r="AZ1389" s="63"/>
      <c r="BG1389" s="63"/>
      <c r="BH1389" s="63"/>
      <c r="BI1389" s="63"/>
      <c r="BJ1389" s="63"/>
      <c r="BK1389" s="63"/>
      <c r="BL1389" s="63"/>
      <c r="BM1389" s="63"/>
      <c r="BN1389" s="63"/>
      <c r="BO1389" s="63"/>
      <c r="BP1389" s="63"/>
    </row>
    <row r="1390" spans="27:68" x14ac:dyDescent="0.2">
      <c r="AA1390" s="217"/>
      <c r="AB1390" s="218"/>
      <c r="AC1390" s="218"/>
      <c r="AD1390" s="219"/>
      <c r="AN1390" s="63"/>
      <c r="AO1390" s="63"/>
      <c r="AP1390" s="63"/>
      <c r="AQ1390" s="63"/>
      <c r="AR1390" s="63"/>
      <c r="AS1390" s="63"/>
      <c r="AT1390" s="63"/>
      <c r="AU1390" s="63"/>
      <c r="AV1390" s="217"/>
      <c r="AW1390" s="218"/>
      <c r="AX1390" s="219"/>
      <c r="AY1390" s="218"/>
      <c r="AZ1390" s="63"/>
      <c r="BG1390" s="63"/>
      <c r="BH1390" s="63"/>
      <c r="BI1390" s="63"/>
      <c r="BJ1390" s="63"/>
      <c r="BK1390" s="63"/>
      <c r="BL1390" s="63"/>
      <c r="BM1390" s="63"/>
      <c r="BN1390" s="63"/>
      <c r="BO1390" s="63"/>
      <c r="BP1390" s="63"/>
    </row>
    <row r="1391" spans="27:68" x14ac:dyDescent="0.2">
      <c r="AA1391" s="217"/>
      <c r="AB1391" s="218"/>
      <c r="AC1391" s="218"/>
      <c r="AD1391" s="219"/>
      <c r="AN1391" s="63"/>
      <c r="AO1391" s="63"/>
      <c r="AP1391" s="63"/>
      <c r="AQ1391" s="63"/>
      <c r="AR1391" s="63"/>
      <c r="AS1391" s="63"/>
      <c r="AT1391" s="63"/>
      <c r="AU1391" s="63"/>
      <c r="AV1391" s="217"/>
      <c r="AW1391" s="218"/>
      <c r="AX1391" s="219"/>
      <c r="AY1391" s="218"/>
      <c r="AZ1391" s="63"/>
      <c r="BG1391" s="63"/>
      <c r="BH1391" s="63"/>
      <c r="BI1391" s="63"/>
      <c r="BJ1391" s="63"/>
      <c r="BK1391" s="63"/>
      <c r="BL1391" s="63"/>
      <c r="BM1391" s="63"/>
      <c r="BN1391" s="63"/>
      <c r="BO1391" s="63"/>
      <c r="BP1391" s="63"/>
    </row>
    <row r="1392" spans="27:68" x14ac:dyDescent="0.2">
      <c r="AA1392" s="217"/>
      <c r="AB1392" s="218"/>
      <c r="AC1392" s="218"/>
      <c r="AD1392" s="219"/>
      <c r="AN1392" s="63"/>
      <c r="AO1392" s="63"/>
      <c r="AP1392" s="63"/>
      <c r="AQ1392" s="63"/>
      <c r="AR1392" s="63"/>
      <c r="AS1392" s="63"/>
      <c r="AT1392" s="63"/>
      <c r="AU1392" s="63"/>
      <c r="AV1392" s="217"/>
      <c r="AW1392" s="218"/>
      <c r="AX1392" s="219"/>
      <c r="AY1392" s="218"/>
      <c r="AZ1392" s="63"/>
      <c r="BG1392" s="63"/>
      <c r="BH1392" s="63"/>
      <c r="BI1392" s="63"/>
      <c r="BJ1392" s="63"/>
      <c r="BK1392" s="63"/>
      <c r="BL1392" s="63"/>
      <c r="BM1392" s="63"/>
      <c r="BN1392" s="63"/>
      <c r="BO1392" s="63"/>
      <c r="BP1392" s="63"/>
    </row>
    <row r="1393" spans="27:68" x14ac:dyDescent="0.2">
      <c r="AA1393" s="217"/>
      <c r="AB1393" s="218"/>
      <c r="AC1393" s="218"/>
      <c r="AD1393" s="219"/>
      <c r="AN1393" s="63"/>
      <c r="AO1393" s="63"/>
      <c r="AP1393" s="63"/>
      <c r="AQ1393" s="63"/>
      <c r="AR1393" s="63"/>
      <c r="AS1393" s="63"/>
      <c r="AT1393" s="63"/>
      <c r="AU1393" s="63"/>
      <c r="AV1393" s="217"/>
      <c r="AW1393" s="218"/>
      <c r="AX1393" s="219"/>
      <c r="AY1393" s="218"/>
      <c r="AZ1393" s="63"/>
      <c r="BG1393" s="63"/>
      <c r="BH1393" s="63"/>
      <c r="BI1393" s="63"/>
      <c r="BJ1393" s="63"/>
      <c r="BK1393" s="63"/>
      <c r="BL1393" s="63"/>
      <c r="BM1393" s="63"/>
      <c r="BN1393" s="63"/>
      <c r="BO1393" s="63"/>
      <c r="BP1393" s="63"/>
    </row>
    <row r="1394" spans="27:68" x14ac:dyDescent="0.2">
      <c r="AA1394" s="217"/>
      <c r="AB1394" s="218"/>
      <c r="AC1394" s="218"/>
      <c r="AD1394" s="219"/>
      <c r="AN1394" s="63"/>
      <c r="AO1394" s="63"/>
      <c r="AP1394" s="63"/>
      <c r="AQ1394" s="63"/>
      <c r="AR1394" s="63"/>
      <c r="AS1394" s="63"/>
      <c r="AT1394" s="63"/>
      <c r="AU1394" s="63"/>
      <c r="AV1394" s="217"/>
      <c r="AW1394" s="218"/>
      <c r="AX1394" s="219"/>
      <c r="AY1394" s="218"/>
      <c r="AZ1394" s="63"/>
      <c r="BG1394" s="63"/>
      <c r="BH1394" s="63"/>
      <c r="BI1394" s="63"/>
      <c r="BJ1394" s="63"/>
      <c r="BK1394" s="63"/>
      <c r="BL1394" s="63"/>
      <c r="BM1394" s="63"/>
      <c r="BN1394" s="63"/>
      <c r="BO1394" s="63"/>
      <c r="BP1394" s="63"/>
    </row>
    <row r="1395" spans="27:68" x14ac:dyDescent="0.2">
      <c r="AA1395" s="217"/>
      <c r="AB1395" s="218"/>
      <c r="AC1395" s="218"/>
      <c r="AD1395" s="219"/>
      <c r="AN1395" s="63"/>
      <c r="AO1395" s="63"/>
      <c r="AP1395" s="63"/>
      <c r="AQ1395" s="63"/>
      <c r="AR1395" s="63"/>
      <c r="AS1395" s="63"/>
      <c r="AT1395" s="63"/>
      <c r="AU1395" s="63"/>
      <c r="AV1395" s="217"/>
      <c r="AW1395" s="218"/>
      <c r="AX1395" s="219"/>
      <c r="AY1395" s="218"/>
      <c r="AZ1395" s="63"/>
      <c r="BG1395" s="63"/>
      <c r="BH1395" s="63"/>
      <c r="BI1395" s="63"/>
      <c r="BJ1395" s="63"/>
      <c r="BK1395" s="63"/>
      <c r="BL1395" s="63"/>
      <c r="BM1395" s="63"/>
      <c r="BN1395" s="63"/>
      <c r="BO1395" s="63"/>
      <c r="BP1395" s="63"/>
    </row>
    <row r="1396" spans="27:68" x14ac:dyDescent="0.2">
      <c r="AA1396" s="217"/>
      <c r="AB1396" s="218"/>
      <c r="AC1396" s="218"/>
      <c r="AD1396" s="219"/>
      <c r="AN1396" s="63"/>
      <c r="AO1396" s="63"/>
      <c r="AP1396" s="63"/>
      <c r="AQ1396" s="63"/>
      <c r="AR1396" s="63"/>
      <c r="AS1396" s="63"/>
      <c r="AT1396" s="63"/>
      <c r="AU1396" s="63"/>
      <c r="AV1396" s="217"/>
      <c r="AW1396" s="218"/>
      <c r="AX1396" s="219"/>
      <c r="AY1396" s="218"/>
      <c r="AZ1396" s="63"/>
      <c r="BG1396" s="63"/>
      <c r="BH1396" s="63"/>
      <c r="BI1396" s="63"/>
      <c r="BJ1396" s="63"/>
      <c r="BK1396" s="63"/>
      <c r="BL1396" s="63"/>
      <c r="BM1396" s="63"/>
      <c r="BN1396" s="63"/>
      <c r="BO1396" s="63"/>
      <c r="BP1396" s="63"/>
    </row>
    <row r="1397" spans="27:68" x14ac:dyDescent="0.2">
      <c r="AA1397" s="217"/>
      <c r="AB1397" s="218"/>
      <c r="AC1397" s="218"/>
      <c r="AD1397" s="219"/>
      <c r="AN1397" s="63"/>
      <c r="AO1397" s="63"/>
      <c r="AP1397" s="63"/>
      <c r="AQ1397" s="63"/>
      <c r="AR1397" s="63"/>
      <c r="AS1397" s="63"/>
      <c r="AT1397" s="63"/>
      <c r="AU1397" s="63"/>
      <c r="AV1397" s="217"/>
      <c r="AW1397" s="218"/>
      <c r="AX1397" s="219"/>
      <c r="AY1397" s="218"/>
      <c r="AZ1397" s="63"/>
      <c r="BG1397" s="63"/>
      <c r="BH1397" s="63"/>
      <c r="BI1397" s="63"/>
      <c r="BJ1397" s="63"/>
      <c r="BK1397" s="63"/>
      <c r="BL1397" s="63"/>
      <c r="BM1397" s="63"/>
      <c r="BN1397" s="63"/>
      <c r="BO1397" s="63"/>
      <c r="BP1397" s="63"/>
    </row>
    <row r="1398" spans="27:68" x14ac:dyDescent="0.2">
      <c r="AA1398" s="217"/>
      <c r="AB1398" s="218"/>
      <c r="AC1398" s="218"/>
      <c r="AD1398" s="219"/>
      <c r="AN1398" s="63"/>
      <c r="AO1398" s="63"/>
      <c r="AP1398" s="63"/>
      <c r="AQ1398" s="63"/>
      <c r="AR1398" s="63"/>
      <c r="AS1398" s="63"/>
      <c r="AT1398" s="63"/>
      <c r="AU1398" s="63"/>
      <c r="AV1398" s="217"/>
      <c r="AW1398" s="218"/>
      <c r="AX1398" s="219"/>
      <c r="AY1398" s="218"/>
      <c r="AZ1398" s="63"/>
      <c r="BG1398" s="63"/>
      <c r="BH1398" s="63"/>
      <c r="BI1398" s="63"/>
      <c r="BJ1398" s="63"/>
      <c r="BK1398" s="63"/>
      <c r="BL1398" s="63"/>
      <c r="BM1398" s="63"/>
      <c r="BN1398" s="63"/>
      <c r="BO1398" s="63"/>
      <c r="BP1398" s="63"/>
    </row>
    <row r="1399" spans="27:68" x14ac:dyDescent="0.2">
      <c r="AA1399" s="217"/>
      <c r="AB1399" s="218"/>
      <c r="AC1399" s="218"/>
      <c r="AD1399" s="219"/>
      <c r="AN1399" s="63"/>
      <c r="AO1399" s="63"/>
      <c r="AP1399" s="63"/>
      <c r="AQ1399" s="63"/>
      <c r="AR1399" s="63"/>
      <c r="AS1399" s="63"/>
      <c r="AT1399" s="63"/>
      <c r="AU1399" s="63"/>
      <c r="AV1399" s="217"/>
      <c r="AW1399" s="218"/>
      <c r="AX1399" s="219"/>
      <c r="AY1399" s="218"/>
      <c r="AZ1399" s="63"/>
      <c r="BG1399" s="63"/>
      <c r="BH1399" s="63"/>
      <c r="BI1399" s="63"/>
      <c r="BJ1399" s="63"/>
      <c r="BK1399" s="63"/>
      <c r="BL1399" s="63"/>
      <c r="BM1399" s="63"/>
      <c r="BN1399" s="63"/>
      <c r="BO1399" s="63"/>
      <c r="BP1399" s="63"/>
    </row>
    <row r="1400" spans="27:68" x14ac:dyDescent="0.2">
      <c r="AA1400" s="217"/>
      <c r="AB1400" s="218"/>
      <c r="AC1400" s="218"/>
      <c r="AD1400" s="219"/>
      <c r="AN1400" s="63"/>
      <c r="AO1400" s="63"/>
      <c r="AP1400" s="63"/>
      <c r="AQ1400" s="63"/>
      <c r="AR1400" s="63"/>
      <c r="AS1400" s="63"/>
      <c r="AT1400" s="63"/>
      <c r="AU1400" s="63"/>
      <c r="AV1400" s="217"/>
      <c r="AW1400" s="218"/>
      <c r="AX1400" s="219"/>
      <c r="AY1400" s="218"/>
      <c r="AZ1400" s="63"/>
      <c r="BG1400" s="63"/>
      <c r="BH1400" s="63"/>
      <c r="BI1400" s="63"/>
      <c r="BJ1400" s="63"/>
      <c r="BK1400" s="63"/>
      <c r="BL1400" s="63"/>
      <c r="BM1400" s="63"/>
      <c r="BN1400" s="63"/>
      <c r="BO1400" s="63"/>
      <c r="BP1400" s="63"/>
    </row>
    <row r="1401" spans="27:68" x14ac:dyDescent="0.2">
      <c r="AA1401" s="217"/>
      <c r="AB1401" s="218"/>
      <c r="AC1401" s="218"/>
      <c r="AD1401" s="219"/>
      <c r="AN1401" s="63"/>
      <c r="AO1401" s="63"/>
      <c r="AP1401" s="63"/>
      <c r="AQ1401" s="63"/>
      <c r="AR1401" s="63"/>
      <c r="AS1401" s="63"/>
      <c r="AT1401" s="63"/>
      <c r="AU1401" s="63"/>
      <c r="AV1401" s="217"/>
      <c r="AW1401" s="218"/>
      <c r="AX1401" s="219"/>
      <c r="AY1401" s="218"/>
      <c r="AZ1401" s="63"/>
      <c r="BG1401" s="63"/>
      <c r="BH1401" s="63"/>
      <c r="BI1401" s="63"/>
      <c r="BJ1401" s="63"/>
      <c r="BK1401" s="63"/>
      <c r="BL1401" s="63"/>
      <c r="BM1401" s="63"/>
      <c r="BN1401" s="63"/>
      <c r="BO1401" s="63"/>
      <c r="BP1401" s="63"/>
    </row>
    <row r="1402" spans="27:68" x14ac:dyDescent="0.2">
      <c r="AA1402" s="217"/>
      <c r="AB1402" s="218"/>
      <c r="AC1402" s="218"/>
      <c r="AD1402" s="219"/>
      <c r="AN1402" s="63"/>
      <c r="AO1402" s="63"/>
      <c r="AP1402" s="63"/>
      <c r="AQ1402" s="63"/>
      <c r="AR1402" s="63"/>
      <c r="AS1402" s="63"/>
      <c r="AT1402" s="63"/>
      <c r="AU1402" s="63"/>
      <c r="AV1402" s="217"/>
      <c r="AW1402" s="218"/>
      <c r="AX1402" s="219"/>
      <c r="AY1402" s="218"/>
      <c r="AZ1402" s="63"/>
      <c r="BG1402" s="63"/>
      <c r="BH1402" s="63"/>
      <c r="BI1402" s="63"/>
      <c r="BJ1402" s="63"/>
      <c r="BK1402" s="63"/>
      <c r="BL1402" s="63"/>
      <c r="BM1402" s="63"/>
      <c r="BN1402" s="63"/>
      <c r="BO1402" s="63"/>
      <c r="BP1402" s="63"/>
    </row>
    <row r="1403" spans="27:68" x14ac:dyDescent="0.2">
      <c r="AA1403" s="217"/>
      <c r="AB1403" s="218"/>
      <c r="AC1403" s="218"/>
      <c r="AD1403" s="219"/>
      <c r="AN1403" s="63"/>
      <c r="AO1403" s="63"/>
      <c r="AP1403" s="63"/>
      <c r="AQ1403" s="63"/>
      <c r="AR1403" s="63"/>
      <c r="AS1403" s="63"/>
      <c r="AT1403" s="63"/>
      <c r="AU1403" s="63"/>
      <c r="AV1403" s="217"/>
      <c r="AW1403" s="218"/>
      <c r="AX1403" s="219"/>
      <c r="AY1403" s="218"/>
      <c r="AZ1403" s="63"/>
      <c r="BG1403" s="63"/>
      <c r="BH1403" s="63"/>
      <c r="BI1403" s="63"/>
      <c r="BJ1403" s="63"/>
      <c r="BK1403" s="63"/>
      <c r="BL1403" s="63"/>
      <c r="BM1403" s="63"/>
      <c r="BN1403" s="63"/>
      <c r="BO1403" s="63"/>
      <c r="BP1403" s="63"/>
    </row>
    <row r="1404" spans="27:68" x14ac:dyDescent="0.2">
      <c r="AA1404" s="217"/>
      <c r="AB1404" s="218"/>
      <c r="AC1404" s="218"/>
      <c r="AD1404" s="219"/>
      <c r="AN1404" s="63"/>
      <c r="AO1404" s="63"/>
      <c r="AP1404" s="63"/>
      <c r="AQ1404" s="63"/>
      <c r="AR1404" s="63"/>
      <c r="AS1404" s="63"/>
      <c r="AT1404" s="63"/>
      <c r="AU1404" s="63"/>
      <c r="AV1404" s="217"/>
      <c r="AW1404" s="218"/>
      <c r="AX1404" s="219"/>
      <c r="AY1404" s="218"/>
      <c r="AZ1404" s="63"/>
      <c r="BG1404" s="63"/>
      <c r="BH1404" s="63"/>
      <c r="BI1404" s="63"/>
      <c r="BJ1404" s="63"/>
      <c r="BK1404" s="63"/>
      <c r="BL1404" s="63"/>
      <c r="BM1404" s="63"/>
      <c r="BN1404" s="63"/>
      <c r="BO1404" s="63"/>
      <c r="BP1404" s="63"/>
    </row>
    <row r="1405" spans="27:68" x14ac:dyDescent="0.2">
      <c r="AA1405" s="217"/>
      <c r="AB1405" s="218"/>
      <c r="AC1405" s="218"/>
      <c r="AD1405" s="219"/>
      <c r="AN1405" s="63"/>
      <c r="AO1405" s="63"/>
      <c r="AP1405" s="63"/>
      <c r="AQ1405" s="63"/>
      <c r="AR1405" s="63"/>
      <c r="AS1405" s="63"/>
      <c r="AT1405" s="63"/>
      <c r="AU1405" s="63"/>
      <c r="AV1405" s="217"/>
      <c r="AW1405" s="218"/>
      <c r="AX1405" s="219"/>
      <c r="AY1405" s="218"/>
      <c r="AZ1405" s="63"/>
      <c r="BG1405" s="63"/>
      <c r="BH1405" s="63"/>
      <c r="BI1405" s="63"/>
      <c r="BJ1405" s="63"/>
      <c r="BK1405" s="63"/>
      <c r="BL1405" s="63"/>
      <c r="BM1405" s="63"/>
      <c r="BN1405" s="63"/>
      <c r="BO1405" s="63"/>
      <c r="BP1405" s="63"/>
    </row>
    <row r="1406" spans="27:68" x14ac:dyDescent="0.2">
      <c r="AA1406" s="217"/>
      <c r="AB1406" s="218"/>
      <c r="AC1406" s="218"/>
      <c r="AD1406" s="219"/>
      <c r="AN1406" s="63"/>
      <c r="AO1406" s="63"/>
      <c r="AP1406" s="63"/>
      <c r="AQ1406" s="63"/>
      <c r="AR1406" s="63"/>
      <c r="AS1406" s="63"/>
      <c r="AT1406" s="63"/>
      <c r="AU1406" s="63"/>
      <c r="AV1406" s="217"/>
      <c r="AW1406" s="218"/>
      <c r="AX1406" s="219"/>
      <c r="AY1406" s="218"/>
      <c r="AZ1406" s="63"/>
      <c r="BG1406" s="63"/>
      <c r="BH1406" s="63"/>
      <c r="BI1406" s="63"/>
      <c r="BJ1406" s="63"/>
      <c r="BK1406" s="63"/>
      <c r="BL1406" s="63"/>
      <c r="BM1406" s="63"/>
      <c r="BN1406" s="63"/>
      <c r="BO1406" s="63"/>
      <c r="BP1406" s="63"/>
    </row>
    <row r="1407" spans="27:68" x14ac:dyDescent="0.2">
      <c r="AA1407" s="217"/>
      <c r="AB1407" s="218"/>
      <c r="AC1407" s="218"/>
      <c r="AD1407" s="219"/>
      <c r="AN1407" s="63"/>
      <c r="AO1407" s="63"/>
      <c r="AP1407" s="63"/>
      <c r="AQ1407" s="63"/>
      <c r="AR1407" s="63"/>
      <c r="AS1407" s="63"/>
      <c r="AT1407" s="63"/>
      <c r="AU1407" s="63"/>
      <c r="AV1407" s="217"/>
      <c r="AW1407" s="218"/>
      <c r="AX1407" s="219"/>
      <c r="AY1407" s="218"/>
      <c r="AZ1407" s="63"/>
      <c r="BG1407" s="63"/>
      <c r="BH1407" s="63"/>
      <c r="BI1407" s="63"/>
      <c r="BJ1407" s="63"/>
      <c r="BK1407" s="63"/>
      <c r="BL1407" s="63"/>
      <c r="BM1407" s="63"/>
      <c r="BN1407" s="63"/>
      <c r="BO1407" s="63"/>
      <c r="BP1407" s="63"/>
    </row>
    <row r="1408" spans="27:68" x14ac:dyDescent="0.2">
      <c r="AA1408" s="217"/>
      <c r="AB1408" s="218"/>
      <c r="AC1408" s="218"/>
      <c r="AD1408" s="219"/>
      <c r="AN1408" s="63"/>
      <c r="AO1408" s="63"/>
      <c r="AP1408" s="63"/>
      <c r="AQ1408" s="63"/>
      <c r="AR1408" s="63"/>
      <c r="AS1408" s="63"/>
      <c r="AT1408" s="63"/>
      <c r="AU1408" s="63"/>
      <c r="AV1408" s="217"/>
      <c r="AW1408" s="218"/>
      <c r="AX1408" s="219"/>
      <c r="AY1408" s="218"/>
      <c r="AZ1408" s="63"/>
      <c r="BG1408" s="63"/>
      <c r="BH1408" s="63"/>
      <c r="BI1408" s="63"/>
      <c r="BJ1408" s="63"/>
      <c r="BK1408" s="63"/>
      <c r="BL1408" s="63"/>
      <c r="BM1408" s="63"/>
      <c r="BN1408" s="63"/>
      <c r="BO1408" s="63"/>
      <c r="BP1408" s="63"/>
    </row>
    <row r="1409" spans="27:68" x14ac:dyDescent="0.2">
      <c r="AA1409" s="217"/>
      <c r="AB1409" s="218"/>
      <c r="AC1409" s="218"/>
      <c r="AD1409" s="219"/>
      <c r="AN1409" s="63"/>
      <c r="AO1409" s="63"/>
      <c r="AP1409" s="63"/>
      <c r="AQ1409" s="63"/>
      <c r="AR1409" s="63"/>
      <c r="AS1409" s="63"/>
      <c r="AT1409" s="63"/>
      <c r="AU1409" s="63"/>
      <c r="AV1409" s="217"/>
      <c r="AW1409" s="218"/>
      <c r="AX1409" s="219"/>
      <c r="AY1409" s="218"/>
      <c r="AZ1409" s="63"/>
      <c r="BG1409" s="63"/>
      <c r="BH1409" s="63"/>
      <c r="BI1409" s="63"/>
      <c r="BJ1409" s="63"/>
      <c r="BK1409" s="63"/>
      <c r="BL1409" s="63"/>
      <c r="BM1409" s="63"/>
      <c r="BN1409" s="63"/>
      <c r="BO1409" s="63"/>
      <c r="BP1409" s="63"/>
    </row>
    <row r="1410" spans="27:68" x14ac:dyDescent="0.2">
      <c r="AA1410" s="217"/>
      <c r="AB1410" s="218"/>
      <c r="AC1410" s="218"/>
      <c r="AD1410" s="219"/>
      <c r="AN1410" s="63"/>
      <c r="AO1410" s="63"/>
      <c r="AP1410" s="63"/>
      <c r="AQ1410" s="63"/>
      <c r="AR1410" s="63"/>
      <c r="AS1410" s="63"/>
      <c r="AT1410" s="63"/>
      <c r="AU1410" s="63"/>
      <c r="AV1410" s="217"/>
      <c r="AW1410" s="218"/>
      <c r="AX1410" s="219"/>
      <c r="AY1410" s="218"/>
      <c r="AZ1410" s="63"/>
      <c r="BG1410" s="63"/>
      <c r="BH1410" s="63"/>
      <c r="BI1410" s="63"/>
      <c r="BJ1410" s="63"/>
      <c r="BK1410" s="63"/>
      <c r="BL1410" s="63"/>
      <c r="BM1410" s="63"/>
      <c r="BN1410" s="63"/>
      <c r="BO1410" s="63"/>
      <c r="BP1410" s="63"/>
    </row>
    <row r="1411" spans="27:68" x14ac:dyDescent="0.2">
      <c r="AA1411" s="217"/>
      <c r="AB1411" s="218"/>
      <c r="AC1411" s="218"/>
      <c r="AD1411" s="219"/>
      <c r="AN1411" s="63"/>
      <c r="AO1411" s="63"/>
      <c r="AP1411" s="63"/>
      <c r="AQ1411" s="63"/>
      <c r="AR1411" s="63"/>
      <c r="AS1411" s="63"/>
      <c r="AT1411" s="63"/>
      <c r="AU1411" s="63"/>
      <c r="AV1411" s="217"/>
      <c r="AW1411" s="218"/>
      <c r="AX1411" s="219"/>
      <c r="AY1411" s="218"/>
      <c r="AZ1411" s="63"/>
      <c r="BG1411" s="63"/>
      <c r="BH1411" s="63"/>
      <c r="BI1411" s="63"/>
      <c r="BJ1411" s="63"/>
      <c r="BK1411" s="63"/>
      <c r="BL1411" s="63"/>
      <c r="BM1411" s="63"/>
      <c r="BN1411" s="63"/>
      <c r="BO1411" s="63"/>
      <c r="BP1411" s="63"/>
    </row>
    <row r="1412" spans="27:68" x14ac:dyDescent="0.2">
      <c r="AA1412" s="217"/>
      <c r="AB1412" s="218"/>
      <c r="AC1412" s="218"/>
      <c r="AD1412" s="219"/>
      <c r="AN1412" s="63"/>
      <c r="AO1412" s="63"/>
      <c r="AP1412" s="63"/>
      <c r="AQ1412" s="63"/>
      <c r="AR1412" s="63"/>
      <c r="AS1412" s="63"/>
      <c r="AT1412" s="63"/>
      <c r="AU1412" s="63"/>
      <c r="AV1412" s="217"/>
      <c r="AW1412" s="218"/>
      <c r="AX1412" s="219"/>
      <c r="AY1412" s="218"/>
      <c r="AZ1412" s="63"/>
      <c r="BG1412" s="63"/>
      <c r="BH1412" s="63"/>
      <c r="BI1412" s="63"/>
      <c r="BJ1412" s="63"/>
      <c r="BK1412" s="63"/>
      <c r="BL1412" s="63"/>
      <c r="BM1412" s="63"/>
      <c r="BN1412" s="63"/>
      <c r="BO1412" s="63"/>
      <c r="BP1412" s="63"/>
    </row>
    <row r="1413" spans="27:68" x14ac:dyDescent="0.2">
      <c r="AA1413" s="217"/>
      <c r="AB1413" s="218"/>
      <c r="AC1413" s="218"/>
      <c r="AD1413" s="219"/>
      <c r="AN1413" s="63"/>
      <c r="AO1413" s="63"/>
      <c r="AP1413" s="63"/>
      <c r="AQ1413" s="63"/>
      <c r="AR1413" s="63"/>
      <c r="AS1413" s="63"/>
      <c r="AT1413" s="63"/>
      <c r="AU1413" s="63"/>
      <c r="AV1413" s="217"/>
      <c r="AW1413" s="218"/>
      <c r="AX1413" s="219"/>
      <c r="AY1413" s="218"/>
      <c r="AZ1413" s="63"/>
      <c r="BG1413" s="63"/>
      <c r="BH1413" s="63"/>
      <c r="BI1413" s="63"/>
      <c r="BJ1413" s="63"/>
      <c r="BK1413" s="63"/>
      <c r="BL1413" s="63"/>
      <c r="BM1413" s="63"/>
      <c r="BN1413" s="63"/>
      <c r="BO1413" s="63"/>
      <c r="BP1413" s="63"/>
    </row>
    <row r="1414" spans="27:68" x14ac:dyDescent="0.2">
      <c r="AA1414" s="217"/>
      <c r="AB1414" s="218"/>
      <c r="AC1414" s="218"/>
      <c r="AD1414" s="219"/>
      <c r="AN1414" s="63"/>
      <c r="AO1414" s="63"/>
      <c r="AP1414" s="63"/>
      <c r="AQ1414" s="63"/>
      <c r="AR1414" s="63"/>
      <c r="AS1414" s="63"/>
      <c r="AT1414" s="63"/>
      <c r="AU1414" s="63"/>
      <c r="AV1414" s="217"/>
      <c r="AW1414" s="218"/>
      <c r="AX1414" s="219"/>
      <c r="AY1414" s="218"/>
      <c r="AZ1414" s="63"/>
      <c r="BG1414" s="63"/>
      <c r="BH1414" s="63"/>
      <c r="BI1414" s="63"/>
      <c r="BJ1414" s="63"/>
      <c r="BK1414" s="63"/>
      <c r="BL1414" s="63"/>
      <c r="BM1414" s="63"/>
      <c r="BN1414" s="63"/>
      <c r="BO1414" s="63"/>
      <c r="BP1414" s="63"/>
    </row>
    <row r="1415" spans="27:68" x14ac:dyDescent="0.2">
      <c r="AA1415" s="217"/>
      <c r="AB1415" s="218"/>
      <c r="AC1415" s="218"/>
      <c r="AD1415" s="219"/>
      <c r="AN1415" s="63"/>
      <c r="AO1415" s="63"/>
      <c r="AP1415" s="63"/>
      <c r="AQ1415" s="63"/>
      <c r="AR1415" s="63"/>
      <c r="AS1415" s="63"/>
      <c r="AT1415" s="63"/>
      <c r="AU1415" s="63"/>
      <c r="AV1415" s="217"/>
      <c r="AW1415" s="218"/>
      <c r="AX1415" s="219"/>
      <c r="AY1415" s="218"/>
      <c r="AZ1415" s="63"/>
      <c r="BG1415" s="63"/>
      <c r="BH1415" s="63"/>
      <c r="BI1415" s="63"/>
      <c r="BJ1415" s="63"/>
      <c r="BK1415" s="63"/>
      <c r="BL1415" s="63"/>
      <c r="BM1415" s="63"/>
      <c r="BN1415" s="63"/>
      <c r="BO1415" s="63"/>
      <c r="BP1415" s="63"/>
    </row>
    <row r="1416" spans="27:68" x14ac:dyDescent="0.2">
      <c r="AA1416" s="217"/>
      <c r="AB1416" s="218"/>
      <c r="AC1416" s="218"/>
      <c r="AD1416" s="219"/>
      <c r="AN1416" s="63"/>
      <c r="AO1416" s="63"/>
      <c r="AP1416" s="63"/>
      <c r="AQ1416" s="63"/>
      <c r="AR1416" s="63"/>
      <c r="AS1416" s="63"/>
      <c r="AT1416" s="63"/>
      <c r="AU1416" s="63"/>
      <c r="AV1416" s="217"/>
      <c r="AW1416" s="218"/>
      <c r="AX1416" s="219"/>
      <c r="AY1416" s="218"/>
      <c r="AZ1416" s="63"/>
      <c r="BG1416" s="63"/>
      <c r="BH1416" s="63"/>
      <c r="BI1416" s="63"/>
      <c r="BJ1416" s="63"/>
      <c r="BK1416" s="63"/>
      <c r="BL1416" s="63"/>
      <c r="BM1416" s="63"/>
      <c r="BN1416" s="63"/>
      <c r="BO1416" s="63"/>
      <c r="BP1416" s="63"/>
    </row>
    <row r="1417" spans="27:68" x14ac:dyDescent="0.2">
      <c r="AA1417" s="217"/>
      <c r="AB1417" s="218"/>
      <c r="AC1417" s="218"/>
      <c r="AD1417" s="219"/>
      <c r="AN1417" s="63"/>
      <c r="AO1417" s="63"/>
      <c r="AP1417" s="63"/>
      <c r="AQ1417" s="63"/>
      <c r="AR1417" s="63"/>
      <c r="AS1417" s="63"/>
      <c r="AT1417" s="63"/>
      <c r="AU1417" s="63"/>
      <c r="AV1417" s="217"/>
      <c r="AW1417" s="218"/>
      <c r="AX1417" s="219"/>
      <c r="AY1417" s="218"/>
      <c r="AZ1417" s="63"/>
      <c r="BG1417" s="63"/>
      <c r="BH1417" s="63"/>
      <c r="BI1417" s="63"/>
      <c r="BJ1417" s="63"/>
      <c r="BK1417" s="63"/>
      <c r="BL1417" s="63"/>
      <c r="BM1417" s="63"/>
      <c r="BN1417" s="63"/>
      <c r="BO1417" s="63"/>
      <c r="BP1417" s="63"/>
    </row>
    <row r="1418" spans="27:68" x14ac:dyDescent="0.2">
      <c r="AA1418" s="217"/>
      <c r="AB1418" s="218"/>
      <c r="AC1418" s="218"/>
      <c r="AD1418" s="219"/>
      <c r="AN1418" s="63"/>
      <c r="AO1418" s="63"/>
      <c r="AP1418" s="63"/>
      <c r="AQ1418" s="63"/>
      <c r="AR1418" s="63"/>
      <c r="AS1418" s="63"/>
      <c r="AT1418" s="63"/>
      <c r="AU1418" s="63"/>
      <c r="AV1418" s="217"/>
      <c r="AW1418" s="218"/>
      <c r="AX1418" s="219"/>
      <c r="AY1418" s="218"/>
      <c r="AZ1418" s="63"/>
      <c r="BG1418" s="63"/>
      <c r="BH1418" s="63"/>
      <c r="BI1418" s="63"/>
      <c r="BJ1418" s="63"/>
      <c r="BK1418" s="63"/>
      <c r="BL1418" s="63"/>
      <c r="BM1418" s="63"/>
      <c r="BN1418" s="63"/>
      <c r="BO1418" s="63"/>
      <c r="BP1418" s="63"/>
    </row>
    <row r="1419" spans="27:68" x14ac:dyDescent="0.2">
      <c r="AA1419" s="217"/>
      <c r="AB1419" s="218"/>
      <c r="AC1419" s="218"/>
      <c r="AD1419" s="219"/>
      <c r="AN1419" s="63"/>
      <c r="AO1419" s="63"/>
      <c r="AP1419" s="63"/>
      <c r="AQ1419" s="63"/>
      <c r="AR1419" s="63"/>
      <c r="AS1419" s="63"/>
      <c r="AT1419" s="63"/>
      <c r="AU1419" s="63"/>
      <c r="AV1419" s="217"/>
      <c r="AW1419" s="218"/>
      <c r="AX1419" s="219"/>
      <c r="AY1419" s="218"/>
      <c r="AZ1419" s="63"/>
      <c r="BG1419" s="63"/>
      <c r="BH1419" s="63"/>
      <c r="BI1419" s="63"/>
      <c r="BJ1419" s="63"/>
      <c r="BK1419" s="63"/>
      <c r="BL1419" s="63"/>
      <c r="BM1419" s="63"/>
      <c r="BN1419" s="63"/>
      <c r="BO1419" s="63"/>
      <c r="BP1419" s="63"/>
    </row>
    <row r="1420" spans="27:68" x14ac:dyDescent="0.2">
      <c r="AA1420" s="217"/>
      <c r="AB1420" s="218"/>
      <c r="AC1420" s="218"/>
      <c r="AD1420" s="219"/>
      <c r="AN1420" s="63"/>
      <c r="AO1420" s="63"/>
      <c r="AP1420" s="63"/>
      <c r="AQ1420" s="63"/>
      <c r="AR1420" s="63"/>
      <c r="AS1420" s="63"/>
      <c r="AT1420" s="63"/>
      <c r="AU1420" s="63"/>
      <c r="AV1420" s="217"/>
      <c r="AW1420" s="218"/>
      <c r="AX1420" s="219"/>
      <c r="AY1420" s="218"/>
      <c r="AZ1420" s="63"/>
      <c r="BG1420" s="63"/>
      <c r="BH1420" s="63"/>
      <c r="BI1420" s="63"/>
      <c r="BJ1420" s="63"/>
      <c r="BK1420" s="63"/>
      <c r="BL1420" s="63"/>
      <c r="BM1420" s="63"/>
      <c r="BN1420" s="63"/>
      <c r="BO1420" s="63"/>
      <c r="BP1420" s="63"/>
    </row>
    <row r="1421" spans="27:68" x14ac:dyDescent="0.2">
      <c r="AA1421" s="217"/>
      <c r="AB1421" s="218"/>
      <c r="AC1421" s="218"/>
      <c r="AD1421" s="219"/>
      <c r="AN1421" s="63"/>
      <c r="AO1421" s="63"/>
      <c r="AP1421" s="63"/>
      <c r="AQ1421" s="63"/>
      <c r="AR1421" s="63"/>
      <c r="AS1421" s="63"/>
      <c r="AT1421" s="63"/>
      <c r="AU1421" s="63"/>
      <c r="AV1421" s="217"/>
      <c r="AW1421" s="218"/>
      <c r="AX1421" s="219"/>
      <c r="AY1421" s="218"/>
      <c r="AZ1421" s="63"/>
      <c r="BG1421" s="63"/>
      <c r="BH1421" s="63"/>
      <c r="BI1421" s="63"/>
      <c r="BJ1421" s="63"/>
      <c r="BK1421" s="63"/>
      <c r="BL1421" s="63"/>
      <c r="BM1421" s="63"/>
      <c r="BN1421" s="63"/>
      <c r="BO1421" s="63"/>
      <c r="BP1421" s="63"/>
    </row>
    <row r="1422" spans="27:68" x14ac:dyDescent="0.2">
      <c r="AA1422" s="217"/>
      <c r="AB1422" s="218"/>
      <c r="AC1422" s="218"/>
      <c r="AD1422" s="219"/>
      <c r="AN1422" s="63"/>
      <c r="AO1422" s="63"/>
      <c r="AP1422" s="63"/>
      <c r="AQ1422" s="63"/>
      <c r="AR1422" s="63"/>
      <c r="AS1422" s="63"/>
      <c r="AT1422" s="63"/>
      <c r="AU1422" s="63"/>
      <c r="AV1422" s="217"/>
      <c r="AW1422" s="218"/>
      <c r="AX1422" s="219"/>
      <c r="AY1422" s="218"/>
      <c r="AZ1422" s="63"/>
      <c r="BG1422" s="63"/>
      <c r="BH1422" s="63"/>
      <c r="BI1422" s="63"/>
      <c r="BJ1422" s="63"/>
      <c r="BK1422" s="63"/>
      <c r="BL1422" s="63"/>
      <c r="BM1422" s="63"/>
      <c r="BN1422" s="63"/>
      <c r="BO1422" s="63"/>
      <c r="BP1422" s="63"/>
    </row>
    <row r="1423" spans="27:68" x14ac:dyDescent="0.2">
      <c r="AA1423" s="217"/>
      <c r="AB1423" s="218"/>
      <c r="AC1423" s="218"/>
      <c r="AD1423" s="219"/>
      <c r="AN1423" s="63"/>
      <c r="AO1423" s="63"/>
      <c r="AP1423" s="63"/>
      <c r="AQ1423" s="63"/>
      <c r="AR1423" s="63"/>
      <c r="AS1423" s="63"/>
      <c r="AT1423" s="63"/>
      <c r="AU1423" s="63"/>
      <c r="AV1423" s="217"/>
      <c r="AW1423" s="218"/>
      <c r="AX1423" s="219"/>
      <c r="AY1423" s="218"/>
      <c r="AZ1423" s="63"/>
      <c r="BG1423" s="63"/>
      <c r="BH1423" s="63"/>
      <c r="BI1423" s="63"/>
      <c r="BJ1423" s="63"/>
      <c r="BK1423" s="63"/>
      <c r="BL1423" s="63"/>
      <c r="BM1423" s="63"/>
      <c r="BN1423" s="63"/>
      <c r="BO1423" s="63"/>
      <c r="BP1423" s="63"/>
    </row>
    <row r="1424" spans="27:68" x14ac:dyDescent="0.2">
      <c r="AA1424" s="217"/>
      <c r="AB1424" s="218"/>
      <c r="AC1424" s="218"/>
      <c r="AD1424" s="219"/>
      <c r="AN1424" s="63"/>
      <c r="AO1424" s="63"/>
      <c r="AP1424" s="63"/>
      <c r="AQ1424" s="63"/>
      <c r="AR1424" s="63"/>
      <c r="AS1424" s="63"/>
      <c r="AT1424" s="63"/>
      <c r="AU1424" s="63"/>
      <c r="AV1424" s="217"/>
      <c r="AW1424" s="218"/>
      <c r="AX1424" s="219"/>
      <c r="AY1424" s="218"/>
      <c r="AZ1424" s="63"/>
      <c r="BG1424" s="63"/>
      <c r="BH1424" s="63"/>
      <c r="BI1424" s="63"/>
      <c r="BJ1424" s="63"/>
      <c r="BK1424" s="63"/>
      <c r="BL1424" s="63"/>
      <c r="BM1424" s="63"/>
      <c r="BN1424" s="63"/>
      <c r="BO1424" s="63"/>
      <c r="BP1424" s="63"/>
    </row>
    <row r="1425" spans="27:68" x14ac:dyDescent="0.2">
      <c r="AA1425" s="217"/>
      <c r="AB1425" s="218"/>
      <c r="AC1425" s="218"/>
      <c r="AD1425" s="219"/>
      <c r="AN1425" s="63"/>
      <c r="AO1425" s="63"/>
      <c r="AP1425" s="63"/>
      <c r="AQ1425" s="63"/>
      <c r="AR1425" s="63"/>
      <c r="AS1425" s="63"/>
      <c r="AT1425" s="63"/>
      <c r="AU1425" s="63"/>
      <c r="AV1425" s="217"/>
      <c r="AW1425" s="218"/>
      <c r="AX1425" s="219"/>
      <c r="AY1425" s="218"/>
      <c r="AZ1425" s="63"/>
      <c r="BG1425" s="63"/>
      <c r="BH1425" s="63"/>
      <c r="BI1425" s="63"/>
      <c r="BJ1425" s="63"/>
      <c r="BK1425" s="63"/>
      <c r="BL1425" s="63"/>
      <c r="BM1425" s="63"/>
      <c r="BN1425" s="63"/>
      <c r="BO1425" s="63"/>
      <c r="BP1425" s="63"/>
    </row>
    <row r="1426" spans="27:68" x14ac:dyDescent="0.2">
      <c r="AA1426" s="217"/>
      <c r="AB1426" s="218"/>
      <c r="AC1426" s="218"/>
      <c r="AD1426" s="219"/>
      <c r="AN1426" s="63"/>
      <c r="AO1426" s="63"/>
      <c r="AP1426" s="63"/>
      <c r="AQ1426" s="63"/>
      <c r="AR1426" s="63"/>
      <c r="AS1426" s="63"/>
      <c r="AT1426" s="63"/>
      <c r="AU1426" s="63"/>
      <c r="AV1426" s="217"/>
      <c r="AW1426" s="218"/>
      <c r="AX1426" s="219"/>
      <c r="AY1426" s="218"/>
      <c r="AZ1426" s="63"/>
      <c r="BG1426" s="63"/>
      <c r="BH1426" s="63"/>
      <c r="BI1426" s="63"/>
      <c r="BJ1426" s="63"/>
      <c r="BK1426" s="63"/>
      <c r="BL1426" s="63"/>
      <c r="BM1426" s="63"/>
      <c r="BN1426" s="63"/>
      <c r="BO1426" s="63"/>
      <c r="BP1426" s="63"/>
    </row>
    <row r="1427" spans="27:68" x14ac:dyDescent="0.2">
      <c r="AA1427" s="217"/>
      <c r="AB1427" s="218"/>
      <c r="AC1427" s="218"/>
      <c r="AD1427" s="219"/>
      <c r="AN1427" s="63"/>
      <c r="AO1427" s="63"/>
      <c r="AP1427" s="63"/>
      <c r="AQ1427" s="63"/>
      <c r="AR1427" s="63"/>
      <c r="AS1427" s="63"/>
      <c r="AT1427" s="63"/>
      <c r="AU1427" s="63"/>
      <c r="AV1427" s="217"/>
      <c r="AW1427" s="218"/>
      <c r="AX1427" s="219"/>
      <c r="AY1427" s="218"/>
      <c r="AZ1427" s="63"/>
      <c r="BG1427" s="63"/>
      <c r="BH1427" s="63"/>
      <c r="BI1427" s="63"/>
      <c r="BJ1427" s="63"/>
      <c r="BK1427" s="63"/>
      <c r="BL1427" s="63"/>
      <c r="BM1427" s="63"/>
      <c r="BN1427" s="63"/>
      <c r="BO1427" s="63"/>
      <c r="BP1427" s="63"/>
    </row>
    <row r="1428" spans="27:68" x14ac:dyDescent="0.2">
      <c r="AA1428" s="217"/>
      <c r="AB1428" s="218"/>
      <c r="AC1428" s="218"/>
      <c r="AD1428" s="219"/>
      <c r="AN1428" s="63"/>
      <c r="AO1428" s="63"/>
      <c r="AP1428" s="63"/>
      <c r="AQ1428" s="63"/>
      <c r="AR1428" s="63"/>
      <c r="AS1428" s="63"/>
      <c r="AT1428" s="63"/>
      <c r="AU1428" s="63"/>
      <c r="AV1428" s="217"/>
      <c r="AW1428" s="218"/>
      <c r="AX1428" s="219"/>
      <c r="AY1428" s="218"/>
      <c r="AZ1428" s="63"/>
      <c r="BG1428" s="63"/>
      <c r="BH1428" s="63"/>
      <c r="BI1428" s="63"/>
      <c r="BJ1428" s="63"/>
      <c r="BK1428" s="63"/>
      <c r="BL1428" s="63"/>
      <c r="BM1428" s="63"/>
      <c r="BN1428" s="63"/>
      <c r="BO1428" s="63"/>
      <c r="BP1428" s="63"/>
    </row>
    <row r="1429" spans="27:68" x14ac:dyDescent="0.2">
      <c r="AA1429" s="217"/>
      <c r="AB1429" s="218"/>
      <c r="AC1429" s="218"/>
      <c r="AD1429" s="219"/>
      <c r="AN1429" s="63"/>
      <c r="AO1429" s="63"/>
      <c r="AP1429" s="63"/>
      <c r="AQ1429" s="63"/>
      <c r="AR1429" s="63"/>
      <c r="AS1429" s="63"/>
      <c r="AT1429" s="63"/>
      <c r="AU1429" s="63"/>
      <c r="AV1429" s="217"/>
      <c r="AW1429" s="218"/>
      <c r="AX1429" s="219"/>
      <c r="AY1429" s="218"/>
      <c r="AZ1429" s="63"/>
      <c r="BG1429" s="63"/>
      <c r="BH1429" s="63"/>
      <c r="BI1429" s="63"/>
      <c r="BJ1429" s="63"/>
      <c r="BK1429" s="63"/>
      <c r="BL1429" s="63"/>
      <c r="BM1429" s="63"/>
      <c r="BN1429" s="63"/>
      <c r="BO1429" s="63"/>
      <c r="BP1429" s="63"/>
    </row>
    <row r="1430" spans="27:68" x14ac:dyDescent="0.2">
      <c r="AA1430" s="217"/>
      <c r="AB1430" s="218"/>
      <c r="AC1430" s="218"/>
      <c r="AD1430" s="219"/>
      <c r="AN1430" s="63"/>
      <c r="AO1430" s="63"/>
      <c r="AP1430" s="63"/>
      <c r="AQ1430" s="63"/>
      <c r="AR1430" s="63"/>
      <c r="AS1430" s="63"/>
      <c r="AT1430" s="63"/>
      <c r="AU1430" s="63"/>
      <c r="AV1430" s="217"/>
      <c r="AW1430" s="218"/>
      <c r="AX1430" s="219"/>
      <c r="AY1430" s="218"/>
      <c r="AZ1430" s="63"/>
      <c r="BG1430" s="63"/>
      <c r="BH1430" s="63"/>
      <c r="BI1430" s="63"/>
      <c r="BJ1430" s="63"/>
      <c r="BK1430" s="63"/>
      <c r="BL1430" s="63"/>
      <c r="BM1430" s="63"/>
      <c r="BN1430" s="63"/>
      <c r="BO1430" s="63"/>
      <c r="BP1430" s="63"/>
    </row>
    <row r="1431" spans="27:68" x14ac:dyDescent="0.2">
      <c r="AA1431" s="217"/>
      <c r="AB1431" s="218"/>
      <c r="AC1431" s="218"/>
      <c r="AD1431" s="219"/>
      <c r="AN1431" s="63"/>
      <c r="AO1431" s="63"/>
      <c r="AP1431" s="63"/>
      <c r="AQ1431" s="63"/>
      <c r="AR1431" s="63"/>
      <c r="AS1431" s="63"/>
      <c r="AT1431" s="63"/>
      <c r="AU1431" s="63"/>
      <c r="AV1431" s="217"/>
      <c r="AW1431" s="218"/>
      <c r="AX1431" s="219"/>
      <c r="AY1431" s="218"/>
      <c r="AZ1431" s="63"/>
      <c r="BG1431" s="63"/>
      <c r="BH1431" s="63"/>
      <c r="BI1431" s="63"/>
      <c r="BJ1431" s="63"/>
      <c r="BK1431" s="63"/>
      <c r="BL1431" s="63"/>
      <c r="BM1431" s="63"/>
      <c r="BN1431" s="63"/>
      <c r="BO1431" s="63"/>
      <c r="BP1431" s="63"/>
    </row>
    <row r="1432" spans="27:68" x14ac:dyDescent="0.2">
      <c r="AA1432" s="217"/>
      <c r="AB1432" s="218"/>
      <c r="AC1432" s="218"/>
      <c r="AD1432" s="219"/>
      <c r="AN1432" s="63"/>
      <c r="AO1432" s="63"/>
      <c r="AP1432" s="63"/>
      <c r="AQ1432" s="63"/>
      <c r="AR1432" s="63"/>
      <c r="AS1432" s="63"/>
      <c r="AT1432" s="63"/>
      <c r="AU1432" s="63"/>
      <c r="AV1432" s="217"/>
      <c r="AW1432" s="218"/>
      <c r="AX1432" s="219"/>
      <c r="AY1432" s="218"/>
      <c r="AZ1432" s="63"/>
      <c r="BG1432" s="63"/>
      <c r="BH1432" s="63"/>
      <c r="BI1432" s="63"/>
      <c r="BJ1432" s="63"/>
      <c r="BK1432" s="63"/>
      <c r="BL1432" s="63"/>
      <c r="BM1432" s="63"/>
      <c r="BN1432" s="63"/>
      <c r="BO1432" s="63"/>
      <c r="BP1432" s="63"/>
    </row>
    <row r="1433" spans="27:68" x14ac:dyDescent="0.2">
      <c r="AA1433" s="217"/>
      <c r="AB1433" s="218"/>
      <c r="AC1433" s="218"/>
      <c r="AD1433" s="219"/>
      <c r="AN1433" s="63"/>
      <c r="AO1433" s="63"/>
      <c r="AP1433" s="63"/>
      <c r="AQ1433" s="63"/>
      <c r="AR1433" s="63"/>
      <c r="AS1433" s="63"/>
      <c r="AT1433" s="63"/>
      <c r="AU1433" s="63"/>
      <c r="AV1433" s="217"/>
      <c r="AW1433" s="218"/>
      <c r="AX1433" s="219"/>
      <c r="AY1433" s="218"/>
      <c r="AZ1433" s="63"/>
      <c r="BG1433" s="63"/>
      <c r="BH1433" s="63"/>
      <c r="BI1433" s="63"/>
      <c r="BJ1433" s="63"/>
      <c r="BK1433" s="63"/>
      <c r="BL1433" s="63"/>
      <c r="BM1433" s="63"/>
      <c r="BN1433" s="63"/>
      <c r="BO1433" s="63"/>
      <c r="BP1433" s="63"/>
    </row>
    <row r="1434" spans="27:68" x14ac:dyDescent="0.2">
      <c r="AA1434" s="217"/>
      <c r="AB1434" s="218"/>
      <c r="AC1434" s="218"/>
      <c r="AD1434" s="219"/>
      <c r="AN1434" s="63"/>
      <c r="AO1434" s="63"/>
      <c r="AP1434" s="63"/>
      <c r="AQ1434" s="63"/>
      <c r="AR1434" s="63"/>
      <c r="AS1434" s="63"/>
      <c r="AT1434" s="63"/>
      <c r="AU1434" s="63"/>
      <c r="AV1434" s="217"/>
      <c r="AW1434" s="218"/>
      <c r="AX1434" s="219"/>
      <c r="AY1434" s="218"/>
      <c r="AZ1434" s="63"/>
      <c r="BG1434" s="63"/>
      <c r="BH1434" s="63"/>
      <c r="BI1434" s="63"/>
      <c r="BJ1434" s="63"/>
      <c r="BK1434" s="63"/>
      <c r="BL1434" s="63"/>
      <c r="BM1434" s="63"/>
      <c r="BN1434" s="63"/>
      <c r="BO1434" s="63"/>
      <c r="BP1434" s="63"/>
    </row>
    <row r="1435" spans="27:68" x14ac:dyDescent="0.2">
      <c r="AA1435" s="217"/>
      <c r="AB1435" s="218"/>
      <c r="AC1435" s="218"/>
      <c r="AD1435" s="219"/>
      <c r="AN1435" s="63"/>
      <c r="AO1435" s="63"/>
      <c r="AP1435" s="63"/>
      <c r="AQ1435" s="63"/>
      <c r="AR1435" s="63"/>
      <c r="AS1435" s="63"/>
      <c r="AT1435" s="63"/>
      <c r="AU1435" s="63"/>
      <c r="AV1435" s="217"/>
      <c r="AW1435" s="218"/>
      <c r="AX1435" s="219"/>
      <c r="AY1435" s="218"/>
      <c r="AZ1435" s="63"/>
      <c r="BG1435" s="63"/>
      <c r="BH1435" s="63"/>
      <c r="BI1435" s="63"/>
      <c r="BJ1435" s="63"/>
      <c r="BK1435" s="63"/>
      <c r="BL1435" s="63"/>
      <c r="BM1435" s="63"/>
      <c r="BN1435" s="63"/>
      <c r="BO1435" s="63"/>
      <c r="BP1435" s="63"/>
    </row>
    <row r="1436" spans="27:68" x14ac:dyDescent="0.2">
      <c r="AA1436" s="217"/>
      <c r="AB1436" s="218"/>
      <c r="AC1436" s="218"/>
      <c r="AD1436" s="219"/>
      <c r="AN1436" s="63"/>
      <c r="AO1436" s="63"/>
      <c r="AP1436" s="63"/>
      <c r="AQ1436" s="63"/>
      <c r="AR1436" s="63"/>
      <c r="AS1436" s="63"/>
      <c r="AT1436" s="63"/>
      <c r="AU1436" s="63"/>
      <c r="AV1436" s="217"/>
      <c r="AW1436" s="218"/>
      <c r="AX1436" s="219"/>
      <c r="AY1436" s="218"/>
      <c r="AZ1436" s="63"/>
      <c r="BG1436" s="63"/>
      <c r="BH1436" s="63"/>
      <c r="BI1436" s="63"/>
      <c r="BJ1436" s="63"/>
      <c r="BK1436" s="63"/>
      <c r="BL1436" s="63"/>
      <c r="BM1436" s="63"/>
      <c r="BN1436" s="63"/>
      <c r="BO1436" s="63"/>
      <c r="BP1436" s="63"/>
    </row>
    <row r="1437" spans="27:68" x14ac:dyDescent="0.2">
      <c r="AA1437" s="217"/>
      <c r="AB1437" s="218"/>
      <c r="AC1437" s="218"/>
      <c r="AD1437" s="219"/>
      <c r="AN1437" s="63"/>
      <c r="AO1437" s="63"/>
      <c r="AP1437" s="63"/>
      <c r="AQ1437" s="63"/>
      <c r="AR1437" s="63"/>
      <c r="AS1437" s="63"/>
      <c r="AT1437" s="63"/>
      <c r="AU1437" s="63"/>
      <c r="AV1437" s="217"/>
      <c r="AW1437" s="218"/>
      <c r="AX1437" s="219"/>
      <c r="AY1437" s="218"/>
      <c r="AZ1437" s="63"/>
      <c r="BG1437" s="63"/>
      <c r="BH1437" s="63"/>
      <c r="BI1437" s="63"/>
      <c r="BJ1437" s="63"/>
      <c r="BK1437" s="63"/>
      <c r="BL1437" s="63"/>
      <c r="BM1437" s="63"/>
      <c r="BN1437" s="63"/>
      <c r="BO1437" s="63"/>
      <c r="BP1437" s="63"/>
    </row>
    <row r="1438" spans="27:68" x14ac:dyDescent="0.2">
      <c r="AA1438" s="217"/>
      <c r="AB1438" s="218"/>
      <c r="AC1438" s="218"/>
      <c r="AD1438" s="219"/>
      <c r="AN1438" s="63"/>
      <c r="AO1438" s="63"/>
      <c r="AP1438" s="63"/>
      <c r="AQ1438" s="63"/>
      <c r="AR1438" s="63"/>
      <c r="AS1438" s="63"/>
      <c r="AT1438" s="63"/>
      <c r="AU1438" s="63"/>
      <c r="AV1438" s="217"/>
      <c r="AW1438" s="218"/>
      <c r="AX1438" s="219"/>
      <c r="AY1438" s="218"/>
      <c r="AZ1438" s="63"/>
      <c r="BG1438" s="63"/>
      <c r="BH1438" s="63"/>
      <c r="BI1438" s="63"/>
      <c r="BJ1438" s="63"/>
      <c r="BK1438" s="63"/>
      <c r="BL1438" s="63"/>
      <c r="BM1438" s="63"/>
      <c r="BN1438" s="63"/>
      <c r="BO1438" s="63"/>
      <c r="BP1438" s="63"/>
    </row>
    <row r="1439" spans="27:68" x14ac:dyDescent="0.2">
      <c r="AA1439" s="217"/>
      <c r="AB1439" s="218"/>
      <c r="AC1439" s="218"/>
      <c r="AD1439" s="219"/>
      <c r="AN1439" s="63"/>
      <c r="AO1439" s="63"/>
      <c r="AP1439" s="63"/>
      <c r="AQ1439" s="63"/>
      <c r="AR1439" s="63"/>
      <c r="AS1439" s="63"/>
      <c r="AT1439" s="63"/>
      <c r="AU1439" s="63"/>
      <c r="AV1439" s="217"/>
      <c r="AW1439" s="218"/>
      <c r="AX1439" s="219"/>
      <c r="AY1439" s="218"/>
      <c r="AZ1439" s="63"/>
      <c r="BG1439" s="63"/>
      <c r="BH1439" s="63"/>
      <c r="BI1439" s="63"/>
      <c r="BJ1439" s="63"/>
      <c r="BK1439" s="63"/>
      <c r="BL1439" s="63"/>
      <c r="BM1439" s="63"/>
      <c r="BN1439" s="63"/>
      <c r="BO1439" s="63"/>
      <c r="BP1439" s="63"/>
    </row>
    <row r="1440" spans="27:68" x14ac:dyDescent="0.2">
      <c r="AA1440" s="217"/>
      <c r="AB1440" s="218"/>
      <c r="AC1440" s="218"/>
      <c r="AD1440" s="219"/>
      <c r="AN1440" s="63"/>
      <c r="AO1440" s="63"/>
      <c r="AP1440" s="63"/>
      <c r="AQ1440" s="63"/>
      <c r="AR1440" s="63"/>
      <c r="AS1440" s="63"/>
      <c r="AT1440" s="63"/>
      <c r="AU1440" s="63"/>
      <c r="AV1440" s="217"/>
      <c r="AW1440" s="218"/>
      <c r="AX1440" s="219"/>
      <c r="AY1440" s="218"/>
      <c r="AZ1440" s="63"/>
      <c r="BG1440" s="63"/>
      <c r="BH1440" s="63"/>
      <c r="BI1440" s="63"/>
      <c r="BJ1440" s="63"/>
      <c r="BK1440" s="63"/>
      <c r="BL1440" s="63"/>
      <c r="BM1440" s="63"/>
      <c r="BN1440" s="63"/>
      <c r="BO1440" s="63"/>
      <c r="BP1440" s="63"/>
    </row>
    <row r="1441" spans="27:68" x14ac:dyDescent="0.2">
      <c r="AA1441" s="217"/>
      <c r="AB1441" s="218"/>
      <c r="AC1441" s="218"/>
      <c r="AD1441" s="219"/>
      <c r="AN1441" s="63"/>
      <c r="AO1441" s="63"/>
      <c r="AP1441" s="63"/>
      <c r="AQ1441" s="63"/>
      <c r="AR1441" s="63"/>
      <c r="AS1441" s="63"/>
      <c r="AT1441" s="63"/>
      <c r="AU1441" s="63"/>
      <c r="AV1441" s="217"/>
      <c r="AW1441" s="218"/>
      <c r="AX1441" s="219"/>
      <c r="AY1441" s="218"/>
      <c r="AZ1441" s="63"/>
      <c r="BG1441" s="63"/>
      <c r="BH1441" s="63"/>
      <c r="BI1441" s="63"/>
      <c r="BJ1441" s="63"/>
      <c r="BK1441" s="63"/>
      <c r="BL1441" s="63"/>
      <c r="BM1441" s="63"/>
      <c r="BN1441" s="63"/>
      <c r="BO1441" s="63"/>
      <c r="BP1441" s="63"/>
    </row>
    <row r="1442" spans="27:68" x14ac:dyDescent="0.2">
      <c r="AA1442" s="217"/>
      <c r="AB1442" s="218"/>
      <c r="AC1442" s="218"/>
      <c r="AD1442" s="219"/>
      <c r="AN1442" s="63"/>
      <c r="AO1442" s="63"/>
      <c r="AP1442" s="63"/>
      <c r="AQ1442" s="63"/>
      <c r="AR1442" s="63"/>
      <c r="AS1442" s="63"/>
      <c r="AT1442" s="63"/>
      <c r="AU1442" s="63"/>
      <c r="AV1442" s="217"/>
      <c r="AW1442" s="218"/>
      <c r="AX1442" s="219"/>
      <c r="AY1442" s="218"/>
      <c r="AZ1442" s="63"/>
      <c r="BG1442" s="63"/>
      <c r="BH1442" s="63"/>
      <c r="BI1442" s="63"/>
      <c r="BJ1442" s="63"/>
      <c r="BK1442" s="63"/>
      <c r="BL1442" s="63"/>
      <c r="BM1442" s="63"/>
      <c r="BN1442" s="63"/>
      <c r="BO1442" s="63"/>
      <c r="BP1442" s="63"/>
    </row>
    <row r="1443" spans="27:68" x14ac:dyDescent="0.2">
      <c r="AA1443" s="217"/>
      <c r="AB1443" s="218"/>
      <c r="AC1443" s="218"/>
      <c r="AD1443" s="219"/>
      <c r="AN1443" s="63"/>
      <c r="AO1443" s="63"/>
      <c r="AP1443" s="63"/>
      <c r="AQ1443" s="63"/>
      <c r="AR1443" s="63"/>
      <c r="AS1443" s="63"/>
      <c r="AT1443" s="63"/>
      <c r="AU1443" s="63"/>
      <c r="AV1443" s="217"/>
      <c r="AW1443" s="218"/>
      <c r="AX1443" s="219"/>
      <c r="AY1443" s="218"/>
      <c r="AZ1443" s="63"/>
      <c r="BG1443" s="63"/>
      <c r="BH1443" s="63"/>
      <c r="BI1443" s="63"/>
      <c r="BJ1443" s="63"/>
      <c r="BK1443" s="63"/>
      <c r="BL1443" s="63"/>
      <c r="BM1443" s="63"/>
      <c r="BN1443" s="63"/>
      <c r="BO1443" s="63"/>
      <c r="BP1443" s="63"/>
    </row>
    <row r="1444" spans="27:68" x14ac:dyDescent="0.2">
      <c r="AA1444" s="217"/>
      <c r="AB1444" s="218"/>
      <c r="AC1444" s="218"/>
      <c r="AD1444" s="219"/>
      <c r="AN1444" s="63"/>
      <c r="AO1444" s="63"/>
      <c r="AP1444" s="63"/>
      <c r="AQ1444" s="63"/>
      <c r="AR1444" s="63"/>
      <c r="AS1444" s="63"/>
      <c r="AT1444" s="63"/>
      <c r="AU1444" s="63"/>
      <c r="AV1444" s="217"/>
      <c r="AW1444" s="218"/>
      <c r="AX1444" s="219"/>
      <c r="AY1444" s="218"/>
      <c r="AZ1444" s="63"/>
      <c r="BG1444" s="63"/>
      <c r="BH1444" s="63"/>
      <c r="BI1444" s="63"/>
      <c r="BJ1444" s="63"/>
      <c r="BK1444" s="63"/>
      <c r="BL1444" s="63"/>
      <c r="BM1444" s="63"/>
      <c r="BN1444" s="63"/>
      <c r="BO1444" s="63"/>
      <c r="BP1444" s="63"/>
    </row>
    <row r="1445" spans="27:68" x14ac:dyDescent="0.2">
      <c r="AA1445" s="217"/>
      <c r="AB1445" s="218"/>
      <c r="AC1445" s="218"/>
      <c r="AD1445" s="219"/>
      <c r="AN1445" s="63"/>
      <c r="AO1445" s="63"/>
      <c r="AP1445" s="63"/>
      <c r="AQ1445" s="63"/>
      <c r="AR1445" s="63"/>
      <c r="AS1445" s="63"/>
      <c r="AT1445" s="63"/>
      <c r="AU1445" s="63"/>
      <c r="AV1445" s="217"/>
      <c r="AW1445" s="218"/>
      <c r="AX1445" s="219"/>
      <c r="AY1445" s="218"/>
      <c r="AZ1445" s="63"/>
      <c r="BG1445" s="63"/>
      <c r="BH1445" s="63"/>
      <c r="BI1445" s="63"/>
      <c r="BJ1445" s="63"/>
      <c r="BK1445" s="63"/>
      <c r="BL1445" s="63"/>
      <c r="BM1445" s="63"/>
      <c r="BN1445" s="63"/>
      <c r="BO1445" s="63"/>
      <c r="BP1445" s="63"/>
    </row>
    <row r="1446" spans="27:68" x14ac:dyDescent="0.2">
      <c r="AA1446" s="217"/>
      <c r="AB1446" s="218"/>
      <c r="AC1446" s="218"/>
      <c r="AD1446" s="219"/>
      <c r="AN1446" s="63"/>
      <c r="AO1446" s="63"/>
      <c r="AP1446" s="63"/>
      <c r="AQ1446" s="63"/>
      <c r="AR1446" s="63"/>
      <c r="AS1446" s="63"/>
      <c r="AT1446" s="63"/>
      <c r="AU1446" s="63"/>
      <c r="AV1446" s="217"/>
      <c r="AW1446" s="218"/>
      <c r="AX1446" s="219"/>
      <c r="AY1446" s="218"/>
      <c r="AZ1446" s="63"/>
      <c r="BG1446" s="63"/>
      <c r="BH1446" s="63"/>
      <c r="BI1446" s="63"/>
      <c r="BJ1446" s="63"/>
      <c r="BK1446" s="63"/>
      <c r="BL1446" s="63"/>
      <c r="BM1446" s="63"/>
      <c r="BN1446" s="63"/>
      <c r="BO1446" s="63"/>
      <c r="BP1446" s="63"/>
    </row>
    <row r="1447" spans="27:68" x14ac:dyDescent="0.2">
      <c r="AA1447" s="217"/>
      <c r="AB1447" s="218"/>
      <c r="AC1447" s="218"/>
      <c r="AD1447" s="219"/>
      <c r="AN1447" s="63"/>
      <c r="AO1447" s="63"/>
      <c r="AP1447" s="63"/>
      <c r="AQ1447" s="63"/>
      <c r="AR1447" s="63"/>
      <c r="AS1447" s="63"/>
      <c r="AT1447" s="63"/>
      <c r="AU1447" s="63"/>
      <c r="AV1447" s="217"/>
      <c r="AW1447" s="218"/>
      <c r="AX1447" s="219"/>
      <c r="AY1447" s="218"/>
      <c r="AZ1447" s="63"/>
      <c r="BG1447" s="63"/>
      <c r="BH1447" s="63"/>
      <c r="BI1447" s="63"/>
      <c r="BJ1447" s="63"/>
      <c r="BK1447" s="63"/>
      <c r="BL1447" s="63"/>
      <c r="BM1447" s="63"/>
      <c r="BN1447" s="63"/>
      <c r="BO1447" s="63"/>
      <c r="BP1447" s="63"/>
    </row>
    <row r="1448" spans="27:68" x14ac:dyDescent="0.2">
      <c r="AA1448" s="217"/>
      <c r="AB1448" s="218"/>
      <c r="AC1448" s="218"/>
      <c r="AD1448" s="219"/>
      <c r="AN1448" s="63"/>
      <c r="AO1448" s="63"/>
      <c r="AP1448" s="63"/>
      <c r="AQ1448" s="63"/>
      <c r="AR1448" s="63"/>
      <c r="AS1448" s="63"/>
      <c r="AT1448" s="63"/>
      <c r="AU1448" s="63"/>
      <c r="AV1448" s="217"/>
      <c r="AW1448" s="218"/>
      <c r="AX1448" s="219"/>
      <c r="AY1448" s="218"/>
      <c r="AZ1448" s="63"/>
      <c r="BG1448" s="63"/>
      <c r="BH1448" s="63"/>
      <c r="BI1448" s="63"/>
      <c r="BJ1448" s="63"/>
      <c r="BK1448" s="63"/>
      <c r="BL1448" s="63"/>
      <c r="BM1448" s="63"/>
      <c r="BN1448" s="63"/>
      <c r="BO1448" s="63"/>
      <c r="BP1448" s="63"/>
    </row>
    <row r="1449" spans="27:68" x14ac:dyDescent="0.2">
      <c r="AA1449" s="217"/>
      <c r="AB1449" s="218"/>
      <c r="AC1449" s="218"/>
      <c r="AD1449" s="219"/>
      <c r="AN1449" s="63"/>
      <c r="AO1449" s="63"/>
      <c r="AP1449" s="63"/>
      <c r="AQ1449" s="63"/>
      <c r="AR1449" s="63"/>
      <c r="AS1449" s="63"/>
      <c r="AT1449" s="63"/>
      <c r="AU1449" s="63"/>
      <c r="AV1449" s="217"/>
      <c r="AW1449" s="218"/>
      <c r="AX1449" s="219"/>
      <c r="AY1449" s="218"/>
      <c r="AZ1449" s="63"/>
      <c r="BG1449" s="63"/>
      <c r="BH1449" s="63"/>
      <c r="BI1449" s="63"/>
      <c r="BJ1449" s="63"/>
      <c r="BK1449" s="63"/>
      <c r="BL1449" s="63"/>
      <c r="BM1449" s="63"/>
      <c r="BN1449" s="63"/>
      <c r="BO1449" s="63"/>
      <c r="BP1449" s="63"/>
    </row>
    <row r="1450" spans="27:68" x14ac:dyDescent="0.2">
      <c r="AA1450" s="217"/>
      <c r="AB1450" s="218"/>
      <c r="AC1450" s="218"/>
      <c r="AD1450" s="219"/>
      <c r="AN1450" s="63"/>
      <c r="AO1450" s="63"/>
      <c r="AP1450" s="63"/>
      <c r="AQ1450" s="63"/>
      <c r="AR1450" s="63"/>
      <c r="AS1450" s="63"/>
      <c r="AT1450" s="63"/>
      <c r="AU1450" s="63"/>
      <c r="AV1450" s="217"/>
      <c r="AW1450" s="218"/>
      <c r="AX1450" s="219"/>
      <c r="AY1450" s="218"/>
      <c r="AZ1450" s="63"/>
      <c r="BG1450" s="63"/>
      <c r="BH1450" s="63"/>
      <c r="BI1450" s="63"/>
      <c r="BJ1450" s="63"/>
      <c r="BK1450" s="63"/>
      <c r="BL1450" s="63"/>
      <c r="BM1450" s="63"/>
      <c r="BN1450" s="63"/>
      <c r="BO1450" s="63"/>
      <c r="BP1450" s="63"/>
    </row>
    <row r="1451" spans="27:68" x14ac:dyDescent="0.2">
      <c r="AA1451" s="217"/>
      <c r="AB1451" s="218"/>
      <c r="AC1451" s="218"/>
      <c r="AD1451" s="219"/>
      <c r="AN1451" s="63"/>
      <c r="AO1451" s="63"/>
      <c r="AP1451" s="63"/>
      <c r="AQ1451" s="63"/>
      <c r="AR1451" s="63"/>
      <c r="AS1451" s="63"/>
      <c r="AT1451" s="63"/>
      <c r="AU1451" s="63"/>
      <c r="AV1451" s="217"/>
      <c r="AW1451" s="218"/>
      <c r="AX1451" s="219"/>
      <c r="AY1451" s="218"/>
      <c r="AZ1451" s="63"/>
      <c r="BG1451" s="63"/>
      <c r="BH1451" s="63"/>
      <c r="BI1451" s="63"/>
      <c r="BJ1451" s="63"/>
      <c r="BK1451" s="63"/>
      <c r="BL1451" s="63"/>
      <c r="BM1451" s="63"/>
      <c r="BN1451" s="63"/>
      <c r="BO1451" s="63"/>
      <c r="BP1451" s="63"/>
    </row>
    <row r="1452" spans="27:68" x14ac:dyDescent="0.2">
      <c r="AA1452" s="217"/>
      <c r="AB1452" s="218"/>
      <c r="AC1452" s="218"/>
      <c r="AD1452" s="219"/>
      <c r="AN1452" s="63"/>
      <c r="AO1452" s="63"/>
      <c r="AP1452" s="63"/>
      <c r="AQ1452" s="63"/>
      <c r="AR1452" s="63"/>
      <c r="AS1452" s="63"/>
      <c r="AT1452" s="63"/>
      <c r="AU1452" s="63"/>
      <c r="AV1452" s="217"/>
      <c r="AW1452" s="218"/>
      <c r="AX1452" s="219"/>
      <c r="AY1452" s="218"/>
      <c r="AZ1452" s="63"/>
      <c r="BG1452" s="63"/>
      <c r="BH1452" s="63"/>
      <c r="BI1452" s="63"/>
      <c r="BJ1452" s="63"/>
      <c r="BK1452" s="63"/>
      <c r="BL1452" s="63"/>
      <c r="BM1452" s="63"/>
      <c r="BN1452" s="63"/>
      <c r="BO1452" s="63"/>
      <c r="BP1452" s="63"/>
    </row>
    <row r="1453" spans="27:68" x14ac:dyDescent="0.2">
      <c r="AA1453" s="217"/>
      <c r="AB1453" s="218"/>
      <c r="AC1453" s="218"/>
      <c r="AD1453" s="219"/>
      <c r="AN1453" s="63"/>
      <c r="AO1453" s="63"/>
      <c r="AP1453" s="63"/>
      <c r="AQ1453" s="63"/>
      <c r="AR1453" s="63"/>
      <c r="AS1453" s="63"/>
      <c r="AT1453" s="63"/>
      <c r="AU1453" s="63"/>
      <c r="AV1453" s="217"/>
      <c r="AW1453" s="218"/>
      <c r="AX1453" s="219"/>
      <c r="AY1453" s="218"/>
      <c r="AZ1453" s="63"/>
      <c r="BG1453" s="63"/>
      <c r="BH1453" s="63"/>
      <c r="BI1453" s="63"/>
      <c r="BJ1453" s="63"/>
      <c r="BK1453" s="63"/>
      <c r="BL1453" s="63"/>
      <c r="BM1453" s="63"/>
      <c r="BN1453" s="63"/>
      <c r="BO1453" s="63"/>
      <c r="BP1453" s="63"/>
    </row>
    <row r="1454" spans="27:68" x14ac:dyDescent="0.2">
      <c r="AA1454" s="217"/>
      <c r="AB1454" s="218"/>
      <c r="AC1454" s="218"/>
      <c r="AD1454" s="219"/>
      <c r="AN1454" s="63"/>
      <c r="AO1454" s="63"/>
      <c r="AP1454" s="63"/>
      <c r="AQ1454" s="63"/>
      <c r="AR1454" s="63"/>
      <c r="AS1454" s="63"/>
      <c r="AT1454" s="63"/>
      <c r="AU1454" s="63"/>
      <c r="AV1454" s="217"/>
      <c r="AW1454" s="218"/>
      <c r="AX1454" s="219"/>
      <c r="AY1454" s="218"/>
      <c r="AZ1454" s="63"/>
      <c r="BG1454" s="63"/>
      <c r="BH1454" s="63"/>
      <c r="BI1454" s="63"/>
      <c r="BJ1454" s="63"/>
      <c r="BK1454" s="63"/>
      <c r="BL1454" s="63"/>
      <c r="BM1454" s="63"/>
      <c r="BN1454" s="63"/>
      <c r="BO1454" s="63"/>
      <c r="BP1454" s="63"/>
    </row>
    <row r="1455" spans="27:68" x14ac:dyDescent="0.2">
      <c r="AA1455" s="217"/>
      <c r="AB1455" s="218"/>
      <c r="AC1455" s="218"/>
      <c r="AD1455" s="219"/>
      <c r="AN1455" s="63"/>
      <c r="AO1455" s="63"/>
      <c r="AP1455" s="63"/>
      <c r="AQ1455" s="63"/>
      <c r="AR1455" s="63"/>
      <c r="AS1455" s="63"/>
      <c r="AT1455" s="63"/>
      <c r="AU1455" s="63"/>
      <c r="AV1455" s="217"/>
      <c r="AW1455" s="218"/>
      <c r="AX1455" s="219"/>
      <c r="AY1455" s="218"/>
      <c r="AZ1455" s="63"/>
      <c r="BG1455" s="63"/>
      <c r="BH1455" s="63"/>
      <c r="BI1455" s="63"/>
      <c r="BJ1455" s="63"/>
      <c r="BK1455" s="63"/>
      <c r="BL1455" s="63"/>
      <c r="BM1455" s="63"/>
      <c r="BN1455" s="63"/>
      <c r="BO1455" s="63"/>
      <c r="BP1455" s="63"/>
    </row>
    <row r="1456" spans="27:68" x14ac:dyDescent="0.2">
      <c r="AA1456" s="217"/>
      <c r="AB1456" s="218"/>
      <c r="AC1456" s="218"/>
      <c r="AD1456" s="219"/>
      <c r="AN1456" s="63"/>
      <c r="AO1456" s="63"/>
      <c r="AP1456" s="63"/>
      <c r="AQ1456" s="63"/>
      <c r="AR1456" s="63"/>
      <c r="AS1456" s="63"/>
      <c r="AT1456" s="63"/>
      <c r="AU1456" s="63"/>
      <c r="AV1456" s="217"/>
      <c r="AW1456" s="218"/>
      <c r="AX1456" s="219"/>
      <c r="AY1456" s="218"/>
      <c r="AZ1456" s="63"/>
      <c r="BG1456" s="63"/>
      <c r="BH1456" s="63"/>
      <c r="BI1456" s="63"/>
      <c r="BJ1456" s="63"/>
      <c r="BK1456" s="63"/>
      <c r="BL1456" s="63"/>
      <c r="BM1456" s="63"/>
      <c r="BN1456" s="63"/>
      <c r="BO1456" s="63"/>
      <c r="BP1456" s="63"/>
    </row>
    <row r="1457" spans="27:68" x14ac:dyDescent="0.2">
      <c r="AA1457" s="217"/>
      <c r="AB1457" s="218"/>
      <c r="AC1457" s="218"/>
      <c r="AD1457" s="219"/>
      <c r="AN1457" s="63"/>
      <c r="AO1457" s="63"/>
      <c r="AP1457" s="63"/>
      <c r="AQ1457" s="63"/>
      <c r="AR1457" s="63"/>
      <c r="AS1457" s="63"/>
      <c r="AT1457" s="63"/>
      <c r="AU1457" s="63"/>
      <c r="AV1457" s="217"/>
      <c r="AW1457" s="218"/>
      <c r="AX1457" s="219"/>
      <c r="AY1457" s="218"/>
      <c r="AZ1457" s="63"/>
      <c r="BG1457" s="63"/>
      <c r="BH1457" s="63"/>
      <c r="BI1457" s="63"/>
      <c r="BJ1457" s="63"/>
      <c r="BK1457" s="63"/>
      <c r="BL1457" s="63"/>
      <c r="BM1457" s="63"/>
      <c r="BN1457" s="63"/>
      <c r="BO1457" s="63"/>
      <c r="BP1457" s="63"/>
    </row>
    <row r="1458" spans="27:68" x14ac:dyDescent="0.2">
      <c r="AA1458" s="217"/>
      <c r="AB1458" s="218"/>
      <c r="AC1458" s="218"/>
      <c r="AD1458" s="219"/>
      <c r="AN1458" s="63"/>
      <c r="AO1458" s="63"/>
      <c r="AP1458" s="63"/>
      <c r="AQ1458" s="63"/>
      <c r="AR1458" s="63"/>
      <c r="AS1458" s="63"/>
      <c r="AT1458" s="63"/>
      <c r="AU1458" s="63"/>
      <c r="AV1458" s="217"/>
      <c r="AW1458" s="218"/>
      <c r="AX1458" s="219"/>
      <c r="AY1458" s="218"/>
      <c r="AZ1458" s="63"/>
      <c r="BG1458" s="63"/>
      <c r="BH1458" s="63"/>
      <c r="BI1458" s="63"/>
      <c r="BJ1458" s="63"/>
      <c r="BK1458" s="63"/>
      <c r="BL1458" s="63"/>
      <c r="BM1458" s="63"/>
      <c r="BN1458" s="63"/>
      <c r="BO1458" s="63"/>
      <c r="BP1458" s="63"/>
    </row>
    <row r="1459" spans="27:68" x14ac:dyDescent="0.2">
      <c r="AA1459" s="217"/>
      <c r="AB1459" s="218"/>
      <c r="AC1459" s="218"/>
      <c r="AD1459" s="219"/>
      <c r="AN1459" s="63"/>
      <c r="AO1459" s="63"/>
      <c r="AP1459" s="63"/>
      <c r="AQ1459" s="63"/>
      <c r="AR1459" s="63"/>
      <c r="AS1459" s="63"/>
      <c r="AT1459" s="63"/>
      <c r="AU1459" s="63"/>
      <c r="AV1459" s="217"/>
      <c r="AW1459" s="218"/>
      <c r="AX1459" s="219"/>
      <c r="AY1459" s="218"/>
      <c r="AZ1459" s="63"/>
      <c r="BG1459" s="63"/>
      <c r="BH1459" s="63"/>
      <c r="BI1459" s="63"/>
      <c r="BJ1459" s="63"/>
      <c r="BK1459" s="63"/>
      <c r="BL1459" s="63"/>
      <c r="BM1459" s="63"/>
      <c r="BN1459" s="63"/>
      <c r="BO1459" s="63"/>
      <c r="BP1459" s="63"/>
    </row>
    <row r="1460" spans="27:68" x14ac:dyDescent="0.2">
      <c r="AA1460" s="217"/>
      <c r="AB1460" s="218"/>
      <c r="AC1460" s="218"/>
      <c r="AD1460" s="219"/>
      <c r="AN1460" s="63"/>
      <c r="AO1460" s="63"/>
      <c r="AP1460" s="63"/>
      <c r="AQ1460" s="63"/>
      <c r="AR1460" s="63"/>
      <c r="AS1460" s="63"/>
      <c r="AT1460" s="63"/>
      <c r="AU1460" s="63"/>
      <c r="AV1460" s="217"/>
      <c r="AW1460" s="218"/>
      <c r="AX1460" s="219"/>
      <c r="AY1460" s="218"/>
      <c r="AZ1460" s="63"/>
      <c r="BG1460" s="63"/>
      <c r="BH1460" s="63"/>
      <c r="BI1460" s="63"/>
      <c r="BJ1460" s="63"/>
      <c r="BK1460" s="63"/>
      <c r="BL1460" s="63"/>
      <c r="BM1460" s="63"/>
      <c r="BN1460" s="63"/>
      <c r="BO1460" s="63"/>
      <c r="BP1460" s="63"/>
    </row>
    <row r="1461" spans="27:68" x14ac:dyDescent="0.2">
      <c r="AA1461" s="217"/>
      <c r="AB1461" s="218"/>
      <c r="AC1461" s="218"/>
      <c r="AD1461" s="219"/>
      <c r="AN1461" s="63"/>
      <c r="AO1461" s="63"/>
      <c r="AP1461" s="63"/>
      <c r="AQ1461" s="63"/>
      <c r="AR1461" s="63"/>
      <c r="AS1461" s="63"/>
      <c r="AT1461" s="63"/>
      <c r="AU1461" s="63"/>
      <c r="AV1461" s="217"/>
      <c r="AW1461" s="218"/>
      <c r="AX1461" s="219"/>
      <c r="AY1461" s="218"/>
      <c r="AZ1461" s="63"/>
      <c r="BG1461" s="63"/>
      <c r="BH1461" s="63"/>
      <c r="BI1461" s="63"/>
      <c r="BJ1461" s="63"/>
      <c r="BK1461" s="63"/>
      <c r="BL1461" s="63"/>
      <c r="BM1461" s="63"/>
      <c r="BN1461" s="63"/>
      <c r="BO1461" s="63"/>
      <c r="BP1461" s="63"/>
    </row>
    <row r="1462" spans="27:68" x14ac:dyDescent="0.2">
      <c r="AA1462" s="217"/>
      <c r="AB1462" s="218"/>
      <c r="AC1462" s="218"/>
      <c r="AD1462" s="219"/>
      <c r="AN1462" s="63"/>
      <c r="AO1462" s="63"/>
      <c r="AP1462" s="63"/>
      <c r="AQ1462" s="63"/>
      <c r="AR1462" s="63"/>
      <c r="AS1462" s="63"/>
      <c r="AT1462" s="63"/>
      <c r="AU1462" s="63"/>
      <c r="AV1462" s="217"/>
      <c r="AW1462" s="218"/>
      <c r="AX1462" s="219"/>
      <c r="AY1462" s="218"/>
      <c r="AZ1462" s="63"/>
      <c r="BG1462" s="63"/>
      <c r="BH1462" s="63"/>
      <c r="BI1462" s="63"/>
      <c r="BJ1462" s="63"/>
      <c r="BK1462" s="63"/>
      <c r="BL1462" s="63"/>
      <c r="BM1462" s="63"/>
      <c r="BN1462" s="63"/>
      <c r="BO1462" s="63"/>
      <c r="BP1462" s="63"/>
    </row>
    <row r="1463" spans="27:68" x14ac:dyDescent="0.2">
      <c r="AA1463" s="217"/>
      <c r="AB1463" s="218"/>
      <c r="AC1463" s="218"/>
      <c r="AD1463" s="219"/>
      <c r="AN1463" s="63"/>
      <c r="AO1463" s="63"/>
      <c r="AP1463" s="63"/>
      <c r="AQ1463" s="63"/>
      <c r="AR1463" s="63"/>
      <c r="AS1463" s="63"/>
      <c r="AT1463" s="63"/>
      <c r="AU1463" s="63"/>
      <c r="AV1463" s="217"/>
      <c r="AW1463" s="218"/>
      <c r="AX1463" s="219"/>
      <c r="AY1463" s="218"/>
      <c r="AZ1463" s="63"/>
      <c r="BG1463" s="63"/>
      <c r="BH1463" s="63"/>
      <c r="BI1463" s="63"/>
      <c r="BJ1463" s="63"/>
      <c r="BK1463" s="63"/>
      <c r="BL1463" s="63"/>
      <c r="BM1463" s="63"/>
      <c r="BN1463" s="63"/>
      <c r="BO1463" s="63"/>
      <c r="BP1463" s="63"/>
    </row>
    <row r="1464" spans="27:68" x14ac:dyDescent="0.2">
      <c r="AA1464" s="217"/>
      <c r="AB1464" s="218"/>
      <c r="AC1464" s="218"/>
      <c r="AD1464" s="219"/>
      <c r="AN1464" s="63"/>
      <c r="AO1464" s="63"/>
      <c r="AP1464" s="63"/>
      <c r="AQ1464" s="63"/>
      <c r="AR1464" s="63"/>
      <c r="AS1464" s="63"/>
      <c r="AT1464" s="63"/>
      <c r="AU1464" s="63"/>
      <c r="AV1464" s="217"/>
      <c r="AW1464" s="218"/>
      <c r="AX1464" s="219"/>
      <c r="AY1464" s="218"/>
      <c r="AZ1464" s="63"/>
      <c r="BG1464" s="63"/>
      <c r="BH1464" s="63"/>
      <c r="BI1464" s="63"/>
      <c r="BJ1464" s="63"/>
      <c r="BK1464" s="63"/>
      <c r="BL1464" s="63"/>
      <c r="BM1464" s="63"/>
      <c r="BN1464" s="63"/>
      <c r="BO1464" s="63"/>
      <c r="BP1464" s="63"/>
    </row>
    <row r="1465" spans="27:68" x14ac:dyDescent="0.2">
      <c r="AA1465" s="217"/>
      <c r="AB1465" s="218"/>
      <c r="AC1465" s="218"/>
      <c r="AD1465" s="219"/>
      <c r="AN1465" s="63"/>
      <c r="AO1465" s="63"/>
      <c r="AP1465" s="63"/>
      <c r="AQ1465" s="63"/>
      <c r="AR1465" s="63"/>
      <c r="AS1465" s="63"/>
      <c r="AT1465" s="63"/>
      <c r="AU1465" s="63"/>
      <c r="AV1465" s="217"/>
      <c r="AW1465" s="218"/>
      <c r="AX1465" s="219"/>
      <c r="AY1465" s="218"/>
      <c r="AZ1465" s="63"/>
      <c r="BG1465" s="63"/>
      <c r="BH1465" s="63"/>
      <c r="BI1465" s="63"/>
      <c r="BJ1465" s="63"/>
      <c r="BK1465" s="63"/>
      <c r="BL1465" s="63"/>
      <c r="BM1465" s="63"/>
      <c r="BN1465" s="63"/>
      <c r="BO1465" s="63"/>
      <c r="BP1465" s="63"/>
    </row>
    <row r="1466" spans="27:68" x14ac:dyDescent="0.2">
      <c r="AA1466" s="217"/>
      <c r="AB1466" s="218"/>
      <c r="AC1466" s="218"/>
      <c r="AD1466" s="219"/>
      <c r="AN1466" s="63"/>
      <c r="AO1466" s="63"/>
      <c r="AP1466" s="63"/>
      <c r="AQ1466" s="63"/>
      <c r="AR1466" s="63"/>
      <c r="AS1466" s="63"/>
      <c r="AT1466" s="63"/>
      <c r="AU1466" s="63"/>
      <c r="AV1466" s="217"/>
      <c r="AW1466" s="218"/>
      <c r="AX1466" s="219"/>
      <c r="AY1466" s="218"/>
      <c r="AZ1466" s="63"/>
      <c r="BG1466" s="63"/>
      <c r="BH1466" s="63"/>
      <c r="BI1466" s="63"/>
      <c r="BJ1466" s="63"/>
      <c r="BK1466" s="63"/>
      <c r="BL1466" s="63"/>
      <c r="BM1466" s="63"/>
      <c r="BN1466" s="63"/>
      <c r="BO1466" s="63"/>
      <c r="BP1466" s="63"/>
    </row>
    <row r="1467" spans="27:68" x14ac:dyDescent="0.2">
      <c r="AA1467" s="217"/>
      <c r="AB1467" s="218"/>
      <c r="AC1467" s="218"/>
      <c r="AD1467" s="219"/>
      <c r="AN1467" s="63"/>
      <c r="AO1467" s="63"/>
      <c r="AP1467" s="63"/>
      <c r="AQ1467" s="63"/>
      <c r="AR1467" s="63"/>
      <c r="AS1467" s="63"/>
      <c r="AT1467" s="63"/>
      <c r="AU1467" s="63"/>
      <c r="AV1467" s="217"/>
      <c r="AW1467" s="218"/>
      <c r="AX1467" s="219"/>
      <c r="AY1467" s="218"/>
      <c r="AZ1467" s="63"/>
      <c r="BG1467" s="63"/>
      <c r="BH1467" s="63"/>
      <c r="BI1467" s="63"/>
      <c r="BJ1467" s="63"/>
      <c r="BK1467" s="63"/>
      <c r="BL1467" s="63"/>
      <c r="BM1467" s="63"/>
      <c r="BN1467" s="63"/>
      <c r="BO1467" s="63"/>
      <c r="BP1467" s="63"/>
    </row>
    <row r="1468" spans="27:68" x14ac:dyDescent="0.2">
      <c r="AA1468" s="217"/>
      <c r="AB1468" s="218"/>
      <c r="AC1468" s="218"/>
      <c r="AD1468" s="219"/>
      <c r="AN1468" s="63"/>
      <c r="AO1468" s="63"/>
      <c r="AP1468" s="63"/>
      <c r="AQ1468" s="63"/>
      <c r="AR1468" s="63"/>
      <c r="AS1468" s="63"/>
      <c r="AT1468" s="63"/>
      <c r="AU1468" s="63"/>
      <c r="AV1468" s="217"/>
      <c r="AW1468" s="218"/>
      <c r="AX1468" s="219"/>
      <c r="AY1468" s="218"/>
      <c r="AZ1468" s="63"/>
      <c r="BG1468" s="63"/>
      <c r="BH1468" s="63"/>
      <c r="BI1468" s="63"/>
      <c r="BJ1468" s="63"/>
      <c r="BK1468" s="63"/>
      <c r="BL1468" s="63"/>
      <c r="BM1468" s="63"/>
      <c r="BN1468" s="63"/>
      <c r="BO1468" s="63"/>
      <c r="BP1468" s="63"/>
    </row>
    <row r="1469" spans="27:68" x14ac:dyDescent="0.2">
      <c r="AA1469" s="217"/>
      <c r="AB1469" s="218"/>
      <c r="AC1469" s="218"/>
      <c r="AD1469" s="219"/>
      <c r="AN1469" s="63"/>
      <c r="AO1469" s="63"/>
      <c r="AP1469" s="63"/>
      <c r="AQ1469" s="63"/>
      <c r="AR1469" s="63"/>
      <c r="AS1469" s="63"/>
      <c r="AT1469" s="63"/>
      <c r="AU1469" s="63"/>
      <c r="AV1469" s="217"/>
      <c r="AW1469" s="218"/>
      <c r="AX1469" s="219"/>
      <c r="AY1469" s="218"/>
      <c r="AZ1469" s="63"/>
      <c r="BG1469" s="63"/>
      <c r="BH1469" s="63"/>
      <c r="BI1469" s="63"/>
      <c r="BJ1469" s="63"/>
      <c r="BK1469" s="63"/>
      <c r="BL1469" s="63"/>
      <c r="BM1469" s="63"/>
      <c r="BN1469" s="63"/>
      <c r="BO1469" s="63"/>
      <c r="BP1469" s="63"/>
    </row>
    <row r="1470" spans="27:68" x14ac:dyDescent="0.2">
      <c r="AA1470" s="217"/>
      <c r="AB1470" s="218"/>
      <c r="AC1470" s="218"/>
      <c r="AD1470" s="219"/>
      <c r="AN1470" s="63"/>
      <c r="AO1470" s="63"/>
      <c r="AP1470" s="63"/>
      <c r="AQ1470" s="63"/>
      <c r="AR1470" s="63"/>
      <c r="AS1470" s="63"/>
      <c r="AT1470" s="63"/>
      <c r="AU1470" s="63"/>
      <c r="AV1470" s="217"/>
      <c r="AW1470" s="218"/>
      <c r="AX1470" s="219"/>
      <c r="AY1470" s="218"/>
      <c r="AZ1470" s="63"/>
      <c r="BG1470" s="63"/>
      <c r="BH1470" s="63"/>
      <c r="BI1470" s="63"/>
      <c r="BJ1470" s="63"/>
      <c r="BK1470" s="63"/>
      <c r="BL1470" s="63"/>
      <c r="BM1470" s="63"/>
      <c r="BN1470" s="63"/>
      <c r="BO1470" s="63"/>
      <c r="BP1470" s="63"/>
    </row>
    <row r="1471" spans="27:68" x14ac:dyDescent="0.2">
      <c r="AA1471" s="217"/>
      <c r="AB1471" s="218"/>
      <c r="AC1471" s="218"/>
      <c r="AD1471" s="219"/>
      <c r="AN1471" s="63"/>
      <c r="AO1471" s="63"/>
      <c r="AP1471" s="63"/>
      <c r="AQ1471" s="63"/>
      <c r="AR1471" s="63"/>
      <c r="AS1471" s="63"/>
      <c r="AT1471" s="63"/>
      <c r="AU1471" s="63"/>
      <c r="AV1471" s="217"/>
      <c r="AW1471" s="218"/>
      <c r="AX1471" s="219"/>
      <c r="AY1471" s="218"/>
      <c r="AZ1471" s="63"/>
      <c r="BG1471" s="63"/>
      <c r="BH1471" s="63"/>
      <c r="BI1471" s="63"/>
      <c r="BJ1471" s="63"/>
      <c r="BK1471" s="63"/>
      <c r="BL1471" s="63"/>
      <c r="BM1471" s="63"/>
      <c r="BN1471" s="63"/>
      <c r="BO1471" s="63"/>
      <c r="BP1471" s="63"/>
    </row>
    <row r="1472" spans="27:68" x14ac:dyDescent="0.2">
      <c r="AA1472" s="217"/>
      <c r="AB1472" s="218"/>
      <c r="AC1472" s="218"/>
      <c r="AD1472" s="219"/>
      <c r="AN1472" s="63"/>
      <c r="AO1472" s="63"/>
      <c r="AP1472" s="63"/>
      <c r="AQ1472" s="63"/>
      <c r="AR1472" s="63"/>
      <c r="AS1472" s="63"/>
      <c r="AT1472" s="63"/>
      <c r="AU1472" s="63"/>
      <c r="AV1472" s="217"/>
      <c r="AW1472" s="218"/>
      <c r="AX1472" s="219"/>
      <c r="AY1472" s="218"/>
      <c r="AZ1472" s="63"/>
      <c r="BG1472" s="63"/>
      <c r="BH1472" s="63"/>
      <c r="BI1472" s="63"/>
      <c r="BJ1472" s="63"/>
      <c r="BK1472" s="63"/>
      <c r="BL1472" s="63"/>
      <c r="BM1472" s="63"/>
      <c r="BN1472" s="63"/>
      <c r="BO1472" s="63"/>
      <c r="BP1472" s="63"/>
    </row>
    <row r="1473" spans="27:68" x14ac:dyDescent="0.2">
      <c r="AA1473" s="217"/>
      <c r="AB1473" s="218"/>
      <c r="AC1473" s="218"/>
      <c r="AD1473" s="219"/>
      <c r="AN1473" s="63"/>
      <c r="AO1473" s="63"/>
      <c r="AP1473" s="63"/>
      <c r="AQ1473" s="63"/>
      <c r="AR1473" s="63"/>
      <c r="AS1473" s="63"/>
      <c r="AT1473" s="63"/>
      <c r="AU1473" s="63"/>
      <c r="AV1473" s="217"/>
      <c r="AW1473" s="218"/>
      <c r="AX1473" s="219"/>
      <c r="AY1473" s="218"/>
      <c r="AZ1473" s="63"/>
      <c r="BG1473" s="63"/>
      <c r="BH1473" s="63"/>
      <c r="BI1473" s="63"/>
      <c r="BJ1473" s="63"/>
      <c r="BK1473" s="63"/>
      <c r="BL1473" s="63"/>
      <c r="BM1473" s="63"/>
      <c r="BN1473" s="63"/>
      <c r="BO1473" s="63"/>
      <c r="BP1473" s="63"/>
    </row>
    <row r="1474" spans="27:68" x14ac:dyDescent="0.2">
      <c r="AA1474" s="217"/>
      <c r="AB1474" s="218"/>
      <c r="AC1474" s="218"/>
      <c r="AD1474" s="219"/>
      <c r="AN1474" s="63"/>
      <c r="AO1474" s="63"/>
      <c r="AP1474" s="63"/>
      <c r="AQ1474" s="63"/>
      <c r="AR1474" s="63"/>
      <c r="AS1474" s="63"/>
      <c r="AT1474" s="63"/>
      <c r="AU1474" s="63"/>
      <c r="AV1474" s="217"/>
      <c r="AW1474" s="218"/>
      <c r="AX1474" s="219"/>
      <c r="AY1474" s="218"/>
      <c r="AZ1474" s="63"/>
      <c r="BG1474" s="63"/>
      <c r="BH1474" s="63"/>
      <c r="BI1474" s="63"/>
      <c r="BJ1474" s="63"/>
      <c r="BK1474" s="63"/>
      <c r="BL1474" s="63"/>
      <c r="BM1474" s="63"/>
      <c r="BN1474" s="63"/>
      <c r="BO1474" s="63"/>
      <c r="BP1474" s="63"/>
    </row>
    <row r="1475" spans="27:68" x14ac:dyDescent="0.2">
      <c r="AA1475" s="217"/>
      <c r="AB1475" s="218"/>
      <c r="AC1475" s="218"/>
      <c r="AD1475" s="219"/>
      <c r="AN1475" s="63"/>
      <c r="AO1475" s="63"/>
      <c r="AP1475" s="63"/>
      <c r="AQ1475" s="63"/>
      <c r="AR1475" s="63"/>
      <c r="AS1475" s="63"/>
      <c r="AT1475" s="63"/>
      <c r="AU1475" s="63"/>
      <c r="AV1475" s="217"/>
      <c r="AW1475" s="218"/>
      <c r="AX1475" s="219"/>
      <c r="AY1475" s="218"/>
      <c r="AZ1475" s="63"/>
      <c r="BG1475" s="63"/>
      <c r="BH1475" s="63"/>
      <c r="BI1475" s="63"/>
      <c r="BJ1475" s="63"/>
      <c r="BK1475" s="63"/>
      <c r="BL1475" s="63"/>
      <c r="BM1475" s="63"/>
      <c r="BN1475" s="63"/>
      <c r="BO1475" s="63"/>
      <c r="BP1475" s="63"/>
    </row>
    <row r="1476" spans="27:68" x14ac:dyDescent="0.2">
      <c r="AA1476" s="217"/>
      <c r="AB1476" s="218"/>
      <c r="AC1476" s="218"/>
      <c r="AD1476" s="219"/>
      <c r="AN1476" s="63"/>
      <c r="AO1476" s="63"/>
      <c r="AP1476" s="63"/>
      <c r="AQ1476" s="63"/>
      <c r="AR1476" s="63"/>
      <c r="AS1476" s="63"/>
      <c r="AT1476" s="63"/>
      <c r="AU1476" s="63"/>
      <c r="AV1476" s="217"/>
      <c r="AW1476" s="218"/>
      <c r="AX1476" s="219"/>
      <c r="AY1476" s="218"/>
      <c r="AZ1476" s="63"/>
      <c r="BG1476" s="63"/>
      <c r="BH1476" s="63"/>
      <c r="BI1476" s="63"/>
      <c r="BJ1476" s="63"/>
      <c r="BK1476" s="63"/>
      <c r="BL1476" s="63"/>
      <c r="BM1476" s="63"/>
      <c r="BN1476" s="63"/>
      <c r="BO1476" s="63"/>
      <c r="BP1476" s="63"/>
    </row>
    <row r="1477" spans="27:68" x14ac:dyDescent="0.2">
      <c r="AA1477" s="217"/>
      <c r="AB1477" s="218"/>
      <c r="AC1477" s="218"/>
      <c r="AD1477" s="219"/>
      <c r="AN1477" s="63"/>
      <c r="AO1477" s="63"/>
      <c r="AP1477" s="63"/>
      <c r="AQ1477" s="63"/>
      <c r="AR1477" s="63"/>
      <c r="AS1477" s="63"/>
      <c r="AT1477" s="63"/>
      <c r="AU1477" s="63"/>
      <c r="AV1477" s="217"/>
      <c r="AW1477" s="218"/>
      <c r="AX1477" s="219"/>
      <c r="AY1477" s="218"/>
      <c r="AZ1477" s="63"/>
      <c r="BG1477" s="63"/>
      <c r="BH1477" s="63"/>
      <c r="BI1477" s="63"/>
      <c r="BJ1477" s="63"/>
      <c r="BK1477" s="63"/>
      <c r="BL1477" s="63"/>
      <c r="BM1477" s="63"/>
      <c r="BN1477" s="63"/>
      <c r="BO1477" s="63"/>
      <c r="BP1477" s="63"/>
    </row>
    <row r="1478" spans="27:68" x14ac:dyDescent="0.2">
      <c r="AA1478" s="217"/>
      <c r="AB1478" s="218"/>
      <c r="AC1478" s="218"/>
      <c r="AD1478" s="219"/>
      <c r="AN1478" s="63"/>
      <c r="AO1478" s="63"/>
      <c r="AP1478" s="63"/>
      <c r="AQ1478" s="63"/>
      <c r="AR1478" s="63"/>
      <c r="AS1478" s="63"/>
      <c r="AT1478" s="63"/>
      <c r="AU1478" s="63"/>
      <c r="AV1478" s="217"/>
      <c r="AW1478" s="218"/>
      <c r="AX1478" s="219"/>
      <c r="AY1478" s="218"/>
      <c r="AZ1478" s="63"/>
      <c r="BG1478" s="63"/>
      <c r="BH1478" s="63"/>
      <c r="BI1478" s="63"/>
      <c r="BJ1478" s="63"/>
      <c r="BK1478" s="63"/>
      <c r="BL1478" s="63"/>
      <c r="BM1478" s="63"/>
      <c r="BN1478" s="63"/>
      <c r="BO1478" s="63"/>
      <c r="BP1478" s="63"/>
    </row>
    <row r="1479" spans="27:68" x14ac:dyDescent="0.2">
      <c r="AA1479" s="217"/>
      <c r="AB1479" s="218"/>
      <c r="AC1479" s="218"/>
      <c r="AD1479" s="219"/>
      <c r="AN1479" s="63"/>
      <c r="AO1479" s="63"/>
      <c r="AP1479" s="63"/>
      <c r="AQ1479" s="63"/>
      <c r="AR1479" s="63"/>
      <c r="AS1479" s="63"/>
      <c r="AT1479" s="63"/>
      <c r="AU1479" s="63"/>
      <c r="AV1479" s="217"/>
      <c r="AW1479" s="218"/>
      <c r="AX1479" s="219"/>
      <c r="AY1479" s="218"/>
      <c r="AZ1479" s="63"/>
      <c r="BG1479" s="63"/>
      <c r="BH1479" s="63"/>
      <c r="BI1479" s="63"/>
      <c r="BJ1479" s="63"/>
      <c r="BK1479" s="63"/>
      <c r="BL1479" s="63"/>
      <c r="BM1479" s="63"/>
      <c r="BN1479" s="63"/>
      <c r="BO1479" s="63"/>
      <c r="BP1479" s="63"/>
    </row>
    <row r="1480" spans="27:68" x14ac:dyDescent="0.2">
      <c r="AA1480" s="217"/>
      <c r="AB1480" s="218"/>
      <c r="AC1480" s="218"/>
      <c r="AD1480" s="219"/>
      <c r="AN1480" s="63"/>
      <c r="AO1480" s="63"/>
      <c r="AP1480" s="63"/>
      <c r="AQ1480" s="63"/>
      <c r="AR1480" s="63"/>
      <c r="AS1480" s="63"/>
      <c r="AT1480" s="63"/>
      <c r="AU1480" s="63"/>
      <c r="AV1480" s="217"/>
      <c r="AW1480" s="218"/>
      <c r="AX1480" s="219"/>
      <c r="AY1480" s="218"/>
      <c r="AZ1480" s="63"/>
      <c r="BG1480" s="63"/>
      <c r="BH1480" s="63"/>
      <c r="BI1480" s="63"/>
      <c r="BJ1480" s="63"/>
      <c r="BK1480" s="63"/>
      <c r="BL1480" s="63"/>
      <c r="BM1480" s="63"/>
      <c r="BN1480" s="63"/>
      <c r="BO1480" s="63"/>
      <c r="BP1480" s="63"/>
    </row>
    <row r="1481" spans="27:68" x14ac:dyDescent="0.2">
      <c r="AA1481" s="217"/>
      <c r="AB1481" s="218"/>
      <c r="AC1481" s="218"/>
      <c r="AD1481" s="219"/>
      <c r="AN1481" s="63"/>
      <c r="AO1481" s="63"/>
      <c r="AP1481" s="63"/>
      <c r="AQ1481" s="63"/>
      <c r="AR1481" s="63"/>
      <c r="AS1481" s="63"/>
      <c r="AT1481" s="63"/>
      <c r="AU1481" s="63"/>
      <c r="AV1481" s="217"/>
      <c r="AW1481" s="218"/>
      <c r="AX1481" s="219"/>
      <c r="AY1481" s="218"/>
      <c r="AZ1481" s="63"/>
      <c r="BG1481" s="63"/>
      <c r="BH1481" s="63"/>
      <c r="BI1481" s="63"/>
      <c r="BJ1481" s="63"/>
      <c r="BK1481" s="63"/>
      <c r="BL1481" s="63"/>
      <c r="BM1481" s="63"/>
      <c r="BN1481" s="63"/>
      <c r="BO1481" s="63"/>
      <c r="BP1481" s="63"/>
    </row>
    <row r="1482" spans="27:68" x14ac:dyDescent="0.2">
      <c r="AA1482" s="217"/>
      <c r="AB1482" s="218"/>
      <c r="AC1482" s="218"/>
      <c r="AD1482" s="219"/>
      <c r="AN1482" s="63"/>
      <c r="AO1482" s="63"/>
      <c r="AP1482" s="63"/>
      <c r="AQ1482" s="63"/>
      <c r="AR1482" s="63"/>
      <c r="AS1482" s="63"/>
      <c r="AT1482" s="63"/>
      <c r="AU1482" s="63"/>
      <c r="AV1482" s="217"/>
      <c r="AW1482" s="218"/>
      <c r="AX1482" s="219"/>
      <c r="AY1482" s="218"/>
      <c r="AZ1482" s="63"/>
      <c r="BG1482" s="63"/>
      <c r="BH1482" s="63"/>
      <c r="BI1482" s="63"/>
      <c r="BJ1482" s="63"/>
      <c r="BK1482" s="63"/>
      <c r="BL1482" s="63"/>
      <c r="BM1482" s="63"/>
      <c r="BN1482" s="63"/>
      <c r="BO1482" s="63"/>
      <c r="BP1482" s="63"/>
    </row>
    <row r="1483" spans="27:68" x14ac:dyDescent="0.2">
      <c r="AA1483" s="217"/>
      <c r="AB1483" s="218"/>
      <c r="AC1483" s="218"/>
      <c r="AD1483" s="219"/>
      <c r="AN1483" s="63"/>
      <c r="AO1483" s="63"/>
      <c r="AP1483" s="63"/>
      <c r="AQ1483" s="63"/>
      <c r="AR1483" s="63"/>
      <c r="AS1483" s="63"/>
      <c r="AT1483" s="63"/>
      <c r="AU1483" s="63"/>
      <c r="AV1483" s="217"/>
      <c r="AW1483" s="218"/>
      <c r="AX1483" s="219"/>
      <c r="AY1483" s="218"/>
      <c r="AZ1483" s="63"/>
      <c r="BG1483" s="63"/>
      <c r="BH1483" s="63"/>
      <c r="BI1483" s="63"/>
      <c r="BJ1483" s="63"/>
      <c r="BK1483" s="63"/>
      <c r="BL1483" s="63"/>
      <c r="BM1483" s="63"/>
      <c r="BN1483" s="63"/>
      <c r="BO1483" s="63"/>
      <c r="BP1483" s="63"/>
    </row>
    <row r="1484" spans="27:68" x14ac:dyDescent="0.2">
      <c r="AA1484" s="217"/>
      <c r="AB1484" s="218"/>
      <c r="AC1484" s="218"/>
      <c r="AD1484" s="219"/>
      <c r="AN1484" s="63"/>
      <c r="AO1484" s="63"/>
      <c r="AP1484" s="63"/>
      <c r="AQ1484" s="63"/>
      <c r="AR1484" s="63"/>
      <c r="AS1484" s="63"/>
      <c r="AT1484" s="63"/>
      <c r="AU1484" s="63"/>
      <c r="AV1484" s="217"/>
      <c r="AW1484" s="218"/>
      <c r="AX1484" s="219"/>
      <c r="AY1484" s="218"/>
      <c r="AZ1484" s="63"/>
      <c r="BG1484" s="63"/>
      <c r="BH1484" s="63"/>
      <c r="BI1484" s="63"/>
      <c r="BJ1484" s="63"/>
      <c r="BK1484" s="63"/>
      <c r="BL1484" s="63"/>
      <c r="BM1484" s="63"/>
      <c r="BN1484" s="63"/>
      <c r="BO1484" s="63"/>
      <c r="BP1484" s="63"/>
    </row>
    <row r="1485" spans="27:68" x14ac:dyDescent="0.2">
      <c r="AA1485" s="217"/>
      <c r="AB1485" s="218"/>
      <c r="AC1485" s="218"/>
      <c r="AD1485" s="219"/>
      <c r="AN1485" s="63"/>
      <c r="AO1485" s="63"/>
      <c r="AP1485" s="63"/>
      <c r="AQ1485" s="63"/>
      <c r="AR1485" s="63"/>
      <c r="AS1485" s="63"/>
      <c r="AT1485" s="63"/>
      <c r="AU1485" s="63"/>
      <c r="AV1485" s="217"/>
      <c r="AW1485" s="218"/>
      <c r="AX1485" s="219"/>
      <c r="AY1485" s="218"/>
      <c r="AZ1485" s="63"/>
      <c r="BG1485" s="63"/>
      <c r="BH1485" s="63"/>
      <c r="BI1485" s="63"/>
      <c r="BJ1485" s="63"/>
      <c r="BK1485" s="63"/>
      <c r="BL1485" s="63"/>
      <c r="BM1485" s="63"/>
      <c r="BN1485" s="63"/>
      <c r="BO1485" s="63"/>
      <c r="BP1485" s="63"/>
    </row>
    <row r="1486" spans="27:68" x14ac:dyDescent="0.2">
      <c r="AA1486" s="217"/>
      <c r="AB1486" s="218"/>
      <c r="AC1486" s="218"/>
      <c r="AD1486" s="219"/>
      <c r="AN1486" s="63"/>
      <c r="AO1486" s="63"/>
      <c r="AP1486" s="63"/>
      <c r="AQ1486" s="63"/>
      <c r="AR1486" s="63"/>
      <c r="AS1486" s="63"/>
      <c r="AT1486" s="63"/>
      <c r="AU1486" s="63"/>
      <c r="AV1486" s="217"/>
      <c r="AW1486" s="218"/>
      <c r="AX1486" s="219"/>
      <c r="AY1486" s="218"/>
      <c r="AZ1486" s="63"/>
      <c r="BG1486" s="63"/>
      <c r="BH1486" s="63"/>
      <c r="BI1486" s="63"/>
      <c r="BJ1486" s="63"/>
      <c r="BK1486" s="63"/>
      <c r="BL1486" s="63"/>
      <c r="BM1486" s="63"/>
      <c r="BN1486" s="63"/>
      <c r="BO1486" s="63"/>
      <c r="BP1486" s="63"/>
    </row>
    <row r="1487" spans="27:68" x14ac:dyDescent="0.2">
      <c r="AA1487" s="217"/>
      <c r="AB1487" s="218"/>
      <c r="AC1487" s="218"/>
      <c r="AD1487" s="219"/>
      <c r="AN1487" s="63"/>
      <c r="AO1487" s="63"/>
      <c r="AP1487" s="63"/>
      <c r="AQ1487" s="63"/>
      <c r="AR1487" s="63"/>
      <c r="AS1487" s="63"/>
      <c r="AT1487" s="63"/>
      <c r="AU1487" s="63"/>
      <c r="AV1487" s="217"/>
      <c r="AW1487" s="218"/>
      <c r="AX1487" s="219"/>
      <c r="AY1487" s="218"/>
      <c r="AZ1487" s="63"/>
      <c r="BG1487" s="63"/>
      <c r="BH1487" s="63"/>
      <c r="BI1487" s="63"/>
      <c r="BJ1487" s="63"/>
      <c r="BK1487" s="63"/>
      <c r="BL1487" s="63"/>
      <c r="BM1487" s="63"/>
      <c r="BN1487" s="63"/>
      <c r="BO1487" s="63"/>
      <c r="BP1487" s="63"/>
    </row>
    <row r="1488" spans="27:68" x14ac:dyDescent="0.2">
      <c r="AA1488" s="217"/>
      <c r="AB1488" s="218"/>
      <c r="AC1488" s="218"/>
      <c r="AD1488" s="219"/>
      <c r="AN1488" s="63"/>
      <c r="AO1488" s="63"/>
      <c r="AP1488" s="63"/>
      <c r="AQ1488" s="63"/>
      <c r="AR1488" s="63"/>
      <c r="AS1488" s="63"/>
      <c r="AT1488" s="63"/>
      <c r="AU1488" s="63"/>
      <c r="AV1488" s="217"/>
      <c r="AW1488" s="218"/>
      <c r="AX1488" s="219"/>
      <c r="AY1488" s="218"/>
      <c r="AZ1488" s="63"/>
      <c r="BG1488" s="63"/>
      <c r="BH1488" s="63"/>
      <c r="BI1488" s="63"/>
      <c r="BJ1488" s="63"/>
      <c r="BK1488" s="63"/>
      <c r="BL1488" s="63"/>
      <c r="BM1488" s="63"/>
      <c r="BN1488" s="63"/>
      <c r="BO1488" s="63"/>
      <c r="BP1488" s="63"/>
    </row>
    <row r="1489" spans="27:68" x14ac:dyDescent="0.2">
      <c r="AA1489" s="217"/>
      <c r="AB1489" s="218"/>
      <c r="AC1489" s="218"/>
      <c r="AD1489" s="219"/>
      <c r="AN1489" s="63"/>
      <c r="AO1489" s="63"/>
      <c r="AP1489" s="63"/>
      <c r="AQ1489" s="63"/>
      <c r="AR1489" s="63"/>
      <c r="AS1489" s="63"/>
      <c r="AT1489" s="63"/>
      <c r="AU1489" s="63"/>
      <c r="AV1489" s="217"/>
      <c r="AW1489" s="218"/>
      <c r="AX1489" s="219"/>
      <c r="AY1489" s="218"/>
      <c r="AZ1489" s="63"/>
      <c r="BG1489" s="63"/>
      <c r="BH1489" s="63"/>
      <c r="BI1489" s="63"/>
      <c r="BJ1489" s="63"/>
      <c r="BK1489" s="63"/>
      <c r="BL1489" s="63"/>
      <c r="BM1489" s="63"/>
      <c r="BN1489" s="63"/>
      <c r="BO1489" s="63"/>
      <c r="BP1489" s="63"/>
    </row>
    <row r="1490" spans="27:68" x14ac:dyDescent="0.2">
      <c r="AA1490" s="217"/>
      <c r="AB1490" s="218"/>
      <c r="AC1490" s="218"/>
      <c r="AD1490" s="219"/>
      <c r="AN1490" s="63"/>
      <c r="AO1490" s="63"/>
      <c r="AP1490" s="63"/>
      <c r="AQ1490" s="63"/>
      <c r="AR1490" s="63"/>
      <c r="AS1490" s="63"/>
      <c r="AT1490" s="63"/>
      <c r="AU1490" s="63"/>
      <c r="AV1490" s="217"/>
      <c r="AW1490" s="218"/>
      <c r="AX1490" s="219"/>
      <c r="AY1490" s="218"/>
      <c r="AZ1490" s="63"/>
      <c r="BG1490" s="63"/>
      <c r="BH1490" s="63"/>
      <c r="BI1490" s="63"/>
      <c r="BJ1490" s="63"/>
      <c r="BK1490" s="63"/>
      <c r="BL1490" s="63"/>
      <c r="BM1490" s="63"/>
      <c r="BN1490" s="63"/>
      <c r="BO1490" s="63"/>
      <c r="BP1490" s="63"/>
    </row>
    <row r="1491" spans="27:68" x14ac:dyDescent="0.2">
      <c r="AA1491" s="217"/>
      <c r="AB1491" s="218"/>
      <c r="AC1491" s="218"/>
      <c r="AD1491" s="219"/>
      <c r="AN1491" s="63"/>
      <c r="AO1491" s="63"/>
      <c r="AP1491" s="63"/>
      <c r="AQ1491" s="63"/>
      <c r="AR1491" s="63"/>
      <c r="AS1491" s="63"/>
      <c r="AT1491" s="63"/>
      <c r="AU1491" s="63"/>
      <c r="AV1491" s="217"/>
      <c r="AW1491" s="218"/>
      <c r="AX1491" s="219"/>
      <c r="AY1491" s="218"/>
      <c r="AZ1491" s="63"/>
      <c r="BG1491" s="63"/>
      <c r="BH1491" s="63"/>
      <c r="BI1491" s="63"/>
      <c r="BJ1491" s="63"/>
      <c r="BK1491" s="63"/>
      <c r="BL1491" s="63"/>
      <c r="BM1491" s="63"/>
      <c r="BN1491" s="63"/>
      <c r="BO1491" s="63"/>
      <c r="BP1491" s="63"/>
    </row>
    <row r="1492" spans="27:68" x14ac:dyDescent="0.2">
      <c r="AA1492" s="217"/>
      <c r="AB1492" s="218"/>
      <c r="AC1492" s="218"/>
      <c r="AD1492" s="219"/>
      <c r="AN1492" s="63"/>
      <c r="AO1492" s="63"/>
      <c r="AP1492" s="63"/>
      <c r="AQ1492" s="63"/>
      <c r="AR1492" s="63"/>
      <c r="AS1492" s="63"/>
      <c r="AT1492" s="63"/>
      <c r="AU1492" s="63"/>
      <c r="AV1492" s="217"/>
      <c r="AW1492" s="218"/>
      <c r="AX1492" s="219"/>
      <c r="AY1492" s="218"/>
      <c r="AZ1492" s="63"/>
      <c r="BG1492" s="63"/>
      <c r="BH1492" s="63"/>
      <c r="BI1492" s="63"/>
      <c r="BJ1492" s="63"/>
      <c r="BK1492" s="63"/>
      <c r="BL1492" s="63"/>
      <c r="BM1492" s="63"/>
      <c r="BN1492" s="63"/>
      <c r="BO1492" s="63"/>
      <c r="BP1492" s="63"/>
    </row>
    <row r="1493" spans="27:68" x14ac:dyDescent="0.2">
      <c r="AA1493" s="217"/>
      <c r="AB1493" s="218"/>
      <c r="AC1493" s="218"/>
      <c r="AD1493" s="219"/>
      <c r="AN1493" s="63"/>
      <c r="AO1493" s="63"/>
      <c r="AP1493" s="63"/>
      <c r="AQ1493" s="63"/>
      <c r="AR1493" s="63"/>
      <c r="AS1493" s="63"/>
      <c r="AT1493" s="63"/>
      <c r="AU1493" s="63"/>
      <c r="AV1493" s="217"/>
      <c r="AW1493" s="218"/>
      <c r="AX1493" s="219"/>
      <c r="AY1493" s="218"/>
      <c r="AZ1493" s="63"/>
      <c r="BG1493" s="63"/>
      <c r="BH1493" s="63"/>
      <c r="BI1493" s="63"/>
      <c r="BJ1493" s="63"/>
      <c r="BK1493" s="63"/>
      <c r="BL1493" s="63"/>
      <c r="BM1493" s="63"/>
      <c r="BN1493" s="63"/>
      <c r="BO1493" s="63"/>
      <c r="BP1493" s="63"/>
    </row>
    <row r="1494" spans="27:68" x14ac:dyDescent="0.2">
      <c r="AA1494" s="217"/>
      <c r="AB1494" s="218"/>
      <c r="AC1494" s="218"/>
      <c r="AD1494" s="219"/>
      <c r="AN1494" s="63"/>
      <c r="AO1494" s="63"/>
      <c r="AP1494" s="63"/>
      <c r="AQ1494" s="63"/>
      <c r="AR1494" s="63"/>
      <c r="AS1494" s="63"/>
      <c r="AT1494" s="63"/>
      <c r="AU1494" s="63"/>
      <c r="AV1494" s="217"/>
      <c r="AW1494" s="218"/>
      <c r="AX1494" s="219"/>
      <c r="AY1494" s="218"/>
      <c r="AZ1494" s="63"/>
      <c r="BG1494" s="63"/>
      <c r="BH1494" s="63"/>
      <c r="BI1494" s="63"/>
      <c r="BJ1494" s="63"/>
      <c r="BK1494" s="63"/>
      <c r="BL1494" s="63"/>
      <c r="BM1494" s="63"/>
      <c r="BN1494" s="63"/>
      <c r="BO1494" s="63"/>
      <c r="BP1494" s="63"/>
    </row>
    <row r="1495" spans="27:68" x14ac:dyDescent="0.2">
      <c r="AA1495" s="217"/>
      <c r="AB1495" s="218"/>
      <c r="AC1495" s="218"/>
      <c r="AD1495" s="219"/>
      <c r="AN1495" s="63"/>
      <c r="AO1495" s="63"/>
      <c r="AP1495" s="63"/>
      <c r="AQ1495" s="63"/>
      <c r="AR1495" s="63"/>
      <c r="AS1495" s="63"/>
      <c r="AT1495" s="63"/>
      <c r="AU1495" s="63"/>
      <c r="AV1495" s="217"/>
      <c r="AW1495" s="218"/>
      <c r="AX1495" s="219"/>
      <c r="AY1495" s="218"/>
      <c r="AZ1495" s="63"/>
      <c r="BG1495" s="63"/>
      <c r="BH1495" s="63"/>
      <c r="BI1495" s="63"/>
      <c r="BJ1495" s="63"/>
      <c r="BK1495" s="63"/>
      <c r="BL1495" s="63"/>
      <c r="BM1495" s="63"/>
      <c r="BN1495" s="63"/>
      <c r="BO1495" s="63"/>
      <c r="BP1495" s="63"/>
    </row>
    <row r="1496" spans="27:68" x14ac:dyDescent="0.2">
      <c r="AA1496" s="217"/>
      <c r="AB1496" s="218"/>
      <c r="AC1496" s="218"/>
      <c r="AD1496" s="219"/>
      <c r="AN1496" s="63"/>
      <c r="AO1496" s="63"/>
      <c r="AP1496" s="63"/>
      <c r="AQ1496" s="63"/>
      <c r="AR1496" s="63"/>
      <c r="AS1496" s="63"/>
      <c r="AT1496" s="63"/>
      <c r="AU1496" s="63"/>
      <c r="AV1496" s="217"/>
      <c r="AW1496" s="218"/>
      <c r="AX1496" s="219"/>
      <c r="AY1496" s="218"/>
      <c r="AZ1496" s="63"/>
      <c r="BG1496" s="63"/>
      <c r="BH1496" s="63"/>
      <c r="BI1496" s="63"/>
      <c r="BJ1496" s="63"/>
      <c r="BK1496" s="63"/>
      <c r="BL1496" s="63"/>
      <c r="BM1496" s="63"/>
      <c r="BN1496" s="63"/>
      <c r="BO1496" s="63"/>
      <c r="BP1496" s="63"/>
    </row>
    <row r="1497" spans="27:68" x14ac:dyDescent="0.2">
      <c r="AA1497" s="217"/>
      <c r="AB1497" s="218"/>
      <c r="AC1497" s="218"/>
      <c r="AD1497" s="219"/>
      <c r="AN1497" s="63"/>
      <c r="AO1497" s="63"/>
      <c r="AP1497" s="63"/>
      <c r="AQ1497" s="63"/>
      <c r="AR1497" s="63"/>
      <c r="AS1497" s="63"/>
      <c r="AT1497" s="63"/>
      <c r="AU1497" s="63"/>
      <c r="AV1497" s="217"/>
      <c r="AW1497" s="218"/>
      <c r="AX1497" s="219"/>
      <c r="AY1497" s="218"/>
      <c r="AZ1497" s="63"/>
      <c r="BG1497" s="63"/>
      <c r="BH1497" s="63"/>
      <c r="BI1497" s="63"/>
      <c r="BJ1497" s="63"/>
      <c r="BK1497" s="63"/>
      <c r="BL1497" s="63"/>
      <c r="BM1497" s="63"/>
      <c r="BN1497" s="63"/>
      <c r="BO1497" s="63"/>
      <c r="BP1497" s="63"/>
    </row>
    <row r="1498" spans="27:68" x14ac:dyDescent="0.2">
      <c r="AA1498" s="217"/>
      <c r="AB1498" s="218"/>
      <c r="AC1498" s="218"/>
      <c r="AD1498" s="219"/>
      <c r="AN1498" s="63"/>
      <c r="AO1498" s="63"/>
      <c r="AP1498" s="63"/>
      <c r="AQ1498" s="63"/>
      <c r="AR1498" s="63"/>
      <c r="AS1498" s="63"/>
      <c r="AT1498" s="63"/>
      <c r="AU1498" s="63"/>
      <c r="AV1498" s="217"/>
      <c r="AW1498" s="218"/>
      <c r="AX1498" s="219"/>
      <c r="AY1498" s="218"/>
      <c r="AZ1498" s="63"/>
      <c r="BG1498" s="63"/>
      <c r="BH1498" s="63"/>
      <c r="BI1498" s="63"/>
      <c r="BJ1498" s="63"/>
      <c r="BK1498" s="63"/>
      <c r="BL1498" s="63"/>
      <c r="BM1498" s="63"/>
      <c r="BN1498" s="63"/>
      <c r="BO1498" s="63"/>
      <c r="BP1498" s="63"/>
    </row>
    <row r="1499" spans="27:68" x14ac:dyDescent="0.2">
      <c r="AA1499" s="217"/>
      <c r="AB1499" s="218"/>
      <c r="AC1499" s="218"/>
      <c r="AD1499" s="219"/>
      <c r="AN1499" s="63"/>
      <c r="AO1499" s="63"/>
      <c r="AP1499" s="63"/>
      <c r="AQ1499" s="63"/>
      <c r="AR1499" s="63"/>
      <c r="AS1499" s="63"/>
      <c r="AT1499" s="63"/>
      <c r="AU1499" s="63"/>
      <c r="AV1499" s="217"/>
      <c r="AW1499" s="218"/>
      <c r="AX1499" s="219"/>
      <c r="AY1499" s="218"/>
      <c r="AZ1499" s="63"/>
      <c r="BG1499" s="63"/>
      <c r="BH1499" s="63"/>
      <c r="BI1499" s="63"/>
      <c r="BJ1499" s="63"/>
      <c r="BK1499" s="63"/>
      <c r="BL1499" s="63"/>
      <c r="BM1499" s="63"/>
      <c r="BN1499" s="63"/>
      <c r="BO1499" s="63"/>
      <c r="BP1499" s="63"/>
    </row>
    <row r="1500" spans="27:68" x14ac:dyDescent="0.2">
      <c r="AA1500" s="217"/>
      <c r="AB1500" s="218"/>
      <c r="AC1500" s="218"/>
      <c r="AD1500" s="219"/>
      <c r="AN1500" s="63"/>
      <c r="AO1500" s="63"/>
      <c r="AP1500" s="63"/>
      <c r="AQ1500" s="63"/>
      <c r="AR1500" s="63"/>
      <c r="AS1500" s="63"/>
      <c r="AT1500" s="63"/>
      <c r="AU1500" s="63"/>
      <c r="AV1500" s="217"/>
      <c r="AW1500" s="218"/>
      <c r="AX1500" s="219"/>
      <c r="AY1500" s="218"/>
      <c r="AZ1500" s="63"/>
      <c r="BG1500" s="63"/>
      <c r="BH1500" s="63"/>
      <c r="BI1500" s="63"/>
      <c r="BJ1500" s="63"/>
      <c r="BK1500" s="63"/>
      <c r="BL1500" s="63"/>
      <c r="BM1500" s="63"/>
      <c r="BN1500" s="63"/>
      <c r="BO1500" s="63"/>
      <c r="BP1500" s="63"/>
    </row>
    <row r="1501" spans="27:68" x14ac:dyDescent="0.2">
      <c r="AA1501" s="217"/>
      <c r="AB1501" s="218"/>
      <c r="AC1501" s="218"/>
      <c r="AD1501" s="219"/>
      <c r="AN1501" s="63"/>
      <c r="AO1501" s="63"/>
      <c r="AP1501" s="63"/>
      <c r="AQ1501" s="63"/>
      <c r="AR1501" s="63"/>
      <c r="AS1501" s="63"/>
      <c r="AT1501" s="63"/>
      <c r="AU1501" s="63"/>
      <c r="AV1501" s="217"/>
      <c r="AW1501" s="218"/>
      <c r="AX1501" s="219"/>
      <c r="AY1501" s="218"/>
      <c r="AZ1501" s="63"/>
      <c r="BG1501" s="63"/>
      <c r="BH1501" s="63"/>
      <c r="BI1501" s="63"/>
      <c r="BJ1501" s="63"/>
      <c r="BK1501" s="63"/>
      <c r="BL1501" s="63"/>
      <c r="BM1501" s="63"/>
      <c r="BN1501" s="63"/>
      <c r="BO1501" s="63"/>
      <c r="BP1501" s="63"/>
    </row>
    <row r="1502" spans="27:68" x14ac:dyDescent="0.2">
      <c r="AA1502" s="217"/>
      <c r="AB1502" s="218"/>
      <c r="AC1502" s="218"/>
      <c r="AD1502" s="219"/>
      <c r="AN1502" s="63"/>
      <c r="AO1502" s="63"/>
      <c r="AP1502" s="63"/>
      <c r="AQ1502" s="63"/>
      <c r="AR1502" s="63"/>
      <c r="AS1502" s="63"/>
      <c r="AT1502" s="63"/>
      <c r="AU1502" s="63"/>
      <c r="AV1502" s="217"/>
      <c r="AW1502" s="218"/>
      <c r="AX1502" s="219"/>
      <c r="AY1502" s="218"/>
      <c r="AZ1502" s="63"/>
      <c r="BG1502" s="63"/>
      <c r="BH1502" s="63"/>
      <c r="BI1502" s="63"/>
      <c r="BJ1502" s="63"/>
      <c r="BK1502" s="63"/>
      <c r="BL1502" s="63"/>
      <c r="BM1502" s="63"/>
      <c r="BN1502" s="63"/>
      <c r="BO1502" s="63"/>
      <c r="BP1502" s="63"/>
    </row>
    <row r="1503" spans="27:68" x14ac:dyDescent="0.2">
      <c r="AA1503" s="217"/>
      <c r="AB1503" s="218"/>
      <c r="AC1503" s="218"/>
      <c r="AD1503" s="219"/>
      <c r="AN1503" s="63"/>
      <c r="AO1503" s="63"/>
      <c r="AP1503" s="63"/>
      <c r="AQ1503" s="63"/>
      <c r="AR1503" s="63"/>
      <c r="AS1503" s="63"/>
      <c r="AT1503" s="63"/>
      <c r="AU1503" s="63"/>
      <c r="AV1503" s="217"/>
      <c r="AW1503" s="218"/>
      <c r="AX1503" s="219"/>
      <c r="AY1503" s="218"/>
      <c r="AZ1503" s="63"/>
      <c r="BG1503" s="63"/>
      <c r="BH1503" s="63"/>
      <c r="BI1503" s="63"/>
      <c r="BJ1503" s="63"/>
      <c r="BK1503" s="63"/>
      <c r="BL1503" s="63"/>
      <c r="BM1503" s="63"/>
      <c r="BN1503" s="63"/>
      <c r="BO1503" s="63"/>
      <c r="BP1503" s="63"/>
    </row>
    <row r="1504" spans="27:68" x14ac:dyDescent="0.2">
      <c r="AA1504" s="217"/>
      <c r="AB1504" s="218"/>
      <c r="AC1504" s="218"/>
      <c r="AD1504" s="219"/>
      <c r="AN1504" s="63"/>
      <c r="AO1504" s="63"/>
      <c r="AP1504" s="63"/>
      <c r="AQ1504" s="63"/>
      <c r="AR1504" s="63"/>
      <c r="AS1504" s="63"/>
      <c r="AT1504" s="63"/>
      <c r="AU1504" s="63"/>
      <c r="AV1504" s="217"/>
      <c r="AW1504" s="218"/>
      <c r="AX1504" s="219"/>
      <c r="AY1504" s="218"/>
      <c r="AZ1504" s="63"/>
      <c r="BG1504" s="63"/>
      <c r="BH1504" s="63"/>
      <c r="BI1504" s="63"/>
      <c r="BJ1504" s="63"/>
      <c r="BK1504" s="63"/>
      <c r="BL1504" s="63"/>
      <c r="BM1504" s="63"/>
      <c r="BN1504" s="63"/>
      <c r="BO1504" s="63"/>
      <c r="BP1504" s="63"/>
    </row>
    <row r="1505" spans="27:68" x14ac:dyDescent="0.2">
      <c r="AA1505" s="217"/>
      <c r="AB1505" s="218"/>
      <c r="AC1505" s="218"/>
      <c r="AD1505" s="219"/>
      <c r="AN1505" s="63"/>
      <c r="AO1505" s="63"/>
      <c r="AP1505" s="63"/>
      <c r="AQ1505" s="63"/>
      <c r="AR1505" s="63"/>
      <c r="AS1505" s="63"/>
      <c r="AT1505" s="63"/>
      <c r="AU1505" s="63"/>
      <c r="AV1505" s="217"/>
      <c r="AW1505" s="218"/>
      <c r="AX1505" s="219"/>
      <c r="AY1505" s="218"/>
      <c r="AZ1505" s="63"/>
      <c r="BG1505" s="63"/>
      <c r="BH1505" s="63"/>
      <c r="BI1505" s="63"/>
      <c r="BJ1505" s="63"/>
      <c r="BK1505" s="63"/>
      <c r="BL1505" s="63"/>
      <c r="BM1505" s="63"/>
      <c r="BN1505" s="63"/>
      <c r="BO1505" s="63"/>
      <c r="BP1505" s="63"/>
    </row>
    <row r="1506" spans="27:68" x14ac:dyDescent="0.2">
      <c r="AA1506" s="217"/>
      <c r="AB1506" s="218"/>
      <c r="AC1506" s="218"/>
      <c r="AD1506" s="219"/>
      <c r="AN1506" s="63"/>
      <c r="AO1506" s="63"/>
      <c r="AP1506" s="63"/>
      <c r="AQ1506" s="63"/>
      <c r="AR1506" s="63"/>
      <c r="AS1506" s="63"/>
      <c r="AT1506" s="63"/>
      <c r="AU1506" s="63"/>
      <c r="AV1506" s="217"/>
      <c r="AW1506" s="218"/>
      <c r="AX1506" s="219"/>
      <c r="AY1506" s="218"/>
      <c r="AZ1506" s="63"/>
      <c r="BG1506" s="63"/>
      <c r="BH1506" s="63"/>
      <c r="BI1506" s="63"/>
      <c r="BJ1506" s="63"/>
      <c r="BK1506" s="63"/>
      <c r="BL1506" s="63"/>
      <c r="BM1506" s="63"/>
      <c r="BN1506" s="63"/>
      <c r="BO1506" s="63"/>
      <c r="BP1506" s="63"/>
    </row>
    <row r="1507" spans="27:68" x14ac:dyDescent="0.2">
      <c r="AA1507" s="217"/>
      <c r="AB1507" s="218"/>
      <c r="AC1507" s="218"/>
      <c r="AD1507" s="219"/>
      <c r="AN1507" s="63"/>
      <c r="AO1507" s="63"/>
      <c r="AP1507" s="63"/>
      <c r="AQ1507" s="63"/>
      <c r="AR1507" s="63"/>
      <c r="AS1507" s="63"/>
      <c r="AT1507" s="63"/>
      <c r="AU1507" s="63"/>
      <c r="AV1507" s="217"/>
      <c r="AW1507" s="218"/>
      <c r="AX1507" s="219"/>
      <c r="AY1507" s="218"/>
      <c r="AZ1507" s="63"/>
      <c r="BG1507" s="63"/>
      <c r="BH1507" s="63"/>
      <c r="BI1507" s="63"/>
      <c r="BJ1507" s="63"/>
      <c r="BK1507" s="63"/>
      <c r="BL1507" s="63"/>
      <c r="BM1507" s="63"/>
      <c r="BN1507" s="63"/>
      <c r="BO1507" s="63"/>
      <c r="BP1507" s="63"/>
    </row>
    <row r="1508" spans="27:68" x14ac:dyDescent="0.2">
      <c r="AA1508" s="217"/>
      <c r="AB1508" s="218"/>
      <c r="AC1508" s="218"/>
      <c r="AD1508" s="219"/>
      <c r="AN1508" s="63"/>
      <c r="AO1508" s="63"/>
      <c r="AP1508" s="63"/>
      <c r="AQ1508" s="63"/>
      <c r="AR1508" s="63"/>
      <c r="AS1508" s="63"/>
      <c r="AT1508" s="63"/>
      <c r="AU1508" s="63"/>
      <c r="AV1508" s="217"/>
      <c r="AW1508" s="218"/>
      <c r="AX1508" s="219"/>
      <c r="AY1508" s="218"/>
      <c r="AZ1508" s="63"/>
      <c r="BG1508" s="63"/>
      <c r="BH1508" s="63"/>
      <c r="BI1508" s="63"/>
      <c r="BJ1508" s="63"/>
      <c r="BK1508" s="63"/>
      <c r="BL1508" s="63"/>
      <c r="BM1508" s="63"/>
      <c r="BN1508" s="63"/>
      <c r="BO1508" s="63"/>
      <c r="BP1508" s="63"/>
    </row>
    <row r="1509" spans="27:68" x14ac:dyDescent="0.2">
      <c r="AA1509" s="217"/>
      <c r="AB1509" s="218"/>
      <c r="AC1509" s="218"/>
      <c r="AD1509" s="219"/>
      <c r="AN1509" s="63"/>
      <c r="AO1509" s="63"/>
      <c r="AP1509" s="63"/>
      <c r="AQ1509" s="63"/>
      <c r="AR1509" s="63"/>
      <c r="AS1509" s="63"/>
      <c r="AT1509" s="63"/>
      <c r="AU1509" s="63"/>
      <c r="AV1509" s="217"/>
      <c r="AW1509" s="218"/>
      <c r="AX1509" s="219"/>
      <c r="AY1509" s="218"/>
      <c r="AZ1509" s="63"/>
      <c r="BG1509" s="63"/>
      <c r="BH1509" s="63"/>
      <c r="BI1509" s="63"/>
      <c r="BJ1509" s="63"/>
      <c r="BK1509" s="63"/>
      <c r="BL1509" s="63"/>
      <c r="BM1509" s="63"/>
      <c r="BN1509" s="63"/>
      <c r="BO1509" s="63"/>
      <c r="BP1509" s="63"/>
    </row>
    <row r="1510" spans="27:68" x14ac:dyDescent="0.2">
      <c r="AA1510" s="217"/>
      <c r="AB1510" s="218"/>
      <c r="AC1510" s="218"/>
      <c r="AD1510" s="219"/>
      <c r="AN1510" s="63"/>
      <c r="AO1510" s="63"/>
      <c r="AP1510" s="63"/>
      <c r="AQ1510" s="63"/>
      <c r="AR1510" s="63"/>
      <c r="AS1510" s="63"/>
      <c r="AT1510" s="63"/>
      <c r="AU1510" s="63"/>
      <c r="AV1510" s="217"/>
      <c r="AW1510" s="218"/>
      <c r="AX1510" s="219"/>
      <c r="AY1510" s="218"/>
      <c r="AZ1510" s="63"/>
      <c r="BG1510" s="63"/>
      <c r="BH1510" s="63"/>
      <c r="BI1510" s="63"/>
      <c r="BJ1510" s="63"/>
      <c r="BK1510" s="63"/>
      <c r="BL1510" s="63"/>
      <c r="BM1510" s="63"/>
      <c r="BN1510" s="63"/>
      <c r="BO1510" s="63"/>
      <c r="BP1510" s="63"/>
    </row>
    <row r="1511" spans="27:68" x14ac:dyDescent="0.2">
      <c r="AA1511" s="217"/>
      <c r="AB1511" s="218"/>
      <c r="AC1511" s="218"/>
      <c r="AD1511" s="219"/>
      <c r="AN1511" s="63"/>
      <c r="AO1511" s="63"/>
      <c r="AP1511" s="63"/>
      <c r="AQ1511" s="63"/>
      <c r="AR1511" s="63"/>
      <c r="AS1511" s="63"/>
      <c r="AT1511" s="63"/>
      <c r="AU1511" s="63"/>
      <c r="AV1511" s="217"/>
      <c r="AW1511" s="218"/>
      <c r="AX1511" s="219"/>
      <c r="AY1511" s="218"/>
      <c r="AZ1511" s="63"/>
      <c r="BG1511" s="63"/>
      <c r="BH1511" s="63"/>
      <c r="BI1511" s="63"/>
      <c r="BJ1511" s="63"/>
      <c r="BK1511" s="63"/>
      <c r="BL1511" s="63"/>
      <c r="BM1511" s="63"/>
      <c r="BN1511" s="63"/>
      <c r="BO1511" s="63"/>
      <c r="BP1511" s="63"/>
    </row>
    <row r="1512" spans="27:68" x14ac:dyDescent="0.2">
      <c r="AA1512" s="217"/>
      <c r="AB1512" s="218"/>
      <c r="AC1512" s="218"/>
      <c r="AD1512" s="219"/>
      <c r="AN1512" s="63"/>
      <c r="AO1512" s="63"/>
      <c r="AP1512" s="63"/>
      <c r="AQ1512" s="63"/>
      <c r="AR1512" s="63"/>
      <c r="AS1512" s="63"/>
      <c r="AT1512" s="63"/>
      <c r="AU1512" s="63"/>
      <c r="AV1512" s="217"/>
      <c r="AW1512" s="218"/>
      <c r="AX1512" s="219"/>
      <c r="AY1512" s="218"/>
      <c r="AZ1512" s="63"/>
      <c r="BG1512" s="63"/>
      <c r="BH1512" s="63"/>
      <c r="BI1512" s="63"/>
      <c r="BJ1512" s="63"/>
      <c r="BK1512" s="63"/>
      <c r="BL1512" s="63"/>
      <c r="BM1512" s="63"/>
      <c r="BN1512" s="63"/>
      <c r="BO1512" s="63"/>
      <c r="BP1512" s="63"/>
    </row>
    <row r="1513" spans="27:68" x14ac:dyDescent="0.2">
      <c r="AA1513" s="217"/>
      <c r="AB1513" s="218"/>
      <c r="AC1513" s="218"/>
      <c r="AD1513" s="219"/>
      <c r="AN1513" s="63"/>
      <c r="AO1513" s="63"/>
      <c r="AP1513" s="63"/>
      <c r="AQ1513" s="63"/>
      <c r="AR1513" s="63"/>
      <c r="AS1513" s="63"/>
      <c r="AT1513" s="63"/>
      <c r="AU1513" s="63"/>
      <c r="AV1513" s="217"/>
      <c r="AW1513" s="218"/>
      <c r="AX1513" s="219"/>
      <c r="AY1513" s="218"/>
      <c r="AZ1513" s="63"/>
      <c r="BG1513" s="63"/>
      <c r="BH1513" s="63"/>
      <c r="BI1513" s="63"/>
      <c r="BJ1513" s="63"/>
      <c r="BK1513" s="63"/>
      <c r="BL1513" s="63"/>
      <c r="BM1513" s="63"/>
      <c r="BN1513" s="63"/>
      <c r="BO1513" s="63"/>
      <c r="BP1513" s="63"/>
    </row>
    <row r="1514" spans="27:68" x14ac:dyDescent="0.2">
      <c r="AA1514" s="217"/>
      <c r="AB1514" s="218"/>
      <c r="AC1514" s="218"/>
      <c r="AD1514" s="219"/>
      <c r="AN1514" s="63"/>
      <c r="AO1514" s="63"/>
      <c r="AP1514" s="63"/>
      <c r="AQ1514" s="63"/>
      <c r="AR1514" s="63"/>
      <c r="AS1514" s="63"/>
      <c r="AT1514" s="63"/>
      <c r="AU1514" s="63"/>
      <c r="AV1514" s="217"/>
      <c r="AW1514" s="218"/>
      <c r="AX1514" s="219"/>
      <c r="AY1514" s="218"/>
      <c r="AZ1514" s="63"/>
      <c r="BG1514" s="63"/>
      <c r="BH1514" s="63"/>
      <c r="BI1514" s="63"/>
      <c r="BJ1514" s="63"/>
      <c r="BK1514" s="63"/>
      <c r="BL1514" s="63"/>
      <c r="BM1514" s="63"/>
      <c r="BN1514" s="63"/>
      <c r="BO1514" s="63"/>
      <c r="BP1514" s="63"/>
    </row>
    <row r="1515" spans="27:68" x14ac:dyDescent="0.2">
      <c r="AA1515" s="217"/>
      <c r="AB1515" s="218"/>
      <c r="AC1515" s="218"/>
      <c r="AD1515" s="219"/>
      <c r="AN1515" s="63"/>
      <c r="AO1515" s="63"/>
      <c r="AP1515" s="63"/>
      <c r="AQ1515" s="63"/>
      <c r="AR1515" s="63"/>
      <c r="AS1515" s="63"/>
      <c r="AT1515" s="63"/>
      <c r="AU1515" s="63"/>
      <c r="AV1515" s="217"/>
      <c r="AW1515" s="218"/>
      <c r="AX1515" s="219"/>
      <c r="AY1515" s="218"/>
      <c r="AZ1515" s="63"/>
      <c r="BG1515" s="63"/>
      <c r="BH1515" s="63"/>
      <c r="BI1515" s="63"/>
      <c r="BJ1515" s="63"/>
      <c r="BK1515" s="63"/>
      <c r="BL1515" s="63"/>
      <c r="BM1515" s="63"/>
      <c r="BN1515" s="63"/>
      <c r="BO1515" s="63"/>
      <c r="BP1515" s="63"/>
    </row>
    <row r="1516" spans="27:68" x14ac:dyDescent="0.2">
      <c r="AA1516" s="217"/>
      <c r="AB1516" s="218"/>
      <c r="AC1516" s="218"/>
      <c r="AD1516" s="219"/>
      <c r="AN1516" s="63"/>
      <c r="AO1516" s="63"/>
      <c r="AP1516" s="63"/>
      <c r="AQ1516" s="63"/>
      <c r="AR1516" s="63"/>
      <c r="AS1516" s="63"/>
      <c r="AT1516" s="63"/>
      <c r="AU1516" s="63"/>
      <c r="AV1516" s="217"/>
      <c r="AW1516" s="218"/>
      <c r="AX1516" s="219"/>
      <c r="AY1516" s="218"/>
      <c r="AZ1516" s="63"/>
      <c r="BG1516" s="63"/>
      <c r="BH1516" s="63"/>
      <c r="BI1516" s="63"/>
      <c r="BJ1516" s="63"/>
      <c r="BK1516" s="63"/>
      <c r="BL1516" s="63"/>
      <c r="BM1516" s="63"/>
      <c r="BN1516" s="63"/>
      <c r="BO1516" s="63"/>
      <c r="BP1516" s="63"/>
    </row>
    <row r="1517" spans="27:68" x14ac:dyDescent="0.2">
      <c r="AA1517" s="217"/>
      <c r="AB1517" s="218"/>
      <c r="AC1517" s="218"/>
      <c r="AD1517" s="219"/>
      <c r="AN1517" s="63"/>
      <c r="AO1517" s="63"/>
      <c r="AP1517" s="63"/>
      <c r="AQ1517" s="63"/>
      <c r="AR1517" s="63"/>
      <c r="AS1517" s="63"/>
      <c r="AT1517" s="63"/>
      <c r="AU1517" s="63"/>
      <c r="AV1517" s="217"/>
      <c r="AW1517" s="218"/>
      <c r="AX1517" s="219"/>
      <c r="AY1517" s="218"/>
      <c r="AZ1517" s="63"/>
      <c r="BG1517" s="63"/>
      <c r="BH1517" s="63"/>
      <c r="BI1517" s="63"/>
      <c r="BJ1517" s="63"/>
      <c r="BK1517" s="63"/>
      <c r="BL1517" s="63"/>
      <c r="BM1517" s="63"/>
      <c r="BN1517" s="63"/>
      <c r="BO1517" s="63"/>
      <c r="BP1517" s="63"/>
    </row>
    <row r="1518" spans="27:68" x14ac:dyDescent="0.2">
      <c r="AA1518" s="217"/>
      <c r="AB1518" s="218"/>
      <c r="AC1518" s="218"/>
      <c r="AD1518" s="219"/>
      <c r="AN1518" s="63"/>
      <c r="AO1518" s="63"/>
      <c r="AP1518" s="63"/>
      <c r="AQ1518" s="63"/>
      <c r="AR1518" s="63"/>
      <c r="AS1518" s="63"/>
      <c r="AT1518" s="63"/>
      <c r="AU1518" s="63"/>
      <c r="AV1518" s="217"/>
      <c r="AW1518" s="218"/>
      <c r="AX1518" s="219"/>
      <c r="AY1518" s="218"/>
      <c r="AZ1518" s="63"/>
      <c r="BG1518" s="63"/>
      <c r="BH1518" s="63"/>
      <c r="BI1518" s="63"/>
      <c r="BJ1518" s="63"/>
      <c r="BK1518" s="63"/>
      <c r="BL1518" s="63"/>
      <c r="BM1518" s="63"/>
      <c r="BN1518" s="63"/>
      <c r="BO1518" s="63"/>
      <c r="BP1518" s="63"/>
    </row>
    <row r="1519" spans="27:68" x14ac:dyDescent="0.2">
      <c r="AA1519" s="217"/>
      <c r="AB1519" s="218"/>
      <c r="AC1519" s="218"/>
      <c r="AD1519" s="219"/>
      <c r="AN1519" s="63"/>
      <c r="AO1519" s="63"/>
      <c r="AP1519" s="63"/>
      <c r="AQ1519" s="63"/>
      <c r="AR1519" s="63"/>
      <c r="AS1519" s="63"/>
      <c r="AT1519" s="63"/>
      <c r="AU1519" s="63"/>
      <c r="AV1519" s="217"/>
      <c r="AW1519" s="218"/>
      <c r="AX1519" s="219"/>
      <c r="AY1519" s="218"/>
      <c r="AZ1519" s="63"/>
      <c r="BG1519" s="63"/>
      <c r="BH1519" s="63"/>
      <c r="BI1519" s="63"/>
      <c r="BJ1519" s="63"/>
      <c r="BK1519" s="63"/>
      <c r="BL1519" s="63"/>
      <c r="BM1519" s="63"/>
      <c r="BN1519" s="63"/>
      <c r="BO1519" s="63"/>
      <c r="BP1519" s="63"/>
    </row>
    <row r="1520" spans="27:68" x14ac:dyDescent="0.2">
      <c r="AA1520" s="217"/>
      <c r="AB1520" s="218"/>
      <c r="AC1520" s="218"/>
      <c r="AD1520" s="219"/>
      <c r="AN1520" s="63"/>
      <c r="AO1520" s="63"/>
      <c r="AP1520" s="63"/>
      <c r="AQ1520" s="63"/>
      <c r="AR1520" s="63"/>
      <c r="AS1520" s="63"/>
      <c r="AT1520" s="63"/>
      <c r="AU1520" s="63"/>
      <c r="AV1520" s="217"/>
      <c r="AW1520" s="218"/>
      <c r="AX1520" s="219"/>
      <c r="AY1520" s="218"/>
      <c r="AZ1520" s="63"/>
      <c r="BG1520" s="63"/>
      <c r="BH1520" s="63"/>
      <c r="BI1520" s="63"/>
      <c r="BJ1520" s="63"/>
      <c r="BK1520" s="63"/>
      <c r="BL1520" s="63"/>
      <c r="BM1520" s="63"/>
      <c r="BN1520" s="63"/>
      <c r="BO1520" s="63"/>
      <c r="BP1520" s="63"/>
    </row>
    <row r="1521" spans="27:68" x14ac:dyDescent="0.2">
      <c r="AA1521" s="217"/>
      <c r="AB1521" s="218"/>
      <c r="AC1521" s="218"/>
      <c r="AD1521" s="219"/>
      <c r="AN1521" s="63"/>
      <c r="AO1521" s="63"/>
      <c r="AP1521" s="63"/>
      <c r="AQ1521" s="63"/>
      <c r="AR1521" s="63"/>
      <c r="AS1521" s="63"/>
      <c r="AT1521" s="63"/>
      <c r="AU1521" s="63"/>
      <c r="AV1521" s="217"/>
      <c r="AW1521" s="218"/>
      <c r="AX1521" s="219"/>
      <c r="AY1521" s="218"/>
      <c r="AZ1521" s="63"/>
      <c r="BG1521" s="63"/>
      <c r="BH1521" s="63"/>
      <c r="BI1521" s="63"/>
      <c r="BJ1521" s="63"/>
      <c r="BK1521" s="63"/>
      <c r="BL1521" s="63"/>
      <c r="BM1521" s="63"/>
      <c r="BN1521" s="63"/>
      <c r="BO1521" s="63"/>
      <c r="BP1521" s="63"/>
    </row>
    <row r="1522" spans="27:68" x14ac:dyDescent="0.2">
      <c r="AA1522" s="217"/>
      <c r="AB1522" s="218"/>
      <c r="AC1522" s="218"/>
      <c r="AD1522" s="219"/>
      <c r="AN1522" s="63"/>
      <c r="AO1522" s="63"/>
      <c r="AP1522" s="63"/>
      <c r="AQ1522" s="63"/>
      <c r="AR1522" s="63"/>
      <c r="AS1522" s="63"/>
      <c r="AT1522" s="63"/>
      <c r="AU1522" s="63"/>
      <c r="AV1522" s="217"/>
      <c r="AW1522" s="218"/>
      <c r="AX1522" s="219"/>
      <c r="AY1522" s="218"/>
      <c r="AZ1522" s="63"/>
      <c r="BG1522" s="63"/>
      <c r="BH1522" s="63"/>
      <c r="BI1522" s="63"/>
      <c r="BJ1522" s="63"/>
      <c r="BK1522" s="63"/>
      <c r="BL1522" s="63"/>
      <c r="BM1522" s="63"/>
      <c r="BN1522" s="63"/>
      <c r="BO1522" s="63"/>
      <c r="BP1522" s="63"/>
    </row>
    <row r="1523" spans="27:68" x14ac:dyDescent="0.2">
      <c r="AA1523" s="217"/>
      <c r="AB1523" s="218"/>
      <c r="AC1523" s="218"/>
      <c r="AD1523" s="219"/>
      <c r="AN1523" s="63"/>
      <c r="AO1523" s="63"/>
      <c r="AP1523" s="63"/>
      <c r="AQ1523" s="63"/>
      <c r="AR1523" s="63"/>
      <c r="AS1523" s="63"/>
      <c r="AT1523" s="63"/>
      <c r="AU1523" s="63"/>
      <c r="AV1523" s="217"/>
      <c r="AW1523" s="218"/>
      <c r="AX1523" s="219"/>
      <c r="AY1523" s="218"/>
      <c r="AZ1523" s="63"/>
      <c r="BG1523" s="63"/>
      <c r="BH1523" s="63"/>
      <c r="BI1523" s="63"/>
      <c r="BJ1523" s="63"/>
      <c r="BK1523" s="63"/>
      <c r="BL1523" s="63"/>
      <c r="BM1523" s="63"/>
      <c r="BN1523" s="63"/>
      <c r="BO1523" s="63"/>
      <c r="BP1523" s="63"/>
    </row>
    <row r="1524" spans="27:68" x14ac:dyDescent="0.2">
      <c r="AA1524" s="217"/>
      <c r="AB1524" s="218"/>
      <c r="AC1524" s="218"/>
      <c r="AD1524" s="219"/>
      <c r="AN1524" s="63"/>
      <c r="AO1524" s="63"/>
      <c r="AP1524" s="63"/>
      <c r="AQ1524" s="63"/>
      <c r="AR1524" s="63"/>
      <c r="AS1524" s="63"/>
      <c r="AT1524" s="63"/>
      <c r="AU1524" s="63"/>
      <c r="AV1524" s="217"/>
      <c r="AW1524" s="218"/>
      <c r="AX1524" s="219"/>
      <c r="AY1524" s="218"/>
      <c r="AZ1524" s="63"/>
      <c r="BG1524" s="63"/>
      <c r="BH1524" s="63"/>
      <c r="BI1524" s="63"/>
      <c r="BJ1524" s="63"/>
      <c r="BK1524" s="63"/>
      <c r="BL1524" s="63"/>
      <c r="BM1524" s="63"/>
      <c r="BN1524" s="63"/>
      <c r="BO1524" s="63"/>
      <c r="BP1524" s="63"/>
    </row>
    <row r="1525" spans="27:68" x14ac:dyDescent="0.2">
      <c r="AA1525" s="217"/>
      <c r="AB1525" s="218"/>
      <c r="AC1525" s="218"/>
      <c r="AD1525" s="219"/>
      <c r="AN1525" s="63"/>
      <c r="AO1525" s="63"/>
      <c r="AP1525" s="63"/>
      <c r="AQ1525" s="63"/>
      <c r="AR1525" s="63"/>
      <c r="AS1525" s="63"/>
      <c r="AT1525" s="63"/>
      <c r="AU1525" s="63"/>
      <c r="AV1525" s="217"/>
      <c r="AW1525" s="218"/>
      <c r="AX1525" s="219"/>
      <c r="AY1525" s="218"/>
      <c r="AZ1525" s="63"/>
      <c r="BG1525" s="63"/>
      <c r="BH1525" s="63"/>
      <c r="BI1525" s="63"/>
      <c r="BJ1525" s="63"/>
      <c r="BK1525" s="63"/>
      <c r="BL1525" s="63"/>
      <c r="BM1525" s="63"/>
      <c r="BN1525" s="63"/>
      <c r="BO1525" s="63"/>
      <c r="BP1525" s="63"/>
    </row>
    <row r="1526" spans="27:68" x14ac:dyDescent="0.2">
      <c r="AA1526" s="217"/>
      <c r="AB1526" s="218"/>
      <c r="AC1526" s="218"/>
      <c r="AD1526" s="219"/>
      <c r="AN1526" s="63"/>
      <c r="AO1526" s="63"/>
      <c r="AP1526" s="63"/>
      <c r="AQ1526" s="63"/>
      <c r="AR1526" s="63"/>
      <c r="AS1526" s="63"/>
      <c r="AT1526" s="63"/>
      <c r="AU1526" s="63"/>
      <c r="AV1526" s="217"/>
      <c r="AW1526" s="218"/>
      <c r="AX1526" s="219"/>
      <c r="AY1526" s="218"/>
      <c r="AZ1526" s="63"/>
      <c r="BG1526" s="63"/>
      <c r="BH1526" s="63"/>
      <c r="BI1526" s="63"/>
      <c r="BJ1526" s="63"/>
      <c r="BK1526" s="63"/>
      <c r="BL1526" s="63"/>
      <c r="BM1526" s="63"/>
      <c r="BN1526" s="63"/>
      <c r="BO1526" s="63"/>
      <c r="BP1526" s="63"/>
    </row>
    <row r="1527" spans="27:68" x14ac:dyDescent="0.2">
      <c r="AA1527" s="217"/>
      <c r="AB1527" s="218"/>
      <c r="AC1527" s="218"/>
      <c r="AD1527" s="219"/>
      <c r="AN1527" s="63"/>
      <c r="AO1527" s="63"/>
      <c r="AP1527" s="63"/>
      <c r="AQ1527" s="63"/>
      <c r="AR1527" s="63"/>
      <c r="AS1527" s="63"/>
      <c r="AT1527" s="63"/>
      <c r="AU1527" s="63"/>
      <c r="AV1527" s="217"/>
      <c r="AW1527" s="218"/>
      <c r="AX1527" s="219"/>
      <c r="AY1527" s="218"/>
      <c r="AZ1527" s="63"/>
      <c r="BG1527" s="63"/>
      <c r="BH1527" s="63"/>
      <c r="BI1527" s="63"/>
      <c r="BJ1527" s="63"/>
      <c r="BK1527" s="63"/>
      <c r="BL1527" s="63"/>
      <c r="BM1527" s="63"/>
      <c r="BN1527" s="63"/>
      <c r="BO1527" s="63"/>
      <c r="BP1527" s="63"/>
    </row>
    <row r="1528" spans="27:68" x14ac:dyDescent="0.2">
      <c r="AA1528" s="217"/>
      <c r="AB1528" s="218"/>
      <c r="AC1528" s="218"/>
      <c r="AD1528" s="219"/>
      <c r="AN1528" s="63"/>
      <c r="AO1528" s="63"/>
      <c r="AP1528" s="63"/>
      <c r="AQ1528" s="63"/>
      <c r="AR1528" s="63"/>
      <c r="AS1528" s="63"/>
      <c r="AT1528" s="63"/>
      <c r="AU1528" s="63"/>
      <c r="AV1528" s="217"/>
      <c r="AW1528" s="218"/>
      <c r="AX1528" s="219"/>
      <c r="AY1528" s="218"/>
      <c r="AZ1528" s="63"/>
      <c r="BG1528" s="63"/>
      <c r="BH1528" s="63"/>
      <c r="BI1528" s="63"/>
      <c r="BJ1528" s="63"/>
      <c r="BK1528" s="63"/>
      <c r="BL1528" s="63"/>
      <c r="BM1528" s="63"/>
      <c r="BN1528" s="63"/>
      <c r="BO1528" s="63"/>
      <c r="BP1528" s="63"/>
    </row>
    <row r="1529" spans="27:68" x14ac:dyDescent="0.2">
      <c r="AA1529" s="217"/>
      <c r="AB1529" s="218"/>
      <c r="AC1529" s="218"/>
      <c r="AD1529" s="219"/>
      <c r="AN1529" s="63"/>
      <c r="AO1529" s="63"/>
      <c r="AP1529" s="63"/>
      <c r="AQ1529" s="63"/>
      <c r="AR1529" s="63"/>
      <c r="AS1529" s="63"/>
      <c r="AT1529" s="63"/>
      <c r="AU1529" s="63"/>
      <c r="AV1529" s="217"/>
      <c r="AW1529" s="218"/>
      <c r="AX1529" s="219"/>
      <c r="AY1529" s="218"/>
      <c r="AZ1529" s="63"/>
      <c r="BG1529" s="63"/>
      <c r="BH1529" s="63"/>
      <c r="BI1529" s="63"/>
      <c r="BJ1529" s="63"/>
      <c r="BK1529" s="63"/>
      <c r="BL1529" s="63"/>
      <c r="BM1529" s="63"/>
      <c r="BN1529" s="63"/>
      <c r="BO1529" s="63"/>
      <c r="BP1529" s="63"/>
    </row>
    <row r="1530" spans="27:68" x14ac:dyDescent="0.2">
      <c r="AA1530" s="217"/>
      <c r="AB1530" s="218"/>
      <c r="AC1530" s="218"/>
      <c r="AD1530" s="219"/>
      <c r="AN1530" s="63"/>
      <c r="AO1530" s="63"/>
      <c r="AP1530" s="63"/>
      <c r="AQ1530" s="63"/>
      <c r="AR1530" s="63"/>
      <c r="AS1530" s="63"/>
      <c r="AT1530" s="63"/>
      <c r="AU1530" s="63"/>
      <c r="AV1530" s="217"/>
      <c r="AW1530" s="218"/>
      <c r="AX1530" s="219"/>
      <c r="AY1530" s="218"/>
      <c r="AZ1530" s="63"/>
      <c r="BG1530" s="63"/>
      <c r="BH1530" s="63"/>
      <c r="BI1530" s="63"/>
      <c r="BJ1530" s="63"/>
      <c r="BK1530" s="63"/>
      <c r="BL1530" s="63"/>
      <c r="BM1530" s="63"/>
      <c r="BN1530" s="63"/>
      <c r="BO1530" s="63"/>
      <c r="BP1530" s="63"/>
    </row>
    <row r="1531" spans="27:68" x14ac:dyDescent="0.2">
      <c r="AA1531" s="217"/>
      <c r="AB1531" s="218"/>
      <c r="AC1531" s="218"/>
      <c r="AD1531" s="219"/>
      <c r="AN1531" s="63"/>
      <c r="AO1531" s="63"/>
      <c r="AP1531" s="63"/>
      <c r="AQ1531" s="63"/>
      <c r="AR1531" s="63"/>
      <c r="AS1531" s="63"/>
      <c r="AT1531" s="63"/>
      <c r="AU1531" s="63"/>
      <c r="AV1531" s="217"/>
      <c r="AW1531" s="218"/>
      <c r="AX1531" s="219"/>
      <c r="AY1531" s="218"/>
      <c r="AZ1531" s="63"/>
      <c r="BG1531" s="63"/>
      <c r="BH1531" s="63"/>
      <c r="BI1531" s="63"/>
      <c r="BJ1531" s="63"/>
      <c r="BK1531" s="63"/>
      <c r="BL1531" s="63"/>
      <c r="BM1531" s="63"/>
      <c r="BN1531" s="63"/>
      <c r="BO1531" s="63"/>
      <c r="BP1531" s="63"/>
    </row>
    <row r="1532" spans="27:68" x14ac:dyDescent="0.2">
      <c r="AA1532" s="217"/>
      <c r="AB1532" s="218"/>
      <c r="AC1532" s="218"/>
      <c r="AD1532" s="219"/>
      <c r="AN1532" s="63"/>
      <c r="AO1532" s="63"/>
      <c r="AP1532" s="63"/>
      <c r="AQ1532" s="63"/>
      <c r="AR1532" s="63"/>
      <c r="AS1532" s="63"/>
      <c r="AT1532" s="63"/>
      <c r="AU1532" s="63"/>
      <c r="AV1532" s="217"/>
      <c r="AW1532" s="218"/>
      <c r="AX1532" s="219"/>
      <c r="AY1532" s="218"/>
      <c r="AZ1532" s="63"/>
      <c r="BG1532" s="63"/>
      <c r="BH1532" s="63"/>
      <c r="BI1532" s="63"/>
      <c r="BJ1532" s="63"/>
      <c r="BK1532" s="63"/>
      <c r="BL1532" s="63"/>
      <c r="BM1532" s="63"/>
      <c r="BN1532" s="63"/>
      <c r="BO1532" s="63"/>
      <c r="BP1532" s="63"/>
    </row>
    <row r="1533" spans="27:68" x14ac:dyDescent="0.2">
      <c r="AA1533" s="217"/>
      <c r="AB1533" s="218"/>
      <c r="AC1533" s="218"/>
      <c r="AD1533" s="219"/>
      <c r="AN1533" s="63"/>
      <c r="AO1533" s="63"/>
      <c r="AP1533" s="63"/>
      <c r="AQ1533" s="63"/>
      <c r="AR1533" s="63"/>
      <c r="AS1533" s="63"/>
      <c r="AT1533" s="63"/>
      <c r="AU1533" s="63"/>
      <c r="AV1533" s="217"/>
      <c r="AW1533" s="218"/>
      <c r="AX1533" s="219"/>
      <c r="AY1533" s="218"/>
      <c r="AZ1533" s="63"/>
      <c r="BG1533" s="63"/>
      <c r="BH1533" s="63"/>
      <c r="BI1533" s="63"/>
      <c r="BJ1533" s="63"/>
      <c r="BK1533" s="63"/>
      <c r="BL1533" s="63"/>
      <c r="BM1533" s="63"/>
      <c r="BN1533" s="63"/>
      <c r="BO1533" s="63"/>
      <c r="BP1533" s="63"/>
    </row>
    <row r="1534" spans="27:68" x14ac:dyDescent="0.2">
      <c r="AA1534" s="217"/>
      <c r="AB1534" s="218"/>
      <c r="AC1534" s="218"/>
      <c r="AD1534" s="219"/>
      <c r="AN1534" s="63"/>
      <c r="AO1534" s="63"/>
      <c r="AP1534" s="63"/>
      <c r="AQ1534" s="63"/>
      <c r="AR1534" s="63"/>
      <c r="AS1534" s="63"/>
      <c r="AT1534" s="63"/>
      <c r="AU1534" s="63"/>
      <c r="AV1534" s="217"/>
      <c r="AW1534" s="218"/>
      <c r="AX1534" s="219"/>
      <c r="AY1534" s="218"/>
      <c r="AZ1534" s="63"/>
      <c r="BG1534" s="63"/>
      <c r="BH1534" s="63"/>
      <c r="BI1534" s="63"/>
      <c r="BJ1534" s="63"/>
      <c r="BK1534" s="63"/>
      <c r="BL1534" s="63"/>
      <c r="BM1534" s="63"/>
      <c r="BN1534" s="63"/>
      <c r="BO1534" s="63"/>
      <c r="BP1534" s="63"/>
    </row>
    <row r="1535" spans="27:68" x14ac:dyDescent="0.2">
      <c r="AA1535" s="217"/>
      <c r="AB1535" s="218"/>
      <c r="AC1535" s="218"/>
      <c r="AD1535" s="219"/>
      <c r="AN1535" s="63"/>
      <c r="AO1535" s="63"/>
      <c r="AP1535" s="63"/>
      <c r="AQ1535" s="63"/>
      <c r="AR1535" s="63"/>
      <c r="AS1535" s="63"/>
      <c r="AT1535" s="63"/>
      <c r="AU1535" s="63"/>
      <c r="AV1535" s="217"/>
      <c r="AW1535" s="218"/>
      <c r="AX1535" s="219"/>
      <c r="AY1535" s="218"/>
      <c r="AZ1535" s="63"/>
      <c r="BG1535" s="63"/>
      <c r="BH1535" s="63"/>
      <c r="BI1535" s="63"/>
      <c r="BJ1535" s="63"/>
      <c r="BK1535" s="63"/>
      <c r="BL1535" s="63"/>
      <c r="BM1535" s="63"/>
      <c r="BN1535" s="63"/>
      <c r="BO1535" s="63"/>
      <c r="BP1535" s="63"/>
    </row>
    <row r="1536" spans="27:68" x14ac:dyDescent="0.2">
      <c r="AA1536" s="217"/>
      <c r="AB1536" s="218"/>
      <c r="AC1536" s="218"/>
      <c r="AD1536" s="219"/>
      <c r="AN1536" s="63"/>
      <c r="AO1536" s="63"/>
      <c r="AP1536" s="63"/>
      <c r="AQ1536" s="63"/>
      <c r="AR1536" s="63"/>
      <c r="AS1536" s="63"/>
      <c r="AT1536" s="63"/>
      <c r="AU1536" s="63"/>
      <c r="AV1536" s="217"/>
      <c r="AW1536" s="218"/>
      <c r="AX1536" s="219"/>
      <c r="AY1536" s="218"/>
      <c r="AZ1536" s="63"/>
      <c r="BG1536" s="63"/>
      <c r="BH1536" s="63"/>
      <c r="BI1536" s="63"/>
      <c r="BJ1536" s="63"/>
      <c r="BK1536" s="63"/>
      <c r="BL1536" s="63"/>
      <c r="BM1536" s="63"/>
      <c r="BN1536" s="63"/>
      <c r="BO1536" s="63"/>
      <c r="BP1536" s="63"/>
    </row>
    <row r="1537" spans="27:68" x14ac:dyDescent="0.2">
      <c r="AA1537" s="217"/>
      <c r="AB1537" s="218"/>
      <c r="AC1537" s="218"/>
      <c r="AD1537" s="219"/>
      <c r="AN1537" s="63"/>
      <c r="AO1537" s="63"/>
      <c r="AP1537" s="63"/>
      <c r="AQ1537" s="63"/>
      <c r="AR1537" s="63"/>
      <c r="AS1537" s="63"/>
      <c r="AT1537" s="63"/>
      <c r="AU1537" s="63"/>
      <c r="AV1537" s="217"/>
      <c r="AW1537" s="218"/>
      <c r="AX1537" s="219"/>
      <c r="AY1537" s="218"/>
      <c r="AZ1537" s="63"/>
      <c r="BG1537" s="63"/>
      <c r="BH1537" s="63"/>
      <c r="BI1537" s="63"/>
      <c r="BJ1537" s="63"/>
      <c r="BK1537" s="63"/>
      <c r="BL1537" s="63"/>
      <c r="BM1537" s="63"/>
      <c r="BN1537" s="63"/>
      <c r="BO1537" s="63"/>
      <c r="BP1537" s="63"/>
    </row>
    <row r="1538" spans="27:68" x14ac:dyDescent="0.2">
      <c r="AA1538" s="217"/>
      <c r="AB1538" s="218"/>
      <c r="AC1538" s="218"/>
      <c r="AD1538" s="219"/>
      <c r="AN1538" s="63"/>
      <c r="AO1538" s="63"/>
      <c r="AP1538" s="63"/>
      <c r="AQ1538" s="63"/>
      <c r="AR1538" s="63"/>
      <c r="AS1538" s="63"/>
      <c r="AT1538" s="63"/>
      <c r="AU1538" s="63"/>
      <c r="AV1538" s="217"/>
      <c r="AW1538" s="218"/>
      <c r="AX1538" s="219"/>
      <c r="AY1538" s="218"/>
      <c r="AZ1538" s="63"/>
      <c r="BG1538" s="63"/>
      <c r="BH1538" s="63"/>
      <c r="BI1538" s="63"/>
      <c r="BJ1538" s="63"/>
      <c r="BK1538" s="63"/>
      <c r="BL1538" s="63"/>
      <c r="BM1538" s="63"/>
      <c r="BN1538" s="63"/>
      <c r="BO1538" s="63"/>
      <c r="BP1538" s="63"/>
    </row>
    <row r="1539" spans="27:68" x14ac:dyDescent="0.2">
      <c r="AA1539" s="217"/>
      <c r="AB1539" s="218"/>
      <c r="AC1539" s="218"/>
      <c r="AD1539" s="219"/>
      <c r="AN1539" s="63"/>
      <c r="AO1539" s="63"/>
      <c r="AP1539" s="63"/>
      <c r="AQ1539" s="63"/>
      <c r="AR1539" s="63"/>
      <c r="AS1539" s="63"/>
      <c r="AT1539" s="63"/>
      <c r="AU1539" s="63"/>
      <c r="AV1539" s="217"/>
      <c r="AW1539" s="218"/>
      <c r="AX1539" s="219"/>
      <c r="AY1539" s="218"/>
      <c r="AZ1539" s="63"/>
      <c r="BG1539" s="63"/>
      <c r="BH1539" s="63"/>
      <c r="BI1539" s="63"/>
      <c r="BJ1539" s="63"/>
      <c r="BK1539" s="63"/>
      <c r="BL1539" s="63"/>
      <c r="BM1539" s="63"/>
      <c r="BN1539" s="63"/>
      <c r="BO1539" s="63"/>
      <c r="BP1539" s="63"/>
    </row>
    <row r="1540" spans="27:68" x14ac:dyDescent="0.2">
      <c r="AA1540" s="217"/>
      <c r="AB1540" s="218"/>
      <c r="AC1540" s="218"/>
      <c r="AD1540" s="219"/>
      <c r="AN1540" s="63"/>
      <c r="AO1540" s="63"/>
      <c r="AP1540" s="63"/>
      <c r="AQ1540" s="63"/>
      <c r="AR1540" s="63"/>
      <c r="AS1540" s="63"/>
      <c r="AT1540" s="63"/>
      <c r="AU1540" s="63"/>
      <c r="AV1540" s="217"/>
      <c r="AW1540" s="218"/>
      <c r="AX1540" s="219"/>
      <c r="AY1540" s="218"/>
      <c r="AZ1540" s="63"/>
      <c r="BG1540" s="63"/>
      <c r="BH1540" s="63"/>
      <c r="BI1540" s="63"/>
      <c r="BJ1540" s="63"/>
      <c r="BK1540" s="63"/>
      <c r="BL1540" s="63"/>
      <c r="BM1540" s="63"/>
      <c r="BN1540" s="63"/>
      <c r="BO1540" s="63"/>
      <c r="BP1540" s="63"/>
    </row>
    <row r="1541" spans="27:68" x14ac:dyDescent="0.2">
      <c r="AA1541" s="217"/>
      <c r="AB1541" s="218"/>
      <c r="AC1541" s="218"/>
      <c r="AD1541" s="219"/>
      <c r="AN1541" s="63"/>
      <c r="AO1541" s="63"/>
      <c r="AP1541" s="63"/>
      <c r="AQ1541" s="63"/>
      <c r="AR1541" s="63"/>
      <c r="AS1541" s="63"/>
      <c r="AT1541" s="63"/>
      <c r="AU1541" s="63"/>
      <c r="AV1541" s="217"/>
      <c r="AW1541" s="218"/>
      <c r="AX1541" s="219"/>
      <c r="AY1541" s="218"/>
      <c r="AZ1541" s="63"/>
      <c r="BG1541" s="63"/>
      <c r="BH1541" s="63"/>
      <c r="BI1541" s="63"/>
      <c r="BJ1541" s="63"/>
      <c r="BK1541" s="63"/>
      <c r="BL1541" s="63"/>
      <c r="BM1541" s="63"/>
      <c r="BN1541" s="63"/>
      <c r="BO1541" s="63"/>
      <c r="BP1541" s="63"/>
    </row>
    <row r="1542" spans="27:68" x14ac:dyDescent="0.2">
      <c r="AA1542" s="217"/>
      <c r="AB1542" s="218"/>
      <c r="AC1542" s="218"/>
      <c r="AD1542" s="219"/>
      <c r="AN1542" s="63"/>
      <c r="AO1542" s="63"/>
      <c r="AP1542" s="63"/>
      <c r="AQ1542" s="63"/>
      <c r="AR1542" s="63"/>
      <c r="AS1542" s="63"/>
      <c r="AT1542" s="63"/>
      <c r="AU1542" s="63"/>
      <c r="AV1542" s="217"/>
      <c r="AW1542" s="218"/>
      <c r="AX1542" s="219"/>
      <c r="AY1542" s="218"/>
      <c r="AZ1542" s="63"/>
      <c r="BG1542" s="63"/>
      <c r="BH1542" s="63"/>
      <c r="BI1542" s="63"/>
      <c r="BJ1542" s="63"/>
      <c r="BK1542" s="63"/>
      <c r="BL1542" s="63"/>
      <c r="BM1542" s="63"/>
      <c r="BN1542" s="63"/>
      <c r="BO1542" s="63"/>
      <c r="BP1542" s="63"/>
    </row>
    <row r="1543" spans="27:68" x14ac:dyDescent="0.2">
      <c r="AA1543" s="217"/>
      <c r="AB1543" s="218"/>
      <c r="AC1543" s="218"/>
      <c r="AD1543" s="219"/>
      <c r="AN1543" s="63"/>
      <c r="AO1543" s="63"/>
      <c r="AP1543" s="63"/>
      <c r="AQ1543" s="63"/>
      <c r="AR1543" s="63"/>
      <c r="AS1543" s="63"/>
      <c r="AT1543" s="63"/>
      <c r="AU1543" s="63"/>
      <c r="AV1543" s="217"/>
      <c r="AW1543" s="218"/>
      <c r="AX1543" s="219"/>
      <c r="AY1543" s="218"/>
      <c r="AZ1543" s="63"/>
      <c r="BG1543" s="63"/>
      <c r="BH1543" s="63"/>
      <c r="BI1543" s="63"/>
      <c r="BJ1543" s="63"/>
      <c r="BK1543" s="63"/>
      <c r="BL1543" s="63"/>
      <c r="BM1543" s="63"/>
      <c r="BN1543" s="63"/>
      <c r="BO1543" s="63"/>
      <c r="BP1543" s="63"/>
    </row>
    <row r="1544" spans="27:68" x14ac:dyDescent="0.2">
      <c r="AA1544" s="217"/>
      <c r="AB1544" s="218"/>
      <c r="AC1544" s="218"/>
      <c r="AD1544" s="219"/>
      <c r="AN1544" s="63"/>
      <c r="AO1544" s="63"/>
      <c r="AP1544" s="63"/>
      <c r="AQ1544" s="63"/>
      <c r="AR1544" s="63"/>
      <c r="AS1544" s="63"/>
      <c r="AT1544" s="63"/>
      <c r="AU1544" s="63"/>
      <c r="AV1544" s="217"/>
      <c r="AW1544" s="218"/>
      <c r="AX1544" s="219"/>
      <c r="AY1544" s="218"/>
      <c r="AZ1544" s="63"/>
      <c r="BG1544" s="63"/>
      <c r="BH1544" s="63"/>
      <c r="BI1544" s="63"/>
      <c r="BJ1544" s="63"/>
      <c r="BK1544" s="63"/>
      <c r="BL1544" s="63"/>
      <c r="BM1544" s="63"/>
      <c r="BN1544" s="63"/>
      <c r="BO1544" s="63"/>
      <c r="BP1544" s="63"/>
    </row>
    <row r="1545" spans="27:68" x14ac:dyDescent="0.2">
      <c r="AA1545" s="217"/>
      <c r="AB1545" s="218"/>
      <c r="AC1545" s="218"/>
      <c r="AD1545" s="219"/>
      <c r="AN1545" s="63"/>
      <c r="AO1545" s="63"/>
      <c r="AP1545" s="63"/>
      <c r="AQ1545" s="63"/>
      <c r="AR1545" s="63"/>
      <c r="AS1545" s="63"/>
      <c r="AT1545" s="63"/>
      <c r="AU1545" s="63"/>
      <c r="AV1545" s="217"/>
      <c r="AW1545" s="218"/>
      <c r="AX1545" s="219"/>
      <c r="AY1545" s="218"/>
      <c r="AZ1545" s="63"/>
      <c r="BG1545" s="63"/>
      <c r="BH1545" s="63"/>
      <c r="BI1545" s="63"/>
      <c r="BJ1545" s="63"/>
      <c r="BK1545" s="63"/>
      <c r="BL1545" s="63"/>
      <c r="BM1545" s="63"/>
      <c r="BN1545" s="63"/>
      <c r="BO1545" s="63"/>
      <c r="BP1545" s="63"/>
    </row>
    <row r="1546" spans="27:68" x14ac:dyDescent="0.2">
      <c r="AA1546" s="217"/>
      <c r="AB1546" s="218"/>
      <c r="AC1546" s="218"/>
      <c r="AD1546" s="219"/>
      <c r="AN1546" s="63"/>
      <c r="AO1546" s="63"/>
      <c r="AP1546" s="63"/>
      <c r="AQ1546" s="63"/>
      <c r="AR1546" s="63"/>
      <c r="AS1546" s="63"/>
      <c r="AT1546" s="63"/>
      <c r="AU1546" s="63"/>
      <c r="AV1546" s="217"/>
      <c r="AW1546" s="218"/>
      <c r="AX1546" s="219"/>
      <c r="AY1546" s="218"/>
      <c r="AZ1546" s="63"/>
      <c r="BG1546" s="63"/>
      <c r="BH1546" s="63"/>
      <c r="BI1546" s="63"/>
      <c r="BJ1546" s="63"/>
      <c r="BK1546" s="63"/>
      <c r="BL1546" s="63"/>
      <c r="BM1546" s="63"/>
      <c r="BN1546" s="63"/>
      <c r="BO1546" s="63"/>
      <c r="BP1546" s="63"/>
    </row>
    <row r="1547" spans="27:68" x14ac:dyDescent="0.2">
      <c r="AA1547" s="217"/>
      <c r="AB1547" s="218"/>
      <c r="AC1547" s="218"/>
      <c r="AD1547" s="219"/>
      <c r="AN1547" s="63"/>
      <c r="AO1547" s="63"/>
      <c r="AP1547" s="63"/>
      <c r="AQ1547" s="63"/>
      <c r="AR1547" s="63"/>
      <c r="AS1547" s="63"/>
      <c r="AT1547" s="63"/>
      <c r="AU1547" s="63"/>
      <c r="AV1547" s="217"/>
      <c r="AW1547" s="218"/>
      <c r="AX1547" s="219"/>
      <c r="AY1547" s="218"/>
      <c r="AZ1547" s="63"/>
      <c r="BG1547" s="63"/>
      <c r="BH1547" s="63"/>
      <c r="BI1547" s="63"/>
      <c r="BJ1547" s="63"/>
      <c r="BK1547" s="63"/>
      <c r="BL1547" s="63"/>
      <c r="BM1547" s="63"/>
      <c r="BN1547" s="63"/>
      <c r="BO1547" s="63"/>
      <c r="BP1547" s="63"/>
    </row>
    <row r="1548" spans="27:68" x14ac:dyDescent="0.2">
      <c r="AA1548" s="217"/>
      <c r="AB1548" s="218"/>
      <c r="AC1548" s="218"/>
      <c r="AD1548" s="219"/>
      <c r="AN1548" s="63"/>
      <c r="AO1548" s="63"/>
      <c r="AP1548" s="63"/>
      <c r="AQ1548" s="63"/>
      <c r="AR1548" s="63"/>
      <c r="AS1548" s="63"/>
      <c r="AT1548" s="63"/>
      <c r="AU1548" s="63"/>
      <c r="AV1548" s="217"/>
      <c r="AW1548" s="218"/>
      <c r="AX1548" s="219"/>
      <c r="AY1548" s="218"/>
      <c r="AZ1548" s="63"/>
      <c r="BG1548" s="63"/>
      <c r="BH1548" s="63"/>
      <c r="BI1548" s="63"/>
      <c r="BJ1548" s="63"/>
      <c r="BK1548" s="63"/>
      <c r="BL1548" s="63"/>
      <c r="BM1548" s="63"/>
      <c r="BN1548" s="63"/>
      <c r="BO1548" s="63"/>
      <c r="BP1548" s="63"/>
    </row>
    <row r="1549" spans="27:68" x14ac:dyDescent="0.2">
      <c r="AA1549" s="217"/>
      <c r="AB1549" s="218"/>
      <c r="AC1549" s="218"/>
      <c r="AD1549" s="219"/>
      <c r="AN1549" s="63"/>
      <c r="AO1549" s="63"/>
      <c r="AP1549" s="63"/>
      <c r="AQ1549" s="63"/>
      <c r="AR1549" s="63"/>
      <c r="AS1549" s="63"/>
      <c r="AT1549" s="63"/>
      <c r="AU1549" s="63"/>
      <c r="AV1549" s="217"/>
      <c r="AW1549" s="218"/>
      <c r="AX1549" s="219"/>
      <c r="AY1549" s="218"/>
      <c r="AZ1549" s="63"/>
      <c r="BG1549" s="63"/>
      <c r="BH1549" s="63"/>
      <c r="BI1549" s="63"/>
      <c r="BJ1549" s="63"/>
      <c r="BK1549" s="63"/>
      <c r="BL1549" s="63"/>
      <c r="BM1549" s="63"/>
      <c r="BN1549" s="63"/>
      <c r="BO1549" s="63"/>
      <c r="BP1549" s="63"/>
    </row>
    <row r="1550" spans="27:68" x14ac:dyDescent="0.2">
      <c r="AA1550" s="217"/>
      <c r="AB1550" s="218"/>
      <c r="AC1550" s="218"/>
      <c r="AD1550" s="219"/>
      <c r="AN1550" s="63"/>
      <c r="AO1550" s="63"/>
      <c r="AP1550" s="63"/>
      <c r="AQ1550" s="63"/>
      <c r="AR1550" s="63"/>
      <c r="AS1550" s="63"/>
      <c r="AT1550" s="63"/>
      <c r="AU1550" s="63"/>
      <c r="AV1550" s="217"/>
      <c r="AW1550" s="218"/>
      <c r="AX1550" s="219"/>
      <c r="AY1550" s="218"/>
      <c r="AZ1550" s="63"/>
      <c r="BG1550" s="63"/>
      <c r="BH1550" s="63"/>
      <c r="BI1550" s="63"/>
      <c r="BJ1550" s="63"/>
      <c r="BK1550" s="63"/>
      <c r="BL1550" s="63"/>
      <c r="BM1550" s="63"/>
      <c r="BN1550" s="63"/>
      <c r="BO1550" s="63"/>
      <c r="BP1550" s="63"/>
    </row>
    <row r="1551" spans="27:68" x14ac:dyDescent="0.2">
      <c r="AA1551" s="217"/>
      <c r="AB1551" s="218"/>
      <c r="AC1551" s="218"/>
      <c r="AD1551" s="219"/>
      <c r="AN1551" s="63"/>
      <c r="AO1551" s="63"/>
      <c r="AP1551" s="63"/>
      <c r="AQ1551" s="63"/>
      <c r="AR1551" s="63"/>
      <c r="AS1551" s="63"/>
      <c r="AT1551" s="63"/>
      <c r="AU1551" s="63"/>
      <c r="AV1551" s="217"/>
      <c r="AW1551" s="218"/>
      <c r="AX1551" s="219"/>
      <c r="AY1551" s="218"/>
      <c r="AZ1551" s="63"/>
      <c r="BG1551" s="63"/>
      <c r="BH1551" s="63"/>
      <c r="BI1551" s="63"/>
      <c r="BJ1551" s="63"/>
      <c r="BK1551" s="63"/>
      <c r="BL1551" s="63"/>
      <c r="BM1551" s="63"/>
      <c r="BN1551" s="63"/>
      <c r="BO1551" s="63"/>
      <c r="BP1551" s="63"/>
    </row>
    <row r="1552" spans="27:68" x14ac:dyDescent="0.2">
      <c r="AA1552" s="217"/>
      <c r="AB1552" s="218"/>
      <c r="AC1552" s="218"/>
      <c r="AD1552" s="219"/>
      <c r="AN1552" s="63"/>
      <c r="AO1552" s="63"/>
      <c r="AP1552" s="63"/>
      <c r="AQ1552" s="63"/>
      <c r="AR1552" s="63"/>
      <c r="AS1552" s="63"/>
      <c r="AT1552" s="63"/>
      <c r="AU1552" s="63"/>
      <c r="AV1552" s="217"/>
      <c r="AW1552" s="218"/>
      <c r="AX1552" s="219"/>
      <c r="AY1552" s="218"/>
      <c r="AZ1552" s="63"/>
      <c r="BG1552" s="63"/>
      <c r="BH1552" s="63"/>
      <c r="BI1552" s="63"/>
      <c r="BJ1552" s="63"/>
      <c r="BK1552" s="63"/>
      <c r="BL1552" s="63"/>
      <c r="BM1552" s="63"/>
      <c r="BN1552" s="63"/>
      <c r="BO1552" s="63"/>
      <c r="BP1552" s="63"/>
    </row>
    <row r="1553" spans="27:68" x14ac:dyDescent="0.2">
      <c r="AA1553" s="217"/>
      <c r="AB1553" s="218"/>
      <c r="AC1553" s="218"/>
      <c r="AD1553" s="219"/>
      <c r="AN1553" s="63"/>
      <c r="AO1553" s="63"/>
      <c r="AP1553" s="63"/>
      <c r="AQ1553" s="63"/>
      <c r="AR1553" s="63"/>
      <c r="AS1553" s="63"/>
      <c r="AT1553" s="63"/>
      <c r="AU1553" s="63"/>
      <c r="AV1553" s="217"/>
      <c r="AW1553" s="218"/>
      <c r="AX1553" s="219"/>
      <c r="AY1553" s="218"/>
      <c r="AZ1553" s="63"/>
      <c r="BG1553" s="63"/>
      <c r="BH1553" s="63"/>
      <c r="BI1553" s="63"/>
      <c r="BJ1553" s="63"/>
      <c r="BK1553" s="63"/>
      <c r="BL1553" s="63"/>
      <c r="BM1553" s="63"/>
      <c r="BN1553" s="63"/>
      <c r="BO1553" s="63"/>
      <c r="BP1553" s="63"/>
    </row>
    <row r="1554" spans="27:68" x14ac:dyDescent="0.2">
      <c r="AA1554" s="217"/>
      <c r="AB1554" s="218"/>
      <c r="AC1554" s="218"/>
      <c r="AD1554" s="219"/>
      <c r="AN1554" s="63"/>
      <c r="AO1554" s="63"/>
      <c r="AP1554" s="63"/>
      <c r="AQ1554" s="63"/>
      <c r="AR1554" s="63"/>
      <c r="AS1554" s="63"/>
      <c r="AT1554" s="63"/>
      <c r="AU1554" s="63"/>
      <c r="AV1554" s="217"/>
      <c r="AW1554" s="218"/>
      <c r="AX1554" s="219"/>
      <c r="AY1554" s="218"/>
      <c r="AZ1554" s="63"/>
      <c r="BG1554" s="63"/>
      <c r="BH1554" s="63"/>
      <c r="BI1554" s="63"/>
      <c r="BJ1554" s="63"/>
      <c r="BK1554" s="63"/>
      <c r="BL1554" s="63"/>
      <c r="BM1554" s="63"/>
      <c r="BN1554" s="63"/>
      <c r="BO1554" s="63"/>
      <c r="BP1554" s="63"/>
    </row>
    <row r="1555" spans="27:68" x14ac:dyDescent="0.2">
      <c r="AA1555" s="217"/>
      <c r="AB1555" s="218"/>
      <c r="AC1555" s="218"/>
      <c r="AD1555" s="219"/>
      <c r="AN1555" s="63"/>
      <c r="AO1555" s="63"/>
      <c r="AP1555" s="63"/>
      <c r="AQ1555" s="63"/>
      <c r="AR1555" s="63"/>
      <c r="AS1555" s="63"/>
      <c r="AT1555" s="63"/>
      <c r="AU1555" s="63"/>
      <c r="AV1555" s="217"/>
      <c r="AW1555" s="218"/>
      <c r="AX1555" s="219"/>
      <c r="AY1555" s="218"/>
      <c r="AZ1555" s="63"/>
      <c r="BG1555" s="63"/>
      <c r="BH1555" s="63"/>
      <c r="BI1555" s="63"/>
      <c r="BJ1555" s="63"/>
      <c r="BK1555" s="63"/>
      <c r="BL1555" s="63"/>
      <c r="BM1555" s="63"/>
      <c r="BN1555" s="63"/>
      <c r="BO1555" s="63"/>
      <c r="BP1555" s="63"/>
    </row>
    <row r="1556" spans="27:68" x14ac:dyDescent="0.2">
      <c r="AA1556" s="217"/>
      <c r="AB1556" s="218"/>
      <c r="AC1556" s="218"/>
      <c r="AD1556" s="219"/>
      <c r="AN1556" s="63"/>
      <c r="AO1556" s="63"/>
      <c r="AP1556" s="63"/>
      <c r="AQ1556" s="63"/>
      <c r="AR1556" s="63"/>
      <c r="AS1556" s="63"/>
      <c r="AT1556" s="63"/>
      <c r="AU1556" s="63"/>
      <c r="AV1556" s="217"/>
      <c r="AW1556" s="218"/>
      <c r="AX1556" s="219"/>
      <c r="AY1556" s="218"/>
      <c r="AZ1556" s="63"/>
      <c r="BG1556" s="63"/>
      <c r="BH1556" s="63"/>
      <c r="BI1556" s="63"/>
      <c r="BJ1556" s="63"/>
      <c r="BK1556" s="63"/>
      <c r="BL1556" s="63"/>
      <c r="BM1556" s="63"/>
      <c r="BN1556" s="63"/>
      <c r="BO1556" s="63"/>
      <c r="BP1556" s="63"/>
    </row>
    <row r="1557" spans="27:68" x14ac:dyDescent="0.2">
      <c r="AA1557" s="217"/>
      <c r="AB1557" s="218"/>
      <c r="AC1557" s="218"/>
      <c r="AD1557" s="219"/>
      <c r="AN1557" s="63"/>
      <c r="AO1557" s="63"/>
      <c r="AP1557" s="63"/>
      <c r="AQ1557" s="63"/>
      <c r="AR1557" s="63"/>
      <c r="AS1557" s="63"/>
      <c r="AT1557" s="63"/>
      <c r="AU1557" s="63"/>
      <c r="AV1557" s="217"/>
      <c r="AW1557" s="218"/>
      <c r="AX1557" s="219"/>
      <c r="AY1557" s="218"/>
      <c r="AZ1557" s="63"/>
      <c r="BG1557" s="63"/>
      <c r="BH1557" s="63"/>
      <c r="BI1557" s="63"/>
      <c r="BJ1557" s="63"/>
      <c r="BK1557" s="63"/>
      <c r="BL1557" s="63"/>
      <c r="BM1557" s="63"/>
      <c r="BN1557" s="63"/>
      <c r="BO1557" s="63"/>
      <c r="BP1557" s="63"/>
    </row>
    <row r="1558" spans="27:68" x14ac:dyDescent="0.2">
      <c r="AA1558" s="217"/>
      <c r="AB1558" s="218"/>
      <c r="AC1558" s="218"/>
      <c r="AD1558" s="219"/>
      <c r="AN1558" s="63"/>
      <c r="AO1558" s="63"/>
      <c r="AP1558" s="63"/>
      <c r="AQ1558" s="63"/>
      <c r="AR1558" s="63"/>
      <c r="AS1558" s="63"/>
      <c r="AT1558" s="63"/>
      <c r="AU1558" s="63"/>
      <c r="AV1558" s="217"/>
      <c r="AW1558" s="218"/>
      <c r="AX1558" s="219"/>
      <c r="AY1558" s="218"/>
      <c r="AZ1558" s="63"/>
      <c r="BG1558" s="63"/>
      <c r="BH1558" s="63"/>
      <c r="BI1558" s="63"/>
      <c r="BJ1558" s="63"/>
      <c r="BK1558" s="63"/>
      <c r="BL1558" s="63"/>
      <c r="BM1558" s="63"/>
      <c r="BN1558" s="63"/>
      <c r="BO1558" s="63"/>
      <c r="BP1558" s="63"/>
    </row>
    <row r="1559" spans="27:68" x14ac:dyDescent="0.2">
      <c r="AA1559" s="217"/>
      <c r="AB1559" s="218"/>
      <c r="AC1559" s="218"/>
      <c r="AD1559" s="219"/>
      <c r="AN1559" s="63"/>
      <c r="AO1559" s="63"/>
      <c r="AP1559" s="63"/>
      <c r="AQ1559" s="63"/>
      <c r="AR1559" s="63"/>
      <c r="AS1559" s="63"/>
      <c r="AT1559" s="63"/>
      <c r="AU1559" s="63"/>
      <c r="AV1559" s="217"/>
      <c r="AW1559" s="218"/>
      <c r="AX1559" s="219"/>
      <c r="AY1559" s="218"/>
      <c r="AZ1559" s="63"/>
      <c r="BG1559" s="63"/>
      <c r="BH1559" s="63"/>
      <c r="BI1559" s="63"/>
      <c r="BJ1559" s="63"/>
      <c r="BK1559" s="63"/>
      <c r="BL1559" s="63"/>
      <c r="BM1559" s="63"/>
      <c r="BN1559" s="63"/>
      <c r="BO1559" s="63"/>
      <c r="BP1559" s="63"/>
    </row>
    <row r="1560" spans="27:68" x14ac:dyDescent="0.2">
      <c r="AA1560" s="217"/>
      <c r="AB1560" s="218"/>
      <c r="AC1560" s="218"/>
      <c r="AD1560" s="219"/>
      <c r="AN1560" s="63"/>
      <c r="AO1560" s="63"/>
      <c r="AP1560" s="63"/>
      <c r="AQ1560" s="63"/>
      <c r="AR1560" s="63"/>
      <c r="AS1560" s="63"/>
      <c r="AT1560" s="63"/>
      <c r="AU1560" s="63"/>
      <c r="AV1560" s="217"/>
      <c r="AW1560" s="218"/>
      <c r="AX1560" s="219"/>
      <c r="AY1560" s="218"/>
      <c r="AZ1560" s="63"/>
      <c r="BG1560" s="63"/>
      <c r="BH1560" s="63"/>
      <c r="BI1560" s="63"/>
      <c r="BJ1560" s="63"/>
      <c r="BK1560" s="63"/>
      <c r="BL1560" s="63"/>
      <c r="BM1560" s="63"/>
      <c r="BN1560" s="63"/>
      <c r="BO1560" s="63"/>
      <c r="BP1560" s="63"/>
    </row>
    <row r="1561" spans="27:68" x14ac:dyDescent="0.2">
      <c r="AA1561" s="217"/>
      <c r="AB1561" s="218"/>
      <c r="AC1561" s="218"/>
      <c r="AD1561" s="219"/>
      <c r="AN1561" s="63"/>
      <c r="AO1561" s="63"/>
      <c r="AP1561" s="63"/>
      <c r="AQ1561" s="63"/>
      <c r="AR1561" s="63"/>
      <c r="AS1561" s="63"/>
      <c r="AT1561" s="63"/>
      <c r="AU1561" s="63"/>
      <c r="AV1561" s="217"/>
      <c r="AW1561" s="218"/>
      <c r="AX1561" s="219"/>
      <c r="AY1561" s="218"/>
      <c r="AZ1561" s="63"/>
      <c r="BG1561" s="63"/>
      <c r="BH1561" s="63"/>
      <c r="BI1561" s="63"/>
      <c r="BJ1561" s="63"/>
      <c r="BK1561" s="63"/>
      <c r="BL1561" s="63"/>
      <c r="BM1561" s="63"/>
      <c r="BN1561" s="63"/>
      <c r="BO1561" s="63"/>
      <c r="BP1561" s="63"/>
    </row>
    <row r="1562" spans="27:68" x14ac:dyDescent="0.2">
      <c r="AA1562" s="217"/>
      <c r="AB1562" s="218"/>
      <c r="AC1562" s="218"/>
      <c r="AD1562" s="219"/>
      <c r="AN1562" s="63"/>
      <c r="AO1562" s="63"/>
      <c r="AP1562" s="63"/>
      <c r="AQ1562" s="63"/>
      <c r="AR1562" s="63"/>
      <c r="AS1562" s="63"/>
      <c r="AT1562" s="63"/>
      <c r="AU1562" s="63"/>
      <c r="AV1562" s="217"/>
      <c r="AW1562" s="218"/>
      <c r="AX1562" s="219"/>
      <c r="AY1562" s="218"/>
      <c r="AZ1562" s="63"/>
      <c r="BG1562" s="63"/>
      <c r="BH1562" s="63"/>
      <c r="BI1562" s="63"/>
      <c r="BJ1562" s="63"/>
      <c r="BK1562" s="63"/>
      <c r="BL1562" s="63"/>
      <c r="BM1562" s="63"/>
      <c r="BN1562" s="63"/>
      <c r="BO1562" s="63"/>
      <c r="BP1562" s="63"/>
    </row>
    <row r="1563" spans="27:68" x14ac:dyDescent="0.2">
      <c r="AA1563" s="217"/>
      <c r="AB1563" s="218"/>
      <c r="AC1563" s="218"/>
      <c r="AD1563" s="219"/>
      <c r="AN1563" s="63"/>
      <c r="AO1563" s="63"/>
      <c r="AP1563" s="63"/>
      <c r="AQ1563" s="63"/>
      <c r="AR1563" s="63"/>
      <c r="AS1563" s="63"/>
      <c r="AT1563" s="63"/>
      <c r="AU1563" s="63"/>
      <c r="AV1563" s="217"/>
      <c r="AW1563" s="218"/>
      <c r="AX1563" s="219"/>
      <c r="AY1563" s="218"/>
      <c r="AZ1563" s="63"/>
      <c r="BG1563" s="63"/>
      <c r="BH1563" s="63"/>
      <c r="BI1563" s="63"/>
      <c r="BJ1563" s="63"/>
      <c r="BK1563" s="63"/>
      <c r="BL1563" s="63"/>
      <c r="BM1563" s="63"/>
      <c r="BN1563" s="63"/>
      <c r="BO1563" s="63"/>
      <c r="BP1563" s="63"/>
    </row>
    <row r="1564" spans="27:68" x14ac:dyDescent="0.2">
      <c r="AA1564" s="217"/>
      <c r="AB1564" s="218"/>
      <c r="AC1564" s="218"/>
      <c r="AD1564" s="219"/>
      <c r="AN1564" s="63"/>
      <c r="AO1564" s="63"/>
      <c r="AP1564" s="63"/>
      <c r="AQ1564" s="63"/>
      <c r="AR1564" s="63"/>
      <c r="AS1564" s="63"/>
      <c r="AT1564" s="63"/>
      <c r="AU1564" s="63"/>
      <c r="AV1564" s="217"/>
      <c r="AW1564" s="218"/>
      <c r="AX1564" s="219"/>
      <c r="AY1564" s="218"/>
      <c r="AZ1564" s="63"/>
      <c r="BG1564" s="63"/>
      <c r="BH1564" s="63"/>
      <c r="BI1564" s="63"/>
      <c r="BJ1564" s="63"/>
      <c r="BK1564" s="63"/>
      <c r="BL1564" s="63"/>
      <c r="BM1564" s="63"/>
      <c r="BN1564" s="63"/>
      <c r="BO1564" s="63"/>
      <c r="BP1564" s="63"/>
    </row>
    <row r="1565" spans="27:68" x14ac:dyDescent="0.2">
      <c r="AA1565" s="217"/>
      <c r="AB1565" s="218"/>
      <c r="AC1565" s="218"/>
      <c r="AD1565" s="219"/>
      <c r="AN1565" s="63"/>
      <c r="AO1565" s="63"/>
      <c r="AP1565" s="63"/>
      <c r="AQ1565" s="63"/>
      <c r="AR1565" s="63"/>
      <c r="AS1565" s="63"/>
      <c r="AT1565" s="63"/>
      <c r="AU1565" s="63"/>
      <c r="AV1565" s="217"/>
      <c r="AW1565" s="218"/>
      <c r="AX1565" s="219"/>
      <c r="AY1565" s="218"/>
      <c r="AZ1565" s="63"/>
      <c r="BG1565" s="63"/>
      <c r="BH1565" s="63"/>
      <c r="BI1565" s="63"/>
      <c r="BJ1565" s="63"/>
      <c r="BK1565" s="63"/>
      <c r="BL1565" s="63"/>
      <c r="BM1565" s="63"/>
      <c r="BN1565" s="63"/>
      <c r="BO1565" s="63"/>
      <c r="BP1565" s="63"/>
    </row>
    <row r="1566" spans="27:68" x14ac:dyDescent="0.2">
      <c r="AA1566" s="217"/>
      <c r="AB1566" s="218"/>
      <c r="AC1566" s="218"/>
      <c r="AD1566" s="219"/>
      <c r="AN1566" s="63"/>
      <c r="AO1566" s="63"/>
      <c r="AP1566" s="63"/>
      <c r="AQ1566" s="63"/>
      <c r="AR1566" s="63"/>
      <c r="AS1566" s="63"/>
      <c r="AT1566" s="63"/>
      <c r="AU1566" s="63"/>
      <c r="AV1566" s="217"/>
      <c r="AW1566" s="218"/>
      <c r="AX1566" s="219"/>
      <c r="AY1566" s="218"/>
      <c r="AZ1566" s="63"/>
      <c r="BG1566" s="63"/>
      <c r="BH1566" s="63"/>
      <c r="BI1566" s="63"/>
      <c r="BJ1566" s="63"/>
      <c r="BK1566" s="63"/>
      <c r="BL1566" s="63"/>
      <c r="BM1566" s="63"/>
      <c r="BN1566" s="63"/>
      <c r="BO1566" s="63"/>
      <c r="BP1566" s="63"/>
    </row>
    <row r="1567" spans="27:68" x14ac:dyDescent="0.2">
      <c r="AA1567" s="217"/>
      <c r="AB1567" s="218"/>
      <c r="AC1567" s="218"/>
      <c r="AD1567" s="219"/>
      <c r="AN1567" s="63"/>
      <c r="AO1567" s="63"/>
      <c r="AP1567" s="63"/>
      <c r="AQ1567" s="63"/>
      <c r="AR1567" s="63"/>
      <c r="AS1567" s="63"/>
      <c r="AT1567" s="63"/>
      <c r="AU1567" s="63"/>
      <c r="AV1567" s="217"/>
      <c r="AW1567" s="218"/>
      <c r="AX1567" s="219"/>
      <c r="AY1567" s="218"/>
      <c r="AZ1567" s="63"/>
      <c r="BG1567" s="63"/>
      <c r="BH1567" s="63"/>
      <c r="BI1567" s="63"/>
      <c r="BJ1567" s="63"/>
      <c r="BK1567" s="63"/>
      <c r="BL1567" s="63"/>
      <c r="BM1567" s="63"/>
      <c r="BN1567" s="63"/>
      <c r="BO1567" s="63"/>
      <c r="BP1567" s="63"/>
    </row>
    <row r="1568" spans="27:68" x14ac:dyDescent="0.2">
      <c r="AA1568" s="217"/>
      <c r="AB1568" s="218"/>
      <c r="AC1568" s="218"/>
      <c r="AD1568" s="219"/>
      <c r="AN1568" s="63"/>
      <c r="AO1568" s="63"/>
      <c r="AP1568" s="63"/>
      <c r="AQ1568" s="63"/>
      <c r="AR1568" s="63"/>
      <c r="AS1568" s="63"/>
      <c r="AT1568" s="63"/>
      <c r="AU1568" s="63"/>
      <c r="AV1568" s="217"/>
      <c r="AW1568" s="218"/>
      <c r="AX1568" s="219"/>
      <c r="AY1568" s="218"/>
      <c r="AZ1568" s="63"/>
      <c r="BG1568" s="63"/>
      <c r="BH1568" s="63"/>
      <c r="BI1568" s="63"/>
      <c r="BJ1568" s="63"/>
      <c r="BK1568" s="63"/>
      <c r="BL1568" s="63"/>
      <c r="BM1568" s="63"/>
      <c r="BN1568" s="63"/>
      <c r="BO1568" s="63"/>
      <c r="BP1568" s="63"/>
    </row>
    <row r="1569" spans="27:68" x14ac:dyDescent="0.2">
      <c r="AA1569" s="217"/>
      <c r="AB1569" s="218"/>
      <c r="AC1569" s="218"/>
      <c r="AD1569" s="219"/>
      <c r="AN1569" s="63"/>
      <c r="AO1569" s="63"/>
      <c r="AP1569" s="63"/>
      <c r="AQ1569" s="63"/>
      <c r="AR1569" s="63"/>
      <c r="AS1569" s="63"/>
      <c r="AT1569" s="63"/>
      <c r="AU1569" s="63"/>
      <c r="AV1569" s="217"/>
      <c r="AW1569" s="218"/>
      <c r="AX1569" s="219"/>
      <c r="AY1569" s="218"/>
      <c r="AZ1569" s="63"/>
      <c r="BG1569" s="63"/>
      <c r="BH1569" s="63"/>
      <c r="BI1569" s="63"/>
      <c r="BJ1569" s="63"/>
      <c r="BK1569" s="63"/>
      <c r="BL1569" s="63"/>
      <c r="BM1569" s="63"/>
      <c r="BN1569" s="63"/>
      <c r="BO1569" s="63"/>
      <c r="BP1569" s="63"/>
    </row>
    <row r="1570" spans="27:68" x14ac:dyDescent="0.2">
      <c r="AA1570" s="217"/>
      <c r="AB1570" s="218"/>
      <c r="AC1570" s="218"/>
      <c r="AD1570" s="219"/>
      <c r="AN1570" s="63"/>
      <c r="AO1570" s="63"/>
      <c r="AP1570" s="63"/>
      <c r="AQ1570" s="63"/>
      <c r="AR1570" s="63"/>
      <c r="AS1570" s="63"/>
      <c r="AT1570" s="63"/>
      <c r="AU1570" s="63"/>
      <c r="AV1570" s="217"/>
      <c r="AW1570" s="218"/>
      <c r="AX1570" s="219"/>
      <c r="AY1570" s="218"/>
      <c r="AZ1570" s="63"/>
      <c r="BG1570" s="63"/>
      <c r="BH1570" s="63"/>
      <c r="BI1570" s="63"/>
      <c r="BJ1570" s="63"/>
      <c r="BK1570" s="63"/>
      <c r="BL1570" s="63"/>
      <c r="BM1570" s="63"/>
      <c r="BN1570" s="63"/>
      <c r="BO1570" s="63"/>
      <c r="BP1570" s="63"/>
    </row>
    <row r="1571" spans="27:68" x14ac:dyDescent="0.2">
      <c r="AA1571" s="217"/>
      <c r="AB1571" s="218"/>
      <c r="AC1571" s="218"/>
      <c r="AD1571" s="219"/>
      <c r="AN1571" s="63"/>
      <c r="AO1571" s="63"/>
      <c r="AP1571" s="63"/>
      <c r="AQ1571" s="63"/>
      <c r="AR1571" s="63"/>
      <c r="AS1571" s="63"/>
      <c r="AT1571" s="63"/>
      <c r="AU1571" s="63"/>
      <c r="AV1571" s="217"/>
      <c r="AW1571" s="218"/>
      <c r="AX1571" s="219"/>
      <c r="AY1571" s="218"/>
      <c r="AZ1571" s="63"/>
      <c r="BG1571" s="63"/>
      <c r="BH1571" s="63"/>
      <c r="BI1571" s="63"/>
      <c r="BJ1571" s="63"/>
      <c r="BK1571" s="63"/>
      <c r="BL1571" s="63"/>
      <c r="BM1571" s="63"/>
      <c r="BN1571" s="63"/>
      <c r="BO1571" s="63"/>
      <c r="BP1571" s="63"/>
    </row>
    <row r="1572" spans="27:68" x14ac:dyDescent="0.2">
      <c r="AA1572" s="217"/>
      <c r="AB1572" s="218"/>
      <c r="AC1572" s="218"/>
      <c r="AD1572" s="219"/>
      <c r="AN1572" s="63"/>
      <c r="AO1572" s="63"/>
      <c r="AP1572" s="63"/>
      <c r="AQ1572" s="63"/>
      <c r="AR1572" s="63"/>
      <c r="AS1572" s="63"/>
      <c r="AT1572" s="63"/>
      <c r="AU1572" s="63"/>
      <c r="AV1572" s="217"/>
      <c r="AW1572" s="218"/>
      <c r="AX1572" s="219"/>
      <c r="AY1572" s="218"/>
      <c r="AZ1572" s="63"/>
      <c r="BG1572" s="63"/>
      <c r="BH1572" s="63"/>
      <c r="BI1572" s="63"/>
      <c r="BJ1572" s="63"/>
      <c r="BK1572" s="63"/>
      <c r="BL1572" s="63"/>
      <c r="BM1572" s="63"/>
      <c r="BN1572" s="63"/>
      <c r="BO1572" s="63"/>
      <c r="BP1572" s="63"/>
    </row>
    <row r="1573" spans="27:68" x14ac:dyDescent="0.2">
      <c r="AA1573" s="217"/>
      <c r="AB1573" s="218"/>
      <c r="AC1573" s="218"/>
      <c r="AD1573" s="219"/>
      <c r="AN1573" s="63"/>
      <c r="AO1573" s="63"/>
      <c r="AP1573" s="63"/>
      <c r="AQ1573" s="63"/>
      <c r="AR1573" s="63"/>
      <c r="AS1573" s="63"/>
      <c r="AT1573" s="63"/>
      <c r="AU1573" s="63"/>
      <c r="AV1573" s="217"/>
      <c r="AW1573" s="218"/>
      <c r="AX1573" s="219"/>
      <c r="AY1573" s="218"/>
      <c r="AZ1573" s="63"/>
      <c r="BG1573" s="63"/>
      <c r="BH1573" s="63"/>
      <c r="BI1573" s="63"/>
      <c r="BJ1573" s="63"/>
      <c r="BK1573" s="63"/>
      <c r="BL1573" s="63"/>
      <c r="BM1573" s="63"/>
      <c r="BN1573" s="63"/>
      <c r="BO1573" s="63"/>
      <c r="BP1573" s="63"/>
    </row>
    <row r="1574" spans="27:68" x14ac:dyDescent="0.2">
      <c r="AA1574" s="217"/>
      <c r="AB1574" s="218"/>
      <c r="AC1574" s="218"/>
      <c r="AD1574" s="219"/>
      <c r="AN1574" s="63"/>
      <c r="AO1574" s="63"/>
      <c r="AP1574" s="63"/>
      <c r="AQ1574" s="63"/>
      <c r="AR1574" s="63"/>
      <c r="AS1574" s="63"/>
      <c r="AT1574" s="63"/>
      <c r="AU1574" s="63"/>
      <c r="AV1574" s="217"/>
      <c r="AW1574" s="218"/>
      <c r="AX1574" s="219"/>
      <c r="AY1574" s="218"/>
      <c r="AZ1574" s="63"/>
      <c r="BG1574" s="63"/>
      <c r="BH1574" s="63"/>
      <c r="BI1574" s="63"/>
      <c r="BJ1574" s="63"/>
      <c r="BK1574" s="63"/>
      <c r="BL1574" s="63"/>
      <c r="BM1574" s="63"/>
      <c r="BN1574" s="63"/>
      <c r="BO1574" s="63"/>
      <c r="BP1574" s="63"/>
    </row>
    <row r="1575" spans="27:68" x14ac:dyDescent="0.2">
      <c r="AA1575" s="217"/>
      <c r="AB1575" s="218"/>
      <c r="AC1575" s="218"/>
      <c r="AD1575" s="219"/>
      <c r="AN1575" s="63"/>
      <c r="AO1575" s="63"/>
      <c r="AP1575" s="63"/>
      <c r="AQ1575" s="63"/>
      <c r="AR1575" s="63"/>
      <c r="AS1575" s="63"/>
      <c r="AT1575" s="63"/>
      <c r="AU1575" s="63"/>
      <c r="AV1575" s="217"/>
      <c r="AW1575" s="218"/>
      <c r="AX1575" s="219"/>
      <c r="AY1575" s="218"/>
      <c r="AZ1575" s="63"/>
      <c r="BG1575" s="63"/>
      <c r="BH1575" s="63"/>
      <c r="BI1575" s="63"/>
      <c r="BJ1575" s="63"/>
      <c r="BK1575" s="63"/>
      <c r="BL1575" s="63"/>
      <c r="BM1575" s="63"/>
      <c r="BN1575" s="63"/>
      <c r="BO1575" s="63"/>
      <c r="BP1575" s="63"/>
    </row>
    <row r="1576" spans="27:68" x14ac:dyDescent="0.2">
      <c r="AA1576" s="217"/>
      <c r="AB1576" s="218"/>
      <c r="AC1576" s="218"/>
      <c r="AD1576" s="219"/>
      <c r="AN1576" s="63"/>
      <c r="AO1576" s="63"/>
      <c r="AP1576" s="63"/>
      <c r="AQ1576" s="63"/>
      <c r="AR1576" s="63"/>
      <c r="AS1576" s="63"/>
      <c r="AT1576" s="63"/>
      <c r="AU1576" s="63"/>
      <c r="AV1576" s="217"/>
      <c r="AW1576" s="218"/>
      <c r="AX1576" s="219"/>
      <c r="AY1576" s="218"/>
      <c r="AZ1576" s="63"/>
      <c r="BG1576" s="63"/>
      <c r="BH1576" s="63"/>
      <c r="BI1576" s="63"/>
      <c r="BJ1576" s="63"/>
      <c r="BK1576" s="63"/>
      <c r="BL1576" s="63"/>
      <c r="BM1576" s="63"/>
      <c r="BN1576" s="63"/>
      <c r="BO1576" s="63"/>
      <c r="BP1576" s="63"/>
    </row>
    <row r="1577" spans="27:68" x14ac:dyDescent="0.2">
      <c r="AA1577" s="217"/>
      <c r="AB1577" s="218"/>
      <c r="AC1577" s="218"/>
      <c r="AD1577" s="219"/>
      <c r="AN1577" s="63"/>
      <c r="AO1577" s="63"/>
      <c r="AP1577" s="63"/>
      <c r="AQ1577" s="63"/>
      <c r="AR1577" s="63"/>
      <c r="AS1577" s="63"/>
      <c r="AT1577" s="63"/>
      <c r="AU1577" s="63"/>
      <c r="AV1577" s="217"/>
      <c r="AW1577" s="218"/>
      <c r="AX1577" s="219"/>
      <c r="AY1577" s="218"/>
      <c r="AZ1577" s="63"/>
      <c r="BG1577" s="63"/>
      <c r="BH1577" s="63"/>
      <c r="BI1577" s="63"/>
      <c r="BJ1577" s="63"/>
      <c r="BK1577" s="63"/>
      <c r="BL1577" s="63"/>
      <c r="BM1577" s="63"/>
      <c r="BN1577" s="63"/>
      <c r="BO1577" s="63"/>
      <c r="BP1577" s="63"/>
    </row>
    <row r="1578" spans="27:68" x14ac:dyDescent="0.2">
      <c r="AA1578" s="217"/>
      <c r="AB1578" s="218"/>
      <c r="AC1578" s="218"/>
      <c r="AD1578" s="219"/>
      <c r="AN1578" s="63"/>
      <c r="AO1578" s="63"/>
      <c r="AP1578" s="63"/>
      <c r="AQ1578" s="63"/>
      <c r="AR1578" s="63"/>
      <c r="AS1578" s="63"/>
      <c r="AT1578" s="63"/>
      <c r="AU1578" s="63"/>
      <c r="AV1578" s="217"/>
      <c r="AW1578" s="218"/>
      <c r="AX1578" s="219"/>
      <c r="AY1578" s="218"/>
      <c r="AZ1578" s="63"/>
      <c r="BG1578" s="63"/>
      <c r="BH1578" s="63"/>
      <c r="BI1578" s="63"/>
      <c r="BJ1578" s="63"/>
      <c r="BK1578" s="63"/>
      <c r="BL1578" s="63"/>
      <c r="BM1578" s="63"/>
      <c r="BN1578" s="63"/>
      <c r="BO1578" s="63"/>
      <c r="BP1578" s="63"/>
    </row>
    <row r="1579" spans="27:68" x14ac:dyDescent="0.2">
      <c r="AA1579" s="217"/>
      <c r="AB1579" s="218"/>
      <c r="AC1579" s="218"/>
      <c r="AD1579" s="219"/>
      <c r="AN1579" s="63"/>
      <c r="AO1579" s="63"/>
      <c r="AP1579" s="63"/>
      <c r="AQ1579" s="63"/>
      <c r="AR1579" s="63"/>
      <c r="AS1579" s="63"/>
      <c r="AT1579" s="63"/>
      <c r="AU1579" s="63"/>
      <c r="AV1579" s="217"/>
      <c r="AW1579" s="218"/>
      <c r="AX1579" s="219"/>
      <c r="AY1579" s="218"/>
      <c r="AZ1579" s="63"/>
      <c r="BG1579" s="63"/>
      <c r="BH1579" s="63"/>
      <c r="BI1579" s="63"/>
      <c r="BJ1579" s="63"/>
      <c r="BK1579" s="63"/>
      <c r="BL1579" s="63"/>
      <c r="BM1579" s="63"/>
      <c r="BN1579" s="63"/>
      <c r="BO1579" s="63"/>
      <c r="BP1579" s="63"/>
    </row>
    <row r="1580" spans="27:68" x14ac:dyDescent="0.2">
      <c r="AA1580" s="217"/>
      <c r="AB1580" s="218"/>
      <c r="AC1580" s="218"/>
      <c r="AD1580" s="219"/>
      <c r="AN1580" s="63"/>
      <c r="AO1580" s="63"/>
      <c r="AP1580" s="63"/>
      <c r="AQ1580" s="63"/>
      <c r="AR1580" s="63"/>
      <c r="AS1580" s="63"/>
      <c r="AT1580" s="63"/>
      <c r="AU1580" s="63"/>
      <c r="AV1580" s="217"/>
      <c r="AW1580" s="218"/>
      <c r="AX1580" s="219"/>
      <c r="AY1580" s="218"/>
      <c r="AZ1580" s="63"/>
      <c r="BG1580" s="63"/>
      <c r="BH1580" s="63"/>
      <c r="BI1580" s="63"/>
      <c r="BJ1580" s="63"/>
      <c r="BK1580" s="63"/>
      <c r="BL1580" s="63"/>
      <c r="BM1580" s="63"/>
      <c r="BN1580" s="63"/>
      <c r="BO1580" s="63"/>
      <c r="BP1580" s="63"/>
    </row>
    <row r="1581" spans="27:68" x14ac:dyDescent="0.2">
      <c r="AA1581" s="217"/>
      <c r="AB1581" s="218"/>
      <c r="AC1581" s="218"/>
      <c r="AD1581" s="219"/>
      <c r="AN1581" s="63"/>
      <c r="AO1581" s="63"/>
      <c r="AP1581" s="63"/>
      <c r="AQ1581" s="63"/>
      <c r="AR1581" s="63"/>
      <c r="AS1581" s="63"/>
      <c r="AT1581" s="63"/>
      <c r="AU1581" s="63"/>
      <c r="AV1581" s="217"/>
      <c r="AW1581" s="218"/>
      <c r="AX1581" s="219"/>
      <c r="AY1581" s="218"/>
      <c r="AZ1581" s="63"/>
      <c r="BG1581" s="63"/>
      <c r="BH1581" s="63"/>
      <c r="BI1581" s="63"/>
      <c r="BJ1581" s="63"/>
      <c r="BK1581" s="63"/>
      <c r="BL1581" s="63"/>
      <c r="BM1581" s="63"/>
      <c r="BN1581" s="63"/>
      <c r="BO1581" s="63"/>
      <c r="BP1581" s="63"/>
    </row>
    <row r="1582" spans="27:68" x14ac:dyDescent="0.2">
      <c r="AA1582" s="217"/>
      <c r="AB1582" s="218"/>
      <c r="AC1582" s="218"/>
      <c r="AD1582" s="219"/>
      <c r="AN1582" s="63"/>
      <c r="AO1582" s="63"/>
      <c r="AP1582" s="63"/>
      <c r="AQ1582" s="63"/>
      <c r="AR1582" s="63"/>
      <c r="AS1582" s="63"/>
      <c r="AT1582" s="63"/>
      <c r="AU1582" s="63"/>
      <c r="AV1582" s="217"/>
      <c r="AW1582" s="218"/>
      <c r="AX1582" s="219"/>
      <c r="AY1582" s="218"/>
      <c r="AZ1582" s="63"/>
      <c r="BG1582" s="63"/>
      <c r="BH1582" s="63"/>
      <c r="BI1582" s="63"/>
      <c r="BJ1582" s="63"/>
      <c r="BK1582" s="63"/>
      <c r="BL1582" s="63"/>
      <c r="BM1582" s="63"/>
      <c r="BN1582" s="63"/>
      <c r="BO1582" s="63"/>
      <c r="BP1582" s="63"/>
    </row>
    <row r="1583" spans="27:68" x14ac:dyDescent="0.2">
      <c r="AA1583" s="217"/>
      <c r="AB1583" s="218"/>
      <c r="AC1583" s="218"/>
      <c r="AD1583" s="219"/>
      <c r="AN1583" s="63"/>
      <c r="AO1583" s="63"/>
      <c r="AP1583" s="63"/>
      <c r="AQ1583" s="63"/>
      <c r="AR1583" s="63"/>
      <c r="AS1583" s="63"/>
      <c r="AT1583" s="63"/>
      <c r="AU1583" s="63"/>
      <c r="AV1583" s="217"/>
      <c r="AW1583" s="218"/>
      <c r="AX1583" s="219"/>
      <c r="AY1583" s="218"/>
      <c r="AZ1583" s="63"/>
      <c r="BG1583" s="63"/>
      <c r="BH1583" s="63"/>
      <c r="BI1583" s="63"/>
      <c r="BJ1583" s="63"/>
      <c r="BK1583" s="63"/>
      <c r="BL1583" s="63"/>
      <c r="BM1583" s="63"/>
      <c r="BN1583" s="63"/>
      <c r="BO1583" s="63"/>
      <c r="BP1583" s="63"/>
    </row>
    <row r="1584" spans="27:68" x14ac:dyDescent="0.2">
      <c r="AA1584" s="217"/>
      <c r="AB1584" s="218"/>
      <c r="AC1584" s="218"/>
      <c r="AD1584" s="219"/>
      <c r="AN1584" s="63"/>
      <c r="AO1584" s="63"/>
      <c r="AP1584" s="63"/>
      <c r="AQ1584" s="63"/>
      <c r="AR1584" s="63"/>
      <c r="AS1584" s="63"/>
      <c r="AT1584" s="63"/>
      <c r="AU1584" s="63"/>
      <c r="AV1584" s="217"/>
      <c r="AW1584" s="218"/>
      <c r="AX1584" s="219"/>
      <c r="AY1584" s="218"/>
      <c r="AZ1584" s="63"/>
      <c r="BG1584" s="63"/>
      <c r="BH1584" s="63"/>
      <c r="BI1584" s="63"/>
      <c r="BJ1584" s="63"/>
      <c r="BK1584" s="63"/>
      <c r="BL1584" s="63"/>
      <c r="BM1584" s="63"/>
      <c r="BN1584" s="63"/>
      <c r="BO1584" s="63"/>
      <c r="BP1584" s="63"/>
    </row>
    <row r="1585" spans="27:68" x14ac:dyDescent="0.2">
      <c r="AA1585" s="217"/>
      <c r="AB1585" s="218"/>
      <c r="AC1585" s="218"/>
      <c r="AD1585" s="219"/>
      <c r="AN1585" s="63"/>
      <c r="AO1585" s="63"/>
      <c r="AP1585" s="63"/>
      <c r="AQ1585" s="63"/>
      <c r="AR1585" s="63"/>
      <c r="AS1585" s="63"/>
      <c r="AT1585" s="63"/>
      <c r="AU1585" s="63"/>
      <c r="AV1585" s="217"/>
      <c r="AW1585" s="218"/>
      <c r="AX1585" s="219"/>
      <c r="AY1585" s="218"/>
      <c r="AZ1585" s="63"/>
      <c r="BG1585" s="63"/>
      <c r="BH1585" s="63"/>
      <c r="BI1585" s="63"/>
      <c r="BJ1585" s="63"/>
      <c r="BK1585" s="63"/>
      <c r="BL1585" s="63"/>
      <c r="BM1585" s="63"/>
      <c r="BN1585" s="63"/>
      <c r="BO1585" s="63"/>
      <c r="BP1585" s="63"/>
    </row>
    <row r="1586" spans="27:68" x14ac:dyDescent="0.2">
      <c r="AA1586" s="217"/>
      <c r="AB1586" s="218"/>
      <c r="AC1586" s="218"/>
      <c r="AD1586" s="219"/>
      <c r="AN1586" s="63"/>
      <c r="AO1586" s="63"/>
      <c r="AP1586" s="63"/>
      <c r="AQ1586" s="63"/>
      <c r="AR1586" s="63"/>
      <c r="AS1586" s="63"/>
      <c r="AT1586" s="63"/>
      <c r="AU1586" s="63"/>
      <c r="AV1586" s="217"/>
      <c r="AW1586" s="218"/>
      <c r="AX1586" s="219"/>
      <c r="AY1586" s="218"/>
      <c r="AZ1586" s="63"/>
      <c r="BG1586" s="63"/>
      <c r="BH1586" s="63"/>
      <c r="BI1586" s="63"/>
      <c r="BJ1586" s="63"/>
      <c r="BK1586" s="63"/>
      <c r="BL1586" s="63"/>
      <c r="BM1586" s="63"/>
      <c r="BN1586" s="63"/>
      <c r="BO1586" s="63"/>
      <c r="BP1586" s="63"/>
    </row>
    <row r="1587" spans="27:68" x14ac:dyDescent="0.2">
      <c r="AA1587" s="217"/>
      <c r="AB1587" s="218"/>
      <c r="AC1587" s="218"/>
      <c r="AD1587" s="219"/>
      <c r="AN1587" s="63"/>
      <c r="AO1587" s="63"/>
      <c r="AP1587" s="63"/>
      <c r="AQ1587" s="63"/>
      <c r="AR1587" s="63"/>
      <c r="AS1587" s="63"/>
      <c r="AT1587" s="63"/>
      <c r="AU1587" s="63"/>
      <c r="AV1587" s="217"/>
      <c r="AW1587" s="218"/>
      <c r="AX1587" s="219"/>
      <c r="AY1587" s="218"/>
      <c r="AZ1587" s="63"/>
      <c r="BG1587" s="63"/>
      <c r="BH1587" s="63"/>
      <c r="BI1587" s="63"/>
      <c r="BJ1587" s="63"/>
      <c r="BK1587" s="63"/>
      <c r="BL1587" s="63"/>
      <c r="BM1587" s="63"/>
      <c r="BN1587" s="63"/>
      <c r="BO1587" s="63"/>
      <c r="BP1587" s="63"/>
    </row>
    <row r="1588" spans="27:68" x14ac:dyDescent="0.2">
      <c r="AA1588" s="217"/>
      <c r="AB1588" s="218"/>
      <c r="AC1588" s="218"/>
      <c r="AD1588" s="219"/>
      <c r="AN1588" s="63"/>
      <c r="AO1588" s="63"/>
      <c r="AP1588" s="63"/>
      <c r="AQ1588" s="63"/>
      <c r="AR1588" s="63"/>
      <c r="AS1588" s="63"/>
      <c r="AT1588" s="63"/>
      <c r="AU1588" s="63"/>
      <c r="AV1588" s="217"/>
      <c r="AW1588" s="218"/>
      <c r="AX1588" s="219"/>
      <c r="AY1588" s="218"/>
      <c r="AZ1588" s="63"/>
      <c r="BG1588" s="63"/>
      <c r="BH1588" s="63"/>
      <c r="BI1588" s="63"/>
      <c r="BJ1588" s="63"/>
      <c r="BK1588" s="63"/>
      <c r="BL1588" s="63"/>
      <c r="BM1588" s="63"/>
      <c r="BN1588" s="63"/>
      <c r="BO1588" s="63"/>
      <c r="BP1588" s="63"/>
    </row>
    <row r="1589" spans="27:68" x14ac:dyDescent="0.2">
      <c r="AA1589" s="217"/>
      <c r="AB1589" s="218"/>
      <c r="AC1589" s="218"/>
      <c r="AD1589" s="219"/>
      <c r="AN1589" s="63"/>
      <c r="AO1589" s="63"/>
      <c r="AP1589" s="63"/>
      <c r="AQ1589" s="63"/>
      <c r="AR1589" s="63"/>
      <c r="AS1589" s="63"/>
      <c r="AT1589" s="63"/>
      <c r="AU1589" s="63"/>
      <c r="AV1589" s="217"/>
      <c r="AW1589" s="218"/>
      <c r="AX1589" s="219"/>
      <c r="AY1589" s="218"/>
      <c r="AZ1589" s="63"/>
      <c r="BG1589" s="63"/>
      <c r="BH1589" s="63"/>
      <c r="BI1589" s="63"/>
      <c r="BJ1589" s="63"/>
      <c r="BK1589" s="63"/>
      <c r="BL1589" s="63"/>
      <c r="BM1589" s="63"/>
      <c r="BN1589" s="63"/>
      <c r="BO1589" s="63"/>
      <c r="BP1589" s="63"/>
    </row>
    <row r="1590" spans="27:68" x14ac:dyDescent="0.2">
      <c r="AA1590" s="217"/>
      <c r="AB1590" s="218"/>
      <c r="AC1590" s="218"/>
      <c r="AD1590" s="219"/>
      <c r="AN1590" s="63"/>
      <c r="AO1590" s="63"/>
      <c r="AP1590" s="63"/>
      <c r="AQ1590" s="63"/>
      <c r="AR1590" s="63"/>
      <c r="AS1590" s="63"/>
      <c r="AT1590" s="63"/>
      <c r="AU1590" s="63"/>
      <c r="AV1590" s="217"/>
      <c r="AW1590" s="218"/>
      <c r="AX1590" s="219"/>
      <c r="AY1590" s="218"/>
      <c r="AZ1590" s="63"/>
      <c r="BG1590" s="63"/>
      <c r="BH1590" s="63"/>
      <c r="BI1590" s="63"/>
      <c r="BJ1590" s="63"/>
      <c r="BK1590" s="63"/>
      <c r="BL1590" s="63"/>
      <c r="BM1590" s="63"/>
      <c r="BN1590" s="63"/>
      <c r="BO1590" s="63"/>
      <c r="BP1590" s="63"/>
    </row>
    <row r="1591" spans="27:68" x14ac:dyDescent="0.2">
      <c r="AA1591" s="217"/>
      <c r="AB1591" s="218"/>
      <c r="AC1591" s="218"/>
      <c r="AD1591" s="219"/>
      <c r="AN1591" s="63"/>
      <c r="AO1591" s="63"/>
      <c r="AP1591" s="63"/>
      <c r="AQ1591" s="63"/>
      <c r="AR1591" s="63"/>
      <c r="AS1591" s="63"/>
      <c r="AT1591" s="63"/>
      <c r="AU1591" s="63"/>
      <c r="AV1591" s="217"/>
      <c r="AW1591" s="218"/>
      <c r="AX1591" s="219"/>
      <c r="AY1591" s="218"/>
      <c r="AZ1591" s="63"/>
      <c r="BG1591" s="63"/>
      <c r="BH1591" s="63"/>
      <c r="BI1591" s="63"/>
      <c r="BJ1591" s="63"/>
      <c r="BK1591" s="63"/>
      <c r="BL1591" s="63"/>
      <c r="BM1591" s="63"/>
      <c r="BN1591" s="63"/>
      <c r="BO1591" s="63"/>
      <c r="BP1591" s="63"/>
    </row>
    <row r="1592" spans="27:68" x14ac:dyDescent="0.2">
      <c r="AA1592" s="217"/>
      <c r="AB1592" s="218"/>
      <c r="AC1592" s="218"/>
      <c r="AD1592" s="219"/>
      <c r="AN1592" s="63"/>
      <c r="AO1592" s="63"/>
      <c r="AP1592" s="63"/>
      <c r="AQ1592" s="63"/>
      <c r="AR1592" s="63"/>
      <c r="AS1592" s="63"/>
      <c r="AT1592" s="63"/>
      <c r="AU1592" s="63"/>
      <c r="AV1592" s="217"/>
      <c r="AW1592" s="218"/>
      <c r="AX1592" s="219"/>
      <c r="AY1592" s="218"/>
      <c r="AZ1592" s="63"/>
      <c r="BG1592" s="63"/>
      <c r="BH1592" s="63"/>
      <c r="BI1592" s="63"/>
      <c r="BJ1592" s="63"/>
      <c r="BK1592" s="63"/>
      <c r="BL1592" s="63"/>
      <c r="BM1592" s="63"/>
      <c r="BN1592" s="63"/>
      <c r="BO1592" s="63"/>
      <c r="BP1592" s="63"/>
    </row>
    <row r="1593" spans="27:68" x14ac:dyDescent="0.2">
      <c r="AA1593" s="217"/>
      <c r="AB1593" s="218"/>
      <c r="AC1593" s="218"/>
      <c r="AD1593" s="219"/>
      <c r="AN1593" s="63"/>
      <c r="AO1593" s="63"/>
      <c r="AP1593" s="63"/>
      <c r="AQ1593" s="63"/>
      <c r="AR1593" s="63"/>
      <c r="AS1593" s="63"/>
      <c r="AT1593" s="63"/>
      <c r="AU1593" s="63"/>
      <c r="AV1593" s="217"/>
      <c r="AW1593" s="218"/>
      <c r="AX1593" s="219"/>
      <c r="AY1593" s="218"/>
      <c r="AZ1593" s="63"/>
      <c r="BG1593" s="63"/>
      <c r="BH1593" s="63"/>
      <c r="BI1593" s="63"/>
      <c r="BJ1593" s="63"/>
      <c r="BK1593" s="63"/>
      <c r="BL1593" s="63"/>
      <c r="BM1593" s="63"/>
      <c r="BN1593" s="63"/>
      <c r="BO1593" s="63"/>
      <c r="BP1593" s="63"/>
    </row>
    <row r="1594" spans="27:68" x14ac:dyDescent="0.2">
      <c r="AA1594" s="217"/>
      <c r="AB1594" s="218"/>
      <c r="AC1594" s="218"/>
      <c r="AD1594" s="219"/>
      <c r="AN1594" s="63"/>
      <c r="AO1594" s="63"/>
      <c r="AP1594" s="63"/>
      <c r="AQ1594" s="63"/>
      <c r="AR1594" s="63"/>
      <c r="AS1594" s="63"/>
      <c r="AT1594" s="63"/>
      <c r="AU1594" s="63"/>
      <c r="AV1594" s="217"/>
      <c r="AW1594" s="218"/>
      <c r="AX1594" s="219"/>
      <c r="AY1594" s="218"/>
      <c r="AZ1594" s="63"/>
      <c r="BG1594" s="63"/>
      <c r="BH1594" s="63"/>
      <c r="BI1594" s="63"/>
      <c r="BJ1594" s="63"/>
      <c r="BK1594" s="63"/>
      <c r="BL1594" s="63"/>
      <c r="BM1594" s="63"/>
      <c r="BN1594" s="63"/>
      <c r="BO1594" s="63"/>
      <c r="BP1594" s="63"/>
    </row>
    <row r="1595" spans="27:68" x14ac:dyDescent="0.2">
      <c r="AA1595" s="217"/>
      <c r="AB1595" s="218"/>
      <c r="AC1595" s="218"/>
      <c r="AD1595" s="219"/>
      <c r="AN1595" s="63"/>
      <c r="AO1595" s="63"/>
      <c r="AP1595" s="63"/>
      <c r="AQ1595" s="63"/>
      <c r="AR1595" s="63"/>
      <c r="AS1595" s="63"/>
      <c r="AT1595" s="63"/>
      <c r="AU1595" s="63"/>
      <c r="AV1595" s="217"/>
      <c r="AW1595" s="218"/>
      <c r="AX1595" s="219"/>
      <c r="AY1595" s="218"/>
      <c r="AZ1595" s="63"/>
      <c r="BG1595" s="63"/>
      <c r="BH1595" s="63"/>
      <c r="BI1595" s="63"/>
      <c r="BJ1595" s="63"/>
      <c r="BK1595" s="63"/>
      <c r="BL1595" s="63"/>
      <c r="BM1595" s="63"/>
      <c r="BN1595" s="63"/>
      <c r="BO1595" s="63"/>
      <c r="BP1595" s="63"/>
    </row>
    <row r="1596" spans="27:68" x14ac:dyDescent="0.2">
      <c r="AA1596" s="217"/>
      <c r="AB1596" s="218"/>
      <c r="AC1596" s="218"/>
      <c r="AD1596" s="219"/>
      <c r="AN1596" s="63"/>
      <c r="AO1596" s="63"/>
      <c r="AP1596" s="63"/>
      <c r="AQ1596" s="63"/>
      <c r="AR1596" s="63"/>
      <c r="AS1596" s="63"/>
      <c r="AT1596" s="63"/>
      <c r="AU1596" s="63"/>
      <c r="AV1596" s="217"/>
      <c r="AW1596" s="218"/>
      <c r="AX1596" s="219"/>
      <c r="AY1596" s="218"/>
      <c r="AZ1596" s="63"/>
      <c r="BG1596" s="63"/>
      <c r="BH1596" s="63"/>
      <c r="BI1596" s="63"/>
      <c r="BJ1596" s="63"/>
      <c r="BK1596" s="63"/>
      <c r="BL1596" s="63"/>
      <c r="BM1596" s="63"/>
      <c r="BN1596" s="63"/>
      <c r="BO1596" s="63"/>
      <c r="BP1596" s="63"/>
    </row>
    <row r="1597" spans="27:68" x14ac:dyDescent="0.2">
      <c r="AA1597" s="217"/>
      <c r="AB1597" s="218"/>
      <c r="AC1597" s="218"/>
      <c r="AD1597" s="219"/>
      <c r="AN1597" s="63"/>
      <c r="AO1597" s="63"/>
      <c r="AP1597" s="63"/>
      <c r="AQ1597" s="63"/>
      <c r="AR1597" s="63"/>
      <c r="AS1597" s="63"/>
      <c r="AT1597" s="63"/>
      <c r="AU1597" s="63"/>
      <c r="AV1597" s="217"/>
      <c r="AW1597" s="218"/>
      <c r="AX1597" s="219"/>
      <c r="AY1597" s="218"/>
      <c r="AZ1597" s="63"/>
      <c r="BG1597" s="63"/>
      <c r="BH1597" s="63"/>
      <c r="BI1597" s="63"/>
      <c r="BJ1597" s="63"/>
      <c r="BK1597" s="63"/>
      <c r="BL1597" s="63"/>
      <c r="BM1597" s="63"/>
      <c r="BN1597" s="63"/>
      <c r="BO1597" s="63"/>
      <c r="BP1597" s="63"/>
    </row>
    <row r="1598" spans="27:68" x14ac:dyDescent="0.2">
      <c r="AA1598" s="217"/>
      <c r="AB1598" s="218"/>
      <c r="AC1598" s="218"/>
      <c r="AD1598" s="219"/>
      <c r="AN1598" s="63"/>
      <c r="AO1598" s="63"/>
      <c r="AP1598" s="63"/>
      <c r="AQ1598" s="63"/>
      <c r="AR1598" s="63"/>
      <c r="AS1598" s="63"/>
      <c r="AT1598" s="63"/>
      <c r="AU1598" s="63"/>
      <c r="AV1598" s="217"/>
      <c r="AW1598" s="218"/>
      <c r="AX1598" s="219"/>
      <c r="AY1598" s="218"/>
      <c r="AZ1598" s="63"/>
      <c r="BG1598" s="63"/>
      <c r="BH1598" s="63"/>
      <c r="BI1598" s="63"/>
      <c r="BJ1598" s="63"/>
      <c r="BK1598" s="63"/>
      <c r="BL1598" s="63"/>
      <c r="BM1598" s="63"/>
      <c r="BN1598" s="63"/>
      <c r="BO1598" s="63"/>
      <c r="BP1598" s="63"/>
    </row>
    <row r="1599" spans="27:68" x14ac:dyDescent="0.2">
      <c r="AA1599" s="217"/>
      <c r="AB1599" s="218"/>
      <c r="AC1599" s="218"/>
      <c r="AD1599" s="219"/>
      <c r="AN1599" s="63"/>
      <c r="AO1599" s="63"/>
      <c r="AP1599" s="63"/>
      <c r="AQ1599" s="63"/>
      <c r="AR1599" s="63"/>
      <c r="AS1599" s="63"/>
      <c r="AT1599" s="63"/>
      <c r="AU1599" s="63"/>
      <c r="AV1599" s="217"/>
      <c r="AW1599" s="218"/>
      <c r="AX1599" s="219"/>
      <c r="AY1599" s="218"/>
      <c r="AZ1599" s="63"/>
      <c r="BG1599" s="63"/>
      <c r="BH1599" s="63"/>
      <c r="BI1599" s="63"/>
      <c r="BJ1599" s="63"/>
      <c r="BK1599" s="63"/>
      <c r="BL1599" s="63"/>
      <c r="BM1599" s="63"/>
      <c r="BN1599" s="63"/>
      <c r="BO1599" s="63"/>
      <c r="BP1599" s="63"/>
    </row>
    <row r="1600" spans="27:68" x14ac:dyDescent="0.2">
      <c r="AA1600" s="217"/>
      <c r="AB1600" s="218"/>
      <c r="AC1600" s="218"/>
      <c r="AD1600" s="219"/>
      <c r="AN1600" s="63"/>
      <c r="AO1600" s="63"/>
      <c r="AP1600" s="63"/>
      <c r="AQ1600" s="63"/>
      <c r="AR1600" s="63"/>
      <c r="AS1600" s="63"/>
      <c r="AT1600" s="63"/>
      <c r="AU1600" s="63"/>
      <c r="AV1600" s="217"/>
      <c r="AW1600" s="218"/>
      <c r="AX1600" s="219"/>
      <c r="AY1600" s="218"/>
      <c r="AZ1600" s="63"/>
      <c r="BG1600" s="63"/>
      <c r="BH1600" s="63"/>
      <c r="BI1600" s="63"/>
      <c r="BJ1600" s="63"/>
      <c r="BK1600" s="63"/>
      <c r="BL1600" s="63"/>
      <c r="BM1600" s="63"/>
      <c r="BN1600" s="63"/>
      <c r="BO1600" s="63"/>
      <c r="BP1600" s="63"/>
    </row>
    <row r="1601" spans="27:68" x14ac:dyDescent="0.2">
      <c r="AA1601" s="217"/>
      <c r="AB1601" s="218"/>
      <c r="AC1601" s="218"/>
      <c r="AD1601" s="219"/>
      <c r="AN1601" s="63"/>
      <c r="AO1601" s="63"/>
      <c r="AP1601" s="63"/>
      <c r="AQ1601" s="63"/>
      <c r="AR1601" s="63"/>
      <c r="AS1601" s="63"/>
      <c r="AT1601" s="63"/>
      <c r="AU1601" s="63"/>
      <c r="AV1601" s="217"/>
      <c r="AW1601" s="218"/>
      <c r="AX1601" s="219"/>
      <c r="AY1601" s="218"/>
      <c r="AZ1601" s="63"/>
      <c r="BG1601" s="63"/>
      <c r="BH1601" s="63"/>
      <c r="BI1601" s="63"/>
      <c r="BJ1601" s="63"/>
      <c r="BK1601" s="63"/>
      <c r="BL1601" s="63"/>
      <c r="BM1601" s="63"/>
      <c r="BN1601" s="63"/>
      <c r="BO1601" s="63"/>
      <c r="BP1601" s="63"/>
    </row>
    <row r="1602" spans="27:68" x14ac:dyDescent="0.2">
      <c r="AA1602" s="217"/>
      <c r="AB1602" s="218"/>
      <c r="AC1602" s="218"/>
      <c r="AD1602" s="219"/>
      <c r="AN1602" s="63"/>
      <c r="AO1602" s="63"/>
      <c r="AP1602" s="63"/>
      <c r="AQ1602" s="63"/>
      <c r="AR1602" s="63"/>
      <c r="AS1602" s="63"/>
      <c r="AT1602" s="63"/>
      <c r="AU1602" s="63"/>
      <c r="AV1602" s="217"/>
      <c r="AW1602" s="218"/>
      <c r="AX1602" s="219"/>
      <c r="AY1602" s="218"/>
      <c r="AZ1602" s="63"/>
      <c r="BG1602" s="63"/>
      <c r="BH1602" s="63"/>
      <c r="BI1602" s="63"/>
      <c r="BJ1602" s="63"/>
      <c r="BK1602" s="63"/>
      <c r="BL1602" s="63"/>
      <c r="BM1602" s="63"/>
      <c r="BN1602" s="63"/>
      <c r="BO1602" s="63"/>
      <c r="BP1602" s="63"/>
    </row>
    <row r="1603" spans="27:68" x14ac:dyDescent="0.2">
      <c r="AA1603" s="217"/>
      <c r="AB1603" s="218"/>
      <c r="AC1603" s="218"/>
      <c r="AD1603" s="219"/>
      <c r="AN1603" s="63"/>
      <c r="AO1603" s="63"/>
      <c r="AP1603" s="63"/>
      <c r="AQ1603" s="63"/>
      <c r="AR1603" s="63"/>
      <c r="AS1603" s="63"/>
      <c r="AT1603" s="63"/>
      <c r="AU1603" s="63"/>
      <c r="AV1603" s="217"/>
      <c r="AW1603" s="218"/>
      <c r="AX1603" s="219"/>
      <c r="AY1603" s="218"/>
      <c r="AZ1603" s="63"/>
      <c r="BG1603" s="63"/>
      <c r="BH1603" s="63"/>
      <c r="BI1603" s="63"/>
      <c r="BJ1603" s="63"/>
      <c r="BK1603" s="63"/>
      <c r="BL1603" s="63"/>
      <c r="BM1603" s="63"/>
      <c r="BN1603" s="63"/>
      <c r="BO1603" s="63"/>
      <c r="BP1603" s="63"/>
    </row>
    <row r="1604" spans="27:68" x14ac:dyDescent="0.2">
      <c r="AA1604" s="217"/>
      <c r="AB1604" s="218"/>
      <c r="AC1604" s="218"/>
      <c r="AD1604" s="219"/>
      <c r="AN1604" s="63"/>
      <c r="AO1604" s="63"/>
      <c r="AP1604" s="63"/>
      <c r="AQ1604" s="63"/>
      <c r="AR1604" s="63"/>
      <c r="AS1604" s="63"/>
      <c r="AT1604" s="63"/>
      <c r="AU1604" s="63"/>
      <c r="AV1604" s="217"/>
      <c r="AW1604" s="218"/>
      <c r="AX1604" s="219"/>
      <c r="AY1604" s="218"/>
      <c r="AZ1604" s="63"/>
      <c r="BG1604" s="63"/>
      <c r="BH1604" s="63"/>
      <c r="BI1604" s="63"/>
      <c r="BJ1604" s="63"/>
      <c r="BK1604" s="63"/>
      <c r="BL1604" s="63"/>
      <c r="BM1604" s="63"/>
      <c r="BN1604" s="63"/>
      <c r="BO1604" s="63"/>
      <c r="BP1604" s="63"/>
    </row>
    <row r="1605" spans="27:68" x14ac:dyDescent="0.2">
      <c r="AA1605" s="217"/>
      <c r="AB1605" s="218"/>
      <c r="AC1605" s="218"/>
      <c r="AD1605" s="219"/>
      <c r="AN1605" s="63"/>
      <c r="AO1605" s="63"/>
      <c r="AP1605" s="63"/>
      <c r="AQ1605" s="63"/>
      <c r="AR1605" s="63"/>
      <c r="AS1605" s="63"/>
      <c r="AT1605" s="63"/>
      <c r="AU1605" s="63"/>
      <c r="AV1605" s="217"/>
      <c r="AW1605" s="218"/>
      <c r="AX1605" s="219"/>
      <c r="AY1605" s="218"/>
      <c r="AZ1605" s="63"/>
      <c r="BG1605" s="63"/>
      <c r="BH1605" s="63"/>
      <c r="BI1605" s="63"/>
      <c r="BJ1605" s="63"/>
      <c r="BK1605" s="63"/>
      <c r="BL1605" s="63"/>
      <c r="BM1605" s="63"/>
      <c r="BN1605" s="63"/>
      <c r="BO1605" s="63"/>
      <c r="BP1605" s="63"/>
    </row>
    <row r="1606" spans="27:68" x14ac:dyDescent="0.2">
      <c r="AA1606" s="217"/>
      <c r="AB1606" s="218"/>
      <c r="AC1606" s="218"/>
      <c r="AD1606" s="219"/>
      <c r="AN1606" s="63"/>
      <c r="AO1606" s="63"/>
      <c r="AP1606" s="63"/>
      <c r="AQ1606" s="63"/>
      <c r="AR1606" s="63"/>
      <c r="AS1606" s="63"/>
      <c r="AT1606" s="63"/>
      <c r="AU1606" s="63"/>
      <c r="AV1606" s="217"/>
      <c r="AW1606" s="218"/>
      <c r="AX1606" s="219"/>
      <c r="AY1606" s="218"/>
      <c r="AZ1606" s="63"/>
      <c r="BG1606" s="63"/>
      <c r="BH1606" s="63"/>
      <c r="BI1606" s="63"/>
      <c r="BJ1606" s="63"/>
      <c r="BK1606" s="63"/>
      <c r="BL1606" s="63"/>
      <c r="BM1606" s="63"/>
      <c r="BN1606" s="63"/>
      <c r="BO1606" s="63"/>
      <c r="BP1606" s="63"/>
    </row>
    <row r="1607" spans="27:68" x14ac:dyDescent="0.2">
      <c r="AA1607" s="217"/>
      <c r="AB1607" s="218"/>
      <c r="AC1607" s="218"/>
      <c r="AD1607" s="219"/>
      <c r="AN1607" s="63"/>
      <c r="AO1607" s="63"/>
      <c r="AP1607" s="63"/>
      <c r="AQ1607" s="63"/>
      <c r="AR1607" s="63"/>
      <c r="AS1607" s="63"/>
      <c r="AT1607" s="63"/>
      <c r="AU1607" s="63"/>
      <c r="AV1607" s="217"/>
      <c r="AW1607" s="218"/>
      <c r="AX1607" s="219"/>
      <c r="AY1607" s="218"/>
      <c r="AZ1607" s="63"/>
      <c r="BG1607" s="63"/>
      <c r="BH1607" s="63"/>
      <c r="BI1607" s="63"/>
      <c r="BJ1607" s="63"/>
      <c r="BK1607" s="63"/>
      <c r="BL1607" s="63"/>
      <c r="BM1607" s="63"/>
      <c r="BN1607" s="63"/>
      <c r="BO1607" s="63"/>
      <c r="BP1607" s="63"/>
    </row>
    <row r="1608" spans="27:68" x14ac:dyDescent="0.2">
      <c r="AA1608" s="217"/>
      <c r="AB1608" s="218"/>
      <c r="AC1608" s="218"/>
      <c r="AD1608" s="219"/>
      <c r="AN1608" s="63"/>
      <c r="AO1608" s="63"/>
      <c r="AP1608" s="63"/>
      <c r="AQ1608" s="63"/>
      <c r="AR1608" s="63"/>
      <c r="AS1608" s="63"/>
      <c r="AT1608" s="63"/>
      <c r="AU1608" s="63"/>
      <c r="AV1608" s="217"/>
      <c r="AW1608" s="218"/>
      <c r="AX1608" s="219"/>
      <c r="AY1608" s="218"/>
      <c r="AZ1608" s="63"/>
      <c r="BG1608" s="63"/>
      <c r="BH1608" s="63"/>
      <c r="BI1608" s="63"/>
      <c r="BJ1608" s="63"/>
      <c r="BK1608" s="63"/>
      <c r="BL1608" s="63"/>
      <c r="BM1608" s="63"/>
      <c r="BN1608" s="63"/>
      <c r="BO1608" s="63"/>
      <c r="BP1608" s="63"/>
    </row>
    <row r="1609" spans="27:68" x14ac:dyDescent="0.2">
      <c r="AA1609" s="217"/>
      <c r="AB1609" s="218"/>
      <c r="AC1609" s="218"/>
      <c r="AD1609" s="219"/>
      <c r="AN1609" s="63"/>
      <c r="AO1609" s="63"/>
      <c r="AP1609" s="63"/>
      <c r="AQ1609" s="63"/>
      <c r="AR1609" s="63"/>
      <c r="AS1609" s="63"/>
      <c r="AT1609" s="63"/>
      <c r="AU1609" s="63"/>
      <c r="AV1609" s="217"/>
      <c r="AW1609" s="218"/>
      <c r="AX1609" s="219"/>
      <c r="AY1609" s="218"/>
      <c r="AZ1609" s="63"/>
      <c r="BG1609" s="63"/>
      <c r="BH1609" s="63"/>
      <c r="BI1609" s="63"/>
      <c r="BJ1609" s="63"/>
      <c r="BK1609" s="63"/>
      <c r="BL1609" s="63"/>
      <c r="BM1609" s="63"/>
      <c r="BN1609" s="63"/>
      <c r="BO1609" s="63"/>
      <c r="BP1609" s="63"/>
    </row>
    <row r="1610" spans="27:68" x14ac:dyDescent="0.2">
      <c r="AA1610" s="217"/>
      <c r="AB1610" s="218"/>
      <c r="AC1610" s="218"/>
      <c r="AD1610" s="219"/>
      <c r="AN1610" s="63"/>
      <c r="AO1610" s="63"/>
      <c r="AP1610" s="63"/>
      <c r="AQ1610" s="63"/>
      <c r="AR1610" s="63"/>
      <c r="AS1610" s="63"/>
      <c r="AT1610" s="63"/>
      <c r="AU1610" s="63"/>
      <c r="AV1610" s="217"/>
      <c r="AW1610" s="218"/>
      <c r="AX1610" s="219"/>
      <c r="AY1610" s="218"/>
      <c r="AZ1610" s="63"/>
      <c r="BG1610" s="63"/>
      <c r="BH1610" s="63"/>
      <c r="BI1610" s="63"/>
      <c r="BJ1610" s="63"/>
      <c r="BK1610" s="63"/>
      <c r="BL1610" s="63"/>
      <c r="BM1610" s="63"/>
      <c r="BN1610" s="63"/>
      <c r="BO1610" s="63"/>
      <c r="BP1610" s="63"/>
    </row>
    <row r="1611" spans="27:68" x14ac:dyDescent="0.2">
      <c r="AA1611" s="217"/>
      <c r="AB1611" s="218"/>
      <c r="AC1611" s="218"/>
      <c r="AD1611" s="219"/>
      <c r="AN1611" s="63"/>
      <c r="AO1611" s="63"/>
      <c r="AP1611" s="63"/>
      <c r="AQ1611" s="63"/>
      <c r="AR1611" s="63"/>
      <c r="AS1611" s="63"/>
      <c r="AT1611" s="63"/>
      <c r="AU1611" s="63"/>
      <c r="AV1611" s="217"/>
      <c r="AW1611" s="218"/>
      <c r="AX1611" s="219"/>
      <c r="AY1611" s="218"/>
      <c r="AZ1611" s="63"/>
      <c r="BG1611" s="63"/>
      <c r="BH1611" s="63"/>
      <c r="BI1611" s="63"/>
      <c r="BJ1611" s="63"/>
      <c r="BK1611" s="63"/>
      <c r="BL1611" s="63"/>
      <c r="BM1611" s="63"/>
      <c r="BN1611" s="63"/>
      <c r="BO1611" s="63"/>
      <c r="BP1611" s="63"/>
    </row>
    <row r="1612" spans="27:68" x14ac:dyDescent="0.2">
      <c r="AA1612" s="217"/>
      <c r="AB1612" s="218"/>
      <c r="AC1612" s="218"/>
      <c r="AD1612" s="219"/>
      <c r="AN1612" s="63"/>
      <c r="AO1612" s="63"/>
      <c r="AP1612" s="63"/>
      <c r="AQ1612" s="63"/>
      <c r="AR1612" s="63"/>
      <c r="AS1612" s="63"/>
      <c r="AT1612" s="63"/>
      <c r="AU1612" s="63"/>
      <c r="AV1612" s="217"/>
      <c r="AW1612" s="218"/>
      <c r="AX1612" s="219"/>
      <c r="AY1612" s="218"/>
      <c r="AZ1612" s="63"/>
      <c r="BG1612" s="63"/>
      <c r="BH1612" s="63"/>
      <c r="BI1612" s="63"/>
      <c r="BJ1612" s="63"/>
      <c r="BK1612" s="63"/>
      <c r="BL1612" s="63"/>
      <c r="BM1612" s="63"/>
      <c r="BN1612" s="63"/>
      <c r="BO1612" s="63"/>
      <c r="BP1612" s="63"/>
    </row>
    <row r="1613" spans="27:68" x14ac:dyDescent="0.2">
      <c r="AA1613" s="217"/>
      <c r="AB1613" s="218"/>
      <c r="AC1613" s="218"/>
      <c r="AD1613" s="219"/>
      <c r="AN1613" s="63"/>
      <c r="AO1613" s="63"/>
      <c r="AP1613" s="63"/>
      <c r="AQ1613" s="63"/>
      <c r="AR1613" s="63"/>
      <c r="AS1613" s="63"/>
      <c r="AT1613" s="63"/>
      <c r="AU1613" s="63"/>
      <c r="AV1613" s="217"/>
      <c r="AW1613" s="218"/>
      <c r="AX1613" s="219"/>
      <c r="AY1613" s="218"/>
      <c r="AZ1613" s="63"/>
      <c r="BG1613" s="63"/>
      <c r="BH1613" s="63"/>
      <c r="BI1613" s="63"/>
      <c r="BJ1613" s="63"/>
      <c r="BK1613" s="63"/>
      <c r="BL1613" s="63"/>
      <c r="BM1613" s="63"/>
      <c r="BN1613" s="63"/>
      <c r="BO1613" s="63"/>
      <c r="BP1613" s="63"/>
    </row>
    <row r="1614" spans="27:68" x14ac:dyDescent="0.2">
      <c r="AA1614" s="217"/>
      <c r="AB1614" s="218"/>
      <c r="AC1614" s="218"/>
      <c r="AD1614" s="219"/>
      <c r="AN1614" s="63"/>
      <c r="AO1614" s="63"/>
      <c r="AP1614" s="63"/>
      <c r="AQ1614" s="63"/>
      <c r="AR1614" s="63"/>
      <c r="AS1614" s="63"/>
      <c r="AT1614" s="63"/>
      <c r="AU1614" s="63"/>
      <c r="AV1614" s="217"/>
      <c r="AW1614" s="218"/>
      <c r="AX1614" s="219"/>
      <c r="AY1614" s="218"/>
      <c r="AZ1614" s="63"/>
      <c r="BG1614" s="63"/>
      <c r="BH1614" s="63"/>
      <c r="BI1614" s="63"/>
      <c r="BJ1614" s="63"/>
      <c r="BK1614" s="63"/>
      <c r="BL1614" s="63"/>
      <c r="BM1614" s="63"/>
      <c r="BN1614" s="63"/>
      <c r="BO1614" s="63"/>
      <c r="BP1614" s="63"/>
    </row>
    <row r="1615" spans="27:68" x14ac:dyDescent="0.2">
      <c r="AA1615" s="217"/>
      <c r="AB1615" s="218"/>
      <c r="AC1615" s="218"/>
      <c r="AD1615" s="219"/>
      <c r="AN1615" s="63"/>
      <c r="AO1615" s="63"/>
      <c r="AP1615" s="63"/>
      <c r="AQ1615" s="63"/>
      <c r="AR1615" s="63"/>
      <c r="AS1615" s="63"/>
      <c r="AT1615" s="63"/>
      <c r="AU1615" s="63"/>
      <c r="AV1615" s="217"/>
      <c r="AW1615" s="218"/>
      <c r="AX1615" s="219"/>
      <c r="AY1615" s="218"/>
      <c r="AZ1615" s="63"/>
      <c r="BG1615" s="63"/>
      <c r="BH1615" s="63"/>
      <c r="BI1615" s="63"/>
      <c r="BJ1615" s="63"/>
      <c r="BK1615" s="63"/>
      <c r="BL1615" s="63"/>
      <c r="BM1615" s="63"/>
      <c r="BN1615" s="63"/>
      <c r="BO1615" s="63"/>
      <c r="BP1615" s="63"/>
    </row>
    <row r="1616" spans="27:68" x14ac:dyDescent="0.2">
      <c r="AA1616" s="217"/>
      <c r="AB1616" s="218"/>
      <c r="AC1616" s="218"/>
      <c r="AD1616" s="219"/>
      <c r="AN1616" s="63"/>
      <c r="AO1616" s="63"/>
      <c r="AP1616" s="63"/>
      <c r="AQ1616" s="63"/>
      <c r="AR1616" s="63"/>
      <c r="AS1616" s="63"/>
      <c r="AT1616" s="63"/>
      <c r="AU1616" s="63"/>
      <c r="AV1616" s="217"/>
      <c r="AW1616" s="218"/>
      <c r="AX1616" s="219"/>
      <c r="AY1616" s="218"/>
      <c r="AZ1616" s="63"/>
      <c r="BG1616" s="63"/>
      <c r="BH1616" s="63"/>
      <c r="BI1616" s="63"/>
      <c r="BJ1616" s="63"/>
      <c r="BK1616" s="63"/>
      <c r="BL1616" s="63"/>
      <c r="BM1616" s="63"/>
      <c r="BN1616" s="63"/>
      <c r="BO1616" s="63"/>
      <c r="BP1616" s="63"/>
    </row>
    <row r="1617" spans="27:68" x14ac:dyDescent="0.2">
      <c r="AA1617" s="217"/>
      <c r="AB1617" s="218"/>
      <c r="AC1617" s="218"/>
      <c r="AD1617" s="219"/>
      <c r="AN1617" s="63"/>
      <c r="AO1617" s="63"/>
      <c r="AP1617" s="63"/>
      <c r="AQ1617" s="63"/>
      <c r="AR1617" s="63"/>
      <c r="AS1617" s="63"/>
      <c r="AT1617" s="63"/>
      <c r="AU1617" s="63"/>
      <c r="AV1617" s="217"/>
      <c r="AW1617" s="218"/>
      <c r="AX1617" s="219"/>
      <c r="AY1617" s="218"/>
      <c r="AZ1617" s="63"/>
      <c r="BG1617" s="63"/>
      <c r="BH1617" s="63"/>
      <c r="BI1617" s="63"/>
      <c r="BJ1617" s="63"/>
      <c r="BK1617" s="63"/>
      <c r="BL1617" s="63"/>
      <c r="BM1617" s="63"/>
      <c r="BN1617" s="63"/>
      <c r="BO1617" s="63"/>
      <c r="BP1617" s="63"/>
    </row>
    <row r="1618" spans="27:68" x14ac:dyDescent="0.2">
      <c r="AA1618" s="217"/>
      <c r="AB1618" s="218"/>
      <c r="AC1618" s="218"/>
      <c r="AD1618" s="219"/>
      <c r="AN1618" s="63"/>
      <c r="AO1618" s="63"/>
      <c r="AP1618" s="63"/>
      <c r="AQ1618" s="63"/>
      <c r="AR1618" s="63"/>
      <c r="AS1618" s="63"/>
      <c r="AT1618" s="63"/>
      <c r="AU1618" s="63"/>
      <c r="AV1618" s="217"/>
      <c r="AW1618" s="218"/>
      <c r="AX1618" s="219"/>
      <c r="AY1618" s="218"/>
      <c r="AZ1618" s="63"/>
      <c r="BG1618" s="63"/>
      <c r="BH1618" s="63"/>
      <c r="BI1618" s="63"/>
      <c r="BJ1618" s="63"/>
      <c r="BK1618" s="63"/>
      <c r="BL1618" s="63"/>
      <c r="BM1618" s="63"/>
      <c r="BN1618" s="63"/>
      <c r="BO1618" s="63"/>
      <c r="BP1618" s="63"/>
    </row>
    <row r="1619" spans="27:68" x14ac:dyDescent="0.2">
      <c r="AA1619" s="217"/>
      <c r="AB1619" s="218"/>
      <c r="AC1619" s="218"/>
      <c r="AD1619" s="219"/>
      <c r="AN1619" s="63"/>
      <c r="AO1619" s="63"/>
      <c r="AP1619" s="63"/>
      <c r="AQ1619" s="63"/>
      <c r="AR1619" s="63"/>
      <c r="AS1619" s="63"/>
      <c r="AT1619" s="63"/>
      <c r="AU1619" s="63"/>
      <c r="AV1619" s="217"/>
      <c r="AW1619" s="218"/>
      <c r="AX1619" s="219"/>
      <c r="AY1619" s="218"/>
      <c r="AZ1619" s="63"/>
      <c r="BG1619" s="63"/>
      <c r="BH1619" s="63"/>
      <c r="BI1619" s="63"/>
      <c r="BJ1619" s="63"/>
      <c r="BK1619" s="63"/>
      <c r="BL1619" s="63"/>
      <c r="BM1619" s="63"/>
      <c r="BN1619" s="63"/>
      <c r="BO1619" s="63"/>
      <c r="BP1619" s="63"/>
    </row>
    <row r="1620" spans="27:68" x14ac:dyDescent="0.2">
      <c r="AA1620" s="217"/>
      <c r="AB1620" s="218"/>
      <c r="AC1620" s="218"/>
      <c r="AD1620" s="219"/>
      <c r="AN1620" s="63"/>
      <c r="AO1620" s="63"/>
      <c r="AP1620" s="63"/>
      <c r="AQ1620" s="63"/>
      <c r="AR1620" s="63"/>
      <c r="AS1620" s="63"/>
      <c r="AT1620" s="63"/>
      <c r="AU1620" s="63"/>
      <c r="AV1620" s="217"/>
      <c r="AW1620" s="218"/>
      <c r="AX1620" s="219"/>
      <c r="AY1620" s="218"/>
      <c r="AZ1620" s="63"/>
      <c r="BG1620" s="63"/>
      <c r="BH1620" s="63"/>
      <c r="BI1620" s="63"/>
      <c r="BJ1620" s="63"/>
      <c r="BK1620" s="63"/>
      <c r="BL1620" s="63"/>
      <c r="BM1620" s="63"/>
      <c r="BN1620" s="63"/>
      <c r="BO1620" s="63"/>
      <c r="BP1620" s="63"/>
    </row>
    <row r="1621" spans="27:68" x14ac:dyDescent="0.2">
      <c r="AA1621" s="217"/>
      <c r="AB1621" s="218"/>
      <c r="AC1621" s="218"/>
      <c r="AD1621" s="219"/>
      <c r="AN1621" s="63"/>
      <c r="AO1621" s="63"/>
      <c r="AP1621" s="63"/>
      <c r="AQ1621" s="63"/>
      <c r="AR1621" s="63"/>
      <c r="AS1621" s="63"/>
      <c r="AT1621" s="63"/>
      <c r="AU1621" s="63"/>
      <c r="AV1621" s="217"/>
      <c r="AW1621" s="218"/>
      <c r="AX1621" s="219"/>
      <c r="AY1621" s="218"/>
      <c r="AZ1621" s="63"/>
      <c r="BG1621" s="63"/>
      <c r="BH1621" s="63"/>
      <c r="BI1621" s="63"/>
      <c r="BJ1621" s="63"/>
      <c r="BK1621" s="63"/>
      <c r="BL1621" s="63"/>
      <c r="BM1621" s="63"/>
      <c r="BN1621" s="63"/>
      <c r="BO1621" s="63"/>
      <c r="BP1621" s="63"/>
    </row>
    <row r="1622" spans="27:68" x14ac:dyDescent="0.2">
      <c r="AA1622" s="217"/>
      <c r="AB1622" s="218"/>
      <c r="AC1622" s="218"/>
      <c r="AD1622" s="219"/>
      <c r="AN1622" s="63"/>
      <c r="AO1622" s="63"/>
      <c r="AP1622" s="63"/>
      <c r="AQ1622" s="63"/>
      <c r="AR1622" s="63"/>
      <c r="AS1622" s="63"/>
      <c r="AT1622" s="63"/>
      <c r="AU1622" s="63"/>
      <c r="AV1622" s="217"/>
      <c r="AW1622" s="218"/>
      <c r="AX1622" s="219"/>
      <c r="AY1622" s="218"/>
      <c r="AZ1622" s="63"/>
      <c r="BG1622" s="63"/>
      <c r="BH1622" s="63"/>
      <c r="BI1622" s="63"/>
      <c r="BJ1622" s="63"/>
      <c r="BK1622" s="63"/>
      <c r="BL1622" s="63"/>
      <c r="BM1622" s="63"/>
      <c r="BN1622" s="63"/>
      <c r="BO1622" s="63"/>
      <c r="BP1622" s="63"/>
    </row>
    <row r="1623" spans="27:68" x14ac:dyDescent="0.2">
      <c r="AA1623" s="217"/>
      <c r="AB1623" s="218"/>
      <c r="AC1623" s="218"/>
      <c r="AD1623" s="219"/>
      <c r="AN1623" s="63"/>
      <c r="AO1623" s="63"/>
      <c r="AP1623" s="63"/>
      <c r="AQ1623" s="63"/>
      <c r="AR1623" s="63"/>
      <c r="AS1623" s="63"/>
      <c r="AT1623" s="63"/>
      <c r="AU1623" s="63"/>
      <c r="AV1623" s="217"/>
      <c r="AW1623" s="218"/>
      <c r="AX1623" s="219"/>
      <c r="AY1623" s="218"/>
      <c r="AZ1623" s="63"/>
      <c r="BG1623" s="63"/>
      <c r="BH1623" s="63"/>
      <c r="BI1623" s="63"/>
      <c r="BJ1623" s="63"/>
      <c r="BK1623" s="63"/>
      <c r="BL1623" s="63"/>
      <c r="BM1623" s="63"/>
      <c r="BN1623" s="63"/>
      <c r="BO1623" s="63"/>
      <c r="BP1623" s="63"/>
    </row>
    <row r="1624" spans="27:68" x14ac:dyDescent="0.2">
      <c r="AA1624" s="217"/>
      <c r="AB1624" s="218"/>
      <c r="AC1624" s="218"/>
      <c r="AD1624" s="219"/>
      <c r="AN1624" s="63"/>
      <c r="AO1624" s="63"/>
      <c r="AP1624" s="63"/>
      <c r="AQ1624" s="63"/>
      <c r="AR1624" s="63"/>
      <c r="AS1624" s="63"/>
      <c r="AT1624" s="63"/>
      <c r="AU1624" s="63"/>
      <c r="AV1624" s="217"/>
      <c r="AW1624" s="218"/>
      <c r="AX1624" s="219"/>
      <c r="AY1624" s="218"/>
      <c r="AZ1624" s="63"/>
      <c r="BG1624" s="63"/>
      <c r="BH1624" s="63"/>
      <c r="BI1624" s="63"/>
      <c r="BJ1624" s="63"/>
      <c r="BK1624" s="63"/>
      <c r="BL1624" s="63"/>
      <c r="BM1624" s="63"/>
      <c r="BN1624" s="63"/>
      <c r="BO1624" s="63"/>
      <c r="BP1624" s="63"/>
    </row>
    <row r="1625" spans="27:68" x14ac:dyDescent="0.2">
      <c r="AA1625" s="217"/>
      <c r="AB1625" s="218"/>
      <c r="AC1625" s="218"/>
      <c r="AD1625" s="219"/>
      <c r="AN1625" s="63"/>
      <c r="AO1625" s="63"/>
      <c r="AP1625" s="63"/>
      <c r="AQ1625" s="63"/>
      <c r="AR1625" s="63"/>
      <c r="AS1625" s="63"/>
      <c r="AT1625" s="63"/>
      <c r="AU1625" s="63"/>
      <c r="AV1625" s="217"/>
      <c r="AW1625" s="218"/>
      <c r="AX1625" s="219"/>
      <c r="AY1625" s="218"/>
      <c r="AZ1625" s="63"/>
      <c r="BG1625" s="63"/>
      <c r="BH1625" s="63"/>
      <c r="BI1625" s="63"/>
      <c r="BJ1625" s="63"/>
      <c r="BK1625" s="63"/>
      <c r="BL1625" s="63"/>
      <c r="BM1625" s="63"/>
      <c r="BN1625" s="63"/>
      <c r="BO1625" s="63"/>
      <c r="BP1625" s="63"/>
    </row>
    <row r="1626" spans="27:68" x14ac:dyDescent="0.2">
      <c r="AA1626" s="217"/>
      <c r="AB1626" s="218"/>
      <c r="AC1626" s="218"/>
      <c r="AD1626" s="219"/>
      <c r="AN1626" s="63"/>
      <c r="AO1626" s="63"/>
      <c r="AP1626" s="63"/>
      <c r="AQ1626" s="63"/>
      <c r="AR1626" s="63"/>
      <c r="AS1626" s="63"/>
      <c r="AT1626" s="63"/>
      <c r="AU1626" s="63"/>
      <c r="AV1626" s="217"/>
      <c r="AW1626" s="218"/>
      <c r="AX1626" s="219"/>
      <c r="AY1626" s="218"/>
      <c r="AZ1626" s="63"/>
      <c r="BG1626" s="63"/>
      <c r="BH1626" s="63"/>
      <c r="BI1626" s="63"/>
      <c r="BJ1626" s="63"/>
      <c r="BK1626" s="63"/>
      <c r="BL1626" s="63"/>
      <c r="BM1626" s="63"/>
      <c r="BN1626" s="63"/>
      <c r="BO1626" s="63"/>
      <c r="BP1626" s="63"/>
    </row>
    <row r="1627" spans="27:68" x14ac:dyDescent="0.2">
      <c r="AA1627" s="217"/>
      <c r="AB1627" s="218"/>
      <c r="AC1627" s="218"/>
      <c r="AD1627" s="219"/>
      <c r="AN1627" s="63"/>
      <c r="AO1627" s="63"/>
      <c r="AP1627" s="63"/>
      <c r="AQ1627" s="63"/>
      <c r="AR1627" s="63"/>
      <c r="AS1627" s="63"/>
      <c r="AT1627" s="63"/>
      <c r="AU1627" s="63"/>
      <c r="AV1627" s="217"/>
      <c r="AW1627" s="218"/>
      <c r="AX1627" s="219"/>
      <c r="AY1627" s="218"/>
      <c r="AZ1627" s="63"/>
      <c r="BG1627" s="63"/>
      <c r="BH1627" s="63"/>
      <c r="BI1627" s="63"/>
      <c r="BJ1627" s="63"/>
      <c r="BK1627" s="63"/>
      <c r="BL1627" s="63"/>
      <c r="BM1627" s="63"/>
      <c r="BN1627" s="63"/>
      <c r="BO1627" s="63"/>
      <c r="BP1627" s="63"/>
    </row>
    <row r="1628" spans="27:68" x14ac:dyDescent="0.2">
      <c r="AA1628" s="217"/>
      <c r="AB1628" s="218"/>
      <c r="AC1628" s="218"/>
      <c r="AD1628" s="219"/>
      <c r="AN1628" s="63"/>
      <c r="AO1628" s="63"/>
      <c r="AP1628" s="63"/>
      <c r="AQ1628" s="63"/>
      <c r="AR1628" s="63"/>
      <c r="AS1628" s="63"/>
      <c r="AT1628" s="63"/>
      <c r="AU1628" s="63"/>
      <c r="AV1628" s="217"/>
      <c r="AW1628" s="218"/>
      <c r="AX1628" s="219"/>
      <c r="AY1628" s="218"/>
      <c r="AZ1628" s="63"/>
      <c r="BG1628" s="63"/>
      <c r="BH1628" s="63"/>
      <c r="BI1628" s="63"/>
      <c r="BJ1628" s="63"/>
      <c r="BK1628" s="63"/>
      <c r="BL1628" s="63"/>
      <c r="BM1628" s="63"/>
      <c r="BN1628" s="63"/>
      <c r="BO1628" s="63"/>
      <c r="BP1628" s="63"/>
    </row>
    <row r="1629" spans="27:68" x14ac:dyDescent="0.2">
      <c r="AA1629" s="217"/>
      <c r="AB1629" s="218"/>
      <c r="AC1629" s="218"/>
      <c r="AD1629" s="219"/>
      <c r="AN1629" s="63"/>
      <c r="AO1629" s="63"/>
      <c r="AP1629" s="63"/>
      <c r="AQ1629" s="63"/>
      <c r="AR1629" s="63"/>
      <c r="AS1629" s="63"/>
      <c r="AT1629" s="63"/>
      <c r="AU1629" s="63"/>
      <c r="AV1629" s="217"/>
      <c r="AW1629" s="218"/>
      <c r="AX1629" s="219"/>
      <c r="AY1629" s="218"/>
      <c r="AZ1629" s="63"/>
      <c r="BG1629" s="63"/>
      <c r="BH1629" s="63"/>
      <c r="BI1629" s="63"/>
      <c r="BJ1629" s="63"/>
      <c r="BK1629" s="63"/>
      <c r="BL1629" s="63"/>
      <c r="BM1629" s="63"/>
      <c r="BN1629" s="63"/>
      <c r="BO1629" s="63"/>
      <c r="BP1629" s="63"/>
    </row>
    <row r="1630" spans="27:68" x14ac:dyDescent="0.2">
      <c r="AA1630" s="217"/>
      <c r="AB1630" s="218"/>
      <c r="AC1630" s="218"/>
      <c r="AD1630" s="219"/>
      <c r="AN1630" s="63"/>
      <c r="AO1630" s="63"/>
      <c r="AP1630" s="63"/>
      <c r="AQ1630" s="63"/>
      <c r="AR1630" s="63"/>
      <c r="AS1630" s="63"/>
      <c r="AT1630" s="63"/>
      <c r="AU1630" s="63"/>
      <c r="AV1630" s="217"/>
      <c r="AW1630" s="218"/>
      <c r="AX1630" s="219"/>
      <c r="AY1630" s="218"/>
      <c r="AZ1630" s="63"/>
      <c r="BG1630" s="63"/>
      <c r="BH1630" s="63"/>
      <c r="BI1630" s="63"/>
      <c r="BJ1630" s="63"/>
      <c r="BK1630" s="63"/>
      <c r="BL1630" s="63"/>
      <c r="BM1630" s="63"/>
      <c r="BN1630" s="63"/>
      <c r="BO1630" s="63"/>
      <c r="BP1630" s="63"/>
    </row>
    <row r="1631" spans="27:68" x14ac:dyDescent="0.2">
      <c r="AA1631" s="217"/>
      <c r="AB1631" s="218"/>
      <c r="AC1631" s="218"/>
      <c r="AD1631" s="219"/>
      <c r="AN1631" s="63"/>
      <c r="AO1631" s="63"/>
      <c r="AP1631" s="63"/>
      <c r="AQ1631" s="63"/>
      <c r="AR1631" s="63"/>
      <c r="AS1631" s="63"/>
      <c r="AT1631" s="63"/>
      <c r="AU1631" s="63"/>
      <c r="AV1631" s="217"/>
      <c r="AW1631" s="218"/>
      <c r="AX1631" s="219"/>
      <c r="AY1631" s="218"/>
      <c r="AZ1631" s="63"/>
      <c r="BG1631" s="63"/>
      <c r="BH1631" s="63"/>
      <c r="BI1631" s="63"/>
      <c r="BJ1631" s="63"/>
      <c r="BK1631" s="63"/>
      <c r="BL1631" s="63"/>
      <c r="BM1631" s="63"/>
      <c r="BN1631" s="63"/>
      <c r="BO1631" s="63"/>
      <c r="BP1631" s="63"/>
    </row>
    <row r="1632" spans="27:68" x14ac:dyDescent="0.2">
      <c r="AA1632" s="217"/>
      <c r="AB1632" s="218"/>
      <c r="AC1632" s="218"/>
      <c r="AD1632" s="219"/>
      <c r="AN1632" s="63"/>
      <c r="AO1632" s="63"/>
      <c r="AP1632" s="63"/>
      <c r="AQ1632" s="63"/>
      <c r="AR1632" s="63"/>
      <c r="AS1632" s="63"/>
      <c r="AT1632" s="63"/>
      <c r="AU1632" s="63"/>
      <c r="AV1632" s="217"/>
      <c r="AW1632" s="218"/>
      <c r="AX1632" s="219"/>
      <c r="AY1632" s="218"/>
      <c r="AZ1632" s="63"/>
      <c r="BG1632" s="63"/>
      <c r="BH1632" s="63"/>
      <c r="BI1632" s="63"/>
      <c r="BJ1632" s="63"/>
      <c r="BK1632" s="63"/>
      <c r="BL1632" s="63"/>
      <c r="BM1632" s="63"/>
      <c r="BN1632" s="63"/>
      <c r="BO1632" s="63"/>
      <c r="BP1632" s="63"/>
    </row>
    <row r="1633" spans="27:68" x14ac:dyDescent="0.2">
      <c r="AA1633" s="217"/>
      <c r="AB1633" s="218"/>
      <c r="AC1633" s="218"/>
      <c r="AD1633" s="219"/>
      <c r="AN1633" s="63"/>
      <c r="AO1633" s="63"/>
      <c r="AP1633" s="63"/>
      <c r="AQ1633" s="63"/>
      <c r="AR1633" s="63"/>
      <c r="AS1633" s="63"/>
      <c r="AT1633" s="63"/>
      <c r="AU1633" s="63"/>
      <c r="AV1633" s="217"/>
      <c r="AW1633" s="218"/>
      <c r="AX1633" s="219"/>
      <c r="AY1633" s="218"/>
      <c r="AZ1633" s="63"/>
      <c r="BG1633" s="63"/>
      <c r="BH1633" s="63"/>
      <c r="BI1633" s="63"/>
      <c r="BJ1633" s="63"/>
      <c r="BK1633" s="63"/>
      <c r="BL1633" s="63"/>
      <c r="BM1633" s="63"/>
      <c r="BN1633" s="63"/>
      <c r="BO1633" s="63"/>
      <c r="BP1633" s="63"/>
    </row>
    <row r="1634" spans="27:68" x14ac:dyDescent="0.2">
      <c r="AA1634" s="217"/>
      <c r="AB1634" s="218"/>
      <c r="AC1634" s="218"/>
      <c r="AD1634" s="219"/>
      <c r="AN1634" s="63"/>
      <c r="AO1634" s="63"/>
      <c r="AP1634" s="63"/>
      <c r="AQ1634" s="63"/>
      <c r="AR1634" s="63"/>
      <c r="AS1634" s="63"/>
      <c r="AT1634" s="63"/>
      <c r="AU1634" s="63"/>
      <c r="AV1634" s="217"/>
      <c r="AW1634" s="218"/>
      <c r="AX1634" s="219"/>
      <c r="AY1634" s="218"/>
      <c r="AZ1634" s="63"/>
      <c r="BG1634" s="63"/>
      <c r="BH1634" s="63"/>
      <c r="BI1634" s="63"/>
      <c r="BJ1634" s="63"/>
      <c r="BK1634" s="63"/>
      <c r="BL1634" s="63"/>
      <c r="BM1634" s="63"/>
      <c r="BN1634" s="63"/>
      <c r="BO1634" s="63"/>
      <c r="BP1634" s="63"/>
    </row>
    <row r="1635" spans="27:68" x14ac:dyDescent="0.2">
      <c r="AA1635" s="217"/>
      <c r="AB1635" s="218"/>
      <c r="AC1635" s="218"/>
      <c r="AD1635" s="219"/>
      <c r="AN1635" s="63"/>
      <c r="AO1635" s="63"/>
      <c r="AP1635" s="63"/>
      <c r="AQ1635" s="63"/>
      <c r="AR1635" s="63"/>
      <c r="AS1635" s="63"/>
      <c r="AT1635" s="63"/>
      <c r="AU1635" s="63"/>
      <c r="AV1635" s="217"/>
      <c r="AW1635" s="218"/>
      <c r="AX1635" s="219"/>
      <c r="AY1635" s="218"/>
      <c r="AZ1635" s="63"/>
      <c r="BG1635" s="63"/>
      <c r="BH1635" s="63"/>
      <c r="BI1635" s="63"/>
      <c r="BJ1635" s="63"/>
      <c r="BK1635" s="63"/>
      <c r="BL1635" s="63"/>
      <c r="BM1635" s="63"/>
      <c r="BN1635" s="63"/>
      <c r="BO1635" s="63"/>
      <c r="BP1635" s="63"/>
    </row>
    <row r="1636" spans="27:68" x14ac:dyDescent="0.2">
      <c r="AA1636" s="217"/>
      <c r="AB1636" s="218"/>
      <c r="AC1636" s="218"/>
      <c r="AD1636" s="219"/>
      <c r="AN1636" s="63"/>
      <c r="AO1636" s="63"/>
      <c r="AP1636" s="63"/>
      <c r="AQ1636" s="63"/>
      <c r="AR1636" s="63"/>
      <c r="AS1636" s="63"/>
      <c r="AT1636" s="63"/>
      <c r="AU1636" s="63"/>
      <c r="AV1636" s="217"/>
      <c r="AW1636" s="218"/>
      <c r="AX1636" s="219"/>
      <c r="AY1636" s="218"/>
      <c r="AZ1636" s="63"/>
      <c r="BG1636" s="63"/>
      <c r="BH1636" s="63"/>
      <c r="BI1636" s="63"/>
      <c r="BJ1636" s="63"/>
      <c r="BK1636" s="63"/>
      <c r="BL1636" s="63"/>
      <c r="BM1636" s="63"/>
      <c r="BN1636" s="63"/>
      <c r="BO1636" s="63"/>
      <c r="BP1636" s="63"/>
    </row>
    <row r="1637" spans="27:68" x14ac:dyDescent="0.2">
      <c r="AA1637" s="217"/>
      <c r="AB1637" s="218"/>
      <c r="AC1637" s="218"/>
      <c r="AD1637" s="219"/>
      <c r="AN1637" s="63"/>
      <c r="AO1637" s="63"/>
      <c r="AP1637" s="63"/>
      <c r="AQ1637" s="63"/>
      <c r="AR1637" s="63"/>
      <c r="AS1637" s="63"/>
      <c r="AT1637" s="63"/>
      <c r="AU1637" s="63"/>
      <c r="AV1637" s="217"/>
      <c r="AW1637" s="218"/>
      <c r="AX1637" s="219"/>
      <c r="AY1637" s="218"/>
      <c r="AZ1637" s="63"/>
      <c r="BG1637" s="63"/>
      <c r="BH1637" s="63"/>
      <c r="BI1637" s="63"/>
      <c r="BJ1637" s="63"/>
      <c r="BK1637" s="63"/>
      <c r="BL1637" s="63"/>
      <c r="BM1637" s="63"/>
      <c r="BN1637" s="63"/>
      <c r="BO1637" s="63"/>
      <c r="BP1637" s="63"/>
    </row>
    <row r="1638" spans="27:68" x14ac:dyDescent="0.2">
      <c r="AA1638" s="217"/>
      <c r="AB1638" s="218"/>
      <c r="AC1638" s="218"/>
      <c r="AD1638" s="219"/>
      <c r="AN1638" s="63"/>
      <c r="AO1638" s="63"/>
      <c r="AP1638" s="63"/>
      <c r="AQ1638" s="63"/>
      <c r="AR1638" s="63"/>
      <c r="AS1638" s="63"/>
      <c r="AT1638" s="63"/>
      <c r="AU1638" s="63"/>
      <c r="AV1638" s="217"/>
      <c r="AW1638" s="218"/>
      <c r="AX1638" s="219"/>
      <c r="AY1638" s="218"/>
      <c r="AZ1638" s="63"/>
      <c r="BG1638" s="63"/>
      <c r="BH1638" s="63"/>
      <c r="BI1638" s="63"/>
      <c r="BJ1638" s="63"/>
      <c r="BK1638" s="63"/>
      <c r="BL1638" s="63"/>
      <c r="BM1638" s="63"/>
      <c r="BN1638" s="63"/>
      <c r="BO1638" s="63"/>
      <c r="BP1638" s="63"/>
    </row>
    <row r="1639" spans="27:68" x14ac:dyDescent="0.2">
      <c r="AA1639" s="217"/>
      <c r="AB1639" s="218"/>
      <c r="AC1639" s="218"/>
      <c r="AD1639" s="219"/>
      <c r="AN1639" s="63"/>
      <c r="AO1639" s="63"/>
      <c r="AP1639" s="63"/>
      <c r="AQ1639" s="63"/>
      <c r="AR1639" s="63"/>
      <c r="AS1639" s="63"/>
      <c r="AT1639" s="63"/>
      <c r="AU1639" s="63"/>
      <c r="AV1639" s="217"/>
      <c r="AW1639" s="218"/>
      <c r="AX1639" s="219"/>
      <c r="AY1639" s="218"/>
      <c r="AZ1639" s="63"/>
      <c r="BG1639" s="63"/>
      <c r="BH1639" s="63"/>
      <c r="BI1639" s="63"/>
      <c r="BJ1639" s="63"/>
      <c r="BK1639" s="63"/>
      <c r="BL1639" s="63"/>
      <c r="BM1639" s="63"/>
      <c r="BN1639" s="63"/>
      <c r="BO1639" s="63"/>
      <c r="BP1639" s="63"/>
    </row>
    <row r="1640" spans="27:68" x14ac:dyDescent="0.2">
      <c r="AA1640" s="217"/>
      <c r="AB1640" s="218"/>
      <c r="AC1640" s="218"/>
      <c r="AD1640" s="219"/>
      <c r="AN1640" s="63"/>
      <c r="AO1640" s="63"/>
      <c r="AP1640" s="63"/>
      <c r="AQ1640" s="63"/>
      <c r="AR1640" s="63"/>
      <c r="AS1640" s="63"/>
      <c r="AT1640" s="63"/>
      <c r="AU1640" s="63"/>
      <c r="AV1640" s="217"/>
      <c r="AW1640" s="218"/>
      <c r="AX1640" s="219"/>
      <c r="AY1640" s="218"/>
      <c r="AZ1640" s="63"/>
      <c r="BG1640" s="63"/>
      <c r="BH1640" s="63"/>
      <c r="BI1640" s="63"/>
      <c r="BJ1640" s="63"/>
      <c r="BK1640" s="63"/>
      <c r="BL1640" s="63"/>
      <c r="BM1640" s="63"/>
      <c r="BN1640" s="63"/>
      <c r="BO1640" s="63"/>
      <c r="BP1640" s="63"/>
    </row>
    <row r="1641" spans="27:68" x14ac:dyDescent="0.2">
      <c r="AA1641" s="217"/>
      <c r="AB1641" s="218"/>
      <c r="AC1641" s="218"/>
      <c r="AD1641" s="219"/>
      <c r="AN1641" s="63"/>
      <c r="AO1641" s="63"/>
      <c r="AP1641" s="63"/>
      <c r="AQ1641" s="63"/>
      <c r="AR1641" s="63"/>
      <c r="AS1641" s="63"/>
      <c r="AT1641" s="63"/>
      <c r="AU1641" s="63"/>
      <c r="AV1641" s="217"/>
      <c r="AW1641" s="218"/>
      <c r="AX1641" s="219"/>
      <c r="AY1641" s="218"/>
      <c r="AZ1641" s="63"/>
      <c r="BG1641" s="63"/>
      <c r="BH1641" s="63"/>
      <c r="BI1641" s="63"/>
      <c r="BJ1641" s="63"/>
      <c r="BK1641" s="63"/>
      <c r="BL1641" s="63"/>
      <c r="BM1641" s="63"/>
      <c r="BN1641" s="63"/>
      <c r="BO1641" s="63"/>
      <c r="BP1641" s="63"/>
    </row>
    <row r="1642" spans="27:68" x14ac:dyDescent="0.2">
      <c r="AA1642" s="217"/>
      <c r="AB1642" s="218"/>
      <c r="AC1642" s="218"/>
      <c r="AD1642" s="219"/>
      <c r="AN1642" s="63"/>
      <c r="AO1642" s="63"/>
      <c r="AP1642" s="63"/>
      <c r="AQ1642" s="63"/>
      <c r="AR1642" s="63"/>
      <c r="AS1642" s="63"/>
      <c r="AT1642" s="63"/>
      <c r="AU1642" s="63"/>
      <c r="AV1642" s="217"/>
      <c r="AW1642" s="218"/>
      <c r="AX1642" s="219"/>
      <c r="AY1642" s="218"/>
      <c r="AZ1642" s="63"/>
      <c r="BG1642" s="63"/>
      <c r="BH1642" s="63"/>
      <c r="BI1642" s="63"/>
      <c r="BJ1642" s="63"/>
      <c r="BK1642" s="63"/>
      <c r="BL1642" s="63"/>
      <c r="BM1642" s="63"/>
      <c r="BN1642" s="63"/>
      <c r="BO1642" s="63"/>
      <c r="BP1642" s="63"/>
    </row>
    <row r="1643" spans="27:68" x14ac:dyDescent="0.2">
      <c r="AA1643" s="217"/>
      <c r="AB1643" s="218"/>
      <c r="AC1643" s="218"/>
      <c r="AD1643" s="219"/>
      <c r="AN1643" s="63"/>
      <c r="AO1643" s="63"/>
      <c r="AP1643" s="63"/>
      <c r="AQ1643" s="63"/>
      <c r="AR1643" s="63"/>
      <c r="AS1643" s="63"/>
      <c r="AT1643" s="63"/>
      <c r="AU1643" s="63"/>
      <c r="AV1643" s="217"/>
      <c r="AW1643" s="218"/>
      <c r="AX1643" s="219"/>
      <c r="AY1643" s="218"/>
      <c r="AZ1643" s="63"/>
      <c r="BG1643" s="63"/>
      <c r="BH1643" s="63"/>
      <c r="BI1643" s="63"/>
      <c r="BJ1643" s="63"/>
      <c r="BK1643" s="63"/>
      <c r="BL1643" s="63"/>
      <c r="BM1643" s="63"/>
      <c r="BN1643" s="63"/>
      <c r="BO1643" s="63"/>
      <c r="BP1643" s="63"/>
    </row>
    <row r="1644" spans="27:68" x14ac:dyDescent="0.2">
      <c r="AA1644" s="217"/>
      <c r="AB1644" s="218"/>
      <c r="AC1644" s="218"/>
      <c r="AD1644" s="219"/>
      <c r="AN1644" s="63"/>
      <c r="AO1644" s="63"/>
      <c r="AP1644" s="63"/>
      <c r="AQ1644" s="63"/>
      <c r="AR1644" s="63"/>
      <c r="AS1644" s="63"/>
      <c r="AT1644" s="63"/>
      <c r="AU1644" s="63"/>
      <c r="AV1644" s="217"/>
      <c r="AW1644" s="218"/>
      <c r="AX1644" s="219"/>
      <c r="AY1644" s="218"/>
      <c r="AZ1644" s="63"/>
      <c r="BG1644" s="63"/>
      <c r="BH1644" s="63"/>
      <c r="BI1644" s="63"/>
      <c r="BJ1644" s="63"/>
      <c r="BK1644" s="63"/>
      <c r="BL1644" s="63"/>
      <c r="BM1644" s="63"/>
      <c r="BN1644" s="63"/>
      <c r="BO1644" s="63"/>
      <c r="BP1644" s="63"/>
    </row>
    <row r="1645" spans="27:68" x14ac:dyDescent="0.2">
      <c r="AA1645" s="217"/>
      <c r="AB1645" s="218"/>
      <c r="AC1645" s="218"/>
      <c r="AD1645" s="219"/>
      <c r="AN1645" s="63"/>
      <c r="AO1645" s="63"/>
      <c r="AP1645" s="63"/>
      <c r="AQ1645" s="63"/>
      <c r="AR1645" s="63"/>
      <c r="AS1645" s="63"/>
      <c r="AT1645" s="63"/>
      <c r="AU1645" s="63"/>
      <c r="AV1645" s="217"/>
      <c r="AW1645" s="218"/>
      <c r="AX1645" s="219"/>
      <c r="AY1645" s="218"/>
      <c r="AZ1645" s="63"/>
      <c r="BG1645" s="63"/>
      <c r="BH1645" s="63"/>
      <c r="BI1645" s="63"/>
      <c r="BJ1645" s="63"/>
      <c r="BK1645" s="63"/>
      <c r="BL1645" s="63"/>
      <c r="BM1645" s="63"/>
      <c r="BN1645" s="63"/>
      <c r="BO1645" s="63"/>
      <c r="BP1645" s="63"/>
    </row>
    <row r="1646" spans="27:68" x14ac:dyDescent="0.2">
      <c r="AA1646" s="217"/>
      <c r="AB1646" s="218"/>
      <c r="AC1646" s="218"/>
      <c r="AD1646" s="219"/>
      <c r="AN1646" s="63"/>
      <c r="AO1646" s="63"/>
      <c r="AP1646" s="63"/>
      <c r="AQ1646" s="63"/>
      <c r="AR1646" s="63"/>
      <c r="AS1646" s="63"/>
      <c r="AT1646" s="63"/>
      <c r="AU1646" s="63"/>
      <c r="AV1646" s="217"/>
      <c r="AW1646" s="218"/>
      <c r="AX1646" s="219"/>
      <c r="AY1646" s="218"/>
      <c r="AZ1646" s="63"/>
      <c r="BG1646" s="63"/>
      <c r="BH1646" s="63"/>
      <c r="BI1646" s="63"/>
      <c r="BJ1646" s="63"/>
      <c r="BK1646" s="63"/>
      <c r="BL1646" s="63"/>
      <c r="BM1646" s="63"/>
      <c r="BN1646" s="63"/>
      <c r="BO1646" s="63"/>
      <c r="BP1646" s="63"/>
    </row>
    <row r="1647" spans="27:68" x14ac:dyDescent="0.2">
      <c r="AA1647" s="217"/>
      <c r="AB1647" s="218"/>
      <c r="AC1647" s="218"/>
      <c r="AD1647" s="219"/>
      <c r="AN1647" s="63"/>
      <c r="AO1647" s="63"/>
      <c r="AP1647" s="63"/>
      <c r="AQ1647" s="63"/>
      <c r="AR1647" s="63"/>
      <c r="AS1647" s="63"/>
      <c r="AT1647" s="63"/>
      <c r="AU1647" s="63"/>
      <c r="AV1647" s="217"/>
      <c r="AW1647" s="218"/>
      <c r="AX1647" s="219"/>
      <c r="AY1647" s="218"/>
      <c r="AZ1647" s="63"/>
      <c r="BG1647" s="63"/>
      <c r="BH1647" s="63"/>
      <c r="BI1647" s="63"/>
      <c r="BJ1647" s="63"/>
      <c r="BK1647" s="63"/>
      <c r="BL1647" s="63"/>
      <c r="BM1647" s="63"/>
      <c r="BN1647" s="63"/>
      <c r="BO1647" s="63"/>
      <c r="BP1647" s="63"/>
    </row>
    <row r="1648" spans="27:68" x14ac:dyDescent="0.2">
      <c r="AA1648" s="217"/>
      <c r="AB1648" s="218"/>
      <c r="AC1648" s="218"/>
      <c r="AD1648" s="219"/>
      <c r="AN1648" s="63"/>
      <c r="AO1648" s="63"/>
      <c r="AP1648" s="63"/>
      <c r="AQ1648" s="63"/>
      <c r="AR1648" s="63"/>
      <c r="AS1648" s="63"/>
      <c r="AT1648" s="63"/>
      <c r="AU1648" s="63"/>
      <c r="AV1648" s="217"/>
      <c r="AW1648" s="218"/>
      <c r="AX1648" s="219"/>
      <c r="AY1648" s="218"/>
      <c r="AZ1648" s="63"/>
      <c r="BG1648" s="63"/>
      <c r="BH1648" s="63"/>
      <c r="BI1648" s="63"/>
      <c r="BJ1648" s="63"/>
      <c r="BK1648" s="63"/>
      <c r="BL1648" s="63"/>
      <c r="BM1648" s="63"/>
      <c r="BN1648" s="63"/>
      <c r="BO1648" s="63"/>
      <c r="BP1648" s="63"/>
    </row>
    <row r="1649" spans="27:68" x14ac:dyDescent="0.2">
      <c r="AA1649" s="217"/>
      <c r="AB1649" s="218"/>
      <c r="AC1649" s="218"/>
      <c r="AD1649" s="219"/>
      <c r="AN1649" s="63"/>
      <c r="AO1649" s="63"/>
      <c r="AP1649" s="63"/>
      <c r="AQ1649" s="63"/>
      <c r="AR1649" s="63"/>
      <c r="AS1649" s="63"/>
      <c r="AT1649" s="63"/>
      <c r="AU1649" s="63"/>
      <c r="AV1649" s="217"/>
      <c r="AW1649" s="218"/>
      <c r="AX1649" s="219"/>
      <c r="AY1649" s="218"/>
      <c r="AZ1649" s="63"/>
      <c r="BG1649" s="63"/>
      <c r="BH1649" s="63"/>
      <c r="BI1649" s="63"/>
      <c r="BJ1649" s="63"/>
      <c r="BK1649" s="63"/>
      <c r="BL1649" s="63"/>
      <c r="BM1649" s="63"/>
      <c r="BN1649" s="63"/>
      <c r="BO1649" s="63"/>
      <c r="BP1649" s="63"/>
    </row>
    <row r="1650" spans="27:68" x14ac:dyDescent="0.2">
      <c r="AA1650" s="217"/>
      <c r="AB1650" s="218"/>
      <c r="AC1650" s="218"/>
      <c r="AD1650" s="219"/>
      <c r="AN1650" s="63"/>
      <c r="AO1650" s="63"/>
      <c r="AP1650" s="63"/>
      <c r="AQ1650" s="63"/>
      <c r="AR1650" s="63"/>
      <c r="AS1650" s="63"/>
      <c r="AT1650" s="63"/>
      <c r="AU1650" s="63"/>
      <c r="AV1650" s="217"/>
      <c r="AW1650" s="218"/>
      <c r="AX1650" s="219"/>
      <c r="AY1650" s="218"/>
      <c r="AZ1650" s="63"/>
      <c r="BG1650" s="63"/>
      <c r="BH1650" s="63"/>
      <c r="BI1650" s="63"/>
      <c r="BJ1650" s="63"/>
      <c r="BK1650" s="63"/>
      <c r="BL1650" s="63"/>
      <c r="BM1650" s="63"/>
      <c r="BN1650" s="63"/>
      <c r="BO1650" s="63"/>
      <c r="BP1650" s="63"/>
    </row>
    <row r="1651" spans="27:68" x14ac:dyDescent="0.2">
      <c r="AA1651" s="217"/>
      <c r="AB1651" s="218"/>
      <c r="AC1651" s="218"/>
      <c r="AD1651" s="219"/>
      <c r="AN1651" s="63"/>
      <c r="AO1651" s="63"/>
      <c r="AP1651" s="63"/>
      <c r="AQ1651" s="63"/>
      <c r="AR1651" s="63"/>
      <c r="AS1651" s="63"/>
      <c r="AT1651" s="63"/>
      <c r="AU1651" s="63"/>
      <c r="AV1651" s="217"/>
      <c r="AW1651" s="218"/>
      <c r="AX1651" s="219"/>
      <c r="AY1651" s="218"/>
      <c r="AZ1651" s="63"/>
      <c r="BG1651" s="63"/>
      <c r="BH1651" s="63"/>
      <c r="BI1651" s="63"/>
      <c r="BJ1651" s="63"/>
      <c r="BK1651" s="63"/>
      <c r="BL1651" s="63"/>
      <c r="BM1651" s="63"/>
      <c r="BN1651" s="63"/>
      <c r="BO1651" s="63"/>
      <c r="BP1651" s="63"/>
    </row>
    <row r="1652" spans="27:68" x14ac:dyDescent="0.2">
      <c r="AA1652" s="217"/>
      <c r="AB1652" s="218"/>
      <c r="AC1652" s="218"/>
      <c r="AD1652" s="219"/>
      <c r="AN1652" s="63"/>
      <c r="AO1652" s="63"/>
      <c r="AP1652" s="63"/>
      <c r="AQ1652" s="63"/>
      <c r="AR1652" s="63"/>
      <c r="AS1652" s="63"/>
      <c r="AT1652" s="63"/>
      <c r="AU1652" s="63"/>
      <c r="AV1652" s="217"/>
      <c r="AW1652" s="218"/>
      <c r="AX1652" s="219"/>
      <c r="AY1652" s="218"/>
      <c r="AZ1652" s="63"/>
      <c r="BG1652" s="63"/>
      <c r="BH1652" s="63"/>
      <c r="BI1652" s="63"/>
      <c r="BJ1652" s="63"/>
      <c r="BK1652" s="63"/>
      <c r="BL1652" s="63"/>
      <c r="BM1652" s="63"/>
      <c r="BN1652" s="63"/>
      <c r="BO1652" s="63"/>
      <c r="BP1652" s="63"/>
    </row>
    <row r="1653" spans="27:68" x14ac:dyDescent="0.2">
      <c r="AA1653" s="217"/>
      <c r="AB1653" s="218"/>
      <c r="AC1653" s="218"/>
      <c r="AD1653" s="219"/>
      <c r="AN1653" s="63"/>
      <c r="AO1653" s="63"/>
      <c r="AP1653" s="63"/>
      <c r="AQ1653" s="63"/>
      <c r="AR1653" s="63"/>
      <c r="AS1653" s="63"/>
      <c r="AT1653" s="63"/>
      <c r="AU1653" s="63"/>
      <c r="AV1653" s="217"/>
      <c r="AW1653" s="218"/>
      <c r="AX1653" s="219"/>
      <c r="AY1653" s="218"/>
      <c r="AZ1653" s="63"/>
      <c r="BG1653" s="63"/>
      <c r="BH1653" s="63"/>
      <c r="BI1653" s="63"/>
      <c r="BJ1653" s="63"/>
      <c r="BK1653" s="63"/>
      <c r="BL1653" s="63"/>
      <c r="BM1653" s="63"/>
      <c r="BN1653" s="63"/>
      <c r="BO1653" s="63"/>
      <c r="BP1653" s="63"/>
    </row>
    <row r="1654" spans="27:68" x14ac:dyDescent="0.2">
      <c r="AA1654" s="217"/>
      <c r="AB1654" s="218"/>
      <c r="AC1654" s="218"/>
      <c r="AD1654" s="219"/>
      <c r="AN1654" s="63"/>
      <c r="AO1654" s="63"/>
      <c r="AP1654" s="63"/>
      <c r="AQ1654" s="63"/>
      <c r="AR1654" s="63"/>
      <c r="AS1654" s="63"/>
      <c r="AT1654" s="63"/>
      <c r="AU1654" s="63"/>
      <c r="AV1654" s="217"/>
      <c r="AW1654" s="218"/>
      <c r="AX1654" s="219"/>
      <c r="AY1654" s="218"/>
      <c r="AZ1654" s="63"/>
      <c r="BG1654" s="63"/>
      <c r="BH1654" s="63"/>
      <c r="BI1654" s="63"/>
      <c r="BJ1654" s="63"/>
      <c r="BK1654" s="63"/>
      <c r="BL1654" s="63"/>
      <c r="BM1654" s="63"/>
      <c r="BN1654" s="63"/>
      <c r="BO1654" s="63"/>
      <c r="BP1654" s="63"/>
    </row>
    <row r="1655" spans="27:68" x14ac:dyDescent="0.2">
      <c r="AA1655" s="217"/>
      <c r="AB1655" s="218"/>
      <c r="AC1655" s="218"/>
      <c r="AD1655" s="219"/>
      <c r="AN1655" s="63"/>
      <c r="AO1655" s="63"/>
      <c r="AP1655" s="63"/>
      <c r="AQ1655" s="63"/>
      <c r="AR1655" s="63"/>
      <c r="AS1655" s="63"/>
      <c r="AT1655" s="63"/>
      <c r="AU1655" s="63"/>
      <c r="AV1655" s="217"/>
      <c r="AW1655" s="218"/>
      <c r="AX1655" s="219"/>
      <c r="AY1655" s="218"/>
      <c r="AZ1655" s="63"/>
      <c r="BG1655" s="63"/>
      <c r="BH1655" s="63"/>
      <c r="BI1655" s="63"/>
      <c r="BJ1655" s="63"/>
      <c r="BK1655" s="63"/>
      <c r="BL1655" s="63"/>
      <c r="BM1655" s="63"/>
      <c r="BN1655" s="63"/>
      <c r="BO1655" s="63"/>
      <c r="BP1655" s="63"/>
    </row>
    <row r="1656" spans="27:68" x14ac:dyDescent="0.2">
      <c r="AA1656" s="217"/>
      <c r="AB1656" s="218"/>
      <c r="AC1656" s="218"/>
      <c r="AD1656" s="219"/>
      <c r="AN1656" s="63"/>
      <c r="AO1656" s="63"/>
      <c r="AP1656" s="63"/>
      <c r="AQ1656" s="63"/>
      <c r="AR1656" s="63"/>
      <c r="AS1656" s="63"/>
      <c r="AT1656" s="63"/>
      <c r="AU1656" s="63"/>
      <c r="AV1656" s="217"/>
      <c r="AW1656" s="218"/>
      <c r="AX1656" s="219"/>
      <c r="AY1656" s="218"/>
      <c r="AZ1656" s="63"/>
      <c r="BG1656" s="63"/>
      <c r="BH1656" s="63"/>
      <c r="BI1656" s="63"/>
      <c r="BJ1656" s="63"/>
      <c r="BK1656" s="63"/>
      <c r="BL1656" s="63"/>
      <c r="BM1656" s="63"/>
      <c r="BN1656" s="63"/>
      <c r="BO1656" s="63"/>
      <c r="BP1656" s="63"/>
    </row>
    <row r="1657" spans="27:68" x14ac:dyDescent="0.2">
      <c r="AA1657" s="217"/>
      <c r="AB1657" s="218"/>
      <c r="AC1657" s="218"/>
      <c r="AD1657" s="219"/>
      <c r="AN1657" s="63"/>
      <c r="AO1657" s="63"/>
      <c r="AP1657" s="63"/>
      <c r="AQ1657" s="63"/>
      <c r="AR1657" s="63"/>
      <c r="AS1657" s="63"/>
      <c r="AT1657" s="63"/>
      <c r="AU1657" s="63"/>
      <c r="AV1657" s="217"/>
      <c r="AW1657" s="218"/>
      <c r="AX1657" s="219"/>
      <c r="AY1657" s="218"/>
      <c r="AZ1657" s="63"/>
      <c r="BG1657" s="63"/>
      <c r="BH1657" s="63"/>
      <c r="BI1657" s="63"/>
      <c r="BJ1657" s="63"/>
      <c r="BK1657" s="63"/>
      <c r="BL1657" s="63"/>
      <c r="BM1657" s="63"/>
      <c r="BN1657" s="63"/>
      <c r="BO1657" s="63"/>
      <c r="BP1657" s="63"/>
    </row>
    <row r="1658" spans="27:68" x14ac:dyDescent="0.2">
      <c r="AA1658" s="217"/>
      <c r="AB1658" s="218"/>
      <c r="AC1658" s="218"/>
      <c r="AD1658" s="219"/>
      <c r="AN1658" s="63"/>
      <c r="AO1658" s="63"/>
      <c r="AP1658" s="63"/>
      <c r="AQ1658" s="63"/>
      <c r="AR1658" s="63"/>
      <c r="AS1658" s="63"/>
      <c r="AT1658" s="63"/>
      <c r="AU1658" s="63"/>
      <c r="AV1658" s="217"/>
      <c r="AW1658" s="218"/>
      <c r="AX1658" s="219"/>
      <c r="AY1658" s="218"/>
      <c r="AZ1658" s="63"/>
      <c r="BG1658" s="63"/>
      <c r="BH1658" s="63"/>
      <c r="BI1658" s="63"/>
      <c r="BJ1658" s="63"/>
      <c r="BK1658" s="63"/>
      <c r="BL1658" s="63"/>
      <c r="BM1658" s="63"/>
      <c r="BN1658" s="63"/>
      <c r="BO1658" s="63"/>
      <c r="BP1658" s="63"/>
    </row>
    <row r="1659" spans="27:68" x14ac:dyDescent="0.2">
      <c r="AA1659" s="217"/>
      <c r="AB1659" s="218"/>
      <c r="AC1659" s="218"/>
      <c r="AD1659" s="219"/>
      <c r="AN1659" s="63"/>
      <c r="AO1659" s="63"/>
      <c r="AP1659" s="63"/>
      <c r="AQ1659" s="63"/>
      <c r="AR1659" s="63"/>
      <c r="AS1659" s="63"/>
      <c r="AT1659" s="63"/>
      <c r="AU1659" s="63"/>
      <c r="AV1659" s="217"/>
      <c r="AW1659" s="218"/>
      <c r="AX1659" s="219"/>
      <c r="AY1659" s="218"/>
      <c r="AZ1659" s="63"/>
      <c r="BG1659" s="63"/>
      <c r="BH1659" s="63"/>
      <c r="BI1659" s="63"/>
      <c r="BJ1659" s="63"/>
      <c r="BK1659" s="63"/>
      <c r="BL1659" s="63"/>
      <c r="BM1659" s="63"/>
      <c r="BN1659" s="63"/>
      <c r="BO1659" s="63"/>
      <c r="BP1659" s="63"/>
    </row>
    <row r="1660" spans="27:68" x14ac:dyDescent="0.2">
      <c r="AA1660" s="217"/>
      <c r="AB1660" s="218"/>
      <c r="AC1660" s="218"/>
      <c r="AD1660" s="219"/>
      <c r="AN1660" s="63"/>
      <c r="AO1660" s="63"/>
      <c r="AP1660" s="63"/>
      <c r="AQ1660" s="63"/>
      <c r="AR1660" s="63"/>
      <c r="AS1660" s="63"/>
      <c r="AT1660" s="63"/>
      <c r="AU1660" s="63"/>
      <c r="AV1660" s="217"/>
      <c r="AW1660" s="218"/>
      <c r="AX1660" s="219"/>
      <c r="AY1660" s="218"/>
      <c r="AZ1660" s="63"/>
      <c r="BG1660" s="63"/>
      <c r="BH1660" s="63"/>
      <c r="BI1660" s="63"/>
      <c r="BJ1660" s="63"/>
      <c r="BK1660" s="63"/>
      <c r="BL1660" s="63"/>
      <c r="BM1660" s="63"/>
      <c r="BN1660" s="63"/>
      <c r="BO1660" s="63"/>
      <c r="BP1660" s="63"/>
    </row>
    <row r="1661" spans="27:68" x14ac:dyDescent="0.2">
      <c r="AA1661" s="217"/>
      <c r="AB1661" s="218"/>
      <c r="AC1661" s="218"/>
      <c r="AD1661" s="219"/>
      <c r="AN1661" s="63"/>
      <c r="AO1661" s="63"/>
      <c r="AP1661" s="63"/>
      <c r="AQ1661" s="63"/>
      <c r="AR1661" s="63"/>
      <c r="AS1661" s="63"/>
      <c r="AT1661" s="63"/>
      <c r="AU1661" s="63"/>
      <c r="AV1661" s="217"/>
      <c r="AW1661" s="218"/>
      <c r="AX1661" s="219"/>
      <c r="AY1661" s="218"/>
      <c r="AZ1661" s="63"/>
      <c r="BG1661" s="63"/>
      <c r="BH1661" s="63"/>
      <c r="BI1661" s="63"/>
      <c r="BJ1661" s="63"/>
      <c r="BK1661" s="63"/>
      <c r="BL1661" s="63"/>
      <c r="BM1661" s="63"/>
      <c r="BN1661" s="63"/>
      <c r="BO1661" s="63"/>
      <c r="BP1661" s="63"/>
    </row>
    <row r="1662" spans="27:68" x14ac:dyDescent="0.2">
      <c r="AA1662" s="217"/>
      <c r="AB1662" s="218"/>
      <c r="AC1662" s="218"/>
      <c r="AD1662" s="219"/>
      <c r="AN1662" s="63"/>
      <c r="AO1662" s="63"/>
      <c r="AP1662" s="63"/>
      <c r="AQ1662" s="63"/>
      <c r="AR1662" s="63"/>
      <c r="AS1662" s="63"/>
      <c r="AT1662" s="63"/>
      <c r="AU1662" s="63"/>
      <c r="AV1662" s="217"/>
      <c r="AW1662" s="218"/>
      <c r="AX1662" s="219"/>
      <c r="AY1662" s="218"/>
      <c r="AZ1662" s="63"/>
      <c r="BG1662" s="63"/>
      <c r="BH1662" s="63"/>
      <c r="BI1662" s="63"/>
      <c r="BJ1662" s="63"/>
      <c r="BK1662" s="63"/>
      <c r="BL1662" s="63"/>
      <c r="BM1662" s="63"/>
      <c r="BN1662" s="63"/>
      <c r="BO1662" s="63"/>
      <c r="BP1662" s="63"/>
    </row>
    <row r="1663" spans="27:68" x14ac:dyDescent="0.2">
      <c r="AA1663" s="217"/>
      <c r="AB1663" s="218"/>
      <c r="AC1663" s="218"/>
      <c r="AD1663" s="219"/>
      <c r="AN1663" s="63"/>
      <c r="AO1663" s="63"/>
      <c r="AP1663" s="63"/>
      <c r="AQ1663" s="63"/>
      <c r="AR1663" s="63"/>
      <c r="AS1663" s="63"/>
      <c r="AT1663" s="63"/>
      <c r="AU1663" s="63"/>
      <c r="AV1663" s="217"/>
      <c r="AW1663" s="218"/>
      <c r="AX1663" s="219"/>
      <c r="AY1663" s="218"/>
      <c r="AZ1663" s="63"/>
      <c r="BG1663" s="63"/>
      <c r="BH1663" s="63"/>
      <c r="BI1663" s="63"/>
      <c r="BJ1663" s="63"/>
      <c r="BK1663" s="63"/>
      <c r="BL1663" s="63"/>
      <c r="BM1663" s="63"/>
      <c r="BN1663" s="63"/>
      <c r="BO1663" s="63"/>
      <c r="BP1663" s="63"/>
    </row>
    <row r="1664" spans="27:68" x14ac:dyDescent="0.2">
      <c r="AA1664" s="217"/>
      <c r="AB1664" s="218"/>
      <c r="AC1664" s="218"/>
      <c r="AD1664" s="219"/>
      <c r="AN1664" s="63"/>
      <c r="AO1664" s="63"/>
      <c r="AP1664" s="63"/>
      <c r="AQ1664" s="63"/>
      <c r="AR1664" s="63"/>
      <c r="AS1664" s="63"/>
      <c r="AT1664" s="63"/>
      <c r="AU1664" s="63"/>
      <c r="AV1664" s="217"/>
      <c r="AW1664" s="218"/>
      <c r="AX1664" s="219"/>
      <c r="AY1664" s="218"/>
      <c r="AZ1664" s="63"/>
      <c r="BG1664" s="63"/>
      <c r="BH1664" s="63"/>
      <c r="BI1664" s="63"/>
      <c r="BJ1664" s="63"/>
      <c r="BK1664" s="63"/>
      <c r="BL1664" s="63"/>
      <c r="BM1664" s="63"/>
      <c r="BN1664" s="63"/>
      <c r="BO1664" s="63"/>
      <c r="BP1664" s="63"/>
    </row>
    <row r="1665" spans="27:68" x14ac:dyDescent="0.2">
      <c r="AA1665" s="217"/>
      <c r="AB1665" s="218"/>
      <c r="AC1665" s="218"/>
      <c r="AD1665" s="219"/>
      <c r="AN1665" s="63"/>
      <c r="AO1665" s="63"/>
      <c r="AP1665" s="63"/>
      <c r="AQ1665" s="63"/>
      <c r="AR1665" s="63"/>
      <c r="AS1665" s="63"/>
      <c r="AT1665" s="63"/>
      <c r="AU1665" s="63"/>
      <c r="AV1665" s="217"/>
      <c r="AW1665" s="218"/>
      <c r="AX1665" s="219"/>
      <c r="AY1665" s="218"/>
      <c r="AZ1665" s="63"/>
      <c r="BG1665" s="63"/>
      <c r="BH1665" s="63"/>
      <c r="BI1665" s="63"/>
      <c r="BJ1665" s="63"/>
      <c r="BK1665" s="63"/>
      <c r="BL1665" s="63"/>
      <c r="BM1665" s="63"/>
      <c r="BN1665" s="63"/>
      <c r="BO1665" s="63"/>
      <c r="BP1665" s="63"/>
    </row>
    <row r="1666" spans="27:68" x14ac:dyDescent="0.2">
      <c r="AA1666" s="217"/>
      <c r="AB1666" s="218"/>
      <c r="AC1666" s="218"/>
      <c r="AD1666" s="219"/>
      <c r="AN1666" s="63"/>
      <c r="AO1666" s="63"/>
      <c r="AP1666" s="63"/>
      <c r="AQ1666" s="63"/>
      <c r="AR1666" s="63"/>
      <c r="AS1666" s="63"/>
      <c r="AT1666" s="63"/>
      <c r="AU1666" s="63"/>
      <c r="AV1666" s="217"/>
      <c r="AW1666" s="218"/>
      <c r="AX1666" s="219"/>
      <c r="AY1666" s="218"/>
      <c r="AZ1666" s="63"/>
      <c r="BG1666" s="63"/>
      <c r="BH1666" s="63"/>
      <c r="BI1666" s="63"/>
      <c r="BJ1666" s="63"/>
      <c r="BK1666" s="63"/>
      <c r="BL1666" s="63"/>
      <c r="BM1666" s="63"/>
      <c r="BN1666" s="63"/>
      <c r="BO1666" s="63"/>
      <c r="BP1666" s="63"/>
    </row>
    <row r="1667" spans="27:68" x14ac:dyDescent="0.2">
      <c r="AA1667" s="217"/>
      <c r="AB1667" s="218"/>
      <c r="AC1667" s="218"/>
      <c r="AD1667" s="219"/>
      <c r="AN1667" s="63"/>
      <c r="AO1667" s="63"/>
      <c r="AP1667" s="63"/>
      <c r="AQ1667" s="63"/>
      <c r="AR1667" s="63"/>
      <c r="AS1667" s="63"/>
      <c r="AT1667" s="63"/>
      <c r="AU1667" s="63"/>
      <c r="AV1667" s="217"/>
      <c r="AW1667" s="218"/>
      <c r="AX1667" s="219"/>
      <c r="AY1667" s="218"/>
      <c r="AZ1667" s="63"/>
      <c r="BG1667" s="63"/>
      <c r="BH1667" s="63"/>
      <c r="BI1667" s="63"/>
      <c r="BJ1667" s="63"/>
      <c r="BK1667" s="63"/>
      <c r="BL1667" s="63"/>
      <c r="BM1667" s="63"/>
      <c r="BN1667" s="63"/>
      <c r="BO1667" s="63"/>
      <c r="BP1667" s="63"/>
    </row>
    <row r="1668" spans="27:68" x14ac:dyDescent="0.2">
      <c r="AA1668" s="217"/>
      <c r="AB1668" s="218"/>
      <c r="AC1668" s="218"/>
      <c r="AD1668" s="219"/>
      <c r="AN1668" s="63"/>
      <c r="AO1668" s="63"/>
      <c r="AP1668" s="63"/>
      <c r="AQ1668" s="63"/>
      <c r="AR1668" s="63"/>
      <c r="AS1668" s="63"/>
      <c r="AT1668" s="63"/>
      <c r="AU1668" s="63"/>
      <c r="AV1668" s="217"/>
      <c r="AW1668" s="218"/>
      <c r="AX1668" s="219"/>
      <c r="AY1668" s="218"/>
      <c r="AZ1668" s="63"/>
      <c r="BG1668" s="63"/>
      <c r="BH1668" s="63"/>
      <c r="BI1668" s="63"/>
      <c r="BJ1668" s="63"/>
      <c r="BK1668" s="63"/>
      <c r="BL1668" s="63"/>
      <c r="BM1668" s="63"/>
      <c r="BN1668" s="63"/>
      <c r="BO1668" s="63"/>
      <c r="BP1668" s="63"/>
    </row>
    <row r="1669" spans="27:68" x14ac:dyDescent="0.2">
      <c r="AA1669" s="217"/>
      <c r="AB1669" s="218"/>
      <c r="AC1669" s="218"/>
      <c r="AD1669" s="219"/>
      <c r="AN1669" s="63"/>
      <c r="AO1669" s="63"/>
      <c r="AP1669" s="63"/>
      <c r="AQ1669" s="63"/>
      <c r="AR1669" s="63"/>
      <c r="AS1669" s="63"/>
      <c r="AT1669" s="63"/>
      <c r="AU1669" s="63"/>
      <c r="AV1669" s="217"/>
      <c r="AW1669" s="218"/>
      <c r="AX1669" s="219"/>
      <c r="AY1669" s="218"/>
      <c r="AZ1669" s="63"/>
      <c r="BG1669" s="63"/>
      <c r="BH1669" s="63"/>
      <c r="BI1669" s="63"/>
      <c r="BJ1669" s="63"/>
      <c r="BK1669" s="63"/>
      <c r="BL1669" s="63"/>
      <c r="BM1669" s="63"/>
      <c r="BN1669" s="63"/>
      <c r="BO1669" s="63"/>
      <c r="BP1669" s="63"/>
    </row>
    <row r="1670" spans="27:68" x14ac:dyDescent="0.2">
      <c r="AA1670" s="217"/>
      <c r="AB1670" s="218"/>
      <c r="AC1670" s="218"/>
      <c r="AD1670" s="219"/>
      <c r="AN1670" s="63"/>
      <c r="AO1670" s="63"/>
      <c r="AP1670" s="63"/>
      <c r="AQ1670" s="63"/>
      <c r="AR1670" s="63"/>
      <c r="AS1670" s="63"/>
      <c r="AT1670" s="63"/>
      <c r="AU1670" s="63"/>
      <c r="AV1670" s="217"/>
      <c r="AW1670" s="218"/>
      <c r="AX1670" s="219"/>
      <c r="AY1670" s="218"/>
      <c r="AZ1670" s="63"/>
      <c r="BG1670" s="63"/>
      <c r="BH1670" s="63"/>
      <c r="BI1670" s="63"/>
      <c r="BJ1670" s="63"/>
      <c r="BK1670" s="63"/>
      <c r="BL1670" s="63"/>
      <c r="BM1670" s="63"/>
      <c r="BN1670" s="63"/>
      <c r="BO1670" s="63"/>
      <c r="BP1670" s="63"/>
    </row>
    <row r="1671" spans="27:68" x14ac:dyDescent="0.2">
      <c r="AA1671" s="217"/>
      <c r="AB1671" s="218"/>
      <c r="AC1671" s="218"/>
      <c r="AD1671" s="219"/>
      <c r="AN1671" s="63"/>
      <c r="AO1671" s="63"/>
      <c r="AP1671" s="63"/>
      <c r="AQ1671" s="63"/>
      <c r="AR1671" s="63"/>
      <c r="AS1671" s="63"/>
      <c r="AT1671" s="63"/>
      <c r="AU1671" s="63"/>
      <c r="AV1671" s="217"/>
      <c r="AW1671" s="218"/>
      <c r="AX1671" s="219"/>
      <c r="AY1671" s="218"/>
      <c r="AZ1671" s="63"/>
      <c r="BG1671" s="63"/>
      <c r="BH1671" s="63"/>
      <c r="BI1671" s="63"/>
      <c r="BJ1671" s="63"/>
      <c r="BK1671" s="63"/>
      <c r="BL1671" s="63"/>
      <c r="BM1671" s="63"/>
      <c r="BN1671" s="63"/>
      <c r="BO1671" s="63"/>
      <c r="BP1671" s="63"/>
    </row>
    <row r="1672" spans="27:68" x14ac:dyDescent="0.2">
      <c r="AA1672" s="217"/>
      <c r="AB1672" s="218"/>
      <c r="AC1672" s="218"/>
      <c r="AD1672" s="219"/>
      <c r="AN1672" s="63"/>
      <c r="AO1672" s="63"/>
      <c r="AP1672" s="63"/>
      <c r="AQ1672" s="63"/>
      <c r="AR1672" s="63"/>
      <c r="AS1672" s="63"/>
      <c r="AT1672" s="63"/>
      <c r="AU1672" s="63"/>
      <c r="AV1672" s="217"/>
      <c r="AW1672" s="218"/>
      <c r="AX1672" s="219"/>
      <c r="AY1672" s="218"/>
      <c r="AZ1672" s="63"/>
      <c r="BG1672" s="63"/>
      <c r="BH1672" s="63"/>
      <c r="BI1672" s="63"/>
      <c r="BJ1672" s="63"/>
      <c r="BK1672" s="63"/>
      <c r="BL1672" s="63"/>
      <c r="BM1672" s="63"/>
      <c r="BN1672" s="63"/>
      <c r="BO1672" s="63"/>
      <c r="BP1672" s="63"/>
    </row>
    <row r="1673" spans="27:68" x14ac:dyDescent="0.2">
      <c r="AA1673" s="217"/>
      <c r="AB1673" s="218"/>
      <c r="AC1673" s="218"/>
      <c r="AD1673" s="219"/>
      <c r="AN1673" s="63"/>
      <c r="AO1673" s="63"/>
      <c r="AP1673" s="63"/>
      <c r="AQ1673" s="63"/>
      <c r="AR1673" s="63"/>
      <c r="AS1673" s="63"/>
      <c r="AT1673" s="63"/>
      <c r="AU1673" s="63"/>
      <c r="AV1673" s="217"/>
      <c r="AW1673" s="218"/>
      <c r="AX1673" s="219"/>
      <c r="AY1673" s="218"/>
      <c r="AZ1673" s="63"/>
      <c r="BG1673" s="63"/>
      <c r="BH1673" s="63"/>
      <c r="BI1673" s="63"/>
      <c r="BJ1673" s="63"/>
      <c r="BK1673" s="63"/>
      <c r="BL1673" s="63"/>
      <c r="BM1673" s="63"/>
      <c r="BN1673" s="63"/>
      <c r="BO1673" s="63"/>
      <c r="BP1673" s="63"/>
    </row>
    <row r="1674" spans="27:68" x14ac:dyDescent="0.2">
      <c r="AA1674" s="217"/>
      <c r="AB1674" s="218"/>
      <c r="AC1674" s="218"/>
      <c r="AD1674" s="219"/>
      <c r="AN1674" s="63"/>
      <c r="AO1674" s="63"/>
      <c r="AP1674" s="63"/>
      <c r="AQ1674" s="63"/>
      <c r="AR1674" s="63"/>
      <c r="AS1674" s="63"/>
      <c r="AT1674" s="63"/>
      <c r="AU1674" s="63"/>
      <c r="AV1674" s="217"/>
      <c r="AW1674" s="218"/>
      <c r="AX1674" s="219"/>
      <c r="AY1674" s="218"/>
      <c r="AZ1674" s="63"/>
      <c r="BG1674" s="63"/>
      <c r="BH1674" s="63"/>
      <c r="BI1674" s="63"/>
      <c r="BJ1674" s="63"/>
      <c r="BK1674" s="63"/>
      <c r="BL1674" s="63"/>
      <c r="BM1674" s="63"/>
      <c r="BN1674" s="63"/>
      <c r="BO1674" s="63"/>
      <c r="BP1674" s="63"/>
    </row>
    <row r="1675" spans="27:68" x14ac:dyDescent="0.2">
      <c r="AA1675" s="217"/>
      <c r="AB1675" s="218"/>
      <c r="AC1675" s="218"/>
      <c r="AD1675" s="219"/>
      <c r="AN1675" s="63"/>
      <c r="AO1675" s="63"/>
      <c r="AP1675" s="63"/>
      <c r="AQ1675" s="63"/>
      <c r="AR1675" s="63"/>
      <c r="AS1675" s="63"/>
      <c r="AT1675" s="63"/>
      <c r="AU1675" s="63"/>
      <c r="AV1675" s="217"/>
      <c r="AW1675" s="218"/>
      <c r="AX1675" s="219"/>
      <c r="AY1675" s="218"/>
      <c r="AZ1675" s="63"/>
      <c r="BG1675" s="63"/>
      <c r="BH1675" s="63"/>
      <c r="BI1675" s="63"/>
      <c r="BJ1675" s="63"/>
      <c r="BK1675" s="63"/>
      <c r="BL1675" s="63"/>
      <c r="BM1675" s="63"/>
      <c r="BN1675" s="63"/>
      <c r="BO1675" s="63"/>
      <c r="BP1675" s="63"/>
    </row>
    <row r="1676" spans="27:68" x14ac:dyDescent="0.2">
      <c r="AA1676" s="217"/>
      <c r="AB1676" s="218"/>
      <c r="AC1676" s="218"/>
      <c r="AD1676" s="219"/>
      <c r="AN1676" s="63"/>
      <c r="AO1676" s="63"/>
      <c r="AP1676" s="63"/>
      <c r="AQ1676" s="63"/>
      <c r="AR1676" s="63"/>
      <c r="AS1676" s="63"/>
      <c r="AT1676" s="63"/>
      <c r="AU1676" s="63"/>
      <c r="AV1676" s="217"/>
      <c r="AW1676" s="218"/>
      <c r="AX1676" s="219"/>
      <c r="AY1676" s="218"/>
      <c r="AZ1676" s="63"/>
      <c r="BG1676" s="63"/>
      <c r="BH1676" s="63"/>
      <c r="BI1676" s="63"/>
      <c r="BJ1676" s="63"/>
      <c r="BK1676" s="63"/>
      <c r="BL1676" s="63"/>
      <c r="BM1676" s="63"/>
      <c r="BN1676" s="63"/>
      <c r="BO1676" s="63"/>
      <c r="BP1676" s="63"/>
    </row>
    <row r="1677" spans="27:68" x14ac:dyDescent="0.2">
      <c r="AA1677" s="217"/>
      <c r="AB1677" s="218"/>
      <c r="AC1677" s="218"/>
      <c r="AD1677" s="219"/>
      <c r="AN1677" s="63"/>
      <c r="AO1677" s="63"/>
      <c r="AP1677" s="63"/>
      <c r="AQ1677" s="63"/>
      <c r="AR1677" s="63"/>
      <c r="AS1677" s="63"/>
      <c r="AT1677" s="63"/>
      <c r="AU1677" s="63"/>
      <c r="AV1677" s="217"/>
      <c r="AW1677" s="218"/>
      <c r="AX1677" s="219"/>
      <c r="AY1677" s="218"/>
      <c r="AZ1677" s="63"/>
      <c r="BG1677" s="63"/>
      <c r="BH1677" s="63"/>
      <c r="BI1677" s="63"/>
      <c r="BJ1677" s="63"/>
      <c r="BK1677" s="63"/>
      <c r="BL1677" s="63"/>
      <c r="BM1677" s="63"/>
      <c r="BN1677" s="63"/>
      <c r="BO1677" s="63"/>
      <c r="BP1677" s="63"/>
    </row>
    <row r="1678" spans="27:68" x14ac:dyDescent="0.2">
      <c r="AA1678" s="217"/>
      <c r="AB1678" s="218"/>
      <c r="AC1678" s="218"/>
      <c r="AD1678" s="219"/>
      <c r="AN1678" s="63"/>
      <c r="AO1678" s="63"/>
      <c r="AP1678" s="63"/>
      <c r="AQ1678" s="63"/>
      <c r="AR1678" s="63"/>
      <c r="AS1678" s="63"/>
      <c r="AT1678" s="63"/>
      <c r="AU1678" s="63"/>
      <c r="AV1678" s="217"/>
      <c r="AW1678" s="218"/>
      <c r="AX1678" s="219"/>
      <c r="AY1678" s="218"/>
      <c r="AZ1678" s="63"/>
      <c r="BG1678" s="63"/>
      <c r="BH1678" s="63"/>
      <c r="BI1678" s="63"/>
      <c r="BJ1678" s="63"/>
      <c r="BK1678" s="63"/>
      <c r="BL1678" s="63"/>
      <c r="BM1678" s="63"/>
      <c r="BN1678" s="63"/>
      <c r="BO1678" s="63"/>
      <c r="BP1678" s="63"/>
    </row>
    <row r="1679" spans="27:68" x14ac:dyDescent="0.2">
      <c r="AA1679" s="217"/>
      <c r="AB1679" s="218"/>
      <c r="AC1679" s="218"/>
      <c r="AD1679" s="219"/>
      <c r="AN1679" s="63"/>
      <c r="AO1679" s="63"/>
      <c r="AP1679" s="63"/>
      <c r="AQ1679" s="63"/>
      <c r="AR1679" s="63"/>
      <c r="AS1679" s="63"/>
      <c r="AT1679" s="63"/>
      <c r="AU1679" s="63"/>
      <c r="AV1679" s="217"/>
      <c r="AW1679" s="218"/>
      <c r="AX1679" s="219"/>
      <c r="AY1679" s="218"/>
      <c r="AZ1679" s="63"/>
      <c r="BG1679" s="63"/>
      <c r="BH1679" s="63"/>
      <c r="BI1679" s="63"/>
      <c r="BJ1679" s="63"/>
      <c r="BK1679" s="63"/>
      <c r="BL1679" s="63"/>
      <c r="BM1679" s="63"/>
      <c r="BN1679" s="63"/>
      <c r="BO1679" s="63"/>
      <c r="BP1679" s="63"/>
    </row>
    <row r="1680" spans="27:68" x14ac:dyDescent="0.2">
      <c r="AA1680" s="217"/>
      <c r="AB1680" s="218"/>
      <c r="AC1680" s="218"/>
      <c r="AD1680" s="219"/>
      <c r="AN1680" s="63"/>
      <c r="AO1680" s="63"/>
      <c r="AP1680" s="63"/>
      <c r="AQ1680" s="63"/>
      <c r="AR1680" s="63"/>
      <c r="AS1680" s="63"/>
      <c r="AT1680" s="63"/>
      <c r="AU1680" s="63"/>
      <c r="AV1680" s="217"/>
      <c r="AW1680" s="218"/>
      <c r="AX1680" s="219"/>
      <c r="AY1680" s="218"/>
      <c r="AZ1680" s="63"/>
      <c r="BG1680" s="63"/>
      <c r="BH1680" s="63"/>
      <c r="BI1680" s="63"/>
      <c r="BJ1680" s="63"/>
      <c r="BK1680" s="63"/>
      <c r="BL1680" s="63"/>
      <c r="BM1680" s="63"/>
      <c r="BN1680" s="63"/>
      <c r="BO1680" s="63"/>
      <c r="BP1680" s="63"/>
    </row>
    <row r="1681" spans="27:68" x14ac:dyDescent="0.2">
      <c r="AA1681" s="217"/>
      <c r="AB1681" s="218"/>
      <c r="AC1681" s="218"/>
      <c r="AD1681" s="219"/>
      <c r="AN1681" s="63"/>
      <c r="AO1681" s="63"/>
      <c r="AP1681" s="63"/>
      <c r="AQ1681" s="63"/>
      <c r="AR1681" s="63"/>
      <c r="AS1681" s="63"/>
      <c r="AT1681" s="63"/>
      <c r="AU1681" s="63"/>
      <c r="AV1681" s="217"/>
      <c r="AW1681" s="218"/>
      <c r="AX1681" s="219"/>
      <c r="AY1681" s="218"/>
      <c r="AZ1681" s="63"/>
      <c r="BG1681" s="63"/>
      <c r="BH1681" s="63"/>
      <c r="BI1681" s="63"/>
      <c r="BJ1681" s="63"/>
      <c r="BK1681" s="63"/>
      <c r="BL1681" s="63"/>
      <c r="BM1681" s="63"/>
      <c r="BN1681" s="63"/>
      <c r="BO1681" s="63"/>
      <c r="BP1681" s="63"/>
    </row>
    <row r="1682" spans="27:68" x14ac:dyDescent="0.2">
      <c r="AA1682" s="217"/>
      <c r="AB1682" s="218"/>
      <c r="AC1682" s="218"/>
      <c r="AD1682" s="219"/>
      <c r="AN1682" s="63"/>
      <c r="AO1682" s="63"/>
      <c r="AP1682" s="63"/>
      <c r="AQ1682" s="63"/>
      <c r="AR1682" s="63"/>
      <c r="AS1682" s="63"/>
      <c r="AT1682" s="63"/>
      <c r="AU1682" s="63"/>
      <c r="AV1682" s="217"/>
      <c r="AW1682" s="218"/>
      <c r="AX1682" s="219"/>
      <c r="AY1682" s="218"/>
      <c r="AZ1682" s="63"/>
      <c r="BG1682" s="63"/>
      <c r="BH1682" s="63"/>
      <c r="BI1682" s="63"/>
      <c r="BJ1682" s="63"/>
      <c r="BK1682" s="63"/>
      <c r="BL1682" s="63"/>
      <c r="BM1682" s="63"/>
      <c r="BN1682" s="63"/>
      <c r="BO1682" s="63"/>
      <c r="BP1682" s="63"/>
    </row>
    <row r="1683" spans="27:68" x14ac:dyDescent="0.2">
      <c r="AA1683" s="217"/>
      <c r="AB1683" s="218"/>
      <c r="AC1683" s="218"/>
      <c r="AD1683" s="219"/>
      <c r="AN1683" s="63"/>
      <c r="AO1683" s="63"/>
      <c r="AP1683" s="63"/>
      <c r="AQ1683" s="63"/>
      <c r="AR1683" s="63"/>
      <c r="AS1683" s="63"/>
      <c r="AT1683" s="63"/>
      <c r="AU1683" s="63"/>
      <c r="AV1683" s="217"/>
      <c r="AW1683" s="218"/>
      <c r="AX1683" s="219"/>
      <c r="AY1683" s="218"/>
      <c r="AZ1683" s="63"/>
      <c r="BG1683" s="63"/>
      <c r="BH1683" s="63"/>
      <c r="BI1683" s="63"/>
      <c r="BJ1683" s="63"/>
      <c r="BK1683" s="63"/>
      <c r="BL1683" s="63"/>
      <c r="BM1683" s="63"/>
      <c r="BN1683" s="63"/>
      <c r="BO1683" s="63"/>
      <c r="BP1683" s="63"/>
    </row>
    <row r="1684" spans="27:68" x14ac:dyDescent="0.2">
      <c r="AA1684" s="217"/>
      <c r="AB1684" s="218"/>
      <c r="AC1684" s="218"/>
      <c r="AD1684" s="219"/>
      <c r="AN1684" s="63"/>
      <c r="AO1684" s="63"/>
      <c r="AP1684" s="63"/>
      <c r="AQ1684" s="63"/>
      <c r="AR1684" s="63"/>
      <c r="AS1684" s="63"/>
      <c r="AT1684" s="63"/>
      <c r="AU1684" s="63"/>
      <c r="AV1684" s="217"/>
      <c r="AW1684" s="218"/>
      <c r="AX1684" s="219"/>
      <c r="AY1684" s="218"/>
      <c r="AZ1684" s="63"/>
      <c r="BG1684" s="63"/>
      <c r="BH1684" s="63"/>
      <c r="BI1684" s="63"/>
      <c r="BJ1684" s="63"/>
      <c r="BK1684" s="63"/>
      <c r="BL1684" s="63"/>
      <c r="BM1684" s="63"/>
      <c r="BN1684" s="63"/>
      <c r="BO1684" s="63"/>
      <c r="BP1684" s="63"/>
    </row>
    <row r="1685" spans="27:68" x14ac:dyDescent="0.2">
      <c r="AA1685" s="217"/>
      <c r="AB1685" s="218"/>
      <c r="AC1685" s="218"/>
      <c r="AD1685" s="219"/>
      <c r="AN1685" s="63"/>
      <c r="AO1685" s="63"/>
      <c r="AP1685" s="63"/>
      <c r="AQ1685" s="63"/>
      <c r="AR1685" s="63"/>
      <c r="AS1685" s="63"/>
      <c r="AT1685" s="63"/>
      <c r="AU1685" s="63"/>
      <c r="AV1685" s="217"/>
      <c r="AW1685" s="218"/>
      <c r="AX1685" s="219"/>
      <c r="AY1685" s="218"/>
      <c r="AZ1685" s="63"/>
      <c r="BG1685" s="63"/>
      <c r="BH1685" s="63"/>
      <c r="BI1685" s="63"/>
      <c r="BJ1685" s="63"/>
      <c r="BK1685" s="63"/>
      <c r="BL1685" s="63"/>
      <c r="BM1685" s="63"/>
      <c r="BN1685" s="63"/>
      <c r="BO1685" s="63"/>
      <c r="BP1685" s="63"/>
    </row>
    <row r="1686" spans="27:68" x14ac:dyDescent="0.2">
      <c r="AA1686" s="217"/>
      <c r="AB1686" s="218"/>
      <c r="AC1686" s="218"/>
      <c r="AD1686" s="219"/>
      <c r="AN1686" s="63"/>
      <c r="AO1686" s="63"/>
      <c r="AP1686" s="63"/>
      <c r="AQ1686" s="63"/>
      <c r="AR1686" s="63"/>
      <c r="AS1686" s="63"/>
      <c r="AT1686" s="63"/>
      <c r="AU1686" s="63"/>
      <c r="AV1686" s="217"/>
      <c r="AW1686" s="218"/>
      <c r="AX1686" s="219"/>
      <c r="AY1686" s="218"/>
      <c r="AZ1686" s="63"/>
      <c r="BG1686" s="63"/>
      <c r="BH1686" s="63"/>
      <c r="BI1686" s="63"/>
      <c r="BJ1686" s="63"/>
      <c r="BK1686" s="63"/>
      <c r="BL1686" s="63"/>
      <c r="BM1686" s="63"/>
      <c r="BN1686" s="63"/>
      <c r="BO1686" s="63"/>
      <c r="BP1686" s="63"/>
    </row>
    <row r="1687" spans="27:68" x14ac:dyDescent="0.2">
      <c r="AA1687" s="217"/>
      <c r="AB1687" s="218"/>
      <c r="AC1687" s="218"/>
      <c r="AD1687" s="219"/>
      <c r="AN1687" s="63"/>
      <c r="AO1687" s="63"/>
      <c r="AP1687" s="63"/>
      <c r="AQ1687" s="63"/>
      <c r="AR1687" s="63"/>
      <c r="AS1687" s="63"/>
      <c r="AT1687" s="63"/>
      <c r="AU1687" s="63"/>
      <c r="AV1687" s="217"/>
      <c r="AW1687" s="218"/>
      <c r="AX1687" s="219"/>
      <c r="AY1687" s="218"/>
      <c r="AZ1687" s="63"/>
      <c r="BG1687" s="63"/>
      <c r="BH1687" s="63"/>
      <c r="BI1687" s="63"/>
      <c r="BJ1687" s="63"/>
      <c r="BK1687" s="63"/>
      <c r="BL1687" s="63"/>
      <c r="BM1687" s="63"/>
      <c r="BN1687" s="63"/>
      <c r="BO1687" s="63"/>
      <c r="BP1687" s="63"/>
    </row>
    <row r="1688" spans="27:68" x14ac:dyDescent="0.2">
      <c r="AA1688" s="217"/>
      <c r="AB1688" s="218"/>
      <c r="AC1688" s="218"/>
      <c r="AD1688" s="219"/>
      <c r="AN1688" s="63"/>
      <c r="AO1688" s="63"/>
      <c r="AP1688" s="63"/>
      <c r="AQ1688" s="63"/>
      <c r="AR1688" s="63"/>
      <c r="AS1688" s="63"/>
      <c r="AT1688" s="63"/>
      <c r="AU1688" s="63"/>
      <c r="AV1688" s="217"/>
      <c r="AW1688" s="218"/>
      <c r="AX1688" s="219"/>
      <c r="AY1688" s="218"/>
      <c r="AZ1688" s="63"/>
      <c r="BG1688" s="63"/>
      <c r="BH1688" s="63"/>
      <c r="BI1688" s="63"/>
      <c r="BJ1688" s="63"/>
      <c r="BK1688" s="63"/>
      <c r="BL1688" s="63"/>
      <c r="BM1688" s="63"/>
      <c r="BN1688" s="63"/>
      <c r="BO1688" s="63"/>
      <c r="BP1688" s="63"/>
    </row>
    <row r="1689" spans="27:68" x14ac:dyDescent="0.2">
      <c r="AA1689" s="217"/>
      <c r="AB1689" s="218"/>
      <c r="AC1689" s="218"/>
      <c r="AD1689" s="219"/>
      <c r="AN1689" s="63"/>
      <c r="AO1689" s="63"/>
      <c r="AP1689" s="63"/>
      <c r="AQ1689" s="63"/>
      <c r="AR1689" s="63"/>
      <c r="AS1689" s="63"/>
      <c r="AT1689" s="63"/>
      <c r="AU1689" s="63"/>
      <c r="AV1689" s="217"/>
      <c r="AW1689" s="218"/>
      <c r="AX1689" s="219"/>
      <c r="AY1689" s="218"/>
      <c r="AZ1689" s="63"/>
      <c r="BG1689" s="63"/>
      <c r="BH1689" s="63"/>
      <c r="BI1689" s="63"/>
      <c r="BJ1689" s="63"/>
      <c r="BK1689" s="63"/>
      <c r="BL1689" s="63"/>
      <c r="BM1689" s="63"/>
      <c r="BN1689" s="63"/>
      <c r="BO1689" s="63"/>
      <c r="BP1689" s="63"/>
    </row>
    <row r="1690" spans="27:68" x14ac:dyDescent="0.2">
      <c r="AA1690" s="217"/>
      <c r="AB1690" s="218"/>
      <c r="AC1690" s="218"/>
      <c r="AD1690" s="219"/>
      <c r="AN1690" s="63"/>
      <c r="AO1690" s="63"/>
      <c r="AP1690" s="63"/>
      <c r="AQ1690" s="63"/>
      <c r="AR1690" s="63"/>
      <c r="AS1690" s="63"/>
      <c r="AT1690" s="63"/>
      <c r="AU1690" s="63"/>
      <c r="AV1690" s="217"/>
      <c r="AW1690" s="218"/>
      <c r="AX1690" s="219"/>
      <c r="AY1690" s="218"/>
      <c r="AZ1690" s="63"/>
      <c r="BG1690" s="63"/>
      <c r="BH1690" s="63"/>
      <c r="BI1690" s="63"/>
      <c r="BJ1690" s="63"/>
      <c r="BK1690" s="63"/>
      <c r="BL1690" s="63"/>
      <c r="BM1690" s="63"/>
      <c r="BN1690" s="63"/>
      <c r="BO1690" s="63"/>
      <c r="BP1690" s="63"/>
    </row>
    <row r="1691" spans="27:68" x14ac:dyDescent="0.2">
      <c r="AA1691" s="217"/>
      <c r="AB1691" s="218"/>
      <c r="AC1691" s="218"/>
      <c r="AD1691" s="219"/>
      <c r="AN1691" s="63"/>
      <c r="AO1691" s="63"/>
      <c r="AP1691" s="63"/>
      <c r="AQ1691" s="63"/>
      <c r="AR1691" s="63"/>
      <c r="AS1691" s="63"/>
      <c r="AT1691" s="63"/>
      <c r="AU1691" s="63"/>
      <c r="AV1691" s="217"/>
      <c r="AW1691" s="218"/>
      <c r="AX1691" s="219"/>
      <c r="AY1691" s="218"/>
      <c r="AZ1691" s="63"/>
      <c r="BG1691" s="63"/>
      <c r="BH1691" s="63"/>
      <c r="BI1691" s="63"/>
      <c r="BJ1691" s="63"/>
      <c r="BK1691" s="63"/>
      <c r="BL1691" s="63"/>
      <c r="BM1691" s="63"/>
      <c r="BN1691" s="63"/>
      <c r="BO1691" s="63"/>
      <c r="BP1691" s="63"/>
    </row>
    <row r="1692" spans="27:68" x14ac:dyDescent="0.2">
      <c r="AA1692" s="217"/>
      <c r="AB1692" s="218"/>
      <c r="AC1692" s="218"/>
      <c r="AD1692" s="219"/>
      <c r="AN1692" s="63"/>
      <c r="AO1692" s="63"/>
      <c r="AP1692" s="63"/>
      <c r="AQ1692" s="63"/>
      <c r="AR1692" s="63"/>
      <c r="AS1692" s="63"/>
      <c r="AT1692" s="63"/>
      <c r="AU1692" s="63"/>
      <c r="AV1692" s="217"/>
      <c r="AW1692" s="218"/>
      <c r="AX1692" s="219"/>
      <c r="AY1692" s="218"/>
      <c r="AZ1692" s="63"/>
      <c r="BG1692" s="63"/>
      <c r="BH1692" s="63"/>
      <c r="BI1692" s="63"/>
      <c r="BJ1692" s="63"/>
      <c r="BK1692" s="63"/>
      <c r="BL1692" s="63"/>
      <c r="BM1692" s="63"/>
      <c r="BN1692" s="63"/>
      <c r="BO1692" s="63"/>
      <c r="BP1692" s="63"/>
    </row>
    <row r="1693" spans="27:68" x14ac:dyDescent="0.2">
      <c r="AA1693" s="217"/>
      <c r="AB1693" s="218"/>
      <c r="AC1693" s="218"/>
      <c r="AD1693" s="219"/>
      <c r="AN1693" s="63"/>
      <c r="AO1693" s="63"/>
      <c r="AP1693" s="63"/>
      <c r="AQ1693" s="63"/>
      <c r="AR1693" s="63"/>
      <c r="AS1693" s="63"/>
      <c r="AT1693" s="63"/>
      <c r="AU1693" s="63"/>
      <c r="AV1693" s="217"/>
      <c r="AW1693" s="218"/>
      <c r="AX1693" s="219"/>
      <c r="AY1693" s="218"/>
      <c r="AZ1693" s="63"/>
      <c r="BG1693" s="63"/>
      <c r="BH1693" s="63"/>
      <c r="BI1693" s="63"/>
      <c r="BJ1693" s="63"/>
      <c r="BK1693" s="63"/>
      <c r="BL1693" s="63"/>
      <c r="BM1693" s="63"/>
      <c r="BN1693" s="63"/>
      <c r="BO1693" s="63"/>
      <c r="BP1693" s="63"/>
    </row>
    <row r="1694" spans="27:68" x14ac:dyDescent="0.2">
      <c r="AA1694" s="217"/>
      <c r="AB1694" s="218"/>
      <c r="AC1694" s="218"/>
      <c r="AD1694" s="219"/>
      <c r="AN1694" s="63"/>
      <c r="AO1694" s="63"/>
      <c r="AP1694" s="63"/>
      <c r="AQ1694" s="63"/>
      <c r="AR1694" s="63"/>
      <c r="AS1694" s="63"/>
      <c r="AT1694" s="63"/>
      <c r="AU1694" s="63"/>
      <c r="AV1694" s="217"/>
      <c r="AW1694" s="218"/>
      <c r="AX1694" s="219"/>
      <c r="AY1694" s="218"/>
      <c r="AZ1694" s="63"/>
      <c r="BG1694" s="63"/>
      <c r="BH1694" s="63"/>
      <c r="BI1694" s="63"/>
      <c r="BJ1694" s="63"/>
      <c r="BK1694" s="63"/>
      <c r="BL1694" s="63"/>
      <c r="BM1694" s="63"/>
      <c r="BN1694" s="63"/>
      <c r="BO1694" s="63"/>
      <c r="BP1694" s="63"/>
    </row>
    <row r="1695" spans="27:68" x14ac:dyDescent="0.2">
      <c r="AA1695" s="217"/>
      <c r="AB1695" s="218"/>
      <c r="AC1695" s="218"/>
      <c r="AD1695" s="219"/>
      <c r="AN1695" s="63"/>
      <c r="AO1695" s="63"/>
      <c r="AP1695" s="63"/>
      <c r="AQ1695" s="63"/>
      <c r="AR1695" s="63"/>
      <c r="AS1695" s="63"/>
      <c r="AT1695" s="63"/>
      <c r="AU1695" s="63"/>
      <c r="AV1695" s="217"/>
      <c r="AW1695" s="218"/>
      <c r="AX1695" s="219"/>
      <c r="AY1695" s="218"/>
      <c r="AZ1695" s="63"/>
      <c r="BG1695" s="63"/>
      <c r="BH1695" s="63"/>
      <c r="BI1695" s="63"/>
      <c r="BJ1695" s="63"/>
      <c r="BK1695" s="63"/>
      <c r="BL1695" s="63"/>
      <c r="BM1695" s="63"/>
      <c r="BN1695" s="63"/>
      <c r="BO1695" s="63"/>
      <c r="BP1695" s="63"/>
    </row>
    <row r="1696" spans="27:68" x14ac:dyDescent="0.2">
      <c r="AA1696" s="217"/>
      <c r="AB1696" s="218"/>
      <c r="AC1696" s="218"/>
      <c r="AD1696" s="219"/>
      <c r="AN1696" s="63"/>
      <c r="AO1696" s="63"/>
      <c r="AP1696" s="63"/>
      <c r="AQ1696" s="63"/>
      <c r="AR1696" s="63"/>
      <c r="AS1696" s="63"/>
      <c r="AT1696" s="63"/>
      <c r="AU1696" s="63"/>
      <c r="AV1696" s="217"/>
      <c r="AW1696" s="218"/>
      <c r="AX1696" s="219"/>
      <c r="AY1696" s="218"/>
      <c r="AZ1696" s="63"/>
      <c r="BG1696" s="63"/>
      <c r="BH1696" s="63"/>
      <c r="BI1696" s="63"/>
      <c r="BJ1696" s="63"/>
      <c r="BK1696" s="63"/>
      <c r="BL1696" s="63"/>
      <c r="BM1696" s="63"/>
      <c r="BN1696" s="63"/>
      <c r="BO1696" s="63"/>
      <c r="BP1696" s="63"/>
    </row>
    <row r="1697" spans="27:68" x14ac:dyDescent="0.2">
      <c r="AA1697" s="217"/>
      <c r="AB1697" s="218"/>
      <c r="AC1697" s="218"/>
      <c r="AD1697" s="219"/>
      <c r="AN1697" s="63"/>
      <c r="AO1697" s="63"/>
      <c r="AP1697" s="63"/>
      <c r="AQ1697" s="63"/>
      <c r="AR1697" s="63"/>
      <c r="AS1697" s="63"/>
      <c r="AT1697" s="63"/>
      <c r="AU1697" s="63"/>
      <c r="AV1697" s="217"/>
      <c r="AW1697" s="218"/>
      <c r="AX1697" s="219"/>
      <c r="AY1697" s="218"/>
      <c r="AZ1697" s="63"/>
      <c r="BG1697" s="63"/>
      <c r="BH1697" s="63"/>
      <c r="BI1697" s="63"/>
      <c r="BJ1697" s="63"/>
      <c r="BK1697" s="63"/>
      <c r="BL1697" s="63"/>
      <c r="BM1697" s="63"/>
      <c r="BN1697" s="63"/>
      <c r="BO1697" s="63"/>
      <c r="BP1697" s="63"/>
    </row>
    <row r="1698" spans="27:68" x14ac:dyDescent="0.2">
      <c r="AA1698" s="217"/>
      <c r="AB1698" s="218"/>
      <c r="AC1698" s="218"/>
      <c r="AD1698" s="219"/>
      <c r="AN1698" s="63"/>
      <c r="AO1698" s="63"/>
      <c r="AP1698" s="63"/>
      <c r="AQ1698" s="63"/>
      <c r="AR1698" s="63"/>
      <c r="AS1698" s="63"/>
      <c r="AT1698" s="63"/>
      <c r="AU1698" s="63"/>
      <c r="AV1698" s="217"/>
      <c r="AW1698" s="218"/>
      <c r="AX1698" s="219"/>
      <c r="AY1698" s="218"/>
      <c r="AZ1698" s="63"/>
      <c r="BG1698" s="63"/>
      <c r="BH1698" s="63"/>
      <c r="BI1698" s="63"/>
      <c r="BJ1698" s="63"/>
      <c r="BK1698" s="63"/>
      <c r="BL1698" s="63"/>
      <c r="BM1698" s="63"/>
      <c r="BN1698" s="63"/>
      <c r="BO1698" s="63"/>
      <c r="BP1698" s="63"/>
    </row>
    <row r="1699" spans="27:68" x14ac:dyDescent="0.2">
      <c r="AA1699" s="217"/>
      <c r="AB1699" s="218"/>
      <c r="AC1699" s="218"/>
      <c r="AD1699" s="219"/>
      <c r="AN1699" s="63"/>
      <c r="AO1699" s="63"/>
      <c r="AP1699" s="63"/>
      <c r="AQ1699" s="63"/>
      <c r="AR1699" s="63"/>
      <c r="AS1699" s="63"/>
      <c r="AT1699" s="63"/>
      <c r="AU1699" s="63"/>
      <c r="AV1699" s="217"/>
      <c r="AW1699" s="218"/>
      <c r="AX1699" s="219"/>
      <c r="AY1699" s="218"/>
      <c r="AZ1699" s="63"/>
      <c r="BG1699" s="63"/>
      <c r="BH1699" s="63"/>
      <c r="BI1699" s="63"/>
      <c r="BJ1699" s="63"/>
      <c r="BK1699" s="63"/>
      <c r="BL1699" s="63"/>
      <c r="BM1699" s="63"/>
      <c r="BN1699" s="63"/>
      <c r="BO1699" s="63"/>
      <c r="BP1699" s="63"/>
    </row>
    <row r="1700" spans="27:68" x14ac:dyDescent="0.2">
      <c r="AA1700" s="217"/>
      <c r="AB1700" s="218"/>
      <c r="AC1700" s="218"/>
      <c r="AD1700" s="219"/>
      <c r="AN1700" s="63"/>
      <c r="AO1700" s="63"/>
      <c r="AP1700" s="63"/>
      <c r="AQ1700" s="63"/>
      <c r="AR1700" s="63"/>
      <c r="AS1700" s="63"/>
      <c r="AT1700" s="63"/>
      <c r="AU1700" s="63"/>
      <c r="AV1700" s="217"/>
      <c r="AW1700" s="218"/>
      <c r="AX1700" s="219"/>
      <c r="AY1700" s="218"/>
      <c r="AZ1700" s="63"/>
      <c r="BG1700" s="63"/>
      <c r="BH1700" s="63"/>
      <c r="BI1700" s="63"/>
      <c r="BJ1700" s="63"/>
      <c r="BK1700" s="63"/>
      <c r="BL1700" s="63"/>
      <c r="BM1700" s="63"/>
      <c r="BN1700" s="63"/>
      <c r="BO1700" s="63"/>
      <c r="BP1700" s="63"/>
    </row>
    <row r="1701" spans="27:68" x14ac:dyDescent="0.2">
      <c r="AA1701" s="217"/>
      <c r="AB1701" s="218"/>
      <c r="AC1701" s="218"/>
      <c r="AD1701" s="219"/>
      <c r="AN1701" s="63"/>
      <c r="AO1701" s="63"/>
      <c r="AP1701" s="63"/>
      <c r="AQ1701" s="63"/>
      <c r="AR1701" s="63"/>
      <c r="AS1701" s="63"/>
      <c r="AT1701" s="63"/>
      <c r="AU1701" s="63"/>
      <c r="AV1701" s="217"/>
      <c r="AW1701" s="218"/>
      <c r="AX1701" s="219"/>
      <c r="AY1701" s="218"/>
      <c r="AZ1701" s="63"/>
      <c r="BG1701" s="63"/>
      <c r="BH1701" s="63"/>
      <c r="BI1701" s="63"/>
      <c r="BJ1701" s="63"/>
      <c r="BK1701" s="63"/>
      <c r="BL1701" s="63"/>
      <c r="BM1701" s="63"/>
      <c r="BN1701" s="63"/>
      <c r="BO1701" s="63"/>
      <c r="BP1701" s="63"/>
    </row>
    <row r="1702" spans="27:68" x14ac:dyDescent="0.2">
      <c r="AA1702" s="217"/>
      <c r="AB1702" s="218"/>
      <c r="AC1702" s="218"/>
      <c r="AD1702" s="219"/>
      <c r="AN1702" s="63"/>
      <c r="AO1702" s="63"/>
      <c r="AP1702" s="63"/>
      <c r="AQ1702" s="63"/>
      <c r="AR1702" s="63"/>
      <c r="AS1702" s="63"/>
      <c r="AT1702" s="63"/>
      <c r="AU1702" s="63"/>
      <c r="AV1702" s="217"/>
      <c r="AW1702" s="218"/>
      <c r="AX1702" s="219"/>
      <c r="AY1702" s="218"/>
      <c r="AZ1702" s="63"/>
      <c r="BG1702" s="63"/>
      <c r="BH1702" s="63"/>
      <c r="BI1702" s="63"/>
      <c r="BJ1702" s="63"/>
      <c r="BK1702" s="63"/>
      <c r="BL1702" s="63"/>
      <c r="BM1702" s="63"/>
      <c r="BN1702" s="63"/>
      <c r="BO1702" s="63"/>
      <c r="BP1702" s="63"/>
    </row>
    <row r="1703" spans="27:68" x14ac:dyDescent="0.2">
      <c r="AA1703" s="217"/>
      <c r="AB1703" s="218"/>
      <c r="AC1703" s="218"/>
      <c r="AD1703" s="219"/>
      <c r="AN1703" s="63"/>
      <c r="AO1703" s="63"/>
      <c r="AP1703" s="63"/>
      <c r="AQ1703" s="63"/>
      <c r="AR1703" s="63"/>
      <c r="AS1703" s="63"/>
      <c r="AT1703" s="63"/>
      <c r="AU1703" s="63"/>
      <c r="AV1703" s="217"/>
      <c r="AW1703" s="218"/>
      <c r="AX1703" s="219"/>
      <c r="AY1703" s="218"/>
      <c r="AZ1703" s="63"/>
      <c r="BG1703" s="63"/>
      <c r="BH1703" s="63"/>
      <c r="BI1703" s="63"/>
      <c r="BJ1703" s="63"/>
      <c r="BK1703" s="63"/>
      <c r="BL1703" s="63"/>
      <c r="BM1703" s="63"/>
      <c r="BN1703" s="63"/>
      <c r="BO1703" s="63"/>
      <c r="BP1703" s="63"/>
    </row>
    <row r="1704" spans="27:68" x14ac:dyDescent="0.2">
      <c r="AA1704" s="217"/>
      <c r="AB1704" s="218"/>
      <c r="AC1704" s="218"/>
      <c r="AD1704" s="219"/>
      <c r="AN1704" s="63"/>
      <c r="AO1704" s="63"/>
      <c r="AP1704" s="63"/>
      <c r="AQ1704" s="63"/>
      <c r="AR1704" s="63"/>
      <c r="AS1704" s="63"/>
      <c r="AT1704" s="63"/>
      <c r="AU1704" s="63"/>
      <c r="AV1704" s="217"/>
      <c r="AW1704" s="218"/>
      <c r="AX1704" s="219"/>
      <c r="AY1704" s="218"/>
      <c r="AZ1704" s="63"/>
      <c r="BG1704" s="63"/>
      <c r="BH1704" s="63"/>
      <c r="BI1704" s="63"/>
      <c r="BJ1704" s="63"/>
      <c r="BK1704" s="63"/>
      <c r="BL1704" s="63"/>
      <c r="BM1704" s="63"/>
      <c r="BN1704" s="63"/>
      <c r="BO1704" s="63"/>
      <c r="BP1704" s="63"/>
    </row>
    <row r="1705" spans="27:68" x14ac:dyDescent="0.2">
      <c r="AA1705" s="217"/>
      <c r="AB1705" s="218"/>
      <c r="AC1705" s="218"/>
      <c r="AD1705" s="219"/>
      <c r="AN1705" s="63"/>
      <c r="AO1705" s="63"/>
      <c r="AP1705" s="63"/>
      <c r="AQ1705" s="63"/>
      <c r="AR1705" s="63"/>
      <c r="AS1705" s="63"/>
      <c r="AT1705" s="63"/>
      <c r="AU1705" s="63"/>
      <c r="AV1705" s="217"/>
      <c r="AW1705" s="218"/>
      <c r="AX1705" s="219"/>
      <c r="AY1705" s="218"/>
      <c r="AZ1705" s="63"/>
      <c r="BG1705" s="63"/>
      <c r="BH1705" s="63"/>
      <c r="BI1705" s="63"/>
      <c r="BJ1705" s="63"/>
      <c r="BK1705" s="63"/>
      <c r="BL1705" s="63"/>
      <c r="BM1705" s="63"/>
      <c r="BN1705" s="63"/>
      <c r="BO1705" s="63"/>
      <c r="BP1705" s="63"/>
    </row>
    <row r="1706" spans="27:68" x14ac:dyDescent="0.2">
      <c r="AA1706" s="217"/>
      <c r="AB1706" s="218"/>
      <c r="AC1706" s="218"/>
      <c r="AD1706" s="219"/>
      <c r="AN1706" s="63"/>
      <c r="AO1706" s="63"/>
      <c r="AP1706" s="63"/>
      <c r="AQ1706" s="63"/>
      <c r="AR1706" s="63"/>
      <c r="AS1706" s="63"/>
      <c r="AT1706" s="63"/>
      <c r="AU1706" s="63"/>
      <c r="AV1706" s="217"/>
      <c r="AW1706" s="218"/>
      <c r="AX1706" s="219"/>
      <c r="AY1706" s="218"/>
      <c r="AZ1706" s="63"/>
      <c r="BG1706" s="63"/>
      <c r="BH1706" s="63"/>
      <c r="BI1706" s="63"/>
      <c r="BJ1706" s="63"/>
      <c r="BK1706" s="63"/>
      <c r="BL1706" s="63"/>
      <c r="BM1706" s="63"/>
      <c r="BN1706" s="63"/>
      <c r="BO1706" s="63"/>
      <c r="BP1706" s="63"/>
    </row>
    <row r="1707" spans="27:68" x14ac:dyDescent="0.2">
      <c r="AA1707" s="217"/>
      <c r="AB1707" s="218"/>
      <c r="AC1707" s="218"/>
      <c r="AD1707" s="219"/>
      <c r="AN1707" s="63"/>
      <c r="AO1707" s="63"/>
      <c r="AP1707" s="63"/>
      <c r="AQ1707" s="63"/>
      <c r="AR1707" s="63"/>
      <c r="AS1707" s="63"/>
      <c r="AT1707" s="63"/>
      <c r="AU1707" s="63"/>
      <c r="AV1707" s="217"/>
      <c r="AW1707" s="218"/>
      <c r="AX1707" s="219"/>
      <c r="AY1707" s="218"/>
      <c r="AZ1707" s="63"/>
      <c r="BG1707" s="63"/>
      <c r="BH1707" s="63"/>
      <c r="BI1707" s="63"/>
      <c r="BJ1707" s="63"/>
      <c r="BK1707" s="63"/>
      <c r="BL1707" s="63"/>
      <c r="BM1707" s="63"/>
      <c r="BN1707" s="63"/>
      <c r="BO1707" s="63"/>
      <c r="BP1707" s="63"/>
    </row>
    <row r="1708" spans="27:68" x14ac:dyDescent="0.2">
      <c r="AA1708" s="217"/>
      <c r="AB1708" s="218"/>
      <c r="AC1708" s="218"/>
      <c r="AD1708" s="219"/>
      <c r="AN1708" s="63"/>
      <c r="AO1708" s="63"/>
      <c r="AP1708" s="63"/>
      <c r="AQ1708" s="63"/>
      <c r="AR1708" s="63"/>
      <c r="AS1708" s="63"/>
      <c r="AT1708" s="63"/>
      <c r="AU1708" s="63"/>
      <c r="AV1708" s="217"/>
      <c r="AW1708" s="218"/>
      <c r="AX1708" s="219"/>
      <c r="AY1708" s="218"/>
      <c r="AZ1708" s="63"/>
      <c r="BG1708" s="63"/>
      <c r="BH1708" s="63"/>
      <c r="BI1708" s="63"/>
      <c r="BJ1708" s="63"/>
      <c r="BK1708" s="63"/>
      <c r="BL1708" s="63"/>
      <c r="BM1708" s="63"/>
      <c r="BN1708" s="63"/>
      <c r="BO1708" s="63"/>
      <c r="BP1708" s="63"/>
    </row>
    <row r="1709" spans="27:68" x14ac:dyDescent="0.2">
      <c r="AA1709" s="217"/>
      <c r="AB1709" s="218"/>
      <c r="AC1709" s="218"/>
      <c r="AD1709" s="219"/>
      <c r="AN1709" s="63"/>
      <c r="AO1709" s="63"/>
      <c r="AP1709" s="63"/>
      <c r="AQ1709" s="63"/>
      <c r="AR1709" s="63"/>
      <c r="AS1709" s="63"/>
      <c r="AT1709" s="63"/>
      <c r="AU1709" s="63"/>
      <c r="AV1709" s="217"/>
      <c r="AW1709" s="218"/>
      <c r="AX1709" s="219"/>
      <c r="AY1709" s="218"/>
      <c r="AZ1709" s="63"/>
      <c r="BG1709" s="63"/>
      <c r="BH1709" s="63"/>
      <c r="BI1709" s="63"/>
      <c r="BJ1709" s="63"/>
      <c r="BK1709" s="63"/>
      <c r="BL1709" s="63"/>
      <c r="BM1709" s="63"/>
      <c r="BN1709" s="63"/>
      <c r="BO1709" s="63"/>
      <c r="BP1709" s="63"/>
    </row>
    <row r="1710" spans="27:68" x14ac:dyDescent="0.2">
      <c r="AA1710" s="217"/>
      <c r="AB1710" s="218"/>
      <c r="AC1710" s="218"/>
      <c r="AD1710" s="219"/>
      <c r="AN1710" s="63"/>
      <c r="AO1710" s="63"/>
      <c r="AP1710" s="63"/>
      <c r="AQ1710" s="63"/>
      <c r="AR1710" s="63"/>
      <c r="AS1710" s="63"/>
      <c r="AT1710" s="63"/>
      <c r="AU1710" s="63"/>
      <c r="AV1710" s="217"/>
      <c r="AW1710" s="218"/>
      <c r="AX1710" s="219"/>
      <c r="AY1710" s="218"/>
      <c r="AZ1710" s="63"/>
      <c r="BG1710" s="63"/>
      <c r="BH1710" s="63"/>
      <c r="BI1710" s="63"/>
      <c r="BJ1710" s="63"/>
      <c r="BK1710" s="63"/>
      <c r="BL1710" s="63"/>
      <c r="BM1710" s="63"/>
      <c r="BN1710" s="63"/>
      <c r="BO1710" s="63"/>
      <c r="BP1710" s="63"/>
    </row>
    <row r="1711" spans="27:68" x14ac:dyDescent="0.2">
      <c r="AA1711" s="217"/>
      <c r="AB1711" s="218"/>
      <c r="AC1711" s="218"/>
      <c r="AD1711" s="219"/>
      <c r="AN1711" s="63"/>
      <c r="AO1711" s="63"/>
      <c r="AP1711" s="63"/>
      <c r="AQ1711" s="63"/>
      <c r="AR1711" s="63"/>
      <c r="AS1711" s="63"/>
      <c r="AT1711" s="63"/>
      <c r="AU1711" s="63"/>
      <c r="AV1711" s="217"/>
      <c r="AW1711" s="218"/>
      <c r="AX1711" s="219"/>
      <c r="AY1711" s="218"/>
      <c r="AZ1711" s="63"/>
      <c r="BG1711" s="63"/>
      <c r="BH1711" s="63"/>
      <c r="BI1711" s="63"/>
      <c r="BJ1711" s="63"/>
      <c r="BK1711" s="63"/>
      <c r="BL1711" s="63"/>
      <c r="BM1711" s="63"/>
      <c r="BN1711" s="63"/>
      <c r="BO1711" s="63"/>
      <c r="BP1711" s="63"/>
    </row>
    <row r="1712" spans="27:68" x14ac:dyDescent="0.2">
      <c r="AA1712" s="217"/>
      <c r="AB1712" s="218"/>
      <c r="AC1712" s="218"/>
      <c r="AD1712" s="219"/>
      <c r="AN1712" s="63"/>
      <c r="AO1712" s="63"/>
      <c r="AP1712" s="63"/>
      <c r="AQ1712" s="63"/>
      <c r="AR1712" s="63"/>
      <c r="AS1712" s="63"/>
      <c r="AT1712" s="63"/>
      <c r="AU1712" s="63"/>
      <c r="AV1712" s="217"/>
      <c r="AW1712" s="218"/>
      <c r="AX1712" s="219"/>
      <c r="AY1712" s="218"/>
      <c r="AZ1712" s="63"/>
      <c r="BG1712" s="63"/>
      <c r="BH1712" s="63"/>
      <c r="BI1712" s="63"/>
      <c r="BJ1712" s="63"/>
      <c r="BK1712" s="63"/>
      <c r="BL1712" s="63"/>
      <c r="BM1712" s="63"/>
      <c r="BN1712" s="63"/>
      <c r="BO1712" s="63"/>
      <c r="BP1712" s="63"/>
    </row>
    <row r="1713" spans="27:68" x14ac:dyDescent="0.2">
      <c r="AA1713" s="217"/>
      <c r="AB1713" s="218"/>
      <c r="AC1713" s="218"/>
      <c r="AD1713" s="219"/>
      <c r="AN1713" s="63"/>
      <c r="AO1713" s="63"/>
      <c r="AP1713" s="63"/>
      <c r="AQ1713" s="63"/>
      <c r="AR1713" s="63"/>
      <c r="AS1713" s="63"/>
      <c r="AT1713" s="63"/>
      <c r="AU1713" s="63"/>
      <c r="AV1713" s="217"/>
      <c r="AW1713" s="218"/>
      <c r="AX1713" s="219"/>
      <c r="AY1713" s="218"/>
      <c r="AZ1713" s="63"/>
      <c r="BG1713" s="63"/>
      <c r="BH1713" s="63"/>
      <c r="BI1713" s="63"/>
      <c r="BJ1713" s="63"/>
      <c r="BK1713" s="63"/>
      <c r="BL1713" s="63"/>
      <c r="BM1713" s="63"/>
      <c r="BN1713" s="63"/>
      <c r="BO1713" s="63"/>
      <c r="BP1713" s="63"/>
    </row>
    <row r="1714" spans="27:68" x14ac:dyDescent="0.2">
      <c r="AA1714" s="217"/>
      <c r="AB1714" s="218"/>
      <c r="AC1714" s="218"/>
      <c r="AD1714" s="219"/>
      <c r="AN1714" s="63"/>
      <c r="AO1714" s="63"/>
      <c r="AP1714" s="63"/>
      <c r="AQ1714" s="63"/>
      <c r="AR1714" s="63"/>
      <c r="AS1714" s="63"/>
      <c r="AT1714" s="63"/>
      <c r="AU1714" s="63"/>
      <c r="AV1714" s="217"/>
      <c r="AW1714" s="218"/>
      <c r="AX1714" s="219"/>
      <c r="AY1714" s="218"/>
      <c r="AZ1714" s="63"/>
      <c r="BG1714" s="63"/>
      <c r="BH1714" s="63"/>
      <c r="BI1714" s="63"/>
      <c r="BJ1714" s="63"/>
      <c r="BK1714" s="63"/>
      <c r="BL1714" s="63"/>
      <c r="BM1714" s="63"/>
      <c r="BN1714" s="63"/>
      <c r="BO1714" s="63"/>
      <c r="BP1714" s="63"/>
    </row>
    <row r="1715" spans="27:68" x14ac:dyDescent="0.2">
      <c r="AA1715" s="217"/>
      <c r="AB1715" s="218"/>
      <c r="AC1715" s="218"/>
      <c r="AD1715" s="219"/>
      <c r="AN1715" s="63"/>
      <c r="AO1715" s="63"/>
      <c r="AP1715" s="63"/>
      <c r="AQ1715" s="63"/>
      <c r="AR1715" s="63"/>
      <c r="AS1715" s="63"/>
      <c r="AT1715" s="63"/>
      <c r="AU1715" s="63"/>
      <c r="AV1715" s="217"/>
      <c r="AW1715" s="218"/>
      <c r="AX1715" s="219"/>
      <c r="AY1715" s="218"/>
      <c r="AZ1715" s="63"/>
      <c r="BG1715" s="63"/>
      <c r="BH1715" s="63"/>
      <c r="BI1715" s="63"/>
      <c r="BJ1715" s="63"/>
      <c r="BK1715" s="63"/>
      <c r="BL1715" s="63"/>
      <c r="BM1715" s="63"/>
      <c r="BN1715" s="63"/>
      <c r="BO1715" s="63"/>
      <c r="BP1715" s="63"/>
    </row>
    <row r="1716" spans="27:68" x14ac:dyDescent="0.2">
      <c r="AA1716" s="217"/>
      <c r="AB1716" s="218"/>
      <c r="AC1716" s="218"/>
      <c r="AD1716" s="219"/>
      <c r="AN1716" s="63"/>
      <c r="AO1716" s="63"/>
      <c r="AP1716" s="63"/>
      <c r="AQ1716" s="63"/>
      <c r="AR1716" s="63"/>
      <c r="AS1716" s="63"/>
      <c r="AT1716" s="63"/>
      <c r="AU1716" s="63"/>
      <c r="AV1716" s="217"/>
      <c r="AW1716" s="218"/>
      <c r="AX1716" s="219"/>
      <c r="AY1716" s="218"/>
      <c r="AZ1716" s="63"/>
      <c r="BG1716" s="63"/>
      <c r="BH1716" s="63"/>
      <c r="BI1716" s="63"/>
      <c r="BJ1716" s="63"/>
      <c r="BK1716" s="63"/>
      <c r="BL1716" s="63"/>
      <c r="BM1716" s="63"/>
      <c r="BN1716" s="63"/>
      <c r="BO1716" s="63"/>
      <c r="BP1716" s="63"/>
    </row>
    <row r="1717" spans="27:68" x14ac:dyDescent="0.2">
      <c r="AA1717" s="217"/>
      <c r="AB1717" s="218"/>
      <c r="AC1717" s="218"/>
      <c r="AD1717" s="219"/>
      <c r="AN1717" s="63"/>
      <c r="AO1717" s="63"/>
      <c r="AP1717" s="63"/>
      <c r="AQ1717" s="63"/>
      <c r="AR1717" s="63"/>
      <c r="AS1717" s="63"/>
      <c r="AT1717" s="63"/>
      <c r="AU1717" s="63"/>
      <c r="AV1717" s="217"/>
      <c r="AW1717" s="218"/>
      <c r="AX1717" s="219"/>
      <c r="AY1717" s="218"/>
      <c r="AZ1717" s="63"/>
      <c r="BG1717" s="63"/>
      <c r="BH1717" s="63"/>
      <c r="BI1717" s="63"/>
      <c r="BJ1717" s="63"/>
      <c r="BK1717" s="63"/>
      <c r="BL1717" s="63"/>
      <c r="BM1717" s="63"/>
      <c r="BN1717" s="63"/>
      <c r="BO1717" s="63"/>
      <c r="BP1717" s="63"/>
    </row>
    <row r="1718" spans="27:68" x14ac:dyDescent="0.2">
      <c r="AA1718" s="217"/>
      <c r="AB1718" s="218"/>
      <c r="AC1718" s="218"/>
      <c r="AD1718" s="219"/>
      <c r="AN1718" s="63"/>
      <c r="AO1718" s="63"/>
      <c r="AP1718" s="63"/>
      <c r="AQ1718" s="63"/>
      <c r="AR1718" s="63"/>
      <c r="AS1718" s="63"/>
      <c r="AT1718" s="63"/>
      <c r="AU1718" s="63"/>
      <c r="AV1718" s="217"/>
      <c r="AW1718" s="218"/>
      <c r="AX1718" s="219"/>
      <c r="AY1718" s="218"/>
      <c r="AZ1718" s="63"/>
      <c r="BG1718" s="63"/>
      <c r="BH1718" s="63"/>
      <c r="BI1718" s="63"/>
      <c r="BJ1718" s="63"/>
      <c r="BK1718" s="63"/>
      <c r="BL1718" s="63"/>
      <c r="BM1718" s="63"/>
      <c r="BN1718" s="63"/>
      <c r="BO1718" s="63"/>
      <c r="BP1718" s="63"/>
    </row>
    <row r="1719" spans="27:68" x14ac:dyDescent="0.2">
      <c r="AA1719" s="217"/>
      <c r="AB1719" s="218"/>
      <c r="AC1719" s="218"/>
      <c r="AD1719" s="219"/>
      <c r="AN1719" s="63"/>
      <c r="AO1719" s="63"/>
      <c r="AP1719" s="63"/>
      <c r="AQ1719" s="63"/>
      <c r="AR1719" s="63"/>
      <c r="AS1719" s="63"/>
      <c r="AT1719" s="63"/>
      <c r="AU1719" s="63"/>
      <c r="AV1719" s="217"/>
      <c r="AW1719" s="218"/>
      <c r="AX1719" s="219"/>
      <c r="AY1719" s="218"/>
      <c r="AZ1719" s="63"/>
      <c r="BG1719" s="63"/>
      <c r="BH1719" s="63"/>
      <c r="BI1719" s="63"/>
      <c r="BJ1719" s="63"/>
      <c r="BK1719" s="63"/>
      <c r="BL1719" s="63"/>
      <c r="BM1719" s="63"/>
      <c r="BN1719" s="63"/>
      <c r="BO1719" s="63"/>
      <c r="BP1719" s="63"/>
    </row>
    <row r="1720" spans="27:68" x14ac:dyDescent="0.2">
      <c r="AA1720" s="217"/>
      <c r="AB1720" s="218"/>
      <c r="AC1720" s="218"/>
      <c r="AD1720" s="219"/>
      <c r="AN1720" s="63"/>
      <c r="AO1720" s="63"/>
      <c r="AP1720" s="63"/>
      <c r="AQ1720" s="63"/>
      <c r="AR1720" s="63"/>
      <c r="AS1720" s="63"/>
      <c r="AT1720" s="63"/>
      <c r="AU1720" s="63"/>
      <c r="AV1720" s="217"/>
      <c r="AW1720" s="218"/>
      <c r="AX1720" s="219"/>
      <c r="AY1720" s="218"/>
      <c r="AZ1720" s="63"/>
      <c r="BG1720" s="63"/>
      <c r="BH1720" s="63"/>
      <c r="BI1720" s="63"/>
      <c r="BJ1720" s="63"/>
      <c r="BK1720" s="63"/>
      <c r="BL1720" s="63"/>
      <c r="BM1720" s="63"/>
      <c r="BN1720" s="63"/>
      <c r="BO1720" s="63"/>
      <c r="BP1720" s="63"/>
    </row>
    <row r="1721" spans="27:68" x14ac:dyDescent="0.2">
      <c r="AA1721" s="217"/>
      <c r="AB1721" s="218"/>
      <c r="AC1721" s="218"/>
      <c r="AD1721" s="219"/>
      <c r="AN1721" s="63"/>
      <c r="AO1721" s="63"/>
      <c r="AP1721" s="63"/>
      <c r="AQ1721" s="63"/>
      <c r="AR1721" s="63"/>
      <c r="AS1721" s="63"/>
      <c r="AT1721" s="63"/>
      <c r="AU1721" s="63"/>
      <c r="AV1721" s="217"/>
      <c r="AW1721" s="218"/>
      <c r="AX1721" s="219"/>
      <c r="AY1721" s="218"/>
      <c r="AZ1721" s="63"/>
      <c r="BG1721" s="63"/>
      <c r="BH1721" s="63"/>
      <c r="BI1721" s="63"/>
      <c r="BJ1721" s="63"/>
      <c r="BK1721" s="63"/>
      <c r="BL1721" s="63"/>
      <c r="BM1721" s="63"/>
      <c r="BN1721" s="63"/>
      <c r="BO1721" s="63"/>
      <c r="BP1721" s="63"/>
    </row>
    <row r="1722" spans="27:68" x14ac:dyDescent="0.2">
      <c r="AA1722" s="217"/>
      <c r="AB1722" s="218"/>
      <c r="AC1722" s="218"/>
      <c r="AD1722" s="219"/>
      <c r="AN1722" s="63"/>
      <c r="AO1722" s="63"/>
      <c r="AP1722" s="63"/>
      <c r="AQ1722" s="63"/>
      <c r="AR1722" s="63"/>
      <c r="AS1722" s="63"/>
      <c r="AT1722" s="63"/>
      <c r="AU1722" s="63"/>
      <c r="AV1722" s="217"/>
      <c r="AW1722" s="218"/>
      <c r="AX1722" s="219"/>
      <c r="AY1722" s="218"/>
      <c r="AZ1722" s="63"/>
      <c r="BG1722" s="63"/>
      <c r="BH1722" s="63"/>
      <c r="BI1722" s="63"/>
      <c r="BJ1722" s="63"/>
      <c r="BK1722" s="63"/>
      <c r="BL1722" s="63"/>
      <c r="BM1722" s="63"/>
      <c r="BN1722" s="63"/>
      <c r="BO1722" s="63"/>
      <c r="BP1722" s="63"/>
    </row>
    <row r="1723" spans="27:68" x14ac:dyDescent="0.2">
      <c r="AA1723" s="217"/>
      <c r="AB1723" s="218"/>
      <c r="AC1723" s="218"/>
      <c r="AD1723" s="219"/>
      <c r="AN1723" s="63"/>
      <c r="AO1723" s="63"/>
      <c r="AP1723" s="63"/>
      <c r="AQ1723" s="63"/>
      <c r="AR1723" s="63"/>
      <c r="AS1723" s="63"/>
      <c r="AT1723" s="63"/>
      <c r="AU1723" s="63"/>
      <c r="AV1723" s="217"/>
      <c r="AW1723" s="218"/>
      <c r="AX1723" s="219"/>
      <c r="AY1723" s="218"/>
      <c r="AZ1723" s="63"/>
      <c r="BG1723" s="63"/>
      <c r="BH1723" s="63"/>
      <c r="BI1723" s="63"/>
      <c r="BJ1723" s="63"/>
      <c r="BK1723" s="63"/>
      <c r="BL1723" s="63"/>
      <c r="BM1723" s="63"/>
      <c r="BN1723" s="63"/>
      <c r="BO1723" s="63"/>
      <c r="BP1723" s="63"/>
    </row>
    <row r="1724" spans="27:68" x14ac:dyDescent="0.2">
      <c r="AA1724" s="217"/>
      <c r="AB1724" s="218"/>
      <c r="AC1724" s="218"/>
      <c r="AD1724" s="219"/>
      <c r="AN1724" s="63"/>
      <c r="AO1724" s="63"/>
      <c r="AP1724" s="63"/>
      <c r="AQ1724" s="63"/>
      <c r="AR1724" s="63"/>
      <c r="AS1724" s="63"/>
      <c r="AT1724" s="63"/>
      <c r="AU1724" s="63"/>
      <c r="AV1724" s="217"/>
      <c r="AW1724" s="218"/>
      <c r="AX1724" s="219"/>
      <c r="AY1724" s="218"/>
      <c r="AZ1724" s="63"/>
      <c r="BG1724" s="63"/>
      <c r="BH1724" s="63"/>
      <c r="BI1724" s="63"/>
      <c r="BJ1724" s="63"/>
      <c r="BK1724" s="63"/>
      <c r="BL1724" s="63"/>
      <c r="BM1724" s="63"/>
      <c r="BN1724" s="63"/>
      <c r="BO1724" s="63"/>
      <c r="BP1724" s="63"/>
    </row>
    <row r="1725" spans="27:68" x14ac:dyDescent="0.2">
      <c r="AA1725" s="217"/>
      <c r="AB1725" s="218"/>
      <c r="AC1725" s="218"/>
      <c r="AD1725" s="219"/>
      <c r="AN1725" s="63"/>
      <c r="AO1725" s="63"/>
      <c r="AP1725" s="63"/>
      <c r="AQ1725" s="63"/>
      <c r="AR1725" s="63"/>
      <c r="AS1725" s="63"/>
      <c r="AT1725" s="63"/>
      <c r="AU1725" s="63"/>
      <c r="AV1725" s="217"/>
      <c r="AW1725" s="218"/>
      <c r="AX1725" s="219"/>
      <c r="AY1725" s="218"/>
      <c r="AZ1725" s="63"/>
      <c r="BG1725" s="63"/>
      <c r="BH1725" s="63"/>
      <c r="BI1725" s="63"/>
      <c r="BJ1725" s="63"/>
      <c r="BK1725" s="63"/>
      <c r="BL1725" s="63"/>
      <c r="BM1725" s="63"/>
      <c r="BN1725" s="63"/>
      <c r="BO1725" s="63"/>
      <c r="BP1725" s="63"/>
    </row>
    <row r="1726" spans="27:68" x14ac:dyDescent="0.2">
      <c r="AA1726" s="217"/>
      <c r="AB1726" s="218"/>
      <c r="AC1726" s="218"/>
      <c r="AD1726" s="219"/>
      <c r="AN1726" s="63"/>
      <c r="AO1726" s="63"/>
      <c r="AP1726" s="63"/>
      <c r="AQ1726" s="63"/>
      <c r="AR1726" s="63"/>
      <c r="AS1726" s="63"/>
      <c r="AT1726" s="63"/>
      <c r="AU1726" s="63"/>
      <c r="AV1726" s="217"/>
      <c r="AW1726" s="218"/>
      <c r="AX1726" s="219"/>
      <c r="AY1726" s="218"/>
      <c r="AZ1726" s="63"/>
      <c r="BG1726" s="63"/>
      <c r="BH1726" s="63"/>
      <c r="BI1726" s="63"/>
      <c r="BJ1726" s="63"/>
      <c r="BK1726" s="63"/>
      <c r="BL1726" s="63"/>
      <c r="BM1726" s="63"/>
      <c r="BN1726" s="63"/>
      <c r="BO1726" s="63"/>
      <c r="BP1726" s="63"/>
    </row>
    <row r="1727" spans="27:68" x14ac:dyDescent="0.2">
      <c r="AA1727" s="217"/>
      <c r="AB1727" s="218"/>
      <c r="AC1727" s="218"/>
      <c r="AD1727" s="219"/>
      <c r="AN1727" s="63"/>
      <c r="AO1727" s="63"/>
      <c r="AP1727" s="63"/>
      <c r="AQ1727" s="63"/>
      <c r="AR1727" s="63"/>
      <c r="AS1727" s="63"/>
      <c r="AT1727" s="63"/>
      <c r="AU1727" s="63"/>
      <c r="AV1727" s="217"/>
      <c r="AW1727" s="218"/>
      <c r="AX1727" s="219"/>
      <c r="AY1727" s="218"/>
      <c r="AZ1727" s="63"/>
      <c r="BG1727" s="63"/>
      <c r="BH1727" s="63"/>
      <c r="BI1727" s="63"/>
      <c r="BJ1727" s="63"/>
      <c r="BK1727" s="63"/>
      <c r="BL1727" s="63"/>
      <c r="BM1727" s="63"/>
      <c r="BN1727" s="63"/>
      <c r="BO1727" s="63"/>
      <c r="BP1727" s="63"/>
    </row>
    <row r="1728" spans="27:68" x14ac:dyDescent="0.2">
      <c r="AA1728" s="217"/>
      <c r="AB1728" s="218"/>
      <c r="AC1728" s="218"/>
      <c r="AD1728" s="219"/>
      <c r="AN1728" s="63"/>
      <c r="AO1728" s="63"/>
      <c r="AP1728" s="63"/>
      <c r="AQ1728" s="63"/>
      <c r="AR1728" s="63"/>
      <c r="AS1728" s="63"/>
      <c r="AT1728" s="63"/>
      <c r="AU1728" s="63"/>
      <c r="AV1728" s="217"/>
      <c r="AW1728" s="218"/>
      <c r="AX1728" s="219"/>
      <c r="AY1728" s="218"/>
      <c r="AZ1728" s="63"/>
      <c r="BG1728" s="63"/>
      <c r="BH1728" s="63"/>
      <c r="BI1728" s="63"/>
      <c r="BJ1728" s="63"/>
      <c r="BK1728" s="63"/>
      <c r="BL1728" s="63"/>
      <c r="BM1728" s="63"/>
      <c r="BN1728" s="63"/>
      <c r="BO1728" s="63"/>
      <c r="BP1728" s="63"/>
    </row>
    <row r="1729" spans="27:68" x14ac:dyDescent="0.2">
      <c r="AA1729" s="217"/>
      <c r="AB1729" s="218"/>
      <c r="AC1729" s="218"/>
      <c r="AD1729" s="219"/>
      <c r="AN1729" s="63"/>
      <c r="AO1729" s="63"/>
      <c r="AP1729" s="63"/>
      <c r="AQ1729" s="63"/>
      <c r="AR1729" s="63"/>
      <c r="AS1729" s="63"/>
      <c r="AT1729" s="63"/>
      <c r="AU1729" s="63"/>
      <c r="AV1729" s="217"/>
      <c r="AW1729" s="218"/>
      <c r="AX1729" s="219"/>
      <c r="AY1729" s="218"/>
      <c r="AZ1729" s="63"/>
      <c r="BG1729" s="63"/>
      <c r="BH1729" s="63"/>
      <c r="BI1729" s="63"/>
      <c r="BJ1729" s="63"/>
      <c r="BK1729" s="63"/>
      <c r="BL1729" s="63"/>
      <c r="BM1729" s="63"/>
      <c r="BN1729" s="63"/>
      <c r="BO1729" s="63"/>
      <c r="BP1729" s="63"/>
    </row>
    <row r="1730" spans="27:68" x14ac:dyDescent="0.2">
      <c r="AA1730" s="217"/>
      <c r="AB1730" s="218"/>
      <c r="AC1730" s="218"/>
      <c r="AD1730" s="219"/>
      <c r="AN1730" s="63"/>
      <c r="AO1730" s="63"/>
      <c r="AP1730" s="63"/>
      <c r="AQ1730" s="63"/>
      <c r="AR1730" s="63"/>
      <c r="AS1730" s="63"/>
      <c r="AT1730" s="63"/>
      <c r="AU1730" s="63"/>
      <c r="AV1730" s="217"/>
      <c r="AW1730" s="218"/>
      <c r="AX1730" s="219"/>
      <c r="AY1730" s="218"/>
      <c r="AZ1730" s="63"/>
      <c r="BG1730" s="63"/>
      <c r="BH1730" s="63"/>
      <c r="BI1730" s="63"/>
      <c r="BJ1730" s="63"/>
      <c r="BK1730" s="63"/>
      <c r="BL1730" s="63"/>
      <c r="BM1730" s="63"/>
      <c r="BN1730" s="63"/>
      <c r="BO1730" s="63"/>
      <c r="BP1730" s="63"/>
    </row>
    <row r="1731" spans="27:68" x14ac:dyDescent="0.2">
      <c r="AA1731" s="217"/>
      <c r="AB1731" s="218"/>
      <c r="AC1731" s="218"/>
      <c r="AD1731" s="219"/>
      <c r="AN1731" s="63"/>
      <c r="AO1731" s="63"/>
      <c r="AP1731" s="63"/>
      <c r="AQ1731" s="63"/>
      <c r="AR1731" s="63"/>
      <c r="AS1731" s="63"/>
      <c r="AT1731" s="63"/>
      <c r="AU1731" s="63"/>
      <c r="AV1731" s="217"/>
      <c r="AW1731" s="218"/>
      <c r="AX1731" s="219"/>
      <c r="AY1731" s="218"/>
      <c r="AZ1731" s="63"/>
      <c r="BG1731" s="63"/>
      <c r="BH1731" s="63"/>
      <c r="BI1731" s="63"/>
      <c r="BJ1731" s="63"/>
      <c r="BK1731" s="63"/>
      <c r="BL1731" s="63"/>
      <c r="BM1731" s="63"/>
      <c r="BN1731" s="63"/>
      <c r="BO1731" s="63"/>
      <c r="BP1731" s="63"/>
    </row>
    <row r="1732" spans="27:68" x14ac:dyDescent="0.2">
      <c r="AA1732" s="217"/>
      <c r="AB1732" s="218"/>
      <c r="AC1732" s="218"/>
      <c r="AD1732" s="219"/>
      <c r="AN1732" s="63"/>
      <c r="AO1732" s="63"/>
      <c r="AP1732" s="63"/>
      <c r="AQ1732" s="63"/>
      <c r="AR1732" s="63"/>
      <c r="AS1732" s="63"/>
      <c r="AT1732" s="63"/>
      <c r="AU1732" s="63"/>
      <c r="AV1732" s="217"/>
      <c r="AW1732" s="218"/>
      <c r="AX1732" s="219"/>
      <c r="AY1732" s="218"/>
      <c r="AZ1732" s="63"/>
      <c r="BG1732" s="63"/>
      <c r="BH1732" s="63"/>
      <c r="BI1732" s="63"/>
      <c r="BJ1732" s="63"/>
      <c r="BK1732" s="63"/>
      <c r="BL1732" s="63"/>
      <c r="BM1732" s="63"/>
      <c r="BN1732" s="63"/>
      <c r="BO1732" s="63"/>
      <c r="BP1732" s="63"/>
    </row>
    <row r="1733" spans="27:68" x14ac:dyDescent="0.2">
      <c r="AA1733" s="217"/>
      <c r="AB1733" s="218"/>
      <c r="AC1733" s="218"/>
      <c r="AD1733" s="219"/>
      <c r="AN1733" s="63"/>
      <c r="AO1733" s="63"/>
      <c r="AP1733" s="63"/>
      <c r="AQ1733" s="63"/>
      <c r="AR1733" s="63"/>
      <c r="AS1733" s="63"/>
      <c r="AT1733" s="63"/>
      <c r="AU1733" s="63"/>
      <c r="AV1733" s="217"/>
      <c r="AW1733" s="218"/>
      <c r="AX1733" s="219"/>
      <c r="AY1733" s="218"/>
      <c r="AZ1733" s="63"/>
      <c r="BG1733" s="63"/>
      <c r="BH1733" s="63"/>
      <c r="BI1733" s="63"/>
      <c r="BJ1733" s="63"/>
      <c r="BK1733" s="63"/>
      <c r="BL1733" s="63"/>
      <c r="BM1733" s="63"/>
      <c r="BN1733" s="63"/>
      <c r="BO1733" s="63"/>
      <c r="BP1733" s="63"/>
    </row>
    <row r="1734" spans="27:68" x14ac:dyDescent="0.2">
      <c r="AA1734" s="217"/>
      <c r="AB1734" s="218"/>
      <c r="AC1734" s="218"/>
      <c r="AD1734" s="219"/>
      <c r="AN1734" s="63"/>
      <c r="AO1734" s="63"/>
      <c r="AP1734" s="63"/>
      <c r="AQ1734" s="63"/>
      <c r="AR1734" s="63"/>
      <c r="AS1734" s="63"/>
      <c r="AT1734" s="63"/>
      <c r="AU1734" s="63"/>
      <c r="AV1734" s="217"/>
      <c r="AW1734" s="218"/>
      <c r="AX1734" s="219"/>
      <c r="AY1734" s="218"/>
      <c r="AZ1734" s="63"/>
      <c r="BG1734" s="63"/>
      <c r="BH1734" s="63"/>
      <c r="BI1734" s="63"/>
      <c r="BJ1734" s="63"/>
      <c r="BK1734" s="63"/>
      <c r="BL1734" s="63"/>
      <c r="BM1734" s="63"/>
      <c r="BN1734" s="63"/>
      <c r="BO1734" s="63"/>
      <c r="BP1734" s="63"/>
    </row>
    <row r="1735" spans="27:68" x14ac:dyDescent="0.2">
      <c r="AA1735" s="217"/>
      <c r="AB1735" s="218"/>
      <c r="AC1735" s="218"/>
      <c r="AD1735" s="219"/>
      <c r="AN1735" s="63"/>
      <c r="AO1735" s="63"/>
      <c r="AP1735" s="63"/>
      <c r="AQ1735" s="63"/>
      <c r="AR1735" s="63"/>
      <c r="AS1735" s="63"/>
      <c r="AT1735" s="63"/>
      <c r="AU1735" s="63"/>
      <c r="AV1735" s="217"/>
      <c r="AW1735" s="218"/>
      <c r="AX1735" s="219"/>
      <c r="AY1735" s="218"/>
      <c r="AZ1735" s="63"/>
      <c r="BG1735" s="63"/>
      <c r="BH1735" s="63"/>
      <c r="BI1735" s="63"/>
      <c r="BJ1735" s="63"/>
      <c r="BK1735" s="63"/>
      <c r="BL1735" s="63"/>
      <c r="BM1735" s="63"/>
      <c r="BN1735" s="63"/>
      <c r="BO1735" s="63"/>
      <c r="BP1735" s="63"/>
    </row>
    <row r="1736" spans="27:68" x14ac:dyDescent="0.2">
      <c r="AA1736" s="217"/>
      <c r="AB1736" s="218"/>
      <c r="AC1736" s="218"/>
      <c r="AD1736" s="219"/>
      <c r="AN1736" s="63"/>
      <c r="AO1736" s="63"/>
      <c r="AP1736" s="63"/>
      <c r="AQ1736" s="63"/>
      <c r="AR1736" s="63"/>
      <c r="AS1736" s="63"/>
      <c r="AT1736" s="63"/>
      <c r="AU1736" s="63"/>
      <c r="AV1736" s="217"/>
      <c r="AW1736" s="218"/>
      <c r="AX1736" s="219"/>
      <c r="AY1736" s="218"/>
      <c r="AZ1736" s="63"/>
      <c r="BG1736" s="63"/>
      <c r="BH1736" s="63"/>
      <c r="BI1736" s="63"/>
      <c r="BJ1736" s="63"/>
      <c r="BK1736" s="63"/>
      <c r="BL1736" s="63"/>
      <c r="BM1736" s="63"/>
      <c r="BN1736" s="63"/>
      <c r="BO1736" s="63"/>
      <c r="BP1736" s="63"/>
    </row>
    <row r="1737" spans="27:68" x14ac:dyDescent="0.2">
      <c r="AA1737" s="217"/>
      <c r="AB1737" s="218"/>
      <c r="AC1737" s="218"/>
      <c r="AD1737" s="219"/>
      <c r="AN1737" s="63"/>
      <c r="AO1737" s="63"/>
      <c r="AP1737" s="63"/>
      <c r="AQ1737" s="63"/>
      <c r="AR1737" s="63"/>
      <c r="AS1737" s="63"/>
      <c r="AT1737" s="63"/>
      <c r="AU1737" s="63"/>
      <c r="AV1737" s="217"/>
      <c r="AW1737" s="218"/>
      <c r="AX1737" s="219"/>
      <c r="AY1737" s="218"/>
      <c r="AZ1737" s="63"/>
      <c r="BG1737" s="63"/>
      <c r="BH1737" s="63"/>
      <c r="BI1737" s="63"/>
      <c r="BJ1737" s="63"/>
      <c r="BK1737" s="63"/>
      <c r="BL1737" s="63"/>
      <c r="BM1737" s="63"/>
      <c r="BN1737" s="63"/>
      <c r="BO1737" s="63"/>
      <c r="BP1737" s="63"/>
    </row>
    <row r="1738" spans="27:68" x14ac:dyDescent="0.2">
      <c r="AA1738" s="217"/>
      <c r="AB1738" s="218"/>
      <c r="AC1738" s="218"/>
      <c r="AD1738" s="219"/>
      <c r="AN1738" s="63"/>
      <c r="AO1738" s="63"/>
      <c r="AP1738" s="63"/>
      <c r="AQ1738" s="63"/>
      <c r="AR1738" s="63"/>
      <c r="AS1738" s="63"/>
      <c r="AT1738" s="63"/>
      <c r="AU1738" s="63"/>
      <c r="AV1738" s="217"/>
      <c r="AW1738" s="218"/>
      <c r="AX1738" s="219"/>
      <c r="AY1738" s="218"/>
      <c r="AZ1738" s="63"/>
      <c r="BG1738" s="63"/>
      <c r="BH1738" s="63"/>
      <c r="BI1738" s="63"/>
      <c r="BJ1738" s="63"/>
      <c r="BK1738" s="63"/>
      <c r="BL1738" s="63"/>
      <c r="BM1738" s="63"/>
      <c r="BN1738" s="63"/>
      <c r="BO1738" s="63"/>
      <c r="BP1738" s="63"/>
    </row>
    <row r="1739" spans="27:68" x14ac:dyDescent="0.2">
      <c r="AA1739" s="217"/>
      <c r="AB1739" s="218"/>
      <c r="AC1739" s="218"/>
      <c r="AD1739" s="219"/>
      <c r="AN1739" s="63"/>
      <c r="AO1739" s="63"/>
      <c r="AP1739" s="63"/>
      <c r="AQ1739" s="63"/>
      <c r="AR1739" s="63"/>
      <c r="AS1739" s="63"/>
      <c r="AT1739" s="63"/>
      <c r="AU1739" s="63"/>
      <c r="AV1739" s="217"/>
      <c r="AW1739" s="218"/>
      <c r="AX1739" s="219"/>
      <c r="AY1739" s="218"/>
      <c r="AZ1739" s="63"/>
      <c r="BG1739" s="63"/>
      <c r="BH1739" s="63"/>
      <c r="BI1739" s="63"/>
      <c r="BJ1739" s="63"/>
      <c r="BK1739" s="63"/>
      <c r="BL1739" s="63"/>
      <c r="BM1739" s="63"/>
      <c r="BN1739" s="63"/>
      <c r="BO1739" s="63"/>
      <c r="BP1739" s="63"/>
    </row>
    <row r="1740" spans="27:68" x14ac:dyDescent="0.2">
      <c r="AA1740" s="217"/>
      <c r="AB1740" s="218"/>
      <c r="AC1740" s="218"/>
      <c r="AD1740" s="219"/>
      <c r="AN1740" s="63"/>
      <c r="AO1740" s="63"/>
      <c r="AP1740" s="63"/>
      <c r="AQ1740" s="63"/>
      <c r="AR1740" s="63"/>
      <c r="AS1740" s="63"/>
      <c r="AT1740" s="63"/>
      <c r="AU1740" s="63"/>
      <c r="AV1740" s="217"/>
      <c r="AW1740" s="218"/>
      <c r="AX1740" s="219"/>
      <c r="AY1740" s="218"/>
      <c r="AZ1740" s="63"/>
      <c r="BG1740" s="63"/>
      <c r="BH1740" s="63"/>
      <c r="BI1740" s="63"/>
      <c r="BJ1740" s="63"/>
      <c r="BK1740" s="63"/>
      <c r="BL1740" s="63"/>
      <c r="BM1740" s="63"/>
      <c r="BN1740" s="63"/>
      <c r="BO1740" s="63"/>
      <c r="BP1740" s="63"/>
    </row>
    <row r="1741" spans="27:68" x14ac:dyDescent="0.2">
      <c r="AA1741" s="217"/>
      <c r="AB1741" s="218"/>
      <c r="AC1741" s="218"/>
      <c r="AD1741" s="219"/>
      <c r="AN1741" s="63"/>
      <c r="AO1741" s="63"/>
      <c r="AP1741" s="63"/>
      <c r="AQ1741" s="63"/>
      <c r="AR1741" s="63"/>
      <c r="AS1741" s="63"/>
      <c r="AT1741" s="63"/>
      <c r="AU1741" s="63"/>
      <c r="AV1741" s="217"/>
      <c r="AW1741" s="218"/>
      <c r="AX1741" s="219"/>
      <c r="AY1741" s="218"/>
      <c r="AZ1741" s="63"/>
      <c r="BG1741" s="63"/>
      <c r="BH1741" s="63"/>
      <c r="BI1741" s="63"/>
      <c r="BJ1741" s="63"/>
      <c r="BK1741" s="63"/>
      <c r="BL1741" s="63"/>
      <c r="BM1741" s="63"/>
      <c r="BN1741" s="63"/>
      <c r="BO1741" s="63"/>
      <c r="BP1741" s="63"/>
    </row>
    <row r="1742" spans="27:68" x14ac:dyDescent="0.2">
      <c r="AA1742" s="217"/>
      <c r="AB1742" s="218"/>
      <c r="AC1742" s="218"/>
      <c r="AD1742" s="219"/>
      <c r="AN1742" s="63"/>
      <c r="AO1742" s="63"/>
      <c r="AP1742" s="63"/>
      <c r="AQ1742" s="63"/>
      <c r="AR1742" s="63"/>
      <c r="AS1742" s="63"/>
      <c r="AT1742" s="63"/>
      <c r="AU1742" s="63"/>
      <c r="AV1742" s="217"/>
      <c r="AW1742" s="218"/>
      <c r="AX1742" s="219"/>
      <c r="AY1742" s="218"/>
      <c r="AZ1742" s="63"/>
      <c r="BG1742" s="63"/>
      <c r="BH1742" s="63"/>
      <c r="BI1742" s="63"/>
      <c r="BJ1742" s="63"/>
      <c r="BK1742" s="63"/>
      <c r="BL1742" s="63"/>
      <c r="BM1742" s="63"/>
      <c r="BN1742" s="63"/>
      <c r="BO1742" s="63"/>
      <c r="BP1742" s="63"/>
    </row>
    <row r="1743" spans="27:68" x14ac:dyDescent="0.2">
      <c r="AA1743" s="217"/>
      <c r="AB1743" s="218"/>
      <c r="AC1743" s="218"/>
      <c r="AD1743" s="219"/>
      <c r="AN1743" s="63"/>
      <c r="AO1743" s="63"/>
      <c r="AP1743" s="63"/>
      <c r="AQ1743" s="63"/>
      <c r="AR1743" s="63"/>
      <c r="AS1743" s="63"/>
      <c r="AT1743" s="63"/>
      <c r="AU1743" s="63"/>
      <c r="AV1743" s="217"/>
      <c r="AW1743" s="218"/>
      <c r="AX1743" s="219"/>
      <c r="AY1743" s="218"/>
      <c r="AZ1743" s="63"/>
      <c r="BG1743" s="63"/>
      <c r="BH1743" s="63"/>
      <c r="BI1743" s="63"/>
      <c r="BJ1743" s="63"/>
      <c r="BK1743" s="63"/>
      <c r="BL1743" s="63"/>
      <c r="BM1743" s="63"/>
      <c r="BN1743" s="63"/>
      <c r="BO1743" s="63"/>
      <c r="BP1743" s="63"/>
    </row>
    <row r="1744" spans="27:68" x14ac:dyDescent="0.2">
      <c r="AA1744" s="217"/>
      <c r="AB1744" s="218"/>
      <c r="AC1744" s="218"/>
      <c r="AD1744" s="219"/>
      <c r="AN1744" s="63"/>
      <c r="AO1744" s="63"/>
      <c r="AP1744" s="63"/>
      <c r="AQ1744" s="63"/>
      <c r="AR1744" s="63"/>
      <c r="AS1744" s="63"/>
      <c r="AT1744" s="63"/>
      <c r="AU1744" s="63"/>
      <c r="AV1744" s="217"/>
      <c r="AW1744" s="218"/>
      <c r="AX1744" s="219"/>
      <c r="AY1744" s="218"/>
      <c r="AZ1744" s="63"/>
      <c r="BG1744" s="63"/>
      <c r="BH1744" s="63"/>
      <c r="BI1744" s="63"/>
      <c r="BJ1744" s="63"/>
      <c r="BK1744" s="63"/>
      <c r="BL1744" s="63"/>
      <c r="BM1744" s="63"/>
      <c r="BN1744" s="63"/>
      <c r="BO1744" s="63"/>
      <c r="BP1744" s="63"/>
    </row>
    <row r="1745" spans="27:68" x14ac:dyDescent="0.2">
      <c r="AA1745" s="217"/>
      <c r="AB1745" s="218"/>
      <c r="AC1745" s="218"/>
      <c r="AD1745" s="219"/>
      <c r="AN1745" s="63"/>
      <c r="AO1745" s="63"/>
      <c r="AP1745" s="63"/>
      <c r="AQ1745" s="63"/>
      <c r="AR1745" s="63"/>
      <c r="AS1745" s="63"/>
      <c r="AT1745" s="63"/>
      <c r="AU1745" s="63"/>
      <c r="AV1745" s="217"/>
      <c r="AW1745" s="218"/>
      <c r="AX1745" s="219"/>
      <c r="AY1745" s="218"/>
      <c r="AZ1745" s="63"/>
      <c r="BG1745" s="63"/>
      <c r="BH1745" s="63"/>
      <c r="BI1745" s="63"/>
      <c r="BJ1745" s="63"/>
      <c r="BK1745" s="63"/>
      <c r="BL1745" s="63"/>
      <c r="BM1745" s="63"/>
      <c r="BN1745" s="63"/>
      <c r="BO1745" s="63"/>
      <c r="BP1745" s="63"/>
    </row>
    <row r="1746" spans="27:68" x14ac:dyDescent="0.2">
      <c r="AA1746" s="217"/>
      <c r="AB1746" s="218"/>
      <c r="AC1746" s="218"/>
      <c r="AD1746" s="219"/>
      <c r="AN1746" s="63"/>
      <c r="AO1746" s="63"/>
      <c r="AP1746" s="63"/>
      <c r="AQ1746" s="63"/>
      <c r="AR1746" s="63"/>
      <c r="AS1746" s="63"/>
      <c r="AT1746" s="63"/>
      <c r="AU1746" s="63"/>
      <c r="AV1746" s="217"/>
      <c r="AW1746" s="218"/>
      <c r="AX1746" s="219"/>
      <c r="AY1746" s="218"/>
      <c r="AZ1746" s="63"/>
      <c r="BG1746" s="63"/>
      <c r="BH1746" s="63"/>
      <c r="BI1746" s="63"/>
      <c r="BJ1746" s="63"/>
      <c r="BK1746" s="63"/>
      <c r="BL1746" s="63"/>
      <c r="BM1746" s="63"/>
      <c r="BN1746" s="63"/>
      <c r="BO1746" s="63"/>
      <c r="BP1746" s="63"/>
    </row>
    <row r="1747" spans="27:68" x14ac:dyDescent="0.2">
      <c r="AA1747" s="217"/>
      <c r="AB1747" s="218"/>
      <c r="AC1747" s="218"/>
      <c r="AD1747" s="219"/>
      <c r="AN1747" s="63"/>
      <c r="AO1747" s="63"/>
      <c r="AP1747" s="63"/>
      <c r="AQ1747" s="63"/>
      <c r="AR1747" s="63"/>
      <c r="AS1747" s="63"/>
      <c r="AT1747" s="63"/>
      <c r="AU1747" s="63"/>
      <c r="AV1747" s="217"/>
      <c r="AW1747" s="218"/>
      <c r="AX1747" s="219"/>
      <c r="AY1747" s="218"/>
      <c r="AZ1747" s="63"/>
      <c r="BG1747" s="63"/>
      <c r="BH1747" s="63"/>
      <c r="BI1747" s="63"/>
      <c r="BJ1747" s="63"/>
      <c r="BK1747" s="63"/>
      <c r="BL1747" s="63"/>
      <c r="BM1747" s="63"/>
      <c r="BN1747" s="63"/>
      <c r="BO1747" s="63"/>
      <c r="BP1747" s="63"/>
    </row>
    <row r="1748" spans="27:68" x14ac:dyDescent="0.2">
      <c r="AA1748" s="217"/>
      <c r="AB1748" s="218"/>
      <c r="AC1748" s="218"/>
      <c r="AD1748" s="219"/>
      <c r="AN1748" s="63"/>
      <c r="AO1748" s="63"/>
      <c r="AP1748" s="63"/>
      <c r="AQ1748" s="63"/>
      <c r="AR1748" s="63"/>
      <c r="AS1748" s="63"/>
      <c r="AT1748" s="63"/>
      <c r="AU1748" s="63"/>
      <c r="AV1748" s="217"/>
      <c r="AW1748" s="218"/>
      <c r="AX1748" s="219"/>
      <c r="AY1748" s="218"/>
      <c r="AZ1748" s="63"/>
      <c r="BG1748" s="63"/>
      <c r="BH1748" s="63"/>
      <c r="BI1748" s="63"/>
      <c r="BJ1748" s="63"/>
      <c r="BK1748" s="63"/>
      <c r="BL1748" s="63"/>
      <c r="BM1748" s="63"/>
      <c r="BN1748" s="63"/>
      <c r="BO1748" s="63"/>
      <c r="BP1748" s="63"/>
    </row>
    <row r="1749" spans="27:68" x14ac:dyDescent="0.2">
      <c r="AA1749" s="217"/>
      <c r="AB1749" s="218"/>
      <c r="AC1749" s="218"/>
      <c r="AD1749" s="219"/>
      <c r="AN1749" s="63"/>
      <c r="AO1749" s="63"/>
      <c r="AP1749" s="63"/>
      <c r="AQ1749" s="63"/>
      <c r="AR1749" s="63"/>
      <c r="AS1749" s="63"/>
      <c r="AT1749" s="63"/>
      <c r="AU1749" s="63"/>
      <c r="AV1749" s="217"/>
      <c r="AW1749" s="218"/>
      <c r="AX1749" s="219"/>
      <c r="AY1749" s="218"/>
      <c r="AZ1749" s="63"/>
      <c r="BG1749" s="63"/>
      <c r="BH1749" s="63"/>
      <c r="BI1749" s="63"/>
      <c r="BJ1749" s="63"/>
      <c r="BK1749" s="63"/>
      <c r="BL1749" s="63"/>
      <c r="BM1749" s="63"/>
      <c r="BN1749" s="63"/>
      <c r="BO1749" s="63"/>
      <c r="BP1749" s="63"/>
    </row>
    <row r="1750" spans="27:68" x14ac:dyDescent="0.2">
      <c r="AA1750" s="217"/>
      <c r="AB1750" s="218"/>
      <c r="AC1750" s="218"/>
      <c r="AD1750" s="219"/>
      <c r="AN1750" s="63"/>
      <c r="AO1750" s="63"/>
      <c r="AP1750" s="63"/>
      <c r="AQ1750" s="63"/>
      <c r="AR1750" s="63"/>
      <c r="AS1750" s="63"/>
      <c r="AT1750" s="63"/>
      <c r="AU1750" s="63"/>
      <c r="AV1750" s="217"/>
      <c r="AW1750" s="218"/>
      <c r="AX1750" s="219"/>
      <c r="AY1750" s="218"/>
      <c r="AZ1750" s="63"/>
      <c r="BG1750" s="63"/>
      <c r="BH1750" s="63"/>
      <c r="BI1750" s="63"/>
      <c r="BJ1750" s="63"/>
      <c r="BK1750" s="63"/>
      <c r="BL1750" s="63"/>
      <c r="BM1750" s="63"/>
      <c r="BN1750" s="63"/>
      <c r="BO1750" s="63"/>
      <c r="BP1750" s="63"/>
    </row>
    <row r="1751" spans="27:68" x14ac:dyDescent="0.2">
      <c r="AA1751" s="217"/>
      <c r="AB1751" s="218"/>
      <c r="AC1751" s="218"/>
      <c r="AD1751" s="219"/>
      <c r="AN1751" s="63"/>
      <c r="AO1751" s="63"/>
      <c r="AP1751" s="63"/>
      <c r="AQ1751" s="63"/>
      <c r="AR1751" s="63"/>
      <c r="AS1751" s="63"/>
      <c r="AT1751" s="63"/>
      <c r="AU1751" s="63"/>
      <c r="AV1751" s="217"/>
      <c r="AW1751" s="218"/>
      <c r="AX1751" s="219"/>
      <c r="AY1751" s="218"/>
      <c r="AZ1751" s="63"/>
      <c r="BG1751" s="63"/>
      <c r="BH1751" s="63"/>
      <c r="BI1751" s="63"/>
      <c r="BJ1751" s="63"/>
      <c r="BK1751" s="63"/>
      <c r="BL1751" s="63"/>
      <c r="BM1751" s="63"/>
      <c r="BN1751" s="63"/>
      <c r="BO1751" s="63"/>
      <c r="BP1751" s="63"/>
    </row>
    <row r="1752" spans="27:68" x14ac:dyDescent="0.2">
      <c r="AA1752" s="217"/>
      <c r="AB1752" s="218"/>
      <c r="AC1752" s="218"/>
      <c r="AD1752" s="219"/>
      <c r="AN1752" s="63"/>
      <c r="AO1752" s="63"/>
      <c r="AP1752" s="63"/>
      <c r="AQ1752" s="63"/>
      <c r="AR1752" s="63"/>
      <c r="AS1752" s="63"/>
      <c r="AT1752" s="63"/>
      <c r="AU1752" s="63"/>
      <c r="AV1752" s="217"/>
      <c r="AW1752" s="218"/>
      <c r="AX1752" s="219"/>
      <c r="AY1752" s="218"/>
      <c r="AZ1752" s="63"/>
      <c r="BG1752" s="63"/>
      <c r="BH1752" s="63"/>
      <c r="BI1752" s="63"/>
      <c r="BJ1752" s="63"/>
      <c r="BK1752" s="63"/>
      <c r="BL1752" s="63"/>
      <c r="BM1752" s="63"/>
      <c r="BN1752" s="63"/>
      <c r="BO1752" s="63"/>
      <c r="BP1752" s="63"/>
    </row>
    <row r="1753" spans="27:68" x14ac:dyDescent="0.2">
      <c r="AA1753" s="217"/>
      <c r="AB1753" s="218"/>
      <c r="AC1753" s="218"/>
      <c r="AD1753" s="219"/>
      <c r="AN1753" s="63"/>
      <c r="AO1753" s="63"/>
      <c r="AP1753" s="63"/>
      <c r="AQ1753" s="63"/>
      <c r="AR1753" s="63"/>
      <c r="AS1753" s="63"/>
      <c r="AT1753" s="63"/>
      <c r="AU1753" s="63"/>
      <c r="AV1753" s="217"/>
      <c r="AW1753" s="218"/>
      <c r="AX1753" s="219"/>
      <c r="AY1753" s="218"/>
      <c r="AZ1753" s="63"/>
      <c r="BG1753" s="63"/>
      <c r="BH1753" s="63"/>
      <c r="BI1753" s="63"/>
      <c r="BJ1753" s="63"/>
      <c r="BK1753" s="63"/>
      <c r="BL1753" s="63"/>
      <c r="BM1753" s="63"/>
      <c r="BN1753" s="63"/>
      <c r="BO1753" s="63"/>
      <c r="BP1753" s="63"/>
    </row>
    <row r="1754" spans="27:68" x14ac:dyDescent="0.2">
      <c r="AA1754" s="217"/>
      <c r="AB1754" s="218"/>
      <c r="AC1754" s="218"/>
      <c r="AD1754" s="219"/>
      <c r="AN1754" s="63"/>
      <c r="AO1754" s="63"/>
      <c r="AP1754" s="63"/>
      <c r="AQ1754" s="63"/>
      <c r="AR1754" s="63"/>
      <c r="AS1754" s="63"/>
      <c r="AT1754" s="63"/>
      <c r="AU1754" s="63"/>
      <c r="AV1754" s="217"/>
      <c r="AW1754" s="218"/>
      <c r="AX1754" s="219"/>
      <c r="AY1754" s="218"/>
      <c r="AZ1754" s="63"/>
      <c r="BG1754" s="63"/>
      <c r="BH1754" s="63"/>
      <c r="BI1754" s="63"/>
      <c r="BJ1754" s="63"/>
      <c r="BK1754" s="63"/>
      <c r="BL1754" s="63"/>
      <c r="BM1754" s="63"/>
      <c r="BN1754" s="63"/>
      <c r="BO1754" s="63"/>
      <c r="BP1754" s="63"/>
    </row>
    <row r="1755" spans="27:68" x14ac:dyDescent="0.2">
      <c r="AA1755" s="217"/>
      <c r="AB1755" s="218"/>
      <c r="AC1755" s="218"/>
      <c r="AD1755" s="219"/>
      <c r="AN1755" s="63"/>
      <c r="AO1755" s="63"/>
      <c r="AP1755" s="63"/>
      <c r="AQ1755" s="63"/>
      <c r="AR1755" s="63"/>
      <c r="AS1755" s="63"/>
      <c r="AT1755" s="63"/>
      <c r="AU1755" s="63"/>
      <c r="AV1755" s="217"/>
      <c r="AW1755" s="218"/>
      <c r="AX1755" s="219"/>
      <c r="AY1755" s="218"/>
      <c r="AZ1755" s="63"/>
      <c r="BG1755" s="63"/>
      <c r="BH1755" s="63"/>
      <c r="BI1755" s="63"/>
      <c r="BJ1755" s="63"/>
      <c r="BK1755" s="63"/>
      <c r="BL1755" s="63"/>
      <c r="BM1755" s="63"/>
      <c r="BN1755" s="63"/>
      <c r="BO1755" s="63"/>
      <c r="BP1755" s="63"/>
    </row>
    <row r="1756" spans="27:68" x14ac:dyDescent="0.2">
      <c r="AA1756" s="217"/>
      <c r="AB1756" s="218"/>
      <c r="AC1756" s="218"/>
      <c r="AD1756" s="219"/>
      <c r="AN1756" s="63"/>
      <c r="AO1756" s="63"/>
      <c r="AP1756" s="63"/>
      <c r="AQ1756" s="63"/>
      <c r="AR1756" s="63"/>
      <c r="AS1756" s="63"/>
      <c r="AT1756" s="63"/>
      <c r="AU1756" s="63"/>
      <c r="AV1756" s="217"/>
      <c r="AW1756" s="218"/>
      <c r="AX1756" s="219"/>
      <c r="AY1756" s="218"/>
      <c r="AZ1756" s="63"/>
      <c r="BG1756" s="63"/>
      <c r="BH1756" s="63"/>
      <c r="BI1756" s="63"/>
      <c r="BJ1756" s="63"/>
      <c r="BK1756" s="63"/>
      <c r="BL1756" s="63"/>
      <c r="BM1756" s="63"/>
      <c r="BN1756" s="63"/>
      <c r="BO1756" s="63"/>
      <c r="BP1756" s="63"/>
    </row>
    <row r="1757" spans="27:68" x14ac:dyDescent="0.2">
      <c r="AA1757" s="217"/>
      <c r="AB1757" s="218"/>
      <c r="AC1757" s="218"/>
      <c r="AD1757" s="219"/>
      <c r="AN1757" s="63"/>
      <c r="AO1757" s="63"/>
      <c r="AP1757" s="63"/>
      <c r="AQ1757" s="63"/>
      <c r="AR1757" s="63"/>
      <c r="AS1757" s="63"/>
      <c r="AT1757" s="63"/>
      <c r="AU1757" s="63"/>
      <c r="AV1757" s="217"/>
      <c r="AW1757" s="218"/>
      <c r="AX1757" s="219"/>
      <c r="AY1757" s="218"/>
      <c r="AZ1757" s="63"/>
      <c r="BG1757" s="63"/>
      <c r="BH1757" s="63"/>
      <c r="BI1757" s="63"/>
      <c r="BJ1757" s="63"/>
      <c r="BK1757" s="63"/>
      <c r="BL1757" s="63"/>
      <c r="BM1757" s="63"/>
      <c r="BN1757" s="63"/>
      <c r="BO1757" s="63"/>
      <c r="BP1757" s="63"/>
    </row>
    <row r="1758" spans="27:68" x14ac:dyDescent="0.2">
      <c r="AA1758" s="217"/>
      <c r="AB1758" s="218"/>
      <c r="AC1758" s="218"/>
      <c r="AD1758" s="219"/>
      <c r="AN1758" s="63"/>
      <c r="AO1758" s="63"/>
      <c r="AP1758" s="63"/>
      <c r="AQ1758" s="63"/>
      <c r="AR1758" s="63"/>
      <c r="AS1758" s="63"/>
      <c r="AT1758" s="63"/>
      <c r="AU1758" s="63"/>
      <c r="AV1758" s="217"/>
      <c r="AW1758" s="218"/>
      <c r="AX1758" s="219"/>
      <c r="AY1758" s="218"/>
      <c r="AZ1758" s="63"/>
      <c r="BG1758" s="63"/>
      <c r="BH1758" s="63"/>
      <c r="BI1758" s="63"/>
      <c r="BJ1758" s="63"/>
      <c r="BK1758" s="63"/>
      <c r="BL1758" s="63"/>
      <c r="BM1758" s="63"/>
      <c r="BN1758" s="63"/>
      <c r="BO1758" s="63"/>
      <c r="BP1758" s="63"/>
    </row>
    <row r="1759" spans="27:68" x14ac:dyDescent="0.2">
      <c r="AA1759" s="217"/>
      <c r="AB1759" s="218"/>
      <c r="AC1759" s="218"/>
      <c r="AD1759" s="219"/>
      <c r="AN1759" s="63"/>
      <c r="AO1759" s="63"/>
      <c r="AP1759" s="63"/>
      <c r="AQ1759" s="63"/>
      <c r="AR1759" s="63"/>
      <c r="AS1759" s="63"/>
      <c r="AT1759" s="63"/>
      <c r="AU1759" s="63"/>
      <c r="AV1759" s="217"/>
      <c r="AW1759" s="218"/>
      <c r="AX1759" s="219"/>
      <c r="AY1759" s="218"/>
      <c r="AZ1759" s="63"/>
      <c r="BG1759" s="63"/>
      <c r="BH1759" s="63"/>
      <c r="BI1759" s="63"/>
      <c r="BJ1759" s="63"/>
      <c r="BK1759" s="63"/>
      <c r="BL1759" s="63"/>
      <c r="BM1759" s="63"/>
      <c r="BN1759" s="63"/>
      <c r="BO1759" s="63"/>
      <c r="BP1759" s="63"/>
    </row>
    <row r="1760" spans="27:68" x14ac:dyDescent="0.2">
      <c r="AA1760" s="217"/>
      <c r="AB1760" s="218"/>
      <c r="AC1760" s="218"/>
      <c r="AD1760" s="219"/>
      <c r="AN1760" s="63"/>
      <c r="AO1760" s="63"/>
      <c r="AP1760" s="63"/>
      <c r="AQ1760" s="63"/>
      <c r="AR1760" s="63"/>
      <c r="AS1760" s="63"/>
      <c r="AT1760" s="63"/>
      <c r="AU1760" s="63"/>
      <c r="AV1760" s="217"/>
      <c r="AW1760" s="218"/>
      <c r="AX1760" s="219"/>
      <c r="AY1760" s="218"/>
      <c r="AZ1760" s="63"/>
      <c r="BG1760" s="63"/>
      <c r="BH1760" s="63"/>
      <c r="BI1760" s="63"/>
      <c r="BJ1760" s="63"/>
      <c r="BK1760" s="63"/>
      <c r="BL1760" s="63"/>
      <c r="BM1760" s="63"/>
      <c r="BN1760" s="63"/>
      <c r="BO1760" s="63"/>
      <c r="BP1760" s="63"/>
    </row>
    <row r="1761" spans="27:68" x14ac:dyDescent="0.2">
      <c r="AA1761" s="217"/>
      <c r="AB1761" s="218"/>
      <c r="AC1761" s="218"/>
      <c r="AD1761" s="219"/>
      <c r="AN1761" s="63"/>
      <c r="AO1761" s="63"/>
      <c r="AP1761" s="63"/>
      <c r="AQ1761" s="63"/>
      <c r="AR1761" s="63"/>
      <c r="AS1761" s="63"/>
      <c r="AT1761" s="63"/>
      <c r="AU1761" s="63"/>
      <c r="AV1761" s="217"/>
      <c r="AW1761" s="218"/>
      <c r="AX1761" s="219"/>
      <c r="AY1761" s="218"/>
      <c r="AZ1761" s="63"/>
      <c r="BG1761" s="63"/>
      <c r="BH1761" s="63"/>
      <c r="BI1761" s="63"/>
      <c r="BJ1761" s="63"/>
      <c r="BK1761" s="63"/>
      <c r="BL1761" s="63"/>
      <c r="BM1761" s="63"/>
      <c r="BN1761" s="63"/>
      <c r="BO1761" s="63"/>
      <c r="BP1761" s="63"/>
    </row>
    <row r="1762" spans="27:68" x14ac:dyDescent="0.2">
      <c r="AA1762" s="217"/>
      <c r="AB1762" s="218"/>
      <c r="AC1762" s="218"/>
      <c r="AD1762" s="219"/>
      <c r="AN1762" s="63"/>
      <c r="AO1762" s="63"/>
      <c r="AP1762" s="63"/>
      <c r="AQ1762" s="63"/>
      <c r="AR1762" s="63"/>
      <c r="AS1762" s="63"/>
      <c r="AT1762" s="63"/>
      <c r="AU1762" s="63"/>
      <c r="AV1762" s="217"/>
      <c r="AW1762" s="218"/>
      <c r="AX1762" s="219"/>
      <c r="AY1762" s="218"/>
      <c r="AZ1762" s="63"/>
      <c r="BG1762" s="63"/>
      <c r="BH1762" s="63"/>
      <c r="BI1762" s="63"/>
      <c r="BJ1762" s="63"/>
      <c r="BK1762" s="63"/>
      <c r="BL1762" s="63"/>
      <c r="BM1762" s="63"/>
      <c r="BN1762" s="63"/>
      <c r="BO1762" s="63"/>
      <c r="BP1762" s="63"/>
    </row>
    <row r="1763" spans="27:68" x14ac:dyDescent="0.2">
      <c r="AA1763" s="217"/>
      <c r="AB1763" s="218"/>
      <c r="AC1763" s="218"/>
      <c r="AD1763" s="219"/>
      <c r="AN1763" s="63"/>
      <c r="AO1763" s="63"/>
      <c r="AP1763" s="63"/>
      <c r="AQ1763" s="63"/>
      <c r="AR1763" s="63"/>
      <c r="AS1763" s="63"/>
      <c r="AT1763" s="63"/>
      <c r="AU1763" s="63"/>
      <c r="AV1763" s="217"/>
      <c r="AW1763" s="218"/>
      <c r="AX1763" s="219"/>
      <c r="AY1763" s="218"/>
      <c r="AZ1763" s="63"/>
      <c r="BG1763" s="63"/>
      <c r="BH1763" s="63"/>
      <c r="BI1763" s="63"/>
      <c r="BJ1763" s="63"/>
      <c r="BK1763" s="63"/>
      <c r="BL1763" s="63"/>
      <c r="BM1763" s="63"/>
      <c r="BN1763" s="63"/>
      <c r="BO1763" s="63"/>
      <c r="BP1763" s="63"/>
    </row>
    <row r="1764" spans="27:68" x14ac:dyDescent="0.2">
      <c r="AA1764" s="217"/>
      <c r="AB1764" s="218"/>
      <c r="AC1764" s="218"/>
      <c r="AD1764" s="219"/>
      <c r="AN1764" s="63"/>
      <c r="AO1764" s="63"/>
      <c r="AP1764" s="63"/>
      <c r="AQ1764" s="63"/>
      <c r="AR1764" s="63"/>
      <c r="AS1764" s="63"/>
      <c r="AT1764" s="63"/>
      <c r="AU1764" s="63"/>
      <c r="AV1764" s="217"/>
      <c r="AW1764" s="218"/>
      <c r="AX1764" s="219"/>
      <c r="AY1764" s="218"/>
      <c r="AZ1764" s="63"/>
      <c r="BG1764" s="63"/>
      <c r="BH1764" s="63"/>
      <c r="BI1764" s="63"/>
      <c r="BJ1764" s="63"/>
      <c r="BK1764" s="63"/>
      <c r="BL1764" s="63"/>
      <c r="BM1764" s="63"/>
      <c r="BN1764" s="63"/>
      <c r="BO1764" s="63"/>
      <c r="BP1764" s="63"/>
    </row>
    <row r="1765" spans="27:68" x14ac:dyDescent="0.2">
      <c r="AA1765" s="217"/>
      <c r="AB1765" s="218"/>
      <c r="AC1765" s="218"/>
      <c r="AD1765" s="219"/>
      <c r="AN1765" s="63"/>
      <c r="AO1765" s="63"/>
      <c r="AP1765" s="63"/>
      <c r="AQ1765" s="63"/>
      <c r="AR1765" s="63"/>
      <c r="AS1765" s="63"/>
      <c r="AT1765" s="63"/>
      <c r="AU1765" s="63"/>
      <c r="AV1765" s="217"/>
      <c r="AW1765" s="218"/>
      <c r="AX1765" s="219"/>
      <c r="AY1765" s="218"/>
      <c r="AZ1765" s="63"/>
      <c r="BG1765" s="63"/>
      <c r="BH1765" s="63"/>
      <c r="BI1765" s="63"/>
      <c r="BJ1765" s="63"/>
      <c r="BK1765" s="63"/>
      <c r="BL1765" s="63"/>
      <c r="BM1765" s="63"/>
      <c r="BN1765" s="63"/>
      <c r="BO1765" s="63"/>
      <c r="BP1765" s="63"/>
    </row>
    <row r="1766" spans="27:68" x14ac:dyDescent="0.2">
      <c r="AA1766" s="217"/>
      <c r="AB1766" s="218"/>
      <c r="AC1766" s="218"/>
      <c r="AD1766" s="219"/>
      <c r="AN1766" s="63"/>
      <c r="AO1766" s="63"/>
      <c r="AP1766" s="63"/>
      <c r="AQ1766" s="63"/>
      <c r="AR1766" s="63"/>
      <c r="AS1766" s="63"/>
      <c r="AT1766" s="63"/>
      <c r="AU1766" s="63"/>
      <c r="AV1766" s="217"/>
      <c r="AW1766" s="218"/>
      <c r="AX1766" s="219"/>
      <c r="AY1766" s="218"/>
      <c r="AZ1766" s="63"/>
      <c r="BG1766" s="63"/>
      <c r="BH1766" s="63"/>
      <c r="BI1766" s="63"/>
      <c r="BJ1766" s="63"/>
      <c r="BK1766" s="63"/>
      <c r="BL1766" s="63"/>
      <c r="BM1766" s="63"/>
      <c r="BN1766" s="63"/>
      <c r="BO1766" s="63"/>
      <c r="BP1766" s="63"/>
    </row>
    <row r="1767" spans="27:68" x14ac:dyDescent="0.2">
      <c r="AA1767" s="217"/>
      <c r="AB1767" s="218"/>
      <c r="AC1767" s="218"/>
      <c r="AD1767" s="219"/>
      <c r="AN1767" s="63"/>
      <c r="AO1767" s="63"/>
      <c r="AP1767" s="63"/>
      <c r="AQ1767" s="63"/>
      <c r="AR1767" s="63"/>
      <c r="AS1767" s="63"/>
      <c r="AT1767" s="63"/>
      <c r="AU1767" s="63"/>
      <c r="AV1767" s="217"/>
      <c r="AW1767" s="218"/>
      <c r="AX1767" s="219"/>
      <c r="AY1767" s="218"/>
      <c r="AZ1767" s="63"/>
      <c r="BG1767" s="63"/>
      <c r="BH1767" s="63"/>
      <c r="BI1767" s="63"/>
      <c r="BJ1767" s="63"/>
      <c r="BK1767" s="63"/>
      <c r="BL1767" s="63"/>
      <c r="BM1767" s="63"/>
      <c r="BN1767" s="63"/>
      <c r="BO1767" s="63"/>
      <c r="BP1767" s="63"/>
    </row>
    <row r="1768" spans="27:68" x14ac:dyDescent="0.2">
      <c r="AA1768" s="217"/>
      <c r="AB1768" s="218"/>
      <c r="AC1768" s="218"/>
      <c r="AD1768" s="219"/>
      <c r="AN1768" s="63"/>
      <c r="AO1768" s="63"/>
      <c r="AP1768" s="63"/>
      <c r="AQ1768" s="63"/>
      <c r="AR1768" s="63"/>
      <c r="AS1768" s="63"/>
      <c r="AT1768" s="63"/>
      <c r="AU1768" s="63"/>
      <c r="AV1768" s="217"/>
      <c r="AW1768" s="218"/>
      <c r="AX1768" s="219"/>
      <c r="AY1768" s="218"/>
      <c r="AZ1768" s="63"/>
      <c r="BG1768" s="63"/>
      <c r="BH1768" s="63"/>
      <c r="BI1768" s="63"/>
      <c r="BJ1768" s="63"/>
      <c r="BK1768" s="63"/>
      <c r="BL1768" s="63"/>
      <c r="BM1768" s="63"/>
      <c r="BN1768" s="63"/>
      <c r="BO1768" s="63"/>
      <c r="BP1768" s="63"/>
    </row>
    <row r="1769" spans="27:68" x14ac:dyDescent="0.2">
      <c r="AA1769" s="217"/>
      <c r="AB1769" s="218"/>
      <c r="AC1769" s="218"/>
      <c r="AD1769" s="219"/>
      <c r="AN1769" s="63"/>
      <c r="AO1769" s="63"/>
      <c r="AP1769" s="63"/>
      <c r="AQ1769" s="63"/>
      <c r="AR1769" s="63"/>
      <c r="AS1769" s="63"/>
      <c r="AT1769" s="63"/>
      <c r="AU1769" s="63"/>
      <c r="AV1769" s="217"/>
      <c r="AW1769" s="218"/>
      <c r="AX1769" s="219"/>
      <c r="AY1769" s="218"/>
      <c r="AZ1769" s="63"/>
      <c r="BG1769" s="63"/>
      <c r="BH1769" s="63"/>
      <c r="BI1769" s="63"/>
      <c r="BJ1769" s="63"/>
      <c r="BK1769" s="63"/>
      <c r="BL1769" s="63"/>
      <c r="BM1769" s="63"/>
      <c r="BN1769" s="63"/>
      <c r="BO1769" s="63"/>
      <c r="BP1769" s="63"/>
    </row>
    <row r="1770" spans="27:68" x14ac:dyDescent="0.2">
      <c r="AA1770" s="217"/>
      <c r="AB1770" s="218"/>
      <c r="AC1770" s="218"/>
      <c r="AD1770" s="219"/>
      <c r="AN1770" s="63"/>
      <c r="AO1770" s="63"/>
      <c r="AP1770" s="63"/>
      <c r="AQ1770" s="63"/>
      <c r="AR1770" s="63"/>
      <c r="AS1770" s="63"/>
      <c r="AT1770" s="63"/>
      <c r="AU1770" s="63"/>
      <c r="AV1770" s="217"/>
      <c r="AW1770" s="218"/>
      <c r="AX1770" s="219"/>
      <c r="AY1770" s="218"/>
      <c r="AZ1770" s="63"/>
      <c r="BG1770" s="63"/>
      <c r="BH1770" s="63"/>
      <c r="BI1770" s="63"/>
      <c r="BJ1770" s="63"/>
      <c r="BK1770" s="63"/>
      <c r="BL1770" s="63"/>
      <c r="BM1770" s="63"/>
      <c r="BN1770" s="63"/>
      <c r="BO1770" s="63"/>
      <c r="BP1770" s="63"/>
    </row>
    <row r="1771" spans="27:68" x14ac:dyDescent="0.2">
      <c r="AA1771" s="217"/>
      <c r="AB1771" s="218"/>
      <c r="AC1771" s="218"/>
      <c r="AD1771" s="219"/>
      <c r="AN1771" s="63"/>
      <c r="AO1771" s="63"/>
      <c r="AP1771" s="63"/>
      <c r="AQ1771" s="63"/>
      <c r="AR1771" s="63"/>
      <c r="AS1771" s="63"/>
      <c r="AT1771" s="63"/>
      <c r="AU1771" s="63"/>
      <c r="AV1771" s="217"/>
      <c r="AW1771" s="218"/>
      <c r="AX1771" s="219"/>
      <c r="AY1771" s="218"/>
      <c r="AZ1771" s="63"/>
      <c r="BG1771" s="63"/>
      <c r="BH1771" s="63"/>
      <c r="BI1771" s="63"/>
      <c r="BJ1771" s="63"/>
      <c r="BK1771" s="63"/>
      <c r="BL1771" s="63"/>
      <c r="BM1771" s="63"/>
      <c r="BN1771" s="63"/>
      <c r="BO1771" s="63"/>
      <c r="BP1771" s="63"/>
    </row>
    <row r="1772" spans="27:68" x14ac:dyDescent="0.2">
      <c r="AA1772" s="217"/>
      <c r="AB1772" s="218"/>
      <c r="AC1772" s="218"/>
      <c r="AD1772" s="219"/>
      <c r="AN1772" s="63"/>
      <c r="AO1772" s="63"/>
      <c r="AP1772" s="63"/>
      <c r="AQ1772" s="63"/>
      <c r="AR1772" s="63"/>
      <c r="AS1772" s="63"/>
      <c r="AT1772" s="63"/>
      <c r="AU1772" s="63"/>
      <c r="AV1772" s="217"/>
      <c r="AW1772" s="218"/>
      <c r="AX1772" s="219"/>
      <c r="AY1772" s="218"/>
      <c r="AZ1772" s="63"/>
      <c r="BG1772" s="63"/>
      <c r="BH1772" s="63"/>
      <c r="BI1772" s="63"/>
      <c r="BJ1772" s="63"/>
      <c r="BK1772" s="63"/>
      <c r="BL1772" s="63"/>
      <c r="BM1772" s="63"/>
      <c r="BN1772" s="63"/>
      <c r="BO1772" s="63"/>
      <c r="BP1772" s="63"/>
    </row>
    <row r="1773" spans="27:68" x14ac:dyDescent="0.2">
      <c r="AA1773" s="217"/>
      <c r="AB1773" s="218"/>
      <c r="AC1773" s="218"/>
      <c r="AD1773" s="219"/>
      <c r="AN1773" s="63"/>
      <c r="AO1773" s="63"/>
      <c r="AP1773" s="63"/>
      <c r="AQ1773" s="63"/>
      <c r="AR1773" s="63"/>
      <c r="AS1773" s="63"/>
      <c r="AT1773" s="63"/>
      <c r="AU1773" s="63"/>
      <c r="AV1773" s="217"/>
      <c r="AW1773" s="218"/>
      <c r="AX1773" s="219"/>
      <c r="AY1773" s="218"/>
      <c r="AZ1773" s="63"/>
      <c r="BG1773" s="63"/>
      <c r="BH1773" s="63"/>
      <c r="BI1773" s="63"/>
      <c r="BJ1773" s="63"/>
      <c r="BK1773" s="63"/>
      <c r="BL1773" s="63"/>
      <c r="BM1773" s="63"/>
      <c r="BN1773" s="63"/>
      <c r="BO1773" s="63"/>
      <c r="BP1773" s="63"/>
    </row>
    <row r="1774" spans="27:68" x14ac:dyDescent="0.2">
      <c r="AA1774" s="217"/>
      <c r="AB1774" s="218"/>
      <c r="AC1774" s="218"/>
      <c r="AD1774" s="219"/>
      <c r="AN1774" s="63"/>
      <c r="AO1774" s="63"/>
      <c r="AP1774" s="63"/>
      <c r="AQ1774" s="63"/>
      <c r="AR1774" s="63"/>
      <c r="AS1774" s="63"/>
      <c r="AT1774" s="63"/>
      <c r="AU1774" s="63"/>
      <c r="AV1774" s="217"/>
      <c r="AW1774" s="218"/>
      <c r="AX1774" s="219"/>
      <c r="AY1774" s="218"/>
      <c r="AZ1774" s="63"/>
      <c r="BG1774" s="63"/>
      <c r="BH1774" s="63"/>
      <c r="BI1774" s="63"/>
      <c r="BJ1774" s="63"/>
      <c r="BK1774" s="63"/>
      <c r="BL1774" s="63"/>
      <c r="BM1774" s="63"/>
      <c r="BN1774" s="63"/>
      <c r="BO1774" s="63"/>
      <c r="BP1774" s="63"/>
    </row>
    <row r="1775" spans="27:68" x14ac:dyDescent="0.2">
      <c r="AA1775" s="217"/>
      <c r="AB1775" s="218"/>
      <c r="AC1775" s="218"/>
      <c r="AD1775" s="219"/>
      <c r="AN1775" s="63"/>
      <c r="AO1775" s="63"/>
      <c r="AP1775" s="63"/>
      <c r="AQ1775" s="63"/>
      <c r="AR1775" s="63"/>
      <c r="AS1775" s="63"/>
      <c r="AT1775" s="63"/>
      <c r="AU1775" s="63"/>
      <c r="AV1775" s="217"/>
      <c r="AW1775" s="218"/>
      <c r="AX1775" s="219"/>
      <c r="AY1775" s="218"/>
      <c r="AZ1775" s="63"/>
      <c r="BG1775" s="63"/>
      <c r="BH1775" s="63"/>
      <c r="BI1775" s="63"/>
      <c r="BJ1775" s="63"/>
      <c r="BK1775" s="63"/>
      <c r="BL1775" s="63"/>
      <c r="BM1775" s="63"/>
      <c r="BN1775" s="63"/>
      <c r="BO1775" s="63"/>
      <c r="BP1775" s="63"/>
    </row>
    <row r="1776" spans="27:68" x14ac:dyDescent="0.2">
      <c r="AA1776" s="217"/>
      <c r="AB1776" s="218"/>
      <c r="AC1776" s="218"/>
      <c r="AD1776" s="219"/>
      <c r="AN1776" s="63"/>
      <c r="AO1776" s="63"/>
      <c r="AP1776" s="63"/>
      <c r="AQ1776" s="63"/>
      <c r="AR1776" s="63"/>
      <c r="AS1776" s="63"/>
      <c r="AT1776" s="63"/>
      <c r="AU1776" s="63"/>
      <c r="AV1776" s="217"/>
      <c r="AW1776" s="218"/>
      <c r="AX1776" s="219"/>
      <c r="AY1776" s="218"/>
      <c r="AZ1776" s="63"/>
      <c r="BG1776" s="63"/>
      <c r="BH1776" s="63"/>
      <c r="BI1776" s="63"/>
      <c r="BJ1776" s="63"/>
      <c r="BK1776" s="63"/>
      <c r="BL1776" s="63"/>
      <c r="BM1776" s="63"/>
      <c r="BN1776" s="63"/>
      <c r="BO1776" s="63"/>
      <c r="BP1776" s="63"/>
    </row>
    <row r="1777" spans="27:68" x14ac:dyDescent="0.2">
      <c r="AA1777" s="217"/>
      <c r="AB1777" s="218"/>
      <c r="AC1777" s="218"/>
      <c r="AD1777" s="219"/>
      <c r="AN1777" s="63"/>
      <c r="AO1777" s="63"/>
      <c r="AP1777" s="63"/>
      <c r="AQ1777" s="63"/>
      <c r="AR1777" s="63"/>
      <c r="AS1777" s="63"/>
      <c r="AT1777" s="63"/>
      <c r="AU1777" s="63"/>
      <c r="AV1777" s="217"/>
      <c r="AW1777" s="218"/>
      <c r="AX1777" s="219"/>
      <c r="AY1777" s="218"/>
      <c r="AZ1777" s="63"/>
      <c r="BG1777" s="63"/>
      <c r="BH1777" s="63"/>
      <c r="BI1777" s="63"/>
      <c r="BJ1777" s="63"/>
      <c r="BK1777" s="63"/>
      <c r="BL1777" s="63"/>
      <c r="BM1777" s="63"/>
      <c r="BN1777" s="63"/>
      <c r="BO1777" s="63"/>
      <c r="BP1777" s="63"/>
    </row>
    <row r="1778" spans="27:68" x14ac:dyDescent="0.2">
      <c r="AA1778" s="217"/>
      <c r="AB1778" s="218"/>
      <c r="AC1778" s="218"/>
      <c r="AD1778" s="219"/>
      <c r="AN1778" s="63"/>
      <c r="AO1778" s="63"/>
      <c r="AP1778" s="63"/>
      <c r="AQ1778" s="63"/>
      <c r="AR1778" s="63"/>
      <c r="AS1778" s="63"/>
      <c r="AT1778" s="63"/>
      <c r="AU1778" s="63"/>
      <c r="AV1778" s="217"/>
      <c r="AW1778" s="218"/>
      <c r="AX1778" s="219"/>
      <c r="AY1778" s="218"/>
      <c r="AZ1778" s="63"/>
      <c r="BG1778" s="63"/>
      <c r="BH1778" s="63"/>
      <c r="BI1778" s="63"/>
      <c r="BJ1778" s="63"/>
      <c r="BK1778" s="63"/>
      <c r="BL1778" s="63"/>
      <c r="BM1778" s="63"/>
      <c r="BN1778" s="63"/>
      <c r="BO1778" s="63"/>
      <c r="BP1778" s="63"/>
    </row>
    <row r="1779" spans="27:68" x14ac:dyDescent="0.2">
      <c r="AA1779" s="217"/>
      <c r="AB1779" s="218"/>
      <c r="AC1779" s="218"/>
      <c r="AD1779" s="219"/>
      <c r="AN1779" s="63"/>
      <c r="AO1779" s="63"/>
      <c r="AP1779" s="63"/>
      <c r="AQ1779" s="63"/>
      <c r="AR1779" s="63"/>
      <c r="AS1779" s="63"/>
      <c r="AT1779" s="63"/>
      <c r="AU1779" s="63"/>
      <c r="AV1779" s="217"/>
      <c r="AW1779" s="218"/>
      <c r="AX1779" s="219"/>
      <c r="AY1779" s="218"/>
      <c r="AZ1779" s="63"/>
      <c r="BG1779" s="63"/>
      <c r="BH1779" s="63"/>
      <c r="BI1779" s="63"/>
      <c r="BJ1779" s="63"/>
      <c r="BK1779" s="63"/>
      <c r="BL1779" s="63"/>
      <c r="BM1779" s="63"/>
      <c r="BN1779" s="63"/>
      <c r="BO1779" s="63"/>
      <c r="BP1779" s="63"/>
    </row>
    <row r="1780" spans="27:68" x14ac:dyDescent="0.2">
      <c r="AA1780" s="217"/>
      <c r="AB1780" s="218"/>
      <c r="AC1780" s="218"/>
      <c r="AD1780" s="219"/>
      <c r="AN1780" s="63"/>
      <c r="AO1780" s="63"/>
      <c r="AP1780" s="63"/>
      <c r="AQ1780" s="63"/>
      <c r="AR1780" s="63"/>
      <c r="AS1780" s="63"/>
      <c r="AT1780" s="63"/>
      <c r="AU1780" s="63"/>
      <c r="AV1780" s="217"/>
      <c r="AW1780" s="218"/>
      <c r="AX1780" s="219"/>
      <c r="AY1780" s="218"/>
      <c r="AZ1780" s="63"/>
      <c r="BG1780" s="63"/>
      <c r="BH1780" s="63"/>
      <c r="BI1780" s="63"/>
      <c r="BJ1780" s="63"/>
      <c r="BK1780" s="63"/>
      <c r="BL1780" s="63"/>
      <c r="BM1780" s="63"/>
      <c r="BN1780" s="63"/>
      <c r="BO1780" s="63"/>
      <c r="BP1780" s="63"/>
    </row>
    <row r="1781" spans="27:68" x14ac:dyDescent="0.2">
      <c r="AA1781" s="217">
        <f t="shared" ref="AA1781:AA1844" si="254">AB$3+AB$4*Z1781+AB$5*Z1781^2+AH1781</f>
        <v>-8.7334910939675485E-3</v>
      </c>
      <c r="AB1781" s="218">
        <f t="shared" ref="AB1781:AB1844" si="255">+G1781-AA1781</f>
        <v>8.7334910939675485E-3</v>
      </c>
      <c r="AC1781" s="218">
        <f t="shared" ref="AC1781:AC1844" si="256">+G1781-P1781</f>
        <v>0</v>
      </c>
      <c r="AD1781" s="219">
        <f t="shared" ref="AD1781:AD1844" si="257">U1781*(G1781-AA1781)^2</f>
        <v>0</v>
      </c>
      <c r="AH1781" s="15">
        <f t="shared" ref="AH1781:AH1844" si="258">$AB$6*($AB$11/AI1781*AJ1781+$AB$12)</f>
        <v>-2.9058447674383151E-2</v>
      </c>
      <c r="AI1781" s="15">
        <f t="shared" ref="AI1781:AI1844" si="259">1+$AB$7*COS(AL1781)</f>
        <v>0.86784475089518831</v>
      </c>
      <c r="AJ1781" s="15">
        <f t="shared" ref="AJ1781:AJ1844" si="260">SIN(AL1781+RADIANS($AB$9))</f>
        <v>-0.34557801426238927</v>
      </c>
      <c r="AK1781" s="15">
        <f t="shared" ref="AK1781:AK1844" si="261">$AB$7*SIN(AL1781)</f>
        <v>-0.57281307343954613</v>
      </c>
      <c r="AL1781" s="15">
        <f t="shared" ref="AL1781:AL1844" si="262">2*ATAN(AM1781)</f>
        <v>-1.797541498954438</v>
      </c>
      <c r="AM1781" s="15">
        <f t="shared" ref="AM1781:AM1844" si="263">TAN(AN1781/2)*SQRT((1+$AB$7)/(1-$AB$7))</f>
        <v>-1.2569818375265711</v>
      </c>
      <c r="AN1781" s="63">
        <f t="shared" ref="AN1781:AT1790" si="264">$AU1781+$AB$7*SIN(AO1781)</f>
        <v>11.427189962028823</v>
      </c>
      <c r="AO1781" s="63">
        <f t="shared" si="264"/>
        <v>11.427367754312771</v>
      </c>
      <c r="AP1781" s="63">
        <f t="shared" si="264"/>
        <v>11.428089863368749</v>
      </c>
      <c r="AQ1781" s="63">
        <f t="shared" si="264"/>
        <v>11.431011199874796</v>
      </c>
      <c r="AR1781" s="63">
        <f t="shared" si="264"/>
        <v>11.442647265439536</v>
      </c>
      <c r="AS1781" s="63">
        <f t="shared" si="264"/>
        <v>11.486445582434989</v>
      </c>
      <c r="AT1781" s="63">
        <f t="shared" si="264"/>
        <v>11.626608381821566</v>
      </c>
      <c r="AU1781" s="63">
        <f t="shared" ref="AU1781:AU1844" si="265">RADIANS($AB$9)+$AB$18*(F1781-AB$15)</f>
        <v>11.961094544128683</v>
      </c>
      <c r="AV1781" s="217">
        <f t="shared" ref="AV1781:AV1844" si="266">AA1781+BA1781</f>
        <v>-1.1469132254240177E-2</v>
      </c>
      <c r="AW1781" s="218">
        <f t="shared" ref="AW1781:AW1844" si="267">IF(U1781&lt;&gt;0,G1781-AV1781,-9999)</f>
        <v>-9999</v>
      </c>
      <c r="AX1781" s="219">
        <f t="shared" ref="AX1781:AX1844" si="268">U1781*AW1781^2</f>
        <v>0</v>
      </c>
      <c r="AY1781" s="218">
        <f t="shared" ref="AY1781:AY1844" si="269">IF(U1781&lt;&gt;0,G1781-AH1781-BA1781,-9999)</f>
        <v>-9999</v>
      </c>
      <c r="AZ1781" s="63"/>
      <c r="BA1781" s="15">
        <f t="shared" ref="BA1781:BA1844" si="270">$BB$6*($BB$11/BB1781*BC1781+$BB$12)</f>
        <v>-2.7356411602726298E-3</v>
      </c>
      <c r="BB1781" s="15">
        <f t="shared" ref="BB1781:BB1844" si="271">1+$BB$7*COS(BE1781)</f>
        <v>0.4029668420013125</v>
      </c>
      <c r="BC1781" s="15">
        <f t="shared" ref="BC1781:BC1844" si="272">SIN(BE1781+RADIANS($BB$9))</f>
        <v>-0.61751157847624083</v>
      </c>
      <c r="BD1781" s="15">
        <f t="shared" ref="BD1781:BD1844" si="273">$BB$7*SIN(BE1781)</f>
        <v>-0.10652366954492806</v>
      </c>
      <c r="BE1781" s="15">
        <f t="shared" ref="BE1781:BE1844" si="274">2*ATAN(BF1781)</f>
        <v>-2.965028905258007</v>
      </c>
      <c r="BF1781" s="15">
        <f t="shared" ref="BF1781:BF1844" si="275">TAN(BG1781/2)*SQRT((1+$BB$7)/(1-$BB$7))</f>
        <v>-11.297910949131783</v>
      </c>
      <c r="BG1781" s="63">
        <f t="shared" ref="BG1781:BM1790" si="276">$BN1781+$BB$7*SIN(BH1781)</f>
        <v>9.7786993762034928</v>
      </c>
      <c r="BH1781" s="63">
        <f t="shared" si="276"/>
        <v>9.7894726175737006</v>
      </c>
      <c r="BI1781" s="63">
        <f t="shared" si="276"/>
        <v>9.7705253791329838</v>
      </c>
      <c r="BJ1781" s="63">
        <f t="shared" si="276"/>
        <v>9.8039400735741484</v>
      </c>
      <c r="BK1781" s="63">
        <f t="shared" si="276"/>
        <v>9.7452814473518927</v>
      </c>
      <c r="BL1781" s="63">
        <f t="shared" si="276"/>
        <v>9.8491703599934741</v>
      </c>
      <c r="BM1781" s="63">
        <f t="shared" si="276"/>
        <v>9.6676216473938421</v>
      </c>
      <c r="BN1781" s="63">
        <f t="shared" ref="BN1781:BN1844" si="277">RADIANS($BB$9)+$BB$18*(F1781-BB$15)</f>
        <v>9.9950024885659339</v>
      </c>
      <c r="BO1781" s="63"/>
      <c r="BP1781" s="63"/>
    </row>
    <row r="1782" spans="27:68" x14ac:dyDescent="0.2">
      <c r="AA1782" s="217">
        <f t="shared" si="254"/>
        <v>-8.7334910939675485E-3</v>
      </c>
      <c r="AB1782" s="218">
        <f t="shared" si="255"/>
        <v>8.7334910939675485E-3</v>
      </c>
      <c r="AC1782" s="218">
        <f t="shared" si="256"/>
        <v>0</v>
      </c>
      <c r="AD1782" s="219">
        <f t="shared" si="257"/>
        <v>0</v>
      </c>
      <c r="AH1782" s="15">
        <f t="shared" si="258"/>
        <v>-2.9058447674383151E-2</v>
      </c>
      <c r="AI1782" s="15">
        <f t="shared" si="259"/>
        <v>0.86784475089518831</v>
      </c>
      <c r="AJ1782" s="15">
        <f t="shared" si="260"/>
        <v>-0.34557801426238927</v>
      </c>
      <c r="AK1782" s="15">
        <f t="shared" si="261"/>
        <v>-0.57281307343954613</v>
      </c>
      <c r="AL1782" s="15">
        <f t="shared" si="262"/>
        <v>-1.797541498954438</v>
      </c>
      <c r="AM1782" s="15">
        <f t="shared" si="263"/>
        <v>-1.2569818375265711</v>
      </c>
      <c r="AN1782" s="63">
        <f t="shared" si="264"/>
        <v>11.427189962028823</v>
      </c>
      <c r="AO1782" s="63">
        <f t="shared" si="264"/>
        <v>11.427367754312771</v>
      </c>
      <c r="AP1782" s="63">
        <f t="shared" si="264"/>
        <v>11.428089863368749</v>
      </c>
      <c r="AQ1782" s="63">
        <f t="shared" si="264"/>
        <v>11.431011199874796</v>
      </c>
      <c r="AR1782" s="63">
        <f t="shared" si="264"/>
        <v>11.442647265439536</v>
      </c>
      <c r="AS1782" s="63">
        <f t="shared" si="264"/>
        <v>11.486445582434989</v>
      </c>
      <c r="AT1782" s="63">
        <f t="shared" si="264"/>
        <v>11.626608381821566</v>
      </c>
      <c r="AU1782" s="63">
        <f t="shared" si="265"/>
        <v>11.961094544128683</v>
      </c>
      <c r="AV1782" s="217">
        <f t="shared" si="266"/>
        <v>-1.1469132254240177E-2</v>
      </c>
      <c r="AW1782" s="218">
        <f t="shared" si="267"/>
        <v>-9999</v>
      </c>
      <c r="AX1782" s="219">
        <f t="shared" si="268"/>
        <v>0</v>
      </c>
      <c r="AY1782" s="218">
        <f t="shared" si="269"/>
        <v>-9999</v>
      </c>
      <c r="AZ1782" s="63"/>
      <c r="BA1782" s="15">
        <f t="shared" si="270"/>
        <v>-2.7356411602726298E-3</v>
      </c>
      <c r="BB1782" s="15">
        <f t="shared" si="271"/>
        <v>0.4029668420013125</v>
      </c>
      <c r="BC1782" s="15">
        <f t="shared" si="272"/>
        <v>-0.61751157847624083</v>
      </c>
      <c r="BD1782" s="15">
        <f t="shared" si="273"/>
        <v>-0.10652366954492806</v>
      </c>
      <c r="BE1782" s="15">
        <f t="shared" si="274"/>
        <v>-2.965028905258007</v>
      </c>
      <c r="BF1782" s="15">
        <f t="shared" si="275"/>
        <v>-11.297910949131783</v>
      </c>
      <c r="BG1782" s="63">
        <f t="shared" si="276"/>
        <v>9.7786993762034928</v>
      </c>
      <c r="BH1782" s="63">
        <f t="shared" si="276"/>
        <v>9.7894726175737006</v>
      </c>
      <c r="BI1782" s="63">
        <f t="shared" si="276"/>
        <v>9.7705253791329838</v>
      </c>
      <c r="BJ1782" s="63">
        <f t="shared" si="276"/>
        <v>9.8039400735741484</v>
      </c>
      <c r="BK1782" s="63">
        <f t="shared" si="276"/>
        <v>9.7452814473518927</v>
      </c>
      <c r="BL1782" s="63">
        <f t="shared" si="276"/>
        <v>9.8491703599934741</v>
      </c>
      <c r="BM1782" s="63">
        <f t="shared" si="276"/>
        <v>9.6676216473938421</v>
      </c>
      <c r="BN1782" s="63">
        <f t="shared" si="277"/>
        <v>9.9950024885659339</v>
      </c>
      <c r="BO1782" s="63"/>
      <c r="BP1782" s="63"/>
    </row>
    <row r="1783" spans="27:68" x14ac:dyDescent="0.2">
      <c r="AA1783" s="217">
        <f t="shared" si="254"/>
        <v>-8.7334910939675485E-3</v>
      </c>
      <c r="AB1783" s="218">
        <f t="shared" si="255"/>
        <v>8.7334910939675485E-3</v>
      </c>
      <c r="AC1783" s="218">
        <f t="shared" si="256"/>
        <v>0</v>
      </c>
      <c r="AD1783" s="219">
        <f t="shared" si="257"/>
        <v>0</v>
      </c>
      <c r="AH1783" s="15">
        <f t="shared" si="258"/>
        <v>-2.9058447674383151E-2</v>
      </c>
      <c r="AI1783" s="15">
        <f t="shared" si="259"/>
        <v>0.86784475089518831</v>
      </c>
      <c r="AJ1783" s="15">
        <f t="shared" si="260"/>
        <v>-0.34557801426238927</v>
      </c>
      <c r="AK1783" s="15">
        <f t="shared" si="261"/>
        <v>-0.57281307343954613</v>
      </c>
      <c r="AL1783" s="15">
        <f t="shared" si="262"/>
        <v>-1.797541498954438</v>
      </c>
      <c r="AM1783" s="15">
        <f t="shared" si="263"/>
        <v>-1.2569818375265711</v>
      </c>
      <c r="AN1783" s="63">
        <f t="shared" si="264"/>
        <v>11.427189962028823</v>
      </c>
      <c r="AO1783" s="63">
        <f t="shared" si="264"/>
        <v>11.427367754312771</v>
      </c>
      <c r="AP1783" s="63">
        <f t="shared" si="264"/>
        <v>11.428089863368749</v>
      </c>
      <c r="AQ1783" s="63">
        <f t="shared" si="264"/>
        <v>11.431011199874796</v>
      </c>
      <c r="AR1783" s="63">
        <f t="shared" si="264"/>
        <v>11.442647265439536</v>
      </c>
      <c r="AS1783" s="63">
        <f t="shared" si="264"/>
        <v>11.486445582434989</v>
      </c>
      <c r="AT1783" s="63">
        <f t="shared" si="264"/>
        <v>11.626608381821566</v>
      </c>
      <c r="AU1783" s="63">
        <f t="shared" si="265"/>
        <v>11.961094544128683</v>
      </c>
      <c r="AV1783" s="217">
        <f t="shared" si="266"/>
        <v>-1.1469132254240177E-2</v>
      </c>
      <c r="AW1783" s="218">
        <f t="shared" si="267"/>
        <v>-9999</v>
      </c>
      <c r="AX1783" s="219">
        <f t="shared" si="268"/>
        <v>0</v>
      </c>
      <c r="AY1783" s="218">
        <f t="shared" si="269"/>
        <v>-9999</v>
      </c>
      <c r="AZ1783" s="63"/>
      <c r="BA1783" s="15">
        <f t="shared" si="270"/>
        <v>-2.7356411602726298E-3</v>
      </c>
      <c r="BB1783" s="15">
        <f t="shared" si="271"/>
        <v>0.4029668420013125</v>
      </c>
      <c r="BC1783" s="15">
        <f t="shared" si="272"/>
        <v>-0.61751157847624083</v>
      </c>
      <c r="BD1783" s="15">
        <f t="shared" si="273"/>
        <v>-0.10652366954492806</v>
      </c>
      <c r="BE1783" s="15">
        <f t="shared" si="274"/>
        <v>-2.965028905258007</v>
      </c>
      <c r="BF1783" s="15">
        <f t="shared" si="275"/>
        <v>-11.297910949131783</v>
      </c>
      <c r="BG1783" s="63">
        <f t="shared" si="276"/>
        <v>9.7786993762034928</v>
      </c>
      <c r="BH1783" s="63">
        <f t="shared" si="276"/>
        <v>9.7894726175737006</v>
      </c>
      <c r="BI1783" s="63">
        <f t="shared" si="276"/>
        <v>9.7705253791329838</v>
      </c>
      <c r="BJ1783" s="63">
        <f t="shared" si="276"/>
        <v>9.8039400735741484</v>
      </c>
      <c r="BK1783" s="63">
        <f t="shared" si="276"/>
        <v>9.7452814473518927</v>
      </c>
      <c r="BL1783" s="63">
        <f t="shared" si="276"/>
        <v>9.8491703599934741</v>
      </c>
      <c r="BM1783" s="63">
        <f t="shared" si="276"/>
        <v>9.6676216473938421</v>
      </c>
      <c r="BN1783" s="63">
        <f t="shared" si="277"/>
        <v>9.9950024885659339</v>
      </c>
      <c r="BO1783" s="63"/>
      <c r="BP1783" s="63"/>
    </row>
    <row r="1784" spans="27:68" x14ac:dyDescent="0.2">
      <c r="AA1784" s="217">
        <f t="shared" si="254"/>
        <v>-8.7334910939675485E-3</v>
      </c>
      <c r="AB1784" s="218">
        <f t="shared" si="255"/>
        <v>8.7334910939675485E-3</v>
      </c>
      <c r="AC1784" s="218">
        <f t="shared" si="256"/>
        <v>0</v>
      </c>
      <c r="AD1784" s="219">
        <f t="shared" si="257"/>
        <v>0</v>
      </c>
      <c r="AH1784" s="15">
        <f t="shared" si="258"/>
        <v>-2.9058447674383151E-2</v>
      </c>
      <c r="AI1784" s="15">
        <f t="shared" si="259"/>
        <v>0.86784475089518831</v>
      </c>
      <c r="AJ1784" s="15">
        <f t="shared" si="260"/>
        <v>-0.34557801426238927</v>
      </c>
      <c r="AK1784" s="15">
        <f t="shared" si="261"/>
        <v>-0.57281307343954613</v>
      </c>
      <c r="AL1784" s="15">
        <f t="shared" si="262"/>
        <v>-1.797541498954438</v>
      </c>
      <c r="AM1784" s="15">
        <f t="shared" si="263"/>
        <v>-1.2569818375265711</v>
      </c>
      <c r="AN1784" s="63">
        <f t="shared" si="264"/>
        <v>11.427189962028823</v>
      </c>
      <c r="AO1784" s="63">
        <f t="shared" si="264"/>
        <v>11.427367754312771</v>
      </c>
      <c r="AP1784" s="63">
        <f t="shared" si="264"/>
        <v>11.428089863368749</v>
      </c>
      <c r="AQ1784" s="63">
        <f t="shared" si="264"/>
        <v>11.431011199874796</v>
      </c>
      <c r="AR1784" s="63">
        <f t="shared" si="264"/>
        <v>11.442647265439536</v>
      </c>
      <c r="AS1784" s="63">
        <f t="shared" si="264"/>
        <v>11.486445582434989</v>
      </c>
      <c r="AT1784" s="63">
        <f t="shared" si="264"/>
        <v>11.626608381821566</v>
      </c>
      <c r="AU1784" s="63">
        <f t="shared" si="265"/>
        <v>11.961094544128683</v>
      </c>
      <c r="AV1784" s="217">
        <f t="shared" si="266"/>
        <v>-1.1469132254240177E-2</v>
      </c>
      <c r="AW1784" s="218">
        <f t="shared" si="267"/>
        <v>-9999</v>
      </c>
      <c r="AX1784" s="219">
        <f t="shared" si="268"/>
        <v>0</v>
      </c>
      <c r="AY1784" s="218">
        <f t="shared" si="269"/>
        <v>-9999</v>
      </c>
      <c r="AZ1784" s="63"/>
      <c r="BA1784" s="15">
        <f t="shared" si="270"/>
        <v>-2.7356411602726298E-3</v>
      </c>
      <c r="BB1784" s="15">
        <f t="shared" si="271"/>
        <v>0.4029668420013125</v>
      </c>
      <c r="BC1784" s="15">
        <f t="shared" si="272"/>
        <v>-0.61751157847624083</v>
      </c>
      <c r="BD1784" s="15">
        <f t="shared" si="273"/>
        <v>-0.10652366954492806</v>
      </c>
      <c r="BE1784" s="15">
        <f t="shared" si="274"/>
        <v>-2.965028905258007</v>
      </c>
      <c r="BF1784" s="15">
        <f t="shared" si="275"/>
        <v>-11.297910949131783</v>
      </c>
      <c r="BG1784" s="63">
        <f t="shared" si="276"/>
        <v>9.7786993762034928</v>
      </c>
      <c r="BH1784" s="63">
        <f t="shared" si="276"/>
        <v>9.7894726175737006</v>
      </c>
      <c r="BI1784" s="63">
        <f t="shared" si="276"/>
        <v>9.7705253791329838</v>
      </c>
      <c r="BJ1784" s="63">
        <f t="shared" si="276"/>
        <v>9.8039400735741484</v>
      </c>
      <c r="BK1784" s="63">
        <f t="shared" si="276"/>
        <v>9.7452814473518927</v>
      </c>
      <c r="BL1784" s="63">
        <f t="shared" si="276"/>
        <v>9.8491703599934741</v>
      </c>
      <c r="BM1784" s="63">
        <f t="shared" si="276"/>
        <v>9.6676216473938421</v>
      </c>
      <c r="BN1784" s="63">
        <f t="shared" si="277"/>
        <v>9.9950024885659339</v>
      </c>
      <c r="BO1784" s="63"/>
      <c r="BP1784" s="63"/>
    </row>
    <row r="1785" spans="27:68" x14ac:dyDescent="0.2">
      <c r="AA1785" s="217">
        <f t="shared" si="254"/>
        <v>-8.7334910939675485E-3</v>
      </c>
      <c r="AB1785" s="218">
        <f t="shared" si="255"/>
        <v>8.7334910939675485E-3</v>
      </c>
      <c r="AC1785" s="218">
        <f t="shared" si="256"/>
        <v>0</v>
      </c>
      <c r="AD1785" s="219">
        <f t="shared" si="257"/>
        <v>0</v>
      </c>
      <c r="AH1785" s="15">
        <f t="shared" si="258"/>
        <v>-2.9058447674383151E-2</v>
      </c>
      <c r="AI1785" s="15">
        <f t="shared" si="259"/>
        <v>0.86784475089518831</v>
      </c>
      <c r="AJ1785" s="15">
        <f t="shared" si="260"/>
        <v>-0.34557801426238927</v>
      </c>
      <c r="AK1785" s="15">
        <f t="shared" si="261"/>
        <v>-0.57281307343954613</v>
      </c>
      <c r="AL1785" s="15">
        <f t="shared" si="262"/>
        <v>-1.797541498954438</v>
      </c>
      <c r="AM1785" s="15">
        <f t="shared" si="263"/>
        <v>-1.2569818375265711</v>
      </c>
      <c r="AN1785" s="63">
        <f t="shared" si="264"/>
        <v>11.427189962028823</v>
      </c>
      <c r="AO1785" s="63">
        <f t="shared" si="264"/>
        <v>11.427367754312771</v>
      </c>
      <c r="AP1785" s="63">
        <f t="shared" si="264"/>
        <v>11.428089863368749</v>
      </c>
      <c r="AQ1785" s="63">
        <f t="shared" si="264"/>
        <v>11.431011199874796</v>
      </c>
      <c r="AR1785" s="63">
        <f t="shared" si="264"/>
        <v>11.442647265439536</v>
      </c>
      <c r="AS1785" s="63">
        <f t="shared" si="264"/>
        <v>11.486445582434989</v>
      </c>
      <c r="AT1785" s="63">
        <f t="shared" si="264"/>
        <v>11.626608381821566</v>
      </c>
      <c r="AU1785" s="63">
        <f t="shared" si="265"/>
        <v>11.961094544128683</v>
      </c>
      <c r="AV1785" s="217">
        <f t="shared" si="266"/>
        <v>-1.1469132254240177E-2</v>
      </c>
      <c r="AW1785" s="218">
        <f t="shared" si="267"/>
        <v>-9999</v>
      </c>
      <c r="AX1785" s="219">
        <f t="shared" si="268"/>
        <v>0</v>
      </c>
      <c r="AY1785" s="218">
        <f t="shared" si="269"/>
        <v>-9999</v>
      </c>
      <c r="AZ1785" s="63"/>
      <c r="BA1785" s="15">
        <f t="shared" si="270"/>
        <v>-2.7356411602726298E-3</v>
      </c>
      <c r="BB1785" s="15">
        <f t="shared" si="271"/>
        <v>0.4029668420013125</v>
      </c>
      <c r="BC1785" s="15">
        <f t="shared" si="272"/>
        <v>-0.61751157847624083</v>
      </c>
      <c r="BD1785" s="15">
        <f t="shared" si="273"/>
        <v>-0.10652366954492806</v>
      </c>
      <c r="BE1785" s="15">
        <f t="shared" si="274"/>
        <v>-2.965028905258007</v>
      </c>
      <c r="BF1785" s="15">
        <f t="shared" si="275"/>
        <v>-11.297910949131783</v>
      </c>
      <c r="BG1785" s="63">
        <f t="shared" si="276"/>
        <v>9.7786993762034928</v>
      </c>
      <c r="BH1785" s="63">
        <f t="shared" si="276"/>
        <v>9.7894726175737006</v>
      </c>
      <c r="BI1785" s="63">
        <f t="shared" si="276"/>
        <v>9.7705253791329838</v>
      </c>
      <c r="BJ1785" s="63">
        <f t="shared" si="276"/>
        <v>9.8039400735741484</v>
      </c>
      <c r="BK1785" s="63">
        <f t="shared" si="276"/>
        <v>9.7452814473518927</v>
      </c>
      <c r="BL1785" s="63">
        <f t="shared" si="276"/>
        <v>9.8491703599934741</v>
      </c>
      <c r="BM1785" s="63">
        <f t="shared" si="276"/>
        <v>9.6676216473938421</v>
      </c>
      <c r="BN1785" s="63">
        <f t="shared" si="277"/>
        <v>9.9950024885659339</v>
      </c>
      <c r="BO1785" s="63"/>
      <c r="BP1785" s="63"/>
    </row>
    <row r="1786" spans="27:68" x14ac:dyDescent="0.2">
      <c r="AA1786" s="217">
        <f t="shared" si="254"/>
        <v>-8.7334910939675485E-3</v>
      </c>
      <c r="AB1786" s="218">
        <f t="shared" si="255"/>
        <v>8.7334910939675485E-3</v>
      </c>
      <c r="AC1786" s="218">
        <f t="shared" si="256"/>
        <v>0</v>
      </c>
      <c r="AD1786" s="219">
        <f t="shared" si="257"/>
        <v>0</v>
      </c>
      <c r="AH1786" s="15">
        <f t="shared" si="258"/>
        <v>-2.9058447674383151E-2</v>
      </c>
      <c r="AI1786" s="15">
        <f t="shared" si="259"/>
        <v>0.86784475089518831</v>
      </c>
      <c r="AJ1786" s="15">
        <f t="shared" si="260"/>
        <v>-0.34557801426238927</v>
      </c>
      <c r="AK1786" s="15">
        <f t="shared" si="261"/>
        <v>-0.57281307343954613</v>
      </c>
      <c r="AL1786" s="15">
        <f t="shared" si="262"/>
        <v>-1.797541498954438</v>
      </c>
      <c r="AM1786" s="15">
        <f t="shared" si="263"/>
        <v>-1.2569818375265711</v>
      </c>
      <c r="AN1786" s="63">
        <f t="shared" si="264"/>
        <v>11.427189962028823</v>
      </c>
      <c r="AO1786" s="63">
        <f t="shared" si="264"/>
        <v>11.427367754312771</v>
      </c>
      <c r="AP1786" s="63">
        <f t="shared" si="264"/>
        <v>11.428089863368749</v>
      </c>
      <c r="AQ1786" s="63">
        <f t="shared" si="264"/>
        <v>11.431011199874796</v>
      </c>
      <c r="AR1786" s="63">
        <f t="shared" si="264"/>
        <v>11.442647265439536</v>
      </c>
      <c r="AS1786" s="63">
        <f t="shared" si="264"/>
        <v>11.486445582434989</v>
      </c>
      <c r="AT1786" s="63">
        <f t="shared" si="264"/>
        <v>11.626608381821566</v>
      </c>
      <c r="AU1786" s="63">
        <f t="shared" si="265"/>
        <v>11.961094544128683</v>
      </c>
      <c r="AV1786" s="217">
        <f t="shared" si="266"/>
        <v>-1.1469132254240177E-2</v>
      </c>
      <c r="AW1786" s="218">
        <f t="shared" si="267"/>
        <v>-9999</v>
      </c>
      <c r="AX1786" s="219">
        <f t="shared" si="268"/>
        <v>0</v>
      </c>
      <c r="AY1786" s="218">
        <f t="shared" si="269"/>
        <v>-9999</v>
      </c>
      <c r="AZ1786" s="63"/>
      <c r="BA1786" s="15">
        <f t="shared" si="270"/>
        <v>-2.7356411602726298E-3</v>
      </c>
      <c r="BB1786" s="15">
        <f t="shared" si="271"/>
        <v>0.4029668420013125</v>
      </c>
      <c r="BC1786" s="15">
        <f t="shared" si="272"/>
        <v>-0.61751157847624083</v>
      </c>
      <c r="BD1786" s="15">
        <f t="shared" si="273"/>
        <v>-0.10652366954492806</v>
      </c>
      <c r="BE1786" s="15">
        <f t="shared" si="274"/>
        <v>-2.965028905258007</v>
      </c>
      <c r="BF1786" s="15">
        <f t="shared" si="275"/>
        <v>-11.297910949131783</v>
      </c>
      <c r="BG1786" s="63">
        <f t="shared" si="276"/>
        <v>9.7786993762034928</v>
      </c>
      <c r="BH1786" s="63">
        <f t="shared" si="276"/>
        <v>9.7894726175737006</v>
      </c>
      <c r="BI1786" s="63">
        <f t="shared" si="276"/>
        <v>9.7705253791329838</v>
      </c>
      <c r="BJ1786" s="63">
        <f t="shared" si="276"/>
        <v>9.8039400735741484</v>
      </c>
      <c r="BK1786" s="63">
        <f t="shared" si="276"/>
        <v>9.7452814473518927</v>
      </c>
      <c r="BL1786" s="63">
        <f t="shared" si="276"/>
        <v>9.8491703599934741</v>
      </c>
      <c r="BM1786" s="63">
        <f t="shared" si="276"/>
        <v>9.6676216473938421</v>
      </c>
      <c r="BN1786" s="63">
        <f t="shared" si="277"/>
        <v>9.9950024885659339</v>
      </c>
      <c r="BO1786" s="63"/>
      <c r="BP1786" s="63"/>
    </row>
    <row r="1787" spans="27:68" x14ac:dyDescent="0.2">
      <c r="AA1787" s="217">
        <f t="shared" si="254"/>
        <v>-8.7334910939675485E-3</v>
      </c>
      <c r="AB1787" s="218">
        <f t="shared" si="255"/>
        <v>8.7334910939675485E-3</v>
      </c>
      <c r="AC1787" s="218">
        <f t="shared" si="256"/>
        <v>0</v>
      </c>
      <c r="AD1787" s="219">
        <f t="shared" si="257"/>
        <v>0</v>
      </c>
      <c r="AH1787" s="15">
        <f t="shared" si="258"/>
        <v>-2.9058447674383151E-2</v>
      </c>
      <c r="AI1787" s="15">
        <f t="shared" si="259"/>
        <v>0.86784475089518831</v>
      </c>
      <c r="AJ1787" s="15">
        <f t="shared" si="260"/>
        <v>-0.34557801426238927</v>
      </c>
      <c r="AK1787" s="15">
        <f t="shared" si="261"/>
        <v>-0.57281307343954613</v>
      </c>
      <c r="AL1787" s="15">
        <f t="shared" si="262"/>
        <v>-1.797541498954438</v>
      </c>
      <c r="AM1787" s="15">
        <f t="shared" si="263"/>
        <v>-1.2569818375265711</v>
      </c>
      <c r="AN1787" s="63">
        <f t="shared" si="264"/>
        <v>11.427189962028823</v>
      </c>
      <c r="AO1787" s="63">
        <f t="shared" si="264"/>
        <v>11.427367754312771</v>
      </c>
      <c r="AP1787" s="63">
        <f t="shared" si="264"/>
        <v>11.428089863368749</v>
      </c>
      <c r="AQ1787" s="63">
        <f t="shared" si="264"/>
        <v>11.431011199874796</v>
      </c>
      <c r="AR1787" s="63">
        <f t="shared" si="264"/>
        <v>11.442647265439536</v>
      </c>
      <c r="AS1787" s="63">
        <f t="shared" si="264"/>
        <v>11.486445582434989</v>
      </c>
      <c r="AT1787" s="63">
        <f t="shared" si="264"/>
        <v>11.626608381821566</v>
      </c>
      <c r="AU1787" s="63">
        <f t="shared" si="265"/>
        <v>11.961094544128683</v>
      </c>
      <c r="AV1787" s="217">
        <f t="shared" si="266"/>
        <v>-1.1469132254240177E-2</v>
      </c>
      <c r="AW1787" s="218">
        <f t="shared" si="267"/>
        <v>-9999</v>
      </c>
      <c r="AX1787" s="219">
        <f t="shared" si="268"/>
        <v>0</v>
      </c>
      <c r="AY1787" s="218">
        <f t="shared" si="269"/>
        <v>-9999</v>
      </c>
      <c r="AZ1787" s="63"/>
      <c r="BA1787" s="15">
        <f t="shared" si="270"/>
        <v>-2.7356411602726298E-3</v>
      </c>
      <c r="BB1787" s="15">
        <f t="shared" si="271"/>
        <v>0.4029668420013125</v>
      </c>
      <c r="BC1787" s="15">
        <f t="shared" si="272"/>
        <v>-0.61751157847624083</v>
      </c>
      <c r="BD1787" s="15">
        <f t="shared" si="273"/>
        <v>-0.10652366954492806</v>
      </c>
      <c r="BE1787" s="15">
        <f t="shared" si="274"/>
        <v>-2.965028905258007</v>
      </c>
      <c r="BF1787" s="15">
        <f t="shared" si="275"/>
        <v>-11.297910949131783</v>
      </c>
      <c r="BG1787" s="63">
        <f t="shared" si="276"/>
        <v>9.7786993762034928</v>
      </c>
      <c r="BH1787" s="63">
        <f t="shared" si="276"/>
        <v>9.7894726175737006</v>
      </c>
      <c r="BI1787" s="63">
        <f t="shared" si="276"/>
        <v>9.7705253791329838</v>
      </c>
      <c r="BJ1787" s="63">
        <f t="shared" si="276"/>
        <v>9.8039400735741484</v>
      </c>
      <c r="BK1787" s="63">
        <f t="shared" si="276"/>
        <v>9.7452814473518927</v>
      </c>
      <c r="BL1787" s="63">
        <f t="shared" si="276"/>
        <v>9.8491703599934741</v>
      </c>
      <c r="BM1787" s="63">
        <f t="shared" si="276"/>
        <v>9.6676216473938421</v>
      </c>
      <c r="BN1787" s="63">
        <f t="shared" si="277"/>
        <v>9.9950024885659339</v>
      </c>
      <c r="BO1787" s="63"/>
      <c r="BP1787" s="63"/>
    </row>
    <row r="1788" spans="27:68" x14ac:dyDescent="0.2">
      <c r="AA1788" s="217">
        <f t="shared" si="254"/>
        <v>-8.7334910939675485E-3</v>
      </c>
      <c r="AB1788" s="218">
        <f t="shared" si="255"/>
        <v>8.7334910939675485E-3</v>
      </c>
      <c r="AC1788" s="218">
        <f t="shared" si="256"/>
        <v>0</v>
      </c>
      <c r="AD1788" s="219">
        <f t="shared" si="257"/>
        <v>0</v>
      </c>
      <c r="AH1788" s="15">
        <f t="shared" si="258"/>
        <v>-2.9058447674383151E-2</v>
      </c>
      <c r="AI1788" s="15">
        <f t="shared" si="259"/>
        <v>0.86784475089518831</v>
      </c>
      <c r="AJ1788" s="15">
        <f t="shared" si="260"/>
        <v>-0.34557801426238927</v>
      </c>
      <c r="AK1788" s="15">
        <f t="shared" si="261"/>
        <v>-0.57281307343954613</v>
      </c>
      <c r="AL1788" s="15">
        <f t="shared" si="262"/>
        <v>-1.797541498954438</v>
      </c>
      <c r="AM1788" s="15">
        <f t="shared" si="263"/>
        <v>-1.2569818375265711</v>
      </c>
      <c r="AN1788" s="63">
        <f t="shared" si="264"/>
        <v>11.427189962028823</v>
      </c>
      <c r="AO1788" s="63">
        <f t="shared" si="264"/>
        <v>11.427367754312771</v>
      </c>
      <c r="AP1788" s="63">
        <f t="shared" si="264"/>
        <v>11.428089863368749</v>
      </c>
      <c r="AQ1788" s="63">
        <f t="shared" si="264"/>
        <v>11.431011199874796</v>
      </c>
      <c r="AR1788" s="63">
        <f t="shared" si="264"/>
        <v>11.442647265439536</v>
      </c>
      <c r="AS1788" s="63">
        <f t="shared" si="264"/>
        <v>11.486445582434989</v>
      </c>
      <c r="AT1788" s="63">
        <f t="shared" si="264"/>
        <v>11.626608381821566</v>
      </c>
      <c r="AU1788" s="63">
        <f t="shared" si="265"/>
        <v>11.961094544128683</v>
      </c>
      <c r="AV1788" s="217">
        <f t="shared" si="266"/>
        <v>-1.1469132254240177E-2</v>
      </c>
      <c r="AW1788" s="218">
        <f t="shared" si="267"/>
        <v>-9999</v>
      </c>
      <c r="AX1788" s="219">
        <f t="shared" si="268"/>
        <v>0</v>
      </c>
      <c r="AY1788" s="218">
        <f t="shared" si="269"/>
        <v>-9999</v>
      </c>
      <c r="AZ1788" s="63"/>
      <c r="BA1788" s="15">
        <f t="shared" si="270"/>
        <v>-2.7356411602726298E-3</v>
      </c>
      <c r="BB1788" s="15">
        <f t="shared" si="271"/>
        <v>0.4029668420013125</v>
      </c>
      <c r="BC1788" s="15">
        <f t="shared" si="272"/>
        <v>-0.61751157847624083</v>
      </c>
      <c r="BD1788" s="15">
        <f t="shared" si="273"/>
        <v>-0.10652366954492806</v>
      </c>
      <c r="BE1788" s="15">
        <f t="shared" si="274"/>
        <v>-2.965028905258007</v>
      </c>
      <c r="BF1788" s="15">
        <f t="shared" si="275"/>
        <v>-11.297910949131783</v>
      </c>
      <c r="BG1788" s="63">
        <f t="shared" si="276"/>
        <v>9.7786993762034928</v>
      </c>
      <c r="BH1788" s="63">
        <f t="shared" si="276"/>
        <v>9.7894726175737006</v>
      </c>
      <c r="BI1788" s="63">
        <f t="shared" si="276"/>
        <v>9.7705253791329838</v>
      </c>
      <c r="BJ1788" s="63">
        <f t="shared" si="276"/>
        <v>9.8039400735741484</v>
      </c>
      <c r="BK1788" s="63">
        <f t="shared" si="276"/>
        <v>9.7452814473518927</v>
      </c>
      <c r="BL1788" s="63">
        <f t="shared" si="276"/>
        <v>9.8491703599934741</v>
      </c>
      <c r="BM1788" s="63">
        <f t="shared" si="276"/>
        <v>9.6676216473938421</v>
      </c>
      <c r="BN1788" s="63">
        <f t="shared" si="277"/>
        <v>9.9950024885659339</v>
      </c>
      <c r="BO1788" s="63"/>
      <c r="BP1788" s="63"/>
    </row>
    <row r="1789" spans="27:68" x14ac:dyDescent="0.2">
      <c r="AA1789" s="217">
        <f t="shared" si="254"/>
        <v>-8.7334910939675485E-3</v>
      </c>
      <c r="AB1789" s="218">
        <f t="shared" si="255"/>
        <v>8.7334910939675485E-3</v>
      </c>
      <c r="AC1789" s="218">
        <f t="shared" si="256"/>
        <v>0</v>
      </c>
      <c r="AD1789" s="219">
        <f t="shared" si="257"/>
        <v>0</v>
      </c>
      <c r="AH1789" s="15">
        <f t="shared" si="258"/>
        <v>-2.9058447674383151E-2</v>
      </c>
      <c r="AI1789" s="15">
        <f t="shared" si="259"/>
        <v>0.86784475089518831</v>
      </c>
      <c r="AJ1789" s="15">
        <f t="shared" si="260"/>
        <v>-0.34557801426238927</v>
      </c>
      <c r="AK1789" s="15">
        <f t="shared" si="261"/>
        <v>-0.57281307343954613</v>
      </c>
      <c r="AL1789" s="15">
        <f t="shared" si="262"/>
        <v>-1.797541498954438</v>
      </c>
      <c r="AM1789" s="15">
        <f t="shared" si="263"/>
        <v>-1.2569818375265711</v>
      </c>
      <c r="AN1789" s="63">
        <f t="shared" si="264"/>
        <v>11.427189962028823</v>
      </c>
      <c r="AO1789" s="63">
        <f t="shared" si="264"/>
        <v>11.427367754312771</v>
      </c>
      <c r="AP1789" s="63">
        <f t="shared" si="264"/>
        <v>11.428089863368749</v>
      </c>
      <c r="AQ1789" s="63">
        <f t="shared" si="264"/>
        <v>11.431011199874796</v>
      </c>
      <c r="AR1789" s="63">
        <f t="shared" si="264"/>
        <v>11.442647265439536</v>
      </c>
      <c r="AS1789" s="63">
        <f t="shared" si="264"/>
        <v>11.486445582434989</v>
      </c>
      <c r="AT1789" s="63">
        <f t="shared" si="264"/>
        <v>11.626608381821566</v>
      </c>
      <c r="AU1789" s="63">
        <f t="shared" si="265"/>
        <v>11.961094544128683</v>
      </c>
      <c r="AV1789" s="217">
        <f t="shared" si="266"/>
        <v>-1.1469132254240177E-2</v>
      </c>
      <c r="AW1789" s="218">
        <f t="shared" si="267"/>
        <v>-9999</v>
      </c>
      <c r="AX1789" s="219">
        <f t="shared" si="268"/>
        <v>0</v>
      </c>
      <c r="AY1789" s="218">
        <f t="shared" si="269"/>
        <v>-9999</v>
      </c>
      <c r="AZ1789" s="63"/>
      <c r="BA1789" s="15">
        <f t="shared" si="270"/>
        <v>-2.7356411602726298E-3</v>
      </c>
      <c r="BB1789" s="15">
        <f t="shared" si="271"/>
        <v>0.4029668420013125</v>
      </c>
      <c r="BC1789" s="15">
        <f t="shared" si="272"/>
        <v>-0.61751157847624083</v>
      </c>
      <c r="BD1789" s="15">
        <f t="shared" si="273"/>
        <v>-0.10652366954492806</v>
      </c>
      <c r="BE1789" s="15">
        <f t="shared" si="274"/>
        <v>-2.965028905258007</v>
      </c>
      <c r="BF1789" s="15">
        <f t="shared" si="275"/>
        <v>-11.297910949131783</v>
      </c>
      <c r="BG1789" s="63">
        <f t="shared" si="276"/>
        <v>9.7786993762034928</v>
      </c>
      <c r="BH1789" s="63">
        <f t="shared" si="276"/>
        <v>9.7894726175737006</v>
      </c>
      <c r="BI1789" s="63">
        <f t="shared" si="276"/>
        <v>9.7705253791329838</v>
      </c>
      <c r="BJ1789" s="63">
        <f t="shared" si="276"/>
        <v>9.8039400735741484</v>
      </c>
      <c r="BK1789" s="63">
        <f t="shared" si="276"/>
        <v>9.7452814473518927</v>
      </c>
      <c r="BL1789" s="63">
        <f t="shared" si="276"/>
        <v>9.8491703599934741</v>
      </c>
      <c r="BM1789" s="63">
        <f t="shared" si="276"/>
        <v>9.6676216473938421</v>
      </c>
      <c r="BN1789" s="63">
        <f t="shared" si="277"/>
        <v>9.9950024885659339</v>
      </c>
      <c r="BO1789" s="63"/>
      <c r="BP1789" s="63"/>
    </row>
    <row r="1790" spans="27:68" x14ac:dyDescent="0.2">
      <c r="AA1790" s="217">
        <f t="shared" si="254"/>
        <v>-8.7334910939675485E-3</v>
      </c>
      <c r="AB1790" s="218">
        <f t="shared" si="255"/>
        <v>8.7334910939675485E-3</v>
      </c>
      <c r="AC1790" s="218">
        <f t="shared" si="256"/>
        <v>0</v>
      </c>
      <c r="AD1790" s="219">
        <f t="shared" si="257"/>
        <v>0</v>
      </c>
      <c r="AH1790" s="15">
        <f t="shared" si="258"/>
        <v>-2.9058447674383151E-2</v>
      </c>
      <c r="AI1790" s="15">
        <f t="shared" si="259"/>
        <v>0.86784475089518831</v>
      </c>
      <c r="AJ1790" s="15">
        <f t="shared" si="260"/>
        <v>-0.34557801426238927</v>
      </c>
      <c r="AK1790" s="15">
        <f t="shared" si="261"/>
        <v>-0.57281307343954613</v>
      </c>
      <c r="AL1790" s="15">
        <f t="shared" si="262"/>
        <v>-1.797541498954438</v>
      </c>
      <c r="AM1790" s="15">
        <f t="shared" si="263"/>
        <v>-1.2569818375265711</v>
      </c>
      <c r="AN1790" s="63">
        <f t="shared" si="264"/>
        <v>11.427189962028823</v>
      </c>
      <c r="AO1790" s="63">
        <f t="shared" si="264"/>
        <v>11.427367754312771</v>
      </c>
      <c r="AP1790" s="63">
        <f t="shared" si="264"/>
        <v>11.428089863368749</v>
      </c>
      <c r="AQ1790" s="63">
        <f t="shared" si="264"/>
        <v>11.431011199874796</v>
      </c>
      <c r="AR1790" s="63">
        <f t="shared" si="264"/>
        <v>11.442647265439536</v>
      </c>
      <c r="AS1790" s="63">
        <f t="shared" si="264"/>
        <v>11.486445582434989</v>
      </c>
      <c r="AT1790" s="63">
        <f t="shared" si="264"/>
        <v>11.626608381821566</v>
      </c>
      <c r="AU1790" s="63">
        <f t="shared" si="265"/>
        <v>11.961094544128683</v>
      </c>
      <c r="AV1790" s="217">
        <f t="shared" si="266"/>
        <v>-1.1469132254240177E-2</v>
      </c>
      <c r="AW1790" s="218">
        <f t="shared" si="267"/>
        <v>-9999</v>
      </c>
      <c r="AX1790" s="219">
        <f t="shared" si="268"/>
        <v>0</v>
      </c>
      <c r="AY1790" s="218">
        <f t="shared" si="269"/>
        <v>-9999</v>
      </c>
      <c r="AZ1790" s="63"/>
      <c r="BA1790" s="15">
        <f t="shared" si="270"/>
        <v>-2.7356411602726298E-3</v>
      </c>
      <c r="BB1790" s="15">
        <f t="shared" si="271"/>
        <v>0.4029668420013125</v>
      </c>
      <c r="BC1790" s="15">
        <f t="shared" si="272"/>
        <v>-0.61751157847624083</v>
      </c>
      <c r="BD1790" s="15">
        <f t="shared" si="273"/>
        <v>-0.10652366954492806</v>
      </c>
      <c r="BE1790" s="15">
        <f t="shared" si="274"/>
        <v>-2.965028905258007</v>
      </c>
      <c r="BF1790" s="15">
        <f t="shared" si="275"/>
        <v>-11.297910949131783</v>
      </c>
      <c r="BG1790" s="63">
        <f t="shared" si="276"/>
        <v>9.7786993762034928</v>
      </c>
      <c r="BH1790" s="63">
        <f t="shared" si="276"/>
        <v>9.7894726175737006</v>
      </c>
      <c r="BI1790" s="63">
        <f t="shared" si="276"/>
        <v>9.7705253791329838</v>
      </c>
      <c r="BJ1790" s="63">
        <f t="shared" si="276"/>
        <v>9.8039400735741484</v>
      </c>
      <c r="BK1790" s="63">
        <f t="shared" si="276"/>
        <v>9.7452814473518927</v>
      </c>
      <c r="BL1790" s="63">
        <f t="shared" si="276"/>
        <v>9.8491703599934741</v>
      </c>
      <c r="BM1790" s="63">
        <f t="shared" si="276"/>
        <v>9.6676216473938421</v>
      </c>
      <c r="BN1790" s="63">
        <f t="shared" si="277"/>
        <v>9.9950024885659339</v>
      </c>
      <c r="BO1790" s="63"/>
      <c r="BP1790" s="63"/>
    </row>
    <row r="1791" spans="27:68" x14ac:dyDescent="0.2">
      <c r="AA1791" s="217">
        <f t="shared" si="254"/>
        <v>-8.7334910939675485E-3</v>
      </c>
      <c r="AB1791" s="218">
        <f t="shared" si="255"/>
        <v>8.7334910939675485E-3</v>
      </c>
      <c r="AC1791" s="218">
        <f t="shared" si="256"/>
        <v>0</v>
      </c>
      <c r="AD1791" s="219">
        <f t="shared" si="257"/>
        <v>0</v>
      </c>
      <c r="AH1791" s="15">
        <f t="shared" si="258"/>
        <v>-2.9058447674383151E-2</v>
      </c>
      <c r="AI1791" s="15">
        <f t="shared" si="259"/>
        <v>0.86784475089518831</v>
      </c>
      <c r="AJ1791" s="15">
        <f t="shared" si="260"/>
        <v>-0.34557801426238927</v>
      </c>
      <c r="AK1791" s="15">
        <f t="shared" si="261"/>
        <v>-0.57281307343954613</v>
      </c>
      <c r="AL1791" s="15">
        <f t="shared" si="262"/>
        <v>-1.797541498954438</v>
      </c>
      <c r="AM1791" s="15">
        <f t="shared" si="263"/>
        <v>-1.2569818375265711</v>
      </c>
      <c r="AN1791" s="63">
        <f t="shared" ref="AN1791:AT1800" si="278">$AU1791+$AB$7*SIN(AO1791)</f>
        <v>11.427189962028823</v>
      </c>
      <c r="AO1791" s="63">
        <f t="shared" si="278"/>
        <v>11.427367754312771</v>
      </c>
      <c r="AP1791" s="63">
        <f t="shared" si="278"/>
        <v>11.428089863368749</v>
      </c>
      <c r="AQ1791" s="63">
        <f t="shared" si="278"/>
        <v>11.431011199874796</v>
      </c>
      <c r="AR1791" s="63">
        <f t="shared" si="278"/>
        <v>11.442647265439536</v>
      </c>
      <c r="AS1791" s="63">
        <f t="shared" si="278"/>
        <v>11.486445582434989</v>
      </c>
      <c r="AT1791" s="63">
        <f t="shared" si="278"/>
        <v>11.626608381821566</v>
      </c>
      <c r="AU1791" s="63">
        <f t="shared" si="265"/>
        <v>11.961094544128683</v>
      </c>
      <c r="AV1791" s="217">
        <f t="shared" si="266"/>
        <v>-1.1469132254240177E-2</v>
      </c>
      <c r="AW1791" s="218">
        <f t="shared" si="267"/>
        <v>-9999</v>
      </c>
      <c r="AX1791" s="219">
        <f t="shared" si="268"/>
        <v>0</v>
      </c>
      <c r="AY1791" s="218">
        <f t="shared" si="269"/>
        <v>-9999</v>
      </c>
      <c r="AZ1791" s="63"/>
      <c r="BA1791" s="15">
        <f t="shared" si="270"/>
        <v>-2.7356411602726298E-3</v>
      </c>
      <c r="BB1791" s="15">
        <f t="shared" si="271"/>
        <v>0.4029668420013125</v>
      </c>
      <c r="BC1791" s="15">
        <f t="shared" si="272"/>
        <v>-0.61751157847624083</v>
      </c>
      <c r="BD1791" s="15">
        <f t="shared" si="273"/>
        <v>-0.10652366954492806</v>
      </c>
      <c r="BE1791" s="15">
        <f t="shared" si="274"/>
        <v>-2.965028905258007</v>
      </c>
      <c r="BF1791" s="15">
        <f t="shared" si="275"/>
        <v>-11.297910949131783</v>
      </c>
      <c r="BG1791" s="63">
        <f t="shared" ref="BG1791:BM1800" si="279">$BN1791+$BB$7*SIN(BH1791)</f>
        <v>9.7786993762034928</v>
      </c>
      <c r="BH1791" s="63">
        <f t="shared" si="279"/>
        <v>9.7894726175737006</v>
      </c>
      <c r="BI1791" s="63">
        <f t="shared" si="279"/>
        <v>9.7705253791329838</v>
      </c>
      <c r="BJ1791" s="63">
        <f t="shared" si="279"/>
        <v>9.8039400735741484</v>
      </c>
      <c r="BK1791" s="63">
        <f t="shared" si="279"/>
        <v>9.7452814473518927</v>
      </c>
      <c r="BL1791" s="63">
        <f t="shared" si="279"/>
        <v>9.8491703599934741</v>
      </c>
      <c r="BM1791" s="63">
        <f t="shared" si="279"/>
        <v>9.6676216473938421</v>
      </c>
      <c r="BN1791" s="63">
        <f t="shared" si="277"/>
        <v>9.9950024885659339</v>
      </c>
      <c r="BO1791" s="63"/>
      <c r="BP1791" s="63"/>
    </row>
    <row r="1792" spans="27:68" x14ac:dyDescent="0.2">
      <c r="AA1792" s="217">
        <f t="shared" si="254"/>
        <v>-8.7334910939675485E-3</v>
      </c>
      <c r="AB1792" s="218">
        <f t="shared" si="255"/>
        <v>8.7334910939675485E-3</v>
      </c>
      <c r="AC1792" s="218">
        <f t="shared" si="256"/>
        <v>0</v>
      </c>
      <c r="AD1792" s="219">
        <f t="shared" si="257"/>
        <v>0</v>
      </c>
      <c r="AH1792" s="15">
        <f t="shared" si="258"/>
        <v>-2.9058447674383151E-2</v>
      </c>
      <c r="AI1792" s="15">
        <f t="shared" si="259"/>
        <v>0.86784475089518831</v>
      </c>
      <c r="AJ1792" s="15">
        <f t="shared" si="260"/>
        <v>-0.34557801426238927</v>
      </c>
      <c r="AK1792" s="15">
        <f t="shared" si="261"/>
        <v>-0.57281307343954613</v>
      </c>
      <c r="AL1792" s="15">
        <f t="shared" si="262"/>
        <v>-1.797541498954438</v>
      </c>
      <c r="AM1792" s="15">
        <f t="shared" si="263"/>
        <v>-1.2569818375265711</v>
      </c>
      <c r="AN1792" s="63">
        <f t="shared" si="278"/>
        <v>11.427189962028823</v>
      </c>
      <c r="AO1792" s="63">
        <f t="shared" si="278"/>
        <v>11.427367754312771</v>
      </c>
      <c r="AP1792" s="63">
        <f t="shared" si="278"/>
        <v>11.428089863368749</v>
      </c>
      <c r="AQ1792" s="63">
        <f t="shared" si="278"/>
        <v>11.431011199874796</v>
      </c>
      <c r="AR1792" s="63">
        <f t="shared" si="278"/>
        <v>11.442647265439536</v>
      </c>
      <c r="AS1792" s="63">
        <f t="shared" si="278"/>
        <v>11.486445582434989</v>
      </c>
      <c r="AT1792" s="63">
        <f t="shared" si="278"/>
        <v>11.626608381821566</v>
      </c>
      <c r="AU1792" s="63">
        <f t="shared" si="265"/>
        <v>11.961094544128683</v>
      </c>
      <c r="AV1792" s="217">
        <f t="shared" si="266"/>
        <v>-1.1469132254240177E-2</v>
      </c>
      <c r="AW1792" s="218">
        <f t="shared" si="267"/>
        <v>-9999</v>
      </c>
      <c r="AX1792" s="219">
        <f t="shared" si="268"/>
        <v>0</v>
      </c>
      <c r="AY1792" s="218">
        <f t="shared" si="269"/>
        <v>-9999</v>
      </c>
      <c r="AZ1792" s="63"/>
      <c r="BA1792" s="15">
        <f t="shared" si="270"/>
        <v>-2.7356411602726298E-3</v>
      </c>
      <c r="BB1792" s="15">
        <f t="shared" si="271"/>
        <v>0.4029668420013125</v>
      </c>
      <c r="BC1792" s="15">
        <f t="shared" si="272"/>
        <v>-0.61751157847624083</v>
      </c>
      <c r="BD1792" s="15">
        <f t="shared" si="273"/>
        <v>-0.10652366954492806</v>
      </c>
      <c r="BE1792" s="15">
        <f t="shared" si="274"/>
        <v>-2.965028905258007</v>
      </c>
      <c r="BF1792" s="15">
        <f t="shared" si="275"/>
        <v>-11.297910949131783</v>
      </c>
      <c r="BG1792" s="63">
        <f t="shared" si="279"/>
        <v>9.7786993762034928</v>
      </c>
      <c r="BH1792" s="63">
        <f t="shared" si="279"/>
        <v>9.7894726175737006</v>
      </c>
      <c r="BI1792" s="63">
        <f t="shared" si="279"/>
        <v>9.7705253791329838</v>
      </c>
      <c r="BJ1792" s="63">
        <f t="shared" si="279"/>
        <v>9.8039400735741484</v>
      </c>
      <c r="BK1792" s="63">
        <f t="shared" si="279"/>
        <v>9.7452814473518927</v>
      </c>
      <c r="BL1792" s="63">
        <f t="shared" si="279"/>
        <v>9.8491703599934741</v>
      </c>
      <c r="BM1792" s="63">
        <f t="shared" si="279"/>
        <v>9.6676216473938421</v>
      </c>
      <c r="BN1792" s="63">
        <f t="shared" si="277"/>
        <v>9.9950024885659339</v>
      </c>
      <c r="BO1792" s="63"/>
      <c r="BP1792" s="63"/>
    </row>
    <row r="1793" spans="27:68" x14ac:dyDescent="0.2">
      <c r="AA1793" s="217">
        <f t="shared" si="254"/>
        <v>-8.7334910939675485E-3</v>
      </c>
      <c r="AB1793" s="218">
        <f t="shared" si="255"/>
        <v>8.7334910939675485E-3</v>
      </c>
      <c r="AC1793" s="218">
        <f t="shared" si="256"/>
        <v>0</v>
      </c>
      <c r="AD1793" s="219">
        <f t="shared" si="257"/>
        <v>0</v>
      </c>
      <c r="AH1793" s="15">
        <f t="shared" si="258"/>
        <v>-2.9058447674383151E-2</v>
      </c>
      <c r="AI1793" s="15">
        <f t="shared" si="259"/>
        <v>0.86784475089518831</v>
      </c>
      <c r="AJ1793" s="15">
        <f t="shared" si="260"/>
        <v>-0.34557801426238927</v>
      </c>
      <c r="AK1793" s="15">
        <f t="shared" si="261"/>
        <v>-0.57281307343954613</v>
      </c>
      <c r="AL1793" s="15">
        <f t="shared" si="262"/>
        <v>-1.797541498954438</v>
      </c>
      <c r="AM1793" s="15">
        <f t="shared" si="263"/>
        <v>-1.2569818375265711</v>
      </c>
      <c r="AN1793" s="63">
        <f t="shared" si="278"/>
        <v>11.427189962028823</v>
      </c>
      <c r="AO1793" s="63">
        <f t="shared" si="278"/>
        <v>11.427367754312771</v>
      </c>
      <c r="AP1793" s="63">
        <f t="shared" si="278"/>
        <v>11.428089863368749</v>
      </c>
      <c r="AQ1793" s="63">
        <f t="shared" si="278"/>
        <v>11.431011199874796</v>
      </c>
      <c r="AR1793" s="63">
        <f t="shared" si="278"/>
        <v>11.442647265439536</v>
      </c>
      <c r="AS1793" s="63">
        <f t="shared" si="278"/>
        <v>11.486445582434989</v>
      </c>
      <c r="AT1793" s="63">
        <f t="shared" si="278"/>
        <v>11.626608381821566</v>
      </c>
      <c r="AU1793" s="63">
        <f t="shared" si="265"/>
        <v>11.961094544128683</v>
      </c>
      <c r="AV1793" s="217">
        <f t="shared" si="266"/>
        <v>-1.1469132254240177E-2</v>
      </c>
      <c r="AW1793" s="218">
        <f t="shared" si="267"/>
        <v>-9999</v>
      </c>
      <c r="AX1793" s="219">
        <f t="shared" si="268"/>
        <v>0</v>
      </c>
      <c r="AY1793" s="218">
        <f t="shared" si="269"/>
        <v>-9999</v>
      </c>
      <c r="AZ1793" s="63"/>
      <c r="BA1793" s="15">
        <f t="shared" si="270"/>
        <v>-2.7356411602726298E-3</v>
      </c>
      <c r="BB1793" s="15">
        <f t="shared" si="271"/>
        <v>0.4029668420013125</v>
      </c>
      <c r="BC1793" s="15">
        <f t="shared" si="272"/>
        <v>-0.61751157847624083</v>
      </c>
      <c r="BD1793" s="15">
        <f t="shared" si="273"/>
        <v>-0.10652366954492806</v>
      </c>
      <c r="BE1793" s="15">
        <f t="shared" si="274"/>
        <v>-2.965028905258007</v>
      </c>
      <c r="BF1793" s="15">
        <f t="shared" si="275"/>
        <v>-11.297910949131783</v>
      </c>
      <c r="BG1793" s="63">
        <f t="shared" si="279"/>
        <v>9.7786993762034928</v>
      </c>
      <c r="BH1793" s="63">
        <f t="shared" si="279"/>
        <v>9.7894726175737006</v>
      </c>
      <c r="BI1793" s="63">
        <f t="shared" si="279"/>
        <v>9.7705253791329838</v>
      </c>
      <c r="BJ1793" s="63">
        <f t="shared" si="279"/>
        <v>9.8039400735741484</v>
      </c>
      <c r="BK1793" s="63">
        <f t="shared" si="279"/>
        <v>9.7452814473518927</v>
      </c>
      <c r="BL1793" s="63">
        <f t="shared" si="279"/>
        <v>9.8491703599934741</v>
      </c>
      <c r="BM1793" s="63">
        <f t="shared" si="279"/>
        <v>9.6676216473938421</v>
      </c>
      <c r="BN1793" s="63">
        <f t="shared" si="277"/>
        <v>9.9950024885659339</v>
      </c>
      <c r="BO1793" s="63"/>
      <c r="BP1793" s="63"/>
    </row>
    <row r="1794" spans="27:68" x14ac:dyDescent="0.2">
      <c r="AA1794" s="217">
        <f t="shared" si="254"/>
        <v>-8.7334910939675485E-3</v>
      </c>
      <c r="AB1794" s="218">
        <f t="shared" si="255"/>
        <v>8.7334910939675485E-3</v>
      </c>
      <c r="AC1794" s="218">
        <f t="shared" si="256"/>
        <v>0</v>
      </c>
      <c r="AD1794" s="219">
        <f t="shared" si="257"/>
        <v>0</v>
      </c>
      <c r="AH1794" s="15">
        <f t="shared" si="258"/>
        <v>-2.9058447674383151E-2</v>
      </c>
      <c r="AI1794" s="15">
        <f t="shared" si="259"/>
        <v>0.86784475089518831</v>
      </c>
      <c r="AJ1794" s="15">
        <f t="shared" si="260"/>
        <v>-0.34557801426238927</v>
      </c>
      <c r="AK1794" s="15">
        <f t="shared" si="261"/>
        <v>-0.57281307343954613</v>
      </c>
      <c r="AL1794" s="15">
        <f t="shared" si="262"/>
        <v>-1.797541498954438</v>
      </c>
      <c r="AM1794" s="15">
        <f t="shared" si="263"/>
        <v>-1.2569818375265711</v>
      </c>
      <c r="AN1794" s="63">
        <f t="shared" si="278"/>
        <v>11.427189962028823</v>
      </c>
      <c r="AO1794" s="63">
        <f t="shared" si="278"/>
        <v>11.427367754312771</v>
      </c>
      <c r="AP1794" s="63">
        <f t="shared" si="278"/>
        <v>11.428089863368749</v>
      </c>
      <c r="AQ1794" s="63">
        <f t="shared" si="278"/>
        <v>11.431011199874796</v>
      </c>
      <c r="AR1794" s="63">
        <f t="shared" si="278"/>
        <v>11.442647265439536</v>
      </c>
      <c r="AS1794" s="63">
        <f t="shared" si="278"/>
        <v>11.486445582434989</v>
      </c>
      <c r="AT1794" s="63">
        <f t="shared" si="278"/>
        <v>11.626608381821566</v>
      </c>
      <c r="AU1794" s="63">
        <f t="shared" si="265"/>
        <v>11.961094544128683</v>
      </c>
      <c r="AV1794" s="217">
        <f t="shared" si="266"/>
        <v>-1.1469132254240177E-2</v>
      </c>
      <c r="AW1794" s="218">
        <f t="shared" si="267"/>
        <v>-9999</v>
      </c>
      <c r="AX1794" s="219">
        <f t="shared" si="268"/>
        <v>0</v>
      </c>
      <c r="AY1794" s="218">
        <f t="shared" si="269"/>
        <v>-9999</v>
      </c>
      <c r="AZ1794" s="63"/>
      <c r="BA1794" s="15">
        <f t="shared" si="270"/>
        <v>-2.7356411602726298E-3</v>
      </c>
      <c r="BB1794" s="15">
        <f t="shared" si="271"/>
        <v>0.4029668420013125</v>
      </c>
      <c r="BC1794" s="15">
        <f t="shared" si="272"/>
        <v>-0.61751157847624083</v>
      </c>
      <c r="BD1794" s="15">
        <f t="shared" si="273"/>
        <v>-0.10652366954492806</v>
      </c>
      <c r="BE1794" s="15">
        <f t="shared" si="274"/>
        <v>-2.965028905258007</v>
      </c>
      <c r="BF1794" s="15">
        <f t="shared" si="275"/>
        <v>-11.297910949131783</v>
      </c>
      <c r="BG1794" s="63">
        <f t="shared" si="279"/>
        <v>9.7786993762034928</v>
      </c>
      <c r="BH1794" s="63">
        <f t="shared" si="279"/>
        <v>9.7894726175737006</v>
      </c>
      <c r="BI1794" s="63">
        <f t="shared" si="279"/>
        <v>9.7705253791329838</v>
      </c>
      <c r="BJ1794" s="63">
        <f t="shared" si="279"/>
        <v>9.8039400735741484</v>
      </c>
      <c r="BK1794" s="63">
        <f t="shared" si="279"/>
        <v>9.7452814473518927</v>
      </c>
      <c r="BL1794" s="63">
        <f t="shared" si="279"/>
        <v>9.8491703599934741</v>
      </c>
      <c r="BM1794" s="63">
        <f t="shared" si="279"/>
        <v>9.6676216473938421</v>
      </c>
      <c r="BN1794" s="63">
        <f t="shared" si="277"/>
        <v>9.9950024885659339</v>
      </c>
      <c r="BO1794" s="63"/>
      <c r="BP1794" s="63"/>
    </row>
    <row r="1795" spans="27:68" x14ac:dyDescent="0.2">
      <c r="AA1795" s="217">
        <f t="shared" si="254"/>
        <v>-8.7334910939675485E-3</v>
      </c>
      <c r="AB1795" s="218">
        <f t="shared" si="255"/>
        <v>8.7334910939675485E-3</v>
      </c>
      <c r="AC1795" s="218">
        <f t="shared" si="256"/>
        <v>0</v>
      </c>
      <c r="AD1795" s="219">
        <f t="shared" si="257"/>
        <v>0</v>
      </c>
      <c r="AH1795" s="15">
        <f t="shared" si="258"/>
        <v>-2.9058447674383151E-2</v>
      </c>
      <c r="AI1795" s="15">
        <f t="shared" si="259"/>
        <v>0.86784475089518831</v>
      </c>
      <c r="AJ1795" s="15">
        <f t="shared" si="260"/>
        <v>-0.34557801426238927</v>
      </c>
      <c r="AK1795" s="15">
        <f t="shared" si="261"/>
        <v>-0.57281307343954613</v>
      </c>
      <c r="AL1795" s="15">
        <f t="shared" si="262"/>
        <v>-1.797541498954438</v>
      </c>
      <c r="AM1795" s="15">
        <f t="shared" si="263"/>
        <v>-1.2569818375265711</v>
      </c>
      <c r="AN1795" s="63">
        <f t="shared" si="278"/>
        <v>11.427189962028823</v>
      </c>
      <c r="AO1795" s="63">
        <f t="shared" si="278"/>
        <v>11.427367754312771</v>
      </c>
      <c r="AP1795" s="63">
        <f t="shared" si="278"/>
        <v>11.428089863368749</v>
      </c>
      <c r="AQ1795" s="63">
        <f t="shared" si="278"/>
        <v>11.431011199874796</v>
      </c>
      <c r="AR1795" s="63">
        <f t="shared" si="278"/>
        <v>11.442647265439536</v>
      </c>
      <c r="AS1795" s="63">
        <f t="shared" si="278"/>
        <v>11.486445582434989</v>
      </c>
      <c r="AT1795" s="63">
        <f t="shared" si="278"/>
        <v>11.626608381821566</v>
      </c>
      <c r="AU1795" s="63">
        <f t="shared" si="265"/>
        <v>11.961094544128683</v>
      </c>
      <c r="AV1795" s="217">
        <f t="shared" si="266"/>
        <v>-1.1469132254240177E-2</v>
      </c>
      <c r="AW1795" s="218">
        <f t="shared" si="267"/>
        <v>-9999</v>
      </c>
      <c r="AX1795" s="219">
        <f t="shared" si="268"/>
        <v>0</v>
      </c>
      <c r="AY1795" s="218">
        <f t="shared" si="269"/>
        <v>-9999</v>
      </c>
      <c r="AZ1795" s="63"/>
      <c r="BA1795" s="15">
        <f t="shared" si="270"/>
        <v>-2.7356411602726298E-3</v>
      </c>
      <c r="BB1795" s="15">
        <f t="shared" si="271"/>
        <v>0.4029668420013125</v>
      </c>
      <c r="BC1795" s="15">
        <f t="shared" si="272"/>
        <v>-0.61751157847624083</v>
      </c>
      <c r="BD1795" s="15">
        <f t="shared" si="273"/>
        <v>-0.10652366954492806</v>
      </c>
      <c r="BE1795" s="15">
        <f t="shared" si="274"/>
        <v>-2.965028905258007</v>
      </c>
      <c r="BF1795" s="15">
        <f t="shared" si="275"/>
        <v>-11.297910949131783</v>
      </c>
      <c r="BG1795" s="63">
        <f t="shared" si="279"/>
        <v>9.7786993762034928</v>
      </c>
      <c r="BH1795" s="63">
        <f t="shared" si="279"/>
        <v>9.7894726175737006</v>
      </c>
      <c r="BI1795" s="63">
        <f t="shared" si="279"/>
        <v>9.7705253791329838</v>
      </c>
      <c r="BJ1795" s="63">
        <f t="shared" si="279"/>
        <v>9.8039400735741484</v>
      </c>
      <c r="BK1795" s="63">
        <f t="shared" si="279"/>
        <v>9.7452814473518927</v>
      </c>
      <c r="BL1795" s="63">
        <f t="shared" si="279"/>
        <v>9.8491703599934741</v>
      </c>
      <c r="BM1795" s="63">
        <f t="shared" si="279"/>
        <v>9.6676216473938421</v>
      </c>
      <c r="BN1795" s="63">
        <f t="shared" si="277"/>
        <v>9.9950024885659339</v>
      </c>
      <c r="BO1795" s="63"/>
      <c r="BP1795" s="63"/>
    </row>
    <row r="1796" spans="27:68" x14ac:dyDescent="0.2">
      <c r="AA1796" s="217">
        <f t="shared" si="254"/>
        <v>-8.7334910939675485E-3</v>
      </c>
      <c r="AB1796" s="218">
        <f t="shared" si="255"/>
        <v>8.7334910939675485E-3</v>
      </c>
      <c r="AC1796" s="218">
        <f t="shared" si="256"/>
        <v>0</v>
      </c>
      <c r="AD1796" s="219">
        <f t="shared" si="257"/>
        <v>0</v>
      </c>
      <c r="AH1796" s="15">
        <f t="shared" si="258"/>
        <v>-2.9058447674383151E-2</v>
      </c>
      <c r="AI1796" s="15">
        <f t="shared" si="259"/>
        <v>0.86784475089518831</v>
      </c>
      <c r="AJ1796" s="15">
        <f t="shared" si="260"/>
        <v>-0.34557801426238927</v>
      </c>
      <c r="AK1796" s="15">
        <f t="shared" si="261"/>
        <v>-0.57281307343954613</v>
      </c>
      <c r="AL1796" s="15">
        <f t="shared" si="262"/>
        <v>-1.797541498954438</v>
      </c>
      <c r="AM1796" s="15">
        <f t="shared" si="263"/>
        <v>-1.2569818375265711</v>
      </c>
      <c r="AN1796" s="63">
        <f t="shared" si="278"/>
        <v>11.427189962028823</v>
      </c>
      <c r="AO1796" s="63">
        <f t="shared" si="278"/>
        <v>11.427367754312771</v>
      </c>
      <c r="AP1796" s="63">
        <f t="shared" si="278"/>
        <v>11.428089863368749</v>
      </c>
      <c r="AQ1796" s="63">
        <f t="shared" si="278"/>
        <v>11.431011199874796</v>
      </c>
      <c r="AR1796" s="63">
        <f t="shared" si="278"/>
        <v>11.442647265439536</v>
      </c>
      <c r="AS1796" s="63">
        <f t="shared" si="278"/>
        <v>11.486445582434989</v>
      </c>
      <c r="AT1796" s="63">
        <f t="shared" si="278"/>
        <v>11.626608381821566</v>
      </c>
      <c r="AU1796" s="63">
        <f t="shared" si="265"/>
        <v>11.961094544128683</v>
      </c>
      <c r="AV1796" s="217">
        <f t="shared" si="266"/>
        <v>-1.1469132254240177E-2</v>
      </c>
      <c r="AW1796" s="218">
        <f t="shared" si="267"/>
        <v>-9999</v>
      </c>
      <c r="AX1796" s="219">
        <f t="shared" si="268"/>
        <v>0</v>
      </c>
      <c r="AY1796" s="218">
        <f t="shared" si="269"/>
        <v>-9999</v>
      </c>
      <c r="AZ1796" s="63"/>
      <c r="BA1796" s="15">
        <f t="shared" si="270"/>
        <v>-2.7356411602726298E-3</v>
      </c>
      <c r="BB1796" s="15">
        <f t="shared" si="271"/>
        <v>0.4029668420013125</v>
      </c>
      <c r="BC1796" s="15">
        <f t="shared" si="272"/>
        <v>-0.61751157847624083</v>
      </c>
      <c r="BD1796" s="15">
        <f t="shared" si="273"/>
        <v>-0.10652366954492806</v>
      </c>
      <c r="BE1796" s="15">
        <f t="shared" si="274"/>
        <v>-2.965028905258007</v>
      </c>
      <c r="BF1796" s="15">
        <f t="shared" si="275"/>
        <v>-11.297910949131783</v>
      </c>
      <c r="BG1796" s="63">
        <f t="shared" si="279"/>
        <v>9.7786993762034928</v>
      </c>
      <c r="BH1796" s="63">
        <f t="shared" si="279"/>
        <v>9.7894726175737006</v>
      </c>
      <c r="BI1796" s="63">
        <f t="shared" si="279"/>
        <v>9.7705253791329838</v>
      </c>
      <c r="BJ1796" s="63">
        <f t="shared" si="279"/>
        <v>9.8039400735741484</v>
      </c>
      <c r="BK1796" s="63">
        <f t="shared" si="279"/>
        <v>9.7452814473518927</v>
      </c>
      <c r="BL1796" s="63">
        <f t="shared" si="279"/>
        <v>9.8491703599934741</v>
      </c>
      <c r="BM1796" s="63">
        <f t="shared" si="279"/>
        <v>9.6676216473938421</v>
      </c>
      <c r="BN1796" s="63">
        <f t="shared" si="277"/>
        <v>9.9950024885659339</v>
      </c>
      <c r="BO1796" s="63"/>
      <c r="BP1796" s="63"/>
    </row>
    <row r="1797" spans="27:68" x14ac:dyDescent="0.2">
      <c r="AA1797" s="217">
        <f t="shared" si="254"/>
        <v>-8.7334910939675485E-3</v>
      </c>
      <c r="AB1797" s="218">
        <f t="shared" si="255"/>
        <v>8.7334910939675485E-3</v>
      </c>
      <c r="AC1797" s="218">
        <f t="shared" si="256"/>
        <v>0</v>
      </c>
      <c r="AD1797" s="219">
        <f t="shared" si="257"/>
        <v>0</v>
      </c>
      <c r="AH1797" s="15">
        <f t="shared" si="258"/>
        <v>-2.9058447674383151E-2</v>
      </c>
      <c r="AI1797" s="15">
        <f t="shared" si="259"/>
        <v>0.86784475089518831</v>
      </c>
      <c r="AJ1797" s="15">
        <f t="shared" si="260"/>
        <v>-0.34557801426238927</v>
      </c>
      <c r="AK1797" s="15">
        <f t="shared" si="261"/>
        <v>-0.57281307343954613</v>
      </c>
      <c r="AL1797" s="15">
        <f t="shared" si="262"/>
        <v>-1.797541498954438</v>
      </c>
      <c r="AM1797" s="15">
        <f t="shared" si="263"/>
        <v>-1.2569818375265711</v>
      </c>
      <c r="AN1797" s="63">
        <f t="shared" si="278"/>
        <v>11.427189962028823</v>
      </c>
      <c r="AO1797" s="63">
        <f t="shared" si="278"/>
        <v>11.427367754312771</v>
      </c>
      <c r="AP1797" s="63">
        <f t="shared" si="278"/>
        <v>11.428089863368749</v>
      </c>
      <c r="AQ1797" s="63">
        <f t="shared" si="278"/>
        <v>11.431011199874796</v>
      </c>
      <c r="AR1797" s="63">
        <f t="shared" si="278"/>
        <v>11.442647265439536</v>
      </c>
      <c r="AS1797" s="63">
        <f t="shared" si="278"/>
        <v>11.486445582434989</v>
      </c>
      <c r="AT1797" s="63">
        <f t="shared" si="278"/>
        <v>11.626608381821566</v>
      </c>
      <c r="AU1797" s="63">
        <f t="shared" si="265"/>
        <v>11.961094544128683</v>
      </c>
      <c r="AV1797" s="217">
        <f t="shared" si="266"/>
        <v>-1.1469132254240177E-2</v>
      </c>
      <c r="AW1797" s="218">
        <f t="shared" si="267"/>
        <v>-9999</v>
      </c>
      <c r="AX1797" s="219">
        <f t="shared" si="268"/>
        <v>0</v>
      </c>
      <c r="AY1797" s="218">
        <f t="shared" si="269"/>
        <v>-9999</v>
      </c>
      <c r="AZ1797" s="63"/>
      <c r="BA1797" s="15">
        <f t="shared" si="270"/>
        <v>-2.7356411602726298E-3</v>
      </c>
      <c r="BB1797" s="15">
        <f t="shared" si="271"/>
        <v>0.4029668420013125</v>
      </c>
      <c r="BC1797" s="15">
        <f t="shared" si="272"/>
        <v>-0.61751157847624083</v>
      </c>
      <c r="BD1797" s="15">
        <f t="shared" si="273"/>
        <v>-0.10652366954492806</v>
      </c>
      <c r="BE1797" s="15">
        <f t="shared" si="274"/>
        <v>-2.965028905258007</v>
      </c>
      <c r="BF1797" s="15">
        <f t="shared" si="275"/>
        <v>-11.297910949131783</v>
      </c>
      <c r="BG1797" s="63">
        <f t="shared" si="279"/>
        <v>9.7786993762034928</v>
      </c>
      <c r="BH1797" s="63">
        <f t="shared" si="279"/>
        <v>9.7894726175737006</v>
      </c>
      <c r="BI1797" s="63">
        <f t="shared" si="279"/>
        <v>9.7705253791329838</v>
      </c>
      <c r="BJ1797" s="63">
        <f t="shared" si="279"/>
        <v>9.8039400735741484</v>
      </c>
      <c r="BK1797" s="63">
        <f t="shared" si="279"/>
        <v>9.7452814473518927</v>
      </c>
      <c r="BL1797" s="63">
        <f t="shared" si="279"/>
        <v>9.8491703599934741</v>
      </c>
      <c r="BM1797" s="63">
        <f t="shared" si="279"/>
        <v>9.6676216473938421</v>
      </c>
      <c r="BN1797" s="63">
        <f t="shared" si="277"/>
        <v>9.9950024885659339</v>
      </c>
      <c r="BO1797" s="63"/>
      <c r="BP1797" s="63"/>
    </row>
    <row r="1798" spans="27:68" x14ac:dyDescent="0.2">
      <c r="AA1798" s="217">
        <f t="shared" si="254"/>
        <v>-8.7334910939675485E-3</v>
      </c>
      <c r="AB1798" s="218">
        <f t="shared" si="255"/>
        <v>8.7334910939675485E-3</v>
      </c>
      <c r="AC1798" s="218">
        <f t="shared" si="256"/>
        <v>0</v>
      </c>
      <c r="AD1798" s="219">
        <f t="shared" si="257"/>
        <v>0</v>
      </c>
      <c r="AH1798" s="15">
        <f t="shared" si="258"/>
        <v>-2.9058447674383151E-2</v>
      </c>
      <c r="AI1798" s="15">
        <f t="shared" si="259"/>
        <v>0.86784475089518831</v>
      </c>
      <c r="AJ1798" s="15">
        <f t="shared" si="260"/>
        <v>-0.34557801426238927</v>
      </c>
      <c r="AK1798" s="15">
        <f t="shared" si="261"/>
        <v>-0.57281307343954613</v>
      </c>
      <c r="AL1798" s="15">
        <f t="shared" si="262"/>
        <v>-1.797541498954438</v>
      </c>
      <c r="AM1798" s="15">
        <f t="shared" si="263"/>
        <v>-1.2569818375265711</v>
      </c>
      <c r="AN1798" s="63">
        <f t="shared" si="278"/>
        <v>11.427189962028823</v>
      </c>
      <c r="AO1798" s="63">
        <f t="shared" si="278"/>
        <v>11.427367754312771</v>
      </c>
      <c r="AP1798" s="63">
        <f t="shared" si="278"/>
        <v>11.428089863368749</v>
      </c>
      <c r="AQ1798" s="63">
        <f t="shared" si="278"/>
        <v>11.431011199874796</v>
      </c>
      <c r="AR1798" s="63">
        <f t="shared" si="278"/>
        <v>11.442647265439536</v>
      </c>
      <c r="AS1798" s="63">
        <f t="shared" si="278"/>
        <v>11.486445582434989</v>
      </c>
      <c r="AT1798" s="63">
        <f t="shared" si="278"/>
        <v>11.626608381821566</v>
      </c>
      <c r="AU1798" s="63">
        <f t="shared" si="265"/>
        <v>11.961094544128683</v>
      </c>
      <c r="AV1798" s="217">
        <f t="shared" si="266"/>
        <v>-1.1469132254240177E-2</v>
      </c>
      <c r="AW1798" s="218">
        <f t="shared" si="267"/>
        <v>-9999</v>
      </c>
      <c r="AX1798" s="219">
        <f t="shared" si="268"/>
        <v>0</v>
      </c>
      <c r="AY1798" s="218">
        <f t="shared" si="269"/>
        <v>-9999</v>
      </c>
      <c r="AZ1798" s="63"/>
      <c r="BA1798" s="15">
        <f t="shared" si="270"/>
        <v>-2.7356411602726298E-3</v>
      </c>
      <c r="BB1798" s="15">
        <f t="shared" si="271"/>
        <v>0.4029668420013125</v>
      </c>
      <c r="BC1798" s="15">
        <f t="shared" si="272"/>
        <v>-0.61751157847624083</v>
      </c>
      <c r="BD1798" s="15">
        <f t="shared" si="273"/>
        <v>-0.10652366954492806</v>
      </c>
      <c r="BE1798" s="15">
        <f t="shared" si="274"/>
        <v>-2.965028905258007</v>
      </c>
      <c r="BF1798" s="15">
        <f t="shared" si="275"/>
        <v>-11.297910949131783</v>
      </c>
      <c r="BG1798" s="63">
        <f t="shared" si="279"/>
        <v>9.7786993762034928</v>
      </c>
      <c r="BH1798" s="63">
        <f t="shared" si="279"/>
        <v>9.7894726175737006</v>
      </c>
      <c r="BI1798" s="63">
        <f t="shared" si="279"/>
        <v>9.7705253791329838</v>
      </c>
      <c r="BJ1798" s="63">
        <f t="shared" si="279"/>
        <v>9.8039400735741484</v>
      </c>
      <c r="BK1798" s="63">
        <f t="shared" si="279"/>
        <v>9.7452814473518927</v>
      </c>
      <c r="BL1798" s="63">
        <f t="shared" si="279"/>
        <v>9.8491703599934741</v>
      </c>
      <c r="BM1798" s="63">
        <f t="shared" si="279"/>
        <v>9.6676216473938421</v>
      </c>
      <c r="BN1798" s="63">
        <f t="shared" si="277"/>
        <v>9.9950024885659339</v>
      </c>
      <c r="BO1798" s="63"/>
      <c r="BP1798" s="63"/>
    </row>
    <row r="1799" spans="27:68" x14ac:dyDescent="0.2">
      <c r="AA1799" s="217">
        <f t="shared" si="254"/>
        <v>-8.7334910939675485E-3</v>
      </c>
      <c r="AB1799" s="218">
        <f t="shared" si="255"/>
        <v>8.7334910939675485E-3</v>
      </c>
      <c r="AC1799" s="218">
        <f t="shared" si="256"/>
        <v>0</v>
      </c>
      <c r="AD1799" s="219">
        <f t="shared" si="257"/>
        <v>0</v>
      </c>
      <c r="AH1799" s="15">
        <f t="shared" si="258"/>
        <v>-2.9058447674383151E-2</v>
      </c>
      <c r="AI1799" s="15">
        <f t="shared" si="259"/>
        <v>0.86784475089518831</v>
      </c>
      <c r="AJ1799" s="15">
        <f t="shared" si="260"/>
        <v>-0.34557801426238927</v>
      </c>
      <c r="AK1799" s="15">
        <f t="shared" si="261"/>
        <v>-0.57281307343954613</v>
      </c>
      <c r="AL1799" s="15">
        <f t="shared" si="262"/>
        <v>-1.797541498954438</v>
      </c>
      <c r="AM1799" s="15">
        <f t="shared" si="263"/>
        <v>-1.2569818375265711</v>
      </c>
      <c r="AN1799" s="63">
        <f t="shared" si="278"/>
        <v>11.427189962028823</v>
      </c>
      <c r="AO1799" s="63">
        <f t="shared" si="278"/>
        <v>11.427367754312771</v>
      </c>
      <c r="AP1799" s="63">
        <f t="shared" si="278"/>
        <v>11.428089863368749</v>
      </c>
      <c r="AQ1799" s="63">
        <f t="shared" si="278"/>
        <v>11.431011199874796</v>
      </c>
      <c r="AR1799" s="63">
        <f t="shared" si="278"/>
        <v>11.442647265439536</v>
      </c>
      <c r="AS1799" s="63">
        <f t="shared" si="278"/>
        <v>11.486445582434989</v>
      </c>
      <c r="AT1799" s="63">
        <f t="shared" si="278"/>
        <v>11.626608381821566</v>
      </c>
      <c r="AU1799" s="63">
        <f t="shared" si="265"/>
        <v>11.961094544128683</v>
      </c>
      <c r="AV1799" s="217">
        <f t="shared" si="266"/>
        <v>-1.1469132254240177E-2</v>
      </c>
      <c r="AW1799" s="218">
        <f t="shared" si="267"/>
        <v>-9999</v>
      </c>
      <c r="AX1799" s="219">
        <f t="shared" si="268"/>
        <v>0</v>
      </c>
      <c r="AY1799" s="218">
        <f t="shared" si="269"/>
        <v>-9999</v>
      </c>
      <c r="AZ1799" s="63"/>
      <c r="BA1799" s="15">
        <f t="shared" si="270"/>
        <v>-2.7356411602726298E-3</v>
      </c>
      <c r="BB1799" s="15">
        <f t="shared" si="271"/>
        <v>0.4029668420013125</v>
      </c>
      <c r="BC1799" s="15">
        <f t="shared" si="272"/>
        <v>-0.61751157847624083</v>
      </c>
      <c r="BD1799" s="15">
        <f t="shared" si="273"/>
        <v>-0.10652366954492806</v>
      </c>
      <c r="BE1799" s="15">
        <f t="shared" si="274"/>
        <v>-2.965028905258007</v>
      </c>
      <c r="BF1799" s="15">
        <f t="shared" si="275"/>
        <v>-11.297910949131783</v>
      </c>
      <c r="BG1799" s="63">
        <f t="shared" si="279"/>
        <v>9.7786993762034928</v>
      </c>
      <c r="BH1799" s="63">
        <f t="shared" si="279"/>
        <v>9.7894726175737006</v>
      </c>
      <c r="BI1799" s="63">
        <f t="shared" si="279"/>
        <v>9.7705253791329838</v>
      </c>
      <c r="BJ1799" s="63">
        <f t="shared" si="279"/>
        <v>9.8039400735741484</v>
      </c>
      <c r="BK1799" s="63">
        <f t="shared" si="279"/>
        <v>9.7452814473518927</v>
      </c>
      <c r="BL1799" s="63">
        <f t="shared" si="279"/>
        <v>9.8491703599934741</v>
      </c>
      <c r="BM1799" s="63">
        <f t="shared" si="279"/>
        <v>9.6676216473938421</v>
      </c>
      <c r="BN1799" s="63">
        <f t="shared" si="277"/>
        <v>9.9950024885659339</v>
      </c>
      <c r="BO1799" s="63"/>
      <c r="BP1799" s="63"/>
    </row>
    <row r="1800" spans="27:68" x14ac:dyDescent="0.2">
      <c r="AA1800" s="217">
        <f t="shared" si="254"/>
        <v>-8.7334910939675485E-3</v>
      </c>
      <c r="AB1800" s="218">
        <f t="shared" si="255"/>
        <v>8.7334910939675485E-3</v>
      </c>
      <c r="AC1800" s="218">
        <f t="shared" si="256"/>
        <v>0</v>
      </c>
      <c r="AD1800" s="219">
        <f t="shared" si="257"/>
        <v>0</v>
      </c>
      <c r="AH1800" s="15">
        <f t="shared" si="258"/>
        <v>-2.9058447674383151E-2</v>
      </c>
      <c r="AI1800" s="15">
        <f t="shared" si="259"/>
        <v>0.86784475089518831</v>
      </c>
      <c r="AJ1800" s="15">
        <f t="shared" si="260"/>
        <v>-0.34557801426238927</v>
      </c>
      <c r="AK1800" s="15">
        <f t="shared" si="261"/>
        <v>-0.57281307343954613</v>
      </c>
      <c r="AL1800" s="15">
        <f t="shared" si="262"/>
        <v>-1.797541498954438</v>
      </c>
      <c r="AM1800" s="15">
        <f t="shared" si="263"/>
        <v>-1.2569818375265711</v>
      </c>
      <c r="AN1800" s="63">
        <f t="shared" si="278"/>
        <v>11.427189962028823</v>
      </c>
      <c r="AO1800" s="63">
        <f t="shared" si="278"/>
        <v>11.427367754312771</v>
      </c>
      <c r="AP1800" s="63">
        <f t="shared" si="278"/>
        <v>11.428089863368749</v>
      </c>
      <c r="AQ1800" s="63">
        <f t="shared" si="278"/>
        <v>11.431011199874796</v>
      </c>
      <c r="AR1800" s="63">
        <f t="shared" si="278"/>
        <v>11.442647265439536</v>
      </c>
      <c r="AS1800" s="63">
        <f t="shared" si="278"/>
        <v>11.486445582434989</v>
      </c>
      <c r="AT1800" s="63">
        <f t="shared" si="278"/>
        <v>11.626608381821566</v>
      </c>
      <c r="AU1800" s="63">
        <f t="shared" si="265"/>
        <v>11.961094544128683</v>
      </c>
      <c r="AV1800" s="217">
        <f t="shared" si="266"/>
        <v>-1.1469132254240177E-2</v>
      </c>
      <c r="AW1800" s="218">
        <f t="shared" si="267"/>
        <v>-9999</v>
      </c>
      <c r="AX1800" s="219">
        <f t="shared" si="268"/>
        <v>0</v>
      </c>
      <c r="AY1800" s="218">
        <f t="shared" si="269"/>
        <v>-9999</v>
      </c>
      <c r="AZ1800" s="63"/>
      <c r="BA1800" s="15">
        <f t="shared" si="270"/>
        <v>-2.7356411602726298E-3</v>
      </c>
      <c r="BB1800" s="15">
        <f t="shared" si="271"/>
        <v>0.4029668420013125</v>
      </c>
      <c r="BC1800" s="15">
        <f t="shared" si="272"/>
        <v>-0.61751157847624083</v>
      </c>
      <c r="BD1800" s="15">
        <f t="shared" si="273"/>
        <v>-0.10652366954492806</v>
      </c>
      <c r="BE1800" s="15">
        <f t="shared" si="274"/>
        <v>-2.965028905258007</v>
      </c>
      <c r="BF1800" s="15">
        <f t="shared" si="275"/>
        <v>-11.297910949131783</v>
      </c>
      <c r="BG1800" s="63">
        <f t="shared" si="279"/>
        <v>9.7786993762034928</v>
      </c>
      <c r="BH1800" s="63">
        <f t="shared" si="279"/>
        <v>9.7894726175737006</v>
      </c>
      <c r="BI1800" s="63">
        <f t="shared" si="279"/>
        <v>9.7705253791329838</v>
      </c>
      <c r="BJ1800" s="63">
        <f t="shared" si="279"/>
        <v>9.8039400735741484</v>
      </c>
      <c r="BK1800" s="63">
        <f t="shared" si="279"/>
        <v>9.7452814473518927</v>
      </c>
      <c r="BL1800" s="63">
        <f t="shared" si="279"/>
        <v>9.8491703599934741</v>
      </c>
      <c r="BM1800" s="63">
        <f t="shared" si="279"/>
        <v>9.6676216473938421</v>
      </c>
      <c r="BN1800" s="63">
        <f t="shared" si="277"/>
        <v>9.9950024885659339</v>
      </c>
      <c r="BO1800" s="63"/>
      <c r="BP1800" s="63"/>
    </row>
    <row r="1801" spans="27:68" x14ac:dyDescent="0.2">
      <c r="AA1801" s="217">
        <f t="shared" si="254"/>
        <v>-8.7334910939675485E-3</v>
      </c>
      <c r="AB1801" s="218">
        <f t="shared" si="255"/>
        <v>8.7334910939675485E-3</v>
      </c>
      <c r="AC1801" s="218">
        <f t="shared" si="256"/>
        <v>0</v>
      </c>
      <c r="AD1801" s="219">
        <f t="shared" si="257"/>
        <v>0</v>
      </c>
      <c r="AH1801" s="15">
        <f t="shared" si="258"/>
        <v>-2.9058447674383151E-2</v>
      </c>
      <c r="AI1801" s="15">
        <f t="shared" si="259"/>
        <v>0.86784475089518831</v>
      </c>
      <c r="AJ1801" s="15">
        <f t="shared" si="260"/>
        <v>-0.34557801426238927</v>
      </c>
      <c r="AK1801" s="15">
        <f t="shared" si="261"/>
        <v>-0.57281307343954613</v>
      </c>
      <c r="AL1801" s="15">
        <f t="shared" si="262"/>
        <v>-1.797541498954438</v>
      </c>
      <c r="AM1801" s="15">
        <f t="shared" si="263"/>
        <v>-1.2569818375265711</v>
      </c>
      <c r="AN1801" s="63">
        <f t="shared" ref="AN1801:AT1810" si="280">$AU1801+$AB$7*SIN(AO1801)</f>
        <v>11.427189962028823</v>
      </c>
      <c r="AO1801" s="63">
        <f t="shared" si="280"/>
        <v>11.427367754312771</v>
      </c>
      <c r="AP1801" s="63">
        <f t="shared" si="280"/>
        <v>11.428089863368749</v>
      </c>
      <c r="AQ1801" s="63">
        <f t="shared" si="280"/>
        <v>11.431011199874796</v>
      </c>
      <c r="AR1801" s="63">
        <f t="shared" si="280"/>
        <v>11.442647265439536</v>
      </c>
      <c r="AS1801" s="63">
        <f t="shared" si="280"/>
        <v>11.486445582434989</v>
      </c>
      <c r="AT1801" s="63">
        <f t="shared" si="280"/>
        <v>11.626608381821566</v>
      </c>
      <c r="AU1801" s="63">
        <f t="shared" si="265"/>
        <v>11.961094544128683</v>
      </c>
      <c r="AV1801" s="217">
        <f t="shared" si="266"/>
        <v>-1.1469132254240177E-2</v>
      </c>
      <c r="AW1801" s="218">
        <f t="shared" si="267"/>
        <v>-9999</v>
      </c>
      <c r="AX1801" s="219">
        <f t="shared" si="268"/>
        <v>0</v>
      </c>
      <c r="AY1801" s="218">
        <f t="shared" si="269"/>
        <v>-9999</v>
      </c>
      <c r="AZ1801" s="63"/>
      <c r="BA1801" s="15">
        <f t="shared" si="270"/>
        <v>-2.7356411602726298E-3</v>
      </c>
      <c r="BB1801" s="15">
        <f t="shared" si="271"/>
        <v>0.4029668420013125</v>
      </c>
      <c r="BC1801" s="15">
        <f t="shared" si="272"/>
        <v>-0.61751157847624083</v>
      </c>
      <c r="BD1801" s="15">
        <f t="shared" si="273"/>
        <v>-0.10652366954492806</v>
      </c>
      <c r="BE1801" s="15">
        <f t="shared" si="274"/>
        <v>-2.965028905258007</v>
      </c>
      <c r="BF1801" s="15">
        <f t="shared" si="275"/>
        <v>-11.297910949131783</v>
      </c>
      <c r="BG1801" s="63">
        <f t="shared" ref="BG1801:BM1810" si="281">$BN1801+$BB$7*SIN(BH1801)</f>
        <v>9.7786993762034928</v>
      </c>
      <c r="BH1801" s="63">
        <f t="shared" si="281"/>
        <v>9.7894726175737006</v>
      </c>
      <c r="BI1801" s="63">
        <f t="shared" si="281"/>
        <v>9.7705253791329838</v>
      </c>
      <c r="BJ1801" s="63">
        <f t="shared" si="281"/>
        <v>9.8039400735741484</v>
      </c>
      <c r="BK1801" s="63">
        <f t="shared" si="281"/>
        <v>9.7452814473518927</v>
      </c>
      <c r="BL1801" s="63">
        <f t="shared" si="281"/>
        <v>9.8491703599934741</v>
      </c>
      <c r="BM1801" s="63">
        <f t="shared" si="281"/>
        <v>9.6676216473938421</v>
      </c>
      <c r="BN1801" s="63">
        <f t="shared" si="277"/>
        <v>9.9950024885659339</v>
      </c>
      <c r="BO1801" s="63"/>
      <c r="BP1801" s="63"/>
    </row>
    <row r="1802" spans="27:68" x14ac:dyDescent="0.2">
      <c r="AA1802" s="217">
        <f t="shared" si="254"/>
        <v>-8.7334910939675485E-3</v>
      </c>
      <c r="AB1802" s="218">
        <f t="shared" si="255"/>
        <v>8.7334910939675485E-3</v>
      </c>
      <c r="AC1802" s="218">
        <f t="shared" si="256"/>
        <v>0</v>
      </c>
      <c r="AD1802" s="219">
        <f t="shared" si="257"/>
        <v>0</v>
      </c>
      <c r="AH1802" s="15">
        <f t="shared" si="258"/>
        <v>-2.9058447674383151E-2</v>
      </c>
      <c r="AI1802" s="15">
        <f t="shared" si="259"/>
        <v>0.86784475089518831</v>
      </c>
      <c r="AJ1802" s="15">
        <f t="shared" si="260"/>
        <v>-0.34557801426238927</v>
      </c>
      <c r="AK1802" s="15">
        <f t="shared" si="261"/>
        <v>-0.57281307343954613</v>
      </c>
      <c r="AL1802" s="15">
        <f t="shared" si="262"/>
        <v>-1.797541498954438</v>
      </c>
      <c r="AM1802" s="15">
        <f t="shared" si="263"/>
        <v>-1.2569818375265711</v>
      </c>
      <c r="AN1802" s="63">
        <f t="shared" si="280"/>
        <v>11.427189962028823</v>
      </c>
      <c r="AO1802" s="63">
        <f t="shared" si="280"/>
        <v>11.427367754312771</v>
      </c>
      <c r="AP1802" s="63">
        <f t="shared" si="280"/>
        <v>11.428089863368749</v>
      </c>
      <c r="AQ1802" s="63">
        <f t="shared" si="280"/>
        <v>11.431011199874796</v>
      </c>
      <c r="AR1802" s="63">
        <f t="shared" si="280"/>
        <v>11.442647265439536</v>
      </c>
      <c r="AS1802" s="63">
        <f t="shared" si="280"/>
        <v>11.486445582434989</v>
      </c>
      <c r="AT1802" s="63">
        <f t="shared" si="280"/>
        <v>11.626608381821566</v>
      </c>
      <c r="AU1802" s="63">
        <f t="shared" si="265"/>
        <v>11.961094544128683</v>
      </c>
      <c r="AV1802" s="217">
        <f t="shared" si="266"/>
        <v>-1.1469132254240177E-2</v>
      </c>
      <c r="AW1802" s="218">
        <f t="shared" si="267"/>
        <v>-9999</v>
      </c>
      <c r="AX1802" s="219">
        <f t="shared" si="268"/>
        <v>0</v>
      </c>
      <c r="AY1802" s="218">
        <f t="shared" si="269"/>
        <v>-9999</v>
      </c>
      <c r="AZ1802" s="63"/>
      <c r="BA1802" s="15">
        <f t="shared" si="270"/>
        <v>-2.7356411602726298E-3</v>
      </c>
      <c r="BB1802" s="15">
        <f t="shared" si="271"/>
        <v>0.4029668420013125</v>
      </c>
      <c r="BC1802" s="15">
        <f t="shared" si="272"/>
        <v>-0.61751157847624083</v>
      </c>
      <c r="BD1802" s="15">
        <f t="shared" si="273"/>
        <v>-0.10652366954492806</v>
      </c>
      <c r="BE1802" s="15">
        <f t="shared" si="274"/>
        <v>-2.965028905258007</v>
      </c>
      <c r="BF1802" s="15">
        <f t="shared" si="275"/>
        <v>-11.297910949131783</v>
      </c>
      <c r="BG1802" s="63">
        <f t="shared" si="281"/>
        <v>9.7786993762034928</v>
      </c>
      <c r="BH1802" s="63">
        <f t="shared" si="281"/>
        <v>9.7894726175737006</v>
      </c>
      <c r="BI1802" s="63">
        <f t="shared" si="281"/>
        <v>9.7705253791329838</v>
      </c>
      <c r="BJ1802" s="63">
        <f t="shared" si="281"/>
        <v>9.8039400735741484</v>
      </c>
      <c r="BK1802" s="63">
        <f t="shared" si="281"/>
        <v>9.7452814473518927</v>
      </c>
      <c r="BL1802" s="63">
        <f t="shared" si="281"/>
        <v>9.8491703599934741</v>
      </c>
      <c r="BM1802" s="63">
        <f t="shared" si="281"/>
        <v>9.6676216473938421</v>
      </c>
      <c r="BN1802" s="63">
        <f t="shared" si="277"/>
        <v>9.9950024885659339</v>
      </c>
      <c r="BO1802" s="63"/>
      <c r="BP1802" s="63"/>
    </row>
    <row r="1803" spans="27:68" x14ac:dyDescent="0.2">
      <c r="AA1803" s="217">
        <f t="shared" si="254"/>
        <v>-8.7334910939675485E-3</v>
      </c>
      <c r="AB1803" s="218">
        <f t="shared" si="255"/>
        <v>8.7334910939675485E-3</v>
      </c>
      <c r="AC1803" s="218">
        <f t="shared" si="256"/>
        <v>0</v>
      </c>
      <c r="AD1803" s="219">
        <f t="shared" si="257"/>
        <v>0</v>
      </c>
      <c r="AH1803" s="15">
        <f t="shared" si="258"/>
        <v>-2.9058447674383151E-2</v>
      </c>
      <c r="AI1803" s="15">
        <f t="shared" si="259"/>
        <v>0.86784475089518831</v>
      </c>
      <c r="AJ1803" s="15">
        <f t="shared" si="260"/>
        <v>-0.34557801426238927</v>
      </c>
      <c r="AK1803" s="15">
        <f t="shared" si="261"/>
        <v>-0.57281307343954613</v>
      </c>
      <c r="AL1803" s="15">
        <f t="shared" si="262"/>
        <v>-1.797541498954438</v>
      </c>
      <c r="AM1803" s="15">
        <f t="shared" si="263"/>
        <v>-1.2569818375265711</v>
      </c>
      <c r="AN1803" s="63">
        <f t="shared" si="280"/>
        <v>11.427189962028823</v>
      </c>
      <c r="AO1803" s="63">
        <f t="shared" si="280"/>
        <v>11.427367754312771</v>
      </c>
      <c r="AP1803" s="63">
        <f t="shared" si="280"/>
        <v>11.428089863368749</v>
      </c>
      <c r="AQ1803" s="63">
        <f t="shared" si="280"/>
        <v>11.431011199874796</v>
      </c>
      <c r="AR1803" s="63">
        <f t="shared" si="280"/>
        <v>11.442647265439536</v>
      </c>
      <c r="AS1803" s="63">
        <f t="shared" si="280"/>
        <v>11.486445582434989</v>
      </c>
      <c r="AT1803" s="63">
        <f t="shared" si="280"/>
        <v>11.626608381821566</v>
      </c>
      <c r="AU1803" s="63">
        <f t="shared" si="265"/>
        <v>11.961094544128683</v>
      </c>
      <c r="AV1803" s="217">
        <f t="shared" si="266"/>
        <v>-1.1469132254240177E-2</v>
      </c>
      <c r="AW1803" s="218">
        <f t="shared" si="267"/>
        <v>-9999</v>
      </c>
      <c r="AX1803" s="219">
        <f t="shared" si="268"/>
        <v>0</v>
      </c>
      <c r="AY1803" s="218">
        <f t="shared" si="269"/>
        <v>-9999</v>
      </c>
      <c r="AZ1803" s="63"/>
      <c r="BA1803" s="15">
        <f t="shared" si="270"/>
        <v>-2.7356411602726298E-3</v>
      </c>
      <c r="BB1803" s="15">
        <f t="shared" si="271"/>
        <v>0.4029668420013125</v>
      </c>
      <c r="BC1803" s="15">
        <f t="shared" si="272"/>
        <v>-0.61751157847624083</v>
      </c>
      <c r="BD1803" s="15">
        <f t="shared" si="273"/>
        <v>-0.10652366954492806</v>
      </c>
      <c r="BE1803" s="15">
        <f t="shared" si="274"/>
        <v>-2.965028905258007</v>
      </c>
      <c r="BF1803" s="15">
        <f t="shared" si="275"/>
        <v>-11.297910949131783</v>
      </c>
      <c r="BG1803" s="63">
        <f t="shared" si="281"/>
        <v>9.7786993762034928</v>
      </c>
      <c r="BH1803" s="63">
        <f t="shared" si="281"/>
        <v>9.7894726175737006</v>
      </c>
      <c r="BI1803" s="63">
        <f t="shared" si="281"/>
        <v>9.7705253791329838</v>
      </c>
      <c r="BJ1803" s="63">
        <f t="shared" si="281"/>
        <v>9.8039400735741484</v>
      </c>
      <c r="BK1803" s="63">
        <f t="shared" si="281"/>
        <v>9.7452814473518927</v>
      </c>
      <c r="BL1803" s="63">
        <f t="shared" si="281"/>
        <v>9.8491703599934741</v>
      </c>
      <c r="BM1803" s="63">
        <f t="shared" si="281"/>
        <v>9.6676216473938421</v>
      </c>
      <c r="BN1803" s="63">
        <f t="shared" si="277"/>
        <v>9.9950024885659339</v>
      </c>
      <c r="BO1803" s="63"/>
      <c r="BP1803" s="63"/>
    </row>
    <row r="1804" spans="27:68" x14ac:dyDescent="0.2">
      <c r="AA1804" s="217">
        <f t="shared" si="254"/>
        <v>-8.7334910939675485E-3</v>
      </c>
      <c r="AB1804" s="218">
        <f t="shared" si="255"/>
        <v>8.7334910939675485E-3</v>
      </c>
      <c r="AC1804" s="218">
        <f t="shared" si="256"/>
        <v>0</v>
      </c>
      <c r="AD1804" s="219">
        <f t="shared" si="257"/>
        <v>0</v>
      </c>
      <c r="AH1804" s="15">
        <f t="shared" si="258"/>
        <v>-2.9058447674383151E-2</v>
      </c>
      <c r="AI1804" s="15">
        <f t="shared" si="259"/>
        <v>0.86784475089518831</v>
      </c>
      <c r="AJ1804" s="15">
        <f t="shared" si="260"/>
        <v>-0.34557801426238927</v>
      </c>
      <c r="AK1804" s="15">
        <f t="shared" si="261"/>
        <v>-0.57281307343954613</v>
      </c>
      <c r="AL1804" s="15">
        <f t="shared" si="262"/>
        <v>-1.797541498954438</v>
      </c>
      <c r="AM1804" s="15">
        <f t="shared" si="263"/>
        <v>-1.2569818375265711</v>
      </c>
      <c r="AN1804" s="63">
        <f t="shared" si="280"/>
        <v>11.427189962028823</v>
      </c>
      <c r="AO1804" s="63">
        <f t="shared" si="280"/>
        <v>11.427367754312771</v>
      </c>
      <c r="AP1804" s="63">
        <f t="shared" si="280"/>
        <v>11.428089863368749</v>
      </c>
      <c r="AQ1804" s="63">
        <f t="shared" si="280"/>
        <v>11.431011199874796</v>
      </c>
      <c r="AR1804" s="63">
        <f t="shared" si="280"/>
        <v>11.442647265439536</v>
      </c>
      <c r="AS1804" s="63">
        <f t="shared" si="280"/>
        <v>11.486445582434989</v>
      </c>
      <c r="AT1804" s="63">
        <f t="shared" si="280"/>
        <v>11.626608381821566</v>
      </c>
      <c r="AU1804" s="63">
        <f t="shared" si="265"/>
        <v>11.961094544128683</v>
      </c>
      <c r="AV1804" s="217">
        <f t="shared" si="266"/>
        <v>-1.1469132254240177E-2</v>
      </c>
      <c r="AW1804" s="218">
        <f t="shared" si="267"/>
        <v>-9999</v>
      </c>
      <c r="AX1804" s="219">
        <f t="shared" si="268"/>
        <v>0</v>
      </c>
      <c r="AY1804" s="218">
        <f t="shared" si="269"/>
        <v>-9999</v>
      </c>
      <c r="AZ1804" s="63"/>
      <c r="BA1804" s="15">
        <f t="shared" si="270"/>
        <v>-2.7356411602726298E-3</v>
      </c>
      <c r="BB1804" s="15">
        <f t="shared" si="271"/>
        <v>0.4029668420013125</v>
      </c>
      <c r="BC1804" s="15">
        <f t="shared" si="272"/>
        <v>-0.61751157847624083</v>
      </c>
      <c r="BD1804" s="15">
        <f t="shared" si="273"/>
        <v>-0.10652366954492806</v>
      </c>
      <c r="BE1804" s="15">
        <f t="shared" si="274"/>
        <v>-2.965028905258007</v>
      </c>
      <c r="BF1804" s="15">
        <f t="shared" si="275"/>
        <v>-11.297910949131783</v>
      </c>
      <c r="BG1804" s="63">
        <f t="shared" si="281"/>
        <v>9.7786993762034928</v>
      </c>
      <c r="BH1804" s="63">
        <f t="shared" si="281"/>
        <v>9.7894726175737006</v>
      </c>
      <c r="BI1804" s="63">
        <f t="shared" si="281"/>
        <v>9.7705253791329838</v>
      </c>
      <c r="BJ1804" s="63">
        <f t="shared" si="281"/>
        <v>9.8039400735741484</v>
      </c>
      <c r="BK1804" s="63">
        <f t="shared" si="281"/>
        <v>9.7452814473518927</v>
      </c>
      <c r="BL1804" s="63">
        <f t="shared" si="281"/>
        <v>9.8491703599934741</v>
      </c>
      <c r="BM1804" s="63">
        <f t="shared" si="281"/>
        <v>9.6676216473938421</v>
      </c>
      <c r="BN1804" s="63">
        <f t="shared" si="277"/>
        <v>9.9950024885659339</v>
      </c>
      <c r="BO1804" s="63"/>
      <c r="BP1804" s="63"/>
    </row>
    <row r="1805" spans="27:68" x14ac:dyDescent="0.2">
      <c r="AA1805" s="217">
        <f t="shared" si="254"/>
        <v>-8.7334910939675485E-3</v>
      </c>
      <c r="AB1805" s="218">
        <f t="shared" si="255"/>
        <v>8.7334910939675485E-3</v>
      </c>
      <c r="AC1805" s="218">
        <f t="shared" si="256"/>
        <v>0</v>
      </c>
      <c r="AD1805" s="219">
        <f t="shared" si="257"/>
        <v>0</v>
      </c>
      <c r="AH1805" s="15">
        <f t="shared" si="258"/>
        <v>-2.9058447674383151E-2</v>
      </c>
      <c r="AI1805" s="15">
        <f t="shared" si="259"/>
        <v>0.86784475089518831</v>
      </c>
      <c r="AJ1805" s="15">
        <f t="shared" si="260"/>
        <v>-0.34557801426238927</v>
      </c>
      <c r="AK1805" s="15">
        <f t="shared" si="261"/>
        <v>-0.57281307343954613</v>
      </c>
      <c r="AL1805" s="15">
        <f t="shared" si="262"/>
        <v>-1.797541498954438</v>
      </c>
      <c r="AM1805" s="15">
        <f t="shared" si="263"/>
        <v>-1.2569818375265711</v>
      </c>
      <c r="AN1805" s="63">
        <f t="shared" si="280"/>
        <v>11.427189962028823</v>
      </c>
      <c r="AO1805" s="63">
        <f t="shared" si="280"/>
        <v>11.427367754312771</v>
      </c>
      <c r="AP1805" s="63">
        <f t="shared" si="280"/>
        <v>11.428089863368749</v>
      </c>
      <c r="AQ1805" s="63">
        <f t="shared" si="280"/>
        <v>11.431011199874796</v>
      </c>
      <c r="AR1805" s="63">
        <f t="shared" si="280"/>
        <v>11.442647265439536</v>
      </c>
      <c r="AS1805" s="63">
        <f t="shared" si="280"/>
        <v>11.486445582434989</v>
      </c>
      <c r="AT1805" s="63">
        <f t="shared" si="280"/>
        <v>11.626608381821566</v>
      </c>
      <c r="AU1805" s="63">
        <f t="shared" si="265"/>
        <v>11.961094544128683</v>
      </c>
      <c r="AV1805" s="217">
        <f t="shared" si="266"/>
        <v>-1.1469132254240177E-2</v>
      </c>
      <c r="AW1805" s="218">
        <f t="shared" si="267"/>
        <v>-9999</v>
      </c>
      <c r="AX1805" s="219">
        <f t="shared" si="268"/>
        <v>0</v>
      </c>
      <c r="AY1805" s="218">
        <f t="shared" si="269"/>
        <v>-9999</v>
      </c>
      <c r="AZ1805" s="63"/>
      <c r="BA1805" s="15">
        <f t="shared" si="270"/>
        <v>-2.7356411602726298E-3</v>
      </c>
      <c r="BB1805" s="15">
        <f t="shared" si="271"/>
        <v>0.4029668420013125</v>
      </c>
      <c r="BC1805" s="15">
        <f t="shared" si="272"/>
        <v>-0.61751157847624083</v>
      </c>
      <c r="BD1805" s="15">
        <f t="shared" si="273"/>
        <v>-0.10652366954492806</v>
      </c>
      <c r="BE1805" s="15">
        <f t="shared" si="274"/>
        <v>-2.965028905258007</v>
      </c>
      <c r="BF1805" s="15">
        <f t="shared" si="275"/>
        <v>-11.297910949131783</v>
      </c>
      <c r="BG1805" s="63">
        <f t="shared" si="281"/>
        <v>9.7786993762034928</v>
      </c>
      <c r="BH1805" s="63">
        <f t="shared" si="281"/>
        <v>9.7894726175737006</v>
      </c>
      <c r="BI1805" s="63">
        <f t="shared" si="281"/>
        <v>9.7705253791329838</v>
      </c>
      <c r="BJ1805" s="63">
        <f t="shared" si="281"/>
        <v>9.8039400735741484</v>
      </c>
      <c r="BK1805" s="63">
        <f t="shared" si="281"/>
        <v>9.7452814473518927</v>
      </c>
      <c r="BL1805" s="63">
        <f t="shared" si="281"/>
        <v>9.8491703599934741</v>
      </c>
      <c r="BM1805" s="63">
        <f t="shared" si="281"/>
        <v>9.6676216473938421</v>
      </c>
      <c r="BN1805" s="63">
        <f t="shared" si="277"/>
        <v>9.9950024885659339</v>
      </c>
      <c r="BO1805" s="63"/>
      <c r="BP1805" s="63"/>
    </row>
    <row r="1806" spans="27:68" x14ac:dyDescent="0.2">
      <c r="AA1806" s="217">
        <f t="shared" si="254"/>
        <v>-8.7334910939675485E-3</v>
      </c>
      <c r="AB1806" s="218">
        <f t="shared" si="255"/>
        <v>8.7334910939675485E-3</v>
      </c>
      <c r="AC1806" s="218">
        <f t="shared" si="256"/>
        <v>0</v>
      </c>
      <c r="AD1806" s="219">
        <f t="shared" si="257"/>
        <v>0</v>
      </c>
      <c r="AH1806" s="15">
        <f t="shared" si="258"/>
        <v>-2.9058447674383151E-2</v>
      </c>
      <c r="AI1806" s="15">
        <f t="shared" si="259"/>
        <v>0.86784475089518831</v>
      </c>
      <c r="AJ1806" s="15">
        <f t="shared" si="260"/>
        <v>-0.34557801426238927</v>
      </c>
      <c r="AK1806" s="15">
        <f t="shared" si="261"/>
        <v>-0.57281307343954613</v>
      </c>
      <c r="AL1806" s="15">
        <f t="shared" si="262"/>
        <v>-1.797541498954438</v>
      </c>
      <c r="AM1806" s="15">
        <f t="shared" si="263"/>
        <v>-1.2569818375265711</v>
      </c>
      <c r="AN1806" s="63">
        <f t="shared" si="280"/>
        <v>11.427189962028823</v>
      </c>
      <c r="AO1806" s="63">
        <f t="shared" si="280"/>
        <v>11.427367754312771</v>
      </c>
      <c r="AP1806" s="63">
        <f t="shared" si="280"/>
        <v>11.428089863368749</v>
      </c>
      <c r="AQ1806" s="63">
        <f t="shared" si="280"/>
        <v>11.431011199874796</v>
      </c>
      <c r="AR1806" s="63">
        <f t="shared" si="280"/>
        <v>11.442647265439536</v>
      </c>
      <c r="AS1806" s="63">
        <f t="shared" si="280"/>
        <v>11.486445582434989</v>
      </c>
      <c r="AT1806" s="63">
        <f t="shared" si="280"/>
        <v>11.626608381821566</v>
      </c>
      <c r="AU1806" s="63">
        <f t="shared" si="265"/>
        <v>11.961094544128683</v>
      </c>
      <c r="AV1806" s="217">
        <f t="shared" si="266"/>
        <v>-1.1469132254240177E-2</v>
      </c>
      <c r="AW1806" s="218">
        <f t="shared" si="267"/>
        <v>-9999</v>
      </c>
      <c r="AX1806" s="219">
        <f t="shared" si="268"/>
        <v>0</v>
      </c>
      <c r="AY1806" s="218">
        <f t="shared" si="269"/>
        <v>-9999</v>
      </c>
      <c r="AZ1806" s="63"/>
      <c r="BA1806" s="15">
        <f t="shared" si="270"/>
        <v>-2.7356411602726298E-3</v>
      </c>
      <c r="BB1806" s="15">
        <f t="shared" si="271"/>
        <v>0.4029668420013125</v>
      </c>
      <c r="BC1806" s="15">
        <f t="shared" si="272"/>
        <v>-0.61751157847624083</v>
      </c>
      <c r="BD1806" s="15">
        <f t="shared" si="273"/>
        <v>-0.10652366954492806</v>
      </c>
      <c r="BE1806" s="15">
        <f t="shared" si="274"/>
        <v>-2.965028905258007</v>
      </c>
      <c r="BF1806" s="15">
        <f t="shared" si="275"/>
        <v>-11.297910949131783</v>
      </c>
      <c r="BG1806" s="63">
        <f t="shared" si="281"/>
        <v>9.7786993762034928</v>
      </c>
      <c r="BH1806" s="63">
        <f t="shared" si="281"/>
        <v>9.7894726175737006</v>
      </c>
      <c r="BI1806" s="63">
        <f t="shared" si="281"/>
        <v>9.7705253791329838</v>
      </c>
      <c r="BJ1806" s="63">
        <f t="shared" si="281"/>
        <v>9.8039400735741484</v>
      </c>
      <c r="BK1806" s="63">
        <f t="shared" si="281"/>
        <v>9.7452814473518927</v>
      </c>
      <c r="BL1806" s="63">
        <f t="shared" si="281"/>
        <v>9.8491703599934741</v>
      </c>
      <c r="BM1806" s="63">
        <f t="shared" si="281"/>
        <v>9.6676216473938421</v>
      </c>
      <c r="BN1806" s="63">
        <f t="shared" si="277"/>
        <v>9.9950024885659339</v>
      </c>
      <c r="BO1806" s="63"/>
      <c r="BP1806" s="63"/>
    </row>
    <row r="1807" spans="27:68" x14ac:dyDescent="0.2">
      <c r="AA1807" s="217">
        <f t="shared" si="254"/>
        <v>-8.7334910939675485E-3</v>
      </c>
      <c r="AB1807" s="218">
        <f t="shared" si="255"/>
        <v>8.7334910939675485E-3</v>
      </c>
      <c r="AC1807" s="218">
        <f t="shared" si="256"/>
        <v>0</v>
      </c>
      <c r="AD1807" s="219">
        <f t="shared" si="257"/>
        <v>0</v>
      </c>
      <c r="AH1807" s="15">
        <f t="shared" si="258"/>
        <v>-2.9058447674383151E-2</v>
      </c>
      <c r="AI1807" s="15">
        <f t="shared" si="259"/>
        <v>0.86784475089518831</v>
      </c>
      <c r="AJ1807" s="15">
        <f t="shared" si="260"/>
        <v>-0.34557801426238927</v>
      </c>
      <c r="AK1807" s="15">
        <f t="shared" si="261"/>
        <v>-0.57281307343954613</v>
      </c>
      <c r="AL1807" s="15">
        <f t="shared" si="262"/>
        <v>-1.797541498954438</v>
      </c>
      <c r="AM1807" s="15">
        <f t="shared" si="263"/>
        <v>-1.2569818375265711</v>
      </c>
      <c r="AN1807" s="63">
        <f t="shared" si="280"/>
        <v>11.427189962028823</v>
      </c>
      <c r="AO1807" s="63">
        <f t="shared" si="280"/>
        <v>11.427367754312771</v>
      </c>
      <c r="AP1807" s="63">
        <f t="shared" si="280"/>
        <v>11.428089863368749</v>
      </c>
      <c r="AQ1807" s="63">
        <f t="shared" si="280"/>
        <v>11.431011199874796</v>
      </c>
      <c r="AR1807" s="63">
        <f t="shared" si="280"/>
        <v>11.442647265439536</v>
      </c>
      <c r="AS1807" s="63">
        <f t="shared" si="280"/>
        <v>11.486445582434989</v>
      </c>
      <c r="AT1807" s="63">
        <f t="shared" si="280"/>
        <v>11.626608381821566</v>
      </c>
      <c r="AU1807" s="63">
        <f t="shared" si="265"/>
        <v>11.961094544128683</v>
      </c>
      <c r="AV1807" s="217">
        <f t="shared" si="266"/>
        <v>-1.1469132254240177E-2</v>
      </c>
      <c r="AW1807" s="218">
        <f t="shared" si="267"/>
        <v>-9999</v>
      </c>
      <c r="AX1807" s="219">
        <f t="shared" si="268"/>
        <v>0</v>
      </c>
      <c r="AY1807" s="218">
        <f t="shared" si="269"/>
        <v>-9999</v>
      </c>
      <c r="AZ1807" s="63"/>
      <c r="BA1807" s="15">
        <f t="shared" si="270"/>
        <v>-2.7356411602726298E-3</v>
      </c>
      <c r="BB1807" s="15">
        <f t="shared" si="271"/>
        <v>0.4029668420013125</v>
      </c>
      <c r="BC1807" s="15">
        <f t="shared" si="272"/>
        <v>-0.61751157847624083</v>
      </c>
      <c r="BD1807" s="15">
        <f t="shared" si="273"/>
        <v>-0.10652366954492806</v>
      </c>
      <c r="BE1807" s="15">
        <f t="shared" si="274"/>
        <v>-2.965028905258007</v>
      </c>
      <c r="BF1807" s="15">
        <f t="shared" si="275"/>
        <v>-11.297910949131783</v>
      </c>
      <c r="BG1807" s="63">
        <f t="shared" si="281"/>
        <v>9.7786993762034928</v>
      </c>
      <c r="BH1807" s="63">
        <f t="shared" si="281"/>
        <v>9.7894726175737006</v>
      </c>
      <c r="BI1807" s="63">
        <f t="shared" si="281"/>
        <v>9.7705253791329838</v>
      </c>
      <c r="BJ1807" s="63">
        <f t="shared" si="281"/>
        <v>9.8039400735741484</v>
      </c>
      <c r="BK1807" s="63">
        <f t="shared" si="281"/>
        <v>9.7452814473518927</v>
      </c>
      <c r="BL1807" s="63">
        <f t="shared" si="281"/>
        <v>9.8491703599934741</v>
      </c>
      <c r="BM1807" s="63">
        <f t="shared" si="281"/>
        <v>9.6676216473938421</v>
      </c>
      <c r="BN1807" s="63">
        <f t="shared" si="277"/>
        <v>9.9950024885659339</v>
      </c>
      <c r="BO1807" s="63"/>
      <c r="BP1807" s="63"/>
    </row>
    <row r="1808" spans="27:68" x14ac:dyDescent="0.2">
      <c r="AA1808" s="217">
        <f t="shared" si="254"/>
        <v>-8.7334910939675485E-3</v>
      </c>
      <c r="AB1808" s="218">
        <f t="shared" si="255"/>
        <v>8.7334910939675485E-3</v>
      </c>
      <c r="AC1808" s="218">
        <f t="shared" si="256"/>
        <v>0</v>
      </c>
      <c r="AD1808" s="219">
        <f t="shared" si="257"/>
        <v>0</v>
      </c>
      <c r="AH1808" s="15">
        <f t="shared" si="258"/>
        <v>-2.9058447674383151E-2</v>
      </c>
      <c r="AI1808" s="15">
        <f t="shared" si="259"/>
        <v>0.86784475089518831</v>
      </c>
      <c r="AJ1808" s="15">
        <f t="shared" si="260"/>
        <v>-0.34557801426238927</v>
      </c>
      <c r="AK1808" s="15">
        <f t="shared" si="261"/>
        <v>-0.57281307343954613</v>
      </c>
      <c r="AL1808" s="15">
        <f t="shared" si="262"/>
        <v>-1.797541498954438</v>
      </c>
      <c r="AM1808" s="15">
        <f t="shared" si="263"/>
        <v>-1.2569818375265711</v>
      </c>
      <c r="AN1808" s="63">
        <f t="shared" si="280"/>
        <v>11.427189962028823</v>
      </c>
      <c r="AO1808" s="63">
        <f t="shared" si="280"/>
        <v>11.427367754312771</v>
      </c>
      <c r="AP1808" s="63">
        <f t="shared" si="280"/>
        <v>11.428089863368749</v>
      </c>
      <c r="AQ1808" s="63">
        <f t="shared" si="280"/>
        <v>11.431011199874796</v>
      </c>
      <c r="AR1808" s="63">
        <f t="shared" si="280"/>
        <v>11.442647265439536</v>
      </c>
      <c r="AS1808" s="63">
        <f t="shared" si="280"/>
        <v>11.486445582434989</v>
      </c>
      <c r="AT1808" s="63">
        <f t="shared" si="280"/>
        <v>11.626608381821566</v>
      </c>
      <c r="AU1808" s="63">
        <f t="shared" si="265"/>
        <v>11.961094544128683</v>
      </c>
      <c r="AV1808" s="217">
        <f t="shared" si="266"/>
        <v>-1.1469132254240177E-2</v>
      </c>
      <c r="AW1808" s="218">
        <f t="shared" si="267"/>
        <v>-9999</v>
      </c>
      <c r="AX1808" s="219">
        <f t="shared" si="268"/>
        <v>0</v>
      </c>
      <c r="AY1808" s="218">
        <f t="shared" si="269"/>
        <v>-9999</v>
      </c>
      <c r="AZ1808" s="63"/>
      <c r="BA1808" s="15">
        <f t="shared" si="270"/>
        <v>-2.7356411602726298E-3</v>
      </c>
      <c r="BB1808" s="15">
        <f t="shared" si="271"/>
        <v>0.4029668420013125</v>
      </c>
      <c r="BC1808" s="15">
        <f t="shared" si="272"/>
        <v>-0.61751157847624083</v>
      </c>
      <c r="BD1808" s="15">
        <f t="shared" si="273"/>
        <v>-0.10652366954492806</v>
      </c>
      <c r="BE1808" s="15">
        <f t="shared" si="274"/>
        <v>-2.965028905258007</v>
      </c>
      <c r="BF1808" s="15">
        <f t="shared" si="275"/>
        <v>-11.297910949131783</v>
      </c>
      <c r="BG1808" s="63">
        <f t="shared" si="281"/>
        <v>9.7786993762034928</v>
      </c>
      <c r="BH1808" s="63">
        <f t="shared" si="281"/>
        <v>9.7894726175737006</v>
      </c>
      <c r="BI1808" s="63">
        <f t="shared" si="281"/>
        <v>9.7705253791329838</v>
      </c>
      <c r="BJ1808" s="63">
        <f t="shared" si="281"/>
        <v>9.8039400735741484</v>
      </c>
      <c r="BK1808" s="63">
        <f t="shared" si="281"/>
        <v>9.7452814473518927</v>
      </c>
      <c r="BL1808" s="63">
        <f t="shared" si="281"/>
        <v>9.8491703599934741</v>
      </c>
      <c r="BM1808" s="63">
        <f t="shared" si="281"/>
        <v>9.6676216473938421</v>
      </c>
      <c r="BN1808" s="63">
        <f t="shared" si="277"/>
        <v>9.9950024885659339</v>
      </c>
      <c r="BO1808" s="63"/>
      <c r="BP1808" s="63"/>
    </row>
    <row r="1809" spans="27:68" x14ac:dyDescent="0.2">
      <c r="AA1809" s="217">
        <f t="shared" si="254"/>
        <v>-8.7334910939675485E-3</v>
      </c>
      <c r="AB1809" s="218">
        <f t="shared" si="255"/>
        <v>8.7334910939675485E-3</v>
      </c>
      <c r="AC1809" s="218">
        <f t="shared" si="256"/>
        <v>0</v>
      </c>
      <c r="AD1809" s="219">
        <f t="shared" si="257"/>
        <v>0</v>
      </c>
      <c r="AH1809" s="15">
        <f t="shared" si="258"/>
        <v>-2.9058447674383151E-2</v>
      </c>
      <c r="AI1809" s="15">
        <f t="shared" si="259"/>
        <v>0.86784475089518831</v>
      </c>
      <c r="AJ1809" s="15">
        <f t="shared" si="260"/>
        <v>-0.34557801426238927</v>
      </c>
      <c r="AK1809" s="15">
        <f t="shared" si="261"/>
        <v>-0.57281307343954613</v>
      </c>
      <c r="AL1809" s="15">
        <f t="shared" si="262"/>
        <v>-1.797541498954438</v>
      </c>
      <c r="AM1809" s="15">
        <f t="shared" si="263"/>
        <v>-1.2569818375265711</v>
      </c>
      <c r="AN1809" s="63">
        <f t="shared" si="280"/>
        <v>11.427189962028823</v>
      </c>
      <c r="AO1809" s="63">
        <f t="shared" si="280"/>
        <v>11.427367754312771</v>
      </c>
      <c r="AP1809" s="63">
        <f t="shared" si="280"/>
        <v>11.428089863368749</v>
      </c>
      <c r="AQ1809" s="63">
        <f t="shared" si="280"/>
        <v>11.431011199874796</v>
      </c>
      <c r="AR1809" s="63">
        <f t="shared" si="280"/>
        <v>11.442647265439536</v>
      </c>
      <c r="AS1809" s="63">
        <f t="shared" si="280"/>
        <v>11.486445582434989</v>
      </c>
      <c r="AT1809" s="63">
        <f t="shared" si="280"/>
        <v>11.626608381821566</v>
      </c>
      <c r="AU1809" s="63">
        <f t="shared" si="265"/>
        <v>11.961094544128683</v>
      </c>
      <c r="AV1809" s="217">
        <f t="shared" si="266"/>
        <v>-1.1469132254240177E-2</v>
      </c>
      <c r="AW1809" s="218">
        <f t="shared" si="267"/>
        <v>-9999</v>
      </c>
      <c r="AX1809" s="219">
        <f t="shared" si="268"/>
        <v>0</v>
      </c>
      <c r="AY1809" s="218">
        <f t="shared" si="269"/>
        <v>-9999</v>
      </c>
      <c r="AZ1809" s="63"/>
      <c r="BA1809" s="15">
        <f t="shared" si="270"/>
        <v>-2.7356411602726298E-3</v>
      </c>
      <c r="BB1809" s="15">
        <f t="shared" si="271"/>
        <v>0.4029668420013125</v>
      </c>
      <c r="BC1809" s="15">
        <f t="shared" si="272"/>
        <v>-0.61751157847624083</v>
      </c>
      <c r="BD1809" s="15">
        <f t="shared" si="273"/>
        <v>-0.10652366954492806</v>
      </c>
      <c r="BE1809" s="15">
        <f t="shared" si="274"/>
        <v>-2.965028905258007</v>
      </c>
      <c r="BF1809" s="15">
        <f t="shared" si="275"/>
        <v>-11.297910949131783</v>
      </c>
      <c r="BG1809" s="63">
        <f t="shared" si="281"/>
        <v>9.7786993762034928</v>
      </c>
      <c r="BH1809" s="63">
        <f t="shared" si="281"/>
        <v>9.7894726175737006</v>
      </c>
      <c r="BI1809" s="63">
        <f t="shared" si="281"/>
        <v>9.7705253791329838</v>
      </c>
      <c r="BJ1809" s="63">
        <f t="shared" si="281"/>
        <v>9.8039400735741484</v>
      </c>
      <c r="BK1809" s="63">
        <f t="shared" si="281"/>
        <v>9.7452814473518927</v>
      </c>
      <c r="BL1809" s="63">
        <f t="shared" si="281"/>
        <v>9.8491703599934741</v>
      </c>
      <c r="BM1809" s="63">
        <f t="shared" si="281"/>
        <v>9.6676216473938421</v>
      </c>
      <c r="BN1809" s="63">
        <f t="shared" si="277"/>
        <v>9.9950024885659339</v>
      </c>
      <c r="BO1809" s="63"/>
      <c r="BP1809" s="63"/>
    </row>
    <row r="1810" spans="27:68" x14ac:dyDescent="0.2">
      <c r="AA1810" s="217">
        <f t="shared" si="254"/>
        <v>-8.7334910939675485E-3</v>
      </c>
      <c r="AB1810" s="218">
        <f t="shared" si="255"/>
        <v>8.7334910939675485E-3</v>
      </c>
      <c r="AC1810" s="218">
        <f t="shared" si="256"/>
        <v>0</v>
      </c>
      <c r="AD1810" s="219">
        <f t="shared" si="257"/>
        <v>0</v>
      </c>
      <c r="AH1810" s="15">
        <f t="shared" si="258"/>
        <v>-2.9058447674383151E-2</v>
      </c>
      <c r="AI1810" s="15">
        <f t="shared" si="259"/>
        <v>0.86784475089518831</v>
      </c>
      <c r="AJ1810" s="15">
        <f t="shared" si="260"/>
        <v>-0.34557801426238927</v>
      </c>
      <c r="AK1810" s="15">
        <f t="shared" si="261"/>
        <v>-0.57281307343954613</v>
      </c>
      <c r="AL1810" s="15">
        <f t="shared" si="262"/>
        <v>-1.797541498954438</v>
      </c>
      <c r="AM1810" s="15">
        <f t="shared" si="263"/>
        <v>-1.2569818375265711</v>
      </c>
      <c r="AN1810" s="63">
        <f t="shared" si="280"/>
        <v>11.427189962028823</v>
      </c>
      <c r="AO1810" s="63">
        <f t="shared" si="280"/>
        <v>11.427367754312771</v>
      </c>
      <c r="AP1810" s="63">
        <f t="shared" si="280"/>
        <v>11.428089863368749</v>
      </c>
      <c r="AQ1810" s="63">
        <f t="shared" si="280"/>
        <v>11.431011199874796</v>
      </c>
      <c r="AR1810" s="63">
        <f t="shared" si="280"/>
        <v>11.442647265439536</v>
      </c>
      <c r="AS1810" s="63">
        <f t="shared" si="280"/>
        <v>11.486445582434989</v>
      </c>
      <c r="AT1810" s="63">
        <f t="shared" si="280"/>
        <v>11.626608381821566</v>
      </c>
      <c r="AU1810" s="63">
        <f t="shared" si="265"/>
        <v>11.961094544128683</v>
      </c>
      <c r="AV1810" s="217">
        <f t="shared" si="266"/>
        <v>-1.1469132254240177E-2</v>
      </c>
      <c r="AW1810" s="218">
        <f t="shared" si="267"/>
        <v>-9999</v>
      </c>
      <c r="AX1810" s="219">
        <f t="shared" si="268"/>
        <v>0</v>
      </c>
      <c r="AY1810" s="218">
        <f t="shared" si="269"/>
        <v>-9999</v>
      </c>
      <c r="AZ1810" s="63"/>
      <c r="BA1810" s="15">
        <f t="shared" si="270"/>
        <v>-2.7356411602726298E-3</v>
      </c>
      <c r="BB1810" s="15">
        <f t="shared" si="271"/>
        <v>0.4029668420013125</v>
      </c>
      <c r="BC1810" s="15">
        <f t="shared" si="272"/>
        <v>-0.61751157847624083</v>
      </c>
      <c r="BD1810" s="15">
        <f t="shared" si="273"/>
        <v>-0.10652366954492806</v>
      </c>
      <c r="BE1810" s="15">
        <f t="shared" si="274"/>
        <v>-2.965028905258007</v>
      </c>
      <c r="BF1810" s="15">
        <f t="shared" si="275"/>
        <v>-11.297910949131783</v>
      </c>
      <c r="BG1810" s="63">
        <f t="shared" si="281"/>
        <v>9.7786993762034928</v>
      </c>
      <c r="BH1810" s="63">
        <f t="shared" si="281"/>
        <v>9.7894726175737006</v>
      </c>
      <c r="BI1810" s="63">
        <f t="shared" si="281"/>
        <v>9.7705253791329838</v>
      </c>
      <c r="BJ1810" s="63">
        <f t="shared" si="281"/>
        <v>9.8039400735741484</v>
      </c>
      <c r="BK1810" s="63">
        <f t="shared" si="281"/>
        <v>9.7452814473518927</v>
      </c>
      <c r="BL1810" s="63">
        <f t="shared" si="281"/>
        <v>9.8491703599934741</v>
      </c>
      <c r="BM1810" s="63">
        <f t="shared" si="281"/>
        <v>9.6676216473938421</v>
      </c>
      <c r="BN1810" s="63">
        <f t="shared" si="277"/>
        <v>9.9950024885659339</v>
      </c>
      <c r="BO1810" s="63"/>
      <c r="BP1810" s="63"/>
    </row>
    <row r="1811" spans="27:68" x14ac:dyDescent="0.2">
      <c r="AA1811" s="217">
        <f t="shared" si="254"/>
        <v>-8.7334910939675485E-3</v>
      </c>
      <c r="AB1811" s="218">
        <f t="shared" si="255"/>
        <v>8.7334910939675485E-3</v>
      </c>
      <c r="AC1811" s="218">
        <f t="shared" si="256"/>
        <v>0</v>
      </c>
      <c r="AD1811" s="219">
        <f t="shared" si="257"/>
        <v>0</v>
      </c>
      <c r="AH1811" s="15">
        <f t="shared" si="258"/>
        <v>-2.9058447674383151E-2</v>
      </c>
      <c r="AI1811" s="15">
        <f t="shared" si="259"/>
        <v>0.86784475089518831</v>
      </c>
      <c r="AJ1811" s="15">
        <f t="shared" si="260"/>
        <v>-0.34557801426238927</v>
      </c>
      <c r="AK1811" s="15">
        <f t="shared" si="261"/>
        <v>-0.57281307343954613</v>
      </c>
      <c r="AL1811" s="15">
        <f t="shared" si="262"/>
        <v>-1.797541498954438</v>
      </c>
      <c r="AM1811" s="15">
        <f t="shared" si="263"/>
        <v>-1.2569818375265711</v>
      </c>
      <c r="AN1811" s="63">
        <f t="shared" ref="AN1811:AT1820" si="282">$AU1811+$AB$7*SIN(AO1811)</f>
        <v>11.427189962028823</v>
      </c>
      <c r="AO1811" s="63">
        <f t="shared" si="282"/>
        <v>11.427367754312771</v>
      </c>
      <c r="AP1811" s="63">
        <f t="shared" si="282"/>
        <v>11.428089863368749</v>
      </c>
      <c r="AQ1811" s="63">
        <f t="shared" si="282"/>
        <v>11.431011199874796</v>
      </c>
      <c r="AR1811" s="63">
        <f t="shared" si="282"/>
        <v>11.442647265439536</v>
      </c>
      <c r="AS1811" s="63">
        <f t="shared" si="282"/>
        <v>11.486445582434989</v>
      </c>
      <c r="AT1811" s="63">
        <f t="shared" si="282"/>
        <v>11.626608381821566</v>
      </c>
      <c r="AU1811" s="63">
        <f t="shared" si="265"/>
        <v>11.961094544128683</v>
      </c>
      <c r="AV1811" s="217">
        <f t="shared" si="266"/>
        <v>-1.1469132254240177E-2</v>
      </c>
      <c r="AW1811" s="218">
        <f t="shared" si="267"/>
        <v>-9999</v>
      </c>
      <c r="AX1811" s="219">
        <f t="shared" si="268"/>
        <v>0</v>
      </c>
      <c r="AY1811" s="218">
        <f t="shared" si="269"/>
        <v>-9999</v>
      </c>
      <c r="AZ1811" s="63"/>
      <c r="BA1811" s="15">
        <f t="shared" si="270"/>
        <v>-2.7356411602726298E-3</v>
      </c>
      <c r="BB1811" s="15">
        <f t="shared" si="271"/>
        <v>0.4029668420013125</v>
      </c>
      <c r="BC1811" s="15">
        <f t="shared" si="272"/>
        <v>-0.61751157847624083</v>
      </c>
      <c r="BD1811" s="15">
        <f t="shared" si="273"/>
        <v>-0.10652366954492806</v>
      </c>
      <c r="BE1811" s="15">
        <f t="shared" si="274"/>
        <v>-2.965028905258007</v>
      </c>
      <c r="BF1811" s="15">
        <f t="shared" si="275"/>
        <v>-11.297910949131783</v>
      </c>
      <c r="BG1811" s="63">
        <f t="shared" ref="BG1811:BM1820" si="283">$BN1811+$BB$7*SIN(BH1811)</f>
        <v>9.7786993762034928</v>
      </c>
      <c r="BH1811" s="63">
        <f t="shared" si="283"/>
        <v>9.7894726175737006</v>
      </c>
      <c r="BI1811" s="63">
        <f t="shared" si="283"/>
        <v>9.7705253791329838</v>
      </c>
      <c r="BJ1811" s="63">
        <f t="shared" si="283"/>
        <v>9.8039400735741484</v>
      </c>
      <c r="BK1811" s="63">
        <f t="shared" si="283"/>
        <v>9.7452814473518927</v>
      </c>
      <c r="BL1811" s="63">
        <f t="shared" si="283"/>
        <v>9.8491703599934741</v>
      </c>
      <c r="BM1811" s="63">
        <f t="shared" si="283"/>
        <v>9.6676216473938421</v>
      </c>
      <c r="BN1811" s="63">
        <f t="shared" si="277"/>
        <v>9.9950024885659339</v>
      </c>
      <c r="BO1811" s="63"/>
      <c r="BP1811" s="63"/>
    </row>
    <row r="1812" spans="27:68" x14ac:dyDescent="0.2">
      <c r="AA1812" s="217">
        <f t="shared" si="254"/>
        <v>-8.7334910939675485E-3</v>
      </c>
      <c r="AB1812" s="218">
        <f t="shared" si="255"/>
        <v>8.7334910939675485E-3</v>
      </c>
      <c r="AC1812" s="218">
        <f t="shared" si="256"/>
        <v>0</v>
      </c>
      <c r="AD1812" s="219">
        <f t="shared" si="257"/>
        <v>0</v>
      </c>
      <c r="AH1812" s="15">
        <f t="shared" si="258"/>
        <v>-2.9058447674383151E-2</v>
      </c>
      <c r="AI1812" s="15">
        <f t="shared" si="259"/>
        <v>0.86784475089518831</v>
      </c>
      <c r="AJ1812" s="15">
        <f t="shared" si="260"/>
        <v>-0.34557801426238927</v>
      </c>
      <c r="AK1812" s="15">
        <f t="shared" si="261"/>
        <v>-0.57281307343954613</v>
      </c>
      <c r="AL1812" s="15">
        <f t="shared" si="262"/>
        <v>-1.797541498954438</v>
      </c>
      <c r="AM1812" s="15">
        <f t="shared" si="263"/>
        <v>-1.2569818375265711</v>
      </c>
      <c r="AN1812" s="63">
        <f t="shared" si="282"/>
        <v>11.427189962028823</v>
      </c>
      <c r="AO1812" s="63">
        <f t="shared" si="282"/>
        <v>11.427367754312771</v>
      </c>
      <c r="AP1812" s="63">
        <f t="shared" si="282"/>
        <v>11.428089863368749</v>
      </c>
      <c r="AQ1812" s="63">
        <f t="shared" si="282"/>
        <v>11.431011199874796</v>
      </c>
      <c r="AR1812" s="63">
        <f t="shared" si="282"/>
        <v>11.442647265439536</v>
      </c>
      <c r="AS1812" s="63">
        <f t="shared" si="282"/>
        <v>11.486445582434989</v>
      </c>
      <c r="AT1812" s="63">
        <f t="shared" si="282"/>
        <v>11.626608381821566</v>
      </c>
      <c r="AU1812" s="63">
        <f t="shared" si="265"/>
        <v>11.961094544128683</v>
      </c>
      <c r="AV1812" s="217">
        <f t="shared" si="266"/>
        <v>-1.1469132254240177E-2</v>
      </c>
      <c r="AW1812" s="218">
        <f t="shared" si="267"/>
        <v>-9999</v>
      </c>
      <c r="AX1812" s="219">
        <f t="shared" si="268"/>
        <v>0</v>
      </c>
      <c r="AY1812" s="218">
        <f t="shared" si="269"/>
        <v>-9999</v>
      </c>
      <c r="AZ1812" s="63"/>
      <c r="BA1812" s="15">
        <f t="shared" si="270"/>
        <v>-2.7356411602726298E-3</v>
      </c>
      <c r="BB1812" s="15">
        <f t="shared" si="271"/>
        <v>0.4029668420013125</v>
      </c>
      <c r="BC1812" s="15">
        <f t="shared" si="272"/>
        <v>-0.61751157847624083</v>
      </c>
      <c r="BD1812" s="15">
        <f t="shared" si="273"/>
        <v>-0.10652366954492806</v>
      </c>
      <c r="BE1812" s="15">
        <f t="shared" si="274"/>
        <v>-2.965028905258007</v>
      </c>
      <c r="BF1812" s="15">
        <f t="shared" si="275"/>
        <v>-11.297910949131783</v>
      </c>
      <c r="BG1812" s="63">
        <f t="shared" si="283"/>
        <v>9.7786993762034928</v>
      </c>
      <c r="BH1812" s="63">
        <f t="shared" si="283"/>
        <v>9.7894726175737006</v>
      </c>
      <c r="BI1812" s="63">
        <f t="shared" si="283"/>
        <v>9.7705253791329838</v>
      </c>
      <c r="BJ1812" s="63">
        <f t="shared" si="283"/>
        <v>9.8039400735741484</v>
      </c>
      <c r="BK1812" s="63">
        <f t="shared" si="283"/>
        <v>9.7452814473518927</v>
      </c>
      <c r="BL1812" s="63">
        <f t="shared" si="283"/>
        <v>9.8491703599934741</v>
      </c>
      <c r="BM1812" s="63">
        <f t="shared" si="283"/>
        <v>9.6676216473938421</v>
      </c>
      <c r="BN1812" s="63">
        <f t="shared" si="277"/>
        <v>9.9950024885659339</v>
      </c>
      <c r="BO1812" s="63"/>
      <c r="BP1812" s="63"/>
    </row>
    <row r="1813" spans="27:68" x14ac:dyDescent="0.2">
      <c r="AA1813" s="217">
        <f t="shared" si="254"/>
        <v>-8.7334910939675485E-3</v>
      </c>
      <c r="AB1813" s="218">
        <f t="shared" si="255"/>
        <v>8.7334910939675485E-3</v>
      </c>
      <c r="AC1813" s="218">
        <f t="shared" si="256"/>
        <v>0</v>
      </c>
      <c r="AD1813" s="219">
        <f t="shared" si="257"/>
        <v>0</v>
      </c>
      <c r="AH1813" s="15">
        <f t="shared" si="258"/>
        <v>-2.9058447674383151E-2</v>
      </c>
      <c r="AI1813" s="15">
        <f t="shared" si="259"/>
        <v>0.86784475089518831</v>
      </c>
      <c r="AJ1813" s="15">
        <f t="shared" si="260"/>
        <v>-0.34557801426238927</v>
      </c>
      <c r="AK1813" s="15">
        <f t="shared" si="261"/>
        <v>-0.57281307343954613</v>
      </c>
      <c r="AL1813" s="15">
        <f t="shared" si="262"/>
        <v>-1.797541498954438</v>
      </c>
      <c r="AM1813" s="15">
        <f t="shared" si="263"/>
        <v>-1.2569818375265711</v>
      </c>
      <c r="AN1813" s="63">
        <f t="shared" si="282"/>
        <v>11.427189962028823</v>
      </c>
      <c r="AO1813" s="63">
        <f t="shared" si="282"/>
        <v>11.427367754312771</v>
      </c>
      <c r="AP1813" s="63">
        <f t="shared" si="282"/>
        <v>11.428089863368749</v>
      </c>
      <c r="AQ1813" s="63">
        <f t="shared" si="282"/>
        <v>11.431011199874796</v>
      </c>
      <c r="AR1813" s="63">
        <f t="shared" si="282"/>
        <v>11.442647265439536</v>
      </c>
      <c r="AS1813" s="63">
        <f t="shared" si="282"/>
        <v>11.486445582434989</v>
      </c>
      <c r="AT1813" s="63">
        <f t="shared" si="282"/>
        <v>11.626608381821566</v>
      </c>
      <c r="AU1813" s="63">
        <f t="shared" si="265"/>
        <v>11.961094544128683</v>
      </c>
      <c r="AV1813" s="217">
        <f t="shared" si="266"/>
        <v>-1.1469132254240177E-2</v>
      </c>
      <c r="AW1813" s="218">
        <f t="shared" si="267"/>
        <v>-9999</v>
      </c>
      <c r="AX1813" s="219">
        <f t="shared" si="268"/>
        <v>0</v>
      </c>
      <c r="AY1813" s="218">
        <f t="shared" si="269"/>
        <v>-9999</v>
      </c>
      <c r="AZ1813" s="63"/>
      <c r="BA1813" s="15">
        <f t="shared" si="270"/>
        <v>-2.7356411602726298E-3</v>
      </c>
      <c r="BB1813" s="15">
        <f t="shared" si="271"/>
        <v>0.4029668420013125</v>
      </c>
      <c r="BC1813" s="15">
        <f t="shared" si="272"/>
        <v>-0.61751157847624083</v>
      </c>
      <c r="BD1813" s="15">
        <f t="shared" si="273"/>
        <v>-0.10652366954492806</v>
      </c>
      <c r="BE1813" s="15">
        <f t="shared" si="274"/>
        <v>-2.965028905258007</v>
      </c>
      <c r="BF1813" s="15">
        <f t="shared" si="275"/>
        <v>-11.297910949131783</v>
      </c>
      <c r="BG1813" s="63">
        <f t="shared" si="283"/>
        <v>9.7786993762034928</v>
      </c>
      <c r="BH1813" s="63">
        <f t="shared" si="283"/>
        <v>9.7894726175737006</v>
      </c>
      <c r="BI1813" s="63">
        <f t="shared" si="283"/>
        <v>9.7705253791329838</v>
      </c>
      <c r="BJ1813" s="63">
        <f t="shared" si="283"/>
        <v>9.8039400735741484</v>
      </c>
      <c r="BK1813" s="63">
        <f t="shared" si="283"/>
        <v>9.7452814473518927</v>
      </c>
      <c r="BL1813" s="63">
        <f t="shared" si="283"/>
        <v>9.8491703599934741</v>
      </c>
      <c r="BM1813" s="63">
        <f t="shared" si="283"/>
        <v>9.6676216473938421</v>
      </c>
      <c r="BN1813" s="63">
        <f t="shared" si="277"/>
        <v>9.9950024885659339</v>
      </c>
      <c r="BO1813" s="63"/>
      <c r="BP1813" s="63"/>
    </row>
    <row r="1814" spans="27:68" x14ac:dyDescent="0.2">
      <c r="AA1814" s="217">
        <f t="shared" si="254"/>
        <v>-8.7334910939675485E-3</v>
      </c>
      <c r="AB1814" s="218">
        <f t="shared" si="255"/>
        <v>8.7334910939675485E-3</v>
      </c>
      <c r="AC1814" s="218">
        <f t="shared" si="256"/>
        <v>0</v>
      </c>
      <c r="AD1814" s="219">
        <f t="shared" si="257"/>
        <v>0</v>
      </c>
      <c r="AH1814" s="15">
        <f t="shared" si="258"/>
        <v>-2.9058447674383151E-2</v>
      </c>
      <c r="AI1814" s="15">
        <f t="shared" si="259"/>
        <v>0.86784475089518831</v>
      </c>
      <c r="AJ1814" s="15">
        <f t="shared" si="260"/>
        <v>-0.34557801426238927</v>
      </c>
      <c r="AK1814" s="15">
        <f t="shared" si="261"/>
        <v>-0.57281307343954613</v>
      </c>
      <c r="AL1814" s="15">
        <f t="shared" si="262"/>
        <v>-1.797541498954438</v>
      </c>
      <c r="AM1814" s="15">
        <f t="shared" si="263"/>
        <v>-1.2569818375265711</v>
      </c>
      <c r="AN1814" s="63">
        <f t="shared" si="282"/>
        <v>11.427189962028823</v>
      </c>
      <c r="AO1814" s="63">
        <f t="shared" si="282"/>
        <v>11.427367754312771</v>
      </c>
      <c r="AP1814" s="63">
        <f t="shared" si="282"/>
        <v>11.428089863368749</v>
      </c>
      <c r="AQ1814" s="63">
        <f t="shared" si="282"/>
        <v>11.431011199874796</v>
      </c>
      <c r="AR1814" s="63">
        <f t="shared" si="282"/>
        <v>11.442647265439536</v>
      </c>
      <c r="AS1814" s="63">
        <f t="shared" si="282"/>
        <v>11.486445582434989</v>
      </c>
      <c r="AT1814" s="63">
        <f t="shared" si="282"/>
        <v>11.626608381821566</v>
      </c>
      <c r="AU1814" s="63">
        <f t="shared" si="265"/>
        <v>11.961094544128683</v>
      </c>
      <c r="AV1814" s="217">
        <f t="shared" si="266"/>
        <v>-1.1469132254240177E-2</v>
      </c>
      <c r="AW1814" s="218">
        <f t="shared" si="267"/>
        <v>-9999</v>
      </c>
      <c r="AX1814" s="219">
        <f t="shared" si="268"/>
        <v>0</v>
      </c>
      <c r="AY1814" s="218">
        <f t="shared" si="269"/>
        <v>-9999</v>
      </c>
      <c r="AZ1814" s="63"/>
      <c r="BA1814" s="15">
        <f t="shared" si="270"/>
        <v>-2.7356411602726298E-3</v>
      </c>
      <c r="BB1814" s="15">
        <f t="shared" si="271"/>
        <v>0.4029668420013125</v>
      </c>
      <c r="BC1814" s="15">
        <f t="shared" si="272"/>
        <v>-0.61751157847624083</v>
      </c>
      <c r="BD1814" s="15">
        <f t="shared" si="273"/>
        <v>-0.10652366954492806</v>
      </c>
      <c r="BE1814" s="15">
        <f t="shared" si="274"/>
        <v>-2.965028905258007</v>
      </c>
      <c r="BF1814" s="15">
        <f t="shared" si="275"/>
        <v>-11.297910949131783</v>
      </c>
      <c r="BG1814" s="63">
        <f t="shared" si="283"/>
        <v>9.7786993762034928</v>
      </c>
      <c r="BH1814" s="63">
        <f t="shared" si="283"/>
        <v>9.7894726175737006</v>
      </c>
      <c r="BI1814" s="63">
        <f t="shared" si="283"/>
        <v>9.7705253791329838</v>
      </c>
      <c r="BJ1814" s="63">
        <f t="shared" si="283"/>
        <v>9.8039400735741484</v>
      </c>
      <c r="BK1814" s="63">
        <f t="shared" si="283"/>
        <v>9.7452814473518927</v>
      </c>
      <c r="BL1814" s="63">
        <f t="shared" si="283"/>
        <v>9.8491703599934741</v>
      </c>
      <c r="BM1814" s="63">
        <f t="shared" si="283"/>
        <v>9.6676216473938421</v>
      </c>
      <c r="BN1814" s="63">
        <f t="shared" si="277"/>
        <v>9.9950024885659339</v>
      </c>
      <c r="BO1814" s="63"/>
      <c r="BP1814" s="63"/>
    </row>
    <row r="1815" spans="27:68" x14ac:dyDescent="0.2">
      <c r="AA1815" s="217">
        <f t="shared" si="254"/>
        <v>-8.7334910939675485E-3</v>
      </c>
      <c r="AB1815" s="218">
        <f t="shared" si="255"/>
        <v>8.7334910939675485E-3</v>
      </c>
      <c r="AC1815" s="218">
        <f t="shared" si="256"/>
        <v>0</v>
      </c>
      <c r="AD1815" s="219">
        <f t="shared" si="257"/>
        <v>0</v>
      </c>
      <c r="AH1815" s="15">
        <f t="shared" si="258"/>
        <v>-2.9058447674383151E-2</v>
      </c>
      <c r="AI1815" s="15">
        <f t="shared" si="259"/>
        <v>0.86784475089518831</v>
      </c>
      <c r="AJ1815" s="15">
        <f t="shared" si="260"/>
        <v>-0.34557801426238927</v>
      </c>
      <c r="AK1815" s="15">
        <f t="shared" si="261"/>
        <v>-0.57281307343954613</v>
      </c>
      <c r="AL1815" s="15">
        <f t="shared" si="262"/>
        <v>-1.797541498954438</v>
      </c>
      <c r="AM1815" s="15">
        <f t="shared" si="263"/>
        <v>-1.2569818375265711</v>
      </c>
      <c r="AN1815" s="63">
        <f t="shared" si="282"/>
        <v>11.427189962028823</v>
      </c>
      <c r="AO1815" s="63">
        <f t="shared" si="282"/>
        <v>11.427367754312771</v>
      </c>
      <c r="AP1815" s="63">
        <f t="shared" si="282"/>
        <v>11.428089863368749</v>
      </c>
      <c r="AQ1815" s="63">
        <f t="shared" si="282"/>
        <v>11.431011199874796</v>
      </c>
      <c r="AR1815" s="63">
        <f t="shared" si="282"/>
        <v>11.442647265439536</v>
      </c>
      <c r="AS1815" s="63">
        <f t="shared" si="282"/>
        <v>11.486445582434989</v>
      </c>
      <c r="AT1815" s="63">
        <f t="shared" si="282"/>
        <v>11.626608381821566</v>
      </c>
      <c r="AU1815" s="63">
        <f t="shared" si="265"/>
        <v>11.961094544128683</v>
      </c>
      <c r="AV1815" s="217">
        <f t="shared" si="266"/>
        <v>-1.1469132254240177E-2</v>
      </c>
      <c r="AW1815" s="218">
        <f t="shared" si="267"/>
        <v>-9999</v>
      </c>
      <c r="AX1815" s="219">
        <f t="shared" si="268"/>
        <v>0</v>
      </c>
      <c r="AY1815" s="218">
        <f t="shared" si="269"/>
        <v>-9999</v>
      </c>
      <c r="AZ1815" s="63"/>
      <c r="BA1815" s="15">
        <f t="shared" si="270"/>
        <v>-2.7356411602726298E-3</v>
      </c>
      <c r="BB1815" s="15">
        <f t="shared" si="271"/>
        <v>0.4029668420013125</v>
      </c>
      <c r="BC1815" s="15">
        <f t="shared" si="272"/>
        <v>-0.61751157847624083</v>
      </c>
      <c r="BD1815" s="15">
        <f t="shared" si="273"/>
        <v>-0.10652366954492806</v>
      </c>
      <c r="BE1815" s="15">
        <f t="shared" si="274"/>
        <v>-2.965028905258007</v>
      </c>
      <c r="BF1815" s="15">
        <f t="shared" si="275"/>
        <v>-11.297910949131783</v>
      </c>
      <c r="BG1815" s="63">
        <f t="shared" si="283"/>
        <v>9.7786993762034928</v>
      </c>
      <c r="BH1815" s="63">
        <f t="shared" si="283"/>
        <v>9.7894726175737006</v>
      </c>
      <c r="BI1815" s="63">
        <f t="shared" si="283"/>
        <v>9.7705253791329838</v>
      </c>
      <c r="BJ1815" s="63">
        <f t="shared" si="283"/>
        <v>9.8039400735741484</v>
      </c>
      <c r="BK1815" s="63">
        <f t="shared" si="283"/>
        <v>9.7452814473518927</v>
      </c>
      <c r="BL1815" s="63">
        <f t="shared" si="283"/>
        <v>9.8491703599934741</v>
      </c>
      <c r="BM1815" s="63">
        <f t="shared" si="283"/>
        <v>9.6676216473938421</v>
      </c>
      <c r="BN1815" s="63">
        <f t="shared" si="277"/>
        <v>9.9950024885659339</v>
      </c>
      <c r="BO1815" s="63"/>
      <c r="BP1815" s="63"/>
    </row>
    <row r="1816" spans="27:68" x14ac:dyDescent="0.2">
      <c r="AA1816" s="217">
        <f t="shared" si="254"/>
        <v>-8.7334910939675485E-3</v>
      </c>
      <c r="AB1816" s="218">
        <f t="shared" si="255"/>
        <v>8.7334910939675485E-3</v>
      </c>
      <c r="AC1816" s="218">
        <f t="shared" si="256"/>
        <v>0</v>
      </c>
      <c r="AD1816" s="219">
        <f t="shared" si="257"/>
        <v>0</v>
      </c>
      <c r="AH1816" s="15">
        <f t="shared" si="258"/>
        <v>-2.9058447674383151E-2</v>
      </c>
      <c r="AI1816" s="15">
        <f t="shared" si="259"/>
        <v>0.86784475089518831</v>
      </c>
      <c r="AJ1816" s="15">
        <f t="shared" si="260"/>
        <v>-0.34557801426238927</v>
      </c>
      <c r="AK1816" s="15">
        <f t="shared" si="261"/>
        <v>-0.57281307343954613</v>
      </c>
      <c r="AL1816" s="15">
        <f t="shared" si="262"/>
        <v>-1.797541498954438</v>
      </c>
      <c r="AM1816" s="15">
        <f t="shared" si="263"/>
        <v>-1.2569818375265711</v>
      </c>
      <c r="AN1816" s="63">
        <f t="shared" si="282"/>
        <v>11.427189962028823</v>
      </c>
      <c r="AO1816" s="63">
        <f t="shared" si="282"/>
        <v>11.427367754312771</v>
      </c>
      <c r="AP1816" s="63">
        <f t="shared" si="282"/>
        <v>11.428089863368749</v>
      </c>
      <c r="AQ1816" s="63">
        <f t="shared" si="282"/>
        <v>11.431011199874796</v>
      </c>
      <c r="AR1816" s="63">
        <f t="shared" si="282"/>
        <v>11.442647265439536</v>
      </c>
      <c r="AS1816" s="63">
        <f t="shared" si="282"/>
        <v>11.486445582434989</v>
      </c>
      <c r="AT1816" s="63">
        <f t="shared" si="282"/>
        <v>11.626608381821566</v>
      </c>
      <c r="AU1816" s="63">
        <f t="shared" si="265"/>
        <v>11.961094544128683</v>
      </c>
      <c r="AV1816" s="217">
        <f t="shared" si="266"/>
        <v>-1.1469132254240177E-2</v>
      </c>
      <c r="AW1816" s="218">
        <f t="shared" si="267"/>
        <v>-9999</v>
      </c>
      <c r="AX1816" s="219">
        <f t="shared" si="268"/>
        <v>0</v>
      </c>
      <c r="AY1816" s="218">
        <f t="shared" si="269"/>
        <v>-9999</v>
      </c>
      <c r="AZ1816" s="63"/>
      <c r="BA1816" s="15">
        <f t="shared" si="270"/>
        <v>-2.7356411602726298E-3</v>
      </c>
      <c r="BB1816" s="15">
        <f t="shared" si="271"/>
        <v>0.4029668420013125</v>
      </c>
      <c r="BC1816" s="15">
        <f t="shared" si="272"/>
        <v>-0.61751157847624083</v>
      </c>
      <c r="BD1816" s="15">
        <f t="shared" si="273"/>
        <v>-0.10652366954492806</v>
      </c>
      <c r="BE1816" s="15">
        <f t="shared" si="274"/>
        <v>-2.965028905258007</v>
      </c>
      <c r="BF1816" s="15">
        <f t="shared" si="275"/>
        <v>-11.297910949131783</v>
      </c>
      <c r="BG1816" s="63">
        <f t="shared" si="283"/>
        <v>9.7786993762034928</v>
      </c>
      <c r="BH1816" s="63">
        <f t="shared" si="283"/>
        <v>9.7894726175737006</v>
      </c>
      <c r="BI1816" s="63">
        <f t="shared" si="283"/>
        <v>9.7705253791329838</v>
      </c>
      <c r="BJ1816" s="63">
        <f t="shared" si="283"/>
        <v>9.8039400735741484</v>
      </c>
      <c r="BK1816" s="63">
        <f t="shared" si="283"/>
        <v>9.7452814473518927</v>
      </c>
      <c r="BL1816" s="63">
        <f t="shared" si="283"/>
        <v>9.8491703599934741</v>
      </c>
      <c r="BM1816" s="63">
        <f t="shared" si="283"/>
        <v>9.6676216473938421</v>
      </c>
      <c r="BN1816" s="63">
        <f t="shared" si="277"/>
        <v>9.9950024885659339</v>
      </c>
      <c r="BO1816" s="63"/>
      <c r="BP1816" s="63"/>
    </row>
    <row r="1817" spans="27:68" x14ac:dyDescent="0.2">
      <c r="AA1817" s="217">
        <f t="shared" si="254"/>
        <v>-8.7334910939675485E-3</v>
      </c>
      <c r="AB1817" s="218">
        <f t="shared" si="255"/>
        <v>8.7334910939675485E-3</v>
      </c>
      <c r="AC1817" s="218">
        <f t="shared" si="256"/>
        <v>0</v>
      </c>
      <c r="AD1817" s="219">
        <f t="shared" si="257"/>
        <v>0</v>
      </c>
      <c r="AH1817" s="15">
        <f t="shared" si="258"/>
        <v>-2.9058447674383151E-2</v>
      </c>
      <c r="AI1817" s="15">
        <f t="shared" si="259"/>
        <v>0.86784475089518831</v>
      </c>
      <c r="AJ1817" s="15">
        <f t="shared" si="260"/>
        <v>-0.34557801426238927</v>
      </c>
      <c r="AK1817" s="15">
        <f t="shared" si="261"/>
        <v>-0.57281307343954613</v>
      </c>
      <c r="AL1817" s="15">
        <f t="shared" si="262"/>
        <v>-1.797541498954438</v>
      </c>
      <c r="AM1817" s="15">
        <f t="shared" si="263"/>
        <v>-1.2569818375265711</v>
      </c>
      <c r="AN1817" s="63">
        <f t="shared" si="282"/>
        <v>11.427189962028823</v>
      </c>
      <c r="AO1817" s="63">
        <f t="shared" si="282"/>
        <v>11.427367754312771</v>
      </c>
      <c r="AP1817" s="63">
        <f t="shared" si="282"/>
        <v>11.428089863368749</v>
      </c>
      <c r="AQ1817" s="63">
        <f t="shared" si="282"/>
        <v>11.431011199874796</v>
      </c>
      <c r="AR1817" s="63">
        <f t="shared" si="282"/>
        <v>11.442647265439536</v>
      </c>
      <c r="AS1817" s="63">
        <f t="shared" si="282"/>
        <v>11.486445582434989</v>
      </c>
      <c r="AT1817" s="63">
        <f t="shared" si="282"/>
        <v>11.626608381821566</v>
      </c>
      <c r="AU1817" s="63">
        <f t="shared" si="265"/>
        <v>11.961094544128683</v>
      </c>
      <c r="AV1817" s="217">
        <f t="shared" si="266"/>
        <v>-1.1469132254240177E-2</v>
      </c>
      <c r="AW1817" s="218">
        <f t="shared" si="267"/>
        <v>-9999</v>
      </c>
      <c r="AX1817" s="219">
        <f t="shared" si="268"/>
        <v>0</v>
      </c>
      <c r="AY1817" s="218">
        <f t="shared" si="269"/>
        <v>-9999</v>
      </c>
      <c r="AZ1817" s="63"/>
      <c r="BA1817" s="15">
        <f t="shared" si="270"/>
        <v>-2.7356411602726298E-3</v>
      </c>
      <c r="BB1817" s="15">
        <f t="shared" si="271"/>
        <v>0.4029668420013125</v>
      </c>
      <c r="BC1817" s="15">
        <f t="shared" si="272"/>
        <v>-0.61751157847624083</v>
      </c>
      <c r="BD1817" s="15">
        <f t="shared" si="273"/>
        <v>-0.10652366954492806</v>
      </c>
      <c r="BE1817" s="15">
        <f t="shared" si="274"/>
        <v>-2.965028905258007</v>
      </c>
      <c r="BF1817" s="15">
        <f t="shared" si="275"/>
        <v>-11.297910949131783</v>
      </c>
      <c r="BG1817" s="63">
        <f t="shared" si="283"/>
        <v>9.7786993762034928</v>
      </c>
      <c r="BH1817" s="63">
        <f t="shared" si="283"/>
        <v>9.7894726175737006</v>
      </c>
      <c r="BI1817" s="63">
        <f t="shared" si="283"/>
        <v>9.7705253791329838</v>
      </c>
      <c r="BJ1817" s="63">
        <f t="shared" si="283"/>
        <v>9.8039400735741484</v>
      </c>
      <c r="BK1817" s="63">
        <f t="shared" si="283"/>
        <v>9.7452814473518927</v>
      </c>
      <c r="BL1817" s="63">
        <f t="shared" si="283"/>
        <v>9.8491703599934741</v>
      </c>
      <c r="BM1817" s="63">
        <f t="shared" si="283"/>
        <v>9.6676216473938421</v>
      </c>
      <c r="BN1817" s="63">
        <f t="shared" si="277"/>
        <v>9.9950024885659339</v>
      </c>
      <c r="BO1817" s="63"/>
      <c r="BP1817" s="63"/>
    </row>
    <row r="1818" spans="27:68" x14ac:dyDescent="0.2">
      <c r="AA1818" s="217">
        <f t="shared" si="254"/>
        <v>-8.7334910939675485E-3</v>
      </c>
      <c r="AB1818" s="218">
        <f t="shared" si="255"/>
        <v>8.7334910939675485E-3</v>
      </c>
      <c r="AC1818" s="218">
        <f t="shared" si="256"/>
        <v>0</v>
      </c>
      <c r="AD1818" s="219">
        <f t="shared" si="257"/>
        <v>0</v>
      </c>
      <c r="AH1818" s="15">
        <f t="shared" si="258"/>
        <v>-2.9058447674383151E-2</v>
      </c>
      <c r="AI1818" s="15">
        <f t="shared" si="259"/>
        <v>0.86784475089518831</v>
      </c>
      <c r="AJ1818" s="15">
        <f t="shared" si="260"/>
        <v>-0.34557801426238927</v>
      </c>
      <c r="AK1818" s="15">
        <f t="shared" si="261"/>
        <v>-0.57281307343954613</v>
      </c>
      <c r="AL1818" s="15">
        <f t="shared" si="262"/>
        <v>-1.797541498954438</v>
      </c>
      <c r="AM1818" s="15">
        <f t="shared" si="263"/>
        <v>-1.2569818375265711</v>
      </c>
      <c r="AN1818" s="63">
        <f t="shared" si="282"/>
        <v>11.427189962028823</v>
      </c>
      <c r="AO1818" s="63">
        <f t="shared" si="282"/>
        <v>11.427367754312771</v>
      </c>
      <c r="AP1818" s="63">
        <f t="shared" si="282"/>
        <v>11.428089863368749</v>
      </c>
      <c r="AQ1818" s="63">
        <f t="shared" si="282"/>
        <v>11.431011199874796</v>
      </c>
      <c r="AR1818" s="63">
        <f t="shared" si="282"/>
        <v>11.442647265439536</v>
      </c>
      <c r="AS1818" s="63">
        <f t="shared" si="282"/>
        <v>11.486445582434989</v>
      </c>
      <c r="AT1818" s="63">
        <f t="shared" si="282"/>
        <v>11.626608381821566</v>
      </c>
      <c r="AU1818" s="63">
        <f t="shared" si="265"/>
        <v>11.961094544128683</v>
      </c>
      <c r="AV1818" s="217">
        <f t="shared" si="266"/>
        <v>-1.1469132254240177E-2</v>
      </c>
      <c r="AW1818" s="218">
        <f t="shared" si="267"/>
        <v>-9999</v>
      </c>
      <c r="AX1818" s="219">
        <f t="shared" si="268"/>
        <v>0</v>
      </c>
      <c r="AY1818" s="218">
        <f t="shared" si="269"/>
        <v>-9999</v>
      </c>
      <c r="AZ1818" s="63"/>
      <c r="BA1818" s="15">
        <f t="shared" si="270"/>
        <v>-2.7356411602726298E-3</v>
      </c>
      <c r="BB1818" s="15">
        <f t="shared" si="271"/>
        <v>0.4029668420013125</v>
      </c>
      <c r="BC1818" s="15">
        <f t="shared" si="272"/>
        <v>-0.61751157847624083</v>
      </c>
      <c r="BD1818" s="15">
        <f t="shared" si="273"/>
        <v>-0.10652366954492806</v>
      </c>
      <c r="BE1818" s="15">
        <f t="shared" si="274"/>
        <v>-2.965028905258007</v>
      </c>
      <c r="BF1818" s="15">
        <f t="shared" si="275"/>
        <v>-11.297910949131783</v>
      </c>
      <c r="BG1818" s="63">
        <f t="shared" si="283"/>
        <v>9.7786993762034928</v>
      </c>
      <c r="BH1818" s="63">
        <f t="shared" si="283"/>
        <v>9.7894726175737006</v>
      </c>
      <c r="BI1818" s="63">
        <f t="shared" si="283"/>
        <v>9.7705253791329838</v>
      </c>
      <c r="BJ1818" s="63">
        <f t="shared" si="283"/>
        <v>9.8039400735741484</v>
      </c>
      <c r="BK1818" s="63">
        <f t="shared" si="283"/>
        <v>9.7452814473518927</v>
      </c>
      <c r="BL1818" s="63">
        <f t="shared" si="283"/>
        <v>9.8491703599934741</v>
      </c>
      <c r="BM1818" s="63">
        <f t="shared" si="283"/>
        <v>9.6676216473938421</v>
      </c>
      <c r="BN1818" s="63">
        <f t="shared" si="277"/>
        <v>9.9950024885659339</v>
      </c>
      <c r="BO1818" s="63"/>
      <c r="BP1818" s="63"/>
    </row>
    <row r="1819" spans="27:68" x14ac:dyDescent="0.2">
      <c r="AA1819" s="217">
        <f t="shared" si="254"/>
        <v>-8.7334910939675485E-3</v>
      </c>
      <c r="AB1819" s="218">
        <f t="shared" si="255"/>
        <v>8.7334910939675485E-3</v>
      </c>
      <c r="AC1819" s="218">
        <f t="shared" si="256"/>
        <v>0</v>
      </c>
      <c r="AD1819" s="219">
        <f t="shared" si="257"/>
        <v>0</v>
      </c>
      <c r="AH1819" s="15">
        <f t="shared" si="258"/>
        <v>-2.9058447674383151E-2</v>
      </c>
      <c r="AI1819" s="15">
        <f t="shared" si="259"/>
        <v>0.86784475089518831</v>
      </c>
      <c r="AJ1819" s="15">
        <f t="shared" si="260"/>
        <v>-0.34557801426238927</v>
      </c>
      <c r="AK1819" s="15">
        <f t="shared" si="261"/>
        <v>-0.57281307343954613</v>
      </c>
      <c r="AL1819" s="15">
        <f t="shared" si="262"/>
        <v>-1.797541498954438</v>
      </c>
      <c r="AM1819" s="15">
        <f t="shared" si="263"/>
        <v>-1.2569818375265711</v>
      </c>
      <c r="AN1819" s="63">
        <f t="shared" si="282"/>
        <v>11.427189962028823</v>
      </c>
      <c r="AO1819" s="63">
        <f t="shared" si="282"/>
        <v>11.427367754312771</v>
      </c>
      <c r="AP1819" s="63">
        <f t="shared" si="282"/>
        <v>11.428089863368749</v>
      </c>
      <c r="AQ1819" s="63">
        <f t="shared" si="282"/>
        <v>11.431011199874796</v>
      </c>
      <c r="AR1819" s="63">
        <f t="shared" si="282"/>
        <v>11.442647265439536</v>
      </c>
      <c r="AS1819" s="63">
        <f t="shared" si="282"/>
        <v>11.486445582434989</v>
      </c>
      <c r="AT1819" s="63">
        <f t="shared" si="282"/>
        <v>11.626608381821566</v>
      </c>
      <c r="AU1819" s="63">
        <f t="shared" si="265"/>
        <v>11.961094544128683</v>
      </c>
      <c r="AV1819" s="217">
        <f t="shared" si="266"/>
        <v>-1.1469132254240177E-2</v>
      </c>
      <c r="AW1819" s="218">
        <f t="shared" si="267"/>
        <v>-9999</v>
      </c>
      <c r="AX1819" s="219">
        <f t="shared" si="268"/>
        <v>0</v>
      </c>
      <c r="AY1819" s="218">
        <f t="shared" si="269"/>
        <v>-9999</v>
      </c>
      <c r="AZ1819" s="63"/>
      <c r="BA1819" s="15">
        <f t="shared" si="270"/>
        <v>-2.7356411602726298E-3</v>
      </c>
      <c r="BB1819" s="15">
        <f t="shared" si="271"/>
        <v>0.4029668420013125</v>
      </c>
      <c r="BC1819" s="15">
        <f t="shared" si="272"/>
        <v>-0.61751157847624083</v>
      </c>
      <c r="BD1819" s="15">
        <f t="shared" si="273"/>
        <v>-0.10652366954492806</v>
      </c>
      <c r="BE1819" s="15">
        <f t="shared" si="274"/>
        <v>-2.965028905258007</v>
      </c>
      <c r="BF1819" s="15">
        <f t="shared" si="275"/>
        <v>-11.297910949131783</v>
      </c>
      <c r="BG1819" s="63">
        <f t="shared" si="283"/>
        <v>9.7786993762034928</v>
      </c>
      <c r="BH1819" s="63">
        <f t="shared" si="283"/>
        <v>9.7894726175737006</v>
      </c>
      <c r="BI1819" s="63">
        <f t="shared" si="283"/>
        <v>9.7705253791329838</v>
      </c>
      <c r="BJ1819" s="63">
        <f t="shared" si="283"/>
        <v>9.8039400735741484</v>
      </c>
      <c r="BK1819" s="63">
        <f t="shared" si="283"/>
        <v>9.7452814473518927</v>
      </c>
      <c r="BL1819" s="63">
        <f t="shared" si="283"/>
        <v>9.8491703599934741</v>
      </c>
      <c r="BM1819" s="63">
        <f t="shared" si="283"/>
        <v>9.6676216473938421</v>
      </c>
      <c r="BN1819" s="63">
        <f t="shared" si="277"/>
        <v>9.9950024885659339</v>
      </c>
      <c r="BO1819" s="63"/>
      <c r="BP1819" s="63"/>
    </row>
    <row r="1820" spans="27:68" x14ac:dyDescent="0.2">
      <c r="AA1820" s="217">
        <f t="shared" si="254"/>
        <v>-8.7334910939675485E-3</v>
      </c>
      <c r="AB1820" s="218">
        <f t="shared" si="255"/>
        <v>8.7334910939675485E-3</v>
      </c>
      <c r="AC1820" s="218">
        <f t="shared" si="256"/>
        <v>0</v>
      </c>
      <c r="AD1820" s="219">
        <f t="shared" si="257"/>
        <v>0</v>
      </c>
      <c r="AH1820" s="15">
        <f t="shared" si="258"/>
        <v>-2.9058447674383151E-2</v>
      </c>
      <c r="AI1820" s="15">
        <f t="shared" si="259"/>
        <v>0.86784475089518831</v>
      </c>
      <c r="AJ1820" s="15">
        <f t="shared" si="260"/>
        <v>-0.34557801426238927</v>
      </c>
      <c r="AK1820" s="15">
        <f t="shared" si="261"/>
        <v>-0.57281307343954613</v>
      </c>
      <c r="AL1820" s="15">
        <f t="shared" si="262"/>
        <v>-1.797541498954438</v>
      </c>
      <c r="AM1820" s="15">
        <f t="shared" si="263"/>
        <v>-1.2569818375265711</v>
      </c>
      <c r="AN1820" s="63">
        <f t="shared" si="282"/>
        <v>11.427189962028823</v>
      </c>
      <c r="AO1820" s="63">
        <f t="shared" si="282"/>
        <v>11.427367754312771</v>
      </c>
      <c r="AP1820" s="63">
        <f t="shared" si="282"/>
        <v>11.428089863368749</v>
      </c>
      <c r="AQ1820" s="63">
        <f t="shared" si="282"/>
        <v>11.431011199874796</v>
      </c>
      <c r="AR1820" s="63">
        <f t="shared" si="282"/>
        <v>11.442647265439536</v>
      </c>
      <c r="AS1820" s="63">
        <f t="shared" si="282"/>
        <v>11.486445582434989</v>
      </c>
      <c r="AT1820" s="63">
        <f t="shared" si="282"/>
        <v>11.626608381821566</v>
      </c>
      <c r="AU1820" s="63">
        <f t="shared" si="265"/>
        <v>11.961094544128683</v>
      </c>
      <c r="AV1820" s="217">
        <f t="shared" si="266"/>
        <v>-1.1469132254240177E-2</v>
      </c>
      <c r="AW1820" s="218">
        <f t="shared" si="267"/>
        <v>-9999</v>
      </c>
      <c r="AX1820" s="219">
        <f t="shared" si="268"/>
        <v>0</v>
      </c>
      <c r="AY1820" s="218">
        <f t="shared" si="269"/>
        <v>-9999</v>
      </c>
      <c r="AZ1820" s="63"/>
      <c r="BA1820" s="15">
        <f t="shared" si="270"/>
        <v>-2.7356411602726298E-3</v>
      </c>
      <c r="BB1820" s="15">
        <f t="shared" si="271"/>
        <v>0.4029668420013125</v>
      </c>
      <c r="BC1820" s="15">
        <f t="shared" si="272"/>
        <v>-0.61751157847624083</v>
      </c>
      <c r="BD1820" s="15">
        <f t="shared" si="273"/>
        <v>-0.10652366954492806</v>
      </c>
      <c r="BE1820" s="15">
        <f t="shared" si="274"/>
        <v>-2.965028905258007</v>
      </c>
      <c r="BF1820" s="15">
        <f t="shared" si="275"/>
        <v>-11.297910949131783</v>
      </c>
      <c r="BG1820" s="63">
        <f t="shared" si="283"/>
        <v>9.7786993762034928</v>
      </c>
      <c r="BH1820" s="63">
        <f t="shared" si="283"/>
        <v>9.7894726175737006</v>
      </c>
      <c r="BI1820" s="63">
        <f t="shared" si="283"/>
        <v>9.7705253791329838</v>
      </c>
      <c r="BJ1820" s="63">
        <f t="shared" si="283"/>
        <v>9.8039400735741484</v>
      </c>
      <c r="BK1820" s="63">
        <f t="shared" si="283"/>
        <v>9.7452814473518927</v>
      </c>
      <c r="BL1820" s="63">
        <f t="shared" si="283"/>
        <v>9.8491703599934741</v>
      </c>
      <c r="BM1820" s="63">
        <f t="shared" si="283"/>
        <v>9.6676216473938421</v>
      </c>
      <c r="BN1820" s="63">
        <f t="shared" si="277"/>
        <v>9.9950024885659339</v>
      </c>
      <c r="BO1820" s="63"/>
      <c r="BP1820" s="63"/>
    </row>
    <row r="1821" spans="27:68" x14ac:dyDescent="0.2">
      <c r="AA1821" s="217">
        <f t="shared" si="254"/>
        <v>-8.7334910939675485E-3</v>
      </c>
      <c r="AB1821" s="218">
        <f t="shared" si="255"/>
        <v>8.7334910939675485E-3</v>
      </c>
      <c r="AC1821" s="218">
        <f t="shared" si="256"/>
        <v>0</v>
      </c>
      <c r="AD1821" s="219">
        <f t="shared" si="257"/>
        <v>0</v>
      </c>
      <c r="AH1821" s="15">
        <f t="shared" si="258"/>
        <v>-2.9058447674383151E-2</v>
      </c>
      <c r="AI1821" s="15">
        <f t="shared" si="259"/>
        <v>0.86784475089518831</v>
      </c>
      <c r="AJ1821" s="15">
        <f t="shared" si="260"/>
        <v>-0.34557801426238927</v>
      </c>
      <c r="AK1821" s="15">
        <f t="shared" si="261"/>
        <v>-0.57281307343954613</v>
      </c>
      <c r="AL1821" s="15">
        <f t="shared" si="262"/>
        <v>-1.797541498954438</v>
      </c>
      <c r="AM1821" s="15">
        <f t="shared" si="263"/>
        <v>-1.2569818375265711</v>
      </c>
      <c r="AN1821" s="63">
        <f t="shared" ref="AN1821:AT1830" si="284">$AU1821+$AB$7*SIN(AO1821)</f>
        <v>11.427189962028823</v>
      </c>
      <c r="AO1821" s="63">
        <f t="shared" si="284"/>
        <v>11.427367754312771</v>
      </c>
      <c r="AP1821" s="63">
        <f t="shared" si="284"/>
        <v>11.428089863368749</v>
      </c>
      <c r="AQ1821" s="63">
        <f t="shared" si="284"/>
        <v>11.431011199874796</v>
      </c>
      <c r="AR1821" s="63">
        <f t="shared" si="284"/>
        <v>11.442647265439536</v>
      </c>
      <c r="AS1821" s="63">
        <f t="shared" si="284"/>
        <v>11.486445582434989</v>
      </c>
      <c r="AT1821" s="63">
        <f t="shared" si="284"/>
        <v>11.626608381821566</v>
      </c>
      <c r="AU1821" s="63">
        <f t="shared" si="265"/>
        <v>11.961094544128683</v>
      </c>
      <c r="AV1821" s="217">
        <f t="shared" si="266"/>
        <v>-1.1469132254240177E-2</v>
      </c>
      <c r="AW1821" s="218">
        <f t="shared" si="267"/>
        <v>-9999</v>
      </c>
      <c r="AX1821" s="219">
        <f t="shared" si="268"/>
        <v>0</v>
      </c>
      <c r="AY1821" s="218">
        <f t="shared" si="269"/>
        <v>-9999</v>
      </c>
      <c r="AZ1821" s="63"/>
      <c r="BA1821" s="15">
        <f t="shared" si="270"/>
        <v>-2.7356411602726298E-3</v>
      </c>
      <c r="BB1821" s="15">
        <f t="shared" si="271"/>
        <v>0.4029668420013125</v>
      </c>
      <c r="BC1821" s="15">
        <f t="shared" si="272"/>
        <v>-0.61751157847624083</v>
      </c>
      <c r="BD1821" s="15">
        <f t="shared" si="273"/>
        <v>-0.10652366954492806</v>
      </c>
      <c r="BE1821" s="15">
        <f t="shared" si="274"/>
        <v>-2.965028905258007</v>
      </c>
      <c r="BF1821" s="15">
        <f t="shared" si="275"/>
        <v>-11.297910949131783</v>
      </c>
      <c r="BG1821" s="63">
        <f t="shared" ref="BG1821:BM1830" si="285">$BN1821+$BB$7*SIN(BH1821)</f>
        <v>9.7786993762034928</v>
      </c>
      <c r="BH1821" s="63">
        <f t="shared" si="285"/>
        <v>9.7894726175737006</v>
      </c>
      <c r="BI1821" s="63">
        <f t="shared" si="285"/>
        <v>9.7705253791329838</v>
      </c>
      <c r="BJ1821" s="63">
        <f t="shared" si="285"/>
        <v>9.8039400735741484</v>
      </c>
      <c r="BK1821" s="63">
        <f t="shared" si="285"/>
        <v>9.7452814473518927</v>
      </c>
      <c r="BL1821" s="63">
        <f t="shared" si="285"/>
        <v>9.8491703599934741</v>
      </c>
      <c r="BM1821" s="63">
        <f t="shared" si="285"/>
        <v>9.6676216473938421</v>
      </c>
      <c r="BN1821" s="63">
        <f t="shared" si="277"/>
        <v>9.9950024885659339</v>
      </c>
      <c r="BO1821" s="63"/>
      <c r="BP1821" s="63"/>
    </row>
    <row r="1822" spans="27:68" x14ac:dyDescent="0.2">
      <c r="AA1822" s="217">
        <f t="shared" si="254"/>
        <v>-8.7334910939675485E-3</v>
      </c>
      <c r="AB1822" s="218">
        <f t="shared" si="255"/>
        <v>8.7334910939675485E-3</v>
      </c>
      <c r="AC1822" s="218">
        <f t="shared" si="256"/>
        <v>0</v>
      </c>
      <c r="AD1822" s="219">
        <f t="shared" si="257"/>
        <v>0</v>
      </c>
      <c r="AH1822" s="15">
        <f t="shared" si="258"/>
        <v>-2.9058447674383151E-2</v>
      </c>
      <c r="AI1822" s="15">
        <f t="shared" si="259"/>
        <v>0.86784475089518831</v>
      </c>
      <c r="AJ1822" s="15">
        <f t="shared" si="260"/>
        <v>-0.34557801426238927</v>
      </c>
      <c r="AK1822" s="15">
        <f t="shared" si="261"/>
        <v>-0.57281307343954613</v>
      </c>
      <c r="AL1822" s="15">
        <f t="shared" si="262"/>
        <v>-1.797541498954438</v>
      </c>
      <c r="AM1822" s="15">
        <f t="shared" si="263"/>
        <v>-1.2569818375265711</v>
      </c>
      <c r="AN1822" s="63">
        <f t="shared" si="284"/>
        <v>11.427189962028823</v>
      </c>
      <c r="AO1822" s="63">
        <f t="shared" si="284"/>
        <v>11.427367754312771</v>
      </c>
      <c r="AP1822" s="63">
        <f t="shared" si="284"/>
        <v>11.428089863368749</v>
      </c>
      <c r="AQ1822" s="63">
        <f t="shared" si="284"/>
        <v>11.431011199874796</v>
      </c>
      <c r="AR1822" s="63">
        <f t="shared" si="284"/>
        <v>11.442647265439536</v>
      </c>
      <c r="AS1822" s="63">
        <f t="shared" si="284"/>
        <v>11.486445582434989</v>
      </c>
      <c r="AT1822" s="63">
        <f t="shared" si="284"/>
        <v>11.626608381821566</v>
      </c>
      <c r="AU1822" s="63">
        <f t="shared" si="265"/>
        <v>11.961094544128683</v>
      </c>
      <c r="AV1822" s="217">
        <f t="shared" si="266"/>
        <v>-1.1469132254240177E-2</v>
      </c>
      <c r="AW1822" s="218">
        <f t="shared" si="267"/>
        <v>-9999</v>
      </c>
      <c r="AX1822" s="219">
        <f t="shared" si="268"/>
        <v>0</v>
      </c>
      <c r="AY1822" s="218">
        <f t="shared" si="269"/>
        <v>-9999</v>
      </c>
      <c r="AZ1822" s="63"/>
      <c r="BA1822" s="15">
        <f t="shared" si="270"/>
        <v>-2.7356411602726298E-3</v>
      </c>
      <c r="BB1822" s="15">
        <f t="shared" si="271"/>
        <v>0.4029668420013125</v>
      </c>
      <c r="BC1822" s="15">
        <f t="shared" si="272"/>
        <v>-0.61751157847624083</v>
      </c>
      <c r="BD1822" s="15">
        <f t="shared" si="273"/>
        <v>-0.10652366954492806</v>
      </c>
      <c r="BE1822" s="15">
        <f t="shared" si="274"/>
        <v>-2.965028905258007</v>
      </c>
      <c r="BF1822" s="15">
        <f t="shared" si="275"/>
        <v>-11.297910949131783</v>
      </c>
      <c r="BG1822" s="63">
        <f t="shared" si="285"/>
        <v>9.7786993762034928</v>
      </c>
      <c r="BH1822" s="63">
        <f t="shared" si="285"/>
        <v>9.7894726175737006</v>
      </c>
      <c r="BI1822" s="63">
        <f t="shared" si="285"/>
        <v>9.7705253791329838</v>
      </c>
      <c r="BJ1822" s="63">
        <f t="shared" si="285"/>
        <v>9.8039400735741484</v>
      </c>
      <c r="BK1822" s="63">
        <f t="shared" si="285"/>
        <v>9.7452814473518927</v>
      </c>
      <c r="BL1822" s="63">
        <f t="shared" si="285"/>
        <v>9.8491703599934741</v>
      </c>
      <c r="BM1822" s="63">
        <f t="shared" si="285"/>
        <v>9.6676216473938421</v>
      </c>
      <c r="BN1822" s="63">
        <f t="shared" si="277"/>
        <v>9.9950024885659339</v>
      </c>
      <c r="BO1822" s="63"/>
      <c r="BP1822" s="63"/>
    </row>
    <row r="1823" spans="27:68" x14ac:dyDescent="0.2">
      <c r="AA1823" s="217">
        <f t="shared" si="254"/>
        <v>-8.7334910939675485E-3</v>
      </c>
      <c r="AB1823" s="218">
        <f t="shared" si="255"/>
        <v>8.7334910939675485E-3</v>
      </c>
      <c r="AC1823" s="218">
        <f t="shared" si="256"/>
        <v>0</v>
      </c>
      <c r="AD1823" s="219">
        <f t="shared" si="257"/>
        <v>0</v>
      </c>
      <c r="AH1823" s="15">
        <f t="shared" si="258"/>
        <v>-2.9058447674383151E-2</v>
      </c>
      <c r="AI1823" s="15">
        <f t="shared" si="259"/>
        <v>0.86784475089518831</v>
      </c>
      <c r="AJ1823" s="15">
        <f t="shared" si="260"/>
        <v>-0.34557801426238927</v>
      </c>
      <c r="AK1823" s="15">
        <f t="shared" si="261"/>
        <v>-0.57281307343954613</v>
      </c>
      <c r="AL1823" s="15">
        <f t="shared" si="262"/>
        <v>-1.797541498954438</v>
      </c>
      <c r="AM1823" s="15">
        <f t="shared" si="263"/>
        <v>-1.2569818375265711</v>
      </c>
      <c r="AN1823" s="63">
        <f t="shared" si="284"/>
        <v>11.427189962028823</v>
      </c>
      <c r="AO1823" s="63">
        <f t="shared" si="284"/>
        <v>11.427367754312771</v>
      </c>
      <c r="AP1823" s="63">
        <f t="shared" si="284"/>
        <v>11.428089863368749</v>
      </c>
      <c r="AQ1823" s="63">
        <f t="shared" si="284"/>
        <v>11.431011199874796</v>
      </c>
      <c r="AR1823" s="63">
        <f t="shared" si="284"/>
        <v>11.442647265439536</v>
      </c>
      <c r="AS1823" s="63">
        <f t="shared" si="284"/>
        <v>11.486445582434989</v>
      </c>
      <c r="AT1823" s="63">
        <f t="shared" si="284"/>
        <v>11.626608381821566</v>
      </c>
      <c r="AU1823" s="63">
        <f t="shared" si="265"/>
        <v>11.961094544128683</v>
      </c>
      <c r="AV1823" s="217">
        <f t="shared" si="266"/>
        <v>-1.1469132254240177E-2</v>
      </c>
      <c r="AW1823" s="218">
        <f t="shared" si="267"/>
        <v>-9999</v>
      </c>
      <c r="AX1823" s="219">
        <f t="shared" si="268"/>
        <v>0</v>
      </c>
      <c r="AY1823" s="218">
        <f t="shared" si="269"/>
        <v>-9999</v>
      </c>
      <c r="AZ1823" s="63"/>
      <c r="BA1823" s="15">
        <f t="shared" si="270"/>
        <v>-2.7356411602726298E-3</v>
      </c>
      <c r="BB1823" s="15">
        <f t="shared" si="271"/>
        <v>0.4029668420013125</v>
      </c>
      <c r="BC1823" s="15">
        <f t="shared" si="272"/>
        <v>-0.61751157847624083</v>
      </c>
      <c r="BD1823" s="15">
        <f t="shared" si="273"/>
        <v>-0.10652366954492806</v>
      </c>
      <c r="BE1823" s="15">
        <f t="shared" si="274"/>
        <v>-2.965028905258007</v>
      </c>
      <c r="BF1823" s="15">
        <f t="shared" si="275"/>
        <v>-11.297910949131783</v>
      </c>
      <c r="BG1823" s="63">
        <f t="shared" si="285"/>
        <v>9.7786993762034928</v>
      </c>
      <c r="BH1823" s="63">
        <f t="shared" si="285"/>
        <v>9.7894726175737006</v>
      </c>
      <c r="BI1823" s="63">
        <f t="shared" si="285"/>
        <v>9.7705253791329838</v>
      </c>
      <c r="BJ1823" s="63">
        <f t="shared" si="285"/>
        <v>9.8039400735741484</v>
      </c>
      <c r="BK1823" s="63">
        <f t="shared" si="285"/>
        <v>9.7452814473518927</v>
      </c>
      <c r="BL1823" s="63">
        <f t="shared" si="285"/>
        <v>9.8491703599934741</v>
      </c>
      <c r="BM1823" s="63">
        <f t="shared" si="285"/>
        <v>9.6676216473938421</v>
      </c>
      <c r="BN1823" s="63">
        <f t="shared" si="277"/>
        <v>9.9950024885659339</v>
      </c>
      <c r="BO1823" s="63"/>
      <c r="BP1823" s="63"/>
    </row>
    <row r="1824" spans="27:68" x14ac:dyDescent="0.2">
      <c r="AA1824" s="217">
        <f t="shared" si="254"/>
        <v>-8.7334910939675485E-3</v>
      </c>
      <c r="AB1824" s="218">
        <f t="shared" si="255"/>
        <v>8.7334910939675485E-3</v>
      </c>
      <c r="AC1824" s="218">
        <f t="shared" si="256"/>
        <v>0</v>
      </c>
      <c r="AD1824" s="219">
        <f t="shared" si="257"/>
        <v>0</v>
      </c>
      <c r="AH1824" s="15">
        <f t="shared" si="258"/>
        <v>-2.9058447674383151E-2</v>
      </c>
      <c r="AI1824" s="15">
        <f t="shared" si="259"/>
        <v>0.86784475089518831</v>
      </c>
      <c r="AJ1824" s="15">
        <f t="shared" si="260"/>
        <v>-0.34557801426238927</v>
      </c>
      <c r="AK1824" s="15">
        <f t="shared" si="261"/>
        <v>-0.57281307343954613</v>
      </c>
      <c r="AL1824" s="15">
        <f t="shared" si="262"/>
        <v>-1.797541498954438</v>
      </c>
      <c r="AM1824" s="15">
        <f t="shared" si="263"/>
        <v>-1.2569818375265711</v>
      </c>
      <c r="AN1824" s="63">
        <f t="shared" si="284"/>
        <v>11.427189962028823</v>
      </c>
      <c r="AO1824" s="63">
        <f t="shared" si="284"/>
        <v>11.427367754312771</v>
      </c>
      <c r="AP1824" s="63">
        <f t="shared" si="284"/>
        <v>11.428089863368749</v>
      </c>
      <c r="AQ1824" s="63">
        <f t="shared" si="284"/>
        <v>11.431011199874796</v>
      </c>
      <c r="AR1824" s="63">
        <f t="shared" si="284"/>
        <v>11.442647265439536</v>
      </c>
      <c r="AS1824" s="63">
        <f t="shared" si="284"/>
        <v>11.486445582434989</v>
      </c>
      <c r="AT1824" s="63">
        <f t="shared" si="284"/>
        <v>11.626608381821566</v>
      </c>
      <c r="AU1824" s="63">
        <f t="shared" si="265"/>
        <v>11.961094544128683</v>
      </c>
      <c r="AV1824" s="217">
        <f t="shared" si="266"/>
        <v>-1.1469132254240177E-2</v>
      </c>
      <c r="AW1824" s="218">
        <f t="shared" si="267"/>
        <v>-9999</v>
      </c>
      <c r="AX1824" s="219">
        <f t="shared" si="268"/>
        <v>0</v>
      </c>
      <c r="AY1824" s="218">
        <f t="shared" si="269"/>
        <v>-9999</v>
      </c>
      <c r="AZ1824" s="63"/>
      <c r="BA1824" s="15">
        <f t="shared" si="270"/>
        <v>-2.7356411602726298E-3</v>
      </c>
      <c r="BB1824" s="15">
        <f t="shared" si="271"/>
        <v>0.4029668420013125</v>
      </c>
      <c r="BC1824" s="15">
        <f t="shared" si="272"/>
        <v>-0.61751157847624083</v>
      </c>
      <c r="BD1824" s="15">
        <f t="shared" si="273"/>
        <v>-0.10652366954492806</v>
      </c>
      <c r="BE1824" s="15">
        <f t="shared" si="274"/>
        <v>-2.965028905258007</v>
      </c>
      <c r="BF1824" s="15">
        <f t="shared" si="275"/>
        <v>-11.297910949131783</v>
      </c>
      <c r="BG1824" s="63">
        <f t="shared" si="285"/>
        <v>9.7786993762034928</v>
      </c>
      <c r="BH1824" s="63">
        <f t="shared" si="285"/>
        <v>9.7894726175737006</v>
      </c>
      <c r="BI1824" s="63">
        <f t="shared" si="285"/>
        <v>9.7705253791329838</v>
      </c>
      <c r="BJ1824" s="63">
        <f t="shared" si="285"/>
        <v>9.8039400735741484</v>
      </c>
      <c r="BK1824" s="63">
        <f t="shared" si="285"/>
        <v>9.7452814473518927</v>
      </c>
      <c r="BL1824" s="63">
        <f t="shared" si="285"/>
        <v>9.8491703599934741</v>
      </c>
      <c r="BM1824" s="63">
        <f t="shared" si="285"/>
        <v>9.6676216473938421</v>
      </c>
      <c r="BN1824" s="63">
        <f t="shared" si="277"/>
        <v>9.9950024885659339</v>
      </c>
      <c r="BO1824" s="63"/>
      <c r="BP1824" s="63"/>
    </row>
    <row r="1825" spans="27:68" x14ac:dyDescent="0.2">
      <c r="AA1825" s="217">
        <f t="shared" si="254"/>
        <v>-8.7334910939675485E-3</v>
      </c>
      <c r="AB1825" s="218">
        <f t="shared" si="255"/>
        <v>8.7334910939675485E-3</v>
      </c>
      <c r="AC1825" s="218">
        <f t="shared" si="256"/>
        <v>0</v>
      </c>
      <c r="AD1825" s="219">
        <f t="shared" si="257"/>
        <v>0</v>
      </c>
      <c r="AH1825" s="15">
        <f t="shared" si="258"/>
        <v>-2.9058447674383151E-2</v>
      </c>
      <c r="AI1825" s="15">
        <f t="shared" si="259"/>
        <v>0.86784475089518831</v>
      </c>
      <c r="AJ1825" s="15">
        <f t="shared" si="260"/>
        <v>-0.34557801426238927</v>
      </c>
      <c r="AK1825" s="15">
        <f t="shared" si="261"/>
        <v>-0.57281307343954613</v>
      </c>
      <c r="AL1825" s="15">
        <f t="shared" si="262"/>
        <v>-1.797541498954438</v>
      </c>
      <c r="AM1825" s="15">
        <f t="shared" si="263"/>
        <v>-1.2569818375265711</v>
      </c>
      <c r="AN1825" s="63">
        <f t="shared" si="284"/>
        <v>11.427189962028823</v>
      </c>
      <c r="AO1825" s="63">
        <f t="shared" si="284"/>
        <v>11.427367754312771</v>
      </c>
      <c r="AP1825" s="63">
        <f t="shared" si="284"/>
        <v>11.428089863368749</v>
      </c>
      <c r="AQ1825" s="63">
        <f t="shared" si="284"/>
        <v>11.431011199874796</v>
      </c>
      <c r="AR1825" s="63">
        <f t="shared" si="284"/>
        <v>11.442647265439536</v>
      </c>
      <c r="AS1825" s="63">
        <f t="shared" si="284"/>
        <v>11.486445582434989</v>
      </c>
      <c r="AT1825" s="63">
        <f t="shared" si="284"/>
        <v>11.626608381821566</v>
      </c>
      <c r="AU1825" s="63">
        <f t="shared" si="265"/>
        <v>11.961094544128683</v>
      </c>
      <c r="AV1825" s="217">
        <f t="shared" si="266"/>
        <v>-1.1469132254240177E-2</v>
      </c>
      <c r="AW1825" s="218">
        <f t="shared" si="267"/>
        <v>-9999</v>
      </c>
      <c r="AX1825" s="219">
        <f t="shared" si="268"/>
        <v>0</v>
      </c>
      <c r="AY1825" s="218">
        <f t="shared" si="269"/>
        <v>-9999</v>
      </c>
      <c r="AZ1825" s="63"/>
      <c r="BA1825" s="15">
        <f t="shared" si="270"/>
        <v>-2.7356411602726298E-3</v>
      </c>
      <c r="BB1825" s="15">
        <f t="shared" si="271"/>
        <v>0.4029668420013125</v>
      </c>
      <c r="BC1825" s="15">
        <f t="shared" si="272"/>
        <v>-0.61751157847624083</v>
      </c>
      <c r="BD1825" s="15">
        <f t="shared" si="273"/>
        <v>-0.10652366954492806</v>
      </c>
      <c r="BE1825" s="15">
        <f t="shared" si="274"/>
        <v>-2.965028905258007</v>
      </c>
      <c r="BF1825" s="15">
        <f t="shared" si="275"/>
        <v>-11.297910949131783</v>
      </c>
      <c r="BG1825" s="63">
        <f t="shared" si="285"/>
        <v>9.7786993762034928</v>
      </c>
      <c r="BH1825" s="63">
        <f t="shared" si="285"/>
        <v>9.7894726175737006</v>
      </c>
      <c r="BI1825" s="63">
        <f t="shared" si="285"/>
        <v>9.7705253791329838</v>
      </c>
      <c r="BJ1825" s="63">
        <f t="shared" si="285"/>
        <v>9.8039400735741484</v>
      </c>
      <c r="BK1825" s="63">
        <f t="shared" si="285"/>
        <v>9.7452814473518927</v>
      </c>
      <c r="BL1825" s="63">
        <f t="shared" si="285"/>
        <v>9.8491703599934741</v>
      </c>
      <c r="BM1825" s="63">
        <f t="shared" si="285"/>
        <v>9.6676216473938421</v>
      </c>
      <c r="BN1825" s="63">
        <f t="shared" si="277"/>
        <v>9.9950024885659339</v>
      </c>
      <c r="BO1825" s="63"/>
      <c r="BP1825" s="63"/>
    </row>
    <row r="1826" spans="27:68" x14ac:dyDescent="0.2">
      <c r="AA1826" s="217">
        <f t="shared" si="254"/>
        <v>-8.7334910939675485E-3</v>
      </c>
      <c r="AB1826" s="218">
        <f t="shared" si="255"/>
        <v>8.7334910939675485E-3</v>
      </c>
      <c r="AC1826" s="218">
        <f t="shared" si="256"/>
        <v>0</v>
      </c>
      <c r="AD1826" s="219">
        <f t="shared" si="257"/>
        <v>0</v>
      </c>
      <c r="AH1826" s="15">
        <f t="shared" si="258"/>
        <v>-2.9058447674383151E-2</v>
      </c>
      <c r="AI1826" s="15">
        <f t="shared" si="259"/>
        <v>0.86784475089518831</v>
      </c>
      <c r="AJ1826" s="15">
        <f t="shared" si="260"/>
        <v>-0.34557801426238927</v>
      </c>
      <c r="AK1826" s="15">
        <f t="shared" si="261"/>
        <v>-0.57281307343954613</v>
      </c>
      <c r="AL1826" s="15">
        <f t="shared" si="262"/>
        <v>-1.797541498954438</v>
      </c>
      <c r="AM1826" s="15">
        <f t="shared" si="263"/>
        <v>-1.2569818375265711</v>
      </c>
      <c r="AN1826" s="63">
        <f t="shared" si="284"/>
        <v>11.427189962028823</v>
      </c>
      <c r="AO1826" s="63">
        <f t="shared" si="284"/>
        <v>11.427367754312771</v>
      </c>
      <c r="AP1826" s="63">
        <f t="shared" si="284"/>
        <v>11.428089863368749</v>
      </c>
      <c r="AQ1826" s="63">
        <f t="shared" si="284"/>
        <v>11.431011199874796</v>
      </c>
      <c r="AR1826" s="63">
        <f t="shared" si="284"/>
        <v>11.442647265439536</v>
      </c>
      <c r="AS1826" s="63">
        <f t="shared" si="284"/>
        <v>11.486445582434989</v>
      </c>
      <c r="AT1826" s="63">
        <f t="shared" si="284"/>
        <v>11.626608381821566</v>
      </c>
      <c r="AU1826" s="63">
        <f t="shared" si="265"/>
        <v>11.961094544128683</v>
      </c>
      <c r="AV1826" s="217">
        <f t="shared" si="266"/>
        <v>-1.1469132254240177E-2</v>
      </c>
      <c r="AW1826" s="218">
        <f t="shared" si="267"/>
        <v>-9999</v>
      </c>
      <c r="AX1826" s="219">
        <f t="shared" si="268"/>
        <v>0</v>
      </c>
      <c r="AY1826" s="218">
        <f t="shared" si="269"/>
        <v>-9999</v>
      </c>
      <c r="AZ1826" s="63"/>
      <c r="BA1826" s="15">
        <f t="shared" si="270"/>
        <v>-2.7356411602726298E-3</v>
      </c>
      <c r="BB1826" s="15">
        <f t="shared" si="271"/>
        <v>0.4029668420013125</v>
      </c>
      <c r="BC1826" s="15">
        <f t="shared" si="272"/>
        <v>-0.61751157847624083</v>
      </c>
      <c r="BD1826" s="15">
        <f t="shared" si="273"/>
        <v>-0.10652366954492806</v>
      </c>
      <c r="BE1826" s="15">
        <f t="shared" si="274"/>
        <v>-2.965028905258007</v>
      </c>
      <c r="BF1826" s="15">
        <f t="shared" si="275"/>
        <v>-11.297910949131783</v>
      </c>
      <c r="BG1826" s="63">
        <f t="shared" si="285"/>
        <v>9.7786993762034928</v>
      </c>
      <c r="BH1826" s="63">
        <f t="shared" si="285"/>
        <v>9.7894726175737006</v>
      </c>
      <c r="BI1826" s="63">
        <f t="shared" si="285"/>
        <v>9.7705253791329838</v>
      </c>
      <c r="BJ1826" s="63">
        <f t="shared" si="285"/>
        <v>9.8039400735741484</v>
      </c>
      <c r="BK1826" s="63">
        <f t="shared" si="285"/>
        <v>9.7452814473518927</v>
      </c>
      <c r="BL1826" s="63">
        <f t="shared" si="285"/>
        <v>9.8491703599934741</v>
      </c>
      <c r="BM1826" s="63">
        <f t="shared" si="285"/>
        <v>9.6676216473938421</v>
      </c>
      <c r="BN1826" s="63">
        <f t="shared" si="277"/>
        <v>9.9950024885659339</v>
      </c>
      <c r="BO1826" s="63"/>
      <c r="BP1826" s="63"/>
    </row>
    <row r="1827" spans="27:68" x14ac:dyDescent="0.2">
      <c r="AA1827" s="217">
        <f t="shared" si="254"/>
        <v>-8.7334910939675485E-3</v>
      </c>
      <c r="AB1827" s="218">
        <f t="shared" si="255"/>
        <v>8.7334910939675485E-3</v>
      </c>
      <c r="AC1827" s="218">
        <f t="shared" si="256"/>
        <v>0</v>
      </c>
      <c r="AD1827" s="219">
        <f t="shared" si="257"/>
        <v>0</v>
      </c>
      <c r="AH1827" s="15">
        <f t="shared" si="258"/>
        <v>-2.9058447674383151E-2</v>
      </c>
      <c r="AI1827" s="15">
        <f t="shared" si="259"/>
        <v>0.86784475089518831</v>
      </c>
      <c r="AJ1827" s="15">
        <f t="shared" si="260"/>
        <v>-0.34557801426238927</v>
      </c>
      <c r="AK1827" s="15">
        <f t="shared" si="261"/>
        <v>-0.57281307343954613</v>
      </c>
      <c r="AL1827" s="15">
        <f t="shared" si="262"/>
        <v>-1.797541498954438</v>
      </c>
      <c r="AM1827" s="15">
        <f t="shared" si="263"/>
        <v>-1.2569818375265711</v>
      </c>
      <c r="AN1827" s="63">
        <f t="shared" si="284"/>
        <v>11.427189962028823</v>
      </c>
      <c r="AO1827" s="63">
        <f t="shared" si="284"/>
        <v>11.427367754312771</v>
      </c>
      <c r="AP1827" s="63">
        <f t="shared" si="284"/>
        <v>11.428089863368749</v>
      </c>
      <c r="AQ1827" s="63">
        <f t="shared" si="284"/>
        <v>11.431011199874796</v>
      </c>
      <c r="AR1827" s="63">
        <f t="shared" si="284"/>
        <v>11.442647265439536</v>
      </c>
      <c r="AS1827" s="63">
        <f t="shared" si="284"/>
        <v>11.486445582434989</v>
      </c>
      <c r="AT1827" s="63">
        <f t="shared" si="284"/>
        <v>11.626608381821566</v>
      </c>
      <c r="AU1827" s="63">
        <f t="shared" si="265"/>
        <v>11.961094544128683</v>
      </c>
      <c r="AV1827" s="217">
        <f t="shared" si="266"/>
        <v>-1.1469132254240177E-2</v>
      </c>
      <c r="AW1827" s="218">
        <f t="shared" si="267"/>
        <v>-9999</v>
      </c>
      <c r="AX1827" s="219">
        <f t="shared" si="268"/>
        <v>0</v>
      </c>
      <c r="AY1827" s="218">
        <f t="shared" si="269"/>
        <v>-9999</v>
      </c>
      <c r="AZ1827" s="63"/>
      <c r="BA1827" s="15">
        <f t="shared" si="270"/>
        <v>-2.7356411602726298E-3</v>
      </c>
      <c r="BB1827" s="15">
        <f t="shared" si="271"/>
        <v>0.4029668420013125</v>
      </c>
      <c r="BC1827" s="15">
        <f t="shared" si="272"/>
        <v>-0.61751157847624083</v>
      </c>
      <c r="BD1827" s="15">
        <f t="shared" si="273"/>
        <v>-0.10652366954492806</v>
      </c>
      <c r="BE1827" s="15">
        <f t="shared" si="274"/>
        <v>-2.965028905258007</v>
      </c>
      <c r="BF1827" s="15">
        <f t="shared" si="275"/>
        <v>-11.297910949131783</v>
      </c>
      <c r="BG1827" s="63">
        <f t="shared" si="285"/>
        <v>9.7786993762034928</v>
      </c>
      <c r="BH1827" s="63">
        <f t="shared" si="285"/>
        <v>9.7894726175737006</v>
      </c>
      <c r="BI1827" s="63">
        <f t="shared" si="285"/>
        <v>9.7705253791329838</v>
      </c>
      <c r="BJ1827" s="63">
        <f t="shared" si="285"/>
        <v>9.8039400735741484</v>
      </c>
      <c r="BK1827" s="63">
        <f t="shared" si="285"/>
        <v>9.7452814473518927</v>
      </c>
      <c r="BL1827" s="63">
        <f t="shared" si="285"/>
        <v>9.8491703599934741</v>
      </c>
      <c r="BM1827" s="63">
        <f t="shared" si="285"/>
        <v>9.6676216473938421</v>
      </c>
      <c r="BN1827" s="63">
        <f t="shared" si="277"/>
        <v>9.9950024885659339</v>
      </c>
      <c r="BO1827" s="63"/>
      <c r="BP1827" s="63"/>
    </row>
    <row r="1828" spans="27:68" x14ac:dyDescent="0.2">
      <c r="AA1828" s="217">
        <f t="shared" si="254"/>
        <v>-8.7334910939675485E-3</v>
      </c>
      <c r="AB1828" s="218">
        <f t="shared" si="255"/>
        <v>8.7334910939675485E-3</v>
      </c>
      <c r="AC1828" s="218">
        <f t="shared" si="256"/>
        <v>0</v>
      </c>
      <c r="AD1828" s="219">
        <f t="shared" si="257"/>
        <v>0</v>
      </c>
      <c r="AH1828" s="15">
        <f t="shared" si="258"/>
        <v>-2.9058447674383151E-2</v>
      </c>
      <c r="AI1828" s="15">
        <f t="shared" si="259"/>
        <v>0.86784475089518831</v>
      </c>
      <c r="AJ1828" s="15">
        <f t="shared" si="260"/>
        <v>-0.34557801426238927</v>
      </c>
      <c r="AK1828" s="15">
        <f t="shared" si="261"/>
        <v>-0.57281307343954613</v>
      </c>
      <c r="AL1828" s="15">
        <f t="shared" si="262"/>
        <v>-1.797541498954438</v>
      </c>
      <c r="AM1828" s="15">
        <f t="shared" si="263"/>
        <v>-1.2569818375265711</v>
      </c>
      <c r="AN1828" s="63">
        <f t="shared" si="284"/>
        <v>11.427189962028823</v>
      </c>
      <c r="AO1828" s="63">
        <f t="shared" si="284"/>
        <v>11.427367754312771</v>
      </c>
      <c r="AP1828" s="63">
        <f t="shared" si="284"/>
        <v>11.428089863368749</v>
      </c>
      <c r="AQ1828" s="63">
        <f t="shared" si="284"/>
        <v>11.431011199874796</v>
      </c>
      <c r="AR1828" s="63">
        <f t="shared" si="284"/>
        <v>11.442647265439536</v>
      </c>
      <c r="AS1828" s="63">
        <f t="shared" si="284"/>
        <v>11.486445582434989</v>
      </c>
      <c r="AT1828" s="63">
        <f t="shared" si="284"/>
        <v>11.626608381821566</v>
      </c>
      <c r="AU1828" s="63">
        <f t="shared" si="265"/>
        <v>11.961094544128683</v>
      </c>
      <c r="AV1828" s="217">
        <f t="shared" si="266"/>
        <v>-1.1469132254240177E-2</v>
      </c>
      <c r="AW1828" s="218">
        <f t="shared" si="267"/>
        <v>-9999</v>
      </c>
      <c r="AX1828" s="219">
        <f t="shared" si="268"/>
        <v>0</v>
      </c>
      <c r="AY1828" s="218">
        <f t="shared" si="269"/>
        <v>-9999</v>
      </c>
      <c r="AZ1828" s="63"/>
      <c r="BA1828" s="15">
        <f t="shared" si="270"/>
        <v>-2.7356411602726298E-3</v>
      </c>
      <c r="BB1828" s="15">
        <f t="shared" si="271"/>
        <v>0.4029668420013125</v>
      </c>
      <c r="BC1828" s="15">
        <f t="shared" si="272"/>
        <v>-0.61751157847624083</v>
      </c>
      <c r="BD1828" s="15">
        <f t="shared" si="273"/>
        <v>-0.10652366954492806</v>
      </c>
      <c r="BE1828" s="15">
        <f t="shared" si="274"/>
        <v>-2.965028905258007</v>
      </c>
      <c r="BF1828" s="15">
        <f t="shared" si="275"/>
        <v>-11.297910949131783</v>
      </c>
      <c r="BG1828" s="63">
        <f t="shared" si="285"/>
        <v>9.7786993762034928</v>
      </c>
      <c r="BH1828" s="63">
        <f t="shared" si="285"/>
        <v>9.7894726175737006</v>
      </c>
      <c r="BI1828" s="63">
        <f t="shared" si="285"/>
        <v>9.7705253791329838</v>
      </c>
      <c r="BJ1828" s="63">
        <f t="shared" si="285"/>
        <v>9.8039400735741484</v>
      </c>
      <c r="BK1828" s="63">
        <f t="shared" si="285"/>
        <v>9.7452814473518927</v>
      </c>
      <c r="BL1828" s="63">
        <f t="shared" si="285"/>
        <v>9.8491703599934741</v>
      </c>
      <c r="BM1828" s="63">
        <f t="shared" si="285"/>
        <v>9.6676216473938421</v>
      </c>
      <c r="BN1828" s="63">
        <f t="shared" si="277"/>
        <v>9.9950024885659339</v>
      </c>
      <c r="BO1828" s="63"/>
      <c r="BP1828" s="63"/>
    </row>
    <row r="1829" spans="27:68" x14ac:dyDescent="0.2">
      <c r="AA1829" s="217">
        <f t="shared" si="254"/>
        <v>-8.7334910939675485E-3</v>
      </c>
      <c r="AB1829" s="218">
        <f t="shared" si="255"/>
        <v>8.7334910939675485E-3</v>
      </c>
      <c r="AC1829" s="218">
        <f t="shared" si="256"/>
        <v>0</v>
      </c>
      <c r="AD1829" s="219">
        <f t="shared" si="257"/>
        <v>0</v>
      </c>
      <c r="AH1829" s="15">
        <f t="shared" si="258"/>
        <v>-2.9058447674383151E-2</v>
      </c>
      <c r="AI1829" s="15">
        <f t="shared" si="259"/>
        <v>0.86784475089518831</v>
      </c>
      <c r="AJ1829" s="15">
        <f t="shared" si="260"/>
        <v>-0.34557801426238927</v>
      </c>
      <c r="AK1829" s="15">
        <f t="shared" si="261"/>
        <v>-0.57281307343954613</v>
      </c>
      <c r="AL1829" s="15">
        <f t="shared" si="262"/>
        <v>-1.797541498954438</v>
      </c>
      <c r="AM1829" s="15">
        <f t="shared" si="263"/>
        <v>-1.2569818375265711</v>
      </c>
      <c r="AN1829" s="63">
        <f t="shared" si="284"/>
        <v>11.427189962028823</v>
      </c>
      <c r="AO1829" s="63">
        <f t="shared" si="284"/>
        <v>11.427367754312771</v>
      </c>
      <c r="AP1829" s="63">
        <f t="shared" si="284"/>
        <v>11.428089863368749</v>
      </c>
      <c r="AQ1829" s="63">
        <f t="shared" si="284"/>
        <v>11.431011199874796</v>
      </c>
      <c r="AR1829" s="63">
        <f t="shared" si="284"/>
        <v>11.442647265439536</v>
      </c>
      <c r="AS1829" s="63">
        <f t="shared" si="284"/>
        <v>11.486445582434989</v>
      </c>
      <c r="AT1829" s="63">
        <f t="shared" si="284"/>
        <v>11.626608381821566</v>
      </c>
      <c r="AU1829" s="63">
        <f t="shared" si="265"/>
        <v>11.961094544128683</v>
      </c>
      <c r="AV1829" s="217">
        <f t="shared" si="266"/>
        <v>-1.1469132254240177E-2</v>
      </c>
      <c r="AW1829" s="218">
        <f t="shared" si="267"/>
        <v>-9999</v>
      </c>
      <c r="AX1829" s="219">
        <f t="shared" si="268"/>
        <v>0</v>
      </c>
      <c r="AY1829" s="218">
        <f t="shared" si="269"/>
        <v>-9999</v>
      </c>
      <c r="AZ1829" s="63"/>
      <c r="BA1829" s="15">
        <f t="shared" si="270"/>
        <v>-2.7356411602726298E-3</v>
      </c>
      <c r="BB1829" s="15">
        <f t="shared" si="271"/>
        <v>0.4029668420013125</v>
      </c>
      <c r="BC1829" s="15">
        <f t="shared" si="272"/>
        <v>-0.61751157847624083</v>
      </c>
      <c r="BD1829" s="15">
        <f t="shared" si="273"/>
        <v>-0.10652366954492806</v>
      </c>
      <c r="BE1829" s="15">
        <f t="shared" si="274"/>
        <v>-2.965028905258007</v>
      </c>
      <c r="BF1829" s="15">
        <f t="shared" si="275"/>
        <v>-11.297910949131783</v>
      </c>
      <c r="BG1829" s="63">
        <f t="shared" si="285"/>
        <v>9.7786993762034928</v>
      </c>
      <c r="BH1829" s="63">
        <f t="shared" si="285"/>
        <v>9.7894726175737006</v>
      </c>
      <c r="BI1829" s="63">
        <f t="shared" si="285"/>
        <v>9.7705253791329838</v>
      </c>
      <c r="BJ1829" s="63">
        <f t="shared" si="285"/>
        <v>9.8039400735741484</v>
      </c>
      <c r="BK1829" s="63">
        <f t="shared" si="285"/>
        <v>9.7452814473518927</v>
      </c>
      <c r="BL1829" s="63">
        <f t="shared" si="285"/>
        <v>9.8491703599934741</v>
      </c>
      <c r="BM1829" s="63">
        <f t="shared" si="285"/>
        <v>9.6676216473938421</v>
      </c>
      <c r="BN1829" s="63">
        <f t="shared" si="277"/>
        <v>9.9950024885659339</v>
      </c>
      <c r="BO1829" s="63"/>
      <c r="BP1829" s="63"/>
    </row>
    <row r="1830" spans="27:68" x14ac:dyDescent="0.2">
      <c r="AA1830" s="217">
        <f t="shared" si="254"/>
        <v>-8.7334910939675485E-3</v>
      </c>
      <c r="AB1830" s="218">
        <f t="shared" si="255"/>
        <v>8.7334910939675485E-3</v>
      </c>
      <c r="AC1830" s="218">
        <f t="shared" si="256"/>
        <v>0</v>
      </c>
      <c r="AD1830" s="219">
        <f t="shared" si="257"/>
        <v>0</v>
      </c>
      <c r="AH1830" s="15">
        <f t="shared" si="258"/>
        <v>-2.9058447674383151E-2</v>
      </c>
      <c r="AI1830" s="15">
        <f t="shared" si="259"/>
        <v>0.86784475089518831</v>
      </c>
      <c r="AJ1830" s="15">
        <f t="shared" si="260"/>
        <v>-0.34557801426238927</v>
      </c>
      <c r="AK1830" s="15">
        <f t="shared" si="261"/>
        <v>-0.57281307343954613</v>
      </c>
      <c r="AL1830" s="15">
        <f t="shared" si="262"/>
        <v>-1.797541498954438</v>
      </c>
      <c r="AM1830" s="15">
        <f t="shared" si="263"/>
        <v>-1.2569818375265711</v>
      </c>
      <c r="AN1830" s="63">
        <f t="shared" si="284"/>
        <v>11.427189962028823</v>
      </c>
      <c r="AO1830" s="63">
        <f t="shared" si="284"/>
        <v>11.427367754312771</v>
      </c>
      <c r="AP1830" s="63">
        <f t="shared" si="284"/>
        <v>11.428089863368749</v>
      </c>
      <c r="AQ1830" s="63">
        <f t="shared" si="284"/>
        <v>11.431011199874796</v>
      </c>
      <c r="AR1830" s="63">
        <f t="shared" si="284"/>
        <v>11.442647265439536</v>
      </c>
      <c r="AS1830" s="63">
        <f t="shared" si="284"/>
        <v>11.486445582434989</v>
      </c>
      <c r="AT1830" s="63">
        <f t="shared" si="284"/>
        <v>11.626608381821566</v>
      </c>
      <c r="AU1830" s="63">
        <f t="shared" si="265"/>
        <v>11.961094544128683</v>
      </c>
      <c r="AV1830" s="217">
        <f t="shared" si="266"/>
        <v>-1.1469132254240177E-2</v>
      </c>
      <c r="AW1830" s="218">
        <f t="shared" si="267"/>
        <v>-9999</v>
      </c>
      <c r="AX1830" s="219">
        <f t="shared" si="268"/>
        <v>0</v>
      </c>
      <c r="AY1830" s="218">
        <f t="shared" si="269"/>
        <v>-9999</v>
      </c>
      <c r="AZ1830" s="63"/>
      <c r="BA1830" s="15">
        <f t="shared" si="270"/>
        <v>-2.7356411602726298E-3</v>
      </c>
      <c r="BB1830" s="15">
        <f t="shared" si="271"/>
        <v>0.4029668420013125</v>
      </c>
      <c r="BC1830" s="15">
        <f t="shared" si="272"/>
        <v>-0.61751157847624083</v>
      </c>
      <c r="BD1830" s="15">
        <f t="shared" si="273"/>
        <v>-0.10652366954492806</v>
      </c>
      <c r="BE1830" s="15">
        <f t="shared" si="274"/>
        <v>-2.965028905258007</v>
      </c>
      <c r="BF1830" s="15">
        <f t="shared" si="275"/>
        <v>-11.297910949131783</v>
      </c>
      <c r="BG1830" s="63">
        <f t="shared" si="285"/>
        <v>9.7786993762034928</v>
      </c>
      <c r="BH1830" s="63">
        <f t="shared" si="285"/>
        <v>9.7894726175737006</v>
      </c>
      <c r="BI1830" s="63">
        <f t="shared" si="285"/>
        <v>9.7705253791329838</v>
      </c>
      <c r="BJ1830" s="63">
        <f t="shared" si="285"/>
        <v>9.8039400735741484</v>
      </c>
      <c r="BK1830" s="63">
        <f t="shared" si="285"/>
        <v>9.7452814473518927</v>
      </c>
      <c r="BL1830" s="63">
        <f t="shared" si="285"/>
        <v>9.8491703599934741</v>
      </c>
      <c r="BM1830" s="63">
        <f t="shared" si="285"/>
        <v>9.6676216473938421</v>
      </c>
      <c r="BN1830" s="63">
        <f t="shared" si="277"/>
        <v>9.9950024885659339</v>
      </c>
      <c r="BO1830" s="63"/>
      <c r="BP1830" s="63"/>
    </row>
    <row r="1831" spans="27:68" x14ac:dyDescent="0.2">
      <c r="AA1831" s="217">
        <f t="shared" si="254"/>
        <v>-8.7334910939675485E-3</v>
      </c>
      <c r="AB1831" s="218">
        <f t="shared" si="255"/>
        <v>8.7334910939675485E-3</v>
      </c>
      <c r="AC1831" s="218">
        <f t="shared" si="256"/>
        <v>0</v>
      </c>
      <c r="AD1831" s="219">
        <f t="shared" si="257"/>
        <v>0</v>
      </c>
      <c r="AH1831" s="15">
        <f t="shared" si="258"/>
        <v>-2.9058447674383151E-2</v>
      </c>
      <c r="AI1831" s="15">
        <f t="shared" si="259"/>
        <v>0.86784475089518831</v>
      </c>
      <c r="AJ1831" s="15">
        <f t="shared" si="260"/>
        <v>-0.34557801426238927</v>
      </c>
      <c r="AK1831" s="15">
        <f t="shared" si="261"/>
        <v>-0.57281307343954613</v>
      </c>
      <c r="AL1831" s="15">
        <f t="shared" si="262"/>
        <v>-1.797541498954438</v>
      </c>
      <c r="AM1831" s="15">
        <f t="shared" si="263"/>
        <v>-1.2569818375265711</v>
      </c>
      <c r="AN1831" s="63">
        <f t="shared" ref="AN1831:AT1840" si="286">$AU1831+$AB$7*SIN(AO1831)</f>
        <v>11.427189962028823</v>
      </c>
      <c r="AO1831" s="63">
        <f t="shared" si="286"/>
        <v>11.427367754312771</v>
      </c>
      <c r="AP1831" s="63">
        <f t="shared" si="286"/>
        <v>11.428089863368749</v>
      </c>
      <c r="AQ1831" s="63">
        <f t="shared" si="286"/>
        <v>11.431011199874796</v>
      </c>
      <c r="AR1831" s="63">
        <f t="shared" si="286"/>
        <v>11.442647265439536</v>
      </c>
      <c r="AS1831" s="63">
        <f t="shared" si="286"/>
        <v>11.486445582434989</v>
      </c>
      <c r="AT1831" s="63">
        <f t="shared" si="286"/>
        <v>11.626608381821566</v>
      </c>
      <c r="AU1831" s="63">
        <f t="shared" si="265"/>
        <v>11.961094544128683</v>
      </c>
      <c r="AV1831" s="217">
        <f t="shared" si="266"/>
        <v>-1.1469132254240177E-2</v>
      </c>
      <c r="AW1831" s="218">
        <f t="shared" si="267"/>
        <v>-9999</v>
      </c>
      <c r="AX1831" s="219">
        <f t="shared" si="268"/>
        <v>0</v>
      </c>
      <c r="AY1831" s="218">
        <f t="shared" si="269"/>
        <v>-9999</v>
      </c>
      <c r="AZ1831" s="63"/>
      <c r="BA1831" s="15">
        <f t="shared" si="270"/>
        <v>-2.7356411602726298E-3</v>
      </c>
      <c r="BB1831" s="15">
        <f t="shared" si="271"/>
        <v>0.4029668420013125</v>
      </c>
      <c r="BC1831" s="15">
        <f t="shared" si="272"/>
        <v>-0.61751157847624083</v>
      </c>
      <c r="BD1831" s="15">
        <f t="shared" si="273"/>
        <v>-0.10652366954492806</v>
      </c>
      <c r="BE1831" s="15">
        <f t="shared" si="274"/>
        <v>-2.965028905258007</v>
      </c>
      <c r="BF1831" s="15">
        <f t="shared" si="275"/>
        <v>-11.297910949131783</v>
      </c>
      <c r="BG1831" s="63">
        <f t="shared" ref="BG1831:BM1840" si="287">$BN1831+$BB$7*SIN(BH1831)</f>
        <v>9.7786993762034928</v>
      </c>
      <c r="BH1831" s="63">
        <f t="shared" si="287"/>
        <v>9.7894726175737006</v>
      </c>
      <c r="BI1831" s="63">
        <f t="shared" si="287"/>
        <v>9.7705253791329838</v>
      </c>
      <c r="BJ1831" s="63">
        <f t="shared" si="287"/>
        <v>9.8039400735741484</v>
      </c>
      <c r="BK1831" s="63">
        <f t="shared" si="287"/>
        <v>9.7452814473518927</v>
      </c>
      <c r="BL1831" s="63">
        <f t="shared" si="287"/>
        <v>9.8491703599934741</v>
      </c>
      <c r="BM1831" s="63">
        <f t="shared" si="287"/>
        <v>9.6676216473938421</v>
      </c>
      <c r="BN1831" s="63">
        <f t="shared" si="277"/>
        <v>9.9950024885659339</v>
      </c>
      <c r="BO1831" s="63"/>
      <c r="BP1831" s="63"/>
    </row>
    <row r="1832" spans="27:68" x14ac:dyDescent="0.2">
      <c r="AA1832" s="217">
        <f t="shared" si="254"/>
        <v>-8.7334910939675485E-3</v>
      </c>
      <c r="AB1832" s="218">
        <f t="shared" si="255"/>
        <v>8.7334910939675485E-3</v>
      </c>
      <c r="AC1832" s="218">
        <f t="shared" si="256"/>
        <v>0</v>
      </c>
      <c r="AD1832" s="219">
        <f t="shared" si="257"/>
        <v>0</v>
      </c>
      <c r="AH1832" s="15">
        <f t="shared" si="258"/>
        <v>-2.9058447674383151E-2</v>
      </c>
      <c r="AI1832" s="15">
        <f t="shared" si="259"/>
        <v>0.86784475089518831</v>
      </c>
      <c r="AJ1832" s="15">
        <f t="shared" si="260"/>
        <v>-0.34557801426238927</v>
      </c>
      <c r="AK1832" s="15">
        <f t="shared" si="261"/>
        <v>-0.57281307343954613</v>
      </c>
      <c r="AL1832" s="15">
        <f t="shared" si="262"/>
        <v>-1.797541498954438</v>
      </c>
      <c r="AM1832" s="15">
        <f t="shared" si="263"/>
        <v>-1.2569818375265711</v>
      </c>
      <c r="AN1832" s="63">
        <f t="shared" si="286"/>
        <v>11.427189962028823</v>
      </c>
      <c r="AO1832" s="63">
        <f t="shared" si="286"/>
        <v>11.427367754312771</v>
      </c>
      <c r="AP1832" s="63">
        <f t="shared" si="286"/>
        <v>11.428089863368749</v>
      </c>
      <c r="AQ1832" s="63">
        <f t="shared" si="286"/>
        <v>11.431011199874796</v>
      </c>
      <c r="AR1832" s="63">
        <f t="shared" si="286"/>
        <v>11.442647265439536</v>
      </c>
      <c r="AS1832" s="63">
        <f t="shared" si="286"/>
        <v>11.486445582434989</v>
      </c>
      <c r="AT1832" s="63">
        <f t="shared" si="286"/>
        <v>11.626608381821566</v>
      </c>
      <c r="AU1832" s="63">
        <f t="shared" si="265"/>
        <v>11.961094544128683</v>
      </c>
      <c r="AV1832" s="217">
        <f t="shared" si="266"/>
        <v>-1.1469132254240177E-2</v>
      </c>
      <c r="AW1832" s="218">
        <f t="shared" si="267"/>
        <v>-9999</v>
      </c>
      <c r="AX1832" s="219">
        <f t="shared" si="268"/>
        <v>0</v>
      </c>
      <c r="AY1832" s="218">
        <f t="shared" si="269"/>
        <v>-9999</v>
      </c>
      <c r="AZ1832" s="63"/>
      <c r="BA1832" s="15">
        <f t="shared" si="270"/>
        <v>-2.7356411602726298E-3</v>
      </c>
      <c r="BB1832" s="15">
        <f t="shared" si="271"/>
        <v>0.4029668420013125</v>
      </c>
      <c r="BC1832" s="15">
        <f t="shared" si="272"/>
        <v>-0.61751157847624083</v>
      </c>
      <c r="BD1832" s="15">
        <f t="shared" si="273"/>
        <v>-0.10652366954492806</v>
      </c>
      <c r="BE1832" s="15">
        <f t="shared" si="274"/>
        <v>-2.965028905258007</v>
      </c>
      <c r="BF1832" s="15">
        <f t="shared" si="275"/>
        <v>-11.297910949131783</v>
      </c>
      <c r="BG1832" s="63">
        <f t="shared" si="287"/>
        <v>9.7786993762034928</v>
      </c>
      <c r="BH1832" s="63">
        <f t="shared" si="287"/>
        <v>9.7894726175737006</v>
      </c>
      <c r="BI1832" s="63">
        <f t="shared" si="287"/>
        <v>9.7705253791329838</v>
      </c>
      <c r="BJ1832" s="63">
        <f t="shared" si="287"/>
        <v>9.8039400735741484</v>
      </c>
      <c r="BK1832" s="63">
        <f t="shared" si="287"/>
        <v>9.7452814473518927</v>
      </c>
      <c r="BL1832" s="63">
        <f t="shared" si="287"/>
        <v>9.8491703599934741</v>
      </c>
      <c r="BM1832" s="63">
        <f t="shared" si="287"/>
        <v>9.6676216473938421</v>
      </c>
      <c r="BN1832" s="63">
        <f t="shared" si="277"/>
        <v>9.9950024885659339</v>
      </c>
      <c r="BO1832" s="63"/>
      <c r="BP1832" s="63"/>
    </row>
    <row r="1833" spans="27:68" x14ac:dyDescent="0.2">
      <c r="AA1833" s="217">
        <f t="shared" si="254"/>
        <v>-8.7334910939675485E-3</v>
      </c>
      <c r="AB1833" s="218">
        <f t="shared" si="255"/>
        <v>8.7334910939675485E-3</v>
      </c>
      <c r="AC1833" s="218">
        <f t="shared" si="256"/>
        <v>0</v>
      </c>
      <c r="AD1833" s="219">
        <f t="shared" si="257"/>
        <v>0</v>
      </c>
      <c r="AH1833" s="15">
        <f t="shared" si="258"/>
        <v>-2.9058447674383151E-2</v>
      </c>
      <c r="AI1833" s="15">
        <f t="shared" si="259"/>
        <v>0.86784475089518831</v>
      </c>
      <c r="AJ1833" s="15">
        <f t="shared" si="260"/>
        <v>-0.34557801426238927</v>
      </c>
      <c r="AK1833" s="15">
        <f t="shared" si="261"/>
        <v>-0.57281307343954613</v>
      </c>
      <c r="AL1833" s="15">
        <f t="shared" si="262"/>
        <v>-1.797541498954438</v>
      </c>
      <c r="AM1833" s="15">
        <f t="shared" si="263"/>
        <v>-1.2569818375265711</v>
      </c>
      <c r="AN1833" s="63">
        <f t="shared" si="286"/>
        <v>11.427189962028823</v>
      </c>
      <c r="AO1833" s="63">
        <f t="shared" si="286"/>
        <v>11.427367754312771</v>
      </c>
      <c r="AP1833" s="63">
        <f t="shared" si="286"/>
        <v>11.428089863368749</v>
      </c>
      <c r="AQ1833" s="63">
        <f t="shared" si="286"/>
        <v>11.431011199874796</v>
      </c>
      <c r="AR1833" s="63">
        <f t="shared" si="286"/>
        <v>11.442647265439536</v>
      </c>
      <c r="AS1833" s="63">
        <f t="shared" si="286"/>
        <v>11.486445582434989</v>
      </c>
      <c r="AT1833" s="63">
        <f t="shared" si="286"/>
        <v>11.626608381821566</v>
      </c>
      <c r="AU1833" s="63">
        <f t="shared" si="265"/>
        <v>11.961094544128683</v>
      </c>
      <c r="AV1833" s="217">
        <f t="shared" si="266"/>
        <v>-1.1469132254240177E-2</v>
      </c>
      <c r="AW1833" s="218">
        <f t="shared" si="267"/>
        <v>-9999</v>
      </c>
      <c r="AX1833" s="219">
        <f t="shared" si="268"/>
        <v>0</v>
      </c>
      <c r="AY1833" s="218">
        <f t="shared" si="269"/>
        <v>-9999</v>
      </c>
      <c r="AZ1833" s="63"/>
      <c r="BA1833" s="15">
        <f t="shared" si="270"/>
        <v>-2.7356411602726298E-3</v>
      </c>
      <c r="BB1833" s="15">
        <f t="shared" si="271"/>
        <v>0.4029668420013125</v>
      </c>
      <c r="BC1833" s="15">
        <f t="shared" si="272"/>
        <v>-0.61751157847624083</v>
      </c>
      <c r="BD1833" s="15">
        <f t="shared" si="273"/>
        <v>-0.10652366954492806</v>
      </c>
      <c r="BE1833" s="15">
        <f t="shared" si="274"/>
        <v>-2.965028905258007</v>
      </c>
      <c r="BF1833" s="15">
        <f t="shared" si="275"/>
        <v>-11.297910949131783</v>
      </c>
      <c r="BG1833" s="63">
        <f t="shared" si="287"/>
        <v>9.7786993762034928</v>
      </c>
      <c r="BH1833" s="63">
        <f t="shared" si="287"/>
        <v>9.7894726175737006</v>
      </c>
      <c r="BI1833" s="63">
        <f t="shared" si="287"/>
        <v>9.7705253791329838</v>
      </c>
      <c r="BJ1833" s="63">
        <f t="shared" si="287"/>
        <v>9.8039400735741484</v>
      </c>
      <c r="BK1833" s="63">
        <f t="shared" si="287"/>
        <v>9.7452814473518927</v>
      </c>
      <c r="BL1833" s="63">
        <f t="shared" si="287"/>
        <v>9.8491703599934741</v>
      </c>
      <c r="BM1833" s="63">
        <f t="shared" si="287"/>
        <v>9.6676216473938421</v>
      </c>
      <c r="BN1833" s="63">
        <f t="shared" si="277"/>
        <v>9.9950024885659339</v>
      </c>
      <c r="BO1833" s="63"/>
      <c r="BP1833" s="63"/>
    </row>
    <row r="1834" spans="27:68" x14ac:dyDescent="0.2">
      <c r="AA1834" s="217">
        <f t="shared" si="254"/>
        <v>-8.7334910939675485E-3</v>
      </c>
      <c r="AB1834" s="218">
        <f t="shared" si="255"/>
        <v>8.7334910939675485E-3</v>
      </c>
      <c r="AC1834" s="218">
        <f t="shared" si="256"/>
        <v>0</v>
      </c>
      <c r="AD1834" s="219">
        <f t="shared" si="257"/>
        <v>0</v>
      </c>
      <c r="AH1834" s="15">
        <f t="shared" si="258"/>
        <v>-2.9058447674383151E-2</v>
      </c>
      <c r="AI1834" s="15">
        <f t="shared" si="259"/>
        <v>0.86784475089518831</v>
      </c>
      <c r="AJ1834" s="15">
        <f t="shared" si="260"/>
        <v>-0.34557801426238927</v>
      </c>
      <c r="AK1834" s="15">
        <f t="shared" si="261"/>
        <v>-0.57281307343954613</v>
      </c>
      <c r="AL1834" s="15">
        <f t="shared" si="262"/>
        <v>-1.797541498954438</v>
      </c>
      <c r="AM1834" s="15">
        <f t="shared" si="263"/>
        <v>-1.2569818375265711</v>
      </c>
      <c r="AN1834" s="63">
        <f t="shared" si="286"/>
        <v>11.427189962028823</v>
      </c>
      <c r="AO1834" s="63">
        <f t="shared" si="286"/>
        <v>11.427367754312771</v>
      </c>
      <c r="AP1834" s="63">
        <f t="shared" si="286"/>
        <v>11.428089863368749</v>
      </c>
      <c r="AQ1834" s="63">
        <f t="shared" si="286"/>
        <v>11.431011199874796</v>
      </c>
      <c r="AR1834" s="63">
        <f t="shared" si="286"/>
        <v>11.442647265439536</v>
      </c>
      <c r="AS1834" s="63">
        <f t="shared" si="286"/>
        <v>11.486445582434989</v>
      </c>
      <c r="AT1834" s="63">
        <f t="shared" si="286"/>
        <v>11.626608381821566</v>
      </c>
      <c r="AU1834" s="63">
        <f t="shared" si="265"/>
        <v>11.961094544128683</v>
      </c>
      <c r="AV1834" s="217">
        <f t="shared" si="266"/>
        <v>-1.1469132254240177E-2</v>
      </c>
      <c r="AW1834" s="218">
        <f t="shared" si="267"/>
        <v>-9999</v>
      </c>
      <c r="AX1834" s="219">
        <f t="shared" si="268"/>
        <v>0</v>
      </c>
      <c r="AY1834" s="218">
        <f t="shared" si="269"/>
        <v>-9999</v>
      </c>
      <c r="AZ1834" s="63"/>
      <c r="BA1834" s="15">
        <f t="shared" si="270"/>
        <v>-2.7356411602726298E-3</v>
      </c>
      <c r="BB1834" s="15">
        <f t="shared" si="271"/>
        <v>0.4029668420013125</v>
      </c>
      <c r="BC1834" s="15">
        <f t="shared" si="272"/>
        <v>-0.61751157847624083</v>
      </c>
      <c r="BD1834" s="15">
        <f t="shared" si="273"/>
        <v>-0.10652366954492806</v>
      </c>
      <c r="BE1834" s="15">
        <f t="shared" si="274"/>
        <v>-2.965028905258007</v>
      </c>
      <c r="BF1834" s="15">
        <f t="shared" si="275"/>
        <v>-11.297910949131783</v>
      </c>
      <c r="BG1834" s="63">
        <f t="shared" si="287"/>
        <v>9.7786993762034928</v>
      </c>
      <c r="BH1834" s="63">
        <f t="shared" si="287"/>
        <v>9.7894726175737006</v>
      </c>
      <c r="BI1834" s="63">
        <f t="shared" si="287"/>
        <v>9.7705253791329838</v>
      </c>
      <c r="BJ1834" s="63">
        <f t="shared" si="287"/>
        <v>9.8039400735741484</v>
      </c>
      <c r="BK1834" s="63">
        <f t="shared" si="287"/>
        <v>9.7452814473518927</v>
      </c>
      <c r="BL1834" s="63">
        <f t="shared" si="287"/>
        <v>9.8491703599934741</v>
      </c>
      <c r="BM1834" s="63">
        <f t="shared" si="287"/>
        <v>9.6676216473938421</v>
      </c>
      <c r="BN1834" s="63">
        <f t="shared" si="277"/>
        <v>9.9950024885659339</v>
      </c>
      <c r="BO1834" s="63"/>
      <c r="BP1834" s="63"/>
    </row>
    <row r="1835" spans="27:68" x14ac:dyDescent="0.2">
      <c r="AA1835" s="217">
        <f t="shared" si="254"/>
        <v>-8.7334910939675485E-3</v>
      </c>
      <c r="AB1835" s="218">
        <f t="shared" si="255"/>
        <v>8.7334910939675485E-3</v>
      </c>
      <c r="AC1835" s="218">
        <f t="shared" si="256"/>
        <v>0</v>
      </c>
      <c r="AD1835" s="219">
        <f t="shared" si="257"/>
        <v>0</v>
      </c>
      <c r="AH1835" s="15">
        <f t="shared" si="258"/>
        <v>-2.9058447674383151E-2</v>
      </c>
      <c r="AI1835" s="15">
        <f t="shared" si="259"/>
        <v>0.86784475089518831</v>
      </c>
      <c r="AJ1835" s="15">
        <f t="shared" si="260"/>
        <v>-0.34557801426238927</v>
      </c>
      <c r="AK1835" s="15">
        <f t="shared" si="261"/>
        <v>-0.57281307343954613</v>
      </c>
      <c r="AL1835" s="15">
        <f t="shared" si="262"/>
        <v>-1.797541498954438</v>
      </c>
      <c r="AM1835" s="15">
        <f t="shared" si="263"/>
        <v>-1.2569818375265711</v>
      </c>
      <c r="AN1835" s="63">
        <f t="shared" si="286"/>
        <v>11.427189962028823</v>
      </c>
      <c r="AO1835" s="63">
        <f t="shared" si="286"/>
        <v>11.427367754312771</v>
      </c>
      <c r="AP1835" s="63">
        <f t="shared" si="286"/>
        <v>11.428089863368749</v>
      </c>
      <c r="AQ1835" s="63">
        <f t="shared" si="286"/>
        <v>11.431011199874796</v>
      </c>
      <c r="AR1835" s="63">
        <f t="shared" si="286"/>
        <v>11.442647265439536</v>
      </c>
      <c r="AS1835" s="63">
        <f t="shared" si="286"/>
        <v>11.486445582434989</v>
      </c>
      <c r="AT1835" s="63">
        <f t="shared" si="286"/>
        <v>11.626608381821566</v>
      </c>
      <c r="AU1835" s="63">
        <f t="shared" si="265"/>
        <v>11.961094544128683</v>
      </c>
      <c r="AV1835" s="217">
        <f t="shared" si="266"/>
        <v>-1.1469132254240177E-2</v>
      </c>
      <c r="AW1835" s="218">
        <f t="shared" si="267"/>
        <v>-9999</v>
      </c>
      <c r="AX1835" s="219">
        <f t="shared" si="268"/>
        <v>0</v>
      </c>
      <c r="AY1835" s="218">
        <f t="shared" si="269"/>
        <v>-9999</v>
      </c>
      <c r="AZ1835" s="63"/>
      <c r="BA1835" s="15">
        <f t="shared" si="270"/>
        <v>-2.7356411602726298E-3</v>
      </c>
      <c r="BB1835" s="15">
        <f t="shared" si="271"/>
        <v>0.4029668420013125</v>
      </c>
      <c r="BC1835" s="15">
        <f t="shared" si="272"/>
        <v>-0.61751157847624083</v>
      </c>
      <c r="BD1835" s="15">
        <f t="shared" si="273"/>
        <v>-0.10652366954492806</v>
      </c>
      <c r="BE1835" s="15">
        <f t="shared" si="274"/>
        <v>-2.965028905258007</v>
      </c>
      <c r="BF1835" s="15">
        <f t="shared" si="275"/>
        <v>-11.297910949131783</v>
      </c>
      <c r="BG1835" s="63">
        <f t="shared" si="287"/>
        <v>9.7786993762034928</v>
      </c>
      <c r="BH1835" s="63">
        <f t="shared" si="287"/>
        <v>9.7894726175737006</v>
      </c>
      <c r="BI1835" s="63">
        <f t="shared" si="287"/>
        <v>9.7705253791329838</v>
      </c>
      <c r="BJ1835" s="63">
        <f t="shared" si="287"/>
        <v>9.8039400735741484</v>
      </c>
      <c r="BK1835" s="63">
        <f t="shared" si="287"/>
        <v>9.7452814473518927</v>
      </c>
      <c r="BL1835" s="63">
        <f t="shared" si="287"/>
        <v>9.8491703599934741</v>
      </c>
      <c r="BM1835" s="63">
        <f t="shared" si="287"/>
        <v>9.6676216473938421</v>
      </c>
      <c r="BN1835" s="63">
        <f t="shared" si="277"/>
        <v>9.9950024885659339</v>
      </c>
      <c r="BO1835" s="63"/>
      <c r="BP1835" s="63"/>
    </row>
    <row r="1836" spans="27:68" x14ac:dyDescent="0.2">
      <c r="AA1836" s="217">
        <f t="shared" si="254"/>
        <v>-8.7334910939675485E-3</v>
      </c>
      <c r="AB1836" s="218">
        <f t="shared" si="255"/>
        <v>8.7334910939675485E-3</v>
      </c>
      <c r="AC1836" s="218">
        <f t="shared" si="256"/>
        <v>0</v>
      </c>
      <c r="AD1836" s="219">
        <f t="shared" si="257"/>
        <v>0</v>
      </c>
      <c r="AH1836" s="15">
        <f t="shared" si="258"/>
        <v>-2.9058447674383151E-2</v>
      </c>
      <c r="AI1836" s="15">
        <f t="shared" si="259"/>
        <v>0.86784475089518831</v>
      </c>
      <c r="AJ1836" s="15">
        <f t="shared" si="260"/>
        <v>-0.34557801426238927</v>
      </c>
      <c r="AK1836" s="15">
        <f t="shared" si="261"/>
        <v>-0.57281307343954613</v>
      </c>
      <c r="AL1836" s="15">
        <f t="shared" si="262"/>
        <v>-1.797541498954438</v>
      </c>
      <c r="AM1836" s="15">
        <f t="shared" si="263"/>
        <v>-1.2569818375265711</v>
      </c>
      <c r="AN1836" s="63">
        <f t="shared" si="286"/>
        <v>11.427189962028823</v>
      </c>
      <c r="AO1836" s="63">
        <f t="shared" si="286"/>
        <v>11.427367754312771</v>
      </c>
      <c r="AP1836" s="63">
        <f t="shared" si="286"/>
        <v>11.428089863368749</v>
      </c>
      <c r="AQ1836" s="63">
        <f t="shared" si="286"/>
        <v>11.431011199874796</v>
      </c>
      <c r="AR1836" s="63">
        <f t="shared" si="286"/>
        <v>11.442647265439536</v>
      </c>
      <c r="AS1836" s="63">
        <f t="shared" si="286"/>
        <v>11.486445582434989</v>
      </c>
      <c r="AT1836" s="63">
        <f t="shared" si="286"/>
        <v>11.626608381821566</v>
      </c>
      <c r="AU1836" s="63">
        <f t="shared" si="265"/>
        <v>11.961094544128683</v>
      </c>
      <c r="AV1836" s="217">
        <f t="shared" si="266"/>
        <v>-1.1469132254240177E-2</v>
      </c>
      <c r="AW1836" s="218">
        <f t="shared" si="267"/>
        <v>-9999</v>
      </c>
      <c r="AX1836" s="219">
        <f t="shared" si="268"/>
        <v>0</v>
      </c>
      <c r="AY1836" s="218">
        <f t="shared" si="269"/>
        <v>-9999</v>
      </c>
      <c r="AZ1836" s="63"/>
      <c r="BA1836" s="15">
        <f t="shared" si="270"/>
        <v>-2.7356411602726298E-3</v>
      </c>
      <c r="BB1836" s="15">
        <f t="shared" si="271"/>
        <v>0.4029668420013125</v>
      </c>
      <c r="BC1836" s="15">
        <f t="shared" si="272"/>
        <v>-0.61751157847624083</v>
      </c>
      <c r="BD1836" s="15">
        <f t="shared" si="273"/>
        <v>-0.10652366954492806</v>
      </c>
      <c r="BE1836" s="15">
        <f t="shared" si="274"/>
        <v>-2.965028905258007</v>
      </c>
      <c r="BF1836" s="15">
        <f t="shared" si="275"/>
        <v>-11.297910949131783</v>
      </c>
      <c r="BG1836" s="63">
        <f t="shared" si="287"/>
        <v>9.7786993762034928</v>
      </c>
      <c r="BH1836" s="63">
        <f t="shared" si="287"/>
        <v>9.7894726175737006</v>
      </c>
      <c r="BI1836" s="63">
        <f t="shared" si="287"/>
        <v>9.7705253791329838</v>
      </c>
      <c r="BJ1836" s="63">
        <f t="shared" si="287"/>
        <v>9.8039400735741484</v>
      </c>
      <c r="BK1836" s="63">
        <f t="shared" si="287"/>
        <v>9.7452814473518927</v>
      </c>
      <c r="BL1836" s="63">
        <f t="shared" si="287"/>
        <v>9.8491703599934741</v>
      </c>
      <c r="BM1836" s="63">
        <f t="shared" si="287"/>
        <v>9.6676216473938421</v>
      </c>
      <c r="BN1836" s="63">
        <f t="shared" si="277"/>
        <v>9.9950024885659339</v>
      </c>
      <c r="BO1836" s="63"/>
      <c r="BP1836" s="63"/>
    </row>
    <row r="1837" spans="27:68" x14ac:dyDescent="0.2">
      <c r="AA1837" s="217">
        <f t="shared" si="254"/>
        <v>-8.7334910939675485E-3</v>
      </c>
      <c r="AB1837" s="218">
        <f t="shared" si="255"/>
        <v>8.7334910939675485E-3</v>
      </c>
      <c r="AC1837" s="218">
        <f t="shared" si="256"/>
        <v>0</v>
      </c>
      <c r="AD1837" s="219">
        <f t="shared" si="257"/>
        <v>0</v>
      </c>
      <c r="AH1837" s="15">
        <f t="shared" si="258"/>
        <v>-2.9058447674383151E-2</v>
      </c>
      <c r="AI1837" s="15">
        <f t="shared" si="259"/>
        <v>0.86784475089518831</v>
      </c>
      <c r="AJ1837" s="15">
        <f t="shared" si="260"/>
        <v>-0.34557801426238927</v>
      </c>
      <c r="AK1837" s="15">
        <f t="shared" si="261"/>
        <v>-0.57281307343954613</v>
      </c>
      <c r="AL1837" s="15">
        <f t="shared" si="262"/>
        <v>-1.797541498954438</v>
      </c>
      <c r="AM1837" s="15">
        <f t="shared" si="263"/>
        <v>-1.2569818375265711</v>
      </c>
      <c r="AN1837" s="63">
        <f t="shared" si="286"/>
        <v>11.427189962028823</v>
      </c>
      <c r="AO1837" s="63">
        <f t="shared" si="286"/>
        <v>11.427367754312771</v>
      </c>
      <c r="AP1837" s="63">
        <f t="shared" si="286"/>
        <v>11.428089863368749</v>
      </c>
      <c r="AQ1837" s="63">
        <f t="shared" si="286"/>
        <v>11.431011199874796</v>
      </c>
      <c r="AR1837" s="63">
        <f t="shared" si="286"/>
        <v>11.442647265439536</v>
      </c>
      <c r="AS1837" s="63">
        <f t="shared" si="286"/>
        <v>11.486445582434989</v>
      </c>
      <c r="AT1837" s="63">
        <f t="shared" si="286"/>
        <v>11.626608381821566</v>
      </c>
      <c r="AU1837" s="63">
        <f t="shared" si="265"/>
        <v>11.961094544128683</v>
      </c>
      <c r="AV1837" s="217">
        <f t="shared" si="266"/>
        <v>-1.1469132254240177E-2</v>
      </c>
      <c r="AW1837" s="218">
        <f t="shared" si="267"/>
        <v>-9999</v>
      </c>
      <c r="AX1837" s="219">
        <f t="shared" si="268"/>
        <v>0</v>
      </c>
      <c r="AY1837" s="218">
        <f t="shared" si="269"/>
        <v>-9999</v>
      </c>
      <c r="AZ1837" s="63"/>
      <c r="BA1837" s="15">
        <f t="shared" si="270"/>
        <v>-2.7356411602726298E-3</v>
      </c>
      <c r="BB1837" s="15">
        <f t="shared" si="271"/>
        <v>0.4029668420013125</v>
      </c>
      <c r="BC1837" s="15">
        <f t="shared" si="272"/>
        <v>-0.61751157847624083</v>
      </c>
      <c r="BD1837" s="15">
        <f t="shared" si="273"/>
        <v>-0.10652366954492806</v>
      </c>
      <c r="BE1837" s="15">
        <f t="shared" si="274"/>
        <v>-2.965028905258007</v>
      </c>
      <c r="BF1837" s="15">
        <f t="shared" si="275"/>
        <v>-11.297910949131783</v>
      </c>
      <c r="BG1837" s="63">
        <f t="shared" si="287"/>
        <v>9.7786993762034928</v>
      </c>
      <c r="BH1837" s="63">
        <f t="shared" si="287"/>
        <v>9.7894726175737006</v>
      </c>
      <c r="BI1837" s="63">
        <f t="shared" si="287"/>
        <v>9.7705253791329838</v>
      </c>
      <c r="BJ1837" s="63">
        <f t="shared" si="287"/>
        <v>9.8039400735741484</v>
      </c>
      <c r="BK1837" s="63">
        <f t="shared" si="287"/>
        <v>9.7452814473518927</v>
      </c>
      <c r="BL1837" s="63">
        <f t="shared" si="287"/>
        <v>9.8491703599934741</v>
      </c>
      <c r="BM1837" s="63">
        <f t="shared" si="287"/>
        <v>9.6676216473938421</v>
      </c>
      <c r="BN1837" s="63">
        <f t="shared" si="277"/>
        <v>9.9950024885659339</v>
      </c>
      <c r="BO1837" s="63"/>
      <c r="BP1837" s="63"/>
    </row>
    <row r="1838" spans="27:68" x14ac:dyDescent="0.2">
      <c r="AA1838" s="217">
        <f t="shared" si="254"/>
        <v>-8.7334910939675485E-3</v>
      </c>
      <c r="AB1838" s="218">
        <f t="shared" si="255"/>
        <v>8.7334910939675485E-3</v>
      </c>
      <c r="AC1838" s="218">
        <f t="shared" si="256"/>
        <v>0</v>
      </c>
      <c r="AD1838" s="219">
        <f t="shared" si="257"/>
        <v>0</v>
      </c>
      <c r="AH1838" s="15">
        <f t="shared" si="258"/>
        <v>-2.9058447674383151E-2</v>
      </c>
      <c r="AI1838" s="15">
        <f t="shared" si="259"/>
        <v>0.86784475089518831</v>
      </c>
      <c r="AJ1838" s="15">
        <f t="shared" si="260"/>
        <v>-0.34557801426238927</v>
      </c>
      <c r="AK1838" s="15">
        <f t="shared" si="261"/>
        <v>-0.57281307343954613</v>
      </c>
      <c r="AL1838" s="15">
        <f t="shared" si="262"/>
        <v>-1.797541498954438</v>
      </c>
      <c r="AM1838" s="15">
        <f t="shared" si="263"/>
        <v>-1.2569818375265711</v>
      </c>
      <c r="AN1838" s="63">
        <f t="shared" si="286"/>
        <v>11.427189962028823</v>
      </c>
      <c r="AO1838" s="63">
        <f t="shared" si="286"/>
        <v>11.427367754312771</v>
      </c>
      <c r="AP1838" s="63">
        <f t="shared" si="286"/>
        <v>11.428089863368749</v>
      </c>
      <c r="AQ1838" s="63">
        <f t="shared" si="286"/>
        <v>11.431011199874796</v>
      </c>
      <c r="AR1838" s="63">
        <f t="shared" si="286"/>
        <v>11.442647265439536</v>
      </c>
      <c r="AS1838" s="63">
        <f t="shared" si="286"/>
        <v>11.486445582434989</v>
      </c>
      <c r="AT1838" s="63">
        <f t="shared" si="286"/>
        <v>11.626608381821566</v>
      </c>
      <c r="AU1838" s="63">
        <f t="shared" si="265"/>
        <v>11.961094544128683</v>
      </c>
      <c r="AV1838" s="217">
        <f t="shared" si="266"/>
        <v>-1.1469132254240177E-2</v>
      </c>
      <c r="AW1838" s="218">
        <f t="shared" si="267"/>
        <v>-9999</v>
      </c>
      <c r="AX1838" s="219">
        <f t="shared" si="268"/>
        <v>0</v>
      </c>
      <c r="AY1838" s="218">
        <f t="shared" si="269"/>
        <v>-9999</v>
      </c>
      <c r="AZ1838" s="63"/>
      <c r="BA1838" s="15">
        <f t="shared" si="270"/>
        <v>-2.7356411602726298E-3</v>
      </c>
      <c r="BB1838" s="15">
        <f t="shared" si="271"/>
        <v>0.4029668420013125</v>
      </c>
      <c r="BC1838" s="15">
        <f t="shared" si="272"/>
        <v>-0.61751157847624083</v>
      </c>
      <c r="BD1838" s="15">
        <f t="shared" si="273"/>
        <v>-0.10652366954492806</v>
      </c>
      <c r="BE1838" s="15">
        <f t="shared" si="274"/>
        <v>-2.965028905258007</v>
      </c>
      <c r="BF1838" s="15">
        <f t="shared" si="275"/>
        <v>-11.297910949131783</v>
      </c>
      <c r="BG1838" s="63">
        <f t="shared" si="287"/>
        <v>9.7786993762034928</v>
      </c>
      <c r="BH1838" s="63">
        <f t="shared" si="287"/>
        <v>9.7894726175737006</v>
      </c>
      <c r="BI1838" s="63">
        <f t="shared" si="287"/>
        <v>9.7705253791329838</v>
      </c>
      <c r="BJ1838" s="63">
        <f t="shared" si="287"/>
        <v>9.8039400735741484</v>
      </c>
      <c r="BK1838" s="63">
        <f t="shared" si="287"/>
        <v>9.7452814473518927</v>
      </c>
      <c r="BL1838" s="63">
        <f t="shared" si="287"/>
        <v>9.8491703599934741</v>
      </c>
      <c r="BM1838" s="63">
        <f t="shared" si="287"/>
        <v>9.6676216473938421</v>
      </c>
      <c r="BN1838" s="63">
        <f t="shared" si="277"/>
        <v>9.9950024885659339</v>
      </c>
      <c r="BO1838" s="63"/>
      <c r="BP1838" s="63"/>
    </row>
    <row r="1839" spans="27:68" x14ac:dyDescent="0.2">
      <c r="AA1839" s="217">
        <f t="shared" si="254"/>
        <v>-8.7334910939675485E-3</v>
      </c>
      <c r="AB1839" s="218">
        <f t="shared" si="255"/>
        <v>8.7334910939675485E-3</v>
      </c>
      <c r="AC1839" s="218">
        <f t="shared" si="256"/>
        <v>0</v>
      </c>
      <c r="AD1839" s="219">
        <f t="shared" si="257"/>
        <v>0</v>
      </c>
      <c r="AH1839" s="15">
        <f t="shared" si="258"/>
        <v>-2.9058447674383151E-2</v>
      </c>
      <c r="AI1839" s="15">
        <f t="shared" si="259"/>
        <v>0.86784475089518831</v>
      </c>
      <c r="AJ1839" s="15">
        <f t="shared" si="260"/>
        <v>-0.34557801426238927</v>
      </c>
      <c r="AK1839" s="15">
        <f t="shared" si="261"/>
        <v>-0.57281307343954613</v>
      </c>
      <c r="AL1839" s="15">
        <f t="shared" si="262"/>
        <v>-1.797541498954438</v>
      </c>
      <c r="AM1839" s="15">
        <f t="shared" si="263"/>
        <v>-1.2569818375265711</v>
      </c>
      <c r="AN1839" s="63">
        <f t="shared" si="286"/>
        <v>11.427189962028823</v>
      </c>
      <c r="AO1839" s="63">
        <f t="shared" si="286"/>
        <v>11.427367754312771</v>
      </c>
      <c r="AP1839" s="63">
        <f t="shared" si="286"/>
        <v>11.428089863368749</v>
      </c>
      <c r="AQ1839" s="63">
        <f t="shared" si="286"/>
        <v>11.431011199874796</v>
      </c>
      <c r="AR1839" s="63">
        <f t="shared" si="286"/>
        <v>11.442647265439536</v>
      </c>
      <c r="AS1839" s="63">
        <f t="shared" si="286"/>
        <v>11.486445582434989</v>
      </c>
      <c r="AT1839" s="63">
        <f t="shared" si="286"/>
        <v>11.626608381821566</v>
      </c>
      <c r="AU1839" s="63">
        <f t="shared" si="265"/>
        <v>11.961094544128683</v>
      </c>
      <c r="AV1839" s="217">
        <f t="shared" si="266"/>
        <v>-1.1469132254240177E-2</v>
      </c>
      <c r="AW1839" s="218">
        <f t="shared" si="267"/>
        <v>-9999</v>
      </c>
      <c r="AX1839" s="219">
        <f t="shared" si="268"/>
        <v>0</v>
      </c>
      <c r="AY1839" s="218">
        <f t="shared" si="269"/>
        <v>-9999</v>
      </c>
      <c r="AZ1839" s="63"/>
      <c r="BA1839" s="15">
        <f t="shared" si="270"/>
        <v>-2.7356411602726298E-3</v>
      </c>
      <c r="BB1839" s="15">
        <f t="shared" si="271"/>
        <v>0.4029668420013125</v>
      </c>
      <c r="BC1839" s="15">
        <f t="shared" si="272"/>
        <v>-0.61751157847624083</v>
      </c>
      <c r="BD1839" s="15">
        <f t="shared" si="273"/>
        <v>-0.10652366954492806</v>
      </c>
      <c r="BE1839" s="15">
        <f t="shared" si="274"/>
        <v>-2.965028905258007</v>
      </c>
      <c r="BF1839" s="15">
        <f t="shared" si="275"/>
        <v>-11.297910949131783</v>
      </c>
      <c r="BG1839" s="63">
        <f t="shared" si="287"/>
        <v>9.7786993762034928</v>
      </c>
      <c r="BH1839" s="63">
        <f t="shared" si="287"/>
        <v>9.7894726175737006</v>
      </c>
      <c r="BI1839" s="63">
        <f t="shared" si="287"/>
        <v>9.7705253791329838</v>
      </c>
      <c r="BJ1839" s="63">
        <f t="shared" si="287"/>
        <v>9.8039400735741484</v>
      </c>
      <c r="BK1839" s="63">
        <f t="shared" si="287"/>
        <v>9.7452814473518927</v>
      </c>
      <c r="BL1839" s="63">
        <f t="shared" si="287"/>
        <v>9.8491703599934741</v>
      </c>
      <c r="BM1839" s="63">
        <f t="shared" si="287"/>
        <v>9.6676216473938421</v>
      </c>
      <c r="BN1839" s="63">
        <f t="shared" si="277"/>
        <v>9.9950024885659339</v>
      </c>
      <c r="BO1839" s="63"/>
      <c r="BP1839" s="63"/>
    </row>
    <row r="1840" spans="27:68" x14ac:dyDescent="0.2">
      <c r="AA1840" s="217">
        <f t="shared" si="254"/>
        <v>-8.7334910939675485E-3</v>
      </c>
      <c r="AB1840" s="218">
        <f t="shared" si="255"/>
        <v>8.7334910939675485E-3</v>
      </c>
      <c r="AC1840" s="218">
        <f t="shared" si="256"/>
        <v>0</v>
      </c>
      <c r="AD1840" s="219">
        <f t="shared" si="257"/>
        <v>0</v>
      </c>
      <c r="AH1840" s="15">
        <f t="shared" si="258"/>
        <v>-2.9058447674383151E-2</v>
      </c>
      <c r="AI1840" s="15">
        <f t="shared" si="259"/>
        <v>0.86784475089518831</v>
      </c>
      <c r="AJ1840" s="15">
        <f t="shared" si="260"/>
        <v>-0.34557801426238927</v>
      </c>
      <c r="AK1840" s="15">
        <f t="shared" si="261"/>
        <v>-0.57281307343954613</v>
      </c>
      <c r="AL1840" s="15">
        <f t="shared" si="262"/>
        <v>-1.797541498954438</v>
      </c>
      <c r="AM1840" s="15">
        <f t="shared" si="263"/>
        <v>-1.2569818375265711</v>
      </c>
      <c r="AN1840" s="63">
        <f t="shared" si="286"/>
        <v>11.427189962028823</v>
      </c>
      <c r="AO1840" s="63">
        <f t="shared" si="286"/>
        <v>11.427367754312771</v>
      </c>
      <c r="AP1840" s="63">
        <f t="shared" si="286"/>
        <v>11.428089863368749</v>
      </c>
      <c r="AQ1840" s="63">
        <f t="shared" si="286"/>
        <v>11.431011199874796</v>
      </c>
      <c r="AR1840" s="63">
        <f t="shared" si="286"/>
        <v>11.442647265439536</v>
      </c>
      <c r="AS1840" s="63">
        <f t="shared" si="286"/>
        <v>11.486445582434989</v>
      </c>
      <c r="AT1840" s="63">
        <f t="shared" si="286"/>
        <v>11.626608381821566</v>
      </c>
      <c r="AU1840" s="63">
        <f t="shared" si="265"/>
        <v>11.961094544128683</v>
      </c>
      <c r="AV1840" s="217">
        <f t="shared" si="266"/>
        <v>-1.1469132254240177E-2</v>
      </c>
      <c r="AW1840" s="218">
        <f t="shared" si="267"/>
        <v>-9999</v>
      </c>
      <c r="AX1840" s="219">
        <f t="shared" si="268"/>
        <v>0</v>
      </c>
      <c r="AY1840" s="218">
        <f t="shared" si="269"/>
        <v>-9999</v>
      </c>
      <c r="AZ1840" s="63"/>
      <c r="BA1840" s="15">
        <f t="shared" si="270"/>
        <v>-2.7356411602726298E-3</v>
      </c>
      <c r="BB1840" s="15">
        <f t="shared" si="271"/>
        <v>0.4029668420013125</v>
      </c>
      <c r="BC1840" s="15">
        <f t="shared" si="272"/>
        <v>-0.61751157847624083</v>
      </c>
      <c r="BD1840" s="15">
        <f t="shared" si="273"/>
        <v>-0.10652366954492806</v>
      </c>
      <c r="BE1840" s="15">
        <f t="shared" si="274"/>
        <v>-2.965028905258007</v>
      </c>
      <c r="BF1840" s="15">
        <f t="shared" si="275"/>
        <v>-11.297910949131783</v>
      </c>
      <c r="BG1840" s="63">
        <f t="shared" si="287"/>
        <v>9.7786993762034928</v>
      </c>
      <c r="BH1840" s="63">
        <f t="shared" si="287"/>
        <v>9.7894726175737006</v>
      </c>
      <c r="BI1840" s="63">
        <f t="shared" si="287"/>
        <v>9.7705253791329838</v>
      </c>
      <c r="BJ1840" s="63">
        <f t="shared" si="287"/>
        <v>9.8039400735741484</v>
      </c>
      <c r="BK1840" s="63">
        <f t="shared" si="287"/>
        <v>9.7452814473518927</v>
      </c>
      <c r="BL1840" s="63">
        <f t="shared" si="287"/>
        <v>9.8491703599934741</v>
      </c>
      <c r="BM1840" s="63">
        <f t="shared" si="287"/>
        <v>9.6676216473938421</v>
      </c>
      <c r="BN1840" s="63">
        <f t="shared" si="277"/>
        <v>9.9950024885659339</v>
      </c>
      <c r="BO1840" s="63"/>
      <c r="BP1840" s="63"/>
    </row>
    <row r="1841" spans="27:68" x14ac:dyDescent="0.2">
      <c r="AA1841" s="217">
        <f t="shared" si="254"/>
        <v>-8.7334910939675485E-3</v>
      </c>
      <c r="AB1841" s="218">
        <f t="shared" si="255"/>
        <v>8.7334910939675485E-3</v>
      </c>
      <c r="AC1841" s="218">
        <f t="shared" si="256"/>
        <v>0</v>
      </c>
      <c r="AD1841" s="219">
        <f t="shared" si="257"/>
        <v>0</v>
      </c>
      <c r="AH1841" s="15">
        <f t="shared" si="258"/>
        <v>-2.9058447674383151E-2</v>
      </c>
      <c r="AI1841" s="15">
        <f t="shared" si="259"/>
        <v>0.86784475089518831</v>
      </c>
      <c r="AJ1841" s="15">
        <f t="shared" si="260"/>
        <v>-0.34557801426238927</v>
      </c>
      <c r="AK1841" s="15">
        <f t="shared" si="261"/>
        <v>-0.57281307343954613</v>
      </c>
      <c r="AL1841" s="15">
        <f t="shared" si="262"/>
        <v>-1.797541498954438</v>
      </c>
      <c r="AM1841" s="15">
        <f t="shared" si="263"/>
        <v>-1.2569818375265711</v>
      </c>
      <c r="AN1841" s="63">
        <f t="shared" ref="AN1841:AT1850" si="288">$AU1841+$AB$7*SIN(AO1841)</f>
        <v>11.427189962028823</v>
      </c>
      <c r="AO1841" s="63">
        <f t="shared" si="288"/>
        <v>11.427367754312771</v>
      </c>
      <c r="AP1841" s="63">
        <f t="shared" si="288"/>
        <v>11.428089863368749</v>
      </c>
      <c r="AQ1841" s="63">
        <f t="shared" si="288"/>
        <v>11.431011199874796</v>
      </c>
      <c r="AR1841" s="63">
        <f t="shared" si="288"/>
        <v>11.442647265439536</v>
      </c>
      <c r="AS1841" s="63">
        <f t="shared" si="288"/>
        <v>11.486445582434989</v>
      </c>
      <c r="AT1841" s="63">
        <f t="shared" si="288"/>
        <v>11.626608381821566</v>
      </c>
      <c r="AU1841" s="63">
        <f t="shared" si="265"/>
        <v>11.961094544128683</v>
      </c>
      <c r="AV1841" s="217">
        <f t="shared" si="266"/>
        <v>-1.1469132254240177E-2</v>
      </c>
      <c r="AW1841" s="218">
        <f t="shared" si="267"/>
        <v>-9999</v>
      </c>
      <c r="AX1841" s="219">
        <f t="shared" si="268"/>
        <v>0</v>
      </c>
      <c r="AY1841" s="218">
        <f t="shared" si="269"/>
        <v>-9999</v>
      </c>
      <c r="AZ1841" s="63"/>
      <c r="BA1841" s="15">
        <f t="shared" si="270"/>
        <v>-2.7356411602726298E-3</v>
      </c>
      <c r="BB1841" s="15">
        <f t="shared" si="271"/>
        <v>0.4029668420013125</v>
      </c>
      <c r="BC1841" s="15">
        <f t="shared" si="272"/>
        <v>-0.61751157847624083</v>
      </c>
      <c r="BD1841" s="15">
        <f t="shared" si="273"/>
        <v>-0.10652366954492806</v>
      </c>
      <c r="BE1841" s="15">
        <f t="shared" si="274"/>
        <v>-2.965028905258007</v>
      </c>
      <c r="BF1841" s="15">
        <f t="shared" si="275"/>
        <v>-11.297910949131783</v>
      </c>
      <c r="BG1841" s="63">
        <f t="shared" ref="BG1841:BM1850" si="289">$BN1841+$BB$7*SIN(BH1841)</f>
        <v>9.7786993762034928</v>
      </c>
      <c r="BH1841" s="63">
        <f t="shared" si="289"/>
        <v>9.7894726175737006</v>
      </c>
      <c r="BI1841" s="63">
        <f t="shared" si="289"/>
        <v>9.7705253791329838</v>
      </c>
      <c r="BJ1841" s="63">
        <f t="shared" si="289"/>
        <v>9.8039400735741484</v>
      </c>
      <c r="BK1841" s="63">
        <f t="shared" si="289"/>
        <v>9.7452814473518927</v>
      </c>
      <c r="BL1841" s="63">
        <f t="shared" si="289"/>
        <v>9.8491703599934741</v>
      </c>
      <c r="BM1841" s="63">
        <f t="shared" si="289"/>
        <v>9.6676216473938421</v>
      </c>
      <c r="BN1841" s="63">
        <f t="shared" si="277"/>
        <v>9.9950024885659339</v>
      </c>
      <c r="BO1841" s="63"/>
      <c r="BP1841" s="63"/>
    </row>
    <row r="1842" spans="27:68" x14ac:dyDescent="0.2">
      <c r="AA1842" s="217">
        <f t="shared" si="254"/>
        <v>-8.7334910939675485E-3</v>
      </c>
      <c r="AB1842" s="218">
        <f t="shared" si="255"/>
        <v>8.7334910939675485E-3</v>
      </c>
      <c r="AC1842" s="218">
        <f t="shared" si="256"/>
        <v>0</v>
      </c>
      <c r="AD1842" s="219">
        <f t="shared" si="257"/>
        <v>0</v>
      </c>
      <c r="AH1842" s="15">
        <f t="shared" si="258"/>
        <v>-2.9058447674383151E-2</v>
      </c>
      <c r="AI1842" s="15">
        <f t="shared" si="259"/>
        <v>0.86784475089518831</v>
      </c>
      <c r="AJ1842" s="15">
        <f t="shared" si="260"/>
        <v>-0.34557801426238927</v>
      </c>
      <c r="AK1842" s="15">
        <f t="shared" si="261"/>
        <v>-0.57281307343954613</v>
      </c>
      <c r="AL1842" s="15">
        <f t="shared" si="262"/>
        <v>-1.797541498954438</v>
      </c>
      <c r="AM1842" s="15">
        <f t="shared" si="263"/>
        <v>-1.2569818375265711</v>
      </c>
      <c r="AN1842" s="63">
        <f t="shared" si="288"/>
        <v>11.427189962028823</v>
      </c>
      <c r="AO1842" s="63">
        <f t="shared" si="288"/>
        <v>11.427367754312771</v>
      </c>
      <c r="AP1842" s="63">
        <f t="shared" si="288"/>
        <v>11.428089863368749</v>
      </c>
      <c r="AQ1842" s="63">
        <f t="shared" si="288"/>
        <v>11.431011199874796</v>
      </c>
      <c r="AR1842" s="63">
        <f t="shared" si="288"/>
        <v>11.442647265439536</v>
      </c>
      <c r="AS1842" s="63">
        <f t="shared" si="288"/>
        <v>11.486445582434989</v>
      </c>
      <c r="AT1842" s="63">
        <f t="shared" si="288"/>
        <v>11.626608381821566</v>
      </c>
      <c r="AU1842" s="63">
        <f t="shared" si="265"/>
        <v>11.961094544128683</v>
      </c>
      <c r="AV1842" s="217">
        <f t="shared" si="266"/>
        <v>-1.1469132254240177E-2</v>
      </c>
      <c r="AW1842" s="218">
        <f t="shared" si="267"/>
        <v>-9999</v>
      </c>
      <c r="AX1842" s="219">
        <f t="shared" si="268"/>
        <v>0</v>
      </c>
      <c r="AY1842" s="218">
        <f t="shared" si="269"/>
        <v>-9999</v>
      </c>
      <c r="AZ1842" s="63"/>
      <c r="BA1842" s="15">
        <f t="shared" si="270"/>
        <v>-2.7356411602726298E-3</v>
      </c>
      <c r="BB1842" s="15">
        <f t="shared" si="271"/>
        <v>0.4029668420013125</v>
      </c>
      <c r="BC1842" s="15">
        <f t="shared" si="272"/>
        <v>-0.61751157847624083</v>
      </c>
      <c r="BD1842" s="15">
        <f t="shared" si="273"/>
        <v>-0.10652366954492806</v>
      </c>
      <c r="BE1842" s="15">
        <f t="shared" si="274"/>
        <v>-2.965028905258007</v>
      </c>
      <c r="BF1842" s="15">
        <f t="shared" si="275"/>
        <v>-11.297910949131783</v>
      </c>
      <c r="BG1842" s="63">
        <f t="shared" si="289"/>
        <v>9.7786993762034928</v>
      </c>
      <c r="BH1842" s="63">
        <f t="shared" si="289"/>
        <v>9.7894726175737006</v>
      </c>
      <c r="BI1842" s="63">
        <f t="shared" si="289"/>
        <v>9.7705253791329838</v>
      </c>
      <c r="BJ1842" s="63">
        <f t="shared" si="289"/>
        <v>9.8039400735741484</v>
      </c>
      <c r="BK1842" s="63">
        <f t="shared" si="289"/>
        <v>9.7452814473518927</v>
      </c>
      <c r="BL1842" s="63">
        <f t="shared" si="289"/>
        <v>9.8491703599934741</v>
      </c>
      <c r="BM1842" s="63">
        <f t="shared" si="289"/>
        <v>9.6676216473938421</v>
      </c>
      <c r="BN1842" s="63">
        <f t="shared" si="277"/>
        <v>9.9950024885659339</v>
      </c>
      <c r="BO1842" s="63"/>
      <c r="BP1842" s="63"/>
    </row>
    <row r="1843" spans="27:68" x14ac:dyDescent="0.2">
      <c r="AA1843" s="217">
        <f t="shared" si="254"/>
        <v>-8.7334910939675485E-3</v>
      </c>
      <c r="AB1843" s="218">
        <f t="shared" si="255"/>
        <v>8.7334910939675485E-3</v>
      </c>
      <c r="AC1843" s="218">
        <f t="shared" si="256"/>
        <v>0</v>
      </c>
      <c r="AD1843" s="219">
        <f t="shared" si="257"/>
        <v>0</v>
      </c>
      <c r="AH1843" s="15">
        <f t="shared" si="258"/>
        <v>-2.9058447674383151E-2</v>
      </c>
      <c r="AI1843" s="15">
        <f t="shared" si="259"/>
        <v>0.86784475089518831</v>
      </c>
      <c r="AJ1843" s="15">
        <f t="shared" si="260"/>
        <v>-0.34557801426238927</v>
      </c>
      <c r="AK1843" s="15">
        <f t="shared" si="261"/>
        <v>-0.57281307343954613</v>
      </c>
      <c r="AL1843" s="15">
        <f t="shared" si="262"/>
        <v>-1.797541498954438</v>
      </c>
      <c r="AM1843" s="15">
        <f t="shared" si="263"/>
        <v>-1.2569818375265711</v>
      </c>
      <c r="AN1843" s="63">
        <f t="shared" si="288"/>
        <v>11.427189962028823</v>
      </c>
      <c r="AO1843" s="63">
        <f t="shared" si="288"/>
        <v>11.427367754312771</v>
      </c>
      <c r="AP1843" s="63">
        <f t="shared" si="288"/>
        <v>11.428089863368749</v>
      </c>
      <c r="AQ1843" s="63">
        <f t="shared" si="288"/>
        <v>11.431011199874796</v>
      </c>
      <c r="AR1843" s="63">
        <f t="shared" si="288"/>
        <v>11.442647265439536</v>
      </c>
      <c r="AS1843" s="63">
        <f t="shared" si="288"/>
        <v>11.486445582434989</v>
      </c>
      <c r="AT1843" s="63">
        <f t="shared" si="288"/>
        <v>11.626608381821566</v>
      </c>
      <c r="AU1843" s="63">
        <f t="shared" si="265"/>
        <v>11.961094544128683</v>
      </c>
      <c r="AV1843" s="217">
        <f t="shared" si="266"/>
        <v>-1.1469132254240177E-2</v>
      </c>
      <c r="AW1843" s="218">
        <f t="shared" si="267"/>
        <v>-9999</v>
      </c>
      <c r="AX1843" s="219">
        <f t="shared" si="268"/>
        <v>0</v>
      </c>
      <c r="AY1843" s="218">
        <f t="shared" si="269"/>
        <v>-9999</v>
      </c>
      <c r="AZ1843" s="63"/>
      <c r="BA1843" s="15">
        <f t="shared" si="270"/>
        <v>-2.7356411602726298E-3</v>
      </c>
      <c r="BB1843" s="15">
        <f t="shared" si="271"/>
        <v>0.4029668420013125</v>
      </c>
      <c r="BC1843" s="15">
        <f t="shared" si="272"/>
        <v>-0.61751157847624083</v>
      </c>
      <c r="BD1843" s="15">
        <f t="shared" si="273"/>
        <v>-0.10652366954492806</v>
      </c>
      <c r="BE1843" s="15">
        <f t="shared" si="274"/>
        <v>-2.965028905258007</v>
      </c>
      <c r="BF1843" s="15">
        <f t="shared" si="275"/>
        <v>-11.297910949131783</v>
      </c>
      <c r="BG1843" s="63">
        <f t="shared" si="289"/>
        <v>9.7786993762034928</v>
      </c>
      <c r="BH1843" s="63">
        <f t="shared" si="289"/>
        <v>9.7894726175737006</v>
      </c>
      <c r="BI1843" s="63">
        <f t="shared" si="289"/>
        <v>9.7705253791329838</v>
      </c>
      <c r="BJ1843" s="63">
        <f t="shared" si="289"/>
        <v>9.8039400735741484</v>
      </c>
      <c r="BK1843" s="63">
        <f t="shared" si="289"/>
        <v>9.7452814473518927</v>
      </c>
      <c r="BL1843" s="63">
        <f t="shared" si="289"/>
        <v>9.8491703599934741</v>
      </c>
      <c r="BM1843" s="63">
        <f t="shared" si="289"/>
        <v>9.6676216473938421</v>
      </c>
      <c r="BN1843" s="63">
        <f t="shared" si="277"/>
        <v>9.9950024885659339</v>
      </c>
      <c r="BO1843" s="63"/>
      <c r="BP1843" s="63"/>
    </row>
    <row r="1844" spans="27:68" x14ac:dyDescent="0.2">
      <c r="AA1844" s="217">
        <f t="shared" si="254"/>
        <v>-8.7334910939675485E-3</v>
      </c>
      <c r="AB1844" s="218">
        <f t="shared" si="255"/>
        <v>8.7334910939675485E-3</v>
      </c>
      <c r="AC1844" s="218">
        <f t="shared" si="256"/>
        <v>0</v>
      </c>
      <c r="AD1844" s="219">
        <f t="shared" si="257"/>
        <v>0</v>
      </c>
      <c r="AH1844" s="15">
        <f t="shared" si="258"/>
        <v>-2.9058447674383151E-2</v>
      </c>
      <c r="AI1844" s="15">
        <f t="shared" si="259"/>
        <v>0.86784475089518831</v>
      </c>
      <c r="AJ1844" s="15">
        <f t="shared" si="260"/>
        <v>-0.34557801426238927</v>
      </c>
      <c r="AK1844" s="15">
        <f t="shared" si="261"/>
        <v>-0.57281307343954613</v>
      </c>
      <c r="AL1844" s="15">
        <f t="shared" si="262"/>
        <v>-1.797541498954438</v>
      </c>
      <c r="AM1844" s="15">
        <f t="shared" si="263"/>
        <v>-1.2569818375265711</v>
      </c>
      <c r="AN1844" s="63">
        <f t="shared" si="288"/>
        <v>11.427189962028823</v>
      </c>
      <c r="AO1844" s="63">
        <f t="shared" si="288"/>
        <v>11.427367754312771</v>
      </c>
      <c r="AP1844" s="63">
        <f t="shared" si="288"/>
        <v>11.428089863368749</v>
      </c>
      <c r="AQ1844" s="63">
        <f t="shared" si="288"/>
        <v>11.431011199874796</v>
      </c>
      <c r="AR1844" s="63">
        <f t="shared" si="288"/>
        <v>11.442647265439536</v>
      </c>
      <c r="AS1844" s="63">
        <f t="shared" si="288"/>
        <v>11.486445582434989</v>
      </c>
      <c r="AT1844" s="63">
        <f t="shared" si="288"/>
        <v>11.626608381821566</v>
      </c>
      <c r="AU1844" s="63">
        <f t="shared" si="265"/>
        <v>11.961094544128683</v>
      </c>
      <c r="AV1844" s="217">
        <f t="shared" si="266"/>
        <v>-1.1469132254240177E-2</v>
      </c>
      <c r="AW1844" s="218">
        <f t="shared" si="267"/>
        <v>-9999</v>
      </c>
      <c r="AX1844" s="219">
        <f t="shared" si="268"/>
        <v>0</v>
      </c>
      <c r="AY1844" s="218">
        <f t="shared" si="269"/>
        <v>-9999</v>
      </c>
      <c r="AZ1844" s="63"/>
      <c r="BA1844" s="15">
        <f t="shared" si="270"/>
        <v>-2.7356411602726298E-3</v>
      </c>
      <c r="BB1844" s="15">
        <f t="shared" si="271"/>
        <v>0.4029668420013125</v>
      </c>
      <c r="BC1844" s="15">
        <f t="shared" si="272"/>
        <v>-0.61751157847624083</v>
      </c>
      <c r="BD1844" s="15">
        <f t="shared" si="273"/>
        <v>-0.10652366954492806</v>
      </c>
      <c r="BE1844" s="15">
        <f t="shared" si="274"/>
        <v>-2.965028905258007</v>
      </c>
      <c r="BF1844" s="15">
        <f t="shared" si="275"/>
        <v>-11.297910949131783</v>
      </c>
      <c r="BG1844" s="63">
        <f t="shared" si="289"/>
        <v>9.7786993762034928</v>
      </c>
      <c r="BH1844" s="63">
        <f t="shared" si="289"/>
        <v>9.7894726175737006</v>
      </c>
      <c r="BI1844" s="63">
        <f t="shared" si="289"/>
        <v>9.7705253791329838</v>
      </c>
      <c r="BJ1844" s="63">
        <f t="shared" si="289"/>
        <v>9.8039400735741484</v>
      </c>
      <c r="BK1844" s="63">
        <f t="shared" si="289"/>
        <v>9.7452814473518927</v>
      </c>
      <c r="BL1844" s="63">
        <f t="shared" si="289"/>
        <v>9.8491703599934741</v>
      </c>
      <c r="BM1844" s="63">
        <f t="shared" si="289"/>
        <v>9.6676216473938421</v>
      </c>
      <c r="BN1844" s="63">
        <f t="shared" si="277"/>
        <v>9.9950024885659339</v>
      </c>
      <c r="BO1844" s="63"/>
      <c r="BP1844" s="63"/>
    </row>
    <row r="1845" spans="27:68" x14ac:dyDescent="0.2">
      <c r="AA1845" s="217">
        <f t="shared" ref="AA1845:AA1908" si="290">AB$3+AB$4*Z1845+AB$5*Z1845^2+AH1845</f>
        <v>-8.7334910939675485E-3</v>
      </c>
      <c r="AB1845" s="218">
        <f t="shared" ref="AB1845:AB1908" si="291">+G1845-AA1845</f>
        <v>8.7334910939675485E-3</v>
      </c>
      <c r="AC1845" s="218">
        <f t="shared" ref="AC1845:AC1908" si="292">+G1845-P1845</f>
        <v>0</v>
      </c>
      <c r="AD1845" s="219">
        <f t="shared" ref="AD1845:AD1908" si="293">U1845*(G1845-AA1845)^2</f>
        <v>0</v>
      </c>
      <c r="AH1845" s="15">
        <f t="shared" ref="AH1845:AH1908" si="294">$AB$6*($AB$11/AI1845*AJ1845+$AB$12)</f>
        <v>-2.9058447674383151E-2</v>
      </c>
      <c r="AI1845" s="15">
        <f t="shared" ref="AI1845:AI1908" si="295">1+$AB$7*COS(AL1845)</f>
        <v>0.86784475089518831</v>
      </c>
      <c r="AJ1845" s="15">
        <f t="shared" ref="AJ1845:AJ1908" si="296">SIN(AL1845+RADIANS($AB$9))</f>
        <v>-0.34557801426238927</v>
      </c>
      <c r="AK1845" s="15">
        <f t="shared" ref="AK1845:AK1908" si="297">$AB$7*SIN(AL1845)</f>
        <v>-0.57281307343954613</v>
      </c>
      <c r="AL1845" s="15">
        <f t="shared" ref="AL1845:AL1908" si="298">2*ATAN(AM1845)</f>
        <v>-1.797541498954438</v>
      </c>
      <c r="AM1845" s="15">
        <f t="shared" ref="AM1845:AM1908" si="299">TAN(AN1845/2)*SQRT((1+$AB$7)/(1-$AB$7))</f>
        <v>-1.2569818375265711</v>
      </c>
      <c r="AN1845" s="63">
        <f t="shared" si="288"/>
        <v>11.427189962028823</v>
      </c>
      <c r="AO1845" s="63">
        <f t="shared" si="288"/>
        <v>11.427367754312771</v>
      </c>
      <c r="AP1845" s="63">
        <f t="shared" si="288"/>
        <v>11.428089863368749</v>
      </c>
      <c r="AQ1845" s="63">
        <f t="shared" si="288"/>
        <v>11.431011199874796</v>
      </c>
      <c r="AR1845" s="63">
        <f t="shared" si="288"/>
        <v>11.442647265439536</v>
      </c>
      <c r="AS1845" s="63">
        <f t="shared" si="288"/>
        <v>11.486445582434989</v>
      </c>
      <c r="AT1845" s="63">
        <f t="shared" si="288"/>
        <v>11.626608381821566</v>
      </c>
      <c r="AU1845" s="63">
        <f t="shared" ref="AU1845:AU1908" si="300">RADIANS($AB$9)+$AB$18*(F1845-AB$15)</f>
        <v>11.961094544128683</v>
      </c>
      <c r="AV1845" s="217">
        <f t="shared" ref="AV1845:AV1908" si="301">AA1845+BA1845</f>
        <v>-1.1469132254240177E-2</v>
      </c>
      <c r="AW1845" s="218">
        <f t="shared" ref="AW1845:AW1908" si="302">IF(U1845&lt;&gt;0,G1845-AV1845,-9999)</f>
        <v>-9999</v>
      </c>
      <c r="AX1845" s="219">
        <f t="shared" ref="AX1845:AX1908" si="303">U1845*AW1845^2</f>
        <v>0</v>
      </c>
      <c r="AY1845" s="218">
        <f t="shared" ref="AY1845:AY1908" si="304">IF(U1845&lt;&gt;0,G1845-AH1845-BA1845,-9999)</f>
        <v>-9999</v>
      </c>
      <c r="AZ1845" s="63"/>
      <c r="BA1845" s="15">
        <f t="shared" ref="BA1845:BA1908" si="305">$BB$6*($BB$11/BB1845*BC1845+$BB$12)</f>
        <v>-2.7356411602726298E-3</v>
      </c>
      <c r="BB1845" s="15">
        <f t="shared" ref="BB1845:BB1908" si="306">1+$BB$7*COS(BE1845)</f>
        <v>0.4029668420013125</v>
      </c>
      <c r="BC1845" s="15">
        <f t="shared" ref="BC1845:BC1908" si="307">SIN(BE1845+RADIANS($BB$9))</f>
        <v>-0.61751157847624083</v>
      </c>
      <c r="BD1845" s="15">
        <f t="shared" ref="BD1845:BD1908" si="308">$BB$7*SIN(BE1845)</f>
        <v>-0.10652366954492806</v>
      </c>
      <c r="BE1845" s="15">
        <f t="shared" ref="BE1845:BE1908" si="309">2*ATAN(BF1845)</f>
        <v>-2.965028905258007</v>
      </c>
      <c r="BF1845" s="15">
        <f t="shared" ref="BF1845:BF1908" si="310">TAN(BG1845/2)*SQRT((1+$BB$7)/(1-$BB$7))</f>
        <v>-11.297910949131783</v>
      </c>
      <c r="BG1845" s="63">
        <f t="shared" si="289"/>
        <v>9.7786993762034928</v>
      </c>
      <c r="BH1845" s="63">
        <f t="shared" si="289"/>
        <v>9.7894726175737006</v>
      </c>
      <c r="BI1845" s="63">
        <f t="shared" si="289"/>
        <v>9.7705253791329838</v>
      </c>
      <c r="BJ1845" s="63">
        <f t="shared" si="289"/>
        <v>9.8039400735741484</v>
      </c>
      <c r="BK1845" s="63">
        <f t="shared" si="289"/>
        <v>9.7452814473518927</v>
      </c>
      <c r="BL1845" s="63">
        <f t="shared" si="289"/>
        <v>9.8491703599934741</v>
      </c>
      <c r="BM1845" s="63">
        <f t="shared" si="289"/>
        <v>9.6676216473938421</v>
      </c>
      <c r="BN1845" s="63">
        <f t="shared" ref="BN1845:BN1908" si="311">RADIANS($BB$9)+$BB$18*(F1845-BB$15)</f>
        <v>9.9950024885659339</v>
      </c>
      <c r="BO1845" s="63"/>
      <c r="BP1845" s="63"/>
    </row>
    <row r="1846" spans="27:68" x14ac:dyDescent="0.2">
      <c r="AA1846" s="217">
        <f t="shared" si="290"/>
        <v>-8.7334910939675485E-3</v>
      </c>
      <c r="AB1846" s="218">
        <f t="shared" si="291"/>
        <v>8.7334910939675485E-3</v>
      </c>
      <c r="AC1846" s="218">
        <f t="shared" si="292"/>
        <v>0</v>
      </c>
      <c r="AD1846" s="219">
        <f t="shared" si="293"/>
        <v>0</v>
      </c>
      <c r="AH1846" s="15">
        <f t="shared" si="294"/>
        <v>-2.9058447674383151E-2</v>
      </c>
      <c r="AI1846" s="15">
        <f t="shared" si="295"/>
        <v>0.86784475089518831</v>
      </c>
      <c r="AJ1846" s="15">
        <f t="shared" si="296"/>
        <v>-0.34557801426238927</v>
      </c>
      <c r="AK1846" s="15">
        <f t="shared" si="297"/>
        <v>-0.57281307343954613</v>
      </c>
      <c r="AL1846" s="15">
        <f t="shared" si="298"/>
        <v>-1.797541498954438</v>
      </c>
      <c r="AM1846" s="15">
        <f t="shared" si="299"/>
        <v>-1.2569818375265711</v>
      </c>
      <c r="AN1846" s="63">
        <f t="shared" si="288"/>
        <v>11.427189962028823</v>
      </c>
      <c r="AO1846" s="63">
        <f t="shared" si="288"/>
        <v>11.427367754312771</v>
      </c>
      <c r="AP1846" s="63">
        <f t="shared" si="288"/>
        <v>11.428089863368749</v>
      </c>
      <c r="AQ1846" s="63">
        <f t="shared" si="288"/>
        <v>11.431011199874796</v>
      </c>
      <c r="AR1846" s="63">
        <f t="shared" si="288"/>
        <v>11.442647265439536</v>
      </c>
      <c r="AS1846" s="63">
        <f t="shared" si="288"/>
        <v>11.486445582434989</v>
      </c>
      <c r="AT1846" s="63">
        <f t="shared" si="288"/>
        <v>11.626608381821566</v>
      </c>
      <c r="AU1846" s="63">
        <f t="shared" si="300"/>
        <v>11.961094544128683</v>
      </c>
      <c r="AV1846" s="217">
        <f t="shared" si="301"/>
        <v>-1.1469132254240177E-2</v>
      </c>
      <c r="AW1846" s="218">
        <f t="shared" si="302"/>
        <v>-9999</v>
      </c>
      <c r="AX1846" s="219">
        <f t="shared" si="303"/>
        <v>0</v>
      </c>
      <c r="AY1846" s="218">
        <f t="shared" si="304"/>
        <v>-9999</v>
      </c>
      <c r="AZ1846" s="63"/>
      <c r="BA1846" s="15">
        <f t="shared" si="305"/>
        <v>-2.7356411602726298E-3</v>
      </c>
      <c r="BB1846" s="15">
        <f t="shared" si="306"/>
        <v>0.4029668420013125</v>
      </c>
      <c r="BC1846" s="15">
        <f t="shared" si="307"/>
        <v>-0.61751157847624083</v>
      </c>
      <c r="BD1846" s="15">
        <f t="shared" si="308"/>
        <v>-0.10652366954492806</v>
      </c>
      <c r="BE1846" s="15">
        <f t="shared" si="309"/>
        <v>-2.965028905258007</v>
      </c>
      <c r="BF1846" s="15">
        <f t="shared" si="310"/>
        <v>-11.297910949131783</v>
      </c>
      <c r="BG1846" s="63">
        <f t="shared" si="289"/>
        <v>9.7786993762034928</v>
      </c>
      <c r="BH1846" s="63">
        <f t="shared" si="289"/>
        <v>9.7894726175737006</v>
      </c>
      <c r="BI1846" s="63">
        <f t="shared" si="289"/>
        <v>9.7705253791329838</v>
      </c>
      <c r="BJ1846" s="63">
        <f t="shared" si="289"/>
        <v>9.8039400735741484</v>
      </c>
      <c r="BK1846" s="63">
        <f t="shared" si="289"/>
        <v>9.7452814473518927</v>
      </c>
      <c r="BL1846" s="63">
        <f t="shared" si="289"/>
        <v>9.8491703599934741</v>
      </c>
      <c r="BM1846" s="63">
        <f t="shared" si="289"/>
        <v>9.6676216473938421</v>
      </c>
      <c r="BN1846" s="63">
        <f t="shared" si="311"/>
        <v>9.9950024885659339</v>
      </c>
      <c r="BO1846" s="63"/>
      <c r="BP1846" s="63"/>
    </row>
    <row r="1847" spans="27:68" x14ac:dyDescent="0.2">
      <c r="AA1847" s="217">
        <f t="shared" si="290"/>
        <v>-8.7334910939675485E-3</v>
      </c>
      <c r="AB1847" s="218">
        <f t="shared" si="291"/>
        <v>8.7334910939675485E-3</v>
      </c>
      <c r="AC1847" s="218">
        <f t="shared" si="292"/>
        <v>0</v>
      </c>
      <c r="AD1847" s="219">
        <f t="shared" si="293"/>
        <v>0</v>
      </c>
      <c r="AH1847" s="15">
        <f t="shared" si="294"/>
        <v>-2.9058447674383151E-2</v>
      </c>
      <c r="AI1847" s="15">
        <f t="shared" si="295"/>
        <v>0.86784475089518831</v>
      </c>
      <c r="AJ1847" s="15">
        <f t="shared" si="296"/>
        <v>-0.34557801426238927</v>
      </c>
      <c r="AK1847" s="15">
        <f t="shared" si="297"/>
        <v>-0.57281307343954613</v>
      </c>
      <c r="AL1847" s="15">
        <f t="shared" si="298"/>
        <v>-1.797541498954438</v>
      </c>
      <c r="AM1847" s="15">
        <f t="shared" si="299"/>
        <v>-1.2569818375265711</v>
      </c>
      <c r="AN1847" s="63">
        <f t="shared" si="288"/>
        <v>11.427189962028823</v>
      </c>
      <c r="AO1847" s="63">
        <f t="shared" si="288"/>
        <v>11.427367754312771</v>
      </c>
      <c r="AP1847" s="63">
        <f t="shared" si="288"/>
        <v>11.428089863368749</v>
      </c>
      <c r="AQ1847" s="63">
        <f t="shared" si="288"/>
        <v>11.431011199874796</v>
      </c>
      <c r="AR1847" s="63">
        <f t="shared" si="288"/>
        <v>11.442647265439536</v>
      </c>
      <c r="AS1847" s="63">
        <f t="shared" si="288"/>
        <v>11.486445582434989</v>
      </c>
      <c r="AT1847" s="63">
        <f t="shared" si="288"/>
        <v>11.626608381821566</v>
      </c>
      <c r="AU1847" s="63">
        <f t="shared" si="300"/>
        <v>11.961094544128683</v>
      </c>
      <c r="AV1847" s="217">
        <f t="shared" si="301"/>
        <v>-1.1469132254240177E-2</v>
      </c>
      <c r="AW1847" s="218">
        <f t="shared" si="302"/>
        <v>-9999</v>
      </c>
      <c r="AX1847" s="219">
        <f t="shared" si="303"/>
        <v>0</v>
      </c>
      <c r="AY1847" s="218">
        <f t="shared" si="304"/>
        <v>-9999</v>
      </c>
      <c r="AZ1847" s="63"/>
      <c r="BA1847" s="15">
        <f t="shared" si="305"/>
        <v>-2.7356411602726298E-3</v>
      </c>
      <c r="BB1847" s="15">
        <f t="shared" si="306"/>
        <v>0.4029668420013125</v>
      </c>
      <c r="BC1847" s="15">
        <f t="shared" si="307"/>
        <v>-0.61751157847624083</v>
      </c>
      <c r="BD1847" s="15">
        <f t="shared" si="308"/>
        <v>-0.10652366954492806</v>
      </c>
      <c r="BE1847" s="15">
        <f t="shared" si="309"/>
        <v>-2.965028905258007</v>
      </c>
      <c r="BF1847" s="15">
        <f t="shared" si="310"/>
        <v>-11.297910949131783</v>
      </c>
      <c r="BG1847" s="63">
        <f t="shared" si="289"/>
        <v>9.7786993762034928</v>
      </c>
      <c r="BH1847" s="63">
        <f t="shared" si="289"/>
        <v>9.7894726175737006</v>
      </c>
      <c r="BI1847" s="63">
        <f t="shared" si="289"/>
        <v>9.7705253791329838</v>
      </c>
      <c r="BJ1847" s="63">
        <f t="shared" si="289"/>
        <v>9.8039400735741484</v>
      </c>
      <c r="BK1847" s="63">
        <f t="shared" si="289"/>
        <v>9.7452814473518927</v>
      </c>
      <c r="BL1847" s="63">
        <f t="shared" si="289"/>
        <v>9.8491703599934741</v>
      </c>
      <c r="BM1847" s="63">
        <f t="shared" si="289"/>
        <v>9.6676216473938421</v>
      </c>
      <c r="BN1847" s="63">
        <f t="shared" si="311"/>
        <v>9.9950024885659339</v>
      </c>
      <c r="BO1847" s="63"/>
      <c r="BP1847" s="63"/>
    </row>
    <row r="1848" spans="27:68" x14ac:dyDescent="0.2">
      <c r="AA1848" s="217">
        <f t="shared" si="290"/>
        <v>-8.7334910939675485E-3</v>
      </c>
      <c r="AB1848" s="218">
        <f t="shared" si="291"/>
        <v>8.7334910939675485E-3</v>
      </c>
      <c r="AC1848" s="218">
        <f t="shared" si="292"/>
        <v>0</v>
      </c>
      <c r="AD1848" s="219">
        <f t="shared" si="293"/>
        <v>0</v>
      </c>
      <c r="AH1848" s="15">
        <f t="shared" si="294"/>
        <v>-2.9058447674383151E-2</v>
      </c>
      <c r="AI1848" s="15">
        <f t="shared" si="295"/>
        <v>0.86784475089518831</v>
      </c>
      <c r="AJ1848" s="15">
        <f t="shared" si="296"/>
        <v>-0.34557801426238927</v>
      </c>
      <c r="AK1848" s="15">
        <f t="shared" si="297"/>
        <v>-0.57281307343954613</v>
      </c>
      <c r="AL1848" s="15">
        <f t="shared" si="298"/>
        <v>-1.797541498954438</v>
      </c>
      <c r="AM1848" s="15">
        <f t="shared" si="299"/>
        <v>-1.2569818375265711</v>
      </c>
      <c r="AN1848" s="63">
        <f t="shared" si="288"/>
        <v>11.427189962028823</v>
      </c>
      <c r="AO1848" s="63">
        <f t="shared" si="288"/>
        <v>11.427367754312771</v>
      </c>
      <c r="AP1848" s="63">
        <f t="shared" si="288"/>
        <v>11.428089863368749</v>
      </c>
      <c r="AQ1848" s="63">
        <f t="shared" si="288"/>
        <v>11.431011199874796</v>
      </c>
      <c r="AR1848" s="63">
        <f t="shared" si="288"/>
        <v>11.442647265439536</v>
      </c>
      <c r="AS1848" s="63">
        <f t="shared" si="288"/>
        <v>11.486445582434989</v>
      </c>
      <c r="AT1848" s="63">
        <f t="shared" si="288"/>
        <v>11.626608381821566</v>
      </c>
      <c r="AU1848" s="63">
        <f t="shared" si="300"/>
        <v>11.961094544128683</v>
      </c>
      <c r="AV1848" s="217">
        <f t="shared" si="301"/>
        <v>-1.1469132254240177E-2</v>
      </c>
      <c r="AW1848" s="218">
        <f t="shared" si="302"/>
        <v>-9999</v>
      </c>
      <c r="AX1848" s="219">
        <f t="shared" si="303"/>
        <v>0</v>
      </c>
      <c r="AY1848" s="218">
        <f t="shared" si="304"/>
        <v>-9999</v>
      </c>
      <c r="AZ1848" s="63"/>
      <c r="BA1848" s="15">
        <f t="shared" si="305"/>
        <v>-2.7356411602726298E-3</v>
      </c>
      <c r="BB1848" s="15">
        <f t="shared" si="306"/>
        <v>0.4029668420013125</v>
      </c>
      <c r="BC1848" s="15">
        <f t="shared" si="307"/>
        <v>-0.61751157847624083</v>
      </c>
      <c r="BD1848" s="15">
        <f t="shared" si="308"/>
        <v>-0.10652366954492806</v>
      </c>
      <c r="BE1848" s="15">
        <f t="shared" si="309"/>
        <v>-2.965028905258007</v>
      </c>
      <c r="BF1848" s="15">
        <f t="shared" si="310"/>
        <v>-11.297910949131783</v>
      </c>
      <c r="BG1848" s="63">
        <f t="shared" si="289"/>
        <v>9.7786993762034928</v>
      </c>
      <c r="BH1848" s="63">
        <f t="shared" si="289"/>
        <v>9.7894726175737006</v>
      </c>
      <c r="BI1848" s="63">
        <f t="shared" si="289"/>
        <v>9.7705253791329838</v>
      </c>
      <c r="BJ1848" s="63">
        <f t="shared" si="289"/>
        <v>9.8039400735741484</v>
      </c>
      <c r="BK1848" s="63">
        <f t="shared" si="289"/>
        <v>9.7452814473518927</v>
      </c>
      <c r="BL1848" s="63">
        <f t="shared" si="289"/>
        <v>9.8491703599934741</v>
      </c>
      <c r="BM1848" s="63">
        <f t="shared" si="289"/>
        <v>9.6676216473938421</v>
      </c>
      <c r="BN1848" s="63">
        <f t="shared" si="311"/>
        <v>9.9950024885659339</v>
      </c>
      <c r="BO1848" s="63"/>
      <c r="BP1848" s="63"/>
    </row>
    <row r="1849" spans="27:68" x14ac:dyDescent="0.2">
      <c r="AA1849" s="217">
        <f t="shared" si="290"/>
        <v>-8.7334910939675485E-3</v>
      </c>
      <c r="AB1849" s="218">
        <f t="shared" si="291"/>
        <v>8.7334910939675485E-3</v>
      </c>
      <c r="AC1849" s="218">
        <f t="shared" si="292"/>
        <v>0</v>
      </c>
      <c r="AD1849" s="219">
        <f t="shared" si="293"/>
        <v>0</v>
      </c>
      <c r="AH1849" s="15">
        <f t="shared" si="294"/>
        <v>-2.9058447674383151E-2</v>
      </c>
      <c r="AI1849" s="15">
        <f t="shared" si="295"/>
        <v>0.86784475089518831</v>
      </c>
      <c r="AJ1849" s="15">
        <f t="shared" si="296"/>
        <v>-0.34557801426238927</v>
      </c>
      <c r="AK1849" s="15">
        <f t="shared" si="297"/>
        <v>-0.57281307343954613</v>
      </c>
      <c r="AL1849" s="15">
        <f t="shared" si="298"/>
        <v>-1.797541498954438</v>
      </c>
      <c r="AM1849" s="15">
        <f t="shared" si="299"/>
        <v>-1.2569818375265711</v>
      </c>
      <c r="AN1849" s="63">
        <f t="shared" si="288"/>
        <v>11.427189962028823</v>
      </c>
      <c r="AO1849" s="63">
        <f t="shared" si="288"/>
        <v>11.427367754312771</v>
      </c>
      <c r="AP1849" s="63">
        <f t="shared" si="288"/>
        <v>11.428089863368749</v>
      </c>
      <c r="AQ1849" s="63">
        <f t="shared" si="288"/>
        <v>11.431011199874796</v>
      </c>
      <c r="AR1849" s="63">
        <f t="shared" si="288"/>
        <v>11.442647265439536</v>
      </c>
      <c r="AS1849" s="63">
        <f t="shared" si="288"/>
        <v>11.486445582434989</v>
      </c>
      <c r="AT1849" s="63">
        <f t="shared" si="288"/>
        <v>11.626608381821566</v>
      </c>
      <c r="AU1849" s="63">
        <f t="shared" si="300"/>
        <v>11.961094544128683</v>
      </c>
      <c r="AV1849" s="217">
        <f t="shared" si="301"/>
        <v>-1.1469132254240177E-2</v>
      </c>
      <c r="AW1849" s="218">
        <f t="shared" si="302"/>
        <v>-9999</v>
      </c>
      <c r="AX1849" s="219">
        <f t="shared" si="303"/>
        <v>0</v>
      </c>
      <c r="AY1849" s="218">
        <f t="shared" si="304"/>
        <v>-9999</v>
      </c>
      <c r="AZ1849" s="63"/>
      <c r="BA1849" s="15">
        <f t="shared" si="305"/>
        <v>-2.7356411602726298E-3</v>
      </c>
      <c r="BB1849" s="15">
        <f t="shared" si="306"/>
        <v>0.4029668420013125</v>
      </c>
      <c r="BC1849" s="15">
        <f t="shared" si="307"/>
        <v>-0.61751157847624083</v>
      </c>
      <c r="BD1849" s="15">
        <f t="shared" si="308"/>
        <v>-0.10652366954492806</v>
      </c>
      <c r="BE1849" s="15">
        <f t="shared" si="309"/>
        <v>-2.965028905258007</v>
      </c>
      <c r="BF1849" s="15">
        <f t="shared" si="310"/>
        <v>-11.297910949131783</v>
      </c>
      <c r="BG1849" s="63">
        <f t="shared" si="289"/>
        <v>9.7786993762034928</v>
      </c>
      <c r="BH1849" s="63">
        <f t="shared" si="289"/>
        <v>9.7894726175737006</v>
      </c>
      <c r="BI1849" s="63">
        <f t="shared" si="289"/>
        <v>9.7705253791329838</v>
      </c>
      <c r="BJ1849" s="63">
        <f t="shared" si="289"/>
        <v>9.8039400735741484</v>
      </c>
      <c r="BK1849" s="63">
        <f t="shared" si="289"/>
        <v>9.7452814473518927</v>
      </c>
      <c r="BL1849" s="63">
        <f t="shared" si="289"/>
        <v>9.8491703599934741</v>
      </c>
      <c r="BM1849" s="63">
        <f t="shared" si="289"/>
        <v>9.6676216473938421</v>
      </c>
      <c r="BN1849" s="63">
        <f t="shared" si="311"/>
        <v>9.9950024885659339</v>
      </c>
      <c r="BO1849" s="63"/>
      <c r="BP1849" s="63"/>
    </row>
    <row r="1850" spans="27:68" x14ac:dyDescent="0.2">
      <c r="AA1850" s="217">
        <f t="shared" si="290"/>
        <v>-8.7334910939675485E-3</v>
      </c>
      <c r="AB1850" s="218">
        <f t="shared" si="291"/>
        <v>8.7334910939675485E-3</v>
      </c>
      <c r="AC1850" s="218">
        <f t="shared" si="292"/>
        <v>0</v>
      </c>
      <c r="AD1850" s="219">
        <f t="shared" si="293"/>
        <v>0</v>
      </c>
      <c r="AH1850" s="15">
        <f t="shared" si="294"/>
        <v>-2.9058447674383151E-2</v>
      </c>
      <c r="AI1850" s="15">
        <f t="shared" si="295"/>
        <v>0.86784475089518831</v>
      </c>
      <c r="AJ1850" s="15">
        <f t="shared" si="296"/>
        <v>-0.34557801426238927</v>
      </c>
      <c r="AK1850" s="15">
        <f t="shared" si="297"/>
        <v>-0.57281307343954613</v>
      </c>
      <c r="AL1850" s="15">
        <f t="shared" si="298"/>
        <v>-1.797541498954438</v>
      </c>
      <c r="AM1850" s="15">
        <f t="shared" si="299"/>
        <v>-1.2569818375265711</v>
      </c>
      <c r="AN1850" s="63">
        <f t="shared" si="288"/>
        <v>11.427189962028823</v>
      </c>
      <c r="AO1850" s="63">
        <f t="shared" si="288"/>
        <v>11.427367754312771</v>
      </c>
      <c r="AP1850" s="63">
        <f t="shared" si="288"/>
        <v>11.428089863368749</v>
      </c>
      <c r="AQ1850" s="63">
        <f t="shared" si="288"/>
        <v>11.431011199874796</v>
      </c>
      <c r="AR1850" s="63">
        <f t="shared" si="288"/>
        <v>11.442647265439536</v>
      </c>
      <c r="AS1850" s="63">
        <f t="shared" si="288"/>
        <v>11.486445582434989</v>
      </c>
      <c r="AT1850" s="63">
        <f t="shared" si="288"/>
        <v>11.626608381821566</v>
      </c>
      <c r="AU1850" s="63">
        <f t="shared" si="300"/>
        <v>11.961094544128683</v>
      </c>
      <c r="AV1850" s="217">
        <f t="shared" si="301"/>
        <v>-1.1469132254240177E-2</v>
      </c>
      <c r="AW1850" s="218">
        <f t="shared" si="302"/>
        <v>-9999</v>
      </c>
      <c r="AX1850" s="219">
        <f t="shared" si="303"/>
        <v>0</v>
      </c>
      <c r="AY1850" s="218">
        <f t="shared" si="304"/>
        <v>-9999</v>
      </c>
      <c r="AZ1850" s="63"/>
      <c r="BA1850" s="15">
        <f t="shared" si="305"/>
        <v>-2.7356411602726298E-3</v>
      </c>
      <c r="BB1850" s="15">
        <f t="shared" si="306"/>
        <v>0.4029668420013125</v>
      </c>
      <c r="BC1850" s="15">
        <f t="shared" si="307"/>
        <v>-0.61751157847624083</v>
      </c>
      <c r="BD1850" s="15">
        <f t="shared" si="308"/>
        <v>-0.10652366954492806</v>
      </c>
      <c r="BE1850" s="15">
        <f t="shared" si="309"/>
        <v>-2.965028905258007</v>
      </c>
      <c r="BF1850" s="15">
        <f t="shared" si="310"/>
        <v>-11.297910949131783</v>
      </c>
      <c r="BG1850" s="63">
        <f t="shared" si="289"/>
        <v>9.7786993762034928</v>
      </c>
      <c r="BH1850" s="63">
        <f t="shared" si="289"/>
        <v>9.7894726175737006</v>
      </c>
      <c r="BI1850" s="63">
        <f t="shared" si="289"/>
        <v>9.7705253791329838</v>
      </c>
      <c r="BJ1850" s="63">
        <f t="shared" si="289"/>
        <v>9.8039400735741484</v>
      </c>
      <c r="BK1850" s="63">
        <f t="shared" si="289"/>
        <v>9.7452814473518927</v>
      </c>
      <c r="BL1850" s="63">
        <f t="shared" si="289"/>
        <v>9.8491703599934741</v>
      </c>
      <c r="BM1850" s="63">
        <f t="shared" si="289"/>
        <v>9.6676216473938421</v>
      </c>
      <c r="BN1850" s="63">
        <f t="shared" si="311"/>
        <v>9.9950024885659339</v>
      </c>
      <c r="BO1850" s="63"/>
      <c r="BP1850" s="63"/>
    </row>
    <row r="1851" spans="27:68" x14ac:dyDescent="0.2">
      <c r="AA1851" s="217">
        <f t="shared" si="290"/>
        <v>-8.7334910939675485E-3</v>
      </c>
      <c r="AB1851" s="218">
        <f t="shared" si="291"/>
        <v>8.7334910939675485E-3</v>
      </c>
      <c r="AC1851" s="218">
        <f t="shared" si="292"/>
        <v>0</v>
      </c>
      <c r="AD1851" s="219">
        <f t="shared" si="293"/>
        <v>0</v>
      </c>
      <c r="AH1851" s="15">
        <f t="shared" si="294"/>
        <v>-2.9058447674383151E-2</v>
      </c>
      <c r="AI1851" s="15">
        <f t="shared" si="295"/>
        <v>0.86784475089518831</v>
      </c>
      <c r="AJ1851" s="15">
        <f t="shared" si="296"/>
        <v>-0.34557801426238927</v>
      </c>
      <c r="AK1851" s="15">
        <f t="shared" si="297"/>
        <v>-0.57281307343954613</v>
      </c>
      <c r="AL1851" s="15">
        <f t="shared" si="298"/>
        <v>-1.797541498954438</v>
      </c>
      <c r="AM1851" s="15">
        <f t="shared" si="299"/>
        <v>-1.2569818375265711</v>
      </c>
      <c r="AN1851" s="63">
        <f t="shared" ref="AN1851:AT1860" si="312">$AU1851+$AB$7*SIN(AO1851)</f>
        <v>11.427189962028823</v>
      </c>
      <c r="AO1851" s="63">
        <f t="shared" si="312"/>
        <v>11.427367754312771</v>
      </c>
      <c r="AP1851" s="63">
        <f t="shared" si="312"/>
        <v>11.428089863368749</v>
      </c>
      <c r="AQ1851" s="63">
        <f t="shared" si="312"/>
        <v>11.431011199874796</v>
      </c>
      <c r="AR1851" s="63">
        <f t="shared" si="312"/>
        <v>11.442647265439536</v>
      </c>
      <c r="AS1851" s="63">
        <f t="shared" si="312"/>
        <v>11.486445582434989</v>
      </c>
      <c r="AT1851" s="63">
        <f t="shared" si="312"/>
        <v>11.626608381821566</v>
      </c>
      <c r="AU1851" s="63">
        <f t="shared" si="300"/>
        <v>11.961094544128683</v>
      </c>
      <c r="AV1851" s="217">
        <f t="shared" si="301"/>
        <v>-1.1469132254240177E-2</v>
      </c>
      <c r="AW1851" s="218">
        <f t="shared" si="302"/>
        <v>-9999</v>
      </c>
      <c r="AX1851" s="219">
        <f t="shared" si="303"/>
        <v>0</v>
      </c>
      <c r="AY1851" s="218">
        <f t="shared" si="304"/>
        <v>-9999</v>
      </c>
      <c r="AZ1851" s="63"/>
      <c r="BA1851" s="15">
        <f t="shared" si="305"/>
        <v>-2.7356411602726298E-3</v>
      </c>
      <c r="BB1851" s="15">
        <f t="shared" si="306"/>
        <v>0.4029668420013125</v>
      </c>
      <c r="BC1851" s="15">
        <f t="shared" si="307"/>
        <v>-0.61751157847624083</v>
      </c>
      <c r="BD1851" s="15">
        <f t="shared" si="308"/>
        <v>-0.10652366954492806</v>
      </c>
      <c r="BE1851" s="15">
        <f t="shared" si="309"/>
        <v>-2.965028905258007</v>
      </c>
      <c r="BF1851" s="15">
        <f t="shared" si="310"/>
        <v>-11.297910949131783</v>
      </c>
      <c r="BG1851" s="63">
        <f t="shared" ref="BG1851:BM1860" si="313">$BN1851+$BB$7*SIN(BH1851)</f>
        <v>9.7786993762034928</v>
      </c>
      <c r="BH1851" s="63">
        <f t="shared" si="313"/>
        <v>9.7894726175737006</v>
      </c>
      <c r="BI1851" s="63">
        <f t="shared" si="313"/>
        <v>9.7705253791329838</v>
      </c>
      <c r="BJ1851" s="63">
        <f t="shared" si="313"/>
        <v>9.8039400735741484</v>
      </c>
      <c r="BK1851" s="63">
        <f t="shared" si="313"/>
        <v>9.7452814473518927</v>
      </c>
      <c r="BL1851" s="63">
        <f t="shared" si="313"/>
        <v>9.8491703599934741</v>
      </c>
      <c r="BM1851" s="63">
        <f t="shared" si="313"/>
        <v>9.6676216473938421</v>
      </c>
      <c r="BN1851" s="63">
        <f t="shared" si="311"/>
        <v>9.9950024885659339</v>
      </c>
      <c r="BO1851" s="63"/>
      <c r="BP1851" s="63"/>
    </row>
    <row r="1852" spans="27:68" x14ac:dyDescent="0.2">
      <c r="AA1852" s="217">
        <f t="shared" si="290"/>
        <v>-8.7334910939675485E-3</v>
      </c>
      <c r="AB1852" s="218">
        <f t="shared" si="291"/>
        <v>8.7334910939675485E-3</v>
      </c>
      <c r="AC1852" s="218">
        <f t="shared" si="292"/>
        <v>0</v>
      </c>
      <c r="AD1852" s="219">
        <f t="shared" si="293"/>
        <v>0</v>
      </c>
      <c r="AH1852" s="15">
        <f t="shared" si="294"/>
        <v>-2.9058447674383151E-2</v>
      </c>
      <c r="AI1852" s="15">
        <f t="shared" si="295"/>
        <v>0.86784475089518831</v>
      </c>
      <c r="AJ1852" s="15">
        <f t="shared" si="296"/>
        <v>-0.34557801426238927</v>
      </c>
      <c r="AK1852" s="15">
        <f t="shared" si="297"/>
        <v>-0.57281307343954613</v>
      </c>
      <c r="AL1852" s="15">
        <f t="shared" si="298"/>
        <v>-1.797541498954438</v>
      </c>
      <c r="AM1852" s="15">
        <f t="shared" si="299"/>
        <v>-1.2569818375265711</v>
      </c>
      <c r="AN1852" s="63">
        <f t="shared" si="312"/>
        <v>11.427189962028823</v>
      </c>
      <c r="AO1852" s="63">
        <f t="shared" si="312"/>
        <v>11.427367754312771</v>
      </c>
      <c r="AP1852" s="63">
        <f t="shared" si="312"/>
        <v>11.428089863368749</v>
      </c>
      <c r="AQ1852" s="63">
        <f t="shared" si="312"/>
        <v>11.431011199874796</v>
      </c>
      <c r="AR1852" s="63">
        <f t="shared" si="312"/>
        <v>11.442647265439536</v>
      </c>
      <c r="AS1852" s="63">
        <f t="shared" si="312"/>
        <v>11.486445582434989</v>
      </c>
      <c r="AT1852" s="63">
        <f t="shared" si="312"/>
        <v>11.626608381821566</v>
      </c>
      <c r="AU1852" s="63">
        <f t="shared" si="300"/>
        <v>11.961094544128683</v>
      </c>
      <c r="AV1852" s="217">
        <f t="shared" si="301"/>
        <v>-1.1469132254240177E-2</v>
      </c>
      <c r="AW1852" s="218">
        <f t="shared" si="302"/>
        <v>-9999</v>
      </c>
      <c r="AX1852" s="219">
        <f t="shared" si="303"/>
        <v>0</v>
      </c>
      <c r="AY1852" s="218">
        <f t="shared" si="304"/>
        <v>-9999</v>
      </c>
      <c r="AZ1852" s="63"/>
      <c r="BA1852" s="15">
        <f t="shared" si="305"/>
        <v>-2.7356411602726298E-3</v>
      </c>
      <c r="BB1852" s="15">
        <f t="shared" si="306"/>
        <v>0.4029668420013125</v>
      </c>
      <c r="BC1852" s="15">
        <f t="shared" si="307"/>
        <v>-0.61751157847624083</v>
      </c>
      <c r="BD1852" s="15">
        <f t="shared" si="308"/>
        <v>-0.10652366954492806</v>
      </c>
      <c r="BE1852" s="15">
        <f t="shared" si="309"/>
        <v>-2.965028905258007</v>
      </c>
      <c r="BF1852" s="15">
        <f t="shared" si="310"/>
        <v>-11.297910949131783</v>
      </c>
      <c r="BG1852" s="63">
        <f t="shared" si="313"/>
        <v>9.7786993762034928</v>
      </c>
      <c r="BH1852" s="63">
        <f t="shared" si="313"/>
        <v>9.7894726175737006</v>
      </c>
      <c r="BI1852" s="63">
        <f t="shared" si="313"/>
        <v>9.7705253791329838</v>
      </c>
      <c r="BJ1852" s="63">
        <f t="shared" si="313"/>
        <v>9.8039400735741484</v>
      </c>
      <c r="BK1852" s="63">
        <f t="shared" si="313"/>
        <v>9.7452814473518927</v>
      </c>
      <c r="BL1852" s="63">
        <f t="shared" si="313"/>
        <v>9.8491703599934741</v>
      </c>
      <c r="BM1852" s="63">
        <f t="shared" si="313"/>
        <v>9.6676216473938421</v>
      </c>
      <c r="BN1852" s="63">
        <f t="shared" si="311"/>
        <v>9.9950024885659339</v>
      </c>
      <c r="BO1852" s="63"/>
      <c r="BP1852" s="63"/>
    </row>
    <row r="1853" spans="27:68" x14ac:dyDescent="0.2">
      <c r="AA1853" s="217">
        <f t="shared" si="290"/>
        <v>-8.7334910939675485E-3</v>
      </c>
      <c r="AB1853" s="218">
        <f t="shared" si="291"/>
        <v>8.7334910939675485E-3</v>
      </c>
      <c r="AC1853" s="218">
        <f t="shared" si="292"/>
        <v>0</v>
      </c>
      <c r="AD1853" s="219">
        <f t="shared" si="293"/>
        <v>0</v>
      </c>
      <c r="AH1853" s="15">
        <f t="shared" si="294"/>
        <v>-2.9058447674383151E-2</v>
      </c>
      <c r="AI1853" s="15">
        <f t="shared" si="295"/>
        <v>0.86784475089518831</v>
      </c>
      <c r="AJ1853" s="15">
        <f t="shared" si="296"/>
        <v>-0.34557801426238927</v>
      </c>
      <c r="AK1853" s="15">
        <f t="shared" si="297"/>
        <v>-0.57281307343954613</v>
      </c>
      <c r="AL1853" s="15">
        <f t="shared" si="298"/>
        <v>-1.797541498954438</v>
      </c>
      <c r="AM1853" s="15">
        <f t="shared" si="299"/>
        <v>-1.2569818375265711</v>
      </c>
      <c r="AN1853" s="63">
        <f t="shared" si="312"/>
        <v>11.427189962028823</v>
      </c>
      <c r="AO1853" s="63">
        <f t="shared" si="312"/>
        <v>11.427367754312771</v>
      </c>
      <c r="AP1853" s="63">
        <f t="shared" si="312"/>
        <v>11.428089863368749</v>
      </c>
      <c r="AQ1853" s="63">
        <f t="shared" si="312"/>
        <v>11.431011199874796</v>
      </c>
      <c r="AR1853" s="63">
        <f t="shared" si="312"/>
        <v>11.442647265439536</v>
      </c>
      <c r="AS1853" s="63">
        <f t="shared" si="312"/>
        <v>11.486445582434989</v>
      </c>
      <c r="AT1853" s="63">
        <f t="shared" si="312"/>
        <v>11.626608381821566</v>
      </c>
      <c r="AU1853" s="63">
        <f t="shared" si="300"/>
        <v>11.961094544128683</v>
      </c>
      <c r="AV1853" s="217">
        <f t="shared" si="301"/>
        <v>-1.1469132254240177E-2</v>
      </c>
      <c r="AW1853" s="218">
        <f t="shared" si="302"/>
        <v>-9999</v>
      </c>
      <c r="AX1853" s="219">
        <f t="shared" si="303"/>
        <v>0</v>
      </c>
      <c r="AY1853" s="218">
        <f t="shared" si="304"/>
        <v>-9999</v>
      </c>
      <c r="AZ1853" s="63"/>
      <c r="BA1853" s="15">
        <f t="shared" si="305"/>
        <v>-2.7356411602726298E-3</v>
      </c>
      <c r="BB1853" s="15">
        <f t="shared" si="306"/>
        <v>0.4029668420013125</v>
      </c>
      <c r="BC1853" s="15">
        <f t="shared" si="307"/>
        <v>-0.61751157847624083</v>
      </c>
      <c r="BD1853" s="15">
        <f t="shared" si="308"/>
        <v>-0.10652366954492806</v>
      </c>
      <c r="BE1853" s="15">
        <f t="shared" si="309"/>
        <v>-2.965028905258007</v>
      </c>
      <c r="BF1853" s="15">
        <f t="shared" si="310"/>
        <v>-11.297910949131783</v>
      </c>
      <c r="BG1853" s="63">
        <f t="shared" si="313"/>
        <v>9.7786993762034928</v>
      </c>
      <c r="BH1853" s="63">
        <f t="shared" si="313"/>
        <v>9.7894726175737006</v>
      </c>
      <c r="BI1853" s="63">
        <f t="shared" si="313"/>
        <v>9.7705253791329838</v>
      </c>
      <c r="BJ1853" s="63">
        <f t="shared" si="313"/>
        <v>9.8039400735741484</v>
      </c>
      <c r="BK1853" s="63">
        <f t="shared" si="313"/>
        <v>9.7452814473518927</v>
      </c>
      <c r="BL1853" s="63">
        <f t="shared" si="313"/>
        <v>9.8491703599934741</v>
      </c>
      <c r="BM1853" s="63">
        <f t="shared" si="313"/>
        <v>9.6676216473938421</v>
      </c>
      <c r="BN1853" s="63">
        <f t="shared" si="311"/>
        <v>9.9950024885659339</v>
      </c>
      <c r="BO1853" s="63"/>
      <c r="BP1853" s="63"/>
    </row>
    <row r="1854" spans="27:68" x14ac:dyDescent="0.2">
      <c r="AA1854" s="217">
        <f t="shared" si="290"/>
        <v>-8.7334910939675485E-3</v>
      </c>
      <c r="AB1854" s="218">
        <f t="shared" si="291"/>
        <v>8.7334910939675485E-3</v>
      </c>
      <c r="AC1854" s="218">
        <f t="shared" si="292"/>
        <v>0</v>
      </c>
      <c r="AD1854" s="219">
        <f t="shared" si="293"/>
        <v>0</v>
      </c>
      <c r="AH1854" s="15">
        <f t="shared" si="294"/>
        <v>-2.9058447674383151E-2</v>
      </c>
      <c r="AI1854" s="15">
        <f t="shared" si="295"/>
        <v>0.86784475089518831</v>
      </c>
      <c r="AJ1854" s="15">
        <f t="shared" si="296"/>
        <v>-0.34557801426238927</v>
      </c>
      <c r="AK1854" s="15">
        <f t="shared" si="297"/>
        <v>-0.57281307343954613</v>
      </c>
      <c r="AL1854" s="15">
        <f t="shared" si="298"/>
        <v>-1.797541498954438</v>
      </c>
      <c r="AM1854" s="15">
        <f t="shared" si="299"/>
        <v>-1.2569818375265711</v>
      </c>
      <c r="AN1854" s="63">
        <f t="shared" si="312"/>
        <v>11.427189962028823</v>
      </c>
      <c r="AO1854" s="63">
        <f t="shared" si="312"/>
        <v>11.427367754312771</v>
      </c>
      <c r="AP1854" s="63">
        <f t="shared" si="312"/>
        <v>11.428089863368749</v>
      </c>
      <c r="AQ1854" s="63">
        <f t="shared" si="312"/>
        <v>11.431011199874796</v>
      </c>
      <c r="AR1854" s="63">
        <f t="shared" si="312"/>
        <v>11.442647265439536</v>
      </c>
      <c r="AS1854" s="63">
        <f t="shared" si="312"/>
        <v>11.486445582434989</v>
      </c>
      <c r="AT1854" s="63">
        <f t="shared" si="312"/>
        <v>11.626608381821566</v>
      </c>
      <c r="AU1854" s="63">
        <f t="shared" si="300"/>
        <v>11.961094544128683</v>
      </c>
      <c r="AV1854" s="217">
        <f t="shared" si="301"/>
        <v>-1.1469132254240177E-2</v>
      </c>
      <c r="AW1854" s="218">
        <f t="shared" si="302"/>
        <v>-9999</v>
      </c>
      <c r="AX1854" s="219">
        <f t="shared" si="303"/>
        <v>0</v>
      </c>
      <c r="AY1854" s="218">
        <f t="shared" si="304"/>
        <v>-9999</v>
      </c>
      <c r="AZ1854" s="63"/>
      <c r="BA1854" s="15">
        <f t="shared" si="305"/>
        <v>-2.7356411602726298E-3</v>
      </c>
      <c r="BB1854" s="15">
        <f t="shared" si="306"/>
        <v>0.4029668420013125</v>
      </c>
      <c r="BC1854" s="15">
        <f t="shared" si="307"/>
        <v>-0.61751157847624083</v>
      </c>
      <c r="BD1854" s="15">
        <f t="shared" si="308"/>
        <v>-0.10652366954492806</v>
      </c>
      <c r="BE1854" s="15">
        <f t="shared" si="309"/>
        <v>-2.965028905258007</v>
      </c>
      <c r="BF1854" s="15">
        <f t="shared" si="310"/>
        <v>-11.297910949131783</v>
      </c>
      <c r="BG1854" s="63">
        <f t="shared" si="313"/>
        <v>9.7786993762034928</v>
      </c>
      <c r="BH1854" s="63">
        <f t="shared" si="313"/>
        <v>9.7894726175737006</v>
      </c>
      <c r="BI1854" s="63">
        <f t="shared" si="313"/>
        <v>9.7705253791329838</v>
      </c>
      <c r="BJ1854" s="63">
        <f t="shared" si="313"/>
        <v>9.8039400735741484</v>
      </c>
      <c r="BK1854" s="63">
        <f t="shared" si="313"/>
        <v>9.7452814473518927</v>
      </c>
      <c r="BL1854" s="63">
        <f t="shared" si="313"/>
        <v>9.8491703599934741</v>
      </c>
      <c r="BM1854" s="63">
        <f t="shared" si="313"/>
        <v>9.6676216473938421</v>
      </c>
      <c r="BN1854" s="63">
        <f t="shared" si="311"/>
        <v>9.9950024885659339</v>
      </c>
      <c r="BO1854" s="63"/>
      <c r="BP1854" s="63"/>
    </row>
    <row r="1855" spans="27:68" x14ac:dyDescent="0.2">
      <c r="AA1855" s="217">
        <f t="shared" si="290"/>
        <v>-8.7334910939675485E-3</v>
      </c>
      <c r="AB1855" s="218">
        <f t="shared" si="291"/>
        <v>8.7334910939675485E-3</v>
      </c>
      <c r="AC1855" s="218">
        <f t="shared" si="292"/>
        <v>0</v>
      </c>
      <c r="AD1855" s="219">
        <f t="shared" si="293"/>
        <v>0</v>
      </c>
      <c r="AH1855" s="15">
        <f t="shared" si="294"/>
        <v>-2.9058447674383151E-2</v>
      </c>
      <c r="AI1855" s="15">
        <f t="shared" si="295"/>
        <v>0.86784475089518831</v>
      </c>
      <c r="AJ1855" s="15">
        <f t="shared" si="296"/>
        <v>-0.34557801426238927</v>
      </c>
      <c r="AK1855" s="15">
        <f t="shared" si="297"/>
        <v>-0.57281307343954613</v>
      </c>
      <c r="AL1855" s="15">
        <f t="shared" si="298"/>
        <v>-1.797541498954438</v>
      </c>
      <c r="AM1855" s="15">
        <f t="shared" si="299"/>
        <v>-1.2569818375265711</v>
      </c>
      <c r="AN1855" s="63">
        <f t="shared" si="312"/>
        <v>11.427189962028823</v>
      </c>
      <c r="AO1855" s="63">
        <f t="shared" si="312"/>
        <v>11.427367754312771</v>
      </c>
      <c r="AP1855" s="63">
        <f t="shared" si="312"/>
        <v>11.428089863368749</v>
      </c>
      <c r="AQ1855" s="63">
        <f t="shared" si="312"/>
        <v>11.431011199874796</v>
      </c>
      <c r="AR1855" s="63">
        <f t="shared" si="312"/>
        <v>11.442647265439536</v>
      </c>
      <c r="AS1855" s="63">
        <f t="shared" si="312"/>
        <v>11.486445582434989</v>
      </c>
      <c r="AT1855" s="63">
        <f t="shared" si="312"/>
        <v>11.626608381821566</v>
      </c>
      <c r="AU1855" s="63">
        <f t="shared" si="300"/>
        <v>11.961094544128683</v>
      </c>
      <c r="AV1855" s="217">
        <f t="shared" si="301"/>
        <v>-1.1469132254240177E-2</v>
      </c>
      <c r="AW1855" s="218">
        <f t="shared" si="302"/>
        <v>-9999</v>
      </c>
      <c r="AX1855" s="219">
        <f t="shared" si="303"/>
        <v>0</v>
      </c>
      <c r="AY1855" s="218">
        <f t="shared" si="304"/>
        <v>-9999</v>
      </c>
      <c r="AZ1855" s="63"/>
      <c r="BA1855" s="15">
        <f t="shared" si="305"/>
        <v>-2.7356411602726298E-3</v>
      </c>
      <c r="BB1855" s="15">
        <f t="shared" si="306"/>
        <v>0.4029668420013125</v>
      </c>
      <c r="BC1855" s="15">
        <f t="shared" si="307"/>
        <v>-0.61751157847624083</v>
      </c>
      <c r="BD1855" s="15">
        <f t="shared" si="308"/>
        <v>-0.10652366954492806</v>
      </c>
      <c r="BE1855" s="15">
        <f t="shared" si="309"/>
        <v>-2.965028905258007</v>
      </c>
      <c r="BF1855" s="15">
        <f t="shared" si="310"/>
        <v>-11.297910949131783</v>
      </c>
      <c r="BG1855" s="63">
        <f t="shared" si="313"/>
        <v>9.7786993762034928</v>
      </c>
      <c r="BH1855" s="63">
        <f t="shared" si="313"/>
        <v>9.7894726175737006</v>
      </c>
      <c r="BI1855" s="63">
        <f t="shared" si="313"/>
        <v>9.7705253791329838</v>
      </c>
      <c r="BJ1855" s="63">
        <f t="shared" si="313"/>
        <v>9.8039400735741484</v>
      </c>
      <c r="BK1855" s="63">
        <f t="shared" si="313"/>
        <v>9.7452814473518927</v>
      </c>
      <c r="BL1855" s="63">
        <f t="shared" si="313"/>
        <v>9.8491703599934741</v>
      </c>
      <c r="BM1855" s="63">
        <f t="shared" si="313"/>
        <v>9.6676216473938421</v>
      </c>
      <c r="BN1855" s="63">
        <f t="shared" si="311"/>
        <v>9.9950024885659339</v>
      </c>
      <c r="BO1855" s="63"/>
      <c r="BP1855" s="63"/>
    </row>
    <row r="1856" spans="27:68" x14ac:dyDescent="0.2">
      <c r="AA1856" s="217">
        <f t="shared" si="290"/>
        <v>-8.7334910939675485E-3</v>
      </c>
      <c r="AB1856" s="218">
        <f t="shared" si="291"/>
        <v>8.7334910939675485E-3</v>
      </c>
      <c r="AC1856" s="218">
        <f t="shared" si="292"/>
        <v>0</v>
      </c>
      <c r="AD1856" s="219">
        <f t="shared" si="293"/>
        <v>0</v>
      </c>
      <c r="AH1856" s="15">
        <f t="shared" si="294"/>
        <v>-2.9058447674383151E-2</v>
      </c>
      <c r="AI1856" s="15">
        <f t="shared" si="295"/>
        <v>0.86784475089518831</v>
      </c>
      <c r="AJ1856" s="15">
        <f t="shared" si="296"/>
        <v>-0.34557801426238927</v>
      </c>
      <c r="AK1856" s="15">
        <f t="shared" si="297"/>
        <v>-0.57281307343954613</v>
      </c>
      <c r="AL1856" s="15">
        <f t="shared" si="298"/>
        <v>-1.797541498954438</v>
      </c>
      <c r="AM1856" s="15">
        <f t="shared" si="299"/>
        <v>-1.2569818375265711</v>
      </c>
      <c r="AN1856" s="63">
        <f t="shared" si="312"/>
        <v>11.427189962028823</v>
      </c>
      <c r="AO1856" s="63">
        <f t="shared" si="312"/>
        <v>11.427367754312771</v>
      </c>
      <c r="AP1856" s="63">
        <f t="shared" si="312"/>
        <v>11.428089863368749</v>
      </c>
      <c r="AQ1856" s="63">
        <f t="shared" si="312"/>
        <v>11.431011199874796</v>
      </c>
      <c r="AR1856" s="63">
        <f t="shared" si="312"/>
        <v>11.442647265439536</v>
      </c>
      <c r="AS1856" s="63">
        <f t="shared" si="312"/>
        <v>11.486445582434989</v>
      </c>
      <c r="AT1856" s="63">
        <f t="shared" si="312"/>
        <v>11.626608381821566</v>
      </c>
      <c r="AU1856" s="63">
        <f t="shared" si="300"/>
        <v>11.961094544128683</v>
      </c>
      <c r="AV1856" s="217">
        <f t="shared" si="301"/>
        <v>-1.1469132254240177E-2</v>
      </c>
      <c r="AW1856" s="218">
        <f t="shared" si="302"/>
        <v>-9999</v>
      </c>
      <c r="AX1856" s="219">
        <f t="shared" si="303"/>
        <v>0</v>
      </c>
      <c r="AY1856" s="218">
        <f t="shared" si="304"/>
        <v>-9999</v>
      </c>
      <c r="AZ1856" s="63"/>
      <c r="BA1856" s="15">
        <f t="shared" si="305"/>
        <v>-2.7356411602726298E-3</v>
      </c>
      <c r="BB1856" s="15">
        <f t="shared" si="306"/>
        <v>0.4029668420013125</v>
      </c>
      <c r="BC1856" s="15">
        <f t="shared" si="307"/>
        <v>-0.61751157847624083</v>
      </c>
      <c r="BD1856" s="15">
        <f t="shared" si="308"/>
        <v>-0.10652366954492806</v>
      </c>
      <c r="BE1856" s="15">
        <f t="shared" si="309"/>
        <v>-2.965028905258007</v>
      </c>
      <c r="BF1856" s="15">
        <f t="shared" si="310"/>
        <v>-11.297910949131783</v>
      </c>
      <c r="BG1856" s="63">
        <f t="shared" si="313"/>
        <v>9.7786993762034928</v>
      </c>
      <c r="BH1856" s="63">
        <f t="shared" si="313"/>
        <v>9.7894726175737006</v>
      </c>
      <c r="BI1856" s="63">
        <f t="shared" si="313"/>
        <v>9.7705253791329838</v>
      </c>
      <c r="BJ1856" s="63">
        <f t="shared" si="313"/>
        <v>9.8039400735741484</v>
      </c>
      <c r="BK1856" s="63">
        <f t="shared" si="313"/>
        <v>9.7452814473518927</v>
      </c>
      <c r="BL1856" s="63">
        <f t="shared" si="313"/>
        <v>9.8491703599934741</v>
      </c>
      <c r="BM1856" s="63">
        <f t="shared" si="313"/>
        <v>9.6676216473938421</v>
      </c>
      <c r="BN1856" s="63">
        <f t="shared" si="311"/>
        <v>9.9950024885659339</v>
      </c>
      <c r="BO1856" s="63"/>
      <c r="BP1856" s="63"/>
    </row>
    <row r="1857" spans="27:68" x14ac:dyDescent="0.2">
      <c r="AA1857" s="217">
        <f t="shared" si="290"/>
        <v>-8.7334910939675485E-3</v>
      </c>
      <c r="AB1857" s="218">
        <f t="shared" si="291"/>
        <v>8.7334910939675485E-3</v>
      </c>
      <c r="AC1857" s="218">
        <f t="shared" si="292"/>
        <v>0</v>
      </c>
      <c r="AD1857" s="219">
        <f t="shared" si="293"/>
        <v>0</v>
      </c>
      <c r="AH1857" s="15">
        <f t="shared" si="294"/>
        <v>-2.9058447674383151E-2</v>
      </c>
      <c r="AI1857" s="15">
        <f t="shared" si="295"/>
        <v>0.86784475089518831</v>
      </c>
      <c r="AJ1857" s="15">
        <f t="shared" si="296"/>
        <v>-0.34557801426238927</v>
      </c>
      <c r="AK1857" s="15">
        <f t="shared" si="297"/>
        <v>-0.57281307343954613</v>
      </c>
      <c r="AL1857" s="15">
        <f t="shared" si="298"/>
        <v>-1.797541498954438</v>
      </c>
      <c r="AM1857" s="15">
        <f t="shared" si="299"/>
        <v>-1.2569818375265711</v>
      </c>
      <c r="AN1857" s="63">
        <f t="shared" si="312"/>
        <v>11.427189962028823</v>
      </c>
      <c r="AO1857" s="63">
        <f t="shared" si="312"/>
        <v>11.427367754312771</v>
      </c>
      <c r="AP1857" s="63">
        <f t="shared" si="312"/>
        <v>11.428089863368749</v>
      </c>
      <c r="AQ1857" s="63">
        <f t="shared" si="312"/>
        <v>11.431011199874796</v>
      </c>
      <c r="AR1857" s="63">
        <f t="shared" si="312"/>
        <v>11.442647265439536</v>
      </c>
      <c r="AS1857" s="63">
        <f t="shared" si="312"/>
        <v>11.486445582434989</v>
      </c>
      <c r="AT1857" s="63">
        <f t="shared" si="312"/>
        <v>11.626608381821566</v>
      </c>
      <c r="AU1857" s="63">
        <f t="shared" si="300"/>
        <v>11.961094544128683</v>
      </c>
      <c r="AV1857" s="217">
        <f t="shared" si="301"/>
        <v>-1.1469132254240177E-2</v>
      </c>
      <c r="AW1857" s="218">
        <f t="shared" si="302"/>
        <v>-9999</v>
      </c>
      <c r="AX1857" s="219">
        <f t="shared" si="303"/>
        <v>0</v>
      </c>
      <c r="AY1857" s="218">
        <f t="shared" si="304"/>
        <v>-9999</v>
      </c>
      <c r="AZ1857" s="63"/>
      <c r="BA1857" s="15">
        <f t="shared" si="305"/>
        <v>-2.7356411602726298E-3</v>
      </c>
      <c r="BB1857" s="15">
        <f t="shared" si="306"/>
        <v>0.4029668420013125</v>
      </c>
      <c r="BC1857" s="15">
        <f t="shared" si="307"/>
        <v>-0.61751157847624083</v>
      </c>
      <c r="BD1857" s="15">
        <f t="shared" si="308"/>
        <v>-0.10652366954492806</v>
      </c>
      <c r="BE1857" s="15">
        <f t="shared" si="309"/>
        <v>-2.965028905258007</v>
      </c>
      <c r="BF1857" s="15">
        <f t="shared" si="310"/>
        <v>-11.297910949131783</v>
      </c>
      <c r="BG1857" s="63">
        <f t="shared" si="313"/>
        <v>9.7786993762034928</v>
      </c>
      <c r="BH1857" s="63">
        <f t="shared" si="313"/>
        <v>9.7894726175737006</v>
      </c>
      <c r="BI1857" s="63">
        <f t="shared" si="313"/>
        <v>9.7705253791329838</v>
      </c>
      <c r="BJ1857" s="63">
        <f t="shared" si="313"/>
        <v>9.8039400735741484</v>
      </c>
      <c r="BK1857" s="63">
        <f t="shared" si="313"/>
        <v>9.7452814473518927</v>
      </c>
      <c r="BL1857" s="63">
        <f t="shared" si="313"/>
        <v>9.8491703599934741</v>
      </c>
      <c r="BM1857" s="63">
        <f t="shared" si="313"/>
        <v>9.6676216473938421</v>
      </c>
      <c r="BN1857" s="63">
        <f t="shared" si="311"/>
        <v>9.9950024885659339</v>
      </c>
      <c r="BO1857" s="63"/>
      <c r="BP1857" s="63"/>
    </row>
    <row r="1858" spans="27:68" x14ac:dyDescent="0.2">
      <c r="AA1858" s="217">
        <f t="shared" si="290"/>
        <v>-8.7334910939675485E-3</v>
      </c>
      <c r="AB1858" s="218">
        <f t="shared" si="291"/>
        <v>8.7334910939675485E-3</v>
      </c>
      <c r="AC1858" s="218">
        <f t="shared" si="292"/>
        <v>0</v>
      </c>
      <c r="AD1858" s="219">
        <f t="shared" si="293"/>
        <v>0</v>
      </c>
      <c r="AH1858" s="15">
        <f t="shared" si="294"/>
        <v>-2.9058447674383151E-2</v>
      </c>
      <c r="AI1858" s="15">
        <f t="shared" si="295"/>
        <v>0.86784475089518831</v>
      </c>
      <c r="AJ1858" s="15">
        <f t="shared" si="296"/>
        <v>-0.34557801426238927</v>
      </c>
      <c r="AK1858" s="15">
        <f t="shared" si="297"/>
        <v>-0.57281307343954613</v>
      </c>
      <c r="AL1858" s="15">
        <f t="shared" si="298"/>
        <v>-1.797541498954438</v>
      </c>
      <c r="AM1858" s="15">
        <f t="shared" si="299"/>
        <v>-1.2569818375265711</v>
      </c>
      <c r="AN1858" s="63">
        <f t="shared" si="312"/>
        <v>11.427189962028823</v>
      </c>
      <c r="AO1858" s="63">
        <f t="shared" si="312"/>
        <v>11.427367754312771</v>
      </c>
      <c r="AP1858" s="63">
        <f t="shared" si="312"/>
        <v>11.428089863368749</v>
      </c>
      <c r="AQ1858" s="63">
        <f t="shared" si="312"/>
        <v>11.431011199874796</v>
      </c>
      <c r="AR1858" s="63">
        <f t="shared" si="312"/>
        <v>11.442647265439536</v>
      </c>
      <c r="AS1858" s="63">
        <f t="shared" si="312"/>
        <v>11.486445582434989</v>
      </c>
      <c r="AT1858" s="63">
        <f t="shared" si="312"/>
        <v>11.626608381821566</v>
      </c>
      <c r="AU1858" s="63">
        <f t="shared" si="300"/>
        <v>11.961094544128683</v>
      </c>
      <c r="AV1858" s="217">
        <f t="shared" si="301"/>
        <v>-1.1469132254240177E-2</v>
      </c>
      <c r="AW1858" s="218">
        <f t="shared" si="302"/>
        <v>-9999</v>
      </c>
      <c r="AX1858" s="219">
        <f t="shared" si="303"/>
        <v>0</v>
      </c>
      <c r="AY1858" s="218">
        <f t="shared" si="304"/>
        <v>-9999</v>
      </c>
      <c r="AZ1858" s="63"/>
      <c r="BA1858" s="15">
        <f t="shared" si="305"/>
        <v>-2.7356411602726298E-3</v>
      </c>
      <c r="BB1858" s="15">
        <f t="shared" si="306"/>
        <v>0.4029668420013125</v>
      </c>
      <c r="BC1858" s="15">
        <f t="shared" si="307"/>
        <v>-0.61751157847624083</v>
      </c>
      <c r="BD1858" s="15">
        <f t="shared" si="308"/>
        <v>-0.10652366954492806</v>
      </c>
      <c r="BE1858" s="15">
        <f t="shared" si="309"/>
        <v>-2.965028905258007</v>
      </c>
      <c r="BF1858" s="15">
        <f t="shared" si="310"/>
        <v>-11.297910949131783</v>
      </c>
      <c r="BG1858" s="63">
        <f t="shared" si="313"/>
        <v>9.7786993762034928</v>
      </c>
      <c r="BH1858" s="63">
        <f t="shared" si="313"/>
        <v>9.7894726175737006</v>
      </c>
      <c r="BI1858" s="63">
        <f t="shared" si="313"/>
        <v>9.7705253791329838</v>
      </c>
      <c r="BJ1858" s="63">
        <f t="shared" si="313"/>
        <v>9.8039400735741484</v>
      </c>
      <c r="BK1858" s="63">
        <f t="shared" si="313"/>
        <v>9.7452814473518927</v>
      </c>
      <c r="BL1858" s="63">
        <f t="shared" si="313"/>
        <v>9.8491703599934741</v>
      </c>
      <c r="BM1858" s="63">
        <f t="shared" si="313"/>
        <v>9.6676216473938421</v>
      </c>
      <c r="BN1858" s="63">
        <f t="shared" si="311"/>
        <v>9.9950024885659339</v>
      </c>
      <c r="BO1858" s="63"/>
      <c r="BP1858" s="63"/>
    </row>
    <row r="1859" spans="27:68" x14ac:dyDescent="0.2">
      <c r="AA1859" s="217">
        <f t="shared" si="290"/>
        <v>-8.7334910939675485E-3</v>
      </c>
      <c r="AB1859" s="218">
        <f t="shared" si="291"/>
        <v>8.7334910939675485E-3</v>
      </c>
      <c r="AC1859" s="218">
        <f t="shared" si="292"/>
        <v>0</v>
      </c>
      <c r="AD1859" s="219">
        <f t="shared" si="293"/>
        <v>0</v>
      </c>
      <c r="AH1859" s="15">
        <f t="shared" si="294"/>
        <v>-2.9058447674383151E-2</v>
      </c>
      <c r="AI1859" s="15">
        <f t="shared" si="295"/>
        <v>0.86784475089518831</v>
      </c>
      <c r="AJ1859" s="15">
        <f t="shared" si="296"/>
        <v>-0.34557801426238927</v>
      </c>
      <c r="AK1859" s="15">
        <f t="shared" si="297"/>
        <v>-0.57281307343954613</v>
      </c>
      <c r="AL1859" s="15">
        <f t="shared" si="298"/>
        <v>-1.797541498954438</v>
      </c>
      <c r="AM1859" s="15">
        <f t="shared" si="299"/>
        <v>-1.2569818375265711</v>
      </c>
      <c r="AN1859" s="63">
        <f t="shared" si="312"/>
        <v>11.427189962028823</v>
      </c>
      <c r="AO1859" s="63">
        <f t="shared" si="312"/>
        <v>11.427367754312771</v>
      </c>
      <c r="AP1859" s="63">
        <f t="shared" si="312"/>
        <v>11.428089863368749</v>
      </c>
      <c r="AQ1859" s="63">
        <f t="shared" si="312"/>
        <v>11.431011199874796</v>
      </c>
      <c r="AR1859" s="63">
        <f t="shared" si="312"/>
        <v>11.442647265439536</v>
      </c>
      <c r="AS1859" s="63">
        <f t="shared" si="312"/>
        <v>11.486445582434989</v>
      </c>
      <c r="AT1859" s="63">
        <f t="shared" si="312"/>
        <v>11.626608381821566</v>
      </c>
      <c r="AU1859" s="63">
        <f t="shared" si="300"/>
        <v>11.961094544128683</v>
      </c>
      <c r="AV1859" s="217">
        <f t="shared" si="301"/>
        <v>-1.1469132254240177E-2</v>
      </c>
      <c r="AW1859" s="218">
        <f t="shared" si="302"/>
        <v>-9999</v>
      </c>
      <c r="AX1859" s="219">
        <f t="shared" si="303"/>
        <v>0</v>
      </c>
      <c r="AY1859" s="218">
        <f t="shared" si="304"/>
        <v>-9999</v>
      </c>
      <c r="AZ1859" s="63"/>
      <c r="BA1859" s="15">
        <f t="shared" si="305"/>
        <v>-2.7356411602726298E-3</v>
      </c>
      <c r="BB1859" s="15">
        <f t="shared" si="306"/>
        <v>0.4029668420013125</v>
      </c>
      <c r="BC1859" s="15">
        <f t="shared" si="307"/>
        <v>-0.61751157847624083</v>
      </c>
      <c r="BD1859" s="15">
        <f t="shared" si="308"/>
        <v>-0.10652366954492806</v>
      </c>
      <c r="BE1859" s="15">
        <f t="shared" si="309"/>
        <v>-2.965028905258007</v>
      </c>
      <c r="BF1859" s="15">
        <f t="shared" si="310"/>
        <v>-11.297910949131783</v>
      </c>
      <c r="BG1859" s="63">
        <f t="shared" si="313"/>
        <v>9.7786993762034928</v>
      </c>
      <c r="BH1859" s="63">
        <f t="shared" si="313"/>
        <v>9.7894726175737006</v>
      </c>
      <c r="BI1859" s="63">
        <f t="shared" si="313"/>
        <v>9.7705253791329838</v>
      </c>
      <c r="BJ1859" s="63">
        <f t="shared" si="313"/>
        <v>9.8039400735741484</v>
      </c>
      <c r="BK1859" s="63">
        <f t="shared" si="313"/>
        <v>9.7452814473518927</v>
      </c>
      <c r="BL1859" s="63">
        <f t="shared" si="313"/>
        <v>9.8491703599934741</v>
      </c>
      <c r="BM1859" s="63">
        <f t="shared" si="313"/>
        <v>9.6676216473938421</v>
      </c>
      <c r="BN1859" s="63">
        <f t="shared" si="311"/>
        <v>9.9950024885659339</v>
      </c>
      <c r="BO1859" s="63"/>
      <c r="BP1859" s="63"/>
    </row>
    <row r="1860" spans="27:68" x14ac:dyDescent="0.2">
      <c r="AA1860" s="217">
        <f t="shared" si="290"/>
        <v>-8.7334910939675485E-3</v>
      </c>
      <c r="AB1860" s="218">
        <f t="shared" si="291"/>
        <v>8.7334910939675485E-3</v>
      </c>
      <c r="AC1860" s="218">
        <f t="shared" si="292"/>
        <v>0</v>
      </c>
      <c r="AD1860" s="219">
        <f t="shared" si="293"/>
        <v>0</v>
      </c>
      <c r="AH1860" s="15">
        <f t="shared" si="294"/>
        <v>-2.9058447674383151E-2</v>
      </c>
      <c r="AI1860" s="15">
        <f t="shared" si="295"/>
        <v>0.86784475089518831</v>
      </c>
      <c r="AJ1860" s="15">
        <f t="shared" si="296"/>
        <v>-0.34557801426238927</v>
      </c>
      <c r="AK1860" s="15">
        <f t="shared" si="297"/>
        <v>-0.57281307343954613</v>
      </c>
      <c r="AL1860" s="15">
        <f t="shared" si="298"/>
        <v>-1.797541498954438</v>
      </c>
      <c r="AM1860" s="15">
        <f t="shared" si="299"/>
        <v>-1.2569818375265711</v>
      </c>
      <c r="AN1860" s="63">
        <f t="shared" si="312"/>
        <v>11.427189962028823</v>
      </c>
      <c r="AO1860" s="63">
        <f t="shared" si="312"/>
        <v>11.427367754312771</v>
      </c>
      <c r="AP1860" s="63">
        <f t="shared" si="312"/>
        <v>11.428089863368749</v>
      </c>
      <c r="AQ1860" s="63">
        <f t="shared" si="312"/>
        <v>11.431011199874796</v>
      </c>
      <c r="AR1860" s="63">
        <f t="shared" si="312"/>
        <v>11.442647265439536</v>
      </c>
      <c r="AS1860" s="63">
        <f t="shared" si="312"/>
        <v>11.486445582434989</v>
      </c>
      <c r="AT1860" s="63">
        <f t="shared" si="312"/>
        <v>11.626608381821566</v>
      </c>
      <c r="AU1860" s="63">
        <f t="shared" si="300"/>
        <v>11.961094544128683</v>
      </c>
      <c r="AV1860" s="217">
        <f t="shared" si="301"/>
        <v>-1.1469132254240177E-2</v>
      </c>
      <c r="AW1860" s="218">
        <f t="shared" si="302"/>
        <v>-9999</v>
      </c>
      <c r="AX1860" s="219">
        <f t="shared" si="303"/>
        <v>0</v>
      </c>
      <c r="AY1860" s="218">
        <f t="shared" si="304"/>
        <v>-9999</v>
      </c>
      <c r="AZ1860" s="63"/>
      <c r="BA1860" s="15">
        <f t="shared" si="305"/>
        <v>-2.7356411602726298E-3</v>
      </c>
      <c r="BB1860" s="15">
        <f t="shared" si="306"/>
        <v>0.4029668420013125</v>
      </c>
      <c r="BC1860" s="15">
        <f t="shared" si="307"/>
        <v>-0.61751157847624083</v>
      </c>
      <c r="BD1860" s="15">
        <f t="shared" si="308"/>
        <v>-0.10652366954492806</v>
      </c>
      <c r="BE1860" s="15">
        <f t="shared" si="309"/>
        <v>-2.965028905258007</v>
      </c>
      <c r="BF1860" s="15">
        <f t="shared" si="310"/>
        <v>-11.297910949131783</v>
      </c>
      <c r="BG1860" s="63">
        <f t="shared" si="313"/>
        <v>9.7786993762034928</v>
      </c>
      <c r="BH1860" s="63">
        <f t="shared" si="313"/>
        <v>9.7894726175737006</v>
      </c>
      <c r="BI1860" s="63">
        <f t="shared" si="313"/>
        <v>9.7705253791329838</v>
      </c>
      <c r="BJ1860" s="63">
        <f t="shared" si="313"/>
        <v>9.8039400735741484</v>
      </c>
      <c r="BK1860" s="63">
        <f t="shared" si="313"/>
        <v>9.7452814473518927</v>
      </c>
      <c r="BL1860" s="63">
        <f t="shared" si="313"/>
        <v>9.8491703599934741</v>
      </c>
      <c r="BM1860" s="63">
        <f t="shared" si="313"/>
        <v>9.6676216473938421</v>
      </c>
      <c r="BN1860" s="63">
        <f t="shared" si="311"/>
        <v>9.9950024885659339</v>
      </c>
      <c r="BO1860" s="63"/>
      <c r="BP1860" s="63"/>
    </row>
    <row r="1861" spans="27:68" x14ac:dyDescent="0.2">
      <c r="AA1861" s="217">
        <f t="shared" si="290"/>
        <v>-8.7334910939675485E-3</v>
      </c>
      <c r="AB1861" s="218">
        <f t="shared" si="291"/>
        <v>8.7334910939675485E-3</v>
      </c>
      <c r="AC1861" s="218">
        <f t="shared" si="292"/>
        <v>0</v>
      </c>
      <c r="AD1861" s="219">
        <f t="shared" si="293"/>
        <v>0</v>
      </c>
      <c r="AH1861" s="15">
        <f t="shared" si="294"/>
        <v>-2.9058447674383151E-2</v>
      </c>
      <c r="AI1861" s="15">
        <f t="shared" si="295"/>
        <v>0.86784475089518831</v>
      </c>
      <c r="AJ1861" s="15">
        <f t="shared" si="296"/>
        <v>-0.34557801426238927</v>
      </c>
      <c r="AK1861" s="15">
        <f t="shared" si="297"/>
        <v>-0.57281307343954613</v>
      </c>
      <c r="AL1861" s="15">
        <f t="shared" si="298"/>
        <v>-1.797541498954438</v>
      </c>
      <c r="AM1861" s="15">
        <f t="shared" si="299"/>
        <v>-1.2569818375265711</v>
      </c>
      <c r="AN1861" s="63">
        <f t="shared" ref="AN1861:AT1870" si="314">$AU1861+$AB$7*SIN(AO1861)</f>
        <v>11.427189962028823</v>
      </c>
      <c r="AO1861" s="63">
        <f t="shared" si="314"/>
        <v>11.427367754312771</v>
      </c>
      <c r="AP1861" s="63">
        <f t="shared" si="314"/>
        <v>11.428089863368749</v>
      </c>
      <c r="AQ1861" s="63">
        <f t="shared" si="314"/>
        <v>11.431011199874796</v>
      </c>
      <c r="AR1861" s="63">
        <f t="shared" si="314"/>
        <v>11.442647265439536</v>
      </c>
      <c r="AS1861" s="63">
        <f t="shared" si="314"/>
        <v>11.486445582434989</v>
      </c>
      <c r="AT1861" s="63">
        <f t="shared" si="314"/>
        <v>11.626608381821566</v>
      </c>
      <c r="AU1861" s="63">
        <f t="shared" si="300"/>
        <v>11.961094544128683</v>
      </c>
      <c r="AV1861" s="217">
        <f t="shared" si="301"/>
        <v>-1.1469132254240177E-2</v>
      </c>
      <c r="AW1861" s="218">
        <f t="shared" si="302"/>
        <v>-9999</v>
      </c>
      <c r="AX1861" s="219">
        <f t="shared" si="303"/>
        <v>0</v>
      </c>
      <c r="AY1861" s="218">
        <f t="shared" si="304"/>
        <v>-9999</v>
      </c>
      <c r="AZ1861" s="63"/>
      <c r="BA1861" s="15">
        <f t="shared" si="305"/>
        <v>-2.7356411602726298E-3</v>
      </c>
      <c r="BB1861" s="15">
        <f t="shared" si="306"/>
        <v>0.4029668420013125</v>
      </c>
      <c r="BC1861" s="15">
        <f t="shared" si="307"/>
        <v>-0.61751157847624083</v>
      </c>
      <c r="BD1861" s="15">
        <f t="shared" si="308"/>
        <v>-0.10652366954492806</v>
      </c>
      <c r="BE1861" s="15">
        <f t="shared" si="309"/>
        <v>-2.965028905258007</v>
      </c>
      <c r="BF1861" s="15">
        <f t="shared" si="310"/>
        <v>-11.297910949131783</v>
      </c>
      <c r="BG1861" s="63">
        <f t="shared" ref="BG1861:BM1870" si="315">$BN1861+$BB$7*SIN(BH1861)</f>
        <v>9.7786993762034928</v>
      </c>
      <c r="BH1861" s="63">
        <f t="shared" si="315"/>
        <v>9.7894726175737006</v>
      </c>
      <c r="BI1861" s="63">
        <f t="shared" si="315"/>
        <v>9.7705253791329838</v>
      </c>
      <c r="BJ1861" s="63">
        <f t="shared" si="315"/>
        <v>9.8039400735741484</v>
      </c>
      <c r="BK1861" s="63">
        <f t="shared" si="315"/>
        <v>9.7452814473518927</v>
      </c>
      <c r="BL1861" s="63">
        <f t="shared" si="315"/>
        <v>9.8491703599934741</v>
      </c>
      <c r="BM1861" s="63">
        <f t="shared" si="315"/>
        <v>9.6676216473938421</v>
      </c>
      <c r="BN1861" s="63">
        <f t="shared" si="311"/>
        <v>9.9950024885659339</v>
      </c>
      <c r="BO1861" s="63"/>
      <c r="BP1861" s="63"/>
    </row>
    <row r="1862" spans="27:68" x14ac:dyDescent="0.2">
      <c r="AA1862" s="217">
        <f t="shared" si="290"/>
        <v>-8.7334910939675485E-3</v>
      </c>
      <c r="AB1862" s="218">
        <f t="shared" si="291"/>
        <v>8.7334910939675485E-3</v>
      </c>
      <c r="AC1862" s="218">
        <f t="shared" si="292"/>
        <v>0</v>
      </c>
      <c r="AD1862" s="219">
        <f t="shared" si="293"/>
        <v>0</v>
      </c>
      <c r="AH1862" s="15">
        <f t="shared" si="294"/>
        <v>-2.9058447674383151E-2</v>
      </c>
      <c r="AI1862" s="15">
        <f t="shared" si="295"/>
        <v>0.86784475089518831</v>
      </c>
      <c r="AJ1862" s="15">
        <f t="shared" si="296"/>
        <v>-0.34557801426238927</v>
      </c>
      <c r="AK1862" s="15">
        <f t="shared" si="297"/>
        <v>-0.57281307343954613</v>
      </c>
      <c r="AL1862" s="15">
        <f t="shared" si="298"/>
        <v>-1.797541498954438</v>
      </c>
      <c r="AM1862" s="15">
        <f t="shared" si="299"/>
        <v>-1.2569818375265711</v>
      </c>
      <c r="AN1862" s="63">
        <f t="shared" si="314"/>
        <v>11.427189962028823</v>
      </c>
      <c r="AO1862" s="63">
        <f t="shared" si="314"/>
        <v>11.427367754312771</v>
      </c>
      <c r="AP1862" s="63">
        <f t="shared" si="314"/>
        <v>11.428089863368749</v>
      </c>
      <c r="AQ1862" s="63">
        <f t="shared" si="314"/>
        <v>11.431011199874796</v>
      </c>
      <c r="AR1862" s="63">
        <f t="shared" si="314"/>
        <v>11.442647265439536</v>
      </c>
      <c r="AS1862" s="63">
        <f t="shared" si="314"/>
        <v>11.486445582434989</v>
      </c>
      <c r="AT1862" s="63">
        <f t="shared" si="314"/>
        <v>11.626608381821566</v>
      </c>
      <c r="AU1862" s="63">
        <f t="shared" si="300"/>
        <v>11.961094544128683</v>
      </c>
      <c r="AV1862" s="217">
        <f t="shared" si="301"/>
        <v>-1.1469132254240177E-2</v>
      </c>
      <c r="AW1862" s="218">
        <f t="shared" si="302"/>
        <v>-9999</v>
      </c>
      <c r="AX1862" s="219">
        <f t="shared" si="303"/>
        <v>0</v>
      </c>
      <c r="AY1862" s="218">
        <f t="shared" si="304"/>
        <v>-9999</v>
      </c>
      <c r="AZ1862" s="63"/>
      <c r="BA1862" s="15">
        <f t="shared" si="305"/>
        <v>-2.7356411602726298E-3</v>
      </c>
      <c r="BB1862" s="15">
        <f t="shared" si="306"/>
        <v>0.4029668420013125</v>
      </c>
      <c r="BC1862" s="15">
        <f t="shared" si="307"/>
        <v>-0.61751157847624083</v>
      </c>
      <c r="BD1862" s="15">
        <f t="shared" si="308"/>
        <v>-0.10652366954492806</v>
      </c>
      <c r="BE1862" s="15">
        <f t="shared" si="309"/>
        <v>-2.965028905258007</v>
      </c>
      <c r="BF1862" s="15">
        <f t="shared" si="310"/>
        <v>-11.297910949131783</v>
      </c>
      <c r="BG1862" s="63">
        <f t="shared" si="315"/>
        <v>9.7786993762034928</v>
      </c>
      <c r="BH1862" s="63">
        <f t="shared" si="315"/>
        <v>9.7894726175737006</v>
      </c>
      <c r="BI1862" s="63">
        <f t="shared" si="315"/>
        <v>9.7705253791329838</v>
      </c>
      <c r="BJ1862" s="63">
        <f t="shared" si="315"/>
        <v>9.8039400735741484</v>
      </c>
      <c r="BK1862" s="63">
        <f t="shared" si="315"/>
        <v>9.7452814473518927</v>
      </c>
      <c r="BL1862" s="63">
        <f t="shared" si="315"/>
        <v>9.8491703599934741</v>
      </c>
      <c r="BM1862" s="63">
        <f t="shared" si="315"/>
        <v>9.6676216473938421</v>
      </c>
      <c r="BN1862" s="63">
        <f t="shared" si="311"/>
        <v>9.9950024885659339</v>
      </c>
      <c r="BO1862" s="63"/>
      <c r="BP1862" s="63"/>
    </row>
    <row r="1863" spans="27:68" x14ac:dyDescent="0.2">
      <c r="AA1863" s="217">
        <f t="shared" si="290"/>
        <v>-8.7334910939675485E-3</v>
      </c>
      <c r="AB1863" s="218">
        <f t="shared" si="291"/>
        <v>8.7334910939675485E-3</v>
      </c>
      <c r="AC1863" s="218">
        <f t="shared" si="292"/>
        <v>0</v>
      </c>
      <c r="AD1863" s="219">
        <f t="shared" si="293"/>
        <v>0</v>
      </c>
      <c r="AH1863" s="15">
        <f t="shared" si="294"/>
        <v>-2.9058447674383151E-2</v>
      </c>
      <c r="AI1863" s="15">
        <f t="shared" si="295"/>
        <v>0.86784475089518831</v>
      </c>
      <c r="AJ1863" s="15">
        <f t="shared" si="296"/>
        <v>-0.34557801426238927</v>
      </c>
      <c r="AK1863" s="15">
        <f t="shared" si="297"/>
        <v>-0.57281307343954613</v>
      </c>
      <c r="AL1863" s="15">
        <f t="shared" si="298"/>
        <v>-1.797541498954438</v>
      </c>
      <c r="AM1863" s="15">
        <f t="shared" si="299"/>
        <v>-1.2569818375265711</v>
      </c>
      <c r="AN1863" s="63">
        <f t="shared" si="314"/>
        <v>11.427189962028823</v>
      </c>
      <c r="AO1863" s="63">
        <f t="shared" si="314"/>
        <v>11.427367754312771</v>
      </c>
      <c r="AP1863" s="63">
        <f t="shared" si="314"/>
        <v>11.428089863368749</v>
      </c>
      <c r="AQ1863" s="63">
        <f t="shared" si="314"/>
        <v>11.431011199874796</v>
      </c>
      <c r="AR1863" s="63">
        <f t="shared" si="314"/>
        <v>11.442647265439536</v>
      </c>
      <c r="AS1863" s="63">
        <f t="shared" si="314"/>
        <v>11.486445582434989</v>
      </c>
      <c r="AT1863" s="63">
        <f t="shared" si="314"/>
        <v>11.626608381821566</v>
      </c>
      <c r="AU1863" s="63">
        <f t="shared" si="300"/>
        <v>11.961094544128683</v>
      </c>
      <c r="AV1863" s="217">
        <f t="shared" si="301"/>
        <v>-1.1469132254240177E-2</v>
      </c>
      <c r="AW1863" s="218">
        <f t="shared" si="302"/>
        <v>-9999</v>
      </c>
      <c r="AX1863" s="219">
        <f t="shared" si="303"/>
        <v>0</v>
      </c>
      <c r="AY1863" s="218">
        <f t="shared" si="304"/>
        <v>-9999</v>
      </c>
      <c r="AZ1863" s="63"/>
      <c r="BA1863" s="15">
        <f t="shared" si="305"/>
        <v>-2.7356411602726298E-3</v>
      </c>
      <c r="BB1863" s="15">
        <f t="shared" si="306"/>
        <v>0.4029668420013125</v>
      </c>
      <c r="BC1863" s="15">
        <f t="shared" si="307"/>
        <v>-0.61751157847624083</v>
      </c>
      <c r="BD1863" s="15">
        <f t="shared" si="308"/>
        <v>-0.10652366954492806</v>
      </c>
      <c r="BE1863" s="15">
        <f t="shared" si="309"/>
        <v>-2.965028905258007</v>
      </c>
      <c r="BF1863" s="15">
        <f t="shared" si="310"/>
        <v>-11.297910949131783</v>
      </c>
      <c r="BG1863" s="63">
        <f t="shared" si="315"/>
        <v>9.7786993762034928</v>
      </c>
      <c r="BH1863" s="63">
        <f t="shared" si="315"/>
        <v>9.7894726175737006</v>
      </c>
      <c r="BI1863" s="63">
        <f t="shared" si="315"/>
        <v>9.7705253791329838</v>
      </c>
      <c r="BJ1863" s="63">
        <f t="shared" si="315"/>
        <v>9.8039400735741484</v>
      </c>
      <c r="BK1863" s="63">
        <f t="shared" si="315"/>
        <v>9.7452814473518927</v>
      </c>
      <c r="BL1863" s="63">
        <f t="shared" si="315"/>
        <v>9.8491703599934741</v>
      </c>
      <c r="BM1863" s="63">
        <f t="shared" si="315"/>
        <v>9.6676216473938421</v>
      </c>
      <c r="BN1863" s="63">
        <f t="shared" si="311"/>
        <v>9.9950024885659339</v>
      </c>
      <c r="BO1863" s="63"/>
      <c r="BP1863" s="63"/>
    </row>
    <row r="1864" spans="27:68" x14ac:dyDescent="0.2">
      <c r="AA1864" s="217">
        <f t="shared" si="290"/>
        <v>-8.7334910939675485E-3</v>
      </c>
      <c r="AB1864" s="218">
        <f t="shared" si="291"/>
        <v>8.7334910939675485E-3</v>
      </c>
      <c r="AC1864" s="218">
        <f t="shared" si="292"/>
        <v>0</v>
      </c>
      <c r="AD1864" s="219">
        <f t="shared" si="293"/>
        <v>0</v>
      </c>
      <c r="AH1864" s="15">
        <f t="shared" si="294"/>
        <v>-2.9058447674383151E-2</v>
      </c>
      <c r="AI1864" s="15">
        <f t="shared" si="295"/>
        <v>0.86784475089518831</v>
      </c>
      <c r="AJ1864" s="15">
        <f t="shared" si="296"/>
        <v>-0.34557801426238927</v>
      </c>
      <c r="AK1864" s="15">
        <f t="shared" si="297"/>
        <v>-0.57281307343954613</v>
      </c>
      <c r="AL1864" s="15">
        <f t="shared" si="298"/>
        <v>-1.797541498954438</v>
      </c>
      <c r="AM1864" s="15">
        <f t="shared" si="299"/>
        <v>-1.2569818375265711</v>
      </c>
      <c r="AN1864" s="63">
        <f t="shared" si="314"/>
        <v>11.427189962028823</v>
      </c>
      <c r="AO1864" s="63">
        <f t="shared" si="314"/>
        <v>11.427367754312771</v>
      </c>
      <c r="AP1864" s="63">
        <f t="shared" si="314"/>
        <v>11.428089863368749</v>
      </c>
      <c r="AQ1864" s="63">
        <f t="shared" si="314"/>
        <v>11.431011199874796</v>
      </c>
      <c r="AR1864" s="63">
        <f t="shared" si="314"/>
        <v>11.442647265439536</v>
      </c>
      <c r="AS1864" s="63">
        <f t="shared" si="314"/>
        <v>11.486445582434989</v>
      </c>
      <c r="AT1864" s="63">
        <f t="shared" si="314"/>
        <v>11.626608381821566</v>
      </c>
      <c r="AU1864" s="63">
        <f t="shared" si="300"/>
        <v>11.961094544128683</v>
      </c>
      <c r="AV1864" s="217">
        <f t="shared" si="301"/>
        <v>-1.1469132254240177E-2</v>
      </c>
      <c r="AW1864" s="218">
        <f t="shared" si="302"/>
        <v>-9999</v>
      </c>
      <c r="AX1864" s="219">
        <f t="shared" si="303"/>
        <v>0</v>
      </c>
      <c r="AY1864" s="218">
        <f t="shared" si="304"/>
        <v>-9999</v>
      </c>
      <c r="AZ1864" s="63"/>
      <c r="BA1864" s="15">
        <f t="shared" si="305"/>
        <v>-2.7356411602726298E-3</v>
      </c>
      <c r="BB1864" s="15">
        <f t="shared" si="306"/>
        <v>0.4029668420013125</v>
      </c>
      <c r="BC1864" s="15">
        <f t="shared" si="307"/>
        <v>-0.61751157847624083</v>
      </c>
      <c r="BD1864" s="15">
        <f t="shared" si="308"/>
        <v>-0.10652366954492806</v>
      </c>
      <c r="BE1864" s="15">
        <f t="shared" si="309"/>
        <v>-2.965028905258007</v>
      </c>
      <c r="BF1864" s="15">
        <f t="shared" si="310"/>
        <v>-11.297910949131783</v>
      </c>
      <c r="BG1864" s="63">
        <f t="shared" si="315"/>
        <v>9.7786993762034928</v>
      </c>
      <c r="BH1864" s="63">
        <f t="shared" si="315"/>
        <v>9.7894726175737006</v>
      </c>
      <c r="BI1864" s="63">
        <f t="shared" si="315"/>
        <v>9.7705253791329838</v>
      </c>
      <c r="BJ1864" s="63">
        <f t="shared" si="315"/>
        <v>9.8039400735741484</v>
      </c>
      <c r="BK1864" s="63">
        <f t="shared" si="315"/>
        <v>9.7452814473518927</v>
      </c>
      <c r="BL1864" s="63">
        <f t="shared" si="315"/>
        <v>9.8491703599934741</v>
      </c>
      <c r="BM1864" s="63">
        <f t="shared" si="315"/>
        <v>9.6676216473938421</v>
      </c>
      <c r="BN1864" s="63">
        <f t="shared" si="311"/>
        <v>9.9950024885659339</v>
      </c>
      <c r="BO1864" s="63"/>
      <c r="BP1864" s="63"/>
    </row>
    <row r="1865" spans="27:68" x14ac:dyDescent="0.2">
      <c r="AA1865" s="217">
        <f t="shared" si="290"/>
        <v>-8.7334910939675485E-3</v>
      </c>
      <c r="AB1865" s="218">
        <f t="shared" si="291"/>
        <v>8.7334910939675485E-3</v>
      </c>
      <c r="AC1865" s="218">
        <f t="shared" si="292"/>
        <v>0</v>
      </c>
      <c r="AD1865" s="219">
        <f t="shared" si="293"/>
        <v>0</v>
      </c>
      <c r="AH1865" s="15">
        <f t="shared" si="294"/>
        <v>-2.9058447674383151E-2</v>
      </c>
      <c r="AI1865" s="15">
        <f t="shared" si="295"/>
        <v>0.86784475089518831</v>
      </c>
      <c r="AJ1865" s="15">
        <f t="shared" si="296"/>
        <v>-0.34557801426238927</v>
      </c>
      <c r="AK1865" s="15">
        <f t="shared" si="297"/>
        <v>-0.57281307343954613</v>
      </c>
      <c r="AL1865" s="15">
        <f t="shared" si="298"/>
        <v>-1.797541498954438</v>
      </c>
      <c r="AM1865" s="15">
        <f t="shared" si="299"/>
        <v>-1.2569818375265711</v>
      </c>
      <c r="AN1865" s="63">
        <f t="shared" si="314"/>
        <v>11.427189962028823</v>
      </c>
      <c r="AO1865" s="63">
        <f t="shared" si="314"/>
        <v>11.427367754312771</v>
      </c>
      <c r="AP1865" s="63">
        <f t="shared" si="314"/>
        <v>11.428089863368749</v>
      </c>
      <c r="AQ1865" s="63">
        <f t="shared" si="314"/>
        <v>11.431011199874796</v>
      </c>
      <c r="AR1865" s="63">
        <f t="shared" si="314"/>
        <v>11.442647265439536</v>
      </c>
      <c r="AS1865" s="63">
        <f t="shared" si="314"/>
        <v>11.486445582434989</v>
      </c>
      <c r="AT1865" s="63">
        <f t="shared" si="314"/>
        <v>11.626608381821566</v>
      </c>
      <c r="AU1865" s="63">
        <f t="shared" si="300"/>
        <v>11.961094544128683</v>
      </c>
      <c r="AV1865" s="217">
        <f t="shared" si="301"/>
        <v>-1.1469132254240177E-2</v>
      </c>
      <c r="AW1865" s="218">
        <f t="shared" si="302"/>
        <v>-9999</v>
      </c>
      <c r="AX1865" s="219">
        <f t="shared" si="303"/>
        <v>0</v>
      </c>
      <c r="AY1865" s="218">
        <f t="shared" si="304"/>
        <v>-9999</v>
      </c>
      <c r="AZ1865" s="63"/>
      <c r="BA1865" s="15">
        <f t="shared" si="305"/>
        <v>-2.7356411602726298E-3</v>
      </c>
      <c r="BB1865" s="15">
        <f t="shared" si="306"/>
        <v>0.4029668420013125</v>
      </c>
      <c r="BC1865" s="15">
        <f t="shared" si="307"/>
        <v>-0.61751157847624083</v>
      </c>
      <c r="BD1865" s="15">
        <f t="shared" si="308"/>
        <v>-0.10652366954492806</v>
      </c>
      <c r="BE1865" s="15">
        <f t="shared" si="309"/>
        <v>-2.965028905258007</v>
      </c>
      <c r="BF1865" s="15">
        <f t="shared" si="310"/>
        <v>-11.297910949131783</v>
      </c>
      <c r="BG1865" s="63">
        <f t="shared" si="315"/>
        <v>9.7786993762034928</v>
      </c>
      <c r="BH1865" s="63">
        <f t="shared" si="315"/>
        <v>9.7894726175737006</v>
      </c>
      <c r="BI1865" s="63">
        <f t="shared" si="315"/>
        <v>9.7705253791329838</v>
      </c>
      <c r="BJ1865" s="63">
        <f t="shared" si="315"/>
        <v>9.8039400735741484</v>
      </c>
      <c r="BK1865" s="63">
        <f t="shared" si="315"/>
        <v>9.7452814473518927</v>
      </c>
      <c r="BL1865" s="63">
        <f t="shared" si="315"/>
        <v>9.8491703599934741</v>
      </c>
      <c r="BM1865" s="63">
        <f t="shared" si="315"/>
        <v>9.6676216473938421</v>
      </c>
      <c r="BN1865" s="63">
        <f t="shared" si="311"/>
        <v>9.9950024885659339</v>
      </c>
      <c r="BO1865" s="63"/>
      <c r="BP1865" s="63"/>
    </row>
    <row r="1866" spans="27:68" x14ac:dyDescent="0.2">
      <c r="AA1866" s="217">
        <f t="shared" si="290"/>
        <v>-8.7334910939675485E-3</v>
      </c>
      <c r="AB1866" s="218">
        <f t="shared" si="291"/>
        <v>8.7334910939675485E-3</v>
      </c>
      <c r="AC1866" s="218">
        <f t="shared" si="292"/>
        <v>0</v>
      </c>
      <c r="AD1866" s="219">
        <f t="shared" si="293"/>
        <v>0</v>
      </c>
      <c r="AH1866" s="15">
        <f t="shared" si="294"/>
        <v>-2.9058447674383151E-2</v>
      </c>
      <c r="AI1866" s="15">
        <f t="shared" si="295"/>
        <v>0.86784475089518831</v>
      </c>
      <c r="AJ1866" s="15">
        <f t="shared" si="296"/>
        <v>-0.34557801426238927</v>
      </c>
      <c r="AK1866" s="15">
        <f t="shared" si="297"/>
        <v>-0.57281307343954613</v>
      </c>
      <c r="AL1866" s="15">
        <f t="shared" si="298"/>
        <v>-1.797541498954438</v>
      </c>
      <c r="AM1866" s="15">
        <f t="shared" si="299"/>
        <v>-1.2569818375265711</v>
      </c>
      <c r="AN1866" s="63">
        <f t="shared" si="314"/>
        <v>11.427189962028823</v>
      </c>
      <c r="AO1866" s="63">
        <f t="shared" si="314"/>
        <v>11.427367754312771</v>
      </c>
      <c r="AP1866" s="63">
        <f t="shared" si="314"/>
        <v>11.428089863368749</v>
      </c>
      <c r="AQ1866" s="63">
        <f t="shared" si="314"/>
        <v>11.431011199874796</v>
      </c>
      <c r="AR1866" s="63">
        <f t="shared" si="314"/>
        <v>11.442647265439536</v>
      </c>
      <c r="AS1866" s="63">
        <f t="shared" si="314"/>
        <v>11.486445582434989</v>
      </c>
      <c r="AT1866" s="63">
        <f t="shared" si="314"/>
        <v>11.626608381821566</v>
      </c>
      <c r="AU1866" s="63">
        <f t="shared" si="300"/>
        <v>11.961094544128683</v>
      </c>
      <c r="AV1866" s="217">
        <f t="shared" si="301"/>
        <v>-1.1469132254240177E-2</v>
      </c>
      <c r="AW1866" s="218">
        <f t="shared" si="302"/>
        <v>-9999</v>
      </c>
      <c r="AX1866" s="219">
        <f t="shared" si="303"/>
        <v>0</v>
      </c>
      <c r="AY1866" s="218">
        <f t="shared" si="304"/>
        <v>-9999</v>
      </c>
      <c r="AZ1866" s="63"/>
      <c r="BA1866" s="15">
        <f t="shared" si="305"/>
        <v>-2.7356411602726298E-3</v>
      </c>
      <c r="BB1866" s="15">
        <f t="shared" si="306"/>
        <v>0.4029668420013125</v>
      </c>
      <c r="BC1866" s="15">
        <f t="shared" si="307"/>
        <v>-0.61751157847624083</v>
      </c>
      <c r="BD1866" s="15">
        <f t="shared" si="308"/>
        <v>-0.10652366954492806</v>
      </c>
      <c r="BE1866" s="15">
        <f t="shared" si="309"/>
        <v>-2.965028905258007</v>
      </c>
      <c r="BF1866" s="15">
        <f t="shared" si="310"/>
        <v>-11.297910949131783</v>
      </c>
      <c r="BG1866" s="63">
        <f t="shared" si="315"/>
        <v>9.7786993762034928</v>
      </c>
      <c r="BH1866" s="63">
        <f t="shared" si="315"/>
        <v>9.7894726175737006</v>
      </c>
      <c r="BI1866" s="63">
        <f t="shared" si="315"/>
        <v>9.7705253791329838</v>
      </c>
      <c r="BJ1866" s="63">
        <f t="shared" si="315"/>
        <v>9.8039400735741484</v>
      </c>
      <c r="BK1866" s="63">
        <f t="shared" si="315"/>
        <v>9.7452814473518927</v>
      </c>
      <c r="BL1866" s="63">
        <f t="shared" si="315"/>
        <v>9.8491703599934741</v>
      </c>
      <c r="BM1866" s="63">
        <f t="shared" si="315"/>
        <v>9.6676216473938421</v>
      </c>
      <c r="BN1866" s="63">
        <f t="shared" si="311"/>
        <v>9.9950024885659339</v>
      </c>
      <c r="BO1866" s="63"/>
      <c r="BP1866" s="63"/>
    </row>
    <row r="1867" spans="27:68" x14ac:dyDescent="0.2">
      <c r="AA1867" s="217">
        <f t="shared" si="290"/>
        <v>-8.7334910939675485E-3</v>
      </c>
      <c r="AB1867" s="218">
        <f t="shared" si="291"/>
        <v>8.7334910939675485E-3</v>
      </c>
      <c r="AC1867" s="218">
        <f t="shared" si="292"/>
        <v>0</v>
      </c>
      <c r="AD1867" s="219">
        <f t="shared" si="293"/>
        <v>0</v>
      </c>
      <c r="AH1867" s="15">
        <f t="shared" si="294"/>
        <v>-2.9058447674383151E-2</v>
      </c>
      <c r="AI1867" s="15">
        <f t="shared" si="295"/>
        <v>0.86784475089518831</v>
      </c>
      <c r="AJ1867" s="15">
        <f t="shared" si="296"/>
        <v>-0.34557801426238927</v>
      </c>
      <c r="AK1867" s="15">
        <f t="shared" si="297"/>
        <v>-0.57281307343954613</v>
      </c>
      <c r="AL1867" s="15">
        <f t="shared" si="298"/>
        <v>-1.797541498954438</v>
      </c>
      <c r="AM1867" s="15">
        <f t="shared" si="299"/>
        <v>-1.2569818375265711</v>
      </c>
      <c r="AN1867" s="63">
        <f t="shared" si="314"/>
        <v>11.427189962028823</v>
      </c>
      <c r="AO1867" s="63">
        <f t="shared" si="314"/>
        <v>11.427367754312771</v>
      </c>
      <c r="AP1867" s="63">
        <f t="shared" si="314"/>
        <v>11.428089863368749</v>
      </c>
      <c r="AQ1867" s="63">
        <f t="shared" si="314"/>
        <v>11.431011199874796</v>
      </c>
      <c r="AR1867" s="63">
        <f t="shared" si="314"/>
        <v>11.442647265439536</v>
      </c>
      <c r="AS1867" s="63">
        <f t="shared" si="314"/>
        <v>11.486445582434989</v>
      </c>
      <c r="AT1867" s="63">
        <f t="shared" si="314"/>
        <v>11.626608381821566</v>
      </c>
      <c r="AU1867" s="63">
        <f t="shared" si="300"/>
        <v>11.961094544128683</v>
      </c>
      <c r="AV1867" s="217">
        <f t="shared" si="301"/>
        <v>-1.1469132254240177E-2</v>
      </c>
      <c r="AW1867" s="218">
        <f t="shared" si="302"/>
        <v>-9999</v>
      </c>
      <c r="AX1867" s="219">
        <f t="shared" si="303"/>
        <v>0</v>
      </c>
      <c r="AY1867" s="218">
        <f t="shared" si="304"/>
        <v>-9999</v>
      </c>
      <c r="AZ1867" s="63"/>
      <c r="BA1867" s="15">
        <f t="shared" si="305"/>
        <v>-2.7356411602726298E-3</v>
      </c>
      <c r="BB1867" s="15">
        <f t="shared" si="306"/>
        <v>0.4029668420013125</v>
      </c>
      <c r="BC1867" s="15">
        <f t="shared" si="307"/>
        <v>-0.61751157847624083</v>
      </c>
      <c r="BD1867" s="15">
        <f t="shared" si="308"/>
        <v>-0.10652366954492806</v>
      </c>
      <c r="BE1867" s="15">
        <f t="shared" si="309"/>
        <v>-2.965028905258007</v>
      </c>
      <c r="BF1867" s="15">
        <f t="shared" si="310"/>
        <v>-11.297910949131783</v>
      </c>
      <c r="BG1867" s="63">
        <f t="shared" si="315"/>
        <v>9.7786993762034928</v>
      </c>
      <c r="BH1867" s="63">
        <f t="shared" si="315"/>
        <v>9.7894726175737006</v>
      </c>
      <c r="BI1867" s="63">
        <f t="shared" si="315"/>
        <v>9.7705253791329838</v>
      </c>
      <c r="BJ1867" s="63">
        <f t="shared" si="315"/>
        <v>9.8039400735741484</v>
      </c>
      <c r="BK1867" s="63">
        <f t="shared" si="315"/>
        <v>9.7452814473518927</v>
      </c>
      <c r="BL1867" s="63">
        <f t="shared" si="315"/>
        <v>9.8491703599934741</v>
      </c>
      <c r="BM1867" s="63">
        <f t="shared" si="315"/>
        <v>9.6676216473938421</v>
      </c>
      <c r="BN1867" s="63">
        <f t="shared" si="311"/>
        <v>9.9950024885659339</v>
      </c>
      <c r="BO1867" s="63"/>
      <c r="BP1867" s="63"/>
    </row>
    <row r="1868" spans="27:68" x14ac:dyDescent="0.2">
      <c r="AA1868" s="217">
        <f t="shared" si="290"/>
        <v>-8.7334910939675485E-3</v>
      </c>
      <c r="AB1868" s="218">
        <f t="shared" si="291"/>
        <v>8.7334910939675485E-3</v>
      </c>
      <c r="AC1868" s="218">
        <f t="shared" si="292"/>
        <v>0</v>
      </c>
      <c r="AD1868" s="219">
        <f t="shared" si="293"/>
        <v>0</v>
      </c>
      <c r="AH1868" s="15">
        <f t="shared" si="294"/>
        <v>-2.9058447674383151E-2</v>
      </c>
      <c r="AI1868" s="15">
        <f t="shared" si="295"/>
        <v>0.86784475089518831</v>
      </c>
      <c r="AJ1868" s="15">
        <f t="shared" si="296"/>
        <v>-0.34557801426238927</v>
      </c>
      <c r="AK1868" s="15">
        <f t="shared" si="297"/>
        <v>-0.57281307343954613</v>
      </c>
      <c r="AL1868" s="15">
        <f t="shared" si="298"/>
        <v>-1.797541498954438</v>
      </c>
      <c r="AM1868" s="15">
        <f t="shared" si="299"/>
        <v>-1.2569818375265711</v>
      </c>
      <c r="AN1868" s="63">
        <f t="shared" si="314"/>
        <v>11.427189962028823</v>
      </c>
      <c r="AO1868" s="63">
        <f t="shared" si="314"/>
        <v>11.427367754312771</v>
      </c>
      <c r="AP1868" s="63">
        <f t="shared" si="314"/>
        <v>11.428089863368749</v>
      </c>
      <c r="AQ1868" s="63">
        <f t="shared" si="314"/>
        <v>11.431011199874796</v>
      </c>
      <c r="AR1868" s="63">
        <f t="shared" si="314"/>
        <v>11.442647265439536</v>
      </c>
      <c r="AS1868" s="63">
        <f t="shared" si="314"/>
        <v>11.486445582434989</v>
      </c>
      <c r="AT1868" s="63">
        <f t="shared" si="314"/>
        <v>11.626608381821566</v>
      </c>
      <c r="AU1868" s="63">
        <f t="shared" si="300"/>
        <v>11.961094544128683</v>
      </c>
      <c r="AV1868" s="217">
        <f t="shared" si="301"/>
        <v>-1.1469132254240177E-2</v>
      </c>
      <c r="AW1868" s="218">
        <f t="shared" si="302"/>
        <v>-9999</v>
      </c>
      <c r="AX1868" s="219">
        <f t="shared" si="303"/>
        <v>0</v>
      </c>
      <c r="AY1868" s="218">
        <f t="shared" si="304"/>
        <v>-9999</v>
      </c>
      <c r="AZ1868" s="63"/>
      <c r="BA1868" s="15">
        <f t="shared" si="305"/>
        <v>-2.7356411602726298E-3</v>
      </c>
      <c r="BB1868" s="15">
        <f t="shared" si="306"/>
        <v>0.4029668420013125</v>
      </c>
      <c r="BC1868" s="15">
        <f t="shared" si="307"/>
        <v>-0.61751157847624083</v>
      </c>
      <c r="BD1868" s="15">
        <f t="shared" si="308"/>
        <v>-0.10652366954492806</v>
      </c>
      <c r="BE1868" s="15">
        <f t="shared" si="309"/>
        <v>-2.965028905258007</v>
      </c>
      <c r="BF1868" s="15">
        <f t="shared" si="310"/>
        <v>-11.297910949131783</v>
      </c>
      <c r="BG1868" s="63">
        <f t="shared" si="315"/>
        <v>9.7786993762034928</v>
      </c>
      <c r="BH1868" s="63">
        <f t="shared" si="315"/>
        <v>9.7894726175737006</v>
      </c>
      <c r="BI1868" s="63">
        <f t="shared" si="315"/>
        <v>9.7705253791329838</v>
      </c>
      <c r="BJ1868" s="63">
        <f t="shared" si="315"/>
        <v>9.8039400735741484</v>
      </c>
      <c r="BK1868" s="63">
        <f t="shared" si="315"/>
        <v>9.7452814473518927</v>
      </c>
      <c r="BL1868" s="63">
        <f t="shared" si="315"/>
        <v>9.8491703599934741</v>
      </c>
      <c r="BM1868" s="63">
        <f t="shared" si="315"/>
        <v>9.6676216473938421</v>
      </c>
      <c r="BN1868" s="63">
        <f t="shared" si="311"/>
        <v>9.9950024885659339</v>
      </c>
      <c r="BO1868" s="63"/>
      <c r="BP1868" s="63"/>
    </row>
    <row r="1869" spans="27:68" x14ac:dyDescent="0.2">
      <c r="AA1869" s="217">
        <f t="shared" si="290"/>
        <v>-8.7334910939675485E-3</v>
      </c>
      <c r="AB1869" s="218">
        <f t="shared" si="291"/>
        <v>8.7334910939675485E-3</v>
      </c>
      <c r="AC1869" s="218">
        <f t="shared" si="292"/>
        <v>0</v>
      </c>
      <c r="AD1869" s="219">
        <f t="shared" si="293"/>
        <v>0</v>
      </c>
      <c r="AH1869" s="15">
        <f t="shared" si="294"/>
        <v>-2.9058447674383151E-2</v>
      </c>
      <c r="AI1869" s="15">
        <f t="shared" si="295"/>
        <v>0.86784475089518831</v>
      </c>
      <c r="AJ1869" s="15">
        <f t="shared" si="296"/>
        <v>-0.34557801426238927</v>
      </c>
      <c r="AK1869" s="15">
        <f t="shared" si="297"/>
        <v>-0.57281307343954613</v>
      </c>
      <c r="AL1869" s="15">
        <f t="shared" si="298"/>
        <v>-1.797541498954438</v>
      </c>
      <c r="AM1869" s="15">
        <f t="shared" si="299"/>
        <v>-1.2569818375265711</v>
      </c>
      <c r="AN1869" s="63">
        <f t="shared" si="314"/>
        <v>11.427189962028823</v>
      </c>
      <c r="AO1869" s="63">
        <f t="shared" si="314"/>
        <v>11.427367754312771</v>
      </c>
      <c r="AP1869" s="63">
        <f t="shared" si="314"/>
        <v>11.428089863368749</v>
      </c>
      <c r="AQ1869" s="63">
        <f t="shared" si="314"/>
        <v>11.431011199874796</v>
      </c>
      <c r="AR1869" s="63">
        <f t="shared" si="314"/>
        <v>11.442647265439536</v>
      </c>
      <c r="AS1869" s="63">
        <f t="shared" si="314"/>
        <v>11.486445582434989</v>
      </c>
      <c r="AT1869" s="63">
        <f t="shared" si="314"/>
        <v>11.626608381821566</v>
      </c>
      <c r="AU1869" s="63">
        <f t="shared" si="300"/>
        <v>11.961094544128683</v>
      </c>
      <c r="AV1869" s="217">
        <f t="shared" si="301"/>
        <v>-1.1469132254240177E-2</v>
      </c>
      <c r="AW1869" s="218">
        <f t="shared" si="302"/>
        <v>-9999</v>
      </c>
      <c r="AX1869" s="219">
        <f t="shared" si="303"/>
        <v>0</v>
      </c>
      <c r="AY1869" s="218">
        <f t="shared" si="304"/>
        <v>-9999</v>
      </c>
      <c r="AZ1869" s="63"/>
      <c r="BA1869" s="15">
        <f t="shared" si="305"/>
        <v>-2.7356411602726298E-3</v>
      </c>
      <c r="BB1869" s="15">
        <f t="shared" si="306"/>
        <v>0.4029668420013125</v>
      </c>
      <c r="BC1869" s="15">
        <f t="shared" si="307"/>
        <v>-0.61751157847624083</v>
      </c>
      <c r="BD1869" s="15">
        <f t="shared" si="308"/>
        <v>-0.10652366954492806</v>
      </c>
      <c r="BE1869" s="15">
        <f t="shared" si="309"/>
        <v>-2.965028905258007</v>
      </c>
      <c r="BF1869" s="15">
        <f t="shared" si="310"/>
        <v>-11.297910949131783</v>
      </c>
      <c r="BG1869" s="63">
        <f t="shared" si="315"/>
        <v>9.7786993762034928</v>
      </c>
      <c r="BH1869" s="63">
        <f t="shared" si="315"/>
        <v>9.7894726175737006</v>
      </c>
      <c r="BI1869" s="63">
        <f t="shared" si="315"/>
        <v>9.7705253791329838</v>
      </c>
      <c r="BJ1869" s="63">
        <f t="shared" si="315"/>
        <v>9.8039400735741484</v>
      </c>
      <c r="BK1869" s="63">
        <f t="shared" si="315"/>
        <v>9.7452814473518927</v>
      </c>
      <c r="BL1869" s="63">
        <f t="shared" si="315"/>
        <v>9.8491703599934741</v>
      </c>
      <c r="BM1869" s="63">
        <f t="shared" si="315"/>
        <v>9.6676216473938421</v>
      </c>
      <c r="BN1869" s="63">
        <f t="shared" si="311"/>
        <v>9.9950024885659339</v>
      </c>
      <c r="BO1869" s="63"/>
      <c r="BP1869" s="63"/>
    </row>
    <row r="1870" spans="27:68" x14ac:dyDescent="0.2">
      <c r="AA1870" s="217">
        <f t="shared" si="290"/>
        <v>-8.7334910939675485E-3</v>
      </c>
      <c r="AB1870" s="218">
        <f t="shared" si="291"/>
        <v>8.7334910939675485E-3</v>
      </c>
      <c r="AC1870" s="218">
        <f t="shared" si="292"/>
        <v>0</v>
      </c>
      <c r="AD1870" s="219">
        <f t="shared" si="293"/>
        <v>0</v>
      </c>
      <c r="AH1870" s="15">
        <f t="shared" si="294"/>
        <v>-2.9058447674383151E-2</v>
      </c>
      <c r="AI1870" s="15">
        <f t="shared" si="295"/>
        <v>0.86784475089518831</v>
      </c>
      <c r="AJ1870" s="15">
        <f t="shared" si="296"/>
        <v>-0.34557801426238927</v>
      </c>
      <c r="AK1870" s="15">
        <f t="shared" si="297"/>
        <v>-0.57281307343954613</v>
      </c>
      <c r="AL1870" s="15">
        <f t="shared" si="298"/>
        <v>-1.797541498954438</v>
      </c>
      <c r="AM1870" s="15">
        <f t="shared" si="299"/>
        <v>-1.2569818375265711</v>
      </c>
      <c r="AN1870" s="63">
        <f t="shared" si="314"/>
        <v>11.427189962028823</v>
      </c>
      <c r="AO1870" s="63">
        <f t="shared" si="314"/>
        <v>11.427367754312771</v>
      </c>
      <c r="AP1870" s="63">
        <f t="shared" si="314"/>
        <v>11.428089863368749</v>
      </c>
      <c r="AQ1870" s="63">
        <f t="shared" si="314"/>
        <v>11.431011199874796</v>
      </c>
      <c r="AR1870" s="63">
        <f t="shared" si="314"/>
        <v>11.442647265439536</v>
      </c>
      <c r="AS1870" s="63">
        <f t="shared" si="314"/>
        <v>11.486445582434989</v>
      </c>
      <c r="AT1870" s="63">
        <f t="shared" si="314"/>
        <v>11.626608381821566</v>
      </c>
      <c r="AU1870" s="63">
        <f t="shared" si="300"/>
        <v>11.961094544128683</v>
      </c>
      <c r="AV1870" s="217">
        <f t="shared" si="301"/>
        <v>-1.1469132254240177E-2</v>
      </c>
      <c r="AW1870" s="218">
        <f t="shared" si="302"/>
        <v>-9999</v>
      </c>
      <c r="AX1870" s="219">
        <f t="shared" si="303"/>
        <v>0</v>
      </c>
      <c r="AY1870" s="218">
        <f t="shared" si="304"/>
        <v>-9999</v>
      </c>
      <c r="AZ1870" s="63"/>
      <c r="BA1870" s="15">
        <f t="shared" si="305"/>
        <v>-2.7356411602726298E-3</v>
      </c>
      <c r="BB1870" s="15">
        <f t="shared" si="306"/>
        <v>0.4029668420013125</v>
      </c>
      <c r="BC1870" s="15">
        <f t="shared" si="307"/>
        <v>-0.61751157847624083</v>
      </c>
      <c r="BD1870" s="15">
        <f t="shared" si="308"/>
        <v>-0.10652366954492806</v>
      </c>
      <c r="BE1870" s="15">
        <f t="shared" si="309"/>
        <v>-2.965028905258007</v>
      </c>
      <c r="BF1870" s="15">
        <f t="shared" si="310"/>
        <v>-11.297910949131783</v>
      </c>
      <c r="BG1870" s="63">
        <f t="shared" si="315"/>
        <v>9.7786993762034928</v>
      </c>
      <c r="BH1870" s="63">
        <f t="shared" si="315"/>
        <v>9.7894726175737006</v>
      </c>
      <c r="BI1870" s="63">
        <f t="shared" si="315"/>
        <v>9.7705253791329838</v>
      </c>
      <c r="BJ1870" s="63">
        <f t="shared" si="315"/>
        <v>9.8039400735741484</v>
      </c>
      <c r="BK1870" s="63">
        <f t="shared" si="315"/>
        <v>9.7452814473518927</v>
      </c>
      <c r="BL1870" s="63">
        <f t="shared" si="315"/>
        <v>9.8491703599934741</v>
      </c>
      <c r="BM1870" s="63">
        <f t="shared" si="315"/>
        <v>9.6676216473938421</v>
      </c>
      <c r="BN1870" s="63">
        <f t="shared" si="311"/>
        <v>9.9950024885659339</v>
      </c>
      <c r="BO1870" s="63"/>
      <c r="BP1870" s="63"/>
    </row>
    <row r="1871" spans="27:68" x14ac:dyDescent="0.2">
      <c r="AA1871" s="217">
        <f t="shared" si="290"/>
        <v>-8.7334910939675485E-3</v>
      </c>
      <c r="AB1871" s="218">
        <f t="shared" si="291"/>
        <v>8.7334910939675485E-3</v>
      </c>
      <c r="AC1871" s="218">
        <f t="shared" si="292"/>
        <v>0</v>
      </c>
      <c r="AD1871" s="219">
        <f t="shared" si="293"/>
        <v>0</v>
      </c>
      <c r="AH1871" s="15">
        <f t="shared" si="294"/>
        <v>-2.9058447674383151E-2</v>
      </c>
      <c r="AI1871" s="15">
        <f t="shared" si="295"/>
        <v>0.86784475089518831</v>
      </c>
      <c r="AJ1871" s="15">
        <f t="shared" si="296"/>
        <v>-0.34557801426238927</v>
      </c>
      <c r="AK1871" s="15">
        <f t="shared" si="297"/>
        <v>-0.57281307343954613</v>
      </c>
      <c r="AL1871" s="15">
        <f t="shared" si="298"/>
        <v>-1.797541498954438</v>
      </c>
      <c r="AM1871" s="15">
        <f t="shared" si="299"/>
        <v>-1.2569818375265711</v>
      </c>
      <c r="AN1871" s="63">
        <f t="shared" ref="AN1871:AT1880" si="316">$AU1871+$AB$7*SIN(AO1871)</f>
        <v>11.427189962028823</v>
      </c>
      <c r="AO1871" s="63">
        <f t="shared" si="316"/>
        <v>11.427367754312771</v>
      </c>
      <c r="AP1871" s="63">
        <f t="shared" si="316"/>
        <v>11.428089863368749</v>
      </c>
      <c r="AQ1871" s="63">
        <f t="shared" si="316"/>
        <v>11.431011199874796</v>
      </c>
      <c r="AR1871" s="63">
        <f t="shared" si="316"/>
        <v>11.442647265439536</v>
      </c>
      <c r="AS1871" s="63">
        <f t="shared" si="316"/>
        <v>11.486445582434989</v>
      </c>
      <c r="AT1871" s="63">
        <f t="shared" si="316"/>
        <v>11.626608381821566</v>
      </c>
      <c r="AU1871" s="63">
        <f t="shared" si="300"/>
        <v>11.961094544128683</v>
      </c>
      <c r="AV1871" s="217">
        <f t="shared" si="301"/>
        <v>-1.1469132254240177E-2</v>
      </c>
      <c r="AW1871" s="218">
        <f t="shared" si="302"/>
        <v>-9999</v>
      </c>
      <c r="AX1871" s="219">
        <f t="shared" si="303"/>
        <v>0</v>
      </c>
      <c r="AY1871" s="218">
        <f t="shared" si="304"/>
        <v>-9999</v>
      </c>
      <c r="AZ1871" s="63"/>
      <c r="BA1871" s="15">
        <f t="shared" si="305"/>
        <v>-2.7356411602726298E-3</v>
      </c>
      <c r="BB1871" s="15">
        <f t="shared" si="306"/>
        <v>0.4029668420013125</v>
      </c>
      <c r="BC1871" s="15">
        <f t="shared" si="307"/>
        <v>-0.61751157847624083</v>
      </c>
      <c r="BD1871" s="15">
        <f t="shared" si="308"/>
        <v>-0.10652366954492806</v>
      </c>
      <c r="BE1871" s="15">
        <f t="shared" si="309"/>
        <v>-2.965028905258007</v>
      </c>
      <c r="BF1871" s="15">
        <f t="shared" si="310"/>
        <v>-11.297910949131783</v>
      </c>
      <c r="BG1871" s="63">
        <f t="shared" ref="BG1871:BM1880" si="317">$BN1871+$BB$7*SIN(BH1871)</f>
        <v>9.7786993762034928</v>
      </c>
      <c r="BH1871" s="63">
        <f t="shared" si="317"/>
        <v>9.7894726175737006</v>
      </c>
      <c r="BI1871" s="63">
        <f t="shared" si="317"/>
        <v>9.7705253791329838</v>
      </c>
      <c r="BJ1871" s="63">
        <f t="shared" si="317"/>
        <v>9.8039400735741484</v>
      </c>
      <c r="BK1871" s="63">
        <f t="shared" si="317"/>
        <v>9.7452814473518927</v>
      </c>
      <c r="BL1871" s="63">
        <f t="shared" si="317"/>
        <v>9.8491703599934741</v>
      </c>
      <c r="BM1871" s="63">
        <f t="shared" si="317"/>
        <v>9.6676216473938421</v>
      </c>
      <c r="BN1871" s="63">
        <f t="shared" si="311"/>
        <v>9.9950024885659339</v>
      </c>
      <c r="BO1871" s="63"/>
      <c r="BP1871" s="63"/>
    </row>
    <row r="1872" spans="27:68" x14ac:dyDescent="0.2">
      <c r="AA1872" s="217">
        <f t="shared" si="290"/>
        <v>-8.7334910939675485E-3</v>
      </c>
      <c r="AB1872" s="218">
        <f t="shared" si="291"/>
        <v>8.7334910939675485E-3</v>
      </c>
      <c r="AC1872" s="218">
        <f t="shared" si="292"/>
        <v>0</v>
      </c>
      <c r="AD1872" s="219">
        <f t="shared" si="293"/>
        <v>0</v>
      </c>
      <c r="AH1872" s="15">
        <f t="shared" si="294"/>
        <v>-2.9058447674383151E-2</v>
      </c>
      <c r="AI1872" s="15">
        <f t="shared" si="295"/>
        <v>0.86784475089518831</v>
      </c>
      <c r="AJ1872" s="15">
        <f t="shared" si="296"/>
        <v>-0.34557801426238927</v>
      </c>
      <c r="AK1872" s="15">
        <f t="shared" si="297"/>
        <v>-0.57281307343954613</v>
      </c>
      <c r="AL1872" s="15">
        <f t="shared" si="298"/>
        <v>-1.797541498954438</v>
      </c>
      <c r="AM1872" s="15">
        <f t="shared" si="299"/>
        <v>-1.2569818375265711</v>
      </c>
      <c r="AN1872" s="63">
        <f t="shared" si="316"/>
        <v>11.427189962028823</v>
      </c>
      <c r="AO1872" s="63">
        <f t="shared" si="316"/>
        <v>11.427367754312771</v>
      </c>
      <c r="AP1872" s="63">
        <f t="shared" si="316"/>
        <v>11.428089863368749</v>
      </c>
      <c r="AQ1872" s="63">
        <f t="shared" si="316"/>
        <v>11.431011199874796</v>
      </c>
      <c r="AR1872" s="63">
        <f t="shared" si="316"/>
        <v>11.442647265439536</v>
      </c>
      <c r="AS1872" s="63">
        <f t="shared" si="316"/>
        <v>11.486445582434989</v>
      </c>
      <c r="AT1872" s="63">
        <f t="shared" si="316"/>
        <v>11.626608381821566</v>
      </c>
      <c r="AU1872" s="63">
        <f t="shared" si="300"/>
        <v>11.961094544128683</v>
      </c>
      <c r="AV1872" s="217">
        <f t="shared" si="301"/>
        <v>-1.1469132254240177E-2</v>
      </c>
      <c r="AW1872" s="218">
        <f t="shared" si="302"/>
        <v>-9999</v>
      </c>
      <c r="AX1872" s="219">
        <f t="shared" si="303"/>
        <v>0</v>
      </c>
      <c r="AY1872" s="218">
        <f t="shared" si="304"/>
        <v>-9999</v>
      </c>
      <c r="AZ1872" s="63"/>
      <c r="BA1872" s="15">
        <f t="shared" si="305"/>
        <v>-2.7356411602726298E-3</v>
      </c>
      <c r="BB1872" s="15">
        <f t="shared" si="306"/>
        <v>0.4029668420013125</v>
      </c>
      <c r="BC1872" s="15">
        <f t="shared" si="307"/>
        <v>-0.61751157847624083</v>
      </c>
      <c r="BD1872" s="15">
        <f t="shared" si="308"/>
        <v>-0.10652366954492806</v>
      </c>
      <c r="BE1872" s="15">
        <f t="shared" si="309"/>
        <v>-2.965028905258007</v>
      </c>
      <c r="BF1872" s="15">
        <f t="shared" si="310"/>
        <v>-11.297910949131783</v>
      </c>
      <c r="BG1872" s="63">
        <f t="shared" si="317"/>
        <v>9.7786993762034928</v>
      </c>
      <c r="BH1872" s="63">
        <f t="shared" si="317"/>
        <v>9.7894726175737006</v>
      </c>
      <c r="BI1872" s="63">
        <f t="shared" si="317"/>
        <v>9.7705253791329838</v>
      </c>
      <c r="BJ1872" s="63">
        <f t="shared" si="317"/>
        <v>9.8039400735741484</v>
      </c>
      <c r="BK1872" s="63">
        <f t="shared" si="317"/>
        <v>9.7452814473518927</v>
      </c>
      <c r="BL1872" s="63">
        <f t="shared" si="317"/>
        <v>9.8491703599934741</v>
      </c>
      <c r="BM1872" s="63">
        <f t="shared" si="317"/>
        <v>9.6676216473938421</v>
      </c>
      <c r="BN1872" s="63">
        <f t="shared" si="311"/>
        <v>9.9950024885659339</v>
      </c>
      <c r="BO1872" s="63"/>
      <c r="BP1872" s="63"/>
    </row>
    <row r="1873" spans="27:68" x14ac:dyDescent="0.2">
      <c r="AA1873" s="217">
        <f t="shared" si="290"/>
        <v>-8.7334910939675485E-3</v>
      </c>
      <c r="AB1873" s="218">
        <f t="shared" si="291"/>
        <v>8.7334910939675485E-3</v>
      </c>
      <c r="AC1873" s="218">
        <f t="shared" si="292"/>
        <v>0</v>
      </c>
      <c r="AD1873" s="219">
        <f t="shared" si="293"/>
        <v>0</v>
      </c>
      <c r="AH1873" s="15">
        <f t="shared" si="294"/>
        <v>-2.9058447674383151E-2</v>
      </c>
      <c r="AI1873" s="15">
        <f t="shared" si="295"/>
        <v>0.86784475089518831</v>
      </c>
      <c r="AJ1873" s="15">
        <f t="shared" si="296"/>
        <v>-0.34557801426238927</v>
      </c>
      <c r="AK1873" s="15">
        <f t="shared" si="297"/>
        <v>-0.57281307343954613</v>
      </c>
      <c r="AL1873" s="15">
        <f t="shared" si="298"/>
        <v>-1.797541498954438</v>
      </c>
      <c r="AM1873" s="15">
        <f t="shared" si="299"/>
        <v>-1.2569818375265711</v>
      </c>
      <c r="AN1873" s="63">
        <f t="shared" si="316"/>
        <v>11.427189962028823</v>
      </c>
      <c r="AO1873" s="63">
        <f t="shared" si="316"/>
        <v>11.427367754312771</v>
      </c>
      <c r="AP1873" s="63">
        <f t="shared" si="316"/>
        <v>11.428089863368749</v>
      </c>
      <c r="AQ1873" s="63">
        <f t="shared" si="316"/>
        <v>11.431011199874796</v>
      </c>
      <c r="AR1873" s="63">
        <f t="shared" si="316"/>
        <v>11.442647265439536</v>
      </c>
      <c r="AS1873" s="63">
        <f t="shared" si="316"/>
        <v>11.486445582434989</v>
      </c>
      <c r="AT1873" s="63">
        <f t="shared" si="316"/>
        <v>11.626608381821566</v>
      </c>
      <c r="AU1873" s="63">
        <f t="shared" si="300"/>
        <v>11.961094544128683</v>
      </c>
      <c r="AV1873" s="217">
        <f t="shared" si="301"/>
        <v>-1.1469132254240177E-2</v>
      </c>
      <c r="AW1873" s="218">
        <f t="shared" si="302"/>
        <v>-9999</v>
      </c>
      <c r="AX1873" s="219">
        <f t="shared" si="303"/>
        <v>0</v>
      </c>
      <c r="AY1873" s="218">
        <f t="shared" si="304"/>
        <v>-9999</v>
      </c>
      <c r="AZ1873" s="63"/>
      <c r="BA1873" s="15">
        <f t="shared" si="305"/>
        <v>-2.7356411602726298E-3</v>
      </c>
      <c r="BB1873" s="15">
        <f t="shared" si="306"/>
        <v>0.4029668420013125</v>
      </c>
      <c r="BC1873" s="15">
        <f t="shared" si="307"/>
        <v>-0.61751157847624083</v>
      </c>
      <c r="BD1873" s="15">
        <f t="shared" si="308"/>
        <v>-0.10652366954492806</v>
      </c>
      <c r="BE1873" s="15">
        <f t="shared" si="309"/>
        <v>-2.965028905258007</v>
      </c>
      <c r="BF1873" s="15">
        <f t="shared" si="310"/>
        <v>-11.297910949131783</v>
      </c>
      <c r="BG1873" s="63">
        <f t="shared" si="317"/>
        <v>9.7786993762034928</v>
      </c>
      <c r="BH1873" s="63">
        <f t="shared" si="317"/>
        <v>9.7894726175737006</v>
      </c>
      <c r="BI1873" s="63">
        <f t="shared" si="317"/>
        <v>9.7705253791329838</v>
      </c>
      <c r="BJ1873" s="63">
        <f t="shared" si="317"/>
        <v>9.8039400735741484</v>
      </c>
      <c r="BK1873" s="63">
        <f t="shared" si="317"/>
        <v>9.7452814473518927</v>
      </c>
      <c r="BL1873" s="63">
        <f t="shared" si="317"/>
        <v>9.8491703599934741</v>
      </c>
      <c r="BM1873" s="63">
        <f t="shared" si="317"/>
        <v>9.6676216473938421</v>
      </c>
      <c r="BN1873" s="63">
        <f t="shared" si="311"/>
        <v>9.9950024885659339</v>
      </c>
      <c r="BO1873" s="63"/>
      <c r="BP1873" s="63"/>
    </row>
    <row r="1874" spans="27:68" x14ac:dyDescent="0.2">
      <c r="AA1874" s="217">
        <f t="shared" si="290"/>
        <v>-8.7334910939675485E-3</v>
      </c>
      <c r="AB1874" s="218">
        <f t="shared" si="291"/>
        <v>8.7334910939675485E-3</v>
      </c>
      <c r="AC1874" s="218">
        <f t="shared" si="292"/>
        <v>0</v>
      </c>
      <c r="AD1874" s="219">
        <f t="shared" si="293"/>
        <v>0</v>
      </c>
      <c r="AH1874" s="15">
        <f t="shared" si="294"/>
        <v>-2.9058447674383151E-2</v>
      </c>
      <c r="AI1874" s="15">
        <f t="shared" si="295"/>
        <v>0.86784475089518831</v>
      </c>
      <c r="AJ1874" s="15">
        <f t="shared" si="296"/>
        <v>-0.34557801426238927</v>
      </c>
      <c r="AK1874" s="15">
        <f t="shared" si="297"/>
        <v>-0.57281307343954613</v>
      </c>
      <c r="AL1874" s="15">
        <f t="shared" si="298"/>
        <v>-1.797541498954438</v>
      </c>
      <c r="AM1874" s="15">
        <f t="shared" si="299"/>
        <v>-1.2569818375265711</v>
      </c>
      <c r="AN1874" s="63">
        <f t="shared" si="316"/>
        <v>11.427189962028823</v>
      </c>
      <c r="AO1874" s="63">
        <f t="shared" si="316"/>
        <v>11.427367754312771</v>
      </c>
      <c r="AP1874" s="63">
        <f t="shared" si="316"/>
        <v>11.428089863368749</v>
      </c>
      <c r="AQ1874" s="63">
        <f t="shared" si="316"/>
        <v>11.431011199874796</v>
      </c>
      <c r="AR1874" s="63">
        <f t="shared" si="316"/>
        <v>11.442647265439536</v>
      </c>
      <c r="AS1874" s="63">
        <f t="shared" si="316"/>
        <v>11.486445582434989</v>
      </c>
      <c r="AT1874" s="63">
        <f t="shared" si="316"/>
        <v>11.626608381821566</v>
      </c>
      <c r="AU1874" s="63">
        <f t="shared" si="300"/>
        <v>11.961094544128683</v>
      </c>
      <c r="AV1874" s="217">
        <f t="shared" si="301"/>
        <v>-1.1469132254240177E-2</v>
      </c>
      <c r="AW1874" s="218">
        <f t="shared" si="302"/>
        <v>-9999</v>
      </c>
      <c r="AX1874" s="219">
        <f t="shared" si="303"/>
        <v>0</v>
      </c>
      <c r="AY1874" s="218">
        <f t="shared" si="304"/>
        <v>-9999</v>
      </c>
      <c r="AZ1874" s="63"/>
      <c r="BA1874" s="15">
        <f t="shared" si="305"/>
        <v>-2.7356411602726298E-3</v>
      </c>
      <c r="BB1874" s="15">
        <f t="shared" si="306"/>
        <v>0.4029668420013125</v>
      </c>
      <c r="BC1874" s="15">
        <f t="shared" si="307"/>
        <v>-0.61751157847624083</v>
      </c>
      <c r="BD1874" s="15">
        <f t="shared" si="308"/>
        <v>-0.10652366954492806</v>
      </c>
      <c r="BE1874" s="15">
        <f t="shared" si="309"/>
        <v>-2.965028905258007</v>
      </c>
      <c r="BF1874" s="15">
        <f t="shared" si="310"/>
        <v>-11.297910949131783</v>
      </c>
      <c r="BG1874" s="63">
        <f t="shared" si="317"/>
        <v>9.7786993762034928</v>
      </c>
      <c r="BH1874" s="63">
        <f t="shared" si="317"/>
        <v>9.7894726175737006</v>
      </c>
      <c r="BI1874" s="63">
        <f t="shared" si="317"/>
        <v>9.7705253791329838</v>
      </c>
      <c r="BJ1874" s="63">
        <f t="shared" si="317"/>
        <v>9.8039400735741484</v>
      </c>
      <c r="BK1874" s="63">
        <f t="shared" si="317"/>
        <v>9.7452814473518927</v>
      </c>
      <c r="BL1874" s="63">
        <f t="shared" si="317"/>
        <v>9.8491703599934741</v>
      </c>
      <c r="BM1874" s="63">
        <f t="shared" si="317"/>
        <v>9.6676216473938421</v>
      </c>
      <c r="BN1874" s="63">
        <f t="shared" si="311"/>
        <v>9.9950024885659339</v>
      </c>
      <c r="BO1874" s="63"/>
      <c r="BP1874" s="63"/>
    </row>
    <row r="1875" spans="27:68" x14ac:dyDescent="0.2">
      <c r="AA1875" s="217">
        <f t="shared" si="290"/>
        <v>-8.7334910939675485E-3</v>
      </c>
      <c r="AB1875" s="218">
        <f t="shared" si="291"/>
        <v>8.7334910939675485E-3</v>
      </c>
      <c r="AC1875" s="218">
        <f t="shared" si="292"/>
        <v>0</v>
      </c>
      <c r="AD1875" s="219">
        <f t="shared" si="293"/>
        <v>0</v>
      </c>
      <c r="AH1875" s="15">
        <f t="shared" si="294"/>
        <v>-2.9058447674383151E-2</v>
      </c>
      <c r="AI1875" s="15">
        <f t="shared" si="295"/>
        <v>0.86784475089518831</v>
      </c>
      <c r="AJ1875" s="15">
        <f t="shared" si="296"/>
        <v>-0.34557801426238927</v>
      </c>
      <c r="AK1875" s="15">
        <f t="shared" si="297"/>
        <v>-0.57281307343954613</v>
      </c>
      <c r="AL1875" s="15">
        <f t="shared" si="298"/>
        <v>-1.797541498954438</v>
      </c>
      <c r="AM1875" s="15">
        <f t="shared" si="299"/>
        <v>-1.2569818375265711</v>
      </c>
      <c r="AN1875" s="63">
        <f t="shared" si="316"/>
        <v>11.427189962028823</v>
      </c>
      <c r="AO1875" s="63">
        <f t="shared" si="316"/>
        <v>11.427367754312771</v>
      </c>
      <c r="AP1875" s="63">
        <f t="shared" si="316"/>
        <v>11.428089863368749</v>
      </c>
      <c r="AQ1875" s="63">
        <f t="shared" si="316"/>
        <v>11.431011199874796</v>
      </c>
      <c r="AR1875" s="63">
        <f t="shared" si="316"/>
        <v>11.442647265439536</v>
      </c>
      <c r="AS1875" s="63">
        <f t="shared" si="316"/>
        <v>11.486445582434989</v>
      </c>
      <c r="AT1875" s="63">
        <f t="shared" si="316"/>
        <v>11.626608381821566</v>
      </c>
      <c r="AU1875" s="63">
        <f t="shared" si="300"/>
        <v>11.961094544128683</v>
      </c>
      <c r="AV1875" s="217">
        <f t="shared" si="301"/>
        <v>-1.1469132254240177E-2</v>
      </c>
      <c r="AW1875" s="218">
        <f t="shared" si="302"/>
        <v>-9999</v>
      </c>
      <c r="AX1875" s="219">
        <f t="shared" si="303"/>
        <v>0</v>
      </c>
      <c r="AY1875" s="218">
        <f t="shared" si="304"/>
        <v>-9999</v>
      </c>
      <c r="AZ1875" s="63"/>
      <c r="BA1875" s="15">
        <f t="shared" si="305"/>
        <v>-2.7356411602726298E-3</v>
      </c>
      <c r="BB1875" s="15">
        <f t="shared" si="306"/>
        <v>0.4029668420013125</v>
      </c>
      <c r="BC1875" s="15">
        <f t="shared" si="307"/>
        <v>-0.61751157847624083</v>
      </c>
      <c r="BD1875" s="15">
        <f t="shared" si="308"/>
        <v>-0.10652366954492806</v>
      </c>
      <c r="BE1875" s="15">
        <f t="shared" si="309"/>
        <v>-2.965028905258007</v>
      </c>
      <c r="BF1875" s="15">
        <f t="shared" si="310"/>
        <v>-11.297910949131783</v>
      </c>
      <c r="BG1875" s="63">
        <f t="shared" si="317"/>
        <v>9.7786993762034928</v>
      </c>
      <c r="BH1875" s="63">
        <f t="shared" si="317"/>
        <v>9.7894726175737006</v>
      </c>
      <c r="BI1875" s="63">
        <f t="shared" si="317"/>
        <v>9.7705253791329838</v>
      </c>
      <c r="BJ1875" s="63">
        <f t="shared" si="317"/>
        <v>9.8039400735741484</v>
      </c>
      <c r="BK1875" s="63">
        <f t="shared" si="317"/>
        <v>9.7452814473518927</v>
      </c>
      <c r="BL1875" s="63">
        <f t="shared" si="317"/>
        <v>9.8491703599934741</v>
      </c>
      <c r="BM1875" s="63">
        <f t="shared" si="317"/>
        <v>9.6676216473938421</v>
      </c>
      <c r="BN1875" s="63">
        <f t="shared" si="311"/>
        <v>9.9950024885659339</v>
      </c>
      <c r="BO1875" s="63"/>
      <c r="BP1875" s="63"/>
    </row>
    <row r="1876" spans="27:68" x14ac:dyDescent="0.2">
      <c r="AA1876" s="217">
        <f t="shared" si="290"/>
        <v>-8.7334910939675485E-3</v>
      </c>
      <c r="AB1876" s="218">
        <f t="shared" si="291"/>
        <v>8.7334910939675485E-3</v>
      </c>
      <c r="AC1876" s="218">
        <f t="shared" si="292"/>
        <v>0</v>
      </c>
      <c r="AD1876" s="219">
        <f t="shared" si="293"/>
        <v>0</v>
      </c>
      <c r="AH1876" s="15">
        <f t="shared" si="294"/>
        <v>-2.9058447674383151E-2</v>
      </c>
      <c r="AI1876" s="15">
        <f t="shared" si="295"/>
        <v>0.86784475089518831</v>
      </c>
      <c r="AJ1876" s="15">
        <f t="shared" si="296"/>
        <v>-0.34557801426238927</v>
      </c>
      <c r="AK1876" s="15">
        <f t="shared" si="297"/>
        <v>-0.57281307343954613</v>
      </c>
      <c r="AL1876" s="15">
        <f t="shared" si="298"/>
        <v>-1.797541498954438</v>
      </c>
      <c r="AM1876" s="15">
        <f t="shared" si="299"/>
        <v>-1.2569818375265711</v>
      </c>
      <c r="AN1876" s="63">
        <f t="shared" si="316"/>
        <v>11.427189962028823</v>
      </c>
      <c r="AO1876" s="63">
        <f t="shared" si="316"/>
        <v>11.427367754312771</v>
      </c>
      <c r="AP1876" s="63">
        <f t="shared" si="316"/>
        <v>11.428089863368749</v>
      </c>
      <c r="AQ1876" s="63">
        <f t="shared" si="316"/>
        <v>11.431011199874796</v>
      </c>
      <c r="AR1876" s="63">
        <f t="shared" si="316"/>
        <v>11.442647265439536</v>
      </c>
      <c r="AS1876" s="63">
        <f t="shared" si="316"/>
        <v>11.486445582434989</v>
      </c>
      <c r="AT1876" s="63">
        <f t="shared" si="316"/>
        <v>11.626608381821566</v>
      </c>
      <c r="AU1876" s="63">
        <f t="shared" si="300"/>
        <v>11.961094544128683</v>
      </c>
      <c r="AV1876" s="217">
        <f t="shared" si="301"/>
        <v>-1.1469132254240177E-2</v>
      </c>
      <c r="AW1876" s="218">
        <f t="shared" si="302"/>
        <v>-9999</v>
      </c>
      <c r="AX1876" s="219">
        <f t="shared" si="303"/>
        <v>0</v>
      </c>
      <c r="AY1876" s="218">
        <f t="shared" si="304"/>
        <v>-9999</v>
      </c>
      <c r="AZ1876" s="63"/>
      <c r="BA1876" s="15">
        <f t="shared" si="305"/>
        <v>-2.7356411602726298E-3</v>
      </c>
      <c r="BB1876" s="15">
        <f t="shared" si="306"/>
        <v>0.4029668420013125</v>
      </c>
      <c r="BC1876" s="15">
        <f t="shared" si="307"/>
        <v>-0.61751157847624083</v>
      </c>
      <c r="BD1876" s="15">
        <f t="shared" si="308"/>
        <v>-0.10652366954492806</v>
      </c>
      <c r="BE1876" s="15">
        <f t="shared" si="309"/>
        <v>-2.965028905258007</v>
      </c>
      <c r="BF1876" s="15">
        <f t="shared" si="310"/>
        <v>-11.297910949131783</v>
      </c>
      <c r="BG1876" s="63">
        <f t="shared" si="317"/>
        <v>9.7786993762034928</v>
      </c>
      <c r="BH1876" s="63">
        <f t="shared" si="317"/>
        <v>9.7894726175737006</v>
      </c>
      <c r="BI1876" s="63">
        <f t="shared" si="317"/>
        <v>9.7705253791329838</v>
      </c>
      <c r="BJ1876" s="63">
        <f t="shared" si="317"/>
        <v>9.8039400735741484</v>
      </c>
      <c r="BK1876" s="63">
        <f t="shared" si="317"/>
        <v>9.7452814473518927</v>
      </c>
      <c r="BL1876" s="63">
        <f t="shared" si="317"/>
        <v>9.8491703599934741</v>
      </c>
      <c r="BM1876" s="63">
        <f t="shared" si="317"/>
        <v>9.6676216473938421</v>
      </c>
      <c r="BN1876" s="63">
        <f t="shared" si="311"/>
        <v>9.9950024885659339</v>
      </c>
      <c r="BO1876" s="63"/>
      <c r="BP1876" s="63"/>
    </row>
    <row r="1877" spans="27:68" x14ac:dyDescent="0.2">
      <c r="AA1877" s="217">
        <f t="shared" si="290"/>
        <v>-8.7334910939675485E-3</v>
      </c>
      <c r="AB1877" s="218">
        <f t="shared" si="291"/>
        <v>8.7334910939675485E-3</v>
      </c>
      <c r="AC1877" s="218">
        <f t="shared" si="292"/>
        <v>0</v>
      </c>
      <c r="AD1877" s="219">
        <f t="shared" si="293"/>
        <v>0</v>
      </c>
      <c r="AH1877" s="15">
        <f t="shared" si="294"/>
        <v>-2.9058447674383151E-2</v>
      </c>
      <c r="AI1877" s="15">
        <f t="shared" si="295"/>
        <v>0.86784475089518831</v>
      </c>
      <c r="AJ1877" s="15">
        <f t="shared" si="296"/>
        <v>-0.34557801426238927</v>
      </c>
      <c r="AK1877" s="15">
        <f t="shared" si="297"/>
        <v>-0.57281307343954613</v>
      </c>
      <c r="AL1877" s="15">
        <f t="shared" si="298"/>
        <v>-1.797541498954438</v>
      </c>
      <c r="AM1877" s="15">
        <f t="shared" si="299"/>
        <v>-1.2569818375265711</v>
      </c>
      <c r="AN1877" s="63">
        <f t="shared" si="316"/>
        <v>11.427189962028823</v>
      </c>
      <c r="AO1877" s="63">
        <f t="shared" si="316"/>
        <v>11.427367754312771</v>
      </c>
      <c r="AP1877" s="63">
        <f t="shared" si="316"/>
        <v>11.428089863368749</v>
      </c>
      <c r="AQ1877" s="63">
        <f t="shared" si="316"/>
        <v>11.431011199874796</v>
      </c>
      <c r="AR1877" s="63">
        <f t="shared" si="316"/>
        <v>11.442647265439536</v>
      </c>
      <c r="AS1877" s="63">
        <f t="shared" si="316"/>
        <v>11.486445582434989</v>
      </c>
      <c r="AT1877" s="63">
        <f t="shared" si="316"/>
        <v>11.626608381821566</v>
      </c>
      <c r="AU1877" s="63">
        <f t="shared" si="300"/>
        <v>11.961094544128683</v>
      </c>
      <c r="AV1877" s="217">
        <f t="shared" si="301"/>
        <v>-1.1469132254240177E-2</v>
      </c>
      <c r="AW1877" s="218">
        <f t="shared" si="302"/>
        <v>-9999</v>
      </c>
      <c r="AX1877" s="219">
        <f t="shared" si="303"/>
        <v>0</v>
      </c>
      <c r="AY1877" s="218">
        <f t="shared" si="304"/>
        <v>-9999</v>
      </c>
      <c r="AZ1877" s="63"/>
      <c r="BA1877" s="15">
        <f t="shared" si="305"/>
        <v>-2.7356411602726298E-3</v>
      </c>
      <c r="BB1877" s="15">
        <f t="shared" si="306"/>
        <v>0.4029668420013125</v>
      </c>
      <c r="BC1877" s="15">
        <f t="shared" si="307"/>
        <v>-0.61751157847624083</v>
      </c>
      <c r="BD1877" s="15">
        <f t="shared" si="308"/>
        <v>-0.10652366954492806</v>
      </c>
      <c r="BE1877" s="15">
        <f t="shared" si="309"/>
        <v>-2.965028905258007</v>
      </c>
      <c r="BF1877" s="15">
        <f t="shared" si="310"/>
        <v>-11.297910949131783</v>
      </c>
      <c r="BG1877" s="63">
        <f t="shared" si="317"/>
        <v>9.7786993762034928</v>
      </c>
      <c r="BH1877" s="63">
        <f t="shared" si="317"/>
        <v>9.7894726175737006</v>
      </c>
      <c r="BI1877" s="63">
        <f t="shared" si="317"/>
        <v>9.7705253791329838</v>
      </c>
      <c r="BJ1877" s="63">
        <f t="shared" si="317"/>
        <v>9.8039400735741484</v>
      </c>
      <c r="BK1877" s="63">
        <f t="shared" si="317"/>
        <v>9.7452814473518927</v>
      </c>
      <c r="BL1877" s="63">
        <f t="shared" si="317"/>
        <v>9.8491703599934741</v>
      </c>
      <c r="BM1877" s="63">
        <f t="shared" si="317"/>
        <v>9.6676216473938421</v>
      </c>
      <c r="BN1877" s="63">
        <f t="shared" si="311"/>
        <v>9.9950024885659339</v>
      </c>
      <c r="BO1877" s="63"/>
      <c r="BP1877" s="63"/>
    </row>
    <row r="1878" spans="27:68" x14ac:dyDescent="0.2">
      <c r="AA1878" s="217">
        <f t="shared" si="290"/>
        <v>-8.7334910939675485E-3</v>
      </c>
      <c r="AB1878" s="218">
        <f t="shared" si="291"/>
        <v>8.7334910939675485E-3</v>
      </c>
      <c r="AC1878" s="218">
        <f t="shared" si="292"/>
        <v>0</v>
      </c>
      <c r="AD1878" s="219">
        <f t="shared" si="293"/>
        <v>0</v>
      </c>
      <c r="AH1878" s="15">
        <f t="shared" si="294"/>
        <v>-2.9058447674383151E-2</v>
      </c>
      <c r="AI1878" s="15">
        <f t="shared" si="295"/>
        <v>0.86784475089518831</v>
      </c>
      <c r="AJ1878" s="15">
        <f t="shared" si="296"/>
        <v>-0.34557801426238927</v>
      </c>
      <c r="AK1878" s="15">
        <f t="shared" si="297"/>
        <v>-0.57281307343954613</v>
      </c>
      <c r="AL1878" s="15">
        <f t="shared" si="298"/>
        <v>-1.797541498954438</v>
      </c>
      <c r="AM1878" s="15">
        <f t="shared" si="299"/>
        <v>-1.2569818375265711</v>
      </c>
      <c r="AN1878" s="63">
        <f t="shared" si="316"/>
        <v>11.427189962028823</v>
      </c>
      <c r="AO1878" s="63">
        <f t="shared" si="316"/>
        <v>11.427367754312771</v>
      </c>
      <c r="AP1878" s="63">
        <f t="shared" si="316"/>
        <v>11.428089863368749</v>
      </c>
      <c r="AQ1878" s="63">
        <f t="shared" si="316"/>
        <v>11.431011199874796</v>
      </c>
      <c r="AR1878" s="63">
        <f t="shared" si="316"/>
        <v>11.442647265439536</v>
      </c>
      <c r="AS1878" s="63">
        <f t="shared" si="316"/>
        <v>11.486445582434989</v>
      </c>
      <c r="AT1878" s="63">
        <f t="shared" si="316"/>
        <v>11.626608381821566</v>
      </c>
      <c r="AU1878" s="63">
        <f t="shared" si="300"/>
        <v>11.961094544128683</v>
      </c>
      <c r="AV1878" s="217">
        <f t="shared" si="301"/>
        <v>-1.1469132254240177E-2</v>
      </c>
      <c r="AW1878" s="218">
        <f t="shared" si="302"/>
        <v>-9999</v>
      </c>
      <c r="AX1878" s="219">
        <f t="shared" si="303"/>
        <v>0</v>
      </c>
      <c r="AY1878" s="218">
        <f t="shared" si="304"/>
        <v>-9999</v>
      </c>
      <c r="AZ1878" s="63"/>
      <c r="BA1878" s="15">
        <f t="shared" si="305"/>
        <v>-2.7356411602726298E-3</v>
      </c>
      <c r="BB1878" s="15">
        <f t="shared" si="306"/>
        <v>0.4029668420013125</v>
      </c>
      <c r="BC1878" s="15">
        <f t="shared" si="307"/>
        <v>-0.61751157847624083</v>
      </c>
      <c r="BD1878" s="15">
        <f t="shared" si="308"/>
        <v>-0.10652366954492806</v>
      </c>
      <c r="BE1878" s="15">
        <f t="shared" si="309"/>
        <v>-2.965028905258007</v>
      </c>
      <c r="BF1878" s="15">
        <f t="shared" si="310"/>
        <v>-11.297910949131783</v>
      </c>
      <c r="BG1878" s="63">
        <f t="shared" si="317"/>
        <v>9.7786993762034928</v>
      </c>
      <c r="BH1878" s="63">
        <f t="shared" si="317"/>
        <v>9.7894726175737006</v>
      </c>
      <c r="BI1878" s="63">
        <f t="shared" si="317"/>
        <v>9.7705253791329838</v>
      </c>
      <c r="BJ1878" s="63">
        <f t="shared" si="317"/>
        <v>9.8039400735741484</v>
      </c>
      <c r="BK1878" s="63">
        <f t="shared" si="317"/>
        <v>9.7452814473518927</v>
      </c>
      <c r="BL1878" s="63">
        <f t="shared" si="317"/>
        <v>9.8491703599934741</v>
      </c>
      <c r="BM1878" s="63">
        <f t="shared" si="317"/>
        <v>9.6676216473938421</v>
      </c>
      <c r="BN1878" s="63">
        <f t="shared" si="311"/>
        <v>9.9950024885659339</v>
      </c>
      <c r="BO1878" s="63"/>
      <c r="BP1878" s="63"/>
    </row>
    <row r="1879" spans="27:68" x14ac:dyDescent="0.2">
      <c r="AA1879" s="217">
        <f t="shared" si="290"/>
        <v>-8.7334910939675485E-3</v>
      </c>
      <c r="AB1879" s="218">
        <f t="shared" si="291"/>
        <v>8.7334910939675485E-3</v>
      </c>
      <c r="AC1879" s="218">
        <f t="shared" si="292"/>
        <v>0</v>
      </c>
      <c r="AD1879" s="219">
        <f t="shared" si="293"/>
        <v>0</v>
      </c>
      <c r="AH1879" s="15">
        <f t="shared" si="294"/>
        <v>-2.9058447674383151E-2</v>
      </c>
      <c r="AI1879" s="15">
        <f t="shared" si="295"/>
        <v>0.86784475089518831</v>
      </c>
      <c r="AJ1879" s="15">
        <f t="shared" si="296"/>
        <v>-0.34557801426238927</v>
      </c>
      <c r="AK1879" s="15">
        <f t="shared" si="297"/>
        <v>-0.57281307343954613</v>
      </c>
      <c r="AL1879" s="15">
        <f t="shared" si="298"/>
        <v>-1.797541498954438</v>
      </c>
      <c r="AM1879" s="15">
        <f t="shared" si="299"/>
        <v>-1.2569818375265711</v>
      </c>
      <c r="AN1879" s="63">
        <f t="shared" si="316"/>
        <v>11.427189962028823</v>
      </c>
      <c r="AO1879" s="63">
        <f t="shared" si="316"/>
        <v>11.427367754312771</v>
      </c>
      <c r="AP1879" s="63">
        <f t="shared" si="316"/>
        <v>11.428089863368749</v>
      </c>
      <c r="AQ1879" s="63">
        <f t="shared" si="316"/>
        <v>11.431011199874796</v>
      </c>
      <c r="AR1879" s="63">
        <f t="shared" si="316"/>
        <v>11.442647265439536</v>
      </c>
      <c r="AS1879" s="63">
        <f t="shared" si="316"/>
        <v>11.486445582434989</v>
      </c>
      <c r="AT1879" s="63">
        <f t="shared" si="316"/>
        <v>11.626608381821566</v>
      </c>
      <c r="AU1879" s="63">
        <f t="shared" si="300"/>
        <v>11.961094544128683</v>
      </c>
      <c r="AV1879" s="217">
        <f t="shared" si="301"/>
        <v>-1.1469132254240177E-2</v>
      </c>
      <c r="AW1879" s="218">
        <f t="shared" si="302"/>
        <v>-9999</v>
      </c>
      <c r="AX1879" s="219">
        <f t="shared" si="303"/>
        <v>0</v>
      </c>
      <c r="AY1879" s="218">
        <f t="shared" si="304"/>
        <v>-9999</v>
      </c>
      <c r="AZ1879" s="63"/>
      <c r="BA1879" s="15">
        <f t="shared" si="305"/>
        <v>-2.7356411602726298E-3</v>
      </c>
      <c r="BB1879" s="15">
        <f t="shared" si="306"/>
        <v>0.4029668420013125</v>
      </c>
      <c r="BC1879" s="15">
        <f t="shared" si="307"/>
        <v>-0.61751157847624083</v>
      </c>
      <c r="BD1879" s="15">
        <f t="shared" si="308"/>
        <v>-0.10652366954492806</v>
      </c>
      <c r="BE1879" s="15">
        <f t="shared" si="309"/>
        <v>-2.965028905258007</v>
      </c>
      <c r="BF1879" s="15">
        <f t="shared" si="310"/>
        <v>-11.297910949131783</v>
      </c>
      <c r="BG1879" s="63">
        <f t="shared" si="317"/>
        <v>9.7786993762034928</v>
      </c>
      <c r="BH1879" s="63">
        <f t="shared" si="317"/>
        <v>9.7894726175737006</v>
      </c>
      <c r="BI1879" s="63">
        <f t="shared" si="317"/>
        <v>9.7705253791329838</v>
      </c>
      <c r="BJ1879" s="63">
        <f t="shared" si="317"/>
        <v>9.8039400735741484</v>
      </c>
      <c r="BK1879" s="63">
        <f t="shared" si="317"/>
        <v>9.7452814473518927</v>
      </c>
      <c r="BL1879" s="63">
        <f t="shared" si="317"/>
        <v>9.8491703599934741</v>
      </c>
      <c r="BM1879" s="63">
        <f t="shared" si="317"/>
        <v>9.6676216473938421</v>
      </c>
      <c r="BN1879" s="63">
        <f t="shared" si="311"/>
        <v>9.9950024885659339</v>
      </c>
      <c r="BO1879" s="63"/>
      <c r="BP1879" s="63"/>
    </row>
    <row r="1880" spans="27:68" x14ac:dyDescent="0.2">
      <c r="AA1880" s="217">
        <f t="shared" si="290"/>
        <v>-8.7334910939675485E-3</v>
      </c>
      <c r="AB1880" s="218">
        <f t="shared" si="291"/>
        <v>8.7334910939675485E-3</v>
      </c>
      <c r="AC1880" s="218">
        <f t="shared" si="292"/>
        <v>0</v>
      </c>
      <c r="AD1880" s="219">
        <f t="shared" si="293"/>
        <v>0</v>
      </c>
      <c r="AH1880" s="15">
        <f t="shared" si="294"/>
        <v>-2.9058447674383151E-2</v>
      </c>
      <c r="AI1880" s="15">
        <f t="shared" si="295"/>
        <v>0.86784475089518831</v>
      </c>
      <c r="AJ1880" s="15">
        <f t="shared" si="296"/>
        <v>-0.34557801426238927</v>
      </c>
      <c r="AK1880" s="15">
        <f t="shared" si="297"/>
        <v>-0.57281307343954613</v>
      </c>
      <c r="AL1880" s="15">
        <f t="shared" si="298"/>
        <v>-1.797541498954438</v>
      </c>
      <c r="AM1880" s="15">
        <f t="shared" si="299"/>
        <v>-1.2569818375265711</v>
      </c>
      <c r="AN1880" s="63">
        <f t="shared" si="316"/>
        <v>11.427189962028823</v>
      </c>
      <c r="AO1880" s="63">
        <f t="shared" si="316"/>
        <v>11.427367754312771</v>
      </c>
      <c r="AP1880" s="63">
        <f t="shared" si="316"/>
        <v>11.428089863368749</v>
      </c>
      <c r="AQ1880" s="63">
        <f t="shared" si="316"/>
        <v>11.431011199874796</v>
      </c>
      <c r="AR1880" s="63">
        <f t="shared" si="316"/>
        <v>11.442647265439536</v>
      </c>
      <c r="AS1880" s="63">
        <f t="shared" si="316"/>
        <v>11.486445582434989</v>
      </c>
      <c r="AT1880" s="63">
        <f t="shared" si="316"/>
        <v>11.626608381821566</v>
      </c>
      <c r="AU1880" s="63">
        <f t="shared" si="300"/>
        <v>11.961094544128683</v>
      </c>
      <c r="AV1880" s="217">
        <f t="shared" si="301"/>
        <v>-1.1469132254240177E-2</v>
      </c>
      <c r="AW1880" s="218">
        <f t="shared" si="302"/>
        <v>-9999</v>
      </c>
      <c r="AX1880" s="219">
        <f t="shared" si="303"/>
        <v>0</v>
      </c>
      <c r="AY1880" s="218">
        <f t="shared" si="304"/>
        <v>-9999</v>
      </c>
      <c r="AZ1880" s="63"/>
      <c r="BA1880" s="15">
        <f t="shared" si="305"/>
        <v>-2.7356411602726298E-3</v>
      </c>
      <c r="BB1880" s="15">
        <f t="shared" si="306"/>
        <v>0.4029668420013125</v>
      </c>
      <c r="BC1880" s="15">
        <f t="shared" si="307"/>
        <v>-0.61751157847624083</v>
      </c>
      <c r="BD1880" s="15">
        <f t="shared" si="308"/>
        <v>-0.10652366954492806</v>
      </c>
      <c r="BE1880" s="15">
        <f t="shared" si="309"/>
        <v>-2.965028905258007</v>
      </c>
      <c r="BF1880" s="15">
        <f t="shared" si="310"/>
        <v>-11.297910949131783</v>
      </c>
      <c r="BG1880" s="63">
        <f t="shared" si="317"/>
        <v>9.7786993762034928</v>
      </c>
      <c r="BH1880" s="63">
        <f t="shared" si="317"/>
        <v>9.7894726175737006</v>
      </c>
      <c r="BI1880" s="63">
        <f t="shared" si="317"/>
        <v>9.7705253791329838</v>
      </c>
      <c r="BJ1880" s="63">
        <f t="shared" si="317"/>
        <v>9.8039400735741484</v>
      </c>
      <c r="BK1880" s="63">
        <f t="shared" si="317"/>
        <v>9.7452814473518927</v>
      </c>
      <c r="BL1880" s="63">
        <f t="shared" si="317"/>
        <v>9.8491703599934741</v>
      </c>
      <c r="BM1880" s="63">
        <f t="shared" si="317"/>
        <v>9.6676216473938421</v>
      </c>
      <c r="BN1880" s="63">
        <f t="shared" si="311"/>
        <v>9.9950024885659339</v>
      </c>
      <c r="BO1880" s="63"/>
      <c r="BP1880" s="63"/>
    </row>
    <row r="1881" spans="27:68" x14ac:dyDescent="0.2">
      <c r="AA1881" s="217">
        <f t="shared" si="290"/>
        <v>-8.7334910939675485E-3</v>
      </c>
      <c r="AB1881" s="218">
        <f t="shared" si="291"/>
        <v>8.7334910939675485E-3</v>
      </c>
      <c r="AC1881" s="218">
        <f t="shared" si="292"/>
        <v>0</v>
      </c>
      <c r="AD1881" s="219">
        <f t="shared" si="293"/>
        <v>0</v>
      </c>
      <c r="AH1881" s="15">
        <f t="shared" si="294"/>
        <v>-2.9058447674383151E-2</v>
      </c>
      <c r="AI1881" s="15">
        <f t="shared" si="295"/>
        <v>0.86784475089518831</v>
      </c>
      <c r="AJ1881" s="15">
        <f t="shared" si="296"/>
        <v>-0.34557801426238927</v>
      </c>
      <c r="AK1881" s="15">
        <f t="shared" si="297"/>
        <v>-0.57281307343954613</v>
      </c>
      <c r="AL1881" s="15">
        <f t="shared" si="298"/>
        <v>-1.797541498954438</v>
      </c>
      <c r="AM1881" s="15">
        <f t="shared" si="299"/>
        <v>-1.2569818375265711</v>
      </c>
      <c r="AN1881" s="63">
        <f t="shared" ref="AN1881:AT1890" si="318">$AU1881+$AB$7*SIN(AO1881)</f>
        <v>11.427189962028823</v>
      </c>
      <c r="AO1881" s="63">
        <f t="shared" si="318"/>
        <v>11.427367754312771</v>
      </c>
      <c r="AP1881" s="63">
        <f t="shared" si="318"/>
        <v>11.428089863368749</v>
      </c>
      <c r="AQ1881" s="63">
        <f t="shared" si="318"/>
        <v>11.431011199874796</v>
      </c>
      <c r="AR1881" s="63">
        <f t="shared" si="318"/>
        <v>11.442647265439536</v>
      </c>
      <c r="AS1881" s="63">
        <f t="shared" si="318"/>
        <v>11.486445582434989</v>
      </c>
      <c r="AT1881" s="63">
        <f t="shared" si="318"/>
        <v>11.626608381821566</v>
      </c>
      <c r="AU1881" s="63">
        <f t="shared" si="300"/>
        <v>11.961094544128683</v>
      </c>
      <c r="AV1881" s="217">
        <f t="shared" si="301"/>
        <v>-1.1469132254240177E-2</v>
      </c>
      <c r="AW1881" s="218">
        <f t="shared" si="302"/>
        <v>-9999</v>
      </c>
      <c r="AX1881" s="219">
        <f t="shared" si="303"/>
        <v>0</v>
      </c>
      <c r="AY1881" s="218">
        <f t="shared" si="304"/>
        <v>-9999</v>
      </c>
      <c r="AZ1881" s="63"/>
      <c r="BA1881" s="15">
        <f t="shared" si="305"/>
        <v>-2.7356411602726298E-3</v>
      </c>
      <c r="BB1881" s="15">
        <f t="shared" si="306"/>
        <v>0.4029668420013125</v>
      </c>
      <c r="BC1881" s="15">
        <f t="shared" si="307"/>
        <v>-0.61751157847624083</v>
      </c>
      <c r="BD1881" s="15">
        <f t="shared" si="308"/>
        <v>-0.10652366954492806</v>
      </c>
      <c r="BE1881" s="15">
        <f t="shared" si="309"/>
        <v>-2.965028905258007</v>
      </c>
      <c r="BF1881" s="15">
        <f t="shared" si="310"/>
        <v>-11.297910949131783</v>
      </c>
      <c r="BG1881" s="63">
        <f t="shared" ref="BG1881:BM1890" si="319">$BN1881+$BB$7*SIN(BH1881)</f>
        <v>9.7786993762034928</v>
      </c>
      <c r="BH1881" s="63">
        <f t="shared" si="319"/>
        <v>9.7894726175737006</v>
      </c>
      <c r="BI1881" s="63">
        <f t="shared" si="319"/>
        <v>9.7705253791329838</v>
      </c>
      <c r="BJ1881" s="63">
        <f t="shared" si="319"/>
        <v>9.8039400735741484</v>
      </c>
      <c r="BK1881" s="63">
        <f t="shared" si="319"/>
        <v>9.7452814473518927</v>
      </c>
      <c r="BL1881" s="63">
        <f t="shared" si="319"/>
        <v>9.8491703599934741</v>
      </c>
      <c r="BM1881" s="63">
        <f t="shared" si="319"/>
        <v>9.6676216473938421</v>
      </c>
      <c r="BN1881" s="63">
        <f t="shared" si="311"/>
        <v>9.9950024885659339</v>
      </c>
      <c r="BO1881" s="63"/>
      <c r="BP1881" s="63"/>
    </row>
    <row r="1882" spans="27:68" x14ac:dyDescent="0.2">
      <c r="AA1882" s="217">
        <f t="shared" si="290"/>
        <v>-8.7334910939675485E-3</v>
      </c>
      <c r="AB1882" s="218">
        <f t="shared" si="291"/>
        <v>8.7334910939675485E-3</v>
      </c>
      <c r="AC1882" s="218">
        <f t="shared" si="292"/>
        <v>0</v>
      </c>
      <c r="AD1882" s="219">
        <f t="shared" si="293"/>
        <v>0</v>
      </c>
      <c r="AH1882" s="15">
        <f t="shared" si="294"/>
        <v>-2.9058447674383151E-2</v>
      </c>
      <c r="AI1882" s="15">
        <f t="shared" si="295"/>
        <v>0.86784475089518831</v>
      </c>
      <c r="AJ1882" s="15">
        <f t="shared" si="296"/>
        <v>-0.34557801426238927</v>
      </c>
      <c r="AK1882" s="15">
        <f t="shared" si="297"/>
        <v>-0.57281307343954613</v>
      </c>
      <c r="AL1882" s="15">
        <f t="shared" si="298"/>
        <v>-1.797541498954438</v>
      </c>
      <c r="AM1882" s="15">
        <f t="shared" si="299"/>
        <v>-1.2569818375265711</v>
      </c>
      <c r="AN1882" s="63">
        <f t="shared" si="318"/>
        <v>11.427189962028823</v>
      </c>
      <c r="AO1882" s="63">
        <f t="shared" si="318"/>
        <v>11.427367754312771</v>
      </c>
      <c r="AP1882" s="63">
        <f t="shared" si="318"/>
        <v>11.428089863368749</v>
      </c>
      <c r="AQ1882" s="63">
        <f t="shared" si="318"/>
        <v>11.431011199874796</v>
      </c>
      <c r="AR1882" s="63">
        <f t="shared" si="318"/>
        <v>11.442647265439536</v>
      </c>
      <c r="AS1882" s="63">
        <f t="shared" si="318"/>
        <v>11.486445582434989</v>
      </c>
      <c r="AT1882" s="63">
        <f t="shared" si="318"/>
        <v>11.626608381821566</v>
      </c>
      <c r="AU1882" s="63">
        <f t="shared" si="300"/>
        <v>11.961094544128683</v>
      </c>
      <c r="AV1882" s="217">
        <f t="shared" si="301"/>
        <v>-1.1469132254240177E-2</v>
      </c>
      <c r="AW1882" s="218">
        <f t="shared" si="302"/>
        <v>-9999</v>
      </c>
      <c r="AX1882" s="219">
        <f t="shared" si="303"/>
        <v>0</v>
      </c>
      <c r="AY1882" s="218">
        <f t="shared" si="304"/>
        <v>-9999</v>
      </c>
      <c r="AZ1882" s="63"/>
      <c r="BA1882" s="15">
        <f t="shared" si="305"/>
        <v>-2.7356411602726298E-3</v>
      </c>
      <c r="BB1882" s="15">
        <f t="shared" si="306"/>
        <v>0.4029668420013125</v>
      </c>
      <c r="BC1882" s="15">
        <f t="shared" si="307"/>
        <v>-0.61751157847624083</v>
      </c>
      <c r="BD1882" s="15">
        <f t="shared" si="308"/>
        <v>-0.10652366954492806</v>
      </c>
      <c r="BE1882" s="15">
        <f t="shared" si="309"/>
        <v>-2.965028905258007</v>
      </c>
      <c r="BF1882" s="15">
        <f t="shared" si="310"/>
        <v>-11.297910949131783</v>
      </c>
      <c r="BG1882" s="63">
        <f t="shared" si="319"/>
        <v>9.7786993762034928</v>
      </c>
      <c r="BH1882" s="63">
        <f t="shared" si="319"/>
        <v>9.7894726175737006</v>
      </c>
      <c r="BI1882" s="63">
        <f t="shared" si="319"/>
        <v>9.7705253791329838</v>
      </c>
      <c r="BJ1882" s="63">
        <f t="shared" si="319"/>
        <v>9.8039400735741484</v>
      </c>
      <c r="BK1882" s="63">
        <f t="shared" si="319"/>
        <v>9.7452814473518927</v>
      </c>
      <c r="BL1882" s="63">
        <f t="shared" si="319"/>
        <v>9.8491703599934741</v>
      </c>
      <c r="BM1882" s="63">
        <f t="shared" si="319"/>
        <v>9.6676216473938421</v>
      </c>
      <c r="BN1882" s="63">
        <f t="shared" si="311"/>
        <v>9.9950024885659339</v>
      </c>
      <c r="BO1882" s="63"/>
      <c r="BP1882" s="63"/>
    </row>
    <row r="1883" spans="27:68" x14ac:dyDescent="0.2">
      <c r="AA1883" s="217">
        <f t="shared" si="290"/>
        <v>-8.7334910939675485E-3</v>
      </c>
      <c r="AB1883" s="218">
        <f t="shared" si="291"/>
        <v>8.7334910939675485E-3</v>
      </c>
      <c r="AC1883" s="218">
        <f t="shared" si="292"/>
        <v>0</v>
      </c>
      <c r="AD1883" s="219">
        <f t="shared" si="293"/>
        <v>0</v>
      </c>
      <c r="AH1883" s="15">
        <f t="shared" si="294"/>
        <v>-2.9058447674383151E-2</v>
      </c>
      <c r="AI1883" s="15">
        <f t="shared" si="295"/>
        <v>0.86784475089518831</v>
      </c>
      <c r="AJ1883" s="15">
        <f t="shared" si="296"/>
        <v>-0.34557801426238927</v>
      </c>
      <c r="AK1883" s="15">
        <f t="shared" si="297"/>
        <v>-0.57281307343954613</v>
      </c>
      <c r="AL1883" s="15">
        <f t="shared" si="298"/>
        <v>-1.797541498954438</v>
      </c>
      <c r="AM1883" s="15">
        <f t="shared" si="299"/>
        <v>-1.2569818375265711</v>
      </c>
      <c r="AN1883" s="63">
        <f t="shared" si="318"/>
        <v>11.427189962028823</v>
      </c>
      <c r="AO1883" s="63">
        <f t="shared" si="318"/>
        <v>11.427367754312771</v>
      </c>
      <c r="AP1883" s="63">
        <f t="shared" si="318"/>
        <v>11.428089863368749</v>
      </c>
      <c r="AQ1883" s="63">
        <f t="shared" si="318"/>
        <v>11.431011199874796</v>
      </c>
      <c r="AR1883" s="63">
        <f t="shared" si="318"/>
        <v>11.442647265439536</v>
      </c>
      <c r="AS1883" s="63">
        <f t="shared" si="318"/>
        <v>11.486445582434989</v>
      </c>
      <c r="AT1883" s="63">
        <f t="shared" si="318"/>
        <v>11.626608381821566</v>
      </c>
      <c r="AU1883" s="63">
        <f t="shared" si="300"/>
        <v>11.961094544128683</v>
      </c>
      <c r="AV1883" s="217">
        <f t="shared" si="301"/>
        <v>-1.1469132254240177E-2</v>
      </c>
      <c r="AW1883" s="218">
        <f t="shared" si="302"/>
        <v>-9999</v>
      </c>
      <c r="AX1883" s="219">
        <f t="shared" si="303"/>
        <v>0</v>
      </c>
      <c r="AY1883" s="218">
        <f t="shared" si="304"/>
        <v>-9999</v>
      </c>
      <c r="AZ1883" s="63"/>
      <c r="BA1883" s="15">
        <f t="shared" si="305"/>
        <v>-2.7356411602726298E-3</v>
      </c>
      <c r="BB1883" s="15">
        <f t="shared" si="306"/>
        <v>0.4029668420013125</v>
      </c>
      <c r="BC1883" s="15">
        <f t="shared" si="307"/>
        <v>-0.61751157847624083</v>
      </c>
      <c r="BD1883" s="15">
        <f t="shared" si="308"/>
        <v>-0.10652366954492806</v>
      </c>
      <c r="BE1883" s="15">
        <f t="shared" si="309"/>
        <v>-2.965028905258007</v>
      </c>
      <c r="BF1883" s="15">
        <f t="shared" si="310"/>
        <v>-11.297910949131783</v>
      </c>
      <c r="BG1883" s="63">
        <f t="shared" si="319"/>
        <v>9.7786993762034928</v>
      </c>
      <c r="BH1883" s="63">
        <f t="shared" si="319"/>
        <v>9.7894726175737006</v>
      </c>
      <c r="BI1883" s="63">
        <f t="shared" si="319"/>
        <v>9.7705253791329838</v>
      </c>
      <c r="BJ1883" s="63">
        <f t="shared" si="319"/>
        <v>9.8039400735741484</v>
      </c>
      <c r="BK1883" s="63">
        <f t="shared" si="319"/>
        <v>9.7452814473518927</v>
      </c>
      <c r="BL1883" s="63">
        <f t="shared" si="319"/>
        <v>9.8491703599934741</v>
      </c>
      <c r="BM1883" s="63">
        <f t="shared" si="319"/>
        <v>9.6676216473938421</v>
      </c>
      <c r="BN1883" s="63">
        <f t="shared" si="311"/>
        <v>9.9950024885659339</v>
      </c>
      <c r="BO1883" s="63"/>
      <c r="BP1883" s="63"/>
    </row>
    <row r="1884" spans="27:68" x14ac:dyDescent="0.2">
      <c r="AA1884" s="217">
        <f t="shared" si="290"/>
        <v>-8.7334910939675485E-3</v>
      </c>
      <c r="AB1884" s="218">
        <f t="shared" si="291"/>
        <v>8.7334910939675485E-3</v>
      </c>
      <c r="AC1884" s="218">
        <f t="shared" si="292"/>
        <v>0</v>
      </c>
      <c r="AD1884" s="219">
        <f t="shared" si="293"/>
        <v>0</v>
      </c>
      <c r="AH1884" s="15">
        <f t="shared" si="294"/>
        <v>-2.9058447674383151E-2</v>
      </c>
      <c r="AI1884" s="15">
        <f t="shared" si="295"/>
        <v>0.86784475089518831</v>
      </c>
      <c r="AJ1884" s="15">
        <f t="shared" si="296"/>
        <v>-0.34557801426238927</v>
      </c>
      <c r="AK1884" s="15">
        <f t="shared" si="297"/>
        <v>-0.57281307343954613</v>
      </c>
      <c r="AL1884" s="15">
        <f t="shared" si="298"/>
        <v>-1.797541498954438</v>
      </c>
      <c r="AM1884" s="15">
        <f t="shared" si="299"/>
        <v>-1.2569818375265711</v>
      </c>
      <c r="AN1884" s="63">
        <f t="shared" si="318"/>
        <v>11.427189962028823</v>
      </c>
      <c r="AO1884" s="63">
        <f t="shared" si="318"/>
        <v>11.427367754312771</v>
      </c>
      <c r="AP1884" s="63">
        <f t="shared" si="318"/>
        <v>11.428089863368749</v>
      </c>
      <c r="AQ1884" s="63">
        <f t="shared" si="318"/>
        <v>11.431011199874796</v>
      </c>
      <c r="AR1884" s="63">
        <f t="shared" si="318"/>
        <v>11.442647265439536</v>
      </c>
      <c r="AS1884" s="63">
        <f t="shared" si="318"/>
        <v>11.486445582434989</v>
      </c>
      <c r="AT1884" s="63">
        <f t="shared" si="318"/>
        <v>11.626608381821566</v>
      </c>
      <c r="AU1884" s="63">
        <f t="shared" si="300"/>
        <v>11.961094544128683</v>
      </c>
      <c r="AV1884" s="217">
        <f t="shared" si="301"/>
        <v>-1.1469132254240177E-2</v>
      </c>
      <c r="AW1884" s="218">
        <f t="shared" si="302"/>
        <v>-9999</v>
      </c>
      <c r="AX1884" s="219">
        <f t="shared" si="303"/>
        <v>0</v>
      </c>
      <c r="AY1884" s="218">
        <f t="shared" si="304"/>
        <v>-9999</v>
      </c>
      <c r="AZ1884" s="63"/>
      <c r="BA1884" s="15">
        <f t="shared" si="305"/>
        <v>-2.7356411602726298E-3</v>
      </c>
      <c r="BB1884" s="15">
        <f t="shared" si="306"/>
        <v>0.4029668420013125</v>
      </c>
      <c r="BC1884" s="15">
        <f t="shared" si="307"/>
        <v>-0.61751157847624083</v>
      </c>
      <c r="BD1884" s="15">
        <f t="shared" si="308"/>
        <v>-0.10652366954492806</v>
      </c>
      <c r="BE1884" s="15">
        <f t="shared" si="309"/>
        <v>-2.965028905258007</v>
      </c>
      <c r="BF1884" s="15">
        <f t="shared" si="310"/>
        <v>-11.297910949131783</v>
      </c>
      <c r="BG1884" s="63">
        <f t="shared" si="319"/>
        <v>9.7786993762034928</v>
      </c>
      <c r="BH1884" s="63">
        <f t="shared" si="319"/>
        <v>9.7894726175737006</v>
      </c>
      <c r="BI1884" s="63">
        <f t="shared" si="319"/>
        <v>9.7705253791329838</v>
      </c>
      <c r="BJ1884" s="63">
        <f t="shared" si="319"/>
        <v>9.8039400735741484</v>
      </c>
      <c r="BK1884" s="63">
        <f t="shared" si="319"/>
        <v>9.7452814473518927</v>
      </c>
      <c r="BL1884" s="63">
        <f t="shared" si="319"/>
        <v>9.8491703599934741</v>
      </c>
      <c r="BM1884" s="63">
        <f t="shared" si="319"/>
        <v>9.6676216473938421</v>
      </c>
      <c r="BN1884" s="63">
        <f t="shared" si="311"/>
        <v>9.9950024885659339</v>
      </c>
      <c r="BO1884" s="63"/>
      <c r="BP1884" s="63"/>
    </row>
    <row r="1885" spans="27:68" x14ac:dyDescent="0.2">
      <c r="AA1885" s="217">
        <f t="shared" si="290"/>
        <v>-8.7334910939675485E-3</v>
      </c>
      <c r="AB1885" s="218">
        <f t="shared" si="291"/>
        <v>8.7334910939675485E-3</v>
      </c>
      <c r="AC1885" s="218">
        <f t="shared" si="292"/>
        <v>0</v>
      </c>
      <c r="AD1885" s="219">
        <f t="shared" si="293"/>
        <v>0</v>
      </c>
      <c r="AH1885" s="15">
        <f t="shared" si="294"/>
        <v>-2.9058447674383151E-2</v>
      </c>
      <c r="AI1885" s="15">
        <f t="shared" si="295"/>
        <v>0.86784475089518831</v>
      </c>
      <c r="AJ1885" s="15">
        <f t="shared" si="296"/>
        <v>-0.34557801426238927</v>
      </c>
      <c r="AK1885" s="15">
        <f t="shared" si="297"/>
        <v>-0.57281307343954613</v>
      </c>
      <c r="AL1885" s="15">
        <f t="shared" si="298"/>
        <v>-1.797541498954438</v>
      </c>
      <c r="AM1885" s="15">
        <f t="shared" si="299"/>
        <v>-1.2569818375265711</v>
      </c>
      <c r="AN1885" s="63">
        <f t="shared" si="318"/>
        <v>11.427189962028823</v>
      </c>
      <c r="AO1885" s="63">
        <f t="shared" si="318"/>
        <v>11.427367754312771</v>
      </c>
      <c r="AP1885" s="63">
        <f t="shared" si="318"/>
        <v>11.428089863368749</v>
      </c>
      <c r="AQ1885" s="63">
        <f t="shared" si="318"/>
        <v>11.431011199874796</v>
      </c>
      <c r="AR1885" s="63">
        <f t="shared" si="318"/>
        <v>11.442647265439536</v>
      </c>
      <c r="AS1885" s="63">
        <f t="shared" si="318"/>
        <v>11.486445582434989</v>
      </c>
      <c r="AT1885" s="63">
        <f t="shared" si="318"/>
        <v>11.626608381821566</v>
      </c>
      <c r="AU1885" s="63">
        <f t="shared" si="300"/>
        <v>11.961094544128683</v>
      </c>
      <c r="AV1885" s="217">
        <f t="shared" si="301"/>
        <v>-1.1469132254240177E-2</v>
      </c>
      <c r="AW1885" s="218">
        <f t="shared" si="302"/>
        <v>-9999</v>
      </c>
      <c r="AX1885" s="219">
        <f t="shared" si="303"/>
        <v>0</v>
      </c>
      <c r="AY1885" s="218">
        <f t="shared" si="304"/>
        <v>-9999</v>
      </c>
      <c r="AZ1885" s="63"/>
      <c r="BA1885" s="15">
        <f t="shared" si="305"/>
        <v>-2.7356411602726298E-3</v>
      </c>
      <c r="BB1885" s="15">
        <f t="shared" si="306"/>
        <v>0.4029668420013125</v>
      </c>
      <c r="BC1885" s="15">
        <f t="shared" si="307"/>
        <v>-0.61751157847624083</v>
      </c>
      <c r="BD1885" s="15">
        <f t="shared" si="308"/>
        <v>-0.10652366954492806</v>
      </c>
      <c r="BE1885" s="15">
        <f t="shared" si="309"/>
        <v>-2.965028905258007</v>
      </c>
      <c r="BF1885" s="15">
        <f t="shared" si="310"/>
        <v>-11.297910949131783</v>
      </c>
      <c r="BG1885" s="63">
        <f t="shared" si="319"/>
        <v>9.7786993762034928</v>
      </c>
      <c r="BH1885" s="63">
        <f t="shared" si="319"/>
        <v>9.7894726175737006</v>
      </c>
      <c r="BI1885" s="63">
        <f t="shared" si="319"/>
        <v>9.7705253791329838</v>
      </c>
      <c r="BJ1885" s="63">
        <f t="shared" si="319"/>
        <v>9.8039400735741484</v>
      </c>
      <c r="BK1885" s="63">
        <f t="shared" si="319"/>
        <v>9.7452814473518927</v>
      </c>
      <c r="BL1885" s="63">
        <f t="shared" si="319"/>
        <v>9.8491703599934741</v>
      </c>
      <c r="BM1885" s="63">
        <f t="shared" si="319"/>
        <v>9.6676216473938421</v>
      </c>
      <c r="BN1885" s="63">
        <f t="shared" si="311"/>
        <v>9.9950024885659339</v>
      </c>
      <c r="BO1885" s="63"/>
      <c r="BP1885" s="63"/>
    </row>
    <row r="1886" spans="27:68" x14ac:dyDescent="0.2">
      <c r="AA1886" s="217">
        <f t="shared" si="290"/>
        <v>-8.7334910939675485E-3</v>
      </c>
      <c r="AB1886" s="218">
        <f t="shared" si="291"/>
        <v>8.7334910939675485E-3</v>
      </c>
      <c r="AC1886" s="218">
        <f t="shared" si="292"/>
        <v>0</v>
      </c>
      <c r="AD1886" s="219">
        <f t="shared" si="293"/>
        <v>0</v>
      </c>
      <c r="AH1886" s="15">
        <f t="shared" si="294"/>
        <v>-2.9058447674383151E-2</v>
      </c>
      <c r="AI1886" s="15">
        <f t="shared" si="295"/>
        <v>0.86784475089518831</v>
      </c>
      <c r="AJ1886" s="15">
        <f t="shared" si="296"/>
        <v>-0.34557801426238927</v>
      </c>
      <c r="AK1886" s="15">
        <f t="shared" si="297"/>
        <v>-0.57281307343954613</v>
      </c>
      <c r="AL1886" s="15">
        <f t="shared" si="298"/>
        <v>-1.797541498954438</v>
      </c>
      <c r="AM1886" s="15">
        <f t="shared" si="299"/>
        <v>-1.2569818375265711</v>
      </c>
      <c r="AN1886" s="63">
        <f t="shared" si="318"/>
        <v>11.427189962028823</v>
      </c>
      <c r="AO1886" s="63">
        <f t="shared" si="318"/>
        <v>11.427367754312771</v>
      </c>
      <c r="AP1886" s="63">
        <f t="shared" si="318"/>
        <v>11.428089863368749</v>
      </c>
      <c r="AQ1886" s="63">
        <f t="shared" si="318"/>
        <v>11.431011199874796</v>
      </c>
      <c r="AR1886" s="63">
        <f t="shared" si="318"/>
        <v>11.442647265439536</v>
      </c>
      <c r="AS1886" s="63">
        <f t="shared" si="318"/>
        <v>11.486445582434989</v>
      </c>
      <c r="AT1886" s="63">
        <f t="shared" si="318"/>
        <v>11.626608381821566</v>
      </c>
      <c r="AU1886" s="63">
        <f t="shared" si="300"/>
        <v>11.961094544128683</v>
      </c>
      <c r="AV1886" s="217">
        <f t="shared" si="301"/>
        <v>-1.1469132254240177E-2</v>
      </c>
      <c r="AW1886" s="218">
        <f t="shared" si="302"/>
        <v>-9999</v>
      </c>
      <c r="AX1886" s="219">
        <f t="shared" si="303"/>
        <v>0</v>
      </c>
      <c r="AY1886" s="218">
        <f t="shared" si="304"/>
        <v>-9999</v>
      </c>
      <c r="AZ1886" s="63"/>
      <c r="BA1886" s="15">
        <f t="shared" si="305"/>
        <v>-2.7356411602726298E-3</v>
      </c>
      <c r="BB1886" s="15">
        <f t="shared" si="306"/>
        <v>0.4029668420013125</v>
      </c>
      <c r="BC1886" s="15">
        <f t="shared" si="307"/>
        <v>-0.61751157847624083</v>
      </c>
      <c r="BD1886" s="15">
        <f t="shared" si="308"/>
        <v>-0.10652366954492806</v>
      </c>
      <c r="BE1886" s="15">
        <f t="shared" si="309"/>
        <v>-2.965028905258007</v>
      </c>
      <c r="BF1886" s="15">
        <f t="shared" si="310"/>
        <v>-11.297910949131783</v>
      </c>
      <c r="BG1886" s="63">
        <f t="shared" si="319"/>
        <v>9.7786993762034928</v>
      </c>
      <c r="BH1886" s="63">
        <f t="shared" si="319"/>
        <v>9.7894726175737006</v>
      </c>
      <c r="BI1886" s="63">
        <f t="shared" si="319"/>
        <v>9.7705253791329838</v>
      </c>
      <c r="BJ1886" s="63">
        <f t="shared" si="319"/>
        <v>9.8039400735741484</v>
      </c>
      <c r="BK1886" s="63">
        <f t="shared" si="319"/>
        <v>9.7452814473518927</v>
      </c>
      <c r="BL1886" s="63">
        <f t="shared" si="319"/>
        <v>9.8491703599934741</v>
      </c>
      <c r="BM1886" s="63">
        <f t="shared" si="319"/>
        <v>9.6676216473938421</v>
      </c>
      <c r="BN1886" s="63">
        <f t="shared" si="311"/>
        <v>9.9950024885659339</v>
      </c>
      <c r="BO1886" s="63"/>
      <c r="BP1886" s="63"/>
    </row>
    <row r="1887" spans="27:68" x14ac:dyDescent="0.2">
      <c r="AA1887" s="217">
        <f t="shared" si="290"/>
        <v>-8.7334910939675485E-3</v>
      </c>
      <c r="AB1887" s="218">
        <f t="shared" si="291"/>
        <v>8.7334910939675485E-3</v>
      </c>
      <c r="AC1887" s="218">
        <f t="shared" si="292"/>
        <v>0</v>
      </c>
      <c r="AD1887" s="219">
        <f t="shared" si="293"/>
        <v>0</v>
      </c>
      <c r="AH1887" s="15">
        <f t="shared" si="294"/>
        <v>-2.9058447674383151E-2</v>
      </c>
      <c r="AI1887" s="15">
        <f t="shared" si="295"/>
        <v>0.86784475089518831</v>
      </c>
      <c r="AJ1887" s="15">
        <f t="shared" si="296"/>
        <v>-0.34557801426238927</v>
      </c>
      <c r="AK1887" s="15">
        <f t="shared" si="297"/>
        <v>-0.57281307343954613</v>
      </c>
      <c r="AL1887" s="15">
        <f t="shared" si="298"/>
        <v>-1.797541498954438</v>
      </c>
      <c r="AM1887" s="15">
        <f t="shared" si="299"/>
        <v>-1.2569818375265711</v>
      </c>
      <c r="AN1887" s="63">
        <f t="shared" si="318"/>
        <v>11.427189962028823</v>
      </c>
      <c r="AO1887" s="63">
        <f t="shared" si="318"/>
        <v>11.427367754312771</v>
      </c>
      <c r="AP1887" s="63">
        <f t="shared" si="318"/>
        <v>11.428089863368749</v>
      </c>
      <c r="AQ1887" s="63">
        <f t="shared" si="318"/>
        <v>11.431011199874796</v>
      </c>
      <c r="AR1887" s="63">
        <f t="shared" si="318"/>
        <v>11.442647265439536</v>
      </c>
      <c r="AS1887" s="63">
        <f t="shared" si="318"/>
        <v>11.486445582434989</v>
      </c>
      <c r="AT1887" s="63">
        <f t="shared" si="318"/>
        <v>11.626608381821566</v>
      </c>
      <c r="AU1887" s="63">
        <f t="shared" si="300"/>
        <v>11.961094544128683</v>
      </c>
      <c r="AV1887" s="217">
        <f t="shared" si="301"/>
        <v>-1.1469132254240177E-2</v>
      </c>
      <c r="AW1887" s="218">
        <f t="shared" si="302"/>
        <v>-9999</v>
      </c>
      <c r="AX1887" s="219">
        <f t="shared" si="303"/>
        <v>0</v>
      </c>
      <c r="AY1887" s="218">
        <f t="shared" si="304"/>
        <v>-9999</v>
      </c>
      <c r="AZ1887" s="63"/>
      <c r="BA1887" s="15">
        <f t="shared" si="305"/>
        <v>-2.7356411602726298E-3</v>
      </c>
      <c r="BB1887" s="15">
        <f t="shared" si="306"/>
        <v>0.4029668420013125</v>
      </c>
      <c r="BC1887" s="15">
        <f t="shared" si="307"/>
        <v>-0.61751157847624083</v>
      </c>
      <c r="BD1887" s="15">
        <f t="shared" si="308"/>
        <v>-0.10652366954492806</v>
      </c>
      <c r="BE1887" s="15">
        <f t="shared" si="309"/>
        <v>-2.965028905258007</v>
      </c>
      <c r="BF1887" s="15">
        <f t="shared" si="310"/>
        <v>-11.297910949131783</v>
      </c>
      <c r="BG1887" s="63">
        <f t="shared" si="319"/>
        <v>9.7786993762034928</v>
      </c>
      <c r="BH1887" s="63">
        <f t="shared" si="319"/>
        <v>9.7894726175737006</v>
      </c>
      <c r="BI1887" s="63">
        <f t="shared" si="319"/>
        <v>9.7705253791329838</v>
      </c>
      <c r="BJ1887" s="63">
        <f t="shared" si="319"/>
        <v>9.8039400735741484</v>
      </c>
      <c r="BK1887" s="63">
        <f t="shared" si="319"/>
        <v>9.7452814473518927</v>
      </c>
      <c r="BL1887" s="63">
        <f t="shared" si="319"/>
        <v>9.8491703599934741</v>
      </c>
      <c r="BM1887" s="63">
        <f t="shared" si="319"/>
        <v>9.6676216473938421</v>
      </c>
      <c r="BN1887" s="63">
        <f t="shared" si="311"/>
        <v>9.9950024885659339</v>
      </c>
      <c r="BO1887" s="63"/>
      <c r="BP1887" s="63"/>
    </row>
    <row r="1888" spans="27:68" x14ac:dyDescent="0.2">
      <c r="AA1888" s="217">
        <f t="shared" si="290"/>
        <v>-8.7334910939675485E-3</v>
      </c>
      <c r="AB1888" s="218">
        <f t="shared" si="291"/>
        <v>8.7334910939675485E-3</v>
      </c>
      <c r="AC1888" s="218">
        <f t="shared" si="292"/>
        <v>0</v>
      </c>
      <c r="AD1888" s="219">
        <f t="shared" si="293"/>
        <v>0</v>
      </c>
      <c r="AH1888" s="15">
        <f t="shared" si="294"/>
        <v>-2.9058447674383151E-2</v>
      </c>
      <c r="AI1888" s="15">
        <f t="shared" si="295"/>
        <v>0.86784475089518831</v>
      </c>
      <c r="AJ1888" s="15">
        <f t="shared" si="296"/>
        <v>-0.34557801426238927</v>
      </c>
      <c r="AK1888" s="15">
        <f t="shared" si="297"/>
        <v>-0.57281307343954613</v>
      </c>
      <c r="AL1888" s="15">
        <f t="shared" si="298"/>
        <v>-1.797541498954438</v>
      </c>
      <c r="AM1888" s="15">
        <f t="shared" si="299"/>
        <v>-1.2569818375265711</v>
      </c>
      <c r="AN1888" s="63">
        <f t="shared" si="318"/>
        <v>11.427189962028823</v>
      </c>
      <c r="AO1888" s="63">
        <f t="shared" si="318"/>
        <v>11.427367754312771</v>
      </c>
      <c r="AP1888" s="63">
        <f t="shared" si="318"/>
        <v>11.428089863368749</v>
      </c>
      <c r="AQ1888" s="63">
        <f t="shared" si="318"/>
        <v>11.431011199874796</v>
      </c>
      <c r="AR1888" s="63">
        <f t="shared" si="318"/>
        <v>11.442647265439536</v>
      </c>
      <c r="AS1888" s="63">
        <f t="shared" si="318"/>
        <v>11.486445582434989</v>
      </c>
      <c r="AT1888" s="63">
        <f t="shared" si="318"/>
        <v>11.626608381821566</v>
      </c>
      <c r="AU1888" s="63">
        <f t="shared" si="300"/>
        <v>11.961094544128683</v>
      </c>
      <c r="AV1888" s="217">
        <f t="shared" si="301"/>
        <v>-1.1469132254240177E-2</v>
      </c>
      <c r="AW1888" s="218">
        <f t="shared" si="302"/>
        <v>-9999</v>
      </c>
      <c r="AX1888" s="219">
        <f t="shared" si="303"/>
        <v>0</v>
      </c>
      <c r="AY1888" s="218">
        <f t="shared" si="304"/>
        <v>-9999</v>
      </c>
      <c r="AZ1888" s="63"/>
      <c r="BA1888" s="15">
        <f t="shared" si="305"/>
        <v>-2.7356411602726298E-3</v>
      </c>
      <c r="BB1888" s="15">
        <f t="shared" si="306"/>
        <v>0.4029668420013125</v>
      </c>
      <c r="BC1888" s="15">
        <f t="shared" si="307"/>
        <v>-0.61751157847624083</v>
      </c>
      <c r="BD1888" s="15">
        <f t="shared" si="308"/>
        <v>-0.10652366954492806</v>
      </c>
      <c r="BE1888" s="15">
        <f t="shared" si="309"/>
        <v>-2.965028905258007</v>
      </c>
      <c r="BF1888" s="15">
        <f t="shared" si="310"/>
        <v>-11.297910949131783</v>
      </c>
      <c r="BG1888" s="63">
        <f t="shared" si="319"/>
        <v>9.7786993762034928</v>
      </c>
      <c r="BH1888" s="63">
        <f t="shared" si="319"/>
        <v>9.7894726175737006</v>
      </c>
      <c r="BI1888" s="63">
        <f t="shared" si="319"/>
        <v>9.7705253791329838</v>
      </c>
      <c r="BJ1888" s="63">
        <f t="shared" si="319"/>
        <v>9.8039400735741484</v>
      </c>
      <c r="BK1888" s="63">
        <f t="shared" si="319"/>
        <v>9.7452814473518927</v>
      </c>
      <c r="BL1888" s="63">
        <f t="shared" si="319"/>
        <v>9.8491703599934741</v>
      </c>
      <c r="BM1888" s="63">
        <f t="shared" si="319"/>
        <v>9.6676216473938421</v>
      </c>
      <c r="BN1888" s="63">
        <f t="shared" si="311"/>
        <v>9.9950024885659339</v>
      </c>
      <c r="BO1888" s="63"/>
      <c r="BP1888" s="63"/>
    </row>
    <row r="1889" spans="27:68" x14ac:dyDescent="0.2">
      <c r="AA1889" s="217">
        <f t="shared" si="290"/>
        <v>-8.7334910939675485E-3</v>
      </c>
      <c r="AB1889" s="218">
        <f t="shared" si="291"/>
        <v>8.7334910939675485E-3</v>
      </c>
      <c r="AC1889" s="218">
        <f t="shared" si="292"/>
        <v>0</v>
      </c>
      <c r="AD1889" s="219">
        <f t="shared" si="293"/>
        <v>0</v>
      </c>
      <c r="AH1889" s="15">
        <f t="shared" si="294"/>
        <v>-2.9058447674383151E-2</v>
      </c>
      <c r="AI1889" s="15">
        <f t="shared" si="295"/>
        <v>0.86784475089518831</v>
      </c>
      <c r="AJ1889" s="15">
        <f t="shared" si="296"/>
        <v>-0.34557801426238927</v>
      </c>
      <c r="AK1889" s="15">
        <f t="shared" si="297"/>
        <v>-0.57281307343954613</v>
      </c>
      <c r="AL1889" s="15">
        <f t="shared" si="298"/>
        <v>-1.797541498954438</v>
      </c>
      <c r="AM1889" s="15">
        <f t="shared" si="299"/>
        <v>-1.2569818375265711</v>
      </c>
      <c r="AN1889" s="63">
        <f t="shared" si="318"/>
        <v>11.427189962028823</v>
      </c>
      <c r="AO1889" s="63">
        <f t="shared" si="318"/>
        <v>11.427367754312771</v>
      </c>
      <c r="AP1889" s="63">
        <f t="shared" si="318"/>
        <v>11.428089863368749</v>
      </c>
      <c r="AQ1889" s="63">
        <f t="shared" si="318"/>
        <v>11.431011199874796</v>
      </c>
      <c r="AR1889" s="63">
        <f t="shared" si="318"/>
        <v>11.442647265439536</v>
      </c>
      <c r="AS1889" s="63">
        <f t="shared" si="318"/>
        <v>11.486445582434989</v>
      </c>
      <c r="AT1889" s="63">
        <f t="shared" si="318"/>
        <v>11.626608381821566</v>
      </c>
      <c r="AU1889" s="63">
        <f t="shared" si="300"/>
        <v>11.961094544128683</v>
      </c>
      <c r="AV1889" s="217">
        <f t="shared" si="301"/>
        <v>-1.1469132254240177E-2</v>
      </c>
      <c r="AW1889" s="218">
        <f t="shared" si="302"/>
        <v>-9999</v>
      </c>
      <c r="AX1889" s="219">
        <f t="shared" si="303"/>
        <v>0</v>
      </c>
      <c r="AY1889" s="218">
        <f t="shared" si="304"/>
        <v>-9999</v>
      </c>
      <c r="AZ1889" s="63"/>
      <c r="BA1889" s="15">
        <f t="shared" si="305"/>
        <v>-2.7356411602726298E-3</v>
      </c>
      <c r="BB1889" s="15">
        <f t="shared" si="306"/>
        <v>0.4029668420013125</v>
      </c>
      <c r="BC1889" s="15">
        <f t="shared" si="307"/>
        <v>-0.61751157847624083</v>
      </c>
      <c r="BD1889" s="15">
        <f t="shared" si="308"/>
        <v>-0.10652366954492806</v>
      </c>
      <c r="BE1889" s="15">
        <f t="shared" si="309"/>
        <v>-2.965028905258007</v>
      </c>
      <c r="BF1889" s="15">
        <f t="shared" si="310"/>
        <v>-11.297910949131783</v>
      </c>
      <c r="BG1889" s="63">
        <f t="shared" si="319"/>
        <v>9.7786993762034928</v>
      </c>
      <c r="BH1889" s="63">
        <f t="shared" si="319"/>
        <v>9.7894726175737006</v>
      </c>
      <c r="BI1889" s="63">
        <f t="shared" si="319"/>
        <v>9.7705253791329838</v>
      </c>
      <c r="BJ1889" s="63">
        <f t="shared" si="319"/>
        <v>9.8039400735741484</v>
      </c>
      <c r="BK1889" s="63">
        <f t="shared" si="319"/>
        <v>9.7452814473518927</v>
      </c>
      <c r="BL1889" s="63">
        <f t="shared" si="319"/>
        <v>9.8491703599934741</v>
      </c>
      <c r="BM1889" s="63">
        <f t="shared" si="319"/>
        <v>9.6676216473938421</v>
      </c>
      <c r="BN1889" s="63">
        <f t="shared" si="311"/>
        <v>9.9950024885659339</v>
      </c>
      <c r="BO1889" s="63"/>
      <c r="BP1889" s="63"/>
    </row>
    <row r="1890" spans="27:68" x14ac:dyDescent="0.2">
      <c r="AA1890" s="217">
        <f t="shared" si="290"/>
        <v>-8.7334910939675485E-3</v>
      </c>
      <c r="AB1890" s="218">
        <f t="shared" si="291"/>
        <v>8.7334910939675485E-3</v>
      </c>
      <c r="AC1890" s="218">
        <f t="shared" si="292"/>
        <v>0</v>
      </c>
      <c r="AD1890" s="219">
        <f t="shared" si="293"/>
        <v>0</v>
      </c>
      <c r="AH1890" s="15">
        <f t="shared" si="294"/>
        <v>-2.9058447674383151E-2</v>
      </c>
      <c r="AI1890" s="15">
        <f t="shared" si="295"/>
        <v>0.86784475089518831</v>
      </c>
      <c r="AJ1890" s="15">
        <f t="shared" si="296"/>
        <v>-0.34557801426238927</v>
      </c>
      <c r="AK1890" s="15">
        <f t="shared" si="297"/>
        <v>-0.57281307343954613</v>
      </c>
      <c r="AL1890" s="15">
        <f t="shared" si="298"/>
        <v>-1.797541498954438</v>
      </c>
      <c r="AM1890" s="15">
        <f t="shared" si="299"/>
        <v>-1.2569818375265711</v>
      </c>
      <c r="AN1890" s="63">
        <f t="shared" si="318"/>
        <v>11.427189962028823</v>
      </c>
      <c r="AO1890" s="63">
        <f t="shared" si="318"/>
        <v>11.427367754312771</v>
      </c>
      <c r="AP1890" s="63">
        <f t="shared" si="318"/>
        <v>11.428089863368749</v>
      </c>
      <c r="AQ1890" s="63">
        <f t="shared" si="318"/>
        <v>11.431011199874796</v>
      </c>
      <c r="AR1890" s="63">
        <f t="shared" si="318"/>
        <v>11.442647265439536</v>
      </c>
      <c r="AS1890" s="63">
        <f t="shared" si="318"/>
        <v>11.486445582434989</v>
      </c>
      <c r="AT1890" s="63">
        <f t="shared" si="318"/>
        <v>11.626608381821566</v>
      </c>
      <c r="AU1890" s="63">
        <f t="shared" si="300"/>
        <v>11.961094544128683</v>
      </c>
      <c r="AV1890" s="217">
        <f t="shared" si="301"/>
        <v>-1.1469132254240177E-2</v>
      </c>
      <c r="AW1890" s="218">
        <f t="shared" si="302"/>
        <v>-9999</v>
      </c>
      <c r="AX1890" s="219">
        <f t="shared" si="303"/>
        <v>0</v>
      </c>
      <c r="AY1890" s="218">
        <f t="shared" si="304"/>
        <v>-9999</v>
      </c>
      <c r="AZ1890" s="63"/>
      <c r="BA1890" s="15">
        <f t="shared" si="305"/>
        <v>-2.7356411602726298E-3</v>
      </c>
      <c r="BB1890" s="15">
        <f t="shared" si="306"/>
        <v>0.4029668420013125</v>
      </c>
      <c r="BC1890" s="15">
        <f t="shared" si="307"/>
        <v>-0.61751157847624083</v>
      </c>
      <c r="BD1890" s="15">
        <f t="shared" si="308"/>
        <v>-0.10652366954492806</v>
      </c>
      <c r="BE1890" s="15">
        <f t="shared" si="309"/>
        <v>-2.965028905258007</v>
      </c>
      <c r="BF1890" s="15">
        <f t="shared" si="310"/>
        <v>-11.297910949131783</v>
      </c>
      <c r="BG1890" s="63">
        <f t="shared" si="319"/>
        <v>9.7786993762034928</v>
      </c>
      <c r="BH1890" s="63">
        <f t="shared" si="319"/>
        <v>9.7894726175737006</v>
      </c>
      <c r="BI1890" s="63">
        <f t="shared" si="319"/>
        <v>9.7705253791329838</v>
      </c>
      <c r="BJ1890" s="63">
        <f t="shared" si="319"/>
        <v>9.8039400735741484</v>
      </c>
      <c r="BK1890" s="63">
        <f t="shared" si="319"/>
        <v>9.7452814473518927</v>
      </c>
      <c r="BL1890" s="63">
        <f t="shared" si="319"/>
        <v>9.8491703599934741</v>
      </c>
      <c r="BM1890" s="63">
        <f t="shared" si="319"/>
        <v>9.6676216473938421</v>
      </c>
      <c r="BN1890" s="63">
        <f t="shared" si="311"/>
        <v>9.9950024885659339</v>
      </c>
      <c r="BO1890" s="63"/>
      <c r="BP1890" s="63"/>
    </row>
    <row r="1891" spans="27:68" x14ac:dyDescent="0.2">
      <c r="AA1891" s="217">
        <f t="shared" si="290"/>
        <v>-8.7334910939675485E-3</v>
      </c>
      <c r="AB1891" s="218">
        <f t="shared" si="291"/>
        <v>8.7334910939675485E-3</v>
      </c>
      <c r="AC1891" s="218">
        <f t="shared" si="292"/>
        <v>0</v>
      </c>
      <c r="AD1891" s="219">
        <f t="shared" si="293"/>
        <v>0</v>
      </c>
      <c r="AH1891" s="15">
        <f t="shared" si="294"/>
        <v>-2.9058447674383151E-2</v>
      </c>
      <c r="AI1891" s="15">
        <f t="shared" si="295"/>
        <v>0.86784475089518831</v>
      </c>
      <c r="AJ1891" s="15">
        <f t="shared" si="296"/>
        <v>-0.34557801426238927</v>
      </c>
      <c r="AK1891" s="15">
        <f t="shared" si="297"/>
        <v>-0.57281307343954613</v>
      </c>
      <c r="AL1891" s="15">
        <f t="shared" si="298"/>
        <v>-1.797541498954438</v>
      </c>
      <c r="AM1891" s="15">
        <f t="shared" si="299"/>
        <v>-1.2569818375265711</v>
      </c>
      <c r="AN1891" s="63">
        <f t="shared" ref="AN1891:AT1900" si="320">$AU1891+$AB$7*SIN(AO1891)</f>
        <v>11.427189962028823</v>
      </c>
      <c r="AO1891" s="63">
        <f t="shared" si="320"/>
        <v>11.427367754312771</v>
      </c>
      <c r="AP1891" s="63">
        <f t="shared" si="320"/>
        <v>11.428089863368749</v>
      </c>
      <c r="AQ1891" s="63">
        <f t="shared" si="320"/>
        <v>11.431011199874796</v>
      </c>
      <c r="AR1891" s="63">
        <f t="shared" si="320"/>
        <v>11.442647265439536</v>
      </c>
      <c r="AS1891" s="63">
        <f t="shared" si="320"/>
        <v>11.486445582434989</v>
      </c>
      <c r="AT1891" s="63">
        <f t="shared" si="320"/>
        <v>11.626608381821566</v>
      </c>
      <c r="AU1891" s="63">
        <f t="shared" si="300"/>
        <v>11.961094544128683</v>
      </c>
      <c r="AV1891" s="217">
        <f t="shared" si="301"/>
        <v>-1.1469132254240177E-2</v>
      </c>
      <c r="AW1891" s="218">
        <f t="shared" si="302"/>
        <v>-9999</v>
      </c>
      <c r="AX1891" s="219">
        <f t="shared" si="303"/>
        <v>0</v>
      </c>
      <c r="AY1891" s="218">
        <f t="shared" si="304"/>
        <v>-9999</v>
      </c>
      <c r="AZ1891" s="63"/>
      <c r="BA1891" s="15">
        <f t="shared" si="305"/>
        <v>-2.7356411602726298E-3</v>
      </c>
      <c r="BB1891" s="15">
        <f t="shared" si="306"/>
        <v>0.4029668420013125</v>
      </c>
      <c r="BC1891" s="15">
        <f t="shared" si="307"/>
        <v>-0.61751157847624083</v>
      </c>
      <c r="BD1891" s="15">
        <f t="shared" si="308"/>
        <v>-0.10652366954492806</v>
      </c>
      <c r="BE1891" s="15">
        <f t="shared" si="309"/>
        <v>-2.965028905258007</v>
      </c>
      <c r="BF1891" s="15">
        <f t="shared" si="310"/>
        <v>-11.297910949131783</v>
      </c>
      <c r="BG1891" s="63">
        <f t="shared" ref="BG1891:BM1900" si="321">$BN1891+$BB$7*SIN(BH1891)</f>
        <v>9.7786993762034928</v>
      </c>
      <c r="BH1891" s="63">
        <f t="shared" si="321"/>
        <v>9.7894726175737006</v>
      </c>
      <c r="BI1891" s="63">
        <f t="shared" si="321"/>
        <v>9.7705253791329838</v>
      </c>
      <c r="BJ1891" s="63">
        <f t="shared" si="321"/>
        <v>9.8039400735741484</v>
      </c>
      <c r="BK1891" s="63">
        <f t="shared" si="321"/>
        <v>9.7452814473518927</v>
      </c>
      <c r="BL1891" s="63">
        <f t="shared" si="321"/>
        <v>9.8491703599934741</v>
      </c>
      <c r="BM1891" s="63">
        <f t="shared" si="321"/>
        <v>9.6676216473938421</v>
      </c>
      <c r="BN1891" s="63">
        <f t="shared" si="311"/>
        <v>9.9950024885659339</v>
      </c>
      <c r="BO1891" s="63"/>
      <c r="BP1891" s="63"/>
    </row>
    <row r="1892" spans="27:68" x14ac:dyDescent="0.2">
      <c r="AA1892" s="217">
        <f t="shared" si="290"/>
        <v>-8.7334910939675485E-3</v>
      </c>
      <c r="AB1892" s="218">
        <f t="shared" si="291"/>
        <v>8.7334910939675485E-3</v>
      </c>
      <c r="AC1892" s="218">
        <f t="shared" si="292"/>
        <v>0</v>
      </c>
      <c r="AD1892" s="219">
        <f t="shared" si="293"/>
        <v>0</v>
      </c>
      <c r="AH1892" s="15">
        <f t="shared" si="294"/>
        <v>-2.9058447674383151E-2</v>
      </c>
      <c r="AI1892" s="15">
        <f t="shared" si="295"/>
        <v>0.86784475089518831</v>
      </c>
      <c r="AJ1892" s="15">
        <f t="shared" si="296"/>
        <v>-0.34557801426238927</v>
      </c>
      <c r="AK1892" s="15">
        <f t="shared" si="297"/>
        <v>-0.57281307343954613</v>
      </c>
      <c r="AL1892" s="15">
        <f t="shared" si="298"/>
        <v>-1.797541498954438</v>
      </c>
      <c r="AM1892" s="15">
        <f t="shared" si="299"/>
        <v>-1.2569818375265711</v>
      </c>
      <c r="AN1892" s="63">
        <f t="shared" si="320"/>
        <v>11.427189962028823</v>
      </c>
      <c r="AO1892" s="63">
        <f t="shared" si="320"/>
        <v>11.427367754312771</v>
      </c>
      <c r="AP1892" s="63">
        <f t="shared" si="320"/>
        <v>11.428089863368749</v>
      </c>
      <c r="AQ1892" s="63">
        <f t="shared" si="320"/>
        <v>11.431011199874796</v>
      </c>
      <c r="AR1892" s="63">
        <f t="shared" si="320"/>
        <v>11.442647265439536</v>
      </c>
      <c r="AS1892" s="63">
        <f t="shared" si="320"/>
        <v>11.486445582434989</v>
      </c>
      <c r="AT1892" s="63">
        <f t="shared" si="320"/>
        <v>11.626608381821566</v>
      </c>
      <c r="AU1892" s="63">
        <f t="shared" si="300"/>
        <v>11.961094544128683</v>
      </c>
      <c r="AV1892" s="217">
        <f t="shared" si="301"/>
        <v>-1.1469132254240177E-2</v>
      </c>
      <c r="AW1892" s="218">
        <f t="shared" si="302"/>
        <v>-9999</v>
      </c>
      <c r="AX1892" s="219">
        <f t="shared" si="303"/>
        <v>0</v>
      </c>
      <c r="AY1892" s="218">
        <f t="shared" si="304"/>
        <v>-9999</v>
      </c>
      <c r="AZ1892" s="63"/>
      <c r="BA1892" s="15">
        <f t="shared" si="305"/>
        <v>-2.7356411602726298E-3</v>
      </c>
      <c r="BB1892" s="15">
        <f t="shared" si="306"/>
        <v>0.4029668420013125</v>
      </c>
      <c r="BC1892" s="15">
        <f t="shared" si="307"/>
        <v>-0.61751157847624083</v>
      </c>
      <c r="BD1892" s="15">
        <f t="shared" si="308"/>
        <v>-0.10652366954492806</v>
      </c>
      <c r="BE1892" s="15">
        <f t="shared" si="309"/>
        <v>-2.965028905258007</v>
      </c>
      <c r="BF1892" s="15">
        <f t="shared" si="310"/>
        <v>-11.297910949131783</v>
      </c>
      <c r="BG1892" s="63">
        <f t="shared" si="321"/>
        <v>9.7786993762034928</v>
      </c>
      <c r="BH1892" s="63">
        <f t="shared" si="321"/>
        <v>9.7894726175737006</v>
      </c>
      <c r="BI1892" s="63">
        <f t="shared" si="321"/>
        <v>9.7705253791329838</v>
      </c>
      <c r="BJ1892" s="63">
        <f t="shared" si="321"/>
        <v>9.8039400735741484</v>
      </c>
      <c r="BK1892" s="63">
        <f t="shared" si="321"/>
        <v>9.7452814473518927</v>
      </c>
      <c r="BL1892" s="63">
        <f t="shared" si="321"/>
        <v>9.8491703599934741</v>
      </c>
      <c r="BM1892" s="63">
        <f t="shared" si="321"/>
        <v>9.6676216473938421</v>
      </c>
      <c r="BN1892" s="63">
        <f t="shared" si="311"/>
        <v>9.9950024885659339</v>
      </c>
      <c r="BO1892" s="63"/>
      <c r="BP1892" s="63"/>
    </row>
    <row r="1893" spans="27:68" x14ac:dyDescent="0.2">
      <c r="AA1893" s="217">
        <f t="shared" si="290"/>
        <v>-8.7334910939675485E-3</v>
      </c>
      <c r="AB1893" s="218">
        <f t="shared" si="291"/>
        <v>8.7334910939675485E-3</v>
      </c>
      <c r="AC1893" s="218">
        <f t="shared" si="292"/>
        <v>0</v>
      </c>
      <c r="AD1893" s="219">
        <f t="shared" si="293"/>
        <v>0</v>
      </c>
      <c r="AH1893" s="15">
        <f t="shared" si="294"/>
        <v>-2.9058447674383151E-2</v>
      </c>
      <c r="AI1893" s="15">
        <f t="shared" si="295"/>
        <v>0.86784475089518831</v>
      </c>
      <c r="AJ1893" s="15">
        <f t="shared" si="296"/>
        <v>-0.34557801426238927</v>
      </c>
      <c r="AK1893" s="15">
        <f t="shared" si="297"/>
        <v>-0.57281307343954613</v>
      </c>
      <c r="AL1893" s="15">
        <f t="shared" si="298"/>
        <v>-1.797541498954438</v>
      </c>
      <c r="AM1893" s="15">
        <f t="shared" si="299"/>
        <v>-1.2569818375265711</v>
      </c>
      <c r="AN1893" s="63">
        <f t="shared" si="320"/>
        <v>11.427189962028823</v>
      </c>
      <c r="AO1893" s="63">
        <f t="shared" si="320"/>
        <v>11.427367754312771</v>
      </c>
      <c r="AP1893" s="63">
        <f t="shared" si="320"/>
        <v>11.428089863368749</v>
      </c>
      <c r="AQ1893" s="63">
        <f t="shared" si="320"/>
        <v>11.431011199874796</v>
      </c>
      <c r="AR1893" s="63">
        <f t="shared" si="320"/>
        <v>11.442647265439536</v>
      </c>
      <c r="AS1893" s="63">
        <f t="shared" si="320"/>
        <v>11.486445582434989</v>
      </c>
      <c r="AT1893" s="63">
        <f t="shared" si="320"/>
        <v>11.626608381821566</v>
      </c>
      <c r="AU1893" s="63">
        <f t="shared" si="300"/>
        <v>11.961094544128683</v>
      </c>
      <c r="AV1893" s="217">
        <f t="shared" si="301"/>
        <v>-1.1469132254240177E-2</v>
      </c>
      <c r="AW1893" s="218">
        <f t="shared" si="302"/>
        <v>-9999</v>
      </c>
      <c r="AX1893" s="219">
        <f t="shared" si="303"/>
        <v>0</v>
      </c>
      <c r="AY1893" s="218">
        <f t="shared" si="304"/>
        <v>-9999</v>
      </c>
      <c r="AZ1893" s="63"/>
      <c r="BA1893" s="15">
        <f t="shared" si="305"/>
        <v>-2.7356411602726298E-3</v>
      </c>
      <c r="BB1893" s="15">
        <f t="shared" si="306"/>
        <v>0.4029668420013125</v>
      </c>
      <c r="BC1893" s="15">
        <f t="shared" si="307"/>
        <v>-0.61751157847624083</v>
      </c>
      <c r="BD1893" s="15">
        <f t="shared" si="308"/>
        <v>-0.10652366954492806</v>
      </c>
      <c r="BE1893" s="15">
        <f t="shared" si="309"/>
        <v>-2.965028905258007</v>
      </c>
      <c r="BF1893" s="15">
        <f t="shared" si="310"/>
        <v>-11.297910949131783</v>
      </c>
      <c r="BG1893" s="63">
        <f t="shared" si="321"/>
        <v>9.7786993762034928</v>
      </c>
      <c r="BH1893" s="63">
        <f t="shared" si="321"/>
        <v>9.7894726175737006</v>
      </c>
      <c r="BI1893" s="63">
        <f t="shared" si="321"/>
        <v>9.7705253791329838</v>
      </c>
      <c r="BJ1893" s="63">
        <f t="shared" si="321"/>
        <v>9.8039400735741484</v>
      </c>
      <c r="BK1893" s="63">
        <f t="shared" si="321"/>
        <v>9.7452814473518927</v>
      </c>
      <c r="BL1893" s="63">
        <f t="shared" si="321"/>
        <v>9.8491703599934741</v>
      </c>
      <c r="BM1893" s="63">
        <f t="shared" si="321"/>
        <v>9.6676216473938421</v>
      </c>
      <c r="BN1893" s="63">
        <f t="shared" si="311"/>
        <v>9.9950024885659339</v>
      </c>
      <c r="BO1893" s="63"/>
      <c r="BP1893" s="63"/>
    </row>
    <row r="1894" spans="27:68" x14ac:dyDescent="0.2">
      <c r="AA1894" s="217">
        <f t="shared" si="290"/>
        <v>-8.7334910939675485E-3</v>
      </c>
      <c r="AB1894" s="218">
        <f t="shared" si="291"/>
        <v>8.7334910939675485E-3</v>
      </c>
      <c r="AC1894" s="218">
        <f t="shared" si="292"/>
        <v>0</v>
      </c>
      <c r="AD1894" s="219">
        <f t="shared" si="293"/>
        <v>0</v>
      </c>
      <c r="AH1894" s="15">
        <f t="shared" si="294"/>
        <v>-2.9058447674383151E-2</v>
      </c>
      <c r="AI1894" s="15">
        <f t="shared" si="295"/>
        <v>0.86784475089518831</v>
      </c>
      <c r="AJ1894" s="15">
        <f t="shared" si="296"/>
        <v>-0.34557801426238927</v>
      </c>
      <c r="AK1894" s="15">
        <f t="shared" si="297"/>
        <v>-0.57281307343954613</v>
      </c>
      <c r="AL1894" s="15">
        <f t="shared" si="298"/>
        <v>-1.797541498954438</v>
      </c>
      <c r="AM1894" s="15">
        <f t="shared" si="299"/>
        <v>-1.2569818375265711</v>
      </c>
      <c r="AN1894" s="63">
        <f t="shared" si="320"/>
        <v>11.427189962028823</v>
      </c>
      <c r="AO1894" s="63">
        <f t="shared" si="320"/>
        <v>11.427367754312771</v>
      </c>
      <c r="AP1894" s="63">
        <f t="shared" si="320"/>
        <v>11.428089863368749</v>
      </c>
      <c r="AQ1894" s="63">
        <f t="shared" si="320"/>
        <v>11.431011199874796</v>
      </c>
      <c r="AR1894" s="63">
        <f t="shared" si="320"/>
        <v>11.442647265439536</v>
      </c>
      <c r="AS1894" s="63">
        <f t="shared" si="320"/>
        <v>11.486445582434989</v>
      </c>
      <c r="AT1894" s="63">
        <f t="shared" si="320"/>
        <v>11.626608381821566</v>
      </c>
      <c r="AU1894" s="63">
        <f t="shared" si="300"/>
        <v>11.961094544128683</v>
      </c>
      <c r="AV1894" s="217">
        <f t="shared" si="301"/>
        <v>-1.1469132254240177E-2</v>
      </c>
      <c r="AW1894" s="218">
        <f t="shared" si="302"/>
        <v>-9999</v>
      </c>
      <c r="AX1894" s="219">
        <f t="shared" si="303"/>
        <v>0</v>
      </c>
      <c r="AY1894" s="218">
        <f t="shared" si="304"/>
        <v>-9999</v>
      </c>
      <c r="AZ1894" s="63"/>
      <c r="BA1894" s="15">
        <f t="shared" si="305"/>
        <v>-2.7356411602726298E-3</v>
      </c>
      <c r="BB1894" s="15">
        <f t="shared" si="306"/>
        <v>0.4029668420013125</v>
      </c>
      <c r="BC1894" s="15">
        <f t="shared" si="307"/>
        <v>-0.61751157847624083</v>
      </c>
      <c r="BD1894" s="15">
        <f t="shared" si="308"/>
        <v>-0.10652366954492806</v>
      </c>
      <c r="BE1894" s="15">
        <f t="shared" si="309"/>
        <v>-2.965028905258007</v>
      </c>
      <c r="BF1894" s="15">
        <f t="shared" si="310"/>
        <v>-11.297910949131783</v>
      </c>
      <c r="BG1894" s="63">
        <f t="shared" si="321"/>
        <v>9.7786993762034928</v>
      </c>
      <c r="BH1894" s="63">
        <f t="shared" si="321"/>
        <v>9.7894726175737006</v>
      </c>
      <c r="BI1894" s="63">
        <f t="shared" si="321"/>
        <v>9.7705253791329838</v>
      </c>
      <c r="BJ1894" s="63">
        <f t="shared" si="321"/>
        <v>9.8039400735741484</v>
      </c>
      <c r="BK1894" s="63">
        <f t="shared" si="321"/>
        <v>9.7452814473518927</v>
      </c>
      <c r="BL1894" s="63">
        <f t="shared" si="321"/>
        <v>9.8491703599934741</v>
      </c>
      <c r="BM1894" s="63">
        <f t="shared" si="321"/>
        <v>9.6676216473938421</v>
      </c>
      <c r="BN1894" s="63">
        <f t="shared" si="311"/>
        <v>9.9950024885659339</v>
      </c>
      <c r="BO1894" s="63"/>
      <c r="BP1894" s="63"/>
    </row>
    <row r="1895" spans="27:68" x14ac:dyDescent="0.2">
      <c r="AA1895" s="217">
        <f t="shared" si="290"/>
        <v>-8.7334910939675485E-3</v>
      </c>
      <c r="AB1895" s="218">
        <f t="shared" si="291"/>
        <v>8.7334910939675485E-3</v>
      </c>
      <c r="AC1895" s="218">
        <f t="shared" si="292"/>
        <v>0</v>
      </c>
      <c r="AD1895" s="219">
        <f t="shared" si="293"/>
        <v>0</v>
      </c>
      <c r="AH1895" s="15">
        <f t="shared" si="294"/>
        <v>-2.9058447674383151E-2</v>
      </c>
      <c r="AI1895" s="15">
        <f t="shared" si="295"/>
        <v>0.86784475089518831</v>
      </c>
      <c r="AJ1895" s="15">
        <f t="shared" si="296"/>
        <v>-0.34557801426238927</v>
      </c>
      <c r="AK1895" s="15">
        <f t="shared" si="297"/>
        <v>-0.57281307343954613</v>
      </c>
      <c r="AL1895" s="15">
        <f t="shared" si="298"/>
        <v>-1.797541498954438</v>
      </c>
      <c r="AM1895" s="15">
        <f t="shared" si="299"/>
        <v>-1.2569818375265711</v>
      </c>
      <c r="AN1895" s="63">
        <f t="shared" si="320"/>
        <v>11.427189962028823</v>
      </c>
      <c r="AO1895" s="63">
        <f t="shared" si="320"/>
        <v>11.427367754312771</v>
      </c>
      <c r="AP1895" s="63">
        <f t="shared" si="320"/>
        <v>11.428089863368749</v>
      </c>
      <c r="AQ1895" s="63">
        <f t="shared" si="320"/>
        <v>11.431011199874796</v>
      </c>
      <c r="AR1895" s="63">
        <f t="shared" si="320"/>
        <v>11.442647265439536</v>
      </c>
      <c r="AS1895" s="63">
        <f t="shared" si="320"/>
        <v>11.486445582434989</v>
      </c>
      <c r="AT1895" s="63">
        <f t="shared" si="320"/>
        <v>11.626608381821566</v>
      </c>
      <c r="AU1895" s="63">
        <f t="shared" si="300"/>
        <v>11.961094544128683</v>
      </c>
      <c r="AV1895" s="217">
        <f t="shared" si="301"/>
        <v>-1.1469132254240177E-2</v>
      </c>
      <c r="AW1895" s="218">
        <f t="shared" si="302"/>
        <v>-9999</v>
      </c>
      <c r="AX1895" s="219">
        <f t="shared" si="303"/>
        <v>0</v>
      </c>
      <c r="AY1895" s="218">
        <f t="shared" si="304"/>
        <v>-9999</v>
      </c>
      <c r="AZ1895" s="63"/>
      <c r="BA1895" s="15">
        <f t="shared" si="305"/>
        <v>-2.7356411602726298E-3</v>
      </c>
      <c r="BB1895" s="15">
        <f t="shared" si="306"/>
        <v>0.4029668420013125</v>
      </c>
      <c r="BC1895" s="15">
        <f t="shared" si="307"/>
        <v>-0.61751157847624083</v>
      </c>
      <c r="BD1895" s="15">
        <f t="shared" si="308"/>
        <v>-0.10652366954492806</v>
      </c>
      <c r="BE1895" s="15">
        <f t="shared" si="309"/>
        <v>-2.965028905258007</v>
      </c>
      <c r="BF1895" s="15">
        <f t="shared" si="310"/>
        <v>-11.297910949131783</v>
      </c>
      <c r="BG1895" s="63">
        <f t="shared" si="321"/>
        <v>9.7786993762034928</v>
      </c>
      <c r="BH1895" s="63">
        <f t="shared" si="321"/>
        <v>9.7894726175737006</v>
      </c>
      <c r="BI1895" s="63">
        <f t="shared" si="321"/>
        <v>9.7705253791329838</v>
      </c>
      <c r="BJ1895" s="63">
        <f t="shared" si="321"/>
        <v>9.8039400735741484</v>
      </c>
      <c r="BK1895" s="63">
        <f t="shared" si="321"/>
        <v>9.7452814473518927</v>
      </c>
      <c r="BL1895" s="63">
        <f t="shared" si="321"/>
        <v>9.8491703599934741</v>
      </c>
      <c r="BM1895" s="63">
        <f t="shared" si="321"/>
        <v>9.6676216473938421</v>
      </c>
      <c r="BN1895" s="63">
        <f t="shared" si="311"/>
        <v>9.9950024885659339</v>
      </c>
      <c r="BO1895" s="63"/>
      <c r="BP1895" s="63"/>
    </row>
    <row r="1896" spans="27:68" x14ac:dyDescent="0.2">
      <c r="AA1896" s="217">
        <f t="shared" si="290"/>
        <v>-8.7334910939675485E-3</v>
      </c>
      <c r="AB1896" s="218">
        <f t="shared" si="291"/>
        <v>8.7334910939675485E-3</v>
      </c>
      <c r="AC1896" s="218">
        <f t="shared" si="292"/>
        <v>0</v>
      </c>
      <c r="AD1896" s="219">
        <f t="shared" si="293"/>
        <v>0</v>
      </c>
      <c r="AH1896" s="15">
        <f t="shared" si="294"/>
        <v>-2.9058447674383151E-2</v>
      </c>
      <c r="AI1896" s="15">
        <f t="shared" si="295"/>
        <v>0.86784475089518831</v>
      </c>
      <c r="AJ1896" s="15">
        <f t="shared" si="296"/>
        <v>-0.34557801426238927</v>
      </c>
      <c r="AK1896" s="15">
        <f t="shared" si="297"/>
        <v>-0.57281307343954613</v>
      </c>
      <c r="AL1896" s="15">
        <f t="shared" si="298"/>
        <v>-1.797541498954438</v>
      </c>
      <c r="AM1896" s="15">
        <f t="shared" si="299"/>
        <v>-1.2569818375265711</v>
      </c>
      <c r="AN1896" s="63">
        <f t="shared" si="320"/>
        <v>11.427189962028823</v>
      </c>
      <c r="AO1896" s="63">
        <f t="shared" si="320"/>
        <v>11.427367754312771</v>
      </c>
      <c r="AP1896" s="63">
        <f t="shared" si="320"/>
        <v>11.428089863368749</v>
      </c>
      <c r="AQ1896" s="63">
        <f t="shared" si="320"/>
        <v>11.431011199874796</v>
      </c>
      <c r="AR1896" s="63">
        <f t="shared" si="320"/>
        <v>11.442647265439536</v>
      </c>
      <c r="AS1896" s="63">
        <f t="shared" si="320"/>
        <v>11.486445582434989</v>
      </c>
      <c r="AT1896" s="63">
        <f t="shared" si="320"/>
        <v>11.626608381821566</v>
      </c>
      <c r="AU1896" s="63">
        <f t="shared" si="300"/>
        <v>11.961094544128683</v>
      </c>
      <c r="AV1896" s="217">
        <f t="shared" si="301"/>
        <v>-1.1469132254240177E-2</v>
      </c>
      <c r="AW1896" s="218">
        <f t="shared" si="302"/>
        <v>-9999</v>
      </c>
      <c r="AX1896" s="219">
        <f t="shared" si="303"/>
        <v>0</v>
      </c>
      <c r="AY1896" s="218">
        <f t="shared" si="304"/>
        <v>-9999</v>
      </c>
      <c r="AZ1896" s="63"/>
      <c r="BA1896" s="15">
        <f t="shared" si="305"/>
        <v>-2.7356411602726298E-3</v>
      </c>
      <c r="BB1896" s="15">
        <f t="shared" si="306"/>
        <v>0.4029668420013125</v>
      </c>
      <c r="BC1896" s="15">
        <f t="shared" si="307"/>
        <v>-0.61751157847624083</v>
      </c>
      <c r="BD1896" s="15">
        <f t="shared" si="308"/>
        <v>-0.10652366954492806</v>
      </c>
      <c r="BE1896" s="15">
        <f t="shared" si="309"/>
        <v>-2.965028905258007</v>
      </c>
      <c r="BF1896" s="15">
        <f t="shared" si="310"/>
        <v>-11.297910949131783</v>
      </c>
      <c r="BG1896" s="63">
        <f t="shared" si="321"/>
        <v>9.7786993762034928</v>
      </c>
      <c r="BH1896" s="63">
        <f t="shared" si="321"/>
        <v>9.7894726175737006</v>
      </c>
      <c r="BI1896" s="63">
        <f t="shared" si="321"/>
        <v>9.7705253791329838</v>
      </c>
      <c r="BJ1896" s="63">
        <f t="shared" si="321"/>
        <v>9.8039400735741484</v>
      </c>
      <c r="BK1896" s="63">
        <f t="shared" si="321"/>
        <v>9.7452814473518927</v>
      </c>
      <c r="BL1896" s="63">
        <f t="shared" si="321"/>
        <v>9.8491703599934741</v>
      </c>
      <c r="BM1896" s="63">
        <f t="shared" si="321"/>
        <v>9.6676216473938421</v>
      </c>
      <c r="BN1896" s="63">
        <f t="shared" si="311"/>
        <v>9.9950024885659339</v>
      </c>
      <c r="BO1896" s="63"/>
      <c r="BP1896" s="63"/>
    </row>
    <row r="1897" spans="27:68" x14ac:dyDescent="0.2">
      <c r="AA1897" s="217">
        <f t="shared" si="290"/>
        <v>-8.7334910939675485E-3</v>
      </c>
      <c r="AB1897" s="218">
        <f t="shared" si="291"/>
        <v>8.7334910939675485E-3</v>
      </c>
      <c r="AC1897" s="218">
        <f t="shared" si="292"/>
        <v>0</v>
      </c>
      <c r="AD1897" s="219">
        <f t="shared" si="293"/>
        <v>0</v>
      </c>
      <c r="AH1897" s="15">
        <f t="shared" si="294"/>
        <v>-2.9058447674383151E-2</v>
      </c>
      <c r="AI1897" s="15">
        <f t="shared" si="295"/>
        <v>0.86784475089518831</v>
      </c>
      <c r="AJ1897" s="15">
        <f t="shared" si="296"/>
        <v>-0.34557801426238927</v>
      </c>
      <c r="AK1897" s="15">
        <f t="shared" si="297"/>
        <v>-0.57281307343954613</v>
      </c>
      <c r="AL1897" s="15">
        <f t="shared" si="298"/>
        <v>-1.797541498954438</v>
      </c>
      <c r="AM1897" s="15">
        <f t="shared" si="299"/>
        <v>-1.2569818375265711</v>
      </c>
      <c r="AN1897" s="63">
        <f t="shared" si="320"/>
        <v>11.427189962028823</v>
      </c>
      <c r="AO1897" s="63">
        <f t="shared" si="320"/>
        <v>11.427367754312771</v>
      </c>
      <c r="AP1897" s="63">
        <f t="shared" si="320"/>
        <v>11.428089863368749</v>
      </c>
      <c r="AQ1897" s="63">
        <f t="shared" si="320"/>
        <v>11.431011199874796</v>
      </c>
      <c r="AR1897" s="63">
        <f t="shared" si="320"/>
        <v>11.442647265439536</v>
      </c>
      <c r="AS1897" s="63">
        <f t="shared" si="320"/>
        <v>11.486445582434989</v>
      </c>
      <c r="AT1897" s="63">
        <f t="shared" si="320"/>
        <v>11.626608381821566</v>
      </c>
      <c r="AU1897" s="63">
        <f t="shared" si="300"/>
        <v>11.961094544128683</v>
      </c>
      <c r="AV1897" s="217">
        <f t="shared" si="301"/>
        <v>-1.1469132254240177E-2</v>
      </c>
      <c r="AW1897" s="218">
        <f t="shared" si="302"/>
        <v>-9999</v>
      </c>
      <c r="AX1897" s="219">
        <f t="shared" si="303"/>
        <v>0</v>
      </c>
      <c r="AY1897" s="218">
        <f t="shared" si="304"/>
        <v>-9999</v>
      </c>
      <c r="AZ1897" s="63"/>
      <c r="BA1897" s="15">
        <f t="shared" si="305"/>
        <v>-2.7356411602726298E-3</v>
      </c>
      <c r="BB1897" s="15">
        <f t="shared" si="306"/>
        <v>0.4029668420013125</v>
      </c>
      <c r="BC1897" s="15">
        <f t="shared" si="307"/>
        <v>-0.61751157847624083</v>
      </c>
      <c r="BD1897" s="15">
        <f t="shared" si="308"/>
        <v>-0.10652366954492806</v>
      </c>
      <c r="BE1897" s="15">
        <f t="shared" si="309"/>
        <v>-2.965028905258007</v>
      </c>
      <c r="BF1897" s="15">
        <f t="shared" si="310"/>
        <v>-11.297910949131783</v>
      </c>
      <c r="BG1897" s="63">
        <f t="shared" si="321"/>
        <v>9.7786993762034928</v>
      </c>
      <c r="BH1897" s="63">
        <f t="shared" si="321"/>
        <v>9.7894726175737006</v>
      </c>
      <c r="BI1897" s="63">
        <f t="shared" si="321"/>
        <v>9.7705253791329838</v>
      </c>
      <c r="BJ1897" s="63">
        <f t="shared" si="321"/>
        <v>9.8039400735741484</v>
      </c>
      <c r="BK1897" s="63">
        <f t="shared" si="321"/>
        <v>9.7452814473518927</v>
      </c>
      <c r="BL1897" s="63">
        <f t="shared" si="321"/>
        <v>9.8491703599934741</v>
      </c>
      <c r="BM1897" s="63">
        <f t="shared" si="321"/>
        <v>9.6676216473938421</v>
      </c>
      <c r="BN1897" s="63">
        <f t="shared" si="311"/>
        <v>9.9950024885659339</v>
      </c>
      <c r="BO1897" s="63"/>
      <c r="BP1897" s="63"/>
    </row>
    <row r="1898" spans="27:68" x14ac:dyDescent="0.2">
      <c r="AA1898" s="217">
        <f t="shared" si="290"/>
        <v>-8.7334910939675485E-3</v>
      </c>
      <c r="AB1898" s="218">
        <f t="shared" si="291"/>
        <v>8.7334910939675485E-3</v>
      </c>
      <c r="AC1898" s="218">
        <f t="shared" si="292"/>
        <v>0</v>
      </c>
      <c r="AD1898" s="219">
        <f t="shared" si="293"/>
        <v>0</v>
      </c>
      <c r="AH1898" s="15">
        <f t="shared" si="294"/>
        <v>-2.9058447674383151E-2</v>
      </c>
      <c r="AI1898" s="15">
        <f t="shared" si="295"/>
        <v>0.86784475089518831</v>
      </c>
      <c r="AJ1898" s="15">
        <f t="shared" si="296"/>
        <v>-0.34557801426238927</v>
      </c>
      <c r="AK1898" s="15">
        <f t="shared" si="297"/>
        <v>-0.57281307343954613</v>
      </c>
      <c r="AL1898" s="15">
        <f t="shared" si="298"/>
        <v>-1.797541498954438</v>
      </c>
      <c r="AM1898" s="15">
        <f t="shared" si="299"/>
        <v>-1.2569818375265711</v>
      </c>
      <c r="AN1898" s="63">
        <f t="shared" si="320"/>
        <v>11.427189962028823</v>
      </c>
      <c r="AO1898" s="63">
        <f t="shared" si="320"/>
        <v>11.427367754312771</v>
      </c>
      <c r="AP1898" s="63">
        <f t="shared" si="320"/>
        <v>11.428089863368749</v>
      </c>
      <c r="AQ1898" s="63">
        <f t="shared" si="320"/>
        <v>11.431011199874796</v>
      </c>
      <c r="AR1898" s="63">
        <f t="shared" si="320"/>
        <v>11.442647265439536</v>
      </c>
      <c r="AS1898" s="63">
        <f t="shared" si="320"/>
        <v>11.486445582434989</v>
      </c>
      <c r="AT1898" s="63">
        <f t="shared" si="320"/>
        <v>11.626608381821566</v>
      </c>
      <c r="AU1898" s="63">
        <f t="shared" si="300"/>
        <v>11.961094544128683</v>
      </c>
      <c r="AV1898" s="217">
        <f t="shared" si="301"/>
        <v>-1.1469132254240177E-2</v>
      </c>
      <c r="AW1898" s="218">
        <f t="shared" si="302"/>
        <v>-9999</v>
      </c>
      <c r="AX1898" s="219">
        <f t="shared" si="303"/>
        <v>0</v>
      </c>
      <c r="AY1898" s="218">
        <f t="shared" si="304"/>
        <v>-9999</v>
      </c>
      <c r="AZ1898" s="63"/>
      <c r="BA1898" s="15">
        <f t="shared" si="305"/>
        <v>-2.7356411602726298E-3</v>
      </c>
      <c r="BB1898" s="15">
        <f t="shared" si="306"/>
        <v>0.4029668420013125</v>
      </c>
      <c r="BC1898" s="15">
        <f t="shared" si="307"/>
        <v>-0.61751157847624083</v>
      </c>
      <c r="BD1898" s="15">
        <f t="shared" si="308"/>
        <v>-0.10652366954492806</v>
      </c>
      <c r="BE1898" s="15">
        <f t="shared" si="309"/>
        <v>-2.965028905258007</v>
      </c>
      <c r="BF1898" s="15">
        <f t="shared" si="310"/>
        <v>-11.297910949131783</v>
      </c>
      <c r="BG1898" s="63">
        <f t="shared" si="321"/>
        <v>9.7786993762034928</v>
      </c>
      <c r="BH1898" s="63">
        <f t="shared" si="321"/>
        <v>9.7894726175737006</v>
      </c>
      <c r="BI1898" s="63">
        <f t="shared" si="321"/>
        <v>9.7705253791329838</v>
      </c>
      <c r="BJ1898" s="63">
        <f t="shared" si="321"/>
        <v>9.8039400735741484</v>
      </c>
      <c r="BK1898" s="63">
        <f t="shared" si="321"/>
        <v>9.7452814473518927</v>
      </c>
      <c r="BL1898" s="63">
        <f t="shared" si="321"/>
        <v>9.8491703599934741</v>
      </c>
      <c r="BM1898" s="63">
        <f t="shared" si="321"/>
        <v>9.6676216473938421</v>
      </c>
      <c r="BN1898" s="63">
        <f t="shared" si="311"/>
        <v>9.9950024885659339</v>
      </c>
      <c r="BO1898" s="63"/>
      <c r="BP1898" s="63"/>
    </row>
    <row r="1899" spans="27:68" x14ac:dyDescent="0.2">
      <c r="AA1899" s="217">
        <f t="shared" si="290"/>
        <v>-8.7334910939675485E-3</v>
      </c>
      <c r="AB1899" s="218">
        <f t="shared" si="291"/>
        <v>8.7334910939675485E-3</v>
      </c>
      <c r="AC1899" s="218">
        <f t="shared" si="292"/>
        <v>0</v>
      </c>
      <c r="AD1899" s="219">
        <f t="shared" si="293"/>
        <v>0</v>
      </c>
      <c r="AH1899" s="15">
        <f t="shared" si="294"/>
        <v>-2.9058447674383151E-2</v>
      </c>
      <c r="AI1899" s="15">
        <f t="shared" si="295"/>
        <v>0.86784475089518831</v>
      </c>
      <c r="AJ1899" s="15">
        <f t="shared" si="296"/>
        <v>-0.34557801426238927</v>
      </c>
      <c r="AK1899" s="15">
        <f t="shared" si="297"/>
        <v>-0.57281307343954613</v>
      </c>
      <c r="AL1899" s="15">
        <f t="shared" si="298"/>
        <v>-1.797541498954438</v>
      </c>
      <c r="AM1899" s="15">
        <f t="shared" si="299"/>
        <v>-1.2569818375265711</v>
      </c>
      <c r="AN1899" s="63">
        <f t="shared" si="320"/>
        <v>11.427189962028823</v>
      </c>
      <c r="AO1899" s="63">
        <f t="shared" si="320"/>
        <v>11.427367754312771</v>
      </c>
      <c r="AP1899" s="63">
        <f t="shared" si="320"/>
        <v>11.428089863368749</v>
      </c>
      <c r="AQ1899" s="63">
        <f t="shared" si="320"/>
        <v>11.431011199874796</v>
      </c>
      <c r="AR1899" s="63">
        <f t="shared" si="320"/>
        <v>11.442647265439536</v>
      </c>
      <c r="AS1899" s="63">
        <f t="shared" si="320"/>
        <v>11.486445582434989</v>
      </c>
      <c r="AT1899" s="63">
        <f t="shared" si="320"/>
        <v>11.626608381821566</v>
      </c>
      <c r="AU1899" s="63">
        <f t="shared" si="300"/>
        <v>11.961094544128683</v>
      </c>
      <c r="AV1899" s="217">
        <f t="shared" si="301"/>
        <v>-1.1469132254240177E-2</v>
      </c>
      <c r="AW1899" s="218">
        <f t="shared" si="302"/>
        <v>-9999</v>
      </c>
      <c r="AX1899" s="219">
        <f t="shared" si="303"/>
        <v>0</v>
      </c>
      <c r="AY1899" s="218">
        <f t="shared" si="304"/>
        <v>-9999</v>
      </c>
      <c r="AZ1899" s="63"/>
      <c r="BA1899" s="15">
        <f t="shared" si="305"/>
        <v>-2.7356411602726298E-3</v>
      </c>
      <c r="BB1899" s="15">
        <f t="shared" si="306"/>
        <v>0.4029668420013125</v>
      </c>
      <c r="BC1899" s="15">
        <f t="shared" si="307"/>
        <v>-0.61751157847624083</v>
      </c>
      <c r="BD1899" s="15">
        <f t="shared" si="308"/>
        <v>-0.10652366954492806</v>
      </c>
      <c r="BE1899" s="15">
        <f t="shared" si="309"/>
        <v>-2.965028905258007</v>
      </c>
      <c r="BF1899" s="15">
        <f t="shared" si="310"/>
        <v>-11.297910949131783</v>
      </c>
      <c r="BG1899" s="63">
        <f t="shared" si="321"/>
        <v>9.7786993762034928</v>
      </c>
      <c r="BH1899" s="63">
        <f t="shared" si="321"/>
        <v>9.7894726175737006</v>
      </c>
      <c r="BI1899" s="63">
        <f t="shared" si="321"/>
        <v>9.7705253791329838</v>
      </c>
      <c r="BJ1899" s="63">
        <f t="shared" si="321"/>
        <v>9.8039400735741484</v>
      </c>
      <c r="BK1899" s="63">
        <f t="shared" si="321"/>
        <v>9.7452814473518927</v>
      </c>
      <c r="BL1899" s="63">
        <f t="shared" si="321"/>
        <v>9.8491703599934741</v>
      </c>
      <c r="BM1899" s="63">
        <f t="shared" si="321"/>
        <v>9.6676216473938421</v>
      </c>
      <c r="BN1899" s="63">
        <f t="shared" si="311"/>
        <v>9.9950024885659339</v>
      </c>
      <c r="BO1899" s="63"/>
      <c r="BP1899" s="63"/>
    </row>
    <row r="1900" spans="27:68" x14ac:dyDescent="0.2">
      <c r="AA1900" s="217">
        <f t="shared" si="290"/>
        <v>-8.7334910939675485E-3</v>
      </c>
      <c r="AB1900" s="218">
        <f t="shared" si="291"/>
        <v>8.7334910939675485E-3</v>
      </c>
      <c r="AC1900" s="218">
        <f t="shared" si="292"/>
        <v>0</v>
      </c>
      <c r="AD1900" s="219">
        <f t="shared" si="293"/>
        <v>0</v>
      </c>
      <c r="AH1900" s="15">
        <f t="shared" si="294"/>
        <v>-2.9058447674383151E-2</v>
      </c>
      <c r="AI1900" s="15">
        <f t="shared" si="295"/>
        <v>0.86784475089518831</v>
      </c>
      <c r="AJ1900" s="15">
        <f t="shared" si="296"/>
        <v>-0.34557801426238927</v>
      </c>
      <c r="AK1900" s="15">
        <f t="shared" si="297"/>
        <v>-0.57281307343954613</v>
      </c>
      <c r="AL1900" s="15">
        <f t="shared" si="298"/>
        <v>-1.797541498954438</v>
      </c>
      <c r="AM1900" s="15">
        <f t="shared" si="299"/>
        <v>-1.2569818375265711</v>
      </c>
      <c r="AN1900" s="63">
        <f t="shared" si="320"/>
        <v>11.427189962028823</v>
      </c>
      <c r="AO1900" s="63">
        <f t="shared" si="320"/>
        <v>11.427367754312771</v>
      </c>
      <c r="AP1900" s="63">
        <f t="shared" si="320"/>
        <v>11.428089863368749</v>
      </c>
      <c r="AQ1900" s="63">
        <f t="shared" si="320"/>
        <v>11.431011199874796</v>
      </c>
      <c r="AR1900" s="63">
        <f t="shared" si="320"/>
        <v>11.442647265439536</v>
      </c>
      <c r="AS1900" s="63">
        <f t="shared" si="320"/>
        <v>11.486445582434989</v>
      </c>
      <c r="AT1900" s="63">
        <f t="shared" si="320"/>
        <v>11.626608381821566</v>
      </c>
      <c r="AU1900" s="63">
        <f t="shared" si="300"/>
        <v>11.961094544128683</v>
      </c>
      <c r="AV1900" s="217">
        <f t="shared" si="301"/>
        <v>-1.1469132254240177E-2</v>
      </c>
      <c r="AW1900" s="218">
        <f t="shared" si="302"/>
        <v>-9999</v>
      </c>
      <c r="AX1900" s="219">
        <f t="shared" si="303"/>
        <v>0</v>
      </c>
      <c r="AY1900" s="218">
        <f t="shared" si="304"/>
        <v>-9999</v>
      </c>
      <c r="AZ1900" s="63"/>
      <c r="BA1900" s="15">
        <f t="shared" si="305"/>
        <v>-2.7356411602726298E-3</v>
      </c>
      <c r="BB1900" s="15">
        <f t="shared" si="306"/>
        <v>0.4029668420013125</v>
      </c>
      <c r="BC1900" s="15">
        <f t="shared" si="307"/>
        <v>-0.61751157847624083</v>
      </c>
      <c r="BD1900" s="15">
        <f t="shared" si="308"/>
        <v>-0.10652366954492806</v>
      </c>
      <c r="BE1900" s="15">
        <f t="shared" si="309"/>
        <v>-2.965028905258007</v>
      </c>
      <c r="BF1900" s="15">
        <f t="shared" si="310"/>
        <v>-11.297910949131783</v>
      </c>
      <c r="BG1900" s="63">
        <f t="shared" si="321"/>
        <v>9.7786993762034928</v>
      </c>
      <c r="BH1900" s="63">
        <f t="shared" si="321"/>
        <v>9.7894726175737006</v>
      </c>
      <c r="BI1900" s="63">
        <f t="shared" si="321"/>
        <v>9.7705253791329838</v>
      </c>
      <c r="BJ1900" s="63">
        <f t="shared" si="321"/>
        <v>9.8039400735741484</v>
      </c>
      <c r="BK1900" s="63">
        <f t="shared" si="321"/>
        <v>9.7452814473518927</v>
      </c>
      <c r="BL1900" s="63">
        <f t="shared" si="321"/>
        <v>9.8491703599934741</v>
      </c>
      <c r="BM1900" s="63">
        <f t="shared" si="321"/>
        <v>9.6676216473938421</v>
      </c>
      <c r="BN1900" s="63">
        <f t="shared" si="311"/>
        <v>9.9950024885659339</v>
      </c>
      <c r="BO1900" s="63"/>
      <c r="BP1900" s="63"/>
    </row>
    <row r="1901" spans="27:68" x14ac:dyDescent="0.2">
      <c r="AA1901" s="217">
        <f t="shared" si="290"/>
        <v>-8.7334910939675485E-3</v>
      </c>
      <c r="AB1901" s="218">
        <f t="shared" si="291"/>
        <v>8.7334910939675485E-3</v>
      </c>
      <c r="AC1901" s="218">
        <f t="shared" si="292"/>
        <v>0</v>
      </c>
      <c r="AD1901" s="219">
        <f t="shared" si="293"/>
        <v>0</v>
      </c>
      <c r="AH1901" s="15">
        <f t="shared" si="294"/>
        <v>-2.9058447674383151E-2</v>
      </c>
      <c r="AI1901" s="15">
        <f t="shared" si="295"/>
        <v>0.86784475089518831</v>
      </c>
      <c r="AJ1901" s="15">
        <f t="shared" si="296"/>
        <v>-0.34557801426238927</v>
      </c>
      <c r="AK1901" s="15">
        <f t="shared" si="297"/>
        <v>-0.57281307343954613</v>
      </c>
      <c r="AL1901" s="15">
        <f t="shared" si="298"/>
        <v>-1.797541498954438</v>
      </c>
      <c r="AM1901" s="15">
        <f t="shared" si="299"/>
        <v>-1.2569818375265711</v>
      </c>
      <c r="AN1901" s="63">
        <f t="shared" ref="AN1901:AT1910" si="322">$AU1901+$AB$7*SIN(AO1901)</f>
        <v>11.427189962028823</v>
      </c>
      <c r="AO1901" s="63">
        <f t="shared" si="322"/>
        <v>11.427367754312771</v>
      </c>
      <c r="AP1901" s="63">
        <f t="shared" si="322"/>
        <v>11.428089863368749</v>
      </c>
      <c r="AQ1901" s="63">
        <f t="shared" si="322"/>
        <v>11.431011199874796</v>
      </c>
      <c r="AR1901" s="63">
        <f t="shared" si="322"/>
        <v>11.442647265439536</v>
      </c>
      <c r="AS1901" s="63">
        <f t="shared" si="322"/>
        <v>11.486445582434989</v>
      </c>
      <c r="AT1901" s="63">
        <f t="shared" si="322"/>
        <v>11.626608381821566</v>
      </c>
      <c r="AU1901" s="63">
        <f t="shared" si="300"/>
        <v>11.961094544128683</v>
      </c>
      <c r="AV1901" s="217">
        <f t="shared" si="301"/>
        <v>-1.1469132254240177E-2</v>
      </c>
      <c r="AW1901" s="218">
        <f t="shared" si="302"/>
        <v>-9999</v>
      </c>
      <c r="AX1901" s="219">
        <f t="shared" si="303"/>
        <v>0</v>
      </c>
      <c r="AY1901" s="218">
        <f t="shared" si="304"/>
        <v>-9999</v>
      </c>
      <c r="AZ1901" s="63"/>
      <c r="BA1901" s="15">
        <f t="shared" si="305"/>
        <v>-2.7356411602726298E-3</v>
      </c>
      <c r="BB1901" s="15">
        <f t="shared" si="306"/>
        <v>0.4029668420013125</v>
      </c>
      <c r="BC1901" s="15">
        <f t="shared" si="307"/>
        <v>-0.61751157847624083</v>
      </c>
      <c r="BD1901" s="15">
        <f t="shared" si="308"/>
        <v>-0.10652366954492806</v>
      </c>
      <c r="BE1901" s="15">
        <f t="shared" si="309"/>
        <v>-2.965028905258007</v>
      </c>
      <c r="BF1901" s="15">
        <f t="shared" si="310"/>
        <v>-11.297910949131783</v>
      </c>
      <c r="BG1901" s="63">
        <f t="shared" ref="BG1901:BM1910" si="323">$BN1901+$BB$7*SIN(BH1901)</f>
        <v>9.7786993762034928</v>
      </c>
      <c r="BH1901" s="63">
        <f t="shared" si="323"/>
        <v>9.7894726175737006</v>
      </c>
      <c r="BI1901" s="63">
        <f t="shared" si="323"/>
        <v>9.7705253791329838</v>
      </c>
      <c r="BJ1901" s="63">
        <f t="shared" si="323"/>
        <v>9.8039400735741484</v>
      </c>
      <c r="BK1901" s="63">
        <f t="shared" si="323"/>
        <v>9.7452814473518927</v>
      </c>
      <c r="BL1901" s="63">
        <f t="shared" si="323"/>
        <v>9.8491703599934741</v>
      </c>
      <c r="BM1901" s="63">
        <f t="shared" si="323"/>
        <v>9.6676216473938421</v>
      </c>
      <c r="BN1901" s="63">
        <f t="shared" si="311"/>
        <v>9.9950024885659339</v>
      </c>
      <c r="BO1901" s="63"/>
      <c r="BP1901" s="63"/>
    </row>
    <row r="1902" spans="27:68" x14ac:dyDescent="0.2">
      <c r="AA1902" s="217">
        <f t="shared" si="290"/>
        <v>-8.7334910939675485E-3</v>
      </c>
      <c r="AB1902" s="218">
        <f t="shared" si="291"/>
        <v>8.7334910939675485E-3</v>
      </c>
      <c r="AC1902" s="218">
        <f t="shared" si="292"/>
        <v>0</v>
      </c>
      <c r="AD1902" s="219">
        <f t="shared" si="293"/>
        <v>0</v>
      </c>
      <c r="AH1902" s="15">
        <f t="shared" si="294"/>
        <v>-2.9058447674383151E-2</v>
      </c>
      <c r="AI1902" s="15">
        <f t="shared" si="295"/>
        <v>0.86784475089518831</v>
      </c>
      <c r="AJ1902" s="15">
        <f t="shared" si="296"/>
        <v>-0.34557801426238927</v>
      </c>
      <c r="AK1902" s="15">
        <f t="shared" si="297"/>
        <v>-0.57281307343954613</v>
      </c>
      <c r="AL1902" s="15">
        <f t="shared" si="298"/>
        <v>-1.797541498954438</v>
      </c>
      <c r="AM1902" s="15">
        <f t="shared" si="299"/>
        <v>-1.2569818375265711</v>
      </c>
      <c r="AN1902" s="63">
        <f t="shared" si="322"/>
        <v>11.427189962028823</v>
      </c>
      <c r="AO1902" s="63">
        <f t="shared" si="322"/>
        <v>11.427367754312771</v>
      </c>
      <c r="AP1902" s="63">
        <f t="shared" si="322"/>
        <v>11.428089863368749</v>
      </c>
      <c r="AQ1902" s="63">
        <f t="shared" si="322"/>
        <v>11.431011199874796</v>
      </c>
      <c r="AR1902" s="63">
        <f t="shared" si="322"/>
        <v>11.442647265439536</v>
      </c>
      <c r="AS1902" s="63">
        <f t="shared" si="322"/>
        <v>11.486445582434989</v>
      </c>
      <c r="AT1902" s="63">
        <f t="shared" si="322"/>
        <v>11.626608381821566</v>
      </c>
      <c r="AU1902" s="63">
        <f t="shared" si="300"/>
        <v>11.961094544128683</v>
      </c>
      <c r="AV1902" s="217">
        <f t="shared" si="301"/>
        <v>-1.1469132254240177E-2</v>
      </c>
      <c r="AW1902" s="218">
        <f t="shared" si="302"/>
        <v>-9999</v>
      </c>
      <c r="AX1902" s="219">
        <f t="shared" si="303"/>
        <v>0</v>
      </c>
      <c r="AY1902" s="218">
        <f t="shared" si="304"/>
        <v>-9999</v>
      </c>
      <c r="AZ1902" s="63"/>
      <c r="BA1902" s="15">
        <f t="shared" si="305"/>
        <v>-2.7356411602726298E-3</v>
      </c>
      <c r="BB1902" s="15">
        <f t="shared" si="306"/>
        <v>0.4029668420013125</v>
      </c>
      <c r="BC1902" s="15">
        <f t="shared" si="307"/>
        <v>-0.61751157847624083</v>
      </c>
      <c r="BD1902" s="15">
        <f t="shared" si="308"/>
        <v>-0.10652366954492806</v>
      </c>
      <c r="BE1902" s="15">
        <f t="shared" si="309"/>
        <v>-2.965028905258007</v>
      </c>
      <c r="BF1902" s="15">
        <f t="shared" si="310"/>
        <v>-11.297910949131783</v>
      </c>
      <c r="BG1902" s="63">
        <f t="shared" si="323"/>
        <v>9.7786993762034928</v>
      </c>
      <c r="BH1902" s="63">
        <f t="shared" si="323"/>
        <v>9.7894726175737006</v>
      </c>
      <c r="BI1902" s="63">
        <f t="shared" si="323"/>
        <v>9.7705253791329838</v>
      </c>
      <c r="BJ1902" s="63">
        <f t="shared" si="323"/>
        <v>9.8039400735741484</v>
      </c>
      <c r="BK1902" s="63">
        <f t="shared" si="323"/>
        <v>9.7452814473518927</v>
      </c>
      <c r="BL1902" s="63">
        <f t="shared" si="323"/>
        <v>9.8491703599934741</v>
      </c>
      <c r="BM1902" s="63">
        <f t="shared" si="323"/>
        <v>9.6676216473938421</v>
      </c>
      <c r="BN1902" s="63">
        <f t="shared" si="311"/>
        <v>9.9950024885659339</v>
      </c>
      <c r="BO1902" s="63"/>
      <c r="BP1902" s="63"/>
    </row>
    <row r="1903" spans="27:68" x14ac:dyDescent="0.2">
      <c r="AA1903" s="217">
        <f t="shared" si="290"/>
        <v>-8.7334910939675485E-3</v>
      </c>
      <c r="AB1903" s="218">
        <f t="shared" si="291"/>
        <v>8.7334910939675485E-3</v>
      </c>
      <c r="AC1903" s="218">
        <f t="shared" si="292"/>
        <v>0</v>
      </c>
      <c r="AD1903" s="219">
        <f t="shared" si="293"/>
        <v>0</v>
      </c>
      <c r="AH1903" s="15">
        <f t="shared" si="294"/>
        <v>-2.9058447674383151E-2</v>
      </c>
      <c r="AI1903" s="15">
        <f t="shared" si="295"/>
        <v>0.86784475089518831</v>
      </c>
      <c r="AJ1903" s="15">
        <f t="shared" si="296"/>
        <v>-0.34557801426238927</v>
      </c>
      <c r="AK1903" s="15">
        <f t="shared" si="297"/>
        <v>-0.57281307343954613</v>
      </c>
      <c r="AL1903" s="15">
        <f t="shared" si="298"/>
        <v>-1.797541498954438</v>
      </c>
      <c r="AM1903" s="15">
        <f t="shared" si="299"/>
        <v>-1.2569818375265711</v>
      </c>
      <c r="AN1903" s="63">
        <f t="shared" si="322"/>
        <v>11.427189962028823</v>
      </c>
      <c r="AO1903" s="63">
        <f t="shared" si="322"/>
        <v>11.427367754312771</v>
      </c>
      <c r="AP1903" s="63">
        <f t="shared" si="322"/>
        <v>11.428089863368749</v>
      </c>
      <c r="AQ1903" s="63">
        <f t="shared" si="322"/>
        <v>11.431011199874796</v>
      </c>
      <c r="AR1903" s="63">
        <f t="shared" si="322"/>
        <v>11.442647265439536</v>
      </c>
      <c r="AS1903" s="63">
        <f t="shared" si="322"/>
        <v>11.486445582434989</v>
      </c>
      <c r="AT1903" s="63">
        <f t="shared" si="322"/>
        <v>11.626608381821566</v>
      </c>
      <c r="AU1903" s="63">
        <f t="shared" si="300"/>
        <v>11.961094544128683</v>
      </c>
      <c r="AV1903" s="217">
        <f t="shared" si="301"/>
        <v>-1.1469132254240177E-2</v>
      </c>
      <c r="AW1903" s="218">
        <f t="shared" si="302"/>
        <v>-9999</v>
      </c>
      <c r="AX1903" s="219">
        <f t="shared" si="303"/>
        <v>0</v>
      </c>
      <c r="AY1903" s="218">
        <f t="shared" si="304"/>
        <v>-9999</v>
      </c>
      <c r="AZ1903" s="63"/>
      <c r="BA1903" s="15">
        <f t="shared" si="305"/>
        <v>-2.7356411602726298E-3</v>
      </c>
      <c r="BB1903" s="15">
        <f t="shared" si="306"/>
        <v>0.4029668420013125</v>
      </c>
      <c r="BC1903" s="15">
        <f t="shared" si="307"/>
        <v>-0.61751157847624083</v>
      </c>
      <c r="BD1903" s="15">
        <f t="shared" si="308"/>
        <v>-0.10652366954492806</v>
      </c>
      <c r="BE1903" s="15">
        <f t="shared" si="309"/>
        <v>-2.965028905258007</v>
      </c>
      <c r="BF1903" s="15">
        <f t="shared" si="310"/>
        <v>-11.297910949131783</v>
      </c>
      <c r="BG1903" s="63">
        <f t="shared" si="323"/>
        <v>9.7786993762034928</v>
      </c>
      <c r="BH1903" s="63">
        <f t="shared" si="323"/>
        <v>9.7894726175737006</v>
      </c>
      <c r="BI1903" s="63">
        <f t="shared" si="323"/>
        <v>9.7705253791329838</v>
      </c>
      <c r="BJ1903" s="63">
        <f t="shared" si="323"/>
        <v>9.8039400735741484</v>
      </c>
      <c r="BK1903" s="63">
        <f t="shared" si="323"/>
        <v>9.7452814473518927</v>
      </c>
      <c r="BL1903" s="63">
        <f t="shared" si="323"/>
        <v>9.8491703599934741</v>
      </c>
      <c r="BM1903" s="63">
        <f t="shared" si="323"/>
        <v>9.6676216473938421</v>
      </c>
      <c r="BN1903" s="63">
        <f t="shared" si="311"/>
        <v>9.9950024885659339</v>
      </c>
      <c r="BO1903" s="63"/>
      <c r="BP1903" s="63"/>
    </row>
    <row r="1904" spans="27:68" x14ac:dyDescent="0.2">
      <c r="AA1904" s="217">
        <f t="shared" si="290"/>
        <v>-8.7334910939675485E-3</v>
      </c>
      <c r="AB1904" s="218">
        <f t="shared" si="291"/>
        <v>8.7334910939675485E-3</v>
      </c>
      <c r="AC1904" s="218">
        <f t="shared" si="292"/>
        <v>0</v>
      </c>
      <c r="AD1904" s="219">
        <f t="shared" si="293"/>
        <v>0</v>
      </c>
      <c r="AH1904" s="15">
        <f t="shared" si="294"/>
        <v>-2.9058447674383151E-2</v>
      </c>
      <c r="AI1904" s="15">
        <f t="shared" si="295"/>
        <v>0.86784475089518831</v>
      </c>
      <c r="AJ1904" s="15">
        <f t="shared" si="296"/>
        <v>-0.34557801426238927</v>
      </c>
      <c r="AK1904" s="15">
        <f t="shared" si="297"/>
        <v>-0.57281307343954613</v>
      </c>
      <c r="AL1904" s="15">
        <f t="shared" si="298"/>
        <v>-1.797541498954438</v>
      </c>
      <c r="AM1904" s="15">
        <f t="shared" si="299"/>
        <v>-1.2569818375265711</v>
      </c>
      <c r="AN1904" s="63">
        <f t="shared" si="322"/>
        <v>11.427189962028823</v>
      </c>
      <c r="AO1904" s="63">
        <f t="shared" si="322"/>
        <v>11.427367754312771</v>
      </c>
      <c r="AP1904" s="63">
        <f t="shared" si="322"/>
        <v>11.428089863368749</v>
      </c>
      <c r="AQ1904" s="63">
        <f t="shared" si="322"/>
        <v>11.431011199874796</v>
      </c>
      <c r="AR1904" s="63">
        <f t="shared" si="322"/>
        <v>11.442647265439536</v>
      </c>
      <c r="AS1904" s="63">
        <f t="shared" si="322"/>
        <v>11.486445582434989</v>
      </c>
      <c r="AT1904" s="63">
        <f t="shared" si="322"/>
        <v>11.626608381821566</v>
      </c>
      <c r="AU1904" s="63">
        <f t="shared" si="300"/>
        <v>11.961094544128683</v>
      </c>
      <c r="AV1904" s="217">
        <f t="shared" si="301"/>
        <v>-1.1469132254240177E-2</v>
      </c>
      <c r="AW1904" s="218">
        <f t="shared" si="302"/>
        <v>-9999</v>
      </c>
      <c r="AX1904" s="219">
        <f t="shared" si="303"/>
        <v>0</v>
      </c>
      <c r="AY1904" s="218">
        <f t="shared" si="304"/>
        <v>-9999</v>
      </c>
      <c r="AZ1904" s="63"/>
      <c r="BA1904" s="15">
        <f t="shared" si="305"/>
        <v>-2.7356411602726298E-3</v>
      </c>
      <c r="BB1904" s="15">
        <f t="shared" si="306"/>
        <v>0.4029668420013125</v>
      </c>
      <c r="BC1904" s="15">
        <f t="shared" si="307"/>
        <v>-0.61751157847624083</v>
      </c>
      <c r="BD1904" s="15">
        <f t="shared" si="308"/>
        <v>-0.10652366954492806</v>
      </c>
      <c r="BE1904" s="15">
        <f t="shared" si="309"/>
        <v>-2.965028905258007</v>
      </c>
      <c r="BF1904" s="15">
        <f t="shared" si="310"/>
        <v>-11.297910949131783</v>
      </c>
      <c r="BG1904" s="63">
        <f t="shared" si="323"/>
        <v>9.7786993762034928</v>
      </c>
      <c r="BH1904" s="63">
        <f t="shared" si="323"/>
        <v>9.7894726175737006</v>
      </c>
      <c r="BI1904" s="63">
        <f t="shared" si="323"/>
        <v>9.7705253791329838</v>
      </c>
      <c r="BJ1904" s="63">
        <f t="shared" si="323"/>
        <v>9.8039400735741484</v>
      </c>
      <c r="BK1904" s="63">
        <f t="shared" si="323"/>
        <v>9.7452814473518927</v>
      </c>
      <c r="BL1904" s="63">
        <f t="shared" si="323"/>
        <v>9.8491703599934741</v>
      </c>
      <c r="BM1904" s="63">
        <f t="shared" si="323"/>
        <v>9.6676216473938421</v>
      </c>
      <c r="BN1904" s="63">
        <f t="shared" si="311"/>
        <v>9.9950024885659339</v>
      </c>
      <c r="BO1904" s="63"/>
      <c r="BP1904" s="63"/>
    </row>
    <row r="1905" spans="27:68" x14ac:dyDescent="0.2">
      <c r="AA1905" s="217">
        <f t="shared" si="290"/>
        <v>-8.7334910939675485E-3</v>
      </c>
      <c r="AB1905" s="218">
        <f t="shared" si="291"/>
        <v>8.7334910939675485E-3</v>
      </c>
      <c r="AC1905" s="218">
        <f t="shared" si="292"/>
        <v>0</v>
      </c>
      <c r="AD1905" s="219">
        <f t="shared" si="293"/>
        <v>0</v>
      </c>
      <c r="AH1905" s="15">
        <f t="shared" si="294"/>
        <v>-2.9058447674383151E-2</v>
      </c>
      <c r="AI1905" s="15">
        <f t="shared" si="295"/>
        <v>0.86784475089518831</v>
      </c>
      <c r="AJ1905" s="15">
        <f t="shared" si="296"/>
        <v>-0.34557801426238927</v>
      </c>
      <c r="AK1905" s="15">
        <f t="shared" si="297"/>
        <v>-0.57281307343954613</v>
      </c>
      <c r="AL1905" s="15">
        <f t="shared" si="298"/>
        <v>-1.797541498954438</v>
      </c>
      <c r="AM1905" s="15">
        <f t="shared" si="299"/>
        <v>-1.2569818375265711</v>
      </c>
      <c r="AN1905" s="63">
        <f t="shared" si="322"/>
        <v>11.427189962028823</v>
      </c>
      <c r="AO1905" s="63">
        <f t="shared" si="322"/>
        <v>11.427367754312771</v>
      </c>
      <c r="AP1905" s="63">
        <f t="shared" si="322"/>
        <v>11.428089863368749</v>
      </c>
      <c r="AQ1905" s="63">
        <f t="shared" si="322"/>
        <v>11.431011199874796</v>
      </c>
      <c r="AR1905" s="63">
        <f t="shared" si="322"/>
        <v>11.442647265439536</v>
      </c>
      <c r="AS1905" s="63">
        <f t="shared" si="322"/>
        <v>11.486445582434989</v>
      </c>
      <c r="AT1905" s="63">
        <f t="shared" si="322"/>
        <v>11.626608381821566</v>
      </c>
      <c r="AU1905" s="63">
        <f t="shared" si="300"/>
        <v>11.961094544128683</v>
      </c>
      <c r="AV1905" s="217">
        <f t="shared" si="301"/>
        <v>-1.1469132254240177E-2</v>
      </c>
      <c r="AW1905" s="218">
        <f t="shared" si="302"/>
        <v>-9999</v>
      </c>
      <c r="AX1905" s="219">
        <f t="shared" si="303"/>
        <v>0</v>
      </c>
      <c r="AY1905" s="218">
        <f t="shared" si="304"/>
        <v>-9999</v>
      </c>
      <c r="AZ1905" s="63"/>
      <c r="BA1905" s="15">
        <f t="shared" si="305"/>
        <v>-2.7356411602726298E-3</v>
      </c>
      <c r="BB1905" s="15">
        <f t="shared" si="306"/>
        <v>0.4029668420013125</v>
      </c>
      <c r="BC1905" s="15">
        <f t="shared" si="307"/>
        <v>-0.61751157847624083</v>
      </c>
      <c r="BD1905" s="15">
        <f t="shared" si="308"/>
        <v>-0.10652366954492806</v>
      </c>
      <c r="BE1905" s="15">
        <f t="shared" si="309"/>
        <v>-2.965028905258007</v>
      </c>
      <c r="BF1905" s="15">
        <f t="shared" si="310"/>
        <v>-11.297910949131783</v>
      </c>
      <c r="BG1905" s="63">
        <f t="shared" si="323"/>
        <v>9.7786993762034928</v>
      </c>
      <c r="BH1905" s="63">
        <f t="shared" si="323"/>
        <v>9.7894726175737006</v>
      </c>
      <c r="BI1905" s="63">
        <f t="shared" si="323"/>
        <v>9.7705253791329838</v>
      </c>
      <c r="BJ1905" s="63">
        <f t="shared" si="323"/>
        <v>9.8039400735741484</v>
      </c>
      <c r="BK1905" s="63">
        <f t="shared" si="323"/>
        <v>9.7452814473518927</v>
      </c>
      <c r="BL1905" s="63">
        <f t="shared" si="323"/>
        <v>9.8491703599934741</v>
      </c>
      <c r="BM1905" s="63">
        <f t="shared" si="323"/>
        <v>9.6676216473938421</v>
      </c>
      <c r="BN1905" s="63">
        <f t="shared" si="311"/>
        <v>9.9950024885659339</v>
      </c>
      <c r="BO1905" s="63"/>
      <c r="BP1905" s="63"/>
    </row>
    <row r="1906" spans="27:68" x14ac:dyDescent="0.2">
      <c r="AA1906" s="217">
        <f t="shared" si="290"/>
        <v>-8.7334910939675485E-3</v>
      </c>
      <c r="AB1906" s="218">
        <f t="shared" si="291"/>
        <v>8.7334910939675485E-3</v>
      </c>
      <c r="AC1906" s="218">
        <f t="shared" si="292"/>
        <v>0</v>
      </c>
      <c r="AD1906" s="219">
        <f t="shared" si="293"/>
        <v>0</v>
      </c>
      <c r="AH1906" s="15">
        <f t="shared" si="294"/>
        <v>-2.9058447674383151E-2</v>
      </c>
      <c r="AI1906" s="15">
        <f t="shared" si="295"/>
        <v>0.86784475089518831</v>
      </c>
      <c r="AJ1906" s="15">
        <f t="shared" si="296"/>
        <v>-0.34557801426238927</v>
      </c>
      <c r="AK1906" s="15">
        <f t="shared" si="297"/>
        <v>-0.57281307343954613</v>
      </c>
      <c r="AL1906" s="15">
        <f t="shared" si="298"/>
        <v>-1.797541498954438</v>
      </c>
      <c r="AM1906" s="15">
        <f t="shared" si="299"/>
        <v>-1.2569818375265711</v>
      </c>
      <c r="AN1906" s="63">
        <f t="shared" si="322"/>
        <v>11.427189962028823</v>
      </c>
      <c r="AO1906" s="63">
        <f t="shared" si="322"/>
        <v>11.427367754312771</v>
      </c>
      <c r="AP1906" s="63">
        <f t="shared" si="322"/>
        <v>11.428089863368749</v>
      </c>
      <c r="AQ1906" s="63">
        <f t="shared" si="322"/>
        <v>11.431011199874796</v>
      </c>
      <c r="AR1906" s="63">
        <f t="shared" si="322"/>
        <v>11.442647265439536</v>
      </c>
      <c r="AS1906" s="63">
        <f t="shared" si="322"/>
        <v>11.486445582434989</v>
      </c>
      <c r="AT1906" s="63">
        <f t="shared" si="322"/>
        <v>11.626608381821566</v>
      </c>
      <c r="AU1906" s="63">
        <f t="shared" si="300"/>
        <v>11.961094544128683</v>
      </c>
      <c r="AV1906" s="217">
        <f t="shared" si="301"/>
        <v>-1.1469132254240177E-2</v>
      </c>
      <c r="AW1906" s="218">
        <f t="shared" si="302"/>
        <v>-9999</v>
      </c>
      <c r="AX1906" s="219">
        <f t="shared" si="303"/>
        <v>0</v>
      </c>
      <c r="AY1906" s="218">
        <f t="shared" si="304"/>
        <v>-9999</v>
      </c>
      <c r="AZ1906" s="63"/>
      <c r="BA1906" s="15">
        <f t="shared" si="305"/>
        <v>-2.7356411602726298E-3</v>
      </c>
      <c r="BB1906" s="15">
        <f t="shared" si="306"/>
        <v>0.4029668420013125</v>
      </c>
      <c r="BC1906" s="15">
        <f t="shared" si="307"/>
        <v>-0.61751157847624083</v>
      </c>
      <c r="BD1906" s="15">
        <f t="shared" si="308"/>
        <v>-0.10652366954492806</v>
      </c>
      <c r="BE1906" s="15">
        <f t="shared" si="309"/>
        <v>-2.965028905258007</v>
      </c>
      <c r="BF1906" s="15">
        <f t="shared" si="310"/>
        <v>-11.297910949131783</v>
      </c>
      <c r="BG1906" s="63">
        <f t="shared" si="323"/>
        <v>9.7786993762034928</v>
      </c>
      <c r="BH1906" s="63">
        <f t="shared" si="323"/>
        <v>9.7894726175737006</v>
      </c>
      <c r="BI1906" s="63">
        <f t="shared" si="323"/>
        <v>9.7705253791329838</v>
      </c>
      <c r="BJ1906" s="63">
        <f t="shared" si="323"/>
        <v>9.8039400735741484</v>
      </c>
      <c r="BK1906" s="63">
        <f t="shared" si="323"/>
        <v>9.7452814473518927</v>
      </c>
      <c r="BL1906" s="63">
        <f t="shared" si="323"/>
        <v>9.8491703599934741</v>
      </c>
      <c r="BM1906" s="63">
        <f t="shared" si="323"/>
        <v>9.6676216473938421</v>
      </c>
      <c r="BN1906" s="63">
        <f t="shared" si="311"/>
        <v>9.9950024885659339</v>
      </c>
      <c r="BO1906" s="63"/>
      <c r="BP1906" s="63"/>
    </row>
    <row r="1907" spans="27:68" x14ac:dyDescent="0.2">
      <c r="AA1907" s="217">
        <f t="shared" si="290"/>
        <v>-8.7334910939675485E-3</v>
      </c>
      <c r="AB1907" s="218">
        <f t="shared" si="291"/>
        <v>8.7334910939675485E-3</v>
      </c>
      <c r="AC1907" s="218">
        <f t="shared" si="292"/>
        <v>0</v>
      </c>
      <c r="AD1907" s="219">
        <f t="shared" si="293"/>
        <v>0</v>
      </c>
      <c r="AH1907" s="15">
        <f t="shared" si="294"/>
        <v>-2.9058447674383151E-2</v>
      </c>
      <c r="AI1907" s="15">
        <f t="shared" si="295"/>
        <v>0.86784475089518831</v>
      </c>
      <c r="AJ1907" s="15">
        <f t="shared" si="296"/>
        <v>-0.34557801426238927</v>
      </c>
      <c r="AK1907" s="15">
        <f t="shared" si="297"/>
        <v>-0.57281307343954613</v>
      </c>
      <c r="AL1907" s="15">
        <f t="shared" si="298"/>
        <v>-1.797541498954438</v>
      </c>
      <c r="AM1907" s="15">
        <f t="shared" si="299"/>
        <v>-1.2569818375265711</v>
      </c>
      <c r="AN1907" s="63">
        <f t="shared" si="322"/>
        <v>11.427189962028823</v>
      </c>
      <c r="AO1907" s="63">
        <f t="shared" si="322"/>
        <v>11.427367754312771</v>
      </c>
      <c r="AP1907" s="63">
        <f t="shared" si="322"/>
        <v>11.428089863368749</v>
      </c>
      <c r="AQ1907" s="63">
        <f t="shared" si="322"/>
        <v>11.431011199874796</v>
      </c>
      <c r="AR1907" s="63">
        <f t="shared" si="322"/>
        <v>11.442647265439536</v>
      </c>
      <c r="AS1907" s="63">
        <f t="shared" si="322"/>
        <v>11.486445582434989</v>
      </c>
      <c r="AT1907" s="63">
        <f t="shared" si="322"/>
        <v>11.626608381821566</v>
      </c>
      <c r="AU1907" s="63">
        <f t="shared" si="300"/>
        <v>11.961094544128683</v>
      </c>
      <c r="AV1907" s="217">
        <f t="shared" si="301"/>
        <v>-1.1469132254240177E-2</v>
      </c>
      <c r="AW1907" s="218">
        <f t="shared" si="302"/>
        <v>-9999</v>
      </c>
      <c r="AX1907" s="219">
        <f t="shared" si="303"/>
        <v>0</v>
      </c>
      <c r="AY1907" s="218">
        <f t="shared" si="304"/>
        <v>-9999</v>
      </c>
      <c r="AZ1907" s="63"/>
      <c r="BA1907" s="15">
        <f t="shared" si="305"/>
        <v>-2.7356411602726298E-3</v>
      </c>
      <c r="BB1907" s="15">
        <f t="shared" si="306"/>
        <v>0.4029668420013125</v>
      </c>
      <c r="BC1907" s="15">
        <f t="shared" si="307"/>
        <v>-0.61751157847624083</v>
      </c>
      <c r="BD1907" s="15">
        <f t="shared" si="308"/>
        <v>-0.10652366954492806</v>
      </c>
      <c r="BE1907" s="15">
        <f t="shared" si="309"/>
        <v>-2.965028905258007</v>
      </c>
      <c r="BF1907" s="15">
        <f t="shared" si="310"/>
        <v>-11.297910949131783</v>
      </c>
      <c r="BG1907" s="63">
        <f t="shared" si="323"/>
        <v>9.7786993762034928</v>
      </c>
      <c r="BH1907" s="63">
        <f t="shared" si="323"/>
        <v>9.7894726175737006</v>
      </c>
      <c r="BI1907" s="63">
        <f t="shared" si="323"/>
        <v>9.7705253791329838</v>
      </c>
      <c r="BJ1907" s="63">
        <f t="shared" si="323"/>
        <v>9.8039400735741484</v>
      </c>
      <c r="BK1907" s="63">
        <f t="shared" si="323"/>
        <v>9.7452814473518927</v>
      </c>
      <c r="BL1907" s="63">
        <f t="shared" si="323"/>
        <v>9.8491703599934741</v>
      </c>
      <c r="BM1907" s="63">
        <f t="shared" si="323"/>
        <v>9.6676216473938421</v>
      </c>
      <c r="BN1907" s="63">
        <f t="shared" si="311"/>
        <v>9.9950024885659339</v>
      </c>
      <c r="BO1907" s="63"/>
      <c r="BP1907" s="63"/>
    </row>
    <row r="1908" spans="27:68" x14ac:dyDescent="0.2">
      <c r="AA1908" s="217">
        <f t="shared" si="290"/>
        <v>-8.7334910939675485E-3</v>
      </c>
      <c r="AB1908" s="218">
        <f t="shared" si="291"/>
        <v>8.7334910939675485E-3</v>
      </c>
      <c r="AC1908" s="218">
        <f t="shared" si="292"/>
        <v>0</v>
      </c>
      <c r="AD1908" s="219">
        <f t="shared" si="293"/>
        <v>0</v>
      </c>
      <c r="AH1908" s="15">
        <f t="shared" si="294"/>
        <v>-2.9058447674383151E-2</v>
      </c>
      <c r="AI1908" s="15">
        <f t="shared" si="295"/>
        <v>0.86784475089518831</v>
      </c>
      <c r="AJ1908" s="15">
        <f t="shared" si="296"/>
        <v>-0.34557801426238927</v>
      </c>
      <c r="AK1908" s="15">
        <f t="shared" si="297"/>
        <v>-0.57281307343954613</v>
      </c>
      <c r="AL1908" s="15">
        <f t="shared" si="298"/>
        <v>-1.797541498954438</v>
      </c>
      <c r="AM1908" s="15">
        <f t="shared" si="299"/>
        <v>-1.2569818375265711</v>
      </c>
      <c r="AN1908" s="63">
        <f t="shared" si="322"/>
        <v>11.427189962028823</v>
      </c>
      <c r="AO1908" s="63">
        <f t="shared" si="322"/>
        <v>11.427367754312771</v>
      </c>
      <c r="AP1908" s="63">
        <f t="shared" si="322"/>
        <v>11.428089863368749</v>
      </c>
      <c r="AQ1908" s="63">
        <f t="shared" si="322"/>
        <v>11.431011199874796</v>
      </c>
      <c r="AR1908" s="63">
        <f t="shared" si="322"/>
        <v>11.442647265439536</v>
      </c>
      <c r="AS1908" s="63">
        <f t="shared" si="322"/>
        <v>11.486445582434989</v>
      </c>
      <c r="AT1908" s="63">
        <f t="shared" si="322"/>
        <v>11.626608381821566</v>
      </c>
      <c r="AU1908" s="63">
        <f t="shared" si="300"/>
        <v>11.961094544128683</v>
      </c>
      <c r="AV1908" s="217">
        <f t="shared" si="301"/>
        <v>-1.1469132254240177E-2</v>
      </c>
      <c r="AW1908" s="218">
        <f t="shared" si="302"/>
        <v>-9999</v>
      </c>
      <c r="AX1908" s="219">
        <f t="shared" si="303"/>
        <v>0</v>
      </c>
      <c r="AY1908" s="218">
        <f t="shared" si="304"/>
        <v>-9999</v>
      </c>
      <c r="AZ1908" s="63"/>
      <c r="BA1908" s="15">
        <f t="shared" si="305"/>
        <v>-2.7356411602726298E-3</v>
      </c>
      <c r="BB1908" s="15">
        <f t="shared" si="306"/>
        <v>0.4029668420013125</v>
      </c>
      <c r="BC1908" s="15">
        <f t="shared" si="307"/>
        <v>-0.61751157847624083</v>
      </c>
      <c r="BD1908" s="15">
        <f t="shared" si="308"/>
        <v>-0.10652366954492806</v>
      </c>
      <c r="BE1908" s="15">
        <f t="shared" si="309"/>
        <v>-2.965028905258007</v>
      </c>
      <c r="BF1908" s="15">
        <f t="shared" si="310"/>
        <v>-11.297910949131783</v>
      </c>
      <c r="BG1908" s="63">
        <f t="shared" si="323"/>
        <v>9.7786993762034928</v>
      </c>
      <c r="BH1908" s="63">
        <f t="shared" si="323"/>
        <v>9.7894726175737006</v>
      </c>
      <c r="BI1908" s="63">
        <f t="shared" si="323"/>
        <v>9.7705253791329838</v>
      </c>
      <c r="BJ1908" s="63">
        <f t="shared" si="323"/>
        <v>9.8039400735741484</v>
      </c>
      <c r="BK1908" s="63">
        <f t="shared" si="323"/>
        <v>9.7452814473518927</v>
      </c>
      <c r="BL1908" s="63">
        <f t="shared" si="323"/>
        <v>9.8491703599934741</v>
      </c>
      <c r="BM1908" s="63">
        <f t="shared" si="323"/>
        <v>9.6676216473938421</v>
      </c>
      <c r="BN1908" s="63">
        <f t="shared" si="311"/>
        <v>9.9950024885659339</v>
      </c>
      <c r="BO1908" s="63"/>
      <c r="BP1908" s="63"/>
    </row>
    <row r="1909" spans="27:68" x14ac:dyDescent="0.2">
      <c r="AA1909" s="217">
        <f t="shared" ref="AA1909:AA1972" si="324">AB$3+AB$4*Z1909+AB$5*Z1909^2+AH1909</f>
        <v>-8.7334910939675485E-3</v>
      </c>
      <c r="AB1909" s="218">
        <f t="shared" ref="AB1909:AB1972" si="325">+G1909-AA1909</f>
        <v>8.7334910939675485E-3</v>
      </c>
      <c r="AC1909" s="218">
        <f t="shared" ref="AC1909:AC1972" si="326">+G1909-P1909</f>
        <v>0</v>
      </c>
      <c r="AD1909" s="219">
        <f t="shared" ref="AD1909:AD1972" si="327">U1909*(G1909-AA1909)^2</f>
        <v>0</v>
      </c>
      <c r="AH1909" s="15">
        <f t="shared" ref="AH1909:AH1972" si="328">$AB$6*($AB$11/AI1909*AJ1909+$AB$12)</f>
        <v>-2.9058447674383151E-2</v>
      </c>
      <c r="AI1909" s="15">
        <f t="shared" ref="AI1909:AI1972" si="329">1+$AB$7*COS(AL1909)</f>
        <v>0.86784475089518831</v>
      </c>
      <c r="AJ1909" s="15">
        <f t="shared" ref="AJ1909:AJ1972" si="330">SIN(AL1909+RADIANS($AB$9))</f>
        <v>-0.34557801426238927</v>
      </c>
      <c r="AK1909" s="15">
        <f t="shared" ref="AK1909:AK1972" si="331">$AB$7*SIN(AL1909)</f>
        <v>-0.57281307343954613</v>
      </c>
      <c r="AL1909" s="15">
        <f t="shared" ref="AL1909:AL1972" si="332">2*ATAN(AM1909)</f>
        <v>-1.797541498954438</v>
      </c>
      <c r="AM1909" s="15">
        <f t="shared" ref="AM1909:AM1972" si="333">TAN(AN1909/2)*SQRT((1+$AB$7)/(1-$AB$7))</f>
        <v>-1.2569818375265711</v>
      </c>
      <c r="AN1909" s="63">
        <f t="shared" si="322"/>
        <v>11.427189962028823</v>
      </c>
      <c r="AO1909" s="63">
        <f t="shared" si="322"/>
        <v>11.427367754312771</v>
      </c>
      <c r="AP1909" s="63">
        <f t="shared" si="322"/>
        <v>11.428089863368749</v>
      </c>
      <c r="AQ1909" s="63">
        <f t="shared" si="322"/>
        <v>11.431011199874796</v>
      </c>
      <c r="AR1909" s="63">
        <f t="shared" si="322"/>
        <v>11.442647265439536</v>
      </c>
      <c r="AS1909" s="63">
        <f t="shared" si="322"/>
        <v>11.486445582434989</v>
      </c>
      <c r="AT1909" s="63">
        <f t="shared" si="322"/>
        <v>11.626608381821566</v>
      </c>
      <c r="AU1909" s="63">
        <f t="shared" ref="AU1909:AU1972" si="334">RADIANS($AB$9)+$AB$18*(F1909-AB$15)</f>
        <v>11.961094544128683</v>
      </c>
      <c r="AV1909" s="217">
        <f t="shared" ref="AV1909:AV1972" si="335">AA1909+BA1909</f>
        <v>-1.1469132254240177E-2</v>
      </c>
      <c r="AW1909" s="218">
        <f t="shared" ref="AW1909:AW1972" si="336">IF(U1909&lt;&gt;0,G1909-AV1909,-9999)</f>
        <v>-9999</v>
      </c>
      <c r="AX1909" s="219">
        <f t="shared" ref="AX1909:AX1972" si="337">U1909*AW1909^2</f>
        <v>0</v>
      </c>
      <c r="AY1909" s="218">
        <f t="shared" ref="AY1909:AY1972" si="338">IF(U1909&lt;&gt;0,G1909-AH1909-BA1909,-9999)</f>
        <v>-9999</v>
      </c>
      <c r="AZ1909" s="63"/>
      <c r="BA1909" s="15">
        <f t="shared" ref="BA1909:BA1972" si="339">$BB$6*($BB$11/BB1909*BC1909+$BB$12)</f>
        <v>-2.7356411602726298E-3</v>
      </c>
      <c r="BB1909" s="15">
        <f t="shared" ref="BB1909:BB1972" si="340">1+$BB$7*COS(BE1909)</f>
        <v>0.4029668420013125</v>
      </c>
      <c r="BC1909" s="15">
        <f t="shared" ref="BC1909:BC1972" si="341">SIN(BE1909+RADIANS($BB$9))</f>
        <v>-0.61751157847624083</v>
      </c>
      <c r="BD1909" s="15">
        <f t="shared" ref="BD1909:BD1972" si="342">$BB$7*SIN(BE1909)</f>
        <v>-0.10652366954492806</v>
      </c>
      <c r="BE1909" s="15">
        <f t="shared" ref="BE1909:BE1972" si="343">2*ATAN(BF1909)</f>
        <v>-2.965028905258007</v>
      </c>
      <c r="BF1909" s="15">
        <f t="shared" ref="BF1909:BF1972" si="344">TAN(BG1909/2)*SQRT((1+$BB$7)/(1-$BB$7))</f>
        <v>-11.297910949131783</v>
      </c>
      <c r="BG1909" s="63">
        <f t="shared" si="323"/>
        <v>9.7786993762034928</v>
      </c>
      <c r="BH1909" s="63">
        <f t="shared" si="323"/>
        <v>9.7894726175737006</v>
      </c>
      <c r="BI1909" s="63">
        <f t="shared" si="323"/>
        <v>9.7705253791329838</v>
      </c>
      <c r="BJ1909" s="63">
        <f t="shared" si="323"/>
        <v>9.8039400735741484</v>
      </c>
      <c r="BK1909" s="63">
        <f t="shared" si="323"/>
        <v>9.7452814473518927</v>
      </c>
      <c r="BL1909" s="63">
        <f t="shared" si="323"/>
        <v>9.8491703599934741</v>
      </c>
      <c r="BM1909" s="63">
        <f t="shared" si="323"/>
        <v>9.6676216473938421</v>
      </c>
      <c r="BN1909" s="63">
        <f t="shared" ref="BN1909:BN1972" si="345">RADIANS($BB$9)+$BB$18*(F1909-BB$15)</f>
        <v>9.9950024885659339</v>
      </c>
      <c r="BO1909" s="63"/>
      <c r="BP1909" s="63"/>
    </row>
    <row r="1910" spans="27:68" x14ac:dyDescent="0.2">
      <c r="AA1910" s="217">
        <f t="shared" si="324"/>
        <v>-8.7334910939675485E-3</v>
      </c>
      <c r="AB1910" s="218">
        <f t="shared" si="325"/>
        <v>8.7334910939675485E-3</v>
      </c>
      <c r="AC1910" s="218">
        <f t="shared" si="326"/>
        <v>0</v>
      </c>
      <c r="AD1910" s="219">
        <f t="shared" si="327"/>
        <v>0</v>
      </c>
      <c r="AH1910" s="15">
        <f t="shared" si="328"/>
        <v>-2.9058447674383151E-2</v>
      </c>
      <c r="AI1910" s="15">
        <f t="shared" si="329"/>
        <v>0.86784475089518831</v>
      </c>
      <c r="AJ1910" s="15">
        <f t="shared" si="330"/>
        <v>-0.34557801426238927</v>
      </c>
      <c r="AK1910" s="15">
        <f t="shared" si="331"/>
        <v>-0.57281307343954613</v>
      </c>
      <c r="AL1910" s="15">
        <f t="shared" si="332"/>
        <v>-1.797541498954438</v>
      </c>
      <c r="AM1910" s="15">
        <f t="shared" si="333"/>
        <v>-1.2569818375265711</v>
      </c>
      <c r="AN1910" s="63">
        <f t="shared" si="322"/>
        <v>11.427189962028823</v>
      </c>
      <c r="AO1910" s="63">
        <f t="shared" si="322"/>
        <v>11.427367754312771</v>
      </c>
      <c r="AP1910" s="63">
        <f t="shared" si="322"/>
        <v>11.428089863368749</v>
      </c>
      <c r="AQ1910" s="63">
        <f t="shared" si="322"/>
        <v>11.431011199874796</v>
      </c>
      <c r="AR1910" s="63">
        <f t="shared" si="322"/>
        <v>11.442647265439536</v>
      </c>
      <c r="AS1910" s="63">
        <f t="shared" si="322"/>
        <v>11.486445582434989</v>
      </c>
      <c r="AT1910" s="63">
        <f t="shared" si="322"/>
        <v>11.626608381821566</v>
      </c>
      <c r="AU1910" s="63">
        <f t="shared" si="334"/>
        <v>11.961094544128683</v>
      </c>
      <c r="AV1910" s="217">
        <f t="shared" si="335"/>
        <v>-1.1469132254240177E-2</v>
      </c>
      <c r="AW1910" s="218">
        <f t="shared" si="336"/>
        <v>-9999</v>
      </c>
      <c r="AX1910" s="219">
        <f t="shared" si="337"/>
        <v>0</v>
      </c>
      <c r="AY1910" s="218">
        <f t="shared" si="338"/>
        <v>-9999</v>
      </c>
      <c r="AZ1910" s="63"/>
      <c r="BA1910" s="15">
        <f t="shared" si="339"/>
        <v>-2.7356411602726298E-3</v>
      </c>
      <c r="BB1910" s="15">
        <f t="shared" si="340"/>
        <v>0.4029668420013125</v>
      </c>
      <c r="BC1910" s="15">
        <f t="shared" si="341"/>
        <v>-0.61751157847624083</v>
      </c>
      <c r="BD1910" s="15">
        <f t="shared" si="342"/>
        <v>-0.10652366954492806</v>
      </c>
      <c r="BE1910" s="15">
        <f t="shared" si="343"/>
        <v>-2.965028905258007</v>
      </c>
      <c r="BF1910" s="15">
        <f t="shared" si="344"/>
        <v>-11.297910949131783</v>
      </c>
      <c r="BG1910" s="63">
        <f t="shared" si="323"/>
        <v>9.7786993762034928</v>
      </c>
      <c r="BH1910" s="63">
        <f t="shared" si="323"/>
        <v>9.7894726175737006</v>
      </c>
      <c r="BI1910" s="63">
        <f t="shared" si="323"/>
        <v>9.7705253791329838</v>
      </c>
      <c r="BJ1910" s="63">
        <f t="shared" si="323"/>
        <v>9.8039400735741484</v>
      </c>
      <c r="BK1910" s="63">
        <f t="shared" si="323"/>
        <v>9.7452814473518927</v>
      </c>
      <c r="BL1910" s="63">
        <f t="shared" si="323"/>
        <v>9.8491703599934741</v>
      </c>
      <c r="BM1910" s="63">
        <f t="shared" si="323"/>
        <v>9.6676216473938421</v>
      </c>
      <c r="BN1910" s="63">
        <f t="shared" si="345"/>
        <v>9.9950024885659339</v>
      </c>
      <c r="BO1910" s="63"/>
      <c r="BP1910" s="63"/>
    </row>
    <row r="1911" spans="27:68" x14ac:dyDescent="0.2">
      <c r="AA1911" s="217">
        <f t="shared" si="324"/>
        <v>-8.7334910939675485E-3</v>
      </c>
      <c r="AB1911" s="218">
        <f t="shared" si="325"/>
        <v>8.7334910939675485E-3</v>
      </c>
      <c r="AC1911" s="218">
        <f t="shared" si="326"/>
        <v>0</v>
      </c>
      <c r="AD1911" s="219">
        <f t="shared" si="327"/>
        <v>0</v>
      </c>
      <c r="AH1911" s="15">
        <f t="shared" si="328"/>
        <v>-2.9058447674383151E-2</v>
      </c>
      <c r="AI1911" s="15">
        <f t="shared" si="329"/>
        <v>0.86784475089518831</v>
      </c>
      <c r="AJ1911" s="15">
        <f t="shared" si="330"/>
        <v>-0.34557801426238927</v>
      </c>
      <c r="AK1911" s="15">
        <f t="shared" si="331"/>
        <v>-0.57281307343954613</v>
      </c>
      <c r="AL1911" s="15">
        <f t="shared" si="332"/>
        <v>-1.797541498954438</v>
      </c>
      <c r="AM1911" s="15">
        <f t="shared" si="333"/>
        <v>-1.2569818375265711</v>
      </c>
      <c r="AN1911" s="63">
        <f t="shared" ref="AN1911:AT1920" si="346">$AU1911+$AB$7*SIN(AO1911)</f>
        <v>11.427189962028823</v>
      </c>
      <c r="AO1911" s="63">
        <f t="shared" si="346"/>
        <v>11.427367754312771</v>
      </c>
      <c r="AP1911" s="63">
        <f t="shared" si="346"/>
        <v>11.428089863368749</v>
      </c>
      <c r="AQ1911" s="63">
        <f t="shared" si="346"/>
        <v>11.431011199874796</v>
      </c>
      <c r="AR1911" s="63">
        <f t="shared" si="346"/>
        <v>11.442647265439536</v>
      </c>
      <c r="AS1911" s="63">
        <f t="shared" si="346"/>
        <v>11.486445582434989</v>
      </c>
      <c r="AT1911" s="63">
        <f t="shared" si="346"/>
        <v>11.626608381821566</v>
      </c>
      <c r="AU1911" s="63">
        <f t="shared" si="334"/>
        <v>11.961094544128683</v>
      </c>
      <c r="AV1911" s="217">
        <f t="shared" si="335"/>
        <v>-1.1469132254240177E-2</v>
      </c>
      <c r="AW1911" s="218">
        <f t="shared" si="336"/>
        <v>-9999</v>
      </c>
      <c r="AX1911" s="219">
        <f t="shared" si="337"/>
        <v>0</v>
      </c>
      <c r="AY1911" s="218">
        <f t="shared" si="338"/>
        <v>-9999</v>
      </c>
      <c r="AZ1911" s="63"/>
      <c r="BA1911" s="15">
        <f t="shared" si="339"/>
        <v>-2.7356411602726298E-3</v>
      </c>
      <c r="BB1911" s="15">
        <f t="shared" si="340"/>
        <v>0.4029668420013125</v>
      </c>
      <c r="BC1911" s="15">
        <f t="shared" si="341"/>
        <v>-0.61751157847624083</v>
      </c>
      <c r="BD1911" s="15">
        <f t="shared" si="342"/>
        <v>-0.10652366954492806</v>
      </c>
      <c r="BE1911" s="15">
        <f t="shared" si="343"/>
        <v>-2.965028905258007</v>
      </c>
      <c r="BF1911" s="15">
        <f t="shared" si="344"/>
        <v>-11.297910949131783</v>
      </c>
      <c r="BG1911" s="63">
        <f t="shared" ref="BG1911:BM1920" si="347">$BN1911+$BB$7*SIN(BH1911)</f>
        <v>9.7786993762034928</v>
      </c>
      <c r="BH1911" s="63">
        <f t="shared" si="347"/>
        <v>9.7894726175737006</v>
      </c>
      <c r="BI1911" s="63">
        <f t="shared" si="347"/>
        <v>9.7705253791329838</v>
      </c>
      <c r="BJ1911" s="63">
        <f t="shared" si="347"/>
        <v>9.8039400735741484</v>
      </c>
      <c r="BK1911" s="63">
        <f t="shared" si="347"/>
        <v>9.7452814473518927</v>
      </c>
      <c r="BL1911" s="63">
        <f t="shared" si="347"/>
        <v>9.8491703599934741</v>
      </c>
      <c r="BM1911" s="63">
        <f t="shared" si="347"/>
        <v>9.6676216473938421</v>
      </c>
      <c r="BN1911" s="63">
        <f t="shared" si="345"/>
        <v>9.9950024885659339</v>
      </c>
      <c r="BO1911" s="63"/>
      <c r="BP1911" s="63"/>
    </row>
    <row r="1912" spans="27:68" x14ac:dyDescent="0.2">
      <c r="AA1912" s="217">
        <f t="shared" si="324"/>
        <v>-8.7334910939675485E-3</v>
      </c>
      <c r="AB1912" s="218">
        <f t="shared" si="325"/>
        <v>8.7334910939675485E-3</v>
      </c>
      <c r="AC1912" s="218">
        <f t="shared" si="326"/>
        <v>0</v>
      </c>
      <c r="AD1912" s="219">
        <f t="shared" si="327"/>
        <v>0</v>
      </c>
      <c r="AH1912" s="15">
        <f t="shared" si="328"/>
        <v>-2.9058447674383151E-2</v>
      </c>
      <c r="AI1912" s="15">
        <f t="shared" si="329"/>
        <v>0.86784475089518831</v>
      </c>
      <c r="AJ1912" s="15">
        <f t="shared" si="330"/>
        <v>-0.34557801426238927</v>
      </c>
      <c r="AK1912" s="15">
        <f t="shared" si="331"/>
        <v>-0.57281307343954613</v>
      </c>
      <c r="AL1912" s="15">
        <f t="shared" si="332"/>
        <v>-1.797541498954438</v>
      </c>
      <c r="AM1912" s="15">
        <f t="shared" si="333"/>
        <v>-1.2569818375265711</v>
      </c>
      <c r="AN1912" s="63">
        <f t="shared" si="346"/>
        <v>11.427189962028823</v>
      </c>
      <c r="AO1912" s="63">
        <f t="shared" si="346"/>
        <v>11.427367754312771</v>
      </c>
      <c r="AP1912" s="63">
        <f t="shared" si="346"/>
        <v>11.428089863368749</v>
      </c>
      <c r="AQ1912" s="63">
        <f t="shared" si="346"/>
        <v>11.431011199874796</v>
      </c>
      <c r="AR1912" s="63">
        <f t="shared" si="346"/>
        <v>11.442647265439536</v>
      </c>
      <c r="AS1912" s="63">
        <f t="shared" si="346"/>
        <v>11.486445582434989</v>
      </c>
      <c r="AT1912" s="63">
        <f t="shared" si="346"/>
        <v>11.626608381821566</v>
      </c>
      <c r="AU1912" s="63">
        <f t="shared" si="334"/>
        <v>11.961094544128683</v>
      </c>
      <c r="AV1912" s="217">
        <f t="shared" si="335"/>
        <v>-1.1469132254240177E-2</v>
      </c>
      <c r="AW1912" s="218">
        <f t="shared" si="336"/>
        <v>-9999</v>
      </c>
      <c r="AX1912" s="219">
        <f t="shared" si="337"/>
        <v>0</v>
      </c>
      <c r="AY1912" s="218">
        <f t="shared" si="338"/>
        <v>-9999</v>
      </c>
      <c r="AZ1912" s="63"/>
      <c r="BA1912" s="15">
        <f t="shared" si="339"/>
        <v>-2.7356411602726298E-3</v>
      </c>
      <c r="BB1912" s="15">
        <f t="shared" si="340"/>
        <v>0.4029668420013125</v>
      </c>
      <c r="BC1912" s="15">
        <f t="shared" si="341"/>
        <v>-0.61751157847624083</v>
      </c>
      <c r="BD1912" s="15">
        <f t="shared" si="342"/>
        <v>-0.10652366954492806</v>
      </c>
      <c r="BE1912" s="15">
        <f t="shared" si="343"/>
        <v>-2.965028905258007</v>
      </c>
      <c r="BF1912" s="15">
        <f t="shared" si="344"/>
        <v>-11.297910949131783</v>
      </c>
      <c r="BG1912" s="63">
        <f t="shared" si="347"/>
        <v>9.7786993762034928</v>
      </c>
      <c r="BH1912" s="63">
        <f t="shared" si="347"/>
        <v>9.7894726175737006</v>
      </c>
      <c r="BI1912" s="63">
        <f t="shared" si="347"/>
        <v>9.7705253791329838</v>
      </c>
      <c r="BJ1912" s="63">
        <f t="shared" si="347"/>
        <v>9.8039400735741484</v>
      </c>
      <c r="BK1912" s="63">
        <f t="shared" si="347"/>
        <v>9.7452814473518927</v>
      </c>
      <c r="BL1912" s="63">
        <f t="shared" si="347"/>
        <v>9.8491703599934741</v>
      </c>
      <c r="BM1912" s="63">
        <f t="shared" si="347"/>
        <v>9.6676216473938421</v>
      </c>
      <c r="BN1912" s="63">
        <f t="shared" si="345"/>
        <v>9.9950024885659339</v>
      </c>
      <c r="BO1912" s="63"/>
      <c r="BP1912" s="63"/>
    </row>
    <row r="1913" spans="27:68" x14ac:dyDescent="0.2">
      <c r="AA1913" s="217">
        <f t="shared" si="324"/>
        <v>-8.7334910939675485E-3</v>
      </c>
      <c r="AB1913" s="218">
        <f t="shared" si="325"/>
        <v>8.7334910939675485E-3</v>
      </c>
      <c r="AC1913" s="218">
        <f t="shared" si="326"/>
        <v>0</v>
      </c>
      <c r="AD1913" s="219">
        <f t="shared" si="327"/>
        <v>0</v>
      </c>
      <c r="AH1913" s="15">
        <f t="shared" si="328"/>
        <v>-2.9058447674383151E-2</v>
      </c>
      <c r="AI1913" s="15">
        <f t="shared" si="329"/>
        <v>0.86784475089518831</v>
      </c>
      <c r="AJ1913" s="15">
        <f t="shared" si="330"/>
        <v>-0.34557801426238927</v>
      </c>
      <c r="AK1913" s="15">
        <f t="shared" si="331"/>
        <v>-0.57281307343954613</v>
      </c>
      <c r="AL1913" s="15">
        <f t="shared" si="332"/>
        <v>-1.797541498954438</v>
      </c>
      <c r="AM1913" s="15">
        <f t="shared" si="333"/>
        <v>-1.2569818375265711</v>
      </c>
      <c r="AN1913" s="63">
        <f t="shared" si="346"/>
        <v>11.427189962028823</v>
      </c>
      <c r="AO1913" s="63">
        <f t="shared" si="346"/>
        <v>11.427367754312771</v>
      </c>
      <c r="AP1913" s="63">
        <f t="shared" si="346"/>
        <v>11.428089863368749</v>
      </c>
      <c r="AQ1913" s="63">
        <f t="shared" si="346"/>
        <v>11.431011199874796</v>
      </c>
      <c r="AR1913" s="63">
        <f t="shared" si="346"/>
        <v>11.442647265439536</v>
      </c>
      <c r="AS1913" s="63">
        <f t="shared" si="346"/>
        <v>11.486445582434989</v>
      </c>
      <c r="AT1913" s="63">
        <f t="shared" si="346"/>
        <v>11.626608381821566</v>
      </c>
      <c r="AU1913" s="63">
        <f t="shared" si="334"/>
        <v>11.961094544128683</v>
      </c>
      <c r="AV1913" s="217">
        <f t="shared" si="335"/>
        <v>-1.1469132254240177E-2</v>
      </c>
      <c r="AW1913" s="218">
        <f t="shared" si="336"/>
        <v>-9999</v>
      </c>
      <c r="AX1913" s="219">
        <f t="shared" si="337"/>
        <v>0</v>
      </c>
      <c r="AY1913" s="218">
        <f t="shared" si="338"/>
        <v>-9999</v>
      </c>
      <c r="AZ1913" s="63"/>
      <c r="BA1913" s="15">
        <f t="shared" si="339"/>
        <v>-2.7356411602726298E-3</v>
      </c>
      <c r="BB1913" s="15">
        <f t="shared" si="340"/>
        <v>0.4029668420013125</v>
      </c>
      <c r="BC1913" s="15">
        <f t="shared" si="341"/>
        <v>-0.61751157847624083</v>
      </c>
      <c r="BD1913" s="15">
        <f t="shared" si="342"/>
        <v>-0.10652366954492806</v>
      </c>
      <c r="BE1913" s="15">
        <f t="shared" si="343"/>
        <v>-2.965028905258007</v>
      </c>
      <c r="BF1913" s="15">
        <f t="shared" si="344"/>
        <v>-11.297910949131783</v>
      </c>
      <c r="BG1913" s="63">
        <f t="shared" si="347"/>
        <v>9.7786993762034928</v>
      </c>
      <c r="BH1913" s="63">
        <f t="shared" si="347"/>
        <v>9.7894726175737006</v>
      </c>
      <c r="BI1913" s="63">
        <f t="shared" si="347"/>
        <v>9.7705253791329838</v>
      </c>
      <c r="BJ1913" s="63">
        <f t="shared" si="347"/>
        <v>9.8039400735741484</v>
      </c>
      <c r="BK1913" s="63">
        <f t="shared" si="347"/>
        <v>9.7452814473518927</v>
      </c>
      <c r="BL1913" s="63">
        <f t="shared" si="347"/>
        <v>9.8491703599934741</v>
      </c>
      <c r="BM1913" s="63">
        <f t="shared" si="347"/>
        <v>9.6676216473938421</v>
      </c>
      <c r="BN1913" s="63">
        <f t="shared" si="345"/>
        <v>9.9950024885659339</v>
      </c>
      <c r="BO1913" s="63"/>
      <c r="BP1913" s="63"/>
    </row>
    <row r="1914" spans="27:68" x14ac:dyDescent="0.2">
      <c r="AA1914" s="217">
        <f t="shared" si="324"/>
        <v>-8.7334910939675485E-3</v>
      </c>
      <c r="AB1914" s="218">
        <f t="shared" si="325"/>
        <v>8.7334910939675485E-3</v>
      </c>
      <c r="AC1914" s="218">
        <f t="shared" si="326"/>
        <v>0</v>
      </c>
      <c r="AD1914" s="219">
        <f t="shared" si="327"/>
        <v>0</v>
      </c>
      <c r="AH1914" s="15">
        <f t="shared" si="328"/>
        <v>-2.9058447674383151E-2</v>
      </c>
      <c r="AI1914" s="15">
        <f t="shared" si="329"/>
        <v>0.86784475089518831</v>
      </c>
      <c r="AJ1914" s="15">
        <f t="shared" si="330"/>
        <v>-0.34557801426238927</v>
      </c>
      <c r="AK1914" s="15">
        <f t="shared" si="331"/>
        <v>-0.57281307343954613</v>
      </c>
      <c r="AL1914" s="15">
        <f t="shared" si="332"/>
        <v>-1.797541498954438</v>
      </c>
      <c r="AM1914" s="15">
        <f t="shared" si="333"/>
        <v>-1.2569818375265711</v>
      </c>
      <c r="AN1914" s="63">
        <f t="shared" si="346"/>
        <v>11.427189962028823</v>
      </c>
      <c r="AO1914" s="63">
        <f t="shared" si="346"/>
        <v>11.427367754312771</v>
      </c>
      <c r="AP1914" s="63">
        <f t="shared" si="346"/>
        <v>11.428089863368749</v>
      </c>
      <c r="AQ1914" s="63">
        <f t="shared" si="346"/>
        <v>11.431011199874796</v>
      </c>
      <c r="AR1914" s="63">
        <f t="shared" si="346"/>
        <v>11.442647265439536</v>
      </c>
      <c r="AS1914" s="63">
        <f t="shared" si="346"/>
        <v>11.486445582434989</v>
      </c>
      <c r="AT1914" s="63">
        <f t="shared" si="346"/>
        <v>11.626608381821566</v>
      </c>
      <c r="AU1914" s="63">
        <f t="shared" si="334"/>
        <v>11.961094544128683</v>
      </c>
      <c r="AV1914" s="217">
        <f t="shared" si="335"/>
        <v>-1.1469132254240177E-2</v>
      </c>
      <c r="AW1914" s="218">
        <f t="shared" si="336"/>
        <v>-9999</v>
      </c>
      <c r="AX1914" s="219">
        <f t="shared" si="337"/>
        <v>0</v>
      </c>
      <c r="AY1914" s="218">
        <f t="shared" si="338"/>
        <v>-9999</v>
      </c>
      <c r="AZ1914" s="63"/>
      <c r="BA1914" s="15">
        <f t="shared" si="339"/>
        <v>-2.7356411602726298E-3</v>
      </c>
      <c r="BB1914" s="15">
        <f t="shared" si="340"/>
        <v>0.4029668420013125</v>
      </c>
      <c r="BC1914" s="15">
        <f t="shared" si="341"/>
        <v>-0.61751157847624083</v>
      </c>
      <c r="BD1914" s="15">
        <f t="shared" si="342"/>
        <v>-0.10652366954492806</v>
      </c>
      <c r="BE1914" s="15">
        <f t="shared" si="343"/>
        <v>-2.965028905258007</v>
      </c>
      <c r="BF1914" s="15">
        <f t="shared" si="344"/>
        <v>-11.297910949131783</v>
      </c>
      <c r="BG1914" s="63">
        <f t="shared" si="347"/>
        <v>9.7786993762034928</v>
      </c>
      <c r="BH1914" s="63">
        <f t="shared" si="347"/>
        <v>9.7894726175737006</v>
      </c>
      <c r="BI1914" s="63">
        <f t="shared" si="347"/>
        <v>9.7705253791329838</v>
      </c>
      <c r="BJ1914" s="63">
        <f t="shared" si="347"/>
        <v>9.8039400735741484</v>
      </c>
      <c r="BK1914" s="63">
        <f t="shared" si="347"/>
        <v>9.7452814473518927</v>
      </c>
      <c r="BL1914" s="63">
        <f t="shared" si="347"/>
        <v>9.8491703599934741</v>
      </c>
      <c r="BM1914" s="63">
        <f t="shared" si="347"/>
        <v>9.6676216473938421</v>
      </c>
      <c r="BN1914" s="63">
        <f t="shared" si="345"/>
        <v>9.9950024885659339</v>
      </c>
      <c r="BO1914" s="63"/>
      <c r="BP1914" s="63"/>
    </row>
    <row r="1915" spans="27:68" x14ac:dyDescent="0.2">
      <c r="AA1915" s="217">
        <f t="shared" si="324"/>
        <v>-8.7334910939675485E-3</v>
      </c>
      <c r="AB1915" s="218">
        <f t="shared" si="325"/>
        <v>8.7334910939675485E-3</v>
      </c>
      <c r="AC1915" s="218">
        <f t="shared" si="326"/>
        <v>0</v>
      </c>
      <c r="AD1915" s="219">
        <f t="shared" si="327"/>
        <v>0</v>
      </c>
      <c r="AH1915" s="15">
        <f t="shared" si="328"/>
        <v>-2.9058447674383151E-2</v>
      </c>
      <c r="AI1915" s="15">
        <f t="shared" si="329"/>
        <v>0.86784475089518831</v>
      </c>
      <c r="AJ1915" s="15">
        <f t="shared" si="330"/>
        <v>-0.34557801426238927</v>
      </c>
      <c r="AK1915" s="15">
        <f t="shared" si="331"/>
        <v>-0.57281307343954613</v>
      </c>
      <c r="AL1915" s="15">
        <f t="shared" si="332"/>
        <v>-1.797541498954438</v>
      </c>
      <c r="AM1915" s="15">
        <f t="shared" si="333"/>
        <v>-1.2569818375265711</v>
      </c>
      <c r="AN1915" s="63">
        <f t="shared" si="346"/>
        <v>11.427189962028823</v>
      </c>
      <c r="AO1915" s="63">
        <f t="shared" si="346"/>
        <v>11.427367754312771</v>
      </c>
      <c r="AP1915" s="63">
        <f t="shared" si="346"/>
        <v>11.428089863368749</v>
      </c>
      <c r="AQ1915" s="63">
        <f t="shared" si="346"/>
        <v>11.431011199874796</v>
      </c>
      <c r="AR1915" s="63">
        <f t="shared" si="346"/>
        <v>11.442647265439536</v>
      </c>
      <c r="AS1915" s="63">
        <f t="shared" si="346"/>
        <v>11.486445582434989</v>
      </c>
      <c r="AT1915" s="63">
        <f t="shared" si="346"/>
        <v>11.626608381821566</v>
      </c>
      <c r="AU1915" s="63">
        <f t="shared" si="334"/>
        <v>11.961094544128683</v>
      </c>
      <c r="AV1915" s="217">
        <f t="shared" si="335"/>
        <v>-1.1469132254240177E-2</v>
      </c>
      <c r="AW1915" s="218">
        <f t="shared" si="336"/>
        <v>-9999</v>
      </c>
      <c r="AX1915" s="219">
        <f t="shared" si="337"/>
        <v>0</v>
      </c>
      <c r="AY1915" s="218">
        <f t="shared" si="338"/>
        <v>-9999</v>
      </c>
      <c r="AZ1915" s="63"/>
      <c r="BA1915" s="15">
        <f t="shared" si="339"/>
        <v>-2.7356411602726298E-3</v>
      </c>
      <c r="BB1915" s="15">
        <f t="shared" si="340"/>
        <v>0.4029668420013125</v>
      </c>
      <c r="BC1915" s="15">
        <f t="shared" si="341"/>
        <v>-0.61751157847624083</v>
      </c>
      <c r="BD1915" s="15">
        <f t="shared" si="342"/>
        <v>-0.10652366954492806</v>
      </c>
      <c r="BE1915" s="15">
        <f t="shared" si="343"/>
        <v>-2.965028905258007</v>
      </c>
      <c r="BF1915" s="15">
        <f t="shared" si="344"/>
        <v>-11.297910949131783</v>
      </c>
      <c r="BG1915" s="63">
        <f t="shared" si="347"/>
        <v>9.7786993762034928</v>
      </c>
      <c r="BH1915" s="63">
        <f t="shared" si="347"/>
        <v>9.7894726175737006</v>
      </c>
      <c r="BI1915" s="63">
        <f t="shared" si="347"/>
        <v>9.7705253791329838</v>
      </c>
      <c r="BJ1915" s="63">
        <f t="shared" si="347"/>
        <v>9.8039400735741484</v>
      </c>
      <c r="BK1915" s="63">
        <f t="shared" si="347"/>
        <v>9.7452814473518927</v>
      </c>
      <c r="BL1915" s="63">
        <f t="shared" si="347"/>
        <v>9.8491703599934741</v>
      </c>
      <c r="BM1915" s="63">
        <f t="shared" si="347"/>
        <v>9.6676216473938421</v>
      </c>
      <c r="BN1915" s="63">
        <f t="shared" si="345"/>
        <v>9.9950024885659339</v>
      </c>
      <c r="BO1915" s="63"/>
      <c r="BP1915" s="63"/>
    </row>
    <row r="1916" spans="27:68" x14ac:dyDescent="0.2">
      <c r="AA1916" s="217">
        <f t="shared" si="324"/>
        <v>-8.7334910939675485E-3</v>
      </c>
      <c r="AB1916" s="218">
        <f t="shared" si="325"/>
        <v>8.7334910939675485E-3</v>
      </c>
      <c r="AC1916" s="218">
        <f t="shared" si="326"/>
        <v>0</v>
      </c>
      <c r="AD1916" s="219">
        <f t="shared" si="327"/>
        <v>0</v>
      </c>
      <c r="AH1916" s="15">
        <f t="shared" si="328"/>
        <v>-2.9058447674383151E-2</v>
      </c>
      <c r="AI1916" s="15">
        <f t="shared" si="329"/>
        <v>0.86784475089518831</v>
      </c>
      <c r="AJ1916" s="15">
        <f t="shared" si="330"/>
        <v>-0.34557801426238927</v>
      </c>
      <c r="AK1916" s="15">
        <f t="shared" si="331"/>
        <v>-0.57281307343954613</v>
      </c>
      <c r="AL1916" s="15">
        <f t="shared" si="332"/>
        <v>-1.797541498954438</v>
      </c>
      <c r="AM1916" s="15">
        <f t="shared" si="333"/>
        <v>-1.2569818375265711</v>
      </c>
      <c r="AN1916" s="63">
        <f t="shared" si="346"/>
        <v>11.427189962028823</v>
      </c>
      <c r="AO1916" s="63">
        <f t="shared" si="346"/>
        <v>11.427367754312771</v>
      </c>
      <c r="AP1916" s="63">
        <f t="shared" si="346"/>
        <v>11.428089863368749</v>
      </c>
      <c r="AQ1916" s="63">
        <f t="shared" si="346"/>
        <v>11.431011199874796</v>
      </c>
      <c r="AR1916" s="63">
        <f t="shared" si="346"/>
        <v>11.442647265439536</v>
      </c>
      <c r="AS1916" s="63">
        <f t="shared" si="346"/>
        <v>11.486445582434989</v>
      </c>
      <c r="AT1916" s="63">
        <f t="shared" si="346"/>
        <v>11.626608381821566</v>
      </c>
      <c r="AU1916" s="63">
        <f t="shared" si="334"/>
        <v>11.961094544128683</v>
      </c>
      <c r="AV1916" s="217">
        <f t="shared" si="335"/>
        <v>-1.1469132254240177E-2</v>
      </c>
      <c r="AW1916" s="218">
        <f t="shared" si="336"/>
        <v>-9999</v>
      </c>
      <c r="AX1916" s="219">
        <f t="shared" si="337"/>
        <v>0</v>
      </c>
      <c r="AY1916" s="218">
        <f t="shared" si="338"/>
        <v>-9999</v>
      </c>
      <c r="AZ1916" s="63"/>
      <c r="BA1916" s="15">
        <f t="shared" si="339"/>
        <v>-2.7356411602726298E-3</v>
      </c>
      <c r="BB1916" s="15">
        <f t="shared" si="340"/>
        <v>0.4029668420013125</v>
      </c>
      <c r="BC1916" s="15">
        <f t="shared" si="341"/>
        <v>-0.61751157847624083</v>
      </c>
      <c r="BD1916" s="15">
        <f t="shared" si="342"/>
        <v>-0.10652366954492806</v>
      </c>
      <c r="BE1916" s="15">
        <f t="shared" si="343"/>
        <v>-2.965028905258007</v>
      </c>
      <c r="BF1916" s="15">
        <f t="shared" si="344"/>
        <v>-11.297910949131783</v>
      </c>
      <c r="BG1916" s="63">
        <f t="shared" si="347"/>
        <v>9.7786993762034928</v>
      </c>
      <c r="BH1916" s="63">
        <f t="shared" si="347"/>
        <v>9.7894726175737006</v>
      </c>
      <c r="BI1916" s="63">
        <f t="shared" si="347"/>
        <v>9.7705253791329838</v>
      </c>
      <c r="BJ1916" s="63">
        <f t="shared" si="347"/>
        <v>9.8039400735741484</v>
      </c>
      <c r="BK1916" s="63">
        <f t="shared" si="347"/>
        <v>9.7452814473518927</v>
      </c>
      <c r="BL1916" s="63">
        <f t="shared" si="347"/>
        <v>9.8491703599934741</v>
      </c>
      <c r="BM1916" s="63">
        <f t="shared" si="347"/>
        <v>9.6676216473938421</v>
      </c>
      <c r="BN1916" s="63">
        <f t="shared" si="345"/>
        <v>9.9950024885659339</v>
      </c>
      <c r="BO1916" s="63"/>
      <c r="BP1916" s="63"/>
    </row>
    <row r="1917" spans="27:68" x14ac:dyDescent="0.2">
      <c r="AA1917" s="217">
        <f t="shared" si="324"/>
        <v>-8.7334910939675485E-3</v>
      </c>
      <c r="AB1917" s="218">
        <f t="shared" si="325"/>
        <v>8.7334910939675485E-3</v>
      </c>
      <c r="AC1917" s="218">
        <f t="shared" si="326"/>
        <v>0</v>
      </c>
      <c r="AD1917" s="219">
        <f t="shared" si="327"/>
        <v>0</v>
      </c>
      <c r="AH1917" s="15">
        <f t="shared" si="328"/>
        <v>-2.9058447674383151E-2</v>
      </c>
      <c r="AI1917" s="15">
        <f t="shared" si="329"/>
        <v>0.86784475089518831</v>
      </c>
      <c r="AJ1917" s="15">
        <f t="shared" si="330"/>
        <v>-0.34557801426238927</v>
      </c>
      <c r="AK1917" s="15">
        <f t="shared" si="331"/>
        <v>-0.57281307343954613</v>
      </c>
      <c r="AL1917" s="15">
        <f t="shared" si="332"/>
        <v>-1.797541498954438</v>
      </c>
      <c r="AM1917" s="15">
        <f t="shared" si="333"/>
        <v>-1.2569818375265711</v>
      </c>
      <c r="AN1917" s="63">
        <f t="shared" si="346"/>
        <v>11.427189962028823</v>
      </c>
      <c r="AO1917" s="63">
        <f t="shared" si="346"/>
        <v>11.427367754312771</v>
      </c>
      <c r="AP1917" s="63">
        <f t="shared" si="346"/>
        <v>11.428089863368749</v>
      </c>
      <c r="AQ1917" s="63">
        <f t="shared" si="346"/>
        <v>11.431011199874796</v>
      </c>
      <c r="AR1917" s="63">
        <f t="shared" si="346"/>
        <v>11.442647265439536</v>
      </c>
      <c r="AS1917" s="63">
        <f t="shared" si="346"/>
        <v>11.486445582434989</v>
      </c>
      <c r="AT1917" s="63">
        <f t="shared" si="346"/>
        <v>11.626608381821566</v>
      </c>
      <c r="AU1917" s="63">
        <f t="shared" si="334"/>
        <v>11.961094544128683</v>
      </c>
      <c r="AV1917" s="217">
        <f t="shared" si="335"/>
        <v>-1.1469132254240177E-2</v>
      </c>
      <c r="AW1917" s="218">
        <f t="shared" si="336"/>
        <v>-9999</v>
      </c>
      <c r="AX1917" s="219">
        <f t="shared" si="337"/>
        <v>0</v>
      </c>
      <c r="AY1917" s="218">
        <f t="shared" si="338"/>
        <v>-9999</v>
      </c>
      <c r="AZ1917" s="63"/>
      <c r="BA1917" s="15">
        <f t="shared" si="339"/>
        <v>-2.7356411602726298E-3</v>
      </c>
      <c r="BB1917" s="15">
        <f t="shared" si="340"/>
        <v>0.4029668420013125</v>
      </c>
      <c r="BC1917" s="15">
        <f t="shared" si="341"/>
        <v>-0.61751157847624083</v>
      </c>
      <c r="BD1917" s="15">
        <f t="shared" si="342"/>
        <v>-0.10652366954492806</v>
      </c>
      <c r="BE1917" s="15">
        <f t="shared" si="343"/>
        <v>-2.965028905258007</v>
      </c>
      <c r="BF1917" s="15">
        <f t="shared" si="344"/>
        <v>-11.297910949131783</v>
      </c>
      <c r="BG1917" s="63">
        <f t="shared" si="347"/>
        <v>9.7786993762034928</v>
      </c>
      <c r="BH1917" s="63">
        <f t="shared" si="347"/>
        <v>9.7894726175737006</v>
      </c>
      <c r="BI1917" s="63">
        <f t="shared" si="347"/>
        <v>9.7705253791329838</v>
      </c>
      <c r="BJ1917" s="63">
        <f t="shared" si="347"/>
        <v>9.8039400735741484</v>
      </c>
      <c r="BK1917" s="63">
        <f t="shared" si="347"/>
        <v>9.7452814473518927</v>
      </c>
      <c r="BL1917" s="63">
        <f t="shared" si="347"/>
        <v>9.8491703599934741</v>
      </c>
      <c r="BM1917" s="63">
        <f t="shared" si="347"/>
        <v>9.6676216473938421</v>
      </c>
      <c r="BN1917" s="63">
        <f t="shared" si="345"/>
        <v>9.9950024885659339</v>
      </c>
      <c r="BO1917" s="63"/>
      <c r="BP1917" s="63"/>
    </row>
    <row r="1918" spans="27:68" x14ac:dyDescent="0.2">
      <c r="AA1918" s="217">
        <f t="shared" si="324"/>
        <v>-8.7334910939675485E-3</v>
      </c>
      <c r="AB1918" s="218">
        <f t="shared" si="325"/>
        <v>8.7334910939675485E-3</v>
      </c>
      <c r="AC1918" s="218">
        <f t="shared" si="326"/>
        <v>0</v>
      </c>
      <c r="AD1918" s="219">
        <f t="shared" si="327"/>
        <v>0</v>
      </c>
      <c r="AH1918" s="15">
        <f t="shared" si="328"/>
        <v>-2.9058447674383151E-2</v>
      </c>
      <c r="AI1918" s="15">
        <f t="shared" si="329"/>
        <v>0.86784475089518831</v>
      </c>
      <c r="AJ1918" s="15">
        <f t="shared" si="330"/>
        <v>-0.34557801426238927</v>
      </c>
      <c r="AK1918" s="15">
        <f t="shared" si="331"/>
        <v>-0.57281307343954613</v>
      </c>
      <c r="AL1918" s="15">
        <f t="shared" si="332"/>
        <v>-1.797541498954438</v>
      </c>
      <c r="AM1918" s="15">
        <f t="shared" si="333"/>
        <v>-1.2569818375265711</v>
      </c>
      <c r="AN1918" s="63">
        <f t="shared" si="346"/>
        <v>11.427189962028823</v>
      </c>
      <c r="AO1918" s="63">
        <f t="shared" si="346"/>
        <v>11.427367754312771</v>
      </c>
      <c r="AP1918" s="63">
        <f t="shared" si="346"/>
        <v>11.428089863368749</v>
      </c>
      <c r="AQ1918" s="63">
        <f t="shared" si="346"/>
        <v>11.431011199874796</v>
      </c>
      <c r="AR1918" s="63">
        <f t="shared" si="346"/>
        <v>11.442647265439536</v>
      </c>
      <c r="AS1918" s="63">
        <f t="shared" si="346"/>
        <v>11.486445582434989</v>
      </c>
      <c r="AT1918" s="63">
        <f t="shared" si="346"/>
        <v>11.626608381821566</v>
      </c>
      <c r="AU1918" s="63">
        <f t="shared" si="334"/>
        <v>11.961094544128683</v>
      </c>
      <c r="AV1918" s="217">
        <f t="shared" si="335"/>
        <v>-1.1469132254240177E-2</v>
      </c>
      <c r="AW1918" s="218">
        <f t="shared" si="336"/>
        <v>-9999</v>
      </c>
      <c r="AX1918" s="219">
        <f t="shared" si="337"/>
        <v>0</v>
      </c>
      <c r="AY1918" s="218">
        <f t="shared" si="338"/>
        <v>-9999</v>
      </c>
      <c r="AZ1918" s="63"/>
      <c r="BA1918" s="15">
        <f t="shared" si="339"/>
        <v>-2.7356411602726298E-3</v>
      </c>
      <c r="BB1918" s="15">
        <f t="shared" si="340"/>
        <v>0.4029668420013125</v>
      </c>
      <c r="BC1918" s="15">
        <f t="shared" si="341"/>
        <v>-0.61751157847624083</v>
      </c>
      <c r="BD1918" s="15">
        <f t="shared" si="342"/>
        <v>-0.10652366954492806</v>
      </c>
      <c r="BE1918" s="15">
        <f t="shared" si="343"/>
        <v>-2.965028905258007</v>
      </c>
      <c r="BF1918" s="15">
        <f t="shared" si="344"/>
        <v>-11.297910949131783</v>
      </c>
      <c r="BG1918" s="63">
        <f t="shared" si="347"/>
        <v>9.7786993762034928</v>
      </c>
      <c r="BH1918" s="63">
        <f t="shared" si="347"/>
        <v>9.7894726175737006</v>
      </c>
      <c r="BI1918" s="63">
        <f t="shared" si="347"/>
        <v>9.7705253791329838</v>
      </c>
      <c r="BJ1918" s="63">
        <f t="shared" si="347"/>
        <v>9.8039400735741484</v>
      </c>
      <c r="BK1918" s="63">
        <f t="shared" si="347"/>
        <v>9.7452814473518927</v>
      </c>
      <c r="BL1918" s="63">
        <f t="shared" si="347"/>
        <v>9.8491703599934741</v>
      </c>
      <c r="BM1918" s="63">
        <f t="shared" si="347"/>
        <v>9.6676216473938421</v>
      </c>
      <c r="BN1918" s="63">
        <f t="shared" si="345"/>
        <v>9.9950024885659339</v>
      </c>
      <c r="BO1918" s="63"/>
      <c r="BP1918" s="63"/>
    </row>
    <row r="1919" spans="27:68" x14ac:dyDescent="0.2">
      <c r="AA1919" s="217">
        <f t="shared" si="324"/>
        <v>-8.7334910939675485E-3</v>
      </c>
      <c r="AB1919" s="218">
        <f t="shared" si="325"/>
        <v>8.7334910939675485E-3</v>
      </c>
      <c r="AC1919" s="218">
        <f t="shared" si="326"/>
        <v>0</v>
      </c>
      <c r="AD1919" s="219">
        <f t="shared" si="327"/>
        <v>0</v>
      </c>
      <c r="AH1919" s="15">
        <f t="shared" si="328"/>
        <v>-2.9058447674383151E-2</v>
      </c>
      <c r="AI1919" s="15">
        <f t="shared" si="329"/>
        <v>0.86784475089518831</v>
      </c>
      <c r="AJ1919" s="15">
        <f t="shared" si="330"/>
        <v>-0.34557801426238927</v>
      </c>
      <c r="AK1919" s="15">
        <f t="shared" si="331"/>
        <v>-0.57281307343954613</v>
      </c>
      <c r="AL1919" s="15">
        <f t="shared" si="332"/>
        <v>-1.797541498954438</v>
      </c>
      <c r="AM1919" s="15">
        <f t="shared" si="333"/>
        <v>-1.2569818375265711</v>
      </c>
      <c r="AN1919" s="63">
        <f t="shared" si="346"/>
        <v>11.427189962028823</v>
      </c>
      <c r="AO1919" s="63">
        <f t="shared" si="346"/>
        <v>11.427367754312771</v>
      </c>
      <c r="AP1919" s="63">
        <f t="shared" si="346"/>
        <v>11.428089863368749</v>
      </c>
      <c r="AQ1919" s="63">
        <f t="shared" si="346"/>
        <v>11.431011199874796</v>
      </c>
      <c r="AR1919" s="63">
        <f t="shared" si="346"/>
        <v>11.442647265439536</v>
      </c>
      <c r="AS1919" s="63">
        <f t="shared" si="346"/>
        <v>11.486445582434989</v>
      </c>
      <c r="AT1919" s="63">
        <f t="shared" si="346"/>
        <v>11.626608381821566</v>
      </c>
      <c r="AU1919" s="63">
        <f t="shared" si="334"/>
        <v>11.961094544128683</v>
      </c>
      <c r="AV1919" s="217">
        <f t="shared" si="335"/>
        <v>-1.1469132254240177E-2</v>
      </c>
      <c r="AW1919" s="218">
        <f t="shared" si="336"/>
        <v>-9999</v>
      </c>
      <c r="AX1919" s="219">
        <f t="shared" si="337"/>
        <v>0</v>
      </c>
      <c r="AY1919" s="218">
        <f t="shared" si="338"/>
        <v>-9999</v>
      </c>
      <c r="AZ1919" s="63"/>
      <c r="BA1919" s="15">
        <f t="shared" si="339"/>
        <v>-2.7356411602726298E-3</v>
      </c>
      <c r="BB1919" s="15">
        <f t="shared" si="340"/>
        <v>0.4029668420013125</v>
      </c>
      <c r="BC1919" s="15">
        <f t="shared" si="341"/>
        <v>-0.61751157847624083</v>
      </c>
      <c r="BD1919" s="15">
        <f t="shared" si="342"/>
        <v>-0.10652366954492806</v>
      </c>
      <c r="BE1919" s="15">
        <f t="shared" si="343"/>
        <v>-2.965028905258007</v>
      </c>
      <c r="BF1919" s="15">
        <f t="shared" si="344"/>
        <v>-11.297910949131783</v>
      </c>
      <c r="BG1919" s="63">
        <f t="shared" si="347"/>
        <v>9.7786993762034928</v>
      </c>
      <c r="BH1919" s="63">
        <f t="shared" si="347"/>
        <v>9.7894726175737006</v>
      </c>
      <c r="BI1919" s="63">
        <f t="shared" si="347"/>
        <v>9.7705253791329838</v>
      </c>
      <c r="BJ1919" s="63">
        <f t="shared" si="347"/>
        <v>9.8039400735741484</v>
      </c>
      <c r="BK1919" s="63">
        <f t="shared" si="347"/>
        <v>9.7452814473518927</v>
      </c>
      <c r="BL1919" s="63">
        <f t="shared" si="347"/>
        <v>9.8491703599934741</v>
      </c>
      <c r="BM1919" s="63">
        <f t="shared" si="347"/>
        <v>9.6676216473938421</v>
      </c>
      <c r="BN1919" s="63">
        <f t="shared" si="345"/>
        <v>9.9950024885659339</v>
      </c>
      <c r="BO1919" s="63"/>
      <c r="BP1919" s="63"/>
    </row>
    <row r="1920" spans="27:68" x14ac:dyDescent="0.2">
      <c r="AA1920" s="217">
        <f t="shared" si="324"/>
        <v>-8.7334910939675485E-3</v>
      </c>
      <c r="AB1920" s="218">
        <f t="shared" si="325"/>
        <v>8.7334910939675485E-3</v>
      </c>
      <c r="AC1920" s="218">
        <f t="shared" si="326"/>
        <v>0</v>
      </c>
      <c r="AD1920" s="219">
        <f t="shared" si="327"/>
        <v>0</v>
      </c>
      <c r="AH1920" s="15">
        <f t="shared" si="328"/>
        <v>-2.9058447674383151E-2</v>
      </c>
      <c r="AI1920" s="15">
        <f t="shared" si="329"/>
        <v>0.86784475089518831</v>
      </c>
      <c r="AJ1920" s="15">
        <f t="shared" si="330"/>
        <v>-0.34557801426238927</v>
      </c>
      <c r="AK1920" s="15">
        <f t="shared" si="331"/>
        <v>-0.57281307343954613</v>
      </c>
      <c r="AL1920" s="15">
        <f t="shared" si="332"/>
        <v>-1.797541498954438</v>
      </c>
      <c r="AM1920" s="15">
        <f t="shared" si="333"/>
        <v>-1.2569818375265711</v>
      </c>
      <c r="AN1920" s="63">
        <f t="shared" si="346"/>
        <v>11.427189962028823</v>
      </c>
      <c r="AO1920" s="63">
        <f t="shared" si="346"/>
        <v>11.427367754312771</v>
      </c>
      <c r="AP1920" s="63">
        <f t="shared" si="346"/>
        <v>11.428089863368749</v>
      </c>
      <c r="AQ1920" s="63">
        <f t="shared" si="346"/>
        <v>11.431011199874796</v>
      </c>
      <c r="AR1920" s="63">
        <f t="shared" si="346"/>
        <v>11.442647265439536</v>
      </c>
      <c r="AS1920" s="63">
        <f t="shared" si="346"/>
        <v>11.486445582434989</v>
      </c>
      <c r="AT1920" s="63">
        <f t="shared" si="346"/>
        <v>11.626608381821566</v>
      </c>
      <c r="AU1920" s="63">
        <f t="shared" si="334"/>
        <v>11.961094544128683</v>
      </c>
      <c r="AV1920" s="217">
        <f t="shared" si="335"/>
        <v>-1.1469132254240177E-2</v>
      </c>
      <c r="AW1920" s="218">
        <f t="shared" si="336"/>
        <v>-9999</v>
      </c>
      <c r="AX1920" s="219">
        <f t="shared" si="337"/>
        <v>0</v>
      </c>
      <c r="AY1920" s="218">
        <f t="shared" si="338"/>
        <v>-9999</v>
      </c>
      <c r="AZ1920" s="63"/>
      <c r="BA1920" s="15">
        <f t="shared" si="339"/>
        <v>-2.7356411602726298E-3</v>
      </c>
      <c r="BB1920" s="15">
        <f t="shared" si="340"/>
        <v>0.4029668420013125</v>
      </c>
      <c r="BC1920" s="15">
        <f t="shared" si="341"/>
        <v>-0.61751157847624083</v>
      </c>
      <c r="BD1920" s="15">
        <f t="shared" si="342"/>
        <v>-0.10652366954492806</v>
      </c>
      <c r="BE1920" s="15">
        <f t="shared" si="343"/>
        <v>-2.965028905258007</v>
      </c>
      <c r="BF1920" s="15">
        <f t="shared" si="344"/>
        <v>-11.297910949131783</v>
      </c>
      <c r="BG1920" s="63">
        <f t="shared" si="347"/>
        <v>9.7786993762034928</v>
      </c>
      <c r="BH1920" s="63">
        <f t="shared" si="347"/>
        <v>9.7894726175737006</v>
      </c>
      <c r="BI1920" s="63">
        <f t="shared" si="347"/>
        <v>9.7705253791329838</v>
      </c>
      <c r="BJ1920" s="63">
        <f t="shared" si="347"/>
        <v>9.8039400735741484</v>
      </c>
      <c r="BK1920" s="63">
        <f t="shared" si="347"/>
        <v>9.7452814473518927</v>
      </c>
      <c r="BL1920" s="63">
        <f t="shared" si="347"/>
        <v>9.8491703599934741</v>
      </c>
      <c r="BM1920" s="63">
        <f t="shared" si="347"/>
        <v>9.6676216473938421</v>
      </c>
      <c r="BN1920" s="63">
        <f t="shared" si="345"/>
        <v>9.9950024885659339</v>
      </c>
      <c r="BO1920" s="63"/>
      <c r="BP1920" s="63"/>
    </row>
    <row r="1921" spans="27:68" x14ac:dyDescent="0.2">
      <c r="AA1921" s="217">
        <f t="shared" si="324"/>
        <v>-8.7334910939675485E-3</v>
      </c>
      <c r="AB1921" s="218">
        <f t="shared" si="325"/>
        <v>8.7334910939675485E-3</v>
      </c>
      <c r="AC1921" s="218">
        <f t="shared" si="326"/>
        <v>0</v>
      </c>
      <c r="AD1921" s="219">
        <f t="shared" si="327"/>
        <v>0</v>
      </c>
      <c r="AH1921" s="15">
        <f t="shared" si="328"/>
        <v>-2.9058447674383151E-2</v>
      </c>
      <c r="AI1921" s="15">
        <f t="shared" si="329"/>
        <v>0.86784475089518831</v>
      </c>
      <c r="AJ1921" s="15">
        <f t="shared" si="330"/>
        <v>-0.34557801426238927</v>
      </c>
      <c r="AK1921" s="15">
        <f t="shared" si="331"/>
        <v>-0.57281307343954613</v>
      </c>
      <c r="AL1921" s="15">
        <f t="shared" si="332"/>
        <v>-1.797541498954438</v>
      </c>
      <c r="AM1921" s="15">
        <f t="shared" si="333"/>
        <v>-1.2569818375265711</v>
      </c>
      <c r="AN1921" s="63">
        <f t="shared" ref="AN1921:AT1930" si="348">$AU1921+$AB$7*SIN(AO1921)</f>
        <v>11.427189962028823</v>
      </c>
      <c r="AO1921" s="63">
        <f t="shared" si="348"/>
        <v>11.427367754312771</v>
      </c>
      <c r="AP1921" s="63">
        <f t="shared" si="348"/>
        <v>11.428089863368749</v>
      </c>
      <c r="AQ1921" s="63">
        <f t="shared" si="348"/>
        <v>11.431011199874796</v>
      </c>
      <c r="AR1921" s="63">
        <f t="shared" si="348"/>
        <v>11.442647265439536</v>
      </c>
      <c r="AS1921" s="63">
        <f t="shared" si="348"/>
        <v>11.486445582434989</v>
      </c>
      <c r="AT1921" s="63">
        <f t="shared" si="348"/>
        <v>11.626608381821566</v>
      </c>
      <c r="AU1921" s="63">
        <f t="shared" si="334"/>
        <v>11.961094544128683</v>
      </c>
      <c r="AV1921" s="217">
        <f t="shared" si="335"/>
        <v>-1.1469132254240177E-2</v>
      </c>
      <c r="AW1921" s="218">
        <f t="shared" si="336"/>
        <v>-9999</v>
      </c>
      <c r="AX1921" s="219">
        <f t="shared" si="337"/>
        <v>0</v>
      </c>
      <c r="AY1921" s="218">
        <f t="shared" si="338"/>
        <v>-9999</v>
      </c>
      <c r="AZ1921" s="63"/>
      <c r="BA1921" s="15">
        <f t="shared" si="339"/>
        <v>-2.7356411602726298E-3</v>
      </c>
      <c r="BB1921" s="15">
        <f t="shared" si="340"/>
        <v>0.4029668420013125</v>
      </c>
      <c r="BC1921" s="15">
        <f t="shared" si="341"/>
        <v>-0.61751157847624083</v>
      </c>
      <c r="BD1921" s="15">
        <f t="shared" si="342"/>
        <v>-0.10652366954492806</v>
      </c>
      <c r="BE1921" s="15">
        <f t="shared" si="343"/>
        <v>-2.965028905258007</v>
      </c>
      <c r="BF1921" s="15">
        <f t="shared" si="344"/>
        <v>-11.297910949131783</v>
      </c>
      <c r="BG1921" s="63">
        <f t="shared" ref="BG1921:BM1930" si="349">$BN1921+$BB$7*SIN(BH1921)</f>
        <v>9.7786993762034928</v>
      </c>
      <c r="BH1921" s="63">
        <f t="shared" si="349"/>
        <v>9.7894726175737006</v>
      </c>
      <c r="BI1921" s="63">
        <f t="shared" si="349"/>
        <v>9.7705253791329838</v>
      </c>
      <c r="BJ1921" s="63">
        <f t="shared" si="349"/>
        <v>9.8039400735741484</v>
      </c>
      <c r="BK1921" s="63">
        <f t="shared" si="349"/>
        <v>9.7452814473518927</v>
      </c>
      <c r="BL1921" s="63">
        <f t="shared" si="349"/>
        <v>9.8491703599934741</v>
      </c>
      <c r="BM1921" s="63">
        <f t="shared" si="349"/>
        <v>9.6676216473938421</v>
      </c>
      <c r="BN1921" s="63">
        <f t="shared" si="345"/>
        <v>9.9950024885659339</v>
      </c>
      <c r="BO1921" s="63"/>
      <c r="BP1921" s="63"/>
    </row>
    <row r="1922" spans="27:68" x14ac:dyDescent="0.2">
      <c r="AA1922" s="217">
        <f t="shared" si="324"/>
        <v>-8.7334910939675485E-3</v>
      </c>
      <c r="AB1922" s="218">
        <f t="shared" si="325"/>
        <v>8.7334910939675485E-3</v>
      </c>
      <c r="AC1922" s="218">
        <f t="shared" si="326"/>
        <v>0</v>
      </c>
      <c r="AD1922" s="219">
        <f t="shared" si="327"/>
        <v>0</v>
      </c>
      <c r="AH1922" s="15">
        <f t="shared" si="328"/>
        <v>-2.9058447674383151E-2</v>
      </c>
      <c r="AI1922" s="15">
        <f t="shared" si="329"/>
        <v>0.86784475089518831</v>
      </c>
      <c r="AJ1922" s="15">
        <f t="shared" si="330"/>
        <v>-0.34557801426238927</v>
      </c>
      <c r="AK1922" s="15">
        <f t="shared" si="331"/>
        <v>-0.57281307343954613</v>
      </c>
      <c r="AL1922" s="15">
        <f t="shared" si="332"/>
        <v>-1.797541498954438</v>
      </c>
      <c r="AM1922" s="15">
        <f t="shared" si="333"/>
        <v>-1.2569818375265711</v>
      </c>
      <c r="AN1922" s="63">
        <f t="shared" si="348"/>
        <v>11.427189962028823</v>
      </c>
      <c r="AO1922" s="63">
        <f t="shared" si="348"/>
        <v>11.427367754312771</v>
      </c>
      <c r="AP1922" s="63">
        <f t="shared" si="348"/>
        <v>11.428089863368749</v>
      </c>
      <c r="AQ1922" s="63">
        <f t="shared" si="348"/>
        <v>11.431011199874796</v>
      </c>
      <c r="AR1922" s="63">
        <f t="shared" si="348"/>
        <v>11.442647265439536</v>
      </c>
      <c r="AS1922" s="63">
        <f t="shared" si="348"/>
        <v>11.486445582434989</v>
      </c>
      <c r="AT1922" s="63">
        <f t="shared" si="348"/>
        <v>11.626608381821566</v>
      </c>
      <c r="AU1922" s="63">
        <f t="shared" si="334"/>
        <v>11.961094544128683</v>
      </c>
      <c r="AV1922" s="217">
        <f t="shared" si="335"/>
        <v>-1.1469132254240177E-2</v>
      </c>
      <c r="AW1922" s="218">
        <f t="shared" si="336"/>
        <v>-9999</v>
      </c>
      <c r="AX1922" s="219">
        <f t="shared" si="337"/>
        <v>0</v>
      </c>
      <c r="AY1922" s="218">
        <f t="shared" si="338"/>
        <v>-9999</v>
      </c>
      <c r="AZ1922" s="63"/>
      <c r="BA1922" s="15">
        <f t="shared" si="339"/>
        <v>-2.7356411602726298E-3</v>
      </c>
      <c r="BB1922" s="15">
        <f t="shared" si="340"/>
        <v>0.4029668420013125</v>
      </c>
      <c r="BC1922" s="15">
        <f t="shared" si="341"/>
        <v>-0.61751157847624083</v>
      </c>
      <c r="BD1922" s="15">
        <f t="shared" si="342"/>
        <v>-0.10652366954492806</v>
      </c>
      <c r="BE1922" s="15">
        <f t="shared" si="343"/>
        <v>-2.965028905258007</v>
      </c>
      <c r="BF1922" s="15">
        <f t="shared" si="344"/>
        <v>-11.297910949131783</v>
      </c>
      <c r="BG1922" s="63">
        <f t="shared" si="349"/>
        <v>9.7786993762034928</v>
      </c>
      <c r="BH1922" s="63">
        <f t="shared" si="349"/>
        <v>9.7894726175737006</v>
      </c>
      <c r="BI1922" s="63">
        <f t="shared" si="349"/>
        <v>9.7705253791329838</v>
      </c>
      <c r="BJ1922" s="63">
        <f t="shared" si="349"/>
        <v>9.8039400735741484</v>
      </c>
      <c r="BK1922" s="63">
        <f t="shared" si="349"/>
        <v>9.7452814473518927</v>
      </c>
      <c r="BL1922" s="63">
        <f t="shared" si="349"/>
        <v>9.8491703599934741</v>
      </c>
      <c r="BM1922" s="63">
        <f t="shared" si="349"/>
        <v>9.6676216473938421</v>
      </c>
      <c r="BN1922" s="63">
        <f t="shared" si="345"/>
        <v>9.9950024885659339</v>
      </c>
      <c r="BO1922" s="63"/>
      <c r="BP1922" s="63"/>
    </row>
    <row r="1923" spans="27:68" x14ac:dyDescent="0.2">
      <c r="AA1923" s="217">
        <f t="shared" si="324"/>
        <v>-8.7334910939675485E-3</v>
      </c>
      <c r="AB1923" s="218">
        <f t="shared" si="325"/>
        <v>8.7334910939675485E-3</v>
      </c>
      <c r="AC1923" s="218">
        <f t="shared" si="326"/>
        <v>0</v>
      </c>
      <c r="AD1923" s="219">
        <f t="shared" si="327"/>
        <v>0</v>
      </c>
      <c r="AH1923" s="15">
        <f t="shared" si="328"/>
        <v>-2.9058447674383151E-2</v>
      </c>
      <c r="AI1923" s="15">
        <f t="shared" si="329"/>
        <v>0.86784475089518831</v>
      </c>
      <c r="AJ1923" s="15">
        <f t="shared" si="330"/>
        <v>-0.34557801426238927</v>
      </c>
      <c r="AK1923" s="15">
        <f t="shared" si="331"/>
        <v>-0.57281307343954613</v>
      </c>
      <c r="AL1923" s="15">
        <f t="shared" si="332"/>
        <v>-1.797541498954438</v>
      </c>
      <c r="AM1923" s="15">
        <f t="shared" si="333"/>
        <v>-1.2569818375265711</v>
      </c>
      <c r="AN1923" s="63">
        <f t="shared" si="348"/>
        <v>11.427189962028823</v>
      </c>
      <c r="AO1923" s="63">
        <f t="shared" si="348"/>
        <v>11.427367754312771</v>
      </c>
      <c r="AP1923" s="63">
        <f t="shared" si="348"/>
        <v>11.428089863368749</v>
      </c>
      <c r="AQ1923" s="63">
        <f t="shared" si="348"/>
        <v>11.431011199874796</v>
      </c>
      <c r="AR1923" s="63">
        <f t="shared" si="348"/>
        <v>11.442647265439536</v>
      </c>
      <c r="AS1923" s="63">
        <f t="shared" si="348"/>
        <v>11.486445582434989</v>
      </c>
      <c r="AT1923" s="63">
        <f t="shared" si="348"/>
        <v>11.626608381821566</v>
      </c>
      <c r="AU1923" s="63">
        <f t="shared" si="334"/>
        <v>11.961094544128683</v>
      </c>
      <c r="AV1923" s="217">
        <f t="shared" si="335"/>
        <v>-1.1469132254240177E-2</v>
      </c>
      <c r="AW1923" s="218">
        <f t="shared" si="336"/>
        <v>-9999</v>
      </c>
      <c r="AX1923" s="219">
        <f t="shared" si="337"/>
        <v>0</v>
      </c>
      <c r="AY1923" s="218">
        <f t="shared" si="338"/>
        <v>-9999</v>
      </c>
      <c r="AZ1923" s="63"/>
      <c r="BA1923" s="15">
        <f t="shared" si="339"/>
        <v>-2.7356411602726298E-3</v>
      </c>
      <c r="BB1923" s="15">
        <f t="shared" si="340"/>
        <v>0.4029668420013125</v>
      </c>
      <c r="BC1923" s="15">
        <f t="shared" si="341"/>
        <v>-0.61751157847624083</v>
      </c>
      <c r="BD1923" s="15">
        <f t="shared" si="342"/>
        <v>-0.10652366954492806</v>
      </c>
      <c r="BE1923" s="15">
        <f t="shared" si="343"/>
        <v>-2.965028905258007</v>
      </c>
      <c r="BF1923" s="15">
        <f t="shared" si="344"/>
        <v>-11.297910949131783</v>
      </c>
      <c r="BG1923" s="63">
        <f t="shared" si="349"/>
        <v>9.7786993762034928</v>
      </c>
      <c r="BH1923" s="63">
        <f t="shared" si="349"/>
        <v>9.7894726175737006</v>
      </c>
      <c r="BI1923" s="63">
        <f t="shared" si="349"/>
        <v>9.7705253791329838</v>
      </c>
      <c r="BJ1923" s="63">
        <f t="shared" si="349"/>
        <v>9.8039400735741484</v>
      </c>
      <c r="BK1923" s="63">
        <f t="shared" si="349"/>
        <v>9.7452814473518927</v>
      </c>
      <c r="BL1923" s="63">
        <f t="shared" si="349"/>
        <v>9.8491703599934741</v>
      </c>
      <c r="BM1923" s="63">
        <f t="shared" si="349"/>
        <v>9.6676216473938421</v>
      </c>
      <c r="BN1923" s="63">
        <f t="shared" si="345"/>
        <v>9.9950024885659339</v>
      </c>
      <c r="BO1923" s="63"/>
      <c r="BP1923" s="63"/>
    </row>
    <row r="1924" spans="27:68" x14ac:dyDescent="0.2">
      <c r="AA1924" s="217">
        <f t="shared" si="324"/>
        <v>-8.7334910939675485E-3</v>
      </c>
      <c r="AB1924" s="218">
        <f t="shared" si="325"/>
        <v>8.7334910939675485E-3</v>
      </c>
      <c r="AC1924" s="218">
        <f t="shared" si="326"/>
        <v>0</v>
      </c>
      <c r="AD1924" s="219">
        <f t="shared" si="327"/>
        <v>0</v>
      </c>
      <c r="AH1924" s="15">
        <f t="shared" si="328"/>
        <v>-2.9058447674383151E-2</v>
      </c>
      <c r="AI1924" s="15">
        <f t="shared" si="329"/>
        <v>0.86784475089518831</v>
      </c>
      <c r="AJ1924" s="15">
        <f t="shared" si="330"/>
        <v>-0.34557801426238927</v>
      </c>
      <c r="AK1924" s="15">
        <f t="shared" si="331"/>
        <v>-0.57281307343954613</v>
      </c>
      <c r="AL1924" s="15">
        <f t="shared" si="332"/>
        <v>-1.797541498954438</v>
      </c>
      <c r="AM1924" s="15">
        <f t="shared" si="333"/>
        <v>-1.2569818375265711</v>
      </c>
      <c r="AN1924" s="63">
        <f t="shared" si="348"/>
        <v>11.427189962028823</v>
      </c>
      <c r="AO1924" s="63">
        <f t="shared" si="348"/>
        <v>11.427367754312771</v>
      </c>
      <c r="AP1924" s="63">
        <f t="shared" si="348"/>
        <v>11.428089863368749</v>
      </c>
      <c r="AQ1924" s="63">
        <f t="shared" si="348"/>
        <v>11.431011199874796</v>
      </c>
      <c r="AR1924" s="63">
        <f t="shared" si="348"/>
        <v>11.442647265439536</v>
      </c>
      <c r="AS1924" s="63">
        <f t="shared" si="348"/>
        <v>11.486445582434989</v>
      </c>
      <c r="AT1924" s="63">
        <f t="shared" si="348"/>
        <v>11.626608381821566</v>
      </c>
      <c r="AU1924" s="63">
        <f t="shared" si="334"/>
        <v>11.961094544128683</v>
      </c>
      <c r="AV1924" s="217">
        <f t="shared" si="335"/>
        <v>-1.1469132254240177E-2</v>
      </c>
      <c r="AW1924" s="218">
        <f t="shared" si="336"/>
        <v>-9999</v>
      </c>
      <c r="AX1924" s="219">
        <f t="shared" si="337"/>
        <v>0</v>
      </c>
      <c r="AY1924" s="218">
        <f t="shared" si="338"/>
        <v>-9999</v>
      </c>
      <c r="AZ1924" s="63"/>
      <c r="BA1924" s="15">
        <f t="shared" si="339"/>
        <v>-2.7356411602726298E-3</v>
      </c>
      <c r="BB1924" s="15">
        <f t="shared" si="340"/>
        <v>0.4029668420013125</v>
      </c>
      <c r="BC1924" s="15">
        <f t="shared" si="341"/>
        <v>-0.61751157847624083</v>
      </c>
      <c r="BD1924" s="15">
        <f t="shared" si="342"/>
        <v>-0.10652366954492806</v>
      </c>
      <c r="BE1924" s="15">
        <f t="shared" si="343"/>
        <v>-2.965028905258007</v>
      </c>
      <c r="BF1924" s="15">
        <f t="shared" si="344"/>
        <v>-11.297910949131783</v>
      </c>
      <c r="BG1924" s="63">
        <f t="shared" si="349"/>
        <v>9.7786993762034928</v>
      </c>
      <c r="BH1924" s="63">
        <f t="shared" si="349"/>
        <v>9.7894726175737006</v>
      </c>
      <c r="BI1924" s="63">
        <f t="shared" si="349"/>
        <v>9.7705253791329838</v>
      </c>
      <c r="BJ1924" s="63">
        <f t="shared" si="349"/>
        <v>9.8039400735741484</v>
      </c>
      <c r="BK1924" s="63">
        <f t="shared" si="349"/>
        <v>9.7452814473518927</v>
      </c>
      <c r="BL1924" s="63">
        <f t="shared" si="349"/>
        <v>9.8491703599934741</v>
      </c>
      <c r="BM1924" s="63">
        <f t="shared" si="349"/>
        <v>9.6676216473938421</v>
      </c>
      <c r="BN1924" s="63">
        <f t="shared" si="345"/>
        <v>9.9950024885659339</v>
      </c>
      <c r="BO1924" s="63"/>
      <c r="BP1924" s="63"/>
    </row>
    <row r="1925" spans="27:68" x14ac:dyDescent="0.2">
      <c r="AA1925" s="217">
        <f t="shared" si="324"/>
        <v>-8.7334910939675485E-3</v>
      </c>
      <c r="AB1925" s="218">
        <f t="shared" si="325"/>
        <v>8.7334910939675485E-3</v>
      </c>
      <c r="AC1925" s="218">
        <f t="shared" si="326"/>
        <v>0</v>
      </c>
      <c r="AD1925" s="219">
        <f t="shared" si="327"/>
        <v>0</v>
      </c>
      <c r="AH1925" s="15">
        <f t="shared" si="328"/>
        <v>-2.9058447674383151E-2</v>
      </c>
      <c r="AI1925" s="15">
        <f t="shared" si="329"/>
        <v>0.86784475089518831</v>
      </c>
      <c r="AJ1925" s="15">
        <f t="shared" si="330"/>
        <v>-0.34557801426238927</v>
      </c>
      <c r="AK1925" s="15">
        <f t="shared" si="331"/>
        <v>-0.57281307343954613</v>
      </c>
      <c r="AL1925" s="15">
        <f t="shared" si="332"/>
        <v>-1.797541498954438</v>
      </c>
      <c r="AM1925" s="15">
        <f t="shared" si="333"/>
        <v>-1.2569818375265711</v>
      </c>
      <c r="AN1925" s="63">
        <f t="shared" si="348"/>
        <v>11.427189962028823</v>
      </c>
      <c r="AO1925" s="63">
        <f t="shared" si="348"/>
        <v>11.427367754312771</v>
      </c>
      <c r="AP1925" s="63">
        <f t="shared" si="348"/>
        <v>11.428089863368749</v>
      </c>
      <c r="AQ1925" s="63">
        <f t="shared" si="348"/>
        <v>11.431011199874796</v>
      </c>
      <c r="AR1925" s="63">
        <f t="shared" si="348"/>
        <v>11.442647265439536</v>
      </c>
      <c r="AS1925" s="63">
        <f t="shared" si="348"/>
        <v>11.486445582434989</v>
      </c>
      <c r="AT1925" s="63">
        <f t="shared" si="348"/>
        <v>11.626608381821566</v>
      </c>
      <c r="AU1925" s="63">
        <f t="shared" si="334"/>
        <v>11.961094544128683</v>
      </c>
      <c r="AV1925" s="217">
        <f t="shared" si="335"/>
        <v>-1.1469132254240177E-2</v>
      </c>
      <c r="AW1925" s="218">
        <f t="shared" si="336"/>
        <v>-9999</v>
      </c>
      <c r="AX1925" s="219">
        <f t="shared" si="337"/>
        <v>0</v>
      </c>
      <c r="AY1925" s="218">
        <f t="shared" si="338"/>
        <v>-9999</v>
      </c>
      <c r="AZ1925" s="63"/>
      <c r="BA1925" s="15">
        <f t="shared" si="339"/>
        <v>-2.7356411602726298E-3</v>
      </c>
      <c r="BB1925" s="15">
        <f t="shared" si="340"/>
        <v>0.4029668420013125</v>
      </c>
      <c r="BC1925" s="15">
        <f t="shared" si="341"/>
        <v>-0.61751157847624083</v>
      </c>
      <c r="BD1925" s="15">
        <f t="shared" si="342"/>
        <v>-0.10652366954492806</v>
      </c>
      <c r="BE1925" s="15">
        <f t="shared" si="343"/>
        <v>-2.965028905258007</v>
      </c>
      <c r="BF1925" s="15">
        <f t="shared" si="344"/>
        <v>-11.297910949131783</v>
      </c>
      <c r="BG1925" s="63">
        <f t="shared" si="349"/>
        <v>9.7786993762034928</v>
      </c>
      <c r="BH1925" s="63">
        <f t="shared" si="349"/>
        <v>9.7894726175737006</v>
      </c>
      <c r="BI1925" s="63">
        <f t="shared" si="349"/>
        <v>9.7705253791329838</v>
      </c>
      <c r="BJ1925" s="63">
        <f t="shared" si="349"/>
        <v>9.8039400735741484</v>
      </c>
      <c r="BK1925" s="63">
        <f t="shared" si="349"/>
        <v>9.7452814473518927</v>
      </c>
      <c r="BL1925" s="63">
        <f t="shared" si="349"/>
        <v>9.8491703599934741</v>
      </c>
      <c r="BM1925" s="63">
        <f t="shared" si="349"/>
        <v>9.6676216473938421</v>
      </c>
      <c r="BN1925" s="63">
        <f t="shared" si="345"/>
        <v>9.9950024885659339</v>
      </c>
      <c r="BO1925" s="63"/>
      <c r="BP1925" s="63"/>
    </row>
    <row r="1926" spans="27:68" x14ac:dyDescent="0.2">
      <c r="AA1926" s="217">
        <f t="shared" si="324"/>
        <v>-8.7334910939675485E-3</v>
      </c>
      <c r="AB1926" s="218">
        <f t="shared" si="325"/>
        <v>8.7334910939675485E-3</v>
      </c>
      <c r="AC1926" s="218">
        <f t="shared" si="326"/>
        <v>0</v>
      </c>
      <c r="AD1926" s="219">
        <f t="shared" si="327"/>
        <v>0</v>
      </c>
      <c r="AH1926" s="15">
        <f t="shared" si="328"/>
        <v>-2.9058447674383151E-2</v>
      </c>
      <c r="AI1926" s="15">
        <f t="shared" si="329"/>
        <v>0.86784475089518831</v>
      </c>
      <c r="AJ1926" s="15">
        <f t="shared" si="330"/>
        <v>-0.34557801426238927</v>
      </c>
      <c r="AK1926" s="15">
        <f t="shared" si="331"/>
        <v>-0.57281307343954613</v>
      </c>
      <c r="AL1926" s="15">
        <f t="shared" si="332"/>
        <v>-1.797541498954438</v>
      </c>
      <c r="AM1926" s="15">
        <f t="shared" si="333"/>
        <v>-1.2569818375265711</v>
      </c>
      <c r="AN1926" s="63">
        <f t="shared" si="348"/>
        <v>11.427189962028823</v>
      </c>
      <c r="AO1926" s="63">
        <f t="shared" si="348"/>
        <v>11.427367754312771</v>
      </c>
      <c r="AP1926" s="63">
        <f t="shared" si="348"/>
        <v>11.428089863368749</v>
      </c>
      <c r="AQ1926" s="63">
        <f t="shared" si="348"/>
        <v>11.431011199874796</v>
      </c>
      <c r="AR1926" s="63">
        <f t="shared" si="348"/>
        <v>11.442647265439536</v>
      </c>
      <c r="AS1926" s="63">
        <f t="shared" si="348"/>
        <v>11.486445582434989</v>
      </c>
      <c r="AT1926" s="63">
        <f t="shared" si="348"/>
        <v>11.626608381821566</v>
      </c>
      <c r="AU1926" s="63">
        <f t="shared" si="334"/>
        <v>11.961094544128683</v>
      </c>
      <c r="AV1926" s="217">
        <f t="shared" si="335"/>
        <v>-1.1469132254240177E-2</v>
      </c>
      <c r="AW1926" s="218">
        <f t="shared" si="336"/>
        <v>-9999</v>
      </c>
      <c r="AX1926" s="219">
        <f t="shared" si="337"/>
        <v>0</v>
      </c>
      <c r="AY1926" s="218">
        <f t="shared" si="338"/>
        <v>-9999</v>
      </c>
      <c r="AZ1926" s="63"/>
      <c r="BA1926" s="15">
        <f t="shared" si="339"/>
        <v>-2.7356411602726298E-3</v>
      </c>
      <c r="BB1926" s="15">
        <f t="shared" si="340"/>
        <v>0.4029668420013125</v>
      </c>
      <c r="BC1926" s="15">
        <f t="shared" si="341"/>
        <v>-0.61751157847624083</v>
      </c>
      <c r="BD1926" s="15">
        <f t="shared" si="342"/>
        <v>-0.10652366954492806</v>
      </c>
      <c r="BE1926" s="15">
        <f t="shared" si="343"/>
        <v>-2.965028905258007</v>
      </c>
      <c r="BF1926" s="15">
        <f t="shared" si="344"/>
        <v>-11.297910949131783</v>
      </c>
      <c r="BG1926" s="63">
        <f t="shared" si="349"/>
        <v>9.7786993762034928</v>
      </c>
      <c r="BH1926" s="63">
        <f t="shared" si="349"/>
        <v>9.7894726175737006</v>
      </c>
      <c r="BI1926" s="63">
        <f t="shared" si="349"/>
        <v>9.7705253791329838</v>
      </c>
      <c r="BJ1926" s="63">
        <f t="shared" si="349"/>
        <v>9.8039400735741484</v>
      </c>
      <c r="BK1926" s="63">
        <f t="shared" si="349"/>
        <v>9.7452814473518927</v>
      </c>
      <c r="BL1926" s="63">
        <f t="shared" si="349"/>
        <v>9.8491703599934741</v>
      </c>
      <c r="BM1926" s="63">
        <f t="shared" si="349"/>
        <v>9.6676216473938421</v>
      </c>
      <c r="BN1926" s="63">
        <f t="shared" si="345"/>
        <v>9.9950024885659339</v>
      </c>
      <c r="BO1926" s="63"/>
      <c r="BP1926" s="63"/>
    </row>
    <row r="1927" spans="27:68" x14ac:dyDescent="0.2">
      <c r="AA1927" s="217">
        <f t="shared" si="324"/>
        <v>-8.7334910939675485E-3</v>
      </c>
      <c r="AB1927" s="218">
        <f t="shared" si="325"/>
        <v>8.7334910939675485E-3</v>
      </c>
      <c r="AC1927" s="218">
        <f t="shared" si="326"/>
        <v>0</v>
      </c>
      <c r="AD1927" s="219">
        <f t="shared" si="327"/>
        <v>0</v>
      </c>
      <c r="AH1927" s="15">
        <f t="shared" si="328"/>
        <v>-2.9058447674383151E-2</v>
      </c>
      <c r="AI1927" s="15">
        <f t="shared" si="329"/>
        <v>0.86784475089518831</v>
      </c>
      <c r="AJ1927" s="15">
        <f t="shared" si="330"/>
        <v>-0.34557801426238927</v>
      </c>
      <c r="AK1927" s="15">
        <f t="shared" si="331"/>
        <v>-0.57281307343954613</v>
      </c>
      <c r="AL1927" s="15">
        <f t="shared" si="332"/>
        <v>-1.797541498954438</v>
      </c>
      <c r="AM1927" s="15">
        <f t="shared" si="333"/>
        <v>-1.2569818375265711</v>
      </c>
      <c r="AN1927" s="63">
        <f t="shared" si="348"/>
        <v>11.427189962028823</v>
      </c>
      <c r="AO1927" s="63">
        <f t="shared" si="348"/>
        <v>11.427367754312771</v>
      </c>
      <c r="AP1927" s="63">
        <f t="shared" si="348"/>
        <v>11.428089863368749</v>
      </c>
      <c r="AQ1927" s="63">
        <f t="shared" si="348"/>
        <v>11.431011199874796</v>
      </c>
      <c r="AR1927" s="63">
        <f t="shared" si="348"/>
        <v>11.442647265439536</v>
      </c>
      <c r="AS1927" s="63">
        <f t="shared" si="348"/>
        <v>11.486445582434989</v>
      </c>
      <c r="AT1927" s="63">
        <f t="shared" si="348"/>
        <v>11.626608381821566</v>
      </c>
      <c r="AU1927" s="63">
        <f t="shared" si="334"/>
        <v>11.961094544128683</v>
      </c>
      <c r="AV1927" s="217">
        <f t="shared" si="335"/>
        <v>-1.1469132254240177E-2</v>
      </c>
      <c r="AW1927" s="218">
        <f t="shared" si="336"/>
        <v>-9999</v>
      </c>
      <c r="AX1927" s="219">
        <f t="shared" si="337"/>
        <v>0</v>
      </c>
      <c r="AY1927" s="218">
        <f t="shared" si="338"/>
        <v>-9999</v>
      </c>
      <c r="AZ1927" s="63"/>
      <c r="BA1927" s="15">
        <f t="shared" si="339"/>
        <v>-2.7356411602726298E-3</v>
      </c>
      <c r="BB1927" s="15">
        <f t="shared" si="340"/>
        <v>0.4029668420013125</v>
      </c>
      <c r="BC1927" s="15">
        <f t="shared" si="341"/>
        <v>-0.61751157847624083</v>
      </c>
      <c r="BD1927" s="15">
        <f t="shared" si="342"/>
        <v>-0.10652366954492806</v>
      </c>
      <c r="BE1927" s="15">
        <f t="shared" si="343"/>
        <v>-2.965028905258007</v>
      </c>
      <c r="BF1927" s="15">
        <f t="shared" si="344"/>
        <v>-11.297910949131783</v>
      </c>
      <c r="BG1927" s="63">
        <f t="shared" si="349"/>
        <v>9.7786993762034928</v>
      </c>
      <c r="BH1927" s="63">
        <f t="shared" si="349"/>
        <v>9.7894726175737006</v>
      </c>
      <c r="BI1927" s="63">
        <f t="shared" si="349"/>
        <v>9.7705253791329838</v>
      </c>
      <c r="BJ1927" s="63">
        <f t="shared" si="349"/>
        <v>9.8039400735741484</v>
      </c>
      <c r="BK1927" s="63">
        <f t="shared" si="349"/>
        <v>9.7452814473518927</v>
      </c>
      <c r="BL1927" s="63">
        <f t="shared" si="349"/>
        <v>9.8491703599934741</v>
      </c>
      <c r="BM1927" s="63">
        <f t="shared" si="349"/>
        <v>9.6676216473938421</v>
      </c>
      <c r="BN1927" s="63">
        <f t="shared" si="345"/>
        <v>9.9950024885659339</v>
      </c>
      <c r="BO1927" s="63"/>
      <c r="BP1927" s="63"/>
    </row>
    <row r="1928" spans="27:68" x14ac:dyDescent="0.2">
      <c r="AA1928" s="217">
        <f t="shared" si="324"/>
        <v>-8.7334910939675485E-3</v>
      </c>
      <c r="AB1928" s="218">
        <f t="shared" si="325"/>
        <v>8.7334910939675485E-3</v>
      </c>
      <c r="AC1928" s="218">
        <f t="shared" si="326"/>
        <v>0</v>
      </c>
      <c r="AD1928" s="219">
        <f t="shared" si="327"/>
        <v>0</v>
      </c>
      <c r="AH1928" s="15">
        <f t="shared" si="328"/>
        <v>-2.9058447674383151E-2</v>
      </c>
      <c r="AI1928" s="15">
        <f t="shared" si="329"/>
        <v>0.86784475089518831</v>
      </c>
      <c r="AJ1928" s="15">
        <f t="shared" si="330"/>
        <v>-0.34557801426238927</v>
      </c>
      <c r="AK1928" s="15">
        <f t="shared" si="331"/>
        <v>-0.57281307343954613</v>
      </c>
      <c r="AL1928" s="15">
        <f t="shared" si="332"/>
        <v>-1.797541498954438</v>
      </c>
      <c r="AM1928" s="15">
        <f t="shared" si="333"/>
        <v>-1.2569818375265711</v>
      </c>
      <c r="AN1928" s="63">
        <f t="shared" si="348"/>
        <v>11.427189962028823</v>
      </c>
      <c r="AO1928" s="63">
        <f t="shared" si="348"/>
        <v>11.427367754312771</v>
      </c>
      <c r="AP1928" s="63">
        <f t="shared" si="348"/>
        <v>11.428089863368749</v>
      </c>
      <c r="AQ1928" s="63">
        <f t="shared" si="348"/>
        <v>11.431011199874796</v>
      </c>
      <c r="AR1928" s="63">
        <f t="shared" si="348"/>
        <v>11.442647265439536</v>
      </c>
      <c r="AS1928" s="63">
        <f t="shared" si="348"/>
        <v>11.486445582434989</v>
      </c>
      <c r="AT1928" s="63">
        <f t="shared" si="348"/>
        <v>11.626608381821566</v>
      </c>
      <c r="AU1928" s="63">
        <f t="shared" si="334"/>
        <v>11.961094544128683</v>
      </c>
      <c r="AV1928" s="217">
        <f t="shared" si="335"/>
        <v>-1.1469132254240177E-2</v>
      </c>
      <c r="AW1928" s="218">
        <f t="shared" si="336"/>
        <v>-9999</v>
      </c>
      <c r="AX1928" s="219">
        <f t="shared" si="337"/>
        <v>0</v>
      </c>
      <c r="AY1928" s="218">
        <f t="shared" si="338"/>
        <v>-9999</v>
      </c>
      <c r="AZ1928" s="63"/>
      <c r="BA1928" s="15">
        <f t="shared" si="339"/>
        <v>-2.7356411602726298E-3</v>
      </c>
      <c r="BB1928" s="15">
        <f t="shared" si="340"/>
        <v>0.4029668420013125</v>
      </c>
      <c r="BC1928" s="15">
        <f t="shared" si="341"/>
        <v>-0.61751157847624083</v>
      </c>
      <c r="BD1928" s="15">
        <f t="shared" si="342"/>
        <v>-0.10652366954492806</v>
      </c>
      <c r="BE1928" s="15">
        <f t="shared" si="343"/>
        <v>-2.965028905258007</v>
      </c>
      <c r="BF1928" s="15">
        <f t="shared" si="344"/>
        <v>-11.297910949131783</v>
      </c>
      <c r="BG1928" s="63">
        <f t="shared" si="349"/>
        <v>9.7786993762034928</v>
      </c>
      <c r="BH1928" s="63">
        <f t="shared" si="349"/>
        <v>9.7894726175737006</v>
      </c>
      <c r="BI1928" s="63">
        <f t="shared" si="349"/>
        <v>9.7705253791329838</v>
      </c>
      <c r="BJ1928" s="63">
        <f t="shared" si="349"/>
        <v>9.8039400735741484</v>
      </c>
      <c r="BK1928" s="63">
        <f t="shared" si="349"/>
        <v>9.7452814473518927</v>
      </c>
      <c r="BL1928" s="63">
        <f t="shared" si="349"/>
        <v>9.8491703599934741</v>
      </c>
      <c r="BM1928" s="63">
        <f t="shared" si="349"/>
        <v>9.6676216473938421</v>
      </c>
      <c r="BN1928" s="63">
        <f t="shared" si="345"/>
        <v>9.9950024885659339</v>
      </c>
      <c r="BO1928" s="63"/>
      <c r="BP1928" s="63"/>
    </row>
    <row r="1929" spans="27:68" x14ac:dyDescent="0.2">
      <c r="AA1929" s="217">
        <f t="shared" si="324"/>
        <v>-8.7334910939675485E-3</v>
      </c>
      <c r="AB1929" s="218">
        <f t="shared" si="325"/>
        <v>8.7334910939675485E-3</v>
      </c>
      <c r="AC1929" s="218">
        <f t="shared" si="326"/>
        <v>0</v>
      </c>
      <c r="AD1929" s="219">
        <f t="shared" si="327"/>
        <v>0</v>
      </c>
      <c r="AH1929" s="15">
        <f t="shared" si="328"/>
        <v>-2.9058447674383151E-2</v>
      </c>
      <c r="AI1929" s="15">
        <f t="shared" si="329"/>
        <v>0.86784475089518831</v>
      </c>
      <c r="AJ1929" s="15">
        <f t="shared" si="330"/>
        <v>-0.34557801426238927</v>
      </c>
      <c r="AK1929" s="15">
        <f t="shared" si="331"/>
        <v>-0.57281307343954613</v>
      </c>
      <c r="AL1929" s="15">
        <f t="shared" si="332"/>
        <v>-1.797541498954438</v>
      </c>
      <c r="AM1929" s="15">
        <f t="shared" si="333"/>
        <v>-1.2569818375265711</v>
      </c>
      <c r="AN1929" s="63">
        <f t="shared" si="348"/>
        <v>11.427189962028823</v>
      </c>
      <c r="AO1929" s="63">
        <f t="shared" si="348"/>
        <v>11.427367754312771</v>
      </c>
      <c r="AP1929" s="63">
        <f t="shared" si="348"/>
        <v>11.428089863368749</v>
      </c>
      <c r="AQ1929" s="63">
        <f t="shared" si="348"/>
        <v>11.431011199874796</v>
      </c>
      <c r="AR1929" s="63">
        <f t="shared" si="348"/>
        <v>11.442647265439536</v>
      </c>
      <c r="AS1929" s="63">
        <f t="shared" si="348"/>
        <v>11.486445582434989</v>
      </c>
      <c r="AT1929" s="63">
        <f t="shared" si="348"/>
        <v>11.626608381821566</v>
      </c>
      <c r="AU1929" s="63">
        <f t="shared" si="334"/>
        <v>11.961094544128683</v>
      </c>
      <c r="AV1929" s="217">
        <f t="shared" si="335"/>
        <v>-1.1469132254240177E-2</v>
      </c>
      <c r="AW1929" s="218">
        <f t="shared" si="336"/>
        <v>-9999</v>
      </c>
      <c r="AX1929" s="219">
        <f t="shared" si="337"/>
        <v>0</v>
      </c>
      <c r="AY1929" s="218">
        <f t="shared" si="338"/>
        <v>-9999</v>
      </c>
      <c r="AZ1929" s="63"/>
      <c r="BA1929" s="15">
        <f t="shared" si="339"/>
        <v>-2.7356411602726298E-3</v>
      </c>
      <c r="BB1929" s="15">
        <f t="shared" si="340"/>
        <v>0.4029668420013125</v>
      </c>
      <c r="BC1929" s="15">
        <f t="shared" si="341"/>
        <v>-0.61751157847624083</v>
      </c>
      <c r="BD1929" s="15">
        <f t="shared" si="342"/>
        <v>-0.10652366954492806</v>
      </c>
      <c r="BE1929" s="15">
        <f t="shared" si="343"/>
        <v>-2.965028905258007</v>
      </c>
      <c r="BF1929" s="15">
        <f t="shared" si="344"/>
        <v>-11.297910949131783</v>
      </c>
      <c r="BG1929" s="63">
        <f t="shared" si="349"/>
        <v>9.7786993762034928</v>
      </c>
      <c r="BH1929" s="63">
        <f t="shared" si="349"/>
        <v>9.7894726175737006</v>
      </c>
      <c r="BI1929" s="63">
        <f t="shared" si="349"/>
        <v>9.7705253791329838</v>
      </c>
      <c r="BJ1929" s="63">
        <f t="shared" si="349"/>
        <v>9.8039400735741484</v>
      </c>
      <c r="BK1929" s="63">
        <f t="shared" si="349"/>
        <v>9.7452814473518927</v>
      </c>
      <c r="BL1929" s="63">
        <f t="shared" si="349"/>
        <v>9.8491703599934741</v>
      </c>
      <c r="BM1929" s="63">
        <f t="shared" si="349"/>
        <v>9.6676216473938421</v>
      </c>
      <c r="BN1929" s="63">
        <f t="shared" si="345"/>
        <v>9.9950024885659339</v>
      </c>
      <c r="BO1929" s="63"/>
      <c r="BP1929" s="63"/>
    </row>
    <row r="1930" spans="27:68" x14ac:dyDescent="0.2">
      <c r="AA1930" s="217">
        <f t="shared" si="324"/>
        <v>-8.7334910939675485E-3</v>
      </c>
      <c r="AB1930" s="218">
        <f t="shared" si="325"/>
        <v>8.7334910939675485E-3</v>
      </c>
      <c r="AC1930" s="218">
        <f t="shared" si="326"/>
        <v>0</v>
      </c>
      <c r="AD1930" s="219">
        <f t="shared" si="327"/>
        <v>0</v>
      </c>
      <c r="AH1930" s="15">
        <f t="shared" si="328"/>
        <v>-2.9058447674383151E-2</v>
      </c>
      <c r="AI1930" s="15">
        <f t="shared" si="329"/>
        <v>0.86784475089518831</v>
      </c>
      <c r="AJ1930" s="15">
        <f t="shared" si="330"/>
        <v>-0.34557801426238927</v>
      </c>
      <c r="AK1930" s="15">
        <f t="shared" si="331"/>
        <v>-0.57281307343954613</v>
      </c>
      <c r="AL1930" s="15">
        <f t="shared" si="332"/>
        <v>-1.797541498954438</v>
      </c>
      <c r="AM1930" s="15">
        <f t="shared" si="333"/>
        <v>-1.2569818375265711</v>
      </c>
      <c r="AN1930" s="63">
        <f t="shared" si="348"/>
        <v>11.427189962028823</v>
      </c>
      <c r="AO1930" s="63">
        <f t="shared" si="348"/>
        <v>11.427367754312771</v>
      </c>
      <c r="AP1930" s="63">
        <f t="shared" si="348"/>
        <v>11.428089863368749</v>
      </c>
      <c r="AQ1930" s="63">
        <f t="shared" si="348"/>
        <v>11.431011199874796</v>
      </c>
      <c r="AR1930" s="63">
        <f t="shared" si="348"/>
        <v>11.442647265439536</v>
      </c>
      <c r="AS1930" s="63">
        <f t="shared" si="348"/>
        <v>11.486445582434989</v>
      </c>
      <c r="AT1930" s="63">
        <f t="shared" si="348"/>
        <v>11.626608381821566</v>
      </c>
      <c r="AU1930" s="63">
        <f t="shared" si="334"/>
        <v>11.961094544128683</v>
      </c>
      <c r="AV1930" s="217">
        <f t="shared" si="335"/>
        <v>-1.1469132254240177E-2</v>
      </c>
      <c r="AW1930" s="218">
        <f t="shared" si="336"/>
        <v>-9999</v>
      </c>
      <c r="AX1930" s="219">
        <f t="shared" si="337"/>
        <v>0</v>
      </c>
      <c r="AY1930" s="218">
        <f t="shared" si="338"/>
        <v>-9999</v>
      </c>
      <c r="AZ1930" s="63"/>
      <c r="BA1930" s="15">
        <f t="shared" si="339"/>
        <v>-2.7356411602726298E-3</v>
      </c>
      <c r="BB1930" s="15">
        <f t="shared" si="340"/>
        <v>0.4029668420013125</v>
      </c>
      <c r="BC1930" s="15">
        <f t="shared" si="341"/>
        <v>-0.61751157847624083</v>
      </c>
      <c r="BD1930" s="15">
        <f t="shared" si="342"/>
        <v>-0.10652366954492806</v>
      </c>
      <c r="BE1930" s="15">
        <f t="shared" si="343"/>
        <v>-2.965028905258007</v>
      </c>
      <c r="BF1930" s="15">
        <f t="shared" si="344"/>
        <v>-11.297910949131783</v>
      </c>
      <c r="BG1930" s="63">
        <f t="shared" si="349"/>
        <v>9.7786993762034928</v>
      </c>
      <c r="BH1930" s="63">
        <f t="shared" si="349"/>
        <v>9.7894726175737006</v>
      </c>
      <c r="BI1930" s="63">
        <f t="shared" si="349"/>
        <v>9.7705253791329838</v>
      </c>
      <c r="BJ1930" s="63">
        <f t="shared" si="349"/>
        <v>9.8039400735741484</v>
      </c>
      <c r="BK1930" s="63">
        <f t="shared" si="349"/>
        <v>9.7452814473518927</v>
      </c>
      <c r="BL1930" s="63">
        <f t="shared" si="349"/>
        <v>9.8491703599934741</v>
      </c>
      <c r="BM1930" s="63">
        <f t="shared" si="349"/>
        <v>9.6676216473938421</v>
      </c>
      <c r="BN1930" s="63">
        <f t="shared" si="345"/>
        <v>9.9950024885659339</v>
      </c>
      <c r="BO1930" s="63"/>
      <c r="BP1930" s="63"/>
    </row>
    <row r="1931" spans="27:68" x14ac:dyDescent="0.2">
      <c r="AA1931" s="217">
        <f t="shared" si="324"/>
        <v>-8.7334910939675485E-3</v>
      </c>
      <c r="AB1931" s="218">
        <f t="shared" si="325"/>
        <v>8.7334910939675485E-3</v>
      </c>
      <c r="AC1931" s="218">
        <f t="shared" si="326"/>
        <v>0</v>
      </c>
      <c r="AD1931" s="219">
        <f t="shared" si="327"/>
        <v>0</v>
      </c>
      <c r="AH1931" s="15">
        <f t="shared" si="328"/>
        <v>-2.9058447674383151E-2</v>
      </c>
      <c r="AI1931" s="15">
        <f t="shared" si="329"/>
        <v>0.86784475089518831</v>
      </c>
      <c r="AJ1931" s="15">
        <f t="shared" si="330"/>
        <v>-0.34557801426238927</v>
      </c>
      <c r="AK1931" s="15">
        <f t="shared" si="331"/>
        <v>-0.57281307343954613</v>
      </c>
      <c r="AL1931" s="15">
        <f t="shared" si="332"/>
        <v>-1.797541498954438</v>
      </c>
      <c r="AM1931" s="15">
        <f t="shared" si="333"/>
        <v>-1.2569818375265711</v>
      </c>
      <c r="AN1931" s="63">
        <f t="shared" ref="AN1931:AT1940" si="350">$AU1931+$AB$7*SIN(AO1931)</f>
        <v>11.427189962028823</v>
      </c>
      <c r="AO1931" s="63">
        <f t="shared" si="350"/>
        <v>11.427367754312771</v>
      </c>
      <c r="AP1931" s="63">
        <f t="shared" si="350"/>
        <v>11.428089863368749</v>
      </c>
      <c r="AQ1931" s="63">
        <f t="shared" si="350"/>
        <v>11.431011199874796</v>
      </c>
      <c r="AR1931" s="63">
        <f t="shared" si="350"/>
        <v>11.442647265439536</v>
      </c>
      <c r="AS1931" s="63">
        <f t="shared" si="350"/>
        <v>11.486445582434989</v>
      </c>
      <c r="AT1931" s="63">
        <f t="shared" si="350"/>
        <v>11.626608381821566</v>
      </c>
      <c r="AU1931" s="63">
        <f t="shared" si="334"/>
        <v>11.961094544128683</v>
      </c>
      <c r="AV1931" s="217">
        <f t="shared" si="335"/>
        <v>-1.1469132254240177E-2</v>
      </c>
      <c r="AW1931" s="218">
        <f t="shared" si="336"/>
        <v>-9999</v>
      </c>
      <c r="AX1931" s="219">
        <f t="shared" si="337"/>
        <v>0</v>
      </c>
      <c r="AY1931" s="218">
        <f t="shared" si="338"/>
        <v>-9999</v>
      </c>
      <c r="AZ1931" s="63"/>
      <c r="BA1931" s="15">
        <f t="shared" si="339"/>
        <v>-2.7356411602726298E-3</v>
      </c>
      <c r="BB1931" s="15">
        <f t="shared" si="340"/>
        <v>0.4029668420013125</v>
      </c>
      <c r="BC1931" s="15">
        <f t="shared" si="341"/>
        <v>-0.61751157847624083</v>
      </c>
      <c r="BD1931" s="15">
        <f t="shared" si="342"/>
        <v>-0.10652366954492806</v>
      </c>
      <c r="BE1931" s="15">
        <f t="shared" si="343"/>
        <v>-2.965028905258007</v>
      </c>
      <c r="BF1931" s="15">
        <f t="shared" si="344"/>
        <v>-11.297910949131783</v>
      </c>
      <c r="BG1931" s="63">
        <f t="shared" ref="BG1931:BM1940" si="351">$BN1931+$BB$7*SIN(BH1931)</f>
        <v>9.7786993762034928</v>
      </c>
      <c r="BH1931" s="63">
        <f t="shared" si="351"/>
        <v>9.7894726175737006</v>
      </c>
      <c r="BI1931" s="63">
        <f t="shared" si="351"/>
        <v>9.7705253791329838</v>
      </c>
      <c r="BJ1931" s="63">
        <f t="shared" si="351"/>
        <v>9.8039400735741484</v>
      </c>
      <c r="BK1931" s="63">
        <f t="shared" si="351"/>
        <v>9.7452814473518927</v>
      </c>
      <c r="BL1931" s="63">
        <f t="shared" si="351"/>
        <v>9.8491703599934741</v>
      </c>
      <c r="BM1931" s="63">
        <f t="shared" si="351"/>
        <v>9.6676216473938421</v>
      </c>
      <c r="BN1931" s="63">
        <f t="shared" si="345"/>
        <v>9.9950024885659339</v>
      </c>
      <c r="BO1931" s="63"/>
      <c r="BP1931" s="63"/>
    </row>
    <row r="1932" spans="27:68" x14ac:dyDescent="0.2">
      <c r="AA1932" s="217">
        <f t="shared" si="324"/>
        <v>-8.7334910939675485E-3</v>
      </c>
      <c r="AB1932" s="218">
        <f t="shared" si="325"/>
        <v>8.7334910939675485E-3</v>
      </c>
      <c r="AC1932" s="218">
        <f t="shared" si="326"/>
        <v>0</v>
      </c>
      <c r="AD1932" s="219">
        <f t="shared" si="327"/>
        <v>0</v>
      </c>
      <c r="AH1932" s="15">
        <f t="shared" si="328"/>
        <v>-2.9058447674383151E-2</v>
      </c>
      <c r="AI1932" s="15">
        <f t="shared" si="329"/>
        <v>0.86784475089518831</v>
      </c>
      <c r="AJ1932" s="15">
        <f t="shared" si="330"/>
        <v>-0.34557801426238927</v>
      </c>
      <c r="AK1932" s="15">
        <f t="shared" si="331"/>
        <v>-0.57281307343954613</v>
      </c>
      <c r="AL1932" s="15">
        <f t="shared" si="332"/>
        <v>-1.797541498954438</v>
      </c>
      <c r="AM1932" s="15">
        <f t="shared" si="333"/>
        <v>-1.2569818375265711</v>
      </c>
      <c r="AN1932" s="63">
        <f t="shared" si="350"/>
        <v>11.427189962028823</v>
      </c>
      <c r="AO1932" s="63">
        <f t="shared" si="350"/>
        <v>11.427367754312771</v>
      </c>
      <c r="AP1932" s="63">
        <f t="shared" si="350"/>
        <v>11.428089863368749</v>
      </c>
      <c r="AQ1932" s="63">
        <f t="shared" si="350"/>
        <v>11.431011199874796</v>
      </c>
      <c r="AR1932" s="63">
        <f t="shared" si="350"/>
        <v>11.442647265439536</v>
      </c>
      <c r="AS1932" s="63">
        <f t="shared" si="350"/>
        <v>11.486445582434989</v>
      </c>
      <c r="AT1932" s="63">
        <f t="shared" si="350"/>
        <v>11.626608381821566</v>
      </c>
      <c r="AU1932" s="63">
        <f t="shared" si="334"/>
        <v>11.961094544128683</v>
      </c>
      <c r="AV1932" s="217">
        <f t="shared" si="335"/>
        <v>-1.1469132254240177E-2</v>
      </c>
      <c r="AW1932" s="218">
        <f t="shared" si="336"/>
        <v>-9999</v>
      </c>
      <c r="AX1932" s="219">
        <f t="shared" si="337"/>
        <v>0</v>
      </c>
      <c r="AY1932" s="218">
        <f t="shared" si="338"/>
        <v>-9999</v>
      </c>
      <c r="AZ1932" s="63"/>
      <c r="BA1932" s="15">
        <f t="shared" si="339"/>
        <v>-2.7356411602726298E-3</v>
      </c>
      <c r="BB1932" s="15">
        <f t="shared" si="340"/>
        <v>0.4029668420013125</v>
      </c>
      <c r="BC1932" s="15">
        <f t="shared" si="341"/>
        <v>-0.61751157847624083</v>
      </c>
      <c r="BD1932" s="15">
        <f t="shared" si="342"/>
        <v>-0.10652366954492806</v>
      </c>
      <c r="BE1932" s="15">
        <f t="shared" si="343"/>
        <v>-2.965028905258007</v>
      </c>
      <c r="BF1932" s="15">
        <f t="shared" si="344"/>
        <v>-11.297910949131783</v>
      </c>
      <c r="BG1932" s="63">
        <f t="shared" si="351"/>
        <v>9.7786993762034928</v>
      </c>
      <c r="BH1932" s="63">
        <f t="shared" si="351"/>
        <v>9.7894726175737006</v>
      </c>
      <c r="BI1932" s="63">
        <f t="shared" si="351"/>
        <v>9.7705253791329838</v>
      </c>
      <c r="BJ1932" s="63">
        <f t="shared" si="351"/>
        <v>9.8039400735741484</v>
      </c>
      <c r="BK1932" s="63">
        <f t="shared" si="351"/>
        <v>9.7452814473518927</v>
      </c>
      <c r="BL1932" s="63">
        <f t="shared" si="351"/>
        <v>9.8491703599934741</v>
      </c>
      <c r="BM1932" s="63">
        <f t="shared" si="351"/>
        <v>9.6676216473938421</v>
      </c>
      <c r="BN1932" s="63">
        <f t="shared" si="345"/>
        <v>9.9950024885659339</v>
      </c>
      <c r="BO1932" s="63"/>
      <c r="BP1932" s="63"/>
    </row>
    <row r="1933" spans="27:68" x14ac:dyDescent="0.2">
      <c r="AA1933" s="217">
        <f t="shared" si="324"/>
        <v>-8.7334910939675485E-3</v>
      </c>
      <c r="AB1933" s="218">
        <f t="shared" si="325"/>
        <v>8.7334910939675485E-3</v>
      </c>
      <c r="AC1933" s="218">
        <f t="shared" si="326"/>
        <v>0</v>
      </c>
      <c r="AD1933" s="219">
        <f t="shared" si="327"/>
        <v>0</v>
      </c>
      <c r="AH1933" s="15">
        <f t="shared" si="328"/>
        <v>-2.9058447674383151E-2</v>
      </c>
      <c r="AI1933" s="15">
        <f t="shared" si="329"/>
        <v>0.86784475089518831</v>
      </c>
      <c r="AJ1933" s="15">
        <f t="shared" si="330"/>
        <v>-0.34557801426238927</v>
      </c>
      <c r="AK1933" s="15">
        <f t="shared" si="331"/>
        <v>-0.57281307343954613</v>
      </c>
      <c r="AL1933" s="15">
        <f t="shared" si="332"/>
        <v>-1.797541498954438</v>
      </c>
      <c r="AM1933" s="15">
        <f t="shared" si="333"/>
        <v>-1.2569818375265711</v>
      </c>
      <c r="AN1933" s="63">
        <f t="shared" si="350"/>
        <v>11.427189962028823</v>
      </c>
      <c r="AO1933" s="63">
        <f t="shared" si="350"/>
        <v>11.427367754312771</v>
      </c>
      <c r="AP1933" s="63">
        <f t="shared" si="350"/>
        <v>11.428089863368749</v>
      </c>
      <c r="AQ1933" s="63">
        <f t="shared" si="350"/>
        <v>11.431011199874796</v>
      </c>
      <c r="AR1933" s="63">
        <f t="shared" si="350"/>
        <v>11.442647265439536</v>
      </c>
      <c r="AS1933" s="63">
        <f t="shared" si="350"/>
        <v>11.486445582434989</v>
      </c>
      <c r="AT1933" s="63">
        <f t="shared" si="350"/>
        <v>11.626608381821566</v>
      </c>
      <c r="AU1933" s="63">
        <f t="shared" si="334"/>
        <v>11.961094544128683</v>
      </c>
      <c r="AV1933" s="217">
        <f t="shared" si="335"/>
        <v>-1.1469132254240177E-2</v>
      </c>
      <c r="AW1933" s="218">
        <f t="shared" si="336"/>
        <v>-9999</v>
      </c>
      <c r="AX1933" s="219">
        <f t="shared" si="337"/>
        <v>0</v>
      </c>
      <c r="AY1933" s="218">
        <f t="shared" si="338"/>
        <v>-9999</v>
      </c>
      <c r="AZ1933" s="63"/>
      <c r="BA1933" s="15">
        <f t="shared" si="339"/>
        <v>-2.7356411602726298E-3</v>
      </c>
      <c r="BB1933" s="15">
        <f t="shared" si="340"/>
        <v>0.4029668420013125</v>
      </c>
      <c r="BC1933" s="15">
        <f t="shared" si="341"/>
        <v>-0.61751157847624083</v>
      </c>
      <c r="BD1933" s="15">
        <f t="shared" si="342"/>
        <v>-0.10652366954492806</v>
      </c>
      <c r="BE1933" s="15">
        <f t="shared" si="343"/>
        <v>-2.965028905258007</v>
      </c>
      <c r="BF1933" s="15">
        <f t="shared" si="344"/>
        <v>-11.297910949131783</v>
      </c>
      <c r="BG1933" s="63">
        <f t="shared" si="351"/>
        <v>9.7786993762034928</v>
      </c>
      <c r="BH1933" s="63">
        <f t="shared" si="351"/>
        <v>9.7894726175737006</v>
      </c>
      <c r="BI1933" s="63">
        <f t="shared" si="351"/>
        <v>9.7705253791329838</v>
      </c>
      <c r="BJ1933" s="63">
        <f t="shared" si="351"/>
        <v>9.8039400735741484</v>
      </c>
      <c r="BK1933" s="63">
        <f t="shared" si="351"/>
        <v>9.7452814473518927</v>
      </c>
      <c r="BL1933" s="63">
        <f t="shared" si="351"/>
        <v>9.8491703599934741</v>
      </c>
      <c r="BM1933" s="63">
        <f t="shared" si="351"/>
        <v>9.6676216473938421</v>
      </c>
      <c r="BN1933" s="63">
        <f t="shared" si="345"/>
        <v>9.9950024885659339</v>
      </c>
      <c r="BO1933" s="63"/>
      <c r="BP1933" s="63"/>
    </row>
    <row r="1934" spans="27:68" x14ac:dyDescent="0.2">
      <c r="AA1934" s="217">
        <f t="shared" si="324"/>
        <v>-8.7334910939675485E-3</v>
      </c>
      <c r="AB1934" s="218">
        <f t="shared" si="325"/>
        <v>8.7334910939675485E-3</v>
      </c>
      <c r="AC1934" s="218">
        <f t="shared" si="326"/>
        <v>0</v>
      </c>
      <c r="AD1934" s="219">
        <f t="shared" si="327"/>
        <v>0</v>
      </c>
      <c r="AH1934" s="15">
        <f t="shared" si="328"/>
        <v>-2.9058447674383151E-2</v>
      </c>
      <c r="AI1934" s="15">
        <f t="shared" si="329"/>
        <v>0.86784475089518831</v>
      </c>
      <c r="AJ1934" s="15">
        <f t="shared" si="330"/>
        <v>-0.34557801426238927</v>
      </c>
      <c r="AK1934" s="15">
        <f t="shared" si="331"/>
        <v>-0.57281307343954613</v>
      </c>
      <c r="AL1934" s="15">
        <f t="shared" si="332"/>
        <v>-1.797541498954438</v>
      </c>
      <c r="AM1934" s="15">
        <f t="shared" si="333"/>
        <v>-1.2569818375265711</v>
      </c>
      <c r="AN1934" s="63">
        <f t="shared" si="350"/>
        <v>11.427189962028823</v>
      </c>
      <c r="AO1934" s="63">
        <f t="shared" si="350"/>
        <v>11.427367754312771</v>
      </c>
      <c r="AP1934" s="63">
        <f t="shared" si="350"/>
        <v>11.428089863368749</v>
      </c>
      <c r="AQ1934" s="63">
        <f t="shared" si="350"/>
        <v>11.431011199874796</v>
      </c>
      <c r="AR1934" s="63">
        <f t="shared" si="350"/>
        <v>11.442647265439536</v>
      </c>
      <c r="AS1934" s="63">
        <f t="shared" si="350"/>
        <v>11.486445582434989</v>
      </c>
      <c r="AT1934" s="63">
        <f t="shared" si="350"/>
        <v>11.626608381821566</v>
      </c>
      <c r="AU1934" s="63">
        <f t="shared" si="334"/>
        <v>11.961094544128683</v>
      </c>
      <c r="AV1934" s="217">
        <f t="shared" si="335"/>
        <v>-1.1469132254240177E-2</v>
      </c>
      <c r="AW1934" s="218">
        <f t="shared" si="336"/>
        <v>-9999</v>
      </c>
      <c r="AX1934" s="219">
        <f t="shared" si="337"/>
        <v>0</v>
      </c>
      <c r="AY1934" s="218">
        <f t="shared" si="338"/>
        <v>-9999</v>
      </c>
      <c r="AZ1934" s="63"/>
      <c r="BA1934" s="15">
        <f t="shared" si="339"/>
        <v>-2.7356411602726298E-3</v>
      </c>
      <c r="BB1934" s="15">
        <f t="shared" si="340"/>
        <v>0.4029668420013125</v>
      </c>
      <c r="BC1934" s="15">
        <f t="shared" si="341"/>
        <v>-0.61751157847624083</v>
      </c>
      <c r="BD1934" s="15">
        <f t="shared" si="342"/>
        <v>-0.10652366954492806</v>
      </c>
      <c r="BE1934" s="15">
        <f t="shared" si="343"/>
        <v>-2.965028905258007</v>
      </c>
      <c r="BF1934" s="15">
        <f t="shared" si="344"/>
        <v>-11.297910949131783</v>
      </c>
      <c r="BG1934" s="63">
        <f t="shared" si="351"/>
        <v>9.7786993762034928</v>
      </c>
      <c r="BH1934" s="63">
        <f t="shared" si="351"/>
        <v>9.7894726175737006</v>
      </c>
      <c r="BI1934" s="63">
        <f t="shared" si="351"/>
        <v>9.7705253791329838</v>
      </c>
      <c r="BJ1934" s="63">
        <f t="shared" si="351"/>
        <v>9.8039400735741484</v>
      </c>
      <c r="BK1934" s="63">
        <f t="shared" si="351"/>
        <v>9.7452814473518927</v>
      </c>
      <c r="BL1934" s="63">
        <f t="shared" si="351"/>
        <v>9.8491703599934741</v>
      </c>
      <c r="BM1934" s="63">
        <f t="shared" si="351"/>
        <v>9.6676216473938421</v>
      </c>
      <c r="BN1934" s="63">
        <f t="shared" si="345"/>
        <v>9.9950024885659339</v>
      </c>
      <c r="BO1934" s="63"/>
      <c r="BP1934" s="63"/>
    </row>
    <row r="1935" spans="27:68" x14ac:dyDescent="0.2">
      <c r="AA1935" s="217">
        <f t="shared" si="324"/>
        <v>-8.7334910939675485E-3</v>
      </c>
      <c r="AB1935" s="218">
        <f t="shared" si="325"/>
        <v>8.7334910939675485E-3</v>
      </c>
      <c r="AC1935" s="218">
        <f t="shared" si="326"/>
        <v>0</v>
      </c>
      <c r="AD1935" s="219">
        <f t="shared" si="327"/>
        <v>0</v>
      </c>
      <c r="AH1935" s="15">
        <f t="shared" si="328"/>
        <v>-2.9058447674383151E-2</v>
      </c>
      <c r="AI1935" s="15">
        <f t="shared" si="329"/>
        <v>0.86784475089518831</v>
      </c>
      <c r="AJ1935" s="15">
        <f t="shared" si="330"/>
        <v>-0.34557801426238927</v>
      </c>
      <c r="AK1935" s="15">
        <f t="shared" si="331"/>
        <v>-0.57281307343954613</v>
      </c>
      <c r="AL1935" s="15">
        <f t="shared" si="332"/>
        <v>-1.797541498954438</v>
      </c>
      <c r="AM1935" s="15">
        <f t="shared" si="333"/>
        <v>-1.2569818375265711</v>
      </c>
      <c r="AN1935" s="63">
        <f t="shared" si="350"/>
        <v>11.427189962028823</v>
      </c>
      <c r="AO1935" s="63">
        <f t="shared" si="350"/>
        <v>11.427367754312771</v>
      </c>
      <c r="AP1935" s="63">
        <f t="shared" si="350"/>
        <v>11.428089863368749</v>
      </c>
      <c r="AQ1935" s="63">
        <f t="shared" si="350"/>
        <v>11.431011199874796</v>
      </c>
      <c r="AR1935" s="63">
        <f t="shared" si="350"/>
        <v>11.442647265439536</v>
      </c>
      <c r="AS1935" s="63">
        <f t="shared" si="350"/>
        <v>11.486445582434989</v>
      </c>
      <c r="AT1935" s="63">
        <f t="shared" si="350"/>
        <v>11.626608381821566</v>
      </c>
      <c r="AU1935" s="63">
        <f t="shared" si="334"/>
        <v>11.961094544128683</v>
      </c>
      <c r="AV1935" s="217">
        <f t="shared" si="335"/>
        <v>-1.1469132254240177E-2</v>
      </c>
      <c r="AW1935" s="218">
        <f t="shared" si="336"/>
        <v>-9999</v>
      </c>
      <c r="AX1935" s="219">
        <f t="shared" si="337"/>
        <v>0</v>
      </c>
      <c r="AY1935" s="218">
        <f t="shared" si="338"/>
        <v>-9999</v>
      </c>
      <c r="AZ1935" s="63"/>
      <c r="BA1935" s="15">
        <f t="shared" si="339"/>
        <v>-2.7356411602726298E-3</v>
      </c>
      <c r="BB1935" s="15">
        <f t="shared" si="340"/>
        <v>0.4029668420013125</v>
      </c>
      <c r="BC1935" s="15">
        <f t="shared" si="341"/>
        <v>-0.61751157847624083</v>
      </c>
      <c r="BD1935" s="15">
        <f t="shared" si="342"/>
        <v>-0.10652366954492806</v>
      </c>
      <c r="BE1935" s="15">
        <f t="shared" si="343"/>
        <v>-2.965028905258007</v>
      </c>
      <c r="BF1935" s="15">
        <f t="shared" si="344"/>
        <v>-11.297910949131783</v>
      </c>
      <c r="BG1935" s="63">
        <f t="shared" si="351"/>
        <v>9.7786993762034928</v>
      </c>
      <c r="BH1935" s="63">
        <f t="shared" si="351"/>
        <v>9.7894726175737006</v>
      </c>
      <c r="BI1935" s="63">
        <f t="shared" si="351"/>
        <v>9.7705253791329838</v>
      </c>
      <c r="BJ1935" s="63">
        <f t="shared" si="351"/>
        <v>9.8039400735741484</v>
      </c>
      <c r="BK1935" s="63">
        <f t="shared" si="351"/>
        <v>9.7452814473518927</v>
      </c>
      <c r="BL1935" s="63">
        <f t="shared" si="351"/>
        <v>9.8491703599934741</v>
      </c>
      <c r="BM1935" s="63">
        <f t="shared" si="351"/>
        <v>9.6676216473938421</v>
      </c>
      <c r="BN1935" s="63">
        <f t="shared" si="345"/>
        <v>9.9950024885659339</v>
      </c>
      <c r="BO1935" s="63"/>
      <c r="BP1935" s="63"/>
    </row>
    <row r="1936" spans="27:68" x14ac:dyDescent="0.2">
      <c r="AA1936" s="217">
        <f t="shared" si="324"/>
        <v>-8.7334910939675485E-3</v>
      </c>
      <c r="AB1936" s="218">
        <f t="shared" si="325"/>
        <v>8.7334910939675485E-3</v>
      </c>
      <c r="AC1936" s="218">
        <f t="shared" si="326"/>
        <v>0</v>
      </c>
      <c r="AD1936" s="219">
        <f t="shared" si="327"/>
        <v>0</v>
      </c>
      <c r="AH1936" s="15">
        <f t="shared" si="328"/>
        <v>-2.9058447674383151E-2</v>
      </c>
      <c r="AI1936" s="15">
        <f t="shared" si="329"/>
        <v>0.86784475089518831</v>
      </c>
      <c r="AJ1936" s="15">
        <f t="shared" si="330"/>
        <v>-0.34557801426238927</v>
      </c>
      <c r="AK1936" s="15">
        <f t="shared" si="331"/>
        <v>-0.57281307343954613</v>
      </c>
      <c r="AL1936" s="15">
        <f t="shared" si="332"/>
        <v>-1.797541498954438</v>
      </c>
      <c r="AM1936" s="15">
        <f t="shared" si="333"/>
        <v>-1.2569818375265711</v>
      </c>
      <c r="AN1936" s="63">
        <f t="shared" si="350"/>
        <v>11.427189962028823</v>
      </c>
      <c r="AO1936" s="63">
        <f t="shared" si="350"/>
        <v>11.427367754312771</v>
      </c>
      <c r="AP1936" s="63">
        <f t="shared" si="350"/>
        <v>11.428089863368749</v>
      </c>
      <c r="AQ1936" s="63">
        <f t="shared" si="350"/>
        <v>11.431011199874796</v>
      </c>
      <c r="AR1936" s="63">
        <f t="shared" si="350"/>
        <v>11.442647265439536</v>
      </c>
      <c r="AS1936" s="63">
        <f t="shared" si="350"/>
        <v>11.486445582434989</v>
      </c>
      <c r="AT1936" s="63">
        <f t="shared" si="350"/>
        <v>11.626608381821566</v>
      </c>
      <c r="AU1936" s="63">
        <f t="shared" si="334"/>
        <v>11.961094544128683</v>
      </c>
      <c r="AV1936" s="217">
        <f t="shared" si="335"/>
        <v>-1.1469132254240177E-2</v>
      </c>
      <c r="AW1936" s="218">
        <f t="shared" si="336"/>
        <v>-9999</v>
      </c>
      <c r="AX1936" s="219">
        <f t="shared" si="337"/>
        <v>0</v>
      </c>
      <c r="AY1936" s="218">
        <f t="shared" si="338"/>
        <v>-9999</v>
      </c>
      <c r="AZ1936" s="63"/>
      <c r="BA1936" s="15">
        <f t="shared" si="339"/>
        <v>-2.7356411602726298E-3</v>
      </c>
      <c r="BB1936" s="15">
        <f t="shared" si="340"/>
        <v>0.4029668420013125</v>
      </c>
      <c r="BC1936" s="15">
        <f t="shared" si="341"/>
        <v>-0.61751157847624083</v>
      </c>
      <c r="BD1936" s="15">
        <f t="shared" si="342"/>
        <v>-0.10652366954492806</v>
      </c>
      <c r="BE1936" s="15">
        <f t="shared" si="343"/>
        <v>-2.965028905258007</v>
      </c>
      <c r="BF1936" s="15">
        <f t="shared" si="344"/>
        <v>-11.297910949131783</v>
      </c>
      <c r="BG1936" s="63">
        <f t="shared" si="351"/>
        <v>9.7786993762034928</v>
      </c>
      <c r="BH1936" s="63">
        <f t="shared" si="351"/>
        <v>9.7894726175737006</v>
      </c>
      <c r="BI1936" s="63">
        <f t="shared" si="351"/>
        <v>9.7705253791329838</v>
      </c>
      <c r="BJ1936" s="63">
        <f t="shared" si="351"/>
        <v>9.8039400735741484</v>
      </c>
      <c r="BK1936" s="63">
        <f t="shared" si="351"/>
        <v>9.7452814473518927</v>
      </c>
      <c r="BL1936" s="63">
        <f t="shared" si="351"/>
        <v>9.8491703599934741</v>
      </c>
      <c r="BM1936" s="63">
        <f t="shared" si="351"/>
        <v>9.6676216473938421</v>
      </c>
      <c r="BN1936" s="63">
        <f t="shared" si="345"/>
        <v>9.9950024885659339</v>
      </c>
      <c r="BO1936" s="63"/>
      <c r="BP1936" s="63"/>
    </row>
    <row r="1937" spans="27:68" x14ac:dyDescent="0.2">
      <c r="AA1937" s="217">
        <f t="shared" si="324"/>
        <v>-8.7334910939675485E-3</v>
      </c>
      <c r="AB1937" s="218">
        <f t="shared" si="325"/>
        <v>8.7334910939675485E-3</v>
      </c>
      <c r="AC1937" s="218">
        <f t="shared" si="326"/>
        <v>0</v>
      </c>
      <c r="AD1937" s="219">
        <f t="shared" si="327"/>
        <v>0</v>
      </c>
      <c r="AH1937" s="15">
        <f t="shared" si="328"/>
        <v>-2.9058447674383151E-2</v>
      </c>
      <c r="AI1937" s="15">
        <f t="shared" si="329"/>
        <v>0.86784475089518831</v>
      </c>
      <c r="AJ1937" s="15">
        <f t="shared" si="330"/>
        <v>-0.34557801426238927</v>
      </c>
      <c r="AK1937" s="15">
        <f t="shared" si="331"/>
        <v>-0.57281307343954613</v>
      </c>
      <c r="AL1937" s="15">
        <f t="shared" si="332"/>
        <v>-1.797541498954438</v>
      </c>
      <c r="AM1937" s="15">
        <f t="shared" si="333"/>
        <v>-1.2569818375265711</v>
      </c>
      <c r="AN1937" s="63">
        <f t="shared" si="350"/>
        <v>11.427189962028823</v>
      </c>
      <c r="AO1937" s="63">
        <f t="shared" si="350"/>
        <v>11.427367754312771</v>
      </c>
      <c r="AP1937" s="63">
        <f t="shared" si="350"/>
        <v>11.428089863368749</v>
      </c>
      <c r="AQ1937" s="63">
        <f t="shared" si="350"/>
        <v>11.431011199874796</v>
      </c>
      <c r="AR1937" s="63">
        <f t="shared" si="350"/>
        <v>11.442647265439536</v>
      </c>
      <c r="AS1937" s="63">
        <f t="shared" si="350"/>
        <v>11.486445582434989</v>
      </c>
      <c r="AT1937" s="63">
        <f t="shared" si="350"/>
        <v>11.626608381821566</v>
      </c>
      <c r="AU1937" s="63">
        <f t="shared" si="334"/>
        <v>11.961094544128683</v>
      </c>
      <c r="AV1937" s="217">
        <f t="shared" si="335"/>
        <v>-1.1469132254240177E-2</v>
      </c>
      <c r="AW1937" s="218">
        <f t="shared" si="336"/>
        <v>-9999</v>
      </c>
      <c r="AX1937" s="219">
        <f t="shared" si="337"/>
        <v>0</v>
      </c>
      <c r="AY1937" s="218">
        <f t="shared" si="338"/>
        <v>-9999</v>
      </c>
      <c r="AZ1937" s="63"/>
      <c r="BA1937" s="15">
        <f t="shared" si="339"/>
        <v>-2.7356411602726298E-3</v>
      </c>
      <c r="BB1937" s="15">
        <f t="shared" si="340"/>
        <v>0.4029668420013125</v>
      </c>
      <c r="BC1937" s="15">
        <f t="shared" si="341"/>
        <v>-0.61751157847624083</v>
      </c>
      <c r="BD1937" s="15">
        <f t="shared" si="342"/>
        <v>-0.10652366954492806</v>
      </c>
      <c r="BE1937" s="15">
        <f t="shared" si="343"/>
        <v>-2.965028905258007</v>
      </c>
      <c r="BF1937" s="15">
        <f t="shared" si="344"/>
        <v>-11.297910949131783</v>
      </c>
      <c r="BG1937" s="63">
        <f t="shared" si="351"/>
        <v>9.7786993762034928</v>
      </c>
      <c r="BH1937" s="63">
        <f t="shared" si="351"/>
        <v>9.7894726175737006</v>
      </c>
      <c r="BI1937" s="63">
        <f t="shared" si="351"/>
        <v>9.7705253791329838</v>
      </c>
      <c r="BJ1937" s="63">
        <f t="shared" si="351"/>
        <v>9.8039400735741484</v>
      </c>
      <c r="BK1937" s="63">
        <f t="shared" si="351"/>
        <v>9.7452814473518927</v>
      </c>
      <c r="BL1937" s="63">
        <f t="shared" si="351"/>
        <v>9.8491703599934741</v>
      </c>
      <c r="BM1937" s="63">
        <f t="shared" si="351"/>
        <v>9.6676216473938421</v>
      </c>
      <c r="BN1937" s="63">
        <f t="shared" si="345"/>
        <v>9.9950024885659339</v>
      </c>
      <c r="BO1937" s="63"/>
      <c r="BP1937" s="63"/>
    </row>
    <row r="1938" spans="27:68" x14ac:dyDescent="0.2">
      <c r="AA1938" s="217">
        <f t="shared" si="324"/>
        <v>-8.7334910939675485E-3</v>
      </c>
      <c r="AB1938" s="218">
        <f t="shared" si="325"/>
        <v>8.7334910939675485E-3</v>
      </c>
      <c r="AC1938" s="218">
        <f t="shared" si="326"/>
        <v>0</v>
      </c>
      <c r="AD1938" s="219">
        <f t="shared" si="327"/>
        <v>0</v>
      </c>
      <c r="AH1938" s="15">
        <f t="shared" si="328"/>
        <v>-2.9058447674383151E-2</v>
      </c>
      <c r="AI1938" s="15">
        <f t="shared" si="329"/>
        <v>0.86784475089518831</v>
      </c>
      <c r="AJ1938" s="15">
        <f t="shared" si="330"/>
        <v>-0.34557801426238927</v>
      </c>
      <c r="AK1938" s="15">
        <f t="shared" si="331"/>
        <v>-0.57281307343954613</v>
      </c>
      <c r="AL1938" s="15">
        <f t="shared" si="332"/>
        <v>-1.797541498954438</v>
      </c>
      <c r="AM1938" s="15">
        <f t="shared" si="333"/>
        <v>-1.2569818375265711</v>
      </c>
      <c r="AN1938" s="63">
        <f t="shared" si="350"/>
        <v>11.427189962028823</v>
      </c>
      <c r="AO1938" s="63">
        <f t="shared" si="350"/>
        <v>11.427367754312771</v>
      </c>
      <c r="AP1938" s="63">
        <f t="shared" si="350"/>
        <v>11.428089863368749</v>
      </c>
      <c r="AQ1938" s="63">
        <f t="shared" si="350"/>
        <v>11.431011199874796</v>
      </c>
      <c r="AR1938" s="63">
        <f t="shared" si="350"/>
        <v>11.442647265439536</v>
      </c>
      <c r="AS1938" s="63">
        <f t="shared" si="350"/>
        <v>11.486445582434989</v>
      </c>
      <c r="AT1938" s="63">
        <f t="shared" si="350"/>
        <v>11.626608381821566</v>
      </c>
      <c r="AU1938" s="63">
        <f t="shared" si="334"/>
        <v>11.961094544128683</v>
      </c>
      <c r="AV1938" s="217">
        <f t="shared" si="335"/>
        <v>-1.1469132254240177E-2</v>
      </c>
      <c r="AW1938" s="218">
        <f t="shared" si="336"/>
        <v>-9999</v>
      </c>
      <c r="AX1938" s="219">
        <f t="shared" si="337"/>
        <v>0</v>
      </c>
      <c r="AY1938" s="218">
        <f t="shared" si="338"/>
        <v>-9999</v>
      </c>
      <c r="AZ1938" s="63"/>
      <c r="BA1938" s="15">
        <f t="shared" si="339"/>
        <v>-2.7356411602726298E-3</v>
      </c>
      <c r="BB1938" s="15">
        <f t="shared" si="340"/>
        <v>0.4029668420013125</v>
      </c>
      <c r="BC1938" s="15">
        <f t="shared" si="341"/>
        <v>-0.61751157847624083</v>
      </c>
      <c r="BD1938" s="15">
        <f t="shared" si="342"/>
        <v>-0.10652366954492806</v>
      </c>
      <c r="BE1938" s="15">
        <f t="shared" si="343"/>
        <v>-2.965028905258007</v>
      </c>
      <c r="BF1938" s="15">
        <f t="shared" si="344"/>
        <v>-11.297910949131783</v>
      </c>
      <c r="BG1938" s="63">
        <f t="shared" si="351"/>
        <v>9.7786993762034928</v>
      </c>
      <c r="BH1938" s="63">
        <f t="shared" si="351"/>
        <v>9.7894726175737006</v>
      </c>
      <c r="BI1938" s="63">
        <f t="shared" si="351"/>
        <v>9.7705253791329838</v>
      </c>
      <c r="BJ1938" s="63">
        <f t="shared" si="351"/>
        <v>9.8039400735741484</v>
      </c>
      <c r="BK1938" s="63">
        <f t="shared" si="351"/>
        <v>9.7452814473518927</v>
      </c>
      <c r="BL1938" s="63">
        <f t="shared" si="351"/>
        <v>9.8491703599934741</v>
      </c>
      <c r="BM1938" s="63">
        <f t="shared" si="351"/>
        <v>9.6676216473938421</v>
      </c>
      <c r="BN1938" s="63">
        <f t="shared" si="345"/>
        <v>9.9950024885659339</v>
      </c>
      <c r="BO1938" s="63"/>
      <c r="BP1938" s="63"/>
    </row>
    <row r="1939" spans="27:68" x14ac:dyDescent="0.2">
      <c r="AA1939" s="217">
        <f t="shared" si="324"/>
        <v>-8.7334910939675485E-3</v>
      </c>
      <c r="AB1939" s="218">
        <f t="shared" si="325"/>
        <v>8.7334910939675485E-3</v>
      </c>
      <c r="AC1939" s="218">
        <f t="shared" si="326"/>
        <v>0</v>
      </c>
      <c r="AD1939" s="219">
        <f t="shared" si="327"/>
        <v>0</v>
      </c>
      <c r="AH1939" s="15">
        <f t="shared" si="328"/>
        <v>-2.9058447674383151E-2</v>
      </c>
      <c r="AI1939" s="15">
        <f t="shared" si="329"/>
        <v>0.86784475089518831</v>
      </c>
      <c r="AJ1939" s="15">
        <f t="shared" si="330"/>
        <v>-0.34557801426238927</v>
      </c>
      <c r="AK1939" s="15">
        <f t="shared" si="331"/>
        <v>-0.57281307343954613</v>
      </c>
      <c r="AL1939" s="15">
        <f t="shared" si="332"/>
        <v>-1.797541498954438</v>
      </c>
      <c r="AM1939" s="15">
        <f t="shared" si="333"/>
        <v>-1.2569818375265711</v>
      </c>
      <c r="AN1939" s="63">
        <f t="shared" si="350"/>
        <v>11.427189962028823</v>
      </c>
      <c r="AO1939" s="63">
        <f t="shared" si="350"/>
        <v>11.427367754312771</v>
      </c>
      <c r="AP1939" s="63">
        <f t="shared" si="350"/>
        <v>11.428089863368749</v>
      </c>
      <c r="AQ1939" s="63">
        <f t="shared" si="350"/>
        <v>11.431011199874796</v>
      </c>
      <c r="AR1939" s="63">
        <f t="shared" si="350"/>
        <v>11.442647265439536</v>
      </c>
      <c r="AS1939" s="63">
        <f t="shared" si="350"/>
        <v>11.486445582434989</v>
      </c>
      <c r="AT1939" s="63">
        <f t="shared" si="350"/>
        <v>11.626608381821566</v>
      </c>
      <c r="AU1939" s="63">
        <f t="shared" si="334"/>
        <v>11.961094544128683</v>
      </c>
      <c r="AV1939" s="217">
        <f t="shared" si="335"/>
        <v>-1.1469132254240177E-2</v>
      </c>
      <c r="AW1939" s="218">
        <f t="shared" si="336"/>
        <v>-9999</v>
      </c>
      <c r="AX1939" s="219">
        <f t="shared" si="337"/>
        <v>0</v>
      </c>
      <c r="AY1939" s="218">
        <f t="shared" si="338"/>
        <v>-9999</v>
      </c>
      <c r="AZ1939" s="63"/>
      <c r="BA1939" s="15">
        <f t="shared" si="339"/>
        <v>-2.7356411602726298E-3</v>
      </c>
      <c r="BB1939" s="15">
        <f t="shared" si="340"/>
        <v>0.4029668420013125</v>
      </c>
      <c r="BC1939" s="15">
        <f t="shared" si="341"/>
        <v>-0.61751157847624083</v>
      </c>
      <c r="BD1939" s="15">
        <f t="shared" si="342"/>
        <v>-0.10652366954492806</v>
      </c>
      <c r="BE1939" s="15">
        <f t="shared" si="343"/>
        <v>-2.965028905258007</v>
      </c>
      <c r="BF1939" s="15">
        <f t="shared" si="344"/>
        <v>-11.297910949131783</v>
      </c>
      <c r="BG1939" s="63">
        <f t="shared" si="351"/>
        <v>9.7786993762034928</v>
      </c>
      <c r="BH1939" s="63">
        <f t="shared" si="351"/>
        <v>9.7894726175737006</v>
      </c>
      <c r="BI1939" s="63">
        <f t="shared" si="351"/>
        <v>9.7705253791329838</v>
      </c>
      <c r="BJ1939" s="63">
        <f t="shared" si="351"/>
        <v>9.8039400735741484</v>
      </c>
      <c r="BK1939" s="63">
        <f t="shared" si="351"/>
        <v>9.7452814473518927</v>
      </c>
      <c r="BL1939" s="63">
        <f t="shared" si="351"/>
        <v>9.8491703599934741</v>
      </c>
      <c r="BM1939" s="63">
        <f t="shared" si="351"/>
        <v>9.6676216473938421</v>
      </c>
      <c r="BN1939" s="63">
        <f t="shared" si="345"/>
        <v>9.9950024885659339</v>
      </c>
      <c r="BO1939" s="63"/>
      <c r="BP1939" s="63"/>
    </row>
    <row r="1940" spans="27:68" x14ac:dyDescent="0.2">
      <c r="AA1940" s="217">
        <f t="shared" si="324"/>
        <v>-8.7334910939675485E-3</v>
      </c>
      <c r="AB1940" s="218">
        <f t="shared" si="325"/>
        <v>8.7334910939675485E-3</v>
      </c>
      <c r="AC1940" s="218">
        <f t="shared" si="326"/>
        <v>0</v>
      </c>
      <c r="AD1940" s="219">
        <f t="shared" si="327"/>
        <v>0</v>
      </c>
      <c r="AH1940" s="15">
        <f t="shared" si="328"/>
        <v>-2.9058447674383151E-2</v>
      </c>
      <c r="AI1940" s="15">
        <f t="shared" si="329"/>
        <v>0.86784475089518831</v>
      </c>
      <c r="AJ1940" s="15">
        <f t="shared" si="330"/>
        <v>-0.34557801426238927</v>
      </c>
      <c r="AK1940" s="15">
        <f t="shared" si="331"/>
        <v>-0.57281307343954613</v>
      </c>
      <c r="AL1940" s="15">
        <f t="shared" si="332"/>
        <v>-1.797541498954438</v>
      </c>
      <c r="AM1940" s="15">
        <f t="shared" si="333"/>
        <v>-1.2569818375265711</v>
      </c>
      <c r="AN1940" s="63">
        <f t="shared" si="350"/>
        <v>11.427189962028823</v>
      </c>
      <c r="AO1940" s="63">
        <f t="shared" si="350"/>
        <v>11.427367754312771</v>
      </c>
      <c r="AP1940" s="63">
        <f t="shared" si="350"/>
        <v>11.428089863368749</v>
      </c>
      <c r="AQ1940" s="63">
        <f t="shared" si="350"/>
        <v>11.431011199874796</v>
      </c>
      <c r="AR1940" s="63">
        <f t="shared" si="350"/>
        <v>11.442647265439536</v>
      </c>
      <c r="AS1940" s="63">
        <f t="shared" si="350"/>
        <v>11.486445582434989</v>
      </c>
      <c r="AT1940" s="63">
        <f t="shared" si="350"/>
        <v>11.626608381821566</v>
      </c>
      <c r="AU1940" s="63">
        <f t="shared" si="334"/>
        <v>11.961094544128683</v>
      </c>
      <c r="AV1940" s="217">
        <f t="shared" si="335"/>
        <v>-1.1469132254240177E-2</v>
      </c>
      <c r="AW1940" s="218">
        <f t="shared" si="336"/>
        <v>-9999</v>
      </c>
      <c r="AX1940" s="219">
        <f t="shared" si="337"/>
        <v>0</v>
      </c>
      <c r="AY1940" s="218">
        <f t="shared" si="338"/>
        <v>-9999</v>
      </c>
      <c r="AZ1940" s="63"/>
      <c r="BA1940" s="15">
        <f t="shared" si="339"/>
        <v>-2.7356411602726298E-3</v>
      </c>
      <c r="BB1940" s="15">
        <f t="shared" si="340"/>
        <v>0.4029668420013125</v>
      </c>
      <c r="BC1940" s="15">
        <f t="shared" si="341"/>
        <v>-0.61751157847624083</v>
      </c>
      <c r="BD1940" s="15">
        <f t="shared" si="342"/>
        <v>-0.10652366954492806</v>
      </c>
      <c r="BE1940" s="15">
        <f t="shared" si="343"/>
        <v>-2.965028905258007</v>
      </c>
      <c r="BF1940" s="15">
        <f t="shared" si="344"/>
        <v>-11.297910949131783</v>
      </c>
      <c r="BG1940" s="63">
        <f t="shared" si="351"/>
        <v>9.7786993762034928</v>
      </c>
      <c r="BH1940" s="63">
        <f t="shared" si="351"/>
        <v>9.7894726175737006</v>
      </c>
      <c r="BI1940" s="63">
        <f t="shared" si="351"/>
        <v>9.7705253791329838</v>
      </c>
      <c r="BJ1940" s="63">
        <f t="shared" si="351"/>
        <v>9.8039400735741484</v>
      </c>
      <c r="BK1940" s="63">
        <f t="shared" si="351"/>
        <v>9.7452814473518927</v>
      </c>
      <c r="BL1940" s="63">
        <f t="shared" si="351"/>
        <v>9.8491703599934741</v>
      </c>
      <c r="BM1940" s="63">
        <f t="shared" si="351"/>
        <v>9.6676216473938421</v>
      </c>
      <c r="BN1940" s="63">
        <f t="shared" si="345"/>
        <v>9.9950024885659339</v>
      </c>
      <c r="BO1940" s="63"/>
      <c r="BP1940" s="63"/>
    </row>
    <row r="1941" spans="27:68" x14ac:dyDescent="0.2">
      <c r="AA1941" s="217">
        <f t="shared" si="324"/>
        <v>-8.7334910939675485E-3</v>
      </c>
      <c r="AB1941" s="218">
        <f t="shared" si="325"/>
        <v>8.7334910939675485E-3</v>
      </c>
      <c r="AC1941" s="218">
        <f t="shared" si="326"/>
        <v>0</v>
      </c>
      <c r="AD1941" s="219">
        <f t="shared" si="327"/>
        <v>0</v>
      </c>
      <c r="AH1941" s="15">
        <f t="shared" si="328"/>
        <v>-2.9058447674383151E-2</v>
      </c>
      <c r="AI1941" s="15">
        <f t="shared" si="329"/>
        <v>0.86784475089518831</v>
      </c>
      <c r="AJ1941" s="15">
        <f t="shared" si="330"/>
        <v>-0.34557801426238927</v>
      </c>
      <c r="AK1941" s="15">
        <f t="shared" si="331"/>
        <v>-0.57281307343954613</v>
      </c>
      <c r="AL1941" s="15">
        <f t="shared" si="332"/>
        <v>-1.797541498954438</v>
      </c>
      <c r="AM1941" s="15">
        <f t="shared" si="333"/>
        <v>-1.2569818375265711</v>
      </c>
      <c r="AN1941" s="63">
        <f t="shared" ref="AN1941:AT1950" si="352">$AU1941+$AB$7*SIN(AO1941)</f>
        <v>11.427189962028823</v>
      </c>
      <c r="AO1941" s="63">
        <f t="shared" si="352"/>
        <v>11.427367754312771</v>
      </c>
      <c r="AP1941" s="63">
        <f t="shared" si="352"/>
        <v>11.428089863368749</v>
      </c>
      <c r="AQ1941" s="63">
        <f t="shared" si="352"/>
        <v>11.431011199874796</v>
      </c>
      <c r="AR1941" s="63">
        <f t="shared" si="352"/>
        <v>11.442647265439536</v>
      </c>
      <c r="AS1941" s="63">
        <f t="shared" si="352"/>
        <v>11.486445582434989</v>
      </c>
      <c r="AT1941" s="63">
        <f t="shared" si="352"/>
        <v>11.626608381821566</v>
      </c>
      <c r="AU1941" s="63">
        <f t="shared" si="334"/>
        <v>11.961094544128683</v>
      </c>
      <c r="AV1941" s="217">
        <f t="shared" si="335"/>
        <v>-1.1469132254240177E-2</v>
      </c>
      <c r="AW1941" s="218">
        <f t="shared" si="336"/>
        <v>-9999</v>
      </c>
      <c r="AX1941" s="219">
        <f t="shared" si="337"/>
        <v>0</v>
      </c>
      <c r="AY1941" s="218">
        <f t="shared" si="338"/>
        <v>-9999</v>
      </c>
      <c r="AZ1941" s="63"/>
      <c r="BA1941" s="15">
        <f t="shared" si="339"/>
        <v>-2.7356411602726298E-3</v>
      </c>
      <c r="BB1941" s="15">
        <f t="shared" si="340"/>
        <v>0.4029668420013125</v>
      </c>
      <c r="BC1941" s="15">
        <f t="shared" si="341"/>
        <v>-0.61751157847624083</v>
      </c>
      <c r="BD1941" s="15">
        <f t="shared" si="342"/>
        <v>-0.10652366954492806</v>
      </c>
      <c r="BE1941" s="15">
        <f t="shared" si="343"/>
        <v>-2.965028905258007</v>
      </c>
      <c r="BF1941" s="15">
        <f t="shared" si="344"/>
        <v>-11.297910949131783</v>
      </c>
      <c r="BG1941" s="63">
        <f t="shared" ref="BG1941:BM1950" si="353">$BN1941+$BB$7*SIN(BH1941)</f>
        <v>9.7786993762034928</v>
      </c>
      <c r="BH1941" s="63">
        <f t="shared" si="353"/>
        <v>9.7894726175737006</v>
      </c>
      <c r="BI1941" s="63">
        <f t="shared" si="353"/>
        <v>9.7705253791329838</v>
      </c>
      <c r="BJ1941" s="63">
        <f t="shared" si="353"/>
        <v>9.8039400735741484</v>
      </c>
      <c r="BK1941" s="63">
        <f t="shared" si="353"/>
        <v>9.7452814473518927</v>
      </c>
      <c r="BL1941" s="63">
        <f t="shared" si="353"/>
        <v>9.8491703599934741</v>
      </c>
      <c r="BM1941" s="63">
        <f t="shared" si="353"/>
        <v>9.6676216473938421</v>
      </c>
      <c r="BN1941" s="63">
        <f t="shared" si="345"/>
        <v>9.9950024885659339</v>
      </c>
      <c r="BO1941" s="63"/>
      <c r="BP1941" s="63"/>
    </row>
    <row r="1942" spans="27:68" x14ac:dyDescent="0.2">
      <c r="AA1942" s="217">
        <f t="shared" si="324"/>
        <v>-8.7334910939675485E-3</v>
      </c>
      <c r="AB1942" s="218">
        <f t="shared" si="325"/>
        <v>8.7334910939675485E-3</v>
      </c>
      <c r="AC1942" s="218">
        <f t="shared" si="326"/>
        <v>0</v>
      </c>
      <c r="AD1942" s="219">
        <f t="shared" si="327"/>
        <v>0</v>
      </c>
      <c r="AH1942" s="15">
        <f t="shared" si="328"/>
        <v>-2.9058447674383151E-2</v>
      </c>
      <c r="AI1942" s="15">
        <f t="shared" si="329"/>
        <v>0.86784475089518831</v>
      </c>
      <c r="AJ1942" s="15">
        <f t="shared" si="330"/>
        <v>-0.34557801426238927</v>
      </c>
      <c r="AK1942" s="15">
        <f t="shared" si="331"/>
        <v>-0.57281307343954613</v>
      </c>
      <c r="AL1942" s="15">
        <f t="shared" si="332"/>
        <v>-1.797541498954438</v>
      </c>
      <c r="AM1942" s="15">
        <f t="shared" si="333"/>
        <v>-1.2569818375265711</v>
      </c>
      <c r="AN1942" s="63">
        <f t="shared" si="352"/>
        <v>11.427189962028823</v>
      </c>
      <c r="AO1942" s="63">
        <f t="shared" si="352"/>
        <v>11.427367754312771</v>
      </c>
      <c r="AP1942" s="63">
        <f t="shared" si="352"/>
        <v>11.428089863368749</v>
      </c>
      <c r="AQ1942" s="63">
        <f t="shared" si="352"/>
        <v>11.431011199874796</v>
      </c>
      <c r="AR1942" s="63">
        <f t="shared" si="352"/>
        <v>11.442647265439536</v>
      </c>
      <c r="AS1942" s="63">
        <f t="shared" si="352"/>
        <v>11.486445582434989</v>
      </c>
      <c r="AT1942" s="63">
        <f t="shared" si="352"/>
        <v>11.626608381821566</v>
      </c>
      <c r="AU1942" s="63">
        <f t="shared" si="334"/>
        <v>11.961094544128683</v>
      </c>
      <c r="AV1942" s="217">
        <f t="shared" si="335"/>
        <v>-1.1469132254240177E-2</v>
      </c>
      <c r="AW1942" s="218">
        <f t="shared" si="336"/>
        <v>-9999</v>
      </c>
      <c r="AX1942" s="219">
        <f t="shared" si="337"/>
        <v>0</v>
      </c>
      <c r="AY1942" s="218">
        <f t="shared" si="338"/>
        <v>-9999</v>
      </c>
      <c r="AZ1942" s="63"/>
      <c r="BA1942" s="15">
        <f t="shared" si="339"/>
        <v>-2.7356411602726298E-3</v>
      </c>
      <c r="BB1942" s="15">
        <f t="shared" si="340"/>
        <v>0.4029668420013125</v>
      </c>
      <c r="BC1942" s="15">
        <f t="shared" si="341"/>
        <v>-0.61751157847624083</v>
      </c>
      <c r="BD1942" s="15">
        <f t="shared" si="342"/>
        <v>-0.10652366954492806</v>
      </c>
      <c r="BE1942" s="15">
        <f t="shared" si="343"/>
        <v>-2.965028905258007</v>
      </c>
      <c r="BF1942" s="15">
        <f t="shared" si="344"/>
        <v>-11.297910949131783</v>
      </c>
      <c r="BG1942" s="63">
        <f t="shared" si="353"/>
        <v>9.7786993762034928</v>
      </c>
      <c r="BH1942" s="63">
        <f t="shared" si="353"/>
        <v>9.7894726175737006</v>
      </c>
      <c r="BI1942" s="63">
        <f t="shared" si="353"/>
        <v>9.7705253791329838</v>
      </c>
      <c r="BJ1942" s="63">
        <f t="shared" si="353"/>
        <v>9.8039400735741484</v>
      </c>
      <c r="BK1942" s="63">
        <f t="shared" si="353"/>
        <v>9.7452814473518927</v>
      </c>
      <c r="BL1942" s="63">
        <f t="shared" si="353"/>
        <v>9.8491703599934741</v>
      </c>
      <c r="BM1942" s="63">
        <f t="shared" si="353"/>
        <v>9.6676216473938421</v>
      </c>
      <c r="BN1942" s="63">
        <f t="shared" si="345"/>
        <v>9.9950024885659339</v>
      </c>
      <c r="BO1942" s="63"/>
      <c r="BP1942" s="63"/>
    </row>
    <row r="1943" spans="27:68" x14ac:dyDescent="0.2">
      <c r="AA1943" s="217">
        <f t="shared" si="324"/>
        <v>-8.7334910939675485E-3</v>
      </c>
      <c r="AB1943" s="218">
        <f t="shared" si="325"/>
        <v>8.7334910939675485E-3</v>
      </c>
      <c r="AC1943" s="218">
        <f t="shared" si="326"/>
        <v>0</v>
      </c>
      <c r="AD1943" s="219">
        <f t="shared" si="327"/>
        <v>0</v>
      </c>
      <c r="AH1943" s="15">
        <f t="shared" si="328"/>
        <v>-2.9058447674383151E-2</v>
      </c>
      <c r="AI1943" s="15">
        <f t="shared" si="329"/>
        <v>0.86784475089518831</v>
      </c>
      <c r="AJ1943" s="15">
        <f t="shared" si="330"/>
        <v>-0.34557801426238927</v>
      </c>
      <c r="AK1943" s="15">
        <f t="shared" si="331"/>
        <v>-0.57281307343954613</v>
      </c>
      <c r="AL1943" s="15">
        <f t="shared" si="332"/>
        <v>-1.797541498954438</v>
      </c>
      <c r="AM1943" s="15">
        <f t="shared" si="333"/>
        <v>-1.2569818375265711</v>
      </c>
      <c r="AN1943" s="63">
        <f t="shared" si="352"/>
        <v>11.427189962028823</v>
      </c>
      <c r="AO1943" s="63">
        <f t="shared" si="352"/>
        <v>11.427367754312771</v>
      </c>
      <c r="AP1943" s="63">
        <f t="shared" si="352"/>
        <v>11.428089863368749</v>
      </c>
      <c r="AQ1943" s="63">
        <f t="shared" si="352"/>
        <v>11.431011199874796</v>
      </c>
      <c r="AR1943" s="63">
        <f t="shared" si="352"/>
        <v>11.442647265439536</v>
      </c>
      <c r="AS1943" s="63">
        <f t="shared" si="352"/>
        <v>11.486445582434989</v>
      </c>
      <c r="AT1943" s="63">
        <f t="shared" si="352"/>
        <v>11.626608381821566</v>
      </c>
      <c r="AU1943" s="63">
        <f t="shared" si="334"/>
        <v>11.961094544128683</v>
      </c>
      <c r="AV1943" s="217">
        <f t="shared" si="335"/>
        <v>-1.1469132254240177E-2</v>
      </c>
      <c r="AW1943" s="218">
        <f t="shared" si="336"/>
        <v>-9999</v>
      </c>
      <c r="AX1943" s="219">
        <f t="shared" si="337"/>
        <v>0</v>
      </c>
      <c r="AY1943" s="218">
        <f t="shared" si="338"/>
        <v>-9999</v>
      </c>
      <c r="AZ1943" s="63"/>
      <c r="BA1943" s="15">
        <f t="shared" si="339"/>
        <v>-2.7356411602726298E-3</v>
      </c>
      <c r="BB1943" s="15">
        <f t="shared" si="340"/>
        <v>0.4029668420013125</v>
      </c>
      <c r="BC1943" s="15">
        <f t="shared" si="341"/>
        <v>-0.61751157847624083</v>
      </c>
      <c r="BD1943" s="15">
        <f t="shared" si="342"/>
        <v>-0.10652366954492806</v>
      </c>
      <c r="BE1943" s="15">
        <f t="shared" si="343"/>
        <v>-2.965028905258007</v>
      </c>
      <c r="BF1943" s="15">
        <f t="shared" si="344"/>
        <v>-11.297910949131783</v>
      </c>
      <c r="BG1943" s="63">
        <f t="shared" si="353"/>
        <v>9.7786993762034928</v>
      </c>
      <c r="BH1943" s="63">
        <f t="shared" si="353"/>
        <v>9.7894726175737006</v>
      </c>
      <c r="BI1943" s="63">
        <f t="shared" si="353"/>
        <v>9.7705253791329838</v>
      </c>
      <c r="BJ1943" s="63">
        <f t="shared" si="353"/>
        <v>9.8039400735741484</v>
      </c>
      <c r="BK1943" s="63">
        <f t="shared" si="353"/>
        <v>9.7452814473518927</v>
      </c>
      <c r="BL1943" s="63">
        <f t="shared" si="353"/>
        <v>9.8491703599934741</v>
      </c>
      <c r="BM1943" s="63">
        <f t="shared" si="353"/>
        <v>9.6676216473938421</v>
      </c>
      <c r="BN1943" s="63">
        <f t="shared" si="345"/>
        <v>9.9950024885659339</v>
      </c>
      <c r="BO1943" s="63"/>
      <c r="BP1943" s="63"/>
    </row>
    <row r="1944" spans="27:68" x14ac:dyDescent="0.2">
      <c r="AA1944" s="217">
        <f t="shared" si="324"/>
        <v>-8.7334910939675485E-3</v>
      </c>
      <c r="AB1944" s="218">
        <f t="shared" si="325"/>
        <v>8.7334910939675485E-3</v>
      </c>
      <c r="AC1944" s="218">
        <f t="shared" si="326"/>
        <v>0</v>
      </c>
      <c r="AD1944" s="219">
        <f t="shared" si="327"/>
        <v>0</v>
      </c>
      <c r="AH1944" s="15">
        <f t="shared" si="328"/>
        <v>-2.9058447674383151E-2</v>
      </c>
      <c r="AI1944" s="15">
        <f t="shared" si="329"/>
        <v>0.86784475089518831</v>
      </c>
      <c r="AJ1944" s="15">
        <f t="shared" si="330"/>
        <v>-0.34557801426238927</v>
      </c>
      <c r="AK1944" s="15">
        <f t="shared" si="331"/>
        <v>-0.57281307343954613</v>
      </c>
      <c r="AL1944" s="15">
        <f t="shared" si="332"/>
        <v>-1.797541498954438</v>
      </c>
      <c r="AM1944" s="15">
        <f t="shared" si="333"/>
        <v>-1.2569818375265711</v>
      </c>
      <c r="AN1944" s="63">
        <f t="shared" si="352"/>
        <v>11.427189962028823</v>
      </c>
      <c r="AO1944" s="63">
        <f t="shared" si="352"/>
        <v>11.427367754312771</v>
      </c>
      <c r="AP1944" s="63">
        <f t="shared" si="352"/>
        <v>11.428089863368749</v>
      </c>
      <c r="AQ1944" s="63">
        <f t="shared" si="352"/>
        <v>11.431011199874796</v>
      </c>
      <c r="AR1944" s="63">
        <f t="shared" si="352"/>
        <v>11.442647265439536</v>
      </c>
      <c r="AS1944" s="63">
        <f t="shared" si="352"/>
        <v>11.486445582434989</v>
      </c>
      <c r="AT1944" s="63">
        <f t="shared" si="352"/>
        <v>11.626608381821566</v>
      </c>
      <c r="AU1944" s="63">
        <f t="shared" si="334"/>
        <v>11.961094544128683</v>
      </c>
      <c r="AV1944" s="217">
        <f t="shared" si="335"/>
        <v>-1.1469132254240177E-2</v>
      </c>
      <c r="AW1944" s="218">
        <f t="shared" si="336"/>
        <v>-9999</v>
      </c>
      <c r="AX1944" s="219">
        <f t="shared" si="337"/>
        <v>0</v>
      </c>
      <c r="AY1944" s="218">
        <f t="shared" si="338"/>
        <v>-9999</v>
      </c>
      <c r="AZ1944" s="63"/>
      <c r="BA1944" s="15">
        <f t="shared" si="339"/>
        <v>-2.7356411602726298E-3</v>
      </c>
      <c r="BB1944" s="15">
        <f t="shared" si="340"/>
        <v>0.4029668420013125</v>
      </c>
      <c r="BC1944" s="15">
        <f t="shared" si="341"/>
        <v>-0.61751157847624083</v>
      </c>
      <c r="BD1944" s="15">
        <f t="shared" si="342"/>
        <v>-0.10652366954492806</v>
      </c>
      <c r="BE1944" s="15">
        <f t="shared" si="343"/>
        <v>-2.965028905258007</v>
      </c>
      <c r="BF1944" s="15">
        <f t="shared" si="344"/>
        <v>-11.297910949131783</v>
      </c>
      <c r="BG1944" s="63">
        <f t="shared" si="353"/>
        <v>9.7786993762034928</v>
      </c>
      <c r="BH1944" s="63">
        <f t="shared" si="353"/>
        <v>9.7894726175737006</v>
      </c>
      <c r="BI1944" s="63">
        <f t="shared" si="353"/>
        <v>9.7705253791329838</v>
      </c>
      <c r="BJ1944" s="63">
        <f t="shared" si="353"/>
        <v>9.8039400735741484</v>
      </c>
      <c r="BK1944" s="63">
        <f t="shared" si="353"/>
        <v>9.7452814473518927</v>
      </c>
      <c r="BL1944" s="63">
        <f t="shared" si="353"/>
        <v>9.8491703599934741</v>
      </c>
      <c r="BM1944" s="63">
        <f t="shared" si="353"/>
        <v>9.6676216473938421</v>
      </c>
      <c r="BN1944" s="63">
        <f t="shared" si="345"/>
        <v>9.9950024885659339</v>
      </c>
      <c r="BO1944" s="63"/>
      <c r="BP1944" s="63"/>
    </row>
    <row r="1945" spans="27:68" x14ac:dyDescent="0.2">
      <c r="AA1945" s="217">
        <f t="shared" si="324"/>
        <v>-8.7334910939675485E-3</v>
      </c>
      <c r="AB1945" s="218">
        <f t="shared" si="325"/>
        <v>8.7334910939675485E-3</v>
      </c>
      <c r="AC1945" s="218">
        <f t="shared" si="326"/>
        <v>0</v>
      </c>
      <c r="AD1945" s="219">
        <f t="shared" si="327"/>
        <v>0</v>
      </c>
      <c r="AH1945" s="15">
        <f t="shared" si="328"/>
        <v>-2.9058447674383151E-2</v>
      </c>
      <c r="AI1945" s="15">
        <f t="shared" si="329"/>
        <v>0.86784475089518831</v>
      </c>
      <c r="AJ1945" s="15">
        <f t="shared" si="330"/>
        <v>-0.34557801426238927</v>
      </c>
      <c r="AK1945" s="15">
        <f t="shared" si="331"/>
        <v>-0.57281307343954613</v>
      </c>
      <c r="AL1945" s="15">
        <f t="shared" si="332"/>
        <v>-1.797541498954438</v>
      </c>
      <c r="AM1945" s="15">
        <f t="shared" si="333"/>
        <v>-1.2569818375265711</v>
      </c>
      <c r="AN1945" s="63">
        <f t="shared" si="352"/>
        <v>11.427189962028823</v>
      </c>
      <c r="AO1945" s="63">
        <f t="shared" si="352"/>
        <v>11.427367754312771</v>
      </c>
      <c r="AP1945" s="63">
        <f t="shared" si="352"/>
        <v>11.428089863368749</v>
      </c>
      <c r="AQ1945" s="63">
        <f t="shared" si="352"/>
        <v>11.431011199874796</v>
      </c>
      <c r="AR1945" s="63">
        <f t="shared" si="352"/>
        <v>11.442647265439536</v>
      </c>
      <c r="AS1945" s="63">
        <f t="shared" si="352"/>
        <v>11.486445582434989</v>
      </c>
      <c r="AT1945" s="63">
        <f t="shared" si="352"/>
        <v>11.626608381821566</v>
      </c>
      <c r="AU1945" s="63">
        <f t="shared" si="334"/>
        <v>11.961094544128683</v>
      </c>
      <c r="AV1945" s="217">
        <f t="shared" si="335"/>
        <v>-1.1469132254240177E-2</v>
      </c>
      <c r="AW1945" s="218">
        <f t="shared" si="336"/>
        <v>-9999</v>
      </c>
      <c r="AX1945" s="219">
        <f t="shared" si="337"/>
        <v>0</v>
      </c>
      <c r="AY1945" s="218">
        <f t="shared" si="338"/>
        <v>-9999</v>
      </c>
      <c r="AZ1945" s="63"/>
      <c r="BA1945" s="15">
        <f t="shared" si="339"/>
        <v>-2.7356411602726298E-3</v>
      </c>
      <c r="BB1945" s="15">
        <f t="shared" si="340"/>
        <v>0.4029668420013125</v>
      </c>
      <c r="BC1945" s="15">
        <f t="shared" si="341"/>
        <v>-0.61751157847624083</v>
      </c>
      <c r="BD1945" s="15">
        <f t="shared" si="342"/>
        <v>-0.10652366954492806</v>
      </c>
      <c r="BE1945" s="15">
        <f t="shared" si="343"/>
        <v>-2.965028905258007</v>
      </c>
      <c r="BF1945" s="15">
        <f t="shared" si="344"/>
        <v>-11.297910949131783</v>
      </c>
      <c r="BG1945" s="63">
        <f t="shared" si="353"/>
        <v>9.7786993762034928</v>
      </c>
      <c r="BH1945" s="63">
        <f t="shared" si="353"/>
        <v>9.7894726175737006</v>
      </c>
      <c r="BI1945" s="63">
        <f t="shared" si="353"/>
        <v>9.7705253791329838</v>
      </c>
      <c r="BJ1945" s="63">
        <f t="shared" si="353"/>
        <v>9.8039400735741484</v>
      </c>
      <c r="BK1945" s="63">
        <f t="shared" si="353"/>
        <v>9.7452814473518927</v>
      </c>
      <c r="BL1945" s="63">
        <f t="shared" si="353"/>
        <v>9.8491703599934741</v>
      </c>
      <c r="BM1945" s="63">
        <f t="shared" si="353"/>
        <v>9.6676216473938421</v>
      </c>
      <c r="BN1945" s="63">
        <f t="shared" si="345"/>
        <v>9.9950024885659339</v>
      </c>
      <c r="BO1945" s="63"/>
      <c r="BP1945" s="63"/>
    </row>
    <row r="1946" spans="27:68" x14ac:dyDescent="0.2">
      <c r="AA1946" s="217">
        <f t="shared" si="324"/>
        <v>-8.7334910939675485E-3</v>
      </c>
      <c r="AB1946" s="218">
        <f t="shared" si="325"/>
        <v>8.7334910939675485E-3</v>
      </c>
      <c r="AC1946" s="218">
        <f t="shared" si="326"/>
        <v>0</v>
      </c>
      <c r="AD1946" s="219">
        <f t="shared" si="327"/>
        <v>0</v>
      </c>
      <c r="AH1946" s="15">
        <f t="shared" si="328"/>
        <v>-2.9058447674383151E-2</v>
      </c>
      <c r="AI1946" s="15">
        <f t="shared" si="329"/>
        <v>0.86784475089518831</v>
      </c>
      <c r="AJ1946" s="15">
        <f t="shared" si="330"/>
        <v>-0.34557801426238927</v>
      </c>
      <c r="AK1946" s="15">
        <f t="shared" si="331"/>
        <v>-0.57281307343954613</v>
      </c>
      <c r="AL1946" s="15">
        <f t="shared" si="332"/>
        <v>-1.797541498954438</v>
      </c>
      <c r="AM1946" s="15">
        <f t="shared" si="333"/>
        <v>-1.2569818375265711</v>
      </c>
      <c r="AN1946" s="63">
        <f t="shared" si="352"/>
        <v>11.427189962028823</v>
      </c>
      <c r="AO1946" s="63">
        <f t="shared" si="352"/>
        <v>11.427367754312771</v>
      </c>
      <c r="AP1946" s="63">
        <f t="shared" si="352"/>
        <v>11.428089863368749</v>
      </c>
      <c r="AQ1946" s="63">
        <f t="shared" si="352"/>
        <v>11.431011199874796</v>
      </c>
      <c r="AR1946" s="63">
        <f t="shared" si="352"/>
        <v>11.442647265439536</v>
      </c>
      <c r="AS1946" s="63">
        <f t="shared" si="352"/>
        <v>11.486445582434989</v>
      </c>
      <c r="AT1946" s="63">
        <f t="shared" si="352"/>
        <v>11.626608381821566</v>
      </c>
      <c r="AU1946" s="63">
        <f t="shared" si="334"/>
        <v>11.961094544128683</v>
      </c>
      <c r="AV1946" s="217">
        <f t="shared" si="335"/>
        <v>-1.1469132254240177E-2</v>
      </c>
      <c r="AW1946" s="218">
        <f t="shared" si="336"/>
        <v>-9999</v>
      </c>
      <c r="AX1946" s="219">
        <f t="shared" si="337"/>
        <v>0</v>
      </c>
      <c r="AY1946" s="218">
        <f t="shared" si="338"/>
        <v>-9999</v>
      </c>
      <c r="AZ1946" s="63"/>
      <c r="BA1946" s="15">
        <f t="shared" si="339"/>
        <v>-2.7356411602726298E-3</v>
      </c>
      <c r="BB1946" s="15">
        <f t="shared" si="340"/>
        <v>0.4029668420013125</v>
      </c>
      <c r="BC1946" s="15">
        <f t="shared" si="341"/>
        <v>-0.61751157847624083</v>
      </c>
      <c r="BD1946" s="15">
        <f t="shared" si="342"/>
        <v>-0.10652366954492806</v>
      </c>
      <c r="BE1946" s="15">
        <f t="shared" si="343"/>
        <v>-2.965028905258007</v>
      </c>
      <c r="BF1946" s="15">
        <f t="shared" si="344"/>
        <v>-11.297910949131783</v>
      </c>
      <c r="BG1946" s="63">
        <f t="shared" si="353"/>
        <v>9.7786993762034928</v>
      </c>
      <c r="BH1946" s="63">
        <f t="shared" si="353"/>
        <v>9.7894726175737006</v>
      </c>
      <c r="BI1946" s="63">
        <f t="shared" si="353"/>
        <v>9.7705253791329838</v>
      </c>
      <c r="BJ1946" s="63">
        <f t="shared" si="353"/>
        <v>9.8039400735741484</v>
      </c>
      <c r="BK1946" s="63">
        <f t="shared" si="353"/>
        <v>9.7452814473518927</v>
      </c>
      <c r="BL1946" s="63">
        <f t="shared" si="353"/>
        <v>9.8491703599934741</v>
      </c>
      <c r="BM1946" s="63">
        <f t="shared" si="353"/>
        <v>9.6676216473938421</v>
      </c>
      <c r="BN1946" s="63">
        <f t="shared" si="345"/>
        <v>9.9950024885659339</v>
      </c>
      <c r="BO1946" s="63"/>
      <c r="BP1946" s="63"/>
    </row>
    <row r="1947" spans="27:68" x14ac:dyDescent="0.2">
      <c r="AA1947" s="217">
        <f t="shared" si="324"/>
        <v>-8.7334910939675485E-3</v>
      </c>
      <c r="AB1947" s="218">
        <f t="shared" si="325"/>
        <v>8.7334910939675485E-3</v>
      </c>
      <c r="AC1947" s="218">
        <f t="shared" si="326"/>
        <v>0</v>
      </c>
      <c r="AD1947" s="219">
        <f t="shared" si="327"/>
        <v>0</v>
      </c>
      <c r="AH1947" s="15">
        <f t="shared" si="328"/>
        <v>-2.9058447674383151E-2</v>
      </c>
      <c r="AI1947" s="15">
        <f t="shared" si="329"/>
        <v>0.86784475089518831</v>
      </c>
      <c r="AJ1947" s="15">
        <f t="shared" si="330"/>
        <v>-0.34557801426238927</v>
      </c>
      <c r="AK1947" s="15">
        <f t="shared" si="331"/>
        <v>-0.57281307343954613</v>
      </c>
      <c r="AL1947" s="15">
        <f t="shared" si="332"/>
        <v>-1.797541498954438</v>
      </c>
      <c r="AM1947" s="15">
        <f t="shared" si="333"/>
        <v>-1.2569818375265711</v>
      </c>
      <c r="AN1947" s="63">
        <f t="shared" si="352"/>
        <v>11.427189962028823</v>
      </c>
      <c r="AO1947" s="63">
        <f t="shared" si="352"/>
        <v>11.427367754312771</v>
      </c>
      <c r="AP1947" s="63">
        <f t="shared" si="352"/>
        <v>11.428089863368749</v>
      </c>
      <c r="AQ1947" s="63">
        <f t="shared" si="352"/>
        <v>11.431011199874796</v>
      </c>
      <c r="AR1947" s="63">
        <f t="shared" si="352"/>
        <v>11.442647265439536</v>
      </c>
      <c r="AS1947" s="63">
        <f t="shared" si="352"/>
        <v>11.486445582434989</v>
      </c>
      <c r="AT1947" s="63">
        <f t="shared" si="352"/>
        <v>11.626608381821566</v>
      </c>
      <c r="AU1947" s="63">
        <f t="shared" si="334"/>
        <v>11.961094544128683</v>
      </c>
      <c r="AV1947" s="217">
        <f t="shared" si="335"/>
        <v>-1.1469132254240177E-2</v>
      </c>
      <c r="AW1947" s="218">
        <f t="shared" si="336"/>
        <v>-9999</v>
      </c>
      <c r="AX1947" s="219">
        <f t="shared" si="337"/>
        <v>0</v>
      </c>
      <c r="AY1947" s="218">
        <f t="shared" si="338"/>
        <v>-9999</v>
      </c>
      <c r="AZ1947" s="63"/>
      <c r="BA1947" s="15">
        <f t="shared" si="339"/>
        <v>-2.7356411602726298E-3</v>
      </c>
      <c r="BB1947" s="15">
        <f t="shared" si="340"/>
        <v>0.4029668420013125</v>
      </c>
      <c r="BC1947" s="15">
        <f t="shared" si="341"/>
        <v>-0.61751157847624083</v>
      </c>
      <c r="BD1947" s="15">
        <f t="shared" si="342"/>
        <v>-0.10652366954492806</v>
      </c>
      <c r="BE1947" s="15">
        <f t="shared" si="343"/>
        <v>-2.965028905258007</v>
      </c>
      <c r="BF1947" s="15">
        <f t="shared" si="344"/>
        <v>-11.297910949131783</v>
      </c>
      <c r="BG1947" s="63">
        <f t="shared" si="353"/>
        <v>9.7786993762034928</v>
      </c>
      <c r="BH1947" s="63">
        <f t="shared" si="353"/>
        <v>9.7894726175737006</v>
      </c>
      <c r="BI1947" s="63">
        <f t="shared" si="353"/>
        <v>9.7705253791329838</v>
      </c>
      <c r="BJ1947" s="63">
        <f t="shared" si="353"/>
        <v>9.8039400735741484</v>
      </c>
      <c r="BK1947" s="63">
        <f t="shared" si="353"/>
        <v>9.7452814473518927</v>
      </c>
      <c r="BL1947" s="63">
        <f t="shared" si="353"/>
        <v>9.8491703599934741</v>
      </c>
      <c r="BM1947" s="63">
        <f t="shared" si="353"/>
        <v>9.6676216473938421</v>
      </c>
      <c r="BN1947" s="63">
        <f t="shared" si="345"/>
        <v>9.9950024885659339</v>
      </c>
      <c r="BO1947" s="63"/>
      <c r="BP1947" s="63"/>
    </row>
    <row r="1948" spans="27:68" x14ac:dyDescent="0.2">
      <c r="AA1948" s="217">
        <f t="shared" si="324"/>
        <v>-8.7334910939675485E-3</v>
      </c>
      <c r="AB1948" s="218">
        <f t="shared" si="325"/>
        <v>8.7334910939675485E-3</v>
      </c>
      <c r="AC1948" s="218">
        <f t="shared" si="326"/>
        <v>0</v>
      </c>
      <c r="AD1948" s="219">
        <f t="shared" si="327"/>
        <v>0</v>
      </c>
      <c r="AH1948" s="15">
        <f t="shared" si="328"/>
        <v>-2.9058447674383151E-2</v>
      </c>
      <c r="AI1948" s="15">
        <f t="shared" si="329"/>
        <v>0.86784475089518831</v>
      </c>
      <c r="AJ1948" s="15">
        <f t="shared" si="330"/>
        <v>-0.34557801426238927</v>
      </c>
      <c r="AK1948" s="15">
        <f t="shared" si="331"/>
        <v>-0.57281307343954613</v>
      </c>
      <c r="AL1948" s="15">
        <f t="shared" si="332"/>
        <v>-1.797541498954438</v>
      </c>
      <c r="AM1948" s="15">
        <f t="shared" si="333"/>
        <v>-1.2569818375265711</v>
      </c>
      <c r="AN1948" s="63">
        <f t="shared" si="352"/>
        <v>11.427189962028823</v>
      </c>
      <c r="AO1948" s="63">
        <f t="shared" si="352"/>
        <v>11.427367754312771</v>
      </c>
      <c r="AP1948" s="63">
        <f t="shared" si="352"/>
        <v>11.428089863368749</v>
      </c>
      <c r="AQ1948" s="63">
        <f t="shared" si="352"/>
        <v>11.431011199874796</v>
      </c>
      <c r="AR1948" s="63">
        <f t="shared" si="352"/>
        <v>11.442647265439536</v>
      </c>
      <c r="AS1948" s="63">
        <f t="shared" si="352"/>
        <v>11.486445582434989</v>
      </c>
      <c r="AT1948" s="63">
        <f t="shared" si="352"/>
        <v>11.626608381821566</v>
      </c>
      <c r="AU1948" s="63">
        <f t="shared" si="334"/>
        <v>11.961094544128683</v>
      </c>
      <c r="AV1948" s="217">
        <f t="shared" si="335"/>
        <v>-1.1469132254240177E-2</v>
      </c>
      <c r="AW1948" s="218">
        <f t="shared" si="336"/>
        <v>-9999</v>
      </c>
      <c r="AX1948" s="219">
        <f t="shared" si="337"/>
        <v>0</v>
      </c>
      <c r="AY1948" s="218">
        <f t="shared" si="338"/>
        <v>-9999</v>
      </c>
      <c r="AZ1948" s="63"/>
      <c r="BA1948" s="15">
        <f t="shared" si="339"/>
        <v>-2.7356411602726298E-3</v>
      </c>
      <c r="BB1948" s="15">
        <f t="shared" si="340"/>
        <v>0.4029668420013125</v>
      </c>
      <c r="BC1948" s="15">
        <f t="shared" si="341"/>
        <v>-0.61751157847624083</v>
      </c>
      <c r="BD1948" s="15">
        <f t="shared" si="342"/>
        <v>-0.10652366954492806</v>
      </c>
      <c r="BE1948" s="15">
        <f t="shared" si="343"/>
        <v>-2.965028905258007</v>
      </c>
      <c r="BF1948" s="15">
        <f t="shared" si="344"/>
        <v>-11.297910949131783</v>
      </c>
      <c r="BG1948" s="63">
        <f t="shared" si="353"/>
        <v>9.7786993762034928</v>
      </c>
      <c r="BH1948" s="63">
        <f t="shared" si="353"/>
        <v>9.7894726175737006</v>
      </c>
      <c r="BI1948" s="63">
        <f t="shared" si="353"/>
        <v>9.7705253791329838</v>
      </c>
      <c r="BJ1948" s="63">
        <f t="shared" si="353"/>
        <v>9.8039400735741484</v>
      </c>
      <c r="BK1948" s="63">
        <f t="shared" si="353"/>
        <v>9.7452814473518927</v>
      </c>
      <c r="BL1948" s="63">
        <f t="shared" si="353"/>
        <v>9.8491703599934741</v>
      </c>
      <c r="BM1948" s="63">
        <f t="shared" si="353"/>
        <v>9.6676216473938421</v>
      </c>
      <c r="BN1948" s="63">
        <f t="shared" si="345"/>
        <v>9.9950024885659339</v>
      </c>
      <c r="BO1948" s="63"/>
      <c r="BP1948" s="63"/>
    </row>
    <row r="1949" spans="27:68" x14ac:dyDescent="0.2">
      <c r="AA1949" s="217">
        <f t="shared" si="324"/>
        <v>-8.7334910939675485E-3</v>
      </c>
      <c r="AB1949" s="218">
        <f t="shared" si="325"/>
        <v>8.7334910939675485E-3</v>
      </c>
      <c r="AC1949" s="218">
        <f t="shared" si="326"/>
        <v>0</v>
      </c>
      <c r="AD1949" s="219">
        <f t="shared" si="327"/>
        <v>0</v>
      </c>
      <c r="AH1949" s="15">
        <f t="shared" si="328"/>
        <v>-2.9058447674383151E-2</v>
      </c>
      <c r="AI1949" s="15">
        <f t="shared" si="329"/>
        <v>0.86784475089518831</v>
      </c>
      <c r="AJ1949" s="15">
        <f t="shared" si="330"/>
        <v>-0.34557801426238927</v>
      </c>
      <c r="AK1949" s="15">
        <f t="shared" si="331"/>
        <v>-0.57281307343954613</v>
      </c>
      <c r="AL1949" s="15">
        <f t="shared" si="332"/>
        <v>-1.797541498954438</v>
      </c>
      <c r="AM1949" s="15">
        <f t="shared" si="333"/>
        <v>-1.2569818375265711</v>
      </c>
      <c r="AN1949" s="63">
        <f t="shared" si="352"/>
        <v>11.427189962028823</v>
      </c>
      <c r="AO1949" s="63">
        <f t="shared" si="352"/>
        <v>11.427367754312771</v>
      </c>
      <c r="AP1949" s="63">
        <f t="shared" si="352"/>
        <v>11.428089863368749</v>
      </c>
      <c r="AQ1949" s="63">
        <f t="shared" si="352"/>
        <v>11.431011199874796</v>
      </c>
      <c r="AR1949" s="63">
        <f t="shared" si="352"/>
        <v>11.442647265439536</v>
      </c>
      <c r="AS1949" s="63">
        <f t="shared" si="352"/>
        <v>11.486445582434989</v>
      </c>
      <c r="AT1949" s="63">
        <f t="shared" si="352"/>
        <v>11.626608381821566</v>
      </c>
      <c r="AU1949" s="63">
        <f t="shared" si="334"/>
        <v>11.961094544128683</v>
      </c>
      <c r="AV1949" s="217">
        <f t="shared" si="335"/>
        <v>-1.1469132254240177E-2</v>
      </c>
      <c r="AW1949" s="218">
        <f t="shared" si="336"/>
        <v>-9999</v>
      </c>
      <c r="AX1949" s="219">
        <f t="shared" si="337"/>
        <v>0</v>
      </c>
      <c r="AY1949" s="218">
        <f t="shared" si="338"/>
        <v>-9999</v>
      </c>
      <c r="AZ1949" s="63"/>
      <c r="BA1949" s="15">
        <f t="shared" si="339"/>
        <v>-2.7356411602726298E-3</v>
      </c>
      <c r="BB1949" s="15">
        <f t="shared" si="340"/>
        <v>0.4029668420013125</v>
      </c>
      <c r="BC1949" s="15">
        <f t="shared" si="341"/>
        <v>-0.61751157847624083</v>
      </c>
      <c r="BD1949" s="15">
        <f t="shared" si="342"/>
        <v>-0.10652366954492806</v>
      </c>
      <c r="BE1949" s="15">
        <f t="shared" si="343"/>
        <v>-2.965028905258007</v>
      </c>
      <c r="BF1949" s="15">
        <f t="shared" si="344"/>
        <v>-11.297910949131783</v>
      </c>
      <c r="BG1949" s="63">
        <f t="shared" si="353"/>
        <v>9.7786993762034928</v>
      </c>
      <c r="BH1949" s="63">
        <f t="shared" si="353"/>
        <v>9.7894726175737006</v>
      </c>
      <c r="BI1949" s="63">
        <f t="shared" si="353"/>
        <v>9.7705253791329838</v>
      </c>
      <c r="BJ1949" s="63">
        <f t="shared" si="353"/>
        <v>9.8039400735741484</v>
      </c>
      <c r="BK1949" s="63">
        <f t="shared" si="353"/>
        <v>9.7452814473518927</v>
      </c>
      <c r="BL1949" s="63">
        <f t="shared" si="353"/>
        <v>9.8491703599934741</v>
      </c>
      <c r="BM1949" s="63">
        <f t="shared" si="353"/>
        <v>9.6676216473938421</v>
      </c>
      <c r="BN1949" s="63">
        <f t="shared" si="345"/>
        <v>9.9950024885659339</v>
      </c>
      <c r="BO1949" s="63"/>
      <c r="BP1949" s="63"/>
    </row>
    <row r="1950" spans="27:68" x14ac:dyDescent="0.2">
      <c r="AA1950" s="217">
        <f t="shared" si="324"/>
        <v>-8.7334910939675485E-3</v>
      </c>
      <c r="AB1950" s="218">
        <f t="shared" si="325"/>
        <v>8.7334910939675485E-3</v>
      </c>
      <c r="AC1950" s="218">
        <f t="shared" si="326"/>
        <v>0</v>
      </c>
      <c r="AD1950" s="219">
        <f t="shared" si="327"/>
        <v>0</v>
      </c>
      <c r="AH1950" s="15">
        <f t="shared" si="328"/>
        <v>-2.9058447674383151E-2</v>
      </c>
      <c r="AI1950" s="15">
        <f t="shared" si="329"/>
        <v>0.86784475089518831</v>
      </c>
      <c r="AJ1950" s="15">
        <f t="shared" si="330"/>
        <v>-0.34557801426238927</v>
      </c>
      <c r="AK1950" s="15">
        <f t="shared" si="331"/>
        <v>-0.57281307343954613</v>
      </c>
      <c r="AL1950" s="15">
        <f t="shared" si="332"/>
        <v>-1.797541498954438</v>
      </c>
      <c r="AM1950" s="15">
        <f t="shared" si="333"/>
        <v>-1.2569818375265711</v>
      </c>
      <c r="AN1950" s="63">
        <f t="shared" si="352"/>
        <v>11.427189962028823</v>
      </c>
      <c r="AO1950" s="63">
        <f t="shared" si="352"/>
        <v>11.427367754312771</v>
      </c>
      <c r="AP1950" s="63">
        <f t="shared" si="352"/>
        <v>11.428089863368749</v>
      </c>
      <c r="AQ1950" s="63">
        <f t="shared" si="352"/>
        <v>11.431011199874796</v>
      </c>
      <c r="AR1950" s="63">
        <f t="shared" si="352"/>
        <v>11.442647265439536</v>
      </c>
      <c r="AS1950" s="63">
        <f t="shared" si="352"/>
        <v>11.486445582434989</v>
      </c>
      <c r="AT1950" s="63">
        <f t="shared" si="352"/>
        <v>11.626608381821566</v>
      </c>
      <c r="AU1950" s="63">
        <f t="shared" si="334"/>
        <v>11.961094544128683</v>
      </c>
      <c r="AV1950" s="217">
        <f t="shared" si="335"/>
        <v>-1.1469132254240177E-2</v>
      </c>
      <c r="AW1950" s="218">
        <f t="shared" si="336"/>
        <v>-9999</v>
      </c>
      <c r="AX1950" s="219">
        <f t="shared" si="337"/>
        <v>0</v>
      </c>
      <c r="AY1950" s="218">
        <f t="shared" si="338"/>
        <v>-9999</v>
      </c>
      <c r="AZ1950" s="63"/>
      <c r="BA1950" s="15">
        <f t="shared" si="339"/>
        <v>-2.7356411602726298E-3</v>
      </c>
      <c r="BB1950" s="15">
        <f t="shared" si="340"/>
        <v>0.4029668420013125</v>
      </c>
      <c r="BC1950" s="15">
        <f t="shared" si="341"/>
        <v>-0.61751157847624083</v>
      </c>
      <c r="BD1950" s="15">
        <f t="shared" si="342"/>
        <v>-0.10652366954492806</v>
      </c>
      <c r="BE1950" s="15">
        <f t="shared" si="343"/>
        <v>-2.965028905258007</v>
      </c>
      <c r="BF1950" s="15">
        <f t="shared" si="344"/>
        <v>-11.297910949131783</v>
      </c>
      <c r="BG1950" s="63">
        <f t="shared" si="353"/>
        <v>9.7786993762034928</v>
      </c>
      <c r="BH1950" s="63">
        <f t="shared" si="353"/>
        <v>9.7894726175737006</v>
      </c>
      <c r="BI1950" s="63">
        <f t="shared" si="353"/>
        <v>9.7705253791329838</v>
      </c>
      <c r="BJ1950" s="63">
        <f t="shared" si="353"/>
        <v>9.8039400735741484</v>
      </c>
      <c r="BK1950" s="63">
        <f t="shared" si="353"/>
        <v>9.7452814473518927</v>
      </c>
      <c r="BL1950" s="63">
        <f t="shared" si="353"/>
        <v>9.8491703599934741</v>
      </c>
      <c r="BM1950" s="63">
        <f t="shared" si="353"/>
        <v>9.6676216473938421</v>
      </c>
      <c r="BN1950" s="63">
        <f t="shared" si="345"/>
        <v>9.9950024885659339</v>
      </c>
      <c r="BO1950" s="63"/>
      <c r="BP1950" s="63"/>
    </row>
    <row r="1951" spans="27:68" x14ac:dyDescent="0.2">
      <c r="AA1951" s="217">
        <f t="shared" si="324"/>
        <v>-8.7334910939675485E-3</v>
      </c>
      <c r="AB1951" s="218">
        <f t="shared" si="325"/>
        <v>8.7334910939675485E-3</v>
      </c>
      <c r="AC1951" s="218">
        <f t="shared" si="326"/>
        <v>0</v>
      </c>
      <c r="AD1951" s="219">
        <f t="shared" si="327"/>
        <v>0</v>
      </c>
      <c r="AH1951" s="15">
        <f t="shared" si="328"/>
        <v>-2.9058447674383151E-2</v>
      </c>
      <c r="AI1951" s="15">
        <f t="shared" si="329"/>
        <v>0.86784475089518831</v>
      </c>
      <c r="AJ1951" s="15">
        <f t="shared" si="330"/>
        <v>-0.34557801426238927</v>
      </c>
      <c r="AK1951" s="15">
        <f t="shared" si="331"/>
        <v>-0.57281307343954613</v>
      </c>
      <c r="AL1951" s="15">
        <f t="shared" si="332"/>
        <v>-1.797541498954438</v>
      </c>
      <c r="AM1951" s="15">
        <f t="shared" si="333"/>
        <v>-1.2569818375265711</v>
      </c>
      <c r="AN1951" s="63">
        <f t="shared" ref="AN1951:AT1960" si="354">$AU1951+$AB$7*SIN(AO1951)</f>
        <v>11.427189962028823</v>
      </c>
      <c r="AO1951" s="63">
        <f t="shared" si="354"/>
        <v>11.427367754312771</v>
      </c>
      <c r="AP1951" s="63">
        <f t="shared" si="354"/>
        <v>11.428089863368749</v>
      </c>
      <c r="AQ1951" s="63">
        <f t="shared" si="354"/>
        <v>11.431011199874796</v>
      </c>
      <c r="AR1951" s="63">
        <f t="shared" si="354"/>
        <v>11.442647265439536</v>
      </c>
      <c r="AS1951" s="63">
        <f t="shared" si="354"/>
        <v>11.486445582434989</v>
      </c>
      <c r="AT1951" s="63">
        <f t="shared" si="354"/>
        <v>11.626608381821566</v>
      </c>
      <c r="AU1951" s="63">
        <f t="shared" si="334"/>
        <v>11.961094544128683</v>
      </c>
      <c r="AV1951" s="217">
        <f t="shared" si="335"/>
        <v>-1.1469132254240177E-2</v>
      </c>
      <c r="AW1951" s="218">
        <f t="shared" si="336"/>
        <v>-9999</v>
      </c>
      <c r="AX1951" s="219">
        <f t="shared" si="337"/>
        <v>0</v>
      </c>
      <c r="AY1951" s="218">
        <f t="shared" si="338"/>
        <v>-9999</v>
      </c>
      <c r="AZ1951" s="63"/>
      <c r="BA1951" s="15">
        <f t="shared" si="339"/>
        <v>-2.7356411602726298E-3</v>
      </c>
      <c r="BB1951" s="15">
        <f t="shared" si="340"/>
        <v>0.4029668420013125</v>
      </c>
      <c r="BC1951" s="15">
        <f t="shared" si="341"/>
        <v>-0.61751157847624083</v>
      </c>
      <c r="BD1951" s="15">
        <f t="shared" si="342"/>
        <v>-0.10652366954492806</v>
      </c>
      <c r="BE1951" s="15">
        <f t="shared" si="343"/>
        <v>-2.965028905258007</v>
      </c>
      <c r="BF1951" s="15">
        <f t="shared" si="344"/>
        <v>-11.297910949131783</v>
      </c>
      <c r="BG1951" s="63">
        <f t="shared" ref="BG1951:BM1960" si="355">$BN1951+$BB$7*SIN(BH1951)</f>
        <v>9.7786993762034928</v>
      </c>
      <c r="BH1951" s="63">
        <f t="shared" si="355"/>
        <v>9.7894726175737006</v>
      </c>
      <c r="BI1951" s="63">
        <f t="shared" si="355"/>
        <v>9.7705253791329838</v>
      </c>
      <c r="BJ1951" s="63">
        <f t="shared" si="355"/>
        <v>9.8039400735741484</v>
      </c>
      <c r="BK1951" s="63">
        <f t="shared" si="355"/>
        <v>9.7452814473518927</v>
      </c>
      <c r="BL1951" s="63">
        <f t="shared" si="355"/>
        <v>9.8491703599934741</v>
      </c>
      <c r="BM1951" s="63">
        <f t="shared" si="355"/>
        <v>9.6676216473938421</v>
      </c>
      <c r="BN1951" s="63">
        <f t="shared" si="345"/>
        <v>9.9950024885659339</v>
      </c>
      <c r="BO1951" s="63"/>
      <c r="BP1951" s="63"/>
    </row>
    <row r="1952" spans="27:68" x14ac:dyDescent="0.2">
      <c r="AA1952" s="217">
        <f t="shared" si="324"/>
        <v>-8.7334910939675485E-3</v>
      </c>
      <c r="AB1952" s="218">
        <f t="shared" si="325"/>
        <v>8.7334910939675485E-3</v>
      </c>
      <c r="AC1952" s="218">
        <f t="shared" si="326"/>
        <v>0</v>
      </c>
      <c r="AD1952" s="219">
        <f t="shared" si="327"/>
        <v>0</v>
      </c>
      <c r="AH1952" s="15">
        <f t="shared" si="328"/>
        <v>-2.9058447674383151E-2</v>
      </c>
      <c r="AI1952" s="15">
        <f t="shared" si="329"/>
        <v>0.86784475089518831</v>
      </c>
      <c r="AJ1952" s="15">
        <f t="shared" si="330"/>
        <v>-0.34557801426238927</v>
      </c>
      <c r="AK1952" s="15">
        <f t="shared" si="331"/>
        <v>-0.57281307343954613</v>
      </c>
      <c r="AL1952" s="15">
        <f t="shared" si="332"/>
        <v>-1.797541498954438</v>
      </c>
      <c r="AM1952" s="15">
        <f t="shared" si="333"/>
        <v>-1.2569818375265711</v>
      </c>
      <c r="AN1952" s="63">
        <f t="shared" si="354"/>
        <v>11.427189962028823</v>
      </c>
      <c r="AO1952" s="63">
        <f t="shared" si="354"/>
        <v>11.427367754312771</v>
      </c>
      <c r="AP1952" s="63">
        <f t="shared" si="354"/>
        <v>11.428089863368749</v>
      </c>
      <c r="AQ1952" s="63">
        <f t="shared" si="354"/>
        <v>11.431011199874796</v>
      </c>
      <c r="AR1952" s="63">
        <f t="shared" si="354"/>
        <v>11.442647265439536</v>
      </c>
      <c r="AS1952" s="63">
        <f t="shared" si="354"/>
        <v>11.486445582434989</v>
      </c>
      <c r="AT1952" s="63">
        <f t="shared" si="354"/>
        <v>11.626608381821566</v>
      </c>
      <c r="AU1952" s="63">
        <f t="shared" si="334"/>
        <v>11.961094544128683</v>
      </c>
      <c r="AV1952" s="217">
        <f t="shared" si="335"/>
        <v>-1.1469132254240177E-2</v>
      </c>
      <c r="AW1952" s="218">
        <f t="shared" si="336"/>
        <v>-9999</v>
      </c>
      <c r="AX1952" s="219">
        <f t="shared" si="337"/>
        <v>0</v>
      </c>
      <c r="AY1952" s="218">
        <f t="shared" si="338"/>
        <v>-9999</v>
      </c>
      <c r="AZ1952" s="63"/>
      <c r="BA1952" s="15">
        <f t="shared" si="339"/>
        <v>-2.7356411602726298E-3</v>
      </c>
      <c r="BB1952" s="15">
        <f t="shared" si="340"/>
        <v>0.4029668420013125</v>
      </c>
      <c r="BC1952" s="15">
        <f t="shared" si="341"/>
        <v>-0.61751157847624083</v>
      </c>
      <c r="BD1952" s="15">
        <f t="shared" si="342"/>
        <v>-0.10652366954492806</v>
      </c>
      <c r="BE1952" s="15">
        <f t="shared" si="343"/>
        <v>-2.965028905258007</v>
      </c>
      <c r="BF1952" s="15">
        <f t="shared" si="344"/>
        <v>-11.297910949131783</v>
      </c>
      <c r="BG1952" s="63">
        <f t="shared" si="355"/>
        <v>9.7786993762034928</v>
      </c>
      <c r="BH1952" s="63">
        <f t="shared" si="355"/>
        <v>9.7894726175737006</v>
      </c>
      <c r="BI1952" s="63">
        <f t="shared" si="355"/>
        <v>9.7705253791329838</v>
      </c>
      <c r="BJ1952" s="63">
        <f t="shared" si="355"/>
        <v>9.8039400735741484</v>
      </c>
      <c r="BK1952" s="63">
        <f t="shared" si="355"/>
        <v>9.7452814473518927</v>
      </c>
      <c r="BL1952" s="63">
        <f t="shared" si="355"/>
        <v>9.8491703599934741</v>
      </c>
      <c r="BM1952" s="63">
        <f t="shared" si="355"/>
        <v>9.6676216473938421</v>
      </c>
      <c r="BN1952" s="63">
        <f t="shared" si="345"/>
        <v>9.9950024885659339</v>
      </c>
      <c r="BO1952" s="63"/>
      <c r="BP1952" s="63"/>
    </row>
    <row r="1953" spans="27:68" x14ac:dyDescent="0.2">
      <c r="AA1953" s="217">
        <f t="shared" si="324"/>
        <v>-8.7334910939675485E-3</v>
      </c>
      <c r="AB1953" s="218">
        <f t="shared" si="325"/>
        <v>8.7334910939675485E-3</v>
      </c>
      <c r="AC1953" s="218">
        <f t="shared" si="326"/>
        <v>0</v>
      </c>
      <c r="AD1953" s="219">
        <f t="shared" si="327"/>
        <v>0</v>
      </c>
      <c r="AH1953" s="15">
        <f t="shared" si="328"/>
        <v>-2.9058447674383151E-2</v>
      </c>
      <c r="AI1953" s="15">
        <f t="shared" si="329"/>
        <v>0.86784475089518831</v>
      </c>
      <c r="AJ1953" s="15">
        <f t="shared" si="330"/>
        <v>-0.34557801426238927</v>
      </c>
      <c r="AK1953" s="15">
        <f t="shared" si="331"/>
        <v>-0.57281307343954613</v>
      </c>
      <c r="AL1953" s="15">
        <f t="shared" si="332"/>
        <v>-1.797541498954438</v>
      </c>
      <c r="AM1953" s="15">
        <f t="shared" si="333"/>
        <v>-1.2569818375265711</v>
      </c>
      <c r="AN1953" s="63">
        <f t="shared" si="354"/>
        <v>11.427189962028823</v>
      </c>
      <c r="AO1953" s="63">
        <f t="shared" si="354"/>
        <v>11.427367754312771</v>
      </c>
      <c r="AP1953" s="63">
        <f t="shared" si="354"/>
        <v>11.428089863368749</v>
      </c>
      <c r="AQ1953" s="63">
        <f t="shared" si="354"/>
        <v>11.431011199874796</v>
      </c>
      <c r="AR1953" s="63">
        <f t="shared" si="354"/>
        <v>11.442647265439536</v>
      </c>
      <c r="AS1953" s="63">
        <f t="shared" si="354"/>
        <v>11.486445582434989</v>
      </c>
      <c r="AT1953" s="63">
        <f t="shared" si="354"/>
        <v>11.626608381821566</v>
      </c>
      <c r="AU1953" s="63">
        <f t="shared" si="334"/>
        <v>11.961094544128683</v>
      </c>
      <c r="AV1953" s="217">
        <f t="shared" si="335"/>
        <v>-1.1469132254240177E-2</v>
      </c>
      <c r="AW1953" s="218">
        <f t="shared" si="336"/>
        <v>-9999</v>
      </c>
      <c r="AX1953" s="219">
        <f t="shared" si="337"/>
        <v>0</v>
      </c>
      <c r="AY1953" s="218">
        <f t="shared" si="338"/>
        <v>-9999</v>
      </c>
      <c r="AZ1953" s="63"/>
      <c r="BA1953" s="15">
        <f t="shared" si="339"/>
        <v>-2.7356411602726298E-3</v>
      </c>
      <c r="BB1953" s="15">
        <f t="shared" si="340"/>
        <v>0.4029668420013125</v>
      </c>
      <c r="BC1953" s="15">
        <f t="shared" si="341"/>
        <v>-0.61751157847624083</v>
      </c>
      <c r="BD1953" s="15">
        <f t="shared" si="342"/>
        <v>-0.10652366954492806</v>
      </c>
      <c r="BE1953" s="15">
        <f t="shared" si="343"/>
        <v>-2.965028905258007</v>
      </c>
      <c r="BF1953" s="15">
        <f t="shared" si="344"/>
        <v>-11.297910949131783</v>
      </c>
      <c r="BG1953" s="63">
        <f t="shared" si="355"/>
        <v>9.7786993762034928</v>
      </c>
      <c r="BH1953" s="63">
        <f t="shared" si="355"/>
        <v>9.7894726175737006</v>
      </c>
      <c r="BI1953" s="63">
        <f t="shared" si="355"/>
        <v>9.7705253791329838</v>
      </c>
      <c r="BJ1953" s="63">
        <f t="shared" si="355"/>
        <v>9.8039400735741484</v>
      </c>
      <c r="BK1953" s="63">
        <f t="shared" si="355"/>
        <v>9.7452814473518927</v>
      </c>
      <c r="BL1953" s="63">
        <f t="shared" si="355"/>
        <v>9.8491703599934741</v>
      </c>
      <c r="BM1953" s="63">
        <f t="shared" si="355"/>
        <v>9.6676216473938421</v>
      </c>
      <c r="BN1953" s="63">
        <f t="shared" si="345"/>
        <v>9.9950024885659339</v>
      </c>
      <c r="BO1953" s="63"/>
      <c r="BP1953" s="63"/>
    </row>
    <row r="1954" spans="27:68" x14ac:dyDescent="0.2">
      <c r="AA1954" s="217">
        <f t="shared" si="324"/>
        <v>-8.7334910939675485E-3</v>
      </c>
      <c r="AB1954" s="218">
        <f t="shared" si="325"/>
        <v>8.7334910939675485E-3</v>
      </c>
      <c r="AC1954" s="218">
        <f t="shared" si="326"/>
        <v>0</v>
      </c>
      <c r="AD1954" s="219">
        <f t="shared" si="327"/>
        <v>0</v>
      </c>
      <c r="AH1954" s="15">
        <f t="shared" si="328"/>
        <v>-2.9058447674383151E-2</v>
      </c>
      <c r="AI1954" s="15">
        <f t="shared" si="329"/>
        <v>0.86784475089518831</v>
      </c>
      <c r="AJ1954" s="15">
        <f t="shared" si="330"/>
        <v>-0.34557801426238927</v>
      </c>
      <c r="AK1954" s="15">
        <f t="shared" si="331"/>
        <v>-0.57281307343954613</v>
      </c>
      <c r="AL1954" s="15">
        <f t="shared" si="332"/>
        <v>-1.797541498954438</v>
      </c>
      <c r="AM1954" s="15">
        <f t="shared" si="333"/>
        <v>-1.2569818375265711</v>
      </c>
      <c r="AN1954" s="63">
        <f t="shared" si="354"/>
        <v>11.427189962028823</v>
      </c>
      <c r="AO1954" s="63">
        <f t="shared" si="354"/>
        <v>11.427367754312771</v>
      </c>
      <c r="AP1954" s="63">
        <f t="shared" si="354"/>
        <v>11.428089863368749</v>
      </c>
      <c r="AQ1954" s="63">
        <f t="shared" si="354"/>
        <v>11.431011199874796</v>
      </c>
      <c r="AR1954" s="63">
        <f t="shared" si="354"/>
        <v>11.442647265439536</v>
      </c>
      <c r="AS1954" s="63">
        <f t="shared" si="354"/>
        <v>11.486445582434989</v>
      </c>
      <c r="AT1954" s="63">
        <f t="shared" si="354"/>
        <v>11.626608381821566</v>
      </c>
      <c r="AU1954" s="63">
        <f t="shared" si="334"/>
        <v>11.961094544128683</v>
      </c>
      <c r="AV1954" s="217">
        <f t="shared" si="335"/>
        <v>-1.1469132254240177E-2</v>
      </c>
      <c r="AW1954" s="218">
        <f t="shared" si="336"/>
        <v>-9999</v>
      </c>
      <c r="AX1954" s="219">
        <f t="shared" si="337"/>
        <v>0</v>
      </c>
      <c r="AY1954" s="218">
        <f t="shared" si="338"/>
        <v>-9999</v>
      </c>
      <c r="AZ1954" s="63"/>
      <c r="BA1954" s="15">
        <f t="shared" si="339"/>
        <v>-2.7356411602726298E-3</v>
      </c>
      <c r="BB1954" s="15">
        <f t="shared" si="340"/>
        <v>0.4029668420013125</v>
      </c>
      <c r="BC1954" s="15">
        <f t="shared" si="341"/>
        <v>-0.61751157847624083</v>
      </c>
      <c r="BD1954" s="15">
        <f t="shared" si="342"/>
        <v>-0.10652366954492806</v>
      </c>
      <c r="BE1954" s="15">
        <f t="shared" si="343"/>
        <v>-2.965028905258007</v>
      </c>
      <c r="BF1954" s="15">
        <f t="shared" si="344"/>
        <v>-11.297910949131783</v>
      </c>
      <c r="BG1954" s="63">
        <f t="shared" si="355"/>
        <v>9.7786993762034928</v>
      </c>
      <c r="BH1954" s="63">
        <f t="shared" si="355"/>
        <v>9.7894726175737006</v>
      </c>
      <c r="BI1954" s="63">
        <f t="shared" si="355"/>
        <v>9.7705253791329838</v>
      </c>
      <c r="BJ1954" s="63">
        <f t="shared" si="355"/>
        <v>9.8039400735741484</v>
      </c>
      <c r="BK1954" s="63">
        <f t="shared" si="355"/>
        <v>9.7452814473518927</v>
      </c>
      <c r="BL1954" s="63">
        <f t="shared" si="355"/>
        <v>9.8491703599934741</v>
      </c>
      <c r="BM1954" s="63">
        <f t="shared" si="355"/>
        <v>9.6676216473938421</v>
      </c>
      <c r="BN1954" s="63">
        <f t="shared" si="345"/>
        <v>9.9950024885659339</v>
      </c>
      <c r="BO1954" s="63"/>
      <c r="BP1954" s="63"/>
    </row>
    <row r="1955" spans="27:68" x14ac:dyDescent="0.2">
      <c r="AA1955" s="217">
        <f t="shared" si="324"/>
        <v>-8.7334910939675485E-3</v>
      </c>
      <c r="AB1955" s="218">
        <f t="shared" si="325"/>
        <v>8.7334910939675485E-3</v>
      </c>
      <c r="AC1955" s="218">
        <f t="shared" si="326"/>
        <v>0</v>
      </c>
      <c r="AD1955" s="219">
        <f t="shared" si="327"/>
        <v>0</v>
      </c>
      <c r="AH1955" s="15">
        <f t="shared" si="328"/>
        <v>-2.9058447674383151E-2</v>
      </c>
      <c r="AI1955" s="15">
        <f t="shared" si="329"/>
        <v>0.86784475089518831</v>
      </c>
      <c r="AJ1955" s="15">
        <f t="shared" si="330"/>
        <v>-0.34557801426238927</v>
      </c>
      <c r="AK1955" s="15">
        <f t="shared" si="331"/>
        <v>-0.57281307343954613</v>
      </c>
      <c r="AL1955" s="15">
        <f t="shared" si="332"/>
        <v>-1.797541498954438</v>
      </c>
      <c r="AM1955" s="15">
        <f t="shared" si="333"/>
        <v>-1.2569818375265711</v>
      </c>
      <c r="AN1955" s="63">
        <f t="shared" si="354"/>
        <v>11.427189962028823</v>
      </c>
      <c r="AO1955" s="63">
        <f t="shared" si="354"/>
        <v>11.427367754312771</v>
      </c>
      <c r="AP1955" s="63">
        <f t="shared" si="354"/>
        <v>11.428089863368749</v>
      </c>
      <c r="AQ1955" s="63">
        <f t="shared" si="354"/>
        <v>11.431011199874796</v>
      </c>
      <c r="AR1955" s="63">
        <f t="shared" si="354"/>
        <v>11.442647265439536</v>
      </c>
      <c r="AS1955" s="63">
        <f t="shared" si="354"/>
        <v>11.486445582434989</v>
      </c>
      <c r="AT1955" s="63">
        <f t="shared" si="354"/>
        <v>11.626608381821566</v>
      </c>
      <c r="AU1955" s="63">
        <f t="shared" si="334"/>
        <v>11.961094544128683</v>
      </c>
      <c r="AV1955" s="217">
        <f t="shared" si="335"/>
        <v>-1.1469132254240177E-2</v>
      </c>
      <c r="AW1955" s="218">
        <f t="shared" si="336"/>
        <v>-9999</v>
      </c>
      <c r="AX1955" s="219">
        <f t="shared" si="337"/>
        <v>0</v>
      </c>
      <c r="AY1955" s="218">
        <f t="shared" si="338"/>
        <v>-9999</v>
      </c>
      <c r="AZ1955" s="63"/>
      <c r="BA1955" s="15">
        <f t="shared" si="339"/>
        <v>-2.7356411602726298E-3</v>
      </c>
      <c r="BB1955" s="15">
        <f t="shared" si="340"/>
        <v>0.4029668420013125</v>
      </c>
      <c r="BC1955" s="15">
        <f t="shared" si="341"/>
        <v>-0.61751157847624083</v>
      </c>
      <c r="BD1955" s="15">
        <f t="shared" si="342"/>
        <v>-0.10652366954492806</v>
      </c>
      <c r="BE1955" s="15">
        <f t="shared" si="343"/>
        <v>-2.965028905258007</v>
      </c>
      <c r="BF1955" s="15">
        <f t="shared" si="344"/>
        <v>-11.297910949131783</v>
      </c>
      <c r="BG1955" s="63">
        <f t="shared" si="355"/>
        <v>9.7786993762034928</v>
      </c>
      <c r="BH1955" s="63">
        <f t="shared" si="355"/>
        <v>9.7894726175737006</v>
      </c>
      <c r="BI1955" s="63">
        <f t="shared" si="355"/>
        <v>9.7705253791329838</v>
      </c>
      <c r="BJ1955" s="63">
        <f t="shared" si="355"/>
        <v>9.8039400735741484</v>
      </c>
      <c r="BK1955" s="63">
        <f t="shared" si="355"/>
        <v>9.7452814473518927</v>
      </c>
      <c r="BL1955" s="63">
        <f t="shared" si="355"/>
        <v>9.8491703599934741</v>
      </c>
      <c r="BM1955" s="63">
        <f t="shared" si="355"/>
        <v>9.6676216473938421</v>
      </c>
      <c r="BN1955" s="63">
        <f t="shared" si="345"/>
        <v>9.9950024885659339</v>
      </c>
      <c r="BO1955" s="63"/>
      <c r="BP1955" s="63"/>
    </row>
    <row r="1956" spans="27:68" x14ac:dyDescent="0.2">
      <c r="AA1956" s="217">
        <f t="shared" si="324"/>
        <v>-8.7334910939675485E-3</v>
      </c>
      <c r="AB1956" s="218">
        <f t="shared" si="325"/>
        <v>8.7334910939675485E-3</v>
      </c>
      <c r="AC1956" s="218">
        <f t="shared" si="326"/>
        <v>0</v>
      </c>
      <c r="AD1956" s="219">
        <f t="shared" si="327"/>
        <v>0</v>
      </c>
      <c r="AH1956" s="15">
        <f t="shared" si="328"/>
        <v>-2.9058447674383151E-2</v>
      </c>
      <c r="AI1956" s="15">
        <f t="shared" si="329"/>
        <v>0.86784475089518831</v>
      </c>
      <c r="AJ1956" s="15">
        <f t="shared" si="330"/>
        <v>-0.34557801426238927</v>
      </c>
      <c r="AK1956" s="15">
        <f t="shared" si="331"/>
        <v>-0.57281307343954613</v>
      </c>
      <c r="AL1956" s="15">
        <f t="shared" si="332"/>
        <v>-1.797541498954438</v>
      </c>
      <c r="AM1956" s="15">
        <f t="shared" si="333"/>
        <v>-1.2569818375265711</v>
      </c>
      <c r="AN1956" s="63">
        <f t="shared" si="354"/>
        <v>11.427189962028823</v>
      </c>
      <c r="AO1956" s="63">
        <f t="shared" si="354"/>
        <v>11.427367754312771</v>
      </c>
      <c r="AP1956" s="63">
        <f t="shared" si="354"/>
        <v>11.428089863368749</v>
      </c>
      <c r="AQ1956" s="63">
        <f t="shared" si="354"/>
        <v>11.431011199874796</v>
      </c>
      <c r="AR1956" s="63">
        <f t="shared" si="354"/>
        <v>11.442647265439536</v>
      </c>
      <c r="AS1956" s="63">
        <f t="shared" si="354"/>
        <v>11.486445582434989</v>
      </c>
      <c r="AT1956" s="63">
        <f t="shared" si="354"/>
        <v>11.626608381821566</v>
      </c>
      <c r="AU1956" s="63">
        <f t="shared" si="334"/>
        <v>11.961094544128683</v>
      </c>
      <c r="AV1956" s="217">
        <f t="shared" si="335"/>
        <v>-1.1469132254240177E-2</v>
      </c>
      <c r="AW1956" s="218">
        <f t="shared" si="336"/>
        <v>-9999</v>
      </c>
      <c r="AX1956" s="219">
        <f t="shared" si="337"/>
        <v>0</v>
      </c>
      <c r="AY1956" s="218">
        <f t="shared" si="338"/>
        <v>-9999</v>
      </c>
      <c r="AZ1956" s="63"/>
      <c r="BA1956" s="15">
        <f t="shared" si="339"/>
        <v>-2.7356411602726298E-3</v>
      </c>
      <c r="BB1956" s="15">
        <f t="shared" si="340"/>
        <v>0.4029668420013125</v>
      </c>
      <c r="BC1956" s="15">
        <f t="shared" si="341"/>
        <v>-0.61751157847624083</v>
      </c>
      <c r="BD1956" s="15">
        <f t="shared" si="342"/>
        <v>-0.10652366954492806</v>
      </c>
      <c r="BE1956" s="15">
        <f t="shared" si="343"/>
        <v>-2.965028905258007</v>
      </c>
      <c r="BF1956" s="15">
        <f t="shared" si="344"/>
        <v>-11.297910949131783</v>
      </c>
      <c r="BG1956" s="63">
        <f t="shared" si="355"/>
        <v>9.7786993762034928</v>
      </c>
      <c r="BH1956" s="63">
        <f t="shared" si="355"/>
        <v>9.7894726175737006</v>
      </c>
      <c r="BI1956" s="63">
        <f t="shared" si="355"/>
        <v>9.7705253791329838</v>
      </c>
      <c r="BJ1956" s="63">
        <f t="shared" si="355"/>
        <v>9.8039400735741484</v>
      </c>
      <c r="BK1956" s="63">
        <f t="shared" si="355"/>
        <v>9.7452814473518927</v>
      </c>
      <c r="BL1956" s="63">
        <f t="shared" si="355"/>
        <v>9.8491703599934741</v>
      </c>
      <c r="BM1956" s="63">
        <f t="shared" si="355"/>
        <v>9.6676216473938421</v>
      </c>
      <c r="BN1956" s="63">
        <f t="shared" si="345"/>
        <v>9.9950024885659339</v>
      </c>
      <c r="BO1956" s="63"/>
      <c r="BP1956" s="63"/>
    </row>
    <row r="1957" spans="27:68" x14ac:dyDescent="0.2">
      <c r="AA1957" s="217">
        <f t="shared" si="324"/>
        <v>-8.7334910939675485E-3</v>
      </c>
      <c r="AB1957" s="218">
        <f t="shared" si="325"/>
        <v>8.7334910939675485E-3</v>
      </c>
      <c r="AC1957" s="218">
        <f t="shared" si="326"/>
        <v>0</v>
      </c>
      <c r="AD1957" s="219">
        <f t="shared" si="327"/>
        <v>0</v>
      </c>
      <c r="AH1957" s="15">
        <f t="shared" si="328"/>
        <v>-2.9058447674383151E-2</v>
      </c>
      <c r="AI1957" s="15">
        <f t="shared" si="329"/>
        <v>0.86784475089518831</v>
      </c>
      <c r="AJ1957" s="15">
        <f t="shared" si="330"/>
        <v>-0.34557801426238927</v>
      </c>
      <c r="AK1957" s="15">
        <f t="shared" si="331"/>
        <v>-0.57281307343954613</v>
      </c>
      <c r="AL1957" s="15">
        <f t="shared" si="332"/>
        <v>-1.797541498954438</v>
      </c>
      <c r="AM1957" s="15">
        <f t="shared" si="333"/>
        <v>-1.2569818375265711</v>
      </c>
      <c r="AN1957" s="63">
        <f t="shared" si="354"/>
        <v>11.427189962028823</v>
      </c>
      <c r="AO1957" s="63">
        <f t="shared" si="354"/>
        <v>11.427367754312771</v>
      </c>
      <c r="AP1957" s="63">
        <f t="shared" si="354"/>
        <v>11.428089863368749</v>
      </c>
      <c r="AQ1957" s="63">
        <f t="shared" si="354"/>
        <v>11.431011199874796</v>
      </c>
      <c r="AR1957" s="63">
        <f t="shared" si="354"/>
        <v>11.442647265439536</v>
      </c>
      <c r="AS1957" s="63">
        <f t="shared" si="354"/>
        <v>11.486445582434989</v>
      </c>
      <c r="AT1957" s="63">
        <f t="shared" si="354"/>
        <v>11.626608381821566</v>
      </c>
      <c r="AU1957" s="63">
        <f t="shared" si="334"/>
        <v>11.961094544128683</v>
      </c>
      <c r="AV1957" s="217">
        <f t="shared" si="335"/>
        <v>-1.1469132254240177E-2</v>
      </c>
      <c r="AW1957" s="218">
        <f t="shared" si="336"/>
        <v>-9999</v>
      </c>
      <c r="AX1957" s="219">
        <f t="shared" si="337"/>
        <v>0</v>
      </c>
      <c r="AY1957" s="218">
        <f t="shared" si="338"/>
        <v>-9999</v>
      </c>
      <c r="AZ1957" s="63"/>
      <c r="BA1957" s="15">
        <f t="shared" si="339"/>
        <v>-2.7356411602726298E-3</v>
      </c>
      <c r="BB1957" s="15">
        <f t="shared" si="340"/>
        <v>0.4029668420013125</v>
      </c>
      <c r="BC1957" s="15">
        <f t="shared" si="341"/>
        <v>-0.61751157847624083</v>
      </c>
      <c r="BD1957" s="15">
        <f t="shared" si="342"/>
        <v>-0.10652366954492806</v>
      </c>
      <c r="BE1957" s="15">
        <f t="shared" si="343"/>
        <v>-2.965028905258007</v>
      </c>
      <c r="BF1957" s="15">
        <f t="shared" si="344"/>
        <v>-11.297910949131783</v>
      </c>
      <c r="BG1957" s="63">
        <f t="shared" si="355"/>
        <v>9.7786993762034928</v>
      </c>
      <c r="BH1957" s="63">
        <f t="shared" si="355"/>
        <v>9.7894726175737006</v>
      </c>
      <c r="BI1957" s="63">
        <f t="shared" si="355"/>
        <v>9.7705253791329838</v>
      </c>
      <c r="BJ1957" s="63">
        <f t="shared" si="355"/>
        <v>9.8039400735741484</v>
      </c>
      <c r="BK1957" s="63">
        <f t="shared" si="355"/>
        <v>9.7452814473518927</v>
      </c>
      <c r="BL1957" s="63">
        <f t="shared" si="355"/>
        <v>9.8491703599934741</v>
      </c>
      <c r="BM1957" s="63">
        <f t="shared" si="355"/>
        <v>9.6676216473938421</v>
      </c>
      <c r="BN1957" s="63">
        <f t="shared" si="345"/>
        <v>9.9950024885659339</v>
      </c>
      <c r="BO1957" s="63"/>
      <c r="BP1957" s="63"/>
    </row>
    <row r="1958" spans="27:68" x14ac:dyDescent="0.2">
      <c r="AA1958" s="217">
        <f t="shared" si="324"/>
        <v>-8.7334910939675485E-3</v>
      </c>
      <c r="AB1958" s="218">
        <f t="shared" si="325"/>
        <v>8.7334910939675485E-3</v>
      </c>
      <c r="AC1958" s="218">
        <f t="shared" si="326"/>
        <v>0</v>
      </c>
      <c r="AD1958" s="219">
        <f t="shared" si="327"/>
        <v>0</v>
      </c>
      <c r="AH1958" s="15">
        <f t="shared" si="328"/>
        <v>-2.9058447674383151E-2</v>
      </c>
      <c r="AI1958" s="15">
        <f t="shared" si="329"/>
        <v>0.86784475089518831</v>
      </c>
      <c r="AJ1958" s="15">
        <f t="shared" si="330"/>
        <v>-0.34557801426238927</v>
      </c>
      <c r="AK1958" s="15">
        <f t="shared" si="331"/>
        <v>-0.57281307343954613</v>
      </c>
      <c r="AL1958" s="15">
        <f t="shared" si="332"/>
        <v>-1.797541498954438</v>
      </c>
      <c r="AM1958" s="15">
        <f t="shared" si="333"/>
        <v>-1.2569818375265711</v>
      </c>
      <c r="AN1958" s="63">
        <f t="shared" si="354"/>
        <v>11.427189962028823</v>
      </c>
      <c r="AO1958" s="63">
        <f t="shared" si="354"/>
        <v>11.427367754312771</v>
      </c>
      <c r="AP1958" s="63">
        <f t="shared" si="354"/>
        <v>11.428089863368749</v>
      </c>
      <c r="AQ1958" s="63">
        <f t="shared" si="354"/>
        <v>11.431011199874796</v>
      </c>
      <c r="AR1958" s="63">
        <f t="shared" si="354"/>
        <v>11.442647265439536</v>
      </c>
      <c r="AS1958" s="63">
        <f t="shared" si="354"/>
        <v>11.486445582434989</v>
      </c>
      <c r="AT1958" s="63">
        <f t="shared" si="354"/>
        <v>11.626608381821566</v>
      </c>
      <c r="AU1958" s="63">
        <f t="shared" si="334"/>
        <v>11.961094544128683</v>
      </c>
      <c r="AV1958" s="217">
        <f t="shared" si="335"/>
        <v>-1.1469132254240177E-2</v>
      </c>
      <c r="AW1958" s="218">
        <f t="shared" si="336"/>
        <v>-9999</v>
      </c>
      <c r="AX1958" s="219">
        <f t="shared" si="337"/>
        <v>0</v>
      </c>
      <c r="AY1958" s="218">
        <f t="shared" si="338"/>
        <v>-9999</v>
      </c>
      <c r="AZ1958" s="63"/>
      <c r="BA1958" s="15">
        <f t="shared" si="339"/>
        <v>-2.7356411602726298E-3</v>
      </c>
      <c r="BB1958" s="15">
        <f t="shared" si="340"/>
        <v>0.4029668420013125</v>
      </c>
      <c r="BC1958" s="15">
        <f t="shared" si="341"/>
        <v>-0.61751157847624083</v>
      </c>
      <c r="BD1958" s="15">
        <f t="shared" si="342"/>
        <v>-0.10652366954492806</v>
      </c>
      <c r="BE1958" s="15">
        <f t="shared" si="343"/>
        <v>-2.965028905258007</v>
      </c>
      <c r="BF1958" s="15">
        <f t="shared" si="344"/>
        <v>-11.297910949131783</v>
      </c>
      <c r="BG1958" s="63">
        <f t="shared" si="355"/>
        <v>9.7786993762034928</v>
      </c>
      <c r="BH1958" s="63">
        <f t="shared" si="355"/>
        <v>9.7894726175737006</v>
      </c>
      <c r="BI1958" s="63">
        <f t="shared" si="355"/>
        <v>9.7705253791329838</v>
      </c>
      <c r="BJ1958" s="63">
        <f t="shared" si="355"/>
        <v>9.8039400735741484</v>
      </c>
      <c r="BK1958" s="63">
        <f t="shared" si="355"/>
        <v>9.7452814473518927</v>
      </c>
      <c r="BL1958" s="63">
        <f t="shared" si="355"/>
        <v>9.8491703599934741</v>
      </c>
      <c r="BM1958" s="63">
        <f t="shared" si="355"/>
        <v>9.6676216473938421</v>
      </c>
      <c r="BN1958" s="63">
        <f t="shared" si="345"/>
        <v>9.9950024885659339</v>
      </c>
      <c r="BO1958" s="63"/>
      <c r="BP1958" s="63"/>
    </row>
    <row r="1959" spans="27:68" x14ac:dyDescent="0.2">
      <c r="AA1959" s="217">
        <f t="shared" si="324"/>
        <v>-8.7334910939675485E-3</v>
      </c>
      <c r="AB1959" s="218">
        <f t="shared" si="325"/>
        <v>8.7334910939675485E-3</v>
      </c>
      <c r="AC1959" s="218">
        <f t="shared" si="326"/>
        <v>0</v>
      </c>
      <c r="AD1959" s="219">
        <f t="shared" si="327"/>
        <v>0</v>
      </c>
      <c r="AH1959" s="15">
        <f t="shared" si="328"/>
        <v>-2.9058447674383151E-2</v>
      </c>
      <c r="AI1959" s="15">
        <f t="shared" si="329"/>
        <v>0.86784475089518831</v>
      </c>
      <c r="AJ1959" s="15">
        <f t="shared" si="330"/>
        <v>-0.34557801426238927</v>
      </c>
      <c r="AK1959" s="15">
        <f t="shared" si="331"/>
        <v>-0.57281307343954613</v>
      </c>
      <c r="AL1959" s="15">
        <f t="shared" si="332"/>
        <v>-1.797541498954438</v>
      </c>
      <c r="AM1959" s="15">
        <f t="shared" si="333"/>
        <v>-1.2569818375265711</v>
      </c>
      <c r="AN1959" s="63">
        <f t="shared" si="354"/>
        <v>11.427189962028823</v>
      </c>
      <c r="AO1959" s="63">
        <f t="shared" si="354"/>
        <v>11.427367754312771</v>
      </c>
      <c r="AP1959" s="63">
        <f t="shared" si="354"/>
        <v>11.428089863368749</v>
      </c>
      <c r="AQ1959" s="63">
        <f t="shared" si="354"/>
        <v>11.431011199874796</v>
      </c>
      <c r="AR1959" s="63">
        <f t="shared" si="354"/>
        <v>11.442647265439536</v>
      </c>
      <c r="AS1959" s="63">
        <f t="shared" si="354"/>
        <v>11.486445582434989</v>
      </c>
      <c r="AT1959" s="63">
        <f t="shared" si="354"/>
        <v>11.626608381821566</v>
      </c>
      <c r="AU1959" s="63">
        <f t="shared" si="334"/>
        <v>11.961094544128683</v>
      </c>
      <c r="AV1959" s="217">
        <f t="shared" si="335"/>
        <v>-1.1469132254240177E-2</v>
      </c>
      <c r="AW1959" s="218">
        <f t="shared" si="336"/>
        <v>-9999</v>
      </c>
      <c r="AX1959" s="219">
        <f t="shared" si="337"/>
        <v>0</v>
      </c>
      <c r="AY1959" s="218">
        <f t="shared" si="338"/>
        <v>-9999</v>
      </c>
      <c r="AZ1959" s="63"/>
      <c r="BA1959" s="15">
        <f t="shared" si="339"/>
        <v>-2.7356411602726298E-3</v>
      </c>
      <c r="BB1959" s="15">
        <f t="shared" si="340"/>
        <v>0.4029668420013125</v>
      </c>
      <c r="BC1959" s="15">
        <f t="shared" si="341"/>
        <v>-0.61751157847624083</v>
      </c>
      <c r="BD1959" s="15">
        <f t="shared" si="342"/>
        <v>-0.10652366954492806</v>
      </c>
      <c r="BE1959" s="15">
        <f t="shared" si="343"/>
        <v>-2.965028905258007</v>
      </c>
      <c r="BF1959" s="15">
        <f t="shared" si="344"/>
        <v>-11.297910949131783</v>
      </c>
      <c r="BG1959" s="63">
        <f t="shared" si="355"/>
        <v>9.7786993762034928</v>
      </c>
      <c r="BH1959" s="63">
        <f t="shared" si="355"/>
        <v>9.7894726175737006</v>
      </c>
      <c r="BI1959" s="63">
        <f t="shared" si="355"/>
        <v>9.7705253791329838</v>
      </c>
      <c r="BJ1959" s="63">
        <f t="shared" si="355"/>
        <v>9.8039400735741484</v>
      </c>
      <c r="BK1959" s="63">
        <f t="shared" si="355"/>
        <v>9.7452814473518927</v>
      </c>
      <c r="BL1959" s="63">
        <f t="shared" si="355"/>
        <v>9.8491703599934741</v>
      </c>
      <c r="BM1959" s="63">
        <f t="shared" si="355"/>
        <v>9.6676216473938421</v>
      </c>
      <c r="BN1959" s="63">
        <f t="shared" si="345"/>
        <v>9.9950024885659339</v>
      </c>
      <c r="BO1959" s="63"/>
      <c r="BP1959" s="63"/>
    </row>
    <row r="1960" spans="27:68" x14ac:dyDescent="0.2">
      <c r="AA1960" s="217">
        <f t="shared" si="324"/>
        <v>-8.7334910939675485E-3</v>
      </c>
      <c r="AB1960" s="218">
        <f t="shared" si="325"/>
        <v>8.7334910939675485E-3</v>
      </c>
      <c r="AC1960" s="218">
        <f t="shared" si="326"/>
        <v>0</v>
      </c>
      <c r="AD1960" s="219">
        <f t="shared" si="327"/>
        <v>0</v>
      </c>
      <c r="AH1960" s="15">
        <f t="shared" si="328"/>
        <v>-2.9058447674383151E-2</v>
      </c>
      <c r="AI1960" s="15">
        <f t="shared" si="329"/>
        <v>0.86784475089518831</v>
      </c>
      <c r="AJ1960" s="15">
        <f t="shared" si="330"/>
        <v>-0.34557801426238927</v>
      </c>
      <c r="AK1960" s="15">
        <f t="shared" si="331"/>
        <v>-0.57281307343954613</v>
      </c>
      <c r="AL1960" s="15">
        <f t="shared" si="332"/>
        <v>-1.797541498954438</v>
      </c>
      <c r="AM1960" s="15">
        <f t="shared" si="333"/>
        <v>-1.2569818375265711</v>
      </c>
      <c r="AN1960" s="63">
        <f t="shared" si="354"/>
        <v>11.427189962028823</v>
      </c>
      <c r="AO1960" s="63">
        <f t="shared" si="354"/>
        <v>11.427367754312771</v>
      </c>
      <c r="AP1960" s="63">
        <f t="shared" si="354"/>
        <v>11.428089863368749</v>
      </c>
      <c r="AQ1960" s="63">
        <f t="shared" si="354"/>
        <v>11.431011199874796</v>
      </c>
      <c r="AR1960" s="63">
        <f t="shared" si="354"/>
        <v>11.442647265439536</v>
      </c>
      <c r="AS1960" s="63">
        <f t="shared" si="354"/>
        <v>11.486445582434989</v>
      </c>
      <c r="AT1960" s="63">
        <f t="shared" si="354"/>
        <v>11.626608381821566</v>
      </c>
      <c r="AU1960" s="63">
        <f t="shared" si="334"/>
        <v>11.961094544128683</v>
      </c>
      <c r="AV1960" s="217">
        <f t="shared" si="335"/>
        <v>-1.1469132254240177E-2</v>
      </c>
      <c r="AW1960" s="218">
        <f t="shared" si="336"/>
        <v>-9999</v>
      </c>
      <c r="AX1960" s="219">
        <f t="shared" si="337"/>
        <v>0</v>
      </c>
      <c r="AY1960" s="218">
        <f t="shared" si="338"/>
        <v>-9999</v>
      </c>
      <c r="AZ1960" s="63"/>
      <c r="BA1960" s="15">
        <f t="shared" si="339"/>
        <v>-2.7356411602726298E-3</v>
      </c>
      <c r="BB1960" s="15">
        <f t="shared" si="340"/>
        <v>0.4029668420013125</v>
      </c>
      <c r="BC1960" s="15">
        <f t="shared" si="341"/>
        <v>-0.61751157847624083</v>
      </c>
      <c r="BD1960" s="15">
        <f t="shared" si="342"/>
        <v>-0.10652366954492806</v>
      </c>
      <c r="BE1960" s="15">
        <f t="shared" si="343"/>
        <v>-2.965028905258007</v>
      </c>
      <c r="BF1960" s="15">
        <f t="shared" si="344"/>
        <v>-11.297910949131783</v>
      </c>
      <c r="BG1960" s="63">
        <f t="shared" si="355"/>
        <v>9.7786993762034928</v>
      </c>
      <c r="BH1960" s="63">
        <f t="shared" si="355"/>
        <v>9.7894726175737006</v>
      </c>
      <c r="BI1960" s="63">
        <f t="shared" si="355"/>
        <v>9.7705253791329838</v>
      </c>
      <c r="BJ1960" s="63">
        <f t="shared" si="355"/>
        <v>9.8039400735741484</v>
      </c>
      <c r="BK1960" s="63">
        <f t="shared" si="355"/>
        <v>9.7452814473518927</v>
      </c>
      <c r="BL1960" s="63">
        <f t="shared" si="355"/>
        <v>9.8491703599934741</v>
      </c>
      <c r="BM1960" s="63">
        <f t="shared" si="355"/>
        <v>9.6676216473938421</v>
      </c>
      <c r="BN1960" s="63">
        <f t="shared" si="345"/>
        <v>9.9950024885659339</v>
      </c>
      <c r="BO1960" s="63"/>
      <c r="BP1960" s="63"/>
    </row>
    <row r="1961" spans="27:68" x14ac:dyDescent="0.2">
      <c r="AA1961" s="217">
        <f t="shared" si="324"/>
        <v>-8.7334910939675485E-3</v>
      </c>
      <c r="AB1961" s="218">
        <f t="shared" si="325"/>
        <v>8.7334910939675485E-3</v>
      </c>
      <c r="AC1961" s="218">
        <f t="shared" si="326"/>
        <v>0</v>
      </c>
      <c r="AD1961" s="219">
        <f t="shared" si="327"/>
        <v>0</v>
      </c>
      <c r="AH1961" s="15">
        <f t="shared" si="328"/>
        <v>-2.9058447674383151E-2</v>
      </c>
      <c r="AI1961" s="15">
        <f t="shared" si="329"/>
        <v>0.86784475089518831</v>
      </c>
      <c r="AJ1961" s="15">
        <f t="shared" si="330"/>
        <v>-0.34557801426238927</v>
      </c>
      <c r="AK1961" s="15">
        <f t="shared" si="331"/>
        <v>-0.57281307343954613</v>
      </c>
      <c r="AL1961" s="15">
        <f t="shared" si="332"/>
        <v>-1.797541498954438</v>
      </c>
      <c r="AM1961" s="15">
        <f t="shared" si="333"/>
        <v>-1.2569818375265711</v>
      </c>
      <c r="AN1961" s="63">
        <f t="shared" ref="AN1961:AT1970" si="356">$AU1961+$AB$7*SIN(AO1961)</f>
        <v>11.427189962028823</v>
      </c>
      <c r="AO1961" s="63">
        <f t="shared" si="356"/>
        <v>11.427367754312771</v>
      </c>
      <c r="AP1961" s="63">
        <f t="shared" si="356"/>
        <v>11.428089863368749</v>
      </c>
      <c r="AQ1961" s="63">
        <f t="shared" si="356"/>
        <v>11.431011199874796</v>
      </c>
      <c r="AR1961" s="63">
        <f t="shared" si="356"/>
        <v>11.442647265439536</v>
      </c>
      <c r="AS1961" s="63">
        <f t="shared" si="356"/>
        <v>11.486445582434989</v>
      </c>
      <c r="AT1961" s="63">
        <f t="shared" si="356"/>
        <v>11.626608381821566</v>
      </c>
      <c r="AU1961" s="63">
        <f t="shared" si="334"/>
        <v>11.961094544128683</v>
      </c>
      <c r="AV1961" s="217">
        <f t="shared" si="335"/>
        <v>-1.1469132254240177E-2</v>
      </c>
      <c r="AW1961" s="218">
        <f t="shared" si="336"/>
        <v>-9999</v>
      </c>
      <c r="AX1961" s="219">
        <f t="shared" si="337"/>
        <v>0</v>
      </c>
      <c r="AY1961" s="218">
        <f t="shared" si="338"/>
        <v>-9999</v>
      </c>
      <c r="AZ1961" s="63"/>
      <c r="BA1961" s="15">
        <f t="shared" si="339"/>
        <v>-2.7356411602726298E-3</v>
      </c>
      <c r="BB1961" s="15">
        <f t="shared" si="340"/>
        <v>0.4029668420013125</v>
      </c>
      <c r="BC1961" s="15">
        <f t="shared" si="341"/>
        <v>-0.61751157847624083</v>
      </c>
      <c r="BD1961" s="15">
        <f t="shared" si="342"/>
        <v>-0.10652366954492806</v>
      </c>
      <c r="BE1961" s="15">
        <f t="shared" si="343"/>
        <v>-2.965028905258007</v>
      </c>
      <c r="BF1961" s="15">
        <f t="shared" si="344"/>
        <v>-11.297910949131783</v>
      </c>
      <c r="BG1961" s="63">
        <f t="shared" ref="BG1961:BM1970" si="357">$BN1961+$BB$7*SIN(BH1961)</f>
        <v>9.7786993762034928</v>
      </c>
      <c r="BH1961" s="63">
        <f t="shared" si="357"/>
        <v>9.7894726175737006</v>
      </c>
      <c r="BI1961" s="63">
        <f t="shared" si="357"/>
        <v>9.7705253791329838</v>
      </c>
      <c r="BJ1961" s="63">
        <f t="shared" si="357"/>
        <v>9.8039400735741484</v>
      </c>
      <c r="BK1961" s="63">
        <f t="shared" si="357"/>
        <v>9.7452814473518927</v>
      </c>
      <c r="BL1961" s="63">
        <f t="shared" si="357"/>
        <v>9.8491703599934741</v>
      </c>
      <c r="BM1961" s="63">
        <f t="shared" si="357"/>
        <v>9.6676216473938421</v>
      </c>
      <c r="BN1961" s="63">
        <f t="shared" si="345"/>
        <v>9.9950024885659339</v>
      </c>
      <c r="BO1961" s="63"/>
      <c r="BP1961" s="63"/>
    </row>
    <row r="1962" spans="27:68" x14ac:dyDescent="0.2">
      <c r="AA1962" s="217">
        <f t="shared" si="324"/>
        <v>-8.7334910939675485E-3</v>
      </c>
      <c r="AB1962" s="218">
        <f t="shared" si="325"/>
        <v>8.7334910939675485E-3</v>
      </c>
      <c r="AC1962" s="218">
        <f t="shared" si="326"/>
        <v>0</v>
      </c>
      <c r="AD1962" s="219">
        <f t="shared" si="327"/>
        <v>0</v>
      </c>
      <c r="AH1962" s="15">
        <f t="shared" si="328"/>
        <v>-2.9058447674383151E-2</v>
      </c>
      <c r="AI1962" s="15">
        <f t="shared" si="329"/>
        <v>0.86784475089518831</v>
      </c>
      <c r="AJ1962" s="15">
        <f t="shared" si="330"/>
        <v>-0.34557801426238927</v>
      </c>
      <c r="AK1962" s="15">
        <f t="shared" si="331"/>
        <v>-0.57281307343954613</v>
      </c>
      <c r="AL1962" s="15">
        <f t="shared" si="332"/>
        <v>-1.797541498954438</v>
      </c>
      <c r="AM1962" s="15">
        <f t="shared" si="333"/>
        <v>-1.2569818375265711</v>
      </c>
      <c r="AN1962" s="63">
        <f t="shared" si="356"/>
        <v>11.427189962028823</v>
      </c>
      <c r="AO1962" s="63">
        <f t="shared" si="356"/>
        <v>11.427367754312771</v>
      </c>
      <c r="AP1962" s="63">
        <f t="shared" si="356"/>
        <v>11.428089863368749</v>
      </c>
      <c r="AQ1962" s="63">
        <f t="shared" si="356"/>
        <v>11.431011199874796</v>
      </c>
      <c r="AR1962" s="63">
        <f t="shared" si="356"/>
        <v>11.442647265439536</v>
      </c>
      <c r="AS1962" s="63">
        <f t="shared" si="356"/>
        <v>11.486445582434989</v>
      </c>
      <c r="AT1962" s="63">
        <f t="shared" si="356"/>
        <v>11.626608381821566</v>
      </c>
      <c r="AU1962" s="63">
        <f t="shared" si="334"/>
        <v>11.961094544128683</v>
      </c>
      <c r="AV1962" s="217">
        <f t="shared" si="335"/>
        <v>-1.1469132254240177E-2</v>
      </c>
      <c r="AW1962" s="218">
        <f t="shared" si="336"/>
        <v>-9999</v>
      </c>
      <c r="AX1962" s="219">
        <f t="shared" si="337"/>
        <v>0</v>
      </c>
      <c r="AY1962" s="218">
        <f t="shared" si="338"/>
        <v>-9999</v>
      </c>
      <c r="AZ1962" s="63"/>
      <c r="BA1962" s="15">
        <f t="shared" si="339"/>
        <v>-2.7356411602726298E-3</v>
      </c>
      <c r="BB1962" s="15">
        <f t="shared" si="340"/>
        <v>0.4029668420013125</v>
      </c>
      <c r="BC1962" s="15">
        <f t="shared" si="341"/>
        <v>-0.61751157847624083</v>
      </c>
      <c r="BD1962" s="15">
        <f t="shared" si="342"/>
        <v>-0.10652366954492806</v>
      </c>
      <c r="BE1962" s="15">
        <f t="shared" si="343"/>
        <v>-2.965028905258007</v>
      </c>
      <c r="BF1962" s="15">
        <f t="shared" si="344"/>
        <v>-11.297910949131783</v>
      </c>
      <c r="BG1962" s="63">
        <f t="shared" si="357"/>
        <v>9.7786993762034928</v>
      </c>
      <c r="BH1962" s="63">
        <f t="shared" si="357"/>
        <v>9.7894726175737006</v>
      </c>
      <c r="BI1962" s="63">
        <f t="shared" si="357"/>
        <v>9.7705253791329838</v>
      </c>
      <c r="BJ1962" s="63">
        <f t="shared" si="357"/>
        <v>9.8039400735741484</v>
      </c>
      <c r="BK1962" s="63">
        <f t="shared" si="357"/>
        <v>9.7452814473518927</v>
      </c>
      <c r="BL1962" s="63">
        <f t="shared" si="357"/>
        <v>9.8491703599934741</v>
      </c>
      <c r="BM1962" s="63">
        <f t="shared" si="357"/>
        <v>9.6676216473938421</v>
      </c>
      <c r="BN1962" s="63">
        <f t="shared" si="345"/>
        <v>9.9950024885659339</v>
      </c>
      <c r="BO1962" s="63"/>
      <c r="BP1962" s="63"/>
    </row>
    <row r="1963" spans="27:68" x14ac:dyDescent="0.2">
      <c r="AA1963" s="217">
        <f t="shared" si="324"/>
        <v>-8.7334910939675485E-3</v>
      </c>
      <c r="AB1963" s="218">
        <f t="shared" si="325"/>
        <v>8.7334910939675485E-3</v>
      </c>
      <c r="AC1963" s="218">
        <f t="shared" si="326"/>
        <v>0</v>
      </c>
      <c r="AD1963" s="219">
        <f t="shared" si="327"/>
        <v>0</v>
      </c>
      <c r="AH1963" s="15">
        <f t="shared" si="328"/>
        <v>-2.9058447674383151E-2</v>
      </c>
      <c r="AI1963" s="15">
        <f t="shared" si="329"/>
        <v>0.86784475089518831</v>
      </c>
      <c r="AJ1963" s="15">
        <f t="shared" si="330"/>
        <v>-0.34557801426238927</v>
      </c>
      <c r="AK1963" s="15">
        <f t="shared" si="331"/>
        <v>-0.57281307343954613</v>
      </c>
      <c r="AL1963" s="15">
        <f t="shared" si="332"/>
        <v>-1.797541498954438</v>
      </c>
      <c r="AM1963" s="15">
        <f t="shared" si="333"/>
        <v>-1.2569818375265711</v>
      </c>
      <c r="AN1963" s="63">
        <f t="shared" si="356"/>
        <v>11.427189962028823</v>
      </c>
      <c r="AO1963" s="63">
        <f t="shared" si="356"/>
        <v>11.427367754312771</v>
      </c>
      <c r="AP1963" s="63">
        <f t="shared" si="356"/>
        <v>11.428089863368749</v>
      </c>
      <c r="AQ1963" s="63">
        <f t="shared" si="356"/>
        <v>11.431011199874796</v>
      </c>
      <c r="AR1963" s="63">
        <f t="shared" si="356"/>
        <v>11.442647265439536</v>
      </c>
      <c r="AS1963" s="63">
        <f t="shared" si="356"/>
        <v>11.486445582434989</v>
      </c>
      <c r="AT1963" s="63">
        <f t="shared" si="356"/>
        <v>11.626608381821566</v>
      </c>
      <c r="AU1963" s="63">
        <f t="shared" si="334"/>
        <v>11.961094544128683</v>
      </c>
      <c r="AV1963" s="217">
        <f t="shared" si="335"/>
        <v>-1.1469132254240177E-2</v>
      </c>
      <c r="AW1963" s="218">
        <f t="shared" si="336"/>
        <v>-9999</v>
      </c>
      <c r="AX1963" s="219">
        <f t="shared" si="337"/>
        <v>0</v>
      </c>
      <c r="AY1963" s="218">
        <f t="shared" si="338"/>
        <v>-9999</v>
      </c>
      <c r="AZ1963" s="63"/>
      <c r="BA1963" s="15">
        <f t="shared" si="339"/>
        <v>-2.7356411602726298E-3</v>
      </c>
      <c r="BB1963" s="15">
        <f t="shared" si="340"/>
        <v>0.4029668420013125</v>
      </c>
      <c r="BC1963" s="15">
        <f t="shared" si="341"/>
        <v>-0.61751157847624083</v>
      </c>
      <c r="BD1963" s="15">
        <f t="shared" si="342"/>
        <v>-0.10652366954492806</v>
      </c>
      <c r="BE1963" s="15">
        <f t="shared" si="343"/>
        <v>-2.965028905258007</v>
      </c>
      <c r="BF1963" s="15">
        <f t="shared" si="344"/>
        <v>-11.297910949131783</v>
      </c>
      <c r="BG1963" s="63">
        <f t="shared" si="357"/>
        <v>9.7786993762034928</v>
      </c>
      <c r="BH1963" s="63">
        <f t="shared" si="357"/>
        <v>9.7894726175737006</v>
      </c>
      <c r="BI1963" s="63">
        <f t="shared" si="357"/>
        <v>9.7705253791329838</v>
      </c>
      <c r="BJ1963" s="63">
        <f t="shared" si="357"/>
        <v>9.8039400735741484</v>
      </c>
      <c r="BK1963" s="63">
        <f t="shared" si="357"/>
        <v>9.7452814473518927</v>
      </c>
      <c r="BL1963" s="63">
        <f t="shared" si="357"/>
        <v>9.8491703599934741</v>
      </c>
      <c r="BM1963" s="63">
        <f t="shared" si="357"/>
        <v>9.6676216473938421</v>
      </c>
      <c r="BN1963" s="63">
        <f t="shared" si="345"/>
        <v>9.9950024885659339</v>
      </c>
      <c r="BO1963" s="63"/>
      <c r="BP1963" s="63"/>
    </row>
    <row r="1964" spans="27:68" x14ac:dyDescent="0.2">
      <c r="AA1964" s="217">
        <f t="shared" si="324"/>
        <v>-8.7334910939675485E-3</v>
      </c>
      <c r="AB1964" s="218">
        <f t="shared" si="325"/>
        <v>8.7334910939675485E-3</v>
      </c>
      <c r="AC1964" s="218">
        <f t="shared" si="326"/>
        <v>0</v>
      </c>
      <c r="AD1964" s="219">
        <f t="shared" si="327"/>
        <v>0</v>
      </c>
      <c r="AH1964" s="15">
        <f t="shared" si="328"/>
        <v>-2.9058447674383151E-2</v>
      </c>
      <c r="AI1964" s="15">
        <f t="shared" si="329"/>
        <v>0.86784475089518831</v>
      </c>
      <c r="AJ1964" s="15">
        <f t="shared" si="330"/>
        <v>-0.34557801426238927</v>
      </c>
      <c r="AK1964" s="15">
        <f t="shared" si="331"/>
        <v>-0.57281307343954613</v>
      </c>
      <c r="AL1964" s="15">
        <f t="shared" si="332"/>
        <v>-1.797541498954438</v>
      </c>
      <c r="AM1964" s="15">
        <f t="shared" si="333"/>
        <v>-1.2569818375265711</v>
      </c>
      <c r="AN1964" s="63">
        <f t="shared" si="356"/>
        <v>11.427189962028823</v>
      </c>
      <c r="AO1964" s="63">
        <f t="shared" si="356"/>
        <v>11.427367754312771</v>
      </c>
      <c r="AP1964" s="63">
        <f t="shared" si="356"/>
        <v>11.428089863368749</v>
      </c>
      <c r="AQ1964" s="63">
        <f t="shared" si="356"/>
        <v>11.431011199874796</v>
      </c>
      <c r="AR1964" s="63">
        <f t="shared" si="356"/>
        <v>11.442647265439536</v>
      </c>
      <c r="AS1964" s="63">
        <f t="shared" si="356"/>
        <v>11.486445582434989</v>
      </c>
      <c r="AT1964" s="63">
        <f t="shared" si="356"/>
        <v>11.626608381821566</v>
      </c>
      <c r="AU1964" s="63">
        <f t="shared" si="334"/>
        <v>11.961094544128683</v>
      </c>
      <c r="AV1964" s="217">
        <f t="shared" si="335"/>
        <v>-1.1469132254240177E-2</v>
      </c>
      <c r="AW1964" s="218">
        <f t="shared" si="336"/>
        <v>-9999</v>
      </c>
      <c r="AX1964" s="219">
        <f t="shared" si="337"/>
        <v>0</v>
      </c>
      <c r="AY1964" s="218">
        <f t="shared" si="338"/>
        <v>-9999</v>
      </c>
      <c r="AZ1964" s="63"/>
      <c r="BA1964" s="15">
        <f t="shared" si="339"/>
        <v>-2.7356411602726298E-3</v>
      </c>
      <c r="BB1964" s="15">
        <f t="shared" si="340"/>
        <v>0.4029668420013125</v>
      </c>
      <c r="BC1964" s="15">
        <f t="shared" si="341"/>
        <v>-0.61751157847624083</v>
      </c>
      <c r="BD1964" s="15">
        <f t="shared" si="342"/>
        <v>-0.10652366954492806</v>
      </c>
      <c r="BE1964" s="15">
        <f t="shared" si="343"/>
        <v>-2.965028905258007</v>
      </c>
      <c r="BF1964" s="15">
        <f t="shared" si="344"/>
        <v>-11.297910949131783</v>
      </c>
      <c r="BG1964" s="63">
        <f t="shared" si="357"/>
        <v>9.7786993762034928</v>
      </c>
      <c r="BH1964" s="63">
        <f t="shared" si="357"/>
        <v>9.7894726175737006</v>
      </c>
      <c r="BI1964" s="63">
        <f t="shared" si="357"/>
        <v>9.7705253791329838</v>
      </c>
      <c r="BJ1964" s="63">
        <f t="shared" si="357"/>
        <v>9.8039400735741484</v>
      </c>
      <c r="BK1964" s="63">
        <f t="shared" si="357"/>
        <v>9.7452814473518927</v>
      </c>
      <c r="BL1964" s="63">
        <f t="shared" si="357"/>
        <v>9.8491703599934741</v>
      </c>
      <c r="BM1964" s="63">
        <f t="shared" si="357"/>
        <v>9.6676216473938421</v>
      </c>
      <c r="BN1964" s="63">
        <f t="shared" si="345"/>
        <v>9.9950024885659339</v>
      </c>
      <c r="BO1964" s="63"/>
      <c r="BP1964" s="63"/>
    </row>
    <row r="1965" spans="27:68" x14ac:dyDescent="0.2">
      <c r="AA1965" s="217">
        <f t="shared" si="324"/>
        <v>-8.7334910939675485E-3</v>
      </c>
      <c r="AB1965" s="218">
        <f t="shared" si="325"/>
        <v>8.7334910939675485E-3</v>
      </c>
      <c r="AC1965" s="218">
        <f t="shared" si="326"/>
        <v>0</v>
      </c>
      <c r="AD1965" s="219">
        <f t="shared" si="327"/>
        <v>0</v>
      </c>
      <c r="AH1965" s="15">
        <f t="shared" si="328"/>
        <v>-2.9058447674383151E-2</v>
      </c>
      <c r="AI1965" s="15">
        <f t="shared" si="329"/>
        <v>0.86784475089518831</v>
      </c>
      <c r="AJ1965" s="15">
        <f t="shared" si="330"/>
        <v>-0.34557801426238927</v>
      </c>
      <c r="AK1965" s="15">
        <f t="shared" si="331"/>
        <v>-0.57281307343954613</v>
      </c>
      <c r="AL1965" s="15">
        <f t="shared" si="332"/>
        <v>-1.797541498954438</v>
      </c>
      <c r="AM1965" s="15">
        <f t="shared" si="333"/>
        <v>-1.2569818375265711</v>
      </c>
      <c r="AN1965" s="63">
        <f t="shared" si="356"/>
        <v>11.427189962028823</v>
      </c>
      <c r="AO1965" s="63">
        <f t="shared" si="356"/>
        <v>11.427367754312771</v>
      </c>
      <c r="AP1965" s="63">
        <f t="shared" si="356"/>
        <v>11.428089863368749</v>
      </c>
      <c r="AQ1965" s="63">
        <f t="shared" si="356"/>
        <v>11.431011199874796</v>
      </c>
      <c r="AR1965" s="63">
        <f t="shared" si="356"/>
        <v>11.442647265439536</v>
      </c>
      <c r="AS1965" s="63">
        <f t="shared" si="356"/>
        <v>11.486445582434989</v>
      </c>
      <c r="AT1965" s="63">
        <f t="shared" si="356"/>
        <v>11.626608381821566</v>
      </c>
      <c r="AU1965" s="63">
        <f t="shared" si="334"/>
        <v>11.961094544128683</v>
      </c>
      <c r="AV1965" s="217">
        <f t="shared" si="335"/>
        <v>-1.1469132254240177E-2</v>
      </c>
      <c r="AW1965" s="218">
        <f t="shared" si="336"/>
        <v>-9999</v>
      </c>
      <c r="AX1965" s="219">
        <f t="shared" si="337"/>
        <v>0</v>
      </c>
      <c r="AY1965" s="218">
        <f t="shared" si="338"/>
        <v>-9999</v>
      </c>
      <c r="AZ1965" s="63"/>
      <c r="BA1965" s="15">
        <f t="shared" si="339"/>
        <v>-2.7356411602726298E-3</v>
      </c>
      <c r="BB1965" s="15">
        <f t="shared" si="340"/>
        <v>0.4029668420013125</v>
      </c>
      <c r="BC1965" s="15">
        <f t="shared" si="341"/>
        <v>-0.61751157847624083</v>
      </c>
      <c r="BD1965" s="15">
        <f t="shared" si="342"/>
        <v>-0.10652366954492806</v>
      </c>
      <c r="BE1965" s="15">
        <f t="shared" si="343"/>
        <v>-2.965028905258007</v>
      </c>
      <c r="BF1965" s="15">
        <f t="shared" si="344"/>
        <v>-11.297910949131783</v>
      </c>
      <c r="BG1965" s="63">
        <f t="shared" si="357"/>
        <v>9.7786993762034928</v>
      </c>
      <c r="BH1965" s="63">
        <f t="shared" si="357"/>
        <v>9.7894726175737006</v>
      </c>
      <c r="BI1965" s="63">
        <f t="shared" si="357"/>
        <v>9.7705253791329838</v>
      </c>
      <c r="BJ1965" s="63">
        <f t="shared" si="357"/>
        <v>9.8039400735741484</v>
      </c>
      <c r="BK1965" s="63">
        <f t="shared" si="357"/>
        <v>9.7452814473518927</v>
      </c>
      <c r="BL1965" s="63">
        <f t="shared" si="357"/>
        <v>9.8491703599934741</v>
      </c>
      <c r="BM1965" s="63">
        <f t="shared" si="357"/>
        <v>9.6676216473938421</v>
      </c>
      <c r="BN1965" s="63">
        <f t="shared" si="345"/>
        <v>9.9950024885659339</v>
      </c>
      <c r="BO1965" s="63"/>
      <c r="BP1965" s="63"/>
    </row>
    <row r="1966" spans="27:68" x14ac:dyDescent="0.2">
      <c r="AA1966" s="217">
        <f t="shared" si="324"/>
        <v>-8.7334910939675485E-3</v>
      </c>
      <c r="AB1966" s="218">
        <f t="shared" si="325"/>
        <v>8.7334910939675485E-3</v>
      </c>
      <c r="AC1966" s="218">
        <f t="shared" si="326"/>
        <v>0</v>
      </c>
      <c r="AD1966" s="219">
        <f t="shared" si="327"/>
        <v>0</v>
      </c>
      <c r="AH1966" s="15">
        <f t="shared" si="328"/>
        <v>-2.9058447674383151E-2</v>
      </c>
      <c r="AI1966" s="15">
        <f t="shared" si="329"/>
        <v>0.86784475089518831</v>
      </c>
      <c r="AJ1966" s="15">
        <f t="shared" si="330"/>
        <v>-0.34557801426238927</v>
      </c>
      <c r="AK1966" s="15">
        <f t="shared" si="331"/>
        <v>-0.57281307343954613</v>
      </c>
      <c r="AL1966" s="15">
        <f t="shared" si="332"/>
        <v>-1.797541498954438</v>
      </c>
      <c r="AM1966" s="15">
        <f t="shared" si="333"/>
        <v>-1.2569818375265711</v>
      </c>
      <c r="AN1966" s="63">
        <f t="shared" si="356"/>
        <v>11.427189962028823</v>
      </c>
      <c r="AO1966" s="63">
        <f t="shared" si="356"/>
        <v>11.427367754312771</v>
      </c>
      <c r="AP1966" s="63">
        <f t="shared" si="356"/>
        <v>11.428089863368749</v>
      </c>
      <c r="AQ1966" s="63">
        <f t="shared" si="356"/>
        <v>11.431011199874796</v>
      </c>
      <c r="AR1966" s="63">
        <f t="shared" si="356"/>
        <v>11.442647265439536</v>
      </c>
      <c r="AS1966" s="63">
        <f t="shared" si="356"/>
        <v>11.486445582434989</v>
      </c>
      <c r="AT1966" s="63">
        <f t="shared" si="356"/>
        <v>11.626608381821566</v>
      </c>
      <c r="AU1966" s="63">
        <f t="shared" si="334"/>
        <v>11.961094544128683</v>
      </c>
      <c r="AV1966" s="217">
        <f t="shared" si="335"/>
        <v>-1.1469132254240177E-2</v>
      </c>
      <c r="AW1966" s="218">
        <f t="shared" si="336"/>
        <v>-9999</v>
      </c>
      <c r="AX1966" s="219">
        <f t="shared" si="337"/>
        <v>0</v>
      </c>
      <c r="AY1966" s="218">
        <f t="shared" si="338"/>
        <v>-9999</v>
      </c>
      <c r="AZ1966" s="63"/>
      <c r="BA1966" s="15">
        <f t="shared" si="339"/>
        <v>-2.7356411602726298E-3</v>
      </c>
      <c r="BB1966" s="15">
        <f t="shared" si="340"/>
        <v>0.4029668420013125</v>
      </c>
      <c r="BC1966" s="15">
        <f t="shared" si="341"/>
        <v>-0.61751157847624083</v>
      </c>
      <c r="BD1966" s="15">
        <f t="shared" si="342"/>
        <v>-0.10652366954492806</v>
      </c>
      <c r="BE1966" s="15">
        <f t="shared" si="343"/>
        <v>-2.965028905258007</v>
      </c>
      <c r="BF1966" s="15">
        <f t="shared" si="344"/>
        <v>-11.297910949131783</v>
      </c>
      <c r="BG1966" s="63">
        <f t="shared" si="357"/>
        <v>9.7786993762034928</v>
      </c>
      <c r="BH1966" s="63">
        <f t="shared" si="357"/>
        <v>9.7894726175737006</v>
      </c>
      <c r="BI1966" s="63">
        <f t="shared" si="357"/>
        <v>9.7705253791329838</v>
      </c>
      <c r="BJ1966" s="63">
        <f t="shared" si="357"/>
        <v>9.8039400735741484</v>
      </c>
      <c r="BK1966" s="63">
        <f t="shared" si="357"/>
        <v>9.7452814473518927</v>
      </c>
      <c r="BL1966" s="63">
        <f t="shared" si="357"/>
        <v>9.8491703599934741</v>
      </c>
      <c r="BM1966" s="63">
        <f t="shared" si="357"/>
        <v>9.6676216473938421</v>
      </c>
      <c r="BN1966" s="63">
        <f t="shared" si="345"/>
        <v>9.9950024885659339</v>
      </c>
      <c r="BO1966" s="63"/>
      <c r="BP1966" s="63"/>
    </row>
    <row r="1967" spans="27:68" x14ac:dyDescent="0.2">
      <c r="AA1967" s="217">
        <f t="shared" si="324"/>
        <v>-8.7334910939675485E-3</v>
      </c>
      <c r="AB1967" s="218">
        <f t="shared" si="325"/>
        <v>8.7334910939675485E-3</v>
      </c>
      <c r="AC1967" s="218">
        <f t="shared" si="326"/>
        <v>0</v>
      </c>
      <c r="AD1967" s="219">
        <f t="shared" si="327"/>
        <v>0</v>
      </c>
      <c r="AH1967" s="15">
        <f t="shared" si="328"/>
        <v>-2.9058447674383151E-2</v>
      </c>
      <c r="AI1967" s="15">
        <f t="shared" si="329"/>
        <v>0.86784475089518831</v>
      </c>
      <c r="AJ1967" s="15">
        <f t="shared" si="330"/>
        <v>-0.34557801426238927</v>
      </c>
      <c r="AK1967" s="15">
        <f t="shared" si="331"/>
        <v>-0.57281307343954613</v>
      </c>
      <c r="AL1967" s="15">
        <f t="shared" si="332"/>
        <v>-1.797541498954438</v>
      </c>
      <c r="AM1967" s="15">
        <f t="shared" si="333"/>
        <v>-1.2569818375265711</v>
      </c>
      <c r="AN1967" s="63">
        <f t="shared" si="356"/>
        <v>11.427189962028823</v>
      </c>
      <c r="AO1967" s="63">
        <f t="shared" si="356"/>
        <v>11.427367754312771</v>
      </c>
      <c r="AP1967" s="63">
        <f t="shared" si="356"/>
        <v>11.428089863368749</v>
      </c>
      <c r="AQ1967" s="63">
        <f t="shared" si="356"/>
        <v>11.431011199874796</v>
      </c>
      <c r="AR1967" s="63">
        <f t="shared" si="356"/>
        <v>11.442647265439536</v>
      </c>
      <c r="AS1967" s="63">
        <f t="shared" si="356"/>
        <v>11.486445582434989</v>
      </c>
      <c r="AT1967" s="63">
        <f t="shared" si="356"/>
        <v>11.626608381821566</v>
      </c>
      <c r="AU1967" s="63">
        <f t="shared" si="334"/>
        <v>11.961094544128683</v>
      </c>
      <c r="AV1967" s="217">
        <f t="shared" si="335"/>
        <v>-1.1469132254240177E-2</v>
      </c>
      <c r="AW1967" s="218">
        <f t="shared" si="336"/>
        <v>-9999</v>
      </c>
      <c r="AX1967" s="219">
        <f t="shared" si="337"/>
        <v>0</v>
      </c>
      <c r="AY1967" s="218">
        <f t="shared" si="338"/>
        <v>-9999</v>
      </c>
      <c r="AZ1967" s="63"/>
      <c r="BA1967" s="15">
        <f t="shared" si="339"/>
        <v>-2.7356411602726298E-3</v>
      </c>
      <c r="BB1967" s="15">
        <f t="shared" si="340"/>
        <v>0.4029668420013125</v>
      </c>
      <c r="BC1967" s="15">
        <f t="shared" si="341"/>
        <v>-0.61751157847624083</v>
      </c>
      <c r="BD1967" s="15">
        <f t="shared" si="342"/>
        <v>-0.10652366954492806</v>
      </c>
      <c r="BE1967" s="15">
        <f t="shared" si="343"/>
        <v>-2.965028905258007</v>
      </c>
      <c r="BF1967" s="15">
        <f t="shared" si="344"/>
        <v>-11.297910949131783</v>
      </c>
      <c r="BG1967" s="63">
        <f t="shared" si="357"/>
        <v>9.7786993762034928</v>
      </c>
      <c r="BH1967" s="63">
        <f t="shared" si="357"/>
        <v>9.7894726175737006</v>
      </c>
      <c r="BI1967" s="63">
        <f t="shared" si="357"/>
        <v>9.7705253791329838</v>
      </c>
      <c r="BJ1967" s="63">
        <f t="shared" si="357"/>
        <v>9.8039400735741484</v>
      </c>
      <c r="BK1967" s="63">
        <f t="shared" si="357"/>
        <v>9.7452814473518927</v>
      </c>
      <c r="BL1967" s="63">
        <f t="shared" si="357"/>
        <v>9.8491703599934741</v>
      </c>
      <c r="BM1967" s="63">
        <f t="shared" si="357"/>
        <v>9.6676216473938421</v>
      </c>
      <c r="BN1967" s="63">
        <f t="shared" si="345"/>
        <v>9.9950024885659339</v>
      </c>
      <c r="BO1967" s="63"/>
      <c r="BP1967" s="63"/>
    </row>
    <row r="1968" spans="27:68" x14ac:dyDescent="0.2">
      <c r="AA1968" s="217">
        <f t="shared" si="324"/>
        <v>-8.7334910939675485E-3</v>
      </c>
      <c r="AB1968" s="218">
        <f t="shared" si="325"/>
        <v>8.7334910939675485E-3</v>
      </c>
      <c r="AC1968" s="218">
        <f t="shared" si="326"/>
        <v>0</v>
      </c>
      <c r="AD1968" s="219">
        <f t="shared" si="327"/>
        <v>0</v>
      </c>
      <c r="AH1968" s="15">
        <f t="shared" si="328"/>
        <v>-2.9058447674383151E-2</v>
      </c>
      <c r="AI1968" s="15">
        <f t="shared" si="329"/>
        <v>0.86784475089518831</v>
      </c>
      <c r="AJ1968" s="15">
        <f t="shared" si="330"/>
        <v>-0.34557801426238927</v>
      </c>
      <c r="AK1968" s="15">
        <f t="shared" si="331"/>
        <v>-0.57281307343954613</v>
      </c>
      <c r="AL1968" s="15">
        <f t="shared" si="332"/>
        <v>-1.797541498954438</v>
      </c>
      <c r="AM1968" s="15">
        <f t="shared" si="333"/>
        <v>-1.2569818375265711</v>
      </c>
      <c r="AN1968" s="63">
        <f t="shared" si="356"/>
        <v>11.427189962028823</v>
      </c>
      <c r="AO1968" s="63">
        <f t="shared" si="356"/>
        <v>11.427367754312771</v>
      </c>
      <c r="AP1968" s="63">
        <f t="shared" si="356"/>
        <v>11.428089863368749</v>
      </c>
      <c r="AQ1968" s="63">
        <f t="shared" si="356"/>
        <v>11.431011199874796</v>
      </c>
      <c r="AR1968" s="63">
        <f t="shared" si="356"/>
        <v>11.442647265439536</v>
      </c>
      <c r="AS1968" s="63">
        <f t="shared" si="356"/>
        <v>11.486445582434989</v>
      </c>
      <c r="AT1968" s="63">
        <f t="shared" si="356"/>
        <v>11.626608381821566</v>
      </c>
      <c r="AU1968" s="63">
        <f t="shared" si="334"/>
        <v>11.961094544128683</v>
      </c>
      <c r="AV1968" s="217">
        <f t="shared" si="335"/>
        <v>-1.1469132254240177E-2</v>
      </c>
      <c r="AW1968" s="218">
        <f t="shared" si="336"/>
        <v>-9999</v>
      </c>
      <c r="AX1968" s="219">
        <f t="shared" si="337"/>
        <v>0</v>
      </c>
      <c r="AY1968" s="218">
        <f t="shared" si="338"/>
        <v>-9999</v>
      </c>
      <c r="AZ1968" s="63"/>
      <c r="BA1968" s="15">
        <f t="shared" si="339"/>
        <v>-2.7356411602726298E-3</v>
      </c>
      <c r="BB1968" s="15">
        <f t="shared" si="340"/>
        <v>0.4029668420013125</v>
      </c>
      <c r="BC1968" s="15">
        <f t="shared" si="341"/>
        <v>-0.61751157847624083</v>
      </c>
      <c r="BD1968" s="15">
        <f t="shared" si="342"/>
        <v>-0.10652366954492806</v>
      </c>
      <c r="BE1968" s="15">
        <f t="shared" si="343"/>
        <v>-2.965028905258007</v>
      </c>
      <c r="BF1968" s="15">
        <f t="shared" si="344"/>
        <v>-11.297910949131783</v>
      </c>
      <c r="BG1968" s="63">
        <f t="shared" si="357"/>
        <v>9.7786993762034928</v>
      </c>
      <c r="BH1968" s="63">
        <f t="shared" si="357"/>
        <v>9.7894726175737006</v>
      </c>
      <c r="BI1968" s="63">
        <f t="shared" si="357"/>
        <v>9.7705253791329838</v>
      </c>
      <c r="BJ1968" s="63">
        <f t="shared" si="357"/>
        <v>9.8039400735741484</v>
      </c>
      <c r="BK1968" s="63">
        <f t="shared" si="357"/>
        <v>9.7452814473518927</v>
      </c>
      <c r="BL1968" s="63">
        <f t="shared" si="357"/>
        <v>9.8491703599934741</v>
      </c>
      <c r="BM1968" s="63">
        <f t="shared" si="357"/>
        <v>9.6676216473938421</v>
      </c>
      <c r="BN1968" s="63">
        <f t="shared" si="345"/>
        <v>9.9950024885659339</v>
      </c>
      <c r="BO1968" s="63"/>
      <c r="BP1968" s="63"/>
    </row>
    <row r="1969" spans="27:68" x14ac:dyDescent="0.2">
      <c r="AA1969" s="217">
        <f t="shared" si="324"/>
        <v>-8.7334910939675485E-3</v>
      </c>
      <c r="AB1969" s="218">
        <f t="shared" si="325"/>
        <v>8.7334910939675485E-3</v>
      </c>
      <c r="AC1969" s="218">
        <f t="shared" si="326"/>
        <v>0</v>
      </c>
      <c r="AD1969" s="219">
        <f t="shared" si="327"/>
        <v>0</v>
      </c>
      <c r="AH1969" s="15">
        <f t="shared" si="328"/>
        <v>-2.9058447674383151E-2</v>
      </c>
      <c r="AI1969" s="15">
        <f t="shared" si="329"/>
        <v>0.86784475089518831</v>
      </c>
      <c r="AJ1969" s="15">
        <f t="shared" si="330"/>
        <v>-0.34557801426238927</v>
      </c>
      <c r="AK1969" s="15">
        <f t="shared" si="331"/>
        <v>-0.57281307343954613</v>
      </c>
      <c r="AL1969" s="15">
        <f t="shared" si="332"/>
        <v>-1.797541498954438</v>
      </c>
      <c r="AM1969" s="15">
        <f t="shared" si="333"/>
        <v>-1.2569818375265711</v>
      </c>
      <c r="AN1969" s="63">
        <f t="shared" si="356"/>
        <v>11.427189962028823</v>
      </c>
      <c r="AO1969" s="63">
        <f t="shared" si="356"/>
        <v>11.427367754312771</v>
      </c>
      <c r="AP1969" s="63">
        <f t="shared" si="356"/>
        <v>11.428089863368749</v>
      </c>
      <c r="AQ1969" s="63">
        <f t="shared" si="356"/>
        <v>11.431011199874796</v>
      </c>
      <c r="AR1969" s="63">
        <f t="shared" si="356"/>
        <v>11.442647265439536</v>
      </c>
      <c r="AS1969" s="63">
        <f t="shared" si="356"/>
        <v>11.486445582434989</v>
      </c>
      <c r="AT1969" s="63">
        <f t="shared" si="356"/>
        <v>11.626608381821566</v>
      </c>
      <c r="AU1969" s="63">
        <f t="shared" si="334"/>
        <v>11.961094544128683</v>
      </c>
      <c r="AV1969" s="217">
        <f t="shared" si="335"/>
        <v>-1.1469132254240177E-2</v>
      </c>
      <c r="AW1969" s="218">
        <f t="shared" si="336"/>
        <v>-9999</v>
      </c>
      <c r="AX1969" s="219">
        <f t="shared" si="337"/>
        <v>0</v>
      </c>
      <c r="AY1969" s="218">
        <f t="shared" si="338"/>
        <v>-9999</v>
      </c>
      <c r="AZ1969" s="63"/>
      <c r="BA1969" s="15">
        <f t="shared" si="339"/>
        <v>-2.7356411602726298E-3</v>
      </c>
      <c r="BB1969" s="15">
        <f t="shared" si="340"/>
        <v>0.4029668420013125</v>
      </c>
      <c r="BC1969" s="15">
        <f t="shared" si="341"/>
        <v>-0.61751157847624083</v>
      </c>
      <c r="BD1969" s="15">
        <f t="shared" si="342"/>
        <v>-0.10652366954492806</v>
      </c>
      <c r="BE1969" s="15">
        <f t="shared" si="343"/>
        <v>-2.965028905258007</v>
      </c>
      <c r="BF1969" s="15">
        <f t="shared" si="344"/>
        <v>-11.297910949131783</v>
      </c>
      <c r="BG1969" s="63">
        <f t="shared" si="357"/>
        <v>9.7786993762034928</v>
      </c>
      <c r="BH1969" s="63">
        <f t="shared" si="357"/>
        <v>9.7894726175737006</v>
      </c>
      <c r="BI1969" s="63">
        <f t="shared" si="357"/>
        <v>9.7705253791329838</v>
      </c>
      <c r="BJ1969" s="63">
        <f t="shared" si="357"/>
        <v>9.8039400735741484</v>
      </c>
      <c r="BK1969" s="63">
        <f t="shared" si="357"/>
        <v>9.7452814473518927</v>
      </c>
      <c r="BL1969" s="63">
        <f t="shared" si="357"/>
        <v>9.8491703599934741</v>
      </c>
      <c r="BM1969" s="63">
        <f t="shared" si="357"/>
        <v>9.6676216473938421</v>
      </c>
      <c r="BN1969" s="63">
        <f t="shared" si="345"/>
        <v>9.9950024885659339</v>
      </c>
      <c r="BO1969" s="63"/>
      <c r="BP1969" s="63"/>
    </row>
    <row r="1970" spans="27:68" x14ac:dyDescent="0.2">
      <c r="AA1970" s="217">
        <f t="shared" si="324"/>
        <v>-8.7334910939675485E-3</v>
      </c>
      <c r="AB1970" s="218">
        <f t="shared" si="325"/>
        <v>8.7334910939675485E-3</v>
      </c>
      <c r="AC1970" s="218">
        <f t="shared" si="326"/>
        <v>0</v>
      </c>
      <c r="AD1970" s="219">
        <f t="shared" si="327"/>
        <v>0</v>
      </c>
      <c r="AH1970" s="15">
        <f t="shared" si="328"/>
        <v>-2.9058447674383151E-2</v>
      </c>
      <c r="AI1970" s="15">
        <f t="shared" si="329"/>
        <v>0.86784475089518831</v>
      </c>
      <c r="AJ1970" s="15">
        <f t="shared" si="330"/>
        <v>-0.34557801426238927</v>
      </c>
      <c r="AK1970" s="15">
        <f t="shared" si="331"/>
        <v>-0.57281307343954613</v>
      </c>
      <c r="AL1970" s="15">
        <f t="shared" si="332"/>
        <v>-1.797541498954438</v>
      </c>
      <c r="AM1970" s="15">
        <f t="shared" si="333"/>
        <v>-1.2569818375265711</v>
      </c>
      <c r="AN1970" s="63">
        <f t="shared" si="356"/>
        <v>11.427189962028823</v>
      </c>
      <c r="AO1970" s="63">
        <f t="shared" si="356"/>
        <v>11.427367754312771</v>
      </c>
      <c r="AP1970" s="63">
        <f t="shared" si="356"/>
        <v>11.428089863368749</v>
      </c>
      <c r="AQ1970" s="63">
        <f t="shared" si="356"/>
        <v>11.431011199874796</v>
      </c>
      <c r="AR1970" s="63">
        <f t="shared" si="356"/>
        <v>11.442647265439536</v>
      </c>
      <c r="AS1970" s="63">
        <f t="shared" si="356"/>
        <v>11.486445582434989</v>
      </c>
      <c r="AT1970" s="63">
        <f t="shared" si="356"/>
        <v>11.626608381821566</v>
      </c>
      <c r="AU1970" s="63">
        <f t="shared" si="334"/>
        <v>11.961094544128683</v>
      </c>
      <c r="AV1970" s="217">
        <f t="shared" si="335"/>
        <v>-1.1469132254240177E-2</v>
      </c>
      <c r="AW1970" s="218">
        <f t="shared" si="336"/>
        <v>-9999</v>
      </c>
      <c r="AX1970" s="219">
        <f t="shared" si="337"/>
        <v>0</v>
      </c>
      <c r="AY1970" s="218">
        <f t="shared" si="338"/>
        <v>-9999</v>
      </c>
      <c r="AZ1970" s="63"/>
      <c r="BA1970" s="15">
        <f t="shared" si="339"/>
        <v>-2.7356411602726298E-3</v>
      </c>
      <c r="BB1970" s="15">
        <f t="shared" si="340"/>
        <v>0.4029668420013125</v>
      </c>
      <c r="BC1970" s="15">
        <f t="shared" si="341"/>
        <v>-0.61751157847624083</v>
      </c>
      <c r="BD1970" s="15">
        <f t="shared" si="342"/>
        <v>-0.10652366954492806</v>
      </c>
      <c r="BE1970" s="15">
        <f t="shared" si="343"/>
        <v>-2.965028905258007</v>
      </c>
      <c r="BF1970" s="15">
        <f t="shared" si="344"/>
        <v>-11.297910949131783</v>
      </c>
      <c r="BG1970" s="63">
        <f t="shared" si="357"/>
        <v>9.7786993762034928</v>
      </c>
      <c r="BH1970" s="63">
        <f t="shared" si="357"/>
        <v>9.7894726175737006</v>
      </c>
      <c r="BI1970" s="63">
        <f t="shared" si="357"/>
        <v>9.7705253791329838</v>
      </c>
      <c r="BJ1970" s="63">
        <f t="shared" si="357"/>
        <v>9.8039400735741484</v>
      </c>
      <c r="BK1970" s="63">
        <f t="shared" si="357"/>
        <v>9.7452814473518927</v>
      </c>
      <c r="BL1970" s="63">
        <f t="shared" si="357"/>
        <v>9.8491703599934741</v>
      </c>
      <c r="BM1970" s="63">
        <f t="shared" si="357"/>
        <v>9.6676216473938421</v>
      </c>
      <c r="BN1970" s="63">
        <f t="shared" si="345"/>
        <v>9.9950024885659339</v>
      </c>
      <c r="BO1970" s="63"/>
      <c r="BP1970" s="63"/>
    </row>
    <row r="1971" spans="27:68" x14ac:dyDescent="0.2">
      <c r="AA1971" s="217">
        <f t="shared" si="324"/>
        <v>-8.7334910939675485E-3</v>
      </c>
      <c r="AB1971" s="218">
        <f t="shared" si="325"/>
        <v>8.7334910939675485E-3</v>
      </c>
      <c r="AC1971" s="218">
        <f t="shared" si="326"/>
        <v>0</v>
      </c>
      <c r="AD1971" s="219">
        <f t="shared" si="327"/>
        <v>0</v>
      </c>
      <c r="AH1971" s="15">
        <f t="shared" si="328"/>
        <v>-2.9058447674383151E-2</v>
      </c>
      <c r="AI1971" s="15">
        <f t="shared" si="329"/>
        <v>0.86784475089518831</v>
      </c>
      <c r="AJ1971" s="15">
        <f t="shared" si="330"/>
        <v>-0.34557801426238927</v>
      </c>
      <c r="AK1971" s="15">
        <f t="shared" si="331"/>
        <v>-0.57281307343954613</v>
      </c>
      <c r="AL1971" s="15">
        <f t="shared" si="332"/>
        <v>-1.797541498954438</v>
      </c>
      <c r="AM1971" s="15">
        <f t="shared" si="333"/>
        <v>-1.2569818375265711</v>
      </c>
      <c r="AN1971" s="63">
        <f t="shared" ref="AN1971:AT1980" si="358">$AU1971+$AB$7*SIN(AO1971)</f>
        <v>11.427189962028823</v>
      </c>
      <c r="AO1971" s="63">
        <f t="shared" si="358"/>
        <v>11.427367754312771</v>
      </c>
      <c r="AP1971" s="63">
        <f t="shared" si="358"/>
        <v>11.428089863368749</v>
      </c>
      <c r="AQ1971" s="63">
        <f t="shared" si="358"/>
        <v>11.431011199874796</v>
      </c>
      <c r="AR1971" s="63">
        <f t="shared" si="358"/>
        <v>11.442647265439536</v>
      </c>
      <c r="AS1971" s="63">
        <f t="shared" si="358"/>
        <v>11.486445582434989</v>
      </c>
      <c r="AT1971" s="63">
        <f t="shared" si="358"/>
        <v>11.626608381821566</v>
      </c>
      <c r="AU1971" s="63">
        <f t="shared" si="334"/>
        <v>11.961094544128683</v>
      </c>
      <c r="AV1971" s="217">
        <f t="shared" si="335"/>
        <v>-1.1469132254240177E-2</v>
      </c>
      <c r="AW1971" s="218">
        <f t="shared" si="336"/>
        <v>-9999</v>
      </c>
      <c r="AX1971" s="219">
        <f t="shared" si="337"/>
        <v>0</v>
      </c>
      <c r="AY1971" s="218">
        <f t="shared" si="338"/>
        <v>-9999</v>
      </c>
      <c r="AZ1971" s="63"/>
      <c r="BA1971" s="15">
        <f t="shared" si="339"/>
        <v>-2.7356411602726298E-3</v>
      </c>
      <c r="BB1971" s="15">
        <f t="shared" si="340"/>
        <v>0.4029668420013125</v>
      </c>
      <c r="BC1971" s="15">
        <f t="shared" si="341"/>
        <v>-0.61751157847624083</v>
      </c>
      <c r="BD1971" s="15">
        <f t="shared" si="342"/>
        <v>-0.10652366954492806</v>
      </c>
      <c r="BE1971" s="15">
        <f t="shared" si="343"/>
        <v>-2.965028905258007</v>
      </c>
      <c r="BF1971" s="15">
        <f t="shared" si="344"/>
        <v>-11.297910949131783</v>
      </c>
      <c r="BG1971" s="63">
        <f t="shared" ref="BG1971:BM1980" si="359">$BN1971+$BB$7*SIN(BH1971)</f>
        <v>9.7786993762034928</v>
      </c>
      <c r="BH1971" s="63">
        <f t="shared" si="359"/>
        <v>9.7894726175737006</v>
      </c>
      <c r="BI1971" s="63">
        <f t="shared" si="359"/>
        <v>9.7705253791329838</v>
      </c>
      <c r="BJ1971" s="63">
        <f t="shared" si="359"/>
        <v>9.8039400735741484</v>
      </c>
      <c r="BK1971" s="63">
        <f t="shared" si="359"/>
        <v>9.7452814473518927</v>
      </c>
      <c r="BL1971" s="63">
        <f t="shared" si="359"/>
        <v>9.8491703599934741</v>
      </c>
      <c r="BM1971" s="63">
        <f t="shared" si="359"/>
        <v>9.6676216473938421</v>
      </c>
      <c r="BN1971" s="63">
        <f t="shared" si="345"/>
        <v>9.9950024885659339</v>
      </c>
      <c r="BO1971" s="63"/>
      <c r="BP1971" s="63"/>
    </row>
    <row r="1972" spans="27:68" x14ac:dyDescent="0.2">
      <c r="AA1972" s="217">
        <f t="shared" si="324"/>
        <v>-8.7334910939675485E-3</v>
      </c>
      <c r="AB1972" s="218">
        <f t="shared" si="325"/>
        <v>8.7334910939675485E-3</v>
      </c>
      <c r="AC1972" s="218">
        <f t="shared" si="326"/>
        <v>0</v>
      </c>
      <c r="AD1972" s="219">
        <f t="shared" si="327"/>
        <v>0</v>
      </c>
      <c r="AH1972" s="15">
        <f t="shared" si="328"/>
        <v>-2.9058447674383151E-2</v>
      </c>
      <c r="AI1972" s="15">
        <f t="shared" si="329"/>
        <v>0.86784475089518831</v>
      </c>
      <c r="AJ1972" s="15">
        <f t="shared" si="330"/>
        <v>-0.34557801426238927</v>
      </c>
      <c r="AK1972" s="15">
        <f t="shared" si="331"/>
        <v>-0.57281307343954613</v>
      </c>
      <c r="AL1972" s="15">
        <f t="shared" si="332"/>
        <v>-1.797541498954438</v>
      </c>
      <c r="AM1972" s="15">
        <f t="shared" si="333"/>
        <v>-1.2569818375265711</v>
      </c>
      <c r="AN1972" s="63">
        <f t="shared" si="358"/>
        <v>11.427189962028823</v>
      </c>
      <c r="AO1972" s="63">
        <f t="shared" si="358"/>
        <v>11.427367754312771</v>
      </c>
      <c r="AP1972" s="63">
        <f t="shared" si="358"/>
        <v>11.428089863368749</v>
      </c>
      <c r="AQ1972" s="63">
        <f t="shared" si="358"/>
        <v>11.431011199874796</v>
      </c>
      <c r="AR1972" s="63">
        <f t="shared" si="358"/>
        <v>11.442647265439536</v>
      </c>
      <c r="AS1972" s="63">
        <f t="shared" si="358"/>
        <v>11.486445582434989</v>
      </c>
      <c r="AT1972" s="63">
        <f t="shared" si="358"/>
        <v>11.626608381821566</v>
      </c>
      <c r="AU1972" s="63">
        <f t="shared" si="334"/>
        <v>11.961094544128683</v>
      </c>
      <c r="AV1972" s="217">
        <f t="shared" si="335"/>
        <v>-1.1469132254240177E-2</v>
      </c>
      <c r="AW1972" s="218">
        <f t="shared" si="336"/>
        <v>-9999</v>
      </c>
      <c r="AX1972" s="219">
        <f t="shared" si="337"/>
        <v>0</v>
      </c>
      <c r="AY1972" s="218">
        <f t="shared" si="338"/>
        <v>-9999</v>
      </c>
      <c r="AZ1972" s="63"/>
      <c r="BA1972" s="15">
        <f t="shared" si="339"/>
        <v>-2.7356411602726298E-3</v>
      </c>
      <c r="BB1972" s="15">
        <f t="shared" si="340"/>
        <v>0.4029668420013125</v>
      </c>
      <c r="BC1972" s="15">
        <f t="shared" si="341"/>
        <v>-0.61751157847624083</v>
      </c>
      <c r="BD1972" s="15">
        <f t="shared" si="342"/>
        <v>-0.10652366954492806</v>
      </c>
      <c r="BE1972" s="15">
        <f t="shared" si="343"/>
        <v>-2.965028905258007</v>
      </c>
      <c r="BF1972" s="15">
        <f t="shared" si="344"/>
        <v>-11.297910949131783</v>
      </c>
      <c r="BG1972" s="63">
        <f t="shared" si="359"/>
        <v>9.7786993762034928</v>
      </c>
      <c r="BH1972" s="63">
        <f t="shared" si="359"/>
        <v>9.7894726175737006</v>
      </c>
      <c r="BI1972" s="63">
        <f t="shared" si="359"/>
        <v>9.7705253791329838</v>
      </c>
      <c r="BJ1972" s="63">
        <f t="shared" si="359"/>
        <v>9.8039400735741484</v>
      </c>
      <c r="BK1972" s="63">
        <f t="shared" si="359"/>
        <v>9.7452814473518927</v>
      </c>
      <c r="BL1972" s="63">
        <f t="shared" si="359"/>
        <v>9.8491703599934741</v>
      </c>
      <c r="BM1972" s="63">
        <f t="shared" si="359"/>
        <v>9.6676216473938421</v>
      </c>
      <c r="BN1972" s="63">
        <f t="shared" si="345"/>
        <v>9.9950024885659339</v>
      </c>
      <c r="BO1972" s="63"/>
      <c r="BP1972" s="63"/>
    </row>
    <row r="1973" spans="27:68" x14ac:dyDescent="0.2">
      <c r="AA1973" s="217">
        <f t="shared" ref="AA1973:AA2036" si="360">AB$3+AB$4*Z1973+AB$5*Z1973^2+AH1973</f>
        <v>-8.7334910939675485E-3</v>
      </c>
      <c r="AB1973" s="218">
        <f t="shared" ref="AB1973:AB2036" si="361">+G1973-AA1973</f>
        <v>8.7334910939675485E-3</v>
      </c>
      <c r="AC1973" s="218">
        <f t="shared" ref="AC1973:AC2036" si="362">+G1973-P1973</f>
        <v>0</v>
      </c>
      <c r="AD1973" s="219">
        <f t="shared" ref="AD1973:AD2036" si="363">U1973*(G1973-AA1973)^2</f>
        <v>0</v>
      </c>
      <c r="AH1973" s="15">
        <f t="shared" ref="AH1973:AH2036" si="364">$AB$6*($AB$11/AI1973*AJ1973+$AB$12)</f>
        <v>-2.9058447674383151E-2</v>
      </c>
      <c r="AI1973" s="15">
        <f t="shared" ref="AI1973:AI2036" si="365">1+$AB$7*COS(AL1973)</f>
        <v>0.86784475089518831</v>
      </c>
      <c r="AJ1973" s="15">
        <f t="shared" ref="AJ1973:AJ2036" si="366">SIN(AL1973+RADIANS($AB$9))</f>
        <v>-0.34557801426238927</v>
      </c>
      <c r="AK1973" s="15">
        <f t="shared" ref="AK1973:AK2036" si="367">$AB$7*SIN(AL1973)</f>
        <v>-0.57281307343954613</v>
      </c>
      <c r="AL1973" s="15">
        <f t="shared" ref="AL1973:AL2036" si="368">2*ATAN(AM1973)</f>
        <v>-1.797541498954438</v>
      </c>
      <c r="AM1973" s="15">
        <f t="shared" ref="AM1973:AM2036" si="369">TAN(AN1973/2)*SQRT((1+$AB$7)/(1-$AB$7))</f>
        <v>-1.2569818375265711</v>
      </c>
      <c r="AN1973" s="63">
        <f t="shared" si="358"/>
        <v>11.427189962028823</v>
      </c>
      <c r="AO1973" s="63">
        <f t="shared" si="358"/>
        <v>11.427367754312771</v>
      </c>
      <c r="AP1973" s="63">
        <f t="shared" si="358"/>
        <v>11.428089863368749</v>
      </c>
      <c r="AQ1973" s="63">
        <f t="shared" si="358"/>
        <v>11.431011199874796</v>
      </c>
      <c r="AR1973" s="63">
        <f t="shared" si="358"/>
        <v>11.442647265439536</v>
      </c>
      <c r="AS1973" s="63">
        <f t="shared" si="358"/>
        <v>11.486445582434989</v>
      </c>
      <c r="AT1973" s="63">
        <f t="shared" si="358"/>
        <v>11.626608381821566</v>
      </c>
      <c r="AU1973" s="63">
        <f t="shared" ref="AU1973:AU2036" si="370">RADIANS($AB$9)+$AB$18*(F1973-AB$15)</f>
        <v>11.961094544128683</v>
      </c>
      <c r="AV1973" s="217">
        <f t="shared" ref="AV1973:AV2036" si="371">AA1973+BA1973</f>
        <v>-1.1469132254240177E-2</v>
      </c>
      <c r="AW1973" s="218">
        <f t="shared" ref="AW1973:AW2036" si="372">IF(U1973&lt;&gt;0,G1973-AV1973,-9999)</f>
        <v>-9999</v>
      </c>
      <c r="AX1973" s="219">
        <f t="shared" ref="AX1973:AX2036" si="373">U1973*AW1973^2</f>
        <v>0</v>
      </c>
      <c r="AY1973" s="218">
        <f t="shared" ref="AY1973:AY2036" si="374">IF(U1973&lt;&gt;0,G1973-AH1973-BA1973,-9999)</f>
        <v>-9999</v>
      </c>
      <c r="AZ1973" s="63"/>
      <c r="BA1973" s="15">
        <f t="shared" ref="BA1973:BA2036" si="375">$BB$6*($BB$11/BB1973*BC1973+$BB$12)</f>
        <v>-2.7356411602726298E-3</v>
      </c>
      <c r="BB1973" s="15">
        <f t="shared" ref="BB1973:BB2036" si="376">1+$BB$7*COS(BE1973)</f>
        <v>0.4029668420013125</v>
      </c>
      <c r="BC1973" s="15">
        <f t="shared" ref="BC1973:BC2036" si="377">SIN(BE1973+RADIANS($BB$9))</f>
        <v>-0.61751157847624083</v>
      </c>
      <c r="BD1973" s="15">
        <f t="shared" ref="BD1973:BD2036" si="378">$BB$7*SIN(BE1973)</f>
        <v>-0.10652366954492806</v>
      </c>
      <c r="BE1973" s="15">
        <f t="shared" ref="BE1973:BE2036" si="379">2*ATAN(BF1973)</f>
        <v>-2.965028905258007</v>
      </c>
      <c r="BF1973" s="15">
        <f t="shared" ref="BF1973:BF2036" si="380">TAN(BG1973/2)*SQRT((1+$BB$7)/(1-$BB$7))</f>
        <v>-11.297910949131783</v>
      </c>
      <c r="BG1973" s="63">
        <f t="shared" si="359"/>
        <v>9.7786993762034928</v>
      </c>
      <c r="BH1973" s="63">
        <f t="shared" si="359"/>
        <v>9.7894726175737006</v>
      </c>
      <c r="BI1973" s="63">
        <f t="shared" si="359"/>
        <v>9.7705253791329838</v>
      </c>
      <c r="BJ1973" s="63">
        <f t="shared" si="359"/>
        <v>9.8039400735741484</v>
      </c>
      <c r="BK1973" s="63">
        <f t="shared" si="359"/>
        <v>9.7452814473518927</v>
      </c>
      <c r="BL1973" s="63">
        <f t="shared" si="359"/>
        <v>9.8491703599934741</v>
      </c>
      <c r="BM1973" s="63">
        <f t="shared" si="359"/>
        <v>9.6676216473938421</v>
      </c>
      <c r="BN1973" s="63">
        <f t="shared" ref="BN1973:BN2036" si="381">RADIANS($BB$9)+$BB$18*(F1973-BB$15)</f>
        <v>9.9950024885659339</v>
      </c>
      <c r="BO1973" s="63"/>
      <c r="BP1973" s="63"/>
    </row>
    <row r="1974" spans="27:68" x14ac:dyDescent="0.2">
      <c r="AA1974" s="217">
        <f t="shared" si="360"/>
        <v>-8.7334910939675485E-3</v>
      </c>
      <c r="AB1974" s="218">
        <f t="shared" si="361"/>
        <v>8.7334910939675485E-3</v>
      </c>
      <c r="AC1974" s="218">
        <f t="shared" si="362"/>
        <v>0</v>
      </c>
      <c r="AD1974" s="219">
        <f t="shared" si="363"/>
        <v>0</v>
      </c>
      <c r="AH1974" s="15">
        <f t="shared" si="364"/>
        <v>-2.9058447674383151E-2</v>
      </c>
      <c r="AI1974" s="15">
        <f t="shared" si="365"/>
        <v>0.86784475089518831</v>
      </c>
      <c r="AJ1974" s="15">
        <f t="shared" si="366"/>
        <v>-0.34557801426238927</v>
      </c>
      <c r="AK1974" s="15">
        <f t="shared" si="367"/>
        <v>-0.57281307343954613</v>
      </c>
      <c r="AL1974" s="15">
        <f t="shared" si="368"/>
        <v>-1.797541498954438</v>
      </c>
      <c r="AM1974" s="15">
        <f t="shared" si="369"/>
        <v>-1.2569818375265711</v>
      </c>
      <c r="AN1974" s="63">
        <f t="shared" si="358"/>
        <v>11.427189962028823</v>
      </c>
      <c r="AO1974" s="63">
        <f t="shared" si="358"/>
        <v>11.427367754312771</v>
      </c>
      <c r="AP1974" s="63">
        <f t="shared" si="358"/>
        <v>11.428089863368749</v>
      </c>
      <c r="AQ1974" s="63">
        <f t="shared" si="358"/>
        <v>11.431011199874796</v>
      </c>
      <c r="AR1974" s="63">
        <f t="shared" si="358"/>
        <v>11.442647265439536</v>
      </c>
      <c r="AS1974" s="63">
        <f t="shared" si="358"/>
        <v>11.486445582434989</v>
      </c>
      <c r="AT1974" s="63">
        <f t="shared" si="358"/>
        <v>11.626608381821566</v>
      </c>
      <c r="AU1974" s="63">
        <f t="shared" si="370"/>
        <v>11.961094544128683</v>
      </c>
      <c r="AV1974" s="217">
        <f t="shared" si="371"/>
        <v>-1.1469132254240177E-2</v>
      </c>
      <c r="AW1974" s="218">
        <f t="shared" si="372"/>
        <v>-9999</v>
      </c>
      <c r="AX1974" s="219">
        <f t="shared" si="373"/>
        <v>0</v>
      </c>
      <c r="AY1974" s="218">
        <f t="shared" si="374"/>
        <v>-9999</v>
      </c>
      <c r="AZ1974" s="63"/>
      <c r="BA1974" s="15">
        <f t="shared" si="375"/>
        <v>-2.7356411602726298E-3</v>
      </c>
      <c r="BB1974" s="15">
        <f t="shared" si="376"/>
        <v>0.4029668420013125</v>
      </c>
      <c r="BC1974" s="15">
        <f t="shared" si="377"/>
        <v>-0.61751157847624083</v>
      </c>
      <c r="BD1974" s="15">
        <f t="shared" si="378"/>
        <v>-0.10652366954492806</v>
      </c>
      <c r="BE1974" s="15">
        <f t="shared" si="379"/>
        <v>-2.965028905258007</v>
      </c>
      <c r="BF1974" s="15">
        <f t="shared" si="380"/>
        <v>-11.297910949131783</v>
      </c>
      <c r="BG1974" s="63">
        <f t="shared" si="359"/>
        <v>9.7786993762034928</v>
      </c>
      <c r="BH1974" s="63">
        <f t="shared" si="359"/>
        <v>9.7894726175737006</v>
      </c>
      <c r="BI1974" s="63">
        <f t="shared" si="359"/>
        <v>9.7705253791329838</v>
      </c>
      <c r="BJ1974" s="63">
        <f t="shared" si="359"/>
        <v>9.8039400735741484</v>
      </c>
      <c r="BK1974" s="63">
        <f t="shared" si="359"/>
        <v>9.7452814473518927</v>
      </c>
      <c r="BL1974" s="63">
        <f t="shared" si="359"/>
        <v>9.8491703599934741</v>
      </c>
      <c r="BM1974" s="63">
        <f t="shared" si="359"/>
        <v>9.6676216473938421</v>
      </c>
      <c r="BN1974" s="63">
        <f t="shared" si="381"/>
        <v>9.9950024885659339</v>
      </c>
      <c r="BO1974" s="63"/>
      <c r="BP1974" s="63"/>
    </row>
    <row r="1975" spans="27:68" x14ac:dyDescent="0.2">
      <c r="AA1975" s="217">
        <f t="shared" si="360"/>
        <v>-8.7334910939675485E-3</v>
      </c>
      <c r="AB1975" s="218">
        <f t="shared" si="361"/>
        <v>8.7334910939675485E-3</v>
      </c>
      <c r="AC1975" s="218">
        <f t="shared" si="362"/>
        <v>0</v>
      </c>
      <c r="AD1975" s="219">
        <f t="shared" si="363"/>
        <v>0</v>
      </c>
      <c r="AH1975" s="15">
        <f t="shared" si="364"/>
        <v>-2.9058447674383151E-2</v>
      </c>
      <c r="AI1975" s="15">
        <f t="shared" si="365"/>
        <v>0.86784475089518831</v>
      </c>
      <c r="AJ1975" s="15">
        <f t="shared" si="366"/>
        <v>-0.34557801426238927</v>
      </c>
      <c r="AK1975" s="15">
        <f t="shared" si="367"/>
        <v>-0.57281307343954613</v>
      </c>
      <c r="AL1975" s="15">
        <f t="shared" si="368"/>
        <v>-1.797541498954438</v>
      </c>
      <c r="AM1975" s="15">
        <f t="shared" si="369"/>
        <v>-1.2569818375265711</v>
      </c>
      <c r="AN1975" s="63">
        <f t="shared" si="358"/>
        <v>11.427189962028823</v>
      </c>
      <c r="AO1975" s="63">
        <f t="shared" si="358"/>
        <v>11.427367754312771</v>
      </c>
      <c r="AP1975" s="63">
        <f t="shared" si="358"/>
        <v>11.428089863368749</v>
      </c>
      <c r="AQ1975" s="63">
        <f t="shared" si="358"/>
        <v>11.431011199874796</v>
      </c>
      <c r="AR1975" s="63">
        <f t="shared" si="358"/>
        <v>11.442647265439536</v>
      </c>
      <c r="AS1975" s="63">
        <f t="shared" si="358"/>
        <v>11.486445582434989</v>
      </c>
      <c r="AT1975" s="63">
        <f t="shared" si="358"/>
        <v>11.626608381821566</v>
      </c>
      <c r="AU1975" s="63">
        <f t="shared" si="370"/>
        <v>11.961094544128683</v>
      </c>
      <c r="AV1975" s="217">
        <f t="shared" si="371"/>
        <v>-1.1469132254240177E-2</v>
      </c>
      <c r="AW1975" s="218">
        <f t="shared" si="372"/>
        <v>-9999</v>
      </c>
      <c r="AX1975" s="219">
        <f t="shared" si="373"/>
        <v>0</v>
      </c>
      <c r="AY1975" s="218">
        <f t="shared" si="374"/>
        <v>-9999</v>
      </c>
      <c r="AZ1975" s="63"/>
      <c r="BA1975" s="15">
        <f t="shared" si="375"/>
        <v>-2.7356411602726298E-3</v>
      </c>
      <c r="BB1975" s="15">
        <f t="shared" si="376"/>
        <v>0.4029668420013125</v>
      </c>
      <c r="BC1975" s="15">
        <f t="shared" si="377"/>
        <v>-0.61751157847624083</v>
      </c>
      <c r="BD1975" s="15">
        <f t="shared" si="378"/>
        <v>-0.10652366954492806</v>
      </c>
      <c r="BE1975" s="15">
        <f t="shared" si="379"/>
        <v>-2.965028905258007</v>
      </c>
      <c r="BF1975" s="15">
        <f t="shared" si="380"/>
        <v>-11.297910949131783</v>
      </c>
      <c r="BG1975" s="63">
        <f t="shared" si="359"/>
        <v>9.7786993762034928</v>
      </c>
      <c r="BH1975" s="63">
        <f t="shared" si="359"/>
        <v>9.7894726175737006</v>
      </c>
      <c r="BI1975" s="63">
        <f t="shared" si="359"/>
        <v>9.7705253791329838</v>
      </c>
      <c r="BJ1975" s="63">
        <f t="shared" si="359"/>
        <v>9.8039400735741484</v>
      </c>
      <c r="BK1975" s="63">
        <f t="shared" si="359"/>
        <v>9.7452814473518927</v>
      </c>
      <c r="BL1975" s="63">
        <f t="shared" si="359"/>
        <v>9.8491703599934741</v>
      </c>
      <c r="BM1975" s="63">
        <f t="shared" si="359"/>
        <v>9.6676216473938421</v>
      </c>
      <c r="BN1975" s="63">
        <f t="shared" si="381"/>
        <v>9.9950024885659339</v>
      </c>
      <c r="BO1975" s="63"/>
      <c r="BP1975" s="63"/>
    </row>
    <row r="1976" spans="27:68" x14ac:dyDescent="0.2">
      <c r="AA1976" s="217">
        <f t="shared" si="360"/>
        <v>-8.7334910939675485E-3</v>
      </c>
      <c r="AB1976" s="218">
        <f t="shared" si="361"/>
        <v>8.7334910939675485E-3</v>
      </c>
      <c r="AC1976" s="218">
        <f t="shared" si="362"/>
        <v>0</v>
      </c>
      <c r="AD1976" s="219">
        <f t="shared" si="363"/>
        <v>0</v>
      </c>
      <c r="AH1976" s="15">
        <f t="shared" si="364"/>
        <v>-2.9058447674383151E-2</v>
      </c>
      <c r="AI1976" s="15">
        <f t="shared" si="365"/>
        <v>0.86784475089518831</v>
      </c>
      <c r="AJ1976" s="15">
        <f t="shared" si="366"/>
        <v>-0.34557801426238927</v>
      </c>
      <c r="AK1976" s="15">
        <f t="shared" si="367"/>
        <v>-0.57281307343954613</v>
      </c>
      <c r="AL1976" s="15">
        <f t="shared" si="368"/>
        <v>-1.797541498954438</v>
      </c>
      <c r="AM1976" s="15">
        <f t="shared" si="369"/>
        <v>-1.2569818375265711</v>
      </c>
      <c r="AN1976" s="63">
        <f t="shared" si="358"/>
        <v>11.427189962028823</v>
      </c>
      <c r="AO1976" s="63">
        <f t="shared" si="358"/>
        <v>11.427367754312771</v>
      </c>
      <c r="AP1976" s="63">
        <f t="shared" si="358"/>
        <v>11.428089863368749</v>
      </c>
      <c r="AQ1976" s="63">
        <f t="shared" si="358"/>
        <v>11.431011199874796</v>
      </c>
      <c r="AR1976" s="63">
        <f t="shared" si="358"/>
        <v>11.442647265439536</v>
      </c>
      <c r="AS1976" s="63">
        <f t="shared" si="358"/>
        <v>11.486445582434989</v>
      </c>
      <c r="AT1976" s="63">
        <f t="shared" si="358"/>
        <v>11.626608381821566</v>
      </c>
      <c r="AU1976" s="63">
        <f t="shared" si="370"/>
        <v>11.961094544128683</v>
      </c>
      <c r="AV1976" s="217">
        <f t="shared" si="371"/>
        <v>-1.1469132254240177E-2</v>
      </c>
      <c r="AW1976" s="218">
        <f t="shared" si="372"/>
        <v>-9999</v>
      </c>
      <c r="AX1976" s="219">
        <f t="shared" si="373"/>
        <v>0</v>
      </c>
      <c r="AY1976" s="218">
        <f t="shared" si="374"/>
        <v>-9999</v>
      </c>
      <c r="AZ1976" s="63"/>
      <c r="BA1976" s="15">
        <f t="shared" si="375"/>
        <v>-2.7356411602726298E-3</v>
      </c>
      <c r="BB1976" s="15">
        <f t="shared" si="376"/>
        <v>0.4029668420013125</v>
      </c>
      <c r="BC1976" s="15">
        <f t="shared" si="377"/>
        <v>-0.61751157847624083</v>
      </c>
      <c r="BD1976" s="15">
        <f t="shared" si="378"/>
        <v>-0.10652366954492806</v>
      </c>
      <c r="BE1976" s="15">
        <f t="shared" si="379"/>
        <v>-2.965028905258007</v>
      </c>
      <c r="BF1976" s="15">
        <f t="shared" si="380"/>
        <v>-11.297910949131783</v>
      </c>
      <c r="BG1976" s="63">
        <f t="shared" si="359"/>
        <v>9.7786993762034928</v>
      </c>
      <c r="BH1976" s="63">
        <f t="shared" si="359"/>
        <v>9.7894726175737006</v>
      </c>
      <c r="BI1976" s="63">
        <f t="shared" si="359"/>
        <v>9.7705253791329838</v>
      </c>
      <c r="BJ1976" s="63">
        <f t="shared" si="359"/>
        <v>9.8039400735741484</v>
      </c>
      <c r="BK1976" s="63">
        <f t="shared" si="359"/>
        <v>9.7452814473518927</v>
      </c>
      <c r="BL1976" s="63">
        <f t="shared" si="359"/>
        <v>9.8491703599934741</v>
      </c>
      <c r="BM1976" s="63">
        <f t="shared" si="359"/>
        <v>9.6676216473938421</v>
      </c>
      <c r="BN1976" s="63">
        <f t="shared" si="381"/>
        <v>9.9950024885659339</v>
      </c>
      <c r="BO1976" s="63"/>
      <c r="BP1976" s="63"/>
    </row>
    <row r="1977" spans="27:68" x14ac:dyDescent="0.2">
      <c r="AA1977" s="217">
        <f t="shared" si="360"/>
        <v>-8.7334910939675485E-3</v>
      </c>
      <c r="AB1977" s="218">
        <f t="shared" si="361"/>
        <v>8.7334910939675485E-3</v>
      </c>
      <c r="AC1977" s="218">
        <f t="shared" si="362"/>
        <v>0</v>
      </c>
      <c r="AD1977" s="219">
        <f t="shared" si="363"/>
        <v>0</v>
      </c>
      <c r="AH1977" s="15">
        <f t="shared" si="364"/>
        <v>-2.9058447674383151E-2</v>
      </c>
      <c r="AI1977" s="15">
        <f t="shared" si="365"/>
        <v>0.86784475089518831</v>
      </c>
      <c r="AJ1977" s="15">
        <f t="shared" si="366"/>
        <v>-0.34557801426238927</v>
      </c>
      <c r="AK1977" s="15">
        <f t="shared" si="367"/>
        <v>-0.57281307343954613</v>
      </c>
      <c r="AL1977" s="15">
        <f t="shared" si="368"/>
        <v>-1.797541498954438</v>
      </c>
      <c r="AM1977" s="15">
        <f t="shared" si="369"/>
        <v>-1.2569818375265711</v>
      </c>
      <c r="AN1977" s="63">
        <f t="shared" si="358"/>
        <v>11.427189962028823</v>
      </c>
      <c r="AO1977" s="63">
        <f t="shared" si="358"/>
        <v>11.427367754312771</v>
      </c>
      <c r="AP1977" s="63">
        <f t="shared" si="358"/>
        <v>11.428089863368749</v>
      </c>
      <c r="AQ1977" s="63">
        <f t="shared" si="358"/>
        <v>11.431011199874796</v>
      </c>
      <c r="AR1977" s="63">
        <f t="shared" si="358"/>
        <v>11.442647265439536</v>
      </c>
      <c r="AS1977" s="63">
        <f t="shared" si="358"/>
        <v>11.486445582434989</v>
      </c>
      <c r="AT1977" s="63">
        <f t="shared" si="358"/>
        <v>11.626608381821566</v>
      </c>
      <c r="AU1977" s="63">
        <f t="shared" si="370"/>
        <v>11.961094544128683</v>
      </c>
      <c r="AV1977" s="217">
        <f t="shared" si="371"/>
        <v>-1.1469132254240177E-2</v>
      </c>
      <c r="AW1977" s="218">
        <f t="shared" si="372"/>
        <v>-9999</v>
      </c>
      <c r="AX1977" s="219">
        <f t="shared" si="373"/>
        <v>0</v>
      </c>
      <c r="AY1977" s="218">
        <f t="shared" si="374"/>
        <v>-9999</v>
      </c>
      <c r="AZ1977" s="63"/>
      <c r="BA1977" s="15">
        <f t="shared" si="375"/>
        <v>-2.7356411602726298E-3</v>
      </c>
      <c r="BB1977" s="15">
        <f t="shared" si="376"/>
        <v>0.4029668420013125</v>
      </c>
      <c r="BC1977" s="15">
        <f t="shared" si="377"/>
        <v>-0.61751157847624083</v>
      </c>
      <c r="BD1977" s="15">
        <f t="shared" si="378"/>
        <v>-0.10652366954492806</v>
      </c>
      <c r="BE1977" s="15">
        <f t="shared" si="379"/>
        <v>-2.965028905258007</v>
      </c>
      <c r="BF1977" s="15">
        <f t="shared" si="380"/>
        <v>-11.297910949131783</v>
      </c>
      <c r="BG1977" s="63">
        <f t="shared" si="359"/>
        <v>9.7786993762034928</v>
      </c>
      <c r="BH1977" s="63">
        <f t="shared" si="359"/>
        <v>9.7894726175737006</v>
      </c>
      <c r="BI1977" s="63">
        <f t="shared" si="359"/>
        <v>9.7705253791329838</v>
      </c>
      <c r="BJ1977" s="63">
        <f t="shared" si="359"/>
        <v>9.8039400735741484</v>
      </c>
      <c r="BK1977" s="63">
        <f t="shared" si="359"/>
        <v>9.7452814473518927</v>
      </c>
      <c r="BL1977" s="63">
        <f t="shared" si="359"/>
        <v>9.8491703599934741</v>
      </c>
      <c r="BM1977" s="63">
        <f t="shared" si="359"/>
        <v>9.6676216473938421</v>
      </c>
      <c r="BN1977" s="63">
        <f t="shared" si="381"/>
        <v>9.9950024885659339</v>
      </c>
      <c r="BO1977" s="63"/>
      <c r="BP1977" s="63"/>
    </row>
    <row r="1978" spans="27:68" x14ac:dyDescent="0.2">
      <c r="AA1978" s="217">
        <f t="shared" si="360"/>
        <v>-8.7334910939675485E-3</v>
      </c>
      <c r="AB1978" s="218">
        <f t="shared" si="361"/>
        <v>8.7334910939675485E-3</v>
      </c>
      <c r="AC1978" s="218">
        <f t="shared" si="362"/>
        <v>0</v>
      </c>
      <c r="AD1978" s="219">
        <f t="shared" si="363"/>
        <v>0</v>
      </c>
      <c r="AH1978" s="15">
        <f t="shared" si="364"/>
        <v>-2.9058447674383151E-2</v>
      </c>
      <c r="AI1978" s="15">
        <f t="shared" si="365"/>
        <v>0.86784475089518831</v>
      </c>
      <c r="AJ1978" s="15">
        <f t="shared" si="366"/>
        <v>-0.34557801426238927</v>
      </c>
      <c r="AK1978" s="15">
        <f t="shared" si="367"/>
        <v>-0.57281307343954613</v>
      </c>
      <c r="AL1978" s="15">
        <f t="shared" si="368"/>
        <v>-1.797541498954438</v>
      </c>
      <c r="AM1978" s="15">
        <f t="shared" si="369"/>
        <v>-1.2569818375265711</v>
      </c>
      <c r="AN1978" s="63">
        <f t="shared" si="358"/>
        <v>11.427189962028823</v>
      </c>
      <c r="AO1978" s="63">
        <f t="shared" si="358"/>
        <v>11.427367754312771</v>
      </c>
      <c r="AP1978" s="63">
        <f t="shared" si="358"/>
        <v>11.428089863368749</v>
      </c>
      <c r="AQ1978" s="63">
        <f t="shared" si="358"/>
        <v>11.431011199874796</v>
      </c>
      <c r="AR1978" s="63">
        <f t="shared" si="358"/>
        <v>11.442647265439536</v>
      </c>
      <c r="AS1978" s="63">
        <f t="shared" si="358"/>
        <v>11.486445582434989</v>
      </c>
      <c r="AT1978" s="63">
        <f t="shared" si="358"/>
        <v>11.626608381821566</v>
      </c>
      <c r="AU1978" s="63">
        <f t="shared" si="370"/>
        <v>11.961094544128683</v>
      </c>
      <c r="AV1978" s="217">
        <f t="shared" si="371"/>
        <v>-1.1469132254240177E-2</v>
      </c>
      <c r="AW1978" s="218">
        <f t="shared" si="372"/>
        <v>-9999</v>
      </c>
      <c r="AX1978" s="219">
        <f t="shared" si="373"/>
        <v>0</v>
      </c>
      <c r="AY1978" s="218">
        <f t="shared" si="374"/>
        <v>-9999</v>
      </c>
      <c r="AZ1978" s="63"/>
      <c r="BA1978" s="15">
        <f t="shared" si="375"/>
        <v>-2.7356411602726298E-3</v>
      </c>
      <c r="BB1978" s="15">
        <f t="shared" si="376"/>
        <v>0.4029668420013125</v>
      </c>
      <c r="BC1978" s="15">
        <f t="shared" si="377"/>
        <v>-0.61751157847624083</v>
      </c>
      <c r="BD1978" s="15">
        <f t="shared" si="378"/>
        <v>-0.10652366954492806</v>
      </c>
      <c r="BE1978" s="15">
        <f t="shared" si="379"/>
        <v>-2.965028905258007</v>
      </c>
      <c r="BF1978" s="15">
        <f t="shared" si="380"/>
        <v>-11.297910949131783</v>
      </c>
      <c r="BG1978" s="63">
        <f t="shared" si="359"/>
        <v>9.7786993762034928</v>
      </c>
      <c r="BH1978" s="63">
        <f t="shared" si="359"/>
        <v>9.7894726175737006</v>
      </c>
      <c r="BI1978" s="63">
        <f t="shared" si="359"/>
        <v>9.7705253791329838</v>
      </c>
      <c r="BJ1978" s="63">
        <f t="shared" si="359"/>
        <v>9.8039400735741484</v>
      </c>
      <c r="BK1978" s="63">
        <f t="shared" si="359"/>
        <v>9.7452814473518927</v>
      </c>
      <c r="BL1978" s="63">
        <f t="shared" si="359"/>
        <v>9.8491703599934741</v>
      </c>
      <c r="BM1978" s="63">
        <f t="shared" si="359"/>
        <v>9.6676216473938421</v>
      </c>
      <c r="BN1978" s="63">
        <f t="shared" si="381"/>
        <v>9.9950024885659339</v>
      </c>
      <c r="BO1978" s="63"/>
      <c r="BP1978" s="63"/>
    </row>
    <row r="1979" spans="27:68" x14ac:dyDescent="0.2">
      <c r="AA1979" s="217">
        <f t="shared" si="360"/>
        <v>-8.7334910939675485E-3</v>
      </c>
      <c r="AB1979" s="218">
        <f t="shared" si="361"/>
        <v>8.7334910939675485E-3</v>
      </c>
      <c r="AC1979" s="218">
        <f t="shared" si="362"/>
        <v>0</v>
      </c>
      <c r="AD1979" s="219">
        <f t="shared" si="363"/>
        <v>0</v>
      </c>
      <c r="AH1979" s="15">
        <f t="shared" si="364"/>
        <v>-2.9058447674383151E-2</v>
      </c>
      <c r="AI1979" s="15">
        <f t="shared" si="365"/>
        <v>0.86784475089518831</v>
      </c>
      <c r="AJ1979" s="15">
        <f t="shared" si="366"/>
        <v>-0.34557801426238927</v>
      </c>
      <c r="AK1979" s="15">
        <f t="shared" si="367"/>
        <v>-0.57281307343954613</v>
      </c>
      <c r="AL1979" s="15">
        <f t="shared" si="368"/>
        <v>-1.797541498954438</v>
      </c>
      <c r="AM1979" s="15">
        <f t="shared" si="369"/>
        <v>-1.2569818375265711</v>
      </c>
      <c r="AN1979" s="63">
        <f t="shared" si="358"/>
        <v>11.427189962028823</v>
      </c>
      <c r="AO1979" s="63">
        <f t="shared" si="358"/>
        <v>11.427367754312771</v>
      </c>
      <c r="AP1979" s="63">
        <f t="shared" si="358"/>
        <v>11.428089863368749</v>
      </c>
      <c r="AQ1979" s="63">
        <f t="shared" si="358"/>
        <v>11.431011199874796</v>
      </c>
      <c r="AR1979" s="63">
        <f t="shared" si="358"/>
        <v>11.442647265439536</v>
      </c>
      <c r="AS1979" s="63">
        <f t="shared" si="358"/>
        <v>11.486445582434989</v>
      </c>
      <c r="AT1979" s="63">
        <f t="shared" si="358"/>
        <v>11.626608381821566</v>
      </c>
      <c r="AU1979" s="63">
        <f t="shared" si="370"/>
        <v>11.961094544128683</v>
      </c>
      <c r="AV1979" s="217">
        <f t="shared" si="371"/>
        <v>-1.1469132254240177E-2</v>
      </c>
      <c r="AW1979" s="218">
        <f t="shared" si="372"/>
        <v>-9999</v>
      </c>
      <c r="AX1979" s="219">
        <f t="shared" si="373"/>
        <v>0</v>
      </c>
      <c r="AY1979" s="218">
        <f t="shared" si="374"/>
        <v>-9999</v>
      </c>
      <c r="AZ1979" s="63"/>
      <c r="BA1979" s="15">
        <f t="shared" si="375"/>
        <v>-2.7356411602726298E-3</v>
      </c>
      <c r="BB1979" s="15">
        <f t="shared" si="376"/>
        <v>0.4029668420013125</v>
      </c>
      <c r="BC1979" s="15">
        <f t="shared" si="377"/>
        <v>-0.61751157847624083</v>
      </c>
      <c r="BD1979" s="15">
        <f t="shared" si="378"/>
        <v>-0.10652366954492806</v>
      </c>
      <c r="BE1979" s="15">
        <f t="shared" si="379"/>
        <v>-2.965028905258007</v>
      </c>
      <c r="BF1979" s="15">
        <f t="shared" si="380"/>
        <v>-11.297910949131783</v>
      </c>
      <c r="BG1979" s="63">
        <f t="shared" si="359"/>
        <v>9.7786993762034928</v>
      </c>
      <c r="BH1979" s="63">
        <f t="shared" si="359"/>
        <v>9.7894726175737006</v>
      </c>
      <c r="BI1979" s="63">
        <f t="shared" si="359"/>
        <v>9.7705253791329838</v>
      </c>
      <c r="BJ1979" s="63">
        <f t="shared" si="359"/>
        <v>9.8039400735741484</v>
      </c>
      <c r="BK1979" s="63">
        <f t="shared" si="359"/>
        <v>9.7452814473518927</v>
      </c>
      <c r="BL1979" s="63">
        <f t="shared" si="359"/>
        <v>9.8491703599934741</v>
      </c>
      <c r="BM1979" s="63">
        <f t="shared" si="359"/>
        <v>9.6676216473938421</v>
      </c>
      <c r="BN1979" s="63">
        <f t="shared" si="381"/>
        <v>9.9950024885659339</v>
      </c>
      <c r="BO1979" s="63"/>
      <c r="BP1979" s="63"/>
    </row>
    <row r="1980" spans="27:68" x14ac:dyDescent="0.2">
      <c r="AA1980" s="217">
        <f t="shared" si="360"/>
        <v>-8.7334910939675485E-3</v>
      </c>
      <c r="AB1980" s="218">
        <f t="shared" si="361"/>
        <v>8.7334910939675485E-3</v>
      </c>
      <c r="AC1980" s="218">
        <f t="shared" si="362"/>
        <v>0</v>
      </c>
      <c r="AD1980" s="219">
        <f t="shared" si="363"/>
        <v>0</v>
      </c>
      <c r="AH1980" s="15">
        <f t="shared" si="364"/>
        <v>-2.9058447674383151E-2</v>
      </c>
      <c r="AI1980" s="15">
        <f t="shared" si="365"/>
        <v>0.86784475089518831</v>
      </c>
      <c r="AJ1980" s="15">
        <f t="shared" si="366"/>
        <v>-0.34557801426238927</v>
      </c>
      <c r="AK1980" s="15">
        <f t="shared" si="367"/>
        <v>-0.57281307343954613</v>
      </c>
      <c r="AL1980" s="15">
        <f t="shared" si="368"/>
        <v>-1.797541498954438</v>
      </c>
      <c r="AM1980" s="15">
        <f t="shared" si="369"/>
        <v>-1.2569818375265711</v>
      </c>
      <c r="AN1980" s="63">
        <f t="shared" si="358"/>
        <v>11.427189962028823</v>
      </c>
      <c r="AO1980" s="63">
        <f t="shared" si="358"/>
        <v>11.427367754312771</v>
      </c>
      <c r="AP1980" s="63">
        <f t="shared" si="358"/>
        <v>11.428089863368749</v>
      </c>
      <c r="AQ1980" s="63">
        <f t="shared" si="358"/>
        <v>11.431011199874796</v>
      </c>
      <c r="AR1980" s="63">
        <f t="shared" si="358"/>
        <v>11.442647265439536</v>
      </c>
      <c r="AS1980" s="63">
        <f t="shared" si="358"/>
        <v>11.486445582434989</v>
      </c>
      <c r="AT1980" s="63">
        <f t="shared" si="358"/>
        <v>11.626608381821566</v>
      </c>
      <c r="AU1980" s="63">
        <f t="shared" si="370"/>
        <v>11.961094544128683</v>
      </c>
      <c r="AV1980" s="217">
        <f t="shared" si="371"/>
        <v>-1.1469132254240177E-2</v>
      </c>
      <c r="AW1980" s="218">
        <f t="shared" si="372"/>
        <v>-9999</v>
      </c>
      <c r="AX1980" s="219">
        <f t="shared" si="373"/>
        <v>0</v>
      </c>
      <c r="AY1980" s="218">
        <f t="shared" si="374"/>
        <v>-9999</v>
      </c>
      <c r="AZ1980" s="63"/>
      <c r="BA1980" s="15">
        <f t="shared" si="375"/>
        <v>-2.7356411602726298E-3</v>
      </c>
      <c r="BB1980" s="15">
        <f t="shared" si="376"/>
        <v>0.4029668420013125</v>
      </c>
      <c r="BC1980" s="15">
        <f t="shared" si="377"/>
        <v>-0.61751157847624083</v>
      </c>
      <c r="BD1980" s="15">
        <f t="shared" si="378"/>
        <v>-0.10652366954492806</v>
      </c>
      <c r="BE1980" s="15">
        <f t="shared" si="379"/>
        <v>-2.965028905258007</v>
      </c>
      <c r="BF1980" s="15">
        <f t="shared" si="380"/>
        <v>-11.297910949131783</v>
      </c>
      <c r="BG1980" s="63">
        <f t="shared" si="359"/>
        <v>9.7786993762034928</v>
      </c>
      <c r="BH1980" s="63">
        <f t="shared" si="359"/>
        <v>9.7894726175737006</v>
      </c>
      <c r="BI1980" s="63">
        <f t="shared" si="359"/>
        <v>9.7705253791329838</v>
      </c>
      <c r="BJ1980" s="63">
        <f t="shared" si="359"/>
        <v>9.8039400735741484</v>
      </c>
      <c r="BK1980" s="63">
        <f t="shared" si="359"/>
        <v>9.7452814473518927</v>
      </c>
      <c r="BL1980" s="63">
        <f t="shared" si="359"/>
        <v>9.8491703599934741</v>
      </c>
      <c r="BM1980" s="63">
        <f t="shared" si="359"/>
        <v>9.6676216473938421</v>
      </c>
      <c r="BN1980" s="63">
        <f t="shared" si="381"/>
        <v>9.9950024885659339</v>
      </c>
      <c r="BO1980" s="63"/>
      <c r="BP1980" s="63"/>
    </row>
    <row r="1981" spans="27:68" x14ac:dyDescent="0.2">
      <c r="AA1981" s="217">
        <f t="shared" si="360"/>
        <v>-8.7334910939675485E-3</v>
      </c>
      <c r="AB1981" s="218">
        <f t="shared" si="361"/>
        <v>8.7334910939675485E-3</v>
      </c>
      <c r="AC1981" s="218">
        <f t="shared" si="362"/>
        <v>0</v>
      </c>
      <c r="AD1981" s="219">
        <f t="shared" si="363"/>
        <v>0</v>
      </c>
      <c r="AH1981" s="15">
        <f t="shared" si="364"/>
        <v>-2.9058447674383151E-2</v>
      </c>
      <c r="AI1981" s="15">
        <f t="shared" si="365"/>
        <v>0.86784475089518831</v>
      </c>
      <c r="AJ1981" s="15">
        <f t="shared" si="366"/>
        <v>-0.34557801426238927</v>
      </c>
      <c r="AK1981" s="15">
        <f t="shared" si="367"/>
        <v>-0.57281307343954613</v>
      </c>
      <c r="AL1981" s="15">
        <f t="shared" si="368"/>
        <v>-1.797541498954438</v>
      </c>
      <c r="AM1981" s="15">
        <f t="shared" si="369"/>
        <v>-1.2569818375265711</v>
      </c>
      <c r="AN1981" s="63">
        <f t="shared" ref="AN1981:AT1990" si="382">$AU1981+$AB$7*SIN(AO1981)</f>
        <v>11.427189962028823</v>
      </c>
      <c r="AO1981" s="63">
        <f t="shared" si="382"/>
        <v>11.427367754312771</v>
      </c>
      <c r="AP1981" s="63">
        <f t="shared" si="382"/>
        <v>11.428089863368749</v>
      </c>
      <c r="AQ1981" s="63">
        <f t="shared" si="382"/>
        <v>11.431011199874796</v>
      </c>
      <c r="AR1981" s="63">
        <f t="shared" si="382"/>
        <v>11.442647265439536</v>
      </c>
      <c r="AS1981" s="63">
        <f t="shared" si="382"/>
        <v>11.486445582434989</v>
      </c>
      <c r="AT1981" s="63">
        <f t="shared" si="382"/>
        <v>11.626608381821566</v>
      </c>
      <c r="AU1981" s="63">
        <f t="shared" si="370"/>
        <v>11.961094544128683</v>
      </c>
      <c r="AV1981" s="217">
        <f t="shared" si="371"/>
        <v>-1.1469132254240177E-2</v>
      </c>
      <c r="AW1981" s="218">
        <f t="shared" si="372"/>
        <v>-9999</v>
      </c>
      <c r="AX1981" s="219">
        <f t="shared" si="373"/>
        <v>0</v>
      </c>
      <c r="AY1981" s="218">
        <f t="shared" si="374"/>
        <v>-9999</v>
      </c>
      <c r="AZ1981" s="63"/>
      <c r="BA1981" s="15">
        <f t="shared" si="375"/>
        <v>-2.7356411602726298E-3</v>
      </c>
      <c r="BB1981" s="15">
        <f t="shared" si="376"/>
        <v>0.4029668420013125</v>
      </c>
      <c r="BC1981" s="15">
        <f t="shared" si="377"/>
        <v>-0.61751157847624083</v>
      </c>
      <c r="BD1981" s="15">
        <f t="shared" si="378"/>
        <v>-0.10652366954492806</v>
      </c>
      <c r="BE1981" s="15">
        <f t="shared" si="379"/>
        <v>-2.965028905258007</v>
      </c>
      <c r="BF1981" s="15">
        <f t="shared" si="380"/>
        <v>-11.297910949131783</v>
      </c>
      <c r="BG1981" s="63">
        <f t="shared" ref="BG1981:BM1990" si="383">$BN1981+$BB$7*SIN(BH1981)</f>
        <v>9.7786993762034928</v>
      </c>
      <c r="BH1981" s="63">
        <f t="shared" si="383"/>
        <v>9.7894726175737006</v>
      </c>
      <c r="BI1981" s="63">
        <f t="shared" si="383"/>
        <v>9.7705253791329838</v>
      </c>
      <c r="BJ1981" s="63">
        <f t="shared" si="383"/>
        <v>9.8039400735741484</v>
      </c>
      <c r="BK1981" s="63">
        <f t="shared" si="383"/>
        <v>9.7452814473518927</v>
      </c>
      <c r="BL1981" s="63">
        <f t="shared" si="383"/>
        <v>9.8491703599934741</v>
      </c>
      <c r="BM1981" s="63">
        <f t="shared" si="383"/>
        <v>9.6676216473938421</v>
      </c>
      <c r="BN1981" s="63">
        <f t="shared" si="381"/>
        <v>9.9950024885659339</v>
      </c>
      <c r="BO1981" s="63"/>
      <c r="BP1981" s="63"/>
    </row>
    <row r="1982" spans="27:68" x14ac:dyDescent="0.2">
      <c r="AA1982" s="217">
        <f t="shared" si="360"/>
        <v>-8.7334910939675485E-3</v>
      </c>
      <c r="AB1982" s="218">
        <f t="shared" si="361"/>
        <v>8.7334910939675485E-3</v>
      </c>
      <c r="AC1982" s="218">
        <f t="shared" si="362"/>
        <v>0</v>
      </c>
      <c r="AD1982" s="219">
        <f t="shared" si="363"/>
        <v>0</v>
      </c>
      <c r="AH1982" s="15">
        <f t="shared" si="364"/>
        <v>-2.9058447674383151E-2</v>
      </c>
      <c r="AI1982" s="15">
        <f t="shared" si="365"/>
        <v>0.86784475089518831</v>
      </c>
      <c r="AJ1982" s="15">
        <f t="shared" si="366"/>
        <v>-0.34557801426238927</v>
      </c>
      <c r="AK1982" s="15">
        <f t="shared" si="367"/>
        <v>-0.57281307343954613</v>
      </c>
      <c r="AL1982" s="15">
        <f t="shared" si="368"/>
        <v>-1.797541498954438</v>
      </c>
      <c r="AM1982" s="15">
        <f t="shared" si="369"/>
        <v>-1.2569818375265711</v>
      </c>
      <c r="AN1982" s="63">
        <f t="shared" si="382"/>
        <v>11.427189962028823</v>
      </c>
      <c r="AO1982" s="63">
        <f t="shared" si="382"/>
        <v>11.427367754312771</v>
      </c>
      <c r="AP1982" s="63">
        <f t="shared" si="382"/>
        <v>11.428089863368749</v>
      </c>
      <c r="AQ1982" s="63">
        <f t="shared" si="382"/>
        <v>11.431011199874796</v>
      </c>
      <c r="AR1982" s="63">
        <f t="shared" si="382"/>
        <v>11.442647265439536</v>
      </c>
      <c r="AS1982" s="63">
        <f t="shared" si="382"/>
        <v>11.486445582434989</v>
      </c>
      <c r="AT1982" s="63">
        <f t="shared" si="382"/>
        <v>11.626608381821566</v>
      </c>
      <c r="AU1982" s="63">
        <f t="shared" si="370"/>
        <v>11.961094544128683</v>
      </c>
      <c r="AV1982" s="217">
        <f t="shared" si="371"/>
        <v>-1.1469132254240177E-2</v>
      </c>
      <c r="AW1982" s="218">
        <f t="shared" si="372"/>
        <v>-9999</v>
      </c>
      <c r="AX1982" s="219">
        <f t="shared" si="373"/>
        <v>0</v>
      </c>
      <c r="AY1982" s="218">
        <f t="shared" si="374"/>
        <v>-9999</v>
      </c>
      <c r="AZ1982" s="63"/>
      <c r="BA1982" s="15">
        <f t="shared" si="375"/>
        <v>-2.7356411602726298E-3</v>
      </c>
      <c r="BB1982" s="15">
        <f t="shared" si="376"/>
        <v>0.4029668420013125</v>
      </c>
      <c r="BC1982" s="15">
        <f t="shared" si="377"/>
        <v>-0.61751157847624083</v>
      </c>
      <c r="BD1982" s="15">
        <f t="shared" si="378"/>
        <v>-0.10652366954492806</v>
      </c>
      <c r="BE1982" s="15">
        <f t="shared" si="379"/>
        <v>-2.965028905258007</v>
      </c>
      <c r="BF1982" s="15">
        <f t="shared" si="380"/>
        <v>-11.297910949131783</v>
      </c>
      <c r="BG1982" s="63">
        <f t="shared" si="383"/>
        <v>9.7786993762034928</v>
      </c>
      <c r="BH1982" s="63">
        <f t="shared" si="383"/>
        <v>9.7894726175737006</v>
      </c>
      <c r="BI1982" s="63">
        <f t="shared" si="383"/>
        <v>9.7705253791329838</v>
      </c>
      <c r="BJ1982" s="63">
        <f t="shared" si="383"/>
        <v>9.8039400735741484</v>
      </c>
      <c r="BK1982" s="63">
        <f t="shared" si="383"/>
        <v>9.7452814473518927</v>
      </c>
      <c r="BL1982" s="63">
        <f t="shared" si="383"/>
        <v>9.8491703599934741</v>
      </c>
      <c r="BM1982" s="63">
        <f t="shared" si="383"/>
        <v>9.6676216473938421</v>
      </c>
      <c r="BN1982" s="63">
        <f t="shared" si="381"/>
        <v>9.9950024885659339</v>
      </c>
      <c r="BO1982" s="63"/>
      <c r="BP1982" s="63"/>
    </row>
    <row r="1983" spans="27:68" x14ac:dyDescent="0.2">
      <c r="AA1983" s="217">
        <f t="shared" si="360"/>
        <v>-8.7334910939675485E-3</v>
      </c>
      <c r="AB1983" s="218">
        <f t="shared" si="361"/>
        <v>8.7334910939675485E-3</v>
      </c>
      <c r="AC1983" s="218">
        <f t="shared" si="362"/>
        <v>0</v>
      </c>
      <c r="AD1983" s="219">
        <f t="shared" si="363"/>
        <v>0</v>
      </c>
      <c r="AH1983" s="15">
        <f t="shared" si="364"/>
        <v>-2.9058447674383151E-2</v>
      </c>
      <c r="AI1983" s="15">
        <f t="shared" si="365"/>
        <v>0.86784475089518831</v>
      </c>
      <c r="AJ1983" s="15">
        <f t="shared" si="366"/>
        <v>-0.34557801426238927</v>
      </c>
      <c r="AK1983" s="15">
        <f t="shared" si="367"/>
        <v>-0.57281307343954613</v>
      </c>
      <c r="AL1983" s="15">
        <f t="shared" si="368"/>
        <v>-1.797541498954438</v>
      </c>
      <c r="AM1983" s="15">
        <f t="shared" si="369"/>
        <v>-1.2569818375265711</v>
      </c>
      <c r="AN1983" s="63">
        <f t="shared" si="382"/>
        <v>11.427189962028823</v>
      </c>
      <c r="AO1983" s="63">
        <f t="shared" si="382"/>
        <v>11.427367754312771</v>
      </c>
      <c r="AP1983" s="63">
        <f t="shared" si="382"/>
        <v>11.428089863368749</v>
      </c>
      <c r="AQ1983" s="63">
        <f t="shared" si="382"/>
        <v>11.431011199874796</v>
      </c>
      <c r="AR1983" s="63">
        <f t="shared" si="382"/>
        <v>11.442647265439536</v>
      </c>
      <c r="AS1983" s="63">
        <f t="shared" si="382"/>
        <v>11.486445582434989</v>
      </c>
      <c r="AT1983" s="63">
        <f t="shared" si="382"/>
        <v>11.626608381821566</v>
      </c>
      <c r="AU1983" s="63">
        <f t="shared" si="370"/>
        <v>11.961094544128683</v>
      </c>
      <c r="AV1983" s="217">
        <f t="shared" si="371"/>
        <v>-1.1469132254240177E-2</v>
      </c>
      <c r="AW1983" s="218">
        <f t="shared" si="372"/>
        <v>-9999</v>
      </c>
      <c r="AX1983" s="219">
        <f t="shared" si="373"/>
        <v>0</v>
      </c>
      <c r="AY1983" s="218">
        <f t="shared" si="374"/>
        <v>-9999</v>
      </c>
      <c r="AZ1983" s="63"/>
      <c r="BA1983" s="15">
        <f t="shared" si="375"/>
        <v>-2.7356411602726298E-3</v>
      </c>
      <c r="BB1983" s="15">
        <f t="shared" si="376"/>
        <v>0.4029668420013125</v>
      </c>
      <c r="BC1983" s="15">
        <f t="shared" si="377"/>
        <v>-0.61751157847624083</v>
      </c>
      <c r="BD1983" s="15">
        <f t="shared" si="378"/>
        <v>-0.10652366954492806</v>
      </c>
      <c r="BE1983" s="15">
        <f t="shared" si="379"/>
        <v>-2.965028905258007</v>
      </c>
      <c r="BF1983" s="15">
        <f t="shared" si="380"/>
        <v>-11.297910949131783</v>
      </c>
      <c r="BG1983" s="63">
        <f t="shared" si="383"/>
        <v>9.7786993762034928</v>
      </c>
      <c r="BH1983" s="63">
        <f t="shared" si="383"/>
        <v>9.7894726175737006</v>
      </c>
      <c r="BI1983" s="63">
        <f t="shared" si="383"/>
        <v>9.7705253791329838</v>
      </c>
      <c r="BJ1983" s="63">
        <f t="shared" si="383"/>
        <v>9.8039400735741484</v>
      </c>
      <c r="BK1983" s="63">
        <f t="shared" si="383"/>
        <v>9.7452814473518927</v>
      </c>
      <c r="BL1983" s="63">
        <f t="shared" si="383"/>
        <v>9.8491703599934741</v>
      </c>
      <c r="BM1983" s="63">
        <f t="shared" si="383"/>
        <v>9.6676216473938421</v>
      </c>
      <c r="BN1983" s="63">
        <f t="shared" si="381"/>
        <v>9.9950024885659339</v>
      </c>
      <c r="BO1983" s="63"/>
      <c r="BP1983" s="63"/>
    </row>
    <row r="1984" spans="27:68" x14ac:dyDescent="0.2">
      <c r="AA1984" s="217">
        <f t="shared" si="360"/>
        <v>-8.7334910939675485E-3</v>
      </c>
      <c r="AB1984" s="218">
        <f t="shared" si="361"/>
        <v>8.7334910939675485E-3</v>
      </c>
      <c r="AC1984" s="218">
        <f t="shared" si="362"/>
        <v>0</v>
      </c>
      <c r="AD1984" s="219">
        <f t="shared" si="363"/>
        <v>0</v>
      </c>
      <c r="AH1984" s="15">
        <f t="shared" si="364"/>
        <v>-2.9058447674383151E-2</v>
      </c>
      <c r="AI1984" s="15">
        <f t="shared" si="365"/>
        <v>0.86784475089518831</v>
      </c>
      <c r="AJ1984" s="15">
        <f t="shared" si="366"/>
        <v>-0.34557801426238927</v>
      </c>
      <c r="AK1984" s="15">
        <f t="shared" si="367"/>
        <v>-0.57281307343954613</v>
      </c>
      <c r="AL1984" s="15">
        <f t="shared" si="368"/>
        <v>-1.797541498954438</v>
      </c>
      <c r="AM1984" s="15">
        <f t="shared" si="369"/>
        <v>-1.2569818375265711</v>
      </c>
      <c r="AN1984" s="63">
        <f t="shared" si="382"/>
        <v>11.427189962028823</v>
      </c>
      <c r="AO1984" s="63">
        <f t="shared" si="382"/>
        <v>11.427367754312771</v>
      </c>
      <c r="AP1984" s="63">
        <f t="shared" si="382"/>
        <v>11.428089863368749</v>
      </c>
      <c r="AQ1984" s="63">
        <f t="shared" si="382"/>
        <v>11.431011199874796</v>
      </c>
      <c r="AR1984" s="63">
        <f t="shared" si="382"/>
        <v>11.442647265439536</v>
      </c>
      <c r="AS1984" s="63">
        <f t="shared" si="382"/>
        <v>11.486445582434989</v>
      </c>
      <c r="AT1984" s="63">
        <f t="shared" si="382"/>
        <v>11.626608381821566</v>
      </c>
      <c r="AU1984" s="63">
        <f t="shared" si="370"/>
        <v>11.961094544128683</v>
      </c>
      <c r="AV1984" s="217">
        <f t="shared" si="371"/>
        <v>-1.1469132254240177E-2</v>
      </c>
      <c r="AW1984" s="218">
        <f t="shared" si="372"/>
        <v>-9999</v>
      </c>
      <c r="AX1984" s="219">
        <f t="shared" si="373"/>
        <v>0</v>
      </c>
      <c r="AY1984" s="218">
        <f t="shared" si="374"/>
        <v>-9999</v>
      </c>
      <c r="AZ1984" s="63"/>
      <c r="BA1984" s="15">
        <f t="shared" si="375"/>
        <v>-2.7356411602726298E-3</v>
      </c>
      <c r="BB1984" s="15">
        <f t="shared" si="376"/>
        <v>0.4029668420013125</v>
      </c>
      <c r="BC1984" s="15">
        <f t="shared" si="377"/>
        <v>-0.61751157847624083</v>
      </c>
      <c r="BD1984" s="15">
        <f t="shared" si="378"/>
        <v>-0.10652366954492806</v>
      </c>
      <c r="BE1984" s="15">
        <f t="shared" si="379"/>
        <v>-2.965028905258007</v>
      </c>
      <c r="BF1984" s="15">
        <f t="shared" si="380"/>
        <v>-11.297910949131783</v>
      </c>
      <c r="BG1984" s="63">
        <f t="shared" si="383"/>
        <v>9.7786993762034928</v>
      </c>
      <c r="BH1984" s="63">
        <f t="shared" si="383"/>
        <v>9.7894726175737006</v>
      </c>
      <c r="BI1984" s="63">
        <f t="shared" si="383"/>
        <v>9.7705253791329838</v>
      </c>
      <c r="BJ1984" s="63">
        <f t="shared" si="383"/>
        <v>9.8039400735741484</v>
      </c>
      <c r="BK1984" s="63">
        <f t="shared" si="383"/>
        <v>9.7452814473518927</v>
      </c>
      <c r="BL1984" s="63">
        <f t="shared" si="383"/>
        <v>9.8491703599934741</v>
      </c>
      <c r="BM1984" s="63">
        <f t="shared" si="383"/>
        <v>9.6676216473938421</v>
      </c>
      <c r="BN1984" s="63">
        <f t="shared" si="381"/>
        <v>9.9950024885659339</v>
      </c>
      <c r="BO1984" s="63"/>
      <c r="BP1984" s="63"/>
    </row>
    <row r="1985" spans="27:68" x14ac:dyDescent="0.2">
      <c r="AA1985" s="217">
        <f t="shared" si="360"/>
        <v>-8.7334910939675485E-3</v>
      </c>
      <c r="AB1985" s="218">
        <f t="shared" si="361"/>
        <v>8.7334910939675485E-3</v>
      </c>
      <c r="AC1985" s="218">
        <f t="shared" si="362"/>
        <v>0</v>
      </c>
      <c r="AD1985" s="219">
        <f t="shared" si="363"/>
        <v>0</v>
      </c>
      <c r="AH1985" s="15">
        <f t="shared" si="364"/>
        <v>-2.9058447674383151E-2</v>
      </c>
      <c r="AI1985" s="15">
        <f t="shared" si="365"/>
        <v>0.86784475089518831</v>
      </c>
      <c r="AJ1985" s="15">
        <f t="shared" si="366"/>
        <v>-0.34557801426238927</v>
      </c>
      <c r="AK1985" s="15">
        <f t="shared" si="367"/>
        <v>-0.57281307343954613</v>
      </c>
      <c r="AL1985" s="15">
        <f t="shared" si="368"/>
        <v>-1.797541498954438</v>
      </c>
      <c r="AM1985" s="15">
        <f t="shared" si="369"/>
        <v>-1.2569818375265711</v>
      </c>
      <c r="AN1985" s="63">
        <f t="shared" si="382"/>
        <v>11.427189962028823</v>
      </c>
      <c r="AO1985" s="63">
        <f t="shared" si="382"/>
        <v>11.427367754312771</v>
      </c>
      <c r="AP1985" s="63">
        <f t="shared" si="382"/>
        <v>11.428089863368749</v>
      </c>
      <c r="AQ1985" s="63">
        <f t="shared" si="382"/>
        <v>11.431011199874796</v>
      </c>
      <c r="AR1985" s="63">
        <f t="shared" si="382"/>
        <v>11.442647265439536</v>
      </c>
      <c r="AS1985" s="63">
        <f t="shared" si="382"/>
        <v>11.486445582434989</v>
      </c>
      <c r="AT1985" s="63">
        <f t="shared" si="382"/>
        <v>11.626608381821566</v>
      </c>
      <c r="AU1985" s="63">
        <f t="shared" si="370"/>
        <v>11.961094544128683</v>
      </c>
      <c r="AV1985" s="217">
        <f t="shared" si="371"/>
        <v>-1.1469132254240177E-2</v>
      </c>
      <c r="AW1985" s="218">
        <f t="shared" si="372"/>
        <v>-9999</v>
      </c>
      <c r="AX1985" s="219">
        <f t="shared" si="373"/>
        <v>0</v>
      </c>
      <c r="AY1985" s="218">
        <f t="shared" si="374"/>
        <v>-9999</v>
      </c>
      <c r="AZ1985" s="63"/>
      <c r="BA1985" s="15">
        <f t="shared" si="375"/>
        <v>-2.7356411602726298E-3</v>
      </c>
      <c r="BB1985" s="15">
        <f t="shared" si="376"/>
        <v>0.4029668420013125</v>
      </c>
      <c r="BC1985" s="15">
        <f t="shared" si="377"/>
        <v>-0.61751157847624083</v>
      </c>
      <c r="BD1985" s="15">
        <f t="shared" si="378"/>
        <v>-0.10652366954492806</v>
      </c>
      <c r="BE1985" s="15">
        <f t="shared" si="379"/>
        <v>-2.965028905258007</v>
      </c>
      <c r="BF1985" s="15">
        <f t="shared" si="380"/>
        <v>-11.297910949131783</v>
      </c>
      <c r="BG1985" s="63">
        <f t="shared" si="383"/>
        <v>9.7786993762034928</v>
      </c>
      <c r="BH1985" s="63">
        <f t="shared" si="383"/>
        <v>9.7894726175737006</v>
      </c>
      <c r="BI1985" s="63">
        <f t="shared" si="383"/>
        <v>9.7705253791329838</v>
      </c>
      <c r="BJ1985" s="63">
        <f t="shared" si="383"/>
        <v>9.8039400735741484</v>
      </c>
      <c r="BK1985" s="63">
        <f t="shared" si="383"/>
        <v>9.7452814473518927</v>
      </c>
      <c r="BL1985" s="63">
        <f t="shared" si="383"/>
        <v>9.8491703599934741</v>
      </c>
      <c r="BM1985" s="63">
        <f t="shared" si="383"/>
        <v>9.6676216473938421</v>
      </c>
      <c r="BN1985" s="63">
        <f t="shared" si="381"/>
        <v>9.9950024885659339</v>
      </c>
      <c r="BO1985" s="63"/>
      <c r="BP1985" s="63"/>
    </row>
    <row r="1986" spans="27:68" x14ac:dyDescent="0.2">
      <c r="AA1986" s="217">
        <f t="shared" si="360"/>
        <v>-8.7334910939675485E-3</v>
      </c>
      <c r="AB1986" s="218">
        <f t="shared" si="361"/>
        <v>8.7334910939675485E-3</v>
      </c>
      <c r="AC1986" s="218">
        <f t="shared" si="362"/>
        <v>0</v>
      </c>
      <c r="AD1986" s="219">
        <f t="shared" si="363"/>
        <v>0</v>
      </c>
      <c r="AH1986" s="15">
        <f t="shared" si="364"/>
        <v>-2.9058447674383151E-2</v>
      </c>
      <c r="AI1986" s="15">
        <f t="shared" si="365"/>
        <v>0.86784475089518831</v>
      </c>
      <c r="AJ1986" s="15">
        <f t="shared" si="366"/>
        <v>-0.34557801426238927</v>
      </c>
      <c r="AK1986" s="15">
        <f t="shared" si="367"/>
        <v>-0.57281307343954613</v>
      </c>
      <c r="AL1986" s="15">
        <f t="shared" si="368"/>
        <v>-1.797541498954438</v>
      </c>
      <c r="AM1986" s="15">
        <f t="shared" si="369"/>
        <v>-1.2569818375265711</v>
      </c>
      <c r="AN1986" s="63">
        <f t="shared" si="382"/>
        <v>11.427189962028823</v>
      </c>
      <c r="AO1986" s="63">
        <f t="shared" si="382"/>
        <v>11.427367754312771</v>
      </c>
      <c r="AP1986" s="63">
        <f t="shared" si="382"/>
        <v>11.428089863368749</v>
      </c>
      <c r="AQ1986" s="63">
        <f t="shared" si="382"/>
        <v>11.431011199874796</v>
      </c>
      <c r="AR1986" s="63">
        <f t="shared" si="382"/>
        <v>11.442647265439536</v>
      </c>
      <c r="AS1986" s="63">
        <f t="shared" si="382"/>
        <v>11.486445582434989</v>
      </c>
      <c r="AT1986" s="63">
        <f t="shared" si="382"/>
        <v>11.626608381821566</v>
      </c>
      <c r="AU1986" s="63">
        <f t="shared" si="370"/>
        <v>11.961094544128683</v>
      </c>
      <c r="AV1986" s="217">
        <f t="shared" si="371"/>
        <v>-1.1469132254240177E-2</v>
      </c>
      <c r="AW1986" s="218">
        <f t="shared" si="372"/>
        <v>-9999</v>
      </c>
      <c r="AX1986" s="219">
        <f t="shared" si="373"/>
        <v>0</v>
      </c>
      <c r="AY1986" s="218">
        <f t="shared" si="374"/>
        <v>-9999</v>
      </c>
      <c r="AZ1986" s="63"/>
      <c r="BA1986" s="15">
        <f t="shared" si="375"/>
        <v>-2.7356411602726298E-3</v>
      </c>
      <c r="BB1986" s="15">
        <f t="shared" si="376"/>
        <v>0.4029668420013125</v>
      </c>
      <c r="BC1986" s="15">
        <f t="shared" si="377"/>
        <v>-0.61751157847624083</v>
      </c>
      <c r="BD1986" s="15">
        <f t="shared" si="378"/>
        <v>-0.10652366954492806</v>
      </c>
      <c r="BE1986" s="15">
        <f t="shared" si="379"/>
        <v>-2.965028905258007</v>
      </c>
      <c r="BF1986" s="15">
        <f t="shared" si="380"/>
        <v>-11.297910949131783</v>
      </c>
      <c r="BG1986" s="63">
        <f t="shared" si="383"/>
        <v>9.7786993762034928</v>
      </c>
      <c r="BH1986" s="63">
        <f t="shared" si="383"/>
        <v>9.7894726175737006</v>
      </c>
      <c r="BI1986" s="63">
        <f t="shared" si="383"/>
        <v>9.7705253791329838</v>
      </c>
      <c r="BJ1986" s="63">
        <f t="shared" si="383"/>
        <v>9.8039400735741484</v>
      </c>
      <c r="BK1986" s="63">
        <f t="shared" si="383"/>
        <v>9.7452814473518927</v>
      </c>
      <c r="BL1986" s="63">
        <f t="shared" si="383"/>
        <v>9.8491703599934741</v>
      </c>
      <c r="BM1986" s="63">
        <f t="shared" si="383"/>
        <v>9.6676216473938421</v>
      </c>
      <c r="BN1986" s="63">
        <f t="shared" si="381"/>
        <v>9.9950024885659339</v>
      </c>
      <c r="BO1986" s="63"/>
      <c r="BP1986" s="63"/>
    </row>
    <row r="1987" spans="27:68" x14ac:dyDescent="0.2">
      <c r="AA1987" s="217">
        <f t="shared" si="360"/>
        <v>-8.7334910939675485E-3</v>
      </c>
      <c r="AB1987" s="218">
        <f t="shared" si="361"/>
        <v>8.7334910939675485E-3</v>
      </c>
      <c r="AC1987" s="218">
        <f t="shared" si="362"/>
        <v>0</v>
      </c>
      <c r="AD1987" s="219">
        <f t="shared" si="363"/>
        <v>0</v>
      </c>
      <c r="AH1987" s="15">
        <f t="shared" si="364"/>
        <v>-2.9058447674383151E-2</v>
      </c>
      <c r="AI1987" s="15">
        <f t="shared" si="365"/>
        <v>0.86784475089518831</v>
      </c>
      <c r="AJ1987" s="15">
        <f t="shared" si="366"/>
        <v>-0.34557801426238927</v>
      </c>
      <c r="AK1987" s="15">
        <f t="shared" si="367"/>
        <v>-0.57281307343954613</v>
      </c>
      <c r="AL1987" s="15">
        <f t="shared" si="368"/>
        <v>-1.797541498954438</v>
      </c>
      <c r="AM1987" s="15">
        <f t="shared" si="369"/>
        <v>-1.2569818375265711</v>
      </c>
      <c r="AN1987" s="63">
        <f t="shared" si="382"/>
        <v>11.427189962028823</v>
      </c>
      <c r="AO1987" s="63">
        <f t="shared" si="382"/>
        <v>11.427367754312771</v>
      </c>
      <c r="AP1987" s="63">
        <f t="shared" si="382"/>
        <v>11.428089863368749</v>
      </c>
      <c r="AQ1987" s="63">
        <f t="shared" si="382"/>
        <v>11.431011199874796</v>
      </c>
      <c r="AR1987" s="63">
        <f t="shared" si="382"/>
        <v>11.442647265439536</v>
      </c>
      <c r="AS1987" s="63">
        <f t="shared" si="382"/>
        <v>11.486445582434989</v>
      </c>
      <c r="AT1987" s="63">
        <f t="shared" si="382"/>
        <v>11.626608381821566</v>
      </c>
      <c r="AU1987" s="63">
        <f t="shared" si="370"/>
        <v>11.961094544128683</v>
      </c>
      <c r="AV1987" s="217">
        <f t="shared" si="371"/>
        <v>-1.1469132254240177E-2</v>
      </c>
      <c r="AW1987" s="218">
        <f t="shared" si="372"/>
        <v>-9999</v>
      </c>
      <c r="AX1987" s="219">
        <f t="shared" si="373"/>
        <v>0</v>
      </c>
      <c r="AY1987" s="218">
        <f t="shared" si="374"/>
        <v>-9999</v>
      </c>
      <c r="AZ1987" s="63"/>
      <c r="BA1987" s="15">
        <f t="shared" si="375"/>
        <v>-2.7356411602726298E-3</v>
      </c>
      <c r="BB1987" s="15">
        <f t="shared" si="376"/>
        <v>0.4029668420013125</v>
      </c>
      <c r="BC1987" s="15">
        <f t="shared" si="377"/>
        <v>-0.61751157847624083</v>
      </c>
      <c r="BD1987" s="15">
        <f t="shared" si="378"/>
        <v>-0.10652366954492806</v>
      </c>
      <c r="BE1987" s="15">
        <f t="shared" si="379"/>
        <v>-2.965028905258007</v>
      </c>
      <c r="BF1987" s="15">
        <f t="shared" si="380"/>
        <v>-11.297910949131783</v>
      </c>
      <c r="BG1987" s="63">
        <f t="shared" si="383"/>
        <v>9.7786993762034928</v>
      </c>
      <c r="BH1987" s="63">
        <f t="shared" si="383"/>
        <v>9.7894726175737006</v>
      </c>
      <c r="BI1987" s="63">
        <f t="shared" si="383"/>
        <v>9.7705253791329838</v>
      </c>
      <c r="BJ1987" s="63">
        <f t="shared" si="383"/>
        <v>9.8039400735741484</v>
      </c>
      <c r="BK1987" s="63">
        <f t="shared" si="383"/>
        <v>9.7452814473518927</v>
      </c>
      <c r="BL1987" s="63">
        <f t="shared" si="383"/>
        <v>9.8491703599934741</v>
      </c>
      <c r="BM1987" s="63">
        <f t="shared" si="383"/>
        <v>9.6676216473938421</v>
      </c>
      <c r="BN1987" s="63">
        <f t="shared" si="381"/>
        <v>9.9950024885659339</v>
      </c>
      <c r="BO1987" s="63"/>
      <c r="BP1987" s="63"/>
    </row>
    <row r="1988" spans="27:68" x14ac:dyDescent="0.2">
      <c r="AA1988" s="217">
        <f t="shared" si="360"/>
        <v>-8.7334910939675485E-3</v>
      </c>
      <c r="AB1988" s="218">
        <f t="shared" si="361"/>
        <v>8.7334910939675485E-3</v>
      </c>
      <c r="AC1988" s="218">
        <f t="shared" si="362"/>
        <v>0</v>
      </c>
      <c r="AD1988" s="219">
        <f t="shared" si="363"/>
        <v>0</v>
      </c>
      <c r="AH1988" s="15">
        <f t="shared" si="364"/>
        <v>-2.9058447674383151E-2</v>
      </c>
      <c r="AI1988" s="15">
        <f t="shared" si="365"/>
        <v>0.86784475089518831</v>
      </c>
      <c r="AJ1988" s="15">
        <f t="shared" si="366"/>
        <v>-0.34557801426238927</v>
      </c>
      <c r="AK1988" s="15">
        <f t="shared" si="367"/>
        <v>-0.57281307343954613</v>
      </c>
      <c r="AL1988" s="15">
        <f t="shared" si="368"/>
        <v>-1.797541498954438</v>
      </c>
      <c r="AM1988" s="15">
        <f t="shared" si="369"/>
        <v>-1.2569818375265711</v>
      </c>
      <c r="AN1988" s="63">
        <f t="shared" si="382"/>
        <v>11.427189962028823</v>
      </c>
      <c r="AO1988" s="63">
        <f t="shared" si="382"/>
        <v>11.427367754312771</v>
      </c>
      <c r="AP1988" s="63">
        <f t="shared" si="382"/>
        <v>11.428089863368749</v>
      </c>
      <c r="AQ1988" s="63">
        <f t="shared" si="382"/>
        <v>11.431011199874796</v>
      </c>
      <c r="AR1988" s="63">
        <f t="shared" si="382"/>
        <v>11.442647265439536</v>
      </c>
      <c r="AS1988" s="63">
        <f t="shared" si="382"/>
        <v>11.486445582434989</v>
      </c>
      <c r="AT1988" s="63">
        <f t="shared" si="382"/>
        <v>11.626608381821566</v>
      </c>
      <c r="AU1988" s="63">
        <f t="shared" si="370"/>
        <v>11.961094544128683</v>
      </c>
      <c r="AV1988" s="217">
        <f t="shared" si="371"/>
        <v>-1.1469132254240177E-2</v>
      </c>
      <c r="AW1988" s="218">
        <f t="shared" si="372"/>
        <v>-9999</v>
      </c>
      <c r="AX1988" s="219">
        <f t="shared" si="373"/>
        <v>0</v>
      </c>
      <c r="AY1988" s="218">
        <f t="shared" si="374"/>
        <v>-9999</v>
      </c>
      <c r="AZ1988" s="63"/>
      <c r="BA1988" s="15">
        <f t="shared" si="375"/>
        <v>-2.7356411602726298E-3</v>
      </c>
      <c r="BB1988" s="15">
        <f t="shared" si="376"/>
        <v>0.4029668420013125</v>
      </c>
      <c r="BC1988" s="15">
        <f t="shared" si="377"/>
        <v>-0.61751157847624083</v>
      </c>
      <c r="BD1988" s="15">
        <f t="shared" si="378"/>
        <v>-0.10652366954492806</v>
      </c>
      <c r="BE1988" s="15">
        <f t="shared" si="379"/>
        <v>-2.965028905258007</v>
      </c>
      <c r="BF1988" s="15">
        <f t="shared" si="380"/>
        <v>-11.297910949131783</v>
      </c>
      <c r="BG1988" s="63">
        <f t="shared" si="383"/>
        <v>9.7786993762034928</v>
      </c>
      <c r="BH1988" s="63">
        <f t="shared" si="383"/>
        <v>9.7894726175737006</v>
      </c>
      <c r="BI1988" s="63">
        <f t="shared" si="383"/>
        <v>9.7705253791329838</v>
      </c>
      <c r="BJ1988" s="63">
        <f t="shared" si="383"/>
        <v>9.8039400735741484</v>
      </c>
      <c r="BK1988" s="63">
        <f t="shared" si="383"/>
        <v>9.7452814473518927</v>
      </c>
      <c r="BL1988" s="63">
        <f t="shared" si="383"/>
        <v>9.8491703599934741</v>
      </c>
      <c r="BM1988" s="63">
        <f t="shared" si="383"/>
        <v>9.6676216473938421</v>
      </c>
      <c r="BN1988" s="63">
        <f t="shared" si="381"/>
        <v>9.9950024885659339</v>
      </c>
      <c r="BO1988" s="63"/>
      <c r="BP1988" s="63"/>
    </row>
    <row r="1989" spans="27:68" x14ac:dyDescent="0.2">
      <c r="AA1989" s="217">
        <f t="shared" si="360"/>
        <v>-8.7334910939675485E-3</v>
      </c>
      <c r="AB1989" s="218">
        <f t="shared" si="361"/>
        <v>8.7334910939675485E-3</v>
      </c>
      <c r="AC1989" s="218">
        <f t="shared" si="362"/>
        <v>0</v>
      </c>
      <c r="AD1989" s="219">
        <f t="shared" si="363"/>
        <v>0</v>
      </c>
      <c r="AH1989" s="15">
        <f t="shared" si="364"/>
        <v>-2.9058447674383151E-2</v>
      </c>
      <c r="AI1989" s="15">
        <f t="shared" si="365"/>
        <v>0.86784475089518831</v>
      </c>
      <c r="AJ1989" s="15">
        <f t="shared" si="366"/>
        <v>-0.34557801426238927</v>
      </c>
      <c r="AK1989" s="15">
        <f t="shared" si="367"/>
        <v>-0.57281307343954613</v>
      </c>
      <c r="AL1989" s="15">
        <f t="shared" si="368"/>
        <v>-1.797541498954438</v>
      </c>
      <c r="AM1989" s="15">
        <f t="shared" si="369"/>
        <v>-1.2569818375265711</v>
      </c>
      <c r="AN1989" s="63">
        <f t="shared" si="382"/>
        <v>11.427189962028823</v>
      </c>
      <c r="AO1989" s="63">
        <f t="shared" si="382"/>
        <v>11.427367754312771</v>
      </c>
      <c r="AP1989" s="63">
        <f t="shared" si="382"/>
        <v>11.428089863368749</v>
      </c>
      <c r="AQ1989" s="63">
        <f t="shared" si="382"/>
        <v>11.431011199874796</v>
      </c>
      <c r="AR1989" s="63">
        <f t="shared" si="382"/>
        <v>11.442647265439536</v>
      </c>
      <c r="AS1989" s="63">
        <f t="shared" si="382"/>
        <v>11.486445582434989</v>
      </c>
      <c r="AT1989" s="63">
        <f t="shared" si="382"/>
        <v>11.626608381821566</v>
      </c>
      <c r="AU1989" s="63">
        <f t="shared" si="370"/>
        <v>11.961094544128683</v>
      </c>
      <c r="AV1989" s="217">
        <f t="shared" si="371"/>
        <v>-1.1469132254240177E-2</v>
      </c>
      <c r="AW1989" s="218">
        <f t="shared" si="372"/>
        <v>-9999</v>
      </c>
      <c r="AX1989" s="219">
        <f t="shared" si="373"/>
        <v>0</v>
      </c>
      <c r="AY1989" s="218">
        <f t="shared" si="374"/>
        <v>-9999</v>
      </c>
      <c r="AZ1989" s="63"/>
      <c r="BA1989" s="15">
        <f t="shared" si="375"/>
        <v>-2.7356411602726298E-3</v>
      </c>
      <c r="BB1989" s="15">
        <f t="shared" si="376"/>
        <v>0.4029668420013125</v>
      </c>
      <c r="BC1989" s="15">
        <f t="shared" si="377"/>
        <v>-0.61751157847624083</v>
      </c>
      <c r="BD1989" s="15">
        <f t="shared" si="378"/>
        <v>-0.10652366954492806</v>
      </c>
      <c r="BE1989" s="15">
        <f t="shared" si="379"/>
        <v>-2.965028905258007</v>
      </c>
      <c r="BF1989" s="15">
        <f t="shared" si="380"/>
        <v>-11.297910949131783</v>
      </c>
      <c r="BG1989" s="63">
        <f t="shared" si="383"/>
        <v>9.7786993762034928</v>
      </c>
      <c r="BH1989" s="63">
        <f t="shared" si="383"/>
        <v>9.7894726175737006</v>
      </c>
      <c r="BI1989" s="63">
        <f t="shared" si="383"/>
        <v>9.7705253791329838</v>
      </c>
      <c r="BJ1989" s="63">
        <f t="shared" si="383"/>
        <v>9.8039400735741484</v>
      </c>
      <c r="BK1989" s="63">
        <f t="shared" si="383"/>
        <v>9.7452814473518927</v>
      </c>
      <c r="BL1989" s="63">
        <f t="shared" si="383"/>
        <v>9.8491703599934741</v>
      </c>
      <c r="BM1989" s="63">
        <f t="shared" si="383"/>
        <v>9.6676216473938421</v>
      </c>
      <c r="BN1989" s="63">
        <f t="shared" si="381"/>
        <v>9.9950024885659339</v>
      </c>
      <c r="BO1989" s="63"/>
      <c r="BP1989" s="63"/>
    </row>
    <row r="1990" spans="27:68" x14ac:dyDescent="0.2">
      <c r="AA1990" s="217">
        <f t="shared" si="360"/>
        <v>-8.7334910939675485E-3</v>
      </c>
      <c r="AB1990" s="218">
        <f t="shared" si="361"/>
        <v>8.7334910939675485E-3</v>
      </c>
      <c r="AC1990" s="218">
        <f t="shared" si="362"/>
        <v>0</v>
      </c>
      <c r="AD1990" s="219">
        <f t="shared" si="363"/>
        <v>0</v>
      </c>
      <c r="AH1990" s="15">
        <f t="shared" si="364"/>
        <v>-2.9058447674383151E-2</v>
      </c>
      <c r="AI1990" s="15">
        <f t="shared" si="365"/>
        <v>0.86784475089518831</v>
      </c>
      <c r="AJ1990" s="15">
        <f t="shared" si="366"/>
        <v>-0.34557801426238927</v>
      </c>
      <c r="AK1990" s="15">
        <f t="shared" si="367"/>
        <v>-0.57281307343954613</v>
      </c>
      <c r="AL1990" s="15">
        <f t="shared" si="368"/>
        <v>-1.797541498954438</v>
      </c>
      <c r="AM1990" s="15">
        <f t="shared" si="369"/>
        <v>-1.2569818375265711</v>
      </c>
      <c r="AN1990" s="63">
        <f t="shared" si="382"/>
        <v>11.427189962028823</v>
      </c>
      <c r="AO1990" s="63">
        <f t="shared" si="382"/>
        <v>11.427367754312771</v>
      </c>
      <c r="AP1990" s="63">
        <f t="shared" si="382"/>
        <v>11.428089863368749</v>
      </c>
      <c r="AQ1990" s="63">
        <f t="shared" si="382"/>
        <v>11.431011199874796</v>
      </c>
      <c r="AR1990" s="63">
        <f t="shared" si="382"/>
        <v>11.442647265439536</v>
      </c>
      <c r="AS1990" s="63">
        <f t="shared" si="382"/>
        <v>11.486445582434989</v>
      </c>
      <c r="AT1990" s="63">
        <f t="shared" si="382"/>
        <v>11.626608381821566</v>
      </c>
      <c r="AU1990" s="63">
        <f t="shared" si="370"/>
        <v>11.961094544128683</v>
      </c>
      <c r="AV1990" s="217">
        <f t="shared" si="371"/>
        <v>-1.1469132254240177E-2</v>
      </c>
      <c r="AW1990" s="218">
        <f t="shared" si="372"/>
        <v>-9999</v>
      </c>
      <c r="AX1990" s="219">
        <f t="shared" si="373"/>
        <v>0</v>
      </c>
      <c r="AY1990" s="218">
        <f t="shared" si="374"/>
        <v>-9999</v>
      </c>
      <c r="AZ1990" s="63"/>
      <c r="BA1990" s="15">
        <f t="shared" si="375"/>
        <v>-2.7356411602726298E-3</v>
      </c>
      <c r="BB1990" s="15">
        <f t="shared" si="376"/>
        <v>0.4029668420013125</v>
      </c>
      <c r="BC1990" s="15">
        <f t="shared" si="377"/>
        <v>-0.61751157847624083</v>
      </c>
      <c r="BD1990" s="15">
        <f t="shared" si="378"/>
        <v>-0.10652366954492806</v>
      </c>
      <c r="BE1990" s="15">
        <f t="shared" si="379"/>
        <v>-2.965028905258007</v>
      </c>
      <c r="BF1990" s="15">
        <f t="shared" si="380"/>
        <v>-11.297910949131783</v>
      </c>
      <c r="BG1990" s="63">
        <f t="shared" si="383"/>
        <v>9.7786993762034928</v>
      </c>
      <c r="BH1990" s="63">
        <f t="shared" si="383"/>
        <v>9.7894726175737006</v>
      </c>
      <c r="BI1990" s="63">
        <f t="shared" si="383"/>
        <v>9.7705253791329838</v>
      </c>
      <c r="BJ1990" s="63">
        <f t="shared" si="383"/>
        <v>9.8039400735741484</v>
      </c>
      <c r="BK1990" s="63">
        <f t="shared" si="383"/>
        <v>9.7452814473518927</v>
      </c>
      <c r="BL1990" s="63">
        <f t="shared" si="383"/>
        <v>9.8491703599934741</v>
      </c>
      <c r="BM1990" s="63">
        <f t="shared" si="383"/>
        <v>9.6676216473938421</v>
      </c>
      <c r="BN1990" s="63">
        <f t="shared" si="381"/>
        <v>9.9950024885659339</v>
      </c>
      <c r="BO1990" s="63"/>
      <c r="BP1990" s="63"/>
    </row>
    <row r="1991" spans="27:68" x14ac:dyDescent="0.2">
      <c r="AA1991" s="217">
        <f t="shared" si="360"/>
        <v>-8.7334910939675485E-3</v>
      </c>
      <c r="AB1991" s="218">
        <f t="shared" si="361"/>
        <v>8.7334910939675485E-3</v>
      </c>
      <c r="AC1991" s="218">
        <f t="shared" si="362"/>
        <v>0</v>
      </c>
      <c r="AD1991" s="219">
        <f t="shared" si="363"/>
        <v>0</v>
      </c>
      <c r="AH1991" s="15">
        <f t="shared" si="364"/>
        <v>-2.9058447674383151E-2</v>
      </c>
      <c r="AI1991" s="15">
        <f t="shared" si="365"/>
        <v>0.86784475089518831</v>
      </c>
      <c r="AJ1991" s="15">
        <f t="shared" si="366"/>
        <v>-0.34557801426238927</v>
      </c>
      <c r="AK1991" s="15">
        <f t="shared" si="367"/>
        <v>-0.57281307343954613</v>
      </c>
      <c r="AL1991" s="15">
        <f t="shared" si="368"/>
        <v>-1.797541498954438</v>
      </c>
      <c r="AM1991" s="15">
        <f t="shared" si="369"/>
        <v>-1.2569818375265711</v>
      </c>
      <c r="AN1991" s="63">
        <f t="shared" ref="AN1991:AT2000" si="384">$AU1991+$AB$7*SIN(AO1991)</f>
        <v>11.427189962028823</v>
      </c>
      <c r="AO1991" s="63">
        <f t="shared" si="384"/>
        <v>11.427367754312771</v>
      </c>
      <c r="AP1991" s="63">
        <f t="shared" si="384"/>
        <v>11.428089863368749</v>
      </c>
      <c r="AQ1991" s="63">
        <f t="shared" si="384"/>
        <v>11.431011199874796</v>
      </c>
      <c r="AR1991" s="63">
        <f t="shared" si="384"/>
        <v>11.442647265439536</v>
      </c>
      <c r="AS1991" s="63">
        <f t="shared" si="384"/>
        <v>11.486445582434989</v>
      </c>
      <c r="AT1991" s="63">
        <f t="shared" si="384"/>
        <v>11.626608381821566</v>
      </c>
      <c r="AU1991" s="63">
        <f t="shared" si="370"/>
        <v>11.961094544128683</v>
      </c>
      <c r="AV1991" s="217">
        <f t="shared" si="371"/>
        <v>-1.1469132254240177E-2</v>
      </c>
      <c r="AW1991" s="218">
        <f t="shared" si="372"/>
        <v>-9999</v>
      </c>
      <c r="AX1991" s="219">
        <f t="shared" si="373"/>
        <v>0</v>
      </c>
      <c r="AY1991" s="218">
        <f t="shared" si="374"/>
        <v>-9999</v>
      </c>
      <c r="AZ1991" s="63"/>
      <c r="BA1991" s="15">
        <f t="shared" si="375"/>
        <v>-2.7356411602726298E-3</v>
      </c>
      <c r="BB1991" s="15">
        <f t="shared" si="376"/>
        <v>0.4029668420013125</v>
      </c>
      <c r="BC1991" s="15">
        <f t="shared" si="377"/>
        <v>-0.61751157847624083</v>
      </c>
      <c r="BD1991" s="15">
        <f t="shared" si="378"/>
        <v>-0.10652366954492806</v>
      </c>
      <c r="BE1991" s="15">
        <f t="shared" si="379"/>
        <v>-2.965028905258007</v>
      </c>
      <c r="BF1991" s="15">
        <f t="shared" si="380"/>
        <v>-11.297910949131783</v>
      </c>
      <c r="BG1991" s="63">
        <f t="shared" ref="BG1991:BM2000" si="385">$BN1991+$BB$7*SIN(BH1991)</f>
        <v>9.7786993762034928</v>
      </c>
      <c r="BH1991" s="63">
        <f t="shared" si="385"/>
        <v>9.7894726175737006</v>
      </c>
      <c r="BI1991" s="63">
        <f t="shared" si="385"/>
        <v>9.7705253791329838</v>
      </c>
      <c r="BJ1991" s="63">
        <f t="shared" si="385"/>
        <v>9.8039400735741484</v>
      </c>
      <c r="BK1991" s="63">
        <f t="shared" si="385"/>
        <v>9.7452814473518927</v>
      </c>
      <c r="BL1991" s="63">
        <f t="shared" si="385"/>
        <v>9.8491703599934741</v>
      </c>
      <c r="BM1991" s="63">
        <f t="shared" si="385"/>
        <v>9.6676216473938421</v>
      </c>
      <c r="BN1991" s="63">
        <f t="shared" si="381"/>
        <v>9.9950024885659339</v>
      </c>
      <c r="BO1991" s="63"/>
      <c r="BP1991" s="63"/>
    </row>
    <row r="1992" spans="27:68" x14ac:dyDescent="0.2">
      <c r="AA1992" s="217">
        <f t="shared" si="360"/>
        <v>-8.7334910939675485E-3</v>
      </c>
      <c r="AB1992" s="218">
        <f t="shared" si="361"/>
        <v>8.7334910939675485E-3</v>
      </c>
      <c r="AC1992" s="218">
        <f t="shared" si="362"/>
        <v>0</v>
      </c>
      <c r="AD1992" s="219">
        <f t="shared" si="363"/>
        <v>0</v>
      </c>
      <c r="AH1992" s="15">
        <f t="shared" si="364"/>
        <v>-2.9058447674383151E-2</v>
      </c>
      <c r="AI1992" s="15">
        <f t="shared" si="365"/>
        <v>0.86784475089518831</v>
      </c>
      <c r="AJ1992" s="15">
        <f t="shared" si="366"/>
        <v>-0.34557801426238927</v>
      </c>
      <c r="AK1992" s="15">
        <f t="shared" si="367"/>
        <v>-0.57281307343954613</v>
      </c>
      <c r="AL1992" s="15">
        <f t="shared" si="368"/>
        <v>-1.797541498954438</v>
      </c>
      <c r="AM1992" s="15">
        <f t="shared" si="369"/>
        <v>-1.2569818375265711</v>
      </c>
      <c r="AN1992" s="63">
        <f t="shared" si="384"/>
        <v>11.427189962028823</v>
      </c>
      <c r="AO1992" s="63">
        <f t="shared" si="384"/>
        <v>11.427367754312771</v>
      </c>
      <c r="AP1992" s="63">
        <f t="shared" si="384"/>
        <v>11.428089863368749</v>
      </c>
      <c r="AQ1992" s="63">
        <f t="shared" si="384"/>
        <v>11.431011199874796</v>
      </c>
      <c r="AR1992" s="63">
        <f t="shared" si="384"/>
        <v>11.442647265439536</v>
      </c>
      <c r="AS1992" s="63">
        <f t="shared" si="384"/>
        <v>11.486445582434989</v>
      </c>
      <c r="AT1992" s="63">
        <f t="shared" si="384"/>
        <v>11.626608381821566</v>
      </c>
      <c r="AU1992" s="63">
        <f t="shared" si="370"/>
        <v>11.961094544128683</v>
      </c>
      <c r="AV1992" s="217">
        <f t="shared" si="371"/>
        <v>-1.1469132254240177E-2</v>
      </c>
      <c r="AW1992" s="218">
        <f t="shared" si="372"/>
        <v>-9999</v>
      </c>
      <c r="AX1992" s="219">
        <f t="shared" si="373"/>
        <v>0</v>
      </c>
      <c r="AY1992" s="218">
        <f t="shared" si="374"/>
        <v>-9999</v>
      </c>
      <c r="AZ1992" s="63"/>
      <c r="BA1992" s="15">
        <f t="shared" si="375"/>
        <v>-2.7356411602726298E-3</v>
      </c>
      <c r="BB1992" s="15">
        <f t="shared" si="376"/>
        <v>0.4029668420013125</v>
      </c>
      <c r="BC1992" s="15">
        <f t="shared" si="377"/>
        <v>-0.61751157847624083</v>
      </c>
      <c r="BD1992" s="15">
        <f t="shared" si="378"/>
        <v>-0.10652366954492806</v>
      </c>
      <c r="BE1992" s="15">
        <f t="shared" si="379"/>
        <v>-2.965028905258007</v>
      </c>
      <c r="BF1992" s="15">
        <f t="shared" si="380"/>
        <v>-11.297910949131783</v>
      </c>
      <c r="BG1992" s="63">
        <f t="shared" si="385"/>
        <v>9.7786993762034928</v>
      </c>
      <c r="BH1992" s="63">
        <f t="shared" si="385"/>
        <v>9.7894726175737006</v>
      </c>
      <c r="BI1992" s="63">
        <f t="shared" si="385"/>
        <v>9.7705253791329838</v>
      </c>
      <c r="BJ1992" s="63">
        <f t="shared" si="385"/>
        <v>9.8039400735741484</v>
      </c>
      <c r="BK1992" s="63">
        <f t="shared" si="385"/>
        <v>9.7452814473518927</v>
      </c>
      <c r="BL1992" s="63">
        <f t="shared" si="385"/>
        <v>9.8491703599934741</v>
      </c>
      <c r="BM1992" s="63">
        <f t="shared" si="385"/>
        <v>9.6676216473938421</v>
      </c>
      <c r="BN1992" s="63">
        <f t="shared" si="381"/>
        <v>9.9950024885659339</v>
      </c>
      <c r="BO1992" s="63"/>
      <c r="BP1992" s="63"/>
    </row>
    <row r="1993" spans="27:68" x14ac:dyDescent="0.2">
      <c r="AA1993" s="217">
        <f t="shared" si="360"/>
        <v>-8.7334910939675485E-3</v>
      </c>
      <c r="AB1993" s="218">
        <f t="shared" si="361"/>
        <v>8.7334910939675485E-3</v>
      </c>
      <c r="AC1993" s="218">
        <f t="shared" si="362"/>
        <v>0</v>
      </c>
      <c r="AD1993" s="219">
        <f t="shared" si="363"/>
        <v>0</v>
      </c>
      <c r="AH1993" s="15">
        <f t="shared" si="364"/>
        <v>-2.9058447674383151E-2</v>
      </c>
      <c r="AI1993" s="15">
        <f t="shared" si="365"/>
        <v>0.86784475089518831</v>
      </c>
      <c r="AJ1993" s="15">
        <f t="shared" si="366"/>
        <v>-0.34557801426238927</v>
      </c>
      <c r="AK1993" s="15">
        <f t="shared" si="367"/>
        <v>-0.57281307343954613</v>
      </c>
      <c r="AL1993" s="15">
        <f t="shared" si="368"/>
        <v>-1.797541498954438</v>
      </c>
      <c r="AM1993" s="15">
        <f t="shared" si="369"/>
        <v>-1.2569818375265711</v>
      </c>
      <c r="AN1993" s="63">
        <f t="shared" si="384"/>
        <v>11.427189962028823</v>
      </c>
      <c r="AO1993" s="63">
        <f t="shared" si="384"/>
        <v>11.427367754312771</v>
      </c>
      <c r="AP1993" s="63">
        <f t="shared" si="384"/>
        <v>11.428089863368749</v>
      </c>
      <c r="AQ1993" s="63">
        <f t="shared" si="384"/>
        <v>11.431011199874796</v>
      </c>
      <c r="AR1993" s="63">
        <f t="shared" si="384"/>
        <v>11.442647265439536</v>
      </c>
      <c r="AS1993" s="63">
        <f t="shared" si="384"/>
        <v>11.486445582434989</v>
      </c>
      <c r="AT1993" s="63">
        <f t="shared" si="384"/>
        <v>11.626608381821566</v>
      </c>
      <c r="AU1993" s="63">
        <f t="shared" si="370"/>
        <v>11.961094544128683</v>
      </c>
      <c r="AV1993" s="217">
        <f t="shared" si="371"/>
        <v>-1.1469132254240177E-2</v>
      </c>
      <c r="AW1993" s="218">
        <f t="shared" si="372"/>
        <v>-9999</v>
      </c>
      <c r="AX1993" s="219">
        <f t="shared" si="373"/>
        <v>0</v>
      </c>
      <c r="AY1993" s="218">
        <f t="shared" si="374"/>
        <v>-9999</v>
      </c>
      <c r="AZ1993" s="63"/>
      <c r="BA1993" s="15">
        <f t="shared" si="375"/>
        <v>-2.7356411602726298E-3</v>
      </c>
      <c r="BB1993" s="15">
        <f t="shared" si="376"/>
        <v>0.4029668420013125</v>
      </c>
      <c r="BC1993" s="15">
        <f t="shared" si="377"/>
        <v>-0.61751157847624083</v>
      </c>
      <c r="BD1993" s="15">
        <f t="shared" si="378"/>
        <v>-0.10652366954492806</v>
      </c>
      <c r="BE1993" s="15">
        <f t="shared" si="379"/>
        <v>-2.965028905258007</v>
      </c>
      <c r="BF1993" s="15">
        <f t="shared" si="380"/>
        <v>-11.297910949131783</v>
      </c>
      <c r="BG1993" s="63">
        <f t="shared" si="385"/>
        <v>9.7786993762034928</v>
      </c>
      <c r="BH1993" s="63">
        <f t="shared" si="385"/>
        <v>9.7894726175737006</v>
      </c>
      <c r="BI1993" s="63">
        <f t="shared" si="385"/>
        <v>9.7705253791329838</v>
      </c>
      <c r="BJ1993" s="63">
        <f t="shared" si="385"/>
        <v>9.8039400735741484</v>
      </c>
      <c r="BK1993" s="63">
        <f t="shared" si="385"/>
        <v>9.7452814473518927</v>
      </c>
      <c r="BL1993" s="63">
        <f t="shared" si="385"/>
        <v>9.8491703599934741</v>
      </c>
      <c r="BM1993" s="63">
        <f t="shared" si="385"/>
        <v>9.6676216473938421</v>
      </c>
      <c r="BN1993" s="63">
        <f t="shared" si="381"/>
        <v>9.9950024885659339</v>
      </c>
      <c r="BO1993" s="63"/>
      <c r="BP1993" s="63"/>
    </row>
    <row r="1994" spans="27:68" x14ac:dyDescent="0.2">
      <c r="AA1994" s="217">
        <f t="shared" si="360"/>
        <v>-8.7334910939675485E-3</v>
      </c>
      <c r="AB1994" s="218">
        <f t="shared" si="361"/>
        <v>8.7334910939675485E-3</v>
      </c>
      <c r="AC1994" s="218">
        <f t="shared" si="362"/>
        <v>0</v>
      </c>
      <c r="AD1994" s="219">
        <f t="shared" si="363"/>
        <v>0</v>
      </c>
      <c r="AH1994" s="15">
        <f t="shared" si="364"/>
        <v>-2.9058447674383151E-2</v>
      </c>
      <c r="AI1994" s="15">
        <f t="shared" si="365"/>
        <v>0.86784475089518831</v>
      </c>
      <c r="AJ1994" s="15">
        <f t="shared" si="366"/>
        <v>-0.34557801426238927</v>
      </c>
      <c r="AK1994" s="15">
        <f t="shared" si="367"/>
        <v>-0.57281307343954613</v>
      </c>
      <c r="AL1994" s="15">
        <f t="shared" si="368"/>
        <v>-1.797541498954438</v>
      </c>
      <c r="AM1994" s="15">
        <f t="shared" si="369"/>
        <v>-1.2569818375265711</v>
      </c>
      <c r="AN1994" s="63">
        <f t="shared" si="384"/>
        <v>11.427189962028823</v>
      </c>
      <c r="AO1994" s="63">
        <f t="shared" si="384"/>
        <v>11.427367754312771</v>
      </c>
      <c r="AP1994" s="63">
        <f t="shared" si="384"/>
        <v>11.428089863368749</v>
      </c>
      <c r="AQ1994" s="63">
        <f t="shared" si="384"/>
        <v>11.431011199874796</v>
      </c>
      <c r="AR1994" s="63">
        <f t="shared" si="384"/>
        <v>11.442647265439536</v>
      </c>
      <c r="AS1994" s="63">
        <f t="shared" si="384"/>
        <v>11.486445582434989</v>
      </c>
      <c r="AT1994" s="63">
        <f t="shared" si="384"/>
        <v>11.626608381821566</v>
      </c>
      <c r="AU1994" s="63">
        <f t="shared" si="370"/>
        <v>11.961094544128683</v>
      </c>
      <c r="AV1994" s="217">
        <f t="shared" si="371"/>
        <v>-1.1469132254240177E-2</v>
      </c>
      <c r="AW1994" s="218">
        <f t="shared" si="372"/>
        <v>-9999</v>
      </c>
      <c r="AX1994" s="219">
        <f t="shared" si="373"/>
        <v>0</v>
      </c>
      <c r="AY1994" s="218">
        <f t="shared" si="374"/>
        <v>-9999</v>
      </c>
      <c r="AZ1994" s="63"/>
      <c r="BA1994" s="15">
        <f t="shared" si="375"/>
        <v>-2.7356411602726298E-3</v>
      </c>
      <c r="BB1994" s="15">
        <f t="shared" si="376"/>
        <v>0.4029668420013125</v>
      </c>
      <c r="BC1994" s="15">
        <f t="shared" si="377"/>
        <v>-0.61751157847624083</v>
      </c>
      <c r="BD1994" s="15">
        <f t="shared" si="378"/>
        <v>-0.10652366954492806</v>
      </c>
      <c r="BE1994" s="15">
        <f t="shared" si="379"/>
        <v>-2.965028905258007</v>
      </c>
      <c r="BF1994" s="15">
        <f t="shared" si="380"/>
        <v>-11.297910949131783</v>
      </c>
      <c r="BG1994" s="63">
        <f t="shared" si="385"/>
        <v>9.7786993762034928</v>
      </c>
      <c r="BH1994" s="63">
        <f t="shared" si="385"/>
        <v>9.7894726175737006</v>
      </c>
      <c r="BI1994" s="63">
        <f t="shared" si="385"/>
        <v>9.7705253791329838</v>
      </c>
      <c r="BJ1994" s="63">
        <f t="shared" si="385"/>
        <v>9.8039400735741484</v>
      </c>
      <c r="BK1994" s="63">
        <f t="shared" si="385"/>
        <v>9.7452814473518927</v>
      </c>
      <c r="BL1994" s="63">
        <f t="shared" si="385"/>
        <v>9.8491703599934741</v>
      </c>
      <c r="BM1994" s="63">
        <f t="shared" si="385"/>
        <v>9.6676216473938421</v>
      </c>
      <c r="BN1994" s="63">
        <f t="shared" si="381"/>
        <v>9.9950024885659339</v>
      </c>
      <c r="BO1994" s="63"/>
      <c r="BP1994" s="63"/>
    </row>
    <row r="1995" spans="27:68" x14ac:dyDescent="0.2">
      <c r="AA1995" s="217">
        <f t="shared" si="360"/>
        <v>-8.7334910939675485E-3</v>
      </c>
      <c r="AB1995" s="218">
        <f t="shared" si="361"/>
        <v>8.7334910939675485E-3</v>
      </c>
      <c r="AC1995" s="218">
        <f t="shared" si="362"/>
        <v>0</v>
      </c>
      <c r="AD1995" s="219">
        <f t="shared" si="363"/>
        <v>0</v>
      </c>
      <c r="AH1995" s="15">
        <f t="shared" si="364"/>
        <v>-2.9058447674383151E-2</v>
      </c>
      <c r="AI1995" s="15">
        <f t="shared" si="365"/>
        <v>0.86784475089518831</v>
      </c>
      <c r="AJ1995" s="15">
        <f t="shared" si="366"/>
        <v>-0.34557801426238927</v>
      </c>
      <c r="AK1995" s="15">
        <f t="shared" si="367"/>
        <v>-0.57281307343954613</v>
      </c>
      <c r="AL1995" s="15">
        <f t="shared" si="368"/>
        <v>-1.797541498954438</v>
      </c>
      <c r="AM1995" s="15">
        <f t="shared" si="369"/>
        <v>-1.2569818375265711</v>
      </c>
      <c r="AN1995" s="63">
        <f t="shared" si="384"/>
        <v>11.427189962028823</v>
      </c>
      <c r="AO1995" s="63">
        <f t="shared" si="384"/>
        <v>11.427367754312771</v>
      </c>
      <c r="AP1995" s="63">
        <f t="shared" si="384"/>
        <v>11.428089863368749</v>
      </c>
      <c r="AQ1995" s="63">
        <f t="shared" si="384"/>
        <v>11.431011199874796</v>
      </c>
      <c r="AR1995" s="63">
        <f t="shared" si="384"/>
        <v>11.442647265439536</v>
      </c>
      <c r="AS1995" s="63">
        <f t="shared" si="384"/>
        <v>11.486445582434989</v>
      </c>
      <c r="AT1995" s="63">
        <f t="shared" si="384"/>
        <v>11.626608381821566</v>
      </c>
      <c r="AU1995" s="63">
        <f t="shared" si="370"/>
        <v>11.961094544128683</v>
      </c>
      <c r="AV1995" s="217">
        <f t="shared" si="371"/>
        <v>-1.1469132254240177E-2</v>
      </c>
      <c r="AW1995" s="218">
        <f t="shared" si="372"/>
        <v>-9999</v>
      </c>
      <c r="AX1995" s="219">
        <f t="shared" si="373"/>
        <v>0</v>
      </c>
      <c r="AY1995" s="218">
        <f t="shared" si="374"/>
        <v>-9999</v>
      </c>
      <c r="AZ1995" s="63"/>
      <c r="BA1995" s="15">
        <f t="shared" si="375"/>
        <v>-2.7356411602726298E-3</v>
      </c>
      <c r="BB1995" s="15">
        <f t="shared" si="376"/>
        <v>0.4029668420013125</v>
      </c>
      <c r="BC1995" s="15">
        <f t="shared" si="377"/>
        <v>-0.61751157847624083</v>
      </c>
      <c r="BD1995" s="15">
        <f t="shared" si="378"/>
        <v>-0.10652366954492806</v>
      </c>
      <c r="BE1995" s="15">
        <f t="shared" si="379"/>
        <v>-2.965028905258007</v>
      </c>
      <c r="BF1995" s="15">
        <f t="shared" si="380"/>
        <v>-11.297910949131783</v>
      </c>
      <c r="BG1995" s="63">
        <f t="shared" si="385"/>
        <v>9.7786993762034928</v>
      </c>
      <c r="BH1995" s="63">
        <f t="shared" si="385"/>
        <v>9.7894726175737006</v>
      </c>
      <c r="BI1995" s="63">
        <f t="shared" si="385"/>
        <v>9.7705253791329838</v>
      </c>
      <c r="BJ1995" s="63">
        <f t="shared" si="385"/>
        <v>9.8039400735741484</v>
      </c>
      <c r="BK1995" s="63">
        <f t="shared" si="385"/>
        <v>9.7452814473518927</v>
      </c>
      <c r="BL1995" s="63">
        <f t="shared" si="385"/>
        <v>9.8491703599934741</v>
      </c>
      <c r="BM1995" s="63">
        <f t="shared" si="385"/>
        <v>9.6676216473938421</v>
      </c>
      <c r="BN1995" s="63">
        <f t="shared" si="381"/>
        <v>9.9950024885659339</v>
      </c>
      <c r="BO1995" s="63"/>
      <c r="BP1995" s="63"/>
    </row>
    <row r="1996" spans="27:68" x14ac:dyDescent="0.2">
      <c r="AA1996" s="217">
        <f t="shared" si="360"/>
        <v>-8.7334910939675485E-3</v>
      </c>
      <c r="AB1996" s="218">
        <f t="shared" si="361"/>
        <v>8.7334910939675485E-3</v>
      </c>
      <c r="AC1996" s="218">
        <f t="shared" si="362"/>
        <v>0</v>
      </c>
      <c r="AD1996" s="219">
        <f t="shared" si="363"/>
        <v>0</v>
      </c>
      <c r="AH1996" s="15">
        <f t="shared" si="364"/>
        <v>-2.9058447674383151E-2</v>
      </c>
      <c r="AI1996" s="15">
        <f t="shared" si="365"/>
        <v>0.86784475089518831</v>
      </c>
      <c r="AJ1996" s="15">
        <f t="shared" si="366"/>
        <v>-0.34557801426238927</v>
      </c>
      <c r="AK1996" s="15">
        <f t="shared" si="367"/>
        <v>-0.57281307343954613</v>
      </c>
      <c r="AL1996" s="15">
        <f t="shared" si="368"/>
        <v>-1.797541498954438</v>
      </c>
      <c r="AM1996" s="15">
        <f t="shared" si="369"/>
        <v>-1.2569818375265711</v>
      </c>
      <c r="AN1996" s="63">
        <f t="shared" si="384"/>
        <v>11.427189962028823</v>
      </c>
      <c r="AO1996" s="63">
        <f t="shared" si="384"/>
        <v>11.427367754312771</v>
      </c>
      <c r="AP1996" s="63">
        <f t="shared" si="384"/>
        <v>11.428089863368749</v>
      </c>
      <c r="AQ1996" s="63">
        <f t="shared" si="384"/>
        <v>11.431011199874796</v>
      </c>
      <c r="AR1996" s="63">
        <f t="shared" si="384"/>
        <v>11.442647265439536</v>
      </c>
      <c r="AS1996" s="63">
        <f t="shared" si="384"/>
        <v>11.486445582434989</v>
      </c>
      <c r="AT1996" s="63">
        <f t="shared" si="384"/>
        <v>11.626608381821566</v>
      </c>
      <c r="AU1996" s="63">
        <f t="shared" si="370"/>
        <v>11.961094544128683</v>
      </c>
      <c r="AV1996" s="217">
        <f t="shared" si="371"/>
        <v>-1.1469132254240177E-2</v>
      </c>
      <c r="AW1996" s="218">
        <f t="shared" si="372"/>
        <v>-9999</v>
      </c>
      <c r="AX1996" s="219">
        <f t="shared" si="373"/>
        <v>0</v>
      </c>
      <c r="AY1996" s="218">
        <f t="shared" si="374"/>
        <v>-9999</v>
      </c>
      <c r="AZ1996" s="63"/>
      <c r="BA1996" s="15">
        <f t="shared" si="375"/>
        <v>-2.7356411602726298E-3</v>
      </c>
      <c r="BB1996" s="15">
        <f t="shared" si="376"/>
        <v>0.4029668420013125</v>
      </c>
      <c r="BC1996" s="15">
        <f t="shared" si="377"/>
        <v>-0.61751157847624083</v>
      </c>
      <c r="BD1996" s="15">
        <f t="shared" si="378"/>
        <v>-0.10652366954492806</v>
      </c>
      <c r="BE1996" s="15">
        <f t="shared" si="379"/>
        <v>-2.965028905258007</v>
      </c>
      <c r="BF1996" s="15">
        <f t="shared" si="380"/>
        <v>-11.297910949131783</v>
      </c>
      <c r="BG1996" s="63">
        <f t="shared" si="385"/>
        <v>9.7786993762034928</v>
      </c>
      <c r="BH1996" s="63">
        <f t="shared" si="385"/>
        <v>9.7894726175737006</v>
      </c>
      <c r="BI1996" s="63">
        <f t="shared" si="385"/>
        <v>9.7705253791329838</v>
      </c>
      <c r="BJ1996" s="63">
        <f t="shared" si="385"/>
        <v>9.8039400735741484</v>
      </c>
      <c r="BK1996" s="63">
        <f t="shared" si="385"/>
        <v>9.7452814473518927</v>
      </c>
      <c r="BL1996" s="63">
        <f t="shared" si="385"/>
        <v>9.8491703599934741</v>
      </c>
      <c r="BM1996" s="63">
        <f t="shared" si="385"/>
        <v>9.6676216473938421</v>
      </c>
      <c r="BN1996" s="63">
        <f t="shared" si="381"/>
        <v>9.9950024885659339</v>
      </c>
      <c r="BO1996" s="63"/>
      <c r="BP1996" s="63"/>
    </row>
    <row r="1997" spans="27:68" x14ac:dyDescent="0.2">
      <c r="AA1997" s="217">
        <f t="shared" si="360"/>
        <v>-8.7334910939675485E-3</v>
      </c>
      <c r="AB1997" s="218">
        <f t="shared" si="361"/>
        <v>8.7334910939675485E-3</v>
      </c>
      <c r="AC1997" s="218">
        <f t="shared" si="362"/>
        <v>0</v>
      </c>
      <c r="AD1997" s="219">
        <f t="shared" si="363"/>
        <v>0</v>
      </c>
      <c r="AH1997" s="15">
        <f t="shared" si="364"/>
        <v>-2.9058447674383151E-2</v>
      </c>
      <c r="AI1997" s="15">
        <f t="shared" si="365"/>
        <v>0.86784475089518831</v>
      </c>
      <c r="AJ1997" s="15">
        <f t="shared" si="366"/>
        <v>-0.34557801426238927</v>
      </c>
      <c r="AK1997" s="15">
        <f t="shared" si="367"/>
        <v>-0.57281307343954613</v>
      </c>
      <c r="AL1997" s="15">
        <f t="shared" si="368"/>
        <v>-1.797541498954438</v>
      </c>
      <c r="AM1997" s="15">
        <f t="shared" si="369"/>
        <v>-1.2569818375265711</v>
      </c>
      <c r="AN1997" s="63">
        <f t="shared" si="384"/>
        <v>11.427189962028823</v>
      </c>
      <c r="AO1997" s="63">
        <f t="shared" si="384"/>
        <v>11.427367754312771</v>
      </c>
      <c r="AP1997" s="63">
        <f t="shared" si="384"/>
        <v>11.428089863368749</v>
      </c>
      <c r="AQ1997" s="63">
        <f t="shared" si="384"/>
        <v>11.431011199874796</v>
      </c>
      <c r="AR1997" s="63">
        <f t="shared" si="384"/>
        <v>11.442647265439536</v>
      </c>
      <c r="AS1997" s="63">
        <f t="shared" si="384"/>
        <v>11.486445582434989</v>
      </c>
      <c r="AT1997" s="63">
        <f t="shared" si="384"/>
        <v>11.626608381821566</v>
      </c>
      <c r="AU1997" s="63">
        <f t="shared" si="370"/>
        <v>11.961094544128683</v>
      </c>
      <c r="AV1997" s="217">
        <f t="shared" si="371"/>
        <v>-1.1469132254240177E-2</v>
      </c>
      <c r="AW1997" s="218">
        <f t="shared" si="372"/>
        <v>-9999</v>
      </c>
      <c r="AX1997" s="219">
        <f t="shared" si="373"/>
        <v>0</v>
      </c>
      <c r="AY1997" s="218">
        <f t="shared" si="374"/>
        <v>-9999</v>
      </c>
      <c r="AZ1997" s="63"/>
      <c r="BA1997" s="15">
        <f t="shared" si="375"/>
        <v>-2.7356411602726298E-3</v>
      </c>
      <c r="BB1997" s="15">
        <f t="shared" si="376"/>
        <v>0.4029668420013125</v>
      </c>
      <c r="BC1997" s="15">
        <f t="shared" si="377"/>
        <v>-0.61751157847624083</v>
      </c>
      <c r="BD1997" s="15">
        <f t="shared" si="378"/>
        <v>-0.10652366954492806</v>
      </c>
      <c r="BE1997" s="15">
        <f t="shared" si="379"/>
        <v>-2.965028905258007</v>
      </c>
      <c r="BF1997" s="15">
        <f t="shared" si="380"/>
        <v>-11.297910949131783</v>
      </c>
      <c r="BG1997" s="63">
        <f t="shared" si="385"/>
        <v>9.7786993762034928</v>
      </c>
      <c r="BH1997" s="63">
        <f t="shared" si="385"/>
        <v>9.7894726175737006</v>
      </c>
      <c r="BI1997" s="63">
        <f t="shared" si="385"/>
        <v>9.7705253791329838</v>
      </c>
      <c r="BJ1997" s="63">
        <f t="shared" si="385"/>
        <v>9.8039400735741484</v>
      </c>
      <c r="BK1997" s="63">
        <f t="shared" si="385"/>
        <v>9.7452814473518927</v>
      </c>
      <c r="BL1997" s="63">
        <f t="shared" si="385"/>
        <v>9.8491703599934741</v>
      </c>
      <c r="BM1997" s="63">
        <f t="shared" si="385"/>
        <v>9.6676216473938421</v>
      </c>
      <c r="BN1997" s="63">
        <f t="shared" si="381"/>
        <v>9.9950024885659339</v>
      </c>
      <c r="BO1997" s="63"/>
      <c r="BP1997" s="63"/>
    </row>
    <row r="1998" spans="27:68" x14ac:dyDescent="0.2">
      <c r="AA1998" s="217">
        <f t="shared" si="360"/>
        <v>-8.7334910939675485E-3</v>
      </c>
      <c r="AB1998" s="218">
        <f t="shared" si="361"/>
        <v>8.7334910939675485E-3</v>
      </c>
      <c r="AC1998" s="218">
        <f t="shared" si="362"/>
        <v>0</v>
      </c>
      <c r="AD1998" s="219">
        <f t="shared" si="363"/>
        <v>0</v>
      </c>
      <c r="AH1998" s="15">
        <f t="shared" si="364"/>
        <v>-2.9058447674383151E-2</v>
      </c>
      <c r="AI1998" s="15">
        <f t="shared" si="365"/>
        <v>0.86784475089518831</v>
      </c>
      <c r="AJ1998" s="15">
        <f t="shared" si="366"/>
        <v>-0.34557801426238927</v>
      </c>
      <c r="AK1998" s="15">
        <f t="shared" si="367"/>
        <v>-0.57281307343954613</v>
      </c>
      <c r="AL1998" s="15">
        <f t="shared" si="368"/>
        <v>-1.797541498954438</v>
      </c>
      <c r="AM1998" s="15">
        <f t="shared" si="369"/>
        <v>-1.2569818375265711</v>
      </c>
      <c r="AN1998" s="63">
        <f t="shared" si="384"/>
        <v>11.427189962028823</v>
      </c>
      <c r="AO1998" s="63">
        <f t="shared" si="384"/>
        <v>11.427367754312771</v>
      </c>
      <c r="AP1998" s="63">
        <f t="shared" si="384"/>
        <v>11.428089863368749</v>
      </c>
      <c r="AQ1998" s="63">
        <f t="shared" si="384"/>
        <v>11.431011199874796</v>
      </c>
      <c r="AR1998" s="63">
        <f t="shared" si="384"/>
        <v>11.442647265439536</v>
      </c>
      <c r="AS1998" s="63">
        <f t="shared" si="384"/>
        <v>11.486445582434989</v>
      </c>
      <c r="AT1998" s="63">
        <f t="shared" si="384"/>
        <v>11.626608381821566</v>
      </c>
      <c r="AU1998" s="63">
        <f t="shared" si="370"/>
        <v>11.961094544128683</v>
      </c>
      <c r="AV1998" s="217">
        <f t="shared" si="371"/>
        <v>-1.1469132254240177E-2</v>
      </c>
      <c r="AW1998" s="218">
        <f t="shared" si="372"/>
        <v>-9999</v>
      </c>
      <c r="AX1998" s="219">
        <f t="shared" si="373"/>
        <v>0</v>
      </c>
      <c r="AY1998" s="218">
        <f t="shared" si="374"/>
        <v>-9999</v>
      </c>
      <c r="AZ1998" s="63"/>
      <c r="BA1998" s="15">
        <f t="shared" si="375"/>
        <v>-2.7356411602726298E-3</v>
      </c>
      <c r="BB1998" s="15">
        <f t="shared" si="376"/>
        <v>0.4029668420013125</v>
      </c>
      <c r="BC1998" s="15">
        <f t="shared" si="377"/>
        <v>-0.61751157847624083</v>
      </c>
      <c r="BD1998" s="15">
        <f t="shared" si="378"/>
        <v>-0.10652366954492806</v>
      </c>
      <c r="BE1998" s="15">
        <f t="shared" si="379"/>
        <v>-2.965028905258007</v>
      </c>
      <c r="BF1998" s="15">
        <f t="shared" si="380"/>
        <v>-11.297910949131783</v>
      </c>
      <c r="BG1998" s="63">
        <f t="shared" si="385"/>
        <v>9.7786993762034928</v>
      </c>
      <c r="BH1998" s="63">
        <f t="shared" si="385"/>
        <v>9.7894726175737006</v>
      </c>
      <c r="BI1998" s="63">
        <f t="shared" si="385"/>
        <v>9.7705253791329838</v>
      </c>
      <c r="BJ1998" s="63">
        <f t="shared" si="385"/>
        <v>9.8039400735741484</v>
      </c>
      <c r="BK1998" s="63">
        <f t="shared" si="385"/>
        <v>9.7452814473518927</v>
      </c>
      <c r="BL1998" s="63">
        <f t="shared" si="385"/>
        <v>9.8491703599934741</v>
      </c>
      <c r="BM1998" s="63">
        <f t="shared" si="385"/>
        <v>9.6676216473938421</v>
      </c>
      <c r="BN1998" s="63">
        <f t="shared" si="381"/>
        <v>9.9950024885659339</v>
      </c>
      <c r="BO1998" s="63"/>
      <c r="BP1998" s="63"/>
    </row>
    <row r="1999" spans="27:68" x14ac:dyDescent="0.2">
      <c r="AA1999" s="217">
        <f t="shared" si="360"/>
        <v>-8.7334910939675485E-3</v>
      </c>
      <c r="AB1999" s="218">
        <f t="shared" si="361"/>
        <v>8.7334910939675485E-3</v>
      </c>
      <c r="AC1999" s="218">
        <f t="shared" si="362"/>
        <v>0</v>
      </c>
      <c r="AD1999" s="219">
        <f t="shared" si="363"/>
        <v>0</v>
      </c>
      <c r="AH1999" s="15">
        <f t="shared" si="364"/>
        <v>-2.9058447674383151E-2</v>
      </c>
      <c r="AI1999" s="15">
        <f t="shared" si="365"/>
        <v>0.86784475089518831</v>
      </c>
      <c r="AJ1999" s="15">
        <f t="shared" si="366"/>
        <v>-0.34557801426238927</v>
      </c>
      <c r="AK1999" s="15">
        <f t="shared" si="367"/>
        <v>-0.57281307343954613</v>
      </c>
      <c r="AL1999" s="15">
        <f t="shared" si="368"/>
        <v>-1.797541498954438</v>
      </c>
      <c r="AM1999" s="15">
        <f t="shared" si="369"/>
        <v>-1.2569818375265711</v>
      </c>
      <c r="AN1999" s="63">
        <f t="shared" si="384"/>
        <v>11.427189962028823</v>
      </c>
      <c r="AO1999" s="63">
        <f t="shared" si="384"/>
        <v>11.427367754312771</v>
      </c>
      <c r="AP1999" s="63">
        <f t="shared" si="384"/>
        <v>11.428089863368749</v>
      </c>
      <c r="AQ1999" s="63">
        <f t="shared" si="384"/>
        <v>11.431011199874796</v>
      </c>
      <c r="AR1999" s="63">
        <f t="shared" si="384"/>
        <v>11.442647265439536</v>
      </c>
      <c r="AS1999" s="63">
        <f t="shared" si="384"/>
        <v>11.486445582434989</v>
      </c>
      <c r="AT1999" s="63">
        <f t="shared" si="384"/>
        <v>11.626608381821566</v>
      </c>
      <c r="AU1999" s="63">
        <f t="shared" si="370"/>
        <v>11.961094544128683</v>
      </c>
      <c r="AV1999" s="217">
        <f t="shared" si="371"/>
        <v>-1.1469132254240177E-2</v>
      </c>
      <c r="AW1999" s="218">
        <f t="shared" si="372"/>
        <v>-9999</v>
      </c>
      <c r="AX1999" s="219">
        <f t="shared" si="373"/>
        <v>0</v>
      </c>
      <c r="AY1999" s="218">
        <f t="shared" si="374"/>
        <v>-9999</v>
      </c>
      <c r="AZ1999" s="63"/>
      <c r="BA1999" s="15">
        <f t="shared" si="375"/>
        <v>-2.7356411602726298E-3</v>
      </c>
      <c r="BB1999" s="15">
        <f t="shared" si="376"/>
        <v>0.4029668420013125</v>
      </c>
      <c r="BC1999" s="15">
        <f t="shared" si="377"/>
        <v>-0.61751157847624083</v>
      </c>
      <c r="BD1999" s="15">
        <f t="shared" si="378"/>
        <v>-0.10652366954492806</v>
      </c>
      <c r="BE1999" s="15">
        <f t="shared" si="379"/>
        <v>-2.965028905258007</v>
      </c>
      <c r="BF1999" s="15">
        <f t="shared" si="380"/>
        <v>-11.297910949131783</v>
      </c>
      <c r="BG1999" s="63">
        <f t="shared" si="385"/>
        <v>9.7786993762034928</v>
      </c>
      <c r="BH1999" s="63">
        <f t="shared" si="385"/>
        <v>9.7894726175737006</v>
      </c>
      <c r="BI1999" s="63">
        <f t="shared" si="385"/>
        <v>9.7705253791329838</v>
      </c>
      <c r="BJ1999" s="63">
        <f t="shared" si="385"/>
        <v>9.8039400735741484</v>
      </c>
      <c r="BK1999" s="63">
        <f t="shared" si="385"/>
        <v>9.7452814473518927</v>
      </c>
      <c r="BL1999" s="63">
        <f t="shared" si="385"/>
        <v>9.8491703599934741</v>
      </c>
      <c r="BM1999" s="63">
        <f t="shared" si="385"/>
        <v>9.6676216473938421</v>
      </c>
      <c r="BN1999" s="63">
        <f t="shared" si="381"/>
        <v>9.9950024885659339</v>
      </c>
      <c r="BO1999" s="63"/>
      <c r="BP1999" s="63"/>
    </row>
    <row r="2000" spans="27:68" x14ac:dyDescent="0.2">
      <c r="AA2000" s="217">
        <f t="shared" si="360"/>
        <v>-8.7334910939675485E-3</v>
      </c>
      <c r="AB2000" s="218">
        <f t="shared" si="361"/>
        <v>8.7334910939675485E-3</v>
      </c>
      <c r="AC2000" s="218">
        <f t="shared" si="362"/>
        <v>0</v>
      </c>
      <c r="AD2000" s="219">
        <f t="shared" si="363"/>
        <v>0</v>
      </c>
      <c r="AH2000" s="15">
        <f t="shared" si="364"/>
        <v>-2.9058447674383151E-2</v>
      </c>
      <c r="AI2000" s="15">
        <f t="shared" si="365"/>
        <v>0.86784475089518831</v>
      </c>
      <c r="AJ2000" s="15">
        <f t="shared" si="366"/>
        <v>-0.34557801426238927</v>
      </c>
      <c r="AK2000" s="15">
        <f t="shared" si="367"/>
        <v>-0.57281307343954613</v>
      </c>
      <c r="AL2000" s="15">
        <f t="shared" si="368"/>
        <v>-1.797541498954438</v>
      </c>
      <c r="AM2000" s="15">
        <f t="shared" si="369"/>
        <v>-1.2569818375265711</v>
      </c>
      <c r="AN2000" s="63">
        <f t="shared" si="384"/>
        <v>11.427189962028823</v>
      </c>
      <c r="AO2000" s="63">
        <f t="shared" si="384"/>
        <v>11.427367754312771</v>
      </c>
      <c r="AP2000" s="63">
        <f t="shared" si="384"/>
        <v>11.428089863368749</v>
      </c>
      <c r="AQ2000" s="63">
        <f t="shared" si="384"/>
        <v>11.431011199874796</v>
      </c>
      <c r="AR2000" s="63">
        <f t="shared" si="384"/>
        <v>11.442647265439536</v>
      </c>
      <c r="AS2000" s="63">
        <f t="shared" si="384"/>
        <v>11.486445582434989</v>
      </c>
      <c r="AT2000" s="63">
        <f t="shared" si="384"/>
        <v>11.626608381821566</v>
      </c>
      <c r="AU2000" s="63">
        <f t="shared" si="370"/>
        <v>11.961094544128683</v>
      </c>
      <c r="AV2000" s="217">
        <f t="shared" si="371"/>
        <v>-1.1469132254240177E-2</v>
      </c>
      <c r="AW2000" s="218">
        <f t="shared" si="372"/>
        <v>-9999</v>
      </c>
      <c r="AX2000" s="219">
        <f t="shared" si="373"/>
        <v>0</v>
      </c>
      <c r="AY2000" s="218">
        <f t="shared" si="374"/>
        <v>-9999</v>
      </c>
      <c r="AZ2000" s="63"/>
      <c r="BA2000" s="15">
        <f t="shared" si="375"/>
        <v>-2.7356411602726298E-3</v>
      </c>
      <c r="BB2000" s="15">
        <f t="shared" si="376"/>
        <v>0.4029668420013125</v>
      </c>
      <c r="BC2000" s="15">
        <f t="shared" si="377"/>
        <v>-0.61751157847624083</v>
      </c>
      <c r="BD2000" s="15">
        <f t="shared" si="378"/>
        <v>-0.10652366954492806</v>
      </c>
      <c r="BE2000" s="15">
        <f t="shared" si="379"/>
        <v>-2.965028905258007</v>
      </c>
      <c r="BF2000" s="15">
        <f t="shared" si="380"/>
        <v>-11.297910949131783</v>
      </c>
      <c r="BG2000" s="63">
        <f t="shared" si="385"/>
        <v>9.7786993762034928</v>
      </c>
      <c r="BH2000" s="63">
        <f t="shared" si="385"/>
        <v>9.7894726175737006</v>
      </c>
      <c r="BI2000" s="63">
        <f t="shared" si="385"/>
        <v>9.7705253791329838</v>
      </c>
      <c r="BJ2000" s="63">
        <f t="shared" si="385"/>
        <v>9.8039400735741484</v>
      </c>
      <c r="BK2000" s="63">
        <f t="shared" si="385"/>
        <v>9.7452814473518927</v>
      </c>
      <c r="BL2000" s="63">
        <f t="shared" si="385"/>
        <v>9.8491703599934741</v>
      </c>
      <c r="BM2000" s="63">
        <f t="shared" si="385"/>
        <v>9.6676216473938421</v>
      </c>
      <c r="BN2000" s="63">
        <f t="shared" si="381"/>
        <v>9.9950024885659339</v>
      </c>
      <c r="BO2000" s="63"/>
      <c r="BP2000" s="63"/>
    </row>
    <row r="2001" spans="27:68" x14ac:dyDescent="0.2">
      <c r="AA2001" s="217">
        <f t="shared" si="360"/>
        <v>-8.7334910939675485E-3</v>
      </c>
      <c r="AB2001" s="218">
        <f t="shared" si="361"/>
        <v>8.7334910939675485E-3</v>
      </c>
      <c r="AC2001" s="218">
        <f t="shared" si="362"/>
        <v>0</v>
      </c>
      <c r="AD2001" s="219">
        <f t="shared" si="363"/>
        <v>0</v>
      </c>
      <c r="AH2001" s="15">
        <f t="shared" si="364"/>
        <v>-2.9058447674383151E-2</v>
      </c>
      <c r="AI2001" s="15">
        <f t="shared" si="365"/>
        <v>0.86784475089518831</v>
      </c>
      <c r="AJ2001" s="15">
        <f t="shared" si="366"/>
        <v>-0.34557801426238927</v>
      </c>
      <c r="AK2001" s="15">
        <f t="shared" si="367"/>
        <v>-0.57281307343954613</v>
      </c>
      <c r="AL2001" s="15">
        <f t="shared" si="368"/>
        <v>-1.797541498954438</v>
      </c>
      <c r="AM2001" s="15">
        <f t="shared" si="369"/>
        <v>-1.2569818375265711</v>
      </c>
      <c r="AN2001" s="63">
        <f t="shared" ref="AN2001:AT2010" si="386">$AU2001+$AB$7*SIN(AO2001)</f>
        <v>11.427189962028823</v>
      </c>
      <c r="AO2001" s="63">
        <f t="shared" si="386"/>
        <v>11.427367754312771</v>
      </c>
      <c r="AP2001" s="63">
        <f t="shared" si="386"/>
        <v>11.428089863368749</v>
      </c>
      <c r="AQ2001" s="63">
        <f t="shared" si="386"/>
        <v>11.431011199874796</v>
      </c>
      <c r="AR2001" s="63">
        <f t="shared" si="386"/>
        <v>11.442647265439536</v>
      </c>
      <c r="AS2001" s="63">
        <f t="shared" si="386"/>
        <v>11.486445582434989</v>
      </c>
      <c r="AT2001" s="63">
        <f t="shared" si="386"/>
        <v>11.626608381821566</v>
      </c>
      <c r="AU2001" s="63">
        <f t="shared" si="370"/>
        <v>11.961094544128683</v>
      </c>
      <c r="AV2001" s="217">
        <f t="shared" si="371"/>
        <v>-1.1469132254240177E-2</v>
      </c>
      <c r="AW2001" s="218">
        <f t="shared" si="372"/>
        <v>-9999</v>
      </c>
      <c r="AX2001" s="219">
        <f t="shared" si="373"/>
        <v>0</v>
      </c>
      <c r="AY2001" s="218">
        <f t="shared" si="374"/>
        <v>-9999</v>
      </c>
      <c r="AZ2001" s="63"/>
      <c r="BA2001" s="15">
        <f t="shared" si="375"/>
        <v>-2.7356411602726298E-3</v>
      </c>
      <c r="BB2001" s="15">
        <f t="shared" si="376"/>
        <v>0.4029668420013125</v>
      </c>
      <c r="BC2001" s="15">
        <f t="shared" si="377"/>
        <v>-0.61751157847624083</v>
      </c>
      <c r="BD2001" s="15">
        <f t="shared" si="378"/>
        <v>-0.10652366954492806</v>
      </c>
      <c r="BE2001" s="15">
        <f t="shared" si="379"/>
        <v>-2.965028905258007</v>
      </c>
      <c r="BF2001" s="15">
        <f t="shared" si="380"/>
        <v>-11.297910949131783</v>
      </c>
      <c r="BG2001" s="63">
        <f t="shared" ref="BG2001:BM2010" si="387">$BN2001+$BB$7*SIN(BH2001)</f>
        <v>9.7786993762034928</v>
      </c>
      <c r="BH2001" s="63">
        <f t="shared" si="387"/>
        <v>9.7894726175737006</v>
      </c>
      <c r="BI2001" s="63">
        <f t="shared" si="387"/>
        <v>9.7705253791329838</v>
      </c>
      <c r="BJ2001" s="63">
        <f t="shared" si="387"/>
        <v>9.8039400735741484</v>
      </c>
      <c r="BK2001" s="63">
        <f t="shared" si="387"/>
        <v>9.7452814473518927</v>
      </c>
      <c r="BL2001" s="63">
        <f t="shared" si="387"/>
        <v>9.8491703599934741</v>
      </c>
      <c r="BM2001" s="63">
        <f t="shared" si="387"/>
        <v>9.6676216473938421</v>
      </c>
      <c r="BN2001" s="63">
        <f t="shared" si="381"/>
        <v>9.9950024885659339</v>
      </c>
      <c r="BO2001" s="63"/>
      <c r="BP2001" s="63"/>
    </row>
    <row r="2002" spans="27:68" x14ac:dyDescent="0.2">
      <c r="AA2002" s="217">
        <f t="shared" si="360"/>
        <v>-8.7334910939675485E-3</v>
      </c>
      <c r="AB2002" s="218">
        <f t="shared" si="361"/>
        <v>8.7334910939675485E-3</v>
      </c>
      <c r="AC2002" s="218">
        <f t="shared" si="362"/>
        <v>0</v>
      </c>
      <c r="AD2002" s="219">
        <f t="shared" si="363"/>
        <v>0</v>
      </c>
      <c r="AH2002" s="15">
        <f t="shared" si="364"/>
        <v>-2.9058447674383151E-2</v>
      </c>
      <c r="AI2002" s="15">
        <f t="shared" si="365"/>
        <v>0.86784475089518831</v>
      </c>
      <c r="AJ2002" s="15">
        <f t="shared" si="366"/>
        <v>-0.34557801426238927</v>
      </c>
      <c r="AK2002" s="15">
        <f t="shared" si="367"/>
        <v>-0.57281307343954613</v>
      </c>
      <c r="AL2002" s="15">
        <f t="shared" si="368"/>
        <v>-1.797541498954438</v>
      </c>
      <c r="AM2002" s="15">
        <f t="shared" si="369"/>
        <v>-1.2569818375265711</v>
      </c>
      <c r="AN2002" s="63">
        <f t="shared" si="386"/>
        <v>11.427189962028823</v>
      </c>
      <c r="AO2002" s="63">
        <f t="shared" si="386"/>
        <v>11.427367754312771</v>
      </c>
      <c r="AP2002" s="63">
        <f t="shared" si="386"/>
        <v>11.428089863368749</v>
      </c>
      <c r="AQ2002" s="63">
        <f t="shared" si="386"/>
        <v>11.431011199874796</v>
      </c>
      <c r="AR2002" s="63">
        <f t="shared" si="386"/>
        <v>11.442647265439536</v>
      </c>
      <c r="AS2002" s="63">
        <f t="shared" si="386"/>
        <v>11.486445582434989</v>
      </c>
      <c r="AT2002" s="63">
        <f t="shared" si="386"/>
        <v>11.626608381821566</v>
      </c>
      <c r="AU2002" s="63">
        <f t="shared" si="370"/>
        <v>11.961094544128683</v>
      </c>
      <c r="AV2002" s="217">
        <f t="shared" si="371"/>
        <v>-1.1469132254240177E-2</v>
      </c>
      <c r="AW2002" s="218">
        <f t="shared" si="372"/>
        <v>-9999</v>
      </c>
      <c r="AX2002" s="219">
        <f t="shared" si="373"/>
        <v>0</v>
      </c>
      <c r="AY2002" s="218">
        <f t="shared" si="374"/>
        <v>-9999</v>
      </c>
      <c r="AZ2002" s="63"/>
      <c r="BA2002" s="15">
        <f t="shared" si="375"/>
        <v>-2.7356411602726298E-3</v>
      </c>
      <c r="BB2002" s="15">
        <f t="shared" si="376"/>
        <v>0.4029668420013125</v>
      </c>
      <c r="BC2002" s="15">
        <f t="shared" si="377"/>
        <v>-0.61751157847624083</v>
      </c>
      <c r="BD2002" s="15">
        <f t="shared" si="378"/>
        <v>-0.10652366954492806</v>
      </c>
      <c r="BE2002" s="15">
        <f t="shared" si="379"/>
        <v>-2.965028905258007</v>
      </c>
      <c r="BF2002" s="15">
        <f t="shared" si="380"/>
        <v>-11.297910949131783</v>
      </c>
      <c r="BG2002" s="63">
        <f t="shared" si="387"/>
        <v>9.7786993762034928</v>
      </c>
      <c r="BH2002" s="63">
        <f t="shared" si="387"/>
        <v>9.7894726175737006</v>
      </c>
      <c r="BI2002" s="63">
        <f t="shared" si="387"/>
        <v>9.7705253791329838</v>
      </c>
      <c r="BJ2002" s="63">
        <f t="shared" si="387"/>
        <v>9.8039400735741484</v>
      </c>
      <c r="BK2002" s="63">
        <f t="shared" si="387"/>
        <v>9.7452814473518927</v>
      </c>
      <c r="BL2002" s="63">
        <f t="shared" si="387"/>
        <v>9.8491703599934741</v>
      </c>
      <c r="BM2002" s="63">
        <f t="shared" si="387"/>
        <v>9.6676216473938421</v>
      </c>
      <c r="BN2002" s="63">
        <f t="shared" si="381"/>
        <v>9.9950024885659339</v>
      </c>
      <c r="BO2002" s="63"/>
      <c r="BP2002" s="63"/>
    </row>
    <row r="2003" spans="27:68" x14ac:dyDescent="0.2">
      <c r="AA2003" s="217">
        <f t="shared" si="360"/>
        <v>-8.7334910939675485E-3</v>
      </c>
      <c r="AB2003" s="218">
        <f t="shared" si="361"/>
        <v>8.7334910939675485E-3</v>
      </c>
      <c r="AC2003" s="218">
        <f t="shared" si="362"/>
        <v>0</v>
      </c>
      <c r="AD2003" s="219">
        <f t="shared" si="363"/>
        <v>0</v>
      </c>
      <c r="AH2003" s="15">
        <f t="shared" si="364"/>
        <v>-2.9058447674383151E-2</v>
      </c>
      <c r="AI2003" s="15">
        <f t="shared" si="365"/>
        <v>0.86784475089518831</v>
      </c>
      <c r="AJ2003" s="15">
        <f t="shared" si="366"/>
        <v>-0.34557801426238927</v>
      </c>
      <c r="AK2003" s="15">
        <f t="shared" si="367"/>
        <v>-0.57281307343954613</v>
      </c>
      <c r="AL2003" s="15">
        <f t="shared" si="368"/>
        <v>-1.797541498954438</v>
      </c>
      <c r="AM2003" s="15">
        <f t="shared" si="369"/>
        <v>-1.2569818375265711</v>
      </c>
      <c r="AN2003" s="63">
        <f t="shared" si="386"/>
        <v>11.427189962028823</v>
      </c>
      <c r="AO2003" s="63">
        <f t="shared" si="386"/>
        <v>11.427367754312771</v>
      </c>
      <c r="AP2003" s="63">
        <f t="shared" si="386"/>
        <v>11.428089863368749</v>
      </c>
      <c r="AQ2003" s="63">
        <f t="shared" si="386"/>
        <v>11.431011199874796</v>
      </c>
      <c r="AR2003" s="63">
        <f t="shared" si="386"/>
        <v>11.442647265439536</v>
      </c>
      <c r="AS2003" s="63">
        <f t="shared" si="386"/>
        <v>11.486445582434989</v>
      </c>
      <c r="AT2003" s="63">
        <f t="shared" si="386"/>
        <v>11.626608381821566</v>
      </c>
      <c r="AU2003" s="63">
        <f t="shared" si="370"/>
        <v>11.961094544128683</v>
      </c>
      <c r="AV2003" s="217">
        <f t="shared" si="371"/>
        <v>-1.1469132254240177E-2</v>
      </c>
      <c r="AW2003" s="218">
        <f t="shared" si="372"/>
        <v>-9999</v>
      </c>
      <c r="AX2003" s="219">
        <f t="shared" si="373"/>
        <v>0</v>
      </c>
      <c r="AY2003" s="218">
        <f t="shared" si="374"/>
        <v>-9999</v>
      </c>
      <c r="AZ2003" s="63"/>
      <c r="BA2003" s="15">
        <f t="shared" si="375"/>
        <v>-2.7356411602726298E-3</v>
      </c>
      <c r="BB2003" s="15">
        <f t="shared" si="376"/>
        <v>0.4029668420013125</v>
      </c>
      <c r="BC2003" s="15">
        <f t="shared" si="377"/>
        <v>-0.61751157847624083</v>
      </c>
      <c r="BD2003" s="15">
        <f t="shared" si="378"/>
        <v>-0.10652366954492806</v>
      </c>
      <c r="BE2003" s="15">
        <f t="shared" si="379"/>
        <v>-2.965028905258007</v>
      </c>
      <c r="BF2003" s="15">
        <f t="shared" si="380"/>
        <v>-11.297910949131783</v>
      </c>
      <c r="BG2003" s="63">
        <f t="shared" si="387"/>
        <v>9.7786993762034928</v>
      </c>
      <c r="BH2003" s="63">
        <f t="shared" si="387"/>
        <v>9.7894726175737006</v>
      </c>
      <c r="BI2003" s="63">
        <f t="shared" si="387"/>
        <v>9.7705253791329838</v>
      </c>
      <c r="BJ2003" s="63">
        <f t="shared" si="387"/>
        <v>9.8039400735741484</v>
      </c>
      <c r="BK2003" s="63">
        <f t="shared" si="387"/>
        <v>9.7452814473518927</v>
      </c>
      <c r="BL2003" s="63">
        <f t="shared" si="387"/>
        <v>9.8491703599934741</v>
      </c>
      <c r="BM2003" s="63">
        <f t="shared" si="387"/>
        <v>9.6676216473938421</v>
      </c>
      <c r="BN2003" s="63">
        <f t="shared" si="381"/>
        <v>9.9950024885659339</v>
      </c>
      <c r="BO2003" s="63"/>
      <c r="BP2003" s="63"/>
    </row>
    <row r="2004" spans="27:68" x14ac:dyDescent="0.2">
      <c r="AA2004" s="217">
        <f t="shared" si="360"/>
        <v>-8.7334910939675485E-3</v>
      </c>
      <c r="AB2004" s="218">
        <f t="shared" si="361"/>
        <v>8.7334910939675485E-3</v>
      </c>
      <c r="AC2004" s="218">
        <f t="shared" si="362"/>
        <v>0</v>
      </c>
      <c r="AD2004" s="219">
        <f t="shared" si="363"/>
        <v>0</v>
      </c>
      <c r="AH2004" s="15">
        <f t="shared" si="364"/>
        <v>-2.9058447674383151E-2</v>
      </c>
      <c r="AI2004" s="15">
        <f t="shared" si="365"/>
        <v>0.86784475089518831</v>
      </c>
      <c r="AJ2004" s="15">
        <f t="shared" si="366"/>
        <v>-0.34557801426238927</v>
      </c>
      <c r="AK2004" s="15">
        <f t="shared" si="367"/>
        <v>-0.57281307343954613</v>
      </c>
      <c r="AL2004" s="15">
        <f t="shared" si="368"/>
        <v>-1.797541498954438</v>
      </c>
      <c r="AM2004" s="15">
        <f t="shared" si="369"/>
        <v>-1.2569818375265711</v>
      </c>
      <c r="AN2004" s="63">
        <f t="shared" si="386"/>
        <v>11.427189962028823</v>
      </c>
      <c r="AO2004" s="63">
        <f t="shared" si="386"/>
        <v>11.427367754312771</v>
      </c>
      <c r="AP2004" s="63">
        <f t="shared" si="386"/>
        <v>11.428089863368749</v>
      </c>
      <c r="AQ2004" s="63">
        <f t="shared" si="386"/>
        <v>11.431011199874796</v>
      </c>
      <c r="AR2004" s="63">
        <f t="shared" si="386"/>
        <v>11.442647265439536</v>
      </c>
      <c r="AS2004" s="63">
        <f t="shared" si="386"/>
        <v>11.486445582434989</v>
      </c>
      <c r="AT2004" s="63">
        <f t="shared" si="386"/>
        <v>11.626608381821566</v>
      </c>
      <c r="AU2004" s="63">
        <f t="shared" si="370"/>
        <v>11.961094544128683</v>
      </c>
      <c r="AV2004" s="217">
        <f t="shared" si="371"/>
        <v>-1.1469132254240177E-2</v>
      </c>
      <c r="AW2004" s="218">
        <f t="shared" si="372"/>
        <v>-9999</v>
      </c>
      <c r="AX2004" s="219">
        <f t="shared" si="373"/>
        <v>0</v>
      </c>
      <c r="AY2004" s="218">
        <f t="shared" si="374"/>
        <v>-9999</v>
      </c>
      <c r="AZ2004" s="63"/>
      <c r="BA2004" s="15">
        <f t="shared" si="375"/>
        <v>-2.7356411602726298E-3</v>
      </c>
      <c r="BB2004" s="15">
        <f t="shared" si="376"/>
        <v>0.4029668420013125</v>
      </c>
      <c r="BC2004" s="15">
        <f t="shared" si="377"/>
        <v>-0.61751157847624083</v>
      </c>
      <c r="BD2004" s="15">
        <f t="shared" si="378"/>
        <v>-0.10652366954492806</v>
      </c>
      <c r="BE2004" s="15">
        <f t="shared" si="379"/>
        <v>-2.965028905258007</v>
      </c>
      <c r="BF2004" s="15">
        <f t="shared" si="380"/>
        <v>-11.297910949131783</v>
      </c>
      <c r="BG2004" s="63">
        <f t="shared" si="387"/>
        <v>9.7786993762034928</v>
      </c>
      <c r="BH2004" s="63">
        <f t="shared" si="387"/>
        <v>9.7894726175737006</v>
      </c>
      <c r="BI2004" s="63">
        <f t="shared" si="387"/>
        <v>9.7705253791329838</v>
      </c>
      <c r="BJ2004" s="63">
        <f t="shared" si="387"/>
        <v>9.8039400735741484</v>
      </c>
      <c r="BK2004" s="63">
        <f t="shared" si="387"/>
        <v>9.7452814473518927</v>
      </c>
      <c r="BL2004" s="63">
        <f t="shared" si="387"/>
        <v>9.8491703599934741</v>
      </c>
      <c r="BM2004" s="63">
        <f t="shared" si="387"/>
        <v>9.6676216473938421</v>
      </c>
      <c r="BN2004" s="63">
        <f t="shared" si="381"/>
        <v>9.9950024885659339</v>
      </c>
      <c r="BO2004" s="63"/>
      <c r="BP2004" s="63"/>
    </row>
    <row r="2005" spans="27:68" x14ac:dyDescent="0.2">
      <c r="AA2005" s="217">
        <f t="shared" si="360"/>
        <v>-8.7334910939675485E-3</v>
      </c>
      <c r="AB2005" s="218">
        <f t="shared" si="361"/>
        <v>8.7334910939675485E-3</v>
      </c>
      <c r="AC2005" s="218">
        <f t="shared" si="362"/>
        <v>0</v>
      </c>
      <c r="AD2005" s="219">
        <f t="shared" si="363"/>
        <v>0</v>
      </c>
      <c r="AH2005" s="15">
        <f t="shared" si="364"/>
        <v>-2.9058447674383151E-2</v>
      </c>
      <c r="AI2005" s="15">
        <f t="shared" si="365"/>
        <v>0.86784475089518831</v>
      </c>
      <c r="AJ2005" s="15">
        <f t="shared" si="366"/>
        <v>-0.34557801426238927</v>
      </c>
      <c r="AK2005" s="15">
        <f t="shared" si="367"/>
        <v>-0.57281307343954613</v>
      </c>
      <c r="AL2005" s="15">
        <f t="shared" si="368"/>
        <v>-1.797541498954438</v>
      </c>
      <c r="AM2005" s="15">
        <f t="shared" si="369"/>
        <v>-1.2569818375265711</v>
      </c>
      <c r="AN2005" s="63">
        <f t="shared" si="386"/>
        <v>11.427189962028823</v>
      </c>
      <c r="AO2005" s="63">
        <f t="shared" si="386"/>
        <v>11.427367754312771</v>
      </c>
      <c r="AP2005" s="63">
        <f t="shared" si="386"/>
        <v>11.428089863368749</v>
      </c>
      <c r="AQ2005" s="63">
        <f t="shared" si="386"/>
        <v>11.431011199874796</v>
      </c>
      <c r="AR2005" s="63">
        <f t="shared" si="386"/>
        <v>11.442647265439536</v>
      </c>
      <c r="AS2005" s="63">
        <f t="shared" si="386"/>
        <v>11.486445582434989</v>
      </c>
      <c r="AT2005" s="63">
        <f t="shared" si="386"/>
        <v>11.626608381821566</v>
      </c>
      <c r="AU2005" s="63">
        <f t="shared" si="370"/>
        <v>11.961094544128683</v>
      </c>
      <c r="AV2005" s="217">
        <f t="shared" si="371"/>
        <v>-1.1469132254240177E-2</v>
      </c>
      <c r="AW2005" s="218">
        <f t="shared" si="372"/>
        <v>-9999</v>
      </c>
      <c r="AX2005" s="219">
        <f t="shared" si="373"/>
        <v>0</v>
      </c>
      <c r="AY2005" s="218">
        <f t="shared" si="374"/>
        <v>-9999</v>
      </c>
      <c r="AZ2005" s="63"/>
      <c r="BA2005" s="15">
        <f t="shared" si="375"/>
        <v>-2.7356411602726298E-3</v>
      </c>
      <c r="BB2005" s="15">
        <f t="shared" si="376"/>
        <v>0.4029668420013125</v>
      </c>
      <c r="BC2005" s="15">
        <f t="shared" si="377"/>
        <v>-0.61751157847624083</v>
      </c>
      <c r="BD2005" s="15">
        <f t="shared" si="378"/>
        <v>-0.10652366954492806</v>
      </c>
      <c r="BE2005" s="15">
        <f t="shared" si="379"/>
        <v>-2.965028905258007</v>
      </c>
      <c r="BF2005" s="15">
        <f t="shared" si="380"/>
        <v>-11.297910949131783</v>
      </c>
      <c r="BG2005" s="63">
        <f t="shared" si="387"/>
        <v>9.7786993762034928</v>
      </c>
      <c r="BH2005" s="63">
        <f t="shared" si="387"/>
        <v>9.7894726175737006</v>
      </c>
      <c r="BI2005" s="63">
        <f t="shared" si="387"/>
        <v>9.7705253791329838</v>
      </c>
      <c r="BJ2005" s="63">
        <f t="shared" si="387"/>
        <v>9.8039400735741484</v>
      </c>
      <c r="BK2005" s="63">
        <f t="shared" si="387"/>
        <v>9.7452814473518927</v>
      </c>
      <c r="BL2005" s="63">
        <f t="shared" si="387"/>
        <v>9.8491703599934741</v>
      </c>
      <c r="BM2005" s="63">
        <f t="shared" si="387"/>
        <v>9.6676216473938421</v>
      </c>
      <c r="BN2005" s="63">
        <f t="shared" si="381"/>
        <v>9.9950024885659339</v>
      </c>
      <c r="BO2005" s="63"/>
      <c r="BP2005" s="63"/>
    </row>
    <row r="2006" spans="27:68" x14ac:dyDescent="0.2">
      <c r="AA2006" s="217">
        <f t="shared" si="360"/>
        <v>-8.7334910939675485E-3</v>
      </c>
      <c r="AB2006" s="218">
        <f t="shared" si="361"/>
        <v>8.7334910939675485E-3</v>
      </c>
      <c r="AC2006" s="218">
        <f t="shared" si="362"/>
        <v>0</v>
      </c>
      <c r="AD2006" s="219">
        <f t="shared" si="363"/>
        <v>0</v>
      </c>
      <c r="AH2006" s="15">
        <f t="shared" si="364"/>
        <v>-2.9058447674383151E-2</v>
      </c>
      <c r="AI2006" s="15">
        <f t="shared" si="365"/>
        <v>0.86784475089518831</v>
      </c>
      <c r="AJ2006" s="15">
        <f t="shared" si="366"/>
        <v>-0.34557801426238927</v>
      </c>
      <c r="AK2006" s="15">
        <f t="shared" si="367"/>
        <v>-0.57281307343954613</v>
      </c>
      <c r="AL2006" s="15">
        <f t="shared" si="368"/>
        <v>-1.797541498954438</v>
      </c>
      <c r="AM2006" s="15">
        <f t="shared" si="369"/>
        <v>-1.2569818375265711</v>
      </c>
      <c r="AN2006" s="63">
        <f t="shared" si="386"/>
        <v>11.427189962028823</v>
      </c>
      <c r="AO2006" s="63">
        <f t="shared" si="386"/>
        <v>11.427367754312771</v>
      </c>
      <c r="AP2006" s="63">
        <f t="shared" si="386"/>
        <v>11.428089863368749</v>
      </c>
      <c r="AQ2006" s="63">
        <f t="shared" si="386"/>
        <v>11.431011199874796</v>
      </c>
      <c r="AR2006" s="63">
        <f t="shared" si="386"/>
        <v>11.442647265439536</v>
      </c>
      <c r="AS2006" s="63">
        <f t="shared" si="386"/>
        <v>11.486445582434989</v>
      </c>
      <c r="AT2006" s="63">
        <f t="shared" si="386"/>
        <v>11.626608381821566</v>
      </c>
      <c r="AU2006" s="63">
        <f t="shared" si="370"/>
        <v>11.961094544128683</v>
      </c>
      <c r="AV2006" s="217">
        <f t="shared" si="371"/>
        <v>-1.1469132254240177E-2</v>
      </c>
      <c r="AW2006" s="218">
        <f t="shared" si="372"/>
        <v>-9999</v>
      </c>
      <c r="AX2006" s="219">
        <f t="shared" si="373"/>
        <v>0</v>
      </c>
      <c r="AY2006" s="218">
        <f t="shared" si="374"/>
        <v>-9999</v>
      </c>
      <c r="AZ2006" s="63"/>
      <c r="BA2006" s="15">
        <f t="shared" si="375"/>
        <v>-2.7356411602726298E-3</v>
      </c>
      <c r="BB2006" s="15">
        <f t="shared" si="376"/>
        <v>0.4029668420013125</v>
      </c>
      <c r="BC2006" s="15">
        <f t="shared" si="377"/>
        <v>-0.61751157847624083</v>
      </c>
      <c r="BD2006" s="15">
        <f t="shared" si="378"/>
        <v>-0.10652366954492806</v>
      </c>
      <c r="BE2006" s="15">
        <f t="shared" si="379"/>
        <v>-2.965028905258007</v>
      </c>
      <c r="BF2006" s="15">
        <f t="shared" si="380"/>
        <v>-11.297910949131783</v>
      </c>
      <c r="BG2006" s="63">
        <f t="shared" si="387"/>
        <v>9.7786993762034928</v>
      </c>
      <c r="BH2006" s="63">
        <f t="shared" si="387"/>
        <v>9.7894726175737006</v>
      </c>
      <c r="BI2006" s="63">
        <f t="shared" si="387"/>
        <v>9.7705253791329838</v>
      </c>
      <c r="BJ2006" s="63">
        <f t="shared" si="387"/>
        <v>9.8039400735741484</v>
      </c>
      <c r="BK2006" s="63">
        <f t="shared" si="387"/>
        <v>9.7452814473518927</v>
      </c>
      <c r="BL2006" s="63">
        <f t="shared" si="387"/>
        <v>9.8491703599934741</v>
      </c>
      <c r="BM2006" s="63">
        <f t="shared" si="387"/>
        <v>9.6676216473938421</v>
      </c>
      <c r="BN2006" s="63">
        <f t="shared" si="381"/>
        <v>9.9950024885659339</v>
      </c>
      <c r="BO2006" s="63"/>
      <c r="BP2006" s="63"/>
    </row>
    <row r="2007" spans="27:68" x14ac:dyDescent="0.2">
      <c r="AA2007" s="217">
        <f t="shared" si="360"/>
        <v>-8.7334910939675485E-3</v>
      </c>
      <c r="AB2007" s="218">
        <f t="shared" si="361"/>
        <v>8.7334910939675485E-3</v>
      </c>
      <c r="AC2007" s="218">
        <f t="shared" si="362"/>
        <v>0</v>
      </c>
      <c r="AD2007" s="219">
        <f t="shared" si="363"/>
        <v>0</v>
      </c>
      <c r="AH2007" s="15">
        <f t="shared" si="364"/>
        <v>-2.9058447674383151E-2</v>
      </c>
      <c r="AI2007" s="15">
        <f t="shared" si="365"/>
        <v>0.86784475089518831</v>
      </c>
      <c r="AJ2007" s="15">
        <f t="shared" si="366"/>
        <v>-0.34557801426238927</v>
      </c>
      <c r="AK2007" s="15">
        <f t="shared" si="367"/>
        <v>-0.57281307343954613</v>
      </c>
      <c r="AL2007" s="15">
        <f t="shared" si="368"/>
        <v>-1.797541498954438</v>
      </c>
      <c r="AM2007" s="15">
        <f t="shared" si="369"/>
        <v>-1.2569818375265711</v>
      </c>
      <c r="AN2007" s="63">
        <f t="shared" si="386"/>
        <v>11.427189962028823</v>
      </c>
      <c r="AO2007" s="63">
        <f t="shared" si="386"/>
        <v>11.427367754312771</v>
      </c>
      <c r="AP2007" s="63">
        <f t="shared" si="386"/>
        <v>11.428089863368749</v>
      </c>
      <c r="AQ2007" s="63">
        <f t="shared" si="386"/>
        <v>11.431011199874796</v>
      </c>
      <c r="AR2007" s="63">
        <f t="shared" si="386"/>
        <v>11.442647265439536</v>
      </c>
      <c r="AS2007" s="63">
        <f t="shared" si="386"/>
        <v>11.486445582434989</v>
      </c>
      <c r="AT2007" s="63">
        <f t="shared" si="386"/>
        <v>11.626608381821566</v>
      </c>
      <c r="AU2007" s="63">
        <f t="shared" si="370"/>
        <v>11.961094544128683</v>
      </c>
      <c r="AV2007" s="217">
        <f t="shared" si="371"/>
        <v>-1.1469132254240177E-2</v>
      </c>
      <c r="AW2007" s="218">
        <f t="shared" si="372"/>
        <v>-9999</v>
      </c>
      <c r="AX2007" s="219">
        <f t="shared" si="373"/>
        <v>0</v>
      </c>
      <c r="AY2007" s="218">
        <f t="shared" si="374"/>
        <v>-9999</v>
      </c>
      <c r="AZ2007" s="63"/>
      <c r="BA2007" s="15">
        <f t="shared" si="375"/>
        <v>-2.7356411602726298E-3</v>
      </c>
      <c r="BB2007" s="15">
        <f t="shared" si="376"/>
        <v>0.4029668420013125</v>
      </c>
      <c r="BC2007" s="15">
        <f t="shared" si="377"/>
        <v>-0.61751157847624083</v>
      </c>
      <c r="BD2007" s="15">
        <f t="shared" si="378"/>
        <v>-0.10652366954492806</v>
      </c>
      <c r="BE2007" s="15">
        <f t="shared" si="379"/>
        <v>-2.965028905258007</v>
      </c>
      <c r="BF2007" s="15">
        <f t="shared" si="380"/>
        <v>-11.297910949131783</v>
      </c>
      <c r="BG2007" s="63">
        <f t="shared" si="387"/>
        <v>9.7786993762034928</v>
      </c>
      <c r="BH2007" s="63">
        <f t="shared" si="387"/>
        <v>9.7894726175737006</v>
      </c>
      <c r="BI2007" s="63">
        <f t="shared" si="387"/>
        <v>9.7705253791329838</v>
      </c>
      <c r="BJ2007" s="63">
        <f t="shared" si="387"/>
        <v>9.8039400735741484</v>
      </c>
      <c r="BK2007" s="63">
        <f t="shared" si="387"/>
        <v>9.7452814473518927</v>
      </c>
      <c r="BL2007" s="63">
        <f t="shared" si="387"/>
        <v>9.8491703599934741</v>
      </c>
      <c r="BM2007" s="63">
        <f t="shared" si="387"/>
        <v>9.6676216473938421</v>
      </c>
      <c r="BN2007" s="63">
        <f t="shared" si="381"/>
        <v>9.9950024885659339</v>
      </c>
      <c r="BO2007" s="63"/>
      <c r="BP2007" s="63"/>
    </row>
    <row r="2008" spans="27:68" x14ac:dyDescent="0.2">
      <c r="AA2008" s="217">
        <f t="shared" si="360"/>
        <v>-8.7334910939675485E-3</v>
      </c>
      <c r="AB2008" s="218">
        <f t="shared" si="361"/>
        <v>8.7334910939675485E-3</v>
      </c>
      <c r="AC2008" s="218">
        <f t="shared" si="362"/>
        <v>0</v>
      </c>
      <c r="AD2008" s="219">
        <f t="shared" si="363"/>
        <v>0</v>
      </c>
      <c r="AH2008" s="15">
        <f t="shared" si="364"/>
        <v>-2.9058447674383151E-2</v>
      </c>
      <c r="AI2008" s="15">
        <f t="shared" si="365"/>
        <v>0.86784475089518831</v>
      </c>
      <c r="AJ2008" s="15">
        <f t="shared" si="366"/>
        <v>-0.34557801426238927</v>
      </c>
      <c r="AK2008" s="15">
        <f t="shared" si="367"/>
        <v>-0.57281307343954613</v>
      </c>
      <c r="AL2008" s="15">
        <f t="shared" si="368"/>
        <v>-1.797541498954438</v>
      </c>
      <c r="AM2008" s="15">
        <f t="shared" si="369"/>
        <v>-1.2569818375265711</v>
      </c>
      <c r="AN2008" s="63">
        <f t="shared" si="386"/>
        <v>11.427189962028823</v>
      </c>
      <c r="AO2008" s="63">
        <f t="shared" si="386"/>
        <v>11.427367754312771</v>
      </c>
      <c r="AP2008" s="63">
        <f t="shared" si="386"/>
        <v>11.428089863368749</v>
      </c>
      <c r="AQ2008" s="63">
        <f t="shared" si="386"/>
        <v>11.431011199874796</v>
      </c>
      <c r="AR2008" s="63">
        <f t="shared" si="386"/>
        <v>11.442647265439536</v>
      </c>
      <c r="AS2008" s="63">
        <f t="shared" si="386"/>
        <v>11.486445582434989</v>
      </c>
      <c r="AT2008" s="63">
        <f t="shared" si="386"/>
        <v>11.626608381821566</v>
      </c>
      <c r="AU2008" s="63">
        <f t="shared" si="370"/>
        <v>11.961094544128683</v>
      </c>
      <c r="AV2008" s="217">
        <f t="shared" si="371"/>
        <v>-1.1469132254240177E-2</v>
      </c>
      <c r="AW2008" s="218">
        <f t="shared" si="372"/>
        <v>-9999</v>
      </c>
      <c r="AX2008" s="219">
        <f t="shared" si="373"/>
        <v>0</v>
      </c>
      <c r="AY2008" s="218">
        <f t="shared" si="374"/>
        <v>-9999</v>
      </c>
      <c r="AZ2008" s="63"/>
      <c r="BA2008" s="15">
        <f t="shared" si="375"/>
        <v>-2.7356411602726298E-3</v>
      </c>
      <c r="BB2008" s="15">
        <f t="shared" si="376"/>
        <v>0.4029668420013125</v>
      </c>
      <c r="BC2008" s="15">
        <f t="shared" si="377"/>
        <v>-0.61751157847624083</v>
      </c>
      <c r="BD2008" s="15">
        <f t="shared" si="378"/>
        <v>-0.10652366954492806</v>
      </c>
      <c r="BE2008" s="15">
        <f t="shared" si="379"/>
        <v>-2.965028905258007</v>
      </c>
      <c r="BF2008" s="15">
        <f t="shared" si="380"/>
        <v>-11.297910949131783</v>
      </c>
      <c r="BG2008" s="63">
        <f t="shared" si="387"/>
        <v>9.7786993762034928</v>
      </c>
      <c r="BH2008" s="63">
        <f t="shared" si="387"/>
        <v>9.7894726175737006</v>
      </c>
      <c r="BI2008" s="63">
        <f t="shared" si="387"/>
        <v>9.7705253791329838</v>
      </c>
      <c r="BJ2008" s="63">
        <f t="shared" si="387"/>
        <v>9.8039400735741484</v>
      </c>
      <c r="BK2008" s="63">
        <f t="shared" si="387"/>
        <v>9.7452814473518927</v>
      </c>
      <c r="BL2008" s="63">
        <f t="shared" si="387"/>
        <v>9.8491703599934741</v>
      </c>
      <c r="BM2008" s="63">
        <f t="shared" si="387"/>
        <v>9.6676216473938421</v>
      </c>
      <c r="BN2008" s="63">
        <f t="shared" si="381"/>
        <v>9.9950024885659339</v>
      </c>
      <c r="BO2008" s="63"/>
      <c r="BP2008" s="63"/>
    </row>
    <row r="2009" spans="27:68" x14ac:dyDescent="0.2">
      <c r="AA2009" s="217">
        <f t="shared" si="360"/>
        <v>-8.7334910939675485E-3</v>
      </c>
      <c r="AB2009" s="218">
        <f t="shared" si="361"/>
        <v>8.7334910939675485E-3</v>
      </c>
      <c r="AC2009" s="218">
        <f t="shared" si="362"/>
        <v>0</v>
      </c>
      <c r="AD2009" s="219">
        <f t="shared" si="363"/>
        <v>0</v>
      </c>
      <c r="AH2009" s="15">
        <f t="shared" si="364"/>
        <v>-2.9058447674383151E-2</v>
      </c>
      <c r="AI2009" s="15">
        <f t="shared" si="365"/>
        <v>0.86784475089518831</v>
      </c>
      <c r="AJ2009" s="15">
        <f t="shared" si="366"/>
        <v>-0.34557801426238927</v>
      </c>
      <c r="AK2009" s="15">
        <f t="shared" si="367"/>
        <v>-0.57281307343954613</v>
      </c>
      <c r="AL2009" s="15">
        <f t="shared" si="368"/>
        <v>-1.797541498954438</v>
      </c>
      <c r="AM2009" s="15">
        <f t="shared" si="369"/>
        <v>-1.2569818375265711</v>
      </c>
      <c r="AN2009" s="63">
        <f t="shared" si="386"/>
        <v>11.427189962028823</v>
      </c>
      <c r="AO2009" s="63">
        <f t="shared" si="386"/>
        <v>11.427367754312771</v>
      </c>
      <c r="AP2009" s="63">
        <f t="shared" si="386"/>
        <v>11.428089863368749</v>
      </c>
      <c r="AQ2009" s="63">
        <f t="shared" si="386"/>
        <v>11.431011199874796</v>
      </c>
      <c r="AR2009" s="63">
        <f t="shared" si="386"/>
        <v>11.442647265439536</v>
      </c>
      <c r="AS2009" s="63">
        <f t="shared" si="386"/>
        <v>11.486445582434989</v>
      </c>
      <c r="AT2009" s="63">
        <f t="shared" si="386"/>
        <v>11.626608381821566</v>
      </c>
      <c r="AU2009" s="63">
        <f t="shared" si="370"/>
        <v>11.961094544128683</v>
      </c>
      <c r="AV2009" s="217">
        <f t="shared" si="371"/>
        <v>-1.1469132254240177E-2</v>
      </c>
      <c r="AW2009" s="218">
        <f t="shared" si="372"/>
        <v>-9999</v>
      </c>
      <c r="AX2009" s="219">
        <f t="shared" si="373"/>
        <v>0</v>
      </c>
      <c r="AY2009" s="218">
        <f t="shared" si="374"/>
        <v>-9999</v>
      </c>
      <c r="AZ2009" s="63"/>
      <c r="BA2009" s="15">
        <f t="shared" si="375"/>
        <v>-2.7356411602726298E-3</v>
      </c>
      <c r="BB2009" s="15">
        <f t="shared" si="376"/>
        <v>0.4029668420013125</v>
      </c>
      <c r="BC2009" s="15">
        <f t="shared" si="377"/>
        <v>-0.61751157847624083</v>
      </c>
      <c r="BD2009" s="15">
        <f t="shared" si="378"/>
        <v>-0.10652366954492806</v>
      </c>
      <c r="BE2009" s="15">
        <f t="shared" si="379"/>
        <v>-2.965028905258007</v>
      </c>
      <c r="BF2009" s="15">
        <f t="shared" si="380"/>
        <v>-11.297910949131783</v>
      </c>
      <c r="BG2009" s="63">
        <f t="shared" si="387"/>
        <v>9.7786993762034928</v>
      </c>
      <c r="BH2009" s="63">
        <f t="shared" si="387"/>
        <v>9.7894726175737006</v>
      </c>
      <c r="BI2009" s="63">
        <f t="shared" si="387"/>
        <v>9.7705253791329838</v>
      </c>
      <c r="BJ2009" s="63">
        <f t="shared" si="387"/>
        <v>9.8039400735741484</v>
      </c>
      <c r="BK2009" s="63">
        <f t="shared" si="387"/>
        <v>9.7452814473518927</v>
      </c>
      <c r="BL2009" s="63">
        <f t="shared" si="387"/>
        <v>9.8491703599934741</v>
      </c>
      <c r="BM2009" s="63">
        <f t="shared" si="387"/>
        <v>9.6676216473938421</v>
      </c>
      <c r="BN2009" s="63">
        <f t="shared" si="381"/>
        <v>9.9950024885659339</v>
      </c>
      <c r="BO2009" s="63"/>
      <c r="BP2009" s="63"/>
    </row>
    <row r="2010" spans="27:68" x14ac:dyDescent="0.2">
      <c r="AA2010" s="217">
        <f t="shared" si="360"/>
        <v>-8.7334910939675485E-3</v>
      </c>
      <c r="AB2010" s="218">
        <f t="shared" si="361"/>
        <v>8.7334910939675485E-3</v>
      </c>
      <c r="AC2010" s="218">
        <f t="shared" si="362"/>
        <v>0</v>
      </c>
      <c r="AD2010" s="219">
        <f t="shared" si="363"/>
        <v>0</v>
      </c>
      <c r="AH2010" s="15">
        <f t="shared" si="364"/>
        <v>-2.9058447674383151E-2</v>
      </c>
      <c r="AI2010" s="15">
        <f t="shared" si="365"/>
        <v>0.86784475089518831</v>
      </c>
      <c r="AJ2010" s="15">
        <f t="shared" si="366"/>
        <v>-0.34557801426238927</v>
      </c>
      <c r="AK2010" s="15">
        <f t="shared" si="367"/>
        <v>-0.57281307343954613</v>
      </c>
      <c r="AL2010" s="15">
        <f t="shared" si="368"/>
        <v>-1.797541498954438</v>
      </c>
      <c r="AM2010" s="15">
        <f t="shared" si="369"/>
        <v>-1.2569818375265711</v>
      </c>
      <c r="AN2010" s="63">
        <f t="shared" si="386"/>
        <v>11.427189962028823</v>
      </c>
      <c r="AO2010" s="63">
        <f t="shared" si="386"/>
        <v>11.427367754312771</v>
      </c>
      <c r="AP2010" s="63">
        <f t="shared" si="386"/>
        <v>11.428089863368749</v>
      </c>
      <c r="AQ2010" s="63">
        <f t="shared" si="386"/>
        <v>11.431011199874796</v>
      </c>
      <c r="AR2010" s="63">
        <f t="shared" si="386"/>
        <v>11.442647265439536</v>
      </c>
      <c r="AS2010" s="63">
        <f t="shared" si="386"/>
        <v>11.486445582434989</v>
      </c>
      <c r="AT2010" s="63">
        <f t="shared" si="386"/>
        <v>11.626608381821566</v>
      </c>
      <c r="AU2010" s="63">
        <f t="shared" si="370"/>
        <v>11.961094544128683</v>
      </c>
      <c r="AV2010" s="217">
        <f t="shared" si="371"/>
        <v>-1.1469132254240177E-2</v>
      </c>
      <c r="AW2010" s="218">
        <f t="shared" si="372"/>
        <v>-9999</v>
      </c>
      <c r="AX2010" s="219">
        <f t="shared" si="373"/>
        <v>0</v>
      </c>
      <c r="AY2010" s="218">
        <f t="shared" si="374"/>
        <v>-9999</v>
      </c>
      <c r="AZ2010" s="63"/>
      <c r="BA2010" s="15">
        <f t="shared" si="375"/>
        <v>-2.7356411602726298E-3</v>
      </c>
      <c r="BB2010" s="15">
        <f t="shared" si="376"/>
        <v>0.4029668420013125</v>
      </c>
      <c r="BC2010" s="15">
        <f t="shared" si="377"/>
        <v>-0.61751157847624083</v>
      </c>
      <c r="BD2010" s="15">
        <f t="shared" si="378"/>
        <v>-0.10652366954492806</v>
      </c>
      <c r="BE2010" s="15">
        <f t="shared" si="379"/>
        <v>-2.965028905258007</v>
      </c>
      <c r="BF2010" s="15">
        <f t="shared" si="380"/>
        <v>-11.297910949131783</v>
      </c>
      <c r="BG2010" s="63">
        <f t="shared" si="387"/>
        <v>9.7786993762034928</v>
      </c>
      <c r="BH2010" s="63">
        <f t="shared" si="387"/>
        <v>9.7894726175737006</v>
      </c>
      <c r="BI2010" s="63">
        <f t="shared" si="387"/>
        <v>9.7705253791329838</v>
      </c>
      <c r="BJ2010" s="63">
        <f t="shared" si="387"/>
        <v>9.8039400735741484</v>
      </c>
      <c r="BK2010" s="63">
        <f t="shared" si="387"/>
        <v>9.7452814473518927</v>
      </c>
      <c r="BL2010" s="63">
        <f t="shared" si="387"/>
        <v>9.8491703599934741</v>
      </c>
      <c r="BM2010" s="63">
        <f t="shared" si="387"/>
        <v>9.6676216473938421</v>
      </c>
      <c r="BN2010" s="63">
        <f t="shared" si="381"/>
        <v>9.9950024885659339</v>
      </c>
      <c r="BO2010" s="63"/>
      <c r="BP2010" s="63"/>
    </row>
    <row r="2011" spans="27:68" x14ac:dyDescent="0.2">
      <c r="AA2011" s="217">
        <f t="shared" si="360"/>
        <v>-8.7334910939675485E-3</v>
      </c>
      <c r="AB2011" s="218">
        <f t="shared" si="361"/>
        <v>8.7334910939675485E-3</v>
      </c>
      <c r="AC2011" s="218">
        <f t="shared" si="362"/>
        <v>0</v>
      </c>
      <c r="AD2011" s="219">
        <f t="shared" si="363"/>
        <v>0</v>
      </c>
      <c r="AH2011" s="15">
        <f t="shared" si="364"/>
        <v>-2.9058447674383151E-2</v>
      </c>
      <c r="AI2011" s="15">
        <f t="shared" si="365"/>
        <v>0.86784475089518831</v>
      </c>
      <c r="AJ2011" s="15">
        <f t="shared" si="366"/>
        <v>-0.34557801426238927</v>
      </c>
      <c r="AK2011" s="15">
        <f t="shared" si="367"/>
        <v>-0.57281307343954613</v>
      </c>
      <c r="AL2011" s="15">
        <f t="shared" si="368"/>
        <v>-1.797541498954438</v>
      </c>
      <c r="AM2011" s="15">
        <f t="shared" si="369"/>
        <v>-1.2569818375265711</v>
      </c>
      <c r="AN2011" s="63">
        <f t="shared" ref="AN2011:AT2020" si="388">$AU2011+$AB$7*SIN(AO2011)</f>
        <v>11.427189962028823</v>
      </c>
      <c r="AO2011" s="63">
        <f t="shared" si="388"/>
        <v>11.427367754312771</v>
      </c>
      <c r="AP2011" s="63">
        <f t="shared" si="388"/>
        <v>11.428089863368749</v>
      </c>
      <c r="AQ2011" s="63">
        <f t="shared" si="388"/>
        <v>11.431011199874796</v>
      </c>
      <c r="AR2011" s="63">
        <f t="shared" si="388"/>
        <v>11.442647265439536</v>
      </c>
      <c r="AS2011" s="63">
        <f t="shared" si="388"/>
        <v>11.486445582434989</v>
      </c>
      <c r="AT2011" s="63">
        <f t="shared" si="388"/>
        <v>11.626608381821566</v>
      </c>
      <c r="AU2011" s="63">
        <f t="shared" si="370"/>
        <v>11.961094544128683</v>
      </c>
      <c r="AV2011" s="217">
        <f t="shared" si="371"/>
        <v>-1.1469132254240177E-2</v>
      </c>
      <c r="AW2011" s="218">
        <f t="shared" si="372"/>
        <v>-9999</v>
      </c>
      <c r="AX2011" s="219">
        <f t="shared" si="373"/>
        <v>0</v>
      </c>
      <c r="AY2011" s="218">
        <f t="shared" si="374"/>
        <v>-9999</v>
      </c>
      <c r="AZ2011" s="63"/>
      <c r="BA2011" s="15">
        <f t="shared" si="375"/>
        <v>-2.7356411602726298E-3</v>
      </c>
      <c r="BB2011" s="15">
        <f t="shared" si="376"/>
        <v>0.4029668420013125</v>
      </c>
      <c r="BC2011" s="15">
        <f t="shared" si="377"/>
        <v>-0.61751157847624083</v>
      </c>
      <c r="BD2011" s="15">
        <f t="shared" si="378"/>
        <v>-0.10652366954492806</v>
      </c>
      <c r="BE2011" s="15">
        <f t="shared" si="379"/>
        <v>-2.965028905258007</v>
      </c>
      <c r="BF2011" s="15">
        <f t="shared" si="380"/>
        <v>-11.297910949131783</v>
      </c>
      <c r="BG2011" s="63">
        <f t="shared" ref="BG2011:BM2020" si="389">$BN2011+$BB$7*SIN(BH2011)</f>
        <v>9.7786993762034928</v>
      </c>
      <c r="BH2011" s="63">
        <f t="shared" si="389"/>
        <v>9.7894726175737006</v>
      </c>
      <c r="BI2011" s="63">
        <f t="shared" si="389"/>
        <v>9.7705253791329838</v>
      </c>
      <c r="BJ2011" s="63">
        <f t="shared" si="389"/>
        <v>9.8039400735741484</v>
      </c>
      <c r="BK2011" s="63">
        <f t="shared" si="389"/>
        <v>9.7452814473518927</v>
      </c>
      <c r="BL2011" s="63">
        <f t="shared" si="389"/>
        <v>9.8491703599934741</v>
      </c>
      <c r="BM2011" s="63">
        <f t="shared" si="389"/>
        <v>9.6676216473938421</v>
      </c>
      <c r="BN2011" s="63">
        <f t="shared" si="381"/>
        <v>9.9950024885659339</v>
      </c>
      <c r="BO2011" s="63"/>
      <c r="BP2011" s="63"/>
    </row>
    <row r="2012" spans="27:68" x14ac:dyDescent="0.2">
      <c r="AA2012" s="217">
        <f t="shared" si="360"/>
        <v>-8.7334910939675485E-3</v>
      </c>
      <c r="AB2012" s="218">
        <f t="shared" si="361"/>
        <v>8.7334910939675485E-3</v>
      </c>
      <c r="AC2012" s="218">
        <f t="shared" si="362"/>
        <v>0</v>
      </c>
      <c r="AD2012" s="219">
        <f t="shared" si="363"/>
        <v>0</v>
      </c>
      <c r="AH2012" s="15">
        <f t="shared" si="364"/>
        <v>-2.9058447674383151E-2</v>
      </c>
      <c r="AI2012" s="15">
        <f t="shared" si="365"/>
        <v>0.86784475089518831</v>
      </c>
      <c r="AJ2012" s="15">
        <f t="shared" si="366"/>
        <v>-0.34557801426238927</v>
      </c>
      <c r="AK2012" s="15">
        <f t="shared" si="367"/>
        <v>-0.57281307343954613</v>
      </c>
      <c r="AL2012" s="15">
        <f t="shared" si="368"/>
        <v>-1.797541498954438</v>
      </c>
      <c r="AM2012" s="15">
        <f t="shared" si="369"/>
        <v>-1.2569818375265711</v>
      </c>
      <c r="AN2012" s="63">
        <f t="shared" si="388"/>
        <v>11.427189962028823</v>
      </c>
      <c r="AO2012" s="63">
        <f t="shared" si="388"/>
        <v>11.427367754312771</v>
      </c>
      <c r="AP2012" s="63">
        <f t="shared" si="388"/>
        <v>11.428089863368749</v>
      </c>
      <c r="AQ2012" s="63">
        <f t="shared" si="388"/>
        <v>11.431011199874796</v>
      </c>
      <c r="AR2012" s="63">
        <f t="shared" si="388"/>
        <v>11.442647265439536</v>
      </c>
      <c r="AS2012" s="63">
        <f t="shared" si="388"/>
        <v>11.486445582434989</v>
      </c>
      <c r="AT2012" s="63">
        <f t="shared" si="388"/>
        <v>11.626608381821566</v>
      </c>
      <c r="AU2012" s="63">
        <f t="shared" si="370"/>
        <v>11.961094544128683</v>
      </c>
      <c r="AV2012" s="217">
        <f t="shared" si="371"/>
        <v>-1.1469132254240177E-2</v>
      </c>
      <c r="AW2012" s="218">
        <f t="shared" si="372"/>
        <v>-9999</v>
      </c>
      <c r="AX2012" s="219">
        <f t="shared" si="373"/>
        <v>0</v>
      </c>
      <c r="AY2012" s="218">
        <f t="shared" si="374"/>
        <v>-9999</v>
      </c>
      <c r="AZ2012" s="63"/>
      <c r="BA2012" s="15">
        <f t="shared" si="375"/>
        <v>-2.7356411602726298E-3</v>
      </c>
      <c r="BB2012" s="15">
        <f t="shared" si="376"/>
        <v>0.4029668420013125</v>
      </c>
      <c r="BC2012" s="15">
        <f t="shared" si="377"/>
        <v>-0.61751157847624083</v>
      </c>
      <c r="BD2012" s="15">
        <f t="shared" si="378"/>
        <v>-0.10652366954492806</v>
      </c>
      <c r="BE2012" s="15">
        <f t="shared" si="379"/>
        <v>-2.965028905258007</v>
      </c>
      <c r="BF2012" s="15">
        <f t="shared" si="380"/>
        <v>-11.297910949131783</v>
      </c>
      <c r="BG2012" s="63">
        <f t="shared" si="389"/>
        <v>9.7786993762034928</v>
      </c>
      <c r="BH2012" s="63">
        <f t="shared" si="389"/>
        <v>9.7894726175737006</v>
      </c>
      <c r="BI2012" s="63">
        <f t="shared" si="389"/>
        <v>9.7705253791329838</v>
      </c>
      <c r="BJ2012" s="63">
        <f t="shared" si="389"/>
        <v>9.8039400735741484</v>
      </c>
      <c r="BK2012" s="63">
        <f t="shared" si="389"/>
        <v>9.7452814473518927</v>
      </c>
      <c r="BL2012" s="63">
        <f t="shared" si="389"/>
        <v>9.8491703599934741</v>
      </c>
      <c r="BM2012" s="63">
        <f t="shared" si="389"/>
        <v>9.6676216473938421</v>
      </c>
      <c r="BN2012" s="63">
        <f t="shared" si="381"/>
        <v>9.9950024885659339</v>
      </c>
      <c r="BO2012" s="63"/>
      <c r="BP2012" s="63"/>
    </row>
    <row r="2013" spans="27:68" x14ac:dyDescent="0.2">
      <c r="AA2013" s="217">
        <f t="shared" si="360"/>
        <v>-8.7334910939675485E-3</v>
      </c>
      <c r="AB2013" s="218">
        <f t="shared" si="361"/>
        <v>8.7334910939675485E-3</v>
      </c>
      <c r="AC2013" s="218">
        <f t="shared" si="362"/>
        <v>0</v>
      </c>
      <c r="AD2013" s="219">
        <f t="shared" si="363"/>
        <v>0</v>
      </c>
      <c r="AH2013" s="15">
        <f t="shared" si="364"/>
        <v>-2.9058447674383151E-2</v>
      </c>
      <c r="AI2013" s="15">
        <f t="shared" si="365"/>
        <v>0.86784475089518831</v>
      </c>
      <c r="AJ2013" s="15">
        <f t="shared" si="366"/>
        <v>-0.34557801426238927</v>
      </c>
      <c r="AK2013" s="15">
        <f t="shared" si="367"/>
        <v>-0.57281307343954613</v>
      </c>
      <c r="AL2013" s="15">
        <f t="shared" si="368"/>
        <v>-1.797541498954438</v>
      </c>
      <c r="AM2013" s="15">
        <f t="shared" si="369"/>
        <v>-1.2569818375265711</v>
      </c>
      <c r="AN2013" s="63">
        <f t="shared" si="388"/>
        <v>11.427189962028823</v>
      </c>
      <c r="AO2013" s="63">
        <f t="shared" si="388"/>
        <v>11.427367754312771</v>
      </c>
      <c r="AP2013" s="63">
        <f t="shared" si="388"/>
        <v>11.428089863368749</v>
      </c>
      <c r="AQ2013" s="63">
        <f t="shared" si="388"/>
        <v>11.431011199874796</v>
      </c>
      <c r="AR2013" s="63">
        <f t="shared" si="388"/>
        <v>11.442647265439536</v>
      </c>
      <c r="AS2013" s="63">
        <f t="shared" si="388"/>
        <v>11.486445582434989</v>
      </c>
      <c r="AT2013" s="63">
        <f t="shared" si="388"/>
        <v>11.626608381821566</v>
      </c>
      <c r="AU2013" s="63">
        <f t="shared" si="370"/>
        <v>11.961094544128683</v>
      </c>
      <c r="AV2013" s="217">
        <f t="shared" si="371"/>
        <v>-1.1469132254240177E-2</v>
      </c>
      <c r="AW2013" s="218">
        <f t="shared" si="372"/>
        <v>-9999</v>
      </c>
      <c r="AX2013" s="219">
        <f t="shared" si="373"/>
        <v>0</v>
      </c>
      <c r="AY2013" s="218">
        <f t="shared" si="374"/>
        <v>-9999</v>
      </c>
      <c r="AZ2013" s="63"/>
      <c r="BA2013" s="15">
        <f t="shared" si="375"/>
        <v>-2.7356411602726298E-3</v>
      </c>
      <c r="BB2013" s="15">
        <f t="shared" si="376"/>
        <v>0.4029668420013125</v>
      </c>
      <c r="BC2013" s="15">
        <f t="shared" si="377"/>
        <v>-0.61751157847624083</v>
      </c>
      <c r="BD2013" s="15">
        <f t="shared" si="378"/>
        <v>-0.10652366954492806</v>
      </c>
      <c r="BE2013" s="15">
        <f t="shared" si="379"/>
        <v>-2.965028905258007</v>
      </c>
      <c r="BF2013" s="15">
        <f t="shared" si="380"/>
        <v>-11.297910949131783</v>
      </c>
      <c r="BG2013" s="63">
        <f t="shared" si="389"/>
        <v>9.7786993762034928</v>
      </c>
      <c r="BH2013" s="63">
        <f t="shared" si="389"/>
        <v>9.7894726175737006</v>
      </c>
      <c r="BI2013" s="63">
        <f t="shared" si="389"/>
        <v>9.7705253791329838</v>
      </c>
      <c r="BJ2013" s="63">
        <f t="shared" si="389"/>
        <v>9.8039400735741484</v>
      </c>
      <c r="BK2013" s="63">
        <f t="shared" si="389"/>
        <v>9.7452814473518927</v>
      </c>
      <c r="BL2013" s="63">
        <f t="shared" si="389"/>
        <v>9.8491703599934741</v>
      </c>
      <c r="BM2013" s="63">
        <f t="shared" si="389"/>
        <v>9.6676216473938421</v>
      </c>
      <c r="BN2013" s="63">
        <f t="shared" si="381"/>
        <v>9.9950024885659339</v>
      </c>
      <c r="BO2013" s="63"/>
      <c r="BP2013" s="63"/>
    </row>
    <row r="2014" spans="27:68" x14ac:dyDescent="0.2">
      <c r="AA2014" s="217">
        <f t="shared" si="360"/>
        <v>-8.7334910939675485E-3</v>
      </c>
      <c r="AB2014" s="218">
        <f t="shared" si="361"/>
        <v>8.7334910939675485E-3</v>
      </c>
      <c r="AC2014" s="218">
        <f t="shared" si="362"/>
        <v>0</v>
      </c>
      <c r="AD2014" s="219">
        <f t="shared" si="363"/>
        <v>0</v>
      </c>
      <c r="AH2014" s="15">
        <f t="shared" si="364"/>
        <v>-2.9058447674383151E-2</v>
      </c>
      <c r="AI2014" s="15">
        <f t="shared" si="365"/>
        <v>0.86784475089518831</v>
      </c>
      <c r="AJ2014" s="15">
        <f t="shared" si="366"/>
        <v>-0.34557801426238927</v>
      </c>
      <c r="AK2014" s="15">
        <f t="shared" si="367"/>
        <v>-0.57281307343954613</v>
      </c>
      <c r="AL2014" s="15">
        <f t="shared" si="368"/>
        <v>-1.797541498954438</v>
      </c>
      <c r="AM2014" s="15">
        <f t="shared" si="369"/>
        <v>-1.2569818375265711</v>
      </c>
      <c r="AN2014" s="63">
        <f t="shared" si="388"/>
        <v>11.427189962028823</v>
      </c>
      <c r="AO2014" s="63">
        <f t="shared" si="388"/>
        <v>11.427367754312771</v>
      </c>
      <c r="AP2014" s="63">
        <f t="shared" si="388"/>
        <v>11.428089863368749</v>
      </c>
      <c r="AQ2014" s="63">
        <f t="shared" si="388"/>
        <v>11.431011199874796</v>
      </c>
      <c r="AR2014" s="63">
        <f t="shared" si="388"/>
        <v>11.442647265439536</v>
      </c>
      <c r="AS2014" s="63">
        <f t="shared" si="388"/>
        <v>11.486445582434989</v>
      </c>
      <c r="AT2014" s="63">
        <f t="shared" si="388"/>
        <v>11.626608381821566</v>
      </c>
      <c r="AU2014" s="63">
        <f t="shared" si="370"/>
        <v>11.961094544128683</v>
      </c>
      <c r="AV2014" s="217">
        <f t="shared" si="371"/>
        <v>-1.1469132254240177E-2</v>
      </c>
      <c r="AW2014" s="218">
        <f t="shared" si="372"/>
        <v>-9999</v>
      </c>
      <c r="AX2014" s="219">
        <f t="shared" si="373"/>
        <v>0</v>
      </c>
      <c r="AY2014" s="218">
        <f t="shared" si="374"/>
        <v>-9999</v>
      </c>
      <c r="AZ2014" s="63"/>
      <c r="BA2014" s="15">
        <f t="shared" si="375"/>
        <v>-2.7356411602726298E-3</v>
      </c>
      <c r="BB2014" s="15">
        <f t="shared" si="376"/>
        <v>0.4029668420013125</v>
      </c>
      <c r="BC2014" s="15">
        <f t="shared" si="377"/>
        <v>-0.61751157847624083</v>
      </c>
      <c r="BD2014" s="15">
        <f t="shared" si="378"/>
        <v>-0.10652366954492806</v>
      </c>
      <c r="BE2014" s="15">
        <f t="shared" si="379"/>
        <v>-2.965028905258007</v>
      </c>
      <c r="BF2014" s="15">
        <f t="shared" si="380"/>
        <v>-11.297910949131783</v>
      </c>
      <c r="BG2014" s="63">
        <f t="shared" si="389"/>
        <v>9.7786993762034928</v>
      </c>
      <c r="BH2014" s="63">
        <f t="shared" si="389"/>
        <v>9.7894726175737006</v>
      </c>
      <c r="BI2014" s="63">
        <f t="shared" si="389"/>
        <v>9.7705253791329838</v>
      </c>
      <c r="BJ2014" s="63">
        <f t="shared" si="389"/>
        <v>9.8039400735741484</v>
      </c>
      <c r="BK2014" s="63">
        <f t="shared" si="389"/>
        <v>9.7452814473518927</v>
      </c>
      <c r="BL2014" s="63">
        <f t="shared" si="389"/>
        <v>9.8491703599934741</v>
      </c>
      <c r="BM2014" s="63">
        <f t="shared" si="389"/>
        <v>9.6676216473938421</v>
      </c>
      <c r="BN2014" s="63">
        <f t="shared" si="381"/>
        <v>9.9950024885659339</v>
      </c>
      <c r="BO2014" s="63"/>
      <c r="BP2014" s="63"/>
    </row>
    <row r="2015" spans="27:68" x14ac:dyDescent="0.2">
      <c r="AA2015" s="217">
        <f t="shared" si="360"/>
        <v>-8.7334910939675485E-3</v>
      </c>
      <c r="AB2015" s="218">
        <f t="shared" si="361"/>
        <v>8.7334910939675485E-3</v>
      </c>
      <c r="AC2015" s="218">
        <f t="shared" si="362"/>
        <v>0</v>
      </c>
      <c r="AD2015" s="219">
        <f t="shared" si="363"/>
        <v>0</v>
      </c>
      <c r="AH2015" s="15">
        <f t="shared" si="364"/>
        <v>-2.9058447674383151E-2</v>
      </c>
      <c r="AI2015" s="15">
        <f t="shared" si="365"/>
        <v>0.86784475089518831</v>
      </c>
      <c r="AJ2015" s="15">
        <f t="shared" si="366"/>
        <v>-0.34557801426238927</v>
      </c>
      <c r="AK2015" s="15">
        <f t="shared" si="367"/>
        <v>-0.57281307343954613</v>
      </c>
      <c r="AL2015" s="15">
        <f t="shared" si="368"/>
        <v>-1.797541498954438</v>
      </c>
      <c r="AM2015" s="15">
        <f t="shared" si="369"/>
        <v>-1.2569818375265711</v>
      </c>
      <c r="AN2015" s="63">
        <f t="shared" si="388"/>
        <v>11.427189962028823</v>
      </c>
      <c r="AO2015" s="63">
        <f t="shared" si="388"/>
        <v>11.427367754312771</v>
      </c>
      <c r="AP2015" s="63">
        <f t="shared" si="388"/>
        <v>11.428089863368749</v>
      </c>
      <c r="AQ2015" s="63">
        <f t="shared" si="388"/>
        <v>11.431011199874796</v>
      </c>
      <c r="AR2015" s="63">
        <f t="shared" si="388"/>
        <v>11.442647265439536</v>
      </c>
      <c r="AS2015" s="63">
        <f t="shared" si="388"/>
        <v>11.486445582434989</v>
      </c>
      <c r="AT2015" s="63">
        <f t="shared" si="388"/>
        <v>11.626608381821566</v>
      </c>
      <c r="AU2015" s="63">
        <f t="shared" si="370"/>
        <v>11.961094544128683</v>
      </c>
      <c r="AV2015" s="217">
        <f t="shared" si="371"/>
        <v>-1.1469132254240177E-2</v>
      </c>
      <c r="AW2015" s="218">
        <f t="shared" si="372"/>
        <v>-9999</v>
      </c>
      <c r="AX2015" s="219">
        <f t="shared" si="373"/>
        <v>0</v>
      </c>
      <c r="AY2015" s="218">
        <f t="shared" si="374"/>
        <v>-9999</v>
      </c>
      <c r="AZ2015" s="63"/>
      <c r="BA2015" s="15">
        <f t="shared" si="375"/>
        <v>-2.7356411602726298E-3</v>
      </c>
      <c r="BB2015" s="15">
        <f t="shared" si="376"/>
        <v>0.4029668420013125</v>
      </c>
      <c r="BC2015" s="15">
        <f t="shared" si="377"/>
        <v>-0.61751157847624083</v>
      </c>
      <c r="BD2015" s="15">
        <f t="shared" si="378"/>
        <v>-0.10652366954492806</v>
      </c>
      <c r="BE2015" s="15">
        <f t="shared" si="379"/>
        <v>-2.965028905258007</v>
      </c>
      <c r="BF2015" s="15">
        <f t="shared" si="380"/>
        <v>-11.297910949131783</v>
      </c>
      <c r="BG2015" s="63">
        <f t="shared" si="389"/>
        <v>9.7786993762034928</v>
      </c>
      <c r="BH2015" s="63">
        <f t="shared" si="389"/>
        <v>9.7894726175737006</v>
      </c>
      <c r="BI2015" s="63">
        <f t="shared" si="389"/>
        <v>9.7705253791329838</v>
      </c>
      <c r="BJ2015" s="63">
        <f t="shared" si="389"/>
        <v>9.8039400735741484</v>
      </c>
      <c r="BK2015" s="63">
        <f t="shared" si="389"/>
        <v>9.7452814473518927</v>
      </c>
      <c r="BL2015" s="63">
        <f t="shared" si="389"/>
        <v>9.8491703599934741</v>
      </c>
      <c r="BM2015" s="63">
        <f t="shared" si="389"/>
        <v>9.6676216473938421</v>
      </c>
      <c r="BN2015" s="63">
        <f t="shared" si="381"/>
        <v>9.9950024885659339</v>
      </c>
      <c r="BO2015" s="63"/>
      <c r="BP2015" s="63"/>
    </row>
    <row r="2016" spans="27:68" x14ac:dyDescent="0.2">
      <c r="AA2016" s="217">
        <f t="shared" si="360"/>
        <v>-8.7334910939675485E-3</v>
      </c>
      <c r="AB2016" s="218">
        <f t="shared" si="361"/>
        <v>8.7334910939675485E-3</v>
      </c>
      <c r="AC2016" s="218">
        <f t="shared" si="362"/>
        <v>0</v>
      </c>
      <c r="AD2016" s="219">
        <f t="shared" si="363"/>
        <v>0</v>
      </c>
      <c r="AH2016" s="15">
        <f t="shared" si="364"/>
        <v>-2.9058447674383151E-2</v>
      </c>
      <c r="AI2016" s="15">
        <f t="shared" si="365"/>
        <v>0.86784475089518831</v>
      </c>
      <c r="AJ2016" s="15">
        <f t="shared" si="366"/>
        <v>-0.34557801426238927</v>
      </c>
      <c r="AK2016" s="15">
        <f t="shared" si="367"/>
        <v>-0.57281307343954613</v>
      </c>
      <c r="AL2016" s="15">
        <f t="shared" si="368"/>
        <v>-1.797541498954438</v>
      </c>
      <c r="AM2016" s="15">
        <f t="shared" si="369"/>
        <v>-1.2569818375265711</v>
      </c>
      <c r="AN2016" s="63">
        <f t="shared" si="388"/>
        <v>11.427189962028823</v>
      </c>
      <c r="AO2016" s="63">
        <f t="shared" si="388"/>
        <v>11.427367754312771</v>
      </c>
      <c r="AP2016" s="63">
        <f t="shared" si="388"/>
        <v>11.428089863368749</v>
      </c>
      <c r="AQ2016" s="63">
        <f t="shared" si="388"/>
        <v>11.431011199874796</v>
      </c>
      <c r="AR2016" s="63">
        <f t="shared" si="388"/>
        <v>11.442647265439536</v>
      </c>
      <c r="AS2016" s="63">
        <f t="shared" si="388"/>
        <v>11.486445582434989</v>
      </c>
      <c r="AT2016" s="63">
        <f t="shared" si="388"/>
        <v>11.626608381821566</v>
      </c>
      <c r="AU2016" s="63">
        <f t="shared" si="370"/>
        <v>11.961094544128683</v>
      </c>
      <c r="AV2016" s="217">
        <f t="shared" si="371"/>
        <v>-1.1469132254240177E-2</v>
      </c>
      <c r="AW2016" s="218">
        <f t="shared" si="372"/>
        <v>-9999</v>
      </c>
      <c r="AX2016" s="219">
        <f t="shared" si="373"/>
        <v>0</v>
      </c>
      <c r="AY2016" s="218">
        <f t="shared" si="374"/>
        <v>-9999</v>
      </c>
      <c r="AZ2016" s="63"/>
      <c r="BA2016" s="15">
        <f t="shared" si="375"/>
        <v>-2.7356411602726298E-3</v>
      </c>
      <c r="BB2016" s="15">
        <f t="shared" si="376"/>
        <v>0.4029668420013125</v>
      </c>
      <c r="BC2016" s="15">
        <f t="shared" si="377"/>
        <v>-0.61751157847624083</v>
      </c>
      <c r="BD2016" s="15">
        <f t="shared" si="378"/>
        <v>-0.10652366954492806</v>
      </c>
      <c r="BE2016" s="15">
        <f t="shared" si="379"/>
        <v>-2.965028905258007</v>
      </c>
      <c r="BF2016" s="15">
        <f t="shared" si="380"/>
        <v>-11.297910949131783</v>
      </c>
      <c r="BG2016" s="63">
        <f t="shared" si="389"/>
        <v>9.7786993762034928</v>
      </c>
      <c r="BH2016" s="63">
        <f t="shared" si="389"/>
        <v>9.7894726175737006</v>
      </c>
      <c r="BI2016" s="63">
        <f t="shared" si="389"/>
        <v>9.7705253791329838</v>
      </c>
      <c r="BJ2016" s="63">
        <f t="shared" si="389"/>
        <v>9.8039400735741484</v>
      </c>
      <c r="BK2016" s="63">
        <f t="shared" si="389"/>
        <v>9.7452814473518927</v>
      </c>
      <c r="BL2016" s="63">
        <f t="shared" si="389"/>
        <v>9.8491703599934741</v>
      </c>
      <c r="BM2016" s="63">
        <f t="shared" si="389"/>
        <v>9.6676216473938421</v>
      </c>
      <c r="BN2016" s="63">
        <f t="shared" si="381"/>
        <v>9.9950024885659339</v>
      </c>
      <c r="BO2016" s="63"/>
      <c r="BP2016" s="63"/>
    </row>
    <row r="2017" spans="27:68" x14ac:dyDescent="0.2">
      <c r="AA2017" s="217">
        <f t="shared" si="360"/>
        <v>-8.7334910939675485E-3</v>
      </c>
      <c r="AB2017" s="218">
        <f t="shared" si="361"/>
        <v>8.7334910939675485E-3</v>
      </c>
      <c r="AC2017" s="218">
        <f t="shared" si="362"/>
        <v>0</v>
      </c>
      <c r="AD2017" s="219">
        <f t="shared" si="363"/>
        <v>0</v>
      </c>
      <c r="AH2017" s="15">
        <f t="shared" si="364"/>
        <v>-2.9058447674383151E-2</v>
      </c>
      <c r="AI2017" s="15">
        <f t="shared" si="365"/>
        <v>0.86784475089518831</v>
      </c>
      <c r="AJ2017" s="15">
        <f t="shared" si="366"/>
        <v>-0.34557801426238927</v>
      </c>
      <c r="AK2017" s="15">
        <f t="shared" si="367"/>
        <v>-0.57281307343954613</v>
      </c>
      <c r="AL2017" s="15">
        <f t="shared" si="368"/>
        <v>-1.797541498954438</v>
      </c>
      <c r="AM2017" s="15">
        <f t="shared" si="369"/>
        <v>-1.2569818375265711</v>
      </c>
      <c r="AN2017" s="63">
        <f t="shared" si="388"/>
        <v>11.427189962028823</v>
      </c>
      <c r="AO2017" s="63">
        <f t="shared" si="388"/>
        <v>11.427367754312771</v>
      </c>
      <c r="AP2017" s="63">
        <f t="shared" si="388"/>
        <v>11.428089863368749</v>
      </c>
      <c r="AQ2017" s="63">
        <f t="shared" si="388"/>
        <v>11.431011199874796</v>
      </c>
      <c r="AR2017" s="63">
        <f t="shared" si="388"/>
        <v>11.442647265439536</v>
      </c>
      <c r="AS2017" s="63">
        <f t="shared" si="388"/>
        <v>11.486445582434989</v>
      </c>
      <c r="AT2017" s="63">
        <f t="shared" si="388"/>
        <v>11.626608381821566</v>
      </c>
      <c r="AU2017" s="63">
        <f t="shared" si="370"/>
        <v>11.961094544128683</v>
      </c>
      <c r="AV2017" s="217">
        <f t="shared" si="371"/>
        <v>-1.1469132254240177E-2</v>
      </c>
      <c r="AW2017" s="218">
        <f t="shared" si="372"/>
        <v>-9999</v>
      </c>
      <c r="AX2017" s="219">
        <f t="shared" si="373"/>
        <v>0</v>
      </c>
      <c r="AY2017" s="218">
        <f t="shared" si="374"/>
        <v>-9999</v>
      </c>
      <c r="AZ2017" s="63"/>
      <c r="BA2017" s="15">
        <f t="shared" si="375"/>
        <v>-2.7356411602726298E-3</v>
      </c>
      <c r="BB2017" s="15">
        <f t="shared" si="376"/>
        <v>0.4029668420013125</v>
      </c>
      <c r="BC2017" s="15">
        <f t="shared" si="377"/>
        <v>-0.61751157847624083</v>
      </c>
      <c r="BD2017" s="15">
        <f t="shared" si="378"/>
        <v>-0.10652366954492806</v>
      </c>
      <c r="BE2017" s="15">
        <f t="shared" si="379"/>
        <v>-2.965028905258007</v>
      </c>
      <c r="BF2017" s="15">
        <f t="shared" si="380"/>
        <v>-11.297910949131783</v>
      </c>
      <c r="BG2017" s="63">
        <f t="shared" si="389"/>
        <v>9.7786993762034928</v>
      </c>
      <c r="BH2017" s="63">
        <f t="shared" si="389"/>
        <v>9.7894726175737006</v>
      </c>
      <c r="BI2017" s="63">
        <f t="shared" si="389"/>
        <v>9.7705253791329838</v>
      </c>
      <c r="BJ2017" s="63">
        <f t="shared" si="389"/>
        <v>9.8039400735741484</v>
      </c>
      <c r="BK2017" s="63">
        <f t="shared" si="389"/>
        <v>9.7452814473518927</v>
      </c>
      <c r="BL2017" s="63">
        <f t="shared" si="389"/>
        <v>9.8491703599934741</v>
      </c>
      <c r="BM2017" s="63">
        <f t="shared" si="389"/>
        <v>9.6676216473938421</v>
      </c>
      <c r="BN2017" s="63">
        <f t="shared" si="381"/>
        <v>9.9950024885659339</v>
      </c>
      <c r="BO2017" s="63"/>
      <c r="BP2017" s="63"/>
    </row>
    <row r="2018" spans="27:68" x14ac:dyDescent="0.2">
      <c r="AA2018" s="217">
        <f t="shared" si="360"/>
        <v>-8.7334910939675485E-3</v>
      </c>
      <c r="AB2018" s="218">
        <f t="shared" si="361"/>
        <v>8.7334910939675485E-3</v>
      </c>
      <c r="AC2018" s="218">
        <f t="shared" si="362"/>
        <v>0</v>
      </c>
      <c r="AD2018" s="219">
        <f t="shared" si="363"/>
        <v>0</v>
      </c>
      <c r="AH2018" s="15">
        <f t="shared" si="364"/>
        <v>-2.9058447674383151E-2</v>
      </c>
      <c r="AI2018" s="15">
        <f t="shared" si="365"/>
        <v>0.86784475089518831</v>
      </c>
      <c r="AJ2018" s="15">
        <f t="shared" si="366"/>
        <v>-0.34557801426238927</v>
      </c>
      <c r="AK2018" s="15">
        <f t="shared" si="367"/>
        <v>-0.57281307343954613</v>
      </c>
      <c r="AL2018" s="15">
        <f t="shared" si="368"/>
        <v>-1.797541498954438</v>
      </c>
      <c r="AM2018" s="15">
        <f t="shared" si="369"/>
        <v>-1.2569818375265711</v>
      </c>
      <c r="AN2018" s="63">
        <f t="shared" si="388"/>
        <v>11.427189962028823</v>
      </c>
      <c r="AO2018" s="63">
        <f t="shared" si="388"/>
        <v>11.427367754312771</v>
      </c>
      <c r="AP2018" s="63">
        <f t="shared" si="388"/>
        <v>11.428089863368749</v>
      </c>
      <c r="AQ2018" s="63">
        <f t="shared" si="388"/>
        <v>11.431011199874796</v>
      </c>
      <c r="AR2018" s="63">
        <f t="shared" si="388"/>
        <v>11.442647265439536</v>
      </c>
      <c r="AS2018" s="63">
        <f t="shared" si="388"/>
        <v>11.486445582434989</v>
      </c>
      <c r="AT2018" s="63">
        <f t="shared" si="388"/>
        <v>11.626608381821566</v>
      </c>
      <c r="AU2018" s="63">
        <f t="shared" si="370"/>
        <v>11.961094544128683</v>
      </c>
      <c r="AV2018" s="217">
        <f t="shared" si="371"/>
        <v>-1.1469132254240177E-2</v>
      </c>
      <c r="AW2018" s="218">
        <f t="shared" si="372"/>
        <v>-9999</v>
      </c>
      <c r="AX2018" s="219">
        <f t="shared" si="373"/>
        <v>0</v>
      </c>
      <c r="AY2018" s="218">
        <f t="shared" si="374"/>
        <v>-9999</v>
      </c>
      <c r="AZ2018" s="63"/>
      <c r="BA2018" s="15">
        <f t="shared" si="375"/>
        <v>-2.7356411602726298E-3</v>
      </c>
      <c r="BB2018" s="15">
        <f t="shared" si="376"/>
        <v>0.4029668420013125</v>
      </c>
      <c r="BC2018" s="15">
        <f t="shared" si="377"/>
        <v>-0.61751157847624083</v>
      </c>
      <c r="BD2018" s="15">
        <f t="shared" si="378"/>
        <v>-0.10652366954492806</v>
      </c>
      <c r="BE2018" s="15">
        <f t="shared" si="379"/>
        <v>-2.965028905258007</v>
      </c>
      <c r="BF2018" s="15">
        <f t="shared" si="380"/>
        <v>-11.297910949131783</v>
      </c>
      <c r="BG2018" s="63">
        <f t="shared" si="389"/>
        <v>9.7786993762034928</v>
      </c>
      <c r="BH2018" s="63">
        <f t="shared" si="389"/>
        <v>9.7894726175737006</v>
      </c>
      <c r="BI2018" s="63">
        <f t="shared" si="389"/>
        <v>9.7705253791329838</v>
      </c>
      <c r="BJ2018" s="63">
        <f t="shared" si="389"/>
        <v>9.8039400735741484</v>
      </c>
      <c r="BK2018" s="63">
        <f t="shared" si="389"/>
        <v>9.7452814473518927</v>
      </c>
      <c r="BL2018" s="63">
        <f t="shared" si="389"/>
        <v>9.8491703599934741</v>
      </c>
      <c r="BM2018" s="63">
        <f t="shared" si="389"/>
        <v>9.6676216473938421</v>
      </c>
      <c r="BN2018" s="63">
        <f t="shared" si="381"/>
        <v>9.9950024885659339</v>
      </c>
      <c r="BO2018" s="63"/>
      <c r="BP2018" s="63"/>
    </row>
    <row r="2019" spans="27:68" x14ac:dyDescent="0.2">
      <c r="AA2019" s="217">
        <f t="shared" si="360"/>
        <v>-8.7334910939675485E-3</v>
      </c>
      <c r="AB2019" s="218">
        <f t="shared" si="361"/>
        <v>8.7334910939675485E-3</v>
      </c>
      <c r="AC2019" s="218">
        <f t="shared" si="362"/>
        <v>0</v>
      </c>
      <c r="AD2019" s="219">
        <f t="shared" si="363"/>
        <v>0</v>
      </c>
      <c r="AH2019" s="15">
        <f t="shared" si="364"/>
        <v>-2.9058447674383151E-2</v>
      </c>
      <c r="AI2019" s="15">
        <f t="shared" si="365"/>
        <v>0.86784475089518831</v>
      </c>
      <c r="AJ2019" s="15">
        <f t="shared" si="366"/>
        <v>-0.34557801426238927</v>
      </c>
      <c r="AK2019" s="15">
        <f t="shared" si="367"/>
        <v>-0.57281307343954613</v>
      </c>
      <c r="AL2019" s="15">
        <f t="shared" si="368"/>
        <v>-1.797541498954438</v>
      </c>
      <c r="AM2019" s="15">
        <f t="shared" si="369"/>
        <v>-1.2569818375265711</v>
      </c>
      <c r="AN2019" s="63">
        <f t="shared" si="388"/>
        <v>11.427189962028823</v>
      </c>
      <c r="AO2019" s="63">
        <f t="shared" si="388"/>
        <v>11.427367754312771</v>
      </c>
      <c r="AP2019" s="63">
        <f t="shared" si="388"/>
        <v>11.428089863368749</v>
      </c>
      <c r="AQ2019" s="63">
        <f t="shared" si="388"/>
        <v>11.431011199874796</v>
      </c>
      <c r="AR2019" s="63">
        <f t="shared" si="388"/>
        <v>11.442647265439536</v>
      </c>
      <c r="AS2019" s="63">
        <f t="shared" si="388"/>
        <v>11.486445582434989</v>
      </c>
      <c r="AT2019" s="63">
        <f t="shared" si="388"/>
        <v>11.626608381821566</v>
      </c>
      <c r="AU2019" s="63">
        <f t="shared" si="370"/>
        <v>11.961094544128683</v>
      </c>
      <c r="AV2019" s="217">
        <f t="shared" si="371"/>
        <v>-1.1469132254240177E-2</v>
      </c>
      <c r="AW2019" s="218">
        <f t="shared" si="372"/>
        <v>-9999</v>
      </c>
      <c r="AX2019" s="219">
        <f t="shared" si="373"/>
        <v>0</v>
      </c>
      <c r="AY2019" s="218">
        <f t="shared" si="374"/>
        <v>-9999</v>
      </c>
      <c r="AZ2019" s="63"/>
      <c r="BA2019" s="15">
        <f t="shared" si="375"/>
        <v>-2.7356411602726298E-3</v>
      </c>
      <c r="BB2019" s="15">
        <f t="shared" si="376"/>
        <v>0.4029668420013125</v>
      </c>
      <c r="BC2019" s="15">
        <f t="shared" si="377"/>
        <v>-0.61751157847624083</v>
      </c>
      <c r="BD2019" s="15">
        <f t="shared" si="378"/>
        <v>-0.10652366954492806</v>
      </c>
      <c r="BE2019" s="15">
        <f t="shared" si="379"/>
        <v>-2.965028905258007</v>
      </c>
      <c r="BF2019" s="15">
        <f t="shared" si="380"/>
        <v>-11.297910949131783</v>
      </c>
      <c r="BG2019" s="63">
        <f t="shared" si="389"/>
        <v>9.7786993762034928</v>
      </c>
      <c r="BH2019" s="63">
        <f t="shared" si="389"/>
        <v>9.7894726175737006</v>
      </c>
      <c r="BI2019" s="63">
        <f t="shared" si="389"/>
        <v>9.7705253791329838</v>
      </c>
      <c r="BJ2019" s="63">
        <f t="shared" si="389"/>
        <v>9.8039400735741484</v>
      </c>
      <c r="BK2019" s="63">
        <f t="shared" si="389"/>
        <v>9.7452814473518927</v>
      </c>
      <c r="BL2019" s="63">
        <f t="shared" si="389"/>
        <v>9.8491703599934741</v>
      </c>
      <c r="BM2019" s="63">
        <f t="shared" si="389"/>
        <v>9.6676216473938421</v>
      </c>
      <c r="BN2019" s="63">
        <f t="shared" si="381"/>
        <v>9.9950024885659339</v>
      </c>
      <c r="BO2019" s="63"/>
      <c r="BP2019" s="63"/>
    </row>
    <row r="2020" spans="27:68" x14ac:dyDescent="0.2">
      <c r="AA2020" s="217">
        <f t="shared" si="360"/>
        <v>-8.7334910939675485E-3</v>
      </c>
      <c r="AB2020" s="218">
        <f t="shared" si="361"/>
        <v>8.7334910939675485E-3</v>
      </c>
      <c r="AC2020" s="218">
        <f t="shared" si="362"/>
        <v>0</v>
      </c>
      <c r="AD2020" s="219">
        <f t="shared" si="363"/>
        <v>0</v>
      </c>
      <c r="AH2020" s="15">
        <f t="shared" si="364"/>
        <v>-2.9058447674383151E-2</v>
      </c>
      <c r="AI2020" s="15">
        <f t="shared" si="365"/>
        <v>0.86784475089518831</v>
      </c>
      <c r="AJ2020" s="15">
        <f t="shared" si="366"/>
        <v>-0.34557801426238927</v>
      </c>
      <c r="AK2020" s="15">
        <f t="shared" si="367"/>
        <v>-0.57281307343954613</v>
      </c>
      <c r="AL2020" s="15">
        <f t="shared" si="368"/>
        <v>-1.797541498954438</v>
      </c>
      <c r="AM2020" s="15">
        <f t="shared" si="369"/>
        <v>-1.2569818375265711</v>
      </c>
      <c r="AN2020" s="63">
        <f t="shared" si="388"/>
        <v>11.427189962028823</v>
      </c>
      <c r="AO2020" s="63">
        <f t="shared" si="388"/>
        <v>11.427367754312771</v>
      </c>
      <c r="AP2020" s="63">
        <f t="shared" si="388"/>
        <v>11.428089863368749</v>
      </c>
      <c r="AQ2020" s="63">
        <f t="shared" si="388"/>
        <v>11.431011199874796</v>
      </c>
      <c r="AR2020" s="63">
        <f t="shared" si="388"/>
        <v>11.442647265439536</v>
      </c>
      <c r="AS2020" s="63">
        <f t="shared" si="388"/>
        <v>11.486445582434989</v>
      </c>
      <c r="AT2020" s="63">
        <f t="shared" si="388"/>
        <v>11.626608381821566</v>
      </c>
      <c r="AU2020" s="63">
        <f t="shared" si="370"/>
        <v>11.961094544128683</v>
      </c>
      <c r="AV2020" s="217">
        <f t="shared" si="371"/>
        <v>-1.1469132254240177E-2</v>
      </c>
      <c r="AW2020" s="218">
        <f t="shared" si="372"/>
        <v>-9999</v>
      </c>
      <c r="AX2020" s="219">
        <f t="shared" si="373"/>
        <v>0</v>
      </c>
      <c r="AY2020" s="218">
        <f t="shared" si="374"/>
        <v>-9999</v>
      </c>
      <c r="AZ2020" s="63"/>
      <c r="BA2020" s="15">
        <f t="shared" si="375"/>
        <v>-2.7356411602726298E-3</v>
      </c>
      <c r="BB2020" s="15">
        <f t="shared" si="376"/>
        <v>0.4029668420013125</v>
      </c>
      <c r="BC2020" s="15">
        <f t="shared" si="377"/>
        <v>-0.61751157847624083</v>
      </c>
      <c r="BD2020" s="15">
        <f t="shared" si="378"/>
        <v>-0.10652366954492806</v>
      </c>
      <c r="BE2020" s="15">
        <f t="shared" si="379"/>
        <v>-2.965028905258007</v>
      </c>
      <c r="BF2020" s="15">
        <f t="shared" si="380"/>
        <v>-11.297910949131783</v>
      </c>
      <c r="BG2020" s="63">
        <f t="shared" si="389"/>
        <v>9.7786993762034928</v>
      </c>
      <c r="BH2020" s="63">
        <f t="shared" si="389"/>
        <v>9.7894726175737006</v>
      </c>
      <c r="BI2020" s="63">
        <f t="shared" si="389"/>
        <v>9.7705253791329838</v>
      </c>
      <c r="BJ2020" s="63">
        <f t="shared" si="389"/>
        <v>9.8039400735741484</v>
      </c>
      <c r="BK2020" s="63">
        <f t="shared" si="389"/>
        <v>9.7452814473518927</v>
      </c>
      <c r="BL2020" s="63">
        <f t="shared" si="389"/>
        <v>9.8491703599934741</v>
      </c>
      <c r="BM2020" s="63">
        <f t="shared" si="389"/>
        <v>9.6676216473938421</v>
      </c>
      <c r="BN2020" s="63">
        <f t="shared" si="381"/>
        <v>9.9950024885659339</v>
      </c>
      <c r="BO2020" s="63"/>
      <c r="BP2020" s="63"/>
    </row>
    <row r="2021" spans="27:68" x14ac:dyDescent="0.2">
      <c r="AA2021" s="217">
        <f t="shared" si="360"/>
        <v>-8.7334910939675485E-3</v>
      </c>
      <c r="AB2021" s="218">
        <f t="shared" si="361"/>
        <v>8.7334910939675485E-3</v>
      </c>
      <c r="AC2021" s="218">
        <f t="shared" si="362"/>
        <v>0</v>
      </c>
      <c r="AD2021" s="219">
        <f t="shared" si="363"/>
        <v>0</v>
      </c>
      <c r="AH2021" s="15">
        <f t="shared" si="364"/>
        <v>-2.9058447674383151E-2</v>
      </c>
      <c r="AI2021" s="15">
        <f t="shared" si="365"/>
        <v>0.86784475089518831</v>
      </c>
      <c r="AJ2021" s="15">
        <f t="shared" si="366"/>
        <v>-0.34557801426238927</v>
      </c>
      <c r="AK2021" s="15">
        <f t="shared" si="367"/>
        <v>-0.57281307343954613</v>
      </c>
      <c r="AL2021" s="15">
        <f t="shared" si="368"/>
        <v>-1.797541498954438</v>
      </c>
      <c r="AM2021" s="15">
        <f t="shared" si="369"/>
        <v>-1.2569818375265711</v>
      </c>
      <c r="AN2021" s="63">
        <f t="shared" ref="AN2021:AT2030" si="390">$AU2021+$AB$7*SIN(AO2021)</f>
        <v>11.427189962028823</v>
      </c>
      <c r="AO2021" s="63">
        <f t="shared" si="390"/>
        <v>11.427367754312771</v>
      </c>
      <c r="AP2021" s="63">
        <f t="shared" si="390"/>
        <v>11.428089863368749</v>
      </c>
      <c r="AQ2021" s="63">
        <f t="shared" si="390"/>
        <v>11.431011199874796</v>
      </c>
      <c r="AR2021" s="63">
        <f t="shared" si="390"/>
        <v>11.442647265439536</v>
      </c>
      <c r="AS2021" s="63">
        <f t="shared" si="390"/>
        <v>11.486445582434989</v>
      </c>
      <c r="AT2021" s="63">
        <f t="shared" si="390"/>
        <v>11.626608381821566</v>
      </c>
      <c r="AU2021" s="63">
        <f t="shared" si="370"/>
        <v>11.961094544128683</v>
      </c>
      <c r="AV2021" s="217">
        <f t="shared" si="371"/>
        <v>-1.1469132254240177E-2</v>
      </c>
      <c r="AW2021" s="218">
        <f t="shared" si="372"/>
        <v>-9999</v>
      </c>
      <c r="AX2021" s="219">
        <f t="shared" si="373"/>
        <v>0</v>
      </c>
      <c r="AY2021" s="218">
        <f t="shared" si="374"/>
        <v>-9999</v>
      </c>
      <c r="AZ2021" s="63"/>
      <c r="BA2021" s="15">
        <f t="shared" si="375"/>
        <v>-2.7356411602726298E-3</v>
      </c>
      <c r="BB2021" s="15">
        <f t="shared" si="376"/>
        <v>0.4029668420013125</v>
      </c>
      <c r="BC2021" s="15">
        <f t="shared" si="377"/>
        <v>-0.61751157847624083</v>
      </c>
      <c r="BD2021" s="15">
        <f t="shared" si="378"/>
        <v>-0.10652366954492806</v>
      </c>
      <c r="BE2021" s="15">
        <f t="shared" si="379"/>
        <v>-2.965028905258007</v>
      </c>
      <c r="BF2021" s="15">
        <f t="shared" si="380"/>
        <v>-11.297910949131783</v>
      </c>
      <c r="BG2021" s="63">
        <f t="shared" ref="BG2021:BM2030" si="391">$BN2021+$BB$7*SIN(BH2021)</f>
        <v>9.7786993762034928</v>
      </c>
      <c r="BH2021" s="63">
        <f t="shared" si="391"/>
        <v>9.7894726175737006</v>
      </c>
      <c r="BI2021" s="63">
        <f t="shared" si="391"/>
        <v>9.7705253791329838</v>
      </c>
      <c r="BJ2021" s="63">
        <f t="shared" si="391"/>
        <v>9.8039400735741484</v>
      </c>
      <c r="BK2021" s="63">
        <f t="shared" si="391"/>
        <v>9.7452814473518927</v>
      </c>
      <c r="BL2021" s="63">
        <f t="shared" si="391"/>
        <v>9.8491703599934741</v>
      </c>
      <c r="BM2021" s="63">
        <f t="shared" si="391"/>
        <v>9.6676216473938421</v>
      </c>
      <c r="BN2021" s="63">
        <f t="shared" si="381"/>
        <v>9.9950024885659339</v>
      </c>
      <c r="BO2021" s="63"/>
      <c r="BP2021" s="63"/>
    </row>
    <row r="2022" spans="27:68" x14ac:dyDescent="0.2">
      <c r="AA2022" s="217">
        <f t="shared" si="360"/>
        <v>-8.7334910939675485E-3</v>
      </c>
      <c r="AB2022" s="218">
        <f t="shared" si="361"/>
        <v>8.7334910939675485E-3</v>
      </c>
      <c r="AC2022" s="218">
        <f t="shared" si="362"/>
        <v>0</v>
      </c>
      <c r="AD2022" s="219">
        <f t="shared" si="363"/>
        <v>0</v>
      </c>
      <c r="AH2022" s="15">
        <f t="shared" si="364"/>
        <v>-2.9058447674383151E-2</v>
      </c>
      <c r="AI2022" s="15">
        <f t="shared" si="365"/>
        <v>0.86784475089518831</v>
      </c>
      <c r="AJ2022" s="15">
        <f t="shared" si="366"/>
        <v>-0.34557801426238927</v>
      </c>
      <c r="AK2022" s="15">
        <f t="shared" si="367"/>
        <v>-0.57281307343954613</v>
      </c>
      <c r="AL2022" s="15">
        <f t="shared" si="368"/>
        <v>-1.797541498954438</v>
      </c>
      <c r="AM2022" s="15">
        <f t="shared" si="369"/>
        <v>-1.2569818375265711</v>
      </c>
      <c r="AN2022" s="63">
        <f t="shared" si="390"/>
        <v>11.427189962028823</v>
      </c>
      <c r="AO2022" s="63">
        <f t="shared" si="390"/>
        <v>11.427367754312771</v>
      </c>
      <c r="AP2022" s="63">
        <f t="shared" si="390"/>
        <v>11.428089863368749</v>
      </c>
      <c r="AQ2022" s="63">
        <f t="shared" si="390"/>
        <v>11.431011199874796</v>
      </c>
      <c r="AR2022" s="63">
        <f t="shared" si="390"/>
        <v>11.442647265439536</v>
      </c>
      <c r="AS2022" s="63">
        <f t="shared" si="390"/>
        <v>11.486445582434989</v>
      </c>
      <c r="AT2022" s="63">
        <f t="shared" si="390"/>
        <v>11.626608381821566</v>
      </c>
      <c r="AU2022" s="63">
        <f t="shared" si="370"/>
        <v>11.961094544128683</v>
      </c>
      <c r="AV2022" s="217">
        <f t="shared" si="371"/>
        <v>-1.1469132254240177E-2</v>
      </c>
      <c r="AW2022" s="218">
        <f t="shared" si="372"/>
        <v>-9999</v>
      </c>
      <c r="AX2022" s="219">
        <f t="shared" si="373"/>
        <v>0</v>
      </c>
      <c r="AY2022" s="218">
        <f t="shared" si="374"/>
        <v>-9999</v>
      </c>
      <c r="AZ2022" s="63"/>
      <c r="BA2022" s="15">
        <f t="shared" si="375"/>
        <v>-2.7356411602726298E-3</v>
      </c>
      <c r="BB2022" s="15">
        <f t="shared" si="376"/>
        <v>0.4029668420013125</v>
      </c>
      <c r="BC2022" s="15">
        <f t="shared" si="377"/>
        <v>-0.61751157847624083</v>
      </c>
      <c r="BD2022" s="15">
        <f t="shared" si="378"/>
        <v>-0.10652366954492806</v>
      </c>
      <c r="BE2022" s="15">
        <f t="shared" si="379"/>
        <v>-2.965028905258007</v>
      </c>
      <c r="BF2022" s="15">
        <f t="shared" si="380"/>
        <v>-11.297910949131783</v>
      </c>
      <c r="BG2022" s="63">
        <f t="shared" si="391"/>
        <v>9.7786993762034928</v>
      </c>
      <c r="BH2022" s="63">
        <f t="shared" si="391"/>
        <v>9.7894726175737006</v>
      </c>
      <c r="BI2022" s="63">
        <f t="shared" si="391"/>
        <v>9.7705253791329838</v>
      </c>
      <c r="BJ2022" s="63">
        <f t="shared" si="391"/>
        <v>9.8039400735741484</v>
      </c>
      <c r="BK2022" s="63">
        <f t="shared" si="391"/>
        <v>9.7452814473518927</v>
      </c>
      <c r="BL2022" s="63">
        <f t="shared" si="391"/>
        <v>9.8491703599934741</v>
      </c>
      <c r="BM2022" s="63">
        <f t="shared" si="391"/>
        <v>9.6676216473938421</v>
      </c>
      <c r="BN2022" s="63">
        <f t="shared" si="381"/>
        <v>9.9950024885659339</v>
      </c>
      <c r="BO2022" s="63"/>
      <c r="BP2022" s="63"/>
    </row>
    <row r="2023" spans="27:68" x14ac:dyDescent="0.2">
      <c r="AA2023" s="217">
        <f t="shared" si="360"/>
        <v>-8.7334910939675485E-3</v>
      </c>
      <c r="AB2023" s="218">
        <f t="shared" si="361"/>
        <v>8.7334910939675485E-3</v>
      </c>
      <c r="AC2023" s="218">
        <f t="shared" si="362"/>
        <v>0</v>
      </c>
      <c r="AD2023" s="219">
        <f t="shared" si="363"/>
        <v>0</v>
      </c>
      <c r="AH2023" s="15">
        <f t="shared" si="364"/>
        <v>-2.9058447674383151E-2</v>
      </c>
      <c r="AI2023" s="15">
        <f t="shared" si="365"/>
        <v>0.86784475089518831</v>
      </c>
      <c r="AJ2023" s="15">
        <f t="shared" si="366"/>
        <v>-0.34557801426238927</v>
      </c>
      <c r="AK2023" s="15">
        <f t="shared" si="367"/>
        <v>-0.57281307343954613</v>
      </c>
      <c r="AL2023" s="15">
        <f t="shared" si="368"/>
        <v>-1.797541498954438</v>
      </c>
      <c r="AM2023" s="15">
        <f t="shared" si="369"/>
        <v>-1.2569818375265711</v>
      </c>
      <c r="AN2023" s="63">
        <f t="shared" si="390"/>
        <v>11.427189962028823</v>
      </c>
      <c r="AO2023" s="63">
        <f t="shared" si="390"/>
        <v>11.427367754312771</v>
      </c>
      <c r="AP2023" s="63">
        <f t="shared" si="390"/>
        <v>11.428089863368749</v>
      </c>
      <c r="AQ2023" s="63">
        <f t="shared" si="390"/>
        <v>11.431011199874796</v>
      </c>
      <c r="AR2023" s="63">
        <f t="shared" si="390"/>
        <v>11.442647265439536</v>
      </c>
      <c r="AS2023" s="63">
        <f t="shared" si="390"/>
        <v>11.486445582434989</v>
      </c>
      <c r="AT2023" s="63">
        <f t="shared" si="390"/>
        <v>11.626608381821566</v>
      </c>
      <c r="AU2023" s="63">
        <f t="shared" si="370"/>
        <v>11.961094544128683</v>
      </c>
      <c r="AV2023" s="217">
        <f t="shared" si="371"/>
        <v>-1.1469132254240177E-2</v>
      </c>
      <c r="AW2023" s="218">
        <f t="shared" si="372"/>
        <v>-9999</v>
      </c>
      <c r="AX2023" s="219">
        <f t="shared" si="373"/>
        <v>0</v>
      </c>
      <c r="AY2023" s="218">
        <f t="shared" si="374"/>
        <v>-9999</v>
      </c>
      <c r="AZ2023" s="63"/>
      <c r="BA2023" s="15">
        <f t="shared" si="375"/>
        <v>-2.7356411602726298E-3</v>
      </c>
      <c r="BB2023" s="15">
        <f t="shared" si="376"/>
        <v>0.4029668420013125</v>
      </c>
      <c r="BC2023" s="15">
        <f t="shared" si="377"/>
        <v>-0.61751157847624083</v>
      </c>
      <c r="BD2023" s="15">
        <f t="shared" si="378"/>
        <v>-0.10652366954492806</v>
      </c>
      <c r="BE2023" s="15">
        <f t="shared" si="379"/>
        <v>-2.965028905258007</v>
      </c>
      <c r="BF2023" s="15">
        <f t="shared" si="380"/>
        <v>-11.297910949131783</v>
      </c>
      <c r="BG2023" s="63">
        <f t="shared" si="391"/>
        <v>9.7786993762034928</v>
      </c>
      <c r="BH2023" s="63">
        <f t="shared" si="391"/>
        <v>9.7894726175737006</v>
      </c>
      <c r="BI2023" s="63">
        <f t="shared" si="391"/>
        <v>9.7705253791329838</v>
      </c>
      <c r="BJ2023" s="63">
        <f t="shared" si="391"/>
        <v>9.8039400735741484</v>
      </c>
      <c r="BK2023" s="63">
        <f t="shared" si="391"/>
        <v>9.7452814473518927</v>
      </c>
      <c r="BL2023" s="63">
        <f t="shared" si="391"/>
        <v>9.8491703599934741</v>
      </c>
      <c r="BM2023" s="63">
        <f t="shared" si="391"/>
        <v>9.6676216473938421</v>
      </c>
      <c r="BN2023" s="63">
        <f t="shared" si="381"/>
        <v>9.9950024885659339</v>
      </c>
      <c r="BO2023" s="63"/>
      <c r="BP2023" s="63"/>
    </row>
    <row r="2024" spans="27:68" x14ac:dyDescent="0.2">
      <c r="AA2024" s="217">
        <f t="shared" si="360"/>
        <v>-8.7334910939675485E-3</v>
      </c>
      <c r="AB2024" s="218">
        <f t="shared" si="361"/>
        <v>8.7334910939675485E-3</v>
      </c>
      <c r="AC2024" s="218">
        <f t="shared" si="362"/>
        <v>0</v>
      </c>
      <c r="AD2024" s="219">
        <f t="shared" si="363"/>
        <v>0</v>
      </c>
      <c r="AH2024" s="15">
        <f t="shared" si="364"/>
        <v>-2.9058447674383151E-2</v>
      </c>
      <c r="AI2024" s="15">
        <f t="shared" si="365"/>
        <v>0.86784475089518831</v>
      </c>
      <c r="AJ2024" s="15">
        <f t="shared" si="366"/>
        <v>-0.34557801426238927</v>
      </c>
      <c r="AK2024" s="15">
        <f t="shared" si="367"/>
        <v>-0.57281307343954613</v>
      </c>
      <c r="AL2024" s="15">
        <f t="shared" si="368"/>
        <v>-1.797541498954438</v>
      </c>
      <c r="AM2024" s="15">
        <f t="shared" si="369"/>
        <v>-1.2569818375265711</v>
      </c>
      <c r="AN2024" s="63">
        <f t="shared" si="390"/>
        <v>11.427189962028823</v>
      </c>
      <c r="AO2024" s="63">
        <f t="shared" si="390"/>
        <v>11.427367754312771</v>
      </c>
      <c r="AP2024" s="63">
        <f t="shared" si="390"/>
        <v>11.428089863368749</v>
      </c>
      <c r="AQ2024" s="63">
        <f t="shared" si="390"/>
        <v>11.431011199874796</v>
      </c>
      <c r="AR2024" s="63">
        <f t="shared" si="390"/>
        <v>11.442647265439536</v>
      </c>
      <c r="AS2024" s="63">
        <f t="shared" si="390"/>
        <v>11.486445582434989</v>
      </c>
      <c r="AT2024" s="63">
        <f t="shared" si="390"/>
        <v>11.626608381821566</v>
      </c>
      <c r="AU2024" s="63">
        <f t="shared" si="370"/>
        <v>11.961094544128683</v>
      </c>
      <c r="AV2024" s="217">
        <f t="shared" si="371"/>
        <v>-1.1469132254240177E-2</v>
      </c>
      <c r="AW2024" s="218">
        <f t="shared" si="372"/>
        <v>-9999</v>
      </c>
      <c r="AX2024" s="219">
        <f t="shared" si="373"/>
        <v>0</v>
      </c>
      <c r="AY2024" s="218">
        <f t="shared" si="374"/>
        <v>-9999</v>
      </c>
      <c r="AZ2024" s="63"/>
      <c r="BA2024" s="15">
        <f t="shared" si="375"/>
        <v>-2.7356411602726298E-3</v>
      </c>
      <c r="BB2024" s="15">
        <f t="shared" si="376"/>
        <v>0.4029668420013125</v>
      </c>
      <c r="BC2024" s="15">
        <f t="shared" si="377"/>
        <v>-0.61751157847624083</v>
      </c>
      <c r="BD2024" s="15">
        <f t="shared" si="378"/>
        <v>-0.10652366954492806</v>
      </c>
      <c r="BE2024" s="15">
        <f t="shared" si="379"/>
        <v>-2.965028905258007</v>
      </c>
      <c r="BF2024" s="15">
        <f t="shared" si="380"/>
        <v>-11.297910949131783</v>
      </c>
      <c r="BG2024" s="63">
        <f t="shared" si="391"/>
        <v>9.7786993762034928</v>
      </c>
      <c r="BH2024" s="63">
        <f t="shared" si="391"/>
        <v>9.7894726175737006</v>
      </c>
      <c r="BI2024" s="63">
        <f t="shared" si="391"/>
        <v>9.7705253791329838</v>
      </c>
      <c r="BJ2024" s="63">
        <f t="shared" si="391"/>
        <v>9.8039400735741484</v>
      </c>
      <c r="BK2024" s="63">
        <f t="shared" si="391"/>
        <v>9.7452814473518927</v>
      </c>
      <c r="BL2024" s="63">
        <f t="shared" si="391"/>
        <v>9.8491703599934741</v>
      </c>
      <c r="BM2024" s="63">
        <f t="shared" si="391"/>
        <v>9.6676216473938421</v>
      </c>
      <c r="BN2024" s="63">
        <f t="shared" si="381"/>
        <v>9.9950024885659339</v>
      </c>
      <c r="BO2024" s="63"/>
      <c r="BP2024" s="63"/>
    </row>
    <row r="2025" spans="27:68" x14ac:dyDescent="0.2">
      <c r="AA2025" s="217">
        <f t="shared" si="360"/>
        <v>-8.7334910939675485E-3</v>
      </c>
      <c r="AB2025" s="218">
        <f t="shared" si="361"/>
        <v>8.7334910939675485E-3</v>
      </c>
      <c r="AC2025" s="218">
        <f t="shared" si="362"/>
        <v>0</v>
      </c>
      <c r="AD2025" s="219">
        <f t="shared" si="363"/>
        <v>0</v>
      </c>
      <c r="AH2025" s="15">
        <f t="shared" si="364"/>
        <v>-2.9058447674383151E-2</v>
      </c>
      <c r="AI2025" s="15">
        <f t="shared" si="365"/>
        <v>0.86784475089518831</v>
      </c>
      <c r="AJ2025" s="15">
        <f t="shared" si="366"/>
        <v>-0.34557801426238927</v>
      </c>
      <c r="AK2025" s="15">
        <f t="shared" si="367"/>
        <v>-0.57281307343954613</v>
      </c>
      <c r="AL2025" s="15">
        <f t="shared" si="368"/>
        <v>-1.797541498954438</v>
      </c>
      <c r="AM2025" s="15">
        <f t="shared" si="369"/>
        <v>-1.2569818375265711</v>
      </c>
      <c r="AN2025" s="63">
        <f t="shared" si="390"/>
        <v>11.427189962028823</v>
      </c>
      <c r="AO2025" s="63">
        <f t="shared" si="390"/>
        <v>11.427367754312771</v>
      </c>
      <c r="AP2025" s="63">
        <f t="shared" si="390"/>
        <v>11.428089863368749</v>
      </c>
      <c r="AQ2025" s="63">
        <f t="shared" si="390"/>
        <v>11.431011199874796</v>
      </c>
      <c r="AR2025" s="63">
        <f t="shared" si="390"/>
        <v>11.442647265439536</v>
      </c>
      <c r="AS2025" s="63">
        <f t="shared" si="390"/>
        <v>11.486445582434989</v>
      </c>
      <c r="AT2025" s="63">
        <f t="shared" si="390"/>
        <v>11.626608381821566</v>
      </c>
      <c r="AU2025" s="63">
        <f t="shared" si="370"/>
        <v>11.961094544128683</v>
      </c>
      <c r="AV2025" s="217">
        <f t="shared" si="371"/>
        <v>-1.1469132254240177E-2</v>
      </c>
      <c r="AW2025" s="218">
        <f t="shared" si="372"/>
        <v>-9999</v>
      </c>
      <c r="AX2025" s="219">
        <f t="shared" si="373"/>
        <v>0</v>
      </c>
      <c r="AY2025" s="218">
        <f t="shared" si="374"/>
        <v>-9999</v>
      </c>
      <c r="AZ2025" s="63"/>
      <c r="BA2025" s="15">
        <f t="shared" si="375"/>
        <v>-2.7356411602726298E-3</v>
      </c>
      <c r="BB2025" s="15">
        <f t="shared" si="376"/>
        <v>0.4029668420013125</v>
      </c>
      <c r="BC2025" s="15">
        <f t="shared" si="377"/>
        <v>-0.61751157847624083</v>
      </c>
      <c r="BD2025" s="15">
        <f t="shared" si="378"/>
        <v>-0.10652366954492806</v>
      </c>
      <c r="BE2025" s="15">
        <f t="shared" si="379"/>
        <v>-2.965028905258007</v>
      </c>
      <c r="BF2025" s="15">
        <f t="shared" si="380"/>
        <v>-11.297910949131783</v>
      </c>
      <c r="BG2025" s="63">
        <f t="shared" si="391"/>
        <v>9.7786993762034928</v>
      </c>
      <c r="BH2025" s="63">
        <f t="shared" si="391"/>
        <v>9.7894726175737006</v>
      </c>
      <c r="BI2025" s="63">
        <f t="shared" si="391"/>
        <v>9.7705253791329838</v>
      </c>
      <c r="BJ2025" s="63">
        <f t="shared" si="391"/>
        <v>9.8039400735741484</v>
      </c>
      <c r="BK2025" s="63">
        <f t="shared" si="391"/>
        <v>9.7452814473518927</v>
      </c>
      <c r="BL2025" s="63">
        <f t="shared" si="391"/>
        <v>9.8491703599934741</v>
      </c>
      <c r="BM2025" s="63">
        <f t="shared" si="391"/>
        <v>9.6676216473938421</v>
      </c>
      <c r="BN2025" s="63">
        <f t="shared" si="381"/>
        <v>9.9950024885659339</v>
      </c>
      <c r="BO2025" s="63"/>
      <c r="BP2025" s="63"/>
    </row>
    <row r="2026" spans="27:68" x14ac:dyDescent="0.2">
      <c r="AA2026" s="217">
        <f t="shared" si="360"/>
        <v>-8.7334910939675485E-3</v>
      </c>
      <c r="AB2026" s="218">
        <f t="shared" si="361"/>
        <v>8.7334910939675485E-3</v>
      </c>
      <c r="AC2026" s="218">
        <f t="shared" si="362"/>
        <v>0</v>
      </c>
      <c r="AD2026" s="219">
        <f t="shared" si="363"/>
        <v>0</v>
      </c>
      <c r="AH2026" s="15">
        <f t="shared" si="364"/>
        <v>-2.9058447674383151E-2</v>
      </c>
      <c r="AI2026" s="15">
        <f t="shared" si="365"/>
        <v>0.86784475089518831</v>
      </c>
      <c r="AJ2026" s="15">
        <f t="shared" si="366"/>
        <v>-0.34557801426238927</v>
      </c>
      <c r="AK2026" s="15">
        <f t="shared" si="367"/>
        <v>-0.57281307343954613</v>
      </c>
      <c r="AL2026" s="15">
        <f t="shared" si="368"/>
        <v>-1.797541498954438</v>
      </c>
      <c r="AM2026" s="15">
        <f t="shared" si="369"/>
        <v>-1.2569818375265711</v>
      </c>
      <c r="AN2026" s="63">
        <f t="shared" si="390"/>
        <v>11.427189962028823</v>
      </c>
      <c r="AO2026" s="63">
        <f t="shared" si="390"/>
        <v>11.427367754312771</v>
      </c>
      <c r="AP2026" s="63">
        <f t="shared" si="390"/>
        <v>11.428089863368749</v>
      </c>
      <c r="AQ2026" s="63">
        <f t="shared" si="390"/>
        <v>11.431011199874796</v>
      </c>
      <c r="AR2026" s="63">
        <f t="shared" si="390"/>
        <v>11.442647265439536</v>
      </c>
      <c r="AS2026" s="63">
        <f t="shared" si="390"/>
        <v>11.486445582434989</v>
      </c>
      <c r="AT2026" s="63">
        <f t="shared" si="390"/>
        <v>11.626608381821566</v>
      </c>
      <c r="AU2026" s="63">
        <f t="shared" si="370"/>
        <v>11.961094544128683</v>
      </c>
      <c r="AV2026" s="217">
        <f t="shared" si="371"/>
        <v>-1.1469132254240177E-2</v>
      </c>
      <c r="AW2026" s="218">
        <f t="shared" si="372"/>
        <v>-9999</v>
      </c>
      <c r="AX2026" s="219">
        <f t="shared" si="373"/>
        <v>0</v>
      </c>
      <c r="AY2026" s="218">
        <f t="shared" si="374"/>
        <v>-9999</v>
      </c>
      <c r="AZ2026" s="63"/>
      <c r="BA2026" s="15">
        <f t="shared" si="375"/>
        <v>-2.7356411602726298E-3</v>
      </c>
      <c r="BB2026" s="15">
        <f t="shared" si="376"/>
        <v>0.4029668420013125</v>
      </c>
      <c r="BC2026" s="15">
        <f t="shared" si="377"/>
        <v>-0.61751157847624083</v>
      </c>
      <c r="BD2026" s="15">
        <f t="shared" si="378"/>
        <v>-0.10652366954492806</v>
      </c>
      <c r="BE2026" s="15">
        <f t="shared" si="379"/>
        <v>-2.965028905258007</v>
      </c>
      <c r="BF2026" s="15">
        <f t="shared" si="380"/>
        <v>-11.297910949131783</v>
      </c>
      <c r="BG2026" s="63">
        <f t="shared" si="391"/>
        <v>9.7786993762034928</v>
      </c>
      <c r="BH2026" s="63">
        <f t="shared" si="391"/>
        <v>9.7894726175737006</v>
      </c>
      <c r="BI2026" s="63">
        <f t="shared" si="391"/>
        <v>9.7705253791329838</v>
      </c>
      <c r="BJ2026" s="63">
        <f t="shared" si="391"/>
        <v>9.8039400735741484</v>
      </c>
      <c r="BK2026" s="63">
        <f t="shared" si="391"/>
        <v>9.7452814473518927</v>
      </c>
      <c r="BL2026" s="63">
        <f t="shared" si="391"/>
        <v>9.8491703599934741</v>
      </c>
      <c r="BM2026" s="63">
        <f t="shared" si="391"/>
        <v>9.6676216473938421</v>
      </c>
      <c r="BN2026" s="63">
        <f t="shared" si="381"/>
        <v>9.9950024885659339</v>
      </c>
      <c r="BO2026" s="63"/>
      <c r="BP2026" s="63"/>
    </row>
    <row r="2027" spans="27:68" x14ac:dyDescent="0.2">
      <c r="AA2027" s="217">
        <f t="shared" si="360"/>
        <v>-8.7334910939675485E-3</v>
      </c>
      <c r="AB2027" s="218">
        <f t="shared" si="361"/>
        <v>8.7334910939675485E-3</v>
      </c>
      <c r="AC2027" s="218">
        <f t="shared" si="362"/>
        <v>0</v>
      </c>
      <c r="AD2027" s="219">
        <f t="shared" si="363"/>
        <v>0</v>
      </c>
      <c r="AH2027" s="15">
        <f t="shared" si="364"/>
        <v>-2.9058447674383151E-2</v>
      </c>
      <c r="AI2027" s="15">
        <f t="shared" si="365"/>
        <v>0.86784475089518831</v>
      </c>
      <c r="AJ2027" s="15">
        <f t="shared" si="366"/>
        <v>-0.34557801426238927</v>
      </c>
      <c r="AK2027" s="15">
        <f t="shared" si="367"/>
        <v>-0.57281307343954613</v>
      </c>
      <c r="AL2027" s="15">
        <f t="shared" si="368"/>
        <v>-1.797541498954438</v>
      </c>
      <c r="AM2027" s="15">
        <f t="shared" si="369"/>
        <v>-1.2569818375265711</v>
      </c>
      <c r="AN2027" s="63">
        <f t="shared" si="390"/>
        <v>11.427189962028823</v>
      </c>
      <c r="AO2027" s="63">
        <f t="shared" si="390"/>
        <v>11.427367754312771</v>
      </c>
      <c r="AP2027" s="63">
        <f t="shared" si="390"/>
        <v>11.428089863368749</v>
      </c>
      <c r="AQ2027" s="63">
        <f t="shared" si="390"/>
        <v>11.431011199874796</v>
      </c>
      <c r="AR2027" s="63">
        <f t="shared" si="390"/>
        <v>11.442647265439536</v>
      </c>
      <c r="AS2027" s="63">
        <f t="shared" si="390"/>
        <v>11.486445582434989</v>
      </c>
      <c r="AT2027" s="63">
        <f t="shared" si="390"/>
        <v>11.626608381821566</v>
      </c>
      <c r="AU2027" s="63">
        <f t="shared" si="370"/>
        <v>11.961094544128683</v>
      </c>
      <c r="AV2027" s="217">
        <f t="shared" si="371"/>
        <v>-1.1469132254240177E-2</v>
      </c>
      <c r="AW2027" s="218">
        <f t="shared" si="372"/>
        <v>-9999</v>
      </c>
      <c r="AX2027" s="219">
        <f t="shared" si="373"/>
        <v>0</v>
      </c>
      <c r="AY2027" s="218">
        <f t="shared" si="374"/>
        <v>-9999</v>
      </c>
      <c r="AZ2027" s="63"/>
      <c r="BA2027" s="15">
        <f t="shared" si="375"/>
        <v>-2.7356411602726298E-3</v>
      </c>
      <c r="BB2027" s="15">
        <f t="shared" si="376"/>
        <v>0.4029668420013125</v>
      </c>
      <c r="BC2027" s="15">
        <f t="shared" si="377"/>
        <v>-0.61751157847624083</v>
      </c>
      <c r="BD2027" s="15">
        <f t="shared" si="378"/>
        <v>-0.10652366954492806</v>
      </c>
      <c r="BE2027" s="15">
        <f t="shared" si="379"/>
        <v>-2.965028905258007</v>
      </c>
      <c r="BF2027" s="15">
        <f t="shared" si="380"/>
        <v>-11.297910949131783</v>
      </c>
      <c r="BG2027" s="63">
        <f t="shared" si="391"/>
        <v>9.7786993762034928</v>
      </c>
      <c r="BH2027" s="63">
        <f t="shared" si="391"/>
        <v>9.7894726175737006</v>
      </c>
      <c r="BI2027" s="63">
        <f t="shared" si="391"/>
        <v>9.7705253791329838</v>
      </c>
      <c r="BJ2027" s="63">
        <f t="shared" si="391"/>
        <v>9.8039400735741484</v>
      </c>
      <c r="BK2027" s="63">
        <f t="shared" si="391"/>
        <v>9.7452814473518927</v>
      </c>
      <c r="BL2027" s="63">
        <f t="shared" si="391"/>
        <v>9.8491703599934741</v>
      </c>
      <c r="BM2027" s="63">
        <f t="shared" si="391"/>
        <v>9.6676216473938421</v>
      </c>
      <c r="BN2027" s="63">
        <f t="shared" si="381"/>
        <v>9.9950024885659339</v>
      </c>
      <c r="BO2027" s="63"/>
      <c r="BP2027" s="63"/>
    </row>
    <row r="2028" spans="27:68" x14ac:dyDescent="0.2">
      <c r="AA2028" s="217">
        <f t="shared" si="360"/>
        <v>-8.7334910939675485E-3</v>
      </c>
      <c r="AB2028" s="218">
        <f t="shared" si="361"/>
        <v>8.7334910939675485E-3</v>
      </c>
      <c r="AC2028" s="218">
        <f t="shared" si="362"/>
        <v>0</v>
      </c>
      <c r="AD2028" s="219">
        <f t="shared" si="363"/>
        <v>0</v>
      </c>
      <c r="AH2028" s="15">
        <f t="shared" si="364"/>
        <v>-2.9058447674383151E-2</v>
      </c>
      <c r="AI2028" s="15">
        <f t="shared" si="365"/>
        <v>0.86784475089518831</v>
      </c>
      <c r="AJ2028" s="15">
        <f t="shared" si="366"/>
        <v>-0.34557801426238927</v>
      </c>
      <c r="AK2028" s="15">
        <f t="shared" si="367"/>
        <v>-0.57281307343954613</v>
      </c>
      <c r="AL2028" s="15">
        <f t="shared" si="368"/>
        <v>-1.797541498954438</v>
      </c>
      <c r="AM2028" s="15">
        <f t="shared" si="369"/>
        <v>-1.2569818375265711</v>
      </c>
      <c r="AN2028" s="63">
        <f t="shared" si="390"/>
        <v>11.427189962028823</v>
      </c>
      <c r="AO2028" s="63">
        <f t="shared" si="390"/>
        <v>11.427367754312771</v>
      </c>
      <c r="AP2028" s="63">
        <f t="shared" si="390"/>
        <v>11.428089863368749</v>
      </c>
      <c r="AQ2028" s="63">
        <f t="shared" si="390"/>
        <v>11.431011199874796</v>
      </c>
      <c r="AR2028" s="63">
        <f t="shared" si="390"/>
        <v>11.442647265439536</v>
      </c>
      <c r="AS2028" s="63">
        <f t="shared" si="390"/>
        <v>11.486445582434989</v>
      </c>
      <c r="AT2028" s="63">
        <f t="shared" si="390"/>
        <v>11.626608381821566</v>
      </c>
      <c r="AU2028" s="63">
        <f t="shared" si="370"/>
        <v>11.961094544128683</v>
      </c>
      <c r="AV2028" s="217">
        <f t="shared" si="371"/>
        <v>-1.1469132254240177E-2</v>
      </c>
      <c r="AW2028" s="218">
        <f t="shared" si="372"/>
        <v>-9999</v>
      </c>
      <c r="AX2028" s="219">
        <f t="shared" si="373"/>
        <v>0</v>
      </c>
      <c r="AY2028" s="218">
        <f t="shared" si="374"/>
        <v>-9999</v>
      </c>
      <c r="AZ2028" s="63"/>
      <c r="BA2028" s="15">
        <f t="shared" si="375"/>
        <v>-2.7356411602726298E-3</v>
      </c>
      <c r="BB2028" s="15">
        <f t="shared" si="376"/>
        <v>0.4029668420013125</v>
      </c>
      <c r="BC2028" s="15">
        <f t="shared" si="377"/>
        <v>-0.61751157847624083</v>
      </c>
      <c r="BD2028" s="15">
        <f t="shared" si="378"/>
        <v>-0.10652366954492806</v>
      </c>
      <c r="BE2028" s="15">
        <f t="shared" si="379"/>
        <v>-2.965028905258007</v>
      </c>
      <c r="BF2028" s="15">
        <f t="shared" si="380"/>
        <v>-11.297910949131783</v>
      </c>
      <c r="BG2028" s="63">
        <f t="shared" si="391"/>
        <v>9.7786993762034928</v>
      </c>
      <c r="BH2028" s="63">
        <f t="shared" si="391"/>
        <v>9.7894726175737006</v>
      </c>
      <c r="BI2028" s="63">
        <f t="shared" si="391"/>
        <v>9.7705253791329838</v>
      </c>
      <c r="BJ2028" s="63">
        <f t="shared" si="391"/>
        <v>9.8039400735741484</v>
      </c>
      <c r="BK2028" s="63">
        <f t="shared" si="391"/>
        <v>9.7452814473518927</v>
      </c>
      <c r="BL2028" s="63">
        <f t="shared" si="391"/>
        <v>9.8491703599934741</v>
      </c>
      <c r="BM2028" s="63">
        <f t="shared" si="391"/>
        <v>9.6676216473938421</v>
      </c>
      <c r="BN2028" s="63">
        <f t="shared" si="381"/>
        <v>9.9950024885659339</v>
      </c>
      <c r="BO2028" s="63"/>
      <c r="BP2028" s="63"/>
    </row>
    <row r="2029" spans="27:68" x14ac:dyDescent="0.2">
      <c r="AA2029" s="217">
        <f t="shared" si="360"/>
        <v>-8.7334910939675485E-3</v>
      </c>
      <c r="AB2029" s="218">
        <f t="shared" si="361"/>
        <v>8.7334910939675485E-3</v>
      </c>
      <c r="AC2029" s="218">
        <f t="shared" si="362"/>
        <v>0</v>
      </c>
      <c r="AD2029" s="219">
        <f t="shared" si="363"/>
        <v>0</v>
      </c>
      <c r="AH2029" s="15">
        <f t="shared" si="364"/>
        <v>-2.9058447674383151E-2</v>
      </c>
      <c r="AI2029" s="15">
        <f t="shared" si="365"/>
        <v>0.86784475089518831</v>
      </c>
      <c r="AJ2029" s="15">
        <f t="shared" si="366"/>
        <v>-0.34557801426238927</v>
      </c>
      <c r="AK2029" s="15">
        <f t="shared" si="367"/>
        <v>-0.57281307343954613</v>
      </c>
      <c r="AL2029" s="15">
        <f t="shared" si="368"/>
        <v>-1.797541498954438</v>
      </c>
      <c r="AM2029" s="15">
        <f t="shared" si="369"/>
        <v>-1.2569818375265711</v>
      </c>
      <c r="AN2029" s="63">
        <f t="shared" si="390"/>
        <v>11.427189962028823</v>
      </c>
      <c r="AO2029" s="63">
        <f t="shared" si="390"/>
        <v>11.427367754312771</v>
      </c>
      <c r="AP2029" s="63">
        <f t="shared" si="390"/>
        <v>11.428089863368749</v>
      </c>
      <c r="AQ2029" s="63">
        <f t="shared" si="390"/>
        <v>11.431011199874796</v>
      </c>
      <c r="AR2029" s="63">
        <f t="shared" si="390"/>
        <v>11.442647265439536</v>
      </c>
      <c r="AS2029" s="63">
        <f t="shared" si="390"/>
        <v>11.486445582434989</v>
      </c>
      <c r="AT2029" s="63">
        <f t="shared" si="390"/>
        <v>11.626608381821566</v>
      </c>
      <c r="AU2029" s="63">
        <f t="shared" si="370"/>
        <v>11.961094544128683</v>
      </c>
      <c r="AV2029" s="217">
        <f t="shared" si="371"/>
        <v>-1.1469132254240177E-2</v>
      </c>
      <c r="AW2029" s="218">
        <f t="shared" si="372"/>
        <v>-9999</v>
      </c>
      <c r="AX2029" s="219">
        <f t="shared" si="373"/>
        <v>0</v>
      </c>
      <c r="AY2029" s="218">
        <f t="shared" si="374"/>
        <v>-9999</v>
      </c>
      <c r="AZ2029" s="63"/>
      <c r="BA2029" s="15">
        <f t="shared" si="375"/>
        <v>-2.7356411602726298E-3</v>
      </c>
      <c r="BB2029" s="15">
        <f t="shared" si="376"/>
        <v>0.4029668420013125</v>
      </c>
      <c r="BC2029" s="15">
        <f t="shared" si="377"/>
        <v>-0.61751157847624083</v>
      </c>
      <c r="BD2029" s="15">
        <f t="shared" si="378"/>
        <v>-0.10652366954492806</v>
      </c>
      <c r="BE2029" s="15">
        <f t="shared" si="379"/>
        <v>-2.965028905258007</v>
      </c>
      <c r="BF2029" s="15">
        <f t="shared" si="380"/>
        <v>-11.297910949131783</v>
      </c>
      <c r="BG2029" s="63">
        <f t="shared" si="391"/>
        <v>9.7786993762034928</v>
      </c>
      <c r="BH2029" s="63">
        <f t="shared" si="391"/>
        <v>9.7894726175737006</v>
      </c>
      <c r="BI2029" s="63">
        <f t="shared" si="391"/>
        <v>9.7705253791329838</v>
      </c>
      <c r="BJ2029" s="63">
        <f t="shared" si="391"/>
        <v>9.8039400735741484</v>
      </c>
      <c r="BK2029" s="63">
        <f t="shared" si="391"/>
        <v>9.7452814473518927</v>
      </c>
      <c r="BL2029" s="63">
        <f t="shared" si="391"/>
        <v>9.8491703599934741</v>
      </c>
      <c r="BM2029" s="63">
        <f t="shared" si="391"/>
        <v>9.6676216473938421</v>
      </c>
      <c r="BN2029" s="63">
        <f t="shared" si="381"/>
        <v>9.9950024885659339</v>
      </c>
      <c r="BO2029" s="63"/>
      <c r="BP2029" s="63"/>
    </row>
    <row r="2030" spans="27:68" x14ac:dyDescent="0.2">
      <c r="AA2030" s="217">
        <f t="shared" si="360"/>
        <v>-8.7334910939675485E-3</v>
      </c>
      <c r="AB2030" s="218">
        <f t="shared" si="361"/>
        <v>8.7334910939675485E-3</v>
      </c>
      <c r="AC2030" s="218">
        <f t="shared" si="362"/>
        <v>0</v>
      </c>
      <c r="AD2030" s="219">
        <f t="shared" si="363"/>
        <v>0</v>
      </c>
      <c r="AH2030" s="15">
        <f t="shared" si="364"/>
        <v>-2.9058447674383151E-2</v>
      </c>
      <c r="AI2030" s="15">
        <f t="shared" si="365"/>
        <v>0.86784475089518831</v>
      </c>
      <c r="AJ2030" s="15">
        <f t="shared" si="366"/>
        <v>-0.34557801426238927</v>
      </c>
      <c r="AK2030" s="15">
        <f t="shared" si="367"/>
        <v>-0.57281307343954613</v>
      </c>
      <c r="AL2030" s="15">
        <f t="shared" si="368"/>
        <v>-1.797541498954438</v>
      </c>
      <c r="AM2030" s="15">
        <f t="shared" si="369"/>
        <v>-1.2569818375265711</v>
      </c>
      <c r="AN2030" s="63">
        <f t="shared" si="390"/>
        <v>11.427189962028823</v>
      </c>
      <c r="AO2030" s="63">
        <f t="shared" si="390"/>
        <v>11.427367754312771</v>
      </c>
      <c r="AP2030" s="63">
        <f t="shared" si="390"/>
        <v>11.428089863368749</v>
      </c>
      <c r="AQ2030" s="63">
        <f t="shared" si="390"/>
        <v>11.431011199874796</v>
      </c>
      <c r="AR2030" s="63">
        <f t="shared" si="390"/>
        <v>11.442647265439536</v>
      </c>
      <c r="AS2030" s="63">
        <f t="shared" si="390"/>
        <v>11.486445582434989</v>
      </c>
      <c r="AT2030" s="63">
        <f t="shared" si="390"/>
        <v>11.626608381821566</v>
      </c>
      <c r="AU2030" s="63">
        <f t="shared" si="370"/>
        <v>11.961094544128683</v>
      </c>
      <c r="AV2030" s="217">
        <f t="shared" si="371"/>
        <v>-1.1469132254240177E-2</v>
      </c>
      <c r="AW2030" s="218">
        <f t="shared" si="372"/>
        <v>-9999</v>
      </c>
      <c r="AX2030" s="219">
        <f t="shared" si="373"/>
        <v>0</v>
      </c>
      <c r="AY2030" s="218">
        <f t="shared" si="374"/>
        <v>-9999</v>
      </c>
      <c r="AZ2030" s="63"/>
      <c r="BA2030" s="15">
        <f t="shared" si="375"/>
        <v>-2.7356411602726298E-3</v>
      </c>
      <c r="BB2030" s="15">
        <f t="shared" si="376"/>
        <v>0.4029668420013125</v>
      </c>
      <c r="BC2030" s="15">
        <f t="shared" si="377"/>
        <v>-0.61751157847624083</v>
      </c>
      <c r="BD2030" s="15">
        <f t="shared" si="378"/>
        <v>-0.10652366954492806</v>
      </c>
      <c r="BE2030" s="15">
        <f t="shared" si="379"/>
        <v>-2.965028905258007</v>
      </c>
      <c r="BF2030" s="15">
        <f t="shared" si="380"/>
        <v>-11.297910949131783</v>
      </c>
      <c r="BG2030" s="63">
        <f t="shared" si="391"/>
        <v>9.7786993762034928</v>
      </c>
      <c r="BH2030" s="63">
        <f t="shared" si="391"/>
        <v>9.7894726175737006</v>
      </c>
      <c r="BI2030" s="63">
        <f t="shared" si="391"/>
        <v>9.7705253791329838</v>
      </c>
      <c r="BJ2030" s="63">
        <f t="shared" si="391"/>
        <v>9.8039400735741484</v>
      </c>
      <c r="BK2030" s="63">
        <f t="shared" si="391"/>
        <v>9.7452814473518927</v>
      </c>
      <c r="BL2030" s="63">
        <f t="shared" si="391"/>
        <v>9.8491703599934741</v>
      </c>
      <c r="BM2030" s="63">
        <f t="shared" si="391"/>
        <v>9.6676216473938421</v>
      </c>
      <c r="BN2030" s="63">
        <f t="shared" si="381"/>
        <v>9.9950024885659339</v>
      </c>
      <c r="BO2030" s="63"/>
      <c r="BP2030" s="63"/>
    </row>
    <row r="2031" spans="27:68" x14ac:dyDescent="0.2">
      <c r="AA2031" s="217">
        <f t="shared" si="360"/>
        <v>-8.7334910939675485E-3</v>
      </c>
      <c r="AB2031" s="218">
        <f t="shared" si="361"/>
        <v>8.7334910939675485E-3</v>
      </c>
      <c r="AC2031" s="218">
        <f t="shared" si="362"/>
        <v>0</v>
      </c>
      <c r="AD2031" s="219">
        <f t="shared" si="363"/>
        <v>0</v>
      </c>
      <c r="AH2031" s="15">
        <f t="shared" si="364"/>
        <v>-2.9058447674383151E-2</v>
      </c>
      <c r="AI2031" s="15">
        <f t="shared" si="365"/>
        <v>0.86784475089518831</v>
      </c>
      <c r="AJ2031" s="15">
        <f t="shared" si="366"/>
        <v>-0.34557801426238927</v>
      </c>
      <c r="AK2031" s="15">
        <f t="shared" si="367"/>
        <v>-0.57281307343954613</v>
      </c>
      <c r="AL2031" s="15">
        <f t="shared" si="368"/>
        <v>-1.797541498954438</v>
      </c>
      <c r="AM2031" s="15">
        <f t="shared" si="369"/>
        <v>-1.2569818375265711</v>
      </c>
      <c r="AN2031" s="63">
        <f t="shared" ref="AN2031:AT2040" si="392">$AU2031+$AB$7*SIN(AO2031)</f>
        <v>11.427189962028823</v>
      </c>
      <c r="AO2031" s="63">
        <f t="shared" si="392"/>
        <v>11.427367754312771</v>
      </c>
      <c r="AP2031" s="63">
        <f t="shared" si="392"/>
        <v>11.428089863368749</v>
      </c>
      <c r="AQ2031" s="63">
        <f t="shared" si="392"/>
        <v>11.431011199874796</v>
      </c>
      <c r="AR2031" s="63">
        <f t="shared" si="392"/>
        <v>11.442647265439536</v>
      </c>
      <c r="AS2031" s="63">
        <f t="shared" si="392"/>
        <v>11.486445582434989</v>
      </c>
      <c r="AT2031" s="63">
        <f t="shared" si="392"/>
        <v>11.626608381821566</v>
      </c>
      <c r="AU2031" s="63">
        <f t="shared" si="370"/>
        <v>11.961094544128683</v>
      </c>
      <c r="AV2031" s="217">
        <f t="shared" si="371"/>
        <v>-1.1469132254240177E-2</v>
      </c>
      <c r="AW2031" s="218">
        <f t="shared" si="372"/>
        <v>-9999</v>
      </c>
      <c r="AX2031" s="219">
        <f t="shared" si="373"/>
        <v>0</v>
      </c>
      <c r="AY2031" s="218">
        <f t="shared" si="374"/>
        <v>-9999</v>
      </c>
      <c r="AZ2031" s="63"/>
      <c r="BA2031" s="15">
        <f t="shared" si="375"/>
        <v>-2.7356411602726298E-3</v>
      </c>
      <c r="BB2031" s="15">
        <f t="shared" si="376"/>
        <v>0.4029668420013125</v>
      </c>
      <c r="BC2031" s="15">
        <f t="shared" si="377"/>
        <v>-0.61751157847624083</v>
      </c>
      <c r="BD2031" s="15">
        <f t="shared" si="378"/>
        <v>-0.10652366954492806</v>
      </c>
      <c r="BE2031" s="15">
        <f t="shared" si="379"/>
        <v>-2.965028905258007</v>
      </c>
      <c r="BF2031" s="15">
        <f t="shared" si="380"/>
        <v>-11.297910949131783</v>
      </c>
      <c r="BG2031" s="63">
        <f t="shared" ref="BG2031:BM2040" si="393">$BN2031+$BB$7*SIN(BH2031)</f>
        <v>9.7786993762034928</v>
      </c>
      <c r="BH2031" s="63">
        <f t="shared" si="393"/>
        <v>9.7894726175737006</v>
      </c>
      <c r="BI2031" s="63">
        <f t="shared" si="393"/>
        <v>9.7705253791329838</v>
      </c>
      <c r="BJ2031" s="63">
        <f t="shared" si="393"/>
        <v>9.8039400735741484</v>
      </c>
      <c r="BK2031" s="63">
        <f t="shared" si="393"/>
        <v>9.7452814473518927</v>
      </c>
      <c r="BL2031" s="63">
        <f t="shared" si="393"/>
        <v>9.8491703599934741</v>
      </c>
      <c r="BM2031" s="63">
        <f t="shared" si="393"/>
        <v>9.6676216473938421</v>
      </c>
      <c r="BN2031" s="63">
        <f t="shared" si="381"/>
        <v>9.9950024885659339</v>
      </c>
      <c r="BO2031" s="63"/>
      <c r="BP2031" s="63"/>
    </row>
    <row r="2032" spans="27:68" x14ac:dyDescent="0.2">
      <c r="AA2032" s="217">
        <f t="shared" si="360"/>
        <v>-8.7334910939675485E-3</v>
      </c>
      <c r="AB2032" s="218">
        <f t="shared" si="361"/>
        <v>8.7334910939675485E-3</v>
      </c>
      <c r="AC2032" s="218">
        <f t="shared" si="362"/>
        <v>0</v>
      </c>
      <c r="AD2032" s="219">
        <f t="shared" si="363"/>
        <v>0</v>
      </c>
      <c r="AH2032" s="15">
        <f t="shared" si="364"/>
        <v>-2.9058447674383151E-2</v>
      </c>
      <c r="AI2032" s="15">
        <f t="shared" si="365"/>
        <v>0.86784475089518831</v>
      </c>
      <c r="AJ2032" s="15">
        <f t="shared" si="366"/>
        <v>-0.34557801426238927</v>
      </c>
      <c r="AK2032" s="15">
        <f t="shared" si="367"/>
        <v>-0.57281307343954613</v>
      </c>
      <c r="AL2032" s="15">
        <f t="shared" si="368"/>
        <v>-1.797541498954438</v>
      </c>
      <c r="AM2032" s="15">
        <f t="shared" si="369"/>
        <v>-1.2569818375265711</v>
      </c>
      <c r="AN2032" s="63">
        <f t="shared" si="392"/>
        <v>11.427189962028823</v>
      </c>
      <c r="AO2032" s="63">
        <f t="shared" si="392"/>
        <v>11.427367754312771</v>
      </c>
      <c r="AP2032" s="63">
        <f t="shared" si="392"/>
        <v>11.428089863368749</v>
      </c>
      <c r="AQ2032" s="63">
        <f t="shared" si="392"/>
        <v>11.431011199874796</v>
      </c>
      <c r="AR2032" s="63">
        <f t="shared" si="392"/>
        <v>11.442647265439536</v>
      </c>
      <c r="AS2032" s="63">
        <f t="shared" si="392"/>
        <v>11.486445582434989</v>
      </c>
      <c r="AT2032" s="63">
        <f t="shared" si="392"/>
        <v>11.626608381821566</v>
      </c>
      <c r="AU2032" s="63">
        <f t="shared" si="370"/>
        <v>11.961094544128683</v>
      </c>
      <c r="AV2032" s="217">
        <f t="shared" si="371"/>
        <v>-1.1469132254240177E-2</v>
      </c>
      <c r="AW2032" s="218">
        <f t="shared" si="372"/>
        <v>-9999</v>
      </c>
      <c r="AX2032" s="219">
        <f t="shared" si="373"/>
        <v>0</v>
      </c>
      <c r="AY2032" s="218">
        <f t="shared" si="374"/>
        <v>-9999</v>
      </c>
      <c r="AZ2032" s="63"/>
      <c r="BA2032" s="15">
        <f t="shared" si="375"/>
        <v>-2.7356411602726298E-3</v>
      </c>
      <c r="BB2032" s="15">
        <f t="shared" si="376"/>
        <v>0.4029668420013125</v>
      </c>
      <c r="BC2032" s="15">
        <f t="shared" si="377"/>
        <v>-0.61751157847624083</v>
      </c>
      <c r="BD2032" s="15">
        <f t="shared" si="378"/>
        <v>-0.10652366954492806</v>
      </c>
      <c r="BE2032" s="15">
        <f t="shared" si="379"/>
        <v>-2.965028905258007</v>
      </c>
      <c r="BF2032" s="15">
        <f t="shared" si="380"/>
        <v>-11.297910949131783</v>
      </c>
      <c r="BG2032" s="63">
        <f t="shared" si="393"/>
        <v>9.7786993762034928</v>
      </c>
      <c r="BH2032" s="63">
        <f t="shared" si="393"/>
        <v>9.7894726175737006</v>
      </c>
      <c r="BI2032" s="63">
        <f t="shared" si="393"/>
        <v>9.7705253791329838</v>
      </c>
      <c r="BJ2032" s="63">
        <f t="shared" si="393"/>
        <v>9.8039400735741484</v>
      </c>
      <c r="BK2032" s="63">
        <f t="shared" si="393"/>
        <v>9.7452814473518927</v>
      </c>
      <c r="BL2032" s="63">
        <f t="shared" si="393"/>
        <v>9.8491703599934741</v>
      </c>
      <c r="BM2032" s="63">
        <f t="shared" si="393"/>
        <v>9.6676216473938421</v>
      </c>
      <c r="BN2032" s="63">
        <f t="shared" si="381"/>
        <v>9.9950024885659339</v>
      </c>
      <c r="BO2032" s="63"/>
      <c r="BP2032" s="63"/>
    </row>
    <row r="2033" spans="27:68" x14ac:dyDescent="0.2">
      <c r="AA2033" s="217">
        <f t="shared" si="360"/>
        <v>-8.7334910939675485E-3</v>
      </c>
      <c r="AB2033" s="218">
        <f t="shared" si="361"/>
        <v>8.7334910939675485E-3</v>
      </c>
      <c r="AC2033" s="218">
        <f t="shared" si="362"/>
        <v>0</v>
      </c>
      <c r="AD2033" s="219">
        <f t="shared" si="363"/>
        <v>0</v>
      </c>
      <c r="AH2033" s="15">
        <f t="shared" si="364"/>
        <v>-2.9058447674383151E-2</v>
      </c>
      <c r="AI2033" s="15">
        <f t="shared" si="365"/>
        <v>0.86784475089518831</v>
      </c>
      <c r="AJ2033" s="15">
        <f t="shared" si="366"/>
        <v>-0.34557801426238927</v>
      </c>
      <c r="AK2033" s="15">
        <f t="shared" si="367"/>
        <v>-0.57281307343954613</v>
      </c>
      <c r="AL2033" s="15">
        <f t="shared" si="368"/>
        <v>-1.797541498954438</v>
      </c>
      <c r="AM2033" s="15">
        <f t="shared" si="369"/>
        <v>-1.2569818375265711</v>
      </c>
      <c r="AN2033" s="63">
        <f t="shared" si="392"/>
        <v>11.427189962028823</v>
      </c>
      <c r="AO2033" s="63">
        <f t="shared" si="392"/>
        <v>11.427367754312771</v>
      </c>
      <c r="AP2033" s="63">
        <f t="shared" si="392"/>
        <v>11.428089863368749</v>
      </c>
      <c r="AQ2033" s="63">
        <f t="shared" si="392"/>
        <v>11.431011199874796</v>
      </c>
      <c r="AR2033" s="63">
        <f t="shared" si="392"/>
        <v>11.442647265439536</v>
      </c>
      <c r="AS2033" s="63">
        <f t="shared" si="392"/>
        <v>11.486445582434989</v>
      </c>
      <c r="AT2033" s="63">
        <f t="shared" si="392"/>
        <v>11.626608381821566</v>
      </c>
      <c r="AU2033" s="63">
        <f t="shared" si="370"/>
        <v>11.961094544128683</v>
      </c>
      <c r="AV2033" s="217">
        <f t="shared" si="371"/>
        <v>-1.1469132254240177E-2</v>
      </c>
      <c r="AW2033" s="218">
        <f t="shared" si="372"/>
        <v>-9999</v>
      </c>
      <c r="AX2033" s="219">
        <f t="shared" si="373"/>
        <v>0</v>
      </c>
      <c r="AY2033" s="218">
        <f t="shared" si="374"/>
        <v>-9999</v>
      </c>
      <c r="AZ2033" s="63"/>
      <c r="BA2033" s="15">
        <f t="shared" si="375"/>
        <v>-2.7356411602726298E-3</v>
      </c>
      <c r="BB2033" s="15">
        <f t="shared" si="376"/>
        <v>0.4029668420013125</v>
      </c>
      <c r="BC2033" s="15">
        <f t="shared" si="377"/>
        <v>-0.61751157847624083</v>
      </c>
      <c r="BD2033" s="15">
        <f t="shared" si="378"/>
        <v>-0.10652366954492806</v>
      </c>
      <c r="BE2033" s="15">
        <f t="shared" si="379"/>
        <v>-2.965028905258007</v>
      </c>
      <c r="BF2033" s="15">
        <f t="shared" si="380"/>
        <v>-11.297910949131783</v>
      </c>
      <c r="BG2033" s="63">
        <f t="shared" si="393"/>
        <v>9.7786993762034928</v>
      </c>
      <c r="BH2033" s="63">
        <f t="shared" si="393"/>
        <v>9.7894726175737006</v>
      </c>
      <c r="BI2033" s="63">
        <f t="shared" si="393"/>
        <v>9.7705253791329838</v>
      </c>
      <c r="BJ2033" s="63">
        <f t="shared" si="393"/>
        <v>9.8039400735741484</v>
      </c>
      <c r="BK2033" s="63">
        <f t="shared" si="393"/>
        <v>9.7452814473518927</v>
      </c>
      <c r="BL2033" s="63">
        <f t="shared" si="393"/>
        <v>9.8491703599934741</v>
      </c>
      <c r="BM2033" s="63">
        <f t="shared" si="393"/>
        <v>9.6676216473938421</v>
      </c>
      <c r="BN2033" s="63">
        <f t="shared" si="381"/>
        <v>9.9950024885659339</v>
      </c>
      <c r="BO2033" s="63"/>
      <c r="BP2033" s="63"/>
    </row>
    <row r="2034" spans="27:68" x14ac:dyDescent="0.2">
      <c r="AA2034" s="217">
        <f t="shared" si="360"/>
        <v>-8.7334910939675485E-3</v>
      </c>
      <c r="AB2034" s="218">
        <f t="shared" si="361"/>
        <v>8.7334910939675485E-3</v>
      </c>
      <c r="AC2034" s="218">
        <f t="shared" si="362"/>
        <v>0</v>
      </c>
      <c r="AD2034" s="219">
        <f t="shared" si="363"/>
        <v>0</v>
      </c>
      <c r="AH2034" s="15">
        <f t="shared" si="364"/>
        <v>-2.9058447674383151E-2</v>
      </c>
      <c r="AI2034" s="15">
        <f t="shared" si="365"/>
        <v>0.86784475089518831</v>
      </c>
      <c r="AJ2034" s="15">
        <f t="shared" si="366"/>
        <v>-0.34557801426238927</v>
      </c>
      <c r="AK2034" s="15">
        <f t="shared" si="367"/>
        <v>-0.57281307343954613</v>
      </c>
      <c r="AL2034" s="15">
        <f t="shared" si="368"/>
        <v>-1.797541498954438</v>
      </c>
      <c r="AM2034" s="15">
        <f t="shared" si="369"/>
        <v>-1.2569818375265711</v>
      </c>
      <c r="AN2034" s="63">
        <f t="shared" si="392"/>
        <v>11.427189962028823</v>
      </c>
      <c r="AO2034" s="63">
        <f t="shared" si="392"/>
        <v>11.427367754312771</v>
      </c>
      <c r="AP2034" s="63">
        <f t="shared" si="392"/>
        <v>11.428089863368749</v>
      </c>
      <c r="AQ2034" s="63">
        <f t="shared" si="392"/>
        <v>11.431011199874796</v>
      </c>
      <c r="AR2034" s="63">
        <f t="shared" si="392"/>
        <v>11.442647265439536</v>
      </c>
      <c r="AS2034" s="63">
        <f t="shared" si="392"/>
        <v>11.486445582434989</v>
      </c>
      <c r="AT2034" s="63">
        <f t="shared" si="392"/>
        <v>11.626608381821566</v>
      </c>
      <c r="AU2034" s="63">
        <f t="shared" si="370"/>
        <v>11.961094544128683</v>
      </c>
      <c r="AV2034" s="217">
        <f t="shared" si="371"/>
        <v>-1.1469132254240177E-2</v>
      </c>
      <c r="AW2034" s="218">
        <f t="shared" si="372"/>
        <v>-9999</v>
      </c>
      <c r="AX2034" s="219">
        <f t="shared" si="373"/>
        <v>0</v>
      </c>
      <c r="AY2034" s="218">
        <f t="shared" si="374"/>
        <v>-9999</v>
      </c>
      <c r="AZ2034" s="63"/>
      <c r="BA2034" s="15">
        <f t="shared" si="375"/>
        <v>-2.7356411602726298E-3</v>
      </c>
      <c r="BB2034" s="15">
        <f t="shared" si="376"/>
        <v>0.4029668420013125</v>
      </c>
      <c r="BC2034" s="15">
        <f t="shared" si="377"/>
        <v>-0.61751157847624083</v>
      </c>
      <c r="BD2034" s="15">
        <f t="shared" si="378"/>
        <v>-0.10652366954492806</v>
      </c>
      <c r="BE2034" s="15">
        <f t="shared" si="379"/>
        <v>-2.965028905258007</v>
      </c>
      <c r="BF2034" s="15">
        <f t="shared" si="380"/>
        <v>-11.297910949131783</v>
      </c>
      <c r="BG2034" s="63">
        <f t="shared" si="393"/>
        <v>9.7786993762034928</v>
      </c>
      <c r="BH2034" s="63">
        <f t="shared" si="393"/>
        <v>9.7894726175737006</v>
      </c>
      <c r="BI2034" s="63">
        <f t="shared" si="393"/>
        <v>9.7705253791329838</v>
      </c>
      <c r="BJ2034" s="63">
        <f t="shared" si="393"/>
        <v>9.8039400735741484</v>
      </c>
      <c r="BK2034" s="63">
        <f t="shared" si="393"/>
        <v>9.7452814473518927</v>
      </c>
      <c r="BL2034" s="63">
        <f t="shared" si="393"/>
        <v>9.8491703599934741</v>
      </c>
      <c r="BM2034" s="63">
        <f t="shared" si="393"/>
        <v>9.6676216473938421</v>
      </c>
      <c r="BN2034" s="63">
        <f t="shared" si="381"/>
        <v>9.9950024885659339</v>
      </c>
      <c r="BO2034" s="63"/>
      <c r="BP2034" s="63"/>
    </row>
    <row r="2035" spans="27:68" x14ac:dyDescent="0.2">
      <c r="AA2035" s="217">
        <f t="shared" si="360"/>
        <v>-8.7334910939675485E-3</v>
      </c>
      <c r="AB2035" s="218">
        <f t="shared" si="361"/>
        <v>8.7334910939675485E-3</v>
      </c>
      <c r="AC2035" s="218">
        <f t="shared" si="362"/>
        <v>0</v>
      </c>
      <c r="AD2035" s="219">
        <f t="shared" si="363"/>
        <v>0</v>
      </c>
      <c r="AH2035" s="15">
        <f t="shared" si="364"/>
        <v>-2.9058447674383151E-2</v>
      </c>
      <c r="AI2035" s="15">
        <f t="shared" si="365"/>
        <v>0.86784475089518831</v>
      </c>
      <c r="AJ2035" s="15">
        <f t="shared" si="366"/>
        <v>-0.34557801426238927</v>
      </c>
      <c r="AK2035" s="15">
        <f t="shared" si="367"/>
        <v>-0.57281307343954613</v>
      </c>
      <c r="AL2035" s="15">
        <f t="shared" si="368"/>
        <v>-1.797541498954438</v>
      </c>
      <c r="AM2035" s="15">
        <f t="shared" si="369"/>
        <v>-1.2569818375265711</v>
      </c>
      <c r="AN2035" s="63">
        <f t="shared" si="392"/>
        <v>11.427189962028823</v>
      </c>
      <c r="AO2035" s="63">
        <f t="shared" si="392"/>
        <v>11.427367754312771</v>
      </c>
      <c r="AP2035" s="63">
        <f t="shared" si="392"/>
        <v>11.428089863368749</v>
      </c>
      <c r="AQ2035" s="63">
        <f t="shared" si="392"/>
        <v>11.431011199874796</v>
      </c>
      <c r="AR2035" s="63">
        <f t="shared" si="392"/>
        <v>11.442647265439536</v>
      </c>
      <c r="AS2035" s="63">
        <f t="shared" si="392"/>
        <v>11.486445582434989</v>
      </c>
      <c r="AT2035" s="63">
        <f t="shared" si="392"/>
        <v>11.626608381821566</v>
      </c>
      <c r="AU2035" s="63">
        <f t="shared" si="370"/>
        <v>11.961094544128683</v>
      </c>
      <c r="AV2035" s="217">
        <f t="shared" si="371"/>
        <v>-1.1469132254240177E-2</v>
      </c>
      <c r="AW2035" s="218">
        <f t="shared" si="372"/>
        <v>-9999</v>
      </c>
      <c r="AX2035" s="219">
        <f t="shared" si="373"/>
        <v>0</v>
      </c>
      <c r="AY2035" s="218">
        <f t="shared" si="374"/>
        <v>-9999</v>
      </c>
      <c r="AZ2035" s="63"/>
      <c r="BA2035" s="15">
        <f t="shared" si="375"/>
        <v>-2.7356411602726298E-3</v>
      </c>
      <c r="BB2035" s="15">
        <f t="shared" si="376"/>
        <v>0.4029668420013125</v>
      </c>
      <c r="BC2035" s="15">
        <f t="shared" si="377"/>
        <v>-0.61751157847624083</v>
      </c>
      <c r="BD2035" s="15">
        <f t="shared" si="378"/>
        <v>-0.10652366954492806</v>
      </c>
      <c r="BE2035" s="15">
        <f t="shared" si="379"/>
        <v>-2.965028905258007</v>
      </c>
      <c r="BF2035" s="15">
        <f t="shared" si="380"/>
        <v>-11.297910949131783</v>
      </c>
      <c r="BG2035" s="63">
        <f t="shared" si="393"/>
        <v>9.7786993762034928</v>
      </c>
      <c r="BH2035" s="63">
        <f t="shared" si="393"/>
        <v>9.7894726175737006</v>
      </c>
      <c r="BI2035" s="63">
        <f t="shared" si="393"/>
        <v>9.7705253791329838</v>
      </c>
      <c r="BJ2035" s="63">
        <f t="shared" si="393"/>
        <v>9.8039400735741484</v>
      </c>
      <c r="BK2035" s="63">
        <f t="shared" si="393"/>
        <v>9.7452814473518927</v>
      </c>
      <c r="BL2035" s="63">
        <f t="shared" si="393"/>
        <v>9.8491703599934741</v>
      </c>
      <c r="BM2035" s="63">
        <f t="shared" si="393"/>
        <v>9.6676216473938421</v>
      </c>
      <c r="BN2035" s="63">
        <f t="shared" si="381"/>
        <v>9.9950024885659339</v>
      </c>
      <c r="BO2035" s="63"/>
      <c r="BP2035" s="63"/>
    </row>
    <row r="2036" spans="27:68" x14ac:dyDescent="0.2">
      <c r="AA2036" s="217">
        <f t="shared" si="360"/>
        <v>-8.7334910939675485E-3</v>
      </c>
      <c r="AB2036" s="218">
        <f t="shared" si="361"/>
        <v>8.7334910939675485E-3</v>
      </c>
      <c r="AC2036" s="218">
        <f t="shared" si="362"/>
        <v>0</v>
      </c>
      <c r="AD2036" s="219">
        <f t="shared" si="363"/>
        <v>0</v>
      </c>
      <c r="AH2036" s="15">
        <f t="shared" si="364"/>
        <v>-2.9058447674383151E-2</v>
      </c>
      <c r="AI2036" s="15">
        <f t="shared" si="365"/>
        <v>0.86784475089518831</v>
      </c>
      <c r="AJ2036" s="15">
        <f t="shared" si="366"/>
        <v>-0.34557801426238927</v>
      </c>
      <c r="AK2036" s="15">
        <f t="shared" si="367"/>
        <v>-0.57281307343954613</v>
      </c>
      <c r="AL2036" s="15">
        <f t="shared" si="368"/>
        <v>-1.797541498954438</v>
      </c>
      <c r="AM2036" s="15">
        <f t="shared" si="369"/>
        <v>-1.2569818375265711</v>
      </c>
      <c r="AN2036" s="63">
        <f t="shared" si="392"/>
        <v>11.427189962028823</v>
      </c>
      <c r="AO2036" s="63">
        <f t="shared" si="392"/>
        <v>11.427367754312771</v>
      </c>
      <c r="AP2036" s="63">
        <f t="shared" si="392"/>
        <v>11.428089863368749</v>
      </c>
      <c r="AQ2036" s="63">
        <f t="shared" si="392"/>
        <v>11.431011199874796</v>
      </c>
      <c r="AR2036" s="63">
        <f t="shared" si="392"/>
        <v>11.442647265439536</v>
      </c>
      <c r="AS2036" s="63">
        <f t="shared" si="392"/>
        <v>11.486445582434989</v>
      </c>
      <c r="AT2036" s="63">
        <f t="shared" si="392"/>
        <v>11.626608381821566</v>
      </c>
      <c r="AU2036" s="63">
        <f t="shared" si="370"/>
        <v>11.961094544128683</v>
      </c>
      <c r="AV2036" s="217">
        <f t="shared" si="371"/>
        <v>-1.1469132254240177E-2</v>
      </c>
      <c r="AW2036" s="218">
        <f t="shared" si="372"/>
        <v>-9999</v>
      </c>
      <c r="AX2036" s="219">
        <f t="shared" si="373"/>
        <v>0</v>
      </c>
      <c r="AY2036" s="218">
        <f t="shared" si="374"/>
        <v>-9999</v>
      </c>
      <c r="AZ2036" s="63"/>
      <c r="BA2036" s="15">
        <f t="shared" si="375"/>
        <v>-2.7356411602726298E-3</v>
      </c>
      <c r="BB2036" s="15">
        <f t="shared" si="376"/>
        <v>0.4029668420013125</v>
      </c>
      <c r="BC2036" s="15">
        <f t="shared" si="377"/>
        <v>-0.61751157847624083</v>
      </c>
      <c r="BD2036" s="15">
        <f t="shared" si="378"/>
        <v>-0.10652366954492806</v>
      </c>
      <c r="BE2036" s="15">
        <f t="shared" si="379"/>
        <v>-2.965028905258007</v>
      </c>
      <c r="BF2036" s="15">
        <f t="shared" si="380"/>
        <v>-11.297910949131783</v>
      </c>
      <c r="BG2036" s="63">
        <f t="shared" si="393"/>
        <v>9.7786993762034928</v>
      </c>
      <c r="BH2036" s="63">
        <f t="shared" si="393"/>
        <v>9.7894726175737006</v>
      </c>
      <c r="BI2036" s="63">
        <f t="shared" si="393"/>
        <v>9.7705253791329838</v>
      </c>
      <c r="BJ2036" s="63">
        <f t="shared" si="393"/>
        <v>9.8039400735741484</v>
      </c>
      <c r="BK2036" s="63">
        <f t="shared" si="393"/>
        <v>9.7452814473518927</v>
      </c>
      <c r="BL2036" s="63">
        <f t="shared" si="393"/>
        <v>9.8491703599934741</v>
      </c>
      <c r="BM2036" s="63">
        <f t="shared" si="393"/>
        <v>9.6676216473938421</v>
      </c>
      <c r="BN2036" s="63">
        <f t="shared" si="381"/>
        <v>9.9950024885659339</v>
      </c>
      <c r="BO2036" s="63"/>
      <c r="BP2036" s="63"/>
    </row>
    <row r="2037" spans="27:68" x14ac:dyDescent="0.2">
      <c r="AA2037" s="217">
        <f t="shared" ref="AA2037:AA2100" si="394">AB$3+AB$4*Z2037+AB$5*Z2037^2+AH2037</f>
        <v>-8.7334910939675485E-3</v>
      </c>
      <c r="AB2037" s="218">
        <f t="shared" ref="AB2037:AB2100" si="395">+G2037-AA2037</f>
        <v>8.7334910939675485E-3</v>
      </c>
      <c r="AC2037" s="218">
        <f t="shared" ref="AC2037:AC2100" si="396">+G2037-P2037</f>
        <v>0</v>
      </c>
      <c r="AD2037" s="219">
        <f t="shared" ref="AD2037:AD2100" si="397">U2037*(G2037-AA2037)^2</f>
        <v>0</v>
      </c>
      <c r="AH2037" s="15">
        <f t="shared" ref="AH2037:AH2100" si="398">$AB$6*($AB$11/AI2037*AJ2037+$AB$12)</f>
        <v>-2.9058447674383151E-2</v>
      </c>
      <c r="AI2037" s="15">
        <f t="shared" ref="AI2037:AI2100" si="399">1+$AB$7*COS(AL2037)</f>
        <v>0.86784475089518831</v>
      </c>
      <c r="AJ2037" s="15">
        <f t="shared" ref="AJ2037:AJ2100" si="400">SIN(AL2037+RADIANS($AB$9))</f>
        <v>-0.34557801426238927</v>
      </c>
      <c r="AK2037" s="15">
        <f t="shared" ref="AK2037:AK2100" si="401">$AB$7*SIN(AL2037)</f>
        <v>-0.57281307343954613</v>
      </c>
      <c r="AL2037" s="15">
        <f t="shared" ref="AL2037:AL2100" si="402">2*ATAN(AM2037)</f>
        <v>-1.797541498954438</v>
      </c>
      <c r="AM2037" s="15">
        <f t="shared" ref="AM2037:AM2100" si="403">TAN(AN2037/2)*SQRT((1+$AB$7)/(1-$AB$7))</f>
        <v>-1.2569818375265711</v>
      </c>
      <c r="AN2037" s="63">
        <f t="shared" si="392"/>
        <v>11.427189962028823</v>
      </c>
      <c r="AO2037" s="63">
        <f t="shared" si="392"/>
        <v>11.427367754312771</v>
      </c>
      <c r="AP2037" s="63">
        <f t="shared" si="392"/>
        <v>11.428089863368749</v>
      </c>
      <c r="AQ2037" s="63">
        <f t="shared" si="392"/>
        <v>11.431011199874796</v>
      </c>
      <c r="AR2037" s="63">
        <f t="shared" si="392"/>
        <v>11.442647265439536</v>
      </c>
      <c r="AS2037" s="63">
        <f t="shared" si="392"/>
        <v>11.486445582434989</v>
      </c>
      <c r="AT2037" s="63">
        <f t="shared" si="392"/>
        <v>11.626608381821566</v>
      </c>
      <c r="AU2037" s="63">
        <f t="shared" ref="AU2037:AU2100" si="404">RADIANS($AB$9)+$AB$18*(F2037-AB$15)</f>
        <v>11.961094544128683</v>
      </c>
      <c r="AV2037" s="217">
        <f t="shared" ref="AV2037:AV2100" si="405">AA2037+BA2037</f>
        <v>-1.1469132254240177E-2</v>
      </c>
      <c r="AW2037" s="218">
        <f t="shared" ref="AW2037:AW2100" si="406">IF(U2037&lt;&gt;0,G2037-AV2037,-9999)</f>
        <v>-9999</v>
      </c>
      <c r="AX2037" s="219">
        <f t="shared" ref="AX2037:AX2100" si="407">U2037*AW2037^2</f>
        <v>0</v>
      </c>
      <c r="AY2037" s="218">
        <f t="shared" ref="AY2037:AY2100" si="408">IF(U2037&lt;&gt;0,G2037-AH2037-BA2037,-9999)</f>
        <v>-9999</v>
      </c>
      <c r="AZ2037" s="63"/>
      <c r="BA2037" s="15">
        <f t="shared" ref="BA2037:BA2100" si="409">$BB$6*($BB$11/BB2037*BC2037+$BB$12)</f>
        <v>-2.7356411602726298E-3</v>
      </c>
      <c r="BB2037" s="15">
        <f t="shared" ref="BB2037:BB2100" si="410">1+$BB$7*COS(BE2037)</f>
        <v>0.4029668420013125</v>
      </c>
      <c r="BC2037" s="15">
        <f t="shared" ref="BC2037:BC2100" si="411">SIN(BE2037+RADIANS($BB$9))</f>
        <v>-0.61751157847624083</v>
      </c>
      <c r="BD2037" s="15">
        <f t="shared" ref="BD2037:BD2100" si="412">$BB$7*SIN(BE2037)</f>
        <v>-0.10652366954492806</v>
      </c>
      <c r="BE2037" s="15">
        <f t="shared" ref="BE2037:BE2100" si="413">2*ATAN(BF2037)</f>
        <v>-2.965028905258007</v>
      </c>
      <c r="BF2037" s="15">
        <f t="shared" ref="BF2037:BF2100" si="414">TAN(BG2037/2)*SQRT((1+$BB$7)/(1-$BB$7))</f>
        <v>-11.297910949131783</v>
      </c>
      <c r="BG2037" s="63">
        <f t="shared" si="393"/>
        <v>9.7786993762034928</v>
      </c>
      <c r="BH2037" s="63">
        <f t="shared" si="393"/>
        <v>9.7894726175737006</v>
      </c>
      <c r="BI2037" s="63">
        <f t="shared" si="393"/>
        <v>9.7705253791329838</v>
      </c>
      <c r="BJ2037" s="63">
        <f t="shared" si="393"/>
        <v>9.8039400735741484</v>
      </c>
      <c r="BK2037" s="63">
        <f t="shared" si="393"/>
        <v>9.7452814473518927</v>
      </c>
      <c r="BL2037" s="63">
        <f t="shared" si="393"/>
        <v>9.8491703599934741</v>
      </c>
      <c r="BM2037" s="63">
        <f t="shared" si="393"/>
        <v>9.6676216473938421</v>
      </c>
      <c r="BN2037" s="63">
        <f t="shared" ref="BN2037:BN2100" si="415">RADIANS($BB$9)+$BB$18*(F2037-BB$15)</f>
        <v>9.9950024885659339</v>
      </c>
      <c r="BO2037" s="63"/>
      <c r="BP2037" s="63"/>
    </row>
    <row r="2038" spans="27:68" x14ac:dyDescent="0.2">
      <c r="AA2038" s="217">
        <f t="shared" si="394"/>
        <v>-8.7334910939675485E-3</v>
      </c>
      <c r="AB2038" s="218">
        <f t="shared" si="395"/>
        <v>8.7334910939675485E-3</v>
      </c>
      <c r="AC2038" s="218">
        <f t="shared" si="396"/>
        <v>0</v>
      </c>
      <c r="AD2038" s="219">
        <f t="shared" si="397"/>
        <v>0</v>
      </c>
      <c r="AH2038" s="15">
        <f t="shared" si="398"/>
        <v>-2.9058447674383151E-2</v>
      </c>
      <c r="AI2038" s="15">
        <f t="shared" si="399"/>
        <v>0.86784475089518831</v>
      </c>
      <c r="AJ2038" s="15">
        <f t="shared" si="400"/>
        <v>-0.34557801426238927</v>
      </c>
      <c r="AK2038" s="15">
        <f t="shared" si="401"/>
        <v>-0.57281307343954613</v>
      </c>
      <c r="AL2038" s="15">
        <f t="shared" si="402"/>
        <v>-1.797541498954438</v>
      </c>
      <c r="AM2038" s="15">
        <f t="shared" si="403"/>
        <v>-1.2569818375265711</v>
      </c>
      <c r="AN2038" s="63">
        <f t="shared" si="392"/>
        <v>11.427189962028823</v>
      </c>
      <c r="AO2038" s="63">
        <f t="shared" si="392"/>
        <v>11.427367754312771</v>
      </c>
      <c r="AP2038" s="63">
        <f t="shared" si="392"/>
        <v>11.428089863368749</v>
      </c>
      <c r="AQ2038" s="63">
        <f t="shared" si="392"/>
        <v>11.431011199874796</v>
      </c>
      <c r="AR2038" s="63">
        <f t="shared" si="392"/>
        <v>11.442647265439536</v>
      </c>
      <c r="AS2038" s="63">
        <f t="shared" si="392"/>
        <v>11.486445582434989</v>
      </c>
      <c r="AT2038" s="63">
        <f t="shared" si="392"/>
        <v>11.626608381821566</v>
      </c>
      <c r="AU2038" s="63">
        <f t="shared" si="404"/>
        <v>11.961094544128683</v>
      </c>
      <c r="AV2038" s="217">
        <f t="shared" si="405"/>
        <v>-1.1469132254240177E-2</v>
      </c>
      <c r="AW2038" s="218">
        <f t="shared" si="406"/>
        <v>-9999</v>
      </c>
      <c r="AX2038" s="219">
        <f t="shared" si="407"/>
        <v>0</v>
      </c>
      <c r="AY2038" s="218">
        <f t="shared" si="408"/>
        <v>-9999</v>
      </c>
      <c r="AZ2038" s="63"/>
      <c r="BA2038" s="15">
        <f t="shared" si="409"/>
        <v>-2.7356411602726298E-3</v>
      </c>
      <c r="BB2038" s="15">
        <f t="shared" si="410"/>
        <v>0.4029668420013125</v>
      </c>
      <c r="BC2038" s="15">
        <f t="shared" si="411"/>
        <v>-0.61751157847624083</v>
      </c>
      <c r="BD2038" s="15">
        <f t="shared" si="412"/>
        <v>-0.10652366954492806</v>
      </c>
      <c r="BE2038" s="15">
        <f t="shared" si="413"/>
        <v>-2.965028905258007</v>
      </c>
      <c r="BF2038" s="15">
        <f t="shared" si="414"/>
        <v>-11.297910949131783</v>
      </c>
      <c r="BG2038" s="63">
        <f t="shared" si="393"/>
        <v>9.7786993762034928</v>
      </c>
      <c r="BH2038" s="63">
        <f t="shared" si="393"/>
        <v>9.7894726175737006</v>
      </c>
      <c r="BI2038" s="63">
        <f t="shared" si="393"/>
        <v>9.7705253791329838</v>
      </c>
      <c r="BJ2038" s="63">
        <f t="shared" si="393"/>
        <v>9.8039400735741484</v>
      </c>
      <c r="BK2038" s="63">
        <f t="shared" si="393"/>
        <v>9.7452814473518927</v>
      </c>
      <c r="BL2038" s="63">
        <f t="shared" si="393"/>
        <v>9.8491703599934741</v>
      </c>
      <c r="BM2038" s="63">
        <f t="shared" si="393"/>
        <v>9.6676216473938421</v>
      </c>
      <c r="BN2038" s="63">
        <f t="shared" si="415"/>
        <v>9.9950024885659339</v>
      </c>
      <c r="BO2038" s="63"/>
      <c r="BP2038" s="63"/>
    </row>
    <row r="2039" spans="27:68" x14ac:dyDescent="0.2">
      <c r="AA2039" s="217">
        <f t="shared" si="394"/>
        <v>-8.7334910939675485E-3</v>
      </c>
      <c r="AB2039" s="218">
        <f t="shared" si="395"/>
        <v>8.7334910939675485E-3</v>
      </c>
      <c r="AC2039" s="218">
        <f t="shared" si="396"/>
        <v>0</v>
      </c>
      <c r="AD2039" s="219">
        <f t="shared" si="397"/>
        <v>0</v>
      </c>
      <c r="AH2039" s="15">
        <f t="shared" si="398"/>
        <v>-2.9058447674383151E-2</v>
      </c>
      <c r="AI2039" s="15">
        <f t="shared" si="399"/>
        <v>0.86784475089518831</v>
      </c>
      <c r="AJ2039" s="15">
        <f t="shared" si="400"/>
        <v>-0.34557801426238927</v>
      </c>
      <c r="AK2039" s="15">
        <f t="shared" si="401"/>
        <v>-0.57281307343954613</v>
      </c>
      <c r="AL2039" s="15">
        <f t="shared" si="402"/>
        <v>-1.797541498954438</v>
      </c>
      <c r="AM2039" s="15">
        <f t="shared" si="403"/>
        <v>-1.2569818375265711</v>
      </c>
      <c r="AN2039" s="63">
        <f t="shared" si="392"/>
        <v>11.427189962028823</v>
      </c>
      <c r="AO2039" s="63">
        <f t="shared" si="392"/>
        <v>11.427367754312771</v>
      </c>
      <c r="AP2039" s="63">
        <f t="shared" si="392"/>
        <v>11.428089863368749</v>
      </c>
      <c r="AQ2039" s="63">
        <f t="shared" si="392"/>
        <v>11.431011199874796</v>
      </c>
      <c r="AR2039" s="63">
        <f t="shared" si="392"/>
        <v>11.442647265439536</v>
      </c>
      <c r="AS2039" s="63">
        <f t="shared" si="392"/>
        <v>11.486445582434989</v>
      </c>
      <c r="AT2039" s="63">
        <f t="shared" si="392"/>
        <v>11.626608381821566</v>
      </c>
      <c r="AU2039" s="63">
        <f t="shared" si="404"/>
        <v>11.961094544128683</v>
      </c>
      <c r="AV2039" s="217">
        <f t="shared" si="405"/>
        <v>-1.1469132254240177E-2</v>
      </c>
      <c r="AW2039" s="218">
        <f t="shared" si="406"/>
        <v>-9999</v>
      </c>
      <c r="AX2039" s="219">
        <f t="shared" si="407"/>
        <v>0</v>
      </c>
      <c r="AY2039" s="218">
        <f t="shared" si="408"/>
        <v>-9999</v>
      </c>
      <c r="AZ2039" s="63"/>
      <c r="BA2039" s="15">
        <f t="shared" si="409"/>
        <v>-2.7356411602726298E-3</v>
      </c>
      <c r="BB2039" s="15">
        <f t="shared" si="410"/>
        <v>0.4029668420013125</v>
      </c>
      <c r="BC2039" s="15">
        <f t="shared" si="411"/>
        <v>-0.61751157847624083</v>
      </c>
      <c r="BD2039" s="15">
        <f t="shared" si="412"/>
        <v>-0.10652366954492806</v>
      </c>
      <c r="BE2039" s="15">
        <f t="shared" si="413"/>
        <v>-2.965028905258007</v>
      </c>
      <c r="BF2039" s="15">
        <f t="shared" si="414"/>
        <v>-11.297910949131783</v>
      </c>
      <c r="BG2039" s="63">
        <f t="shared" si="393"/>
        <v>9.7786993762034928</v>
      </c>
      <c r="BH2039" s="63">
        <f t="shared" si="393"/>
        <v>9.7894726175737006</v>
      </c>
      <c r="BI2039" s="63">
        <f t="shared" si="393"/>
        <v>9.7705253791329838</v>
      </c>
      <c r="BJ2039" s="63">
        <f t="shared" si="393"/>
        <v>9.8039400735741484</v>
      </c>
      <c r="BK2039" s="63">
        <f t="shared" si="393"/>
        <v>9.7452814473518927</v>
      </c>
      <c r="BL2039" s="63">
        <f t="shared" si="393"/>
        <v>9.8491703599934741</v>
      </c>
      <c r="BM2039" s="63">
        <f t="shared" si="393"/>
        <v>9.6676216473938421</v>
      </c>
      <c r="BN2039" s="63">
        <f t="shared" si="415"/>
        <v>9.9950024885659339</v>
      </c>
      <c r="BO2039" s="63"/>
      <c r="BP2039" s="63"/>
    </row>
    <row r="2040" spans="27:68" x14ac:dyDescent="0.2">
      <c r="AA2040" s="217">
        <f t="shared" si="394"/>
        <v>-8.7334910939675485E-3</v>
      </c>
      <c r="AB2040" s="218">
        <f t="shared" si="395"/>
        <v>8.7334910939675485E-3</v>
      </c>
      <c r="AC2040" s="218">
        <f t="shared" si="396"/>
        <v>0</v>
      </c>
      <c r="AD2040" s="219">
        <f t="shared" si="397"/>
        <v>0</v>
      </c>
      <c r="AH2040" s="15">
        <f t="shared" si="398"/>
        <v>-2.9058447674383151E-2</v>
      </c>
      <c r="AI2040" s="15">
        <f t="shared" si="399"/>
        <v>0.86784475089518831</v>
      </c>
      <c r="AJ2040" s="15">
        <f t="shared" si="400"/>
        <v>-0.34557801426238927</v>
      </c>
      <c r="AK2040" s="15">
        <f t="shared" si="401"/>
        <v>-0.57281307343954613</v>
      </c>
      <c r="AL2040" s="15">
        <f t="shared" si="402"/>
        <v>-1.797541498954438</v>
      </c>
      <c r="AM2040" s="15">
        <f t="shared" si="403"/>
        <v>-1.2569818375265711</v>
      </c>
      <c r="AN2040" s="63">
        <f t="shared" si="392"/>
        <v>11.427189962028823</v>
      </c>
      <c r="AO2040" s="63">
        <f t="shared" si="392"/>
        <v>11.427367754312771</v>
      </c>
      <c r="AP2040" s="63">
        <f t="shared" si="392"/>
        <v>11.428089863368749</v>
      </c>
      <c r="AQ2040" s="63">
        <f t="shared" si="392"/>
        <v>11.431011199874796</v>
      </c>
      <c r="AR2040" s="63">
        <f t="shared" si="392"/>
        <v>11.442647265439536</v>
      </c>
      <c r="AS2040" s="63">
        <f t="shared" si="392"/>
        <v>11.486445582434989</v>
      </c>
      <c r="AT2040" s="63">
        <f t="shared" si="392"/>
        <v>11.626608381821566</v>
      </c>
      <c r="AU2040" s="63">
        <f t="shared" si="404"/>
        <v>11.961094544128683</v>
      </c>
      <c r="AV2040" s="217">
        <f t="shared" si="405"/>
        <v>-1.1469132254240177E-2</v>
      </c>
      <c r="AW2040" s="218">
        <f t="shared" si="406"/>
        <v>-9999</v>
      </c>
      <c r="AX2040" s="219">
        <f t="shared" si="407"/>
        <v>0</v>
      </c>
      <c r="AY2040" s="218">
        <f t="shared" si="408"/>
        <v>-9999</v>
      </c>
      <c r="AZ2040" s="63"/>
      <c r="BA2040" s="15">
        <f t="shared" si="409"/>
        <v>-2.7356411602726298E-3</v>
      </c>
      <c r="BB2040" s="15">
        <f t="shared" si="410"/>
        <v>0.4029668420013125</v>
      </c>
      <c r="BC2040" s="15">
        <f t="shared" si="411"/>
        <v>-0.61751157847624083</v>
      </c>
      <c r="BD2040" s="15">
        <f t="shared" si="412"/>
        <v>-0.10652366954492806</v>
      </c>
      <c r="BE2040" s="15">
        <f t="shared" si="413"/>
        <v>-2.965028905258007</v>
      </c>
      <c r="BF2040" s="15">
        <f t="shared" si="414"/>
        <v>-11.297910949131783</v>
      </c>
      <c r="BG2040" s="63">
        <f t="shared" si="393"/>
        <v>9.7786993762034928</v>
      </c>
      <c r="BH2040" s="63">
        <f t="shared" si="393"/>
        <v>9.7894726175737006</v>
      </c>
      <c r="BI2040" s="63">
        <f t="shared" si="393"/>
        <v>9.7705253791329838</v>
      </c>
      <c r="BJ2040" s="63">
        <f t="shared" si="393"/>
        <v>9.8039400735741484</v>
      </c>
      <c r="BK2040" s="63">
        <f t="shared" si="393"/>
        <v>9.7452814473518927</v>
      </c>
      <c r="BL2040" s="63">
        <f t="shared" si="393"/>
        <v>9.8491703599934741</v>
      </c>
      <c r="BM2040" s="63">
        <f t="shared" si="393"/>
        <v>9.6676216473938421</v>
      </c>
      <c r="BN2040" s="63">
        <f t="shared" si="415"/>
        <v>9.9950024885659339</v>
      </c>
      <c r="BO2040" s="63"/>
      <c r="BP2040" s="63"/>
    </row>
    <row r="2041" spans="27:68" x14ac:dyDescent="0.2">
      <c r="AA2041" s="217">
        <f t="shared" si="394"/>
        <v>-8.7334910939675485E-3</v>
      </c>
      <c r="AB2041" s="218">
        <f t="shared" si="395"/>
        <v>8.7334910939675485E-3</v>
      </c>
      <c r="AC2041" s="218">
        <f t="shared" si="396"/>
        <v>0</v>
      </c>
      <c r="AD2041" s="219">
        <f t="shared" si="397"/>
        <v>0</v>
      </c>
      <c r="AH2041" s="15">
        <f t="shared" si="398"/>
        <v>-2.9058447674383151E-2</v>
      </c>
      <c r="AI2041" s="15">
        <f t="shared" si="399"/>
        <v>0.86784475089518831</v>
      </c>
      <c r="AJ2041" s="15">
        <f t="shared" si="400"/>
        <v>-0.34557801426238927</v>
      </c>
      <c r="AK2041" s="15">
        <f t="shared" si="401"/>
        <v>-0.57281307343954613</v>
      </c>
      <c r="AL2041" s="15">
        <f t="shared" si="402"/>
        <v>-1.797541498954438</v>
      </c>
      <c r="AM2041" s="15">
        <f t="shared" si="403"/>
        <v>-1.2569818375265711</v>
      </c>
      <c r="AN2041" s="63">
        <f t="shared" ref="AN2041:AT2050" si="416">$AU2041+$AB$7*SIN(AO2041)</f>
        <v>11.427189962028823</v>
      </c>
      <c r="AO2041" s="63">
        <f t="shared" si="416"/>
        <v>11.427367754312771</v>
      </c>
      <c r="AP2041" s="63">
        <f t="shared" si="416"/>
        <v>11.428089863368749</v>
      </c>
      <c r="AQ2041" s="63">
        <f t="shared" si="416"/>
        <v>11.431011199874796</v>
      </c>
      <c r="AR2041" s="63">
        <f t="shared" si="416"/>
        <v>11.442647265439536</v>
      </c>
      <c r="AS2041" s="63">
        <f t="shared" si="416"/>
        <v>11.486445582434989</v>
      </c>
      <c r="AT2041" s="63">
        <f t="shared" si="416"/>
        <v>11.626608381821566</v>
      </c>
      <c r="AU2041" s="63">
        <f t="shared" si="404"/>
        <v>11.961094544128683</v>
      </c>
      <c r="AV2041" s="217">
        <f t="shared" si="405"/>
        <v>-1.1469132254240177E-2</v>
      </c>
      <c r="AW2041" s="218">
        <f t="shared" si="406"/>
        <v>-9999</v>
      </c>
      <c r="AX2041" s="219">
        <f t="shared" si="407"/>
        <v>0</v>
      </c>
      <c r="AY2041" s="218">
        <f t="shared" si="408"/>
        <v>-9999</v>
      </c>
      <c r="AZ2041" s="63"/>
      <c r="BA2041" s="15">
        <f t="shared" si="409"/>
        <v>-2.7356411602726298E-3</v>
      </c>
      <c r="BB2041" s="15">
        <f t="shared" si="410"/>
        <v>0.4029668420013125</v>
      </c>
      <c r="BC2041" s="15">
        <f t="shared" si="411"/>
        <v>-0.61751157847624083</v>
      </c>
      <c r="BD2041" s="15">
        <f t="shared" si="412"/>
        <v>-0.10652366954492806</v>
      </c>
      <c r="BE2041" s="15">
        <f t="shared" si="413"/>
        <v>-2.965028905258007</v>
      </c>
      <c r="BF2041" s="15">
        <f t="shared" si="414"/>
        <v>-11.297910949131783</v>
      </c>
      <c r="BG2041" s="63">
        <f t="shared" ref="BG2041:BM2050" si="417">$BN2041+$BB$7*SIN(BH2041)</f>
        <v>9.7786993762034928</v>
      </c>
      <c r="BH2041" s="63">
        <f t="shared" si="417"/>
        <v>9.7894726175737006</v>
      </c>
      <c r="BI2041" s="63">
        <f t="shared" si="417"/>
        <v>9.7705253791329838</v>
      </c>
      <c r="BJ2041" s="63">
        <f t="shared" si="417"/>
        <v>9.8039400735741484</v>
      </c>
      <c r="BK2041" s="63">
        <f t="shared" si="417"/>
        <v>9.7452814473518927</v>
      </c>
      <c r="BL2041" s="63">
        <f t="shared" si="417"/>
        <v>9.8491703599934741</v>
      </c>
      <c r="BM2041" s="63">
        <f t="shared" si="417"/>
        <v>9.6676216473938421</v>
      </c>
      <c r="BN2041" s="63">
        <f t="shared" si="415"/>
        <v>9.9950024885659339</v>
      </c>
      <c r="BO2041" s="63"/>
      <c r="BP2041" s="63"/>
    </row>
    <row r="2042" spans="27:68" x14ac:dyDescent="0.2">
      <c r="AA2042" s="217">
        <f t="shared" si="394"/>
        <v>-8.7334910939675485E-3</v>
      </c>
      <c r="AB2042" s="218">
        <f t="shared" si="395"/>
        <v>8.7334910939675485E-3</v>
      </c>
      <c r="AC2042" s="218">
        <f t="shared" si="396"/>
        <v>0</v>
      </c>
      <c r="AD2042" s="219">
        <f t="shared" si="397"/>
        <v>0</v>
      </c>
      <c r="AH2042" s="15">
        <f t="shared" si="398"/>
        <v>-2.9058447674383151E-2</v>
      </c>
      <c r="AI2042" s="15">
        <f t="shared" si="399"/>
        <v>0.86784475089518831</v>
      </c>
      <c r="AJ2042" s="15">
        <f t="shared" si="400"/>
        <v>-0.34557801426238927</v>
      </c>
      <c r="AK2042" s="15">
        <f t="shared" si="401"/>
        <v>-0.57281307343954613</v>
      </c>
      <c r="AL2042" s="15">
        <f t="shared" si="402"/>
        <v>-1.797541498954438</v>
      </c>
      <c r="AM2042" s="15">
        <f t="shared" si="403"/>
        <v>-1.2569818375265711</v>
      </c>
      <c r="AN2042" s="63">
        <f t="shared" si="416"/>
        <v>11.427189962028823</v>
      </c>
      <c r="AO2042" s="63">
        <f t="shared" si="416"/>
        <v>11.427367754312771</v>
      </c>
      <c r="AP2042" s="63">
        <f t="shared" si="416"/>
        <v>11.428089863368749</v>
      </c>
      <c r="AQ2042" s="63">
        <f t="shared" si="416"/>
        <v>11.431011199874796</v>
      </c>
      <c r="AR2042" s="63">
        <f t="shared" si="416"/>
        <v>11.442647265439536</v>
      </c>
      <c r="AS2042" s="63">
        <f t="shared" si="416"/>
        <v>11.486445582434989</v>
      </c>
      <c r="AT2042" s="63">
        <f t="shared" si="416"/>
        <v>11.626608381821566</v>
      </c>
      <c r="AU2042" s="63">
        <f t="shared" si="404"/>
        <v>11.961094544128683</v>
      </c>
      <c r="AV2042" s="217">
        <f t="shared" si="405"/>
        <v>-1.1469132254240177E-2</v>
      </c>
      <c r="AW2042" s="218">
        <f t="shared" si="406"/>
        <v>-9999</v>
      </c>
      <c r="AX2042" s="219">
        <f t="shared" si="407"/>
        <v>0</v>
      </c>
      <c r="AY2042" s="218">
        <f t="shared" si="408"/>
        <v>-9999</v>
      </c>
      <c r="AZ2042" s="63"/>
      <c r="BA2042" s="15">
        <f t="shared" si="409"/>
        <v>-2.7356411602726298E-3</v>
      </c>
      <c r="BB2042" s="15">
        <f t="shared" si="410"/>
        <v>0.4029668420013125</v>
      </c>
      <c r="BC2042" s="15">
        <f t="shared" si="411"/>
        <v>-0.61751157847624083</v>
      </c>
      <c r="BD2042" s="15">
        <f t="shared" si="412"/>
        <v>-0.10652366954492806</v>
      </c>
      <c r="BE2042" s="15">
        <f t="shared" si="413"/>
        <v>-2.965028905258007</v>
      </c>
      <c r="BF2042" s="15">
        <f t="shared" si="414"/>
        <v>-11.297910949131783</v>
      </c>
      <c r="BG2042" s="63">
        <f t="shared" si="417"/>
        <v>9.7786993762034928</v>
      </c>
      <c r="BH2042" s="63">
        <f t="shared" si="417"/>
        <v>9.7894726175737006</v>
      </c>
      <c r="BI2042" s="63">
        <f t="shared" si="417"/>
        <v>9.7705253791329838</v>
      </c>
      <c r="BJ2042" s="63">
        <f t="shared" si="417"/>
        <v>9.8039400735741484</v>
      </c>
      <c r="BK2042" s="63">
        <f t="shared" si="417"/>
        <v>9.7452814473518927</v>
      </c>
      <c r="BL2042" s="63">
        <f t="shared" si="417"/>
        <v>9.8491703599934741</v>
      </c>
      <c r="BM2042" s="63">
        <f t="shared" si="417"/>
        <v>9.6676216473938421</v>
      </c>
      <c r="BN2042" s="63">
        <f t="shared" si="415"/>
        <v>9.9950024885659339</v>
      </c>
      <c r="BO2042" s="63"/>
      <c r="BP2042" s="63"/>
    </row>
    <row r="2043" spans="27:68" x14ac:dyDescent="0.2">
      <c r="AA2043" s="217">
        <f t="shared" si="394"/>
        <v>-8.7334910939675485E-3</v>
      </c>
      <c r="AB2043" s="218">
        <f t="shared" si="395"/>
        <v>8.7334910939675485E-3</v>
      </c>
      <c r="AC2043" s="218">
        <f t="shared" si="396"/>
        <v>0</v>
      </c>
      <c r="AD2043" s="219">
        <f t="shared" si="397"/>
        <v>0</v>
      </c>
      <c r="AH2043" s="15">
        <f t="shared" si="398"/>
        <v>-2.9058447674383151E-2</v>
      </c>
      <c r="AI2043" s="15">
        <f t="shared" si="399"/>
        <v>0.86784475089518831</v>
      </c>
      <c r="AJ2043" s="15">
        <f t="shared" si="400"/>
        <v>-0.34557801426238927</v>
      </c>
      <c r="AK2043" s="15">
        <f t="shared" si="401"/>
        <v>-0.57281307343954613</v>
      </c>
      <c r="AL2043" s="15">
        <f t="shared" si="402"/>
        <v>-1.797541498954438</v>
      </c>
      <c r="AM2043" s="15">
        <f t="shared" si="403"/>
        <v>-1.2569818375265711</v>
      </c>
      <c r="AN2043" s="63">
        <f t="shared" si="416"/>
        <v>11.427189962028823</v>
      </c>
      <c r="AO2043" s="63">
        <f t="shared" si="416"/>
        <v>11.427367754312771</v>
      </c>
      <c r="AP2043" s="63">
        <f t="shared" si="416"/>
        <v>11.428089863368749</v>
      </c>
      <c r="AQ2043" s="63">
        <f t="shared" si="416"/>
        <v>11.431011199874796</v>
      </c>
      <c r="AR2043" s="63">
        <f t="shared" si="416"/>
        <v>11.442647265439536</v>
      </c>
      <c r="AS2043" s="63">
        <f t="shared" si="416"/>
        <v>11.486445582434989</v>
      </c>
      <c r="AT2043" s="63">
        <f t="shared" si="416"/>
        <v>11.626608381821566</v>
      </c>
      <c r="AU2043" s="63">
        <f t="shared" si="404"/>
        <v>11.961094544128683</v>
      </c>
      <c r="AV2043" s="217">
        <f t="shared" si="405"/>
        <v>-1.1469132254240177E-2</v>
      </c>
      <c r="AW2043" s="218">
        <f t="shared" si="406"/>
        <v>-9999</v>
      </c>
      <c r="AX2043" s="219">
        <f t="shared" si="407"/>
        <v>0</v>
      </c>
      <c r="AY2043" s="218">
        <f t="shared" si="408"/>
        <v>-9999</v>
      </c>
      <c r="AZ2043" s="63"/>
      <c r="BA2043" s="15">
        <f t="shared" si="409"/>
        <v>-2.7356411602726298E-3</v>
      </c>
      <c r="BB2043" s="15">
        <f t="shared" si="410"/>
        <v>0.4029668420013125</v>
      </c>
      <c r="BC2043" s="15">
        <f t="shared" si="411"/>
        <v>-0.61751157847624083</v>
      </c>
      <c r="BD2043" s="15">
        <f t="shared" si="412"/>
        <v>-0.10652366954492806</v>
      </c>
      <c r="BE2043" s="15">
        <f t="shared" si="413"/>
        <v>-2.965028905258007</v>
      </c>
      <c r="BF2043" s="15">
        <f t="shared" si="414"/>
        <v>-11.297910949131783</v>
      </c>
      <c r="BG2043" s="63">
        <f t="shared" si="417"/>
        <v>9.7786993762034928</v>
      </c>
      <c r="BH2043" s="63">
        <f t="shared" si="417"/>
        <v>9.7894726175737006</v>
      </c>
      <c r="BI2043" s="63">
        <f t="shared" si="417"/>
        <v>9.7705253791329838</v>
      </c>
      <c r="BJ2043" s="63">
        <f t="shared" si="417"/>
        <v>9.8039400735741484</v>
      </c>
      <c r="BK2043" s="63">
        <f t="shared" si="417"/>
        <v>9.7452814473518927</v>
      </c>
      <c r="BL2043" s="63">
        <f t="shared" si="417"/>
        <v>9.8491703599934741</v>
      </c>
      <c r="BM2043" s="63">
        <f t="shared" si="417"/>
        <v>9.6676216473938421</v>
      </c>
      <c r="BN2043" s="63">
        <f t="shared" si="415"/>
        <v>9.9950024885659339</v>
      </c>
      <c r="BO2043" s="63"/>
      <c r="BP2043" s="63"/>
    </row>
    <row r="2044" spans="27:68" x14ac:dyDescent="0.2">
      <c r="AA2044" s="217">
        <f t="shared" si="394"/>
        <v>-8.7334910939675485E-3</v>
      </c>
      <c r="AB2044" s="218">
        <f t="shared" si="395"/>
        <v>8.7334910939675485E-3</v>
      </c>
      <c r="AC2044" s="218">
        <f t="shared" si="396"/>
        <v>0</v>
      </c>
      <c r="AD2044" s="219">
        <f t="shared" si="397"/>
        <v>0</v>
      </c>
      <c r="AH2044" s="15">
        <f t="shared" si="398"/>
        <v>-2.9058447674383151E-2</v>
      </c>
      <c r="AI2044" s="15">
        <f t="shared" si="399"/>
        <v>0.86784475089518831</v>
      </c>
      <c r="AJ2044" s="15">
        <f t="shared" si="400"/>
        <v>-0.34557801426238927</v>
      </c>
      <c r="AK2044" s="15">
        <f t="shared" si="401"/>
        <v>-0.57281307343954613</v>
      </c>
      <c r="AL2044" s="15">
        <f t="shared" si="402"/>
        <v>-1.797541498954438</v>
      </c>
      <c r="AM2044" s="15">
        <f t="shared" si="403"/>
        <v>-1.2569818375265711</v>
      </c>
      <c r="AN2044" s="63">
        <f t="shared" si="416"/>
        <v>11.427189962028823</v>
      </c>
      <c r="AO2044" s="63">
        <f t="shared" si="416"/>
        <v>11.427367754312771</v>
      </c>
      <c r="AP2044" s="63">
        <f t="shared" si="416"/>
        <v>11.428089863368749</v>
      </c>
      <c r="AQ2044" s="63">
        <f t="shared" si="416"/>
        <v>11.431011199874796</v>
      </c>
      <c r="AR2044" s="63">
        <f t="shared" si="416"/>
        <v>11.442647265439536</v>
      </c>
      <c r="AS2044" s="63">
        <f t="shared" si="416"/>
        <v>11.486445582434989</v>
      </c>
      <c r="AT2044" s="63">
        <f t="shared" si="416"/>
        <v>11.626608381821566</v>
      </c>
      <c r="AU2044" s="63">
        <f t="shared" si="404"/>
        <v>11.961094544128683</v>
      </c>
      <c r="AV2044" s="217">
        <f t="shared" si="405"/>
        <v>-1.1469132254240177E-2</v>
      </c>
      <c r="AW2044" s="218">
        <f t="shared" si="406"/>
        <v>-9999</v>
      </c>
      <c r="AX2044" s="219">
        <f t="shared" si="407"/>
        <v>0</v>
      </c>
      <c r="AY2044" s="218">
        <f t="shared" si="408"/>
        <v>-9999</v>
      </c>
      <c r="AZ2044" s="63"/>
      <c r="BA2044" s="15">
        <f t="shared" si="409"/>
        <v>-2.7356411602726298E-3</v>
      </c>
      <c r="BB2044" s="15">
        <f t="shared" si="410"/>
        <v>0.4029668420013125</v>
      </c>
      <c r="BC2044" s="15">
        <f t="shared" si="411"/>
        <v>-0.61751157847624083</v>
      </c>
      <c r="BD2044" s="15">
        <f t="shared" si="412"/>
        <v>-0.10652366954492806</v>
      </c>
      <c r="BE2044" s="15">
        <f t="shared" si="413"/>
        <v>-2.965028905258007</v>
      </c>
      <c r="BF2044" s="15">
        <f t="shared" si="414"/>
        <v>-11.297910949131783</v>
      </c>
      <c r="BG2044" s="63">
        <f t="shared" si="417"/>
        <v>9.7786993762034928</v>
      </c>
      <c r="BH2044" s="63">
        <f t="shared" si="417"/>
        <v>9.7894726175737006</v>
      </c>
      <c r="BI2044" s="63">
        <f t="shared" si="417"/>
        <v>9.7705253791329838</v>
      </c>
      <c r="BJ2044" s="63">
        <f t="shared" si="417"/>
        <v>9.8039400735741484</v>
      </c>
      <c r="BK2044" s="63">
        <f t="shared" si="417"/>
        <v>9.7452814473518927</v>
      </c>
      <c r="BL2044" s="63">
        <f t="shared" si="417"/>
        <v>9.8491703599934741</v>
      </c>
      <c r="BM2044" s="63">
        <f t="shared" si="417"/>
        <v>9.6676216473938421</v>
      </c>
      <c r="BN2044" s="63">
        <f t="shared" si="415"/>
        <v>9.9950024885659339</v>
      </c>
      <c r="BO2044" s="63"/>
      <c r="BP2044" s="63"/>
    </row>
    <row r="2045" spans="27:68" x14ac:dyDescent="0.2">
      <c r="AA2045" s="217">
        <f t="shared" si="394"/>
        <v>-8.7334910939675485E-3</v>
      </c>
      <c r="AB2045" s="218">
        <f t="shared" si="395"/>
        <v>8.7334910939675485E-3</v>
      </c>
      <c r="AC2045" s="218">
        <f t="shared" si="396"/>
        <v>0</v>
      </c>
      <c r="AD2045" s="219">
        <f t="shared" si="397"/>
        <v>0</v>
      </c>
      <c r="AH2045" s="15">
        <f t="shared" si="398"/>
        <v>-2.9058447674383151E-2</v>
      </c>
      <c r="AI2045" s="15">
        <f t="shared" si="399"/>
        <v>0.86784475089518831</v>
      </c>
      <c r="AJ2045" s="15">
        <f t="shared" si="400"/>
        <v>-0.34557801426238927</v>
      </c>
      <c r="AK2045" s="15">
        <f t="shared" si="401"/>
        <v>-0.57281307343954613</v>
      </c>
      <c r="AL2045" s="15">
        <f t="shared" si="402"/>
        <v>-1.797541498954438</v>
      </c>
      <c r="AM2045" s="15">
        <f t="shared" si="403"/>
        <v>-1.2569818375265711</v>
      </c>
      <c r="AN2045" s="63">
        <f t="shared" si="416"/>
        <v>11.427189962028823</v>
      </c>
      <c r="AO2045" s="63">
        <f t="shared" si="416"/>
        <v>11.427367754312771</v>
      </c>
      <c r="AP2045" s="63">
        <f t="shared" si="416"/>
        <v>11.428089863368749</v>
      </c>
      <c r="AQ2045" s="63">
        <f t="shared" si="416"/>
        <v>11.431011199874796</v>
      </c>
      <c r="AR2045" s="63">
        <f t="shared" si="416"/>
        <v>11.442647265439536</v>
      </c>
      <c r="AS2045" s="63">
        <f t="shared" si="416"/>
        <v>11.486445582434989</v>
      </c>
      <c r="AT2045" s="63">
        <f t="shared" si="416"/>
        <v>11.626608381821566</v>
      </c>
      <c r="AU2045" s="63">
        <f t="shared" si="404"/>
        <v>11.961094544128683</v>
      </c>
      <c r="AV2045" s="217">
        <f t="shared" si="405"/>
        <v>-1.1469132254240177E-2</v>
      </c>
      <c r="AW2045" s="218">
        <f t="shared" si="406"/>
        <v>-9999</v>
      </c>
      <c r="AX2045" s="219">
        <f t="shared" si="407"/>
        <v>0</v>
      </c>
      <c r="AY2045" s="218">
        <f t="shared" si="408"/>
        <v>-9999</v>
      </c>
      <c r="AZ2045" s="63"/>
      <c r="BA2045" s="15">
        <f t="shared" si="409"/>
        <v>-2.7356411602726298E-3</v>
      </c>
      <c r="BB2045" s="15">
        <f t="shared" si="410"/>
        <v>0.4029668420013125</v>
      </c>
      <c r="BC2045" s="15">
        <f t="shared" si="411"/>
        <v>-0.61751157847624083</v>
      </c>
      <c r="BD2045" s="15">
        <f t="shared" si="412"/>
        <v>-0.10652366954492806</v>
      </c>
      <c r="BE2045" s="15">
        <f t="shared" si="413"/>
        <v>-2.965028905258007</v>
      </c>
      <c r="BF2045" s="15">
        <f t="shared" si="414"/>
        <v>-11.297910949131783</v>
      </c>
      <c r="BG2045" s="63">
        <f t="shared" si="417"/>
        <v>9.7786993762034928</v>
      </c>
      <c r="BH2045" s="63">
        <f t="shared" si="417"/>
        <v>9.7894726175737006</v>
      </c>
      <c r="BI2045" s="63">
        <f t="shared" si="417"/>
        <v>9.7705253791329838</v>
      </c>
      <c r="BJ2045" s="63">
        <f t="shared" si="417"/>
        <v>9.8039400735741484</v>
      </c>
      <c r="BK2045" s="63">
        <f t="shared" si="417"/>
        <v>9.7452814473518927</v>
      </c>
      <c r="BL2045" s="63">
        <f t="shared" si="417"/>
        <v>9.8491703599934741</v>
      </c>
      <c r="BM2045" s="63">
        <f t="shared" si="417"/>
        <v>9.6676216473938421</v>
      </c>
      <c r="BN2045" s="63">
        <f t="shared" si="415"/>
        <v>9.9950024885659339</v>
      </c>
      <c r="BO2045" s="63"/>
      <c r="BP2045" s="63"/>
    </row>
    <row r="2046" spans="27:68" x14ac:dyDescent="0.2">
      <c r="AA2046" s="217">
        <f t="shared" si="394"/>
        <v>-8.7334910939675485E-3</v>
      </c>
      <c r="AB2046" s="218">
        <f t="shared" si="395"/>
        <v>8.7334910939675485E-3</v>
      </c>
      <c r="AC2046" s="218">
        <f t="shared" si="396"/>
        <v>0</v>
      </c>
      <c r="AD2046" s="219">
        <f t="shared" si="397"/>
        <v>0</v>
      </c>
      <c r="AH2046" s="15">
        <f t="shared" si="398"/>
        <v>-2.9058447674383151E-2</v>
      </c>
      <c r="AI2046" s="15">
        <f t="shared" si="399"/>
        <v>0.86784475089518831</v>
      </c>
      <c r="AJ2046" s="15">
        <f t="shared" si="400"/>
        <v>-0.34557801426238927</v>
      </c>
      <c r="AK2046" s="15">
        <f t="shared" si="401"/>
        <v>-0.57281307343954613</v>
      </c>
      <c r="AL2046" s="15">
        <f t="shared" si="402"/>
        <v>-1.797541498954438</v>
      </c>
      <c r="AM2046" s="15">
        <f t="shared" si="403"/>
        <v>-1.2569818375265711</v>
      </c>
      <c r="AN2046" s="63">
        <f t="shared" si="416"/>
        <v>11.427189962028823</v>
      </c>
      <c r="AO2046" s="63">
        <f t="shared" si="416"/>
        <v>11.427367754312771</v>
      </c>
      <c r="AP2046" s="63">
        <f t="shared" si="416"/>
        <v>11.428089863368749</v>
      </c>
      <c r="AQ2046" s="63">
        <f t="shared" si="416"/>
        <v>11.431011199874796</v>
      </c>
      <c r="AR2046" s="63">
        <f t="shared" si="416"/>
        <v>11.442647265439536</v>
      </c>
      <c r="AS2046" s="63">
        <f t="shared" si="416"/>
        <v>11.486445582434989</v>
      </c>
      <c r="AT2046" s="63">
        <f t="shared" si="416"/>
        <v>11.626608381821566</v>
      </c>
      <c r="AU2046" s="63">
        <f t="shared" si="404"/>
        <v>11.961094544128683</v>
      </c>
      <c r="AV2046" s="217">
        <f t="shared" si="405"/>
        <v>-1.1469132254240177E-2</v>
      </c>
      <c r="AW2046" s="218">
        <f t="shared" si="406"/>
        <v>-9999</v>
      </c>
      <c r="AX2046" s="219">
        <f t="shared" si="407"/>
        <v>0</v>
      </c>
      <c r="AY2046" s="218">
        <f t="shared" si="408"/>
        <v>-9999</v>
      </c>
      <c r="AZ2046" s="63"/>
      <c r="BA2046" s="15">
        <f t="shared" si="409"/>
        <v>-2.7356411602726298E-3</v>
      </c>
      <c r="BB2046" s="15">
        <f t="shared" si="410"/>
        <v>0.4029668420013125</v>
      </c>
      <c r="BC2046" s="15">
        <f t="shared" si="411"/>
        <v>-0.61751157847624083</v>
      </c>
      <c r="BD2046" s="15">
        <f t="shared" si="412"/>
        <v>-0.10652366954492806</v>
      </c>
      <c r="BE2046" s="15">
        <f t="shared" si="413"/>
        <v>-2.965028905258007</v>
      </c>
      <c r="BF2046" s="15">
        <f t="shared" si="414"/>
        <v>-11.297910949131783</v>
      </c>
      <c r="BG2046" s="63">
        <f t="shared" si="417"/>
        <v>9.7786993762034928</v>
      </c>
      <c r="BH2046" s="63">
        <f t="shared" si="417"/>
        <v>9.7894726175737006</v>
      </c>
      <c r="BI2046" s="63">
        <f t="shared" si="417"/>
        <v>9.7705253791329838</v>
      </c>
      <c r="BJ2046" s="63">
        <f t="shared" si="417"/>
        <v>9.8039400735741484</v>
      </c>
      <c r="BK2046" s="63">
        <f t="shared" si="417"/>
        <v>9.7452814473518927</v>
      </c>
      <c r="BL2046" s="63">
        <f t="shared" si="417"/>
        <v>9.8491703599934741</v>
      </c>
      <c r="BM2046" s="63">
        <f t="shared" si="417"/>
        <v>9.6676216473938421</v>
      </c>
      <c r="BN2046" s="63">
        <f t="shared" si="415"/>
        <v>9.9950024885659339</v>
      </c>
      <c r="BO2046" s="63"/>
      <c r="BP2046" s="63"/>
    </row>
    <row r="2047" spans="27:68" x14ac:dyDescent="0.2">
      <c r="AA2047" s="217">
        <f t="shared" si="394"/>
        <v>-8.7334910939675485E-3</v>
      </c>
      <c r="AB2047" s="218">
        <f t="shared" si="395"/>
        <v>8.7334910939675485E-3</v>
      </c>
      <c r="AC2047" s="218">
        <f t="shared" si="396"/>
        <v>0</v>
      </c>
      <c r="AD2047" s="219">
        <f t="shared" si="397"/>
        <v>0</v>
      </c>
      <c r="AH2047" s="15">
        <f t="shared" si="398"/>
        <v>-2.9058447674383151E-2</v>
      </c>
      <c r="AI2047" s="15">
        <f t="shared" si="399"/>
        <v>0.86784475089518831</v>
      </c>
      <c r="AJ2047" s="15">
        <f t="shared" si="400"/>
        <v>-0.34557801426238927</v>
      </c>
      <c r="AK2047" s="15">
        <f t="shared" si="401"/>
        <v>-0.57281307343954613</v>
      </c>
      <c r="AL2047" s="15">
        <f t="shared" si="402"/>
        <v>-1.797541498954438</v>
      </c>
      <c r="AM2047" s="15">
        <f t="shared" si="403"/>
        <v>-1.2569818375265711</v>
      </c>
      <c r="AN2047" s="63">
        <f t="shared" si="416"/>
        <v>11.427189962028823</v>
      </c>
      <c r="AO2047" s="63">
        <f t="shared" si="416"/>
        <v>11.427367754312771</v>
      </c>
      <c r="AP2047" s="63">
        <f t="shared" si="416"/>
        <v>11.428089863368749</v>
      </c>
      <c r="AQ2047" s="63">
        <f t="shared" si="416"/>
        <v>11.431011199874796</v>
      </c>
      <c r="AR2047" s="63">
        <f t="shared" si="416"/>
        <v>11.442647265439536</v>
      </c>
      <c r="AS2047" s="63">
        <f t="shared" si="416"/>
        <v>11.486445582434989</v>
      </c>
      <c r="AT2047" s="63">
        <f t="shared" si="416"/>
        <v>11.626608381821566</v>
      </c>
      <c r="AU2047" s="63">
        <f t="shared" si="404"/>
        <v>11.961094544128683</v>
      </c>
      <c r="AV2047" s="217">
        <f t="shared" si="405"/>
        <v>-1.1469132254240177E-2</v>
      </c>
      <c r="AW2047" s="218">
        <f t="shared" si="406"/>
        <v>-9999</v>
      </c>
      <c r="AX2047" s="219">
        <f t="shared" si="407"/>
        <v>0</v>
      </c>
      <c r="AY2047" s="218">
        <f t="shared" si="408"/>
        <v>-9999</v>
      </c>
      <c r="AZ2047" s="63"/>
      <c r="BA2047" s="15">
        <f t="shared" si="409"/>
        <v>-2.7356411602726298E-3</v>
      </c>
      <c r="BB2047" s="15">
        <f t="shared" si="410"/>
        <v>0.4029668420013125</v>
      </c>
      <c r="BC2047" s="15">
        <f t="shared" si="411"/>
        <v>-0.61751157847624083</v>
      </c>
      <c r="BD2047" s="15">
        <f t="shared" si="412"/>
        <v>-0.10652366954492806</v>
      </c>
      <c r="BE2047" s="15">
        <f t="shared" si="413"/>
        <v>-2.965028905258007</v>
      </c>
      <c r="BF2047" s="15">
        <f t="shared" si="414"/>
        <v>-11.297910949131783</v>
      </c>
      <c r="BG2047" s="63">
        <f t="shared" si="417"/>
        <v>9.7786993762034928</v>
      </c>
      <c r="BH2047" s="63">
        <f t="shared" si="417"/>
        <v>9.7894726175737006</v>
      </c>
      <c r="BI2047" s="63">
        <f t="shared" si="417"/>
        <v>9.7705253791329838</v>
      </c>
      <c r="BJ2047" s="63">
        <f t="shared" si="417"/>
        <v>9.8039400735741484</v>
      </c>
      <c r="BK2047" s="63">
        <f t="shared" si="417"/>
        <v>9.7452814473518927</v>
      </c>
      <c r="BL2047" s="63">
        <f t="shared" si="417"/>
        <v>9.8491703599934741</v>
      </c>
      <c r="BM2047" s="63">
        <f t="shared" si="417"/>
        <v>9.6676216473938421</v>
      </c>
      <c r="BN2047" s="63">
        <f t="shared" si="415"/>
        <v>9.9950024885659339</v>
      </c>
      <c r="BO2047" s="63"/>
      <c r="BP2047" s="63"/>
    </row>
    <row r="2048" spans="27:68" x14ac:dyDescent="0.2">
      <c r="AA2048" s="217">
        <f t="shared" si="394"/>
        <v>-8.7334910939675485E-3</v>
      </c>
      <c r="AB2048" s="218">
        <f t="shared" si="395"/>
        <v>8.7334910939675485E-3</v>
      </c>
      <c r="AC2048" s="218">
        <f t="shared" si="396"/>
        <v>0</v>
      </c>
      <c r="AD2048" s="219">
        <f t="shared" si="397"/>
        <v>0</v>
      </c>
      <c r="AH2048" s="15">
        <f t="shared" si="398"/>
        <v>-2.9058447674383151E-2</v>
      </c>
      <c r="AI2048" s="15">
        <f t="shared" si="399"/>
        <v>0.86784475089518831</v>
      </c>
      <c r="AJ2048" s="15">
        <f t="shared" si="400"/>
        <v>-0.34557801426238927</v>
      </c>
      <c r="AK2048" s="15">
        <f t="shared" si="401"/>
        <v>-0.57281307343954613</v>
      </c>
      <c r="AL2048" s="15">
        <f t="shared" si="402"/>
        <v>-1.797541498954438</v>
      </c>
      <c r="AM2048" s="15">
        <f t="shared" si="403"/>
        <v>-1.2569818375265711</v>
      </c>
      <c r="AN2048" s="63">
        <f t="shared" si="416"/>
        <v>11.427189962028823</v>
      </c>
      <c r="AO2048" s="63">
        <f t="shared" si="416"/>
        <v>11.427367754312771</v>
      </c>
      <c r="AP2048" s="63">
        <f t="shared" si="416"/>
        <v>11.428089863368749</v>
      </c>
      <c r="AQ2048" s="63">
        <f t="shared" si="416"/>
        <v>11.431011199874796</v>
      </c>
      <c r="AR2048" s="63">
        <f t="shared" si="416"/>
        <v>11.442647265439536</v>
      </c>
      <c r="AS2048" s="63">
        <f t="shared" si="416"/>
        <v>11.486445582434989</v>
      </c>
      <c r="AT2048" s="63">
        <f t="shared" si="416"/>
        <v>11.626608381821566</v>
      </c>
      <c r="AU2048" s="63">
        <f t="shared" si="404"/>
        <v>11.961094544128683</v>
      </c>
      <c r="AV2048" s="217">
        <f t="shared" si="405"/>
        <v>-1.1469132254240177E-2</v>
      </c>
      <c r="AW2048" s="218">
        <f t="shared" si="406"/>
        <v>-9999</v>
      </c>
      <c r="AX2048" s="219">
        <f t="shared" si="407"/>
        <v>0</v>
      </c>
      <c r="AY2048" s="218">
        <f t="shared" si="408"/>
        <v>-9999</v>
      </c>
      <c r="AZ2048" s="63"/>
      <c r="BA2048" s="15">
        <f t="shared" si="409"/>
        <v>-2.7356411602726298E-3</v>
      </c>
      <c r="BB2048" s="15">
        <f t="shared" si="410"/>
        <v>0.4029668420013125</v>
      </c>
      <c r="BC2048" s="15">
        <f t="shared" si="411"/>
        <v>-0.61751157847624083</v>
      </c>
      <c r="BD2048" s="15">
        <f t="shared" si="412"/>
        <v>-0.10652366954492806</v>
      </c>
      <c r="BE2048" s="15">
        <f t="shared" si="413"/>
        <v>-2.965028905258007</v>
      </c>
      <c r="BF2048" s="15">
        <f t="shared" si="414"/>
        <v>-11.297910949131783</v>
      </c>
      <c r="BG2048" s="63">
        <f t="shared" si="417"/>
        <v>9.7786993762034928</v>
      </c>
      <c r="BH2048" s="63">
        <f t="shared" si="417"/>
        <v>9.7894726175737006</v>
      </c>
      <c r="BI2048" s="63">
        <f t="shared" si="417"/>
        <v>9.7705253791329838</v>
      </c>
      <c r="BJ2048" s="63">
        <f t="shared" si="417"/>
        <v>9.8039400735741484</v>
      </c>
      <c r="BK2048" s="63">
        <f t="shared" si="417"/>
        <v>9.7452814473518927</v>
      </c>
      <c r="BL2048" s="63">
        <f t="shared" si="417"/>
        <v>9.8491703599934741</v>
      </c>
      <c r="BM2048" s="63">
        <f t="shared" si="417"/>
        <v>9.6676216473938421</v>
      </c>
      <c r="BN2048" s="63">
        <f t="shared" si="415"/>
        <v>9.9950024885659339</v>
      </c>
      <c r="BO2048" s="63"/>
      <c r="BP2048" s="63"/>
    </row>
    <row r="2049" spans="27:68" x14ac:dyDescent="0.2">
      <c r="AA2049" s="217">
        <f t="shared" si="394"/>
        <v>-8.7334910939675485E-3</v>
      </c>
      <c r="AB2049" s="218">
        <f t="shared" si="395"/>
        <v>8.7334910939675485E-3</v>
      </c>
      <c r="AC2049" s="218">
        <f t="shared" si="396"/>
        <v>0</v>
      </c>
      <c r="AD2049" s="219">
        <f t="shared" si="397"/>
        <v>0</v>
      </c>
      <c r="AH2049" s="15">
        <f t="shared" si="398"/>
        <v>-2.9058447674383151E-2</v>
      </c>
      <c r="AI2049" s="15">
        <f t="shared" si="399"/>
        <v>0.86784475089518831</v>
      </c>
      <c r="AJ2049" s="15">
        <f t="shared" si="400"/>
        <v>-0.34557801426238927</v>
      </c>
      <c r="AK2049" s="15">
        <f t="shared" si="401"/>
        <v>-0.57281307343954613</v>
      </c>
      <c r="AL2049" s="15">
        <f t="shared" si="402"/>
        <v>-1.797541498954438</v>
      </c>
      <c r="AM2049" s="15">
        <f t="shared" si="403"/>
        <v>-1.2569818375265711</v>
      </c>
      <c r="AN2049" s="63">
        <f t="shared" si="416"/>
        <v>11.427189962028823</v>
      </c>
      <c r="AO2049" s="63">
        <f t="shared" si="416"/>
        <v>11.427367754312771</v>
      </c>
      <c r="AP2049" s="63">
        <f t="shared" si="416"/>
        <v>11.428089863368749</v>
      </c>
      <c r="AQ2049" s="63">
        <f t="shared" si="416"/>
        <v>11.431011199874796</v>
      </c>
      <c r="AR2049" s="63">
        <f t="shared" si="416"/>
        <v>11.442647265439536</v>
      </c>
      <c r="AS2049" s="63">
        <f t="shared" si="416"/>
        <v>11.486445582434989</v>
      </c>
      <c r="AT2049" s="63">
        <f t="shared" si="416"/>
        <v>11.626608381821566</v>
      </c>
      <c r="AU2049" s="63">
        <f t="shared" si="404"/>
        <v>11.961094544128683</v>
      </c>
      <c r="AV2049" s="217">
        <f t="shared" si="405"/>
        <v>-1.1469132254240177E-2</v>
      </c>
      <c r="AW2049" s="218">
        <f t="shared" si="406"/>
        <v>-9999</v>
      </c>
      <c r="AX2049" s="219">
        <f t="shared" si="407"/>
        <v>0</v>
      </c>
      <c r="AY2049" s="218">
        <f t="shared" si="408"/>
        <v>-9999</v>
      </c>
      <c r="AZ2049" s="63"/>
      <c r="BA2049" s="15">
        <f t="shared" si="409"/>
        <v>-2.7356411602726298E-3</v>
      </c>
      <c r="BB2049" s="15">
        <f t="shared" si="410"/>
        <v>0.4029668420013125</v>
      </c>
      <c r="BC2049" s="15">
        <f t="shared" si="411"/>
        <v>-0.61751157847624083</v>
      </c>
      <c r="BD2049" s="15">
        <f t="shared" si="412"/>
        <v>-0.10652366954492806</v>
      </c>
      <c r="BE2049" s="15">
        <f t="shared" si="413"/>
        <v>-2.965028905258007</v>
      </c>
      <c r="BF2049" s="15">
        <f t="shared" si="414"/>
        <v>-11.297910949131783</v>
      </c>
      <c r="BG2049" s="63">
        <f t="shared" si="417"/>
        <v>9.7786993762034928</v>
      </c>
      <c r="BH2049" s="63">
        <f t="shared" si="417"/>
        <v>9.7894726175737006</v>
      </c>
      <c r="BI2049" s="63">
        <f t="shared" si="417"/>
        <v>9.7705253791329838</v>
      </c>
      <c r="BJ2049" s="63">
        <f t="shared" si="417"/>
        <v>9.8039400735741484</v>
      </c>
      <c r="BK2049" s="63">
        <f t="shared" si="417"/>
        <v>9.7452814473518927</v>
      </c>
      <c r="BL2049" s="63">
        <f t="shared" si="417"/>
        <v>9.8491703599934741</v>
      </c>
      <c r="BM2049" s="63">
        <f t="shared" si="417"/>
        <v>9.6676216473938421</v>
      </c>
      <c r="BN2049" s="63">
        <f t="shared" si="415"/>
        <v>9.9950024885659339</v>
      </c>
      <c r="BO2049" s="63"/>
      <c r="BP2049" s="63"/>
    </row>
    <row r="2050" spans="27:68" x14ac:dyDescent="0.2">
      <c r="AA2050" s="217">
        <f t="shared" si="394"/>
        <v>-8.7334910939675485E-3</v>
      </c>
      <c r="AB2050" s="218">
        <f t="shared" si="395"/>
        <v>8.7334910939675485E-3</v>
      </c>
      <c r="AC2050" s="218">
        <f t="shared" si="396"/>
        <v>0</v>
      </c>
      <c r="AD2050" s="219">
        <f t="shared" si="397"/>
        <v>0</v>
      </c>
      <c r="AH2050" s="15">
        <f t="shared" si="398"/>
        <v>-2.9058447674383151E-2</v>
      </c>
      <c r="AI2050" s="15">
        <f t="shared" si="399"/>
        <v>0.86784475089518831</v>
      </c>
      <c r="AJ2050" s="15">
        <f t="shared" si="400"/>
        <v>-0.34557801426238927</v>
      </c>
      <c r="AK2050" s="15">
        <f t="shared" si="401"/>
        <v>-0.57281307343954613</v>
      </c>
      <c r="AL2050" s="15">
        <f t="shared" si="402"/>
        <v>-1.797541498954438</v>
      </c>
      <c r="AM2050" s="15">
        <f t="shared" si="403"/>
        <v>-1.2569818375265711</v>
      </c>
      <c r="AN2050" s="63">
        <f t="shared" si="416"/>
        <v>11.427189962028823</v>
      </c>
      <c r="AO2050" s="63">
        <f t="shared" si="416"/>
        <v>11.427367754312771</v>
      </c>
      <c r="AP2050" s="63">
        <f t="shared" si="416"/>
        <v>11.428089863368749</v>
      </c>
      <c r="AQ2050" s="63">
        <f t="shared" si="416"/>
        <v>11.431011199874796</v>
      </c>
      <c r="AR2050" s="63">
        <f t="shared" si="416"/>
        <v>11.442647265439536</v>
      </c>
      <c r="AS2050" s="63">
        <f t="shared" si="416"/>
        <v>11.486445582434989</v>
      </c>
      <c r="AT2050" s="63">
        <f t="shared" si="416"/>
        <v>11.626608381821566</v>
      </c>
      <c r="AU2050" s="63">
        <f t="shared" si="404"/>
        <v>11.961094544128683</v>
      </c>
      <c r="AV2050" s="217">
        <f t="shared" si="405"/>
        <v>-1.1469132254240177E-2</v>
      </c>
      <c r="AW2050" s="218">
        <f t="shared" si="406"/>
        <v>-9999</v>
      </c>
      <c r="AX2050" s="219">
        <f t="shared" si="407"/>
        <v>0</v>
      </c>
      <c r="AY2050" s="218">
        <f t="shared" si="408"/>
        <v>-9999</v>
      </c>
      <c r="AZ2050" s="63"/>
      <c r="BA2050" s="15">
        <f t="shared" si="409"/>
        <v>-2.7356411602726298E-3</v>
      </c>
      <c r="BB2050" s="15">
        <f t="shared" si="410"/>
        <v>0.4029668420013125</v>
      </c>
      <c r="BC2050" s="15">
        <f t="shared" si="411"/>
        <v>-0.61751157847624083</v>
      </c>
      <c r="BD2050" s="15">
        <f t="shared" si="412"/>
        <v>-0.10652366954492806</v>
      </c>
      <c r="BE2050" s="15">
        <f t="shared" si="413"/>
        <v>-2.965028905258007</v>
      </c>
      <c r="BF2050" s="15">
        <f t="shared" si="414"/>
        <v>-11.297910949131783</v>
      </c>
      <c r="BG2050" s="63">
        <f t="shared" si="417"/>
        <v>9.7786993762034928</v>
      </c>
      <c r="BH2050" s="63">
        <f t="shared" si="417"/>
        <v>9.7894726175737006</v>
      </c>
      <c r="BI2050" s="63">
        <f t="shared" si="417"/>
        <v>9.7705253791329838</v>
      </c>
      <c r="BJ2050" s="63">
        <f t="shared" si="417"/>
        <v>9.8039400735741484</v>
      </c>
      <c r="BK2050" s="63">
        <f t="shared" si="417"/>
        <v>9.7452814473518927</v>
      </c>
      <c r="BL2050" s="63">
        <f t="shared" si="417"/>
        <v>9.8491703599934741</v>
      </c>
      <c r="BM2050" s="63">
        <f t="shared" si="417"/>
        <v>9.6676216473938421</v>
      </c>
      <c r="BN2050" s="63">
        <f t="shared" si="415"/>
        <v>9.9950024885659339</v>
      </c>
      <c r="BO2050" s="63"/>
      <c r="BP2050" s="63"/>
    </row>
    <row r="2051" spans="27:68" x14ac:dyDescent="0.2">
      <c r="AA2051" s="217">
        <f t="shared" si="394"/>
        <v>-8.7334910939675485E-3</v>
      </c>
      <c r="AB2051" s="218">
        <f t="shared" si="395"/>
        <v>8.7334910939675485E-3</v>
      </c>
      <c r="AC2051" s="218">
        <f t="shared" si="396"/>
        <v>0</v>
      </c>
      <c r="AD2051" s="219">
        <f t="shared" si="397"/>
        <v>0</v>
      </c>
      <c r="AH2051" s="15">
        <f t="shared" si="398"/>
        <v>-2.9058447674383151E-2</v>
      </c>
      <c r="AI2051" s="15">
        <f t="shared" si="399"/>
        <v>0.86784475089518831</v>
      </c>
      <c r="AJ2051" s="15">
        <f t="shared" si="400"/>
        <v>-0.34557801426238927</v>
      </c>
      <c r="AK2051" s="15">
        <f t="shared" si="401"/>
        <v>-0.57281307343954613</v>
      </c>
      <c r="AL2051" s="15">
        <f t="shared" si="402"/>
        <v>-1.797541498954438</v>
      </c>
      <c r="AM2051" s="15">
        <f t="shared" si="403"/>
        <v>-1.2569818375265711</v>
      </c>
      <c r="AN2051" s="63">
        <f t="shared" ref="AN2051:AT2060" si="418">$AU2051+$AB$7*SIN(AO2051)</f>
        <v>11.427189962028823</v>
      </c>
      <c r="AO2051" s="63">
        <f t="shared" si="418"/>
        <v>11.427367754312771</v>
      </c>
      <c r="AP2051" s="63">
        <f t="shared" si="418"/>
        <v>11.428089863368749</v>
      </c>
      <c r="AQ2051" s="63">
        <f t="shared" si="418"/>
        <v>11.431011199874796</v>
      </c>
      <c r="AR2051" s="63">
        <f t="shared" si="418"/>
        <v>11.442647265439536</v>
      </c>
      <c r="AS2051" s="63">
        <f t="shared" si="418"/>
        <v>11.486445582434989</v>
      </c>
      <c r="AT2051" s="63">
        <f t="shared" si="418"/>
        <v>11.626608381821566</v>
      </c>
      <c r="AU2051" s="63">
        <f t="shared" si="404"/>
        <v>11.961094544128683</v>
      </c>
      <c r="AV2051" s="217">
        <f t="shared" si="405"/>
        <v>-1.1469132254240177E-2</v>
      </c>
      <c r="AW2051" s="218">
        <f t="shared" si="406"/>
        <v>-9999</v>
      </c>
      <c r="AX2051" s="219">
        <f t="shared" si="407"/>
        <v>0</v>
      </c>
      <c r="AY2051" s="218">
        <f t="shared" si="408"/>
        <v>-9999</v>
      </c>
      <c r="AZ2051" s="63"/>
      <c r="BA2051" s="15">
        <f t="shared" si="409"/>
        <v>-2.7356411602726298E-3</v>
      </c>
      <c r="BB2051" s="15">
        <f t="shared" si="410"/>
        <v>0.4029668420013125</v>
      </c>
      <c r="BC2051" s="15">
        <f t="shared" si="411"/>
        <v>-0.61751157847624083</v>
      </c>
      <c r="BD2051" s="15">
        <f t="shared" si="412"/>
        <v>-0.10652366954492806</v>
      </c>
      <c r="BE2051" s="15">
        <f t="shared" si="413"/>
        <v>-2.965028905258007</v>
      </c>
      <c r="BF2051" s="15">
        <f t="shared" si="414"/>
        <v>-11.297910949131783</v>
      </c>
      <c r="BG2051" s="63">
        <f t="shared" ref="BG2051:BM2060" si="419">$BN2051+$BB$7*SIN(BH2051)</f>
        <v>9.7786993762034928</v>
      </c>
      <c r="BH2051" s="63">
        <f t="shared" si="419"/>
        <v>9.7894726175737006</v>
      </c>
      <c r="BI2051" s="63">
        <f t="shared" si="419"/>
        <v>9.7705253791329838</v>
      </c>
      <c r="BJ2051" s="63">
        <f t="shared" si="419"/>
        <v>9.8039400735741484</v>
      </c>
      <c r="BK2051" s="63">
        <f t="shared" si="419"/>
        <v>9.7452814473518927</v>
      </c>
      <c r="BL2051" s="63">
        <f t="shared" si="419"/>
        <v>9.8491703599934741</v>
      </c>
      <c r="BM2051" s="63">
        <f t="shared" si="419"/>
        <v>9.6676216473938421</v>
      </c>
      <c r="BN2051" s="63">
        <f t="shared" si="415"/>
        <v>9.9950024885659339</v>
      </c>
      <c r="BO2051" s="63"/>
      <c r="BP2051" s="63"/>
    </row>
    <row r="2052" spans="27:68" x14ac:dyDescent="0.2">
      <c r="AA2052" s="217">
        <f t="shared" si="394"/>
        <v>-8.7334910939675485E-3</v>
      </c>
      <c r="AB2052" s="218">
        <f t="shared" si="395"/>
        <v>8.7334910939675485E-3</v>
      </c>
      <c r="AC2052" s="218">
        <f t="shared" si="396"/>
        <v>0</v>
      </c>
      <c r="AD2052" s="219">
        <f t="shared" si="397"/>
        <v>0</v>
      </c>
      <c r="AH2052" s="15">
        <f t="shared" si="398"/>
        <v>-2.9058447674383151E-2</v>
      </c>
      <c r="AI2052" s="15">
        <f t="shared" si="399"/>
        <v>0.86784475089518831</v>
      </c>
      <c r="AJ2052" s="15">
        <f t="shared" si="400"/>
        <v>-0.34557801426238927</v>
      </c>
      <c r="AK2052" s="15">
        <f t="shared" si="401"/>
        <v>-0.57281307343954613</v>
      </c>
      <c r="AL2052" s="15">
        <f t="shared" si="402"/>
        <v>-1.797541498954438</v>
      </c>
      <c r="AM2052" s="15">
        <f t="shared" si="403"/>
        <v>-1.2569818375265711</v>
      </c>
      <c r="AN2052" s="63">
        <f t="shared" si="418"/>
        <v>11.427189962028823</v>
      </c>
      <c r="AO2052" s="63">
        <f t="shared" si="418"/>
        <v>11.427367754312771</v>
      </c>
      <c r="AP2052" s="63">
        <f t="shared" si="418"/>
        <v>11.428089863368749</v>
      </c>
      <c r="AQ2052" s="63">
        <f t="shared" si="418"/>
        <v>11.431011199874796</v>
      </c>
      <c r="AR2052" s="63">
        <f t="shared" si="418"/>
        <v>11.442647265439536</v>
      </c>
      <c r="AS2052" s="63">
        <f t="shared" si="418"/>
        <v>11.486445582434989</v>
      </c>
      <c r="AT2052" s="63">
        <f t="shared" si="418"/>
        <v>11.626608381821566</v>
      </c>
      <c r="AU2052" s="63">
        <f t="shared" si="404"/>
        <v>11.961094544128683</v>
      </c>
      <c r="AV2052" s="217">
        <f t="shared" si="405"/>
        <v>-1.1469132254240177E-2</v>
      </c>
      <c r="AW2052" s="218">
        <f t="shared" si="406"/>
        <v>-9999</v>
      </c>
      <c r="AX2052" s="219">
        <f t="shared" si="407"/>
        <v>0</v>
      </c>
      <c r="AY2052" s="218">
        <f t="shared" si="408"/>
        <v>-9999</v>
      </c>
      <c r="AZ2052" s="63"/>
      <c r="BA2052" s="15">
        <f t="shared" si="409"/>
        <v>-2.7356411602726298E-3</v>
      </c>
      <c r="BB2052" s="15">
        <f t="shared" si="410"/>
        <v>0.4029668420013125</v>
      </c>
      <c r="BC2052" s="15">
        <f t="shared" si="411"/>
        <v>-0.61751157847624083</v>
      </c>
      <c r="BD2052" s="15">
        <f t="shared" si="412"/>
        <v>-0.10652366954492806</v>
      </c>
      <c r="BE2052" s="15">
        <f t="shared" si="413"/>
        <v>-2.965028905258007</v>
      </c>
      <c r="BF2052" s="15">
        <f t="shared" si="414"/>
        <v>-11.297910949131783</v>
      </c>
      <c r="BG2052" s="63">
        <f t="shared" si="419"/>
        <v>9.7786993762034928</v>
      </c>
      <c r="BH2052" s="63">
        <f t="shared" si="419"/>
        <v>9.7894726175737006</v>
      </c>
      <c r="BI2052" s="63">
        <f t="shared" si="419"/>
        <v>9.7705253791329838</v>
      </c>
      <c r="BJ2052" s="63">
        <f t="shared" si="419"/>
        <v>9.8039400735741484</v>
      </c>
      <c r="BK2052" s="63">
        <f t="shared" si="419"/>
        <v>9.7452814473518927</v>
      </c>
      <c r="BL2052" s="63">
        <f t="shared" si="419"/>
        <v>9.8491703599934741</v>
      </c>
      <c r="BM2052" s="63">
        <f t="shared" si="419"/>
        <v>9.6676216473938421</v>
      </c>
      <c r="BN2052" s="63">
        <f t="shared" si="415"/>
        <v>9.9950024885659339</v>
      </c>
      <c r="BO2052" s="63"/>
      <c r="BP2052" s="63"/>
    </row>
    <row r="2053" spans="27:68" x14ac:dyDescent="0.2">
      <c r="AA2053" s="217">
        <f t="shared" si="394"/>
        <v>-8.7334910939675485E-3</v>
      </c>
      <c r="AB2053" s="218">
        <f t="shared" si="395"/>
        <v>8.7334910939675485E-3</v>
      </c>
      <c r="AC2053" s="218">
        <f t="shared" si="396"/>
        <v>0</v>
      </c>
      <c r="AD2053" s="219">
        <f t="shared" si="397"/>
        <v>0</v>
      </c>
      <c r="AH2053" s="15">
        <f t="shared" si="398"/>
        <v>-2.9058447674383151E-2</v>
      </c>
      <c r="AI2053" s="15">
        <f t="shared" si="399"/>
        <v>0.86784475089518831</v>
      </c>
      <c r="AJ2053" s="15">
        <f t="shared" si="400"/>
        <v>-0.34557801426238927</v>
      </c>
      <c r="AK2053" s="15">
        <f t="shared" si="401"/>
        <v>-0.57281307343954613</v>
      </c>
      <c r="AL2053" s="15">
        <f t="shared" si="402"/>
        <v>-1.797541498954438</v>
      </c>
      <c r="AM2053" s="15">
        <f t="shared" si="403"/>
        <v>-1.2569818375265711</v>
      </c>
      <c r="AN2053" s="63">
        <f t="shared" si="418"/>
        <v>11.427189962028823</v>
      </c>
      <c r="AO2053" s="63">
        <f t="shared" si="418"/>
        <v>11.427367754312771</v>
      </c>
      <c r="AP2053" s="63">
        <f t="shared" si="418"/>
        <v>11.428089863368749</v>
      </c>
      <c r="AQ2053" s="63">
        <f t="shared" si="418"/>
        <v>11.431011199874796</v>
      </c>
      <c r="AR2053" s="63">
        <f t="shared" si="418"/>
        <v>11.442647265439536</v>
      </c>
      <c r="AS2053" s="63">
        <f t="shared" si="418"/>
        <v>11.486445582434989</v>
      </c>
      <c r="AT2053" s="63">
        <f t="shared" si="418"/>
        <v>11.626608381821566</v>
      </c>
      <c r="AU2053" s="63">
        <f t="shared" si="404"/>
        <v>11.961094544128683</v>
      </c>
      <c r="AV2053" s="217">
        <f t="shared" si="405"/>
        <v>-1.1469132254240177E-2</v>
      </c>
      <c r="AW2053" s="218">
        <f t="shared" si="406"/>
        <v>-9999</v>
      </c>
      <c r="AX2053" s="219">
        <f t="shared" si="407"/>
        <v>0</v>
      </c>
      <c r="AY2053" s="218">
        <f t="shared" si="408"/>
        <v>-9999</v>
      </c>
      <c r="AZ2053" s="63"/>
      <c r="BA2053" s="15">
        <f t="shared" si="409"/>
        <v>-2.7356411602726298E-3</v>
      </c>
      <c r="BB2053" s="15">
        <f t="shared" si="410"/>
        <v>0.4029668420013125</v>
      </c>
      <c r="BC2053" s="15">
        <f t="shared" si="411"/>
        <v>-0.61751157847624083</v>
      </c>
      <c r="BD2053" s="15">
        <f t="shared" si="412"/>
        <v>-0.10652366954492806</v>
      </c>
      <c r="BE2053" s="15">
        <f t="shared" si="413"/>
        <v>-2.965028905258007</v>
      </c>
      <c r="BF2053" s="15">
        <f t="shared" si="414"/>
        <v>-11.297910949131783</v>
      </c>
      <c r="BG2053" s="63">
        <f t="shared" si="419"/>
        <v>9.7786993762034928</v>
      </c>
      <c r="BH2053" s="63">
        <f t="shared" si="419"/>
        <v>9.7894726175737006</v>
      </c>
      <c r="BI2053" s="63">
        <f t="shared" si="419"/>
        <v>9.7705253791329838</v>
      </c>
      <c r="BJ2053" s="63">
        <f t="shared" si="419"/>
        <v>9.8039400735741484</v>
      </c>
      <c r="BK2053" s="63">
        <f t="shared" si="419"/>
        <v>9.7452814473518927</v>
      </c>
      <c r="BL2053" s="63">
        <f t="shared" si="419"/>
        <v>9.8491703599934741</v>
      </c>
      <c r="BM2053" s="63">
        <f t="shared" si="419"/>
        <v>9.6676216473938421</v>
      </c>
      <c r="BN2053" s="63">
        <f t="shared" si="415"/>
        <v>9.9950024885659339</v>
      </c>
      <c r="BO2053" s="63"/>
      <c r="BP2053" s="63"/>
    </row>
    <row r="2054" spans="27:68" x14ac:dyDescent="0.2">
      <c r="AA2054" s="217">
        <f t="shared" si="394"/>
        <v>-8.7334910939675485E-3</v>
      </c>
      <c r="AB2054" s="218">
        <f t="shared" si="395"/>
        <v>8.7334910939675485E-3</v>
      </c>
      <c r="AC2054" s="218">
        <f t="shared" si="396"/>
        <v>0</v>
      </c>
      <c r="AD2054" s="219">
        <f t="shared" si="397"/>
        <v>0</v>
      </c>
      <c r="AH2054" s="15">
        <f t="shared" si="398"/>
        <v>-2.9058447674383151E-2</v>
      </c>
      <c r="AI2054" s="15">
        <f t="shared" si="399"/>
        <v>0.86784475089518831</v>
      </c>
      <c r="AJ2054" s="15">
        <f t="shared" si="400"/>
        <v>-0.34557801426238927</v>
      </c>
      <c r="AK2054" s="15">
        <f t="shared" si="401"/>
        <v>-0.57281307343954613</v>
      </c>
      <c r="AL2054" s="15">
        <f t="shared" si="402"/>
        <v>-1.797541498954438</v>
      </c>
      <c r="AM2054" s="15">
        <f t="shared" si="403"/>
        <v>-1.2569818375265711</v>
      </c>
      <c r="AN2054" s="63">
        <f t="shared" si="418"/>
        <v>11.427189962028823</v>
      </c>
      <c r="AO2054" s="63">
        <f t="shared" si="418"/>
        <v>11.427367754312771</v>
      </c>
      <c r="AP2054" s="63">
        <f t="shared" si="418"/>
        <v>11.428089863368749</v>
      </c>
      <c r="AQ2054" s="63">
        <f t="shared" si="418"/>
        <v>11.431011199874796</v>
      </c>
      <c r="AR2054" s="63">
        <f t="shared" si="418"/>
        <v>11.442647265439536</v>
      </c>
      <c r="AS2054" s="63">
        <f t="shared" si="418"/>
        <v>11.486445582434989</v>
      </c>
      <c r="AT2054" s="63">
        <f t="shared" si="418"/>
        <v>11.626608381821566</v>
      </c>
      <c r="AU2054" s="63">
        <f t="shared" si="404"/>
        <v>11.961094544128683</v>
      </c>
      <c r="AV2054" s="217">
        <f t="shared" si="405"/>
        <v>-1.1469132254240177E-2</v>
      </c>
      <c r="AW2054" s="218">
        <f t="shared" si="406"/>
        <v>-9999</v>
      </c>
      <c r="AX2054" s="219">
        <f t="shared" si="407"/>
        <v>0</v>
      </c>
      <c r="AY2054" s="218">
        <f t="shared" si="408"/>
        <v>-9999</v>
      </c>
      <c r="AZ2054" s="63"/>
      <c r="BA2054" s="15">
        <f t="shared" si="409"/>
        <v>-2.7356411602726298E-3</v>
      </c>
      <c r="BB2054" s="15">
        <f t="shared" si="410"/>
        <v>0.4029668420013125</v>
      </c>
      <c r="BC2054" s="15">
        <f t="shared" si="411"/>
        <v>-0.61751157847624083</v>
      </c>
      <c r="BD2054" s="15">
        <f t="shared" si="412"/>
        <v>-0.10652366954492806</v>
      </c>
      <c r="BE2054" s="15">
        <f t="shared" si="413"/>
        <v>-2.965028905258007</v>
      </c>
      <c r="BF2054" s="15">
        <f t="shared" si="414"/>
        <v>-11.297910949131783</v>
      </c>
      <c r="BG2054" s="63">
        <f t="shared" si="419"/>
        <v>9.7786993762034928</v>
      </c>
      <c r="BH2054" s="63">
        <f t="shared" si="419"/>
        <v>9.7894726175737006</v>
      </c>
      <c r="BI2054" s="63">
        <f t="shared" si="419"/>
        <v>9.7705253791329838</v>
      </c>
      <c r="BJ2054" s="63">
        <f t="shared" si="419"/>
        <v>9.8039400735741484</v>
      </c>
      <c r="BK2054" s="63">
        <f t="shared" si="419"/>
        <v>9.7452814473518927</v>
      </c>
      <c r="BL2054" s="63">
        <f t="shared" si="419"/>
        <v>9.8491703599934741</v>
      </c>
      <c r="BM2054" s="63">
        <f t="shared" si="419"/>
        <v>9.6676216473938421</v>
      </c>
      <c r="BN2054" s="63">
        <f t="shared" si="415"/>
        <v>9.9950024885659339</v>
      </c>
      <c r="BO2054" s="63"/>
      <c r="BP2054" s="63"/>
    </row>
    <row r="2055" spans="27:68" x14ac:dyDescent="0.2">
      <c r="AA2055" s="217">
        <f t="shared" si="394"/>
        <v>-8.7334910939675485E-3</v>
      </c>
      <c r="AB2055" s="218">
        <f t="shared" si="395"/>
        <v>8.7334910939675485E-3</v>
      </c>
      <c r="AC2055" s="218">
        <f t="shared" si="396"/>
        <v>0</v>
      </c>
      <c r="AD2055" s="219">
        <f t="shared" si="397"/>
        <v>0</v>
      </c>
      <c r="AH2055" s="15">
        <f t="shared" si="398"/>
        <v>-2.9058447674383151E-2</v>
      </c>
      <c r="AI2055" s="15">
        <f t="shared" si="399"/>
        <v>0.86784475089518831</v>
      </c>
      <c r="AJ2055" s="15">
        <f t="shared" si="400"/>
        <v>-0.34557801426238927</v>
      </c>
      <c r="AK2055" s="15">
        <f t="shared" si="401"/>
        <v>-0.57281307343954613</v>
      </c>
      <c r="AL2055" s="15">
        <f t="shared" si="402"/>
        <v>-1.797541498954438</v>
      </c>
      <c r="AM2055" s="15">
        <f t="shared" si="403"/>
        <v>-1.2569818375265711</v>
      </c>
      <c r="AN2055" s="63">
        <f t="shared" si="418"/>
        <v>11.427189962028823</v>
      </c>
      <c r="AO2055" s="63">
        <f t="shared" si="418"/>
        <v>11.427367754312771</v>
      </c>
      <c r="AP2055" s="63">
        <f t="shared" si="418"/>
        <v>11.428089863368749</v>
      </c>
      <c r="AQ2055" s="63">
        <f t="shared" si="418"/>
        <v>11.431011199874796</v>
      </c>
      <c r="AR2055" s="63">
        <f t="shared" si="418"/>
        <v>11.442647265439536</v>
      </c>
      <c r="AS2055" s="63">
        <f t="shared" si="418"/>
        <v>11.486445582434989</v>
      </c>
      <c r="AT2055" s="63">
        <f t="shared" si="418"/>
        <v>11.626608381821566</v>
      </c>
      <c r="AU2055" s="63">
        <f t="shared" si="404"/>
        <v>11.961094544128683</v>
      </c>
      <c r="AV2055" s="217">
        <f t="shared" si="405"/>
        <v>-1.1469132254240177E-2</v>
      </c>
      <c r="AW2055" s="218">
        <f t="shared" si="406"/>
        <v>-9999</v>
      </c>
      <c r="AX2055" s="219">
        <f t="shared" si="407"/>
        <v>0</v>
      </c>
      <c r="AY2055" s="218">
        <f t="shared" si="408"/>
        <v>-9999</v>
      </c>
      <c r="AZ2055" s="63"/>
      <c r="BA2055" s="15">
        <f t="shared" si="409"/>
        <v>-2.7356411602726298E-3</v>
      </c>
      <c r="BB2055" s="15">
        <f t="shared" si="410"/>
        <v>0.4029668420013125</v>
      </c>
      <c r="BC2055" s="15">
        <f t="shared" si="411"/>
        <v>-0.61751157847624083</v>
      </c>
      <c r="BD2055" s="15">
        <f t="shared" si="412"/>
        <v>-0.10652366954492806</v>
      </c>
      <c r="BE2055" s="15">
        <f t="shared" si="413"/>
        <v>-2.965028905258007</v>
      </c>
      <c r="BF2055" s="15">
        <f t="shared" si="414"/>
        <v>-11.297910949131783</v>
      </c>
      <c r="BG2055" s="63">
        <f t="shared" si="419"/>
        <v>9.7786993762034928</v>
      </c>
      <c r="BH2055" s="63">
        <f t="shared" si="419"/>
        <v>9.7894726175737006</v>
      </c>
      <c r="BI2055" s="63">
        <f t="shared" si="419"/>
        <v>9.7705253791329838</v>
      </c>
      <c r="BJ2055" s="63">
        <f t="shared" si="419"/>
        <v>9.8039400735741484</v>
      </c>
      <c r="BK2055" s="63">
        <f t="shared" si="419"/>
        <v>9.7452814473518927</v>
      </c>
      <c r="BL2055" s="63">
        <f t="shared" si="419"/>
        <v>9.8491703599934741</v>
      </c>
      <c r="BM2055" s="63">
        <f t="shared" si="419"/>
        <v>9.6676216473938421</v>
      </c>
      <c r="BN2055" s="63">
        <f t="shared" si="415"/>
        <v>9.9950024885659339</v>
      </c>
      <c r="BO2055" s="63"/>
      <c r="BP2055" s="63"/>
    </row>
    <row r="2056" spans="27:68" x14ac:dyDescent="0.2">
      <c r="AA2056" s="217">
        <f t="shared" si="394"/>
        <v>-8.7334910939675485E-3</v>
      </c>
      <c r="AB2056" s="218">
        <f t="shared" si="395"/>
        <v>8.7334910939675485E-3</v>
      </c>
      <c r="AC2056" s="218">
        <f t="shared" si="396"/>
        <v>0</v>
      </c>
      <c r="AD2056" s="219">
        <f t="shared" si="397"/>
        <v>0</v>
      </c>
      <c r="AH2056" s="15">
        <f t="shared" si="398"/>
        <v>-2.9058447674383151E-2</v>
      </c>
      <c r="AI2056" s="15">
        <f t="shared" si="399"/>
        <v>0.86784475089518831</v>
      </c>
      <c r="AJ2056" s="15">
        <f t="shared" si="400"/>
        <v>-0.34557801426238927</v>
      </c>
      <c r="AK2056" s="15">
        <f t="shared" si="401"/>
        <v>-0.57281307343954613</v>
      </c>
      <c r="AL2056" s="15">
        <f t="shared" si="402"/>
        <v>-1.797541498954438</v>
      </c>
      <c r="AM2056" s="15">
        <f t="shared" si="403"/>
        <v>-1.2569818375265711</v>
      </c>
      <c r="AN2056" s="63">
        <f t="shared" si="418"/>
        <v>11.427189962028823</v>
      </c>
      <c r="AO2056" s="63">
        <f t="shared" si="418"/>
        <v>11.427367754312771</v>
      </c>
      <c r="AP2056" s="63">
        <f t="shared" si="418"/>
        <v>11.428089863368749</v>
      </c>
      <c r="AQ2056" s="63">
        <f t="shared" si="418"/>
        <v>11.431011199874796</v>
      </c>
      <c r="AR2056" s="63">
        <f t="shared" si="418"/>
        <v>11.442647265439536</v>
      </c>
      <c r="AS2056" s="63">
        <f t="shared" si="418"/>
        <v>11.486445582434989</v>
      </c>
      <c r="AT2056" s="63">
        <f t="shared" si="418"/>
        <v>11.626608381821566</v>
      </c>
      <c r="AU2056" s="63">
        <f t="shared" si="404"/>
        <v>11.961094544128683</v>
      </c>
      <c r="AV2056" s="217">
        <f t="shared" si="405"/>
        <v>-1.1469132254240177E-2</v>
      </c>
      <c r="AW2056" s="218">
        <f t="shared" si="406"/>
        <v>-9999</v>
      </c>
      <c r="AX2056" s="219">
        <f t="shared" si="407"/>
        <v>0</v>
      </c>
      <c r="AY2056" s="218">
        <f t="shared" si="408"/>
        <v>-9999</v>
      </c>
      <c r="AZ2056" s="63"/>
      <c r="BA2056" s="15">
        <f t="shared" si="409"/>
        <v>-2.7356411602726298E-3</v>
      </c>
      <c r="BB2056" s="15">
        <f t="shared" si="410"/>
        <v>0.4029668420013125</v>
      </c>
      <c r="BC2056" s="15">
        <f t="shared" si="411"/>
        <v>-0.61751157847624083</v>
      </c>
      <c r="BD2056" s="15">
        <f t="shared" si="412"/>
        <v>-0.10652366954492806</v>
      </c>
      <c r="BE2056" s="15">
        <f t="shared" si="413"/>
        <v>-2.965028905258007</v>
      </c>
      <c r="BF2056" s="15">
        <f t="shared" si="414"/>
        <v>-11.297910949131783</v>
      </c>
      <c r="BG2056" s="63">
        <f t="shared" si="419"/>
        <v>9.7786993762034928</v>
      </c>
      <c r="BH2056" s="63">
        <f t="shared" si="419"/>
        <v>9.7894726175737006</v>
      </c>
      <c r="BI2056" s="63">
        <f t="shared" si="419"/>
        <v>9.7705253791329838</v>
      </c>
      <c r="BJ2056" s="63">
        <f t="shared" si="419"/>
        <v>9.8039400735741484</v>
      </c>
      <c r="BK2056" s="63">
        <f t="shared" si="419"/>
        <v>9.7452814473518927</v>
      </c>
      <c r="BL2056" s="63">
        <f t="shared" si="419"/>
        <v>9.8491703599934741</v>
      </c>
      <c r="BM2056" s="63">
        <f t="shared" si="419"/>
        <v>9.6676216473938421</v>
      </c>
      <c r="BN2056" s="63">
        <f t="shared" si="415"/>
        <v>9.9950024885659339</v>
      </c>
      <c r="BO2056" s="63"/>
      <c r="BP2056" s="63"/>
    </row>
    <row r="2057" spans="27:68" x14ac:dyDescent="0.2">
      <c r="AA2057" s="217">
        <f t="shared" si="394"/>
        <v>-8.7334910939675485E-3</v>
      </c>
      <c r="AB2057" s="218">
        <f t="shared" si="395"/>
        <v>8.7334910939675485E-3</v>
      </c>
      <c r="AC2057" s="218">
        <f t="shared" si="396"/>
        <v>0</v>
      </c>
      <c r="AD2057" s="219">
        <f t="shared" si="397"/>
        <v>0</v>
      </c>
      <c r="AH2057" s="15">
        <f t="shared" si="398"/>
        <v>-2.9058447674383151E-2</v>
      </c>
      <c r="AI2057" s="15">
        <f t="shared" si="399"/>
        <v>0.86784475089518831</v>
      </c>
      <c r="AJ2057" s="15">
        <f t="shared" si="400"/>
        <v>-0.34557801426238927</v>
      </c>
      <c r="AK2057" s="15">
        <f t="shared" si="401"/>
        <v>-0.57281307343954613</v>
      </c>
      <c r="AL2057" s="15">
        <f t="shared" si="402"/>
        <v>-1.797541498954438</v>
      </c>
      <c r="AM2057" s="15">
        <f t="shared" si="403"/>
        <v>-1.2569818375265711</v>
      </c>
      <c r="AN2057" s="63">
        <f t="shared" si="418"/>
        <v>11.427189962028823</v>
      </c>
      <c r="AO2057" s="63">
        <f t="shared" si="418"/>
        <v>11.427367754312771</v>
      </c>
      <c r="AP2057" s="63">
        <f t="shared" si="418"/>
        <v>11.428089863368749</v>
      </c>
      <c r="AQ2057" s="63">
        <f t="shared" si="418"/>
        <v>11.431011199874796</v>
      </c>
      <c r="AR2057" s="63">
        <f t="shared" si="418"/>
        <v>11.442647265439536</v>
      </c>
      <c r="AS2057" s="63">
        <f t="shared" si="418"/>
        <v>11.486445582434989</v>
      </c>
      <c r="AT2057" s="63">
        <f t="shared" si="418"/>
        <v>11.626608381821566</v>
      </c>
      <c r="AU2057" s="63">
        <f t="shared" si="404"/>
        <v>11.961094544128683</v>
      </c>
      <c r="AV2057" s="217">
        <f t="shared" si="405"/>
        <v>-1.1469132254240177E-2</v>
      </c>
      <c r="AW2057" s="218">
        <f t="shared" si="406"/>
        <v>-9999</v>
      </c>
      <c r="AX2057" s="219">
        <f t="shared" si="407"/>
        <v>0</v>
      </c>
      <c r="AY2057" s="218">
        <f t="shared" si="408"/>
        <v>-9999</v>
      </c>
      <c r="AZ2057" s="63"/>
      <c r="BA2057" s="15">
        <f t="shared" si="409"/>
        <v>-2.7356411602726298E-3</v>
      </c>
      <c r="BB2057" s="15">
        <f t="shared" si="410"/>
        <v>0.4029668420013125</v>
      </c>
      <c r="BC2057" s="15">
        <f t="shared" si="411"/>
        <v>-0.61751157847624083</v>
      </c>
      <c r="BD2057" s="15">
        <f t="shared" si="412"/>
        <v>-0.10652366954492806</v>
      </c>
      <c r="BE2057" s="15">
        <f t="shared" si="413"/>
        <v>-2.965028905258007</v>
      </c>
      <c r="BF2057" s="15">
        <f t="shared" si="414"/>
        <v>-11.297910949131783</v>
      </c>
      <c r="BG2057" s="63">
        <f t="shared" si="419"/>
        <v>9.7786993762034928</v>
      </c>
      <c r="BH2057" s="63">
        <f t="shared" si="419"/>
        <v>9.7894726175737006</v>
      </c>
      <c r="BI2057" s="63">
        <f t="shared" si="419"/>
        <v>9.7705253791329838</v>
      </c>
      <c r="BJ2057" s="63">
        <f t="shared" si="419"/>
        <v>9.8039400735741484</v>
      </c>
      <c r="BK2057" s="63">
        <f t="shared" si="419"/>
        <v>9.7452814473518927</v>
      </c>
      <c r="BL2057" s="63">
        <f t="shared" si="419"/>
        <v>9.8491703599934741</v>
      </c>
      <c r="BM2057" s="63">
        <f t="shared" si="419"/>
        <v>9.6676216473938421</v>
      </c>
      <c r="BN2057" s="63">
        <f t="shared" si="415"/>
        <v>9.9950024885659339</v>
      </c>
      <c r="BO2057" s="63"/>
      <c r="BP2057" s="63"/>
    </row>
    <row r="2058" spans="27:68" x14ac:dyDescent="0.2">
      <c r="AA2058" s="217">
        <f t="shared" si="394"/>
        <v>-8.7334910939675485E-3</v>
      </c>
      <c r="AB2058" s="218">
        <f t="shared" si="395"/>
        <v>8.7334910939675485E-3</v>
      </c>
      <c r="AC2058" s="218">
        <f t="shared" si="396"/>
        <v>0</v>
      </c>
      <c r="AD2058" s="219">
        <f t="shared" si="397"/>
        <v>0</v>
      </c>
      <c r="AH2058" s="15">
        <f t="shared" si="398"/>
        <v>-2.9058447674383151E-2</v>
      </c>
      <c r="AI2058" s="15">
        <f t="shared" si="399"/>
        <v>0.86784475089518831</v>
      </c>
      <c r="AJ2058" s="15">
        <f t="shared" si="400"/>
        <v>-0.34557801426238927</v>
      </c>
      <c r="AK2058" s="15">
        <f t="shared" si="401"/>
        <v>-0.57281307343954613</v>
      </c>
      <c r="AL2058" s="15">
        <f t="shared" si="402"/>
        <v>-1.797541498954438</v>
      </c>
      <c r="AM2058" s="15">
        <f t="shared" si="403"/>
        <v>-1.2569818375265711</v>
      </c>
      <c r="AN2058" s="63">
        <f t="shared" si="418"/>
        <v>11.427189962028823</v>
      </c>
      <c r="AO2058" s="63">
        <f t="shared" si="418"/>
        <v>11.427367754312771</v>
      </c>
      <c r="AP2058" s="63">
        <f t="shared" si="418"/>
        <v>11.428089863368749</v>
      </c>
      <c r="AQ2058" s="63">
        <f t="shared" si="418"/>
        <v>11.431011199874796</v>
      </c>
      <c r="AR2058" s="63">
        <f t="shared" si="418"/>
        <v>11.442647265439536</v>
      </c>
      <c r="AS2058" s="63">
        <f t="shared" si="418"/>
        <v>11.486445582434989</v>
      </c>
      <c r="AT2058" s="63">
        <f t="shared" si="418"/>
        <v>11.626608381821566</v>
      </c>
      <c r="AU2058" s="63">
        <f t="shared" si="404"/>
        <v>11.961094544128683</v>
      </c>
      <c r="AV2058" s="217">
        <f t="shared" si="405"/>
        <v>-1.1469132254240177E-2</v>
      </c>
      <c r="AW2058" s="218">
        <f t="shared" si="406"/>
        <v>-9999</v>
      </c>
      <c r="AX2058" s="219">
        <f t="shared" si="407"/>
        <v>0</v>
      </c>
      <c r="AY2058" s="218">
        <f t="shared" si="408"/>
        <v>-9999</v>
      </c>
      <c r="AZ2058" s="63"/>
      <c r="BA2058" s="15">
        <f t="shared" si="409"/>
        <v>-2.7356411602726298E-3</v>
      </c>
      <c r="BB2058" s="15">
        <f t="shared" si="410"/>
        <v>0.4029668420013125</v>
      </c>
      <c r="BC2058" s="15">
        <f t="shared" si="411"/>
        <v>-0.61751157847624083</v>
      </c>
      <c r="BD2058" s="15">
        <f t="shared" si="412"/>
        <v>-0.10652366954492806</v>
      </c>
      <c r="BE2058" s="15">
        <f t="shared" si="413"/>
        <v>-2.965028905258007</v>
      </c>
      <c r="BF2058" s="15">
        <f t="shared" si="414"/>
        <v>-11.297910949131783</v>
      </c>
      <c r="BG2058" s="63">
        <f t="shared" si="419"/>
        <v>9.7786993762034928</v>
      </c>
      <c r="BH2058" s="63">
        <f t="shared" si="419"/>
        <v>9.7894726175737006</v>
      </c>
      <c r="BI2058" s="63">
        <f t="shared" si="419"/>
        <v>9.7705253791329838</v>
      </c>
      <c r="BJ2058" s="63">
        <f t="shared" si="419"/>
        <v>9.8039400735741484</v>
      </c>
      <c r="BK2058" s="63">
        <f t="shared" si="419"/>
        <v>9.7452814473518927</v>
      </c>
      <c r="BL2058" s="63">
        <f t="shared" si="419"/>
        <v>9.8491703599934741</v>
      </c>
      <c r="BM2058" s="63">
        <f t="shared" si="419"/>
        <v>9.6676216473938421</v>
      </c>
      <c r="BN2058" s="63">
        <f t="shared" si="415"/>
        <v>9.9950024885659339</v>
      </c>
      <c r="BO2058" s="63"/>
      <c r="BP2058" s="63"/>
    </row>
    <row r="2059" spans="27:68" x14ac:dyDescent="0.2">
      <c r="AA2059" s="217">
        <f t="shared" si="394"/>
        <v>-8.7334910939675485E-3</v>
      </c>
      <c r="AB2059" s="218">
        <f t="shared" si="395"/>
        <v>8.7334910939675485E-3</v>
      </c>
      <c r="AC2059" s="218">
        <f t="shared" si="396"/>
        <v>0</v>
      </c>
      <c r="AD2059" s="219">
        <f t="shared" si="397"/>
        <v>0</v>
      </c>
      <c r="AH2059" s="15">
        <f t="shared" si="398"/>
        <v>-2.9058447674383151E-2</v>
      </c>
      <c r="AI2059" s="15">
        <f t="shared" si="399"/>
        <v>0.86784475089518831</v>
      </c>
      <c r="AJ2059" s="15">
        <f t="shared" si="400"/>
        <v>-0.34557801426238927</v>
      </c>
      <c r="AK2059" s="15">
        <f t="shared" si="401"/>
        <v>-0.57281307343954613</v>
      </c>
      <c r="AL2059" s="15">
        <f t="shared" si="402"/>
        <v>-1.797541498954438</v>
      </c>
      <c r="AM2059" s="15">
        <f t="shared" si="403"/>
        <v>-1.2569818375265711</v>
      </c>
      <c r="AN2059" s="63">
        <f t="shared" si="418"/>
        <v>11.427189962028823</v>
      </c>
      <c r="AO2059" s="63">
        <f t="shared" si="418"/>
        <v>11.427367754312771</v>
      </c>
      <c r="AP2059" s="63">
        <f t="shared" si="418"/>
        <v>11.428089863368749</v>
      </c>
      <c r="AQ2059" s="63">
        <f t="shared" si="418"/>
        <v>11.431011199874796</v>
      </c>
      <c r="AR2059" s="63">
        <f t="shared" si="418"/>
        <v>11.442647265439536</v>
      </c>
      <c r="AS2059" s="63">
        <f t="shared" si="418"/>
        <v>11.486445582434989</v>
      </c>
      <c r="AT2059" s="63">
        <f t="shared" si="418"/>
        <v>11.626608381821566</v>
      </c>
      <c r="AU2059" s="63">
        <f t="shared" si="404"/>
        <v>11.961094544128683</v>
      </c>
      <c r="AV2059" s="217">
        <f t="shared" si="405"/>
        <v>-1.1469132254240177E-2</v>
      </c>
      <c r="AW2059" s="218">
        <f t="shared" si="406"/>
        <v>-9999</v>
      </c>
      <c r="AX2059" s="219">
        <f t="shared" si="407"/>
        <v>0</v>
      </c>
      <c r="AY2059" s="218">
        <f t="shared" si="408"/>
        <v>-9999</v>
      </c>
      <c r="AZ2059" s="63"/>
      <c r="BA2059" s="15">
        <f t="shared" si="409"/>
        <v>-2.7356411602726298E-3</v>
      </c>
      <c r="BB2059" s="15">
        <f t="shared" si="410"/>
        <v>0.4029668420013125</v>
      </c>
      <c r="BC2059" s="15">
        <f t="shared" si="411"/>
        <v>-0.61751157847624083</v>
      </c>
      <c r="BD2059" s="15">
        <f t="shared" si="412"/>
        <v>-0.10652366954492806</v>
      </c>
      <c r="BE2059" s="15">
        <f t="shared" si="413"/>
        <v>-2.965028905258007</v>
      </c>
      <c r="BF2059" s="15">
        <f t="shared" si="414"/>
        <v>-11.297910949131783</v>
      </c>
      <c r="BG2059" s="63">
        <f t="shared" si="419"/>
        <v>9.7786993762034928</v>
      </c>
      <c r="BH2059" s="63">
        <f t="shared" si="419"/>
        <v>9.7894726175737006</v>
      </c>
      <c r="BI2059" s="63">
        <f t="shared" si="419"/>
        <v>9.7705253791329838</v>
      </c>
      <c r="BJ2059" s="63">
        <f t="shared" si="419"/>
        <v>9.8039400735741484</v>
      </c>
      <c r="BK2059" s="63">
        <f t="shared" si="419"/>
        <v>9.7452814473518927</v>
      </c>
      <c r="BL2059" s="63">
        <f t="shared" si="419"/>
        <v>9.8491703599934741</v>
      </c>
      <c r="BM2059" s="63">
        <f t="shared" si="419"/>
        <v>9.6676216473938421</v>
      </c>
      <c r="BN2059" s="63">
        <f t="shared" si="415"/>
        <v>9.9950024885659339</v>
      </c>
      <c r="BO2059" s="63"/>
      <c r="BP2059" s="63"/>
    </row>
    <row r="2060" spans="27:68" x14ac:dyDescent="0.2">
      <c r="AA2060" s="217">
        <f t="shared" si="394"/>
        <v>-8.7334910939675485E-3</v>
      </c>
      <c r="AB2060" s="218">
        <f t="shared" si="395"/>
        <v>8.7334910939675485E-3</v>
      </c>
      <c r="AC2060" s="218">
        <f t="shared" si="396"/>
        <v>0</v>
      </c>
      <c r="AD2060" s="219">
        <f t="shared" si="397"/>
        <v>0</v>
      </c>
      <c r="AH2060" s="15">
        <f t="shared" si="398"/>
        <v>-2.9058447674383151E-2</v>
      </c>
      <c r="AI2060" s="15">
        <f t="shared" si="399"/>
        <v>0.86784475089518831</v>
      </c>
      <c r="AJ2060" s="15">
        <f t="shared" si="400"/>
        <v>-0.34557801426238927</v>
      </c>
      <c r="AK2060" s="15">
        <f t="shared" si="401"/>
        <v>-0.57281307343954613</v>
      </c>
      <c r="AL2060" s="15">
        <f t="shared" si="402"/>
        <v>-1.797541498954438</v>
      </c>
      <c r="AM2060" s="15">
        <f t="shared" si="403"/>
        <v>-1.2569818375265711</v>
      </c>
      <c r="AN2060" s="63">
        <f t="shared" si="418"/>
        <v>11.427189962028823</v>
      </c>
      <c r="AO2060" s="63">
        <f t="shared" si="418"/>
        <v>11.427367754312771</v>
      </c>
      <c r="AP2060" s="63">
        <f t="shared" si="418"/>
        <v>11.428089863368749</v>
      </c>
      <c r="AQ2060" s="63">
        <f t="shared" si="418"/>
        <v>11.431011199874796</v>
      </c>
      <c r="AR2060" s="63">
        <f t="shared" si="418"/>
        <v>11.442647265439536</v>
      </c>
      <c r="AS2060" s="63">
        <f t="shared" si="418"/>
        <v>11.486445582434989</v>
      </c>
      <c r="AT2060" s="63">
        <f t="shared" si="418"/>
        <v>11.626608381821566</v>
      </c>
      <c r="AU2060" s="63">
        <f t="shared" si="404"/>
        <v>11.961094544128683</v>
      </c>
      <c r="AV2060" s="217">
        <f t="shared" si="405"/>
        <v>-1.1469132254240177E-2</v>
      </c>
      <c r="AW2060" s="218">
        <f t="shared" si="406"/>
        <v>-9999</v>
      </c>
      <c r="AX2060" s="219">
        <f t="shared" si="407"/>
        <v>0</v>
      </c>
      <c r="AY2060" s="218">
        <f t="shared" si="408"/>
        <v>-9999</v>
      </c>
      <c r="AZ2060" s="63"/>
      <c r="BA2060" s="15">
        <f t="shared" si="409"/>
        <v>-2.7356411602726298E-3</v>
      </c>
      <c r="BB2060" s="15">
        <f t="shared" si="410"/>
        <v>0.4029668420013125</v>
      </c>
      <c r="BC2060" s="15">
        <f t="shared" si="411"/>
        <v>-0.61751157847624083</v>
      </c>
      <c r="BD2060" s="15">
        <f t="shared" si="412"/>
        <v>-0.10652366954492806</v>
      </c>
      <c r="BE2060" s="15">
        <f t="shared" si="413"/>
        <v>-2.965028905258007</v>
      </c>
      <c r="BF2060" s="15">
        <f t="shared" si="414"/>
        <v>-11.297910949131783</v>
      </c>
      <c r="BG2060" s="63">
        <f t="shared" si="419"/>
        <v>9.7786993762034928</v>
      </c>
      <c r="BH2060" s="63">
        <f t="shared" si="419"/>
        <v>9.7894726175737006</v>
      </c>
      <c r="BI2060" s="63">
        <f t="shared" si="419"/>
        <v>9.7705253791329838</v>
      </c>
      <c r="BJ2060" s="63">
        <f t="shared" si="419"/>
        <v>9.8039400735741484</v>
      </c>
      <c r="BK2060" s="63">
        <f t="shared" si="419"/>
        <v>9.7452814473518927</v>
      </c>
      <c r="BL2060" s="63">
        <f t="shared" si="419"/>
        <v>9.8491703599934741</v>
      </c>
      <c r="BM2060" s="63">
        <f t="shared" si="419"/>
        <v>9.6676216473938421</v>
      </c>
      <c r="BN2060" s="63">
        <f t="shared" si="415"/>
        <v>9.9950024885659339</v>
      </c>
      <c r="BO2060" s="63"/>
      <c r="BP2060" s="63"/>
    </row>
    <row r="2061" spans="27:68" x14ac:dyDescent="0.2">
      <c r="AA2061" s="217">
        <f t="shared" si="394"/>
        <v>-8.7334910939675485E-3</v>
      </c>
      <c r="AB2061" s="218">
        <f t="shared" si="395"/>
        <v>8.7334910939675485E-3</v>
      </c>
      <c r="AC2061" s="218">
        <f t="shared" si="396"/>
        <v>0</v>
      </c>
      <c r="AD2061" s="219">
        <f t="shared" si="397"/>
        <v>0</v>
      </c>
      <c r="AH2061" s="15">
        <f t="shared" si="398"/>
        <v>-2.9058447674383151E-2</v>
      </c>
      <c r="AI2061" s="15">
        <f t="shared" si="399"/>
        <v>0.86784475089518831</v>
      </c>
      <c r="AJ2061" s="15">
        <f t="shared" si="400"/>
        <v>-0.34557801426238927</v>
      </c>
      <c r="AK2061" s="15">
        <f t="shared" si="401"/>
        <v>-0.57281307343954613</v>
      </c>
      <c r="AL2061" s="15">
        <f t="shared" si="402"/>
        <v>-1.797541498954438</v>
      </c>
      <c r="AM2061" s="15">
        <f t="shared" si="403"/>
        <v>-1.2569818375265711</v>
      </c>
      <c r="AN2061" s="63">
        <f t="shared" ref="AN2061:AT2070" si="420">$AU2061+$AB$7*SIN(AO2061)</f>
        <v>11.427189962028823</v>
      </c>
      <c r="AO2061" s="63">
        <f t="shared" si="420"/>
        <v>11.427367754312771</v>
      </c>
      <c r="AP2061" s="63">
        <f t="shared" si="420"/>
        <v>11.428089863368749</v>
      </c>
      <c r="AQ2061" s="63">
        <f t="shared" si="420"/>
        <v>11.431011199874796</v>
      </c>
      <c r="AR2061" s="63">
        <f t="shared" si="420"/>
        <v>11.442647265439536</v>
      </c>
      <c r="AS2061" s="63">
        <f t="shared" si="420"/>
        <v>11.486445582434989</v>
      </c>
      <c r="AT2061" s="63">
        <f t="shared" si="420"/>
        <v>11.626608381821566</v>
      </c>
      <c r="AU2061" s="63">
        <f t="shared" si="404"/>
        <v>11.961094544128683</v>
      </c>
      <c r="AV2061" s="217">
        <f t="shared" si="405"/>
        <v>-1.1469132254240177E-2</v>
      </c>
      <c r="AW2061" s="218">
        <f t="shared" si="406"/>
        <v>-9999</v>
      </c>
      <c r="AX2061" s="219">
        <f t="shared" si="407"/>
        <v>0</v>
      </c>
      <c r="AY2061" s="218">
        <f t="shared" si="408"/>
        <v>-9999</v>
      </c>
      <c r="AZ2061" s="63"/>
      <c r="BA2061" s="15">
        <f t="shared" si="409"/>
        <v>-2.7356411602726298E-3</v>
      </c>
      <c r="BB2061" s="15">
        <f t="shared" si="410"/>
        <v>0.4029668420013125</v>
      </c>
      <c r="BC2061" s="15">
        <f t="shared" si="411"/>
        <v>-0.61751157847624083</v>
      </c>
      <c r="BD2061" s="15">
        <f t="shared" si="412"/>
        <v>-0.10652366954492806</v>
      </c>
      <c r="BE2061" s="15">
        <f t="shared" si="413"/>
        <v>-2.965028905258007</v>
      </c>
      <c r="BF2061" s="15">
        <f t="shared" si="414"/>
        <v>-11.297910949131783</v>
      </c>
      <c r="BG2061" s="63">
        <f t="shared" ref="BG2061:BM2070" si="421">$BN2061+$BB$7*SIN(BH2061)</f>
        <v>9.7786993762034928</v>
      </c>
      <c r="BH2061" s="63">
        <f t="shared" si="421"/>
        <v>9.7894726175737006</v>
      </c>
      <c r="BI2061" s="63">
        <f t="shared" si="421"/>
        <v>9.7705253791329838</v>
      </c>
      <c r="BJ2061" s="63">
        <f t="shared" si="421"/>
        <v>9.8039400735741484</v>
      </c>
      <c r="BK2061" s="63">
        <f t="shared" si="421"/>
        <v>9.7452814473518927</v>
      </c>
      <c r="BL2061" s="63">
        <f t="shared" si="421"/>
        <v>9.8491703599934741</v>
      </c>
      <c r="BM2061" s="63">
        <f t="shared" si="421"/>
        <v>9.6676216473938421</v>
      </c>
      <c r="BN2061" s="63">
        <f t="shared" si="415"/>
        <v>9.9950024885659339</v>
      </c>
      <c r="BO2061" s="63"/>
      <c r="BP2061" s="63"/>
    </row>
    <row r="2062" spans="27:68" x14ac:dyDescent="0.2">
      <c r="AA2062" s="217">
        <f t="shared" si="394"/>
        <v>-8.7334910939675485E-3</v>
      </c>
      <c r="AB2062" s="218">
        <f t="shared" si="395"/>
        <v>8.7334910939675485E-3</v>
      </c>
      <c r="AC2062" s="218">
        <f t="shared" si="396"/>
        <v>0</v>
      </c>
      <c r="AD2062" s="219">
        <f t="shared" si="397"/>
        <v>0</v>
      </c>
      <c r="AH2062" s="15">
        <f t="shared" si="398"/>
        <v>-2.9058447674383151E-2</v>
      </c>
      <c r="AI2062" s="15">
        <f t="shared" si="399"/>
        <v>0.86784475089518831</v>
      </c>
      <c r="AJ2062" s="15">
        <f t="shared" si="400"/>
        <v>-0.34557801426238927</v>
      </c>
      <c r="AK2062" s="15">
        <f t="shared" si="401"/>
        <v>-0.57281307343954613</v>
      </c>
      <c r="AL2062" s="15">
        <f t="shared" si="402"/>
        <v>-1.797541498954438</v>
      </c>
      <c r="AM2062" s="15">
        <f t="shared" si="403"/>
        <v>-1.2569818375265711</v>
      </c>
      <c r="AN2062" s="63">
        <f t="shared" si="420"/>
        <v>11.427189962028823</v>
      </c>
      <c r="AO2062" s="63">
        <f t="shared" si="420"/>
        <v>11.427367754312771</v>
      </c>
      <c r="AP2062" s="63">
        <f t="shared" si="420"/>
        <v>11.428089863368749</v>
      </c>
      <c r="AQ2062" s="63">
        <f t="shared" si="420"/>
        <v>11.431011199874796</v>
      </c>
      <c r="AR2062" s="63">
        <f t="shared" si="420"/>
        <v>11.442647265439536</v>
      </c>
      <c r="AS2062" s="63">
        <f t="shared" si="420"/>
        <v>11.486445582434989</v>
      </c>
      <c r="AT2062" s="63">
        <f t="shared" si="420"/>
        <v>11.626608381821566</v>
      </c>
      <c r="AU2062" s="63">
        <f t="shared" si="404"/>
        <v>11.961094544128683</v>
      </c>
      <c r="AV2062" s="217">
        <f t="shared" si="405"/>
        <v>-1.1469132254240177E-2</v>
      </c>
      <c r="AW2062" s="218">
        <f t="shared" si="406"/>
        <v>-9999</v>
      </c>
      <c r="AX2062" s="219">
        <f t="shared" si="407"/>
        <v>0</v>
      </c>
      <c r="AY2062" s="218">
        <f t="shared" si="408"/>
        <v>-9999</v>
      </c>
      <c r="AZ2062" s="63"/>
      <c r="BA2062" s="15">
        <f t="shared" si="409"/>
        <v>-2.7356411602726298E-3</v>
      </c>
      <c r="BB2062" s="15">
        <f t="shared" si="410"/>
        <v>0.4029668420013125</v>
      </c>
      <c r="BC2062" s="15">
        <f t="shared" si="411"/>
        <v>-0.61751157847624083</v>
      </c>
      <c r="BD2062" s="15">
        <f t="shared" si="412"/>
        <v>-0.10652366954492806</v>
      </c>
      <c r="BE2062" s="15">
        <f t="shared" si="413"/>
        <v>-2.965028905258007</v>
      </c>
      <c r="BF2062" s="15">
        <f t="shared" si="414"/>
        <v>-11.297910949131783</v>
      </c>
      <c r="BG2062" s="63">
        <f t="shared" si="421"/>
        <v>9.7786993762034928</v>
      </c>
      <c r="BH2062" s="63">
        <f t="shared" si="421"/>
        <v>9.7894726175737006</v>
      </c>
      <c r="BI2062" s="63">
        <f t="shared" si="421"/>
        <v>9.7705253791329838</v>
      </c>
      <c r="BJ2062" s="63">
        <f t="shared" si="421"/>
        <v>9.8039400735741484</v>
      </c>
      <c r="BK2062" s="63">
        <f t="shared" si="421"/>
        <v>9.7452814473518927</v>
      </c>
      <c r="BL2062" s="63">
        <f t="shared" si="421"/>
        <v>9.8491703599934741</v>
      </c>
      <c r="BM2062" s="63">
        <f t="shared" si="421"/>
        <v>9.6676216473938421</v>
      </c>
      <c r="BN2062" s="63">
        <f t="shared" si="415"/>
        <v>9.9950024885659339</v>
      </c>
      <c r="BO2062" s="63"/>
      <c r="BP2062" s="63"/>
    </row>
    <row r="2063" spans="27:68" x14ac:dyDescent="0.2">
      <c r="AA2063" s="217">
        <f t="shared" si="394"/>
        <v>-8.7334910939675485E-3</v>
      </c>
      <c r="AB2063" s="218">
        <f t="shared" si="395"/>
        <v>8.7334910939675485E-3</v>
      </c>
      <c r="AC2063" s="218">
        <f t="shared" si="396"/>
        <v>0</v>
      </c>
      <c r="AD2063" s="219">
        <f t="shared" si="397"/>
        <v>0</v>
      </c>
      <c r="AH2063" s="15">
        <f t="shared" si="398"/>
        <v>-2.9058447674383151E-2</v>
      </c>
      <c r="AI2063" s="15">
        <f t="shared" si="399"/>
        <v>0.86784475089518831</v>
      </c>
      <c r="AJ2063" s="15">
        <f t="shared" si="400"/>
        <v>-0.34557801426238927</v>
      </c>
      <c r="AK2063" s="15">
        <f t="shared" si="401"/>
        <v>-0.57281307343954613</v>
      </c>
      <c r="AL2063" s="15">
        <f t="shared" si="402"/>
        <v>-1.797541498954438</v>
      </c>
      <c r="AM2063" s="15">
        <f t="shared" si="403"/>
        <v>-1.2569818375265711</v>
      </c>
      <c r="AN2063" s="63">
        <f t="shared" si="420"/>
        <v>11.427189962028823</v>
      </c>
      <c r="AO2063" s="63">
        <f t="shared" si="420"/>
        <v>11.427367754312771</v>
      </c>
      <c r="AP2063" s="63">
        <f t="shared" si="420"/>
        <v>11.428089863368749</v>
      </c>
      <c r="AQ2063" s="63">
        <f t="shared" si="420"/>
        <v>11.431011199874796</v>
      </c>
      <c r="AR2063" s="63">
        <f t="shared" si="420"/>
        <v>11.442647265439536</v>
      </c>
      <c r="AS2063" s="63">
        <f t="shared" si="420"/>
        <v>11.486445582434989</v>
      </c>
      <c r="AT2063" s="63">
        <f t="shared" si="420"/>
        <v>11.626608381821566</v>
      </c>
      <c r="AU2063" s="63">
        <f t="shared" si="404"/>
        <v>11.961094544128683</v>
      </c>
      <c r="AV2063" s="217">
        <f t="shared" si="405"/>
        <v>-1.1469132254240177E-2</v>
      </c>
      <c r="AW2063" s="218">
        <f t="shared" si="406"/>
        <v>-9999</v>
      </c>
      <c r="AX2063" s="219">
        <f t="shared" si="407"/>
        <v>0</v>
      </c>
      <c r="AY2063" s="218">
        <f t="shared" si="408"/>
        <v>-9999</v>
      </c>
      <c r="AZ2063" s="63"/>
      <c r="BA2063" s="15">
        <f t="shared" si="409"/>
        <v>-2.7356411602726298E-3</v>
      </c>
      <c r="BB2063" s="15">
        <f t="shared" si="410"/>
        <v>0.4029668420013125</v>
      </c>
      <c r="BC2063" s="15">
        <f t="shared" si="411"/>
        <v>-0.61751157847624083</v>
      </c>
      <c r="BD2063" s="15">
        <f t="shared" si="412"/>
        <v>-0.10652366954492806</v>
      </c>
      <c r="BE2063" s="15">
        <f t="shared" si="413"/>
        <v>-2.965028905258007</v>
      </c>
      <c r="BF2063" s="15">
        <f t="shared" si="414"/>
        <v>-11.297910949131783</v>
      </c>
      <c r="BG2063" s="63">
        <f t="shared" si="421"/>
        <v>9.7786993762034928</v>
      </c>
      <c r="BH2063" s="63">
        <f t="shared" si="421"/>
        <v>9.7894726175737006</v>
      </c>
      <c r="BI2063" s="63">
        <f t="shared" si="421"/>
        <v>9.7705253791329838</v>
      </c>
      <c r="BJ2063" s="63">
        <f t="shared" si="421"/>
        <v>9.8039400735741484</v>
      </c>
      <c r="BK2063" s="63">
        <f t="shared" si="421"/>
        <v>9.7452814473518927</v>
      </c>
      <c r="BL2063" s="63">
        <f t="shared" si="421"/>
        <v>9.8491703599934741</v>
      </c>
      <c r="BM2063" s="63">
        <f t="shared" si="421"/>
        <v>9.6676216473938421</v>
      </c>
      <c r="BN2063" s="63">
        <f t="shared" si="415"/>
        <v>9.9950024885659339</v>
      </c>
      <c r="BO2063" s="63"/>
      <c r="BP2063" s="63"/>
    </row>
    <row r="2064" spans="27:68" x14ac:dyDescent="0.2">
      <c r="AA2064" s="217">
        <f t="shared" si="394"/>
        <v>-8.7334910939675485E-3</v>
      </c>
      <c r="AB2064" s="218">
        <f t="shared" si="395"/>
        <v>8.7334910939675485E-3</v>
      </c>
      <c r="AC2064" s="218">
        <f t="shared" si="396"/>
        <v>0</v>
      </c>
      <c r="AD2064" s="219">
        <f t="shared" si="397"/>
        <v>0</v>
      </c>
      <c r="AH2064" s="15">
        <f t="shared" si="398"/>
        <v>-2.9058447674383151E-2</v>
      </c>
      <c r="AI2064" s="15">
        <f t="shared" si="399"/>
        <v>0.86784475089518831</v>
      </c>
      <c r="AJ2064" s="15">
        <f t="shared" si="400"/>
        <v>-0.34557801426238927</v>
      </c>
      <c r="AK2064" s="15">
        <f t="shared" si="401"/>
        <v>-0.57281307343954613</v>
      </c>
      <c r="AL2064" s="15">
        <f t="shared" si="402"/>
        <v>-1.797541498954438</v>
      </c>
      <c r="AM2064" s="15">
        <f t="shared" si="403"/>
        <v>-1.2569818375265711</v>
      </c>
      <c r="AN2064" s="63">
        <f t="shared" si="420"/>
        <v>11.427189962028823</v>
      </c>
      <c r="AO2064" s="63">
        <f t="shared" si="420"/>
        <v>11.427367754312771</v>
      </c>
      <c r="AP2064" s="63">
        <f t="shared" si="420"/>
        <v>11.428089863368749</v>
      </c>
      <c r="AQ2064" s="63">
        <f t="shared" si="420"/>
        <v>11.431011199874796</v>
      </c>
      <c r="AR2064" s="63">
        <f t="shared" si="420"/>
        <v>11.442647265439536</v>
      </c>
      <c r="AS2064" s="63">
        <f t="shared" si="420"/>
        <v>11.486445582434989</v>
      </c>
      <c r="AT2064" s="63">
        <f t="shared" si="420"/>
        <v>11.626608381821566</v>
      </c>
      <c r="AU2064" s="63">
        <f t="shared" si="404"/>
        <v>11.961094544128683</v>
      </c>
      <c r="AV2064" s="217">
        <f t="shared" si="405"/>
        <v>-1.1469132254240177E-2</v>
      </c>
      <c r="AW2064" s="218">
        <f t="shared" si="406"/>
        <v>-9999</v>
      </c>
      <c r="AX2064" s="219">
        <f t="shared" si="407"/>
        <v>0</v>
      </c>
      <c r="AY2064" s="218">
        <f t="shared" si="408"/>
        <v>-9999</v>
      </c>
      <c r="AZ2064" s="63"/>
      <c r="BA2064" s="15">
        <f t="shared" si="409"/>
        <v>-2.7356411602726298E-3</v>
      </c>
      <c r="BB2064" s="15">
        <f t="shared" si="410"/>
        <v>0.4029668420013125</v>
      </c>
      <c r="BC2064" s="15">
        <f t="shared" si="411"/>
        <v>-0.61751157847624083</v>
      </c>
      <c r="BD2064" s="15">
        <f t="shared" si="412"/>
        <v>-0.10652366954492806</v>
      </c>
      <c r="BE2064" s="15">
        <f t="shared" si="413"/>
        <v>-2.965028905258007</v>
      </c>
      <c r="BF2064" s="15">
        <f t="shared" si="414"/>
        <v>-11.297910949131783</v>
      </c>
      <c r="BG2064" s="63">
        <f t="shared" si="421"/>
        <v>9.7786993762034928</v>
      </c>
      <c r="BH2064" s="63">
        <f t="shared" si="421"/>
        <v>9.7894726175737006</v>
      </c>
      <c r="BI2064" s="63">
        <f t="shared" si="421"/>
        <v>9.7705253791329838</v>
      </c>
      <c r="BJ2064" s="63">
        <f t="shared" si="421"/>
        <v>9.8039400735741484</v>
      </c>
      <c r="BK2064" s="63">
        <f t="shared" si="421"/>
        <v>9.7452814473518927</v>
      </c>
      <c r="BL2064" s="63">
        <f t="shared" si="421"/>
        <v>9.8491703599934741</v>
      </c>
      <c r="BM2064" s="63">
        <f t="shared" si="421"/>
        <v>9.6676216473938421</v>
      </c>
      <c r="BN2064" s="63">
        <f t="shared" si="415"/>
        <v>9.9950024885659339</v>
      </c>
      <c r="BO2064" s="63"/>
      <c r="BP2064" s="63"/>
    </row>
    <row r="2065" spans="27:68" x14ac:dyDescent="0.2">
      <c r="AA2065" s="217">
        <f t="shared" si="394"/>
        <v>-8.7334910939675485E-3</v>
      </c>
      <c r="AB2065" s="218">
        <f t="shared" si="395"/>
        <v>8.7334910939675485E-3</v>
      </c>
      <c r="AC2065" s="218">
        <f t="shared" si="396"/>
        <v>0</v>
      </c>
      <c r="AD2065" s="219">
        <f t="shared" si="397"/>
        <v>0</v>
      </c>
      <c r="AH2065" s="15">
        <f t="shared" si="398"/>
        <v>-2.9058447674383151E-2</v>
      </c>
      <c r="AI2065" s="15">
        <f t="shared" si="399"/>
        <v>0.86784475089518831</v>
      </c>
      <c r="AJ2065" s="15">
        <f t="shared" si="400"/>
        <v>-0.34557801426238927</v>
      </c>
      <c r="AK2065" s="15">
        <f t="shared" si="401"/>
        <v>-0.57281307343954613</v>
      </c>
      <c r="AL2065" s="15">
        <f t="shared" si="402"/>
        <v>-1.797541498954438</v>
      </c>
      <c r="AM2065" s="15">
        <f t="shared" si="403"/>
        <v>-1.2569818375265711</v>
      </c>
      <c r="AN2065" s="63">
        <f t="shared" si="420"/>
        <v>11.427189962028823</v>
      </c>
      <c r="AO2065" s="63">
        <f t="shared" si="420"/>
        <v>11.427367754312771</v>
      </c>
      <c r="AP2065" s="63">
        <f t="shared" si="420"/>
        <v>11.428089863368749</v>
      </c>
      <c r="AQ2065" s="63">
        <f t="shared" si="420"/>
        <v>11.431011199874796</v>
      </c>
      <c r="AR2065" s="63">
        <f t="shared" si="420"/>
        <v>11.442647265439536</v>
      </c>
      <c r="AS2065" s="63">
        <f t="shared" si="420"/>
        <v>11.486445582434989</v>
      </c>
      <c r="AT2065" s="63">
        <f t="shared" si="420"/>
        <v>11.626608381821566</v>
      </c>
      <c r="AU2065" s="63">
        <f t="shared" si="404"/>
        <v>11.961094544128683</v>
      </c>
      <c r="AV2065" s="217">
        <f t="shared" si="405"/>
        <v>-1.1469132254240177E-2</v>
      </c>
      <c r="AW2065" s="218">
        <f t="shared" si="406"/>
        <v>-9999</v>
      </c>
      <c r="AX2065" s="219">
        <f t="shared" si="407"/>
        <v>0</v>
      </c>
      <c r="AY2065" s="218">
        <f t="shared" si="408"/>
        <v>-9999</v>
      </c>
      <c r="AZ2065" s="63"/>
      <c r="BA2065" s="15">
        <f t="shared" si="409"/>
        <v>-2.7356411602726298E-3</v>
      </c>
      <c r="BB2065" s="15">
        <f t="shared" si="410"/>
        <v>0.4029668420013125</v>
      </c>
      <c r="BC2065" s="15">
        <f t="shared" si="411"/>
        <v>-0.61751157847624083</v>
      </c>
      <c r="BD2065" s="15">
        <f t="shared" si="412"/>
        <v>-0.10652366954492806</v>
      </c>
      <c r="BE2065" s="15">
        <f t="shared" si="413"/>
        <v>-2.965028905258007</v>
      </c>
      <c r="BF2065" s="15">
        <f t="shared" si="414"/>
        <v>-11.297910949131783</v>
      </c>
      <c r="BG2065" s="63">
        <f t="shared" si="421"/>
        <v>9.7786993762034928</v>
      </c>
      <c r="BH2065" s="63">
        <f t="shared" si="421"/>
        <v>9.7894726175737006</v>
      </c>
      <c r="BI2065" s="63">
        <f t="shared" si="421"/>
        <v>9.7705253791329838</v>
      </c>
      <c r="BJ2065" s="63">
        <f t="shared" si="421"/>
        <v>9.8039400735741484</v>
      </c>
      <c r="BK2065" s="63">
        <f t="shared" si="421"/>
        <v>9.7452814473518927</v>
      </c>
      <c r="BL2065" s="63">
        <f t="shared" si="421"/>
        <v>9.8491703599934741</v>
      </c>
      <c r="BM2065" s="63">
        <f t="shared" si="421"/>
        <v>9.6676216473938421</v>
      </c>
      <c r="BN2065" s="63">
        <f t="shared" si="415"/>
        <v>9.9950024885659339</v>
      </c>
      <c r="BO2065" s="63"/>
      <c r="BP2065" s="63"/>
    </row>
    <row r="2066" spans="27:68" x14ac:dyDescent="0.2">
      <c r="AA2066" s="217">
        <f t="shared" si="394"/>
        <v>-8.7334910939675485E-3</v>
      </c>
      <c r="AB2066" s="218">
        <f t="shared" si="395"/>
        <v>8.7334910939675485E-3</v>
      </c>
      <c r="AC2066" s="218">
        <f t="shared" si="396"/>
        <v>0</v>
      </c>
      <c r="AD2066" s="219">
        <f t="shared" si="397"/>
        <v>0</v>
      </c>
      <c r="AH2066" s="15">
        <f t="shared" si="398"/>
        <v>-2.9058447674383151E-2</v>
      </c>
      <c r="AI2066" s="15">
        <f t="shared" si="399"/>
        <v>0.86784475089518831</v>
      </c>
      <c r="AJ2066" s="15">
        <f t="shared" si="400"/>
        <v>-0.34557801426238927</v>
      </c>
      <c r="AK2066" s="15">
        <f t="shared" si="401"/>
        <v>-0.57281307343954613</v>
      </c>
      <c r="AL2066" s="15">
        <f t="shared" si="402"/>
        <v>-1.797541498954438</v>
      </c>
      <c r="AM2066" s="15">
        <f t="shared" si="403"/>
        <v>-1.2569818375265711</v>
      </c>
      <c r="AN2066" s="63">
        <f t="shared" si="420"/>
        <v>11.427189962028823</v>
      </c>
      <c r="AO2066" s="63">
        <f t="shared" si="420"/>
        <v>11.427367754312771</v>
      </c>
      <c r="AP2066" s="63">
        <f t="shared" si="420"/>
        <v>11.428089863368749</v>
      </c>
      <c r="AQ2066" s="63">
        <f t="shared" si="420"/>
        <v>11.431011199874796</v>
      </c>
      <c r="AR2066" s="63">
        <f t="shared" si="420"/>
        <v>11.442647265439536</v>
      </c>
      <c r="AS2066" s="63">
        <f t="shared" si="420"/>
        <v>11.486445582434989</v>
      </c>
      <c r="AT2066" s="63">
        <f t="shared" si="420"/>
        <v>11.626608381821566</v>
      </c>
      <c r="AU2066" s="63">
        <f t="shared" si="404"/>
        <v>11.961094544128683</v>
      </c>
      <c r="AV2066" s="217">
        <f t="shared" si="405"/>
        <v>-1.1469132254240177E-2</v>
      </c>
      <c r="AW2066" s="218">
        <f t="shared" si="406"/>
        <v>-9999</v>
      </c>
      <c r="AX2066" s="219">
        <f t="shared" si="407"/>
        <v>0</v>
      </c>
      <c r="AY2066" s="218">
        <f t="shared" si="408"/>
        <v>-9999</v>
      </c>
      <c r="AZ2066" s="63"/>
      <c r="BA2066" s="15">
        <f t="shared" si="409"/>
        <v>-2.7356411602726298E-3</v>
      </c>
      <c r="BB2066" s="15">
        <f t="shared" si="410"/>
        <v>0.4029668420013125</v>
      </c>
      <c r="BC2066" s="15">
        <f t="shared" si="411"/>
        <v>-0.61751157847624083</v>
      </c>
      <c r="BD2066" s="15">
        <f t="shared" si="412"/>
        <v>-0.10652366954492806</v>
      </c>
      <c r="BE2066" s="15">
        <f t="shared" si="413"/>
        <v>-2.965028905258007</v>
      </c>
      <c r="BF2066" s="15">
        <f t="shared" si="414"/>
        <v>-11.297910949131783</v>
      </c>
      <c r="BG2066" s="63">
        <f t="shared" si="421"/>
        <v>9.7786993762034928</v>
      </c>
      <c r="BH2066" s="63">
        <f t="shared" si="421"/>
        <v>9.7894726175737006</v>
      </c>
      <c r="BI2066" s="63">
        <f t="shared" si="421"/>
        <v>9.7705253791329838</v>
      </c>
      <c r="BJ2066" s="63">
        <f t="shared" si="421"/>
        <v>9.8039400735741484</v>
      </c>
      <c r="BK2066" s="63">
        <f t="shared" si="421"/>
        <v>9.7452814473518927</v>
      </c>
      <c r="BL2066" s="63">
        <f t="shared" si="421"/>
        <v>9.8491703599934741</v>
      </c>
      <c r="BM2066" s="63">
        <f t="shared" si="421"/>
        <v>9.6676216473938421</v>
      </c>
      <c r="BN2066" s="63">
        <f t="shared" si="415"/>
        <v>9.9950024885659339</v>
      </c>
      <c r="BO2066" s="63"/>
      <c r="BP2066" s="63"/>
    </row>
    <row r="2067" spans="27:68" x14ac:dyDescent="0.2">
      <c r="AA2067" s="217">
        <f t="shared" si="394"/>
        <v>-8.7334910939675485E-3</v>
      </c>
      <c r="AB2067" s="218">
        <f t="shared" si="395"/>
        <v>8.7334910939675485E-3</v>
      </c>
      <c r="AC2067" s="218">
        <f t="shared" si="396"/>
        <v>0</v>
      </c>
      <c r="AD2067" s="219">
        <f t="shared" si="397"/>
        <v>0</v>
      </c>
      <c r="AH2067" s="15">
        <f t="shared" si="398"/>
        <v>-2.9058447674383151E-2</v>
      </c>
      <c r="AI2067" s="15">
        <f t="shared" si="399"/>
        <v>0.86784475089518831</v>
      </c>
      <c r="AJ2067" s="15">
        <f t="shared" si="400"/>
        <v>-0.34557801426238927</v>
      </c>
      <c r="AK2067" s="15">
        <f t="shared" si="401"/>
        <v>-0.57281307343954613</v>
      </c>
      <c r="AL2067" s="15">
        <f t="shared" si="402"/>
        <v>-1.797541498954438</v>
      </c>
      <c r="AM2067" s="15">
        <f t="shared" si="403"/>
        <v>-1.2569818375265711</v>
      </c>
      <c r="AN2067" s="63">
        <f t="shared" si="420"/>
        <v>11.427189962028823</v>
      </c>
      <c r="AO2067" s="63">
        <f t="shared" si="420"/>
        <v>11.427367754312771</v>
      </c>
      <c r="AP2067" s="63">
        <f t="shared" si="420"/>
        <v>11.428089863368749</v>
      </c>
      <c r="AQ2067" s="63">
        <f t="shared" si="420"/>
        <v>11.431011199874796</v>
      </c>
      <c r="AR2067" s="63">
        <f t="shared" si="420"/>
        <v>11.442647265439536</v>
      </c>
      <c r="AS2067" s="63">
        <f t="shared" si="420"/>
        <v>11.486445582434989</v>
      </c>
      <c r="AT2067" s="63">
        <f t="shared" si="420"/>
        <v>11.626608381821566</v>
      </c>
      <c r="AU2067" s="63">
        <f t="shared" si="404"/>
        <v>11.961094544128683</v>
      </c>
      <c r="AV2067" s="217">
        <f t="shared" si="405"/>
        <v>-1.1469132254240177E-2</v>
      </c>
      <c r="AW2067" s="218">
        <f t="shared" si="406"/>
        <v>-9999</v>
      </c>
      <c r="AX2067" s="219">
        <f t="shared" si="407"/>
        <v>0</v>
      </c>
      <c r="AY2067" s="218">
        <f t="shared" si="408"/>
        <v>-9999</v>
      </c>
      <c r="AZ2067" s="63"/>
      <c r="BA2067" s="15">
        <f t="shared" si="409"/>
        <v>-2.7356411602726298E-3</v>
      </c>
      <c r="BB2067" s="15">
        <f t="shared" si="410"/>
        <v>0.4029668420013125</v>
      </c>
      <c r="BC2067" s="15">
        <f t="shared" si="411"/>
        <v>-0.61751157847624083</v>
      </c>
      <c r="BD2067" s="15">
        <f t="shared" si="412"/>
        <v>-0.10652366954492806</v>
      </c>
      <c r="BE2067" s="15">
        <f t="shared" si="413"/>
        <v>-2.965028905258007</v>
      </c>
      <c r="BF2067" s="15">
        <f t="shared" si="414"/>
        <v>-11.297910949131783</v>
      </c>
      <c r="BG2067" s="63">
        <f t="shared" si="421"/>
        <v>9.7786993762034928</v>
      </c>
      <c r="BH2067" s="63">
        <f t="shared" si="421"/>
        <v>9.7894726175737006</v>
      </c>
      <c r="BI2067" s="63">
        <f t="shared" si="421"/>
        <v>9.7705253791329838</v>
      </c>
      <c r="BJ2067" s="63">
        <f t="shared" si="421"/>
        <v>9.8039400735741484</v>
      </c>
      <c r="BK2067" s="63">
        <f t="shared" si="421"/>
        <v>9.7452814473518927</v>
      </c>
      <c r="BL2067" s="63">
        <f t="shared" si="421"/>
        <v>9.8491703599934741</v>
      </c>
      <c r="BM2067" s="63">
        <f t="shared" si="421"/>
        <v>9.6676216473938421</v>
      </c>
      <c r="BN2067" s="63">
        <f t="shared" si="415"/>
        <v>9.9950024885659339</v>
      </c>
      <c r="BO2067" s="63"/>
      <c r="BP2067" s="63"/>
    </row>
    <row r="2068" spans="27:68" x14ac:dyDescent="0.2">
      <c r="AA2068" s="217">
        <f t="shared" si="394"/>
        <v>-8.7334910939675485E-3</v>
      </c>
      <c r="AB2068" s="218">
        <f t="shared" si="395"/>
        <v>8.7334910939675485E-3</v>
      </c>
      <c r="AC2068" s="218">
        <f t="shared" si="396"/>
        <v>0</v>
      </c>
      <c r="AD2068" s="219">
        <f t="shared" si="397"/>
        <v>0</v>
      </c>
      <c r="AH2068" s="15">
        <f t="shared" si="398"/>
        <v>-2.9058447674383151E-2</v>
      </c>
      <c r="AI2068" s="15">
        <f t="shared" si="399"/>
        <v>0.86784475089518831</v>
      </c>
      <c r="AJ2068" s="15">
        <f t="shared" si="400"/>
        <v>-0.34557801426238927</v>
      </c>
      <c r="AK2068" s="15">
        <f t="shared" si="401"/>
        <v>-0.57281307343954613</v>
      </c>
      <c r="AL2068" s="15">
        <f t="shared" si="402"/>
        <v>-1.797541498954438</v>
      </c>
      <c r="AM2068" s="15">
        <f t="shared" si="403"/>
        <v>-1.2569818375265711</v>
      </c>
      <c r="AN2068" s="63">
        <f t="shared" si="420"/>
        <v>11.427189962028823</v>
      </c>
      <c r="AO2068" s="63">
        <f t="shared" si="420"/>
        <v>11.427367754312771</v>
      </c>
      <c r="AP2068" s="63">
        <f t="shared" si="420"/>
        <v>11.428089863368749</v>
      </c>
      <c r="AQ2068" s="63">
        <f t="shared" si="420"/>
        <v>11.431011199874796</v>
      </c>
      <c r="AR2068" s="63">
        <f t="shared" si="420"/>
        <v>11.442647265439536</v>
      </c>
      <c r="AS2068" s="63">
        <f t="shared" si="420"/>
        <v>11.486445582434989</v>
      </c>
      <c r="AT2068" s="63">
        <f t="shared" si="420"/>
        <v>11.626608381821566</v>
      </c>
      <c r="AU2068" s="63">
        <f t="shared" si="404"/>
        <v>11.961094544128683</v>
      </c>
      <c r="AV2068" s="217">
        <f t="shared" si="405"/>
        <v>-1.1469132254240177E-2</v>
      </c>
      <c r="AW2068" s="218">
        <f t="shared" si="406"/>
        <v>-9999</v>
      </c>
      <c r="AX2068" s="219">
        <f t="shared" si="407"/>
        <v>0</v>
      </c>
      <c r="AY2068" s="218">
        <f t="shared" si="408"/>
        <v>-9999</v>
      </c>
      <c r="AZ2068" s="63"/>
      <c r="BA2068" s="15">
        <f t="shared" si="409"/>
        <v>-2.7356411602726298E-3</v>
      </c>
      <c r="BB2068" s="15">
        <f t="shared" si="410"/>
        <v>0.4029668420013125</v>
      </c>
      <c r="BC2068" s="15">
        <f t="shared" si="411"/>
        <v>-0.61751157847624083</v>
      </c>
      <c r="BD2068" s="15">
        <f t="shared" si="412"/>
        <v>-0.10652366954492806</v>
      </c>
      <c r="BE2068" s="15">
        <f t="shared" si="413"/>
        <v>-2.965028905258007</v>
      </c>
      <c r="BF2068" s="15">
        <f t="shared" si="414"/>
        <v>-11.297910949131783</v>
      </c>
      <c r="BG2068" s="63">
        <f t="shared" si="421"/>
        <v>9.7786993762034928</v>
      </c>
      <c r="BH2068" s="63">
        <f t="shared" si="421"/>
        <v>9.7894726175737006</v>
      </c>
      <c r="BI2068" s="63">
        <f t="shared" si="421"/>
        <v>9.7705253791329838</v>
      </c>
      <c r="BJ2068" s="63">
        <f t="shared" si="421"/>
        <v>9.8039400735741484</v>
      </c>
      <c r="BK2068" s="63">
        <f t="shared" si="421"/>
        <v>9.7452814473518927</v>
      </c>
      <c r="BL2068" s="63">
        <f t="shared" si="421"/>
        <v>9.8491703599934741</v>
      </c>
      <c r="BM2068" s="63">
        <f t="shared" si="421"/>
        <v>9.6676216473938421</v>
      </c>
      <c r="BN2068" s="63">
        <f t="shared" si="415"/>
        <v>9.9950024885659339</v>
      </c>
      <c r="BO2068" s="63"/>
      <c r="BP2068" s="63"/>
    </row>
    <row r="2069" spans="27:68" x14ac:dyDescent="0.2">
      <c r="AA2069" s="217">
        <f t="shared" si="394"/>
        <v>-8.7334910939675485E-3</v>
      </c>
      <c r="AB2069" s="218">
        <f t="shared" si="395"/>
        <v>8.7334910939675485E-3</v>
      </c>
      <c r="AC2069" s="218">
        <f t="shared" si="396"/>
        <v>0</v>
      </c>
      <c r="AD2069" s="219">
        <f t="shared" si="397"/>
        <v>0</v>
      </c>
      <c r="AH2069" s="15">
        <f t="shared" si="398"/>
        <v>-2.9058447674383151E-2</v>
      </c>
      <c r="AI2069" s="15">
        <f t="shared" si="399"/>
        <v>0.86784475089518831</v>
      </c>
      <c r="AJ2069" s="15">
        <f t="shared" si="400"/>
        <v>-0.34557801426238927</v>
      </c>
      <c r="AK2069" s="15">
        <f t="shared" si="401"/>
        <v>-0.57281307343954613</v>
      </c>
      <c r="AL2069" s="15">
        <f t="shared" si="402"/>
        <v>-1.797541498954438</v>
      </c>
      <c r="AM2069" s="15">
        <f t="shared" si="403"/>
        <v>-1.2569818375265711</v>
      </c>
      <c r="AN2069" s="63">
        <f t="shared" si="420"/>
        <v>11.427189962028823</v>
      </c>
      <c r="AO2069" s="63">
        <f t="shared" si="420"/>
        <v>11.427367754312771</v>
      </c>
      <c r="AP2069" s="63">
        <f t="shared" si="420"/>
        <v>11.428089863368749</v>
      </c>
      <c r="AQ2069" s="63">
        <f t="shared" si="420"/>
        <v>11.431011199874796</v>
      </c>
      <c r="AR2069" s="63">
        <f t="shared" si="420"/>
        <v>11.442647265439536</v>
      </c>
      <c r="AS2069" s="63">
        <f t="shared" si="420"/>
        <v>11.486445582434989</v>
      </c>
      <c r="AT2069" s="63">
        <f t="shared" si="420"/>
        <v>11.626608381821566</v>
      </c>
      <c r="AU2069" s="63">
        <f t="shared" si="404"/>
        <v>11.961094544128683</v>
      </c>
      <c r="AV2069" s="217">
        <f t="shared" si="405"/>
        <v>-1.1469132254240177E-2</v>
      </c>
      <c r="AW2069" s="218">
        <f t="shared" si="406"/>
        <v>-9999</v>
      </c>
      <c r="AX2069" s="219">
        <f t="shared" si="407"/>
        <v>0</v>
      </c>
      <c r="AY2069" s="218">
        <f t="shared" si="408"/>
        <v>-9999</v>
      </c>
      <c r="AZ2069" s="63"/>
      <c r="BA2069" s="15">
        <f t="shared" si="409"/>
        <v>-2.7356411602726298E-3</v>
      </c>
      <c r="BB2069" s="15">
        <f t="shared" si="410"/>
        <v>0.4029668420013125</v>
      </c>
      <c r="BC2069" s="15">
        <f t="shared" si="411"/>
        <v>-0.61751157847624083</v>
      </c>
      <c r="BD2069" s="15">
        <f t="shared" si="412"/>
        <v>-0.10652366954492806</v>
      </c>
      <c r="BE2069" s="15">
        <f t="shared" si="413"/>
        <v>-2.965028905258007</v>
      </c>
      <c r="BF2069" s="15">
        <f t="shared" si="414"/>
        <v>-11.297910949131783</v>
      </c>
      <c r="BG2069" s="63">
        <f t="shared" si="421"/>
        <v>9.7786993762034928</v>
      </c>
      <c r="BH2069" s="63">
        <f t="shared" si="421"/>
        <v>9.7894726175737006</v>
      </c>
      <c r="BI2069" s="63">
        <f t="shared" si="421"/>
        <v>9.7705253791329838</v>
      </c>
      <c r="BJ2069" s="63">
        <f t="shared" si="421"/>
        <v>9.8039400735741484</v>
      </c>
      <c r="BK2069" s="63">
        <f t="shared" si="421"/>
        <v>9.7452814473518927</v>
      </c>
      <c r="BL2069" s="63">
        <f t="shared" si="421"/>
        <v>9.8491703599934741</v>
      </c>
      <c r="BM2069" s="63">
        <f t="shared" si="421"/>
        <v>9.6676216473938421</v>
      </c>
      <c r="BN2069" s="63">
        <f t="shared" si="415"/>
        <v>9.9950024885659339</v>
      </c>
      <c r="BO2069" s="63"/>
      <c r="BP2069" s="63"/>
    </row>
    <row r="2070" spans="27:68" x14ac:dyDescent="0.2">
      <c r="AA2070" s="217">
        <f t="shared" si="394"/>
        <v>-8.7334910939675485E-3</v>
      </c>
      <c r="AB2070" s="218">
        <f t="shared" si="395"/>
        <v>8.7334910939675485E-3</v>
      </c>
      <c r="AC2070" s="218">
        <f t="shared" si="396"/>
        <v>0</v>
      </c>
      <c r="AD2070" s="219">
        <f t="shared" si="397"/>
        <v>0</v>
      </c>
      <c r="AH2070" s="15">
        <f t="shared" si="398"/>
        <v>-2.9058447674383151E-2</v>
      </c>
      <c r="AI2070" s="15">
        <f t="shared" si="399"/>
        <v>0.86784475089518831</v>
      </c>
      <c r="AJ2070" s="15">
        <f t="shared" si="400"/>
        <v>-0.34557801426238927</v>
      </c>
      <c r="AK2070" s="15">
        <f t="shared" si="401"/>
        <v>-0.57281307343954613</v>
      </c>
      <c r="AL2070" s="15">
        <f t="shared" si="402"/>
        <v>-1.797541498954438</v>
      </c>
      <c r="AM2070" s="15">
        <f t="shared" si="403"/>
        <v>-1.2569818375265711</v>
      </c>
      <c r="AN2070" s="63">
        <f t="shared" si="420"/>
        <v>11.427189962028823</v>
      </c>
      <c r="AO2070" s="63">
        <f t="shared" si="420"/>
        <v>11.427367754312771</v>
      </c>
      <c r="AP2070" s="63">
        <f t="shared" si="420"/>
        <v>11.428089863368749</v>
      </c>
      <c r="AQ2070" s="63">
        <f t="shared" si="420"/>
        <v>11.431011199874796</v>
      </c>
      <c r="AR2070" s="63">
        <f t="shared" si="420"/>
        <v>11.442647265439536</v>
      </c>
      <c r="AS2070" s="63">
        <f t="shared" si="420"/>
        <v>11.486445582434989</v>
      </c>
      <c r="AT2070" s="63">
        <f t="shared" si="420"/>
        <v>11.626608381821566</v>
      </c>
      <c r="AU2070" s="63">
        <f t="shared" si="404"/>
        <v>11.961094544128683</v>
      </c>
      <c r="AV2070" s="217">
        <f t="shared" si="405"/>
        <v>-1.1469132254240177E-2</v>
      </c>
      <c r="AW2070" s="218">
        <f t="shared" si="406"/>
        <v>-9999</v>
      </c>
      <c r="AX2070" s="219">
        <f t="shared" si="407"/>
        <v>0</v>
      </c>
      <c r="AY2070" s="218">
        <f t="shared" si="408"/>
        <v>-9999</v>
      </c>
      <c r="AZ2070" s="63"/>
      <c r="BA2070" s="15">
        <f t="shared" si="409"/>
        <v>-2.7356411602726298E-3</v>
      </c>
      <c r="BB2070" s="15">
        <f t="shared" si="410"/>
        <v>0.4029668420013125</v>
      </c>
      <c r="BC2070" s="15">
        <f t="shared" si="411"/>
        <v>-0.61751157847624083</v>
      </c>
      <c r="BD2070" s="15">
        <f t="shared" si="412"/>
        <v>-0.10652366954492806</v>
      </c>
      <c r="BE2070" s="15">
        <f t="shared" si="413"/>
        <v>-2.965028905258007</v>
      </c>
      <c r="BF2070" s="15">
        <f t="shared" si="414"/>
        <v>-11.297910949131783</v>
      </c>
      <c r="BG2070" s="63">
        <f t="shared" si="421"/>
        <v>9.7786993762034928</v>
      </c>
      <c r="BH2070" s="63">
        <f t="shared" si="421"/>
        <v>9.7894726175737006</v>
      </c>
      <c r="BI2070" s="63">
        <f t="shared" si="421"/>
        <v>9.7705253791329838</v>
      </c>
      <c r="BJ2070" s="63">
        <f t="shared" si="421"/>
        <v>9.8039400735741484</v>
      </c>
      <c r="BK2070" s="63">
        <f t="shared" si="421"/>
        <v>9.7452814473518927</v>
      </c>
      <c r="BL2070" s="63">
        <f t="shared" si="421"/>
        <v>9.8491703599934741</v>
      </c>
      <c r="BM2070" s="63">
        <f t="shared" si="421"/>
        <v>9.6676216473938421</v>
      </c>
      <c r="BN2070" s="63">
        <f t="shared" si="415"/>
        <v>9.9950024885659339</v>
      </c>
      <c r="BO2070" s="63"/>
      <c r="BP2070" s="63"/>
    </row>
    <row r="2071" spans="27:68" x14ac:dyDescent="0.2">
      <c r="AA2071" s="217">
        <f t="shared" si="394"/>
        <v>-8.7334910939675485E-3</v>
      </c>
      <c r="AB2071" s="218">
        <f t="shared" si="395"/>
        <v>8.7334910939675485E-3</v>
      </c>
      <c r="AC2071" s="218">
        <f t="shared" si="396"/>
        <v>0</v>
      </c>
      <c r="AD2071" s="219">
        <f t="shared" si="397"/>
        <v>0</v>
      </c>
      <c r="AH2071" s="15">
        <f t="shared" si="398"/>
        <v>-2.9058447674383151E-2</v>
      </c>
      <c r="AI2071" s="15">
        <f t="shared" si="399"/>
        <v>0.86784475089518831</v>
      </c>
      <c r="AJ2071" s="15">
        <f t="shared" si="400"/>
        <v>-0.34557801426238927</v>
      </c>
      <c r="AK2071" s="15">
        <f t="shared" si="401"/>
        <v>-0.57281307343954613</v>
      </c>
      <c r="AL2071" s="15">
        <f t="shared" si="402"/>
        <v>-1.797541498954438</v>
      </c>
      <c r="AM2071" s="15">
        <f t="shared" si="403"/>
        <v>-1.2569818375265711</v>
      </c>
      <c r="AN2071" s="63">
        <f t="shared" ref="AN2071:AT2080" si="422">$AU2071+$AB$7*SIN(AO2071)</f>
        <v>11.427189962028823</v>
      </c>
      <c r="AO2071" s="63">
        <f t="shared" si="422"/>
        <v>11.427367754312771</v>
      </c>
      <c r="AP2071" s="63">
        <f t="shared" si="422"/>
        <v>11.428089863368749</v>
      </c>
      <c r="AQ2071" s="63">
        <f t="shared" si="422"/>
        <v>11.431011199874796</v>
      </c>
      <c r="AR2071" s="63">
        <f t="shared" si="422"/>
        <v>11.442647265439536</v>
      </c>
      <c r="AS2071" s="63">
        <f t="shared" si="422"/>
        <v>11.486445582434989</v>
      </c>
      <c r="AT2071" s="63">
        <f t="shared" si="422"/>
        <v>11.626608381821566</v>
      </c>
      <c r="AU2071" s="63">
        <f t="shared" si="404"/>
        <v>11.961094544128683</v>
      </c>
      <c r="AV2071" s="217">
        <f t="shared" si="405"/>
        <v>-1.1469132254240177E-2</v>
      </c>
      <c r="AW2071" s="218">
        <f t="shared" si="406"/>
        <v>-9999</v>
      </c>
      <c r="AX2071" s="219">
        <f t="shared" si="407"/>
        <v>0</v>
      </c>
      <c r="AY2071" s="218">
        <f t="shared" si="408"/>
        <v>-9999</v>
      </c>
      <c r="AZ2071" s="63"/>
      <c r="BA2071" s="15">
        <f t="shared" si="409"/>
        <v>-2.7356411602726298E-3</v>
      </c>
      <c r="BB2071" s="15">
        <f t="shared" si="410"/>
        <v>0.4029668420013125</v>
      </c>
      <c r="BC2071" s="15">
        <f t="shared" si="411"/>
        <v>-0.61751157847624083</v>
      </c>
      <c r="BD2071" s="15">
        <f t="shared" si="412"/>
        <v>-0.10652366954492806</v>
      </c>
      <c r="BE2071" s="15">
        <f t="shared" si="413"/>
        <v>-2.965028905258007</v>
      </c>
      <c r="BF2071" s="15">
        <f t="shared" si="414"/>
        <v>-11.297910949131783</v>
      </c>
      <c r="BG2071" s="63">
        <f t="shared" ref="BG2071:BM2080" si="423">$BN2071+$BB$7*SIN(BH2071)</f>
        <v>9.7786993762034928</v>
      </c>
      <c r="BH2071" s="63">
        <f t="shared" si="423"/>
        <v>9.7894726175737006</v>
      </c>
      <c r="BI2071" s="63">
        <f t="shared" si="423"/>
        <v>9.7705253791329838</v>
      </c>
      <c r="BJ2071" s="63">
        <f t="shared" si="423"/>
        <v>9.8039400735741484</v>
      </c>
      <c r="BK2071" s="63">
        <f t="shared" si="423"/>
        <v>9.7452814473518927</v>
      </c>
      <c r="BL2071" s="63">
        <f t="shared" si="423"/>
        <v>9.8491703599934741</v>
      </c>
      <c r="BM2071" s="63">
        <f t="shared" si="423"/>
        <v>9.6676216473938421</v>
      </c>
      <c r="BN2071" s="63">
        <f t="shared" si="415"/>
        <v>9.9950024885659339</v>
      </c>
      <c r="BO2071" s="63"/>
      <c r="BP2071" s="63"/>
    </row>
    <row r="2072" spans="27:68" x14ac:dyDescent="0.2">
      <c r="AA2072" s="217">
        <f t="shared" si="394"/>
        <v>-8.7334910939675485E-3</v>
      </c>
      <c r="AB2072" s="218">
        <f t="shared" si="395"/>
        <v>8.7334910939675485E-3</v>
      </c>
      <c r="AC2072" s="218">
        <f t="shared" si="396"/>
        <v>0</v>
      </c>
      <c r="AD2072" s="219">
        <f t="shared" si="397"/>
        <v>0</v>
      </c>
      <c r="AH2072" s="15">
        <f t="shared" si="398"/>
        <v>-2.9058447674383151E-2</v>
      </c>
      <c r="AI2072" s="15">
        <f t="shared" si="399"/>
        <v>0.86784475089518831</v>
      </c>
      <c r="AJ2072" s="15">
        <f t="shared" si="400"/>
        <v>-0.34557801426238927</v>
      </c>
      <c r="AK2072" s="15">
        <f t="shared" si="401"/>
        <v>-0.57281307343954613</v>
      </c>
      <c r="AL2072" s="15">
        <f t="shared" si="402"/>
        <v>-1.797541498954438</v>
      </c>
      <c r="AM2072" s="15">
        <f t="shared" si="403"/>
        <v>-1.2569818375265711</v>
      </c>
      <c r="AN2072" s="63">
        <f t="shared" si="422"/>
        <v>11.427189962028823</v>
      </c>
      <c r="AO2072" s="63">
        <f t="shared" si="422"/>
        <v>11.427367754312771</v>
      </c>
      <c r="AP2072" s="63">
        <f t="shared" si="422"/>
        <v>11.428089863368749</v>
      </c>
      <c r="AQ2072" s="63">
        <f t="shared" si="422"/>
        <v>11.431011199874796</v>
      </c>
      <c r="AR2072" s="63">
        <f t="shared" si="422"/>
        <v>11.442647265439536</v>
      </c>
      <c r="AS2072" s="63">
        <f t="shared" si="422"/>
        <v>11.486445582434989</v>
      </c>
      <c r="AT2072" s="63">
        <f t="shared" si="422"/>
        <v>11.626608381821566</v>
      </c>
      <c r="AU2072" s="63">
        <f t="shared" si="404"/>
        <v>11.961094544128683</v>
      </c>
      <c r="AV2072" s="217">
        <f t="shared" si="405"/>
        <v>-1.1469132254240177E-2</v>
      </c>
      <c r="AW2072" s="218">
        <f t="shared" si="406"/>
        <v>-9999</v>
      </c>
      <c r="AX2072" s="219">
        <f t="shared" si="407"/>
        <v>0</v>
      </c>
      <c r="AY2072" s="218">
        <f t="shared" si="408"/>
        <v>-9999</v>
      </c>
      <c r="AZ2072" s="63"/>
      <c r="BA2072" s="15">
        <f t="shared" si="409"/>
        <v>-2.7356411602726298E-3</v>
      </c>
      <c r="BB2072" s="15">
        <f t="shared" si="410"/>
        <v>0.4029668420013125</v>
      </c>
      <c r="BC2072" s="15">
        <f t="shared" si="411"/>
        <v>-0.61751157847624083</v>
      </c>
      <c r="BD2072" s="15">
        <f t="shared" si="412"/>
        <v>-0.10652366954492806</v>
      </c>
      <c r="BE2072" s="15">
        <f t="shared" si="413"/>
        <v>-2.965028905258007</v>
      </c>
      <c r="BF2072" s="15">
        <f t="shared" si="414"/>
        <v>-11.297910949131783</v>
      </c>
      <c r="BG2072" s="63">
        <f t="shared" si="423"/>
        <v>9.7786993762034928</v>
      </c>
      <c r="BH2072" s="63">
        <f t="shared" si="423"/>
        <v>9.7894726175737006</v>
      </c>
      <c r="BI2072" s="63">
        <f t="shared" si="423"/>
        <v>9.7705253791329838</v>
      </c>
      <c r="BJ2072" s="63">
        <f t="shared" si="423"/>
        <v>9.8039400735741484</v>
      </c>
      <c r="BK2072" s="63">
        <f t="shared" si="423"/>
        <v>9.7452814473518927</v>
      </c>
      <c r="BL2072" s="63">
        <f t="shared" si="423"/>
        <v>9.8491703599934741</v>
      </c>
      <c r="BM2072" s="63">
        <f t="shared" si="423"/>
        <v>9.6676216473938421</v>
      </c>
      <c r="BN2072" s="63">
        <f t="shared" si="415"/>
        <v>9.9950024885659339</v>
      </c>
      <c r="BO2072" s="63"/>
      <c r="BP2072" s="63"/>
    </row>
    <row r="2073" spans="27:68" x14ac:dyDescent="0.2">
      <c r="AA2073" s="217">
        <f t="shared" si="394"/>
        <v>-8.7334910939675485E-3</v>
      </c>
      <c r="AB2073" s="218">
        <f t="shared" si="395"/>
        <v>8.7334910939675485E-3</v>
      </c>
      <c r="AC2073" s="218">
        <f t="shared" si="396"/>
        <v>0</v>
      </c>
      <c r="AD2073" s="219">
        <f t="shared" si="397"/>
        <v>0</v>
      </c>
      <c r="AH2073" s="15">
        <f t="shared" si="398"/>
        <v>-2.9058447674383151E-2</v>
      </c>
      <c r="AI2073" s="15">
        <f t="shared" si="399"/>
        <v>0.86784475089518831</v>
      </c>
      <c r="AJ2073" s="15">
        <f t="shared" si="400"/>
        <v>-0.34557801426238927</v>
      </c>
      <c r="AK2073" s="15">
        <f t="shared" si="401"/>
        <v>-0.57281307343954613</v>
      </c>
      <c r="AL2073" s="15">
        <f t="shared" si="402"/>
        <v>-1.797541498954438</v>
      </c>
      <c r="AM2073" s="15">
        <f t="shared" si="403"/>
        <v>-1.2569818375265711</v>
      </c>
      <c r="AN2073" s="63">
        <f t="shared" si="422"/>
        <v>11.427189962028823</v>
      </c>
      <c r="AO2073" s="63">
        <f t="shared" si="422"/>
        <v>11.427367754312771</v>
      </c>
      <c r="AP2073" s="63">
        <f t="shared" si="422"/>
        <v>11.428089863368749</v>
      </c>
      <c r="AQ2073" s="63">
        <f t="shared" si="422"/>
        <v>11.431011199874796</v>
      </c>
      <c r="AR2073" s="63">
        <f t="shared" si="422"/>
        <v>11.442647265439536</v>
      </c>
      <c r="AS2073" s="63">
        <f t="shared" si="422"/>
        <v>11.486445582434989</v>
      </c>
      <c r="AT2073" s="63">
        <f t="shared" si="422"/>
        <v>11.626608381821566</v>
      </c>
      <c r="AU2073" s="63">
        <f t="shared" si="404"/>
        <v>11.961094544128683</v>
      </c>
      <c r="AV2073" s="217">
        <f t="shared" si="405"/>
        <v>-1.1469132254240177E-2</v>
      </c>
      <c r="AW2073" s="218">
        <f t="shared" si="406"/>
        <v>-9999</v>
      </c>
      <c r="AX2073" s="219">
        <f t="shared" si="407"/>
        <v>0</v>
      </c>
      <c r="AY2073" s="218">
        <f t="shared" si="408"/>
        <v>-9999</v>
      </c>
      <c r="AZ2073" s="63"/>
      <c r="BA2073" s="15">
        <f t="shared" si="409"/>
        <v>-2.7356411602726298E-3</v>
      </c>
      <c r="BB2073" s="15">
        <f t="shared" si="410"/>
        <v>0.4029668420013125</v>
      </c>
      <c r="BC2073" s="15">
        <f t="shared" si="411"/>
        <v>-0.61751157847624083</v>
      </c>
      <c r="BD2073" s="15">
        <f t="shared" si="412"/>
        <v>-0.10652366954492806</v>
      </c>
      <c r="BE2073" s="15">
        <f t="shared" si="413"/>
        <v>-2.965028905258007</v>
      </c>
      <c r="BF2073" s="15">
        <f t="shared" si="414"/>
        <v>-11.297910949131783</v>
      </c>
      <c r="BG2073" s="63">
        <f t="shared" si="423"/>
        <v>9.7786993762034928</v>
      </c>
      <c r="BH2073" s="63">
        <f t="shared" si="423"/>
        <v>9.7894726175737006</v>
      </c>
      <c r="BI2073" s="63">
        <f t="shared" si="423"/>
        <v>9.7705253791329838</v>
      </c>
      <c r="BJ2073" s="63">
        <f t="shared" si="423"/>
        <v>9.8039400735741484</v>
      </c>
      <c r="BK2073" s="63">
        <f t="shared" si="423"/>
        <v>9.7452814473518927</v>
      </c>
      <c r="BL2073" s="63">
        <f t="shared" si="423"/>
        <v>9.8491703599934741</v>
      </c>
      <c r="BM2073" s="63">
        <f t="shared" si="423"/>
        <v>9.6676216473938421</v>
      </c>
      <c r="BN2073" s="63">
        <f t="shared" si="415"/>
        <v>9.9950024885659339</v>
      </c>
      <c r="BO2073" s="63"/>
      <c r="BP2073" s="63"/>
    </row>
    <row r="2074" spans="27:68" x14ac:dyDescent="0.2">
      <c r="AA2074" s="217">
        <f t="shared" si="394"/>
        <v>-8.7334910939675485E-3</v>
      </c>
      <c r="AB2074" s="218">
        <f t="shared" si="395"/>
        <v>8.7334910939675485E-3</v>
      </c>
      <c r="AC2074" s="218">
        <f t="shared" si="396"/>
        <v>0</v>
      </c>
      <c r="AD2074" s="219">
        <f t="shared" si="397"/>
        <v>0</v>
      </c>
      <c r="AH2074" s="15">
        <f t="shared" si="398"/>
        <v>-2.9058447674383151E-2</v>
      </c>
      <c r="AI2074" s="15">
        <f t="shared" si="399"/>
        <v>0.86784475089518831</v>
      </c>
      <c r="AJ2074" s="15">
        <f t="shared" si="400"/>
        <v>-0.34557801426238927</v>
      </c>
      <c r="AK2074" s="15">
        <f t="shared" si="401"/>
        <v>-0.57281307343954613</v>
      </c>
      <c r="AL2074" s="15">
        <f t="shared" si="402"/>
        <v>-1.797541498954438</v>
      </c>
      <c r="AM2074" s="15">
        <f t="shared" si="403"/>
        <v>-1.2569818375265711</v>
      </c>
      <c r="AN2074" s="63">
        <f t="shared" si="422"/>
        <v>11.427189962028823</v>
      </c>
      <c r="AO2074" s="63">
        <f t="shared" si="422"/>
        <v>11.427367754312771</v>
      </c>
      <c r="AP2074" s="63">
        <f t="shared" si="422"/>
        <v>11.428089863368749</v>
      </c>
      <c r="AQ2074" s="63">
        <f t="shared" si="422"/>
        <v>11.431011199874796</v>
      </c>
      <c r="AR2074" s="63">
        <f t="shared" si="422"/>
        <v>11.442647265439536</v>
      </c>
      <c r="AS2074" s="63">
        <f t="shared" si="422"/>
        <v>11.486445582434989</v>
      </c>
      <c r="AT2074" s="63">
        <f t="shared" si="422"/>
        <v>11.626608381821566</v>
      </c>
      <c r="AU2074" s="63">
        <f t="shared" si="404"/>
        <v>11.961094544128683</v>
      </c>
      <c r="AV2074" s="217">
        <f t="shared" si="405"/>
        <v>-1.1469132254240177E-2</v>
      </c>
      <c r="AW2074" s="218">
        <f t="shared" si="406"/>
        <v>-9999</v>
      </c>
      <c r="AX2074" s="219">
        <f t="shared" si="407"/>
        <v>0</v>
      </c>
      <c r="AY2074" s="218">
        <f t="shared" si="408"/>
        <v>-9999</v>
      </c>
      <c r="AZ2074" s="63"/>
      <c r="BA2074" s="15">
        <f t="shared" si="409"/>
        <v>-2.7356411602726298E-3</v>
      </c>
      <c r="BB2074" s="15">
        <f t="shared" si="410"/>
        <v>0.4029668420013125</v>
      </c>
      <c r="BC2074" s="15">
        <f t="shared" si="411"/>
        <v>-0.61751157847624083</v>
      </c>
      <c r="BD2074" s="15">
        <f t="shared" si="412"/>
        <v>-0.10652366954492806</v>
      </c>
      <c r="BE2074" s="15">
        <f t="shared" si="413"/>
        <v>-2.965028905258007</v>
      </c>
      <c r="BF2074" s="15">
        <f t="shared" si="414"/>
        <v>-11.297910949131783</v>
      </c>
      <c r="BG2074" s="63">
        <f t="shared" si="423"/>
        <v>9.7786993762034928</v>
      </c>
      <c r="BH2074" s="63">
        <f t="shared" si="423"/>
        <v>9.7894726175737006</v>
      </c>
      <c r="BI2074" s="63">
        <f t="shared" si="423"/>
        <v>9.7705253791329838</v>
      </c>
      <c r="BJ2074" s="63">
        <f t="shared" si="423"/>
        <v>9.8039400735741484</v>
      </c>
      <c r="BK2074" s="63">
        <f t="shared" si="423"/>
        <v>9.7452814473518927</v>
      </c>
      <c r="BL2074" s="63">
        <f t="shared" si="423"/>
        <v>9.8491703599934741</v>
      </c>
      <c r="BM2074" s="63">
        <f t="shared" si="423"/>
        <v>9.6676216473938421</v>
      </c>
      <c r="BN2074" s="63">
        <f t="shared" si="415"/>
        <v>9.9950024885659339</v>
      </c>
      <c r="BO2074" s="63"/>
      <c r="BP2074" s="63"/>
    </row>
    <row r="2075" spans="27:68" x14ac:dyDescent="0.2">
      <c r="AA2075" s="217">
        <f t="shared" si="394"/>
        <v>-8.7334910939675485E-3</v>
      </c>
      <c r="AB2075" s="218">
        <f t="shared" si="395"/>
        <v>8.7334910939675485E-3</v>
      </c>
      <c r="AC2075" s="218">
        <f t="shared" si="396"/>
        <v>0</v>
      </c>
      <c r="AD2075" s="219">
        <f t="shared" si="397"/>
        <v>0</v>
      </c>
      <c r="AH2075" s="15">
        <f t="shared" si="398"/>
        <v>-2.9058447674383151E-2</v>
      </c>
      <c r="AI2075" s="15">
        <f t="shared" si="399"/>
        <v>0.86784475089518831</v>
      </c>
      <c r="AJ2075" s="15">
        <f t="shared" si="400"/>
        <v>-0.34557801426238927</v>
      </c>
      <c r="AK2075" s="15">
        <f t="shared" si="401"/>
        <v>-0.57281307343954613</v>
      </c>
      <c r="AL2075" s="15">
        <f t="shared" si="402"/>
        <v>-1.797541498954438</v>
      </c>
      <c r="AM2075" s="15">
        <f t="shared" si="403"/>
        <v>-1.2569818375265711</v>
      </c>
      <c r="AN2075" s="63">
        <f t="shared" si="422"/>
        <v>11.427189962028823</v>
      </c>
      <c r="AO2075" s="63">
        <f t="shared" si="422"/>
        <v>11.427367754312771</v>
      </c>
      <c r="AP2075" s="63">
        <f t="shared" si="422"/>
        <v>11.428089863368749</v>
      </c>
      <c r="AQ2075" s="63">
        <f t="shared" si="422"/>
        <v>11.431011199874796</v>
      </c>
      <c r="AR2075" s="63">
        <f t="shared" si="422"/>
        <v>11.442647265439536</v>
      </c>
      <c r="AS2075" s="63">
        <f t="shared" si="422"/>
        <v>11.486445582434989</v>
      </c>
      <c r="AT2075" s="63">
        <f t="shared" si="422"/>
        <v>11.626608381821566</v>
      </c>
      <c r="AU2075" s="63">
        <f t="shared" si="404"/>
        <v>11.961094544128683</v>
      </c>
      <c r="AV2075" s="217">
        <f t="shared" si="405"/>
        <v>-1.1469132254240177E-2</v>
      </c>
      <c r="AW2075" s="218">
        <f t="shared" si="406"/>
        <v>-9999</v>
      </c>
      <c r="AX2075" s="219">
        <f t="shared" si="407"/>
        <v>0</v>
      </c>
      <c r="AY2075" s="218">
        <f t="shared" si="408"/>
        <v>-9999</v>
      </c>
      <c r="AZ2075" s="63"/>
      <c r="BA2075" s="15">
        <f t="shared" si="409"/>
        <v>-2.7356411602726298E-3</v>
      </c>
      <c r="BB2075" s="15">
        <f t="shared" si="410"/>
        <v>0.4029668420013125</v>
      </c>
      <c r="BC2075" s="15">
        <f t="shared" si="411"/>
        <v>-0.61751157847624083</v>
      </c>
      <c r="BD2075" s="15">
        <f t="shared" si="412"/>
        <v>-0.10652366954492806</v>
      </c>
      <c r="BE2075" s="15">
        <f t="shared" si="413"/>
        <v>-2.965028905258007</v>
      </c>
      <c r="BF2075" s="15">
        <f t="shared" si="414"/>
        <v>-11.297910949131783</v>
      </c>
      <c r="BG2075" s="63">
        <f t="shared" si="423"/>
        <v>9.7786993762034928</v>
      </c>
      <c r="BH2075" s="63">
        <f t="shared" si="423"/>
        <v>9.7894726175737006</v>
      </c>
      <c r="BI2075" s="63">
        <f t="shared" si="423"/>
        <v>9.7705253791329838</v>
      </c>
      <c r="BJ2075" s="63">
        <f t="shared" si="423"/>
        <v>9.8039400735741484</v>
      </c>
      <c r="BK2075" s="63">
        <f t="shared" si="423"/>
        <v>9.7452814473518927</v>
      </c>
      <c r="BL2075" s="63">
        <f t="shared" si="423"/>
        <v>9.8491703599934741</v>
      </c>
      <c r="BM2075" s="63">
        <f t="shared" si="423"/>
        <v>9.6676216473938421</v>
      </c>
      <c r="BN2075" s="63">
        <f t="shared" si="415"/>
        <v>9.9950024885659339</v>
      </c>
      <c r="BO2075" s="63"/>
      <c r="BP2075" s="63"/>
    </row>
    <row r="2076" spans="27:68" x14ac:dyDescent="0.2">
      <c r="AA2076" s="217">
        <f t="shared" si="394"/>
        <v>-8.7334910939675485E-3</v>
      </c>
      <c r="AB2076" s="218">
        <f t="shared" si="395"/>
        <v>8.7334910939675485E-3</v>
      </c>
      <c r="AC2076" s="218">
        <f t="shared" si="396"/>
        <v>0</v>
      </c>
      <c r="AD2076" s="219">
        <f t="shared" si="397"/>
        <v>0</v>
      </c>
      <c r="AH2076" s="15">
        <f t="shared" si="398"/>
        <v>-2.9058447674383151E-2</v>
      </c>
      <c r="AI2076" s="15">
        <f t="shared" si="399"/>
        <v>0.86784475089518831</v>
      </c>
      <c r="AJ2076" s="15">
        <f t="shared" si="400"/>
        <v>-0.34557801426238927</v>
      </c>
      <c r="AK2076" s="15">
        <f t="shared" si="401"/>
        <v>-0.57281307343954613</v>
      </c>
      <c r="AL2076" s="15">
        <f t="shared" si="402"/>
        <v>-1.797541498954438</v>
      </c>
      <c r="AM2076" s="15">
        <f t="shared" si="403"/>
        <v>-1.2569818375265711</v>
      </c>
      <c r="AN2076" s="63">
        <f t="shared" si="422"/>
        <v>11.427189962028823</v>
      </c>
      <c r="AO2076" s="63">
        <f t="shared" si="422"/>
        <v>11.427367754312771</v>
      </c>
      <c r="AP2076" s="63">
        <f t="shared" si="422"/>
        <v>11.428089863368749</v>
      </c>
      <c r="AQ2076" s="63">
        <f t="shared" si="422"/>
        <v>11.431011199874796</v>
      </c>
      <c r="AR2076" s="63">
        <f t="shared" si="422"/>
        <v>11.442647265439536</v>
      </c>
      <c r="AS2076" s="63">
        <f t="shared" si="422"/>
        <v>11.486445582434989</v>
      </c>
      <c r="AT2076" s="63">
        <f t="shared" si="422"/>
        <v>11.626608381821566</v>
      </c>
      <c r="AU2076" s="63">
        <f t="shared" si="404"/>
        <v>11.961094544128683</v>
      </c>
      <c r="AV2076" s="217">
        <f t="shared" si="405"/>
        <v>-1.1469132254240177E-2</v>
      </c>
      <c r="AW2076" s="218">
        <f t="shared" si="406"/>
        <v>-9999</v>
      </c>
      <c r="AX2076" s="219">
        <f t="shared" si="407"/>
        <v>0</v>
      </c>
      <c r="AY2076" s="218">
        <f t="shared" si="408"/>
        <v>-9999</v>
      </c>
      <c r="AZ2076" s="63"/>
      <c r="BA2076" s="15">
        <f t="shared" si="409"/>
        <v>-2.7356411602726298E-3</v>
      </c>
      <c r="BB2076" s="15">
        <f t="shared" si="410"/>
        <v>0.4029668420013125</v>
      </c>
      <c r="BC2076" s="15">
        <f t="shared" si="411"/>
        <v>-0.61751157847624083</v>
      </c>
      <c r="BD2076" s="15">
        <f t="shared" si="412"/>
        <v>-0.10652366954492806</v>
      </c>
      <c r="BE2076" s="15">
        <f t="shared" si="413"/>
        <v>-2.965028905258007</v>
      </c>
      <c r="BF2076" s="15">
        <f t="shared" si="414"/>
        <v>-11.297910949131783</v>
      </c>
      <c r="BG2076" s="63">
        <f t="shared" si="423"/>
        <v>9.7786993762034928</v>
      </c>
      <c r="BH2076" s="63">
        <f t="shared" si="423"/>
        <v>9.7894726175737006</v>
      </c>
      <c r="BI2076" s="63">
        <f t="shared" si="423"/>
        <v>9.7705253791329838</v>
      </c>
      <c r="BJ2076" s="63">
        <f t="shared" si="423"/>
        <v>9.8039400735741484</v>
      </c>
      <c r="BK2076" s="63">
        <f t="shared" si="423"/>
        <v>9.7452814473518927</v>
      </c>
      <c r="BL2076" s="63">
        <f t="shared" si="423"/>
        <v>9.8491703599934741</v>
      </c>
      <c r="BM2076" s="63">
        <f t="shared" si="423"/>
        <v>9.6676216473938421</v>
      </c>
      <c r="BN2076" s="63">
        <f t="shared" si="415"/>
        <v>9.9950024885659339</v>
      </c>
      <c r="BO2076" s="63"/>
      <c r="BP2076" s="63"/>
    </row>
    <row r="2077" spans="27:68" x14ac:dyDescent="0.2">
      <c r="AA2077" s="217">
        <f t="shared" si="394"/>
        <v>-8.7334910939675485E-3</v>
      </c>
      <c r="AB2077" s="218">
        <f t="shared" si="395"/>
        <v>8.7334910939675485E-3</v>
      </c>
      <c r="AC2077" s="218">
        <f t="shared" si="396"/>
        <v>0</v>
      </c>
      <c r="AD2077" s="219">
        <f t="shared" si="397"/>
        <v>0</v>
      </c>
      <c r="AH2077" s="15">
        <f t="shared" si="398"/>
        <v>-2.9058447674383151E-2</v>
      </c>
      <c r="AI2077" s="15">
        <f t="shared" si="399"/>
        <v>0.86784475089518831</v>
      </c>
      <c r="AJ2077" s="15">
        <f t="shared" si="400"/>
        <v>-0.34557801426238927</v>
      </c>
      <c r="AK2077" s="15">
        <f t="shared" si="401"/>
        <v>-0.57281307343954613</v>
      </c>
      <c r="AL2077" s="15">
        <f t="shared" si="402"/>
        <v>-1.797541498954438</v>
      </c>
      <c r="AM2077" s="15">
        <f t="shared" si="403"/>
        <v>-1.2569818375265711</v>
      </c>
      <c r="AN2077" s="63">
        <f t="shared" si="422"/>
        <v>11.427189962028823</v>
      </c>
      <c r="AO2077" s="63">
        <f t="shared" si="422"/>
        <v>11.427367754312771</v>
      </c>
      <c r="AP2077" s="63">
        <f t="shared" si="422"/>
        <v>11.428089863368749</v>
      </c>
      <c r="AQ2077" s="63">
        <f t="shared" si="422"/>
        <v>11.431011199874796</v>
      </c>
      <c r="AR2077" s="63">
        <f t="shared" si="422"/>
        <v>11.442647265439536</v>
      </c>
      <c r="AS2077" s="63">
        <f t="shared" si="422"/>
        <v>11.486445582434989</v>
      </c>
      <c r="AT2077" s="63">
        <f t="shared" si="422"/>
        <v>11.626608381821566</v>
      </c>
      <c r="AU2077" s="63">
        <f t="shared" si="404"/>
        <v>11.961094544128683</v>
      </c>
      <c r="AV2077" s="217">
        <f t="shared" si="405"/>
        <v>-1.1469132254240177E-2</v>
      </c>
      <c r="AW2077" s="218">
        <f t="shared" si="406"/>
        <v>-9999</v>
      </c>
      <c r="AX2077" s="219">
        <f t="shared" si="407"/>
        <v>0</v>
      </c>
      <c r="AY2077" s="218">
        <f t="shared" si="408"/>
        <v>-9999</v>
      </c>
      <c r="AZ2077" s="63"/>
      <c r="BA2077" s="15">
        <f t="shared" si="409"/>
        <v>-2.7356411602726298E-3</v>
      </c>
      <c r="BB2077" s="15">
        <f t="shared" si="410"/>
        <v>0.4029668420013125</v>
      </c>
      <c r="BC2077" s="15">
        <f t="shared" si="411"/>
        <v>-0.61751157847624083</v>
      </c>
      <c r="BD2077" s="15">
        <f t="shared" si="412"/>
        <v>-0.10652366954492806</v>
      </c>
      <c r="BE2077" s="15">
        <f t="shared" si="413"/>
        <v>-2.965028905258007</v>
      </c>
      <c r="BF2077" s="15">
        <f t="shared" si="414"/>
        <v>-11.297910949131783</v>
      </c>
      <c r="BG2077" s="63">
        <f t="shared" si="423"/>
        <v>9.7786993762034928</v>
      </c>
      <c r="BH2077" s="63">
        <f t="shared" si="423"/>
        <v>9.7894726175737006</v>
      </c>
      <c r="BI2077" s="63">
        <f t="shared" si="423"/>
        <v>9.7705253791329838</v>
      </c>
      <c r="BJ2077" s="63">
        <f t="shared" si="423"/>
        <v>9.8039400735741484</v>
      </c>
      <c r="BK2077" s="63">
        <f t="shared" si="423"/>
        <v>9.7452814473518927</v>
      </c>
      <c r="BL2077" s="63">
        <f t="shared" si="423"/>
        <v>9.8491703599934741</v>
      </c>
      <c r="BM2077" s="63">
        <f t="shared" si="423"/>
        <v>9.6676216473938421</v>
      </c>
      <c r="BN2077" s="63">
        <f t="shared" si="415"/>
        <v>9.9950024885659339</v>
      </c>
      <c r="BO2077" s="63"/>
      <c r="BP2077" s="63"/>
    </row>
    <row r="2078" spans="27:68" x14ac:dyDescent="0.2">
      <c r="AA2078" s="217">
        <f t="shared" si="394"/>
        <v>-8.7334910939675485E-3</v>
      </c>
      <c r="AB2078" s="218">
        <f t="shared" si="395"/>
        <v>8.7334910939675485E-3</v>
      </c>
      <c r="AC2078" s="218">
        <f t="shared" si="396"/>
        <v>0</v>
      </c>
      <c r="AD2078" s="219">
        <f t="shared" si="397"/>
        <v>0</v>
      </c>
      <c r="AH2078" s="15">
        <f t="shared" si="398"/>
        <v>-2.9058447674383151E-2</v>
      </c>
      <c r="AI2078" s="15">
        <f t="shared" si="399"/>
        <v>0.86784475089518831</v>
      </c>
      <c r="AJ2078" s="15">
        <f t="shared" si="400"/>
        <v>-0.34557801426238927</v>
      </c>
      <c r="AK2078" s="15">
        <f t="shared" si="401"/>
        <v>-0.57281307343954613</v>
      </c>
      <c r="AL2078" s="15">
        <f t="shared" si="402"/>
        <v>-1.797541498954438</v>
      </c>
      <c r="AM2078" s="15">
        <f t="shared" si="403"/>
        <v>-1.2569818375265711</v>
      </c>
      <c r="AN2078" s="63">
        <f t="shared" si="422"/>
        <v>11.427189962028823</v>
      </c>
      <c r="AO2078" s="63">
        <f t="shared" si="422"/>
        <v>11.427367754312771</v>
      </c>
      <c r="AP2078" s="63">
        <f t="shared" si="422"/>
        <v>11.428089863368749</v>
      </c>
      <c r="AQ2078" s="63">
        <f t="shared" si="422"/>
        <v>11.431011199874796</v>
      </c>
      <c r="AR2078" s="63">
        <f t="shared" si="422"/>
        <v>11.442647265439536</v>
      </c>
      <c r="AS2078" s="63">
        <f t="shared" si="422"/>
        <v>11.486445582434989</v>
      </c>
      <c r="AT2078" s="63">
        <f t="shared" si="422"/>
        <v>11.626608381821566</v>
      </c>
      <c r="AU2078" s="63">
        <f t="shared" si="404"/>
        <v>11.961094544128683</v>
      </c>
      <c r="AV2078" s="217">
        <f t="shared" si="405"/>
        <v>-1.1469132254240177E-2</v>
      </c>
      <c r="AW2078" s="218">
        <f t="shared" si="406"/>
        <v>-9999</v>
      </c>
      <c r="AX2078" s="219">
        <f t="shared" si="407"/>
        <v>0</v>
      </c>
      <c r="AY2078" s="218">
        <f t="shared" si="408"/>
        <v>-9999</v>
      </c>
      <c r="AZ2078" s="63"/>
      <c r="BA2078" s="15">
        <f t="shared" si="409"/>
        <v>-2.7356411602726298E-3</v>
      </c>
      <c r="BB2078" s="15">
        <f t="shared" si="410"/>
        <v>0.4029668420013125</v>
      </c>
      <c r="BC2078" s="15">
        <f t="shared" si="411"/>
        <v>-0.61751157847624083</v>
      </c>
      <c r="BD2078" s="15">
        <f t="shared" si="412"/>
        <v>-0.10652366954492806</v>
      </c>
      <c r="BE2078" s="15">
        <f t="shared" si="413"/>
        <v>-2.965028905258007</v>
      </c>
      <c r="BF2078" s="15">
        <f t="shared" si="414"/>
        <v>-11.297910949131783</v>
      </c>
      <c r="BG2078" s="63">
        <f t="shared" si="423"/>
        <v>9.7786993762034928</v>
      </c>
      <c r="BH2078" s="63">
        <f t="shared" si="423"/>
        <v>9.7894726175737006</v>
      </c>
      <c r="BI2078" s="63">
        <f t="shared" si="423"/>
        <v>9.7705253791329838</v>
      </c>
      <c r="BJ2078" s="63">
        <f t="shared" si="423"/>
        <v>9.8039400735741484</v>
      </c>
      <c r="BK2078" s="63">
        <f t="shared" si="423"/>
        <v>9.7452814473518927</v>
      </c>
      <c r="BL2078" s="63">
        <f t="shared" si="423"/>
        <v>9.8491703599934741</v>
      </c>
      <c r="BM2078" s="63">
        <f t="shared" si="423"/>
        <v>9.6676216473938421</v>
      </c>
      <c r="BN2078" s="63">
        <f t="shared" si="415"/>
        <v>9.9950024885659339</v>
      </c>
      <c r="BO2078" s="63"/>
      <c r="BP2078" s="63"/>
    </row>
    <row r="2079" spans="27:68" x14ac:dyDescent="0.2">
      <c r="AA2079" s="217">
        <f t="shared" si="394"/>
        <v>-8.7334910939675485E-3</v>
      </c>
      <c r="AB2079" s="218">
        <f t="shared" si="395"/>
        <v>8.7334910939675485E-3</v>
      </c>
      <c r="AC2079" s="218">
        <f t="shared" si="396"/>
        <v>0</v>
      </c>
      <c r="AD2079" s="219">
        <f t="shared" si="397"/>
        <v>0</v>
      </c>
      <c r="AH2079" s="15">
        <f t="shared" si="398"/>
        <v>-2.9058447674383151E-2</v>
      </c>
      <c r="AI2079" s="15">
        <f t="shared" si="399"/>
        <v>0.86784475089518831</v>
      </c>
      <c r="AJ2079" s="15">
        <f t="shared" si="400"/>
        <v>-0.34557801426238927</v>
      </c>
      <c r="AK2079" s="15">
        <f t="shared" si="401"/>
        <v>-0.57281307343954613</v>
      </c>
      <c r="AL2079" s="15">
        <f t="shared" si="402"/>
        <v>-1.797541498954438</v>
      </c>
      <c r="AM2079" s="15">
        <f t="shared" si="403"/>
        <v>-1.2569818375265711</v>
      </c>
      <c r="AN2079" s="63">
        <f t="shared" si="422"/>
        <v>11.427189962028823</v>
      </c>
      <c r="AO2079" s="63">
        <f t="shared" si="422"/>
        <v>11.427367754312771</v>
      </c>
      <c r="AP2079" s="63">
        <f t="shared" si="422"/>
        <v>11.428089863368749</v>
      </c>
      <c r="AQ2079" s="63">
        <f t="shared" si="422"/>
        <v>11.431011199874796</v>
      </c>
      <c r="AR2079" s="63">
        <f t="shared" si="422"/>
        <v>11.442647265439536</v>
      </c>
      <c r="AS2079" s="63">
        <f t="shared" si="422"/>
        <v>11.486445582434989</v>
      </c>
      <c r="AT2079" s="63">
        <f t="shared" si="422"/>
        <v>11.626608381821566</v>
      </c>
      <c r="AU2079" s="63">
        <f t="shared" si="404"/>
        <v>11.961094544128683</v>
      </c>
      <c r="AV2079" s="217">
        <f t="shared" si="405"/>
        <v>-1.1469132254240177E-2</v>
      </c>
      <c r="AW2079" s="218">
        <f t="shared" si="406"/>
        <v>-9999</v>
      </c>
      <c r="AX2079" s="219">
        <f t="shared" si="407"/>
        <v>0</v>
      </c>
      <c r="AY2079" s="218">
        <f t="shared" si="408"/>
        <v>-9999</v>
      </c>
      <c r="AZ2079" s="63"/>
      <c r="BA2079" s="15">
        <f t="shared" si="409"/>
        <v>-2.7356411602726298E-3</v>
      </c>
      <c r="BB2079" s="15">
        <f t="shared" si="410"/>
        <v>0.4029668420013125</v>
      </c>
      <c r="BC2079" s="15">
        <f t="shared" si="411"/>
        <v>-0.61751157847624083</v>
      </c>
      <c r="BD2079" s="15">
        <f t="shared" si="412"/>
        <v>-0.10652366954492806</v>
      </c>
      <c r="BE2079" s="15">
        <f t="shared" si="413"/>
        <v>-2.965028905258007</v>
      </c>
      <c r="BF2079" s="15">
        <f t="shared" si="414"/>
        <v>-11.297910949131783</v>
      </c>
      <c r="BG2079" s="63">
        <f t="shared" si="423"/>
        <v>9.7786993762034928</v>
      </c>
      <c r="BH2079" s="63">
        <f t="shared" si="423"/>
        <v>9.7894726175737006</v>
      </c>
      <c r="BI2079" s="63">
        <f t="shared" si="423"/>
        <v>9.7705253791329838</v>
      </c>
      <c r="BJ2079" s="63">
        <f t="shared" si="423"/>
        <v>9.8039400735741484</v>
      </c>
      <c r="BK2079" s="63">
        <f t="shared" si="423"/>
        <v>9.7452814473518927</v>
      </c>
      <c r="BL2079" s="63">
        <f t="shared" si="423"/>
        <v>9.8491703599934741</v>
      </c>
      <c r="BM2079" s="63">
        <f t="shared" si="423"/>
        <v>9.6676216473938421</v>
      </c>
      <c r="BN2079" s="63">
        <f t="shared" si="415"/>
        <v>9.9950024885659339</v>
      </c>
      <c r="BO2079" s="63"/>
      <c r="BP2079" s="63"/>
    </row>
    <row r="2080" spans="27:68" x14ac:dyDescent="0.2">
      <c r="AA2080" s="217">
        <f t="shared" si="394"/>
        <v>-8.7334910939675485E-3</v>
      </c>
      <c r="AB2080" s="218">
        <f t="shared" si="395"/>
        <v>8.7334910939675485E-3</v>
      </c>
      <c r="AC2080" s="218">
        <f t="shared" si="396"/>
        <v>0</v>
      </c>
      <c r="AD2080" s="219">
        <f t="shared" si="397"/>
        <v>0</v>
      </c>
      <c r="AH2080" s="15">
        <f t="shared" si="398"/>
        <v>-2.9058447674383151E-2</v>
      </c>
      <c r="AI2080" s="15">
        <f t="shared" si="399"/>
        <v>0.86784475089518831</v>
      </c>
      <c r="AJ2080" s="15">
        <f t="shared" si="400"/>
        <v>-0.34557801426238927</v>
      </c>
      <c r="AK2080" s="15">
        <f t="shared" si="401"/>
        <v>-0.57281307343954613</v>
      </c>
      <c r="AL2080" s="15">
        <f t="shared" si="402"/>
        <v>-1.797541498954438</v>
      </c>
      <c r="AM2080" s="15">
        <f t="shared" si="403"/>
        <v>-1.2569818375265711</v>
      </c>
      <c r="AN2080" s="63">
        <f t="shared" si="422"/>
        <v>11.427189962028823</v>
      </c>
      <c r="AO2080" s="63">
        <f t="shared" si="422"/>
        <v>11.427367754312771</v>
      </c>
      <c r="AP2080" s="63">
        <f t="shared" si="422"/>
        <v>11.428089863368749</v>
      </c>
      <c r="AQ2080" s="63">
        <f t="shared" si="422"/>
        <v>11.431011199874796</v>
      </c>
      <c r="AR2080" s="63">
        <f t="shared" si="422"/>
        <v>11.442647265439536</v>
      </c>
      <c r="AS2080" s="63">
        <f t="shared" si="422"/>
        <v>11.486445582434989</v>
      </c>
      <c r="AT2080" s="63">
        <f t="shared" si="422"/>
        <v>11.626608381821566</v>
      </c>
      <c r="AU2080" s="63">
        <f t="shared" si="404"/>
        <v>11.961094544128683</v>
      </c>
      <c r="AV2080" s="217">
        <f t="shared" si="405"/>
        <v>-1.1469132254240177E-2</v>
      </c>
      <c r="AW2080" s="218">
        <f t="shared" si="406"/>
        <v>-9999</v>
      </c>
      <c r="AX2080" s="219">
        <f t="shared" si="407"/>
        <v>0</v>
      </c>
      <c r="AY2080" s="218">
        <f t="shared" si="408"/>
        <v>-9999</v>
      </c>
      <c r="AZ2080" s="63"/>
      <c r="BA2080" s="15">
        <f t="shared" si="409"/>
        <v>-2.7356411602726298E-3</v>
      </c>
      <c r="BB2080" s="15">
        <f t="shared" si="410"/>
        <v>0.4029668420013125</v>
      </c>
      <c r="BC2080" s="15">
        <f t="shared" si="411"/>
        <v>-0.61751157847624083</v>
      </c>
      <c r="BD2080" s="15">
        <f t="shared" si="412"/>
        <v>-0.10652366954492806</v>
      </c>
      <c r="BE2080" s="15">
        <f t="shared" si="413"/>
        <v>-2.965028905258007</v>
      </c>
      <c r="BF2080" s="15">
        <f t="shared" si="414"/>
        <v>-11.297910949131783</v>
      </c>
      <c r="BG2080" s="63">
        <f t="shared" si="423"/>
        <v>9.7786993762034928</v>
      </c>
      <c r="BH2080" s="63">
        <f t="shared" si="423"/>
        <v>9.7894726175737006</v>
      </c>
      <c r="BI2080" s="63">
        <f t="shared" si="423"/>
        <v>9.7705253791329838</v>
      </c>
      <c r="BJ2080" s="63">
        <f t="shared" si="423"/>
        <v>9.8039400735741484</v>
      </c>
      <c r="BK2080" s="63">
        <f t="shared" si="423"/>
        <v>9.7452814473518927</v>
      </c>
      <c r="BL2080" s="63">
        <f t="shared" si="423"/>
        <v>9.8491703599934741</v>
      </c>
      <c r="BM2080" s="63">
        <f t="shared" si="423"/>
        <v>9.6676216473938421</v>
      </c>
      <c r="BN2080" s="63">
        <f t="shared" si="415"/>
        <v>9.9950024885659339</v>
      </c>
      <c r="BO2080" s="63"/>
      <c r="BP2080" s="63"/>
    </row>
    <row r="2081" spans="27:68" x14ac:dyDescent="0.2">
      <c r="AA2081" s="217">
        <f t="shared" si="394"/>
        <v>-8.7334910939675485E-3</v>
      </c>
      <c r="AB2081" s="218">
        <f t="shared" si="395"/>
        <v>8.7334910939675485E-3</v>
      </c>
      <c r="AC2081" s="218">
        <f t="shared" si="396"/>
        <v>0</v>
      </c>
      <c r="AD2081" s="219">
        <f t="shared" si="397"/>
        <v>0</v>
      </c>
      <c r="AH2081" s="15">
        <f t="shared" si="398"/>
        <v>-2.9058447674383151E-2</v>
      </c>
      <c r="AI2081" s="15">
        <f t="shared" si="399"/>
        <v>0.86784475089518831</v>
      </c>
      <c r="AJ2081" s="15">
        <f t="shared" si="400"/>
        <v>-0.34557801426238927</v>
      </c>
      <c r="AK2081" s="15">
        <f t="shared" si="401"/>
        <v>-0.57281307343954613</v>
      </c>
      <c r="AL2081" s="15">
        <f t="shared" si="402"/>
        <v>-1.797541498954438</v>
      </c>
      <c r="AM2081" s="15">
        <f t="shared" si="403"/>
        <v>-1.2569818375265711</v>
      </c>
      <c r="AN2081" s="63">
        <f t="shared" ref="AN2081:AT2090" si="424">$AU2081+$AB$7*SIN(AO2081)</f>
        <v>11.427189962028823</v>
      </c>
      <c r="AO2081" s="63">
        <f t="shared" si="424"/>
        <v>11.427367754312771</v>
      </c>
      <c r="AP2081" s="63">
        <f t="shared" si="424"/>
        <v>11.428089863368749</v>
      </c>
      <c r="AQ2081" s="63">
        <f t="shared" si="424"/>
        <v>11.431011199874796</v>
      </c>
      <c r="AR2081" s="63">
        <f t="shared" si="424"/>
        <v>11.442647265439536</v>
      </c>
      <c r="AS2081" s="63">
        <f t="shared" si="424"/>
        <v>11.486445582434989</v>
      </c>
      <c r="AT2081" s="63">
        <f t="shared" si="424"/>
        <v>11.626608381821566</v>
      </c>
      <c r="AU2081" s="63">
        <f t="shared" si="404"/>
        <v>11.961094544128683</v>
      </c>
      <c r="AV2081" s="217">
        <f t="shared" si="405"/>
        <v>-1.1469132254240177E-2</v>
      </c>
      <c r="AW2081" s="218">
        <f t="shared" si="406"/>
        <v>-9999</v>
      </c>
      <c r="AX2081" s="219">
        <f t="shared" si="407"/>
        <v>0</v>
      </c>
      <c r="AY2081" s="218">
        <f t="shared" si="408"/>
        <v>-9999</v>
      </c>
      <c r="AZ2081" s="63"/>
      <c r="BA2081" s="15">
        <f t="shared" si="409"/>
        <v>-2.7356411602726298E-3</v>
      </c>
      <c r="BB2081" s="15">
        <f t="shared" si="410"/>
        <v>0.4029668420013125</v>
      </c>
      <c r="BC2081" s="15">
        <f t="shared" si="411"/>
        <v>-0.61751157847624083</v>
      </c>
      <c r="BD2081" s="15">
        <f t="shared" si="412"/>
        <v>-0.10652366954492806</v>
      </c>
      <c r="BE2081" s="15">
        <f t="shared" si="413"/>
        <v>-2.965028905258007</v>
      </c>
      <c r="BF2081" s="15">
        <f t="shared" si="414"/>
        <v>-11.297910949131783</v>
      </c>
      <c r="BG2081" s="63">
        <f t="shared" ref="BG2081:BM2090" si="425">$BN2081+$BB$7*SIN(BH2081)</f>
        <v>9.7786993762034928</v>
      </c>
      <c r="BH2081" s="63">
        <f t="shared" si="425"/>
        <v>9.7894726175737006</v>
      </c>
      <c r="BI2081" s="63">
        <f t="shared" si="425"/>
        <v>9.7705253791329838</v>
      </c>
      <c r="BJ2081" s="63">
        <f t="shared" si="425"/>
        <v>9.8039400735741484</v>
      </c>
      <c r="BK2081" s="63">
        <f t="shared" si="425"/>
        <v>9.7452814473518927</v>
      </c>
      <c r="BL2081" s="63">
        <f t="shared" si="425"/>
        <v>9.8491703599934741</v>
      </c>
      <c r="BM2081" s="63">
        <f t="shared" si="425"/>
        <v>9.6676216473938421</v>
      </c>
      <c r="BN2081" s="63">
        <f t="shared" si="415"/>
        <v>9.9950024885659339</v>
      </c>
      <c r="BO2081" s="63"/>
      <c r="BP2081" s="63"/>
    </row>
    <row r="2082" spans="27:68" x14ac:dyDescent="0.2">
      <c r="AA2082" s="217">
        <f t="shared" si="394"/>
        <v>-8.7334910939675485E-3</v>
      </c>
      <c r="AB2082" s="218">
        <f t="shared" si="395"/>
        <v>8.7334910939675485E-3</v>
      </c>
      <c r="AC2082" s="218">
        <f t="shared" si="396"/>
        <v>0</v>
      </c>
      <c r="AD2082" s="219">
        <f t="shared" si="397"/>
        <v>0</v>
      </c>
      <c r="AH2082" s="15">
        <f t="shared" si="398"/>
        <v>-2.9058447674383151E-2</v>
      </c>
      <c r="AI2082" s="15">
        <f t="shared" si="399"/>
        <v>0.86784475089518831</v>
      </c>
      <c r="AJ2082" s="15">
        <f t="shared" si="400"/>
        <v>-0.34557801426238927</v>
      </c>
      <c r="AK2082" s="15">
        <f t="shared" si="401"/>
        <v>-0.57281307343954613</v>
      </c>
      <c r="AL2082" s="15">
        <f t="shared" si="402"/>
        <v>-1.797541498954438</v>
      </c>
      <c r="AM2082" s="15">
        <f t="shared" si="403"/>
        <v>-1.2569818375265711</v>
      </c>
      <c r="AN2082" s="63">
        <f t="shared" si="424"/>
        <v>11.427189962028823</v>
      </c>
      <c r="AO2082" s="63">
        <f t="shared" si="424"/>
        <v>11.427367754312771</v>
      </c>
      <c r="AP2082" s="63">
        <f t="shared" si="424"/>
        <v>11.428089863368749</v>
      </c>
      <c r="AQ2082" s="63">
        <f t="shared" si="424"/>
        <v>11.431011199874796</v>
      </c>
      <c r="AR2082" s="63">
        <f t="shared" si="424"/>
        <v>11.442647265439536</v>
      </c>
      <c r="AS2082" s="63">
        <f t="shared" si="424"/>
        <v>11.486445582434989</v>
      </c>
      <c r="AT2082" s="63">
        <f t="shared" si="424"/>
        <v>11.626608381821566</v>
      </c>
      <c r="AU2082" s="63">
        <f t="shared" si="404"/>
        <v>11.961094544128683</v>
      </c>
      <c r="AV2082" s="217">
        <f t="shared" si="405"/>
        <v>-1.1469132254240177E-2</v>
      </c>
      <c r="AW2082" s="218">
        <f t="shared" si="406"/>
        <v>-9999</v>
      </c>
      <c r="AX2082" s="219">
        <f t="shared" si="407"/>
        <v>0</v>
      </c>
      <c r="AY2082" s="218">
        <f t="shared" si="408"/>
        <v>-9999</v>
      </c>
      <c r="AZ2082" s="63"/>
      <c r="BA2082" s="15">
        <f t="shared" si="409"/>
        <v>-2.7356411602726298E-3</v>
      </c>
      <c r="BB2082" s="15">
        <f t="shared" si="410"/>
        <v>0.4029668420013125</v>
      </c>
      <c r="BC2082" s="15">
        <f t="shared" si="411"/>
        <v>-0.61751157847624083</v>
      </c>
      <c r="BD2082" s="15">
        <f t="shared" si="412"/>
        <v>-0.10652366954492806</v>
      </c>
      <c r="BE2082" s="15">
        <f t="shared" si="413"/>
        <v>-2.965028905258007</v>
      </c>
      <c r="BF2082" s="15">
        <f t="shared" si="414"/>
        <v>-11.297910949131783</v>
      </c>
      <c r="BG2082" s="63">
        <f t="shared" si="425"/>
        <v>9.7786993762034928</v>
      </c>
      <c r="BH2082" s="63">
        <f t="shared" si="425"/>
        <v>9.7894726175737006</v>
      </c>
      <c r="BI2082" s="63">
        <f t="shared" si="425"/>
        <v>9.7705253791329838</v>
      </c>
      <c r="BJ2082" s="63">
        <f t="shared" si="425"/>
        <v>9.8039400735741484</v>
      </c>
      <c r="BK2082" s="63">
        <f t="shared" si="425"/>
        <v>9.7452814473518927</v>
      </c>
      <c r="BL2082" s="63">
        <f t="shared" si="425"/>
        <v>9.8491703599934741</v>
      </c>
      <c r="BM2082" s="63">
        <f t="shared" si="425"/>
        <v>9.6676216473938421</v>
      </c>
      <c r="BN2082" s="63">
        <f t="shared" si="415"/>
        <v>9.9950024885659339</v>
      </c>
      <c r="BO2082" s="63"/>
      <c r="BP2082" s="63"/>
    </row>
    <row r="2083" spans="27:68" x14ac:dyDescent="0.2">
      <c r="AA2083" s="217">
        <f t="shared" si="394"/>
        <v>-8.7334910939675485E-3</v>
      </c>
      <c r="AB2083" s="218">
        <f t="shared" si="395"/>
        <v>8.7334910939675485E-3</v>
      </c>
      <c r="AC2083" s="218">
        <f t="shared" si="396"/>
        <v>0</v>
      </c>
      <c r="AD2083" s="219">
        <f t="shared" si="397"/>
        <v>0</v>
      </c>
      <c r="AH2083" s="15">
        <f t="shared" si="398"/>
        <v>-2.9058447674383151E-2</v>
      </c>
      <c r="AI2083" s="15">
        <f t="shared" si="399"/>
        <v>0.86784475089518831</v>
      </c>
      <c r="AJ2083" s="15">
        <f t="shared" si="400"/>
        <v>-0.34557801426238927</v>
      </c>
      <c r="AK2083" s="15">
        <f t="shared" si="401"/>
        <v>-0.57281307343954613</v>
      </c>
      <c r="AL2083" s="15">
        <f t="shared" si="402"/>
        <v>-1.797541498954438</v>
      </c>
      <c r="AM2083" s="15">
        <f t="shared" si="403"/>
        <v>-1.2569818375265711</v>
      </c>
      <c r="AN2083" s="63">
        <f t="shared" si="424"/>
        <v>11.427189962028823</v>
      </c>
      <c r="AO2083" s="63">
        <f t="shared" si="424"/>
        <v>11.427367754312771</v>
      </c>
      <c r="AP2083" s="63">
        <f t="shared" si="424"/>
        <v>11.428089863368749</v>
      </c>
      <c r="AQ2083" s="63">
        <f t="shared" si="424"/>
        <v>11.431011199874796</v>
      </c>
      <c r="AR2083" s="63">
        <f t="shared" si="424"/>
        <v>11.442647265439536</v>
      </c>
      <c r="AS2083" s="63">
        <f t="shared" si="424"/>
        <v>11.486445582434989</v>
      </c>
      <c r="AT2083" s="63">
        <f t="shared" si="424"/>
        <v>11.626608381821566</v>
      </c>
      <c r="AU2083" s="63">
        <f t="shared" si="404"/>
        <v>11.961094544128683</v>
      </c>
      <c r="AV2083" s="217">
        <f t="shared" si="405"/>
        <v>-1.1469132254240177E-2</v>
      </c>
      <c r="AW2083" s="218">
        <f t="shared" si="406"/>
        <v>-9999</v>
      </c>
      <c r="AX2083" s="219">
        <f t="shared" si="407"/>
        <v>0</v>
      </c>
      <c r="AY2083" s="218">
        <f t="shared" si="408"/>
        <v>-9999</v>
      </c>
      <c r="AZ2083" s="63"/>
      <c r="BA2083" s="15">
        <f t="shared" si="409"/>
        <v>-2.7356411602726298E-3</v>
      </c>
      <c r="BB2083" s="15">
        <f t="shared" si="410"/>
        <v>0.4029668420013125</v>
      </c>
      <c r="BC2083" s="15">
        <f t="shared" si="411"/>
        <v>-0.61751157847624083</v>
      </c>
      <c r="BD2083" s="15">
        <f t="shared" si="412"/>
        <v>-0.10652366954492806</v>
      </c>
      <c r="BE2083" s="15">
        <f t="shared" si="413"/>
        <v>-2.965028905258007</v>
      </c>
      <c r="BF2083" s="15">
        <f t="shared" si="414"/>
        <v>-11.297910949131783</v>
      </c>
      <c r="BG2083" s="63">
        <f t="shared" si="425"/>
        <v>9.7786993762034928</v>
      </c>
      <c r="BH2083" s="63">
        <f t="shared" si="425"/>
        <v>9.7894726175737006</v>
      </c>
      <c r="BI2083" s="63">
        <f t="shared" si="425"/>
        <v>9.7705253791329838</v>
      </c>
      <c r="BJ2083" s="63">
        <f t="shared" si="425"/>
        <v>9.8039400735741484</v>
      </c>
      <c r="BK2083" s="63">
        <f t="shared" si="425"/>
        <v>9.7452814473518927</v>
      </c>
      <c r="BL2083" s="63">
        <f t="shared" si="425"/>
        <v>9.8491703599934741</v>
      </c>
      <c r="BM2083" s="63">
        <f t="shared" si="425"/>
        <v>9.6676216473938421</v>
      </c>
      <c r="BN2083" s="63">
        <f t="shared" si="415"/>
        <v>9.9950024885659339</v>
      </c>
      <c r="BO2083" s="63"/>
      <c r="BP2083" s="63"/>
    </row>
    <row r="2084" spans="27:68" x14ac:dyDescent="0.2">
      <c r="AA2084" s="217">
        <f t="shared" si="394"/>
        <v>-8.7334910939675485E-3</v>
      </c>
      <c r="AB2084" s="218">
        <f t="shared" si="395"/>
        <v>8.7334910939675485E-3</v>
      </c>
      <c r="AC2084" s="218">
        <f t="shared" si="396"/>
        <v>0</v>
      </c>
      <c r="AD2084" s="219">
        <f t="shared" si="397"/>
        <v>0</v>
      </c>
      <c r="AH2084" s="15">
        <f t="shared" si="398"/>
        <v>-2.9058447674383151E-2</v>
      </c>
      <c r="AI2084" s="15">
        <f t="shared" si="399"/>
        <v>0.86784475089518831</v>
      </c>
      <c r="AJ2084" s="15">
        <f t="shared" si="400"/>
        <v>-0.34557801426238927</v>
      </c>
      <c r="AK2084" s="15">
        <f t="shared" si="401"/>
        <v>-0.57281307343954613</v>
      </c>
      <c r="AL2084" s="15">
        <f t="shared" si="402"/>
        <v>-1.797541498954438</v>
      </c>
      <c r="AM2084" s="15">
        <f t="shared" si="403"/>
        <v>-1.2569818375265711</v>
      </c>
      <c r="AN2084" s="63">
        <f t="shared" si="424"/>
        <v>11.427189962028823</v>
      </c>
      <c r="AO2084" s="63">
        <f t="shared" si="424"/>
        <v>11.427367754312771</v>
      </c>
      <c r="AP2084" s="63">
        <f t="shared" si="424"/>
        <v>11.428089863368749</v>
      </c>
      <c r="AQ2084" s="63">
        <f t="shared" si="424"/>
        <v>11.431011199874796</v>
      </c>
      <c r="AR2084" s="63">
        <f t="shared" si="424"/>
        <v>11.442647265439536</v>
      </c>
      <c r="AS2084" s="63">
        <f t="shared" si="424"/>
        <v>11.486445582434989</v>
      </c>
      <c r="AT2084" s="63">
        <f t="shared" si="424"/>
        <v>11.626608381821566</v>
      </c>
      <c r="AU2084" s="63">
        <f t="shared" si="404"/>
        <v>11.961094544128683</v>
      </c>
      <c r="AV2084" s="217">
        <f t="shared" si="405"/>
        <v>-1.1469132254240177E-2</v>
      </c>
      <c r="AW2084" s="218">
        <f t="shared" si="406"/>
        <v>-9999</v>
      </c>
      <c r="AX2084" s="219">
        <f t="shared" si="407"/>
        <v>0</v>
      </c>
      <c r="AY2084" s="218">
        <f t="shared" si="408"/>
        <v>-9999</v>
      </c>
      <c r="AZ2084" s="63"/>
      <c r="BA2084" s="15">
        <f t="shared" si="409"/>
        <v>-2.7356411602726298E-3</v>
      </c>
      <c r="BB2084" s="15">
        <f t="shared" si="410"/>
        <v>0.4029668420013125</v>
      </c>
      <c r="BC2084" s="15">
        <f t="shared" si="411"/>
        <v>-0.61751157847624083</v>
      </c>
      <c r="BD2084" s="15">
        <f t="shared" si="412"/>
        <v>-0.10652366954492806</v>
      </c>
      <c r="BE2084" s="15">
        <f t="shared" si="413"/>
        <v>-2.965028905258007</v>
      </c>
      <c r="BF2084" s="15">
        <f t="shared" si="414"/>
        <v>-11.297910949131783</v>
      </c>
      <c r="BG2084" s="63">
        <f t="shared" si="425"/>
        <v>9.7786993762034928</v>
      </c>
      <c r="BH2084" s="63">
        <f t="shared" si="425"/>
        <v>9.7894726175737006</v>
      </c>
      <c r="BI2084" s="63">
        <f t="shared" si="425"/>
        <v>9.7705253791329838</v>
      </c>
      <c r="BJ2084" s="63">
        <f t="shared" si="425"/>
        <v>9.8039400735741484</v>
      </c>
      <c r="BK2084" s="63">
        <f t="shared" si="425"/>
        <v>9.7452814473518927</v>
      </c>
      <c r="BL2084" s="63">
        <f t="shared" si="425"/>
        <v>9.8491703599934741</v>
      </c>
      <c r="BM2084" s="63">
        <f t="shared" si="425"/>
        <v>9.6676216473938421</v>
      </c>
      <c r="BN2084" s="63">
        <f t="shared" si="415"/>
        <v>9.9950024885659339</v>
      </c>
      <c r="BO2084" s="63"/>
      <c r="BP2084" s="63"/>
    </row>
    <row r="2085" spans="27:68" x14ac:dyDescent="0.2">
      <c r="AA2085" s="217">
        <f t="shared" si="394"/>
        <v>-8.7334910939675485E-3</v>
      </c>
      <c r="AB2085" s="218">
        <f t="shared" si="395"/>
        <v>8.7334910939675485E-3</v>
      </c>
      <c r="AC2085" s="218">
        <f t="shared" si="396"/>
        <v>0</v>
      </c>
      <c r="AD2085" s="219">
        <f t="shared" si="397"/>
        <v>0</v>
      </c>
      <c r="AH2085" s="15">
        <f t="shared" si="398"/>
        <v>-2.9058447674383151E-2</v>
      </c>
      <c r="AI2085" s="15">
        <f t="shared" si="399"/>
        <v>0.86784475089518831</v>
      </c>
      <c r="AJ2085" s="15">
        <f t="shared" si="400"/>
        <v>-0.34557801426238927</v>
      </c>
      <c r="AK2085" s="15">
        <f t="shared" si="401"/>
        <v>-0.57281307343954613</v>
      </c>
      <c r="AL2085" s="15">
        <f t="shared" si="402"/>
        <v>-1.797541498954438</v>
      </c>
      <c r="AM2085" s="15">
        <f t="shared" si="403"/>
        <v>-1.2569818375265711</v>
      </c>
      <c r="AN2085" s="63">
        <f t="shared" si="424"/>
        <v>11.427189962028823</v>
      </c>
      <c r="AO2085" s="63">
        <f t="shared" si="424"/>
        <v>11.427367754312771</v>
      </c>
      <c r="AP2085" s="63">
        <f t="shared" si="424"/>
        <v>11.428089863368749</v>
      </c>
      <c r="AQ2085" s="63">
        <f t="shared" si="424"/>
        <v>11.431011199874796</v>
      </c>
      <c r="AR2085" s="63">
        <f t="shared" si="424"/>
        <v>11.442647265439536</v>
      </c>
      <c r="AS2085" s="63">
        <f t="shared" si="424"/>
        <v>11.486445582434989</v>
      </c>
      <c r="AT2085" s="63">
        <f t="shared" si="424"/>
        <v>11.626608381821566</v>
      </c>
      <c r="AU2085" s="63">
        <f t="shared" si="404"/>
        <v>11.961094544128683</v>
      </c>
      <c r="AV2085" s="217">
        <f t="shared" si="405"/>
        <v>-1.1469132254240177E-2</v>
      </c>
      <c r="AW2085" s="218">
        <f t="shared" si="406"/>
        <v>-9999</v>
      </c>
      <c r="AX2085" s="219">
        <f t="shared" si="407"/>
        <v>0</v>
      </c>
      <c r="AY2085" s="218">
        <f t="shared" si="408"/>
        <v>-9999</v>
      </c>
      <c r="AZ2085" s="63"/>
      <c r="BA2085" s="15">
        <f t="shared" si="409"/>
        <v>-2.7356411602726298E-3</v>
      </c>
      <c r="BB2085" s="15">
        <f t="shared" si="410"/>
        <v>0.4029668420013125</v>
      </c>
      <c r="BC2085" s="15">
        <f t="shared" si="411"/>
        <v>-0.61751157847624083</v>
      </c>
      <c r="BD2085" s="15">
        <f t="shared" si="412"/>
        <v>-0.10652366954492806</v>
      </c>
      <c r="BE2085" s="15">
        <f t="shared" si="413"/>
        <v>-2.965028905258007</v>
      </c>
      <c r="BF2085" s="15">
        <f t="shared" si="414"/>
        <v>-11.297910949131783</v>
      </c>
      <c r="BG2085" s="63">
        <f t="shared" si="425"/>
        <v>9.7786993762034928</v>
      </c>
      <c r="BH2085" s="63">
        <f t="shared" si="425"/>
        <v>9.7894726175737006</v>
      </c>
      <c r="BI2085" s="63">
        <f t="shared" si="425"/>
        <v>9.7705253791329838</v>
      </c>
      <c r="BJ2085" s="63">
        <f t="shared" si="425"/>
        <v>9.8039400735741484</v>
      </c>
      <c r="BK2085" s="63">
        <f t="shared" si="425"/>
        <v>9.7452814473518927</v>
      </c>
      <c r="BL2085" s="63">
        <f t="shared" si="425"/>
        <v>9.8491703599934741</v>
      </c>
      <c r="BM2085" s="63">
        <f t="shared" si="425"/>
        <v>9.6676216473938421</v>
      </c>
      <c r="BN2085" s="63">
        <f t="shared" si="415"/>
        <v>9.9950024885659339</v>
      </c>
      <c r="BO2085" s="63"/>
      <c r="BP2085" s="63"/>
    </row>
    <row r="2086" spans="27:68" x14ac:dyDescent="0.2">
      <c r="AA2086" s="217">
        <f t="shared" si="394"/>
        <v>-8.7334910939675485E-3</v>
      </c>
      <c r="AB2086" s="218">
        <f t="shared" si="395"/>
        <v>8.7334910939675485E-3</v>
      </c>
      <c r="AC2086" s="218">
        <f t="shared" si="396"/>
        <v>0</v>
      </c>
      <c r="AD2086" s="219">
        <f t="shared" si="397"/>
        <v>0</v>
      </c>
      <c r="AH2086" s="15">
        <f t="shared" si="398"/>
        <v>-2.9058447674383151E-2</v>
      </c>
      <c r="AI2086" s="15">
        <f t="shared" si="399"/>
        <v>0.86784475089518831</v>
      </c>
      <c r="AJ2086" s="15">
        <f t="shared" si="400"/>
        <v>-0.34557801426238927</v>
      </c>
      <c r="AK2086" s="15">
        <f t="shared" si="401"/>
        <v>-0.57281307343954613</v>
      </c>
      <c r="AL2086" s="15">
        <f t="shared" si="402"/>
        <v>-1.797541498954438</v>
      </c>
      <c r="AM2086" s="15">
        <f t="shared" si="403"/>
        <v>-1.2569818375265711</v>
      </c>
      <c r="AN2086" s="63">
        <f t="shared" si="424"/>
        <v>11.427189962028823</v>
      </c>
      <c r="AO2086" s="63">
        <f t="shared" si="424"/>
        <v>11.427367754312771</v>
      </c>
      <c r="AP2086" s="63">
        <f t="shared" si="424"/>
        <v>11.428089863368749</v>
      </c>
      <c r="AQ2086" s="63">
        <f t="shared" si="424"/>
        <v>11.431011199874796</v>
      </c>
      <c r="AR2086" s="63">
        <f t="shared" si="424"/>
        <v>11.442647265439536</v>
      </c>
      <c r="AS2086" s="63">
        <f t="shared" si="424"/>
        <v>11.486445582434989</v>
      </c>
      <c r="AT2086" s="63">
        <f t="shared" si="424"/>
        <v>11.626608381821566</v>
      </c>
      <c r="AU2086" s="63">
        <f t="shared" si="404"/>
        <v>11.961094544128683</v>
      </c>
      <c r="AV2086" s="217">
        <f t="shared" si="405"/>
        <v>-1.1469132254240177E-2</v>
      </c>
      <c r="AW2086" s="218">
        <f t="shared" si="406"/>
        <v>-9999</v>
      </c>
      <c r="AX2086" s="219">
        <f t="shared" si="407"/>
        <v>0</v>
      </c>
      <c r="AY2086" s="218">
        <f t="shared" si="408"/>
        <v>-9999</v>
      </c>
      <c r="AZ2086" s="63"/>
      <c r="BA2086" s="15">
        <f t="shared" si="409"/>
        <v>-2.7356411602726298E-3</v>
      </c>
      <c r="BB2086" s="15">
        <f t="shared" si="410"/>
        <v>0.4029668420013125</v>
      </c>
      <c r="BC2086" s="15">
        <f t="shared" si="411"/>
        <v>-0.61751157847624083</v>
      </c>
      <c r="BD2086" s="15">
        <f t="shared" si="412"/>
        <v>-0.10652366954492806</v>
      </c>
      <c r="BE2086" s="15">
        <f t="shared" si="413"/>
        <v>-2.965028905258007</v>
      </c>
      <c r="BF2086" s="15">
        <f t="shared" si="414"/>
        <v>-11.297910949131783</v>
      </c>
      <c r="BG2086" s="63">
        <f t="shared" si="425"/>
        <v>9.7786993762034928</v>
      </c>
      <c r="BH2086" s="63">
        <f t="shared" si="425"/>
        <v>9.7894726175737006</v>
      </c>
      <c r="BI2086" s="63">
        <f t="shared" si="425"/>
        <v>9.7705253791329838</v>
      </c>
      <c r="BJ2086" s="63">
        <f t="shared" si="425"/>
        <v>9.8039400735741484</v>
      </c>
      <c r="BK2086" s="63">
        <f t="shared" si="425"/>
        <v>9.7452814473518927</v>
      </c>
      <c r="BL2086" s="63">
        <f t="shared" si="425"/>
        <v>9.8491703599934741</v>
      </c>
      <c r="BM2086" s="63">
        <f t="shared" si="425"/>
        <v>9.6676216473938421</v>
      </c>
      <c r="BN2086" s="63">
        <f t="shared" si="415"/>
        <v>9.9950024885659339</v>
      </c>
      <c r="BO2086" s="63"/>
      <c r="BP2086" s="63"/>
    </row>
    <row r="2087" spans="27:68" x14ac:dyDescent="0.2">
      <c r="AA2087" s="217">
        <f t="shared" si="394"/>
        <v>-8.7334910939675485E-3</v>
      </c>
      <c r="AB2087" s="218">
        <f t="shared" si="395"/>
        <v>8.7334910939675485E-3</v>
      </c>
      <c r="AC2087" s="218">
        <f t="shared" si="396"/>
        <v>0</v>
      </c>
      <c r="AD2087" s="219">
        <f t="shared" si="397"/>
        <v>0</v>
      </c>
      <c r="AH2087" s="15">
        <f t="shared" si="398"/>
        <v>-2.9058447674383151E-2</v>
      </c>
      <c r="AI2087" s="15">
        <f t="shared" si="399"/>
        <v>0.86784475089518831</v>
      </c>
      <c r="AJ2087" s="15">
        <f t="shared" si="400"/>
        <v>-0.34557801426238927</v>
      </c>
      <c r="AK2087" s="15">
        <f t="shared" si="401"/>
        <v>-0.57281307343954613</v>
      </c>
      <c r="AL2087" s="15">
        <f t="shared" si="402"/>
        <v>-1.797541498954438</v>
      </c>
      <c r="AM2087" s="15">
        <f t="shared" si="403"/>
        <v>-1.2569818375265711</v>
      </c>
      <c r="AN2087" s="63">
        <f t="shared" si="424"/>
        <v>11.427189962028823</v>
      </c>
      <c r="AO2087" s="63">
        <f t="shared" si="424"/>
        <v>11.427367754312771</v>
      </c>
      <c r="AP2087" s="63">
        <f t="shared" si="424"/>
        <v>11.428089863368749</v>
      </c>
      <c r="AQ2087" s="63">
        <f t="shared" si="424"/>
        <v>11.431011199874796</v>
      </c>
      <c r="AR2087" s="63">
        <f t="shared" si="424"/>
        <v>11.442647265439536</v>
      </c>
      <c r="AS2087" s="63">
        <f t="shared" si="424"/>
        <v>11.486445582434989</v>
      </c>
      <c r="AT2087" s="63">
        <f t="shared" si="424"/>
        <v>11.626608381821566</v>
      </c>
      <c r="AU2087" s="63">
        <f t="shared" si="404"/>
        <v>11.961094544128683</v>
      </c>
      <c r="AV2087" s="217">
        <f t="shared" si="405"/>
        <v>-1.1469132254240177E-2</v>
      </c>
      <c r="AW2087" s="218">
        <f t="shared" si="406"/>
        <v>-9999</v>
      </c>
      <c r="AX2087" s="219">
        <f t="shared" si="407"/>
        <v>0</v>
      </c>
      <c r="AY2087" s="218">
        <f t="shared" si="408"/>
        <v>-9999</v>
      </c>
      <c r="AZ2087" s="63"/>
      <c r="BA2087" s="15">
        <f t="shared" si="409"/>
        <v>-2.7356411602726298E-3</v>
      </c>
      <c r="BB2087" s="15">
        <f t="shared" si="410"/>
        <v>0.4029668420013125</v>
      </c>
      <c r="BC2087" s="15">
        <f t="shared" si="411"/>
        <v>-0.61751157847624083</v>
      </c>
      <c r="BD2087" s="15">
        <f t="shared" si="412"/>
        <v>-0.10652366954492806</v>
      </c>
      <c r="BE2087" s="15">
        <f t="shared" si="413"/>
        <v>-2.965028905258007</v>
      </c>
      <c r="BF2087" s="15">
        <f t="shared" si="414"/>
        <v>-11.297910949131783</v>
      </c>
      <c r="BG2087" s="63">
        <f t="shared" si="425"/>
        <v>9.7786993762034928</v>
      </c>
      <c r="BH2087" s="63">
        <f t="shared" si="425"/>
        <v>9.7894726175737006</v>
      </c>
      <c r="BI2087" s="63">
        <f t="shared" si="425"/>
        <v>9.7705253791329838</v>
      </c>
      <c r="BJ2087" s="63">
        <f t="shared" si="425"/>
        <v>9.8039400735741484</v>
      </c>
      <c r="BK2087" s="63">
        <f t="shared" si="425"/>
        <v>9.7452814473518927</v>
      </c>
      <c r="BL2087" s="63">
        <f t="shared" si="425"/>
        <v>9.8491703599934741</v>
      </c>
      <c r="BM2087" s="63">
        <f t="shared" si="425"/>
        <v>9.6676216473938421</v>
      </c>
      <c r="BN2087" s="63">
        <f t="shared" si="415"/>
        <v>9.9950024885659339</v>
      </c>
      <c r="BO2087" s="63"/>
      <c r="BP2087" s="63"/>
    </row>
    <row r="2088" spans="27:68" x14ac:dyDescent="0.2">
      <c r="AA2088" s="217">
        <f t="shared" si="394"/>
        <v>-8.7334910939675485E-3</v>
      </c>
      <c r="AB2088" s="218">
        <f t="shared" si="395"/>
        <v>8.7334910939675485E-3</v>
      </c>
      <c r="AC2088" s="218">
        <f t="shared" si="396"/>
        <v>0</v>
      </c>
      <c r="AD2088" s="219">
        <f t="shared" si="397"/>
        <v>0</v>
      </c>
      <c r="AH2088" s="15">
        <f t="shared" si="398"/>
        <v>-2.9058447674383151E-2</v>
      </c>
      <c r="AI2088" s="15">
        <f t="shared" si="399"/>
        <v>0.86784475089518831</v>
      </c>
      <c r="AJ2088" s="15">
        <f t="shared" si="400"/>
        <v>-0.34557801426238927</v>
      </c>
      <c r="AK2088" s="15">
        <f t="shared" si="401"/>
        <v>-0.57281307343954613</v>
      </c>
      <c r="AL2088" s="15">
        <f t="shared" si="402"/>
        <v>-1.797541498954438</v>
      </c>
      <c r="AM2088" s="15">
        <f t="shared" si="403"/>
        <v>-1.2569818375265711</v>
      </c>
      <c r="AN2088" s="63">
        <f t="shared" si="424"/>
        <v>11.427189962028823</v>
      </c>
      <c r="AO2088" s="63">
        <f t="shared" si="424"/>
        <v>11.427367754312771</v>
      </c>
      <c r="AP2088" s="63">
        <f t="shared" si="424"/>
        <v>11.428089863368749</v>
      </c>
      <c r="AQ2088" s="63">
        <f t="shared" si="424"/>
        <v>11.431011199874796</v>
      </c>
      <c r="AR2088" s="63">
        <f t="shared" si="424"/>
        <v>11.442647265439536</v>
      </c>
      <c r="AS2088" s="63">
        <f t="shared" si="424"/>
        <v>11.486445582434989</v>
      </c>
      <c r="AT2088" s="63">
        <f t="shared" si="424"/>
        <v>11.626608381821566</v>
      </c>
      <c r="AU2088" s="63">
        <f t="shared" si="404"/>
        <v>11.961094544128683</v>
      </c>
      <c r="AV2088" s="217">
        <f t="shared" si="405"/>
        <v>-1.1469132254240177E-2</v>
      </c>
      <c r="AW2088" s="218">
        <f t="shared" si="406"/>
        <v>-9999</v>
      </c>
      <c r="AX2088" s="219">
        <f t="shared" si="407"/>
        <v>0</v>
      </c>
      <c r="AY2088" s="218">
        <f t="shared" si="408"/>
        <v>-9999</v>
      </c>
      <c r="AZ2088" s="63"/>
      <c r="BA2088" s="15">
        <f t="shared" si="409"/>
        <v>-2.7356411602726298E-3</v>
      </c>
      <c r="BB2088" s="15">
        <f t="shared" si="410"/>
        <v>0.4029668420013125</v>
      </c>
      <c r="BC2088" s="15">
        <f t="shared" si="411"/>
        <v>-0.61751157847624083</v>
      </c>
      <c r="BD2088" s="15">
        <f t="shared" si="412"/>
        <v>-0.10652366954492806</v>
      </c>
      <c r="BE2088" s="15">
        <f t="shared" si="413"/>
        <v>-2.965028905258007</v>
      </c>
      <c r="BF2088" s="15">
        <f t="shared" si="414"/>
        <v>-11.297910949131783</v>
      </c>
      <c r="BG2088" s="63">
        <f t="shared" si="425"/>
        <v>9.7786993762034928</v>
      </c>
      <c r="BH2088" s="63">
        <f t="shared" si="425"/>
        <v>9.7894726175737006</v>
      </c>
      <c r="BI2088" s="63">
        <f t="shared" si="425"/>
        <v>9.7705253791329838</v>
      </c>
      <c r="BJ2088" s="63">
        <f t="shared" si="425"/>
        <v>9.8039400735741484</v>
      </c>
      <c r="BK2088" s="63">
        <f t="shared" si="425"/>
        <v>9.7452814473518927</v>
      </c>
      <c r="BL2088" s="63">
        <f t="shared" si="425"/>
        <v>9.8491703599934741</v>
      </c>
      <c r="BM2088" s="63">
        <f t="shared" si="425"/>
        <v>9.6676216473938421</v>
      </c>
      <c r="BN2088" s="63">
        <f t="shared" si="415"/>
        <v>9.9950024885659339</v>
      </c>
      <c r="BO2088" s="63"/>
      <c r="BP2088" s="63"/>
    </row>
    <row r="2089" spans="27:68" x14ac:dyDescent="0.2">
      <c r="AA2089" s="217">
        <f t="shared" si="394"/>
        <v>-8.7334910939675485E-3</v>
      </c>
      <c r="AB2089" s="218">
        <f t="shared" si="395"/>
        <v>8.7334910939675485E-3</v>
      </c>
      <c r="AC2089" s="218">
        <f t="shared" si="396"/>
        <v>0</v>
      </c>
      <c r="AD2089" s="219">
        <f t="shared" si="397"/>
        <v>0</v>
      </c>
      <c r="AH2089" s="15">
        <f t="shared" si="398"/>
        <v>-2.9058447674383151E-2</v>
      </c>
      <c r="AI2089" s="15">
        <f t="shared" si="399"/>
        <v>0.86784475089518831</v>
      </c>
      <c r="AJ2089" s="15">
        <f t="shared" si="400"/>
        <v>-0.34557801426238927</v>
      </c>
      <c r="AK2089" s="15">
        <f t="shared" si="401"/>
        <v>-0.57281307343954613</v>
      </c>
      <c r="AL2089" s="15">
        <f t="shared" si="402"/>
        <v>-1.797541498954438</v>
      </c>
      <c r="AM2089" s="15">
        <f t="shared" si="403"/>
        <v>-1.2569818375265711</v>
      </c>
      <c r="AN2089" s="63">
        <f t="shared" si="424"/>
        <v>11.427189962028823</v>
      </c>
      <c r="AO2089" s="63">
        <f t="shared" si="424"/>
        <v>11.427367754312771</v>
      </c>
      <c r="AP2089" s="63">
        <f t="shared" si="424"/>
        <v>11.428089863368749</v>
      </c>
      <c r="AQ2089" s="63">
        <f t="shared" si="424"/>
        <v>11.431011199874796</v>
      </c>
      <c r="AR2089" s="63">
        <f t="shared" si="424"/>
        <v>11.442647265439536</v>
      </c>
      <c r="AS2089" s="63">
        <f t="shared" si="424"/>
        <v>11.486445582434989</v>
      </c>
      <c r="AT2089" s="63">
        <f t="shared" si="424"/>
        <v>11.626608381821566</v>
      </c>
      <c r="AU2089" s="63">
        <f t="shared" si="404"/>
        <v>11.961094544128683</v>
      </c>
      <c r="AV2089" s="217">
        <f t="shared" si="405"/>
        <v>-1.1469132254240177E-2</v>
      </c>
      <c r="AW2089" s="218">
        <f t="shared" si="406"/>
        <v>-9999</v>
      </c>
      <c r="AX2089" s="219">
        <f t="shared" si="407"/>
        <v>0</v>
      </c>
      <c r="AY2089" s="218">
        <f t="shared" si="408"/>
        <v>-9999</v>
      </c>
      <c r="AZ2089" s="63"/>
      <c r="BA2089" s="15">
        <f t="shared" si="409"/>
        <v>-2.7356411602726298E-3</v>
      </c>
      <c r="BB2089" s="15">
        <f t="shared" si="410"/>
        <v>0.4029668420013125</v>
      </c>
      <c r="BC2089" s="15">
        <f t="shared" si="411"/>
        <v>-0.61751157847624083</v>
      </c>
      <c r="BD2089" s="15">
        <f t="shared" si="412"/>
        <v>-0.10652366954492806</v>
      </c>
      <c r="BE2089" s="15">
        <f t="shared" si="413"/>
        <v>-2.965028905258007</v>
      </c>
      <c r="BF2089" s="15">
        <f t="shared" si="414"/>
        <v>-11.297910949131783</v>
      </c>
      <c r="BG2089" s="63">
        <f t="shared" si="425"/>
        <v>9.7786993762034928</v>
      </c>
      <c r="BH2089" s="63">
        <f t="shared" si="425"/>
        <v>9.7894726175737006</v>
      </c>
      <c r="BI2089" s="63">
        <f t="shared" si="425"/>
        <v>9.7705253791329838</v>
      </c>
      <c r="BJ2089" s="63">
        <f t="shared" si="425"/>
        <v>9.8039400735741484</v>
      </c>
      <c r="BK2089" s="63">
        <f t="shared" si="425"/>
        <v>9.7452814473518927</v>
      </c>
      <c r="BL2089" s="63">
        <f t="shared" si="425"/>
        <v>9.8491703599934741</v>
      </c>
      <c r="BM2089" s="63">
        <f t="shared" si="425"/>
        <v>9.6676216473938421</v>
      </c>
      <c r="BN2089" s="63">
        <f t="shared" si="415"/>
        <v>9.9950024885659339</v>
      </c>
      <c r="BO2089" s="63"/>
      <c r="BP2089" s="63"/>
    </row>
    <row r="2090" spans="27:68" x14ac:dyDescent="0.2">
      <c r="AA2090" s="217">
        <f t="shared" si="394"/>
        <v>-8.7334910939675485E-3</v>
      </c>
      <c r="AB2090" s="218">
        <f t="shared" si="395"/>
        <v>8.7334910939675485E-3</v>
      </c>
      <c r="AC2090" s="218">
        <f t="shared" si="396"/>
        <v>0</v>
      </c>
      <c r="AD2090" s="219">
        <f t="shared" si="397"/>
        <v>0</v>
      </c>
      <c r="AH2090" s="15">
        <f t="shared" si="398"/>
        <v>-2.9058447674383151E-2</v>
      </c>
      <c r="AI2090" s="15">
        <f t="shared" si="399"/>
        <v>0.86784475089518831</v>
      </c>
      <c r="AJ2090" s="15">
        <f t="shared" si="400"/>
        <v>-0.34557801426238927</v>
      </c>
      <c r="AK2090" s="15">
        <f t="shared" si="401"/>
        <v>-0.57281307343954613</v>
      </c>
      <c r="AL2090" s="15">
        <f t="shared" si="402"/>
        <v>-1.797541498954438</v>
      </c>
      <c r="AM2090" s="15">
        <f t="shared" si="403"/>
        <v>-1.2569818375265711</v>
      </c>
      <c r="AN2090" s="63">
        <f t="shared" si="424"/>
        <v>11.427189962028823</v>
      </c>
      <c r="AO2090" s="63">
        <f t="shared" si="424"/>
        <v>11.427367754312771</v>
      </c>
      <c r="AP2090" s="63">
        <f t="shared" si="424"/>
        <v>11.428089863368749</v>
      </c>
      <c r="AQ2090" s="63">
        <f t="shared" si="424"/>
        <v>11.431011199874796</v>
      </c>
      <c r="AR2090" s="63">
        <f t="shared" si="424"/>
        <v>11.442647265439536</v>
      </c>
      <c r="AS2090" s="63">
        <f t="shared" si="424"/>
        <v>11.486445582434989</v>
      </c>
      <c r="AT2090" s="63">
        <f t="shared" si="424"/>
        <v>11.626608381821566</v>
      </c>
      <c r="AU2090" s="63">
        <f t="shared" si="404"/>
        <v>11.961094544128683</v>
      </c>
      <c r="AV2090" s="217">
        <f t="shared" si="405"/>
        <v>-1.1469132254240177E-2</v>
      </c>
      <c r="AW2090" s="218">
        <f t="shared" si="406"/>
        <v>-9999</v>
      </c>
      <c r="AX2090" s="219">
        <f t="shared" si="407"/>
        <v>0</v>
      </c>
      <c r="AY2090" s="218">
        <f t="shared" si="408"/>
        <v>-9999</v>
      </c>
      <c r="AZ2090" s="63"/>
      <c r="BA2090" s="15">
        <f t="shared" si="409"/>
        <v>-2.7356411602726298E-3</v>
      </c>
      <c r="BB2090" s="15">
        <f t="shared" si="410"/>
        <v>0.4029668420013125</v>
      </c>
      <c r="BC2090" s="15">
        <f t="shared" si="411"/>
        <v>-0.61751157847624083</v>
      </c>
      <c r="BD2090" s="15">
        <f t="shared" si="412"/>
        <v>-0.10652366954492806</v>
      </c>
      <c r="BE2090" s="15">
        <f t="shared" si="413"/>
        <v>-2.965028905258007</v>
      </c>
      <c r="BF2090" s="15">
        <f t="shared" si="414"/>
        <v>-11.297910949131783</v>
      </c>
      <c r="BG2090" s="63">
        <f t="shared" si="425"/>
        <v>9.7786993762034928</v>
      </c>
      <c r="BH2090" s="63">
        <f t="shared" si="425"/>
        <v>9.7894726175737006</v>
      </c>
      <c r="BI2090" s="63">
        <f t="shared" si="425"/>
        <v>9.7705253791329838</v>
      </c>
      <c r="BJ2090" s="63">
        <f t="shared" si="425"/>
        <v>9.8039400735741484</v>
      </c>
      <c r="BK2090" s="63">
        <f t="shared" si="425"/>
        <v>9.7452814473518927</v>
      </c>
      <c r="BL2090" s="63">
        <f t="shared" si="425"/>
        <v>9.8491703599934741</v>
      </c>
      <c r="BM2090" s="63">
        <f t="shared" si="425"/>
        <v>9.6676216473938421</v>
      </c>
      <c r="BN2090" s="63">
        <f t="shared" si="415"/>
        <v>9.9950024885659339</v>
      </c>
      <c r="BO2090" s="63"/>
      <c r="BP2090" s="63"/>
    </row>
    <row r="2091" spans="27:68" x14ac:dyDescent="0.2">
      <c r="AA2091" s="217">
        <f t="shared" si="394"/>
        <v>-8.7334910939675485E-3</v>
      </c>
      <c r="AB2091" s="218">
        <f t="shared" si="395"/>
        <v>8.7334910939675485E-3</v>
      </c>
      <c r="AC2091" s="218">
        <f t="shared" si="396"/>
        <v>0</v>
      </c>
      <c r="AD2091" s="219">
        <f t="shared" si="397"/>
        <v>0</v>
      </c>
      <c r="AH2091" s="15">
        <f t="shared" si="398"/>
        <v>-2.9058447674383151E-2</v>
      </c>
      <c r="AI2091" s="15">
        <f t="shared" si="399"/>
        <v>0.86784475089518831</v>
      </c>
      <c r="AJ2091" s="15">
        <f t="shared" si="400"/>
        <v>-0.34557801426238927</v>
      </c>
      <c r="AK2091" s="15">
        <f t="shared" si="401"/>
        <v>-0.57281307343954613</v>
      </c>
      <c r="AL2091" s="15">
        <f t="shared" si="402"/>
        <v>-1.797541498954438</v>
      </c>
      <c r="AM2091" s="15">
        <f t="shared" si="403"/>
        <v>-1.2569818375265711</v>
      </c>
      <c r="AN2091" s="63">
        <f t="shared" ref="AN2091:AT2100" si="426">$AU2091+$AB$7*SIN(AO2091)</f>
        <v>11.427189962028823</v>
      </c>
      <c r="AO2091" s="63">
        <f t="shared" si="426"/>
        <v>11.427367754312771</v>
      </c>
      <c r="AP2091" s="63">
        <f t="shared" si="426"/>
        <v>11.428089863368749</v>
      </c>
      <c r="AQ2091" s="63">
        <f t="shared" si="426"/>
        <v>11.431011199874796</v>
      </c>
      <c r="AR2091" s="63">
        <f t="shared" si="426"/>
        <v>11.442647265439536</v>
      </c>
      <c r="AS2091" s="63">
        <f t="shared" si="426"/>
        <v>11.486445582434989</v>
      </c>
      <c r="AT2091" s="63">
        <f t="shared" si="426"/>
        <v>11.626608381821566</v>
      </c>
      <c r="AU2091" s="63">
        <f t="shared" si="404"/>
        <v>11.961094544128683</v>
      </c>
      <c r="AV2091" s="217">
        <f t="shared" si="405"/>
        <v>-1.1469132254240177E-2</v>
      </c>
      <c r="AW2091" s="218">
        <f t="shared" si="406"/>
        <v>-9999</v>
      </c>
      <c r="AX2091" s="219">
        <f t="shared" si="407"/>
        <v>0</v>
      </c>
      <c r="AY2091" s="218">
        <f t="shared" si="408"/>
        <v>-9999</v>
      </c>
      <c r="AZ2091" s="63"/>
      <c r="BA2091" s="15">
        <f t="shared" si="409"/>
        <v>-2.7356411602726298E-3</v>
      </c>
      <c r="BB2091" s="15">
        <f t="shared" si="410"/>
        <v>0.4029668420013125</v>
      </c>
      <c r="BC2091" s="15">
        <f t="shared" si="411"/>
        <v>-0.61751157847624083</v>
      </c>
      <c r="BD2091" s="15">
        <f t="shared" si="412"/>
        <v>-0.10652366954492806</v>
      </c>
      <c r="BE2091" s="15">
        <f t="shared" si="413"/>
        <v>-2.965028905258007</v>
      </c>
      <c r="BF2091" s="15">
        <f t="shared" si="414"/>
        <v>-11.297910949131783</v>
      </c>
      <c r="BG2091" s="63">
        <f t="shared" ref="BG2091:BM2100" si="427">$BN2091+$BB$7*SIN(BH2091)</f>
        <v>9.7786993762034928</v>
      </c>
      <c r="BH2091" s="63">
        <f t="shared" si="427"/>
        <v>9.7894726175737006</v>
      </c>
      <c r="BI2091" s="63">
        <f t="shared" si="427"/>
        <v>9.7705253791329838</v>
      </c>
      <c r="BJ2091" s="63">
        <f t="shared" si="427"/>
        <v>9.8039400735741484</v>
      </c>
      <c r="BK2091" s="63">
        <f t="shared" si="427"/>
        <v>9.7452814473518927</v>
      </c>
      <c r="BL2091" s="63">
        <f t="shared" si="427"/>
        <v>9.8491703599934741</v>
      </c>
      <c r="BM2091" s="63">
        <f t="shared" si="427"/>
        <v>9.6676216473938421</v>
      </c>
      <c r="BN2091" s="63">
        <f t="shared" si="415"/>
        <v>9.9950024885659339</v>
      </c>
      <c r="BO2091" s="63"/>
      <c r="BP2091" s="63"/>
    </row>
    <row r="2092" spans="27:68" x14ac:dyDescent="0.2">
      <c r="AA2092" s="217">
        <f t="shared" si="394"/>
        <v>-8.7334910939675485E-3</v>
      </c>
      <c r="AB2092" s="218">
        <f t="shared" si="395"/>
        <v>8.7334910939675485E-3</v>
      </c>
      <c r="AC2092" s="218">
        <f t="shared" si="396"/>
        <v>0</v>
      </c>
      <c r="AD2092" s="219">
        <f t="shared" si="397"/>
        <v>0</v>
      </c>
      <c r="AH2092" s="15">
        <f t="shared" si="398"/>
        <v>-2.9058447674383151E-2</v>
      </c>
      <c r="AI2092" s="15">
        <f t="shared" si="399"/>
        <v>0.86784475089518831</v>
      </c>
      <c r="AJ2092" s="15">
        <f t="shared" si="400"/>
        <v>-0.34557801426238927</v>
      </c>
      <c r="AK2092" s="15">
        <f t="shared" si="401"/>
        <v>-0.57281307343954613</v>
      </c>
      <c r="AL2092" s="15">
        <f t="shared" si="402"/>
        <v>-1.797541498954438</v>
      </c>
      <c r="AM2092" s="15">
        <f t="shared" si="403"/>
        <v>-1.2569818375265711</v>
      </c>
      <c r="AN2092" s="63">
        <f t="shared" si="426"/>
        <v>11.427189962028823</v>
      </c>
      <c r="AO2092" s="63">
        <f t="shared" si="426"/>
        <v>11.427367754312771</v>
      </c>
      <c r="AP2092" s="63">
        <f t="shared" si="426"/>
        <v>11.428089863368749</v>
      </c>
      <c r="AQ2092" s="63">
        <f t="shared" si="426"/>
        <v>11.431011199874796</v>
      </c>
      <c r="AR2092" s="63">
        <f t="shared" si="426"/>
        <v>11.442647265439536</v>
      </c>
      <c r="AS2092" s="63">
        <f t="shared" si="426"/>
        <v>11.486445582434989</v>
      </c>
      <c r="AT2092" s="63">
        <f t="shared" si="426"/>
        <v>11.626608381821566</v>
      </c>
      <c r="AU2092" s="63">
        <f t="shared" si="404"/>
        <v>11.961094544128683</v>
      </c>
      <c r="AV2092" s="217">
        <f t="shared" si="405"/>
        <v>-1.1469132254240177E-2</v>
      </c>
      <c r="AW2092" s="218">
        <f t="shared" si="406"/>
        <v>-9999</v>
      </c>
      <c r="AX2092" s="219">
        <f t="shared" si="407"/>
        <v>0</v>
      </c>
      <c r="AY2092" s="218">
        <f t="shared" si="408"/>
        <v>-9999</v>
      </c>
      <c r="AZ2092" s="63"/>
      <c r="BA2092" s="15">
        <f t="shared" si="409"/>
        <v>-2.7356411602726298E-3</v>
      </c>
      <c r="BB2092" s="15">
        <f t="shared" si="410"/>
        <v>0.4029668420013125</v>
      </c>
      <c r="BC2092" s="15">
        <f t="shared" si="411"/>
        <v>-0.61751157847624083</v>
      </c>
      <c r="BD2092" s="15">
        <f t="shared" si="412"/>
        <v>-0.10652366954492806</v>
      </c>
      <c r="BE2092" s="15">
        <f t="shared" si="413"/>
        <v>-2.965028905258007</v>
      </c>
      <c r="BF2092" s="15">
        <f t="shared" si="414"/>
        <v>-11.297910949131783</v>
      </c>
      <c r="BG2092" s="63">
        <f t="shared" si="427"/>
        <v>9.7786993762034928</v>
      </c>
      <c r="BH2092" s="63">
        <f t="shared" si="427"/>
        <v>9.7894726175737006</v>
      </c>
      <c r="BI2092" s="63">
        <f t="shared" si="427"/>
        <v>9.7705253791329838</v>
      </c>
      <c r="BJ2092" s="63">
        <f t="shared" si="427"/>
        <v>9.8039400735741484</v>
      </c>
      <c r="BK2092" s="63">
        <f t="shared" si="427"/>
        <v>9.7452814473518927</v>
      </c>
      <c r="BL2092" s="63">
        <f t="shared" si="427"/>
        <v>9.8491703599934741</v>
      </c>
      <c r="BM2092" s="63">
        <f t="shared" si="427"/>
        <v>9.6676216473938421</v>
      </c>
      <c r="BN2092" s="63">
        <f t="shared" si="415"/>
        <v>9.9950024885659339</v>
      </c>
      <c r="BO2092" s="63"/>
      <c r="BP2092" s="63"/>
    </row>
    <row r="2093" spans="27:68" x14ac:dyDescent="0.2">
      <c r="AA2093" s="217">
        <f t="shared" si="394"/>
        <v>-8.7334910939675485E-3</v>
      </c>
      <c r="AB2093" s="218">
        <f t="shared" si="395"/>
        <v>8.7334910939675485E-3</v>
      </c>
      <c r="AC2093" s="218">
        <f t="shared" si="396"/>
        <v>0</v>
      </c>
      <c r="AD2093" s="219">
        <f t="shared" si="397"/>
        <v>0</v>
      </c>
      <c r="AH2093" s="15">
        <f t="shared" si="398"/>
        <v>-2.9058447674383151E-2</v>
      </c>
      <c r="AI2093" s="15">
        <f t="shared" si="399"/>
        <v>0.86784475089518831</v>
      </c>
      <c r="AJ2093" s="15">
        <f t="shared" si="400"/>
        <v>-0.34557801426238927</v>
      </c>
      <c r="AK2093" s="15">
        <f t="shared" si="401"/>
        <v>-0.57281307343954613</v>
      </c>
      <c r="AL2093" s="15">
        <f t="shared" si="402"/>
        <v>-1.797541498954438</v>
      </c>
      <c r="AM2093" s="15">
        <f t="shared" si="403"/>
        <v>-1.2569818375265711</v>
      </c>
      <c r="AN2093" s="63">
        <f t="shared" si="426"/>
        <v>11.427189962028823</v>
      </c>
      <c r="AO2093" s="63">
        <f t="shared" si="426"/>
        <v>11.427367754312771</v>
      </c>
      <c r="AP2093" s="63">
        <f t="shared" si="426"/>
        <v>11.428089863368749</v>
      </c>
      <c r="AQ2093" s="63">
        <f t="shared" si="426"/>
        <v>11.431011199874796</v>
      </c>
      <c r="AR2093" s="63">
        <f t="shared" si="426"/>
        <v>11.442647265439536</v>
      </c>
      <c r="AS2093" s="63">
        <f t="shared" si="426"/>
        <v>11.486445582434989</v>
      </c>
      <c r="AT2093" s="63">
        <f t="shared" si="426"/>
        <v>11.626608381821566</v>
      </c>
      <c r="AU2093" s="63">
        <f t="shared" si="404"/>
        <v>11.961094544128683</v>
      </c>
      <c r="AV2093" s="217">
        <f t="shared" si="405"/>
        <v>-1.1469132254240177E-2</v>
      </c>
      <c r="AW2093" s="218">
        <f t="shared" si="406"/>
        <v>-9999</v>
      </c>
      <c r="AX2093" s="219">
        <f t="shared" si="407"/>
        <v>0</v>
      </c>
      <c r="AY2093" s="218">
        <f t="shared" si="408"/>
        <v>-9999</v>
      </c>
      <c r="AZ2093" s="63"/>
      <c r="BA2093" s="15">
        <f t="shared" si="409"/>
        <v>-2.7356411602726298E-3</v>
      </c>
      <c r="BB2093" s="15">
        <f t="shared" si="410"/>
        <v>0.4029668420013125</v>
      </c>
      <c r="BC2093" s="15">
        <f t="shared" si="411"/>
        <v>-0.61751157847624083</v>
      </c>
      <c r="BD2093" s="15">
        <f t="shared" si="412"/>
        <v>-0.10652366954492806</v>
      </c>
      <c r="BE2093" s="15">
        <f t="shared" si="413"/>
        <v>-2.965028905258007</v>
      </c>
      <c r="BF2093" s="15">
        <f t="shared" si="414"/>
        <v>-11.297910949131783</v>
      </c>
      <c r="BG2093" s="63">
        <f t="shared" si="427"/>
        <v>9.7786993762034928</v>
      </c>
      <c r="BH2093" s="63">
        <f t="shared" si="427"/>
        <v>9.7894726175737006</v>
      </c>
      <c r="BI2093" s="63">
        <f t="shared" si="427"/>
        <v>9.7705253791329838</v>
      </c>
      <c r="BJ2093" s="63">
        <f t="shared" si="427"/>
        <v>9.8039400735741484</v>
      </c>
      <c r="BK2093" s="63">
        <f t="shared" si="427"/>
        <v>9.7452814473518927</v>
      </c>
      <c r="BL2093" s="63">
        <f t="shared" si="427"/>
        <v>9.8491703599934741</v>
      </c>
      <c r="BM2093" s="63">
        <f t="shared" si="427"/>
        <v>9.6676216473938421</v>
      </c>
      <c r="BN2093" s="63">
        <f t="shared" si="415"/>
        <v>9.9950024885659339</v>
      </c>
      <c r="BO2093" s="63"/>
      <c r="BP2093" s="63"/>
    </row>
    <row r="2094" spans="27:68" x14ac:dyDescent="0.2">
      <c r="AA2094" s="217">
        <f t="shared" si="394"/>
        <v>-8.7334910939675485E-3</v>
      </c>
      <c r="AB2094" s="218">
        <f t="shared" si="395"/>
        <v>8.7334910939675485E-3</v>
      </c>
      <c r="AC2094" s="218">
        <f t="shared" si="396"/>
        <v>0</v>
      </c>
      <c r="AD2094" s="219">
        <f t="shared" si="397"/>
        <v>0</v>
      </c>
      <c r="AH2094" s="15">
        <f t="shared" si="398"/>
        <v>-2.9058447674383151E-2</v>
      </c>
      <c r="AI2094" s="15">
        <f t="shared" si="399"/>
        <v>0.86784475089518831</v>
      </c>
      <c r="AJ2094" s="15">
        <f t="shared" si="400"/>
        <v>-0.34557801426238927</v>
      </c>
      <c r="AK2094" s="15">
        <f t="shared" si="401"/>
        <v>-0.57281307343954613</v>
      </c>
      <c r="AL2094" s="15">
        <f t="shared" si="402"/>
        <v>-1.797541498954438</v>
      </c>
      <c r="AM2094" s="15">
        <f t="shared" si="403"/>
        <v>-1.2569818375265711</v>
      </c>
      <c r="AN2094" s="63">
        <f t="shared" si="426"/>
        <v>11.427189962028823</v>
      </c>
      <c r="AO2094" s="63">
        <f t="shared" si="426"/>
        <v>11.427367754312771</v>
      </c>
      <c r="AP2094" s="63">
        <f t="shared" si="426"/>
        <v>11.428089863368749</v>
      </c>
      <c r="AQ2094" s="63">
        <f t="shared" si="426"/>
        <v>11.431011199874796</v>
      </c>
      <c r="AR2094" s="63">
        <f t="shared" si="426"/>
        <v>11.442647265439536</v>
      </c>
      <c r="AS2094" s="63">
        <f t="shared" si="426"/>
        <v>11.486445582434989</v>
      </c>
      <c r="AT2094" s="63">
        <f t="shared" si="426"/>
        <v>11.626608381821566</v>
      </c>
      <c r="AU2094" s="63">
        <f t="shared" si="404"/>
        <v>11.961094544128683</v>
      </c>
      <c r="AV2094" s="217">
        <f t="shared" si="405"/>
        <v>-1.1469132254240177E-2</v>
      </c>
      <c r="AW2094" s="218">
        <f t="shared" si="406"/>
        <v>-9999</v>
      </c>
      <c r="AX2094" s="219">
        <f t="shared" si="407"/>
        <v>0</v>
      </c>
      <c r="AY2094" s="218">
        <f t="shared" si="408"/>
        <v>-9999</v>
      </c>
      <c r="AZ2094" s="63"/>
      <c r="BA2094" s="15">
        <f t="shared" si="409"/>
        <v>-2.7356411602726298E-3</v>
      </c>
      <c r="BB2094" s="15">
        <f t="shared" si="410"/>
        <v>0.4029668420013125</v>
      </c>
      <c r="BC2094" s="15">
        <f t="shared" si="411"/>
        <v>-0.61751157847624083</v>
      </c>
      <c r="BD2094" s="15">
        <f t="shared" si="412"/>
        <v>-0.10652366954492806</v>
      </c>
      <c r="BE2094" s="15">
        <f t="shared" si="413"/>
        <v>-2.965028905258007</v>
      </c>
      <c r="BF2094" s="15">
        <f t="shared" si="414"/>
        <v>-11.297910949131783</v>
      </c>
      <c r="BG2094" s="63">
        <f t="shared" si="427"/>
        <v>9.7786993762034928</v>
      </c>
      <c r="BH2094" s="63">
        <f t="shared" si="427"/>
        <v>9.7894726175737006</v>
      </c>
      <c r="BI2094" s="63">
        <f t="shared" si="427"/>
        <v>9.7705253791329838</v>
      </c>
      <c r="BJ2094" s="63">
        <f t="shared" si="427"/>
        <v>9.8039400735741484</v>
      </c>
      <c r="BK2094" s="63">
        <f t="shared" si="427"/>
        <v>9.7452814473518927</v>
      </c>
      <c r="BL2094" s="63">
        <f t="shared" si="427"/>
        <v>9.8491703599934741</v>
      </c>
      <c r="BM2094" s="63">
        <f t="shared" si="427"/>
        <v>9.6676216473938421</v>
      </c>
      <c r="BN2094" s="63">
        <f t="shared" si="415"/>
        <v>9.9950024885659339</v>
      </c>
      <c r="BO2094" s="63"/>
      <c r="BP2094" s="63"/>
    </row>
    <row r="2095" spans="27:68" x14ac:dyDescent="0.2">
      <c r="AA2095" s="217">
        <f t="shared" si="394"/>
        <v>-8.7334910939675485E-3</v>
      </c>
      <c r="AB2095" s="218">
        <f t="shared" si="395"/>
        <v>8.7334910939675485E-3</v>
      </c>
      <c r="AC2095" s="218">
        <f t="shared" si="396"/>
        <v>0</v>
      </c>
      <c r="AD2095" s="219">
        <f t="shared" si="397"/>
        <v>0</v>
      </c>
      <c r="AH2095" s="15">
        <f t="shared" si="398"/>
        <v>-2.9058447674383151E-2</v>
      </c>
      <c r="AI2095" s="15">
        <f t="shared" si="399"/>
        <v>0.86784475089518831</v>
      </c>
      <c r="AJ2095" s="15">
        <f t="shared" si="400"/>
        <v>-0.34557801426238927</v>
      </c>
      <c r="AK2095" s="15">
        <f t="shared" si="401"/>
        <v>-0.57281307343954613</v>
      </c>
      <c r="AL2095" s="15">
        <f t="shared" si="402"/>
        <v>-1.797541498954438</v>
      </c>
      <c r="AM2095" s="15">
        <f t="shared" si="403"/>
        <v>-1.2569818375265711</v>
      </c>
      <c r="AN2095" s="63">
        <f t="shared" si="426"/>
        <v>11.427189962028823</v>
      </c>
      <c r="AO2095" s="63">
        <f t="shared" si="426"/>
        <v>11.427367754312771</v>
      </c>
      <c r="AP2095" s="63">
        <f t="shared" si="426"/>
        <v>11.428089863368749</v>
      </c>
      <c r="AQ2095" s="63">
        <f t="shared" si="426"/>
        <v>11.431011199874796</v>
      </c>
      <c r="AR2095" s="63">
        <f t="shared" si="426"/>
        <v>11.442647265439536</v>
      </c>
      <c r="AS2095" s="63">
        <f t="shared" si="426"/>
        <v>11.486445582434989</v>
      </c>
      <c r="AT2095" s="63">
        <f t="shared" si="426"/>
        <v>11.626608381821566</v>
      </c>
      <c r="AU2095" s="63">
        <f t="shared" si="404"/>
        <v>11.961094544128683</v>
      </c>
      <c r="AV2095" s="217">
        <f t="shared" si="405"/>
        <v>-1.1469132254240177E-2</v>
      </c>
      <c r="AW2095" s="218">
        <f t="shared" si="406"/>
        <v>-9999</v>
      </c>
      <c r="AX2095" s="219">
        <f t="shared" si="407"/>
        <v>0</v>
      </c>
      <c r="AY2095" s="218">
        <f t="shared" si="408"/>
        <v>-9999</v>
      </c>
      <c r="AZ2095" s="63"/>
      <c r="BA2095" s="15">
        <f t="shared" si="409"/>
        <v>-2.7356411602726298E-3</v>
      </c>
      <c r="BB2095" s="15">
        <f t="shared" si="410"/>
        <v>0.4029668420013125</v>
      </c>
      <c r="BC2095" s="15">
        <f t="shared" si="411"/>
        <v>-0.61751157847624083</v>
      </c>
      <c r="BD2095" s="15">
        <f t="shared" si="412"/>
        <v>-0.10652366954492806</v>
      </c>
      <c r="BE2095" s="15">
        <f t="shared" si="413"/>
        <v>-2.965028905258007</v>
      </c>
      <c r="BF2095" s="15">
        <f t="shared" si="414"/>
        <v>-11.297910949131783</v>
      </c>
      <c r="BG2095" s="63">
        <f t="shared" si="427"/>
        <v>9.7786993762034928</v>
      </c>
      <c r="BH2095" s="63">
        <f t="shared" si="427"/>
        <v>9.7894726175737006</v>
      </c>
      <c r="BI2095" s="63">
        <f t="shared" si="427"/>
        <v>9.7705253791329838</v>
      </c>
      <c r="BJ2095" s="63">
        <f t="shared" si="427"/>
        <v>9.8039400735741484</v>
      </c>
      <c r="BK2095" s="63">
        <f t="shared" si="427"/>
        <v>9.7452814473518927</v>
      </c>
      <c r="BL2095" s="63">
        <f t="shared" si="427"/>
        <v>9.8491703599934741</v>
      </c>
      <c r="BM2095" s="63">
        <f t="shared" si="427"/>
        <v>9.6676216473938421</v>
      </c>
      <c r="BN2095" s="63">
        <f t="shared" si="415"/>
        <v>9.9950024885659339</v>
      </c>
      <c r="BO2095" s="63"/>
      <c r="BP2095" s="63"/>
    </row>
    <row r="2096" spans="27:68" x14ac:dyDescent="0.2">
      <c r="AA2096" s="217">
        <f t="shared" si="394"/>
        <v>-8.7334910939675485E-3</v>
      </c>
      <c r="AB2096" s="218">
        <f t="shared" si="395"/>
        <v>8.7334910939675485E-3</v>
      </c>
      <c r="AC2096" s="218">
        <f t="shared" si="396"/>
        <v>0</v>
      </c>
      <c r="AD2096" s="219">
        <f t="shared" si="397"/>
        <v>0</v>
      </c>
      <c r="AH2096" s="15">
        <f t="shared" si="398"/>
        <v>-2.9058447674383151E-2</v>
      </c>
      <c r="AI2096" s="15">
        <f t="shared" si="399"/>
        <v>0.86784475089518831</v>
      </c>
      <c r="AJ2096" s="15">
        <f t="shared" si="400"/>
        <v>-0.34557801426238927</v>
      </c>
      <c r="AK2096" s="15">
        <f t="shared" si="401"/>
        <v>-0.57281307343954613</v>
      </c>
      <c r="AL2096" s="15">
        <f t="shared" si="402"/>
        <v>-1.797541498954438</v>
      </c>
      <c r="AM2096" s="15">
        <f t="shared" si="403"/>
        <v>-1.2569818375265711</v>
      </c>
      <c r="AN2096" s="63">
        <f t="shared" si="426"/>
        <v>11.427189962028823</v>
      </c>
      <c r="AO2096" s="63">
        <f t="shared" si="426"/>
        <v>11.427367754312771</v>
      </c>
      <c r="AP2096" s="63">
        <f t="shared" si="426"/>
        <v>11.428089863368749</v>
      </c>
      <c r="AQ2096" s="63">
        <f t="shared" si="426"/>
        <v>11.431011199874796</v>
      </c>
      <c r="AR2096" s="63">
        <f t="shared" si="426"/>
        <v>11.442647265439536</v>
      </c>
      <c r="AS2096" s="63">
        <f t="shared" si="426"/>
        <v>11.486445582434989</v>
      </c>
      <c r="AT2096" s="63">
        <f t="shared" si="426"/>
        <v>11.626608381821566</v>
      </c>
      <c r="AU2096" s="63">
        <f t="shared" si="404"/>
        <v>11.961094544128683</v>
      </c>
      <c r="AV2096" s="217">
        <f t="shared" si="405"/>
        <v>-1.1469132254240177E-2</v>
      </c>
      <c r="AW2096" s="218">
        <f t="shared" si="406"/>
        <v>-9999</v>
      </c>
      <c r="AX2096" s="219">
        <f t="shared" si="407"/>
        <v>0</v>
      </c>
      <c r="AY2096" s="218">
        <f t="shared" si="408"/>
        <v>-9999</v>
      </c>
      <c r="AZ2096" s="63"/>
      <c r="BA2096" s="15">
        <f t="shared" si="409"/>
        <v>-2.7356411602726298E-3</v>
      </c>
      <c r="BB2096" s="15">
        <f t="shared" si="410"/>
        <v>0.4029668420013125</v>
      </c>
      <c r="BC2096" s="15">
        <f t="shared" si="411"/>
        <v>-0.61751157847624083</v>
      </c>
      <c r="BD2096" s="15">
        <f t="shared" si="412"/>
        <v>-0.10652366954492806</v>
      </c>
      <c r="BE2096" s="15">
        <f t="shared" si="413"/>
        <v>-2.965028905258007</v>
      </c>
      <c r="BF2096" s="15">
        <f t="shared" si="414"/>
        <v>-11.297910949131783</v>
      </c>
      <c r="BG2096" s="63">
        <f t="shared" si="427"/>
        <v>9.7786993762034928</v>
      </c>
      <c r="BH2096" s="63">
        <f t="shared" si="427"/>
        <v>9.7894726175737006</v>
      </c>
      <c r="BI2096" s="63">
        <f t="shared" si="427"/>
        <v>9.7705253791329838</v>
      </c>
      <c r="BJ2096" s="63">
        <f t="shared" si="427"/>
        <v>9.8039400735741484</v>
      </c>
      <c r="BK2096" s="63">
        <f t="shared" si="427"/>
        <v>9.7452814473518927</v>
      </c>
      <c r="BL2096" s="63">
        <f t="shared" si="427"/>
        <v>9.8491703599934741</v>
      </c>
      <c r="BM2096" s="63">
        <f t="shared" si="427"/>
        <v>9.6676216473938421</v>
      </c>
      <c r="BN2096" s="63">
        <f t="shared" si="415"/>
        <v>9.9950024885659339</v>
      </c>
      <c r="BO2096" s="63"/>
      <c r="BP2096" s="63"/>
    </row>
    <row r="2097" spans="27:68" x14ac:dyDescent="0.2">
      <c r="AA2097" s="217">
        <f t="shared" si="394"/>
        <v>-8.7334910939675485E-3</v>
      </c>
      <c r="AB2097" s="218">
        <f t="shared" si="395"/>
        <v>8.7334910939675485E-3</v>
      </c>
      <c r="AC2097" s="218">
        <f t="shared" si="396"/>
        <v>0</v>
      </c>
      <c r="AD2097" s="219">
        <f t="shared" si="397"/>
        <v>0</v>
      </c>
      <c r="AH2097" s="15">
        <f t="shared" si="398"/>
        <v>-2.9058447674383151E-2</v>
      </c>
      <c r="AI2097" s="15">
        <f t="shared" si="399"/>
        <v>0.86784475089518831</v>
      </c>
      <c r="AJ2097" s="15">
        <f t="shared" si="400"/>
        <v>-0.34557801426238927</v>
      </c>
      <c r="AK2097" s="15">
        <f t="shared" si="401"/>
        <v>-0.57281307343954613</v>
      </c>
      <c r="AL2097" s="15">
        <f t="shared" si="402"/>
        <v>-1.797541498954438</v>
      </c>
      <c r="AM2097" s="15">
        <f t="shared" si="403"/>
        <v>-1.2569818375265711</v>
      </c>
      <c r="AN2097" s="63">
        <f t="shared" si="426"/>
        <v>11.427189962028823</v>
      </c>
      <c r="AO2097" s="63">
        <f t="shared" si="426"/>
        <v>11.427367754312771</v>
      </c>
      <c r="AP2097" s="63">
        <f t="shared" si="426"/>
        <v>11.428089863368749</v>
      </c>
      <c r="AQ2097" s="63">
        <f t="shared" si="426"/>
        <v>11.431011199874796</v>
      </c>
      <c r="AR2097" s="63">
        <f t="shared" si="426"/>
        <v>11.442647265439536</v>
      </c>
      <c r="AS2097" s="63">
        <f t="shared" si="426"/>
        <v>11.486445582434989</v>
      </c>
      <c r="AT2097" s="63">
        <f t="shared" si="426"/>
        <v>11.626608381821566</v>
      </c>
      <c r="AU2097" s="63">
        <f t="shared" si="404"/>
        <v>11.961094544128683</v>
      </c>
      <c r="AV2097" s="217">
        <f t="shared" si="405"/>
        <v>-1.1469132254240177E-2</v>
      </c>
      <c r="AW2097" s="218">
        <f t="shared" si="406"/>
        <v>-9999</v>
      </c>
      <c r="AX2097" s="219">
        <f t="shared" si="407"/>
        <v>0</v>
      </c>
      <c r="AY2097" s="218">
        <f t="shared" si="408"/>
        <v>-9999</v>
      </c>
      <c r="AZ2097" s="63"/>
      <c r="BA2097" s="15">
        <f t="shared" si="409"/>
        <v>-2.7356411602726298E-3</v>
      </c>
      <c r="BB2097" s="15">
        <f t="shared" si="410"/>
        <v>0.4029668420013125</v>
      </c>
      <c r="BC2097" s="15">
        <f t="shared" si="411"/>
        <v>-0.61751157847624083</v>
      </c>
      <c r="BD2097" s="15">
        <f t="shared" si="412"/>
        <v>-0.10652366954492806</v>
      </c>
      <c r="BE2097" s="15">
        <f t="shared" si="413"/>
        <v>-2.965028905258007</v>
      </c>
      <c r="BF2097" s="15">
        <f t="shared" si="414"/>
        <v>-11.297910949131783</v>
      </c>
      <c r="BG2097" s="63">
        <f t="shared" si="427"/>
        <v>9.7786993762034928</v>
      </c>
      <c r="BH2097" s="63">
        <f t="shared" si="427"/>
        <v>9.7894726175737006</v>
      </c>
      <c r="BI2097" s="63">
        <f t="shared" si="427"/>
        <v>9.7705253791329838</v>
      </c>
      <c r="BJ2097" s="63">
        <f t="shared" si="427"/>
        <v>9.8039400735741484</v>
      </c>
      <c r="BK2097" s="63">
        <f t="shared" si="427"/>
        <v>9.7452814473518927</v>
      </c>
      <c r="BL2097" s="63">
        <f t="shared" si="427"/>
        <v>9.8491703599934741</v>
      </c>
      <c r="BM2097" s="63">
        <f t="shared" si="427"/>
        <v>9.6676216473938421</v>
      </c>
      <c r="BN2097" s="63">
        <f t="shared" si="415"/>
        <v>9.9950024885659339</v>
      </c>
      <c r="BO2097" s="63"/>
      <c r="BP2097" s="63"/>
    </row>
    <row r="2098" spans="27:68" x14ac:dyDescent="0.2">
      <c r="AA2098" s="217">
        <f t="shared" si="394"/>
        <v>-8.7334910939675485E-3</v>
      </c>
      <c r="AB2098" s="218">
        <f t="shared" si="395"/>
        <v>8.7334910939675485E-3</v>
      </c>
      <c r="AC2098" s="218">
        <f t="shared" si="396"/>
        <v>0</v>
      </c>
      <c r="AD2098" s="219">
        <f t="shared" si="397"/>
        <v>0</v>
      </c>
      <c r="AH2098" s="15">
        <f t="shared" si="398"/>
        <v>-2.9058447674383151E-2</v>
      </c>
      <c r="AI2098" s="15">
        <f t="shared" si="399"/>
        <v>0.86784475089518831</v>
      </c>
      <c r="AJ2098" s="15">
        <f t="shared" si="400"/>
        <v>-0.34557801426238927</v>
      </c>
      <c r="AK2098" s="15">
        <f t="shared" si="401"/>
        <v>-0.57281307343954613</v>
      </c>
      <c r="AL2098" s="15">
        <f t="shared" si="402"/>
        <v>-1.797541498954438</v>
      </c>
      <c r="AM2098" s="15">
        <f t="shared" si="403"/>
        <v>-1.2569818375265711</v>
      </c>
      <c r="AN2098" s="63">
        <f t="shared" si="426"/>
        <v>11.427189962028823</v>
      </c>
      <c r="AO2098" s="63">
        <f t="shared" si="426"/>
        <v>11.427367754312771</v>
      </c>
      <c r="AP2098" s="63">
        <f t="shared" si="426"/>
        <v>11.428089863368749</v>
      </c>
      <c r="AQ2098" s="63">
        <f t="shared" si="426"/>
        <v>11.431011199874796</v>
      </c>
      <c r="AR2098" s="63">
        <f t="shared" si="426"/>
        <v>11.442647265439536</v>
      </c>
      <c r="AS2098" s="63">
        <f t="shared" si="426"/>
        <v>11.486445582434989</v>
      </c>
      <c r="AT2098" s="63">
        <f t="shared" si="426"/>
        <v>11.626608381821566</v>
      </c>
      <c r="AU2098" s="63">
        <f t="shared" si="404"/>
        <v>11.961094544128683</v>
      </c>
      <c r="AV2098" s="217">
        <f t="shared" si="405"/>
        <v>-1.1469132254240177E-2</v>
      </c>
      <c r="AW2098" s="218">
        <f t="shared" si="406"/>
        <v>-9999</v>
      </c>
      <c r="AX2098" s="219">
        <f t="shared" si="407"/>
        <v>0</v>
      </c>
      <c r="AY2098" s="218">
        <f t="shared" si="408"/>
        <v>-9999</v>
      </c>
      <c r="AZ2098" s="63"/>
      <c r="BA2098" s="15">
        <f t="shared" si="409"/>
        <v>-2.7356411602726298E-3</v>
      </c>
      <c r="BB2098" s="15">
        <f t="shared" si="410"/>
        <v>0.4029668420013125</v>
      </c>
      <c r="BC2098" s="15">
        <f t="shared" si="411"/>
        <v>-0.61751157847624083</v>
      </c>
      <c r="BD2098" s="15">
        <f t="shared" si="412"/>
        <v>-0.10652366954492806</v>
      </c>
      <c r="BE2098" s="15">
        <f t="shared" si="413"/>
        <v>-2.965028905258007</v>
      </c>
      <c r="BF2098" s="15">
        <f t="shared" si="414"/>
        <v>-11.297910949131783</v>
      </c>
      <c r="BG2098" s="63">
        <f t="shared" si="427"/>
        <v>9.7786993762034928</v>
      </c>
      <c r="BH2098" s="63">
        <f t="shared" si="427"/>
        <v>9.7894726175737006</v>
      </c>
      <c r="BI2098" s="63">
        <f t="shared" si="427"/>
        <v>9.7705253791329838</v>
      </c>
      <c r="BJ2098" s="63">
        <f t="shared" si="427"/>
        <v>9.8039400735741484</v>
      </c>
      <c r="BK2098" s="63">
        <f t="shared" si="427"/>
        <v>9.7452814473518927</v>
      </c>
      <c r="BL2098" s="63">
        <f t="shared" si="427"/>
        <v>9.8491703599934741</v>
      </c>
      <c r="BM2098" s="63">
        <f t="shared" si="427"/>
        <v>9.6676216473938421</v>
      </c>
      <c r="BN2098" s="63">
        <f t="shared" si="415"/>
        <v>9.9950024885659339</v>
      </c>
      <c r="BO2098" s="63"/>
      <c r="BP2098" s="63"/>
    </row>
    <row r="2099" spans="27:68" x14ac:dyDescent="0.2">
      <c r="AA2099" s="217">
        <f t="shared" si="394"/>
        <v>-8.7334910939675485E-3</v>
      </c>
      <c r="AB2099" s="218">
        <f t="shared" si="395"/>
        <v>8.7334910939675485E-3</v>
      </c>
      <c r="AC2099" s="218">
        <f t="shared" si="396"/>
        <v>0</v>
      </c>
      <c r="AD2099" s="219">
        <f t="shared" si="397"/>
        <v>0</v>
      </c>
      <c r="AH2099" s="15">
        <f t="shared" si="398"/>
        <v>-2.9058447674383151E-2</v>
      </c>
      <c r="AI2099" s="15">
        <f t="shared" si="399"/>
        <v>0.86784475089518831</v>
      </c>
      <c r="AJ2099" s="15">
        <f t="shared" si="400"/>
        <v>-0.34557801426238927</v>
      </c>
      <c r="AK2099" s="15">
        <f t="shared" si="401"/>
        <v>-0.57281307343954613</v>
      </c>
      <c r="AL2099" s="15">
        <f t="shared" si="402"/>
        <v>-1.797541498954438</v>
      </c>
      <c r="AM2099" s="15">
        <f t="shared" si="403"/>
        <v>-1.2569818375265711</v>
      </c>
      <c r="AN2099" s="63">
        <f t="shared" si="426"/>
        <v>11.427189962028823</v>
      </c>
      <c r="AO2099" s="63">
        <f t="shared" si="426"/>
        <v>11.427367754312771</v>
      </c>
      <c r="AP2099" s="63">
        <f t="shared" si="426"/>
        <v>11.428089863368749</v>
      </c>
      <c r="AQ2099" s="63">
        <f t="shared" si="426"/>
        <v>11.431011199874796</v>
      </c>
      <c r="AR2099" s="63">
        <f t="shared" si="426"/>
        <v>11.442647265439536</v>
      </c>
      <c r="AS2099" s="63">
        <f t="shared" si="426"/>
        <v>11.486445582434989</v>
      </c>
      <c r="AT2099" s="63">
        <f t="shared" si="426"/>
        <v>11.626608381821566</v>
      </c>
      <c r="AU2099" s="63">
        <f t="shared" si="404"/>
        <v>11.961094544128683</v>
      </c>
      <c r="AV2099" s="217">
        <f t="shared" si="405"/>
        <v>-1.1469132254240177E-2</v>
      </c>
      <c r="AW2099" s="218">
        <f t="shared" si="406"/>
        <v>-9999</v>
      </c>
      <c r="AX2099" s="219">
        <f t="shared" si="407"/>
        <v>0</v>
      </c>
      <c r="AY2099" s="218">
        <f t="shared" si="408"/>
        <v>-9999</v>
      </c>
      <c r="AZ2099" s="63"/>
      <c r="BA2099" s="15">
        <f t="shared" si="409"/>
        <v>-2.7356411602726298E-3</v>
      </c>
      <c r="BB2099" s="15">
        <f t="shared" si="410"/>
        <v>0.4029668420013125</v>
      </c>
      <c r="BC2099" s="15">
        <f t="shared" si="411"/>
        <v>-0.61751157847624083</v>
      </c>
      <c r="BD2099" s="15">
        <f t="shared" si="412"/>
        <v>-0.10652366954492806</v>
      </c>
      <c r="BE2099" s="15">
        <f t="shared" si="413"/>
        <v>-2.965028905258007</v>
      </c>
      <c r="BF2099" s="15">
        <f t="shared" si="414"/>
        <v>-11.297910949131783</v>
      </c>
      <c r="BG2099" s="63">
        <f t="shared" si="427"/>
        <v>9.7786993762034928</v>
      </c>
      <c r="BH2099" s="63">
        <f t="shared" si="427"/>
        <v>9.7894726175737006</v>
      </c>
      <c r="BI2099" s="63">
        <f t="shared" si="427"/>
        <v>9.7705253791329838</v>
      </c>
      <c r="BJ2099" s="63">
        <f t="shared" si="427"/>
        <v>9.8039400735741484</v>
      </c>
      <c r="BK2099" s="63">
        <f t="shared" si="427"/>
        <v>9.7452814473518927</v>
      </c>
      <c r="BL2099" s="63">
        <f t="shared" si="427"/>
        <v>9.8491703599934741</v>
      </c>
      <c r="BM2099" s="63">
        <f t="shared" si="427"/>
        <v>9.6676216473938421</v>
      </c>
      <c r="BN2099" s="63">
        <f t="shared" si="415"/>
        <v>9.9950024885659339</v>
      </c>
      <c r="BO2099" s="63"/>
      <c r="BP2099" s="63"/>
    </row>
    <row r="2100" spans="27:68" x14ac:dyDescent="0.2">
      <c r="AA2100" s="217">
        <f t="shared" si="394"/>
        <v>-8.7334910939675485E-3</v>
      </c>
      <c r="AB2100" s="218">
        <f t="shared" si="395"/>
        <v>8.7334910939675485E-3</v>
      </c>
      <c r="AC2100" s="218">
        <f t="shared" si="396"/>
        <v>0</v>
      </c>
      <c r="AD2100" s="219">
        <f t="shared" si="397"/>
        <v>0</v>
      </c>
      <c r="AH2100" s="15">
        <f t="shared" si="398"/>
        <v>-2.9058447674383151E-2</v>
      </c>
      <c r="AI2100" s="15">
        <f t="shared" si="399"/>
        <v>0.86784475089518831</v>
      </c>
      <c r="AJ2100" s="15">
        <f t="shared" si="400"/>
        <v>-0.34557801426238927</v>
      </c>
      <c r="AK2100" s="15">
        <f t="shared" si="401"/>
        <v>-0.57281307343954613</v>
      </c>
      <c r="AL2100" s="15">
        <f t="shared" si="402"/>
        <v>-1.797541498954438</v>
      </c>
      <c r="AM2100" s="15">
        <f t="shared" si="403"/>
        <v>-1.2569818375265711</v>
      </c>
      <c r="AN2100" s="63">
        <f t="shared" si="426"/>
        <v>11.427189962028823</v>
      </c>
      <c r="AO2100" s="63">
        <f t="shared" si="426"/>
        <v>11.427367754312771</v>
      </c>
      <c r="AP2100" s="63">
        <f t="shared" si="426"/>
        <v>11.428089863368749</v>
      </c>
      <c r="AQ2100" s="63">
        <f t="shared" si="426"/>
        <v>11.431011199874796</v>
      </c>
      <c r="AR2100" s="63">
        <f t="shared" si="426"/>
        <v>11.442647265439536</v>
      </c>
      <c r="AS2100" s="63">
        <f t="shared" si="426"/>
        <v>11.486445582434989</v>
      </c>
      <c r="AT2100" s="63">
        <f t="shared" si="426"/>
        <v>11.626608381821566</v>
      </c>
      <c r="AU2100" s="63">
        <f t="shared" si="404"/>
        <v>11.961094544128683</v>
      </c>
      <c r="AV2100" s="217">
        <f t="shared" si="405"/>
        <v>-1.1469132254240177E-2</v>
      </c>
      <c r="AW2100" s="218">
        <f t="shared" si="406"/>
        <v>-9999</v>
      </c>
      <c r="AX2100" s="219">
        <f t="shared" si="407"/>
        <v>0</v>
      </c>
      <c r="AY2100" s="218">
        <f t="shared" si="408"/>
        <v>-9999</v>
      </c>
      <c r="AZ2100" s="63"/>
      <c r="BA2100" s="15">
        <f t="shared" si="409"/>
        <v>-2.7356411602726298E-3</v>
      </c>
      <c r="BB2100" s="15">
        <f t="shared" si="410"/>
        <v>0.4029668420013125</v>
      </c>
      <c r="BC2100" s="15">
        <f t="shared" si="411"/>
        <v>-0.61751157847624083</v>
      </c>
      <c r="BD2100" s="15">
        <f t="shared" si="412"/>
        <v>-0.10652366954492806</v>
      </c>
      <c r="BE2100" s="15">
        <f t="shared" si="413"/>
        <v>-2.965028905258007</v>
      </c>
      <c r="BF2100" s="15">
        <f t="shared" si="414"/>
        <v>-11.297910949131783</v>
      </c>
      <c r="BG2100" s="63">
        <f t="shared" si="427"/>
        <v>9.7786993762034928</v>
      </c>
      <c r="BH2100" s="63">
        <f t="shared" si="427"/>
        <v>9.7894726175737006</v>
      </c>
      <c r="BI2100" s="63">
        <f t="shared" si="427"/>
        <v>9.7705253791329838</v>
      </c>
      <c r="BJ2100" s="63">
        <f t="shared" si="427"/>
        <v>9.8039400735741484</v>
      </c>
      <c r="BK2100" s="63">
        <f t="shared" si="427"/>
        <v>9.7452814473518927</v>
      </c>
      <c r="BL2100" s="63">
        <f t="shared" si="427"/>
        <v>9.8491703599934741</v>
      </c>
      <c r="BM2100" s="63">
        <f t="shared" si="427"/>
        <v>9.6676216473938421</v>
      </c>
      <c r="BN2100" s="63">
        <f t="shared" si="415"/>
        <v>9.9950024885659339</v>
      </c>
      <c r="BO2100" s="63"/>
      <c r="BP2100" s="63"/>
    </row>
    <row r="2101" spans="27:68" x14ac:dyDescent="0.2">
      <c r="AA2101" s="217">
        <f t="shared" ref="AA2101:AA2164" si="428">AB$3+AB$4*Z2101+AB$5*Z2101^2+AH2101</f>
        <v>-8.7334910939675485E-3</v>
      </c>
      <c r="AB2101" s="218">
        <f t="shared" ref="AB2101:AB2164" si="429">+G2101-AA2101</f>
        <v>8.7334910939675485E-3</v>
      </c>
      <c r="AC2101" s="218">
        <f t="shared" ref="AC2101:AC2164" si="430">+G2101-P2101</f>
        <v>0</v>
      </c>
      <c r="AD2101" s="219">
        <f t="shared" ref="AD2101:AD2164" si="431">U2101*(G2101-AA2101)^2</f>
        <v>0</v>
      </c>
      <c r="AH2101" s="15">
        <f t="shared" ref="AH2101:AH2164" si="432">$AB$6*($AB$11/AI2101*AJ2101+$AB$12)</f>
        <v>-2.9058447674383151E-2</v>
      </c>
      <c r="AI2101" s="15">
        <f t="shared" ref="AI2101:AI2164" si="433">1+$AB$7*COS(AL2101)</f>
        <v>0.86784475089518831</v>
      </c>
      <c r="AJ2101" s="15">
        <f t="shared" ref="AJ2101:AJ2164" si="434">SIN(AL2101+RADIANS($AB$9))</f>
        <v>-0.34557801426238927</v>
      </c>
      <c r="AK2101" s="15">
        <f t="shared" ref="AK2101:AK2164" si="435">$AB$7*SIN(AL2101)</f>
        <v>-0.57281307343954613</v>
      </c>
      <c r="AL2101" s="15">
        <f t="shared" ref="AL2101:AL2164" si="436">2*ATAN(AM2101)</f>
        <v>-1.797541498954438</v>
      </c>
      <c r="AM2101" s="15">
        <f t="shared" ref="AM2101:AM2164" si="437">TAN(AN2101/2)*SQRT((1+$AB$7)/(1-$AB$7))</f>
        <v>-1.2569818375265711</v>
      </c>
      <c r="AN2101" s="63">
        <f t="shared" ref="AN2101:AT2110" si="438">$AU2101+$AB$7*SIN(AO2101)</f>
        <v>11.427189962028823</v>
      </c>
      <c r="AO2101" s="63">
        <f t="shared" si="438"/>
        <v>11.427367754312771</v>
      </c>
      <c r="AP2101" s="63">
        <f t="shared" si="438"/>
        <v>11.428089863368749</v>
      </c>
      <c r="AQ2101" s="63">
        <f t="shared" si="438"/>
        <v>11.431011199874796</v>
      </c>
      <c r="AR2101" s="63">
        <f t="shared" si="438"/>
        <v>11.442647265439536</v>
      </c>
      <c r="AS2101" s="63">
        <f t="shared" si="438"/>
        <v>11.486445582434989</v>
      </c>
      <c r="AT2101" s="63">
        <f t="shared" si="438"/>
        <v>11.626608381821566</v>
      </c>
      <c r="AU2101" s="63">
        <f t="shared" ref="AU2101:AU2164" si="439">RADIANS($AB$9)+$AB$18*(F2101-AB$15)</f>
        <v>11.961094544128683</v>
      </c>
      <c r="AV2101" s="217">
        <f t="shared" ref="AV2101:AV2164" si="440">AA2101+BA2101</f>
        <v>-1.1469132254240177E-2</v>
      </c>
      <c r="AW2101" s="218">
        <f t="shared" ref="AW2101:AW2164" si="441">IF(U2101&lt;&gt;0,G2101-AV2101,-9999)</f>
        <v>-9999</v>
      </c>
      <c r="AX2101" s="219">
        <f t="shared" ref="AX2101:AX2164" si="442">U2101*AW2101^2</f>
        <v>0</v>
      </c>
      <c r="AY2101" s="218">
        <f t="shared" ref="AY2101:AY2164" si="443">IF(U2101&lt;&gt;0,G2101-AH2101-BA2101,-9999)</f>
        <v>-9999</v>
      </c>
      <c r="AZ2101" s="63"/>
      <c r="BA2101" s="15">
        <f t="shared" ref="BA2101:BA2164" si="444">$BB$6*($BB$11/BB2101*BC2101+$BB$12)</f>
        <v>-2.7356411602726298E-3</v>
      </c>
      <c r="BB2101" s="15">
        <f t="shared" ref="BB2101:BB2164" si="445">1+$BB$7*COS(BE2101)</f>
        <v>0.4029668420013125</v>
      </c>
      <c r="BC2101" s="15">
        <f t="shared" ref="BC2101:BC2164" si="446">SIN(BE2101+RADIANS($BB$9))</f>
        <v>-0.61751157847624083</v>
      </c>
      <c r="BD2101" s="15">
        <f t="shared" ref="BD2101:BD2164" si="447">$BB$7*SIN(BE2101)</f>
        <v>-0.10652366954492806</v>
      </c>
      <c r="BE2101" s="15">
        <f t="shared" ref="BE2101:BE2164" si="448">2*ATAN(BF2101)</f>
        <v>-2.965028905258007</v>
      </c>
      <c r="BF2101" s="15">
        <f t="shared" ref="BF2101:BF2164" si="449">TAN(BG2101/2)*SQRT((1+$BB$7)/(1-$BB$7))</f>
        <v>-11.297910949131783</v>
      </c>
      <c r="BG2101" s="63">
        <f t="shared" ref="BG2101:BM2110" si="450">$BN2101+$BB$7*SIN(BH2101)</f>
        <v>9.7786993762034928</v>
      </c>
      <c r="BH2101" s="63">
        <f t="shared" si="450"/>
        <v>9.7894726175737006</v>
      </c>
      <c r="BI2101" s="63">
        <f t="shared" si="450"/>
        <v>9.7705253791329838</v>
      </c>
      <c r="BJ2101" s="63">
        <f t="shared" si="450"/>
        <v>9.8039400735741484</v>
      </c>
      <c r="BK2101" s="63">
        <f t="shared" si="450"/>
        <v>9.7452814473518927</v>
      </c>
      <c r="BL2101" s="63">
        <f t="shared" si="450"/>
        <v>9.8491703599934741</v>
      </c>
      <c r="BM2101" s="63">
        <f t="shared" si="450"/>
        <v>9.6676216473938421</v>
      </c>
      <c r="BN2101" s="63">
        <f t="shared" ref="BN2101:BN2164" si="451">RADIANS($BB$9)+$BB$18*(F2101-BB$15)</f>
        <v>9.9950024885659339</v>
      </c>
      <c r="BO2101" s="63"/>
      <c r="BP2101" s="63"/>
    </row>
    <row r="2102" spans="27:68" x14ac:dyDescent="0.2">
      <c r="AA2102" s="217">
        <f t="shared" si="428"/>
        <v>-8.7334910939675485E-3</v>
      </c>
      <c r="AB2102" s="218">
        <f t="shared" si="429"/>
        <v>8.7334910939675485E-3</v>
      </c>
      <c r="AC2102" s="218">
        <f t="shared" si="430"/>
        <v>0</v>
      </c>
      <c r="AD2102" s="219">
        <f t="shared" si="431"/>
        <v>0</v>
      </c>
      <c r="AH2102" s="15">
        <f t="shared" si="432"/>
        <v>-2.9058447674383151E-2</v>
      </c>
      <c r="AI2102" s="15">
        <f t="shared" si="433"/>
        <v>0.86784475089518831</v>
      </c>
      <c r="AJ2102" s="15">
        <f t="shared" si="434"/>
        <v>-0.34557801426238927</v>
      </c>
      <c r="AK2102" s="15">
        <f t="shared" si="435"/>
        <v>-0.57281307343954613</v>
      </c>
      <c r="AL2102" s="15">
        <f t="shared" si="436"/>
        <v>-1.797541498954438</v>
      </c>
      <c r="AM2102" s="15">
        <f t="shared" si="437"/>
        <v>-1.2569818375265711</v>
      </c>
      <c r="AN2102" s="63">
        <f t="shared" si="438"/>
        <v>11.427189962028823</v>
      </c>
      <c r="AO2102" s="63">
        <f t="shared" si="438"/>
        <v>11.427367754312771</v>
      </c>
      <c r="AP2102" s="63">
        <f t="shared" si="438"/>
        <v>11.428089863368749</v>
      </c>
      <c r="AQ2102" s="63">
        <f t="shared" si="438"/>
        <v>11.431011199874796</v>
      </c>
      <c r="AR2102" s="63">
        <f t="shared" si="438"/>
        <v>11.442647265439536</v>
      </c>
      <c r="AS2102" s="63">
        <f t="shared" si="438"/>
        <v>11.486445582434989</v>
      </c>
      <c r="AT2102" s="63">
        <f t="shared" si="438"/>
        <v>11.626608381821566</v>
      </c>
      <c r="AU2102" s="63">
        <f t="shared" si="439"/>
        <v>11.961094544128683</v>
      </c>
      <c r="AV2102" s="217">
        <f t="shared" si="440"/>
        <v>-1.1469132254240177E-2</v>
      </c>
      <c r="AW2102" s="218">
        <f t="shared" si="441"/>
        <v>-9999</v>
      </c>
      <c r="AX2102" s="219">
        <f t="shared" si="442"/>
        <v>0</v>
      </c>
      <c r="AY2102" s="218">
        <f t="shared" si="443"/>
        <v>-9999</v>
      </c>
      <c r="AZ2102" s="63"/>
      <c r="BA2102" s="15">
        <f t="shared" si="444"/>
        <v>-2.7356411602726298E-3</v>
      </c>
      <c r="BB2102" s="15">
        <f t="shared" si="445"/>
        <v>0.4029668420013125</v>
      </c>
      <c r="BC2102" s="15">
        <f t="shared" si="446"/>
        <v>-0.61751157847624083</v>
      </c>
      <c r="BD2102" s="15">
        <f t="shared" si="447"/>
        <v>-0.10652366954492806</v>
      </c>
      <c r="BE2102" s="15">
        <f t="shared" si="448"/>
        <v>-2.965028905258007</v>
      </c>
      <c r="BF2102" s="15">
        <f t="shared" si="449"/>
        <v>-11.297910949131783</v>
      </c>
      <c r="BG2102" s="63">
        <f t="shared" si="450"/>
        <v>9.7786993762034928</v>
      </c>
      <c r="BH2102" s="63">
        <f t="shared" si="450"/>
        <v>9.7894726175737006</v>
      </c>
      <c r="BI2102" s="63">
        <f t="shared" si="450"/>
        <v>9.7705253791329838</v>
      </c>
      <c r="BJ2102" s="63">
        <f t="shared" si="450"/>
        <v>9.8039400735741484</v>
      </c>
      <c r="BK2102" s="63">
        <f t="shared" si="450"/>
        <v>9.7452814473518927</v>
      </c>
      <c r="BL2102" s="63">
        <f t="shared" si="450"/>
        <v>9.8491703599934741</v>
      </c>
      <c r="BM2102" s="63">
        <f t="shared" si="450"/>
        <v>9.6676216473938421</v>
      </c>
      <c r="BN2102" s="63">
        <f t="shared" si="451"/>
        <v>9.9950024885659339</v>
      </c>
      <c r="BO2102" s="63"/>
      <c r="BP2102" s="63"/>
    </row>
    <row r="2103" spans="27:68" x14ac:dyDescent="0.2">
      <c r="AA2103" s="217">
        <f t="shared" si="428"/>
        <v>-8.7334910939675485E-3</v>
      </c>
      <c r="AB2103" s="218">
        <f t="shared" si="429"/>
        <v>8.7334910939675485E-3</v>
      </c>
      <c r="AC2103" s="218">
        <f t="shared" si="430"/>
        <v>0</v>
      </c>
      <c r="AD2103" s="219">
        <f t="shared" si="431"/>
        <v>0</v>
      </c>
      <c r="AH2103" s="15">
        <f t="shared" si="432"/>
        <v>-2.9058447674383151E-2</v>
      </c>
      <c r="AI2103" s="15">
        <f t="shared" si="433"/>
        <v>0.86784475089518831</v>
      </c>
      <c r="AJ2103" s="15">
        <f t="shared" si="434"/>
        <v>-0.34557801426238927</v>
      </c>
      <c r="AK2103" s="15">
        <f t="shared" si="435"/>
        <v>-0.57281307343954613</v>
      </c>
      <c r="AL2103" s="15">
        <f t="shared" si="436"/>
        <v>-1.797541498954438</v>
      </c>
      <c r="AM2103" s="15">
        <f t="shared" si="437"/>
        <v>-1.2569818375265711</v>
      </c>
      <c r="AN2103" s="63">
        <f t="shared" si="438"/>
        <v>11.427189962028823</v>
      </c>
      <c r="AO2103" s="63">
        <f t="shared" si="438"/>
        <v>11.427367754312771</v>
      </c>
      <c r="AP2103" s="63">
        <f t="shared" si="438"/>
        <v>11.428089863368749</v>
      </c>
      <c r="AQ2103" s="63">
        <f t="shared" si="438"/>
        <v>11.431011199874796</v>
      </c>
      <c r="AR2103" s="63">
        <f t="shared" si="438"/>
        <v>11.442647265439536</v>
      </c>
      <c r="AS2103" s="63">
        <f t="shared" si="438"/>
        <v>11.486445582434989</v>
      </c>
      <c r="AT2103" s="63">
        <f t="shared" si="438"/>
        <v>11.626608381821566</v>
      </c>
      <c r="AU2103" s="63">
        <f t="shared" si="439"/>
        <v>11.961094544128683</v>
      </c>
      <c r="AV2103" s="217">
        <f t="shared" si="440"/>
        <v>-1.1469132254240177E-2</v>
      </c>
      <c r="AW2103" s="218">
        <f t="shared" si="441"/>
        <v>-9999</v>
      </c>
      <c r="AX2103" s="219">
        <f t="shared" si="442"/>
        <v>0</v>
      </c>
      <c r="AY2103" s="218">
        <f t="shared" si="443"/>
        <v>-9999</v>
      </c>
      <c r="AZ2103" s="63"/>
      <c r="BA2103" s="15">
        <f t="shared" si="444"/>
        <v>-2.7356411602726298E-3</v>
      </c>
      <c r="BB2103" s="15">
        <f t="shared" si="445"/>
        <v>0.4029668420013125</v>
      </c>
      <c r="BC2103" s="15">
        <f t="shared" si="446"/>
        <v>-0.61751157847624083</v>
      </c>
      <c r="BD2103" s="15">
        <f t="shared" si="447"/>
        <v>-0.10652366954492806</v>
      </c>
      <c r="BE2103" s="15">
        <f t="shared" si="448"/>
        <v>-2.965028905258007</v>
      </c>
      <c r="BF2103" s="15">
        <f t="shared" si="449"/>
        <v>-11.297910949131783</v>
      </c>
      <c r="BG2103" s="63">
        <f t="shared" si="450"/>
        <v>9.7786993762034928</v>
      </c>
      <c r="BH2103" s="63">
        <f t="shared" si="450"/>
        <v>9.7894726175737006</v>
      </c>
      <c r="BI2103" s="63">
        <f t="shared" si="450"/>
        <v>9.7705253791329838</v>
      </c>
      <c r="BJ2103" s="63">
        <f t="shared" si="450"/>
        <v>9.8039400735741484</v>
      </c>
      <c r="BK2103" s="63">
        <f t="shared" si="450"/>
        <v>9.7452814473518927</v>
      </c>
      <c r="BL2103" s="63">
        <f t="shared" si="450"/>
        <v>9.8491703599934741</v>
      </c>
      <c r="BM2103" s="63">
        <f t="shared" si="450"/>
        <v>9.6676216473938421</v>
      </c>
      <c r="BN2103" s="63">
        <f t="shared" si="451"/>
        <v>9.9950024885659339</v>
      </c>
      <c r="BO2103" s="63"/>
      <c r="BP2103" s="63"/>
    </row>
    <row r="2104" spans="27:68" x14ac:dyDescent="0.2">
      <c r="AA2104" s="217">
        <f t="shared" si="428"/>
        <v>-8.7334910939675485E-3</v>
      </c>
      <c r="AB2104" s="218">
        <f t="shared" si="429"/>
        <v>8.7334910939675485E-3</v>
      </c>
      <c r="AC2104" s="218">
        <f t="shared" si="430"/>
        <v>0</v>
      </c>
      <c r="AD2104" s="219">
        <f t="shared" si="431"/>
        <v>0</v>
      </c>
      <c r="AH2104" s="15">
        <f t="shared" si="432"/>
        <v>-2.9058447674383151E-2</v>
      </c>
      <c r="AI2104" s="15">
        <f t="shared" si="433"/>
        <v>0.86784475089518831</v>
      </c>
      <c r="AJ2104" s="15">
        <f t="shared" si="434"/>
        <v>-0.34557801426238927</v>
      </c>
      <c r="AK2104" s="15">
        <f t="shared" si="435"/>
        <v>-0.57281307343954613</v>
      </c>
      <c r="AL2104" s="15">
        <f t="shared" si="436"/>
        <v>-1.797541498954438</v>
      </c>
      <c r="AM2104" s="15">
        <f t="shared" si="437"/>
        <v>-1.2569818375265711</v>
      </c>
      <c r="AN2104" s="63">
        <f t="shared" si="438"/>
        <v>11.427189962028823</v>
      </c>
      <c r="AO2104" s="63">
        <f t="shared" si="438"/>
        <v>11.427367754312771</v>
      </c>
      <c r="AP2104" s="63">
        <f t="shared" si="438"/>
        <v>11.428089863368749</v>
      </c>
      <c r="AQ2104" s="63">
        <f t="shared" si="438"/>
        <v>11.431011199874796</v>
      </c>
      <c r="AR2104" s="63">
        <f t="shared" si="438"/>
        <v>11.442647265439536</v>
      </c>
      <c r="AS2104" s="63">
        <f t="shared" si="438"/>
        <v>11.486445582434989</v>
      </c>
      <c r="AT2104" s="63">
        <f t="shared" si="438"/>
        <v>11.626608381821566</v>
      </c>
      <c r="AU2104" s="63">
        <f t="shared" si="439"/>
        <v>11.961094544128683</v>
      </c>
      <c r="AV2104" s="217">
        <f t="shared" si="440"/>
        <v>-1.1469132254240177E-2</v>
      </c>
      <c r="AW2104" s="218">
        <f t="shared" si="441"/>
        <v>-9999</v>
      </c>
      <c r="AX2104" s="219">
        <f t="shared" si="442"/>
        <v>0</v>
      </c>
      <c r="AY2104" s="218">
        <f t="shared" si="443"/>
        <v>-9999</v>
      </c>
      <c r="AZ2104" s="63"/>
      <c r="BA2104" s="15">
        <f t="shared" si="444"/>
        <v>-2.7356411602726298E-3</v>
      </c>
      <c r="BB2104" s="15">
        <f t="shared" si="445"/>
        <v>0.4029668420013125</v>
      </c>
      <c r="BC2104" s="15">
        <f t="shared" si="446"/>
        <v>-0.61751157847624083</v>
      </c>
      <c r="BD2104" s="15">
        <f t="shared" si="447"/>
        <v>-0.10652366954492806</v>
      </c>
      <c r="BE2104" s="15">
        <f t="shared" si="448"/>
        <v>-2.965028905258007</v>
      </c>
      <c r="BF2104" s="15">
        <f t="shared" si="449"/>
        <v>-11.297910949131783</v>
      </c>
      <c r="BG2104" s="63">
        <f t="shared" si="450"/>
        <v>9.7786993762034928</v>
      </c>
      <c r="BH2104" s="63">
        <f t="shared" si="450"/>
        <v>9.7894726175737006</v>
      </c>
      <c r="BI2104" s="63">
        <f t="shared" si="450"/>
        <v>9.7705253791329838</v>
      </c>
      <c r="BJ2104" s="63">
        <f t="shared" si="450"/>
        <v>9.8039400735741484</v>
      </c>
      <c r="BK2104" s="63">
        <f t="shared" si="450"/>
        <v>9.7452814473518927</v>
      </c>
      <c r="BL2104" s="63">
        <f t="shared" si="450"/>
        <v>9.8491703599934741</v>
      </c>
      <c r="BM2104" s="63">
        <f t="shared" si="450"/>
        <v>9.6676216473938421</v>
      </c>
      <c r="BN2104" s="63">
        <f t="shared" si="451"/>
        <v>9.9950024885659339</v>
      </c>
      <c r="BO2104" s="63"/>
      <c r="BP2104" s="63"/>
    </row>
    <row r="2105" spans="27:68" x14ac:dyDescent="0.2">
      <c r="AA2105" s="217">
        <f t="shared" si="428"/>
        <v>-8.7334910939675485E-3</v>
      </c>
      <c r="AB2105" s="218">
        <f t="shared" si="429"/>
        <v>8.7334910939675485E-3</v>
      </c>
      <c r="AC2105" s="218">
        <f t="shared" si="430"/>
        <v>0</v>
      </c>
      <c r="AD2105" s="219">
        <f t="shared" si="431"/>
        <v>0</v>
      </c>
      <c r="AH2105" s="15">
        <f t="shared" si="432"/>
        <v>-2.9058447674383151E-2</v>
      </c>
      <c r="AI2105" s="15">
        <f t="shared" si="433"/>
        <v>0.86784475089518831</v>
      </c>
      <c r="AJ2105" s="15">
        <f t="shared" si="434"/>
        <v>-0.34557801426238927</v>
      </c>
      <c r="AK2105" s="15">
        <f t="shared" si="435"/>
        <v>-0.57281307343954613</v>
      </c>
      <c r="AL2105" s="15">
        <f t="shared" si="436"/>
        <v>-1.797541498954438</v>
      </c>
      <c r="AM2105" s="15">
        <f t="shared" si="437"/>
        <v>-1.2569818375265711</v>
      </c>
      <c r="AN2105" s="63">
        <f t="shared" si="438"/>
        <v>11.427189962028823</v>
      </c>
      <c r="AO2105" s="63">
        <f t="shared" si="438"/>
        <v>11.427367754312771</v>
      </c>
      <c r="AP2105" s="63">
        <f t="shared" si="438"/>
        <v>11.428089863368749</v>
      </c>
      <c r="AQ2105" s="63">
        <f t="shared" si="438"/>
        <v>11.431011199874796</v>
      </c>
      <c r="AR2105" s="63">
        <f t="shared" si="438"/>
        <v>11.442647265439536</v>
      </c>
      <c r="AS2105" s="63">
        <f t="shared" si="438"/>
        <v>11.486445582434989</v>
      </c>
      <c r="AT2105" s="63">
        <f t="shared" si="438"/>
        <v>11.626608381821566</v>
      </c>
      <c r="AU2105" s="63">
        <f t="shared" si="439"/>
        <v>11.961094544128683</v>
      </c>
      <c r="AV2105" s="217">
        <f t="shared" si="440"/>
        <v>-1.1469132254240177E-2</v>
      </c>
      <c r="AW2105" s="218">
        <f t="shared" si="441"/>
        <v>-9999</v>
      </c>
      <c r="AX2105" s="219">
        <f t="shared" si="442"/>
        <v>0</v>
      </c>
      <c r="AY2105" s="218">
        <f t="shared" si="443"/>
        <v>-9999</v>
      </c>
      <c r="AZ2105" s="63"/>
      <c r="BA2105" s="15">
        <f t="shared" si="444"/>
        <v>-2.7356411602726298E-3</v>
      </c>
      <c r="BB2105" s="15">
        <f t="shared" si="445"/>
        <v>0.4029668420013125</v>
      </c>
      <c r="BC2105" s="15">
        <f t="shared" si="446"/>
        <v>-0.61751157847624083</v>
      </c>
      <c r="BD2105" s="15">
        <f t="shared" si="447"/>
        <v>-0.10652366954492806</v>
      </c>
      <c r="BE2105" s="15">
        <f t="shared" si="448"/>
        <v>-2.965028905258007</v>
      </c>
      <c r="BF2105" s="15">
        <f t="shared" si="449"/>
        <v>-11.297910949131783</v>
      </c>
      <c r="BG2105" s="63">
        <f t="shared" si="450"/>
        <v>9.7786993762034928</v>
      </c>
      <c r="BH2105" s="63">
        <f t="shared" si="450"/>
        <v>9.7894726175737006</v>
      </c>
      <c r="BI2105" s="63">
        <f t="shared" si="450"/>
        <v>9.7705253791329838</v>
      </c>
      <c r="BJ2105" s="63">
        <f t="shared" si="450"/>
        <v>9.8039400735741484</v>
      </c>
      <c r="BK2105" s="63">
        <f t="shared" si="450"/>
        <v>9.7452814473518927</v>
      </c>
      <c r="BL2105" s="63">
        <f t="shared" si="450"/>
        <v>9.8491703599934741</v>
      </c>
      <c r="BM2105" s="63">
        <f t="shared" si="450"/>
        <v>9.6676216473938421</v>
      </c>
      <c r="BN2105" s="63">
        <f t="shared" si="451"/>
        <v>9.9950024885659339</v>
      </c>
      <c r="BO2105" s="63"/>
      <c r="BP2105" s="63"/>
    </row>
    <row r="2106" spans="27:68" x14ac:dyDescent="0.2">
      <c r="AA2106" s="217">
        <f t="shared" si="428"/>
        <v>-8.7334910939675485E-3</v>
      </c>
      <c r="AB2106" s="218">
        <f t="shared" si="429"/>
        <v>8.7334910939675485E-3</v>
      </c>
      <c r="AC2106" s="218">
        <f t="shared" si="430"/>
        <v>0</v>
      </c>
      <c r="AD2106" s="219">
        <f t="shared" si="431"/>
        <v>0</v>
      </c>
      <c r="AH2106" s="15">
        <f t="shared" si="432"/>
        <v>-2.9058447674383151E-2</v>
      </c>
      <c r="AI2106" s="15">
        <f t="shared" si="433"/>
        <v>0.86784475089518831</v>
      </c>
      <c r="AJ2106" s="15">
        <f t="shared" si="434"/>
        <v>-0.34557801426238927</v>
      </c>
      <c r="AK2106" s="15">
        <f t="shared" si="435"/>
        <v>-0.57281307343954613</v>
      </c>
      <c r="AL2106" s="15">
        <f t="shared" si="436"/>
        <v>-1.797541498954438</v>
      </c>
      <c r="AM2106" s="15">
        <f t="shared" si="437"/>
        <v>-1.2569818375265711</v>
      </c>
      <c r="AN2106" s="63">
        <f t="shared" si="438"/>
        <v>11.427189962028823</v>
      </c>
      <c r="AO2106" s="63">
        <f t="shared" si="438"/>
        <v>11.427367754312771</v>
      </c>
      <c r="AP2106" s="63">
        <f t="shared" si="438"/>
        <v>11.428089863368749</v>
      </c>
      <c r="AQ2106" s="63">
        <f t="shared" si="438"/>
        <v>11.431011199874796</v>
      </c>
      <c r="AR2106" s="63">
        <f t="shared" si="438"/>
        <v>11.442647265439536</v>
      </c>
      <c r="AS2106" s="63">
        <f t="shared" si="438"/>
        <v>11.486445582434989</v>
      </c>
      <c r="AT2106" s="63">
        <f t="shared" si="438"/>
        <v>11.626608381821566</v>
      </c>
      <c r="AU2106" s="63">
        <f t="shared" si="439"/>
        <v>11.961094544128683</v>
      </c>
      <c r="AV2106" s="217">
        <f t="shared" si="440"/>
        <v>-1.1469132254240177E-2</v>
      </c>
      <c r="AW2106" s="218">
        <f t="shared" si="441"/>
        <v>-9999</v>
      </c>
      <c r="AX2106" s="219">
        <f t="shared" si="442"/>
        <v>0</v>
      </c>
      <c r="AY2106" s="218">
        <f t="shared" si="443"/>
        <v>-9999</v>
      </c>
      <c r="AZ2106" s="63"/>
      <c r="BA2106" s="15">
        <f t="shared" si="444"/>
        <v>-2.7356411602726298E-3</v>
      </c>
      <c r="BB2106" s="15">
        <f t="shared" si="445"/>
        <v>0.4029668420013125</v>
      </c>
      <c r="BC2106" s="15">
        <f t="shared" si="446"/>
        <v>-0.61751157847624083</v>
      </c>
      <c r="BD2106" s="15">
        <f t="shared" si="447"/>
        <v>-0.10652366954492806</v>
      </c>
      <c r="BE2106" s="15">
        <f t="shared" si="448"/>
        <v>-2.965028905258007</v>
      </c>
      <c r="BF2106" s="15">
        <f t="shared" si="449"/>
        <v>-11.297910949131783</v>
      </c>
      <c r="BG2106" s="63">
        <f t="shared" si="450"/>
        <v>9.7786993762034928</v>
      </c>
      <c r="BH2106" s="63">
        <f t="shared" si="450"/>
        <v>9.7894726175737006</v>
      </c>
      <c r="BI2106" s="63">
        <f t="shared" si="450"/>
        <v>9.7705253791329838</v>
      </c>
      <c r="BJ2106" s="63">
        <f t="shared" si="450"/>
        <v>9.8039400735741484</v>
      </c>
      <c r="BK2106" s="63">
        <f t="shared" si="450"/>
        <v>9.7452814473518927</v>
      </c>
      <c r="BL2106" s="63">
        <f t="shared" si="450"/>
        <v>9.8491703599934741</v>
      </c>
      <c r="BM2106" s="63">
        <f t="shared" si="450"/>
        <v>9.6676216473938421</v>
      </c>
      <c r="BN2106" s="63">
        <f t="shared" si="451"/>
        <v>9.9950024885659339</v>
      </c>
      <c r="BO2106" s="63"/>
      <c r="BP2106" s="63"/>
    </row>
    <row r="2107" spans="27:68" x14ac:dyDescent="0.2">
      <c r="AA2107" s="217">
        <f t="shared" si="428"/>
        <v>-8.7334910939675485E-3</v>
      </c>
      <c r="AB2107" s="218">
        <f t="shared" si="429"/>
        <v>8.7334910939675485E-3</v>
      </c>
      <c r="AC2107" s="218">
        <f t="shared" si="430"/>
        <v>0</v>
      </c>
      <c r="AD2107" s="219">
        <f t="shared" si="431"/>
        <v>0</v>
      </c>
      <c r="AH2107" s="15">
        <f t="shared" si="432"/>
        <v>-2.9058447674383151E-2</v>
      </c>
      <c r="AI2107" s="15">
        <f t="shared" si="433"/>
        <v>0.86784475089518831</v>
      </c>
      <c r="AJ2107" s="15">
        <f t="shared" si="434"/>
        <v>-0.34557801426238927</v>
      </c>
      <c r="AK2107" s="15">
        <f t="shared" si="435"/>
        <v>-0.57281307343954613</v>
      </c>
      <c r="AL2107" s="15">
        <f t="shared" si="436"/>
        <v>-1.797541498954438</v>
      </c>
      <c r="AM2107" s="15">
        <f t="shared" si="437"/>
        <v>-1.2569818375265711</v>
      </c>
      <c r="AN2107" s="63">
        <f t="shared" si="438"/>
        <v>11.427189962028823</v>
      </c>
      <c r="AO2107" s="63">
        <f t="shared" si="438"/>
        <v>11.427367754312771</v>
      </c>
      <c r="AP2107" s="63">
        <f t="shared" si="438"/>
        <v>11.428089863368749</v>
      </c>
      <c r="AQ2107" s="63">
        <f t="shared" si="438"/>
        <v>11.431011199874796</v>
      </c>
      <c r="AR2107" s="63">
        <f t="shared" si="438"/>
        <v>11.442647265439536</v>
      </c>
      <c r="AS2107" s="63">
        <f t="shared" si="438"/>
        <v>11.486445582434989</v>
      </c>
      <c r="AT2107" s="63">
        <f t="shared" si="438"/>
        <v>11.626608381821566</v>
      </c>
      <c r="AU2107" s="63">
        <f t="shared" si="439"/>
        <v>11.961094544128683</v>
      </c>
      <c r="AV2107" s="217">
        <f t="shared" si="440"/>
        <v>-1.1469132254240177E-2</v>
      </c>
      <c r="AW2107" s="218">
        <f t="shared" si="441"/>
        <v>-9999</v>
      </c>
      <c r="AX2107" s="219">
        <f t="shared" si="442"/>
        <v>0</v>
      </c>
      <c r="AY2107" s="218">
        <f t="shared" si="443"/>
        <v>-9999</v>
      </c>
      <c r="AZ2107" s="63"/>
      <c r="BA2107" s="15">
        <f t="shared" si="444"/>
        <v>-2.7356411602726298E-3</v>
      </c>
      <c r="BB2107" s="15">
        <f t="shared" si="445"/>
        <v>0.4029668420013125</v>
      </c>
      <c r="BC2107" s="15">
        <f t="shared" si="446"/>
        <v>-0.61751157847624083</v>
      </c>
      <c r="BD2107" s="15">
        <f t="shared" si="447"/>
        <v>-0.10652366954492806</v>
      </c>
      <c r="BE2107" s="15">
        <f t="shared" si="448"/>
        <v>-2.965028905258007</v>
      </c>
      <c r="BF2107" s="15">
        <f t="shared" si="449"/>
        <v>-11.297910949131783</v>
      </c>
      <c r="BG2107" s="63">
        <f t="shared" si="450"/>
        <v>9.7786993762034928</v>
      </c>
      <c r="BH2107" s="63">
        <f t="shared" si="450"/>
        <v>9.7894726175737006</v>
      </c>
      <c r="BI2107" s="63">
        <f t="shared" si="450"/>
        <v>9.7705253791329838</v>
      </c>
      <c r="BJ2107" s="63">
        <f t="shared" si="450"/>
        <v>9.8039400735741484</v>
      </c>
      <c r="BK2107" s="63">
        <f t="shared" si="450"/>
        <v>9.7452814473518927</v>
      </c>
      <c r="BL2107" s="63">
        <f t="shared" si="450"/>
        <v>9.8491703599934741</v>
      </c>
      <c r="BM2107" s="63">
        <f t="shared" si="450"/>
        <v>9.6676216473938421</v>
      </c>
      <c r="BN2107" s="63">
        <f t="shared" si="451"/>
        <v>9.9950024885659339</v>
      </c>
      <c r="BO2107" s="63"/>
      <c r="BP2107" s="63"/>
    </row>
    <row r="2108" spans="27:68" x14ac:dyDescent="0.2">
      <c r="AA2108" s="217">
        <f t="shared" si="428"/>
        <v>-8.7334910939675485E-3</v>
      </c>
      <c r="AB2108" s="218">
        <f t="shared" si="429"/>
        <v>8.7334910939675485E-3</v>
      </c>
      <c r="AC2108" s="218">
        <f t="shared" si="430"/>
        <v>0</v>
      </c>
      <c r="AD2108" s="219">
        <f t="shared" si="431"/>
        <v>0</v>
      </c>
      <c r="AH2108" s="15">
        <f t="shared" si="432"/>
        <v>-2.9058447674383151E-2</v>
      </c>
      <c r="AI2108" s="15">
        <f t="shared" si="433"/>
        <v>0.86784475089518831</v>
      </c>
      <c r="AJ2108" s="15">
        <f t="shared" si="434"/>
        <v>-0.34557801426238927</v>
      </c>
      <c r="AK2108" s="15">
        <f t="shared" si="435"/>
        <v>-0.57281307343954613</v>
      </c>
      <c r="AL2108" s="15">
        <f t="shared" si="436"/>
        <v>-1.797541498954438</v>
      </c>
      <c r="AM2108" s="15">
        <f t="shared" si="437"/>
        <v>-1.2569818375265711</v>
      </c>
      <c r="AN2108" s="63">
        <f t="shared" si="438"/>
        <v>11.427189962028823</v>
      </c>
      <c r="AO2108" s="63">
        <f t="shared" si="438"/>
        <v>11.427367754312771</v>
      </c>
      <c r="AP2108" s="63">
        <f t="shared" si="438"/>
        <v>11.428089863368749</v>
      </c>
      <c r="AQ2108" s="63">
        <f t="shared" si="438"/>
        <v>11.431011199874796</v>
      </c>
      <c r="AR2108" s="63">
        <f t="shared" si="438"/>
        <v>11.442647265439536</v>
      </c>
      <c r="AS2108" s="63">
        <f t="shared" si="438"/>
        <v>11.486445582434989</v>
      </c>
      <c r="AT2108" s="63">
        <f t="shared" si="438"/>
        <v>11.626608381821566</v>
      </c>
      <c r="AU2108" s="63">
        <f t="shared" si="439"/>
        <v>11.961094544128683</v>
      </c>
      <c r="AV2108" s="217">
        <f t="shared" si="440"/>
        <v>-1.1469132254240177E-2</v>
      </c>
      <c r="AW2108" s="218">
        <f t="shared" si="441"/>
        <v>-9999</v>
      </c>
      <c r="AX2108" s="219">
        <f t="shared" si="442"/>
        <v>0</v>
      </c>
      <c r="AY2108" s="218">
        <f t="shared" si="443"/>
        <v>-9999</v>
      </c>
      <c r="AZ2108" s="63"/>
      <c r="BA2108" s="15">
        <f t="shared" si="444"/>
        <v>-2.7356411602726298E-3</v>
      </c>
      <c r="BB2108" s="15">
        <f t="shared" si="445"/>
        <v>0.4029668420013125</v>
      </c>
      <c r="BC2108" s="15">
        <f t="shared" si="446"/>
        <v>-0.61751157847624083</v>
      </c>
      <c r="BD2108" s="15">
        <f t="shared" si="447"/>
        <v>-0.10652366954492806</v>
      </c>
      <c r="BE2108" s="15">
        <f t="shared" si="448"/>
        <v>-2.965028905258007</v>
      </c>
      <c r="BF2108" s="15">
        <f t="shared" si="449"/>
        <v>-11.297910949131783</v>
      </c>
      <c r="BG2108" s="63">
        <f t="shared" si="450"/>
        <v>9.7786993762034928</v>
      </c>
      <c r="BH2108" s="63">
        <f t="shared" si="450"/>
        <v>9.7894726175737006</v>
      </c>
      <c r="BI2108" s="63">
        <f t="shared" si="450"/>
        <v>9.7705253791329838</v>
      </c>
      <c r="BJ2108" s="63">
        <f t="shared" si="450"/>
        <v>9.8039400735741484</v>
      </c>
      <c r="BK2108" s="63">
        <f t="shared" si="450"/>
        <v>9.7452814473518927</v>
      </c>
      <c r="BL2108" s="63">
        <f t="shared" si="450"/>
        <v>9.8491703599934741</v>
      </c>
      <c r="BM2108" s="63">
        <f t="shared" si="450"/>
        <v>9.6676216473938421</v>
      </c>
      <c r="BN2108" s="63">
        <f t="shared" si="451"/>
        <v>9.9950024885659339</v>
      </c>
      <c r="BO2108" s="63"/>
      <c r="BP2108" s="63"/>
    </row>
    <row r="2109" spans="27:68" x14ac:dyDescent="0.2">
      <c r="AA2109" s="217">
        <f t="shared" si="428"/>
        <v>-8.7334910939675485E-3</v>
      </c>
      <c r="AB2109" s="218">
        <f t="shared" si="429"/>
        <v>8.7334910939675485E-3</v>
      </c>
      <c r="AC2109" s="218">
        <f t="shared" si="430"/>
        <v>0</v>
      </c>
      <c r="AD2109" s="219">
        <f t="shared" si="431"/>
        <v>0</v>
      </c>
      <c r="AH2109" s="15">
        <f t="shared" si="432"/>
        <v>-2.9058447674383151E-2</v>
      </c>
      <c r="AI2109" s="15">
        <f t="shared" si="433"/>
        <v>0.86784475089518831</v>
      </c>
      <c r="AJ2109" s="15">
        <f t="shared" si="434"/>
        <v>-0.34557801426238927</v>
      </c>
      <c r="AK2109" s="15">
        <f t="shared" si="435"/>
        <v>-0.57281307343954613</v>
      </c>
      <c r="AL2109" s="15">
        <f t="shared" si="436"/>
        <v>-1.797541498954438</v>
      </c>
      <c r="AM2109" s="15">
        <f t="shared" si="437"/>
        <v>-1.2569818375265711</v>
      </c>
      <c r="AN2109" s="63">
        <f t="shared" si="438"/>
        <v>11.427189962028823</v>
      </c>
      <c r="AO2109" s="63">
        <f t="shared" si="438"/>
        <v>11.427367754312771</v>
      </c>
      <c r="AP2109" s="63">
        <f t="shared" si="438"/>
        <v>11.428089863368749</v>
      </c>
      <c r="AQ2109" s="63">
        <f t="shared" si="438"/>
        <v>11.431011199874796</v>
      </c>
      <c r="AR2109" s="63">
        <f t="shared" si="438"/>
        <v>11.442647265439536</v>
      </c>
      <c r="AS2109" s="63">
        <f t="shared" si="438"/>
        <v>11.486445582434989</v>
      </c>
      <c r="AT2109" s="63">
        <f t="shared" si="438"/>
        <v>11.626608381821566</v>
      </c>
      <c r="AU2109" s="63">
        <f t="shared" si="439"/>
        <v>11.961094544128683</v>
      </c>
      <c r="AV2109" s="217">
        <f t="shared" si="440"/>
        <v>-1.1469132254240177E-2</v>
      </c>
      <c r="AW2109" s="218">
        <f t="shared" si="441"/>
        <v>-9999</v>
      </c>
      <c r="AX2109" s="219">
        <f t="shared" si="442"/>
        <v>0</v>
      </c>
      <c r="AY2109" s="218">
        <f t="shared" si="443"/>
        <v>-9999</v>
      </c>
      <c r="AZ2109" s="63"/>
      <c r="BA2109" s="15">
        <f t="shared" si="444"/>
        <v>-2.7356411602726298E-3</v>
      </c>
      <c r="BB2109" s="15">
        <f t="shared" si="445"/>
        <v>0.4029668420013125</v>
      </c>
      <c r="BC2109" s="15">
        <f t="shared" si="446"/>
        <v>-0.61751157847624083</v>
      </c>
      <c r="BD2109" s="15">
        <f t="shared" si="447"/>
        <v>-0.10652366954492806</v>
      </c>
      <c r="BE2109" s="15">
        <f t="shared" si="448"/>
        <v>-2.965028905258007</v>
      </c>
      <c r="BF2109" s="15">
        <f t="shared" si="449"/>
        <v>-11.297910949131783</v>
      </c>
      <c r="BG2109" s="63">
        <f t="shared" si="450"/>
        <v>9.7786993762034928</v>
      </c>
      <c r="BH2109" s="63">
        <f t="shared" si="450"/>
        <v>9.7894726175737006</v>
      </c>
      <c r="BI2109" s="63">
        <f t="shared" si="450"/>
        <v>9.7705253791329838</v>
      </c>
      <c r="BJ2109" s="63">
        <f t="shared" si="450"/>
        <v>9.8039400735741484</v>
      </c>
      <c r="BK2109" s="63">
        <f t="shared" si="450"/>
        <v>9.7452814473518927</v>
      </c>
      <c r="BL2109" s="63">
        <f t="shared" si="450"/>
        <v>9.8491703599934741</v>
      </c>
      <c r="BM2109" s="63">
        <f t="shared" si="450"/>
        <v>9.6676216473938421</v>
      </c>
      <c r="BN2109" s="63">
        <f t="shared" si="451"/>
        <v>9.9950024885659339</v>
      </c>
      <c r="BO2109" s="63"/>
      <c r="BP2109" s="63"/>
    </row>
    <row r="2110" spans="27:68" x14ac:dyDescent="0.2">
      <c r="AA2110" s="217">
        <f t="shared" si="428"/>
        <v>-8.7334910939675485E-3</v>
      </c>
      <c r="AB2110" s="218">
        <f t="shared" si="429"/>
        <v>8.7334910939675485E-3</v>
      </c>
      <c r="AC2110" s="218">
        <f t="shared" si="430"/>
        <v>0</v>
      </c>
      <c r="AD2110" s="219">
        <f t="shared" si="431"/>
        <v>0</v>
      </c>
      <c r="AH2110" s="15">
        <f t="shared" si="432"/>
        <v>-2.9058447674383151E-2</v>
      </c>
      <c r="AI2110" s="15">
        <f t="shared" si="433"/>
        <v>0.86784475089518831</v>
      </c>
      <c r="AJ2110" s="15">
        <f t="shared" si="434"/>
        <v>-0.34557801426238927</v>
      </c>
      <c r="AK2110" s="15">
        <f t="shared" si="435"/>
        <v>-0.57281307343954613</v>
      </c>
      <c r="AL2110" s="15">
        <f t="shared" si="436"/>
        <v>-1.797541498954438</v>
      </c>
      <c r="AM2110" s="15">
        <f t="shared" si="437"/>
        <v>-1.2569818375265711</v>
      </c>
      <c r="AN2110" s="63">
        <f t="shared" si="438"/>
        <v>11.427189962028823</v>
      </c>
      <c r="AO2110" s="63">
        <f t="shared" si="438"/>
        <v>11.427367754312771</v>
      </c>
      <c r="AP2110" s="63">
        <f t="shared" si="438"/>
        <v>11.428089863368749</v>
      </c>
      <c r="AQ2110" s="63">
        <f t="shared" si="438"/>
        <v>11.431011199874796</v>
      </c>
      <c r="AR2110" s="63">
        <f t="shared" si="438"/>
        <v>11.442647265439536</v>
      </c>
      <c r="AS2110" s="63">
        <f t="shared" si="438"/>
        <v>11.486445582434989</v>
      </c>
      <c r="AT2110" s="63">
        <f t="shared" si="438"/>
        <v>11.626608381821566</v>
      </c>
      <c r="AU2110" s="63">
        <f t="shared" si="439"/>
        <v>11.961094544128683</v>
      </c>
      <c r="AV2110" s="217">
        <f t="shared" si="440"/>
        <v>-1.1469132254240177E-2</v>
      </c>
      <c r="AW2110" s="218">
        <f t="shared" si="441"/>
        <v>-9999</v>
      </c>
      <c r="AX2110" s="219">
        <f t="shared" si="442"/>
        <v>0</v>
      </c>
      <c r="AY2110" s="218">
        <f t="shared" si="443"/>
        <v>-9999</v>
      </c>
      <c r="AZ2110" s="63"/>
      <c r="BA2110" s="15">
        <f t="shared" si="444"/>
        <v>-2.7356411602726298E-3</v>
      </c>
      <c r="BB2110" s="15">
        <f t="shared" si="445"/>
        <v>0.4029668420013125</v>
      </c>
      <c r="BC2110" s="15">
        <f t="shared" si="446"/>
        <v>-0.61751157847624083</v>
      </c>
      <c r="BD2110" s="15">
        <f t="shared" si="447"/>
        <v>-0.10652366954492806</v>
      </c>
      <c r="BE2110" s="15">
        <f t="shared" si="448"/>
        <v>-2.965028905258007</v>
      </c>
      <c r="BF2110" s="15">
        <f t="shared" si="449"/>
        <v>-11.297910949131783</v>
      </c>
      <c r="BG2110" s="63">
        <f t="shared" si="450"/>
        <v>9.7786993762034928</v>
      </c>
      <c r="BH2110" s="63">
        <f t="shared" si="450"/>
        <v>9.7894726175737006</v>
      </c>
      <c r="BI2110" s="63">
        <f t="shared" si="450"/>
        <v>9.7705253791329838</v>
      </c>
      <c r="BJ2110" s="63">
        <f t="shared" si="450"/>
        <v>9.8039400735741484</v>
      </c>
      <c r="BK2110" s="63">
        <f t="shared" si="450"/>
        <v>9.7452814473518927</v>
      </c>
      <c r="BL2110" s="63">
        <f t="shared" si="450"/>
        <v>9.8491703599934741</v>
      </c>
      <c r="BM2110" s="63">
        <f t="shared" si="450"/>
        <v>9.6676216473938421</v>
      </c>
      <c r="BN2110" s="63">
        <f t="shared" si="451"/>
        <v>9.9950024885659339</v>
      </c>
      <c r="BO2110" s="63"/>
      <c r="BP2110" s="63"/>
    </row>
    <row r="2111" spans="27:68" x14ac:dyDescent="0.2">
      <c r="AA2111" s="217">
        <f t="shared" si="428"/>
        <v>-8.7334910939675485E-3</v>
      </c>
      <c r="AB2111" s="218">
        <f t="shared" si="429"/>
        <v>8.7334910939675485E-3</v>
      </c>
      <c r="AC2111" s="218">
        <f t="shared" si="430"/>
        <v>0</v>
      </c>
      <c r="AD2111" s="219">
        <f t="shared" si="431"/>
        <v>0</v>
      </c>
      <c r="AH2111" s="15">
        <f t="shared" si="432"/>
        <v>-2.9058447674383151E-2</v>
      </c>
      <c r="AI2111" s="15">
        <f t="shared" si="433"/>
        <v>0.86784475089518831</v>
      </c>
      <c r="AJ2111" s="15">
        <f t="shared" si="434"/>
        <v>-0.34557801426238927</v>
      </c>
      <c r="AK2111" s="15">
        <f t="shared" si="435"/>
        <v>-0.57281307343954613</v>
      </c>
      <c r="AL2111" s="15">
        <f t="shared" si="436"/>
        <v>-1.797541498954438</v>
      </c>
      <c r="AM2111" s="15">
        <f t="shared" si="437"/>
        <v>-1.2569818375265711</v>
      </c>
      <c r="AN2111" s="63">
        <f t="shared" ref="AN2111:AT2120" si="452">$AU2111+$AB$7*SIN(AO2111)</f>
        <v>11.427189962028823</v>
      </c>
      <c r="AO2111" s="63">
        <f t="shared" si="452"/>
        <v>11.427367754312771</v>
      </c>
      <c r="AP2111" s="63">
        <f t="shared" si="452"/>
        <v>11.428089863368749</v>
      </c>
      <c r="AQ2111" s="63">
        <f t="shared" si="452"/>
        <v>11.431011199874796</v>
      </c>
      <c r="AR2111" s="63">
        <f t="shared" si="452"/>
        <v>11.442647265439536</v>
      </c>
      <c r="AS2111" s="63">
        <f t="shared" si="452"/>
        <v>11.486445582434989</v>
      </c>
      <c r="AT2111" s="63">
        <f t="shared" si="452"/>
        <v>11.626608381821566</v>
      </c>
      <c r="AU2111" s="63">
        <f t="shared" si="439"/>
        <v>11.961094544128683</v>
      </c>
      <c r="AV2111" s="217">
        <f t="shared" si="440"/>
        <v>-1.1469132254240177E-2</v>
      </c>
      <c r="AW2111" s="218">
        <f t="shared" si="441"/>
        <v>-9999</v>
      </c>
      <c r="AX2111" s="219">
        <f t="shared" si="442"/>
        <v>0</v>
      </c>
      <c r="AY2111" s="218">
        <f t="shared" si="443"/>
        <v>-9999</v>
      </c>
      <c r="AZ2111" s="63"/>
      <c r="BA2111" s="15">
        <f t="shared" si="444"/>
        <v>-2.7356411602726298E-3</v>
      </c>
      <c r="BB2111" s="15">
        <f t="shared" si="445"/>
        <v>0.4029668420013125</v>
      </c>
      <c r="BC2111" s="15">
        <f t="shared" si="446"/>
        <v>-0.61751157847624083</v>
      </c>
      <c r="BD2111" s="15">
        <f t="shared" si="447"/>
        <v>-0.10652366954492806</v>
      </c>
      <c r="BE2111" s="15">
        <f t="shared" si="448"/>
        <v>-2.965028905258007</v>
      </c>
      <c r="BF2111" s="15">
        <f t="shared" si="449"/>
        <v>-11.297910949131783</v>
      </c>
      <c r="BG2111" s="63">
        <f t="shared" ref="BG2111:BM2120" si="453">$BN2111+$BB$7*SIN(BH2111)</f>
        <v>9.7786993762034928</v>
      </c>
      <c r="BH2111" s="63">
        <f t="shared" si="453"/>
        <v>9.7894726175737006</v>
      </c>
      <c r="BI2111" s="63">
        <f t="shared" si="453"/>
        <v>9.7705253791329838</v>
      </c>
      <c r="BJ2111" s="63">
        <f t="shared" si="453"/>
        <v>9.8039400735741484</v>
      </c>
      <c r="BK2111" s="63">
        <f t="shared" si="453"/>
        <v>9.7452814473518927</v>
      </c>
      <c r="BL2111" s="63">
        <f t="shared" si="453"/>
        <v>9.8491703599934741</v>
      </c>
      <c r="BM2111" s="63">
        <f t="shared" si="453"/>
        <v>9.6676216473938421</v>
      </c>
      <c r="BN2111" s="63">
        <f t="shared" si="451"/>
        <v>9.9950024885659339</v>
      </c>
      <c r="BO2111" s="63"/>
      <c r="BP2111" s="63"/>
    </row>
    <row r="2112" spans="27:68" x14ac:dyDescent="0.2">
      <c r="AA2112" s="217">
        <f t="shared" si="428"/>
        <v>-8.7334910939675485E-3</v>
      </c>
      <c r="AB2112" s="218">
        <f t="shared" si="429"/>
        <v>8.7334910939675485E-3</v>
      </c>
      <c r="AC2112" s="218">
        <f t="shared" si="430"/>
        <v>0</v>
      </c>
      <c r="AD2112" s="219">
        <f t="shared" si="431"/>
        <v>0</v>
      </c>
      <c r="AH2112" s="15">
        <f t="shared" si="432"/>
        <v>-2.9058447674383151E-2</v>
      </c>
      <c r="AI2112" s="15">
        <f t="shared" si="433"/>
        <v>0.86784475089518831</v>
      </c>
      <c r="AJ2112" s="15">
        <f t="shared" si="434"/>
        <v>-0.34557801426238927</v>
      </c>
      <c r="AK2112" s="15">
        <f t="shared" si="435"/>
        <v>-0.57281307343954613</v>
      </c>
      <c r="AL2112" s="15">
        <f t="shared" si="436"/>
        <v>-1.797541498954438</v>
      </c>
      <c r="AM2112" s="15">
        <f t="shared" si="437"/>
        <v>-1.2569818375265711</v>
      </c>
      <c r="AN2112" s="63">
        <f t="shared" si="452"/>
        <v>11.427189962028823</v>
      </c>
      <c r="AO2112" s="63">
        <f t="shared" si="452"/>
        <v>11.427367754312771</v>
      </c>
      <c r="AP2112" s="63">
        <f t="shared" si="452"/>
        <v>11.428089863368749</v>
      </c>
      <c r="AQ2112" s="63">
        <f t="shared" si="452"/>
        <v>11.431011199874796</v>
      </c>
      <c r="AR2112" s="63">
        <f t="shared" si="452"/>
        <v>11.442647265439536</v>
      </c>
      <c r="AS2112" s="63">
        <f t="shared" si="452"/>
        <v>11.486445582434989</v>
      </c>
      <c r="AT2112" s="63">
        <f t="shared" si="452"/>
        <v>11.626608381821566</v>
      </c>
      <c r="AU2112" s="63">
        <f t="shared" si="439"/>
        <v>11.961094544128683</v>
      </c>
      <c r="AV2112" s="217">
        <f t="shared" si="440"/>
        <v>-1.1469132254240177E-2</v>
      </c>
      <c r="AW2112" s="218">
        <f t="shared" si="441"/>
        <v>-9999</v>
      </c>
      <c r="AX2112" s="219">
        <f t="shared" si="442"/>
        <v>0</v>
      </c>
      <c r="AY2112" s="218">
        <f t="shared" si="443"/>
        <v>-9999</v>
      </c>
      <c r="AZ2112" s="63"/>
      <c r="BA2112" s="15">
        <f t="shared" si="444"/>
        <v>-2.7356411602726298E-3</v>
      </c>
      <c r="BB2112" s="15">
        <f t="shared" si="445"/>
        <v>0.4029668420013125</v>
      </c>
      <c r="BC2112" s="15">
        <f t="shared" si="446"/>
        <v>-0.61751157847624083</v>
      </c>
      <c r="BD2112" s="15">
        <f t="shared" si="447"/>
        <v>-0.10652366954492806</v>
      </c>
      <c r="BE2112" s="15">
        <f t="shared" si="448"/>
        <v>-2.965028905258007</v>
      </c>
      <c r="BF2112" s="15">
        <f t="shared" si="449"/>
        <v>-11.297910949131783</v>
      </c>
      <c r="BG2112" s="63">
        <f t="shared" si="453"/>
        <v>9.7786993762034928</v>
      </c>
      <c r="BH2112" s="63">
        <f t="shared" si="453"/>
        <v>9.7894726175737006</v>
      </c>
      <c r="BI2112" s="63">
        <f t="shared" si="453"/>
        <v>9.7705253791329838</v>
      </c>
      <c r="BJ2112" s="63">
        <f t="shared" si="453"/>
        <v>9.8039400735741484</v>
      </c>
      <c r="BK2112" s="63">
        <f t="shared" si="453"/>
        <v>9.7452814473518927</v>
      </c>
      <c r="BL2112" s="63">
        <f t="shared" si="453"/>
        <v>9.8491703599934741</v>
      </c>
      <c r="BM2112" s="63">
        <f t="shared" si="453"/>
        <v>9.6676216473938421</v>
      </c>
      <c r="BN2112" s="63">
        <f t="shared" si="451"/>
        <v>9.9950024885659339</v>
      </c>
      <c r="BO2112" s="63"/>
      <c r="BP2112" s="63"/>
    </row>
    <row r="2113" spans="27:68" x14ac:dyDescent="0.2">
      <c r="AA2113" s="217">
        <f t="shared" si="428"/>
        <v>-8.7334910939675485E-3</v>
      </c>
      <c r="AB2113" s="218">
        <f t="shared" si="429"/>
        <v>8.7334910939675485E-3</v>
      </c>
      <c r="AC2113" s="218">
        <f t="shared" si="430"/>
        <v>0</v>
      </c>
      <c r="AD2113" s="219">
        <f t="shared" si="431"/>
        <v>0</v>
      </c>
      <c r="AH2113" s="15">
        <f t="shared" si="432"/>
        <v>-2.9058447674383151E-2</v>
      </c>
      <c r="AI2113" s="15">
        <f t="shared" si="433"/>
        <v>0.86784475089518831</v>
      </c>
      <c r="AJ2113" s="15">
        <f t="shared" si="434"/>
        <v>-0.34557801426238927</v>
      </c>
      <c r="AK2113" s="15">
        <f t="shared" si="435"/>
        <v>-0.57281307343954613</v>
      </c>
      <c r="AL2113" s="15">
        <f t="shared" si="436"/>
        <v>-1.797541498954438</v>
      </c>
      <c r="AM2113" s="15">
        <f t="shared" si="437"/>
        <v>-1.2569818375265711</v>
      </c>
      <c r="AN2113" s="63">
        <f t="shared" si="452"/>
        <v>11.427189962028823</v>
      </c>
      <c r="AO2113" s="63">
        <f t="shared" si="452"/>
        <v>11.427367754312771</v>
      </c>
      <c r="AP2113" s="63">
        <f t="shared" si="452"/>
        <v>11.428089863368749</v>
      </c>
      <c r="AQ2113" s="63">
        <f t="shared" si="452"/>
        <v>11.431011199874796</v>
      </c>
      <c r="AR2113" s="63">
        <f t="shared" si="452"/>
        <v>11.442647265439536</v>
      </c>
      <c r="AS2113" s="63">
        <f t="shared" si="452"/>
        <v>11.486445582434989</v>
      </c>
      <c r="AT2113" s="63">
        <f t="shared" si="452"/>
        <v>11.626608381821566</v>
      </c>
      <c r="AU2113" s="63">
        <f t="shared" si="439"/>
        <v>11.961094544128683</v>
      </c>
      <c r="AV2113" s="217">
        <f t="shared" si="440"/>
        <v>-1.1469132254240177E-2</v>
      </c>
      <c r="AW2113" s="218">
        <f t="shared" si="441"/>
        <v>-9999</v>
      </c>
      <c r="AX2113" s="219">
        <f t="shared" si="442"/>
        <v>0</v>
      </c>
      <c r="AY2113" s="218">
        <f t="shared" si="443"/>
        <v>-9999</v>
      </c>
      <c r="AZ2113" s="63"/>
      <c r="BA2113" s="15">
        <f t="shared" si="444"/>
        <v>-2.7356411602726298E-3</v>
      </c>
      <c r="BB2113" s="15">
        <f t="shared" si="445"/>
        <v>0.4029668420013125</v>
      </c>
      <c r="BC2113" s="15">
        <f t="shared" si="446"/>
        <v>-0.61751157847624083</v>
      </c>
      <c r="BD2113" s="15">
        <f t="shared" si="447"/>
        <v>-0.10652366954492806</v>
      </c>
      <c r="BE2113" s="15">
        <f t="shared" si="448"/>
        <v>-2.965028905258007</v>
      </c>
      <c r="BF2113" s="15">
        <f t="shared" si="449"/>
        <v>-11.297910949131783</v>
      </c>
      <c r="BG2113" s="63">
        <f t="shared" si="453"/>
        <v>9.7786993762034928</v>
      </c>
      <c r="BH2113" s="63">
        <f t="shared" si="453"/>
        <v>9.7894726175737006</v>
      </c>
      <c r="BI2113" s="63">
        <f t="shared" si="453"/>
        <v>9.7705253791329838</v>
      </c>
      <c r="BJ2113" s="63">
        <f t="shared" si="453"/>
        <v>9.8039400735741484</v>
      </c>
      <c r="BK2113" s="63">
        <f t="shared" si="453"/>
        <v>9.7452814473518927</v>
      </c>
      <c r="BL2113" s="63">
        <f t="shared" si="453"/>
        <v>9.8491703599934741</v>
      </c>
      <c r="BM2113" s="63">
        <f t="shared" si="453"/>
        <v>9.6676216473938421</v>
      </c>
      <c r="BN2113" s="63">
        <f t="shared" si="451"/>
        <v>9.9950024885659339</v>
      </c>
      <c r="BO2113" s="63"/>
      <c r="BP2113" s="63"/>
    </row>
    <row r="2114" spans="27:68" x14ac:dyDescent="0.2">
      <c r="AA2114" s="217">
        <f t="shared" si="428"/>
        <v>-8.7334910939675485E-3</v>
      </c>
      <c r="AB2114" s="218">
        <f t="shared" si="429"/>
        <v>8.7334910939675485E-3</v>
      </c>
      <c r="AC2114" s="218">
        <f t="shared" si="430"/>
        <v>0</v>
      </c>
      <c r="AD2114" s="219">
        <f t="shared" si="431"/>
        <v>0</v>
      </c>
      <c r="AH2114" s="15">
        <f t="shared" si="432"/>
        <v>-2.9058447674383151E-2</v>
      </c>
      <c r="AI2114" s="15">
        <f t="shared" si="433"/>
        <v>0.86784475089518831</v>
      </c>
      <c r="AJ2114" s="15">
        <f t="shared" si="434"/>
        <v>-0.34557801426238927</v>
      </c>
      <c r="AK2114" s="15">
        <f t="shared" si="435"/>
        <v>-0.57281307343954613</v>
      </c>
      <c r="AL2114" s="15">
        <f t="shared" si="436"/>
        <v>-1.797541498954438</v>
      </c>
      <c r="AM2114" s="15">
        <f t="shared" si="437"/>
        <v>-1.2569818375265711</v>
      </c>
      <c r="AN2114" s="63">
        <f t="shared" si="452"/>
        <v>11.427189962028823</v>
      </c>
      <c r="AO2114" s="63">
        <f t="shared" si="452"/>
        <v>11.427367754312771</v>
      </c>
      <c r="AP2114" s="63">
        <f t="shared" si="452"/>
        <v>11.428089863368749</v>
      </c>
      <c r="AQ2114" s="63">
        <f t="shared" si="452"/>
        <v>11.431011199874796</v>
      </c>
      <c r="AR2114" s="63">
        <f t="shared" si="452"/>
        <v>11.442647265439536</v>
      </c>
      <c r="AS2114" s="63">
        <f t="shared" si="452"/>
        <v>11.486445582434989</v>
      </c>
      <c r="AT2114" s="63">
        <f t="shared" si="452"/>
        <v>11.626608381821566</v>
      </c>
      <c r="AU2114" s="63">
        <f t="shared" si="439"/>
        <v>11.961094544128683</v>
      </c>
      <c r="AV2114" s="217">
        <f t="shared" si="440"/>
        <v>-1.1469132254240177E-2</v>
      </c>
      <c r="AW2114" s="218">
        <f t="shared" si="441"/>
        <v>-9999</v>
      </c>
      <c r="AX2114" s="219">
        <f t="shared" si="442"/>
        <v>0</v>
      </c>
      <c r="AY2114" s="218">
        <f t="shared" si="443"/>
        <v>-9999</v>
      </c>
      <c r="AZ2114" s="63"/>
      <c r="BA2114" s="15">
        <f t="shared" si="444"/>
        <v>-2.7356411602726298E-3</v>
      </c>
      <c r="BB2114" s="15">
        <f t="shared" si="445"/>
        <v>0.4029668420013125</v>
      </c>
      <c r="BC2114" s="15">
        <f t="shared" si="446"/>
        <v>-0.61751157847624083</v>
      </c>
      <c r="BD2114" s="15">
        <f t="shared" si="447"/>
        <v>-0.10652366954492806</v>
      </c>
      <c r="BE2114" s="15">
        <f t="shared" si="448"/>
        <v>-2.965028905258007</v>
      </c>
      <c r="BF2114" s="15">
        <f t="shared" si="449"/>
        <v>-11.297910949131783</v>
      </c>
      <c r="BG2114" s="63">
        <f t="shared" si="453"/>
        <v>9.7786993762034928</v>
      </c>
      <c r="BH2114" s="63">
        <f t="shared" si="453"/>
        <v>9.7894726175737006</v>
      </c>
      <c r="BI2114" s="63">
        <f t="shared" si="453"/>
        <v>9.7705253791329838</v>
      </c>
      <c r="BJ2114" s="63">
        <f t="shared" si="453"/>
        <v>9.8039400735741484</v>
      </c>
      <c r="BK2114" s="63">
        <f t="shared" si="453"/>
        <v>9.7452814473518927</v>
      </c>
      <c r="BL2114" s="63">
        <f t="shared" si="453"/>
        <v>9.8491703599934741</v>
      </c>
      <c r="BM2114" s="63">
        <f t="shared" si="453"/>
        <v>9.6676216473938421</v>
      </c>
      <c r="BN2114" s="63">
        <f t="shared" si="451"/>
        <v>9.9950024885659339</v>
      </c>
      <c r="BO2114" s="63"/>
      <c r="BP2114" s="63"/>
    </row>
    <row r="2115" spans="27:68" x14ac:dyDescent="0.2">
      <c r="AA2115" s="217">
        <f t="shared" si="428"/>
        <v>-8.7334910939675485E-3</v>
      </c>
      <c r="AB2115" s="218">
        <f t="shared" si="429"/>
        <v>8.7334910939675485E-3</v>
      </c>
      <c r="AC2115" s="218">
        <f t="shared" si="430"/>
        <v>0</v>
      </c>
      <c r="AD2115" s="219">
        <f t="shared" si="431"/>
        <v>0</v>
      </c>
      <c r="AH2115" s="15">
        <f t="shared" si="432"/>
        <v>-2.9058447674383151E-2</v>
      </c>
      <c r="AI2115" s="15">
        <f t="shared" si="433"/>
        <v>0.86784475089518831</v>
      </c>
      <c r="AJ2115" s="15">
        <f t="shared" si="434"/>
        <v>-0.34557801426238927</v>
      </c>
      <c r="AK2115" s="15">
        <f t="shared" si="435"/>
        <v>-0.57281307343954613</v>
      </c>
      <c r="AL2115" s="15">
        <f t="shared" si="436"/>
        <v>-1.797541498954438</v>
      </c>
      <c r="AM2115" s="15">
        <f t="shared" si="437"/>
        <v>-1.2569818375265711</v>
      </c>
      <c r="AN2115" s="63">
        <f t="shared" si="452"/>
        <v>11.427189962028823</v>
      </c>
      <c r="AO2115" s="63">
        <f t="shared" si="452"/>
        <v>11.427367754312771</v>
      </c>
      <c r="AP2115" s="63">
        <f t="shared" si="452"/>
        <v>11.428089863368749</v>
      </c>
      <c r="AQ2115" s="63">
        <f t="shared" si="452"/>
        <v>11.431011199874796</v>
      </c>
      <c r="AR2115" s="63">
        <f t="shared" si="452"/>
        <v>11.442647265439536</v>
      </c>
      <c r="AS2115" s="63">
        <f t="shared" si="452"/>
        <v>11.486445582434989</v>
      </c>
      <c r="AT2115" s="63">
        <f t="shared" si="452"/>
        <v>11.626608381821566</v>
      </c>
      <c r="AU2115" s="63">
        <f t="shared" si="439"/>
        <v>11.961094544128683</v>
      </c>
      <c r="AV2115" s="217">
        <f t="shared" si="440"/>
        <v>-1.1469132254240177E-2</v>
      </c>
      <c r="AW2115" s="218">
        <f t="shared" si="441"/>
        <v>-9999</v>
      </c>
      <c r="AX2115" s="219">
        <f t="shared" si="442"/>
        <v>0</v>
      </c>
      <c r="AY2115" s="218">
        <f t="shared" si="443"/>
        <v>-9999</v>
      </c>
      <c r="AZ2115" s="63"/>
      <c r="BA2115" s="15">
        <f t="shared" si="444"/>
        <v>-2.7356411602726298E-3</v>
      </c>
      <c r="BB2115" s="15">
        <f t="shared" si="445"/>
        <v>0.4029668420013125</v>
      </c>
      <c r="BC2115" s="15">
        <f t="shared" si="446"/>
        <v>-0.61751157847624083</v>
      </c>
      <c r="BD2115" s="15">
        <f t="shared" si="447"/>
        <v>-0.10652366954492806</v>
      </c>
      <c r="BE2115" s="15">
        <f t="shared" si="448"/>
        <v>-2.965028905258007</v>
      </c>
      <c r="BF2115" s="15">
        <f t="shared" si="449"/>
        <v>-11.297910949131783</v>
      </c>
      <c r="BG2115" s="63">
        <f t="shared" si="453"/>
        <v>9.7786993762034928</v>
      </c>
      <c r="BH2115" s="63">
        <f t="shared" si="453"/>
        <v>9.7894726175737006</v>
      </c>
      <c r="BI2115" s="63">
        <f t="shared" si="453"/>
        <v>9.7705253791329838</v>
      </c>
      <c r="BJ2115" s="63">
        <f t="shared" si="453"/>
        <v>9.8039400735741484</v>
      </c>
      <c r="BK2115" s="63">
        <f t="shared" si="453"/>
        <v>9.7452814473518927</v>
      </c>
      <c r="BL2115" s="63">
        <f t="shared" si="453"/>
        <v>9.8491703599934741</v>
      </c>
      <c r="BM2115" s="63">
        <f t="shared" si="453"/>
        <v>9.6676216473938421</v>
      </c>
      <c r="BN2115" s="63">
        <f t="shared" si="451"/>
        <v>9.9950024885659339</v>
      </c>
      <c r="BO2115" s="63"/>
      <c r="BP2115" s="63"/>
    </row>
    <row r="2116" spans="27:68" x14ac:dyDescent="0.2">
      <c r="AA2116" s="217">
        <f t="shared" si="428"/>
        <v>-8.7334910939675485E-3</v>
      </c>
      <c r="AB2116" s="218">
        <f t="shared" si="429"/>
        <v>8.7334910939675485E-3</v>
      </c>
      <c r="AC2116" s="218">
        <f t="shared" si="430"/>
        <v>0</v>
      </c>
      <c r="AD2116" s="219">
        <f t="shared" si="431"/>
        <v>0</v>
      </c>
      <c r="AH2116" s="15">
        <f t="shared" si="432"/>
        <v>-2.9058447674383151E-2</v>
      </c>
      <c r="AI2116" s="15">
        <f t="shared" si="433"/>
        <v>0.86784475089518831</v>
      </c>
      <c r="AJ2116" s="15">
        <f t="shared" si="434"/>
        <v>-0.34557801426238927</v>
      </c>
      <c r="AK2116" s="15">
        <f t="shared" si="435"/>
        <v>-0.57281307343954613</v>
      </c>
      <c r="AL2116" s="15">
        <f t="shared" si="436"/>
        <v>-1.797541498954438</v>
      </c>
      <c r="AM2116" s="15">
        <f t="shared" si="437"/>
        <v>-1.2569818375265711</v>
      </c>
      <c r="AN2116" s="63">
        <f t="shared" si="452"/>
        <v>11.427189962028823</v>
      </c>
      <c r="AO2116" s="63">
        <f t="shared" si="452"/>
        <v>11.427367754312771</v>
      </c>
      <c r="AP2116" s="63">
        <f t="shared" si="452"/>
        <v>11.428089863368749</v>
      </c>
      <c r="AQ2116" s="63">
        <f t="shared" si="452"/>
        <v>11.431011199874796</v>
      </c>
      <c r="AR2116" s="63">
        <f t="shared" si="452"/>
        <v>11.442647265439536</v>
      </c>
      <c r="AS2116" s="63">
        <f t="shared" si="452"/>
        <v>11.486445582434989</v>
      </c>
      <c r="AT2116" s="63">
        <f t="shared" si="452"/>
        <v>11.626608381821566</v>
      </c>
      <c r="AU2116" s="63">
        <f t="shared" si="439"/>
        <v>11.961094544128683</v>
      </c>
      <c r="AV2116" s="217">
        <f t="shared" si="440"/>
        <v>-1.1469132254240177E-2</v>
      </c>
      <c r="AW2116" s="218">
        <f t="shared" si="441"/>
        <v>-9999</v>
      </c>
      <c r="AX2116" s="219">
        <f t="shared" si="442"/>
        <v>0</v>
      </c>
      <c r="AY2116" s="218">
        <f t="shared" si="443"/>
        <v>-9999</v>
      </c>
      <c r="AZ2116" s="63"/>
      <c r="BA2116" s="15">
        <f t="shared" si="444"/>
        <v>-2.7356411602726298E-3</v>
      </c>
      <c r="BB2116" s="15">
        <f t="shared" si="445"/>
        <v>0.4029668420013125</v>
      </c>
      <c r="BC2116" s="15">
        <f t="shared" si="446"/>
        <v>-0.61751157847624083</v>
      </c>
      <c r="BD2116" s="15">
        <f t="shared" si="447"/>
        <v>-0.10652366954492806</v>
      </c>
      <c r="BE2116" s="15">
        <f t="shared" si="448"/>
        <v>-2.965028905258007</v>
      </c>
      <c r="BF2116" s="15">
        <f t="shared" si="449"/>
        <v>-11.297910949131783</v>
      </c>
      <c r="BG2116" s="63">
        <f t="shared" si="453"/>
        <v>9.7786993762034928</v>
      </c>
      <c r="BH2116" s="63">
        <f t="shared" si="453"/>
        <v>9.7894726175737006</v>
      </c>
      <c r="BI2116" s="63">
        <f t="shared" si="453"/>
        <v>9.7705253791329838</v>
      </c>
      <c r="BJ2116" s="63">
        <f t="shared" si="453"/>
        <v>9.8039400735741484</v>
      </c>
      <c r="BK2116" s="63">
        <f t="shared" si="453"/>
        <v>9.7452814473518927</v>
      </c>
      <c r="BL2116" s="63">
        <f t="shared" si="453"/>
        <v>9.8491703599934741</v>
      </c>
      <c r="BM2116" s="63">
        <f t="shared" si="453"/>
        <v>9.6676216473938421</v>
      </c>
      <c r="BN2116" s="63">
        <f t="shared" si="451"/>
        <v>9.9950024885659339</v>
      </c>
      <c r="BO2116" s="63"/>
      <c r="BP2116" s="63"/>
    </row>
    <row r="2117" spans="27:68" x14ac:dyDescent="0.2">
      <c r="AA2117" s="217">
        <f t="shared" si="428"/>
        <v>-8.7334910939675485E-3</v>
      </c>
      <c r="AB2117" s="218">
        <f t="shared" si="429"/>
        <v>8.7334910939675485E-3</v>
      </c>
      <c r="AC2117" s="218">
        <f t="shared" si="430"/>
        <v>0</v>
      </c>
      <c r="AD2117" s="219">
        <f t="shared" si="431"/>
        <v>0</v>
      </c>
      <c r="AH2117" s="15">
        <f t="shared" si="432"/>
        <v>-2.9058447674383151E-2</v>
      </c>
      <c r="AI2117" s="15">
        <f t="shared" si="433"/>
        <v>0.86784475089518831</v>
      </c>
      <c r="AJ2117" s="15">
        <f t="shared" si="434"/>
        <v>-0.34557801426238927</v>
      </c>
      <c r="AK2117" s="15">
        <f t="shared" si="435"/>
        <v>-0.57281307343954613</v>
      </c>
      <c r="AL2117" s="15">
        <f t="shared" si="436"/>
        <v>-1.797541498954438</v>
      </c>
      <c r="AM2117" s="15">
        <f t="shared" si="437"/>
        <v>-1.2569818375265711</v>
      </c>
      <c r="AN2117" s="63">
        <f t="shared" si="452"/>
        <v>11.427189962028823</v>
      </c>
      <c r="AO2117" s="63">
        <f t="shared" si="452"/>
        <v>11.427367754312771</v>
      </c>
      <c r="AP2117" s="63">
        <f t="shared" si="452"/>
        <v>11.428089863368749</v>
      </c>
      <c r="AQ2117" s="63">
        <f t="shared" si="452"/>
        <v>11.431011199874796</v>
      </c>
      <c r="AR2117" s="63">
        <f t="shared" si="452"/>
        <v>11.442647265439536</v>
      </c>
      <c r="AS2117" s="63">
        <f t="shared" si="452"/>
        <v>11.486445582434989</v>
      </c>
      <c r="AT2117" s="63">
        <f t="shared" si="452"/>
        <v>11.626608381821566</v>
      </c>
      <c r="AU2117" s="63">
        <f t="shared" si="439"/>
        <v>11.961094544128683</v>
      </c>
      <c r="AV2117" s="217">
        <f t="shared" si="440"/>
        <v>-1.1469132254240177E-2</v>
      </c>
      <c r="AW2117" s="218">
        <f t="shared" si="441"/>
        <v>-9999</v>
      </c>
      <c r="AX2117" s="219">
        <f t="shared" si="442"/>
        <v>0</v>
      </c>
      <c r="AY2117" s="218">
        <f t="shared" si="443"/>
        <v>-9999</v>
      </c>
      <c r="AZ2117" s="63"/>
      <c r="BA2117" s="15">
        <f t="shared" si="444"/>
        <v>-2.7356411602726298E-3</v>
      </c>
      <c r="BB2117" s="15">
        <f t="shared" si="445"/>
        <v>0.4029668420013125</v>
      </c>
      <c r="BC2117" s="15">
        <f t="shared" si="446"/>
        <v>-0.61751157847624083</v>
      </c>
      <c r="BD2117" s="15">
        <f t="shared" si="447"/>
        <v>-0.10652366954492806</v>
      </c>
      <c r="BE2117" s="15">
        <f t="shared" si="448"/>
        <v>-2.965028905258007</v>
      </c>
      <c r="BF2117" s="15">
        <f t="shared" si="449"/>
        <v>-11.297910949131783</v>
      </c>
      <c r="BG2117" s="63">
        <f t="shared" si="453"/>
        <v>9.7786993762034928</v>
      </c>
      <c r="BH2117" s="63">
        <f t="shared" si="453"/>
        <v>9.7894726175737006</v>
      </c>
      <c r="BI2117" s="63">
        <f t="shared" si="453"/>
        <v>9.7705253791329838</v>
      </c>
      <c r="BJ2117" s="63">
        <f t="shared" si="453"/>
        <v>9.8039400735741484</v>
      </c>
      <c r="BK2117" s="63">
        <f t="shared" si="453"/>
        <v>9.7452814473518927</v>
      </c>
      <c r="BL2117" s="63">
        <f t="shared" si="453"/>
        <v>9.8491703599934741</v>
      </c>
      <c r="BM2117" s="63">
        <f t="shared" si="453"/>
        <v>9.6676216473938421</v>
      </c>
      <c r="BN2117" s="63">
        <f t="shared" si="451"/>
        <v>9.9950024885659339</v>
      </c>
      <c r="BO2117" s="63"/>
      <c r="BP2117" s="63"/>
    </row>
    <row r="2118" spans="27:68" x14ac:dyDescent="0.2">
      <c r="AA2118" s="217">
        <f t="shared" si="428"/>
        <v>-8.7334910939675485E-3</v>
      </c>
      <c r="AB2118" s="218">
        <f t="shared" si="429"/>
        <v>8.7334910939675485E-3</v>
      </c>
      <c r="AC2118" s="218">
        <f t="shared" si="430"/>
        <v>0</v>
      </c>
      <c r="AD2118" s="219">
        <f t="shared" si="431"/>
        <v>0</v>
      </c>
      <c r="AH2118" s="15">
        <f t="shared" si="432"/>
        <v>-2.9058447674383151E-2</v>
      </c>
      <c r="AI2118" s="15">
        <f t="shared" si="433"/>
        <v>0.86784475089518831</v>
      </c>
      <c r="AJ2118" s="15">
        <f t="shared" si="434"/>
        <v>-0.34557801426238927</v>
      </c>
      <c r="AK2118" s="15">
        <f t="shared" si="435"/>
        <v>-0.57281307343954613</v>
      </c>
      <c r="AL2118" s="15">
        <f t="shared" si="436"/>
        <v>-1.797541498954438</v>
      </c>
      <c r="AM2118" s="15">
        <f t="shared" si="437"/>
        <v>-1.2569818375265711</v>
      </c>
      <c r="AN2118" s="63">
        <f t="shared" si="452"/>
        <v>11.427189962028823</v>
      </c>
      <c r="AO2118" s="63">
        <f t="shared" si="452"/>
        <v>11.427367754312771</v>
      </c>
      <c r="AP2118" s="63">
        <f t="shared" si="452"/>
        <v>11.428089863368749</v>
      </c>
      <c r="AQ2118" s="63">
        <f t="shared" si="452"/>
        <v>11.431011199874796</v>
      </c>
      <c r="AR2118" s="63">
        <f t="shared" si="452"/>
        <v>11.442647265439536</v>
      </c>
      <c r="AS2118" s="63">
        <f t="shared" si="452"/>
        <v>11.486445582434989</v>
      </c>
      <c r="AT2118" s="63">
        <f t="shared" si="452"/>
        <v>11.626608381821566</v>
      </c>
      <c r="AU2118" s="63">
        <f t="shared" si="439"/>
        <v>11.961094544128683</v>
      </c>
      <c r="AV2118" s="217">
        <f t="shared" si="440"/>
        <v>-1.1469132254240177E-2</v>
      </c>
      <c r="AW2118" s="218">
        <f t="shared" si="441"/>
        <v>-9999</v>
      </c>
      <c r="AX2118" s="219">
        <f t="shared" si="442"/>
        <v>0</v>
      </c>
      <c r="AY2118" s="218">
        <f t="shared" si="443"/>
        <v>-9999</v>
      </c>
      <c r="AZ2118" s="63"/>
      <c r="BA2118" s="15">
        <f t="shared" si="444"/>
        <v>-2.7356411602726298E-3</v>
      </c>
      <c r="BB2118" s="15">
        <f t="shared" si="445"/>
        <v>0.4029668420013125</v>
      </c>
      <c r="BC2118" s="15">
        <f t="shared" si="446"/>
        <v>-0.61751157847624083</v>
      </c>
      <c r="BD2118" s="15">
        <f t="shared" si="447"/>
        <v>-0.10652366954492806</v>
      </c>
      <c r="BE2118" s="15">
        <f t="shared" si="448"/>
        <v>-2.965028905258007</v>
      </c>
      <c r="BF2118" s="15">
        <f t="shared" si="449"/>
        <v>-11.297910949131783</v>
      </c>
      <c r="BG2118" s="63">
        <f t="shared" si="453"/>
        <v>9.7786993762034928</v>
      </c>
      <c r="BH2118" s="63">
        <f t="shared" si="453"/>
        <v>9.7894726175737006</v>
      </c>
      <c r="BI2118" s="63">
        <f t="shared" si="453"/>
        <v>9.7705253791329838</v>
      </c>
      <c r="BJ2118" s="63">
        <f t="shared" si="453"/>
        <v>9.8039400735741484</v>
      </c>
      <c r="BK2118" s="63">
        <f t="shared" si="453"/>
        <v>9.7452814473518927</v>
      </c>
      <c r="BL2118" s="63">
        <f t="shared" si="453"/>
        <v>9.8491703599934741</v>
      </c>
      <c r="BM2118" s="63">
        <f t="shared" si="453"/>
        <v>9.6676216473938421</v>
      </c>
      <c r="BN2118" s="63">
        <f t="shared" si="451"/>
        <v>9.9950024885659339</v>
      </c>
      <c r="BO2118" s="63"/>
      <c r="BP2118" s="63"/>
    </row>
    <row r="2119" spans="27:68" x14ac:dyDescent="0.2">
      <c r="AA2119" s="217">
        <f t="shared" si="428"/>
        <v>-8.7334910939675485E-3</v>
      </c>
      <c r="AB2119" s="218">
        <f t="shared" si="429"/>
        <v>8.7334910939675485E-3</v>
      </c>
      <c r="AC2119" s="218">
        <f t="shared" si="430"/>
        <v>0</v>
      </c>
      <c r="AD2119" s="219">
        <f t="shared" si="431"/>
        <v>0</v>
      </c>
      <c r="AH2119" s="15">
        <f t="shared" si="432"/>
        <v>-2.9058447674383151E-2</v>
      </c>
      <c r="AI2119" s="15">
        <f t="shared" si="433"/>
        <v>0.86784475089518831</v>
      </c>
      <c r="AJ2119" s="15">
        <f t="shared" si="434"/>
        <v>-0.34557801426238927</v>
      </c>
      <c r="AK2119" s="15">
        <f t="shared" si="435"/>
        <v>-0.57281307343954613</v>
      </c>
      <c r="AL2119" s="15">
        <f t="shared" si="436"/>
        <v>-1.797541498954438</v>
      </c>
      <c r="AM2119" s="15">
        <f t="shared" si="437"/>
        <v>-1.2569818375265711</v>
      </c>
      <c r="AN2119" s="63">
        <f t="shared" si="452"/>
        <v>11.427189962028823</v>
      </c>
      <c r="AO2119" s="63">
        <f t="shared" si="452"/>
        <v>11.427367754312771</v>
      </c>
      <c r="AP2119" s="63">
        <f t="shared" si="452"/>
        <v>11.428089863368749</v>
      </c>
      <c r="AQ2119" s="63">
        <f t="shared" si="452"/>
        <v>11.431011199874796</v>
      </c>
      <c r="AR2119" s="63">
        <f t="shared" si="452"/>
        <v>11.442647265439536</v>
      </c>
      <c r="AS2119" s="63">
        <f t="shared" si="452"/>
        <v>11.486445582434989</v>
      </c>
      <c r="AT2119" s="63">
        <f t="shared" si="452"/>
        <v>11.626608381821566</v>
      </c>
      <c r="AU2119" s="63">
        <f t="shared" si="439"/>
        <v>11.961094544128683</v>
      </c>
      <c r="AV2119" s="217">
        <f t="shared" si="440"/>
        <v>-1.1469132254240177E-2</v>
      </c>
      <c r="AW2119" s="218">
        <f t="shared" si="441"/>
        <v>-9999</v>
      </c>
      <c r="AX2119" s="219">
        <f t="shared" si="442"/>
        <v>0</v>
      </c>
      <c r="AY2119" s="218">
        <f t="shared" si="443"/>
        <v>-9999</v>
      </c>
      <c r="AZ2119" s="63"/>
      <c r="BA2119" s="15">
        <f t="shared" si="444"/>
        <v>-2.7356411602726298E-3</v>
      </c>
      <c r="BB2119" s="15">
        <f t="shared" si="445"/>
        <v>0.4029668420013125</v>
      </c>
      <c r="BC2119" s="15">
        <f t="shared" si="446"/>
        <v>-0.61751157847624083</v>
      </c>
      <c r="BD2119" s="15">
        <f t="shared" si="447"/>
        <v>-0.10652366954492806</v>
      </c>
      <c r="BE2119" s="15">
        <f t="shared" si="448"/>
        <v>-2.965028905258007</v>
      </c>
      <c r="BF2119" s="15">
        <f t="shared" si="449"/>
        <v>-11.297910949131783</v>
      </c>
      <c r="BG2119" s="63">
        <f t="shared" si="453"/>
        <v>9.7786993762034928</v>
      </c>
      <c r="BH2119" s="63">
        <f t="shared" si="453"/>
        <v>9.7894726175737006</v>
      </c>
      <c r="BI2119" s="63">
        <f t="shared" si="453"/>
        <v>9.7705253791329838</v>
      </c>
      <c r="BJ2119" s="63">
        <f t="shared" si="453"/>
        <v>9.8039400735741484</v>
      </c>
      <c r="BK2119" s="63">
        <f t="shared" si="453"/>
        <v>9.7452814473518927</v>
      </c>
      <c r="BL2119" s="63">
        <f t="shared" si="453"/>
        <v>9.8491703599934741</v>
      </c>
      <c r="BM2119" s="63">
        <f t="shared" si="453"/>
        <v>9.6676216473938421</v>
      </c>
      <c r="BN2119" s="63">
        <f t="shared" si="451"/>
        <v>9.9950024885659339</v>
      </c>
      <c r="BO2119" s="63"/>
      <c r="BP2119" s="63"/>
    </row>
    <row r="2120" spans="27:68" x14ac:dyDescent="0.2">
      <c r="AA2120" s="217">
        <f t="shared" si="428"/>
        <v>-8.7334910939675485E-3</v>
      </c>
      <c r="AB2120" s="218">
        <f t="shared" si="429"/>
        <v>8.7334910939675485E-3</v>
      </c>
      <c r="AC2120" s="218">
        <f t="shared" si="430"/>
        <v>0</v>
      </c>
      <c r="AD2120" s="219">
        <f t="shared" si="431"/>
        <v>0</v>
      </c>
      <c r="AH2120" s="15">
        <f t="shared" si="432"/>
        <v>-2.9058447674383151E-2</v>
      </c>
      <c r="AI2120" s="15">
        <f t="shared" si="433"/>
        <v>0.86784475089518831</v>
      </c>
      <c r="AJ2120" s="15">
        <f t="shared" si="434"/>
        <v>-0.34557801426238927</v>
      </c>
      <c r="AK2120" s="15">
        <f t="shared" si="435"/>
        <v>-0.57281307343954613</v>
      </c>
      <c r="AL2120" s="15">
        <f t="shared" si="436"/>
        <v>-1.797541498954438</v>
      </c>
      <c r="AM2120" s="15">
        <f t="shared" si="437"/>
        <v>-1.2569818375265711</v>
      </c>
      <c r="AN2120" s="63">
        <f t="shared" si="452"/>
        <v>11.427189962028823</v>
      </c>
      <c r="AO2120" s="63">
        <f t="shared" si="452"/>
        <v>11.427367754312771</v>
      </c>
      <c r="AP2120" s="63">
        <f t="shared" si="452"/>
        <v>11.428089863368749</v>
      </c>
      <c r="AQ2120" s="63">
        <f t="shared" si="452"/>
        <v>11.431011199874796</v>
      </c>
      <c r="AR2120" s="63">
        <f t="shared" si="452"/>
        <v>11.442647265439536</v>
      </c>
      <c r="AS2120" s="63">
        <f t="shared" si="452"/>
        <v>11.486445582434989</v>
      </c>
      <c r="AT2120" s="63">
        <f t="shared" si="452"/>
        <v>11.626608381821566</v>
      </c>
      <c r="AU2120" s="63">
        <f t="shared" si="439"/>
        <v>11.961094544128683</v>
      </c>
      <c r="AV2120" s="217">
        <f t="shared" si="440"/>
        <v>-1.1469132254240177E-2</v>
      </c>
      <c r="AW2120" s="218">
        <f t="shared" si="441"/>
        <v>-9999</v>
      </c>
      <c r="AX2120" s="219">
        <f t="shared" si="442"/>
        <v>0</v>
      </c>
      <c r="AY2120" s="218">
        <f t="shared" si="443"/>
        <v>-9999</v>
      </c>
      <c r="AZ2120" s="63"/>
      <c r="BA2120" s="15">
        <f t="shared" si="444"/>
        <v>-2.7356411602726298E-3</v>
      </c>
      <c r="BB2120" s="15">
        <f t="shared" si="445"/>
        <v>0.4029668420013125</v>
      </c>
      <c r="BC2120" s="15">
        <f t="shared" si="446"/>
        <v>-0.61751157847624083</v>
      </c>
      <c r="BD2120" s="15">
        <f t="shared" si="447"/>
        <v>-0.10652366954492806</v>
      </c>
      <c r="BE2120" s="15">
        <f t="shared" si="448"/>
        <v>-2.965028905258007</v>
      </c>
      <c r="BF2120" s="15">
        <f t="shared" si="449"/>
        <v>-11.297910949131783</v>
      </c>
      <c r="BG2120" s="63">
        <f t="shared" si="453"/>
        <v>9.7786993762034928</v>
      </c>
      <c r="BH2120" s="63">
        <f t="shared" si="453"/>
        <v>9.7894726175737006</v>
      </c>
      <c r="BI2120" s="63">
        <f t="shared" si="453"/>
        <v>9.7705253791329838</v>
      </c>
      <c r="BJ2120" s="63">
        <f t="shared" si="453"/>
        <v>9.8039400735741484</v>
      </c>
      <c r="BK2120" s="63">
        <f t="shared" si="453"/>
        <v>9.7452814473518927</v>
      </c>
      <c r="BL2120" s="63">
        <f t="shared" si="453"/>
        <v>9.8491703599934741</v>
      </c>
      <c r="BM2120" s="63">
        <f t="shared" si="453"/>
        <v>9.6676216473938421</v>
      </c>
      <c r="BN2120" s="63">
        <f t="shared" si="451"/>
        <v>9.9950024885659339</v>
      </c>
      <c r="BO2120" s="63"/>
      <c r="BP2120" s="63"/>
    </row>
    <row r="2121" spans="27:68" x14ac:dyDescent="0.2">
      <c r="AA2121" s="217">
        <f t="shared" si="428"/>
        <v>-8.7334910939675485E-3</v>
      </c>
      <c r="AB2121" s="218">
        <f t="shared" si="429"/>
        <v>8.7334910939675485E-3</v>
      </c>
      <c r="AC2121" s="218">
        <f t="shared" si="430"/>
        <v>0</v>
      </c>
      <c r="AD2121" s="219">
        <f t="shared" si="431"/>
        <v>0</v>
      </c>
      <c r="AH2121" s="15">
        <f t="shared" si="432"/>
        <v>-2.9058447674383151E-2</v>
      </c>
      <c r="AI2121" s="15">
        <f t="shared" si="433"/>
        <v>0.86784475089518831</v>
      </c>
      <c r="AJ2121" s="15">
        <f t="shared" si="434"/>
        <v>-0.34557801426238927</v>
      </c>
      <c r="AK2121" s="15">
        <f t="shared" si="435"/>
        <v>-0.57281307343954613</v>
      </c>
      <c r="AL2121" s="15">
        <f t="shared" si="436"/>
        <v>-1.797541498954438</v>
      </c>
      <c r="AM2121" s="15">
        <f t="shared" si="437"/>
        <v>-1.2569818375265711</v>
      </c>
      <c r="AN2121" s="63">
        <f t="shared" ref="AN2121:AT2130" si="454">$AU2121+$AB$7*SIN(AO2121)</f>
        <v>11.427189962028823</v>
      </c>
      <c r="AO2121" s="63">
        <f t="shared" si="454"/>
        <v>11.427367754312771</v>
      </c>
      <c r="AP2121" s="63">
        <f t="shared" si="454"/>
        <v>11.428089863368749</v>
      </c>
      <c r="AQ2121" s="63">
        <f t="shared" si="454"/>
        <v>11.431011199874796</v>
      </c>
      <c r="AR2121" s="63">
        <f t="shared" si="454"/>
        <v>11.442647265439536</v>
      </c>
      <c r="AS2121" s="63">
        <f t="shared" si="454"/>
        <v>11.486445582434989</v>
      </c>
      <c r="AT2121" s="63">
        <f t="shared" si="454"/>
        <v>11.626608381821566</v>
      </c>
      <c r="AU2121" s="63">
        <f t="shared" si="439"/>
        <v>11.961094544128683</v>
      </c>
      <c r="AV2121" s="217">
        <f t="shared" si="440"/>
        <v>-1.1469132254240177E-2</v>
      </c>
      <c r="AW2121" s="218">
        <f t="shared" si="441"/>
        <v>-9999</v>
      </c>
      <c r="AX2121" s="219">
        <f t="shared" si="442"/>
        <v>0</v>
      </c>
      <c r="AY2121" s="218">
        <f t="shared" si="443"/>
        <v>-9999</v>
      </c>
      <c r="AZ2121" s="63"/>
      <c r="BA2121" s="15">
        <f t="shared" si="444"/>
        <v>-2.7356411602726298E-3</v>
      </c>
      <c r="BB2121" s="15">
        <f t="shared" si="445"/>
        <v>0.4029668420013125</v>
      </c>
      <c r="BC2121" s="15">
        <f t="shared" si="446"/>
        <v>-0.61751157847624083</v>
      </c>
      <c r="BD2121" s="15">
        <f t="shared" si="447"/>
        <v>-0.10652366954492806</v>
      </c>
      <c r="BE2121" s="15">
        <f t="shared" si="448"/>
        <v>-2.965028905258007</v>
      </c>
      <c r="BF2121" s="15">
        <f t="shared" si="449"/>
        <v>-11.297910949131783</v>
      </c>
      <c r="BG2121" s="63">
        <f t="shared" ref="BG2121:BM2130" si="455">$BN2121+$BB$7*SIN(BH2121)</f>
        <v>9.7786993762034928</v>
      </c>
      <c r="BH2121" s="63">
        <f t="shared" si="455"/>
        <v>9.7894726175737006</v>
      </c>
      <c r="BI2121" s="63">
        <f t="shared" si="455"/>
        <v>9.7705253791329838</v>
      </c>
      <c r="BJ2121" s="63">
        <f t="shared" si="455"/>
        <v>9.8039400735741484</v>
      </c>
      <c r="BK2121" s="63">
        <f t="shared" si="455"/>
        <v>9.7452814473518927</v>
      </c>
      <c r="BL2121" s="63">
        <f t="shared" si="455"/>
        <v>9.8491703599934741</v>
      </c>
      <c r="BM2121" s="63">
        <f t="shared" si="455"/>
        <v>9.6676216473938421</v>
      </c>
      <c r="BN2121" s="63">
        <f t="shared" si="451"/>
        <v>9.9950024885659339</v>
      </c>
      <c r="BO2121" s="63"/>
      <c r="BP2121" s="63"/>
    </row>
    <row r="2122" spans="27:68" x14ac:dyDescent="0.2">
      <c r="AA2122" s="217">
        <f t="shared" si="428"/>
        <v>-8.7334910939675485E-3</v>
      </c>
      <c r="AB2122" s="218">
        <f t="shared" si="429"/>
        <v>8.7334910939675485E-3</v>
      </c>
      <c r="AC2122" s="218">
        <f t="shared" si="430"/>
        <v>0</v>
      </c>
      <c r="AD2122" s="219">
        <f t="shared" si="431"/>
        <v>0</v>
      </c>
      <c r="AH2122" s="15">
        <f t="shared" si="432"/>
        <v>-2.9058447674383151E-2</v>
      </c>
      <c r="AI2122" s="15">
        <f t="shared" si="433"/>
        <v>0.86784475089518831</v>
      </c>
      <c r="AJ2122" s="15">
        <f t="shared" si="434"/>
        <v>-0.34557801426238927</v>
      </c>
      <c r="AK2122" s="15">
        <f t="shared" si="435"/>
        <v>-0.57281307343954613</v>
      </c>
      <c r="AL2122" s="15">
        <f t="shared" si="436"/>
        <v>-1.797541498954438</v>
      </c>
      <c r="AM2122" s="15">
        <f t="shared" si="437"/>
        <v>-1.2569818375265711</v>
      </c>
      <c r="AN2122" s="63">
        <f t="shared" si="454"/>
        <v>11.427189962028823</v>
      </c>
      <c r="AO2122" s="63">
        <f t="shared" si="454"/>
        <v>11.427367754312771</v>
      </c>
      <c r="AP2122" s="63">
        <f t="shared" si="454"/>
        <v>11.428089863368749</v>
      </c>
      <c r="AQ2122" s="63">
        <f t="shared" si="454"/>
        <v>11.431011199874796</v>
      </c>
      <c r="AR2122" s="63">
        <f t="shared" si="454"/>
        <v>11.442647265439536</v>
      </c>
      <c r="AS2122" s="63">
        <f t="shared" si="454"/>
        <v>11.486445582434989</v>
      </c>
      <c r="AT2122" s="63">
        <f t="shared" si="454"/>
        <v>11.626608381821566</v>
      </c>
      <c r="AU2122" s="63">
        <f t="shared" si="439"/>
        <v>11.961094544128683</v>
      </c>
      <c r="AV2122" s="217">
        <f t="shared" si="440"/>
        <v>-1.1469132254240177E-2</v>
      </c>
      <c r="AW2122" s="218">
        <f t="shared" si="441"/>
        <v>-9999</v>
      </c>
      <c r="AX2122" s="219">
        <f t="shared" si="442"/>
        <v>0</v>
      </c>
      <c r="AY2122" s="218">
        <f t="shared" si="443"/>
        <v>-9999</v>
      </c>
      <c r="AZ2122" s="63"/>
      <c r="BA2122" s="15">
        <f t="shared" si="444"/>
        <v>-2.7356411602726298E-3</v>
      </c>
      <c r="BB2122" s="15">
        <f t="shared" si="445"/>
        <v>0.4029668420013125</v>
      </c>
      <c r="BC2122" s="15">
        <f t="shared" si="446"/>
        <v>-0.61751157847624083</v>
      </c>
      <c r="BD2122" s="15">
        <f t="shared" si="447"/>
        <v>-0.10652366954492806</v>
      </c>
      <c r="BE2122" s="15">
        <f t="shared" si="448"/>
        <v>-2.965028905258007</v>
      </c>
      <c r="BF2122" s="15">
        <f t="shared" si="449"/>
        <v>-11.297910949131783</v>
      </c>
      <c r="BG2122" s="63">
        <f t="shared" si="455"/>
        <v>9.7786993762034928</v>
      </c>
      <c r="BH2122" s="63">
        <f t="shared" si="455"/>
        <v>9.7894726175737006</v>
      </c>
      <c r="BI2122" s="63">
        <f t="shared" si="455"/>
        <v>9.7705253791329838</v>
      </c>
      <c r="BJ2122" s="63">
        <f t="shared" si="455"/>
        <v>9.8039400735741484</v>
      </c>
      <c r="BK2122" s="63">
        <f t="shared" si="455"/>
        <v>9.7452814473518927</v>
      </c>
      <c r="BL2122" s="63">
        <f t="shared" si="455"/>
        <v>9.8491703599934741</v>
      </c>
      <c r="BM2122" s="63">
        <f t="shared" si="455"/>
        <v>9.6676216473938421</v>
      </c>
      <c r="BN2122" s="63">
        <f t="shared" si="451"/>
        <v>9.9950024885659339</v>
      </c>
      <c r="BO2122" s="63"/>
      <c r="BP2122" s="63"/>
    </row>
    <row r="2123" spans="27:68" x14ac:dyDescent="0.2">
      <c r="AA2123" s="217">
        <f t="shared" si="428"/>
        <v>-8.7334910939675485E-3</v>
      </c>
      <c r="AB2123" s="218">
        <f t="shared" si="429"/>
        <v>8.7334910939675485E-3</v>
      </c>
      <c r="AC2123" s="218">
        <f t="shared" si="430"/>
        <v>0</v>
      </c>
      <c r="AD2123" s="219">
        <f t="shared" si="431"/>
        <v>0</v>
      </c>
      <c r="AH2123" s="15">
        <f t="shared" si="432"/>
        <v>-2.9058447674383151E-2</v>
      </c>
      <c r="AI2123" s="15">
        <f t="shared" si="433"/>
        <v>0.86784475089518831</v>
      </c>
      <c r="AJ2123" s="15">
        <f t="shared" si="434"/>
        <v>-0.34557801426238927</v>
      </c>
      <c r="AK2123" s="15">
        <f t="shared" si="435"/>
        <v>-0.57281307343954613</v>
      </c>
      <c r="AL2123" s="15">
        <f t="shared" si="436"/>
        <v>-1.797541498954438</v>
      </c>
      <c r="AM2123" s="15">
        <f t="shared" si="437"/>
        <v>-1.2569818375265711</v>
      </c>
      <c r="AN2123" s="63">
        <f t="shared" si="454"/>
        <v>11.427189962028823</v>
      </c>
      <c r="AO2123" s="63">
        <f t="shared" si="454"/>
        <v>11.427367754312771</v>
      </c>
      <c r="AP2123" s="63">
        <f t="shared" si="454"/>
        <v>11.428089863368749</v>
      </c>
      <c r="AQ2123" s="63">
        <f t="shared" si="454"/>
        <v>11.431011199874796</v>
      </c>
      <c r="AR2123" s="63">
        <f t="shared" si="454"/>
        <v>11.442647265439536</v>
      </c>
      <c r="AS2123" s="63">
        <f t="shared" si="454"/>
        <v>11.486445582434989</v>
      </c>
      <c r="AT2123" s="63">
        <f t="shared" si="454"/>
        <v>11.626608381821566</v>
      </c>
      <c r="AU2123" s="63">
        <f t="shared" si="439"/>
        <v>11.961094544128683</v>
      </c>
      <c r="AV2123" s="217">
        <f t="shared" si="440"/>
        <v>-1.1469132254240177E-2</v>
      </c>
      <c r="AW2123" s="218">
        <f t="shared" si="441"/>
        <v>-9999</v>
      </c>
      <c r="AX2123" s="219">
        <f t="shared" si="442"/>
        <v>0</v>
      </c>
      <c r="AY2123" s="218">
        <f t="shared" si="443"/>
        <v>-9999</v>
      </c>
      <c r="AZ2123" s="63"/>
      <c r="BA2123" s="15">
        <f t="shared" si="444"/>
        <v>-2.7356411602726298E-3</v>
      </c>
      <c r="BB2123" s="15">
        <f t="shared" si="445"/>
        <v>0.4029668420013125</v>
      </c>
      <c r="BC2123" s="15">
        <f t="shared" si="446"/>
        <v>-0.61751157847624083</v>
      </c>
      <c r="BD2123" s="15">
        <f t="shared" si="447"/>
        <v>-0.10652366954492806</v>
      </c>
      <c r="BE2123" s="15">
        <f t="shared" si="448"/>
        <v>-2.965028905258007</v>
      </c>
      <c r="BF2123" s="15">
        <f t="shared" si="449"/>
        <v>-11.297910949131783</v>
      </c>
      <c r="BG2123" s="63">
        <f t="shared" si="455"/>
        <v>9.7786993762034928</v>
      </c>
      <c r="BH2123" s="63">
        <f t="shared" si="455"/>
        <v>9.7894726175737006</v>
      </c>
      <c r="BI2123" s="63">
        <f t="shared" si="455"/>
        <v>9.7705253791329838</v>
      </c>
      <c r="BJ2123" s="63">
        <f t="shared" si="455"/>
        <v>9.8039400735741484</v>
      </c>
      <c r="BK2123" s="63">
        <f t="shared" si="455"/>
        <v>9.7452814473518927</v>
      </c>
      <c r="BL2123" s="63">
        <f t="shared" si="455"/>
        <v>9.8491703599934741</v>
      </c>
      <c r="BM2123" s="63">
        <f t="shared" si="455"/>
        <v>9.6676216473938421</v>
      </c>
      <c r="BN2123" s="63">
        <f t="shared" si="451"/>
        <v>9.9950024885659339</v>
      </c>
      <c r="BO2123" s="63"/>
      <c r="BP2123" s="63"/>
    </row>
    <row r="2124" spans="27:68" x14ac:dyDescent="0.2">
      <c r="AA2124" s="217">
        <f t="shared" si="428"/>
        <v>-8.7334910939675485E-3</v>
      </c>
      <c r="AB2124" s="218">
        <f t="shared" si="429"/>
        <v>8.7334910939675485E-3</v>
      </c>
      <c r="AC2124" s="218">
        <f t="shared" si="430"/>
        <v>0</v>
      </c>
      <c r="AD2124" s="219">
        <f t="shared" si="431"/>
        <v>0</v>
      </c>
      <c r="AH2124" s="15">
        <f t="shared" si="432"/>
        <v>-2.9058447674383151E-2</v>
      </c>
      <c r="AI2124" s="15">
        <f t="shared" si="433"/>
        <v>0.86784475089518831</v>
      </c>
      <c r="AJ2124" s="15">
        <f t="shared" si="434"/>
        <v>-0.34557801426238927</v>
      </c>
      <c r="AK2124" s="15">
        <f t="shared" si="435"/>
        <v>-0.57281307343954613</v>
      </c>
      <c r="AL2124" s="15">
        <f t="shared" si="436"/>
        <v>-1.797541498954438</v>
      </c>
      <c r="AM2124" s="15">
        <f t="shared" si="437"/>
        <v>-1.2569818375265711</v>
      </c>
      <c r="AN2124" s="63">
        <f t="shared" si="454"/>
        <v>11.427189962028823</v>
      </c>
      <c r="AO2124" s="63">
        <f t="shared" si="454"/>
        <v>11.427367754312771</v>
      </c>
      <c r="AP2124" s="63">
        <f t="shared" si="454"/>
        <v>11.428089863368749</v>
      </c>
      <c r="AQ2124" s="63">
        <f t="shared" si="454"/>
        <v>11.431011199874796</v>
      </c>
      <c r="AR2124" s="63">
        <f t="shared" si="454"/>
        <v>11.442647265439536</v>
      </c>
      <c r="AS2124" s="63">
        <f t="shared" si="454"/>
        <v>11.486445582434989</v>
      </c>
      <c r="AT2124" s="63">
        <f t="shared" si="454"/>
        <v>11.626608381821566</v>
      </c>
      <c r="AU2124" s="63">
        <f t="shared" si="439"/>
        <v>11.961094544128683</v>
      </c>
      <c r="AV2124" s="217">
        <f t="shared" si="440"/>
        <v>-1.1469132254240177E-2</v>
      </c>
      <c r="AW2124" s="218">
        <f t="shared" si="441"/>
        <v>-9999</v>
      </c>
      <c r="AX2124" s="219">
        <f t="shared" si="442"/>
        <v>0</v>
      </c>
      <c r="AY2124" s="218">
        <f t="shared" si="443"/>
        <v>-9999</v>
      </c>
      <c r="AZ2124" s="63"/>
      <c r="BA2124" s="15">
        <f t="shared" si="444"/>
        <v>-2.7356411602726298E-3</v>
      </c>
      <c r="BB2124" s="15">
        <f t="shared" si="445"/>
        <v>0.4029668420013125</v>
      </c>
      <c r="BC2124" s="15">
        <f t="shared" si="446"/>
        <v>-0.61751157847624083</v>
      </c>
      <c r="BD2124" s="15">
        <f t="shared" si="447"/>
        <v>-0.10652366954492806</v>
      </c>
      <c r="BE2124" s="15">
        <f t="shared" si="448"/>
        <v>-2.965028905258007</v>
      </c>
      <c r="BF2124" s="15">
        <f t="shared" si="449"/>
        <v>-11.297910949131783</v>
      </c>
      <c r="BG2124" s="63">
        <f t="shared" si="455"/>
        <v>9.7786993762034928</v>
      </c>
      <c r="BH2124" s="63">
        <f t="shared" si="455"/>
        <v>9.7894726175737006</v>
      </c>
      <c r="BI2124" s="63">
        <f t="shared" si="455"/>
        <v>9.7705253791329838</v>
      </c>
      <c r="BJ2124" s="63">
        <f t="shared" si="455"/>
        <v>9.8039400735741484</v>
      </c>
      <c r="BK2124" s="63">
        <f t="shared" si="455"/>
        <v>9.7452814473518927</v>
      </c>
      <c r="BL2124" s="63">
        <f t="shared" si="455"/>
        <v>9.8491703599934741</v>
      </c>
      <c r="BM2124" s="63">
        <f t="shared" si="455"/>
        <v>9.6676216473938421</v>
      </c>
      <c r="BN2124" s="63">
        <f t="shared" si="451"/>
        <v>9.9950024885659339</v>
      </c>
      <c r="BO2124" s="63"/>
      <c r="BP2124" s="63"/>
    </row>
    <row r="2125" spans="27:68" x14ac:dyDescent="0.2">
      <c r="AA2125" s="217">
        <f t="shared" si="428"/>
        <v>-8.7334910939675485E-3</v>
      </c>
      <c r="AB2125" s="218">
        <f t="shared" si="429"/>
        <v>8.7334910939675485E-3</v>
      </c>
      <c r="AC2125" s="218">
        <f t="shared" si="430"/>
        <v>0</v>
      </c>
      <c r="AD2125" s="219">
        <f t="shared" si="431"/>
        <v>0</v>
      </c>
      <c r="AH2125" s="15">
        <f t="shared" si="432"/>
        <v>-2.9058447674383151E-2</v>
      </c>
      <c r="AI2125" s="15">
        <f t="shared" si="433"/>
        <v>0.86784475089518831</v>
      </c>
      <c r="AJ2125" s="15">
        <f t="shared" si="434"/>
        <v>-0.34557801426238927</v>
      </c>
      <c r="AK2125" s="15">
        <f t="shared" si="435"/>
        <v>-0.57281307343954613</v>
      </c>
      <c r="AL2125" s="15">
        <f t="shared" si="436"/>
        <v>-1.797541498954438</v>
      </c>
      <c r="AM2125" s="15">
        <f t="shared" si="437"/>
        <v>-1.2569818375265711</v>
      </c>
      <c r="AN2125" s="63">
        <f t="shared" si="454"/>
        <v>11.427189962028823</v>
      </c>
      <c r="AO2125" s="63">
        <f t="shared" si="454"/>
        <v>11.427367754312771</v>
      </c>
      <c r="AP2125" s="63">
        <f t="shared" si="454"/>
        <v>11.428089863368749</v>
      </c>
      <c r="AQ2125" s="63">
        <f t="shared" si="454"/>
        <v>11.431011199874796</v>
      </c>
      <c r="AR2125" s="63">
        <f t="shared" si="454"/>
        <v>11.442647265439536</v>
      </c>
      <c r="AS2125" s="63">
        <f t="shared" si="454"/>
        <v>11.486445582434989</v>
      </c>
      <c r="AT2125" s="63">
        <f t="shared" si="454"/>
        <v>11.626608381821566</v>
      </c>
      <c r="AU2125" s="63">
        <f t="shared" si="439"/>
        <v>11.961094544128683</v>
      </c>
      <c r="AV2125" s="217">
        <f t="shared" si="440"/>
        <v>-1.1469132254240177E-2</v>
      </c>
      <c r="AW2125" s="218">
        <f t="shared" si="441"/>
        <v>-9999</v>
      </c>
      <c r="AX2125" s="219">
        <f t="shared" si="442"/>
        <v>0</v>
      </c>
      <c r="AY2125" s="218">
        <f t="shared" si="443"/>
        <v>-9999</v>
      </c>
      <c r="AZ2125" s="63"/>
      <c r="BA2125" s="15">
        <f t="shared" si="444"/>
        <v>-2.7356411602726298E-3</v>
      </c>
      <c r="BB2125" s="15">
        <f t="shared" si="445"/>
        <v>0.4029668420013125</v>
      </c>
      <c r="BC2125" s="15">
        <f t="shared" si="446"/>
        <v>-0.61751157847624083</v>
      </c>
      <c r="BD2125" s="15">
        <f t="shared" si="447"/>
        <v>-0.10652366954492806</v>
      </c>
      <c r="BE2125" s="15">
        <f t="shared" si="448"/>
        <v>-2.965028905258007</v>
      </c>
      <c r="BF2125" s="15">
        <f t="shared" si="449"/>
        <v>-11.297910949131783</v>
      </c>
      <c r="BG2125" s="63">
        <f t="shared" si="455"/>
        <v>9.7786993762034928</v>
      </c>
      <c r="BH2125" s="63">
        <f t="shared" si="455"/>
        <v>9.7894726175737006</v>
      </c>
      <c r="BI2125" s="63">
        <f t="shared" si="455"/>
        <v>9.7705253791329838</v>
      </c>
      <c r="BJ2125" s="63">
        <f t="shared" si="455"/>
        <v>9.8039400735741484</v>
      </c>
      <c r="BK2125" s="63">
        <f t="shared" si="455"/>
        <v>9.7452814473518927</v>
      </c>
      <c r="BL2125" s="63">
        <f t="shared" si="455"/>
        <v>9.8491703599934741</v>
      </c>
      <c r="BM2125" s="63">
        <f t="shared" si="455"/>
        <v>9.6676216473938421</v>
      </c>
      <c r="BN2125" s="63">
        <f t="shared" si="451"/>
        <v>9.9950024885659339</v>
      </c>
      <c r="BO2125" s="63"/>
      <c r="BP2125" s="63"/>
    </row>
    <row r="2126" spans="27:68" x14ac:dyDescent="0.2">
      <c r="AA2126" s="217">
        <f t="shared" si="428"/>
        <v>-8.7334910939675485E-3</v>
      </c>
      <c r="AB2126" s="218">
        <f t="shared" si="429"/>
        <v>8.7334910939675485E-3</v>
      </c>
      <c r="AC2126" s="218">
        <f t="shared" si="430"/>
        <v>0</v>
      </c>
      <c r="AD2126" s="219">
        <f t="shared" si="431"/>
        <v>0</v>
      </c>
      <c r="AH2126" s="15">
        <f t="shared" si="432"/>
        <v>-2.9058447674383151E-2</v>
      </c>
      <c r="AI2126" s="15">
        <f t="shared" si="433"/>
        <v>0.86784475089518831</v>
      </c>
      <c r="AJ2126" s="15">
        <f t="shared" si="434"/>
        <v>-0.34557801426238927</v>
      </c>
      <c r="AK2126" s="15">
        <f t="shared" si="435"/>
        <v>-0.57281307343954613</v>
      </c>
      <c r="AL2126" s="15">
        <f t="shared" si="436"/>
        <v>-1.797541498954438</v>
      </c>
      <c r="AM2126" s="15">
        <f t="shared" si="437"/>
        <v>-1.2569818375265711</v>
      </c>
      <c r="AN2126" s="63">
        <f t="shared" si="454"/>
        <v>11.427189962028823</v>
      </c>
      <c r="AO2126" s="63">
        <f t="shared" si="454"/>
        <v>11.427367754312771</v>
      </c>
      <c r="AP2126" s="63">
        <f t="shared" si="454"/>
        <v>11.428089863368749</v>
      </c>
      <c r="AQ2126" s="63">
        <f t="shared" si="454"/>
        <v>11.431011199874796</v>
      </c>
      <c r="AR2126" s="63">
        <f t="shared" si="454"/>
        <v>11.442647265439536</v>
      </c>
      <c r="AS2126" s="63">
        <f t="shared" si="454"/>
        <v>11.486445582434989</v>
      </c>
      <c r="AT2126" s="63">
        <f t="shared" si="454"/>
        <v>11.626608381821566</v>
      </c>
      <c r="AU2126" s="63">
        <f t="shared" si="439"/>
        <v>11.961094544128683</v>
      </c>
      <c r="AV2126" s="217">
        <f t="shared" si="440"/>
        <v>-1.1469132254240177E-2</v>
      </c>
      <c r="AW2126" s="218">
        <f t="shared" si="441"/>
        <v>-9999</v>
      </c>
      <c r="AX2126" s="219">
        <f t="shared" si="442"/>
        <v>0</v>
      </c>
      <c r="AY2126" s="218">
        <f t="shared" si="443"/>
        <v>-9999</v>
      </c>
      <c r="AZ2126" s="63"/>
      <c r="BA2126" s="15">
        <f t="shared" si="444"/>
        <v>-2.7356411602726298E-3</v>
      </c>
      <c r="BB2126" s="15">
        <f t="shared" si="445"/>
        <v>0.4029668420013125</v>
      </c>
      <c r="BC2126" s="15">
        <f t="shared" si="446"/>
        <v>-0.61751157847624083</v>
      </c>
      <c r="BD2126" s="15">
        <f t="shared" si="447"/>
        <v>-0.10652366954492806</v>
      </c>
      <c r="BE2126" s="15">
        <f t="shared" si="448"/>
        <v>-2.965028905258007</v>
      </c>
      <c r="BF2126" s="15">
        <f t="shared" si="449"/>
        <v>-11.297910949131783</v>
      </c>
      <c r="BG2126" s="63">
        <f t="shared" si="455"/>
        <v>9.7786993762034928</v>
      </c>
      <c r="BH2126" s="63">
        <f t="shared" si="455"/>
        <v>9.7894726175737006</v>
      </c>
      <c r="BI2126" s="63">
        <f t="shared" si="455"/>
        <v>9.7705253791329838</v>
      </c>
      <c r="BJ2126" s="63">
        <f t="shared" si="455"/>
        <v>9.8039400735741484</v>
      </c>
      <c r="BK2126" s="63">
        <f t="shared" si="455"/>
        <v>9.7452814473518927</v>
      </c>
      <c r="BL2126" s="63">
        <f t="shared" si="455"/>
        <v>9.8491703599934741</v>
      </c>
      <c r="BM2126" s="63">
        <f t="shared" si="455"/>
        <v>9.6676216473938421</v>
      </c>
      <c r="BN2126" s="63">
        <f t="shared" si="451"/>
        <v>9.9950024885659339</v>
      </c>
      <c r="BO2126" s="63"/>
      <c r="BP2126" s="63"/>
    </row>
    <row r="2127" spans="27:68" x14ac:dyDescent="0.2">
      <c r="AA2127" s="217">
        <f t="shared" si="428"/>
        <v>-8.7334910939675485E-3</v>
      </c>
      <c r="AB2127" s="218">
        <f t="shared" si="429"/>
        <v>8.7334910939675485E-3</v>
      </c>
      <c r="AC2127" s="218">
        <f t="shared" si="430"/>
        <v>0</v>
      </c>
      <c r="AD2127" s="219">
        <f t="shared" si="431"/>
        <v>0</v>
      </c>
      <c r="AH2127" s="15">
        <f t="shared" si="432"/>
        <v>-2.9058447674383151E-2</v>
      </c>
      <c r="AI2127" s="15">
        <f t="shared" si="433"/>
        <v>0.86784475089518831</v>
      </c>
      <c r="AJ2127" s="15">
        <f t="shared" si="434"/>
        <v>-0.34557801426238927</v>
      </c>
      <c r="AK2127" s="15">
        <f t="shared" si="435"/>
        <v>-0.57281307343954613</v>
      </c>
      <c r="AL2127" s="15">
        <f t="shared" si="436"/>
        <v>-1.797541498954438</v>
      </c>
      <c r="AM2127" s="15">
        <f t="shared" si="437"/>
        <v>-1.2569818375265711</v>
      </c>
      <c r="AN2127" s="63">
        <f t="shared" si="454"/>
        <v>11.427189962028823</v>
      </c>
      <c r="AO2127" s="63">
        <f t="shared" si="454"/>
        <v>11.427367754312771</v>
      </c>
      <c r="AP2127" s="63">
        <f t="shared" si="454"/>
        <v>11.428089863368749</v>
      </c>
      <c r="AQ2127" s="63">
        <f t="shared" si="454"/>
        <v>11.431011199874796</v>
      </c>
      <c r="AR2127" s="63">
        <f t="shared" si="454"/>
        <v>11.442647265439536</v>
      </c>
      <c r="AS2127" s="63">
        <f t="shared" si="454"/>
        <v>11.486445582434989</v>
      </c>
      <c r="AT2127" s="63">
        <f t="shared" si="454"/>
        <v>11.626608381821566</v>
      </c>
      <c r="AU2127" s="63">
        <f t="shared" si="439"/>
        <v>11.961094544128683</v>
      </c>
      <c r="AV2127" s="217">
        <f t="shared" si="440"/>
        <v>-1.1469132254240177E-2</v>
      </c>
      <c r="AW2127" s="218">
        <f t="shared" si="441"/>
        <v>-9999</v>
      </c>
      <c r="AX2127" s="219">
        <f t="shared" si="442"/>
        <v>0</v>
      </c>
      <c r="AY2127" s="218">
        <f t="shared" si="443"/>
        <v>-9999</v>
      </c>
      <c r="AZ2127" s="63"/>
      <c r="BA2127" s="15">
        <f t="shared" si="444"/>
        <v>-2.7356411602726298E-3</v>
      </c>
      <c r="BB2127" s="15">
        <f t="shared" si="445"/>
        <v>0.4029668420013125</v>
      </c>
      <c r="BC2127" s="15">
        <f t="shared" si="446"/>
        <v>-0.61751157847624083</v>
      </c>
      <c r="BD2127" s="15">
        <f t="shared" si="447"/>
        <v>-0.10652366954492806</v>
      </c>
      <c r="BE2127" s="15">
        <f t="shared" si="448"/>
        <v>-2.965028905258007</v>
      </c>
      <c r="BF2127" s="15">
        <f t="shared" si="449"/>
        <v>-11.297910949131783</v>
      </c>
      <c r="BG2127" s="63">
        <f t="shared" si="455"/>
        <v>9.7786993762034928</v>
      </c>
      <c r="BH2127" s="63">
        <f t="shared" si="455"/>
        <v>9.7894726175737006</v>
      </c>
      <c r="BI2127" s="63">
        <f t="shared" si="455"/>
        <v>9.7705253791329838</v>
      </c>
      <c r="BJ2127" s="63">
        <f t="shared" si="455"/>
        <v>9.8039400735741484</v>
      </c>
      <c r="BK2127" s="63">
        <f t="shared" si="455"/>
        <v>9.7452814473518927</v>
      </c>
      <c r="BL2127" s="63">
        <f t="shared" si="455"/>
        <v>9.8491703599934741</v>
      </c>
      <c r="BM2127" s="63">
        <f t="shared" si="455"/>
        <v>9.6676216473938421</v>
      </c>
      <c r="BN2127" s="63">
        <f t="shared" si="451"/>
        <v>9.9950024885659339</v>
      </c>
      <c r="BO2127" s="63"/>
      <c r="BP2127" s="63"/>
    </row>
    <row r="2128" spans="27:68" x14ac:dyDescent="0.2">
      <c r="AA2128" s="217">
        <f t="shared" si="428"/>
        <v>-8.7334910939675485E-3</v>
      </c>
      <c r="AB2128" s="218">
        <f t="shared" si="429"/>
        <v>8.7334910939675485E-3</v>
      </c>
      <c r="AC2128" s="218">
        <f t="shared" si="430"/>
        <v>0</v>
      </c>
      <c r="AD2128" s="219">
        <f t="shared" si="431"/>
        <v>0</v>
      </c>
      <c r="AH2128" s="15">
        <f t="shared" si="432"/>
        <v>-2.9058447674383151E-2</v>
      </c>
      <c r="AI2128" s="15">
        <f t="shared" si="433"/>
        <v>0.86784475089518831</v>
      </c>
      <c r="AJ2128" s="15">
        <f t="shared" si="434"/>
        <v>-0.34557801426238927</v>
      </c>
      <c r="AK2128" s="15">
        <f t="shared" si="435"/>
        <v>-0.57281307343954613</v>
      </c>
      <c r="AL2128" s="15">
        <f t="shared" si="436"/>
        <v>-1.797541498954438</v>
      </c>
      <c r="AM2128" s="15">
        <f t="shared" si="437"/>
        <v>-1.2569818375265711</v>
      </c>
      <c r="AN2128" s="63">
        <f t="shared" si="454"/>
        <v>11.427189962028823</v>
      </c>
      <c r="AO2128" s="63">
        <f t="shared" si="454"/>
        <v>11.427367754312771</v>
      </c>
      <c r="AP2128" s="63">
        <f t="shared" si="454"/>
        <v>11.428089863368749</v>
      </c>
      <c r="AQ2128" s="63">
        <f t="shared" si="454"/>
        <v>11.431011199874796</v>
      </c>
      <c r="AR2128" s="63">
        <f t="shared" si="454"/>
        <v>11.442647265439536</v>
      </c>
      <c r="AS2128" s="63">
        <f t="shared" si="454"/>
        <v>11.486445582434989</v>
      </c>
      <c r="AT2128" s="63">
        <f t="shared" si="454"/>
        <v>11.626608381821566</v>
      </c>
      <c r="AU2128" s="63">
        <f t="shared" si="439"/>
        <v>11.961094544128683</v>
      </c>
      <c r="AV2128" s="217">
        <f t="shared" si="440"/>
        <v>-1.1469132254240177E-2</v>
      </c>
      <c r="AW2128" s="218">
        <f t="shared" si="441"/>
        <v>-9999</v>
      </c>
      <c r="AX2128" s="219">
        <f t="shared" si="442"/>
        <v>0</v>
      </c>
      <c r="AY2128" s="218">
        <f t="shared" si="443"/>
        <v>-9999</v>
      </c>
      <c r="AZ2128" s="63"/>
      <c r="BA2128" s="15">
        <f t="shared" si="444"/>
        <v>-2.7356411602726298E-3</v>
      </c>
      <c r="BB2128" s="15">
        <f t="shared" si="445"/>
        <v>0.4029668420013125</v>
      </c>
      <c r="BC2128" s="15">
        <f t="shared" si="446"/>
        <v>-0.61751157847624083</v>
      </c>
      <c r="BD2128" s="15">
        <f t="shared" si="447"/>
        <v>-0.10652366954492806</v>
      </c>
      <c r="BE2128" s="15">
        <f t="shared" si="448"/>
        <v>-2.965028905258007</v>
      </c>
      <c r="BF2128" s="15">
        <f t="shared" si="449"/>
        <v>-11.297910949131783</v>
      </c>
      <c r="BG2128" s="63">
        <f t="shared" si="455"/>
        <v>9.7786993762034928</v>
      </c>
      <c r="BH2128" s="63">
        <f t="shared" si="455"/>
        <v>9.7894726175737006</v>
      </c>
      <c r="BI2128" s="63">
        <f t="shared" si="455"/>
        <v>9.7705253791329838</v>
      </c>
      <c r="BJ2128" s="63">
        <f t="shared" si="455"/>
        <v>9.8039400735741484</v>
      </c>
      <c r="BK2128" s="63">
        <f t="shared" si="455"/>
        <v>9.7452814473518927</v>
      </c>
      <c r="BL2128" s="63">
        <f t="shared" si="455"/>
        <v>9.8491703599934741</v>
      </c>
      <c r="BM2128" s="63">
        <f t="shared" si="455"/>
        <v>9.6676216473938421</v>
      </c>
      <c r="BN2128" s="63">
        <f t="shared" si="451"/>
        <v>9.9950024885659339</v>
      </c>
      <c r="BO2128" s="63"/>
      <c r="BP2128" s="63"/>
    </row>
    <row r="2129" spans="27:68" x14ac:dyDescent="0.2">
      <c r="AA2129" s="217">
        <f t="shared" si="428"/>
        <v>-8.7334910939675485E-3</v>
      </c>
      <c r="AB2129" s="218">
        <f t="shared" si="429"/>
        <v>8.7334910939675485E-3</v>
      </c>
      <c r="AC2129" s="218">
        <f t="shared" si="430"/>
        <v>0</v>
      </c>
      <c r="AD2129" s="219">
        <f t="shared" si="431"/>
        <v>0</v>
      </c>
      <c r="AH2129" s="15">
        <f t="shared" si="432"/>
        <v>-2.9058447674383151E-2</v>
      </c>
      <c r="AI2129" s="15">
        <f t="shared" si="433"/>
        <v>0.86784475089518831</v>
      </c>
      <c r="AJ2129" s="15">
        <f t="shared" si="434"/>
        <v>-0.34557801426238927</v>
      </c>
      <c r="AK2129" s="15">
        <f t="shared" si="435"/>
        <v>-0.57281307343954613</v>
      </c>
      <c r="AL2129" s="15">
        <f t="shared" si="436"/>
        <v>-1.797541498954438</v>
      </c>
      <c r="AM2129" s="15">
        <f t="shared" si="437"/>
        <v>-1.2569818375265711</v>
      </c>
      <c r="AN2129" s="63">
        <f t="shared" si="454"/>
        <v>11.427189962028823</v>
      </c>
      <c r="AO2129" s="63">
        <f t="shared" si="454"/>
        <v>11.427367754312771</v>
      </c>
      <c r="AP2129" s="63">
        <f t="shared" si="454"/>
        <v>11.428089863368749</v>
      </c>
      <c r="AQ2129" s="63">
        <f t="shared" si="454"/>
        <v>11.431011199874796</v>
      </c>
      <c r="AR2129" s="63">
        <f t="shared" si="454"/>
        <v>11.442647265439536</v>
      </c>
      <c r="AS2129" s="63">
        <f t="shared" si="454"/>
        <v>11.486445582434989</v>
      </c>
      <c r="AT2129" s="63">
        <f t="shared" si="454"/>
        <v>11.626608381821566</v>
      </c>
      <c r="AU2129" s="63">
        <f t="shared" si="439"/>
        <v>11.961094544128683</v>
      </c>
      <c r="AV2129" s="217">
        <f t="shared" si="440"/>
        <v>-1.1469132254240177E-2</v>
      </c>
      <c r="AW2129" s="218">
        <f t="shared" si="441"/>
        <v>-9999</v>
      </c>
      <c r="AX2129" s="219">
        <f t="shared" si="442"/>
        <v>0</v>
      </c>
      <c r="AY2129" s="218">
        <f t="shared" si="443"/>
        <v>-9999</v>
      </c>
      <c r="AZ2129" s="63"/>
      <c r="BA2129" s="15">
        <f t="shared" si="444"/>
        <v>-2.7356411602726298E-3</v>
      </c>
      <c r="BB2129" s="15">
        <f t="shared" si="445"/>
        <v>0.4029668420013125</v>
      </c>
      <c r="BC2129" s="15">
        <f t="shared" si="446"/>
        <v>-0.61751157847624083</v>
      </c>
      <c r="BD2129" s="15">
        <f t="shared" si="447"/>
        <v>-0.10652366954492806</v>
      </c>
      <c r="BE2129" s="15">
        <f t="shared" si="448"/>
        <v>-2.965028905258007</v>
      </c>
      <c r="BF2129" s="15">
        <f t="shared" si="449"/>
        <v>-11.297910949131783</v>
      </c>
      <c r="BG2129" s="63">
        <f t="shared" si="455"/>
        <v>9.7786993762034928</v>
      </c>
      <c r="BH2129" s="63">
        <f t="shared" si="455"/>
        <v>9.7894726175737006</v>
      </c>
      <c r="BI2129" s="63">
        <f t="shared" si="455"/>
        <v>9.7705253791329838</v>
      </c>
      <c r="BJ2129" s="63">
        <f t="shared" si="455"/>
        <v>9.8039400735741484</v>
      </c>
      <c r="BK2129" s="63">
        <f t="shared" si="455"/>
        <v>9.7452814473518927</v>
      </c>
      <c r="BL2129" s="63">
        <f t="shared" si="455"/>
        <v>9.8491703599934741</v>
      </c>
      <c r="BM2129" s="63">
        <f t="shared" si="455"/>
        <v>9.6676216473938421</v>
      </c>
      <c r="BN2129" s="63">
        <f t="shared" si="451"/>
        <v>9.9950024885659339</v>
      </c>
      <c r="BO2129" s="63"/>
      <c r="BP2129" s="63"/>
    </row>
    <row r="2130" spans="27:68" x14ac:dyDescent="0.2">
      <c r="AA2130" s="217">
        <f t="shared" si="428"/>
        <v>-8.7334910939675485E-3</v>
      </c>
      <c r="AB2130" s="218">
        <f t="shared" si="429"/>
        <v>8.7334910939675485E-3</v>
      </c>
      <c r="AC2130" s="218">
        <f t="shared" si="430"/>
        <v>0</v>
      </c>
      <c r="AD2130" s="219">
        <f t="shared" si="431"/>
        <v>0</v>
      </c>
      <c r="AH2130" s="15">
        <f t="shared" si="432"/>
        <v>-2.9058447674383151E-2</v>
      </c>
      <c r="AI2130" s="15">
        <f t="shared" si="433"/>
        <v>0.86784475089518831</v>
      </c>
      <c r="AJ2130" s="15">
        <f t="shared" si="434"/>
        <v>-0.34557801426238927</v>
      </c>
      <c r="AK2130" s="15">
        <f t="shared" si="435"/>
        <v>-0.57281307343954613</v>
      </c>
      <c r="AL2130" s="15">
        <f t="shared" si="436"/>
        <v>-1.797541498954438</v>
      </c>
      <c r="AM2130" s="15">
        <f t="shared" si="437"/>
        <v>-1.2569818375265711</v>
      </c>
      <c r="AN2130" s="63">
        <f t="shared" si="454"/>
        <v>11.427189962028823</v>
      </c>
      <c r="AO2130" s="63">
        <f t="shared" si="454"/>
        <v>11.427367754312771</v>
      </c>
      <c r="AP2130" s="63">
        <f t="shared" si="454"/>
        <v>11.428089863368749</v>
      </c>
      <c r="AQ2130" s="63">
        <f t="shared" si="454"/>
        <v>11.431011199874796</v>
      </c>
      <c r="AR2130" s="63">
        <f t="shared" si="454"/>
        <v>11.442647265439536</v>
      </c>
      <c r="AS2130" s="63">
        <f t="shared" si="454"/>
        <v>11.486445582434989</v>
      </c>
      <c r="AT2130" s="63">
        <f t="shared" si="454"/>
        <v>11.626608381821566</v>
      </c>
      <c r="AU2130" s="63">
        <f t="shared" si="439"/>
        <v>11.961094544128683</v>
      </c>
      <c r="AV2130" s="217">
        <f t="shared" si="440"/>
        <v>-1.1469132254240177E-2</v>
      </c>
      <c r="AW2130" s="218">
        <f t="shared" si="441"/>
        <v>-9999</v>
      </c>
      <c r="AX2130" s="219">
        <f t="shared" si="442"/>
        <v>0</v>
      </c>
      <c r="AY2130" s="218">
        <f t="shared" si="443"/>
        <v>-9999</v>
      </c>
      <c r="AZ2130" s="63"/>
      <c r="BA2130" s="15">
        <f t="shared" si="444"/>
        <v>-2.7356411602726298E-3</v>
      </c>
      <c r="BB2130" s="15">
        <f t="shared" si="445"/>
        <v>0.4029668420013125</v>
      </c>
      <c r="BC2130" s="15">
        <f t="shared" si="446"/>
        <v>-0.61751157847624083</v>
      </c>
      <c r="BD2130" s="15">
        <f t="shared" si="447"/>
        <v>-0.10652366954492806</v>
      </c>
      <c r="BE2130" s="15">
        <f t="shared" si="448"/>
        <v>-2.965028905258007</v>
      </c>
      <c r="BF2130" s="15">
        <f t="shared" si="449"/>
        <v>-11.297910949131783</v>
      </c>
      <c r="BG2130" s="63">
        <f t="shared" si="455"/>
        <v>9.7786993762034928</v>
      </c>
      <c r="BH2130" s="63">
        <f t="shared" si="455"/>
        <v>9.7894726175737006</v>
      </c>
      <c r="BI2130" s="63">
        <f t="shared" si="455"/>
        <v>9.7705253791329838</v>
      </c>
      <c r="BJ2130" s="63">
        <f t="shared" si="455"/>
        <v>9.8039400735741484</v>
      </c>
      <c r="BK2130" s="63">
        <f t="shared" si="455"/>
        <v>9.7452814473518927</v>
      </c>
      <c r="BL2130" s="63">
        <f t="shared" si="455"/>
        <v>9.8491703599934741</v>
      </c>
      <c r="BM2130" s="63">
        <f t="shared" si="455"/>
        <v>9.6676216473938421</v>
      </c>
      <c r="BN2130" s="63">
        <f t="shared" si="451"/>
        <v>9.9950024885659339</v>
      </c>
      <c r="BO2130" s="63"/>
      <c r="BP2130" s="63"/>
    </row>
    <row r="2131" spans="27:68" x14ac:dyDescent="0.2">
      <c r="AA2131" s="217">
        <f t="shared" si="428"/>
        <v>-8.7334910939675485E-3</v>
      </c>
      <c r="AB2131" s="218">
        <f t="shared" si="429"/>
        <v>8.7334910939675485E-3</v>
      </c>
      <c r="AC2131" s="218">
        <f t="shared" si="430"/>
        <v>0</v>
      </c>
      <c r="AD2131" s="219">
        <f t="shared" si="431"/>
        <v>0</v>
      </c>
      <c r="AH2131" s="15">
        <f t="shared" si="432"/>
        <v>-2.9058447674383151E-2</v>
      </c>
      <c r="AI2131" s="15">
        <f t="shared" si="433"/>
        <v>0.86784475089518831</v>
      </c>
      <c r="AJ2131" s="15">
        <f t="shared" si="434"/>
        <v>-0.34557801426238927</v>
      </c>
      <c r="AK2131" s="15">
        <f t="shared" si="435"/>
        <v>-0.57281307343954613</v>
      </c>
      <c r="AL2131" s="15">
        <f t="shared" si="436"/>
        <v>-1.797541498954438</v>
      </c>
      <c r="AM2131" s="15">
        <f t="shared" si="437"/>
        <v>-1.2569818375265711</v>
      </c>
      <c r="AN2131" s="63">
        <f t="shared" ref="AN2131:AT2140" si="456">$AU2131+$AB$7*SIN(AO2131)</f>
        <v>11.427189962028823</v>
      </c>
      <c r="AO2131" s="63">
        <f t="shared" si="456"/>
        <v>11.427367754312771</v>
      </c>
      <c r="AP2131" s="63">
        <f t="shared" si="456"/>
        <v>11.428089863368749</v>
      </c>
      <c r="AQ2131" s="63">
        <f t="shared" si="456"/>
        <v>11.431011199874796</v>
      </c>
      <c r="AR2131" s="63">
        <f t="shared" si="456"/>
        <v>11.442647265439536</v>
      </c>
      <c r="AS2131" s="63">
        <f t="shared" si="456"/>
        <v>11.486445582434989</v>
      </c>
      <c r="AT2131" s="63">
        <f t="shared" si="456"/>
        <v>11.626608381821566</v>
      </c>
      <c r="AU2131" s="63">
        <f t="shared" si="439"/>
        <v>11.961094544128683</v>
      </c>
      <c r="AV2131" s="217">
        <f t="shared" si="440"/>
        <v>-1.1469132254240177E-2</v>
      </c>
      <c r="AW2131" s="218">
        <f t="shared" si="441"/>
        <v>-9999</v>
      </c>
      <c r="AX2131" s="219">
        <f t="shared" si="442"/>
        <v>0</v>
      </c>
      <c r="AY2131" s="218">
        <f t="shared" si="443"/>
        <v>-9999</v>
      </c>
      <c r="AZ2131" s="63"/>
      <c r="BA2131" s="15">
        <f t="shared" si="444"/>
        <v>-2.7356411602726298E-3</v>
      </c>
      <c r="BB2131" s="15">
        <f t="shared" si="445"/>
        <v>0.4029668420013125</v>
      </c>
      <c r="BC2131" s="15">
        <f t="shared" si="446"/>
        <v>-0.61751157847624083</v>
      </c>
      <c r="BD2131" s="15">
        <f t="shared" si="447"/>
        <v>-0.10652366954492806</v>
      </c>
      <c r="BE2131" s="15">
        <f t="shared" si="448"/>
        <v>-2.965028905258007</v>
      </c>
      <c r="BF2131" s="15">
        <f t="shared" si="449"/>
        <v>-11.297910949131783</v>
      </c>
      <c r="BG2131" s="63">
        <f t="shared" ref="BG2131:BM2140" si="457">$BN2131+$BB$7*SIN(BH2131)</f>
        <v>9.7786993762034928</v>
      </c>
      <c r="BH2131" s="63">
        <f t="shared" si="457"/>
        <v>9.7894726175737006</v>
      </c>
      <c r="BI2131" s="63">
        <f t="shared" si="457"/>
        <v>9.7705253791329838</v>
      </c>
      <c r="BJ2131" s="63">
        <f t="shared" si="457"/>
        <v>9.8039400735741484</v>
      </c>
      <c r="BK2131" s="63">
        <f t="shared" si="457"/>
        <v>9.7452814473518927</v>
      </c>
      <c r="BL2131" s="63">
        <f t="shared" si="457"/>
        <v>9.8491703599934741</v>
      </c>
      <c r="BM2131" s="63">
        <f t="shared" si="457"/>
        <v>9.6676216473938421</v>
      </c>
      <c r="BN2131" s="63">
        <f t="shared" si="451"/>
        <v>9.9950024885659339</v>
      </c>
      <c r="BO2131" s="63"/>
      <c r="BP2131" s="63"/>
    </row>
    <row r="2132" spans="27:68" x14ac:dyDescent="0.2">
      <c r="AA2132" s="217">
        <f t="shared" si="428"/>
        <v>-8.7334910939675485E-3</v>
      </c>
      <c r="AB2132" s="218">
        <f t="shared" si="429"/>
        <v>8.7334910939675485E-3</v>
      </c>
      <c r="AC2132" s="218">
        <f t="shared" si="430"/>
        <v>0</v>
      </c>
      <c r="AD2132" s="219">
        <f t="shared" si="431"/>
        <v>0</v>
      </c>
      <c r="AH2132" s="15">
        <f t="shared" si="432"/>
        <v>-2.9058447674383151E-2</v>
      </c>
      <c r="AI2132" s="15">
        <f t="shared" si="433"/>
        <v>0.86784475089518831</v>
      </c>
      <c r="AJ2132" s="15">
        <f t="shared" si="434"/>
        <v>-0.34557801426238927</v>
      </c>
      <c r="AK2132" s="15">
        <f t="shared" si="435"/>
        <v>-0.57281307343954613</v>
      </c>
      <c r="AL2132" s="15">
        <f t="shared" si="436"/>
        <v>-1.797541498954438</v>
      </c>
      <c r="AM2132" s="15">
        <f t="shared" si="437"/>
        <v>-1.2569818375265711</v>
      </c>
      <c r="AN2132" s="63">
        <f t="shared" si="456"/>
        <v>11.427189962028823</v>
      </c>
      <c r="AO2132" s="63">
        <f t="shared" si="456"/>
        <v>11.427367754312771</v>
      </c>
      <c r="AP2132" s="63">
        <f t="shared" si="456"/>
        <v>11.428089863368749</v>
      </c>
      <c r="AQ2132" s="63">
        <f t="shared" si="456"/>
        <v>11.431011199874796</v>
      </c>
      <c r="AR2132" s="63">
        <f t="shared" si="456"/>
        <v>11.442647265439536</v>
      </c>
      <c r="AS2132" s="63">
        <f t="shared" si="456"/>
        <v>11.486445582434989</v>
      </c>
      <c r="AT2132" s="63">
        <f t="shared" si="456"/>
        <v>11.626608381821566</v>
      </c>
      <c r="AU2132" s="63">
        <f t="shared" si="439"/>
        <v>11.961094544128683</v>
      </c>
      <c r="AV2132" s="217">
        <f t="shared" si="440"/>
        <v>-1.1469132254240177E-2</v>
      </c>
      <c r="AW2132" s="218">
        <f t="shared" si="441"/>
        <v>-9999</v>
      </c>
      <c r="AX2132" s="219">
        <f t="shared" si="442"/>
        <v>0</v>
      </c>
      <c r="AY2132" s="218">
        <f t="shared" si="443"/>
        <v>-9999</v>
      </c>
      <c r="AZ2132" s="63"/>
      <c r="BA2132" s="15">
        <f t="shared" si="444"/>
        <v>-2.7356411602726298E-3</v>
      </c>
      <c r="BB2132" s="15">
        <f t="shared" si="445"/>
        <v>0.4029668420013125</v>
      </c>
      <c r="BC2132" s="15">
        <f t="shared" si="446"/>
        <v>-0.61751157847624083</v>
      </c>
      <c r="BD2132" s="15">
        <f t="shared" si="447"/>
        <v>-0.10652366954492806</v>
      </c>
      <c r="BE2132" s="15">
        <f t="shared" si="448"/>
        <v>-2.965028905258007</v>
      </c>
      <c r="BF2132" s="15">
        <f t="shared" si="449"/>
        <v>-11.297910949131783</v>
      </c>
      <c r="BG2132" s="63">
        <f t="shared" si="457"/>
        <v>9.7786993762034928</v>
      </c>
      <c r="BH2132" s="63">
        <f t="shared" si="457"/>
        <v>9.7894726175737006</v>
      </c>
      <c r="BI2132" s="63">
        <f t="shared" si="457"/>
        <v>9.7705253791329838</v>
      </c>
      <c r="BJ2132" s="63">
        <f t="shared" si="457"/>
        <v>9.8039400735741484</v>
      </c>
      <c r="BK2132" s="63">
        <f t="shared" si="457"/>
        <v>9.7452814473518927</v>
      </c>
      <c r="BL2132" s="63">
        <f t="shared" si="457"/>
        <v>9.8491703599934741</v>
      </c>
      <c r="BM2132" s="63">
        <f t="shared" si="457"/>
        <v>9.6676216473938421</v>
      </c>
      <c r="BN2132" s="63">
        <f t="shared" si="451"/>
        <v>9.9950024885659339</v>
      </c>
      <c r="BO2132" s="63"/>
      <c r="BP2132" s="63"/>
    </row>
    <row r="2133" spans="27:68" x14ac:dyDescent="0.2">
      <c r="AA2133" s="217">
        <f t="shared" si="428"/>
        <v>-8.7334910939675485E-3</v>
      </c>
      <c r="AB2133" s="218">
        <f t="shared" si="429"/>
        <v>8.7334910939675485E-3</v>
      </c>
      <c r="AC2133" s="218">
        <f t="shared" si="430"/>
        <v>0</v>
      </c>
      <c r="AD2133" s="219">
        <f t="shared" si="431"/>
        <v>0</v>
      </c>
      <c r="AH2133" s="15">
        <f t="shared" si="432"/>
        <v>-2.9058447674383151E-2</v>
      </c>
      <c r="AI2133" s="15">
        <f t="shared" si="433"/>
        <v>0.86784475089518831</v>
      </c>
      <c r="AJ2133" s="15">
        <f t="shared" si="434"/>
        <v>-0.34557801426238927</v>
      </c>
      <c r="AK2133" s="15">
        <f t="shared" si="435"/>
        <v>-0.57281307343954613</v>
      </c>
      <c r="AL2133" s="15">
        <f t="shared" si="436"/>
        <v>-1.797541498954438</v>
      </c>
      <c r="AM2133" s="15">
        <f t="shared" si="437"/>
        <v>-1.2569818375265711</v>
      </c>
      <c r="AN2133" s="63">
        <f t="shared" si="456"/>
        <v>11.427189962028823</v>
      </c>
      <c r="AO2133" s="63">
        <f t="shared" si="456"/>
        <v>11.427367754312771</v>
      </c>
      <c r="AP2133" s="63">
        <f t="shared" si="456"/>
        <v>11.428089863368749</v>
      </c>
      <c r="AQ2133" s="63">
        <f t="shared" si="456"/>
        <v>11.431011199874796</v>
      </c>
      <c r="AR2133" s="63">
        <f t="shared" si="456"/>
        <v>11.442647265439536</v>
      </c>
      <c r="AS2133" s="63">
        <f t="shared" si="456"/>
        <v>11.486445582434989</v>
      </c>
      <c r="AT2133" s="63">
        <f t="shared" si="456"/>
        <v>11.626608381821566</v>
      </c>
      <c r="AU2133" s="63">
        <f t="shared" si="439"/>
        <v>11.961094544128683</v>
      </c>
      <c r="AV2133" s="217">
        <f t="shared" si="440"/>
        <v>-1.1469132254240177E-2</v>
      </c>
      <c r="AW2133" s="218">
        <f t="shared" si="441"/>
        <v>-9999</v>
      </c>
      <c r="AX2133" s="219">
        <f t="shared" si="442"/>
        <v>0</v>
      </c>
      <c r="AY2133" s="218">
        <f t="shared" si="443"/>
        <v>-9999</v>
      </c>
      <c r="AZ2133" s="63"/>
      <c r="BA2133" s="15">
        <f t="shared" si="444"/>
        <v>-2.7356411602726298E-3</v>
      </c>
      <c r="BB2133" s="15">
        <f t="shared" si="445"/>
        <v>0.4029668420013125</v>
      </c>
      <c r="BC2133" s="15">
        <f t="shared" si="446"/>
        <v>-0.61751157847624083</v>
      </c>
      <c r="BD2133" s="15">
        <f t="shared" si="447"/>
        <v>-0.10652366954492806</v>
      </c>
      <c r="BE2133" s="15">
        <f t="shared" si="448"/>
        <v>-2.965028905258007</v>
      </c>
      <c r="BF2133" s="15">
        <f t="shared" si="449"/>
        <v>-11.297910949131783</v>
      </c>
      <c r="BG2133" s="63">
        <f t="shared" si="457"/>
        <v>9.7786993762034928</v>
      </c>
      <c r="BH2133" s="63">
        <f t="shared" si="457"/>
        <v>9.7894726175737006</v>
      </c>
      <c r="BI2133" s="63">
        <f t="shared" si="457"/>
        <v>9.7705253791329838</v>
      </c>
      <c r="BJ2133" s="63">
        <f t="shared" si="457"/>
        <v>9.8039400735741484</v>
      </c>
      <c r="BK2133" s="63">
        <f t="shared" si="457"/>
        <v>9.7452814473518927</v>
      </c>
      <c r="BL2133" s="63">
        <f t="shared" si="457"/>
        <v>9.8491703599934741</v>
      </c>
      <c r="BM2133" s="63">
        <f t="shared" si="457"/>
        <v>9.6676216473938421</v>
      </c>
      <c r="BN2133" s="63">
        <f t="shared" si="451"/>
        <v>9.9950024885659339</v>
      </c>
      <c r="BO2133" s="63"/>
      <c r="BP2133" s="63"/>
    </row>
    <row r="2134" spans="27:68" x14ac:dyDescent="0.2">
      <c r="AA2134" s="217">
        <f t="shared" si="428"/>
        <v>-8.7334910939675485E-3</v>
      </c>
      <c r="AB2134" s="218">
        <f t="shared" si="429"/>
        <v>8.7334910939675485E-3</v>
      </c>
      <c r="AC2134" s="218">
        <f t="shared" si="430"/>
        <v>0</v>
      </c>
      <c r="AD2134" s="219">
        <f t="shared" si="431"/>
        <v>0</v>
      </c>
      <c r="AH2134" s="15">
        <f t="shared" si="432"/>
        <v>-2.9058447674383151E-2</v>
      </c>
      <c r="AI2134" s="15">
        <f t="shared" si="433"/>
        <v>0.86784475089518831</v>
      </c>
      <c r="AJ2134" s="15">
        <f t="shared" si="434"/>
        <v>-0.34557801426238927</v>
      </c>
      <c r="AK2134" s="15">
        <f t="shared" si="435"/>
        <v>-0.57281307343954613</v>
      </c>
      <c r="AL2134" s="15">
        <f t="shared" si="436"/>
        <v>-1.797541498954438</v>
      </c>
      <c r="AM2134" s="15">
        <f t="shared" si="437"/>
        <v>-1.2569818375265711</v>
      </c>
      <c r="AN2134" s="63">
        <f t="shared" si="456"/>
        <v>11.427189962028823</v>
      </c>
      <c r="AO2134" s="63">
        <f t="shared" si="456"/>
        <v>11.427367754312771</v>
      </c>
      <c r="AP2134" s="63">
        <f t="shared" si="456"/>
        <v>11.428089863368749</v>
      </c>
      <c r="AQ2134" s="63">
        <f t="shared" si="456"/>
        <v>11.431011199874796</v>
      </c>
      <c r="AR2134" s="63">
        <f t="shared" si="456"/>
        <v>11.442647265439536</v>
      </c>
      <c r="AS2134" s="63">
        <f t="shared" si="456"/>
        <v>11.486445582434989</v>
      </c>
      <c r="AT2134" s="63">
        <f t="shared" si="456"/>
        <v>11.626608381821566</v>
      </c>
      <c r="AU2134" s="63">
        <f t="shared" si="439"/>
        <v>11.961094544128683</v>
      </c>
      <c r="AV2134" s="217">
        <f t="shared" si="440"/>
        <v>-1.1469132254240177E-2</v>
      </c>
      <c r="AW2134" s="218">
        <f t="shared" si="441"/>
        <v>-9999</v>
      </c>
      <c r="AX2134" s="219">
        <f t="shared" si="442"/>
        <v>0</v>
      </c>
      <c r="AY2134" s="218">
        <f t="shared" si="443"/>
        <v>-9999</v>
      </c>
      <c r="AZ2134" s="63"/>
      <c r="BA2134" s="15">
        <f t="shared" si="444"/>
        <v>-2.7356411602726298E-3</v>
      </c>
      <c r="BB2134" s="15">
        <f t="shared" si="445"/>
        <v>0.4029668420013125</v>
      </c>
      <c r="BC2134" s="15">
        <f t="shared" si="446"/>
        <v>-0.61751157847624083</v>
      </c>
      <c r="BD2134" s="15">
        <f t="shared" si="447"/>
        <v>-0.10652366954492806</v>
      </c>
      <c r="BE2134" s="15">
        <f t="shared" si="448"/>
        <v>-2.965028905258007</v>
      </c>
      <c r="BF2134" s="15">
        <f t="shared" si="449"/>
        <v>-11.297910949131783</v>
      </c>
      <c r="BG2134" s="63">
        <f t="shared" si="457"/>
        <v>9.7786993762034928</v>
      </c>
      <c r="BH2134" s="63">
        <f t="shared" si="457"/>
        <v>9.7894726175737006</v>
      </c>
      <c r="BI2134" s="63">
        <f t="shared" si="457"/>
        <v>9.7705253791329838</v>
      </c>
      <c r="BJ2134" s="63">
        <f t="shared" si="457"/>
        <v>9.8039400735741484</v>
      </c>
      <c r="BK2134" s="63">
        <f t="shared" si="457"/>
        <v>9.7452814473518927</v>
      </c>
      <c r="BL2134" s="63">
        <f t="shared" si="457"/>
        <v>9.8491703599934741</v>
      </c>
      <c r="BM2134" s="63">
        <f t="shared" si="457"/>
        <v>9.6676216473938421</v>
      </c>
      <c r="BN2134" s="63">
        <f t="shared" si="451"/>
        <v>9.9950024885659339</v>
      </c>
      <c r="BO2134" s="63"/>
      <c r="BP2134" s="63"/>
    </row>
    <row r="2135" spans="27:68" x14ac:dyDescent="0.2">
      <c r="AA2135" s="217">
        <f t="shared" si="428"/>
        <v>-8.7334910939675485E-3</v>
      </c>
      <c r="AB2135" s="218">
        <f t="shared" si="429"/>
        <v>8.7334910939675485E-3</v>
      </c>
      <c r="AC2135" s="218">
        <f t="shared" si="430"/>
        <v>0</v>
      </c>
      <c r="AD2135" s="219">
        <f t="shared" si="431"/>
        <v>0</v>
      </c>
      <c r="AH2135" s="15">
        <f t="shared" si="432"/>
        <v>-2.9058447674383151E-2</v>
      </c>
      <c r="AI2135" s="15">
        <f t="shared" si="433"/>
        <v>0.86784475089518831</v>
      </c>
      <c r="AJ2135" s="15">
        <f t="shared" si="434"/>
        <v>-0.34557801426238927</v>
      </c>
      <c r="AK2135" s="15">
        <f t="shared" si="435"/>
        <v>-0.57281307343954613</v>
      </c>
      <c r="AL2135" s="15">
        <f t="shared" si="436"/>
        <v>-1.797541498954438</v>
      </c>
      <c r="AM2135" s="15">
        <f t="shared" si="437"/>
        <v>-1.2569818375265711</v>
      </c>
      <c r="AN2135" s="63">
        <f t="shared" si="456"/>
        <v>11.427189962028823</v>
      </c>
      <c r="AO2135" s="63">
        <f t="shared" si="456"/>
        <v>11.427367754312771</v>
      </c>
      <c r="AP2135" s="63">
        <f t="shared" si="456"/>
        <v>11.428089863368749</v>
      </c>
      <c r="AQ2135" s="63">
        <f t="shared" si="456"/>
        <v>11.431011199874796</v>
      </c>
      <c r="AR2135" s="63">
        <f t="shared" si="456"/>
        <v>11.442647265439536</v>
      </c>
      <c r="AS2135" s="63">
        <f t="shared" si="456"/>
        <v>11.486445582434989</v>
      </c>
      <c r="AT2135" s="63">
        <f t="shared" si="456"/>
        <v>11.626608381821566</v>
      </c>
      <c r="AU2135" s="63">
        <f t="shared" si="439"/>
        <v>11.961094544128683</v>
      </c>
      <c r="AV2135" s="217">
        <f t="shared" si="440"/>
        <v>-1.1469132254240177E-2</v>
      </c>
      <c r="AW2135" s="218">
        <f t="shared" si="441"/>
        <v>-9999</v>
      </c>
      <c r="AX2135" s="219">
        <f t="shared" si="442"/>
        <v>0</v>
      </c>
      <c r="AY2135" s="218">
        <f t="shared" si="443"/>
        <v>-9999</v>
      </c>
      <c r="AZ2135" s="63"/>
      <c r="BA2135" s="15">
        <f t="shared" si="444"/>
        <v>-2.7356411602726298E-3</v>
      </c>
      <c r="BB2135" s="15">
        <f t="shared" si="445"/>
        <v>0.4029668420013125</v>
      </c>
      <c r="BC2135" s="15">
        <f t="shared" si="446"/>
        <v>-0.61751157847624083</v>
      </c>
      <c r="BD2135" s="15">
        <f t="shared" si="447"/>
        <v>-0.10652366954492806</v>
      </c>
      <c r="BE2135" s="15">
        <f t="shared" si="448"/>
        <v>-2.965028905258007</v>
      </c>
      <c r="BF2135" s="15">
        <f t="shared" si="449"/>
        <v>-11.297910949131783</v>
      </c>
      <c r="BG2135" s="63">
        <f t="shared" si="457"/>
        <v>9.7786993762034928</v>
      </c>
      <c r="BH2135" s="63">
        <f t="shared" si="457"/>
        <v>9.7894726175737006</v>
      </c>
      <c r="BI2135" s="63">
        <f t="shared" si="457"/>
        <v>9.7705253791329838</v>
      </c>
      <c r="BJ2135" s="63">
        <f t="shared" si="457"/>
        <v>9.8039400735741484</v>
      </c>
      <c r="BK2135" s="63">
        <f t="shared" si="457"/>
        <v>9.7452814473518927</v>
      </c>
      <c r="BL2135" s="63">
        <f t="shared" si="457"/>
        <v>9.8491703599934741</v>
      </c>
      <c r="BM2135" s="63">
        <f t="shared" si="457"/>
        <v>9.6676216473938421</v>
      </c>
      <c r="BN2135" s="63">
        <f t="shared" si="451"/>
        <v>9.9950024885659339</v>
      </c>
      <c r="BO2135" s="63"/>
      <c r="BP2135" s="63"/>
    </row>
    <row r="2136" spans="27:68" x14ac:dyDescent="0.2">
      <c r="AA2136" s="217">
        <f t="shared" si="428"/>
        <v>-8.7334910939675485E-3</v>
      </c>
      <c r="AB2136" s="218">
        <f t="shared" si="429"/>
        <v>8.7334910939675485E-3</v>
      </c>
      <c r="AC2136" s="218">
        <f t="shared" si="430"/>
        <v>0</v>
      </c>
      <c r="AD2136" s="219">
        <f t="shared" si="431"/>
        <v>0</v>
      </c>
      <c r="AH2136" s="15">
        <f t="shared" si="432"/>
        <v>-2.9058447674383151E-2</v>
      </c>
      <c r="AI2136" s="15">
        <f t="shared" si="433"/>
        <v>0.86784475089518831</v>
      </c>
      <c r="AJ2136" s="15">
        <f t="shared" si="434"/>
        <v>-0.34557801426238927</v>
      </c>
      <c r="AK2136" s="15">
        <f t="shared" si="435"/>
        <v>-0.57281307343954613</v>
      </c>
      <c r="AL2136" s="15">
        <f t="shared" si="436"/>
        <v>-1.797541498954438</v>
      </c>
      <c r="AM2136" s="15">
        <f t="shared" si="437"/>
        <v>-1.2569818375265711</v>
      </c>
      <c r="AN2136" s="63">
        <f t="shared" si="456"/>
        <v>11.427189962028823</v>
      </c>
      <c r="AO2136" s="63">
        <f t="shared" si="456"/>
        <v>11.427367754312771</v>
      </c>
      <c r="AP2136" s="63">
        <f t="shared" si="456"/>
        <v>11.428089863368749</v>
      </c>
      <c r="AQ2136" s="63">
        <f t="shared" si="456"/>
        <v>11.431011199874796</v>
      </c>
      <c r="AR2136" s="63">
        <f t="shared" si="456"/>
        <v>11.442647265439536</v>
      </c>
      <c r="AS2136" s="63">
        <f t="shared" si="456"/>
        <v>11.486445582434989</v>
      </c>
      <c r="AT2136" s="63">
        <f t="shared" si="456"/>
        <v>11.626608381821566</v>
      </c>
      <c r="AU2136" s="63">
        <f t="shared" si="439"/>
        <v>11.961094544128683</v>
      </c>
      <c r="AV2136" s="217">
        <f t="shared" si="440"/>
        <v>-1.1469132254240177E-2</v>
      </c>
      <c r="AW2136" s="218">
        <f t="shared" si="441"/>
        <v>-9999</v>
      </c>
      <c r="AX2136" s="219">
        <f t="shared" si="442"/>
        <v>0</v>
      </c>
      <c r="AY2136" s="218">
        <f t="shared" si="443"/>
        <v>-9999</v>
      </c>
      <c r="AZ2136" s="63"/>
      <c r="BA2136" s="15">
        <f t="shared" si="444"/>
        <v>-2.7356411602726298E-3</v>
      </c>
      <c r="BB2136" s="15">
        <f t="shared" si="445"/>
        <v>0.4029668420013125</v>
      </c>
      <c r="BC2136" s="15">
        <f t="shared" si="446"/>
        <v>-0.61751157847624083</v>
      </c>
      <c r="BD2136" s="15">
        <f t="shared" si="447"/>
        <v>-0.10652366954492806</v>
      </c>
      <c r="BE2136" s="15">
        <f t="shared" si="448"/>
        <v>-2.965028905258007</v>
      </c>
      <c r="BF2136" s="15">
        <f t="shared" si="449"/>
        <v>-11.297910949131783</v>
      </c>
      <c r="BG2136" s="63">
        <f t="shared" si="457"/>
        <v>9.7786993762034928</v>
      </c>
      <c r="BH2136" s="63">
        <f t="shared" si="457"/>
        <v>9.7894726175737006</v>
      </c>
      <c r="BI2136" s="63">
        <f t="shared" si="457"/>
        <v>9.7705253791329838</v>
      </c>
      <c r="BJ2136" s="63">
        <f t="shared" si="457"/>
        <v>9.8039400735741484</v>
      </c>
      <c r="BK2136" s="63">
        <f t="shared" si="457"/>
        <v>9.7452814473518927</v>
      </c>
      <c r="BL2136" s="63">
        <f t="shared" si="457"/>
        <v>9.8491703599934741</v>
      </c>
      <c r="BM2136" s="63">
        <f t="shared" si="457"/>
        <v>9.6676216473938421</v>
      </c>
      <c r="BN2136" s="63">
        <f t="shared" si="451"/>
        <v>9.9950024885659339</v>
      </c>
      <c r="BO2136" s="63"/>
      <c r="BP2136" s="63"/>
    </row>
    <row r="2137" spans="27:68" x14ac:dyDescent="0.2">
      <c r="AA2137" s="217">
        <f t="shared" si="428"/>
        <v>-8.7334910939675485E-3</v>
      </c>
      <c r="AB2137" s="218">
        <f t="shared" si="429"/>
        <v>8.7334910939675485E-3</v>
      </c>
      <c r="AC2137" s="218">
        <f t="shared" si="430"/>
        <v>0</v>
      </c>
      <c r="AD2137" s="219">
        <f t="shared" si="431"/>
        <v>0</v>
      </c>
      <c r="AH2137" s="15">
        <f t="shared" si="432"/>
        <v>-2.9058447674383151E-2</v>
      </c>
      <c r="AI2137" s="15">
        <f t="shared" si="433"/>
        <v>0.86784475089518831</v>
      </c>
      <c r="AJ2137" s="15">
        <f t="shared" si="434"/>
        <v>-0.34557801426238927</v>
      </c>
      <c r="AK2137" s="15">
        <f t="shared" si="435"/>
        <v>-0.57281307343954613</v>
      </c>
      <c r="AL2137" s="15">
        <f t="shared" si="436"/>
        <v>-1.797541498954438</v>
      </c>
      <c r="AM2137" s="15">
        <f t="shared" si="437"/>
        <v>-1.2569818375265711</v>
      </c>
      <c r="AN2137" s="63">
        <f t="shared" si="456"/>
        <v>11.427189962028823</v>
      </c>
      <c r="AO2137" s="63">
        <f t="shared" si="456"/>
        <v>11.427367754312771</v>
      </c>
      <c r="AP2137" s="63">
        <f t="shared" si="456"/>
        <v>11.428089863368749</v>
      </c>
      <c r="AQ2137" s="63">
        <f t="shared" si="456"/>
        <v>11.431011199874796</v>
      </c>
      <c r="AR2137" s="63">
        <f t="shared" si="456"/>
        <v>11.442647265439536</v>
      </c>
      <c r="AS2137" s="63">
        <f t="shared" si="456"/>
        <v>11.486445582434989</v>
      </c>
      <c r="AT2137" s="63">
        <f t="shared" si="456"/>
        <v>11.626608381821566</v>
      </c>
      <c r="AU2137" s="63">
        <f t="shared" si="439"/>
        <v>11.961094544128683</v>
      </c>
      <c r="AV2137" s="217">
        <f t="shared" si="440"/>
        <v>-1.1469132254240177E-2</v>
      </c>
      <c r="AW2137" s="218">
        <f t="shared" si="441"/>
        <v>-9999</v>
      </c>
      <c r="AX2137" s="219">
        <f t="shared" si="442"/>
        <v>0</v>
      </c>
      <c r="AY2137" s="218">
        <f t="shared" si="443"/>
        <v>-9999</v>
      </c>
      <c r="AZ2137" s="63"/>
      <c r="BA2137" s="15">
        <f t="shared" si="444"/>
        <v>-2.7356411602726298E-3</v>
      </c>
      <c r="BB2137" s="15">
        <f t="shared" si="445"/>
        <v>0.4029668420013125</v>
      </c>
      <c r="BC2137" s="15">
        <f t="shared" si="446"/>
        <v>-0.61751157847624083</v>
      </c>
      <c r="BD2137" s="15">
        <f t="shared" si="447"/>
        <v>-0.10652366954492806</v>
      </c>
      <c r="BE2137" s="15">
        <f t="shared" si="448"/>
        <v>-2.965028905258007</v>
      </c>
      <c r="BF2137" s="15">
        <f t="shared" si="449"/>
        <v>-11.297910949131783</v>
      </c>
      <c r="BG2137" s="63">
        <f t="shared" si="457"/>
        <v>9.7786993762034928</v>
      </c>
      <c r="BH2137" s="63">
        <f t="shared" si="457"/>
        <v>9.7894726175737006</v>
      </c>
      <c r="BI2137" s="63">
        <f t="shared" si="457"/>
        <v>9.7705253791329838</v>
      </c>
      <c r="BJ2137" s="63">
        <f t="shared" si="457"/>
        <v>9.8039400735741484</v>
      </c>
      <c r="BK2137" s="63">
        <f t="shared" si="457"/>
        <v>9.7452814473518927</v>
      </c>
      <c r="BL2137" s="63">
        <f t="shared" si="457"/>
        <v>9.8491703599934741</v>
      </c>
      <c r="BM2137" s="63">
        <f t="shared" si="457"/>
        <v>9.6676216473938421</v>
      </c>
      <c r="BN2137" s="63">
        <f t="shared" si="451"/>
        <v>9.9950024885659339</v>
      </c>
      <c r="BO2137" s="63"/>
      <c r="BP2137" s="63"/>
    </row>
    <row r="2138" spans="27:68" x14ac:dyDescent="0.2">
      <c r="AA2138" s="217">
        <f t="shared" si="428"/>
        <v>-8.7334910939675485E-3</v>
      </c>
      <c r="AB2138" s="218">
        <f t="shared" si="429"/>
        <v>8.7334910939675485E-3</v>
      </c>
      <c r="AC2138" s="218">
        <f t="shared" si="430"/>
        <v>0</v>
      </c>
      <c r="AD2138" s="219">
        <f t="shared" si="431"/>
        <v>0</v>
      </c>
      <c r="AH2138" s="15">
        <f t="shared" si="432"/>
        <v>-2.9058447674383151E-2</v>
      </c>
      <c r="AI2138" s="15">
        <f t="shared" si="433"/>
        <v>0.86784475089518831</v>
      </c>
      <c r="AJ2138" s="15">
        <f t="shared" si="434"/>
        <v>-0.34557801426238927</v>
      </c>
      <c r="AK2138" s="15">
        <f t="shared" si="435"/>
        <v>-0.57281307343954613</v>
      </c>
      <c r="AL2138" s="15">
        <f t="shared" si="436"/>
        <v>-1.797541498954438</v>
      </c>
      <c r="AM2138" s="15">
        <f t="shared" si="437"/>
        <v>-1.2569818375265711</v>
      </c>
      <c r="AN2138" s="63">
        <f t="shared" si="456"/>
        <v>11.427189962028823</v>
      </c>
      <c r="AO2138" s="63">
        <f t="shared" si="456"/>
        <v>11.427367754312771</v>
      </c>
      <c r="AP2138" s="63">
        <f t="shared" si="456"/>
        <v>11.428089863368749</v>
      </c>
      <c r="AQ2138" s="63">
        <f t="shared" si="456"/>
        <v>11.431011199874796</v>
      </c>
      <c r="AR2138" s="63">
        <f t="shared" si="456"/>
        <v>11.442647265439536</v>
      </c>
      <c r="AS2138" s="63">
        <f t="shared" si="456"/>
        <v>11.486445582434989</v>
      </c>
      <c r="AT2138" s="63">
        <f t="shared" si="456"/>
        <v>11.626608381821566</v>
      </c>
      <c r="AU2138" s="63">
        <f t="shared" si="439"/>
        <v>11.961094544128683</v>
      </c>
      <c r="AV2138" s="217">
        <f t="shared" si="440"/>
        <v>-1.1469132254240177E-2</v>
      </c>
      <c r="AW2138" s="218">
        <f t="shared" si="441"/>
        <v>-9999</v>
      </c>
      <c r="AX2138" s="219">
        <f t="shared" si="442"/>
        <v>0</v>
      </c>
      <c r="AY2138" s="218">
        <f t="shared" si="443"/>
        <v>-9999</v>
      </c>
      <c r="AZ2138" s="63"/>
      <c r="BA2138" s="15">
        <f t="shared" si="444"/>
        <v>-2.7356411602726298E-3</v>
      </c>
      <c r="BB2138" s="15">
        <f t="shared" si="445"/>
        <v>0.4029668420013125</v>
      </c>
      <c r="BC2138" s="15">
        <f t="shared" si="446"/>
        <v>-0.61751157847624083</v>
      </c>
      <c r="BD2138" s="15">
        <f t="shared" si="447"/>
        <v>-0.10652366954492806</v>
      </c>
      <c r="BE2138" s="15">
        <f t="shared" si="448"/>
        <v>-2.965028905258007</v>
      </c>
      <c r="BF2138" s="15">
        <f t="shared" si="449"/>
        <v>-11.297910949131783</v>
      </c>
      <c r="BG2138" s="63">
        <f t="shared" si="457"/>
        <v>9.7786993762034928</v>
      </c>
      <c r="BH2138" s="63">
        <f t="shared" si="457"/>
        <v>9.7894726175737006</v>
      </c>
      <c r="BI2138" s="63">
        <f t="shared" si="457"/>
        <v>9.7705253791329838</v>
      </c>
      <c r="BJ2138" s="63">
        <f t="shared" si="457"/>
        <v>9.8039400735741484</v>
      </c>
      <c r="BK2138" s="63">
        <f t="shared" si="457"/>
        <v>9.7452814473518927</v>
      </c>
      <c r="BL2138" s="63">
        <f t="shared" si="457"/>
        <v>9.8491703599934741</v>
      </c>
      <c r="BM2138" s="63">
        <f t="shared" si="457"/>
        <v>9.6676216473938421</v>
      </c>
      <c r="BN2138" s="63">
        <f t="shared" si="451"/>
        <v>9.9950024885659339</v>
      </c>
      <c r="BO2138" s="63"/>
      <c r="BP2138" s="63"/>
    </row>
    <row r="2139" spans="27:68" x14ac:dyDescent="0.2">
      <c r="AA2139" s="217">
        <f t="shared" si="428"/>
        <v>-8.7334910939675485E-3</v>
      </c>
      <c r="AB2139" s="218">
        <f t="shared" si="429"/>
        <v>8.7334910939675485E-3</v>
      </c>
      <c r="AC2139" s="218">
        <f t="shared" si="430"/>
        <v>0</v>
      </c>
      <c r="AD2139" s="219">
        <f t="shared" si="431"/>
        <v>0</v>
      </c>
      <c r="AH2139" s="15">
        <f t="shared" si="432"/>
        <v>-2.9058447674383151E-2</v>
      </c>
      <c r="AI2139" s="15">
        <f t="shared" si="433"/>
        <v>0.86784475089518831</v>
      </c>
      <c r="AJ2139" s="15">
        <f t="shared" si="434"/>
        <v>-0.34557801426238927</v>
      </c>
      <c r="AK2139" s="15">
        <f t="shared" si="435"/>
        <v>-0.57281307343954613</v>
      </c>
      <c r="AL2139" s="15">
        <f t="shared" si="436"/>
        <v>-1.797541498954438</v>
      </c>
      <c r="AM2139" s="15">
        <f t="shared" si="437"/>
        <v>-1.2569818375265711</v>
      </c>
      <c r="AN2139" s="63">
        <f t="shared" si="456"/>
        <v>11.427189962028823</v>
      </c>
      <c r="AO2139" s="63">
        <f t="shared" si="456"/>
        <v>11.427367754312771</v>
      </c>
      <c r="AP2139" s="63">
        <f t="shared" si="456"/>
        <v>11.428089863368749</v>
      </c>
      <c r="AQ2139" s="63">
        <f t="shared" si="456"/>
        <v>11.431011199874796</v>
      </c>
      <c r="AR2139" s="63">
        <f t="shared" si="456"/>
        <v>11.442647265439536</v>
      </c>
      <c r="AS2139" s="63">
        <f t="shared" si="456"/>
        <v>11.486445582434989</v>
      </c>
      <c r="AT2139" s="63">
        <f t="shared" si="456"/>
        <v>11.626608381821566</v>
      </c>
      <c r="AU2139" s="63">
        <f t="shared" si="439"/>
        <v>11.961094544128683</v>
      </c>
      <c r="AV2139" s="217">
        <f t="shared" si="440"/>
        <v>-1.1469132254240177E-2</v>
      </c>
      <c r="AW2139" s="218">
        <f t="shared" si="441"/>
        <v>-9999</v>
      </c>
      <c r="AX2139" s="219">
        <f t="shared" si="442"/>
        <v>0</v>
      </c>
      <c r="AY2139" s="218">
        <f t="shared" si="443"/>
        <v>-9999</v>
      </c>
      <c r="AZ2139" s="63"/>
      <c r="BA2139" s="15">
        <f t="shared" si="444"/>
        <v>-2.7356411602726298E-3</v>
      </c>
      <c r="BB2139" s="15">
        <f t="shared" si="445"/>
        <v>0.4029668420013125</v>
      </c>
      <c r="BC2139" s="15">
        <f t="shared" si="446"/>
        <v>-0.61751157847624083</v>
      </c>
      <c r="BD2139" s="15">
        <f t="shared" si="447"/>
        <v>-0.10652366954492806</v>
      </c>
      <c r="BE2139" s="15">
        <f t="shared" si="448"/>
        <v>-2.965028905258007</v>
      </c>
      <c r="BF2139" s="15">
        <f t="shared" si="449"/>
        <v>-11.297910949131783</v>
      </c>
      <c r="BG2139" s="63">
        <f t="shared" si="457"/>
        <v>9.7786993762034928</v>
      </c>
      <c r="BH2139" s="63">
        <f t="shared" si="457"/>
        <v>9.7894726175737006</v>
      </c>
      <c r="BI2139" s="63">
        <f t="shared" si="457"/>
        <v>9.7705253791329838</v>
      </c>
      <c r="BJ2139" s="63">
        <f t="shared" si="457"/>
        <v>9.8039400735741484</v>
      </c>
      <c r="BK2139" s="63">
        <f t="shared" si="457"/>
        <v>9.7452814473518927</v>
      </c>
      <c r="BL2139" s="63">
        <f t="shared" si="457"/>
        <v>9.8491703599934741</v>
      </c>
      <c r="BM2139" s="63">
        <f t="shared" si="457"/>
        <v>9.6676216473938421</v>
      </c>
      <c r="BN2139" s="63">
        <f t="shared" si="451"/>
        <v>9.9950024885659339</v>
      </c>
      <c r="BO2139" s="63"/>
      <c r="BP2139" s="63"/>
    </row>
    <row r="2140" spans="27:68" x14ac:dyDescent="0.2">
      <c r="AA2140" s="217">
        <f t="shared" si="428"/>
        <v>-8.7334910939675485E-3</v>
      </c>
      <c r="AB2140" s="218">
        <f t="shared" si="429"/>
        <v>8.7334910939675485E-3</v>
      </c>
      <c r="AC2140" s="218">
        <f t="shared" si="430"/>
        <v>0</v>
      </c>
      <c r="AD2140" s="219">
        <f t="shared" si="431"/>
        <v>0</v>
      </c>
      <c r="AH2140" s="15">
        <f t="shared" si="432"/>
        <v>-2.9058447674383151E-2</v>
      </c>
      <c r="AI2140" s="15">
        <f t="shared" si="433"/>
        <v>0.86784475089518831</v>
      </c>
      <c r="AJ2140" s="15">
        <f t="shared" si="434"/>
        <v>-0.34557801426238927</v>
      </c>
      <c r="AK2140" s="15">
        <f t="shared" si="435"/>
        <v>-0.57281307343954613</v>
      </c>
      <c r="AL2140" s="15">
        <f t="shared" si="436"/>
        <v>-1.797541498954438</v>
      </c>
      <c r="AM2140" s="15">
        <f t="shared" si="437"/>
        <v>-1.2569818375265711</v>
      </c>
      <c r="AN2140" s="63">
        <f t="shared" si="456"/>
        <v>11.427189962028823</v>
      </c>
      <c r="AO2140" s="63">
        <f t="shared" si="456"/>
        <v>11.427367754312771</v>
      </c>
      <c r="AP2140" s="63">
        <f t="shared" si="456"/>
        <v>11.428089863368749</v>
      </c>
      <c r="AQ2140" s="63">
        <f t="shared" si="456"/>
        <v>11.431011199874796</v>
      </c>
      <c r="AR2140" s="63">
        <f t="shared" si="456"/>
        <v>11.442647265439536</v>
      </c>
      <c r="AS2140" s="63">
        <f t="shared" si="456"/>
        <v>11.486445582434989</v>
      </c>
      <c r="AT2140" s="63">
        <f t="shared" si="456"/>
        <v>11.626608381821566</v>
      </c>
      <c r="AU2140" s="63">
        <f t="shared" si="439"/>
        <v>11.961094544128683</v>
      </c>
      <c r="AV2140" s="217">
        <f t="shared" si="440"/>
        <v>-1.1469132254240177E-2</v>
      </c>
      <c r="AW2140" s="218">
        <f t="shared" si="441"/>
        <v>-9999</v>
      </c>
      <c r="AX2140" s="219">
        <f t="shared" si="442"/>
        <v>0</v>
      </c>
      <c r="AY2140" s="218">
        <f t="shared" si="443"/>
        <v>-9999</v>
      </c>
      <c r="AZ2140" s="63"/>
      <c r="BA2140" s="15">
        <f t="shared" si="444"/>
        <v>-2.7356411602726298E-3</v>
      </c>
      <c r="BB2140" s="15">
        <f t="shared" si="445"/>
        <v>0.4029668420013125</v>
      </c>
      <c r="BC2140" s="15">
        <f t="shared" si="446"/>
        <v>-0.61751157847624083</v>
      </c>
      <c r="BD2140" s="15">
        <f t="shared" si="447"/>
        <v>-0.10652366954492806</v>
      </c>
      <c r="BE2140" s="15">
        <f t="shared" si="448"/>
        <v>-2.965028905258007</v>
      </c>
      <c r="BF2140" s="15">
        <f t="shared" si="449"/>
        <v>-11.297910949131783</v>
      </c>
      <c r="BG2140" s="63">
        <f t="shared" si="457"/>
        <v>9.7786993762034928</v>
      </c>
      <c r="BH2140" s="63">
        <f t="shared" si="457"/>
        <v>9.7894726175737006</v>
      </c>
      <c r="BI2140" s="63">
        <f t="shared" si="457"/>
        <v>9.7705253791329838</v>
      </c>
      <c r="BJ2140" s="63">
        <f t="shared" si="457"/>
        <v>9.8039400735741484</v>
      </c>
      <c r="BK2140" s="63">
        <f t="shared" si="457"/>
        <v>9.7452814473518927</v>
      </c>
      <c r="BL2140" s="63">
        <f t="shared" si="457"/>
        <v>9.8491703599934741</v>
      </c>
      <c r="BM2140" s="63">
        <f t="shared" si="457"/>
        <v>9.6676216473938421</v>
      </c>
      <c r="BN2140" s="63">
        <f t="shared" si="451"/>
        <v>9.9950024885659339</v>
      </c>
      <c r="BO2140" s="63"/>
      <c r="BP2140" s="63"/>
    </row>
    <row r="2141" spans="27:68" x14ac:dyDescent="0.2">
      <c r="AA2141" s="217">
        <f t="shared" si="428"/>
        <v>-8.7334910939675485E-3</v>
      </c>
      <c r="AB2141" s="218">
        <f t="shared" si="429"/>
        <v>8.7334910939675485E-3</v>
      </c>
      <c r="AC2141" s="218">
        <f t="shared" si="430"/>
        <v>0</v>
      </c>
      <c r="AD2141" s="219">
        <f t="shared" si="431"/>
        <v>0</v>
      </c>
      <c r="AH2141" s="15">
        <f t="shared" si="432"/>
        <v>-2.9058447674383151E-2</v>
      </c>
      <c r="AI2141" s="15">
        <f t="shared" si="433"/>
        <v>0.86784475089518831</v>
      </c>
      <c r="AJ2141" s="15">
        <f t="shared" si="434"/>
        <v>-0.34557801426238927</v>
      </c>
      <c r="AK2141" s="15">
        <f t="shared" si="435"/>
        <v>-0.57281307343954613</v>
      </c>
      <c r="AL2141" s="15">
        <f t="shared" si="436"/>
        <v>-1.797541498954438</v>
      </c>
      <c r="AM2141" s="15">
        <f t="shared" si="437"/>
        <v>-1.2569818375265711</v>
      </c>
      <c r="AN2141" s="63">
        <f t="shared" ref="AN2141:AT2150" si="458">$AU2141+$AB$7*SIN(AO2141)</f>
        <v>11.427189962028823</v>
      </c>
      <c r="AO2141" s="63">
        <f t="shared" si="458"/>
        <v>11.427367754312771</v>
      </c>
      <c r="AP2141" s="63">
        <f t="shared" si="458"/>
        <v>11.428089863368749</v>
      </c>
      <c r="AQ2141" s="63">
        <f t="shared" si="458"/>
        <v>11.431011199874796</v>
      </c>
      <c r="AR2141" s="63">
        <f t="shared" si="458"/>
        <v>11.442647265439536</v>
      </c>
      <c r="AS2141" s="63">
        <f t="shared" si="458"/>
        <v>11.486445582434989</v>
      </c>
      <c r="AT2141" s="63">
        <f t="shared" si="458"/>
        <v>11.626608381821566</v>
      </c>
      <c r="AU2141" s="63">
        <f t="shared" si="439"/>
        <v>11.961094544128683</v>
      </c>
      <c r="AV2141" s="217">
        <f t="shared" si="440"/>
        <v>-1.1469132254240177E-2</v>
      </c>
      <c r="AW2141" s="218">
        <f t="shared" si="441"/>
        <v>-9999</v>
      </c>
      <c r="AX2141" s="219">
        <f t="shared" si="442"/>
        <v>0</v>
      </c>
      <c r="AY2141" s="218">
        <f t="shared" si="443"/>
        <v>-9999</v>
      </c>
      <c r="AZ2141" s="63"/>
      <c r="BA2141" s="15">
        <f t="shared" si="444"/>
        <v>-2.7356411602726298E-3</v>
      </c>
      <c r="BB2141" s="15">
        <f t="shared" si="445"/>
        <v>0.4029668420013125</v>
      </c>
      <c r="BC2141" s="15">
        <f t="shared" si="446"/>
        <v>-0.61751157847624083</v>
      </c>
      <c r="BD2141" s="15">
        <f t="shared" si="447"/>
        <v>-0.10652366954492806</v>
      </c>
      <c r="BE2141" s="15">
        <f t="shared" si="448"/>
        <v>-2.965028905258007</v>
      </c>
      <c r="BF2141" s="15">
        <f t="shared" si="449"/>
        <v>-11.297910949131783</v>
      </c>
      <c r="BG2141" s="63">
        <f t="shared" ref="BG2141:BM2150" si="459">$BN2141+$BB$7*SIN(BH2141)</f>
        <v>9.7786993762034928</v>
      </c>
      <c r="BH2141" s="63">
        <f t="shared" si="459"/>
        <v>9.7894726175737006</v>
      </c>
      <c r="BI2141" s="63">
        <f t="shared" si="459"/>
        <v>9.7705253791329838</v>
      </c>
      <c r="BJ2141" s="63">
        <f t="shared" si="459"/>
        <v>9.8039400735741484</v>
      </c>
      <c r="BK2141" s="63">
        <f t="shared" si="459"/>
        <v>9.7452814473518927</v>
      </c>
      <c r="BL2141" s="63">
        <f t="shared" si="459"/>
        <v>9.8491703599934741</v>
      </c>
      <c r="BM2141" s="63">
        <f t="shared" si="459"/>
        <v>9.6676216473938421</v>
      </c>
      <c r="BN2141" s="63">
        <f t="shared" si="451"/>
        <v>9.9950024885659339</v>
      </c>
      <c r="BO2141" s="63"/>
      <c r="BP2141" s="63"/>
    </row>
    <row r="2142" spans="27:68" x14ac:dyDescent="0.2">
      <c r="AA2142" s="217">
        <f t="shared" si="428"/>
        <v>-8.7334910939675485E-3</v>
      </c>
      <c r="AB2142" s="218">
        <f t="shared" si="429"/>
        <v>8.7334910939675485E-3</v>
      </c>
      <c r="AC2142" s="218">
        <f t="shared" si="430"/>
        <v>0</v>
      </c>
      <c r="AD2142" s="219">
        <f t="shared" si="431"/>
        <v>0</v>
      </c>
      <c r="AH2142" s="15">
        <f t="shared" si="432"/>
        <v>-2.9058447674383151E-2</v>
      </c>
      <c r="AI2142" s="15">
        <f t="shared" si="433"/>
        <v>0.86784475089518831</v>
      </c>
      <c r="AJ2142" s="15">
        <f t="shared" si="434"/>
        <v>-0.34557801426238927</v>
      </c>
      <c r="AK2142" s="15">
        <f t="shared" si="435"/>
        <v>-0.57281307343954613</v>
      </c>
      <c r="AL2142" s="15">
        <f t="shared" si="436"/>
        <v>-1.797541498954438</v>
      </c>
      <c r="AM2142" s="15">
        <f t="shared" si="437"/>
        <v>-1.2569818375265711</v>
      </c>
      <c r="AN2142" s="63">
        <f t="shared" si="458"/>
        <v>11.427189962028823</v>
      </c>
      <c r="AO2142" s="63">
        <f t="shared" si="458"/>
        <v>11.427367754312771</v>
      </c>
      <c r="AP2142" s="63">
        <f t="shared" si="458"/>
        <v>11.428089863368749</v>
      </c>
      <c r="AQ2142" s="63">
        <f t="shared" si="458"/>
        <v>11.431011199874796</v>
      </c>
      <c r="AR2142" s="63">
        <f t="shared" si="458"/>
        <v>11.442647265439536</v>
      </c>
      <c r="AS2142" s="63">
        <f t="shared" si="458"/>
        <v>11.486445582434989</v>
      </c>
      <c r="AT2142" s="63">
        <f t="shared" si="458"/>
        <v>11.626608381821566</v>
      </c>
      <c r="AU2142" s="63">
        <f t="shared" si="439"/>
        <v>11.961094544128683</v>
      </c>
      <c r="AV2142" s="217">
        <f t="shared" si="440"/>
        <v>-1.1469132254240177E-2</v>
      </c>
      <c r="AW2142" s="218">
        <f t="shared" si="441"/>
        <v>-9999</v>
      </c>
      <c r="AX2142" s="219">
        <f t="shared" si="442"/>
        <v>0</v>
      </c>
      <c r="AY2142" s="218">
        <f t="shared" si="443"/>
        <v>-9999</v>
      </c>
      <c r="AZ2142" s="63"/>
      <c r="BA2142" s="15">
        <f t="shared" si="444"/>
        <v>-2.7356411602726298E-3</v>
      </c>
      <c r="BB2142" s="15">
        <f t="shared" si="445"/>
        <v>0.4029668420013125</v>
      </c>
      <c r="BC2142" s="15">
        <f t="shared" si="446"/>
        <v>-0.61751157847624083</v>
      </c>
      <c r="BD2142" s="15">
        <f t="shared" si="447"/>
        <v>-0.10652366954492806</v>
      </c>
      <c r="BE2142" s="15">
        <f t="shared" si="448"/>
        <v>-2.965028905258007</v>
      </c>
      <c r="BF2142" s="15">
        <f t="shared" si="449"/>
        <v>-11.297910949131783</v>
      </c>
      <c r="BG2142" s="63">
        <f t="shared" si="459"/>
        <v>9.7786993762034928</v>
      </c>
      <c r="BH2142" s="63">
        <f t="shared" si="459"/>
        <v>9.7894726175737006</v>
      </c>
      <c r="BI2142" s="63">
        <f t="shared" si="459"/>
        <v>9.7705253791329838</v>
      </c>
      <c r="BJ2142" s="63">
        <f t="shared" si="459"/>
        <v>9.8039400735741484</v>
      </c>
      <c r="BK2142" s="63">
        <f t="shared" si="459"/>
        <v>9.7452814473518927</v>
      </c>
      <c r="BL2142" s="63">
        <f t="shared" si="459"/>
        <v>9.8491703599934741</v>
      </c>
      <c r="BM2142" s="63">
        <f t="shared" si="459"/>
        <v>9.6676216473938421</v>
      </c>
      <c r="BN2142" s="63">
        <f t="shared" si="451"/>
        <v>9.9950024885659339</v>
      </c>
      <c r="BO2142" s="63"/>
      <c r="BP2142" s="63"/>
    </row>
    <row r="2143" spans="27:68" x14ac:dyDescent="0.2">
      <c r="AA2143" s="217">
        <f t="shared" si="428"/>
        <v>-8.7334910939675485E-3</v>
      </c>
      <c r="AB2143" s="218">
        <f t="shared" si="429"/>
        <v>8.7334910939675485E-3</v>
      </c>
      <c r="AC2143" s="218">
        <f t="shared" si="430"/>
        <v>0</v>
      </c>
      <c r="AD2143" s="219">
        <f t="shared" si="431"/>
        <v>0</v>
      </c>
      <c r="AH2143" s="15">
        <f t="shared" si="432"/>
        <v>-2.9058447674383151E-2</v>
      </c>
      <c r="AI2143" s="15">
        <f t="shared" si="433"/>
        <v>0.86784475089518831</v>
      </c>
      <c r="AJ2143" s="15">
        <f t="shared" si="434"/>
        <v>-0.34557801426238927</v>
      </c>
      <c r="AK2143" s="15">
        <f t="shared" si="435"/>
        <v>-0.57281307343954613</v>
      </c>
      <c r="AL2143" s="15">
        <f t="shared" si="436"/>
        <v>-1.797541498954438</v>
      </c>
      <c r="AM2143" s="15">
        <f t="shared" si="437"/>
        <v>-1.2569818375265711</v>
      </c>
      <c r="AN2143" s="63">
        <f t="shared" si="458"/>
        <v>11.427189962028823</v>
      </c>
      <c r="AO2143" s="63">
        <f t="shared" si="458"/>
        <v>11.427367754312771</v>
      </c>
      <c r="AP2143" s="63">
        <f t="shared" si="458"/>
        <v>11.428089863368749</v>
      </c>
      <c r="AQ2143" s="63">
        <f t="shared" si="458"/>
        <v>11.431011199874796</v>
      </c>
      <c r="AR2143" s="63">
        <f t="shared" si="458"/>
        <v>11.442647265439536</v>
      </c>
      <c r="AS2143" s="63">
        <f t="shared" si="458"/>
        <v>11.486445582434989</v>
      </c>
      <c r="AT2143" s="63">
        <f t="shared" si="458"/>
        <v>11.626608381821566</v>
      </c>
      <c r="AU2143" s="63">
        <f t="shared" si="439"/>
        <v>11.961094544128683</v>
      </c>
      <c r="AV2143" s="217">
        <f t="shared" si="440"/>
        <v>-1.1469132254240177E-2</v>
      </c>
      <c r="AW2143" s="218">
        <f t="shared" si="441"/>
        <v>-9999</v>
      </c>
      <c r="AX2143" s="219">
        <f t="shared" si="442"/>
        <v>0</v>
      </c>
      <c r="AY2143" s="218">
        <f t="shared" si="443"/>
        <v>-9999</v>
      </c>
      <c r="AZ2143" s="63"/>
      <c r="BA2143" s="15">
        <f t="shared" si="444"/>
        <v>-2.7356411602726298E-3</v>
      </c>
      <c r="BB2143" s="15">
        <f t="shared" si="445"/>
        <v>0.4029668420013125</v>
      </c>
      <c r="BC2143" s="15">
        <f t="shared" si="446"/>
        <v>-0.61751157847624083</v>
      </c>
      <c r="BD2143" s="15">
        <f t="shared" si="447"/>
        <v>-0.10652366954492806</v>
      </c>
      <c r="BE2143" s="15">
        <f t="shared" si="448"/>
        <v>-2.965028905258007</v>
      </c>
      <c r="BF2143" s="15">
        <f t="shared" si="449"/>
        <v>-11.297910949131783</v>
      </c>
      <c r="BG2143" s="63">
        <f t="shared" si="459"/>
        <v>9.7786993762034928</v>
      </c>
      <c r="BH2143" s="63">
        <f t="shared" si="459"/>
        <v>9.7894726175737006</v>
      </c>
      <c r="BI2143" s="63">
        <f t="shared" si="459"/>
        <v>9.7705253791329838</v>
      </c>
      <c r="BJ2143" s="63">
        <f t="shared" si="459"/>
        <v>9.8039400735741484</v>
      </c>
      <c r="BK2143" s="63">
        <f t="shared" si="459"/>
        <v>9.7452814473518927</v>
      </c>
      <c r="BL2143" s="63">
        <f t="shared" si="459"/>
        <v>9.8491703599934741</v>
      </c>
      <c r="BM2143" s="63">
        <f t="shared" si="459"/>
        <v>9.6676216473938421</v>
      </c>
      <c r="BN2143" s="63">
        <f t="shared" si="451"/>
        <v>9.9950024885659339</v>
      </c>
      <c r="BO2143" s="63"/>
      <c r="BP2143" s="63"/>
    </row>
    <row r="2144" spans="27:68" x14ac:dyDescent="0.2">
      <c r="AA2144" s="217">
        <f t="shared" si="428"/>
        <v>-8.7334910939675485E-3</v>
      </c>
      <c r="AB2144" s="218">
        <f t="shared" si="429"/>
        <v>8.7334910939675485E-3</v>
      </c>
      <c r="AC2144" s="218">
        <f t="shared" si="430"/>
        <v>0</v>
      </c>
      <c r="AD2144" s="219">
        <f t="shared" si="431"/>
        <v>0</v>
      </c>
      <c r="AH2144" s="15">
        <f t="shared" si="432"/>
        <v>-2.9058447674383151E-2</v>
      </c>
      <c r="AI2144" s="15">
        <f t="shared" si="433"/>
        <v>0.86784475089518831</v>
      </c>
      <c r="AJ2144" s="15">
        <f t="shared" si="434"/>
        <v>-0.34557801426238927</v>
      </c>
      <c r="AK2144" s="15">
        <f t="shared" si="435"/>
        <v>-0.57281307343954613</v>
      </c>
      <c r="AL2144" s="15">
        <f t="shared" si="436"/>
        <v>-1.797541498954438</v>
      </c>
      <c r="AM2144" s="15">
        <f t="shared" si="437"/>
        <v>-1.2569818375265711</v>
      </c>
      <c r="AN2144" s="63">
        <f t="shared" si="458"/>
        <v>11.427189962028823</v>
      </c>
      <c r="AO2144" s="63">
        <f t="shared" si="458"/>
        <v>11.427367754312771</v>
      </c>
      <c r="AP2144" s="63">
        <f t="shared" si="458"/>
        <v>11.428089863368749</v>
      </c>
      <c r="AQ2144" s="63">
        <f t="shared" si="458"/>
        <v>11.431011199874796</v>
      </c>
      <c r="AR2144" s="63">
        <f t="shared" si="458"/>
        <v>11.442647265439536</v>
      </c>
      <c r="AS2144" s="63">
        <f t="shared" si="458"/>
        <v>11.486445582434989</v>
      </c>
      <c r="AT2144" s="63">
        <f t="shared" si="458"/>
        <v>11.626608381821566</v>
      </c>
      <c r="AU2144" s="63">
        <f t="shared" si="439"/>
        <v>11.961094544128683</v>
      </c>
      <c r="AV2144" s="217">
        <f t="shared" si="440"/>
        <v>-1.1469132254240177E-2</v>
      </c>
      <c r="AW2144" s="218">
        <f t="shared" si="441"/>
        <v>-9999</v>
      </c>
      <c r="AX2144" s="219">
        <f t="shared" si="442"/>
        <v>0</v>
      </c>
      <c r="AY2144" s="218">
        <f t="shared" si="443"/>
        <v>-9999</v>
      </c>
      <c r="AZ2144" s="63"/>
      <c r="BA2144" s="15">
        <f t="shared" si="444"/>
        <v>-2.7356411602726298E-3</v>
      </c>
      <c r="BB2144" s="15">
        <f t="shared" si="445"/>
        <v>0.4029668420013125</v>
      </c>
      <c r="BC2144" s="15">
        <f t="shared" si="446"/>
        <v>-0.61751157847624083</v>
      </c>
      <c r="BD2144" s="15">
        <f t="shared" si="447"/>
        <v>-0.10652366954492806</v>
      </c>
      <c r="BE2144" s="15">
        <f t="shared" si="448"/>
        <v>-2.965028905258007</v>
      </c>
      <c r="BF2144" s="15">
        <f t="shared" si="449"/>
        <v>-11.297910949131783</v>
      </c>
      <c r="BG2144" s="63">
        <f t="shared" si="459"/>
        <v>9.7786993762034928</v>
      </c>
      <c r="BH2144" s="63">
        <f t="shared" si="459"/>
        <v>9.7894726175737006</v>
      </c>
      <c r="BI2144" s="63">
        <f t="shared" si="459"/>
        <v>9.7705253791329838</v>
      </c>
      <c r="BJ2144" s="63">
        <f t="shared" si="459"/>
        <v>9.8039400735741484</v>
      </c>
      <c r="BK2144" s="63">
        <f t="shared" si="459"/>
        <v>9.7452814473518927</v>
      </c>
      <c r="BL2144" s="63">
        <f t="shared" si="459"/>
        <v>9.8491703599934741</v>
      </c>
      <c r="BM2144" s="63">
        <f t="shared" si="459"/>
        <v>9.6676216473938421</v>
      </c>
      <c r="BN2144" s="63">
        <f t="shared" si="451"/>
        <v>9.9950024885659339</v>
      </c>
      <c r="BO2144" s="63"/>
      <c r="BP2144" s="63"/>
    </row>
    <row r="2145" spans="27:68" x14ac:dyDescent="0.2">
      <c r="AA2145" s="217">
        <f t="shared" si="428"/>
        <v>-8.7334910939675485E-3</v>
      </c>
      <c r="AB2145" s="218">
        <f t="shared" si="429"/>
        <v>8.7334910939675485E-3</v>
      </c>
      <c r="AC2145" s="218">
        <f t="shared" si="430"/>
        <v>0</v>
      </c>
      <c r="AD2145" s="219">
        <f t="shared" si="431"/>
        <v>0</v>
      </c>
      <c r="AH2145" s="15">
        <f t="shared" si="432"/>
        <v>-2.9058447674383151E-2</v>
      </c>
      <c r="AI2145" s="15">
        <f t="shared" si="433"/>
        <v>0.86784475089518831</v>
      </c>
      <c r="AJ2145" s="15">
        <f t="shared" si="434"/>
        <v>-0.34557801426238927</v>
      </c>
      <c r="AK2145" s="15">
        <f t="shared" si="435"/>
        <v>-0.57281307343954613</v>
      </c>
      <c r="AL2145" s="15">
        <f t="shared" si="436"/>
        <v>-1.797541498954438</v>
      </c>
      <c r="AM2145" s="15">
        <f t="shared" si="437"/>
        <v>-1.2569818375265711</v>
      </c>
      <c r="AN2145" s="63">
        <f t="shared" si="458"/>
        <v>11.427189962028823</v>
      </c>
      <c r="AO2145" s="63">
        <f t="shared" si="458"/>
        <v>11.427367754312771</v>
      </c>
      <c r="AP2145" s="63">
        <f t="shared" si="458"/>
        <v>11.428089863368749</v>
      </c>
      <c r="AQ2145" s="63">
        <f t="shared" si="458"/>
        <v>11.431011199874796</v>
      </c>
      <c r="AR2145" s="63">
        <f t="shared" si="458"/>
        <v>11.442647265439536</v>
      </c>
      <c r="AS2145" s="63">
        <f t="shared" si="458"/>
        <v>11.486445582434989</v>
      </c>
      <c r="AT2145" s="63">
        <f t="shared" si="458"/>
        <v>11.626608381821566</v>
      </c>
      <c r="AU2145" s="63">
        <f t="shared" si="439"/>
        <v>11.961094544128683</v>
      </c>
      <c r="AV2145" s="217">
        <f t="shared" si="440"/>
        <v>-1.1469132254240177E-2</v>
      </c>
      <c r="AW2145" s="218">
        <f t="shared" si="441"/>
        <v>-9999</v>
      </c>
      <c r="AX2145" s="219">
        <f t="shared" si="442"/>
        <v>0</v>
      </c>
      <c r="AY2145" s="218">
        <f t="shared" si="443"/>
        <v>-9999</v>
      </c>
      <c r="AZ2145" s="63"/>
      <c r="BA2145" s="15">
        <f t="shared" si="444"/>
        <v>-2.7356411602726298E-3</v>
      </c>
      <c r="BB2145" s="15">
        <f t="shared" si="445"/>
        <v>0.4029668420013125</v>
      </c>
      <c r="BC2145" s="15">
        <f t="shared" si="446"/>
        <v>-0.61751157847624083</v>
      </c>
      <c r="BD2145" s="15">
        <f t="shared" si="447"/>
        <v>-0.10652366954492806</v>
      </c>
      <c r="BE2145" s="15">
        <f t="shared" si="448"/>
        <v>-2.965028905258007</v>
      </c>
      <c r="BF2145" s="15">
        <f t="shared" si="449"/>
        <v>-11.297910949131783</v>
      </c>
      <c r="BG2145" s="63">
        <f t="shared" si="459"/>
        <v>9.7786993762034928</v>
      </c>
      <c r="BH2145" s="63">
        <f t="shared" si="459"/>
        <v>9.7894726175737006</v>
      </c>
      <c r="BI2145" s="63">
        <f t="shared" si="459"/>
        <v>9.7705253791329838</v>
      </c>
      <c r="BJ2145" s="63">
        <f t="shared" si="459"/>
        <v>9.8039400735741484</v>
      </c>
      <c r="BK2145" s="63">
        <f t="shared" si="459"/>
        <v>9.7452814473518927</v>
      </c>
      <c r="BL2145" s="63">
        <f t="shared" si="459"/>
        <v>9.8491703599934741</v>
      </c>
      <c r="BM2145" s="63">
        <f t="shared" si="459"/>
        <v>9.6676216473938421</v>
      </c>
      <c r="BN2145" s="63">
        <f t="shared" si="451"/>
        <v>9.9950024885659339</v>
      </c>
      <c r="BO2145" s="63"/>
      <c r="BP2145" s="63"/>
    </row>
    <row r="2146" spans="27:68" x14ac:dyDescent="0.2">
      <c r="AA2146" s="217">
        <f t="shared" si="428"/>
        <v>-8.7334910939675485E-3</v>
      </c>
      <c r="AB2146" s="218">
        <f t="shared" si="429"/>
        <v>8.7334910939675485E-3</v>
      </c>
      <c r="AC2146" s="218">
        <f t="shared" si="430"/>
        <v>0</v>
      </c>
      <c r="AD2146" s="219">
        <f t="shared" si="431"/>
        <v>0</v>
      </c>
      <c r="AH2146" s="15">
        <f t="shared" si="432"/>
        <v>-2.9058447674383151E-2</v>
      </c>
      <c r="AI2146" s="15">
        <f t="shared" si="433"/>
        <v>0.86784475089518831</v>
      </c>
      <c r="AJ2146" s="15">
        <f t="shared" si="434"/>
        <v>-0.34557801426238927</v>
      </c>
      <c r="AK2146" s="15">
        <f t="shared" si="435"/>
        <v>-0.57281307343954613</v>
      </c>
      <c r="AL2146" s="15">
        <f t="shared" si="436"/>
        <v>-1.797541498954438</v>
      </c>
      <c r="AM2146" s="15">
        <f t="shared" si="437"/>
        <v>-1.2569818375265711</v>
      </c>
      <c r="AN2146" s="63">
        <f t="shared" si="458"/>
        <v>11.427189962028823</v>
      </c>
      <c r="AO2146" s="63">
        <f t="shared" si="458"/>
        <v>11.427367754312771</v>
      </c>
      <c r="AP2146" s="63">
        <f t="shared" si="458"/>
        <v>11.428089863368749</v>
      </c>
      <c r="AQ2146" s="63">
        <f t="shared" si="458"/>
        <v>11.431011199874796</v>
      </c>
      <c r="AR2146" s="63">
        <f t="shared" si="458"/>
        <v>11.442647265439536</v>
      </c>
      <c r="AS2146" s="63">
        <f t="shared" si="458"/>
        <v>11.486445582434989</v>
      </c>
      <c r="AT2146" s="63">
        <f t="shared" si="458"/>
        <v>11.626608381821566</v>
      </c>
      <c r="AU2146" s="63">
        <f t="shared" si="439"/>
        <v>11.961094544128683</v>
      </c>
      <c r="AV2146" s="217">
        <f t="shared" si="440"/>
        <v>-1.1469132254240177E-2</v>
      </c>
      <c r="AW2146" s="218">
        <f t="shared" si="441"/>
        <v>-9999</v>
      </c>
      <c r="AX2146" s="219">
        <f t="shared" si="442"/>
        <v>0</v>
      </c>
      <c r="AY2146" s="218">
        <f t="shared" si="443"/>
        <v>-9999</v>
      </c>
      <c r="AZ2146" s="63"/>
      <c r="BA2146" s="15">
        <f t="shared" si="444"/>
        <v>-2.7356411602726298E-3</v>
      </c>
      <c r="BB2146" s="15">
        <f t="shared" si="445"/>
        <v>0.4029668420013125</v>
      </c>
      <c r="BC2146" s="15">
        <f t="shared" si="446"/>
        <v>-0.61751157847624083</v>
      </c>
      <c r="BD2146" s="15">
        <f t="shared" si="447"/>
        <v>-0.10652366954492806</v>
      </c>
      <c r="BE2146" s="15">
        <f t="shared" si="448"/>
        <v>-2.965028905258007</v>
      </c>
      <c r="BF2146" s="15">
        <f t="shared" si="449"/>
        <v>-11.297910949131783</v>
      </c>
      <c r="BG2146" s="63">
        <f t="shared" si="459"/>
        <v>9.7786993762034928</v>
      </c>
      <c r="BH2146" s="63">
        <f t="shared" si="459"/>
        <v>9.7894726175737006</v>
      </c>
      <c r="BI2146" s="63">
        <f t="shared" si="459"/>
        <v>9.7705253791329838</v>
      </c>
      <c r="BJ2146" s="63">
        <f t="shared" si="459"/>
        <v>9.8039400735741484</v>
      </c>
      <c r="BK2146" s="63">
        <f t="shared" si="459"/>
        <v>9.7452814473518927</v>
      </c>
      <c r="BL2146" s="63">
        <f t="shared" si="459"/>
        <v>9.8491703599934741</v>
      </c>
      <c r="BM2146" s="63">
        <f t="shared" si="459"/>
        <v>9.6676216473938421</v>
      </c>
      <c r="BN2146" s="63">
        <f t="shared" si="451"/>
        <v>9.9950024885659339</v>
      </c>
      <c r="BO2146" s="63"/>
      <c r="BP2146" s="63"/>
    </row>
    <row r="2147" spans="27:68" x14ac:dyDescent="0.2">
      <c r="AA2147" s="217">
        <f t="shared" si="428"/>
        <v>-8.7334910939675485E-3</v>
      </c>
      <c r="AB2147" s="218">
        <f t="shared" si="429"/>
        <v>8.7334910939675485E-3</v>
      </c>
      <c r="AC2147" s="218">
        <f t="shared" si="430"/>
        <v>0</v>
      </c>
      <c r="AD2147" s="219">
        <f t="shared" si="431"/>
        <v>0</v>
      </c>
      <c r="AH2147" s="15">
        <f t="shared" si="432"/>
        <v>-2.9058447674383151E-2</v>
      </c>
      <c r="AI2147" s="15">
        <f t="shared" si="433"/>
        <v>0.86784475089518831</v>
      </c>
      <c r="AJ2147" s="15">
        <f t="shared" si="434"/>
        <v>-0.34557801426238927</v>
      </c>
      <c r="AK2147" s="15">
        <f t="shared" si="435"/>
        <v>-0.57281307343954613</v>
      </c>
      <c r="AL2147" s="15">
        <f t="shared" si="436"/>
        <v>-1.797541498954438</v>
      </c>
      <c r="AM2147" s="15">
        <f t="shared" si="437"/>
        <v>-1.2569818375265711</v>
      </c>
      <c r="AN2147" s="63">
        <f t="shared" si="458"/>
        <v>11.427189962028823</v>
      </c>
      <c r="AO2147" s="63">
        <f t="shared" si="458"/>
        <v>11.427367754312771</v>
      </c>
      <c r="AP2147" s="63">
        <f t="shared" si="458"/>
        <v>11.428089863368749</v>
      </c>
      <c r="AQ2147" s="63">
        <f t="shared" si="458"/>
        <v>11.431011199874796</v>
      </c>
      <c r="AR2147" s="63">
        <f t="shared" si="458"/>
        <v>11.442647265439536</v>
      </c>
      <c r="AS2147" s="63">
        <f t="shared" si="458"/>
        <v>11.486445582434989</v>
      </c>
      <c r="AT2147" s="63">
        <f t="shared" si="458"/>
        <v>11.626608381821566</v>
      </c>
      <c r="AU2147" s="63">
        <f t="shared" si="439"/>
        <v>11.961094544128683</v>
      </c>
      <c r="AV2147" s="217">
        <f t="shared" si="440"/>
        <v>-1.1469132254240177E-2</v>
      </c>
      <c r="AW2147" s="218">
        <f t="shared" si="441"/>
        <v>-9999</v>
      </c>
      <c r="AX2147" s="219">
        <f t="shared" si="442"/>
        <v>0</v>
      </c>
      <c r="AY2147" s="218">
        <f t="shared" si="443"/>
        <v>-9999</v>
      </c>
      <c r="AZ2147" s="63"/>
      <c r="BA2147" s="15">
        <f t="shared" si="444"/>
        <v>-2.7356411602726298E-3</v>
      </c>
      <c r="BB2147" s="15">
        <f t="shared" si="445"/>
        <v>0.4029668420013125</v>
      </c>
      <c r="BC2147" s="15">
        <f t="shared" si="446"/>
        <v>-0.61751157847624083</v>
      </c>
      <c r="BD2147" s="15">
        <f t="shared" si="447"/>
        <v>-0.10652366954492806</v>
      </c>
      <c r="BE2147" s="15">
        <f t="shared" si="448"/>
        <v>-2.965028905258007</v>
      </c>
      <c r="BF2147" s="15">
        <f t="shared" si="449"/>
        <v>-11.297910949131783</v>
      </c>
      <c r="BG2147" s="63">
        <f t="shared" si="459"/>
        <v>9.7786993762034928</v>
      </c>
      <c r="BH2147" s="63">
        <f t="shared" si="459"/>
        <v>9.7894726175737006</v>
      </c>
      <c r="BI2147" s="63">
        <f t="shared" si="459"/>
        <v>9.7705253791329838</v>
      </c>
      <c r="BJ2147" s="63">
        <f t="shared" si="459"/>
        <v>9.8039400735741484</v>
      </c>
      <c r="BK2147" s="63">
        <f t="shared" si="459"/>
        <v>9.7452814473518927</v>
      </c>
      <c r="BL2147" s="63">
        <f t="shared" si="459"/>
        <v>9.8491703599934741</v>
      </c>
      <c r="BM2147" s="63">
        <f t="shared" si="459"/>
        <v>9.6676216473938421</v>
      </c>
      <c r="BN2147" s="63">
        <f t="shared" si="451"/>
        <v>9.9950024885659339</v>
      </c>
      <c r="BO2147" s="63"/>
      <c r="BP2147" s="63"/>
    </row>
    <row r="2148" spans="27:68" x14ac:dyDescent="0.2">
      <c r="AA2148" s="217">
        <f t="shared" si="428"/>
        <v>-8.7334910939675485E-3</v>
      </c>
      <c r="AB2148" s="218">
        <f t="shared" si="429"/>
        <v>8.7334910939675485E-3</v>
      </c>
      <c r="AC2148" s="218">
        <f t="shared" si="430"/>
        <v>0</v>
      </c>
      <c r="AD2148" s="219">
        <f t="shared" si="431"/>
        <v>0</v>
      </c>
      <c r="AH2148" s="15">
        <f t="shared" si="432"/>
        <v>-2.9058447674383151E-2</v>
      </c>
      <c r="AI2148" s="15">
        <f t="shared" si="433"/>
        <v>0.86784475089518831</v>
      </c>
      <c r="AJ2148" s="15">
        <f t="shared" si="434"/>
        <v>-0.34557801426238927</v>
      </c>
      <c r="AK2148" s="15">
        <f t="shared" si="435"/>
        <v>-0.57281307343954613</v>
      </c>
      <c r="AL2148" s="15">
        <f t="shared" si="436"/>
        <v>-1.797541498954438</v>
      </c>
      <c r="AM2148" s="15">
        <f t="shared" si="437"/>
        <v>-1.2569818375265711</v>
      </c>
      <c r="AN2148" s="63">
        <f t="shared" si="458"/>
        <v>11.427189962028823</v>
      </c>
      <c r="AO2148" s="63">
        <f t="shared" si="458"/>
        <v>11.427367754312771</v>
      </c>
      <c r="AP2148" s="63">
        <f t="shared" si="458"/>
        <v>11.428089863368749</v>
      </c>
      <c r="AQ2148" s="63">
        <f t="shared" si="458"/>
        <v>11.431011199874796</v>
      </c>
      <c r="AR2148" s="63">
        <f t="shared" si="458"/>
        <v>11.442647265439536</v>
      </c>
      <c r="AS2148" s="63">
        <f t="shared" si="458"/>
        <v>11.486445582434989</v>
      </c>
      <c r="AT2148" s="63">
        <f t="shared" si="458"/>
        <v>11.626608381821566</v>
      </c>
      <c r="AU2148" s="63">
        <f t="shared" si="439"/>
        <v>11.961094544128683</v>
      </c>
      <c r="AV2148" s="217">
        <f t="shared" si="440"/>
        <v>-1.1469132254240177E-2</v>
      </c>
      <c r="AW2148" s="218">
        <f t="shared" si="441"/>
        <v>-9999</v>
      </c>
      <c r="AX2148" s="219">
        <f t="shared" si="442"/>
        <v>0</v>
      </c>
      <c r="AY2148" s="218">
        <f t="shared" si="443"/>
        <v>-9999</v>
      </c>
      <c r="AZ2148" s="63"/>
      <c r="BA2148" s="15">
        <f t="shared" si="444"/>
        <v>-2.7356411602726298E-3</v>
      </c>
      <c r="BB2148" s="15">
        <f t="shared" si="445"/>
        <v>0.4029668420013125</v>
      </c>
      <c r="BC2148" s="15">
        <f t="shared" si="446"/>
        <v>-0.61751157847624083</v>
      </c>
      <c r="BD2148" s="15">
        <f t="shared" si="447"/>
        <v>-0.10652366954492806</v>
      </c>
      <c r="BE2148" s="15">
        <f t="shared" si="448"/>
        <v>-2.965028905258007</v>
      </c>
      <c r="BF2148" s="15">
        <f t="shared" si="449"/>
        <v>-11.297910949131783</v>
      </c>
      <c r="BG2148" s="63">
        <f t="shared" si="459"/>
        <v>9.7786993762034928</v>
      </c>
      <c r="BH2148" s="63">
        <f t="shared" si="459"/>
        <v>9.7894726175737006</v>
      </c>
      <c r="BI2148" s="63">
        <f t="shared" si="459"/>
        <v>9.7705253791329838</v>
      </c>
      <c r="BJ2148" s="63">
        <f t="shared" si="459"/>
        <v>9.8039400735741484</v>
      </c>
      <c r="BK2148" s="63">
        <f t="shared" si="459"/>
        <v>9.7452814473518927</v>
      </c>
      <c r="BL2148" s="63">
        <f t="shared" si="459"/>
        <v>9.8491703599934741</v>
      </c>
      <c r="BM2148" s="63">
        <f t="shared" si="459"/>
        <v>9.6676216473938421</v>
      </c>
      <c r="BN2148" s="63">
        <f t="shared" si="451"/>
        <v>9.9950024885659339</v>
      </c>
      <c r="BO2148" s="63"/>
      <c r="BP2148" s="63"/>
    </row>
    <row r="2149" spans="27:68" x14ac:dyDescent="0.2">
      <c r="AA2149" s="217">
        <f t="shared" si="428"/>
        <v>-8.7334910939675485E-3</v>
      </c>
      <c r="AB2149" s="218">
        <f t="shared" si="429"/>
        <v>8.7334910939675485E-3</v>
      </c>
      <c r="AC2149" s="218">
        <f t="shared" si="430"/>
        <v>0</v>
      </c>
      <c r="AD2149" s="219">
        <f t="shared" si="431"/>
        <v>0</v>
      </c>
      <c r="AH2149" s="15">
        <f t="shared" si="432"/>
        <v>-2.9058447674383151E-2</v>
      </c>
      <c r="AI2149" s="15">
        <f t="shared" si="433"/>
        <v>0.86784475089518831</v>
      </c>
      <c r="AJ2149" s="15">
        <f t="shared" si="434"/>
        <v>-0.34557801426238927</v>
      </c>
      <c r="AK2149" s="15">
        <f t="shared" si="435"/>
        <v>-0.57281307343954613</v>
      </c>
      <c r="AL2149" s="15">
        <f t="shared" si="436"/>
        <v>-1.797541498954438</v>
      </c>
      <c r="AM2149" s="15">
        <f t="shared" si="437"/>
        <v>-1.2569818375265711</v>
      </c>
      <c r="AN2149" s="63">
        <f t="shared" si="458"/>
        <v>11.427189962028823</v>
      </c>
      <c r="AO2149" s="63">
        <f t="shared" si="458"/>
        <v>11.427367754312771</v>
      </c>
      <c r="AP2149" s="63">
        <f t="shared" si="458"/>
        <v>11.428089863368749</v>
      </c>
      <c r="AQ2149" s="63">
        <f t="shared" si="458"/>
        <v>11.431011199874796</v>
      </c>
      <c r="AR2149" s="63">
        <f t="shared" si="458"/>
        <v>11.442647265439536</v>
      </c>
      <c r="AS2149" s="63">
        <f t="shared" si="458"/>
        <v>11.486445582434989</v>
      </c>
      <c r="AT2149" s="63">
        <f t="shared" si="458"/>
        <v>11.626608381821566</v>
      </c>
      <c r="AU2149" s="63">
        <f t="shared" si="439"/>
        <v>11.961094544128683</v>
      </c>
      <c r="AV2149" s="217">
        <f t="shared" si="440"/>
        <v>-1.1469132254240177E-2</v>
      </c>
      <c r="AW2149" s="218">
        <f t="shared" si="441"/>
        <v>-9999</v>
      </c>
      <c r="AX2149" s="219">
        <f t="shared" si="442"/>
        <v>0</v>
      </c>
      <c r="AY2149" s="218">
        <f t="shared" si="443"/>
        <v>-9999</v>
      </c>
      <c r="AZ2149" s="63"/>
      <c r="BA2149" s="15">
        <f t="shared" si="444"/>
        <v>-2.7356411602726298E-3</v>
      </c>
      <c r="BB2149" s="15">
        <f t="shared" si="445"/>
        <v>0.4029668420013125</v>
      </c>
      <c r="BC2149" s="15">
        <f t="shared" si="446"/>
        <v>-0.61751157847624083</v>
      </c>
      <c r="BD2149" s="15">
        <f t="shared" si="447"/>
        <v>-0.10652366954492806</v>
      </c>
      <c r="BE2149" s="15">
        <f t="shared" si="448"/>
        <v>-2.965028905258007</v>
      </c>
      <c r="BF2149" s="15">
        <f t="shared" si="449"/>
        <v>-11.297910949131783</v>
      </c>
      <c r="BG2149" s="63">
        <f t="shared" si="459"/>
        <v>9.7786993762034928</v>
      </c>
      <c r="BH2149" s="63">
        <f t="shared" si="459"/>
        <v>9.7894726175737006</v>
      </c>
      <c r="BI2149" s="63">
        <f t="shared" si="459"/>
        <v>9.7705253791329838</v>
      </c>
      <c r="BJ2149" s="63">
        <f t="shared" si="459"/>
        <v>9.8039400735741484</v>
      </c>
      <c r="BK2149" s="63">
        <f t="shared" si="459"/>
        <v>9.7452814473518927</v>
      </c>
      <c r="BL2149" s="63">
        <f t="shared" si="459"/>
        <v>9.8491703599934741</v>
      </c>
      <c r="BM2149" s="63">
        <f t="shared" si="459"/>
        <v>9.6676216473938421</v>
      </c>
      <c r="BN2149" s="63">
        <f t="shared" si="451"/>
        <v>9.9950024885659339</v>
      </c>
      <c r="BO2149" s="63"/>
      <c r="BP2149" s="63"/>
    </row>
    <row r="2150" spans="27:68" x14ac:dyDescent="0.2">
      <c r="AA2150" s="217">
        <f t="shared" si="428"/>
        <v>-8.7334910939675485E-3</v>
      </c>
      <c r="AB2150" s="218">
        <f t="shared" si="429"/>
        <v>8.7334910939675485E-3</v>
      </c>
      <c r="AC2150" s="218">
        <f t="shared" si="430"/>
        <v>0</v>
      </c>
      <c r="AD2150" s="219">
        <f t="shared" si="431"/>
        <v>0</v>
      </c>
      <c r="AH2150" s="15">
        <f t="shared" si="432"/>
        <v>-2.9058447674383151E-2</v>
      </c>
      <c r="AI2150" s="15">
        <f t="shared" si="433"/>
        <v>0.86784475089518831</v>
      </c>
      <c r="AJ2150" s="15">
        <f t="shared" si="434"/>
        <v>-0.34557801426238927</v>
      </c>
      <c r="AK2150" s="15">
        <f t="shared" si="435"/>
        <v>-0.57281307343954613</v>
      </c>
      <c r="AL2150" s="15">
        <f t="shared" si="436"/>
        <v>-1.797541498954438</v>
      </c>
      <c r="AM2150" s="15">
        <f t="shared" si="437"/>
        <v>-1.2569818375265711</v>
      </c>
      <c r="AN2150" s="63">
        <f t="shared" si="458"/>
        <v>11.427189962028823</v>
      </c>
      <c r="AO2150" s="63">
        <f t="shared" si="458"/>
        <v>11.427367754312771</v>
      </c>
      <c r="AP2150" s="63">
        <f t="shared" si="458"/>
        <v>11.428089863368749</v>
      </c>
      <c r="AQ2150" s="63">
        <f t="shared" si="458"/>
        <v>11.431011199874796</v>
      </c>
      <c r="AR2150" s="63">
        <f t="shared" si="458"/>
        <v>11.442647265439536</v>
      </c>
      <c r="AS2150" s="63">
        <f t="shared" si="458"/>
        <v>11.486445582434989</v>
      </c>
      <c r="AT2150" s="63">
        <f t="shared" si="458"/>
        <v>11.626608381821566</v>
      </c>
      <c r="AU2150" s="63">
        <f t="shared" si="439"/>
        <v>11.961094544128683</v>
      </c>
      <c r="AV2150" s="217">
        <f t="shared" si="440"/>
        <v>-1.1469132254240177E-2</v>
      </c>
      <c r="AW2150" s="218">
        <f t="shared" si="441"/>
        <v>-9999</v>
      </c>
      <c r="AX2150" s="219">
        <f t="shared" si="442"/>
        <v>0</v>
      </c>
      <c r="AY2150" s="218">
        <f t="shared" si="443"/>
        <v>-9999</v>
      </c>
      <c r="AZ2150" s="63"/>
      <c r="BA2150" s="15">
        <f t="shared" si="444"/>
        <v>-2.7356411602726298E-3</v>
      </c>
      <c r="BB2150" s="15">
        <f t="shared" si="445"/>
        <v>0.4029668420013125</v>
      </c>
      <c r="BC2150" s="15">
        <f t="shared" si="446"/>
        <v>-0.61751157847624083</v>
      </c>
      <c r="BD2150" s="15">
        <f t="shared" si="447"/>
        <v>-0.10652366954492806</v>
      </c>
      <c r="BE2150" s="15">
        <f t="shared" si="448"/>
        <v>-2.965028905258007</v>
      </c>
      <c r="BF2150" s="15">
        <f t="shared" si="449"/>
        <v>-11.297910949131783</v>
      </c>
      <c r="BG2150" s="63">
        <f t="shared" si="459"/>
        <v>9.7786993762034928</v>
      </c>
      <c r="BH2150" s="63">
        <f t="shared" si="459"/>
        <v>9.7894726175737006</v>
      </c>
      <c r="BI2150" s="63">
        <f t="shared" si="459"/>
        <v>9.7705253791329838</v>
      </c>
      <c r="BJ2150" s="63">
        <f t="shared" si="459"/>
        <v>9.8039400735741484</v>
      </c>
      <c r="BK2150" s="63">
        <f t="shared" si="459"/>
        <v>9.7452814473518927</v>
      </c>
      <c r="BL2150" s="63">
        <f t="shared" si="459"/>
        <v>9.8491703599934741</v>
      </c>
      <c r="BM2150" s="63">
        <f t="shared" si="459"/>
        <v>9.6676216473938421</v>
      </c>
      <c r="BN2150" s="63">
        <f t="shared" si="451"/>
        <v>9.9950024885659339</v>
      </c>
      <c r="BO2150" s="63"/>
      <c r="BP2150" s="63"/>
    </row>
    <row r="2151" spans="27:68" x14ac:dyDescent="0.2">
      <c r="AA2151" s="217">
        <f t="shared" si="428"/>
        <v>-8.7334910939675485E-3</v>
      </c>
      <c r="AB2151" s="218">
        <f t="shared" si="429"/>
        <v>8.7334910939675485E-3</v>
      </c>
      <c r="AC2151" s="218">
        <f t="shared" si="430"/>
        <v>0</v>
      </c>
      <c r="AD2151" s="219">
        <f t="shared" si="431"/>
        <v>0</v>
      </c>
      <c r="AH2151" s="15">
        <f t="shared" si="432"/>
        <v>-2.9058447674383151E-2</v>
      </c>
      <c r="AI2151" s="15">
        <f t="shared" si="433"/>
        <v>0.86784475089518831</v>
      </c>
      <c r="AJ2151" s="15">
        <f t="shared" si="434"/>
        <v>-0.34557801426238927</v>
      </c>
      <c r="AK2151" s="15">
        <f t="shared" si="435"/>
        <v>-0.57281307343954613</v>
      </c>
      <c r="AL2151" s="15">
        <f t="shared" si="436"/>
        <v>-1.797541498954438</v>
      </c>
      <c r="AM2151" s="15">
        <f t="shared" si="437"/>
        <v>-1.2569818375265711</v>
      </c>
      <c r="AN2151" s="63">
        <f t="shared" ref="AN2151:AT2160" si="460">$AU2151+$AB$7*SIN(AO2151)</f>
        <v>11.427189962028823</v>
      </c>
      <c r="AO2151" s="63">
        <f t="shared" si="460"/>
        <v>11.427367754312771</v>
      </c>
      <c r="AP2151" s="63">
        <f t="shared" si="460"/>
        <v>11.428089863368749</v>
      </c>
      <c r="AQ2151" s="63">
        <f t="shared" si="460"/>
        <v>11.431011199874796</v>
      </c>
      <c r="AR2151" s="63">
        <f t="shared" si="460"/>
        <v>11.442647265439536</v>
      </c>
      <c r="AS2151" s="63">
        <f t="shared" si="460"/>
        <v>11.486445582434989</v>
      </c>
      <c r="AT2151" s="63">
        <f t="shared" si="460"/>
        <v>11.626608381821566</v>
      </c>
      <c r="AU2151" s="63">
        <f t="shared" si="439"/>
        <v>11.961094544128683</v>
      </c>
      <c r="AV2151" s="217">
        <f t="shared" si="440"/>
        <v>-1.1469132254240177E-2</v>
      </c>
      <c r="AW2151" s="218">
        <f t="shared" si="441"/>
        <v>-9999</v>
      </c>
      <c r="AX2151" s="219">
        <f t="shared" si="442"/>
        <v>0</v>
      </c>
      <c r="AY2151" s="218">
        <f t="shared" si="443"/>
        <v>-9999</v>
      </c>
      <c r="AZ2151" s="63"/>
      <c r="BA2151" s="15">
        <f t="shared" si="444"/>
        <v>-2.7356411602726298E-3</v>
      </c>
      <c r="BB2151" s="15">
        <f t="shared" si="445"/>
        <v>0.4029668420013125</v>
      </c>
      <c r="BC2151" s="15">
        <f t="shared" si="446"/>
        <v>-0.61751157847624083</v>
      </c>
      <c r="BD2151" s="15">
        <f t="shared" si="447"/>
        <v>-0.10652366954492806</v>
      </c>
      <c r="BE2151" s="15">
        <f t="shared" si="448"/>
        <v>-2.965028905258007</v>
      </c>
      <c r="BF2151" s="15">
        <f t="shared" si="449"/>
        <v>-11.297910949131783</v>
      </c>
      <c r="BG2151" s="63">
        <f t="shared" ref="BG2151:BM2160" si="461">$BN2151+$BB$7*SIN(BH2151)</f>
        <v>9.7786993762034928</v>
      </c>
      <c r="BH2151" s="63">
        <f t="shared" si="461"/>
        <v>9.7894726175737006</v>
      </c>
      <c r="BI2151" s="63">
        <f t="shared" si="461"/>
        <v>9.7705253791329838</v>
      </c>
      <c r="BJ2151" s="63">
        <f t="shared" si="461"/>
        <v>9.8039400735741484</v>
      </c>
      <c r="BK2151" s="63">
        <f t="shared" si="461"/>
        <v>9.7452814473518927</v>
      </c>
      <c r="BL2151" s="63">
        <f t="shared" si="461"/>
        <v>9.8491703599934741</v>
      </c>
      <c r="BM2151" s="63">
        <f t="shared" si="461"/>
        <v>9.6676216473938421</v>
      </c>
      <c r="BN2151" s="63">
        <f t="shared" si="451"/>
        <v>9.9950024885659339</v>
      </c>
      <c r="BO2151" s="63"/>
      <c r="BP2151" s="63"/>
    </row>
    <row r="2152" spans="27:68" x14ac:dyDescent="0.2">
      <c r="AA2152" s="217">
        <f t="shared" si="428"/>
        <v>-8.7334910939675485E-3</v>
      </c>
      <c r="AB2152" s="218">
        <f t="shared" si="429"/>
        <v>8.7334910939675485E-3</v>
      </c>
      <c r="AC2152" s="218">
        <f t="shared" si="430"/>
        <v>0</v>
      </c>
      <c r="AD2152" s="219">
        <f t="shared" si="431"/>
        <v>0</v>
      </c>
      <c r="AH2152" s="15">
        <f t="shared" si="432"/>
        <v>-2.9058447674383151E-2</v>
      </c>
      <c r="AI2152" s="15">
        <f t="shared" si="433"/>
        <v>0.86784475089518831</v>
      </c>
      <c r="AJ2152" s="15">
        <f t="shared" si="434"/>
        <v>-0.34557801426238927</v>
      </c>
      <c r="AK2152" s="15">
        <f t="shared" si="435"/>
        <v>-0.57281307343954613</v>
      </c>
      <c r="AL2152" s="15">
        <f t="shared" si="436"/>
        <v>-1.797541498954438</v>
      </c>
      <c r="AM2152" s="15">
        <f t="shared" si="437"/>
        <v>-1.2569818375265711</v>
      </c>
      <c r="AN2152" s="63">
        <f t="shared" si="460"/>
        <v>11.427189962028823</v>
      </c>
      <c r="AO2152" s="63">
        <f t="shared" si="460"/>
        <v>11.427367754312771</v>
      </c>
      <c r="AP2152" s="63">
        <f t="shared" si="460"/>
        <v>11.428089863368749</v>
      </c>
      <c r="AQ2152" s="63">
        <f t="shared" si="460"/>
        <v>11.431011199874796</v>
      </c>
      <c r="AR2152" s="63">
        <f t="shared" si="460"/>
        <v>11.442647265439536</v>
      </c>
      <c r="AS2152" s="63">
        <f t="shared" si="460"/>
        <v>11.486445582434989</v>
      </c>
      <c r="AT2152" s="63">
        <f t="shared" si="460"/>
        <v>11.626608381821566</v>
      </c>
      <c r="AU2152" s="63">
        <f t="shared" si="439"/>
        <v>11.961094544128683</v>
      </c>
      <c r="AV2152" s="217">
        <f t="shared" si="440"/>
        <v>-1.1469132254240177E-2</v>
      </c>
      <c r="AW2152" s="218">
        <f t="shared" si="441"/>
        <v>-9999</v>
      </c>
      <c r="AX2152" s="219">
        <f t="shared" si="442"/>
        <v>0</v>
      </c>
      <c r="AY2152" s="218">
        <f t="shared" si="443"/>
        <v>-9999</v>
      </c>
      <c r="AZ2152" s="63"/>
      <c r="BA2152" s="15">
        <f t="shared" si="444"/>
        <v>-2.7356411602726298E-3</v>
      </c>
      <c r="BB2152" s="15">
        <f t="shared" si="445"/>
        <v>0.4029668420013125</v>
      </c>
      <c r="BC2152" s="15">
        <f t="shared" si="446"/>
        <v>-0.61751157847624083</v>
      </c>
      <c r="BD2152" s="15">
        <f t="shared" si="447"/>
        <v>-0.10652366954492806</v>
      </c>
      <c r="BE2152" s="15">
        <f t="shared" si="448"/>
        <v>-2.965028905258007</v>
      </c>
      <c r="BF2152" s="15">
        <f t="shared" si="449"/>
        <v>-11.297910949131783</v>
      </c>
      <c r="BG2152" s="63">
        <f t="shared" si="461"/>
        <v>9.7786993762034928</v>
      </c>
      <c r="BH2152" s="63">
        <f t="shared" si="461"/>
        <v>9.7894726175737006</v>
      </c>
      <c r="BI2152" s="63">
        <f t="shared" si="461"/>
        <v>9.7705253791329838</v>
      </c>
      <c r="BJ2152" s="63">
        <f t="shared" si="461"/>
        <v>9.8039400735741484</v>
      </c>
      <c r="BK2152" s="63">
        <f t="shared" si="461"/>
        <v>9.7452814473518927</v>
      </c>
      <c r="BL2152" s="63">
        <f t="shared" si="461"/>
        <v>9.8491703599934741</v>
      </c>
      <c r="BM2152" s="63">
        <f t="shared" si="461"/>
        <v>9.6676216473938421</v>
      </c>
      <c r="BN2152" s="63">
        <f t="shared" si="451"/>
        <v>9.9950024885659339</v>
      </c>
      <c r="BO2152" s="63"/>
      <c r="BP2152" s="63"/>
    </row>
    <row r="2153" spans="27:68" x14ac:dyDescent="0.2">
      <c r="AA2153" s="217">
        <f t="shared" si="428"/>
        <v>-8.7334910939675485E-3</v>
      </c>
      <c r="AB2153" s="218">
        <f t="shared" si="429"/>
        <v>8.7334910939675485E-3</v>
      </c>
      <c r="AC2153" s="218">
        <f t="shared" si="430"/>
        <v>0</v>
      </c>
      <c r="AD2153" s="219">
        <f t="shared" si="431"/>
        <v>0</v>
      </c>
      <c r="AH2153" s="15">
        <f t="shared" si="432"/>
        <v>-2.9058447674383151E-2</v>
      </c>
      <c r="AI2153" s="15">
        <f t="shared" si="433"/>
        <v>0.86784475089518831</v>
      </c>
      <c r="AJ2153" s="15">
        <f t="shared" si="434"/>
        <v>-0.34557801426238927</v>
      </c>
      <c r="AK2153" s="15">
        <f t="shared" si="435"/>
        <v>-0.57281307343954613</v>
      </c>
      <c r="AL2153" s="15">
        <f t="shared" si="436"/>
        <v>-1.797541498954438</v>
      </c>
      <c r="AM2153" s="15">
        <f t="shared" si="437"/>
        <v>-1.2569818375265711</v>
      </c>
      <c r="AN2153" s="63">
        <f t="shared" si="460"/>
        <v>11.427189962028823</v>
      </c>
      <c r="AO2153" s="63">
        <f t="shared" si="460"/>
        <v>11.427367754312771</v>
      </c>
      <c r="AP2153" s="63">
        <f t="shared" si="460"/>
        <v>11.428089863368749</v>
      </c>
      <c r="AQ2153" s="63">
        <f t="shared" si="460"/>
        <v>11.431011199874796</v>
      </c>
      <c r="AR2153" s="63">
        <f t="shared" si="460"/>
        <v>11.442647265439536</v>
      </c>
      <c r="AS2153" s="63">
        <f t="shared" si="460"/>
        <v>11.486445582434989</v>
      </c>
      <c r="AT2153" s="63">
        <f t="shared" si="460"/>
        <v>11.626608381821566</v>
      </c>
      <c r="AU2153" s="63">
        <f t="shared" si="439"/>
        <v>11.961094544128683</v>
      </c>
      <c r="AV2153" s="217">
        <f t="shared" si="440"/>
        <v>-1.1469132254240177E-2</v>
      </c>
      <c r="AW2153" s="218">
        <f t="shared" si="441"/>
        <v>-9999</v>
      </c>
      <c r="AX2153" s="219">
        <f t="shared" si="442"/>
        <v>0</v>
      </c>
      <c r="AY2153" s="218">
        <f t="shared" si="443"/>
        <v>-9999</v>
      </c>
      <c r="AZ2153" s="63"/>
      <c r="BA2153" s="15">
        <f t="shared" si="444"/>
        <v>-2.7356411602726298E-3</v>
      </c>
      <c r="BB2153" s="15">
        <f t="shared" si="445"/>
        <v>0.4029668420013125</v>
      </c>
      <c r="BC2153" s="15">
        <f t="shared" si="446"/>
        <v>-0.61751157847624083</v>
      </c>
      <c r="BD2153" s="15">
        <f t="shared" si="447"/>
        <v>-0.10652366954492806</v>
      </c>
      <c r="BE2153" s="15">
        <f t="shared" si="448"/>
        <v>-2.965028905258007</v>
      </c>
      <c r="BF2153" s="15">
        <f t="shared" si="449"/>
        <v>-11.297910949131783</v>
      </c>
      <c r="BG2153" s="63">
        <f t="shared" si="461"/>
        <v>9.7786993762034928</v>
      </c>
      <c r="BH2153" s="63">
        <f t="shared" si="461"/>
        <v>9.7894726175737006</v>
      </c>
      <c r="BI2153" s="63">
        <f t="shared" si="461"/>
        <v>9.7705253791329838</v>
      </c>
      <c r="BJ2153" s="63">
        <f t="shared" si="461"/>
        <v>9.8039400735741484</v>
      </c>
      <c r="BK2153" s="63">
        <f t="shared" si="461"/>
        <v>9.7452814473518927</v>
      </c>
      <c r="BL2153" s="63">
        <f t="shared" si="461"/>
        <v>9.8491703599934741</v>
      </c>
      <c r="BM2153" s="63">
        <f t="shared" si="461"/>
        <v>9.6676216473938421</v>
      </c>
      <c r="BN2153" s="63">
        <f t="shared" si="451"/>
        <v>9.9950024885659339</v>
      </c>
      <c r="BO2153" s="63"/>
      <c r="BP2153" s="63"/>
    </row>
    <row r="2154" spans="27:68" x14ac:dyDescent="0.2">
      <c r="AA2154" s="217">
        <f t="shared" si="428"/>
        <v>-8.7334910939675485E-3</v>
      </c>
      <c r="AB2154" s="218">
        <f t="shared" si="429"/>
        <v>8.7334910939675485E-3</v>
      </c>
      <c r="AC2154" s="218">
        <f t="shared" si="430"/>
        <v>0</v>
      </c>
      <c r="AD2154" s="219">
        <f t="shared" si="431"/>
        <v>0</v>
      </c>
      <c r="AH2154" s="15">
        <f t="shared" si="432"/>
        <v>-2.9058447674383151E-2</v>
      </c>
      <c r="AI2154" s="15">
        <f t="shared" si="433"/>
        <v>0.86784475089518831</v>
      </c>
      <c r="AJ2154" s="15">
        <f t="shared" si="434"/>
        <v>-0.34557801426238927</v>
      </c>
      <c r="AK2154" s="15">
        <f t="shared" si="435"/>
        <v>-0.57281307343954613</v>
      </c>
      <c r="AL2154" s="15">
        <f t="shared" si="436"/>
        <v>-1.797541498954438</v>
      </c>
      <c r="AM2154" s="15">
        <f t="shared" si="437"/>
        <v>-1.2569818375265711</v>
      </c>
      <c r="AN2154" s="63">
        <f t="shared" si="460"/>
        <v>11.427189962028823</v>
      </c>
      <c r="AO2154" s="63">
        <f t="shared" si="460"/>
        <v>11.427367754312771</v>
      </c>
      <c r="AP2154" s="63">
        <f t="shared" si="460"/>
        <v>11.428089863368749</v>
      </c>
      <c r="AQ2154" s="63">
        <f t="shared" si="460"/>
        <v>11.431011199874796</v>
      </c>
      <c r="AR2154" s="63">
        <f t="shared" si="460"/>
        <v>11.442647265439536</v>
      </c>
      <c r="AS2154" s="63">
        <f t="shared" si="460"/>
        <v>11.486445582434989</v>
      </c>
      <c r="AT2154" s="63">
        <f t="shared" si="460"/>
        <v>11.626608381821566</v>
      </c>
      <c r="AU2154" s="63">
        <f t="shared" si="439"/>
        <v>11.961094544128683</v>
      </c>
      <c r="AV2154" s="217">
        <f t="shared" si="440"/>
        <v>-1.1469132254240177E-2</v>
      </c>
      <c r="AW2154" s="218">
        <f t="shared" si="441"/>
        <v>-9999</v>
      </c>
      <c r="AX2154" s="219">
        <f t="shared" si="442"/>
        <v>0</v>
      </c>
      <c r="AY2154" s="218">
        <f t="shared" si="443"/>
        <v>-9999</v>
      </c>
      <c r="AZ2154" s="63"/>
      <c r="BA2154" s="15">
        <f t="shared" si="444"/>
        <v>-2.7356411602726298E-3</v>
      </c>
      <c r="BB2154" s="15">
        <f t="shared" si="445"/>
        <v>0.4029668420013125</v>
      </c>
      <c r="BC2154" s="15">
        <f t="shared" si="446"/>
        <v>-0.61751157847624083</v>
      </c>
      <c r="BD2154" s="15">
        <f t="shared" si="447"/>
        <v>-0.10652366954492806</v>
      </c>
      <c r="BE2154" s="15">
        <f t="shared" si="448"/>
        <v>-2.965028905258007</v>
      </c>
      <c r="BF2154" s="15">
        <f t="shared" si="449"/>
        <v>-11.297910949131783</v>
      </c>
      <c r="BG2154" s="63">
        <f t="shared" si="461"/>
        <v>9.7786993762034928</v>
      </c>
      <c r="BH2154" s="63">
        <f t="shared" si="461"/>
        <v>9.7894726175737006</v>
      </c>
      <c r="BI2154" s="63">
        <f t="shared" si="461"/>
        <v>9.7705253791329838</v>
      </c>
      <c r="BJ2154" s="63">
        <f t="shared" si="461"/>
        <v>9.8039400735741484</v>
      </c>
      <c r="BK2154" s="63">
        <f t="shared" si="461"/>
        <v>9.7452814473518927</v>
      </c>
      <c r="BL2154" s="63">
        <f t="shared" si="461"/>
        <v>9.8491703599934741</v>
      </c>
      <c r="BM2154" s="63">
        <f t="shared" si="461"/>
        <v>9.6676216473938421</v>
      </c>
      <c r="BN2154" s="63">
        <f t="shared" si="451"/>
        <v>9.9950024885659339</v>
      </c>
      <c r="BO2154" s="63"/>
      <c r="BP2154" s="63"/>
    </row>
    <row r="2155" spans="27:68" x14ac:dyDescent="0.2">
      <c r="AA2155" s="217">
        <f t="shared" si="428"/>
        <v>-8.7334910939675485E-3</v>
      </c>
      <c r="AB2155" s="218">
        <f t="shared" si="429"/>
        <v>8.7334910939675485E-3</v>
      </c>
      <c r="AC2155" s="218">
        <f t="shared" si="430"/>
        <v>0</v>
      </c>
      <c r="AD2155" s="219">
        <f t="shared" si="431"/>
        <v>0</v>
      </c>
      <c r="AH2155" s="15">
        <f t="shared" si="432"/>
        <v>-2.9058447674383151E-2</v>
      </c>
      <c r="AI2155" s="15">
        <f t="shared" si="433"/>
        <v>0.86784475089518831</v>
      </c>
      <c r="AJ2155" s="15">
        <f t="shared" si="434"/>
        <v>-0.34557801426238927</v>
      </c>
      <c r="AK2155" s="15">
        <f t="shared" si="435"/>
        <v>-0.57281307343954613</v>
      </c>
      <c r="AL2155" s="15">
        <f t="shared" si="436"/>
        <v>-1.797541498954438</v>
      </c>
      <c r="AM2155" s="15">
        <f t="shared" si="437"/>
        <v>-1.2569818375265711</v>
      </c>
      <c r="AN2155" s="63">
        <f t="shared" si="460"/>
        <v>11.427189962028823</v>
      </c>
      <c r="AO2155" s="63">
        <f t="shared" si="460"/>
        <v>11.427367754312771</v>
      </c>
      <c r="AP2155" s="63">
        <f t="shared" si="460"/>
        <v>11.428089863368749</v>
      </c>
      <c r="AQ2155" s="63">
        <f t="shared" si="460"/>
        <v>11.431011199874796</v>
      </c>
      <c r="AR2155" s="63">
        <f t="shared" si="460"/>
        <v>11.442647265439536</v>
      </c>
      <c r="AS2155" s="63">
        <f t="shared" si="460"/>
        <v>11.486445582434989</v>
      </c>
      <c r="AT2155" s="63">
        <f t="shared" si="460"/>
        <v>11.626608381821566</v>
      </c>
      <c r="AU2155" s="63">
        <f t="shared" si="439"/>
        <v>11.961094544128683</v>
      </c>
      <c r="AV2155" s="217">
        <f t="shared" si="440"/>
        <v>-1.1469132254240177E-2</v>
      </c>
      <c r="AW2155" s="218">
        <f t="shared" si="441"/>
        <v>-9999</v>
      </c>
      <c r="AX2155" s="219">
        <f t="shared" si="442"/>
        <v>0</v>
      </c>
      <c r="AY2155" s="218">
        <f t="shared" si="443"/>
        <v>-9999</v>
      </c>
      <c r="AZ2155" s="63"/>
      <c r="BA2155" s="15">
        <f t="shared" si="444"/>
        <v>-2.7356411602726298E-3</v>
      </c>
      <c r="BB2155" s="15">
        <f t="shared" si="445"/>
        <v>0.4029668420013125</v>
      </c>
      <c r="BC2155" s="15">
        <f t="shared" si="446"/>
        <v>-0.61751157847624083</v>
      </c>
      <c r="BD2155" s="15">
        <f t="shared" si="447"/>
        <v>-0.10652366954492806</v>
      </c>
      <c r="BE2155" s="15">
        <f t="shared" si="448"/>
        <v>-2.965028905258007</v>
      </c>
      <c r="BF2155" s="15">
        <f t="shared" si="449"/>
        <v>-11.297910949131783</v>
      </c>
      <c r="BG2155" s="63">
        <f t="shared" si="461"/>
        <v>9.7786993762034928</v>
      </c>
      <c r="BH2155" s="63">
        <f t="shared" si="461"/>
        <v>9.7894726175737006</v>
      </c>
      <c r="BI2155" s="63">
        <f t="shared" si="461"/>
        <v>9.7705253791329838</v>
      </c>
      <c r="BJ2155" s="63">
        <f t="shared" si="461"/>
        <v>9.8039400735741484</v>
      </c>
      <c r="BK2155" s="63">
        <f t="shared" si="461"/>
        <v>9.7452814473518927</v>
      </c>
      <c r="BL2155" s="63">
        <f t="shared" si="461"/>
        <v>9.8491703599934741</v>
      </c>
      <c r="BM2155" s="63">
        <f t="shared" si="461"/>
        <v>9.6676216473938421</v>
      </c>
      <c r="BN2155" s="63">
        <f t="shared" si="451"/>
        <v>9.9950024885659339</v>
      </c>
      <c r="BO2155" s="63"/>
      <c r="BP2155" s="63"/>
    </row>
    <row r="2156" spans="27:68" x14ac:dyDescent="0.2">
      <c r="AA2156" s="217">
        <f t="shared" si="428"/>
        <v>-8.7334910939675485E-3</v>
      </c>
      <c r="AB2156" s="218">
        <f t="shared" si="429"/>
        <v>8.7334910939675485E-3</v>
      </c>
      <c r="AC2156" s="218">
        <f t="shared" si="430"/>
        <v>0</v>
      </c>
      <c r="AD2156" s="219">
        <f t="shared" si="431"/>
        <v>0</v>
      </c>
      <c r="AH2156" s="15">
        <f t="shared" si="432"/>
        <v>-2.9058447674383151E-2</v>
      </c>
      <c r="AI2156" s="15">
        <f t="shared" si="433"/>
        <v>0.86784475089518831</v>
      </c>
      <c r="AJ2156" s="15">
        <f t="shared" si="434"/>
        <v>-0.34557801426238927</v>
      </c>
      <c r="AK2156" s="15">
        <f t="shared" si="435"/>
        <v>-0.57281307343954613</v>
      </c>
      <c r="AL2156" s="15">
        <f t="shared" si="436"/>
        <v>-1.797541498954438</v>
      </c>
      <c r="AM2156" s="15">
        <f t="shared" si="437"/>
        <v>-1.2569818375265711</v>
      </c>
      <c r="AN2156" s="63">
        <f t="shared" si="460"/>
        <v>11.427189962028823</v>
      </c>
      <c r="AO2156" s="63">
        <f t="shared" si="460"/>
        <v>11.427367754312771</v>
      </c>
      <c r="AP2156" s="63">
        <f t="shared" si="460"/>
        <v>11.428089863368749</v>
      </c>
      <c r="AQ2156" s="63">
        <f t="shared" si="460"/>
        <v>11.431011199874796</v>
      </c>
      <c r="AR2156" s="63">
        <f t="shared" si="460"/>
        <v>11.442647265439536</v>
      </c>
      <c r="AS2156" s="63">
        <f t="shared" si="460"/>
        <v>11.486445582434989</v>
      </c>
      <c r="AT2156" s="63">
        <f t="shared" si="460"/>
        <v>11.626608381821566</v>
      </c>
      <c r="AU2156" s="63">
        <f t="shared" si="439"/>
        <v>11.961094544128683</v>
      </c>
      <c r="AV2156" s="217">
        <f t="shared" si="440"/>
        <v>-1.1469132254240177E-2</v>
      </c>
      <c r="AW2156" s="218">
        <f t="shared" si="441"/>
        <v>-9999</v>
      </c>
      <c r="AX2156" s="219">
        <f t="shared" si="442"/>
        <v>0</v>
      </c>
      <c r="AY2156" s="218">
        <f t="shared" si="443"/>
        <v>-9999</v>
      </c>
      <c r="AZ2156" s="63"/>
      <c r="BA2156" s="15">
        <f t="shared" si="444"/>
        <v>-2.7356411602726298E-3</v>
      </c>
      <c r="BB2156" s="15">
        <f t="shared" si="445"/>
        <v>0.4029668420013125</v>
      </c>
      <c r="BC2156" s="15">
        <f t="shared" si="446"/>
        <v>-0.61751157847624083</v>
      </c>
      <c r="BD2156" s="15">
        <f t="shared" si="447"/>
        <v>-0.10652366954492806</v>
      </c>
      <c r="BE2156" s="15">
        <f t="shared" si="448"/>
        <v>-2.965028905258007</v>
      </c>
      <c r="BF2156" s="15">
        <f t="shared" si="449"/>
        <v>-11.297910949131783</v>
      </c>
      <c r="BG2156" s="63">
        <f t="shared" si="461"/>
        <v>9.7786993762034928</v>
      </c>
      <c r="BH2156" s="63">
        <f t="shared" si="461"/>
        <v>9.7894726175737006</v>
      </c>
      <c r="BI2156" s="63">
        <f t="shared" si="461"/>
        <v>9.7705253791329838</v>
      </c>
      <c r="BJ2156" s="63">
        <f t="shared" si="461"/>
        <v>9.8039400735741484</v>
      </c>
      <c r="BK2156" s="63">
        <f t="shared" si="461"/>
        <v>9.7452814473518927</v>
      </c>
      <c r="BL2156" s="63">
        <f t="shared" si="461"/>
        <v>9.8491703599934741</v>
      </c>
      <c r="BM2156" s="63">
        <f t="shared" si="461"/>
        <v>9.6676216473938421</v>
      </c>
      <c r="BN2156" s="63">
        <f t="shared" si="451"/>
        <v>9.9950024885659339</v>
      </c>
      <c r="BO2156" s="63"/>
      <c r="BP2156" s="63"/>
    </row>
    <row r="2157" spans="27:68" x14ac:dyDescent="0.2">
      <c r="AA2157" s="217">
        <f t="shared" si="428"/>
        <v>-8.7334910939675485E-3</v>
      </c>
      <c r="AB2157" s="218">
        <f t="shared" si="429"/>
        <v>8.7334910939675485E-3</v>
      </c>
      <c r="AC2157" s="218">
        <f t="shared" si="430"/>
        <v>0</v>
      </c>
      <c r="AD2157" s="219">
        <f t="shared" si="431"/>
        <v>0</v>
      </c>
      <c r="AH2157" s="15">
        <f t="shared" si="432"/>
        <v>-2.9058447674383151E-2</v>
      </c>
      <c r="AI2157" s="15">
        <f t="shared" si="433"/>
        <v>0.86784475089518831</v>
      </c>
      <c r="AJ2157" s="15">
        <f t="shared" si="434"/>
        <v>-0.34557801426238927</v>
      </c>
      <c r="AK2157" s="15">
        <f t="shared" si="435"/>
        <v>-0.57281307343954613</v>
      </c>
      <c r="AL2157" s="15">
        <f t="shared" si="436"/>
        <v>-1.797541498954438</v>
      </c>
      <c r="AM2157" s="15">
        <f t="shared" si="437"/>
        <v>-1.2569818375265711</v>
      </c>
      <c r="AN2157" s="63">
        <f t="shared" si="460"/>
        <v>11.427189962028823</v>
      </c>
      <c r="AO2157" s="63">
        <f t="shared" si="460"/>
        <v>11.427367754312771</v>
      </c>
      <c r="AP2157" s="63">
        <f t="shared" si="460"/>
        <v>11.428089863368749</v>
      </c>
      <c r="AQ2157" s="63">
        <f t="shared" si="460"/>
        <v>11.431011199874796</v>
      </c>
      <c r="AR2157" s="63">
        <f t="shared" si="460"/>
        <v>11.442647265439536</v>
      </c>
      <c r="AS2157" s="63">
        <f t="shared" si="460"/>
        <v>11.486445582434989</v>
      </c>
      <c r="AT2157" s="63">
        <f t="shared" si="460"/>
        <v>11.626608381821566</v>
      </c>
      <c r="AU2157" s="63">
        <f t="shared" si="439"/>
        <v>11.961094544128683</v>
      </c>
      <c r="AV2157" s="217">
        <f t="shared" si="440"/>
        <v>-1.1469132254240177E-2</v>
      </c>
      <c r="AW2157" s="218">
        <f t="shared" si="441"/>
        <v>-9999</v>
      </c>
      <c r="AX2157" s="219">
        <f t="shared" si="442"/>
        <v>0</v>
      </c>
      <c r="AY2157" s="218">
        <f t="shared" si="443"/>
        <v>-9999</v>
      </c>
      <c r="AZ2157" s="63"/>
      <c r="BA2157" s="15">
        <f t="shared" si="444"/>
        <v>-2.7356411602726298E-3</v>
      </c>
      <c r="BB2157" s="15">
        <f t="shared" si="445"/>
        <v>0.4029668420013125</v>
      </c>
      <c r="BC2157" s="15">
        <f t="shared" si="446"/>
        <v>-0.61751157847624083</v>
      </c>
      <c r="BD2157" s="15">
        <f t="shared" si="447"/>
        <v>-0.10652366954492806</v>
      </c>
      <c r="BE2157" s="15">
        <f t="shared" si="448"/>
        <v>-2.965028905258007</v>
      </c>
      <c r="BF2157" s="15">
        <f t="shared" si="449"/>
        <v>-11.297910949131783</v>
      </c>
      <c r="BG2157" s="63">
        <f t="shared" si="461"/>
        <v>9.7786993762034928</v>
      </c>
      <c r="BH2157" s="63">
        <f t="shared" si="461"/>
        <v>9.7894726175737006</v>
      </c>
      <c r="BI2157" s="63">
        <f t="shared" si="461"/>
        <v>9.7705253791329838</v>
      </c>
      <c r="BJ2157" s="63">
        <f t="shared" si="461"/>
        <v>9.8039400735741484</v>
      </c>
      <c r="BK2157" s="63">
        <f t="shared" si="461"/>
        <v>9.7452814473518927</v>
      </c>
      <c r="BL2157" s="63">
        <f t="shared" si="461"/>
        <v>9.8491703599934741</v>
      </c>
      <c r="BM2157" s="63">
        <f t="shared" si="461"/>
        <v>9.6676216473938421</v>
      </c>
      <c r="BN2157" s="63">
        <f t="shared" si="451"/>
        <v>9.9950024885659339</v>
      </c>
      <c r="BO2157" s="63"/>
      <c r="BP2157" s="63"/>
    </row>
    <row r="2158" spans="27:68" x14ac:dyDescent="0.2">
      <c r="AA2158" s="217">
        <f t="shared" si="428"/>
        <v>-8.7334910939675485E-3</v>
      </c>
      <c r="AB2158" s="218">
        <f t="shared" si="429"/>
        <v>8.7334910939675485E-3</v>
      </c>
      <c r="AC2158" s="218">
        <f t="shared" si="430"/>
        <v>0</v>
      </c>
      <c r="AD2158" s="219">
        <f t="shared" si="431"/>
        <v>0</v>
      </c>
      <c r="AH2158" s="15">
        <f t="shared" si="432"/>
        <v>-2.9058447674383151E-2</v>
      </c>
      <c r="AI2158" s="15">
        <f t="shared" si="433"/>
        <v>0.86784475089518831</v>
      </c>
      <c r="AJ2158" s="15">
        <f t="shared" si="434"/>
        <v>-0.34557801426238927</v>
      </c>
      <c r="AK2158" s="15">
        <f t="shared" si="435"/>
        <v>-0.57281307343954613</v>
      </c>
      <c r="AL2158" s="15">
        <f t="shared" si="436"/>
        <v>-1.797541498954438</v>
      </c>
      <c r="AM2158" s="15">
        <f t="shared" si="437"/>
        <v>-1.2569818375265711</v>
      </c>
      <c r="AN2158" s="63">
        <f t="shared" si="460"/>
        <v>11.427189962028823</v>
      </c>
      <c r="AO2158" s="63">
        <f t="shared" si="460"/>
        <v>11.427367754312771</v>
      </c>
      <c r="AP2158" s="63">
        <f t="shared" si="460"/>
        <v>11.428089863368749</v>
      </c>
      <c r="AQ2158" s="63">
        <f t="shared" si="460"/>
        <v>11.431011199874796</v>
      </c>
      <c r="AR2158" s="63">
        <f t="shared" si="460"/>
        <v>11.442647265439536</v>
      </c>
      <c r="AS2158" s="63">
        <f t="shared" si="460"/>
        <v>11.486445582434989</v>
      </c>
      <c r="AT2158" s="63">
        <f t="shared" si="460"/>
        <v>11.626608381821566</v>
      </c>
      <c r="AU2158" s="63">
        <f t="shared" si="439"/>
        <v>11.961094544128683</v>
      </c>
      <c r="AV2158" s="217">
        <f t="shared" si="440"/>
        <v>-1.1469132254240177E-2</v>
      </c>
      <c r="AW2158" s="218">
        <f t="shared" si="441"/>
        <v>-9999</v>
      </c>
      <c r="AX2158" s="219">
        <f t="shared" si="442"/>
        <v>0</v>
      </c>
      <c r="AY2158" s="218">
        <f t="shared" si="443"/>
        <v>-9999</v>
      </c>
      <c r="AZ2158" s="63"/>
      <c r="BA2158" s="15">
        <f t="shared" si="444"/>
        <v>-2.7356411602726298E-3</v>
      </c>
      <c r="BB2158" s="15">
        <f t="shared" si="445"/>
        <v>0.4029668420013125</v>
      </c>
      <c r="BC2158" s="15">
        <f t="shared" si="446"/>
        <v>-0.61751157847624083</v>
      </c>
      <c r="BD2158" s="15">
        <f t="shared" si="447"/>
        <v>-0.10652366954492806</v>
      </c>
      <c r="BE2158" s="15">
        <f t="shared" si="448"/>
        <v>-2.965028905258007</v>
      </c>
      <c r="BF2158" s="15">
        <f t="shared" si="449"/>
        <v>-11.297910949131783</v>
      </c>
      <c r="BG2158" s="63">
        <f t="shared" si="461"/>
        <v>9.7786993762034928</v>
      </c>
      <c r="BH2158" s="63">
        <f t="shared" si="461"/>
        <v>9.7894726175737006</v>
      </c>
      <c r="BI2158" s="63">
        <f t="shared" si="461"/>
        <v>9.7705253791329838</v>
      </c>
      <c r="BJ2158" s="63">
        <f t="shared" si="461"/>
        <v>9.8039400735741484</v>
      </c>
      <c r="BK2158" s="63">
        <f t="shared" si="461"/>
        <v>9.7452814473518927</v>
      </c>
      <c r="BL2158" s="63">
        <f t="shared" si="461"/>
        <v>9.8491703599934741</v>
      </c>
      <c r="BM2158" s="63">
        <f t="shared" si="461"/>
        <v>9.6676216473938421</v>
      </c>
      <c r="BN2158" s="63">
        <f t="shared" si="451"/>
        <v>9.9950024885659339</v>
      </c>
      <c r="BO2158" s="63"/>
      <c r="BP2158" s="63"/>
    </row>
    <row r="2159" spans="27:68" x14ac:dyDescent="0.2">
      <c r="AA2159" s="217">
        <f t="shared" si="428"/>
        <v>-8.7334910939675485E-3</v>
      </c>
      <c r="AB2159" s="218">
        <f t="shared" si="429"/>
        <v>8.7334910939675485E-3</v>
      </c>
      <c r="AC2159" s="218">
        <f t="shared" si="430"/>
        <v>0</v>
      </c>
      <c r="AD2159" s="219">
        <f t="shared" si="431"/>
        <v>0</v>
      </c>
      <c r="AH2159" s="15">
        <f t="shared" si="432"/>
        <v>-2.9058447674383151E-2</v>
      </c>
      <c r="AI2159" s="15">
        <f t="shared" si="433"/>
        <v>0.86784475089518831</v>
      </c>
      <c r="AJ2159" s="15">
        <f t="shared" si="434"/>
        <v>-0.34557801426238927</v>
      </c>
      <c r="AK2159" s="15">
        <f t="shared" si="435"/>
        <v>-0.57281307343954613</v>
      </c>
      <c r="AL2159" s="15">
        <f t="shared" si="436"/>
        <v>-1.797541498954438</v>
      </c>
      <c r="AM2159" s="15">
        <f t="shared" si="437"/>
        <v>-1.2569818375265711</v>
      </c>
      <c r="AN2159" s="63">
        <f t="shared" si="460"/>
        <v>11.427189962028823</v>
      </c>
      <c r="AO2159" s="63">
        <f t="shared" si="460"/>
        <v>11.427367754312771</v>
      </c>
      <c r="AP2159" s="63">
        <f t="shared" si="460"/>
        <v>11.428089863368749</v>
      </c>
      <c r="AQ2159" s="63">
        <f t="shared" si="460"/>
        <v>11.431011199874796</v>
      </c>
      <c r="AR2159" s="63">
        <f t="shared" si="460"/>
        <v>11.442647265439536</v>
      </c>
      <c r="AS2159" s="63">
        <f t="shared" si="460"/>
        <v>11.486445582434989</v>
      </c>
      <c r="AT2159" s="63">
        <f t="shared" si="460"/>
        <v>11.626608381821566</v>
      </c>
      <c r="AU2159" s="63">
        <f t="shared" si="439"/>
        <v>11.961094544128683</v>
      </c>
      <c r="AV2159" s="217">
        <f t="shared" si="440"/>
        <v>-1.1469132254240177E-2</v>
      </c>
      <c r="AW2159" s="218">
        <f t="shared" si="441"/>
        <v>-9999</v>
      </c>
      <c r="AX2159" s="219">
        <f t="shared" si="442"/>
        <v>0</v>
      </c>
      <c r="AY2159" s="218">
        <f t="shared" si="443"/>
        <v>-9999</v>
      </c>
      <c r="AZ2159" s="63"/>
      <c r="BA2159" s="15">
        <f t="shared" si="444"/>
        <v>-2.7356411602726298E-3</v>
      </c>
      <c r="BB2159" s="15">
        <f t="shared" si="445"/>
        <v>0.4029668420013125</v>
      </c>
      <c r="BC2159" s="15">
        <f t="shared" si="446"/>
        <v>-0.61751157847624083</v>
      </c>
      <c r="BD2159" s="15">
        <f t="shared" si="447"/>
        <v>-0.10652366954492806</v>
      </c>
      <c r="BE2159" s="15">
        <f t="shared" si="448"/>
        <v>-2.965028905258007</v>
      </c>
      <c r="BF2159" s="15">
        <f t="shared" si="449"/>
        <v>-11.297910949131783</v>
      </c>
      <c r="BG2159" s="63">
        <f t="shared" si="461"/>
        <v>9.7786993762034928</v>
      </c>
      <c r="BH2159" s="63">
        <f t="shared" si="461"/>
        <v>9.7894726175737006</v>
      </c>
      <c r="BI2159" s="63">
        <f t="shared" si="461"/>
        <v>9.7705253791329838</v>
      </c>
      <c r="BJ2159" s="63">
        <f t="shared" si="461"/>
        <v>9.8039400735741484</v>
      </c>
      <c r="BK2159" s="63">
        <f t="shared" si="461"/>
        <v>9.7452814473518927</v>
      </c>
      <c r="BL2159" s="63">
        <f t="shared" si="461"/>
        <v>9.8491703599934741</v>
      </c>
      <c r="BM2159" s="63">
        <f t="shared" si="461"/>
        <v>9.6676216473938421</v>
      </c>
      <c r="BN2159" s="63">
        <f t="shared" si="451"/>
        <v>9.9950024885659339</v>
      </c>
      <c r="BO2159" s="63"/>
      <c r="BP2159" s="63"/>
    </row>
    <row r="2160" spans="27:68" x14ac:dyDescent="0.2">
      <c r="AA2160" s="217">
        <f t="shared" si="428"/>
        <v>-8.7334910939675485E-3</v>
      </c>
      <c r="AB2160" s="218">
        <f t="shared" si="429"/>
        <v>8.7334910939675485E-3</v>
      </c>
      <c r="AC2160" s="218">
        <f t="shared" si="430"/>
        <v>0</v>
      </c>
      <c r="AD2160" s="219">
        <f t="shared" si="431"/>
        <v>0</v>
      </c>
      <c r="AH2160" s="15">
        <f t="shared" si="432"/>
        <v>-2.9058447674383151E-2</v>
      </c>
      <c r="AI2160" s="15">
        <f t="shared" si="433"/>
        <v>0.86784475089518831</v>
      </c>
      <c r="AJ2160" s="15">
        <f t="shared" si="434"/>
        <v>-0.34557801426238927</v>
      </c>
      <c r="AK2160" s="15">
        <f t="shared" si="435"/>
        <v>-0.57281307343954613</v>
      </c>
      <c r="AL2160" s="15">
        <f t="shared" si="436"/>
        <v>-1.797541498954438</v>
      </c>
      <c r="AM2160" s="15">
        <f t="shared" si="437"/>
        <v>-1.2569818375265711</v>
      </c>
      <c r="AN2160" s="63">
        <f t="shared" si="460"/>
        <v>11.427189962028823</v>
      </c>
      <c r="AO2160" s="63">
        <f t="shared" si="460"/>
        <v>11.427367754312771</v>
      </c>
      <c r="AP2160" s="63">
        <f t="shared" si="460"/>
        <v>11.428089863368749</v>
      </c>
      <c r="AQ2160" s="63">
        <f t="shared" si="460"/>
        <v>11.431011199874796</v>
      </c>
      <c r="AR2160" s="63">
        <f t="shared" si="460"/>
        <v>11.442647265439536</v>
      </c>
      <c r="AS2160" s="63">
        <f t="shared" si="460"/>
        <v>11.486445582434989</v>
      </c>
      <c r="AT2160" s="63">
        <f t="shared" si="460"/>
        <v>11.626608381821566</v>
      </c>
      <c r="AU2160" s="63">
        <f t="shared" si="439"/>
        <v>11.961094544128683</v>
      </c>
      <c r="AV2160" s="217">
        <f t="shared" si="440"/>
        <v>-1.1469132254240177E-2</v>
      </c>
      <c r="AW2160" s="218">
        <f t="shared" si="441"/>
        <v>-9999</v>
      </c>
      <c r="AX2160" s="219">
        <f t="shared" si="442"/>
        <v>0</v>
      </c>
      <c r="AY2160" s="218">
        <f t="shared" si="443"/>
        <v>-9999</v>
      </c>
      <c r="AZ2160" s="63"/>
      <c r="BA2160" s="15">
        <f t="shared" si="444"/>
        <v>-2.7356411602726298E-3</v>
      </c>
      <c r="BB2160" s="15">
        <f t="shared" si="445"/>
        <v>0.4029668420013125</v>
      </c>
      <c r="BC2160" s="15">
        <f t="shared" si="446"/>
        <v>-0.61751157847624083</v>
      </c>
      <c r="BD2160" s="15">
        <f t="shared" si="447"/>
        <v>-0.10652366954492806</v>
      </c>
      <c r="BE2160" s="15">
        <f t="shared" si="448"/>
        <v>-2.965028905258007</v>
      </c>
      <c r="BF2160" s="15">
        <f t="shared" si="449"/>
        <v>-11.297910949131783</v>
      </c>
      <c r="BG2160" s="63">
        <f t="shared" si="461"/>
        <v>9.7786993762034928</v>
      </c>
      <c r="BH2160" s="63">
        <f t="shared" si="461"/>
        <v>9.7894726175737006</v>
      </c>
      <c r="BI2160" s="63">
        <f t="shared" si="461"/>
        <v>9.7705253791329838</v>
      </c>
      <c r="BJ2160" s="63">
        <f t="shared" si="461"/>
        <v>9.8039400735741484</v>
      </c>
      <c r="BK2160" s="63">
        <f t="shared" si="461"/>
        <v>9.7452814473518927</v>
      </c>
      <c r="BL2160" s="63">
        <f t="shared" si="461"/>
        <v>9.8491703599934741</v>
      </c>
      <c r="BM2160" s="63">
        <f t="shared" si="461"/>
        <v>9.6676216473938421</v>
      </c>
      <c r="BN2160" s="63">
        <f t="shared" si="451"/>
        <v>9.9950024885659339</v>
      </c>
      <c r="BO2160" s="63"/>
      <c r="BP2160" s="63"/>
    </row>
    <row r="2161" spans="27:68" x14ac:dyDescent="0.2">
      <c r="AA2161" s="217">
        <f t="shared" si="428"/>
        <v>-8.7334910939675485E-3</v>
      </c>
      <c r="AB2161" s="218">
        <f t="shared" si="429"/>
        <v>8.7334910939675485E-3</v>
      </c>
      <c r="AC2161" s="218">
        <f t="shared" si="430"/>
        <v>0</v>
      </c>
      <c r="AD2161" s="219">
        <f t="shared" si="431"/>
        <v>0</v>
      </c>
      <c r="AH2161" s="15">
        <f t="shared" si="432"/>
        <v>-2.9058447674383151E-2</v>
      </c>
      <c r="AI2161" s="15">
        <f t="shared" si="433"/>
        <v>0.86784475089518831</v>
      </c>
      <c r="AJ2161" s="15">
        <f t="shared" si="434"/>
        <v>-0.34557801426238927</v>
      </c>
      <c r="AK2161" s="15">
        <f t="shared" si="435"/>
        <v>-0.57281307343954613</v>
      </c>
      <c r="AL2161" s="15">
        <f t="shared" si="436"/>
        <v>-1.797541498954438</v>
      </c>
      <c r="AM2161" s="15">
        <f t="shared" si="437"/>
        <v>-1.2569818375265711</v>
      </c>
      <c r="AN2161" s="63">
        <f t="shared" ref="AN2161:AT2170" si="462">$AU2161+$AB$7*SIN(AO2161)</f>
        <v>11.427189962028823</v>
      </c>
      <c r="AO2161" s="63">
        <f t="shared" si="462"/>
        <v>11.427367754312771</v>
      </c>
      <c r="AP2161" s="63">
        <f t="shared" si="462"/>
        <v>11.428089863368749</v>
      </c>
      <c r="AQ2161" s="63">
        <f t="shared" si="462"/>
        <v>11.431011199874796</v>
      </c>
      <c r="AR2161" s="63">
        <f t="shared" si="462"/>
        <v>11.442647265439536</v>
      </c>
      <c r="AS2161" s="63">
        <f t="shared" si="462"/>
        <v>11.486445582434989</v>
      </c>
      <c r="AT2161" s="63">
        <f t="shared" si="462"/>
        <v>11.626608381821566</v>
      </c>
      <c r="AU2161" s="63">
        <f t="shared" si="439"/>
        <v>11.961094544128683</v>
      </c>
      <c r="AV2161" s="217">
        <f t="shared" si="440"/>
        <v>-1.1469132254240177E-2</v>
      </c>
      <c r="AW2161" s="218">
        <f t="shared" si="441"/>
        <v>-9999</v>
      </c>
      <c r="AX2161" s="219">
        <f t="shared" si="442"/>
        <v>0</v>
      </c>
      <c r="AY2161" s="218">
        <f t="shared" si="443"/>
        <v>-9999</v>
      </c>
      <c r="AZ2161" s="63"/>
      <c r="BA2161" s="15">
        <f t="shared" si="444"/>
        <v>-2.7356411602726298E-3</v>
      </c>
      <c r="BB2161" s="15">
        <f t="shared" si="445"/>
        <v>0.4029668420013125</v>
      </c>
      <c r="BC2161" s="15">
        <f t="shared" si="446"/>
        <v>-0.61751157847624083</v>
      </c>
      <c r="BD2161" s="15">
        <f t="shared" si="447"/>
        <v>-0.10652366954492806</v>
      </c>
      <c r="BE2161" s="15">
        <f t="shared" si="448"/>
        <v>-2.965028905258007</v>
      </c>
      <c r="BF2161" s="15">
        <f t="shared" si="449"/>
        <v>-11.297910949131783</v>
      </c>
      <c r="BG2161" s="63">
        <f t="shared" ref="BG2161:BM2170" si="463">$BN2161+$BB$7*SIN(BH2161)</f>
        <v>9.7786993762034928</v>
      </c>
      <c r="BH2161" s="63">
        <f t="shared" si="463"/>
        <v>9.7894726175737006</v>
      </c>
      <c r="BI2161" s="63">
        <f t="shared" si="463"/>
        <v>9.7705253791329838</v>
      </c>
      <c r="BJ2161" s="63">
        <f t="shared" si="463"/>
        <v>9.8039400735741484</v>
      </c>
      <c r="BK2161" s="63">
        <f t="shared" si="463"/>
        <v>9.7452814473518927</v>
      </c>
      <c r="BL2161" s="63">
        <f t="shared" si="463"/>
        <v>9.8491703599934741</v>
      </c>
      <c r="BM2161" s="63">
        <f t="shared" si="463"/>
        <v>9.6676216473938421</v>
      </c>
      <c r="BN2161" s="63">
        <f t="shared" si="451"/>
        <v>9.9950024885659339</v>
      </c>
      <c r="BO2161" s="63"/>
      <c r="BP2161" s="63"/>
    </row>
    <row r="2162" spans="27:68" x14ac:dyDescent="0.2">
      <c r="AA2162" s="217">
        <f t="shared" si="428"/>
        <v>-8.7334910939675485E-3</v>
      </c>
      <c r="AB2162" s="218">
        <f t="shared" si="429"/>
        <v>8.7334910939675485E-3</v>
      </c>
      <c r="AC2162" s="218">
        <f t="shared" si="430"/>
        <v>0</v>
      </c>
      <c r="AD2162" s="219">
        <f t="shared" si="431"/>
        <v>0</v>
      </c>
      <c r="AH2162" s="15">
        <f t="shared" si="432"/>
        <v>-2.9058447674383151E-2</v>
      </c>
      <c r="AI2162" s="15">
        <f t="shared" si="433"/>
        <v>0.86784475089518831</v>
      </c>
      <c r="AJ2162" s="15">
        <f t="shared" si="434"/>
        <v>-0.34557801426238927</v>
      </c>
      <c r="AK2162" s="15">
        <f t="shared" si="435"/>
        <v>-0.57281307343954613</v>
      </c>
      <c r="AL2162" s="15">
        <f t="shared" si="436"/>
        <v>-1.797541498954438</v>
      </c>
      <c r="AM2162" s="15">
        <f t="shared" si="437"/>
        <v>-1.2569818375265711</v>
      </c>
      <c r="AN2162" s="63">
        <f t="shared" si="462"/>
        <v>11.427189962028823</v>
      </c>
      <c r="AO2162" s="63">
        <f t="shared" si="462"/>
        <v>11.427367754312771</v>
      </c>
      <c r="AP2162" s="63">
        <f t="shared" si="462"/>
        <v>11.428089863368749</v>
      </c>
      <c r="AQ2162" s="63">
        <f t="shared" si="462"/>
        <v>11.431011199874796</v>
      </c>
      <c r="AR2162" s="63">
        <f t="shared" si="462"/>
        <v>11.442647265439536</v>
      </c>
      <c r="AS2162" s="63">
        <f t="shared" si="462"/>
        <v>11.486445582434989</v>
      </c>
      <c r="AT2162" s="63">
        <f t="shared" si="462"/>
        <v>11.626608381821566</v>
      </c>
      <c r="AU2162" s="63">
        <f t="shared" si="439"/>
        <v>11.961094544128683</v>
      </c>
      <c r="AV2162" s="217">
        <f t="shared" si="440"/>
        <v>-1.1469132254240177E-2</v>
      </c>
      <c r="AW2162" s="218">
        <f t="shared" si="441"/>
        <v>-9999</v>
      </c>
      <c r="AX2162" s="219">
        <f t="shared" si="442"/>
        <v>0</v>
      </c>
      <c r="AY2162" s="218">
        <f t="shared" si="443"/>
        <v>-9999</v>
      </c>
      <c r="AZ2162" s="63"/>
      <c r="BA2162" s="15">
        <f t="shared" si="444"/>
        <v>-2.7356411602726298E-3</v>
      </c>
      <c r="BB2162" s="15">
        <f t="shared" si="445"/>
        <v>0.4029668420013125</v>
      </c>
      <c r="BC2162" s="15">
        <f t="shared" si="446"/>
        <v>-0.61751157847624083</v>
      </c>
      <c r="BD2162" s="15">
        <f t="shared" si="447"/>
        <v>-0.10652366954492806</v>
      </c>
      <c r="BE2162" s="15">
        <f t="shared" si="448"/>
        <v>-2.965028905258007</v>
      </c>
      <c r="BF2162" s="15">
        <f t="shared" si="449"/>
        <v>-11.297910949131783</v>
      </c>
      <c r="BG2162" s="63">
        <f t="shared" si="463"/>
        <v>9.7786993762034928</v>
      </c>
      <c r="BH2162" s="63">
        <f t="shared" si="463"/>
        <v>9.7894726175737006</v>
      </c>
      <c r="BI2162" s="63">
        <f t="shared" si="463"/>
        <v>9.7705253791329838</v>
      </c>
      <c r="BJ2162" s="63">
        <f t="shared" si="463"/>
        <v>9.8039400735741484</v>
      </c>
      <c r="BK2162" s="63">
        <f t="shared" si="463"/>
        <v>9.7452814473518927</v>
      </c>
      <c r="BL2162" s="63">
        <f t="shared" si="463"/>
        <v>9.8491703599934741</v>
      </c>
      <c r="BM2162" s="63">
        <f t="shared" si="463"/>
        <v>9.6676216473938421</v>
      </c>
      <c r="BN2162" s="63">
        <f t="shared" si="451"/>
        <v>9.9950024885659339</v>
      </c>
      <c r="BO2162" s="63"/>
      <c r="BP2162" s="63"/>
    </row>
    <row r="2163" spans="27:68" x14ac:dyDescent="0.2">
      <c r="AA2163" s="217">
        <f t="shared" si="428"/>
        <v>-8.7334910939675485E-3</v>
      </c>
      <c r="AB2163" s="218">
        <f t="shared" si="429"/>
        <v>8.7334910939675485E-3</v>
      </c>
      <c r="AC2163" s="218">
        <f t="shared" si="430"/>
        <v>0</v>
      </c>
      <c r="AD2163" s="219">
        <f t="shared" si="431"/>
        <v>0</v>
      </c>
      <c r="AH2163" s="15">
        <f t="shared" si="432"/>
        <v>-2.9058447674383151E-2</v>
      </c>
      <c r="AI2163" s="15">
        <f t="shared" si="433"/>
        <v>0.86784475089518831</v>
      </c>
      <c r="AJ2163" s="15">
        <f t="shared" si="434"/>
        <v>-0.34557801426238927</v>
      </c>
      <c r="AK2163" s="15">
        <f t="shared" si="435"/>
        <v>-0.57281307343954613</v>
      </c>
      <c r="AL2163" s="15">
        <f t="shared" si="436"/>
        <v>-1.797541498954438</v>
      </c>
      <c r="AM2163" s="15">
        <f t="shared" si="437"/>
        <v>-1.2569818375265711</v>
      </c>
      <c r="AN2163" s="63">
        <f t="shared" si="462"/>
        <v>11.427189962028823</v>
      </c>
      <c r="AO2163" s="63">
        <f t="shared" si="462"/>
        <v>11.427367754312771</v>
      </c>
      <c r="AP2163" s="63">
        <f t="shared" si="462"/>
        <v>11.428089863368749</v>
      </c>
      <c r="AQ2163" s="63">
        <f t="shared" si="462"/>
        <v>11.431011199874796</v>
      </c>
      <c r="AR2163" s="63">
        <f t="shared" si="462"/>
        <v>11.442647265439536</v>
      </c>
      <c r="AS2163" s="63">
        <f t="shared" si="462"/>
        <v>11.486445582434989</v>
      </c>
      <c r="AT2163" s="63">
        <f t="shared" si="462"/>
        <v>11.626608381821566</v>
      </c>
      <c r="AU2163" s="63">
        <f t="shared" si="439"/>
        <v>11.961094544128683</v>
      </c>
      <c r="AV2163" s="217">
        <f t="shared" si="440"/>
        <v>-1.1469132254240177E-2</v>
      </c>
      <c r="AW2163" s="218">
        <f t="shared" si="441"/>
        <v>-9999</v>
      </c>
      <c r="AX2163" s="219">
        <f t="shared" si="442"/>
        <v>0</v>
      </c>
      <c r="AY2163" s="218">
        <f t="shared" si="443"/>
        <v>-9999</v>
      </c>
      <c r="AZ2163" s="63"/>
      <c r="BA2163" s="15">
        <f t="shared" si="444"/>
        <v>-2.7356411602726298E-3</v>
      </c>
      <c r="BB2163" s="15">
        <f t="shared" si="445"/>
        <v>0.4029668420013125</v>
      </c>
      <c r="BC2163" s="15">
        <f t="shared" si="446"/>
        <v>-0.61751157847624083</v>
      </c>
      <c r="BD2163" s="15">
        <f t="shared" si="447"/>
        <v>-0.10652366954492806</v>
      </c>
      <c r="BE2163" s="15">
        <f t="shared" si="448"/>
        <v>-2.965028905258007</v>
      </c>
      <c r="BF2163" s="15">
        <f t="shared" si="449"/>
        <v>-11.297910949131783</v>
      </c>
      <c r="BG2163" s="63">
        <f t="shared" si="463"/>
        <v>9.7786993762034928</v>
      </c>
      <c r="BH2163" s="63">
        <f t="shared" si="463"/>
        <v>9.7894726175737006</v>
      </c>
      <c r="BI2163" s="63">
        <f t="shared" si="463"/>
        <v>9.7705253791329838</v>
      </c>
      <c r="BJ2163" s="63">
        <f t="shared" si="463"/>
        <v>9.8039400735741484</v>
      </c>
      <c r="BK2163" s="63">
        <f t="shared" si="463"/>
        <v>9.7452814473518927</v>
      </c>
      <c r="BL2163" s="63">
        <f t="shared" si="463"/>
        <v>9.8491703599934741</v>
      </c>
      <c r="BM2163" s="63">
        <f t="shared" si="463"/>
        <v>9.6676216473938421</v>
      </c>
      <c r="BN2163" s="63">
        <f t="shared" si="451"/>
        <v>9.9950024885659339</v>
      </c>
      <c r="BO2163" s="63"/>
      <c r="BP2163" s="63"/>
    </row>
    <row r="2164" spans="27:68" x14ac:dyDescent="0.2">
      <c r="AA2164" s="217">
        <f t="shared" si="428"/>
        <v>-8.7334910939675485E-3</v>
      </c>
      <c r="AB2164" s="218">
        <f t="shared" si="429"/>
        <v>8.7334910939675485E-3</v>
      </c>
      <c r="AC2164" s="218">
        <f t="shared" si="430"/>
        <v>0</v>
      </c>
      <c r="AD2164" s="219">
        <f t="shared" si="431"/>
        <v>0</v>
      </c>
      <c r="AH2164" s="15">
        <f t="shared" si="432"/>
        <v>-2.9058447674383151E-2</v>
      </c>
      <c r="AI2164" s="15">
        <f t="shared" si="433"/>
        <v>0.86784475089518831</v>
      </c>
      <c r="AJ2164" s="15">
        <f t="shared" si="434"/>
        <v>-0.34557801426238927</v>
      </c>
      <c r="AK2164" s="15">
        <f t="shared" si="435"/>
        <v>-0.57281307343954613</v>
      </c>
      <c r="AL2164" s="15">
        <f t="shared" si="436"/>
        <v>-1.797541498954438</v>
      </c>
      <c r="AM2164" s="15">
        <f t="shared" si="437"/>
        <v>-1.2569818375265711</v>
      </c>
      <c r="AN2164" s="63">
        <f t="shared" si="462"/>
        <v>11.427189962028823</v>
      </c>
      <c r="AO2164" s="63">
        <f t="shared" si="462"/>
        <v>11.427367754312771</v>
      </c>
      <c r="AP2164" s="63">
        <f t="shared" si="462"/>
        <v>11.428089863368749</v>
      </c>
      <c r="AQ2164" s="63">
        <f t="shared" si="462"/>
        <v>11.431011199874796</v>
      </c>
      <c r="AR2164" s="63">
        <f t="shared" si="462"/>
        <v>11.442647265439536</v>
      </c>
      <c r="AS2164" s="63">
        <f t="shared" si="462"/>
        <v>11.486445582434989</v>
      </c>
      <c r="AT2164" s="63">
        <f t="shared" si="462"/>
        <v>11.626608381821566</v>
      </c>
      <c r="AU2164" s="63">
        <f t="shared" si="439"/>
        <v>11.961094544128683</v>
      </c>
      <c r="AV2164" s="217">
        <f t="shared" si="440"/>
        <v>-1.1469132254240177E-2</v>
      </c>
      <c r="AW2164" s="218">
        <f t="shared" si="441"/>
        <v>-9999</v>
      </c>
      <c r="AX2164" s="219">
        <f t="shared" si="442"/>
        <v>0</v>
      </c>
      <c r="AY2164" s="218">
        <f t="shared" si="443"/>
        <v>-9999</v>
      </c>
      <c r="AZ2164" s="63"/>
      <c r="BA2164" s="15">
        <f t="shared" si="444"/>
        <v>-2.7356411602726298E-3</v>
      </c>
      <c r="BB2164" s="15">
        <f t="shared" si="445"/>
        <v>0.4029668420013125</v>
      </c>
      <c r="BC2164" s="15">
        <f t="shared" si="446"/>
        <v>-0.61751157847624083</v>
      </c>
      <c r="BD2164" s="15">
        <f t="shared" si="447"/>
        <v>-0.10652366954492806</v>
      </c>
      <c r="BE2164" s="15">
        <f t="shared" si="448"/>
        <v>-2.965028905258007</v>
      </c>
      <c r="BF2164" s="15">
        <f t="shared" si="449"/>
        <v>-11.297910949131783</v>
      </c>
      <c r="BG2164" s="63">
        <f t="shared" si="463"/>
        <v>9.7786993762034928</v>
      </c>
      <c r="BH2164" s="63">
        <f t="shared" si="463"/>
        <v>9.7894726175737006</v>
      </c>
      <c r="BI2164" s="63">
        <f t="shared" si="463"/>
        <v>9.7705253791329838</v>
      </c>
      <c r="BJ2164" s="63">
        <f t="shared" si="463"/>
        <v>9.8039400735741484</v>
      </c>
      <c r="BK2164" s="63">
        <f t="shared" si="463"/>
        <v>9.7452814473518927</v>
      </c>
      <c r="BL2164" s="63">
        <f t="shared" si="463"/>
        <v>9.8491703599934741</v>
      </c>
      <c r="BM2164" s="63">
        <f t="shared" si="463"/>
        <v>9.6676216473938421</v>
      </c>
      <c r="BN2164" s="63">
        <f t="shared" si="451"/>
        <v>9.9950024885659339</v>
      </c>
      <c r="BO2164" s="63"/>
      <c r="BP2164" s="63"/>
    </row>
    <row r="2165" spans="27:68" x14ac:dyDescent="0.2">
      <c r="AA2165" s="217">
        <f t="shared" ref="AA2165:AA2228" si="464">AB$3+AB$4*Z2165+AB$5*Z2165^2+AH2165</f>
        <v>-8.7334910939675485E-3</v>
      </c>
      <c r="AB2165" s="218">
        <f t="shared" ref="AB2165:AB2228" si="465">+G2165-AA2165</f>
        <v>8.7334910939675485E-3</v>
      </c>
      <c r="AC2165" s="218">
        <f t="shared" ref="AC2165:AC2228" si="466">+G2165-P2165</f>
        <v>0</v>
      </c>
      <c r="AD2165" s="219">
        <f t="shared" ref="AD2165:AD2228" si="467">U2165*(G2165-AA2165)^2</f>
        <v>0</v>
      </c>
      <c r="AH2165" s="15">
        <f t="shared" ref="AH2165:AH2228" si="468">$AB$6*($AB$11/AI2165*AJ2165+$AB$12)</f>
        <v>-2.9058447674383151E-2</v>
      </c>
      <c r="AI2165" s="15">
        <f t="shared" ref="AI2165:AI2228" si="469">1+$AB$7*COS(AL2165)</f>
        <v>0.86784475089518831</v>
      </c>
      <c r="AJ2165" s="15">
        <f t="shared" ref="AJ2165:AJ2228" si="470">SIN(AL2165+RADIANS($AB$9))</f>
        <v>-0.34557801426238927</v>
      </c>
      <c r="AK2165" s="15">
        <f t="shared" ref="AK2165:AK2228" si="471">$AB$7*SIN(AL2165)</f>
        <v>-0.57281307343954613</v>
      </c>
      <c r="AL2165" s="15">
        <f t="shared" ref="AL2165:AL2228" si="472">2*ATAN(AM2165)</f>
        <v>-1.797541498954438</v>
      </c>
      <c r="AM2165" s="15">
        <f t="shared" ref="AM2165:AM2228" si="473">TAN(AN2165/2)*SQRT((1+$AB$7)/(1-$AB$7))</f>
        <v>-1.2569818375265711</v>
      </c>
      <c r="AN2165" s="63">
        <f t="shared" si="462"/>
        <v>11.427189962028823</v>
      </c>
      <c r="AO2165" s="63">
        <f t="shared" si="462"/>
        <v>11.427367754312771</v>
      </c>
      <c r="AP2165" s="63">
        <f t="shared" si="462"/>
        <v>11.428089863368749</v>
      </c>
      <c r="AQ2165" s="63">
        <f t="shared" si="462"/>
        <v>11.431011199874796</v>
      </c>
      <c r="AR2165" s="63">
        <f t="shared" si="462"/>
        <v>11.442647265439536</v>
      </c>
      <c r="AS2165" s="63">
        <f t="shared" si="462"/>
        <v>11.486445582434989</v>
      </c>
      <c r="AT2165" s="63">
        <f t="shared" si="462"/>
        <v>11.626608381821566</v>
      </c>
      <c r="AU2165" s="63">
        <f t="shared" ref="AU2165:AU2228" si="474">RADIANS($AB$9)+$AB$18*(F2165-AB$15)</f>
        <v>11.961094544128683</v>
      </c>
      <c r="AV2165" s="217">
        <f t="shared" ref="AV2165:AV2228" si="475">AA2165+BA2165</f>
        <v>-1.1469132254240177E-2</v>
      </c>
      <c r="AW2165" s="218">
        <f t="shared" ref="AW2165:AW2228" si="476">IF(U2165&lt;&gt;0,G2165-AV2165,-9999)</f>
        <v>-9999</v>
      </c>
      <c r="AX2165" s="219">
        <f t="shared" ref="AX2165:AX2228" si="477">U2165*AW2165^2</f>
        <v>0</v>
      </c>
      <c r="AY2165" s="218">
        <f t="shared" ref="AY2165:AY2228" si="478">IF(U2165&lt;&gt;0,G2165-AH2165-BA2165,-9999)</f>
        <v>-9999</v>
      </c>
      <c r="AZ2165" s="63"/>
      <c r="BA2165" s="15">
        <f t="shared" ref="BA2165:BA2228" si="479">$BB$6*($BB$11/BB2165*BC2165+$BB$12)</f>
        <v>-2.7356411602726298E-3</v>
      </c>
      <c r="BB2165" s="15">
        <f t="shared" ref="BB2165:BB2228" si="480">1+$BB$7*COS(BE2165)</f>
        <v>0.4029668420013125</v>
      </c>
      <c r="BC2165" s="15">
        <f t="shared" ref="BC2165:BC2228" si="481">SIN(BE2165+RADIANS($BB$9))</f>
        <v>-0.61751157847624083</v>
      </c>
      <c r="BD2165" s="15">
        <f t="shared" ref="BD2165:BD2228" si="482">$BB$7*SIN(BE2165)</f>
        <v>-0.10652366954492806</v>
      </c>
      <c r="BE2165" s="15">
        <f t="shared" ref="BE2165:BE2228" si="483">2*ATAN(BF2165)</f>
        <v>-2.965028905258007</v>
      </c>
      <c r="BF2165" s="15">
        <f t="shared" ref="BF2165:BF2228" si="484">TAN(BG2165/2)*SQRT((1+$BB$7)/(1-$BB$7))</f>
        <v>-11.297910949131783</v>
      </c>
      <c r="BG2165" s="63">
        <f t="shared" si="463"/>
        <v>9.7786993762034928</v>
      </c>
      <c r="BH2165" s="63">
        <f t="shared" si="463"/>
        <v>9.7894726175737006</v>
      </c>
      <c r="BI2165" s="63">
        <f t="shared" si="463"/>
        <v>9.7705253791329838</v>
      </c>
      <c r="BJ2165" s="63">
        <f t="shared" si="463"/>
        <v>9.8039400735741484</v>
      </c>
      <c r="BK2165" s="63">
        <f t="shared" si="463"/>
        <v>9.7452814473518927</v>
      </c>
      <c r="BL2165" s="63">
        <f t="shared" si="463"/>
        <v>9.8491703599934741</v>
      </c>
      <c r="BM2165" s="63">
        <f t="shared" si="463"/>
        <v>9.6676216473938421</v>
      </c>
      <c r="BN2165" s="63">
        <f t="shared" ref="BN2165:BN2228" si="485">RADIANS($BB$9)+$BB$18*(F2165-BB$15)</f>
        <v>9.9950024885659339</v>
      </c>
      <c r="BO2165" s="63"/>
      <c r="BP2165" s="63"/>
    </row>
    <row r="2166" spans="27:68" x14ac:dyDescent="0.2">
      <c r="AA2166" s="217">
        <f t="shared" si="464"/>
        <v>-8.7334910939675485E-3</v>
      </c>
      <c r="AB2166" s="218">
        <f t="shared" si="465"/>
        <v>8.7334910939675485E-3</v>
      </c>
      <c r="AC2166" s="218">
        <f t="shared" si="466"/>
        <v>0</v>
      </c>
      <c r="AD2166" s="219">
        <f t="shared" si="467"/>
        <v>0</v>
      </c>
      <c r="AH2166" s="15">
        <f t="shared" si="468"/>
        <v>-2.9058447674383151E-2</v>
      </c>
      <c r="AI2166" s="15">
        <f t="shared" si="469"/>
        <v>0.86784475089518831</v>
      </c>
      <c r="AJ2166" s="15">
        <f t="shared" si="470"/>
        <v>-0.34557801426238927</v>
      </c>
      <c r="AK2166" s="15">
        <f t="shared" si="471"/>
        <v>-0.57281307343954613</v>
      </c>
      <c r="AL2166" s="15">
        <f t="shared" si="472"/>
        <v>-1.797541498954438</v>
      </c>
      <c r="AM2166" s="15">
        <f t="shared" si="473"/>
        <v>-1.2569818375265711</v>
      </c>
      <c r="AN2166" s="63">
        <f t="shared" si="462"/>
        <v>11.427189962028823</v>
      </c>
      <c r="AO2166" s="63">
        <f t="shared" si="462"/>
        <v>11.427367754312771</v>
      </c>
      <c r="AP2166" s="63">
        <f t="shared" si="462"/>
        <v>11.428089863368749</v>
      </c>
      <c r="AQ2166" s="63">
        <f t="shared" si="462"/>
        <v>11.431011199874796</v>
      </c>
      <c r="AR2166" s="63">
        <f t="shared" si="462"/>
        <v>11.442647265439536</v>
      </c>
      <c r="AS2166" s="63">
        <f t="shared" si="462"/>
        <v>11.486445582434989</v>
      </c>
      <c r="AT2166" s="63">
        <f t="shared" si="462"/>
        <v>11.626608381821566</v>
      </c>
      <c r="AU2166" s="63">
        <f t="shared" si="474"/>
        <v>11.961094544128683</v>
      </c>
      <c r="AV2166" s="217">
        <f t="shared" si="475"/>
        <v>-1.1469132254240177E-2</v>
      </c>
      <c r="AW2166" s="218">
        <f t="shared" si="476"/>
        <v>-9999</v>
      </c>
      <c r="AX2166" s="219">
        <f t="shared" si="477"/>
        <v>0</v>
      </c>
      <c r="AY2166" s="218">
        <f t="shared" si="478"/>
        <v>-9999</v>
      </c>
      <c r="AZ2166" s="63"/>
      <c r="BA2166" s="15">
        <f t="shared" si="479"/>
        <v>-2.7356411602726298E-3</v>
      </c>
      <c r="BB2166" s="15">
        <f t="shared" si="480"/>
        <v>0.4029668420013125</v>
      </c>
      <c r="BC2166" s="15">
        <f t="shared" si="481"/>
        <v>-0.61751157847624083</v>
      </c>
      <c r="BD2166" s="15">
        <f t="shared" si="482"/>
        <v>-0.10652366954492806</v>
      </c>
      <c r="BE2166" s="15">
        <f t="shared" si="483"/>
        <v>-2.965028905258007</v>
      </c>
      <c r="BF2166" s="15">
        <f t="shared" si="484"/>
        <v>-11.297910949131783</v>
      </c>
      <c r="BG2166" s="63">
        <f t="shared" si="463"/>
        <v>9.7786993762034928</v>
      </c>
      <c r="BH2166" s="63">
        <f t="shared" si="463"/>
        <v>9.7894726175737006</v>
      </c>
      <c r="BI2166" s="63">
        <f t="shared" si="463"/>
        <v>9.7705253791329838</v>
      </c>
      <c r="BJ2166" s="63">
        <f t="shared" si="463"/>
        <v>9.8039400735741484</v>
      </c>
      <c r="BK2166" s="63">
        <f t="shared" si="463"/>
        <v>9.7452814473518927</v>
      </c>
      <c r="BL2166" s="63">
        <f t="shared" si="463"/>
        <v>9.8491703599934741</v>
      </c>
      <c r="BM2166" s="63">
        <f t="shared" si="463"/>
        <v>9.6676216473938421</v>
      </c>
      <c r="BN2166" s="63">
        <f t="shared" si="485"/>
        <v>9.9950024885659339</v>
      </c>
      <c r="BO2166" s="63"/>
      <c r="BP2166" s="63"/>
    </row>
    <row r="2167" spans="27:68" x14ac:dyDescent="0.2">
      <c r="AA2167" s="217">
        <f t="shared" si="464"/>
        <v>-8.7334910939675485E-3</v>
      </c>
      <c r="AB2167" s="218">
        <f t="shared" si="465"/>
        <v>8.7334910939675485E-3</v>
      </c>
      <c r="AC2167" s="218">
        <f t="shared" si="466"/>
        <v>0</v>
      </c>
      <c r="AD2167" s="219">
        <f t="shared" si="467"/>
        <v>0</v>
      </c>
      <c r="AH2167" s="15">
        <f t="shared" si="468"/>
        <v>-2.9058447674383151E-2</v>
      </c>
      <c r="AI2167" s="15">
        <f t="shared" si="469"/>
        <v>0.86784475089518831</v>
      </c>
      <c r="AJ2167" s="15">
        <f t="shared" si="470"/>
        <v>-0.34557801426238927</v>
      </c>
      <c r="AK2167" s="15">
        <f t="shared" si="471"/>
        <v>-0.57281307343954613</v>
      </c>
      <c r="AL2167" s="15">
        <f t="shared" si="472"/>
        <v>-1.797541498954438</v>
      </c>
      <c r="AM2167" s="15">
        <f t="shared" si="473"/>
        <v>-1.2569818375265711</v>
      </c>
      <c r="AN2167" s="63">
        <f t="shared" si="462"/>
        <v>11.427189962028823</v>
      </c>
      <c r="AO2167" s="63">
        <f t="shared" si="462"/>
        <v>11.427367754312771</v>
      </c>
      <c r="AP2167" s="63">
        <f t="shared" si="462"/>
        <v>11.428089863368749</v>
      </c>
      <c r="AQ2167" s="63">
        <f t="shared" si="462"/>
        <v>11.431011199874796</v>
      </c>
      <c r="AR2167" s="63">
        <f t="shared" si="462"/>
        <v>11.442647265439536</v>
      </c>
      <c r="AS2167" s="63">
        <f t="shared" si="462"/>
        <v>11.486445582434989</v>
      </c>
      <c r="AT2167" s="63">
        <f t="shared" si="462"/>
        <v>11.626608381821566</v>
      </c>
      <c r="AU2167" s="63">
        <f t="shared" si="474"/>
        <v>11.961094544128683</v>
      </c>
      <c r="AV2167" s="217">
        <f t="shared" si="475"/>
        <v>-1.1469132254240177E-2</v>
      </c>
      <c r="AW2167" s="218">
        <f t="shared" si="476"/>
        <v>-9999</v>
      </c>
      <c r="AX2167" s="219">
        <f t="shared" si="477"/>
        <v>0</v>
      </c>
      <c r="AY2167" s="218">
        <f t="shared" si="478"/>
        <v>-9999</v>
      </c>
      <c r="AZ2167" s="63"/>
      <c r="BA2167" s="15">
        <f t="shared" si="479"/>
        <v>-2.7356411602726298E-3</v>
      </c>
      <c r="BB2167" s="15">
        <f t="shared" si="480"/>
        <v>0.4029668420013125</v>
      </c>
      <c r="BC2167" s="15">
        <f t="shared" si="481"/>
        <v>-0.61751157847624083</v>
      </c>
      <c r="BD2167" s="15">
        <f t="shared" si="482"/>
        <v>-0.10652366954492806</v>
      </c>
      <c r="BE2167" s="15">
        <f t="shared" si="483"/>
        <v>-2.965028905258007</v>
      </c>
      <c r="BF2167" s="15">
        <f t="shared" si="484"/>
        <v>-11.297910949131783</v>
      </c>
      <c r="BG2167" s="63">
        <f t="shared" si="463"/>
        <v>9.7786993762034928</v>
      </c>
      <c r="BH2167" s="63">
        <f t="shared" si="463"/>
        <v>9.7894726175737006</v>
      </c>
      <c r="BI2167" s="63">
        <f t="shared" si="463"/>
        <v>9.7705253791329838</v>
      </c>
      <c r="BJ2167" s="63">
        <f t="shared" si="463"/>
        <v>9.8039400735741484</v>
      </c>
      <c r="BK2167" s="63">
        <f t="shared" si="463"/>
        <v>9.7452814473518927</v>
      </c>
      <c r="BL2167" s="63">
        <f t="shared" si="463"/>
        <v>9.8491703599934741</v>
      </c>
      <c r="BM2167" s="63">
        <f t="shared" si="463"/>
        <v>9.6676216473938421</v>
      </c>
      <c r="BN2167" s="63">
        <f t="shared" si="485"/>
        <v>9.9950024885659339</v>
      </c>
      <c r="BO2167" s="63"/>
      <c r="BP2167" s="63"/>
    </row>
    <row r="2168" spans="27:68" x14ac:dyDescent="0.2">
      <c r="AA2168" s="217">
        <f t="shared" si="464"/>
        <v>-8.7334910939675485E-3</v>
      </c>
      <c r="AB2168" s="218">
        <f t="shared" si="465"/>
        <v>8.7334910939675485E-3</v>
      </c>
      <c r="AC2168" s="218">
        <f t="shared" si="466"/>
        <v>0</v>
      </c>
      <c r="AD2168" s="219">
        <f t="shared" si="467"/>
        <v>0</v>
      </c>
      <c r="AH2168" s="15">
        <f t="shared" si="468"/>
        <v>-2.9058447674383151E-2</v>
      </c>
      <c r="AI2168" s="15">
        <f t="shared" si="469"/>
        <v>0.86784475089518831</v>
      </c>
      <c r="AJ2168" s="15">
        <f t="shared" si="470"/>
        <v>-0.34557801426238927</v>
      </c>
      <c r="AK2168" s="15">
        <f t="shared" si="471"/>
        <v>-0.57281307343954613</v>
      </c>
      <c r="AL2168" s="15">
        <f t="shared" si="472"/>
        <v>-1.797541498954438</v>
      </c>
      <c r="AM2168" s="15">
        <f t="shared" si="473"/>
        <v>-1.2569818375265711</v>
      </c>
      <c r="AN2168" s="63">
        <f t="shared" si="462"/>
        <v>11.427189962028823</v>
      </c>
      <c r="AO2168" s="63">
        <f t="shared" si="462"/>
        <v>11.427367754312771</v>
      </c>
      <c r="AP2168" s="63">
        <f t="shared" si="462"/>
        <v>11.428089863368749</v>
      </c>
      <c r="AQ2168" s="63">
        <f t="shared" si="462"/>
        <v>11.431011199874796</v>
      </c>
      <c r="AR2168" s="63">
        <f t="shared" si="462"/>
        <v>11.442647265439536</v>
      </c>
      <c r="AS2168" s="63">
        <f t="shared" si="462"/>
        <v>11.486445582434989</v>
      </c>
      <c r="AT2168" s="63">
        <f t="shared" si="462"/>
        <v>11.626608381821566</v>
      </c>
      <c r="AU2168" s="63">
        <f t="shared" si="474"/>
        <v>11.961094544128683</v>
      </c>
      <c r="AV2168" s="217">
        <f t="shared" si="475"/>
        <v>-1.1469132254240177E-2</v>
      </c>
      <c r="AW2168" s="218">
        <f t="shared" si="476"/>
        <v>-9999</v>
      </c>
      <c r="AX2168" s="219">
        <f t="shared" si="477"/>
        <v>0</v>
      </c>
      <c r="AY2168" s="218">
        <f t="shared" si="478"/>
        <v>-9999</v>
      </c>
      <c r="AZ2168" s="63"/>
      <c r="BA2168" s="15">
        <f t="shared" si="479"/>
        <v>-2.7356411602726298E-3</v>
      </c>
      <c r="BB2168" s="15">
        <f t="shared" si="480"/>
        <v>0.4029668420013125</v>
      </c>
      <c r="BC2168" s="15">
        <f t="shared" si="481"/>
        <v>-0.61751157847624083</v>
      </c>
      <c r="BD2168" s="15">
        <f t="shared" si="482"/>
        <v>-0.10652366954492806</v>
      </c>
      <c r="BE2168" s="15">
        <f t="shared" si="483"/>
        <v>-2.965028905258007</v>
      </c>
      <c r="BF2168" s="15">
        <f t="shared" si="484"/>
        <v>-11.297910949131783</v>
      </c>
      <c r="BG2168" s="63">
        <f t="shared" si="463"/>
        <v>9.7786993762034928</v>
      </c>
      <c r="BH2168" s="63">
        <f t="shared" si="463"/>
        <v>9.7894726175737006</v>
      </c>
      <c r="BI2168" s="63">
        <f t="shared" si="463"/>
        <v>9.7705253791329838</v>
      </c>
      <c r="BJ2168" s="63">
        <f t="shared" si="463"/>
        <v>9.8039400735741484</v>
      </c>
      <c r="BK2168" s="63">
        <f t="shared" si="463"/>
        <v>9.7452814473518927</v>
      </c>
      <c r="BL2168" s="63">
        <f t="shared" si="463"/>
        <v>9.8491703599934741</v>
      </c>
      <c r="BM2168" s="63">
        <f t="shared" si="463"/>
        <v>9.6676216473938421</v>
      </c>
      <c r="BN2168" s="63">
        <f t="shared" si="485"/>
        <v>9.9950024885659339</v>
      </c>
      <c r="BO2168" s="63"/>
      <c r="BP2168" s="63"/>
    </row>
    <row r="2169" spans="27:68" x14ac:dyDescent="0.2">
      <c r="AA2169" s="217">
        <f t="shared" si="464"/>
        <v>-8.7334910939675485E-3</v>
      </c>
      <c r="AB2169" s="218">
        <f t="shared" si="465"/>
        <v>8.7334910939675485E-3</v>
      </c>
      <c r="AC2169" s="218">
        <f t="shared" si="466"/>
        <v>0</v>
      </c>
      <c r="AD2169" s="219">
        <f t="shared" si="467"/>
        <v>0</v>
      </c>
      <c r="AH2169" s="15">
        <f t="shared" si="468"/>
        <v>-2.9058447674383151E-2</v>
      </c>
      <c r="AI2169" s="15">
        <f t="shared" si="469"/>
        <v>0.86784475089518831</v>
      </c>
      <c r="AJ2169" s="15">
        <f t="shared" si="470"/>
        <v>-0.34557801426238927</v>
      </c>
      <c r="AK2169" s="15">
        <f t="shared" si="471"/>
        <v>-0.57281307343954613</v>
      </c>
      <c r="AL2169" s="15">
        <f t="shared" si="472"/>
        <v>-1.797541498954438</v>
      </c>
      <c r="AM2169" s="15">
        <f t="shared" si="473"/>
        <v>-1.2569818375265711</v>
      </c>
      <c r="AN2169" s="63">
        <f t="shared" si="462"/>
        <v>11.427189962028823</v>
      </c>
      <c r="AO2169" s="63">
        <f t="shared" si="462"/>
        <v>11.427367754312771</v>
      </c>
      <c r="AP2169" s="63">
        <f t="shared" si="462"/>
        <v>11.428089863368749</v>
      </c>
      <c r="AQ2169" s="63">
        <f t="shared" si="462"/>
        <v>11.431011199874796</v>
      </c>
      <c r="AR2169" s="63">
        <f t="shared" si="462"/>
        <v>11.442647265439536</v>
      </c>
      <c r="AS2169" s="63">
        <f t="shared" si="462"/>
        <v>11.486445582434989</v>
      </c>
      <c r="AT2169" s="63">
        <f t="shared" si="462"/>
        <v>11.626608381821566</v>
      </c>
      <c r="AU2169" s="63">
        <f t="shared" si="474"/>
        <v>11.961094544128683</v>
      </c>
      <c r="AV2169" s="217">
        <f t="shared" si="475"/>
        <v>-1.1469132254240177E-2</v>
      </c>
      <c r="AW2169" s="218">
        <f t="shared" si="476"/>
        <v>-9999</v>
      </c>
      <c r="AX2169" s="219">
        <f t="shared" si="477"/>
        <v>0</v>
      </c>
      <c r="AY2169" s="218">
        <f t="shared" si="478"/>
        <v>-9999</v>
      </c>
      <c r="AZ2169" s="63"/>
      <c r="BA2169" s="15">
        <f t="shared" si="479"/>
        <v>-2.7356411602726298E-3</v>
      </c>
      <c r="BB2169" s="15">
        <f t="shared" si="480"/>
        <v>0.4029668420013125</v>
      </c>
      <c r="BC2169" s="15">
        <f t="shared" si="481"/>
        <v>-0.61751157847624083</v>
      </c>
      <c r="BD2169" s="15">
        <f t="shared" si="482"/>
        <v>-0.10652366954492806</v>
      </c>
      <c r="BE2169" s="15">
        <f t="shared" si="483"/>
        <v>-2.965028905258007</v>
      </c>
      <c r="BF2169" s="15">
        <f t="shared" si="484"/>
        <v>-11.297910949131783</v>
      </c>
      <c r="BG2169" s="63">
        <f t="shared" si="463"/>
        <v>9.7786993762034928</v>
      </c>
      <c r="BH2169" s="63">
        <f t="shared" si="463"/>
        <v>9.7894726175737006</v>
      </c>
      <c r="BI2169" s="63">
        <f t="shared" si="463"/>
        <v>9.7705253791329838</v>
      </c>
      <c r="BJ2169" s="63">
        <f t="shared" si="463"/>
        <v>9.8039400735741484</v>
      </c>
      <c r="BK2169" s="63">
        <f t="shared" si="463"/>
        <v>9.7452814473518927</v>
      </c>
      <c r="BL2169" s="63">
        <f t="shared" si="463"/>
        <v>9.8491703599934741</v>
      </c>
      <c r="BM2169" s="63">
        <f t="shared" si="463"/>
        <v>9.6676216473938421</v>
      </c>
      <c r="BN2169" s="63">
        <f t="shared" si="485"/>
        <v>9.9950024885659339</v>
      </c>
      <c r="BO2169" s="63"/>
      <c r="BP2169" s="63"/>
    </row>
    <row r="2170" spans="27:68" x14ac:dyDescent="0.2">
      <c r="AA2170" s="217">
        <f t="shared" si="464"/>
        <v>-8.7334910939675485E-3</v>
      </c>
      <c r="AB2170" s="218">
        <f t="shared" si="465"/>
        <v>8.7334910939675485E-3</v>
      </c>
      <c r="AC2170" s="218">
        <f t="shared" si="466"/>
        <v>0</v>
      </c>
      <c r="AD2170" s="219">
        <f t="shared" si="467"/>
        <v>0</v>
      </c>
      <c r="AH2170" s="15">
        <f t="shared" si="468"/>
        <v>-2.9058447674383151E-2</v>
      </c>
      <c r="AI2170" s="15">
        <f t="shared" si="469"/>
        <v>0.86784475089518831</v>
      </c>
      <c r="AJ2170" s="15">
        <f t="shared" si="470"/>
        <v>-0.34557801426238927</v>
      </c>
      <c r="AK2170" s="15">
        <f t="shared" si="471"/>
        <v>-0.57281307343954613</v>
      </c>
      <c r="AL2170" s="15">
        <f t="shared" si="472"/>
        <v>-1.797541498954438</v>
      </c>
      <c r="AM2170" s="15">
        <f t="shared" si="473"/>
        <v>-1.2569818375265711</v>
      </c>
      <c r="AN2170" s="63">
        <f t="shared" si="462"/>
        <v>11.427189962028823</v>
      </c>
      <c r="AO2170" s="63">
        <f t="shared" si="462"/>
        <v>11.427367754312771</v>
      </c>
      <c r="AP2170" s="63">
        <f t="shared" si="462"/>
        <v>11.428089863368749</v>
      </c>
      <c r="AQ2170" s="63">
        <f t="shared" si="462"/>
        <v>11.431011199874796</v>
      </c>
      <c r="AR2170" s="63">
        <f t="shared" si="462"/>
        <v>11.442647265439536</v>
      </c>
      <c r="AS2170" s="63">
        <f t="shared" si="462"/>
        <v>11.486445582434989</v>
      </c>
      <c r="AT2170" s="63">
        <f t="shared" si="462"/>
        <v>11.626608381821566</v>
      </c>
      <c r="AU2170" s="63">
        <f t="shared" si="474"/>
        <v>11.961094544128683</v>
      </c>
      <c r="AV2170" s="217">
        <f t="shared" si="475"/>
        <v>-1.1469132254240177E-2</v>
      </c>
      <c r="AW2170" s="218">
        <f t="shared" si="476"/>
        <v>-9999</v>
      </c>
      <c r="AX2170" s="219">
        <f t="shared" si="477"/>
        <v>0</v>
      </c>
      <c r="AY2170" s="218">
        <f t="shared" si="478"/>
        <v>-9999</v>
      </c>
      <c r="AZ2170" s="63"/>
      <c r="BA2170" s="15">
        <f t="shared" si="479"/>
        <v>-2.7356411602726298E-3</v>
      </c>
      <c r="BB2170" s="15">
        <f t="shared" si="480"/>
        <v>0.4029668420013125</v>
      </c>
      <c r="BC2170" s="15">
        <f t="shared" si="481"/>
        <v>-0.61751157847624083</v>
      </c>
      <c r="BD2170" s="15">
        <f t="shared" si="482"/>
        <v>-0.10652366954492806</v>
      </c>
      <c r="BE2170" s="15">
        <f t="shared" si="483"/>
        <v>-2.965028905258007</v>
      </c>
      <c r="BF2170" s="15">
        <f t="shared" si="484"/>
        <v>-11.297910949131783</v>
      </c>
      <c r="BG2170" s="63">
        <f t="shared" si="463"/>
        <v>9.7786993762034928</v>
      </c>
      <c r="BH2170" s="63">
        <f t="shared" si="463"/>
        <v>9.7894726175737006</v>
      </c>
      <c r="BI2170" s="63">
        <f t="shared" si="463"/>
        <v>9.7705253791329838</v>
      </c>
      <c r="BJ2170" s="63">
        <f t="shared" si="463"/>
        <v>9.8039400735741484</v>
      </c>
      <c r="BK2170" s="63">
        <f t="shared" si="463"/>
        <v>9.7452814473518927</v>
      </c>
      <c r="BL2170" s="63">
        <f t="shared" si="463"/>
        <v>9.8491703599934741</v>
      </c>
      <c r="BM2170" s="63">
        <f t="shared" si="463"/>
        <v>9.6676216473938421</v>
      </c>
      <c r="BN2170" s="63">
        <f t="shared" si="485"/>
        <v>9.9950024885659339</v>
      </c>
      <c r="BO2170" s="63"/>
      <c r="BP2170" s="63"/>
    </row>
    <row r="2171" spans="27:68" x14ac:dyDescent="0.2">
      <c r="AA2171" s="217">
        <f t="shared" si="464"/>
        <v>-8.7334910939675485E-3</v>
      </c>
      <c r="AB2171" s="218">
        <f t="shared" si="465"/>
        <v>8.7334910939675485E-3</v>
      </c>
      <c r="AC2171" s="218">
        <f t="shared" si="466"/>
        <v>0</v>
      </c>
      <c r="AD2171" s="219">
        <f t="shared" si="467"/>
        <v>0</v>
      </c>
      <c r="AH2171" s="15">
        <f t="shared" si="468"/>
        <v>-2.9058447674383151E-2</v>
      </c>
      <c r="AI2171" s="15">
        <f t="shared" si="469"/>
        <v>0.86784475089518831</v>
      </c>
      <c r="AJ2171" s="15">
        <f t="shared" si="470"/>
        <v>-0.34557801426238927</v>
      </c>
      <c r="AK2171" s="15">
        <f t="shared" si="471"/>
        <v>-0.57281307343954613</v>
      </c>
      <c r="AL2171" s="15">
        <f t="shared" si="472"/>
        <v>-1.797541498954438</v>
      </c>
      <c r="AM2171" s="15">
        <f t="shared" si="473"/>
        <v>-1.2569818375265711</v>
      </c>
      <c r="AN2171" s="63">
        <f t="shared" ref="AN2171:AT2180" si="486">$AU2171+$AB$7*SIN(AO2171)</f>
        <v>11.427189962028823</v>
      </c>
      <c r="AO2171" s="63">
        <f t="shared" si="486"/>
        <v>11.427367754312771</v>
      </c>
      <c r="AP2171" s="63">
        <f t="shared" si="486"/>
        <v>11.428089863368749</v>
      </c>
      <c r="AQ2171" s="63">
        <f t="shared" si="486"/>
        <v>11.431011199874796</v>
      </c>
      <c r="AR2171" s="63">
        <f t="shared" si="486"/>
        <v>11.442647265439536</v>
      </c>
      <c r="AS2171" s="63">
        <f t="shared" si="486"/>
        <v>11.486445582434989</v>
      </c>
      <c r="AT2171" s="63">
        <f t="shared" si="486"/>
        <v>11.626608381821566</v>
      </c>
      <c r="AU2171" s="63">
        <f t="shared" si="474"/>
        <v>11.961094544128683</v>
      </c>
      <c r="AV2171" s="217">
        <f t="shared" si="475"/>
        <v>-1.1469132254240177E-2</v>
      </c>
      <c r="AW2171" s="218">
        <f t="shared" si="476"/>
        <v>-9999</v>
      </c>
      <c r="AX2171" s="219">
        <f t="shared" si="477"/>
        <v>0</v>
      </c>
      <c r="AY2171" s="218">
        <f t="shared" si="478"/>
        <v>-9999</v>
      </c>
      <c r="AZ2171" s="63"/>
      <c r="BA2171" s="15">
        <f t="shared" si="479"/>
        <v>-2.7356411602726298E-3</v>
      </c>
      <c r="BB2171" s="15">
        <f t="shared" si="480"/>
        <v>0.4029668420013125</v>
      </c>
      <c r="BC2171" s="15">
        <f t="shared" si="481"/>
        <v>-0.61751157847624083</v>
      </c>
      <c r="BD2171" s="15">
        <f t="shared" si="482"/>
        <v>-0.10652366954492806</v>
      </c>
      <c r="BE2171" s="15">
        <f t="shared" si="483"/>
        <v>-2.965028905258007</v>
      </c>
      <c r="BF2171" s="15">
        <f t="shared" si="484"/>
        <v>-11.297910949131783</v>
      </c>
      <c r="BG2171" s="63">
        <f t="shared" ref="BG2171:BM2180" si="487">$BN2171+$BB$7*SIN(BH2171)</f>
        <v>9.7786993762034928</v>
      </c>
      <c r="BH2171" s="63">
        <f t="shared" si="487"/>
        <v>9.7894726175737006</v>
      </c>
      <c r="BI2171" s="63">
        <f t="shared" si="487"/>
        <v>9.7705253791329838</v>
      </c>
      <c r="BJ2171" s="63">
        <f t="shared" si="487"/>
        <v>9.8039400735741484</v>
      </c>
      <c r="BK2171" s="63">
        <f t="shared" si="487"/>
        <v>9.7452814473518927</v>
      </c>
      <c r="BL2171" s="63">
        <f t="shared" si="487"/>
        <v>9.8491703599934741</v>
      </c>
      <c r="BM2171" s="63">
        <f t="shared" si="487"/>
        <v>9.6676216473938421</v>
      </c>
      <c r="BN2171" s="63">
        <f t="shared" si="485"/>
        <v>9.9950024885659339</v>
      </c>
      <c r="BO2171" s="63"/>
      <c r="BP2171" s="63"/>
    </row>
    <row r="2172" spans="27:68" x14ac:dyDescent="0.2">
      <c r="AA2172" s="217">
        <f t="shared" si="464"/>
        <v>-8.7334910939675485E-3</v>
      </c>
      <c r="AB2172" s="218">
        <f t="shared" si="465"/>
        <v>8.7334910939675485E-3</v>
      </c>
      <c r="AC2172" s="218">
        <f t="shared" si="466"/>
        <v>0</v>
      </c>
      <c r="AD2172" s="219">
        <f t="shared" si="467"/>
        <v>0</v>
      </c>
      <c r="AH2172" s="15">
        <f t="shared" si="468"/>
        <v>-2.9058447674383151E-2</v>
      </c>
      <c r="AI2172" s="15">
        <f t="shared" si="469"/>
        <v>0.86784475089518831</v>
      </c>
      <c r="AJ2172" s="15">
        <f t="shared" si="470"/>
        <v>-0.34557801426238927</v>
      </c>
      <c r="AK2172" s="15">
        <f t="shared" si="471"/>
        <v>-0.57281307343954613</v>
      </c>
      <c r="AL2172" s="15">
        <f t="shared" si="472"/>
        <v>-1.797541498954438</v>
      </c>
      <c r="AM2172" s="15">
        <f t="shared" si="473"/>
        <v>-1.2569818375265711</v>
      </c>
      <c r="AN2172" s="63">
        <f t="shared" si="486"/>
        <v>11.427189962028823</v>
      </c>
      <c r="AO2172" s="63">
        <f t="shared" si="486"/>
        <v>11.427367754312771</v>
      </c>
      <c r="AP2172" s="63">
        <f t="shared" si="486"/>
        <v>11.428089863368749</v>
      </c>
      <c r="AQ2172" s="63">
        <f t="shared" si="486"/>
        <v>11.431011199874796</v>
      </c>
      <c r="AR2172" s="63">
        <f t="shared" si="486"/>
        <v>11.442647265439536</v>
      </c>
      <c r="AS2172" s="63">
        <f t="shared" si="486"/>
        <v>11.486445582434989</v>
      </c>
      <c r="AT2172" s="63">
        <f t="shared" si="486"/>
        <v>11.626608381821566</v>
      </c>
      <c r="AU2172" s="63">
        <f t="shared" si="474"/>
        <v>11.961094544128683</v>
      </c>
      <c r="AV2172" s="217">
        <f t="shared" si="475"/>
        <v>-1.1469132254240177E-2</v>
      </c>
      <c r="AW2172" s="218">
        <f t="shared" si="476"/>
        <v>-9999</v>
      </c>
      <c r="AX2172" s="219">
        <f t="shared" si="477"/>
        <v>0</v>
      </c>
      <c r="AY2172" s="218">
        <f t="shared" si="478"/>
        <v>-9999</v>
      </c>
      <c r="AZ2172" s="63"/>
      <c r="BA2172" s="15">
        <f t="shared" si="479"/>
        <v>-2.7356411602726298E-3</v>
      </c>
      <c r="BB2172" s="15">
        <f t="shared" si="480"/>
        <v>0.4029668420013125</v>
      </c>
      <c r="BC2172" s="15">
        <f t="shared" si="481"/>
        <v>-0.61751157847624083</v>
      </c>
      <c r="BD2172" s="15">
        <f t="shared" si="482"/>
        <v>-0.10652366954492806</v>
      </c>
      <c r="BE2172" s="15">
        <f t="shared" si="483"/>
        <v>-2.965028905258007</v>
      </c>
      <c r="BF2172" s="15">
        <f t="shared" si="484"/>
        <v>-11.297910949131783</v>
      </c>
      <c r="BG2172" s="63">
        <f t="shared" si="487"/>
        <v>9.7786993762034928</v>
      </c>
      <c r="BH2172" s="63">
        <f t="shared" si="487"/>
        <v>9.7894726175737006</v>
      </c>
      <c r="BI2172" s="63">
        <f t="shared" si="487"/>
        <v>9.7705253791329838</v>
      </c>
      <c r="BJ2172" s="63">
        <f t="shared" si="487"/>
        <v>9.8039400735741484</v>
      </c>
      <c r="BK2172" s="63">
        <f t="shared" si="487"/>
        <v>9.7452814473518927</v>
      </c>
      <c r="BL2172" s="63">
        <f t="shared" si="487"/>
        <v>9.8491703599934741</v>
      </c>
      <c r="BM2172" s="63">
        <f t="shared" si="487"/>
        <v>9.6676216473938421</v>
      </c>
      <c r="BN2172" s="63">
        <f t="shared" si="485"/>
        <v>9.9950024885659339</v>
      </c>
      <c r="BO2172" s="63"/>
      <c r="BP2172" s="63"/>
    </row>
    <row r="2173" spans="27:68" x14ac:dyDescent="0.2">
      <c r="AA2173" s="217">
        <f t="shared" si="464"/>
        <v>-8.7334910939675485E-3</v>
      </c>
      <c r="AB2173" s="218">
        <f t="shared" si="465"/>
        <v>8.7334910939675485E-3</v>
      </c>
      <c r="AC2173" s="218">
        <f t="shared" si="466"/>
        <v>0</v>
      </c>
      <c r="AD2173" s="219">
        <f t="shared" si="467"/>
        <v>0</v>
      </c>
      <c r="AH2173" s="15">
        <f t="shared" si="468"/>
        <v>-2.9058447674383151E-2</v>
      </c>
      <c r="AI2173" s="15">
        <f t="shared" si="469"/>
        <v>0.86784475089518831</v>
      </c>
      <c r="AJ2173" s="15">
        <f t="shared" si="470"/>
        <v>-0.34557801426238927</v>
      </c>
      <c r="AK2173" s="15">
        <f t="shared" si="471"/>
        <v>-0.57281307343954613</v>
      </c>
      <c r="AL2173" s="15">
        <f t="shared" si="472"/>
        <v>-1.797541498954438</v>
      </c>
      <c r="AM2173" s="15">
        <f t="shared" si="473"/>
        <v>-1.2569818375265711</v>
      </c>
      <c r="AN2173" s="63">
        <f t="shared" si="486"/>
        <v>11.427189962028823</v>
      </c>
      <c r="AO2173" s="63">
        <f t="shared" si="486"/>
        <v>11.427367754312771</v>
      </c>
      <c r="AP2173" s="63">
        <f t="shared" si="486"/>
        <v>11.428089863368749</v>
      </c>
      <c r="AQ2173" s="63">
        <f t="shared" si="486"/>
        <v>11.431011199874796</v>
      </c>
      <c r="AR2173" s="63">
        <f t="shared" si="486"/>
        <v>11.442647265439536</v>
      </c>
      <c r="AS2173" s="63">
        <f t="shared" si="486"/>
        <v>11.486445582434989</v>
      </c>
      <c r="AT2173" s="63">
        <f t="shared" si="486"/>
        <v>11.626608381821566</v>
      </c>
      <c r="AU2173" s="63">
        <f t="shared" si="474"/>
        <v>11.961094544128683</v>
      </c>
      <c r="AV2173" s="217">
        <f t="shared" si="475"/>
        <v>-1.1469132254240177E-2</v>
      </c>
      <c r="AW2173" s="218">
        <f t="shared" si="476"/>
        <v>-9999</v>
      </c>
      <c r="AX2173" s="219">
        <f t="shared" si="477"/>
        <v>0</v>
      </c>
      <c r="AY2173" s="218">
        <f t="shared" si="478"/>
        <v>-9999</v>
      </c>
      <c r="AZ2173" s="63"/>
      <c r="BA2173" s="15">
        <f t="shared" si="479"/>
        <v>-2.7356411602726298E-3</v>
      </c>
      <c r="BB2173" s="15">
        <f t="shared" si="480"/>
        <v>0.4029668420013125</v>
      </c>
      <c r="BC2173" s="15">
        <f t="shared" si="481"/>
        <v>-0.61751157847624083</v>
      </c>
      <c r="BD2173" s="15">
        <f t="shared" si="482"/>
        <v>-0.10652366954492806</v>
      </c>
      <c r="BE2173" s="15">
        <f t="shared" si="483"/>
        <v>-2.965028905258007</v>
      </c>
      <c r="BF2173" s="15">
        <f t="shared" si="484"/>
        <v>-11.297910949131783</v>
      </c>
      <c r="BG2173" s="63">
        <f t="shared" si="487"/>
        <v>9.7786993762034928</v>
      </c>
      <c r="BH2173" s="63">
        <f t="shared" si="487"/>
        <v>9.7894726175737006</v>
      </c>
      <c r="BI2173" s="63">
        <f t="shared" si="487"/>
        <v>9.7705253791329838</v>
      </c>
      <c r="BJ2173" s="63">
        <f t="shared" si="487"/>
        <v>9.8039400735741484</v>
      </c>
      <c r="BK2173" s="63">
        <f t="shared" si="487"/>
        <v>9.7452814473518927</v>
      </c>
      <c r="BL2173" s="63">
        <f t="shared" si="487"/>
        <v>9.8491703599934741</v>
      </c>
      <c r="BM2173" s="63">
        <f t="shared" si="487"/>
        <v>9.6676216473938421</v>
      </c>
      <c r="BN2173" s="63">
        <f t="shared" si="485"/>
        <v>9.9950024885659339</v>
      </c>
      <c r="BO2173" s="63"/>
      <c r="BP2173" s="63"/>
    </row>
    <row r="2174" spans="27:68" x14ac:dyDescent="0.2">
      <c r="AA2174" s="217">
        <f t="shared" si="464"/>
        <v>-8.7334910939675485E-3</v>
      </c>
      <c r="AB2174" s="218">
        <f t="shared" si="465"/>
        <v>8.7334910939675485E-3</v>
      </c>
      <c r="AC2174" s="218">
        <f t="shared" si="466"/>
        <v>0</v>
      </c>
      <c r="AD2174" s="219">
        <f t="shared" si="467"/>
        <v>0</v>
      </c>
      <c r="AH2174" s="15">
        <f t="shared" si="468"/>
        <v>-2.9058447674383151E-2</v>
      </c>
      <c r="AI2174" s="15">
        <f t="shared" si="469"/>
        <v>0.86784475089518831</v>
      </c>
      <c r="AJ2174" s="15">
        <f t="shared" si="470"/>
        <v>-0.34557801426238927</v>
      </c>
      <c r="AK2174" s="15">
        <f t="shared" si="471"/>
        <v>-0.57281307343954613</v>
      </c>
      <c r="AL2174" s="15">
        <f t="shared" si="472"/>
        <v>-1.797541498954438</v>
      </c>
      <c r="AM2174" s="15">
        <f t="shared" si="473"/>
        <v>-1.2569818375265711</v>
      </c>
      <c r="AN2174" s="63">
        <f t="shared" si="486"/>
        <v>11.427189962028823</v>
      </c>
      <c r="AO2174" s="63">
        <f t="shared" si="486"/>
        <v>11.427367754312771</v>
      </c>
      <c r="AP2174" s="63">
        <f t="shared" si="486"/>
        <v>11.428089863368749</v>
      </c>
      <c r="AQ2174" s="63">
        <f t="shared" si="486"/>
        <v>11.431011199874796</v>
      </c>
      <c r="AR2174" s="63">
        <f t="shared" si="486"/>
        <v>11.442647265439536</v>
      </c>
      <c r="AS2174" s="63">
        <f t="shared" si="486"/>
        <v>11.486445582434989</v>
      </c>
      <c r="AT2174" s="63">
        <f t="shared" si="486"/>
        <v>11.626608381821566</v>
      </c>
      <c r="AU2174" s="63">
        <f t="shared" si="474"/>
        <v>11.961094544128683</v>
      </c>
      <c r="AV2174" s="217">
        <f t="shared" si="475"/>
        <v>-1.1469132254240177E-2</v>
      </c>
      <c r="AW2174" s="218">
        <f t="shared" si="476"/>
        <v>-9999</v>
      </c>
      <c r="AX2174" s="219">
        <f t="shared" si="477"/>
        <v>0</v>
      </c>
      <c r="AY2174" s="218">
        <f t="shared" si="478"/>
        <v>-9999</v>
      </c>
      <c r="AZ2174" s="63"/>
      <c r="BA2174" s="15">
        <f t="shared" si="479"/>
        <v>-2.7356411602726298E-3</v>
      </c>
      <c r="BB2174" s="15">
        <f t="shared" si="480"/>
        <v>0.4029668420013125</v>
      </c>
      <c r="BC2174" s="15">
        <f t="shared" si="481"/>
        <v>-0.61751157847624083</v>
      </c>
      <c r="BD2174" s="15">
        <f t="shared" si="482"/>
        <v>-0.10652366954492806</v>
      </c>
      <c r="BE2174" s="15">
        <f t="shared" si="483"/>
        <v>-2.965028905258007</v>
      </c>
      <c r="BF2174" s="15">
        <f t="shared" si="484"/>
        <v>-11.297910949131783</v>
      </c>
      <c r="BG2174" s="63">
        <f t="shared" si="487"/>
        <v>9.7786993762034928</v>
      </c>
      <c r="BH2174" s="63">
        <f t="shared" si="487"/>
        <v>9.7894726175737006</v>
      </c>
      <c r="BI2174" s="63">
        <f t="shared" si="487"/>
        <v>9.7705253791329838</v>
      </c>
      <c r="BJ2174" s="63">
        <f t="shared" si="487"/>
        <v>9.8039400735741484</v>
      </c>
      <c r="BK2174" s="63">
        <f t="shared" si="487"/>
        <v>9.7452814473518927</v>
      </c>
      <c r="BL2174" s="63">
        <f t="shared" si="487"/>
        <v>9.8491703599934741</v>
      </c>
      <c r="BM2174" s="63">
        <f t="shared" si="487"/>
        <v>9.6676216473938421</v>
      </c>
      <c r="BN2174" s="63">
        <f t="shared" si="485"/>
        <v>9.9950024885659339</v>
      </c>
      <c r="BO2174" s="63"/>
      <c r="BP2174" s="63"/>
    </row>
    <row r="2175" spans="27:68" x14ac:dyDescent="0.2">
      <c r="AA2175" s="217">
        <f t="shared" si="464"/>
        <v>-8.7334910939675485E-3</v>
      </c>
      <c r="AB2175" s="218">
        <f t="shared" si="465"/>
        <v>8.7334910939675485E-3</v>
      </c>
      <c r="AC2175" s="218">
        <f t="shared" si="466"/>
        <v>0</v>
      </c>
      <c r="AD2175" s="219">
        <f t="shared" si="467"/>
        <v>0</v>
      </c>
      <c r="AH2175" s="15">
        <f t="shared" si="468"/>
        <v>-2.9058447674383151E-2</v>
      </c>
      <c r="AI2175" s="15">
        <f t="shared" si="469"/>
        <v>0.86784475089518831</v>
      </c>
      <c r="AJ2175" s="15">
        <f t="shared" si="470"/>
        <v>-0.34557801426238927</v>
      </c>
      <c r="AK2175" s="15">
        <f t="shared" si="471"/>
        <v>-0.57281307343954613</v>
      </c>
      <c r="AL2175" s="15">
        <f t="shared" si="472"/>
        <v>-1.797541498954438</v>
      </c>
      <c r="AM2175" s="15">
        <f t="shared" si="473"/>
        <v>-1.2569818375265711</v>
      </c>
      <c r="AN2175" s="63">
        <f t="shared" si="486"/>
        <v>11.427189962028823</v>
      </c>
      <c r="AO2175" s="63">
        <f t="shared" si="486"/>
        <v>11.427367754312771</v>
      </c>
      <c r="AP2175" s="63">
        <f t="shared" si="486"/>
        <v>11.428089863368749</v>
      </c>
      <c r="AQ2175" s="63">
        <f t="shared" si="486"/>
        <v>11.431011199874796</v>
      </c>
      <c r="AR2175" s="63">
        <f t="shared" si="486"/>
        <v>11.442647265439536</v>
      </c>
      <c r="AS2175" s="63">
        <f t="shared" si="486"/>
        <v>11.486445582434989</v>
      </c>
      <c r="AT2175" s="63">
        <f t="shared" si="486"/>
        <v>11.626608381821566</v>
      </c>
      <c r="AU2175" s="63">
        <f t="shared" si="474"/>
        <v>11.961094544128683</v>
      </c>
      <c r="AV2175" s="217">
        <f t="shared" si="475"/>
        <v>-1.1469132254240177E-2</v>
      </c>
      <c r="AW2175" s="218">
        <f t="shared" si="476"/>
        <v>-9999</v>
      </c>
      <c r="AX2175" s="219">
        <f t="shared" si="477"/>
        <v>0</v>
      </c>
      <c r="AY2175" s="218">
        <f t="shared" si="478"/>
        <v>-9999</v>
      </c>
      <c r="AZ2175" s="63"/>
      <c r="BA2175" s="15">
        <f t="shared" si="479"/>
        <v>-2.7356411602726298E-3</v>
      </c>
      <c r="BB2175" s="15">
        <f t="shared" si="480"/>
        <v>0.4029668420013125</v>
      </c>
      <c r="BC2175" s="15">
        <f t="shared" si="481"/>
        <v>-0.61751157847624083</v>
      </c>
      <c r="BD2175" s="15">
        <f t="shared" si="482"/>
        <v>-0.10652366954492806</v>
      </c>
      <c r="BE2175" s="15">
        <f t="shared" si="483"/>
        <v>-2.965028905258007</v>
      </c>
      <c r="BF2175" s="15">
        <f t="shared" si="484"/>
        <v>-11.297910949131783</v>
      </c>
      <c r="BG2175" s="63">
        <f t="shared" si="487"/>
        <v>9.7786993762034928</v>
      </c>
      <c r="BH2175" s="63">
        <f t="shared" si="487"/>
        <v>9.7894726175737006</v>
      </c>
      <c r="BI2175" s="63">
        <f t="shared" si="487"/>
        <v>9.7705253791329838</v>
      </c>
      <c r="BJ2175" s="63">
        <f t="shared" si="487"/>
        <v>9.8039400735741484</v>
      </c>
      <c r="BK2175" s="63">
        <f t="shared" si="487"/>
        <v>9.7452814473518927</v>
      </c>
      <c r="BL2175" s="63">
        <f t="shared" si="487"/>
        <v>9.8491703599934741</v>
      </c>
      <c r="BM2175" s="63">
        <f t="shared" si="487"/>
        <v>9.6676216473938421</v>
      </c>
      <c r="BN2175" s="63">
        <f t="shared" si="485"/>
        <v>9.9950024885659339</v>
      </c>
      <c r="BO2175" s="63"/>
      <c r="BP2175" s="63"/>
    </row>
    <row r="2176" spans="27:68" x14ac:dyDescent="0.2">
      <c r="AA2176" s="217">
        <f t="shared" si="464"/>
        <v>-8.7334910939675485E-3</v>
      </c>
      <c r="AB2176" s="218">
        <f t="shared" si="465"/>
        <v>8.7334910939675485E-3</v>
      </c>
      <c r="AC2176" s="218">
        <f t="shared" si="466"/>
        <v>0</v>
      </c>
      <c r="AD2176" s="219">
        <f t="shared" si="467"/>
        <v>0</v>
      </c>
      <c r="AH2176" s="15">
        <f t="shared" si="468"/>
        <v>-2.9058447674383151E-2</v>
      </c>
      <c r="AI2176" s="15">
        <f t="shared" si="469"/>
        <v>0.86784475089518831</v>
      </c>
      <c r="AJ2176" s="15">
        <f t="shared" si="470"/>
        <v>-0.34557801426238927</v>
      </c>
      <c r="AK2176" s="15">
        <f t="shared" si="471"/>
        <v>-0.57281307343954613</v>
      </c>
      <c r="AL2176" s="15">
        <f t="shared" si="472"/>
        <v>-1.797541498954438</v>
      </c>
      <c r="AM2176" s="15">
        <f t="shared" si="473"/>
        <v>-1.2569818375265711</v>
      </c>
      <c r="AN2176" s="63">
        <f t="shared" si="486"/>
        <v>11.427189962028823</v>
      </c>
      <c r="AO2176" s="63">
        <f t="shared" si="486"/>
        <v>11.427367754312771</v>
      </c>
      <c r="AP2176" s="63">
        <f t="shared" si="486"/>
        <v>11.428089863368749</v>
      </c>
      <c r="AQ2176" s="63">
        <f t="shared" si="486"/>
        <v>11.431011199874796</v>
      </c>
      <c r="AR2176" s="63">
        <f t="shared" si="486"/>
        <v>11.442647265439536</v>
      </c>
      <c r="AS2176" s="63">
        <f t="shared" si="486"/>
        <v>11.486445582434989</v>
      </c>
      <c r="AT2176" s="63">
        <f t="shared" si="486"/>
        <v>11.626608381821566</v>
      </c>
      <c r="AU2176" s="63">
        <f t="shared" si="474"/>
        <v>11.961094544128683</v>
      </c>
      <c r="AV2176" s="217">
        <f t="shared" si="475"/>
        <v>-1.1469132254240177E-2</v>
      </c>
      <c r="AW2176" s="218">
        <f t="shared" si="476"/>
        <v>-9999</v>
      </c>
      <c r="AX2176" s="219">
        <f t="shared" si="477"/>
        <v>0</v>
      </c>
      <c r="AY2176" s="218">
        <f t="shared" si="478"/>
        <v>-9999</v>
      </c>
      <c r="AZ2176" s="63"/>
      <c r="BA2176" s="15">
        <f t="shared" si="479"/>
        <v>-2.7356411602726298E-3</v>
      </c>
      <c r="BB2176" s="15">
        <f t="shared" si="480"/>
        <v>0.4029668420013125</v>
      </c>
      <c r="BC2176" s="15">
        <f t="shared" si="481"/>
        <v>-0.61751157847624083</v>
      </c>
      <c r="BD2176" s="15">
        <f t="shared" si="482"/>
        <v>-0.10652366954492806</v>
      </c>
      <c r="BE2176" s="15">
        <f t="shared" si="483"/>
        <v>-2.965028905258007</v>
      </c>
      <c r="BF2176" s="15">
        <f t="shared" si="484"/>
        <v>-11.297910949131783</v>
      </c>
      <c r="BG2176" s="63">
        <f t="shared" si="487"/>
        <v>9.7786993762034928</v>
      </c>
      <c r="BH2176" s="63">
        <f t="shared" si="487"/>
        <v>9.7894726175737006</v>
      </c>
      <c r="BI2176" s="63">
        <f t="shared" si="487"/>
        <v>9.7705253791329838</v>
      </c>
      <c r="BJ2176" s="63">
        <f t="shared" si="487"/>
        <v>9.8039400735741484</v>
      </c>
      <c r="BK2176" s="63">
        <f t="shared" si="487"/>
        <v>9.7452814473518927</v>
      </c>
      <c r="BL2176" s="63">
        <f t="shared" si="487"/>
        <v>9.8491703599934741</v>
      </c>
      <c r="BM2176" s="63">
        <f t="shared" si="487"/>
        <v>9.6676216473938421</v>
      </c>
      <c r="BN2176" s="63">
        <f t="shared" si="485"/>
        <v>9.9950024885659339</v>
      </c>
      <c r="BO2176" s="63"/>
      <c r="BP2176" s="63"/>
    </row>
    <row r="2177" spans="27:68" x14ac:dyDescent="0.2">
      <c r="AA2177" s="217">
        <f t="shared" si="464"/>
        <v>-8.7334910939675485E-3</v>
      </c>
      <c r="AB2177" s="218">
        <f t="shared" si="465"/>
        <v>8.7334910939675485E-3</v>
      </c>
      <c r="AC2177" s="218">
        <f t="shared" si="466"/>
        <v>0</v>
      </c>
      <c r="AD2177" s="219">
        <f t="shared" si="467"/>
        <v>0</v>
      </c>
      <c r="AH2177" s="15">
        <f t="shared" si="468"/>
        <v>-2.9058447674383151E-2</v>
      </c>
      <c r="AI2177" s="15">
        <f t="shared" si="469"/>
        <v>0.86784475089518831</v>
      </c>
      <c r="AJ2177" s="15">
        <f t="shared" si="470"/>
        <v>-0.34557801426238927</v>
      </c>
      <c r="AK2177" s="15">
        <f t="shared" si="471"/>
        <v>-0.57281307343954613</v>
      </c>
      <c r="AL2177" s="15">
        <f t="shared" si="472"/>
        <v>-1.797541498954438</v>
      </c>
      <c r="AM2177" s="15">
        <f t="shared" si="473"/>
        <v>-1.2569818375265711</v>
      </c>
      <c r="AN2177" s="63">
        <f t="shared" si="486"/>
        <v>11.427189962028823</v>
      </c>
      <c r="AO2177" s="63">
        <f t="shared" si="486"/>
        <v>11.427367754312771</v>
      </c>
      <c r="AP2177" s="63">
        <f t="shared" si="486"/>
        <v>11.428089863368749</v>
      </c>
      <c r="AQ2177" s="63">
        <f t="shared" si="486"/>
        <v>11.431011199874796</v>
      </c>
      <c r="AR2177" s="63">
        <f t="shared" si="486"/>
        <v>11.442647265439536</v>
      </c>
      <c r="AS2177" s="63">
        <f t="shared" si="486"/>
        <v>11.486445582434989</v>
      </c>
      <c r="AT2177" s="63">
        <f t="shared" si="486"/>
        <v>11.626608381821566</v>
      </c>
      <c r="AU2177" s="63">
        <f t="shared" si="474"/>
        <v>11.961094544128683</v>
      </c>
      <c r="AV2177" s="217">
        <f t="shared" si="475"/>
        <v>-1.1469132254240177E-2</v>
      </c>
      <c r="AW2177" s="218">
        <f t="shared" si="476"/>
        <v>-9999</v>
      </c>
      <c r="AX2177" s="219">
        <f t="shared" si="477"/>
        <v>0</v>
      </c>
      <c r="AY2177" s="218">
        <f t="shared" si="478"/>
        <v>-9999</v>
      </c>
      <c r="AZ2177" s="63"/>
      <c r="BA2177" s="15">
        <f t="shared" si="479"/>
        <v>-2.7356411602726298E-3</v>
      </c>
      <c r="BB2177" s="15">
        <f t="shared" si="480"/>
        <v>0.4029668420013125</v>
      </c>
      <c r="BC2177" s="15">
        <f t="shared" si="481"/>
        <v>-0.61751157847624083</v>
      </c>
      <c r="BD2177" s="15">
        <f t="shared" si="482"/>
        <v>-0.10652366954492806</v>
      </c>
      <c r="BE2177" s="15">
        <f t="shared" si="483"/>
        <v>-2.965028905258007</v>
      </c>
      <c r="BF2177" s="15">
        <f t="shared" si="484"/>
        <v>-11.297910949131783</v>
      </c>
      <c r="BG2177" s="63">
        <f t="shared" si="487"/>
        <v>9.7786993762034928</v>
      </c>
      <c r="BH2177" s="63">
        <f t="shared" si="487"/>
        <v>9.7894726175737006</v>
      </c>
      <c r="BI2177" s="63">
        <f t="shared" si="487"/>
        <v>9.7705253791329838</v>
      </c>
      <c r="BJ2177" s="63">
        <f t="shared" si="487"/>
        <v>9.8039400735741484</v>
      </c>
      <c r="BK2177" s="63">
        <f t="shared" si="487"/>
        <v>9.7452814473518927</v>
      </c>
      <c r="BL2177" s="63">
        <f t="shared" si="487"/>
        <v>9.8491703599934741</v>
      </c>
      <c r="BM2177" s="63">
        <f t="shared" si="487"/>
        <v>9.6676216473938421</v>
      </c>
      <c r="BN2177" s="63">
        <f t="shared" si="485"/>
        <v>9.9950024885659339</v>
      </c>
      <c r="BO2177" s="63"/>
      <c r="BP2177" s="63"/>
    </row>
    <row r="2178" spans="27:68" x14ac:dyDescent="0.2">
      <c r="AA2178" s="217">
        <f t="shared" si="464"/>
        <v>-8.7334910939675485E-3</v>
      </c>
      <c r="AB2178" s="218">
        <f t="shared" si="465"/>
        <v>8.7334910939675485E-3</v>
      </c>
      <c r="AC2178" s="218">
        <f t="shared" si="466"/>
        <v>0</v>
      </c>
      <c r="AD2178" s="219">
        <f t="shared" si="467"/>
        <v>0</v>
      </c>
      <c r="AH2178" s="15">
        <f t="shared" si="468"/>
        <v>-2.9058447674383151E-2</v>
      </c>
      <c r="AI2178" s="15">
        <f t="shared" si="469"/>
        <v>0.86784475089518831</v>
      </c>
      <c r="AJ2178" s="15">
        <f t="shared" si="470"/>
        <v>-0.34557801426238927</v>
      </c>
      <c r="AK2178" s="15">
        <f t="shared" si="471"/>
        <v>-0.57281307343954613</v>
      </c>
      <c r="AL2178" s="15">
        <f t="shared" si="472"/>
        <v>-1.797541498954438</v>
      </c>
      <c r="AM2178" s="15">
        <f t="shared" si="473"/>
        <v>-1.2569818375265711</v>
      </c>
      <c r="AN2178" s="63">
        <f t="shared" si="486"/>
        <v>11.427189962028823</v>
      </c>
      <c r="AO2178" s="63">
        <f t="shared" si="486"/>
        <v>11.427367754312771</v>
      </c>
      <c r="AP2178" s="63">
        <f t="shared" si="486"/>
        <v>11.428089863368749</v>
      </c>
      <c r="AQ2178" s="63">
        <f t="shared" si="486"/>
        <v>11.431011199874796</v>
      </c>
      <c r="AR2178" s="63">
        <f t="shared" si="486"/>
        <v>11.442647265439536</v>
      </c>
      <c r="AS2178" s="63">
        <f t="shared" si="486"/>
        <v>11.486445582434989</v>
      </c>
      <c r="AT2178" s="63">
        <f t="shared" si="486"/>
        <v>11.626608381821566</v>
      </c>
      <c r="AU2178" s="63">
        <f t="shared" si="474"/>
        <v>11.961094544128683</v>
      </c>
      <c r="AV2178" s="217">
        <f t="shared" si="475"/>
        <v>-1.1469132254240177E-2</v>
      </c>
      <c r="AW2178" s="218">
        <f t="shared" si="476"/>
        <v>-9999</v>
      </c>
      <c r="AX2178" s="219">
        <f t="shared" si="477"/>
        <v>0</v>
      </c>
      <c r="AY2178" s="218">
        <f t="shared" si="478"/>
        <v>-9999</v>
      </c>
      <c r="AZ2178" s="63"/>
      <c r="BA2178" s="15">
        <f t="shared" si="479"/>
        <v>-2.7356411602726298E-3</v>
      </c>
      <c r="BB2178" s="15">
        <f t="shared" si="480"/>
        <v>0.4029668420013125</v>
      </c>
      <c r="BC2178" s="15">
        <f t="shared" si="481"/>
        <v>-0.61751157847624083</v>
      </c>
      <c r="BD2178" s="15">
        <f t="shared" si="482"/>
        <v>-0.10652366954492806</v>
      </c>
      <c r="BE2178" s="15">
        <f t="shared" si="483"/>
        <v>-2.965028905258007</v>
      </c>
      <c r="BF2178" s="15">
        <f t="shared" si="484"/>
        <v>-11.297910949131783</v>
      </c>
      <c r="BG2178" s="63">
        <f t="shared" si="487"/>
        <v>9.7786993762034928</v>
      </c>
      <c r="BH2178" s="63">
        <f t="shared" si="487"/>
        <v>9.7894726175737006</v>
      </c>
      <c r="BI2178" s="63">
        <f t="shared" si="487"/>
        <v>9.7705253791329838</v>
      </c>
      <c r="BJ2178" s="63">
        <f t="shared" si="487"/>
        <v>9.8039400735741484</v>
      </c>
      <c r="BK2178" s="63">
        <f t="shared" si="487"/>
        <v>9.7452814473518927</v>
      </c>
      <c r="BL2178" s="63">
        <f t="shared" si="487"/>
        <v>9.8491703599934741</v>
      </c>
      <c r="BM2178" s="63">
        <f t="shared" si="487"/>
        <v>9.6676216473938421</v>
      </c>
      <c r="BN2178" s="63">
        <f t="shared" si="485"/>
        <v>9.9950024885659339</v>
      </c>
      <c r="BO2178" s="63"/>
      <c r="BP2178" s="63"/>
    </row>
    <row r="2179" spans="27:68" x14ac:dyDescent="0.2">
      <c r="AA2179" s="217">
        <f t="shared" si="464"/>
        <v>-8.7334910939675485E-3</v>
      </c>
      <c r="AB2179" s="218">
        <f t="shared" si="465"/>
        <v>8.7334910939675485E-3</v>
      </c>
      <c r="AC2179" s="218">
        <f t="shared" si="466"/>
        <v>0</v>
      </c>
      <c r="AD2179" s="219">
        <f t="shared" si="467"/>
        <v>0</v>
      </c>
      <c r="AH2179" s="15">
        <f t="shared" si="468"/>
        <v>-2.9058447674383151E-2</v>
      </c>
      <c r="AI2179" s="15">
        <f t="shared" si="469"/>
        <v>0.86784475089518831</v>
      </c>
      <c r="AJ2179" s="15">
        <f t="shared" si="470"/>
        <v>-0.34557801426238927</v>
      </c>
      <c r="AK2179" s="15">
        <f t="shared" si="471"/>
        <v>-0.57281307343954613</v>
      </c>
      <c r="AL2179" s="15">
        <f t="shared" si="472"/>
        <v>-1.797541498954438</v>
      </c>
      <c r="AM2179" s="15">
        <f t="shared" si="473"/>
        <v>-1.2569818375265711</v>
      </c>
      <c r="AN2179" s="63">
        <f t="shared" si="486"/>
        <v>11.427189962028823</v>
      </c>
      <c r="AO2179" s="63">
        <f t="shared" si="486"/>
        <v>11.427367754312771</v>
      </c>
      <c r="AP2179" s="63">
        <f t="shared" si="486"/>
        <v>11.428089863368749</v>
      </c>
      <c r="AQ2179" s="63">
        <f t="shared" si="486"/>
        <v>11.431011199874796</v>
      </c>
      <c r="AR2179" s="63">
        <f t="shared" si="486"/>
        <v>11.442647265439536</v>
      </c>
      <c r="AS2179" s="63">
        <f t="shared" si="486"/>
        <v>11.486445582434989</v>
      </c>
      <c r="AT2179" s="63">
        <f t="shared" si="486"/>
        <v>11.626608381821566</v>
      </c>
      <c r="AU2179" s="63">
        <f t="shared" si="474"/>
        <v>11.961094544128683</v>
      </c>
      <c r="AV2179" s="217">
        <f t="shared" si="475"/>
        <v>-1.1469132254240177E-2</v>
      </c>
      <c r="AW2179" s="218">
        <f t="shared" si="476"/>
        <v>-9999</v>
      </c>
      <c r="AX2179" s="219">
        <f t="shared" si="477"/>
        <v>0</v>
      </c>
      <c r="AY2179" s="218">
        <f t="shared" si="478"/>
        <v>-9999</v>
      </c>
      <c r="AZ2179" s="63"/>
      <c r="BA2179" s="15">
        <f t="shared" si="479"/>
        <v>-2.7356411602726298E-3</v>
      </c>
      <c r="BB2179" s="15">
        <f t="shared" si="480"/>
        <v>0.4029668420013125</v>
      </c>
      <c r="BC2179" s="15">
        <f t="shared" si="481"/>
        <v>-0.61751157847624083</v>
      </c>
      <c r="BD2179" s="15">
        <f t="shared" si="482"/>
        <v>-0.10652366954492806</v>
      </c>
      <c r="BE2179" s="15">
        <f t="shared" si="483"/>
        <v>-2.965028905258007</v>
      </c>
      <c r="BF2179" s="15">
        <f t="shared" si="484"/>
        <v>-11.297910949131783</v>
      </c>
      <c r="BG2179" s="63">
        <f t="shared" si="487"/>
        <v>9.7786993762034928</v>
      </c>
      <c r="BH2179" s="63">
        <f t="shared" si="487"/>
        <v>9.7894726175737006</v>
      </c>
      <c r="BI2179" s="63">
        <f t="shared" si="487"/>
        <v>9.7705253791329838</v>
      </c>
      <c r="BJ2179" s="63">
        <f t="shared" si="487"/>
        <v>9.8039400735741484</v>
      </c>
      <c r="BK2179" s="63">
        <f t="shared" si="487"/>
        <v>9.7452814473518927</v>
      </c>
      <c r="BL2179" s="63">
        <f t="shared" si="487"/>
        <v>9.8491703599934741</v>
      </c>
      <c r="BM2179" s="63">
        <f t="shared" si="487"/>
        <v>9.6676216473938421</v>
      </c>
      <c r="BN2179" s="63">
        <f t="shared" si="485"/>
        <v>9.9950024885659339</v>
      </c>
      <c r="BO2179" s="63"/>
      <c r="BP2179" s="63"/>
    </row>
    <row r="2180" spans="27:68" x14ac:dyDescent="0.2">
      <c r="AA2180" s="217">
        <f t="shared" si="464"/>
        <v>-8.7334910939675485E-3</v>
      </c>
      <c r="AB2180" s="218">
        <f t="shared" si="465"/>
        <v>8.7334910939675485E-3</v>
      </c>
      <c r="AC2180" s="218">
        <f t="shared" si="466"/>
        <v>0</v>
      </c>
      <c r="AD2180" s="219">
        <f t="shared" si="467"/>
        <v>0</v>
      </c>
      <c r="AH2180" s="15">
        <f t="shared" si="468"/>
        <v>-2.9058447674383151E-2</v>
      </c>
      <c r="AI2180" s="15">
        <f t="shared" si="469"/>
        <v>0.86784475089518831</v>
      </c>
      <c r="AJ2180" s="15">
        <f t="shared" si="470"/>
        <v>-0.34557801426238927</v>
      </c>
      <c r="AK2180" s="15">
        <f t="shared" si="471"/>
        <v>-0.57281307343954613</v>
      </c>
      <c r="AL2180" s="15">
        <f t="shared" si="472"/>
        <v>-1.797541498954438</v>
      </c>
      <c r="AM2180" s="15">
        <f t="shared" si="473"/>
        <v>-1.2569818375265711</v>
      </c>
      <c r="AN2180" s="63">
        <f t="shared" si="486"/>
        <v>11.427189962028823</v>
      </c>
      <c r="AO2180" s="63">
        <f t="shared" si="486"/>
        <v>11.427367754312771</v>
      </c>
      <c r="AP2180" s="63">
        <f t="shared" si="486"/>
        <v>11.428089863368749</v>
      </c>
      <c r="AQ2180" s="63">
        <f t="shared" si="486"/>
        <v>11.431011199874796</v>
      </c>
      <c r="AR2180" s="63">
        <f t="shared" si="486"/>
        <v>11.442647265439536</v>
      </c>
      <c r="AS2180" s="63">
        <f t="shared" si="486"/>
        <v>11.486445582434989</v>
      </c>
      <c r="AT2180" s="63">
        <f t="shared" si="486"/>
        <v>11.626608381821566</v>
      </c>
      <c r="AU2180" s="63">
        <f t="shared" si="474"/>
        <v>11.961094544128683</v>
      </c>
      <c r="AV2180" s="217">
        <f t="shared" si="475"/>
        <v>-1.1469132254240177E-2</v>
      </c>
      <c r="AW2180" s="218">
        <f t="shared" si="476"/>
        <v>-9999</v>
      </c>
      <c r="AX2180" s="219">
        <f t="shared" si="477"/>
        <v>0</v>
      </c>
      <c r="AY2180" s="218">
        <f t="shared" si="478"/>
        <v>-9999</v>
      </c>
      <c r="AZ2180" s="63"/>
      <c r="BA2180" s="15">
        <f t="shared" si="479"/>
        <v>-2.7356411602726298E-3</v>
      </c>
      <c r="BB2180" s="15">
        <f t="shared" si="480"/>
        <v>0.4029668420013125</v>
      </c>
      <c r="BC2180" s="15">
        <f t="shared" si="481"/>
        <v>-0.61751157847624083</v>
      </c>
      <c r="BD2180" s="15">
        <f t="shared" si="482"/>
        <v>-0.10652366954492806</v>
      </c>
      <c r="BE2180" s="15">
        <f t="shared" si="483"/>
        <v>-2.965028905258007</v>
      </c>
      <c r="BF2180" s="15">
        <f t="shared" si="484"/>
        <v>-11.297910949131783</v>
      </c>
      <c r="BG2180" s="63">
        <f t="shared" si="487"/>
        <v>9.7786993762034928</v>
      </c>
      <c r="BH2180" s="63">
        <f t="shared" si="487"/>
        <v>9.7894726175737006</v>
      </c>
      <c r="BI2180" s="63">
        <f t="shared" si="487"/>
        <v>9.7705253791329838</v>
      </c>
      <c r="BJ2180" s="63">
        <f t="shared" si="487"/>
        <v>9.8039400735741484</v>
      </c>
      <c r="BK2180" s="63">
        <f t="shared" si="487"/>
        <v>9.7452814473518927</v>
      </c>
      <c r="BL2180" s="63">
        <f t="shared" si="487"/>
        <v>9.8491703599934741</v>
      </c>
      <c r="BM2180" s="63">
        <f t="shared" si="487"/>
        <v>9.6676216473938421</v>
      </c>
      <c r="BN2180" s="63">
        <f t="shared" si="485"/>
        <v>9.9950024885659339</v>
      </c>
      <c r="BO2180" s="63"/>
      <c r="BP2180" s="63"/>
    </row>
    <row r="2181" spans="27:68" x14ac:dyDescent="0.2">
      <c r="AA2181" s="217">
        <f t="shared" si="464"/>
        <v>-8.7334910939675485E-3</v>
      </c>
      <c r="AB2181" s="218">
        <f t="shared" si="465"/>
        <v>8.7334910939675485E-3</v>
      </c>
      <c r="AC2181" s="218">
        <f t="shared" si="466"/>
        <v>0</v>
      </c>
      <c r="AD2181" s="219">
        <f t="shared" si="467"/>
        <v>0</v>
      </c>
      <c r="AH2181" s="15">
        <f t="shared" si="468"/>
        <v>-2.9058447674383151E-2</v>
      </c>
      <c r="AI2181" s="15">
        <f t="shared" si="469"/>
        <v>0.86784475089518831</v>
      </c>
      <c r="AJ2181" s="15">
        <f t="shared" si="470"/>
        <v>-0.34557801426238927</v>
      </c>
      <c r="AK2181" s="15">
        <f t="shared" si="471"/>
        <v>-0.57281307343954613</v>
      </c>
      <c r="AL2181" s="15">
        <f t="shared" si="472"/>
        <v>-1.797541498954438</v>
      </c>
      <c r="AM2181" s="15">
        <f t="shared" si="473"/>
        <v>-1.2569818375265711</v>
      </c>
      <c r="AN2181" s="63">
        <f t="shared" ref="AN2181:AT2190" si="488">$AU2181+$AB$7*SIN(AO2181)</f>
        <v>11.427189962028823</v>
      </c>
      <c r="AO2181" s="63">
        <f t="shared" si="488"/>
        <v>11.427367754312771</v>
      </c>
      <c r="AP2181" s="63">
        <f t="shared" si="488"/>
        <v>11.428089863368749</v>
      </c>
      <c r="AQ2181" s="63">
        <f t="shared" si="488"/>
        <v>11.431011199874796</v>
      </c>
      <c r="AR2181" s="63">
        <f t="shared" si="488"/>
        <v>11.442647265439536</v>
      </c>
      <c r="AS2181" s="63">
        <f t="shared" si="488"/>
        <v>11.486445582434989</v>
      </c>
      <c r="AT2181" s="63">
        <f t="shared" si="488"/>
        <v>11.626608381821566</v>
      </c>
      <c r="AU2181" s="63">
        <f t="shared" si="474"/>
        <v>11.961094544128683</v>
      </c>
      <c r="AV2181" s="217">
        <f t="shared" si="475"/>
        <v>-1.1469132254240177E-2</v>
      </c>
      <c r="AW2181" s="218">
        <f t="shared" si="476"/>
        <v>-9999</v>
      </c>
      <c r="AX2181" s="219">
        <f t="shared" si="477"/>
        <v>0</v>
      </c>
      <c r="AY2181" s="218">
        <f t="shared" si="478"/>
        <v>-9999</v>
      </c>
      <c r="AZ2181" s="63"/>
      <c r="BA2181" s="15">
        <f t="shared" si="479"/>
        <v>-2.7356411602726298E-3</v>
      </c>
      <c r="BB2181" s="15">
        <f t="shared" si="480"/>
        <v>0.4029668420013125</v>
      </c>
      <c r="BC2181" s="15">
        <f t="shared" si="481"/>
        <v>-0.61751157847624083</v>
      </c>
      <c r="BD2181" s="15">
        <f t="shared" si="482"/>
        <v>-0.10652366954492806</v>
      </c>
      <c r="BE2181" s="15">
        <f t="shared" si="483"/>
        <v>-2.965028905258007</v>
      </c>
      <c r="BF2181" s="15">
        <f t="shared" si="484"/>
        <v>-11.297910949131783</v>
      </c>
      <c r="BG2181" s="63">
        <f t="shared" ref="BG2181:BM2190" si="489">$BN2181+$BB$7*SIN(BH2181)</f>
        <v>9.7786993762034928</v>
      </c>
      <c r="BH2181" s="63">
        <f t="shared" si="489"/>
        <v>9.7894726175737006</v>
      </c>
      <c r="BI2181" s="63">
        <f t="shared" si="489"/>
        <v>9.7705253791329838</v>
      </c>
      <c r="BJ2181" s="63">
        <f t="shared" si="489"/>
        <v>9.8039400735741484</v>
      </c>
      <c r="BK2181" s="63">
        <f t="shared" si="489"/>
        <v>9.7452814473518927</v>
      </c>
      <c r="BL2181" s="63">
        <f t="shared" si="489"/>
        <v>9.8491703599934741</v>
      </c>
      <c r="BM2181" s="63">
        <f t="shared" si="489"/>
        <v>9.6676216473938421</v>
      </c>
      <c r="BN2181" s="63">
        <f t="shared" si="485"/>
        <v>9.9950024885659339</v>
      </c>
      <c r="BO2181" s="63"/>
      <c r="BP2181" s="63"/>
    </row>
    <row r="2182" spans="27:68" x14ac:dyDescent="0.2">
      <c r="AA2182" s="217">
        <f t="shared" si="464"/>
        <v>-8.7334910939675485E-3</v>
      </c>
      <c r="AB2182" s="218">
        <f t="shared" si="465"/>
        <v>8.7334910939675485E-3</v>
      </c>
      <c r="AC2182" s="218">
        <f t="shared" si="466"/>
        <v>0</v>
      </c>
      <c r="AD2182" s="219">
        <f t="shared" si="467"/>
        <v>0</v>
      </c>
      <c r="AH2182" s="15">
        <f t="shared" si="468"/>
        <v>-2.9058447674383151E-2</v>
      </c>
      <c r="AI2182" s="15">
        <f t="shared" si="469"/>
        <v>0.86784475089518831</v>
      </c>
      <c r="AJ2182" s="15">
        <f t="shared" si="470"/>
        <v>-0.34557801426238927</v>
      </c>
      <c r="AK2182" s="15">
        <f t="shared" si="471"/>
        <v>-0.57281307343954613</v>
      </c>
      <c r="AL2182" s="15">
        <f t="shared" si="472"/>
        <v>-1.797541498954438</v>
      </c>
      <c r="AM2182" s="15">
        <f t="shared" si="473"/>
        <v>-1.2569818375265711</v>
      </c>
      <c r="AN2182" s="63">
        <f t="shared" si="488"/>
        <v>11.427189962028823</v>
      </c>
      <c r="AO2182" s="63">
        <f t="shared" si="488"/>
        <v>11.427367754312771</v>
      </c>
      <c r="AP2182" s="63">
        <f t="shared" si="488"/>
        <v>11.428089863368749</v>
      </c>
      <c r="AQ2182" s="63">
        <f t="shared" si="488"/>
        <v>11.431011199874796</v>
      </c>
      <c r="AR2182" s="63">
        <f t="shared" si="488"/>
        <v>11.442647265439536</v>
      </c>
      <c r="AS2182" s="63">
        <f t="shared" si="488"/>
        <v>11.486445582434989</v>
      </c>
      <c r="AT2182" s="63">
        <f t="shared" si="488"/>
        <v>11.626608381821566</v>
      </c>
      <c r="AU2182" s="63">
        <f t="shared" si="474"/>
        <v>11.961094544128683</v>
      </c>
      <c r="AV2182" s="217">
        <f t="shared" si="475"/>
        <v>-1.1469132254240177E-2</v>
      </c>
      <c r="AW2182" s="218">
        <f t="shared" si="476"/>
        <v>-9999</v>
      </c>
      <c r="AX2182" s="219">
        <f t="shared" si="477"/>
        <v>0</v>
      </c>
      <c r="AY2182" s="218">
        <f t="shared" si="478"/>
        <v>-9999</v>
      </c>
      <c r="AZ2182" s="63"/>
      <c r="BA2182" s="15">
        <f t="shared" si="479"/>
        <v>-2.7356411602726298E-3</v>
      </c>
      <c r="BB2182" s="15">
        <f t="shared" si="480"/>
        <v>0.4029668420013125</v>
      </c>
      <c r="BC2182" s="15">
        <f t="shared" si="481"/>
        <v>-0.61751157847624083</v>
      </c>
      <c r="BD2182" s="15">
        <f t="shared" si="482"/>
        <v>-0.10652366954492806</v>
      </c>
      <c r="BE2182" s="15">
        <f t="shared" si="483"/>
        <v>-2.965028905258007</v>
      </c>
      <c r="BF2182" s="15">
        <f t="shared" si="484"/>
        <v>-11.297910949131783</v>
      </c>
      <c r="BG2182" s="63">
        <f t="shared" si="489"/>
        <v>9.7786993762034928</v>
      </c>
      <c r="BH2182" s="63">
        <f t="shared" si="489"/>
        <v>9.7894726175737006</v>
      </c>
      <c r="BI2182" s="63">
        <f t="shared" si="489"/>
        <v>9.7705253791329838</v>
      </c>
      <c r="BJ2182" s="63">
        <f t="shared" si="489"/>
        <v>9.8039400735741484</v>
      </c>
      <c r="BK2182" s="63">
        <f t="shared" si="489"/>
        <v>9.7452814473518927</v>
      </c>
      <c r="BL2182" s="63">
        <f t="shared" si="489"/>
        <v>9.8491703599934741</v>
      </c>
      <c r="BM2182" s="63">
        <f t="shared" si="489"/>
        <v>9.6676216473938421</v>
      </c>
      <c r="BN2182" s="63">
        <f t="shared" si="485"/>
        <v>9.9950024885659339</v>
      </c>
      <c r="BO2182" s="63"/>
      <c r="BP2182" s="63"/>
    </row>
    <row r="2183" spans="27:68" x14ac:dyDescent="0.2">
      <c r="AA2183" s="217">
        <f t="shared" si="464"/>
        <v>-8.7334910939675485E-3</v>
      </c>
      <c r="AB2183" s="218">
        <f t="shared" si="465"/>
        <v>8.7334910939675485E-3</v>
      </c>
      <c r="AC2183" s="218">
        <f t="shared" si="466"/>
        <v>0</v>
      </c>
      <c r="AD2183" s="219">
        <f t="shared" si="467"/>
        <v>0</v>
      </c>
      <c r="AH2183" s="15">
        <f t="shared" si="468"/>
        <v>-2.9058447674383151E-2</v>
      </c>
      <c r="AI2183" s="15">
        <f t="shared" si="469"/>
        <v>0.86784475089518831</v>
      </c>
      <c r="AJ2183" s="15">
        <f t="shared" si="470"/>
        <v>-0.34557801426238927</v>
      </c>
      <c r="AK2183" s="15">
        <f t="shared" si="471"/>
        <v>-0.57281307343954613</v>
      </c>
      <c r="AL2183" s="15">
        <f t="shared" si="472"/>
        <v>-1.797541498954438</v>
      </c>
      <c r="AM2183" s="15">
        <f t="shared" si="473"/>
        <v>-1.2569818375265711</v>
      </c>
      <c r="AN2183" s="63">
        <f t="shared" si="488"/>
        <v>11.427189962028823</v>
      </c>
      <c r="AO2183" s="63">
        <f t="shared" si="488"/>
        <v>11.427367754312771</v>
      </c>
      <c r="AP2183" s="63">
        <f t="shared" si="488"/>
        <v>11.428089863368749</v>
      </c>
      <c r="AQ2183" s="63">
        <f t="shared" si="488"/>
        <v>11.431011199874796</v>
      </c>
      <c r="AR2183" s="63">
        <f t="shared" si="488"/>
        <v>11.442647265439536</v>
      </c>
      <c r="AS2183" s="63">
        <f t="shared" si="488"/>
        <v>11.486445582434989</v>
      </c>
      <c r="AT2183" s="63">
        <f t="shared" si="488"/>
        <v>11.626608381821566</v>
      </c>
      <c r="AU2183" s="63">
        <f t="shared" si="474"/>
        <v>11.961094544128683</v>
      </c>
      <c r="AV2183" s="217">
        <f t="shared" si="475"/>
        <v>-1.1469132254240177E-2</v>
      </c>
      <c r="AW2183" s="218">
        <f t="shared" si="476"/>
        <v>-9999</v>
      </c>
      <c r="AX2183" s="219">
        <f t="shared" si="477"/>
        <v>0</v>
      </c>
      <c r="AY2183" s="218">
        <f t="shared" si="478"/>
        <v>-9999</v>
      </c>
      <c r="AZ2183" s="63"/>
      <c r="BA2183" s="15">
        <f t="shared" si="479"/>
        <v>-2.7356411602726298E-3</v>
      </c>
      <c r="BB2183" s="15">
        <f t="shared" si="480"/>
        <v>0.4029668420013125</v>
      </c>
      <c r="BC2183" s="15">
        <f t="shared" si="481"/>
        <v>-0.61751157847624083</v>
      </c>
      <c r="BD2183" s="15">
        <f t="shared" si="482"/>
        <v>-0.10652366954492806</v>
      </c>
      <c r="BE2183" s="15">
        <f t="shared" si="483"/>
        <v>-2.965028905258007</v>
      </c>
      <c r="BF2183" s="15">
        <f t="shared" si="484"/>
        <v>-11.297910949131783</v>
      </c>
      <c r="BG2183" s="63">
        <f t="shared" si="489"/>
        <v>9.7786993762034928</v>
      </c>
      <c r="BH2183" s="63">
        <f t="shared" si="489"/>
        <v>9.7894726175737006</v>
      </c>
      <c r="BI2183" s="63">
        <f t="shared" si="489"/>
        <v>9.7705253791329838</v>
      </c>
      <c r="BJ2183" s="63">
        <f t="shared" si="489"/>
        <v>9.8039400735741484</v>
      </c>
      <c r="BK2183" s="63">
        <f t="shared" si="489"/>
        <v>9.7452814473518927</v>
      </c>
      <c r="BL2183" s="63">
        <f t="shared" si="489"/>
        <v>9.8491703599934741</v>
      </c>
      <c r="BM2183" s="63">
        <f t="shared" si="489"/>
        <v>9.6676216473938421</v>
      </c>
      <c r="BN2183" s="63">
        <f t="shared" si="485"/>
        <v>9.9950024885659339</v>
      </c>
      <c r="BO2183" s="63"/>
      <c r="BP2183" s="63"/>
    </row>
    <row r="2184" spans="27:68" x14ac:dyDescent="0.2">
      <c r="AA2184" s="217">
        <f t="shared" si="464"/>
        <v>-8.7334910939675485E-3</v>
      </c>
      <c r="AB2184" s="218">
        <f t="shared" si="465"/>
        <v>8.7334910939675485E-3</v>
      </c>
      <c r="AC2184" s="218">
        <f t="shared" si="466"/>
        <v>0</v>
      </c>
      <c r="AD2184" s="219">
        <f t="shared" si="467"/>
        <v>0</v>
      </c>
      <c r="AH2184" s="15">
        <f t="shared" si="468"/>
        <v>-2.9058447674383151E-2</v>
      </c>
      <c r="AI2184" s="15">
        <f t="shared" si="469"/>
        <v>0.86784475089518831</v>
      </c>
      <c r="AJ2184" s="15">
        <f t="shared" si="470"/>
        <v>-0.34557801426238927</v>
      </c>
      <c r="AK2184" s="15">
        <f t="shared" si="471"/>
        <v>-0.57281307343954613</v>
      </c>
      <c r="AL2184" s="15">
        <f t="shared" si="472"/>
        <v>-1.797541498954438</v>
      </c>
      <c r="AM2184" s="15">
        <f t="shared" si="473"/>
        <v>-1.2569818375265711</v>
      </c>
      <c r="AN2184" s="63">
        <f t="shared" si="488"/>
        <v>11.427189962028823</v>
      </c>
      <c r="AO2184" s="63">
        <f t="shared" si="488"/>
        <v>11.427367754312771</v>
      </c>
      <c r="AP2184" s="63">
        <f t="shared" si="488"/>
        <v>11.428089863368749</v>
      </c>
      <c r="AQ2184" s="63">
        <f t="shared" si="488"/>
        <v>11.431011199874796</v>
      </c>
      <c r="AR2184" s="63">
        <f t="shared" si="488"/>
        <v>11.442647265439536</v>
      </c>
      <c r="AS2184" s="63">
        <f t="shared" si="488"/>
        <v>11.486445582434989</v>
      </c>
      <c r="AT2184" s="63">
        <f t="shared" si="488"/>
        <v>11.626608381821566</v>
      </c>
      <c r="AU2184" s="63">
        <f t="shared" si="474"/>
        <v>11.961094544128683</v>
      </c>
      <c r="AV2184" s="217">
        <f t="shared" si="475"/>
        <v>-1.1469132254240177E-2</v>
      </c>
      <c r="AW2184" s="218">
        <f t="shared" si="476"/>
        <v>-9999</v>
      </c>
      <c r="AX2184" s="219">
        <f t="shared" si="477"/>
        <v>0</v>
      </c>
      <c r="AY2184" s="218">
        <f t="shared" si="478"/>
        <v>-9999</v>
      </c>
      <c r="AZ2184" s="63"/>
      <c r="BA2184" s="15">
        <f t="shared" si="479"/>
        <v>-2.7356411602726298E-3</v>
      </c>
      <c r="BB2184" s="15">
        <f t="shared" si="480"/>
        <v>0.4029668420013125</v>
      </c>
      <c r="BC2184" s="15">
        <f t="shared" si="481"/>
        <v>-0.61751157847624083</v>
      </c>
      <c r="BD2184" s="15">
        <f t="shared" si="482"/>
        <v>-0.10652366954492806</v>
      </c>
      <c r="BE2184" s="15">
        <f t="shared" si="483"/>
        <v>-2.965028905258007</v>
      </c>
      <c r="BF2184" s="15">
        <f t="shared" si="484"/>
        <v>-11.297910949131783</v>
      </c>
      <c r="BG2184" s="63">
        <f t="shared" si="489"/>
        <v>9.7786993762034928</v>
      </c>
      <c r="BH2184" s="63">
        <f t="shared" si="489"/>
        <v>9.7894726175737006</v>
      </c>
      <c r="BI2184" s="63">
        <f t="shared" si="489"/>
        <v>9.7705253791329838</v>
      </c>
      <c r="BJ2184" s="63">
        <f t="shared" si="489"/>
        <v>9.8039400735741484</v>
      </c>
      <c r="BK2184" s="63">
        <f t="shared" si="489"/>
        <v>9.7452814473518927</v>
      </c>
      <c r="BL2184" s="63">
        <f t="shared" si="489"/>
        <v>9.8491703599934741</v>
      </c>
      <c r="BM2184" s="63">
        <f t="shared" si="489"/>
        <v>9.6676216473938421</v>
      </c>
      <c r="BN2184" s="63">
        <f t="shared" si="485"/>
        <v>9.9950024885659339</v>
      </c>
      <c r="BO2184" s="63"/>
      <c r="BP2184" s="63"/>
    </row>
    <row r="2185" spans="27:68" x14ac:dyDescent="0.2">
      <c r="AA2185" s="217">
        <f t="shared" si="464"/>
        <v>-8.7334910939675485E-3</v>
      </c>
      <c r="AB2185" s="218">
        <f t="shared" si="465"/>
        <v>8.7334910939675485E-3</v>
      </c>
      <c r="AC2185" s="218">
        <f t="shared" si="466"/>
        <v>0</v>
      </c>
      <c r="AD2185" s="219">
        <f t="shared" si="467"/>
        <v>0</v>
      </c>
      <c r="AH2185" s="15">
        <f t="shared" si="468"/>
        <v>-2.9058447674383151E-2</v>
      </c>
      <c r="AI2185" s="15">
        <f t="shared" si="469"/>
        <v>0.86784475089518831</v>
      </c>
      <c r="AJ2185" s="15">
        <f t="shared" si="470"/>
        <v>-0.34557801426238927</v>
      </c>
      <c r="AK2185" s="15">
        <f t="shared" si="471"/>
        <v>-0.57281307343954613</v>
      </c>
      <c r="AL2185" s="15">
        <f t="shared" si="472"/>
        <v>-1.797541498954438</v>
      </c>
      <c r="AM2185" s="15">
        <f t="shared" si="473"/>
        <v>-1.2569818375265711</v>
      </c>
      <c r="AN2185" s="63">
        <f t="shared" si="488"/>
        <v>11.427189962028823</v>
      </c>
      <c r="AO2185" s="63">
        <f t="shared" si="488"/>
        <v>11.427367754312771</v>
      </c>
      <c r="AP2185" s="63">
        <f t="shared" si="488"/>
        <v>11.428089863368749</v>
      </c>
      <c r="AQ2185" s="63">
        <f t="shared" si="488"/>
        <v>11.431011199874796</v>
      </c>
      <c r="AR2185" s="63">
        <f t="shared" si="488"/>
        <v>11.442647265439536</v>
      </c>
      <c r="AS2185" s="63">
        <f t="shared" si="488"/>
        <v>11.486445582434989</v>
      </c>
      <c r="AT2185" s="63">
        <f t="shared" si="488"/>
        <v>11.626608381821566</v>
      </c>
      <c r="AU2185" s="63">
        <f t="shared" si="474"/>
        <v>11.961094544128683</v>
      </c>
      <c r="AV2185" s="217">
        <f t="shared" si="475"/>
        <v>-1.1469132254240177E-2</v>
      </c>
      <c r="AW2185" s="218">
        <f t="shared" si="476"/>
        <v>-9999</v>
      </c>
      <c r="AX2185" s="219">
        <f t="shared" si="477"/>
        <v>0</v>
      </c>
      <c r="AY2185" s="218">
        <f t="shared" si="478"/>
        <v>-9999</v>
      </c>
      <c r="AZ2185" s="63"/>
      <c r="BA2185" s="15">
        <f t="shared" si="479"/>
        <v>-2.7356411602726298E-3</v>
      </c>
      <c r="BB2185" s="15">
        <f t="shared" si="480"/>
        <v>0.4029668420013125</v>
      </c>
      <c r="BC2185" s="15">
        <f t="shared" si="481"/>
        <v>-0.61751157847624083</v>
      </c>
      <c r="BD2185" s="15">
        <f t="shared" si="482"/>
        <v>-0.10652366954492806</v>
      </c>
      <c r="BE2185" s="15">
        <f t="shared" si="483"/>
        <v>-2.965028905258007</v>
      </c>
      <c r="BF2185" s="15">
        <f t="shared" si="484"/>
        <v>-11.297910949131783</v>
      </c>
      <c r="BG2185" s="63">
        <f t="shared" si="489"/>
        <v>9.7786993762034928</v>
      </c>
      <c r="BH2185" s="63">
        <f t="shared" si="489"/>
        <v>9.7894726175737006</v>
      </c>
      <c r="BI2185" s="63">
        <f t="shared" si="489"/>
        <v>9.7705253791329838</v>
      </c>
      <c r="BJ2185" s="63">
        <f t="shared" si="489"/>
        <v>9.8039400735741484</v>
      </c>
      <c r="BK2185" s="63">
        <f t="shared" si="489"/>
        <v>9.7452814473518927</v>
      </c>
      <c r="BL2185" s="63">
        <f t="shared" si="489"/>
        <v>9.8491703599934741</v>
      </c>
      <c r="BM2185" s="63">
        <f t="shared" si="489"/>
        <v>9.6676216473938421</v>
      </c>
      <c r="BN2185" s="63">
        <f t="shared" si="485"/>
        <v>9.9950024885659339</v>
      </c>
      <c r="BO2185" s="63"/>
      <c r="BP2185" s="63"/>
    </row>
    <row r="2186" spans="27:68" x14ac:dyDescent="0.2">
      <c r="AA2186" s="217">
        <f t="shared" si="464"/>
        <v>-8.7334910939675485E-3</v>
      </c>
      <c r="AB2186" s="218">
        <f t="shared" si="465"/>
        <v>8.7334910939675485E-3</v>
      </c>
      <c r="AC2186" s="218">
        <f t="shared" si="466"/>
        <v>0</v>
      </c>
      <c r="AD2186" s="219">
        <f t="shared" si="467"/>
        <v>0</v>
      </c>
      <c r="AH2186" s="15">
        <f t="shared" si="468"/>
        <v>-2.9058447674383151E-2</v>
      </c>
      <c r="AI2186" s="15">
        <f t="shared" si="469"/>
        <v>0.86784475089518831</v>
      </c>
      <c r="AJ2186" s="15">
        <f t="shared" si="470"/>
        <v>-0.34557801426238927</v>
      </c>
      <c r="AK2186" s="15">
        <f t="shared" si="471"/>
        <v>-0.57281307343954613</v>
      </c>
      <c r="AL2186" s="15">
        <f t="shared" si="472"/>
        <v>-1.797541498954438</v>
      </c>
      <c r="AM2186" s="15">
        <f t="shared" si="473"/>
        <v>-1.2569818375265711</v>
      </c>
      <c r="AN2186" s="63">
        <f t="shared" si="488"/>
        <v>11.427189962028823</v>
      </c>
      <c r="AO2186" s="63">
        <f t="shared" si="488"/>
        <v>11.427367754312771</v>
      </c>
      <c r="AP2186" s="63">
        <f t="shared" si="488"/>
        <v>11.428089863368749</v>
      </c>
      <c r="AQ2186" s="63">
        <f t="shared" si="488"/>
        <v>11.431011199874796</v>
      </c>
      <c r="AR2186" s="63">
        <f t="shared" si="488"/>
        <v>11.442647265439536</v>
      </c>
      <c r="AS2186" s="63">
        <f t="shared" si="488"/>
        <v>11.486445582434989</v>
      </c>
      <c r="AT2186" s="63">
        <f t="shared" si="488"/>
        <v>11.626608381821566</v>
      </c>
      <c r="AU2186" s="63">
        <f t="shared" si="474"/>
        <v>11.961094544128683</v>
      </c>
      <c r="AV2186" s="217">
        <f t="shared" si="475"/>
        <v>-1.1469132254240177E-2</v>
      </c>
      <c r="AW2186" s="218">
        <f t="shared" si="476"/>
        <v>-9999</v>
      </c>
      <c r="AX2186" s="219">
        <f t="shared" si="477"/>
        <v>0</v>
      </c>
      <c r="AY2186" s="218">
        <f t="shared" si="478"/>
        <v>-9999</v>
      </c>
      <c r="AZ2186" s="63"/>
      <c r="BA2186" s="15">
        <f t="shared" si="479"/>
        <v>-2.7356411602726298E-3</v>
      </c>
      <c r="BB2186" s="15">
        <f t="shared" si="480"/>
        <v>0.4029668420013125</v>
      </c>
      <c r="BC2186" s="15">
        <f t="shared" si="481"/>
        <v>-0.61751157847624083</v>
      </c>
      <c r="BD2186" s="15">
        <f t="shared" si="482"/>
        <v>-0.10652366954492806</v>
      </c>
      <c r="BE2186" s="15">
        <f t="shared" si="483"/>
        <v>-2.965028905258007</v>
      </c>
      <c r="BF2186" s="15">
        <f t="shared" si="484"/>
        <v>-11.297910949131783</v>
      </c>
      <c r="BG2186" s="63">
        <f t="shared" si="489"/>
        <v>9.7786993762034928</v>
      </c>
      <c r="BH2186" s="63">
        <f t="shared" si="489"/>
        <v>9.7894726175737006</v>
      </c>
      <c r="BI2186" s="63">
        <f t="shared" si="489"/>
        <v>9.7705253791329838</v>
      </c>
      <c r="BJ2186" s="63">
        <f t="shared" si="489"/>
        <v>9.8039400735741484</v>
      </c>
      <c r="BK2186" s="63">
        <f t="shared" si="489"/>
        <v>9.7452814473518927</v>
      </c>
      <c r="BL2186" s="63">
        <f t="shared" si="489"/>
        <v>9.8491703599934741</v>
      </c>
      <c r="BM2186" s="63">
        <f t="shared" si="489"/>
        <v>9.6676216473938421</v>
      </c>
      <c r="BN2186" s="63">
        <f t="shared" si="485"/>
        <v>9.9950024885659339</v>
      </c>
      <c r="BO2186" s="63"/>
      <c r="BP2186" s="63"/>
    </row>
    <row r="2187" spans="27:68" x14ac:dyDescent="0.2">
      <c r="AA2187" s="217">
        <f t="shared" si="464"/>
        <v>-8.7334910939675485E-3</v>
      </c>
      <c r="AB2187" s="218">
        <f t="shared" si="465"/>
        <v>8.7334910939675485E-3</v>
      </c>
      <c r="AC2187" s="218">
        <f t="shared" si="466"/>
        <v>0</v>
      </c>
      <c r="AD2187" s="219">
        <f t="shared" si="467"/>
        <v>0</v>
      </c>
      <c r="AH2187" s="15">
        <f t="shared" si="468"/>
        <v>-2.9058447674383151E-2</v>
      </c>
      <c r="AI2187" s="15">
        <f t="shared" si="469"/>
        <v>0.86784475089518831</v>
      </c>
      <c r="AJ2187" s="15">
        <f t="shared" si="470"/>
        <v>-0.34557801426238927</v>
      </c>
      <c r="AK2187" s="15">
        <f t="shared" si="471"/>
        <v>-0.57281307343954613</v>
      </c>
      <c r="AL2187" s="15">
        <f t="shared" si="472"/>
        <v>-1.797541498954438</v>
      </c>
      <c r="AM2187" s="15">
        <f t="shared" si="473"/>
        <v>-1.2569818375265711</v>
      </c>
      <c r="AN2187" s="63">
        <f t="shared" si="488"/>
        <v>11.427189962028823</v>
      </c>
      <c r="AO2187" s="63">
        <f t="shared" si="488"/>
        <v>11.427367754312771</v>
      </c>
      <c r="AP2187" s="63">
        <f t="shared" si="488"/>
        <v>11.428089863368749</v>
      </c>
      <c r="AQ2187" s="63">
        <f t="shared" si="488"/>
        <v>11.431011199874796</v>
      </c>
      <c r="AR2187" s="63">
        <f t="shared" si="488"/>
        <v>11.442647265439536</v>
      </c>
      <c r="AS2187" s="63">
        <f t="shared" si="488"/>
        <v>11.486445582434989</v>
      </c>
      <c r="AT2187" s="63">
        <f t="shared" si="488"/>
        <v>11.626608381821566</v>
      </c>
      <c r="AU2187" s="63">
        <f t="shared" si="474"/>
        <v>11.961094544128683</v>
      </c>
      <c r="AV2187" s="217">
        <f t="shared" si="475"/>
        <v>-1.1469132254240177E-2</v>
      </c>
      <c r="AW2187" s="218">
        <f t="shared" si="476"/>
        <v>-9999</v>
      </c>
      <c r="AX2187" s="219">
        <f t="shared" si="477"/>
        <v>0</v>
      </c>
      <c r="AY2187" s="218">
        <f t="shared" si="478"/>
        <v>-9999</v>
      </c>
      <c r="AZ2187" s="63"/>
      <c r="BA2187" s="15">
        <f t="shared" si="479"/>
        <v>-2.7356411602726298E-3</v>
      </c>
      <c r="BB2187" s="15">
        <f t="shared" si="480"/>
        <v>0.4029668420013125</v>
      </c>
      <c r="BC2187" s="15">
        <f t="shared" si="481"/>
        <v>-0.61751157847624083</v>
      </c>
      <c r="BD2187" s="15">
        <f t="shared" si="482"/>
        <v>-0.10652366954492806</v>
      </c>
      <c r="BE2187" s="15">
        <f t="shared" si="483"/>
        <v>-2.965028905258007</v>
      </c>
      <c r="BF2187" s="15">
        <f t="shared" si="484"/>
        <v>-11.297910949131783</v>
      </c>
      <c r="BG2187" s="63">
        <f t="shared" si="489"/>
        <v>9.7786993762034928</v>
      </c>
      <c r="BH2187" s="63">
        <f t="shared" si="489"/>
        <v>9.7894726175737006</v>
      </c>
      <c r="BI2187" s="63">
        <f t="shared" si="489"/>
        <v>9.7705253791329838</v>
      </c>
      <c r="BJ2187" s="63">
        <f t="shared" si="489"/>
        <v>9.8039400735741484</v>
      </c>
      <c r="BK2187" s="63">
        <f t="shared" si="489"/>
        <v>9.7452814473518927</v>
      </c>
      <c r="BL2187" s="63">
        <f t="shared" si="489"/>
        <v>9.8491703599934741</v>
      </c>
      <c r="BM2187" s="63">
        <f t="shared" si="489"/>
        <v>9.6676216473938421</v>
      </c>
      <c r="BN2187" s="63">
        <f t="shared" si="485"/>
        <v>9.9950024885659339</v>
      </c>
      <c r="BO2187" s="63"/>
      <c r="BP2187" s="63"/>
    </row>
    <row r="2188" spans="27:68" x14ac:dyDescent="0.2">
      <c r="AA2188" s="217">
        <f t="shared" si="464"/>
        <v>-8.7334910939675485E-3</v>
      </c>
      <c r="AB2188" s="218">
        <f t="shared" si="465"/>
        <v>8.7334910939675485E-3</v>
      </c>
      <c r="AC2188" s="218">
        <f t="shared" si="466"/>
        <v>0</v>
      </c>
      <c r="AD2188" s="219">
        <f t="shared" si="467"/>
        <v>0</v>
      </c>
      <c r="AH2188" s="15">
        <f t="shared" si="468"/>
        <v>-2.9058447674383151E-2</v>
      </c>
      <c r="AI2188" s="15">
        <f t="shared" si="469"/>
        <v>0.86784475089518831</v>
      </c>
      <c r="AJ2188" s="15">
        <f t="shared" si="470"/>
        <v>-0.34557801426238927</v>
      </c>
      <c r="AK2188" s="15">
        <f t="shared" si="471"/>
        <v>-0.57281307343954613</v>
      </c>
      <c r="AL2188" s="15">
        <f t="shared" si="472"/>
        <v>-1.797541498954438</v>
      </c>
      <c r="AM2188" s="15">
        <f t="shared" si="473"/>
        <v>-1.2569818375265711</v>
      </c>
      <c r="AN2188" s="63">
        <f t="shared" si="488"/>
        <v>11.427189962028823</v>
      </c>
      <c r="AO2188" s="63">
        <f t="shared" si="488"/>
        <v>11.427367754312771</v>
      </c>
      <c r="AP2188" s="63">
        <f t="shared" si="488"/>
        <v>11.428089863368749</v>
      </c>
      <c r="AQ2188" s="63">
        <f t="shared" si="488"/>
        <v>11.431011199874796</v>
      </c>
      <c r="AR2188" s="63">
        <f t="shared" si="488"/>
        <v>11.442647265439536</v>
      </c>
      <c r="AS2188" s="63">
        <f t="shared" si="488"/>
        <v>11.486445582434989</v>
      </c>
      <c r="AT2188" s="63">
        <f t="shared" si="488"/>
        <v>11.626608381821566</v>
      </c>
      <c r="AU2188" s="63">
        <f t="shared" si="474"/>
        <v>11.961094544128683</v>
      </c>
      <c r="AV2188" s="217">
        <f t="shared" si="475"/>
        <v>-1.1469132254240177E-2</v>
      </c>
      <c r="AW2188" s="218">
        <f t="shared" si="476"/>
        <v>-9999</v>
      </c>
      <c r="AX2188" s="219">
        <f t="shared" si="477"/>
        <v>0</v>
      </c>
      <c r="AY2188" s="218">
        <f t="shared" si="478"/>
        <v>-9999</v>
      </c>
      <c r="AZ2188" s="63"/>
      <c r="BA2188" s="15">
        <f t="shared" si="479"/>
        <v>-2.7356411602726298E-3</v>
      </c>
      <c r="BB2188" s="15">
        <f t="shared" si="480"/>
        <v>0.4029668420013125</v>
      </c>
      <c r="BC2188" s="15">
        <f t="shared" si="481"/>
        <v>-0.61751157847624083</v>
      </c>
      <c r="BD2188" s="15">
        <f t="shared" si="482"/>
        <v>-0.10652366954492806</v>
      </c>
      <c r="BE2188" s="15">
        <f t="shared" si="483"/>
        <v>-2.965028905258007</v>
      </c>
      <c r="BF2188" s="15">
        <f t="shared" si="484"/>
        <v>-11.297910949131783</v>
      </c>
      <c r="BG2188" s="63">
        <f t="shared" si="489"/>
        <v>9.7786993762034928</v>
      </c>
      <c r="BH2188" s="63">
        <f t="shared" si="489"/>
        <v>9.7894726175737006</v>
      </c>
      <c r="BI2188" s="63">
        <f t="shared" si="489"/>
        <v>9.7705253791329838</v>
      </c>
      <c r="BJ2188" s="63">
        <f t="shared" si="489"/>
        <v>9.8039400735741484</v>
      </c>
      <c r="BK2188" s="63">
        <f t="shared" si="489"/>
        <v>9.7452814473518927</v>
      </c>
      <c r="BL2188" s="63">
        <f t="shared" si="489"/>
        <v>9.8491703599934741</v>
      </c>
      <c r="BM2188" s="63">
        <f t="shared" si="489"/>
        <v>9.6676216473938421</v>
      </c>
      <c r="BN2188" s="63">
        <f t="shared" si="485"/>
        <v>9.9950024885659339</v>
      </c>
      <c r="BO2188" s="63"/>
      <c r="BP2188" s="63"/>
    </row>
    <row r="2189" spans="27:68" x14ac:dyDescent="0.2">
      <c r="AA2189" s="217">
        <f t="shared" si="464"/>
        <v>-8.7334910939675485E-3</v>
      </c>
      <c r="AB2189" s="218">
        <f t="shared" si="465"/>
        <v>8.7334910939675485E-3</v>
      </c>
      <c r="AC2189" s="218">
        <f t="shared" si="466"/>
        <v>0</v>
      </c>
      <c r="AD2189" s="219">
        <f t="shared" si="467"/>
        <v>0</v>
      </c>
      <c r="AH2189" s="15">
        <f t="shared" si="468"/>
        <v>-2.9058447674383151E-2</v>
      </c>
      <c r="AI2189" s="15">
        <f t="shared" si="469"/>
        <v>0.86784475089518831</v>
      </c>
      <c r="AJ2189" s="15">
        <f t="shared" si="470"/>
        <v>-0.34557801426238927</v>
      </c>
      <c r="AK2189" s="15">
        <f t="shared" si="471"/>
        <v>-0.57281307343954613</v>
      </c>
      <c r="AL2189" s="15">
        <f t="shared" si="472"/>
        <v>-1.797541498954438</v>
      </c>
      <c r="AM2189" s="15">
        <f t="shared" si="473"/>
        <v>-1.2569818375265711</v>
      </c>
      <c r="AN2189" s="63">
        <f t="shared" si="488"/>
        <v>11.427189962028823</v>
      </c>
      <c r="AO2189" s="63">
        <f t="shared" si="488"/>
        <v>11.427367754312771</v>
      </c>
      <c r="AP2189" s="63">
        <f t="shared" si="488"/>
        <v>11.428089863368749</v>
      </c>
      <c r="AQ2189" s="63">
        <f t="shared" si="488"/>
        <v>11.431011199874796</v>
      </c>
      <c r="AR2189" s="63">
        <f t="shared" si="488"/>
        <v>11.442647265439536</v>
      </c>
      <c r="AS2189" s="63">
        <f t="shared" si="488"/>
        <v>11.486445582434989</v>
      </c>
      <c r="AT2189" s="63">
        <f t="shared" si="488"/>
        <v>11.626608381821566</v>
      </c>
      <c r="AU2189" s="63">
        <f t="shared" si="474"/>
        <v>11.961094544128683</v>
      </c>
      <c r="AV2189" s="217">
        <f t="shared" si="475"/>
        <v>-1.1469132254240177E-2</v>
      </c>
      <c r="AW2189" s="218">
        <f t="shared" si="476"/>
        <v>-9999</v>
      </c>
      <c r="AX2189" s="219">
        <f t="shared" si="477"/>
        <v>0</v>
      </c>
      <c r="AY2189" s="218">
        <f t="shared" si="478"/>
        <v>-9999</v>
      </c>
      <c r="AZ2189" s="63"/>
      <c r="BA2189" s="15">
        <f t="shared" si="479"/>
        <v>-2.7356411602726298E-3</v>
      </c>
      <c r="BB2189" s="15">
        <f t="shared" si="480"/>
        <v>0.4029668420013125</v>
      </c>
      <c r="BC2189" s="15">
        <f t="shared" si="481"/>
        <v>-0.61751157847624083</v>
      </c>
      <c r="BD2189" s="15">
        <f t="shared" si="482"/>
        <v>-0.10652366954492806</v>
      </c>
      <c r="BE2189" s="15">
        <f t="shared" si="483"/>
        <v>-2.965028905258007</v>
      </c>
      <c r="BF2189" s="15">
        <f t="shared" si="484"/>
        <v>-11.297910949131783</v>
      </c>
      <c r="BG2189" s="63">
        <f t="shared" si="489"/>
        <v>9.7786993762034928</v>
      </c>
      <c r="BH2189" s="63">
        <f t="shared" si="489"/>
        <v>9.7894726175737006</v>
      </c>
      <c r="BI2189" s="63">
        <f t="shared" si="489"/>
        <v>9.7705253791329838</v>
      </c>
      <c r="BJ2189" s="63">
        <f t="shared" si="489"/>
        <v>9.8039400735741484</v>
      </c>
      <c r="BK2189" s="63">
        <f t="shared" si="489"/>
        <v>9.7452814473518927</v>
      </c>
      <c r="BL2189" s="63">
        <f t="shared" si="489"/>
        <v>9.8491703599934741</v>
      </c>
      <c r="BM2189" s="63">
        <f t="shared" si="489"/>
        <v>9.6676216473938421</v>
      </c>
      <c r="BN2189" s="63">
        <f t="shared" si="485"/>
        <v>9.9950024885659339</v>
      </c>
      <c r="BO2189" s="63"/>
      <c r="BP2189" s="63"/>
    </row>
    <row r="2190" spans="27:68" x14ac:dyDescent="0.2">
      <c r="AA2190" s="217">
        <f t="shared" si="464"/>
        <v>-8.7334910939675485E-3</v>
      </c>
      <c r="AB2190" s="218">
        <f t="shared" si="465"/>
        <v>8.7334910939675485E-3</v>
      </c>
      <c r="AC2190" s="218">
        <f t="shared" si="466"/>
        <v>0</v>
      </c>
      <c r="AD2190" s="219">
        <f t="shared" si="467"/>
        <v>0</v>
      </c>
      <c r="AH2190" s="15">
        <f t="shared" si="468"/>
        <v>-2.9058447674383151E-2</v>
      </c>
      <c r="AI2190" s="15">
        <f t="shared" si="469"/>
        <v>0.86784475089518831</v>
      </c>
      <c r="AJ2190" s="15">
        <f t="shared" si="470"/>
        <v>-0.34557801426238927</v>
      </c>
      <c r="AK2190" s="15">
        <f t="shared" si="471"/>
        <v>-0.57281307343954613</v>
      </c>
      <c r="AL2190" s="15">
        <f t="shared" si="472"/>
        <v>-1.797541498954438</v>
      </c>
      <c r="AM2190" s="15">
        <f t="shared" si="473"/>
        <v>-1.2569818375265711</v>
      </c>
      <c r="AN2190" s="63">
        <f t="shared" si="488"/>
        <v>11.427189962028823</v>
      </c>
      <c r="AO2190" s="63">
        <f t="shared" si="488"/>
        <v>11.427367754312771</v>
      </c>
      <c r="AP2190" s="63">
        <f t="shared" si="488"/>
        <v>11.428089863368749</v>
      </c>
      <c r="AQ2190" s="63">
        <f t="shared" si="488"/>
        <v>11.431011199874796</v>
      </c>
      <c r="AR2190" s="63">
        <f t="shared" si="488"/>
        <v>11.442647265439536</v>
      </c>
      <c r="AS2190" s="63">
        <f t="shared" si="488"/>
        <v>11.486445582434989</v>
      </c>
      <c r="AT2190" s="63">
        <f t="shared" si="488"/>
        <v>11.626608381821566</v>
      </c>
      <c r="AU2190" s="63">
        <f t="shared" si="474"/>
        <v>11.961094544128683</v>
      </c>
      <c r="AV2190" s="217">
        <f t="shared" si="475"/>
        <v>-1.1469132254240177E-2</v>
      </c>
      <c r="AW2190" s="218">
        <f t="shared" si="476"/>
        <v>-9999</v>
      </c>
      <c r="AX2190" s="219">
        <f t="shared" si="477"/>
        <v>0</v>
      </c>
      <c r="AY2190" s="218">
        <f t="shared" si="478"/>
        <v>-9999</v>
      </c>
      <c r="AZ2190" s="63"/>
      <c r="BA2190" s="15">
        <f t="shared" si="479"/>
        <v>-2.7356411602726298E-3</v>
      </c>
      <c r="BB2190" s="15">
        <f t="shared" si="480"/>
        <v>0.4029668420013125</v>
      </c>
      <c r="BC2190" s="15">
        <f t="shared" si="481"/>
        <v>-0.61751157847624083</v>
      </c>
      <c r="BD2190" s="15">
        <f t="shared" si="482"/>
        <v>-0.10652366954492806</v>
      </c>
      <c r="BE2190" s="15">
        <f t="shared" si="483"/>
        <v>-2.965028905258007</v>
      </c>
      <c r="BF2190" s="15">
        <f t="shared" si="484"/>
        <v>-11.297910949131783</v>
      </c>
      <c r="BG2190" s="63">
        <f t="shared" si="489"/>
        <v>9.7786993762034928</v>
      </c>
      <c r="BH2190" s="63">
        <f t="shared" si="489"/>
        <v>9.7894726175737006</v>
      </c>
      <c r="BI2190" s="63">
        <f t="shared" si="489"/>
        <v>9.7705253791329838</v>
      </c>
      <c r="BJ2190" s="63">
        <f t="shared" si="489"/>
        <v>9.8039400735741484</v>
      </c>
      <c r="BK2190" s="63">
        <f t="shared" si="489"/>
        <v>9.7452814473518927</v>
      </c>
      <c r="BL2190" s="63">
        <f t="shared" si="489"/>
        <v>9.8491703599934741</v>
      </c>
      <c r="BM2190" s="63">
        <f t="shared" si="489"/>
        <v>9.6676216473938421</v>
      </c>
      <c r="BN2190" s="63">
        <f t="shared" si="485"/>
        <v>9.9950024885659339</v>
      </c>
      <c r="BO2190" s="63"/>
      <c r="BP2190" s="63"/>
    </row>
    <row r="2191" spans="27:68" x14ac:dyDescent="0.2">
      <c r="AA2191" s="217">
        <f t="shared" si="464"/>
        <v>-8.7334910939675485E-3</v>
      </c>
      <c r="AB2191" s="218">
        <f t="shared" si="465"/>
        <v>8.7334910939675485E-3</v>
      </c>
      <c r="AC2191" s="218">
        <f t="shared" si="466"/>
        <v>0</v>
      </c>
      <c r="AD2191" s="219">
        <f t="shared" si="467"/>
        <v>0</v>
      </c>
      <c r="AH2191" s="15">
        <f t="shared" si="468"/>
        <v>-2.9058447674383151E-2</v>
      </c>
      <c r="AI2191" s="15">
        <f t="shared" si="469"/>
        <v>0.86784475089518831</v>
      </c>
      <c r="AJ2191" s="15">
        <f t="shared" si="470"/>
        <v>-0.34557801426238927</v>
      </c>
      <c r="AK2191" s="15">
        <f t="shared" si="471"/>
        <v>-0.57281307343954613</v>
      </c>
      <c r="AL2191" s="15">
        <f t="shared" si="472"/>
        <v>-1.797541498954438</v>
      </c>
      <c r="AM2191" s="15">
        <f t="shared" si="473"/>
        <v>-1.2569818375265711</v>
      </c>
      <c r="AN2191" s="63">
        <f t="shared" ref="AN2191:AT2200" si="490">$AU2191+$AB$7*SIN(AO2191)</f>
        <v>11.427189962028823</v>
      </c>
      <c r="AO2191" s="63">
        <f t="shared" si="490"/>
        <v>11.427367754312771</v>
      </c>
      <c r="AP2191" s="63">
        <f t="shared" si="490"/>
        <v>11.428089863368749</v>
      </c>
      <c r="AQ2191" s="63">
        <f t="shared" si="490"/>
        <v>11.431011199874796</v>
      </c>
      <c r="AR2191" s="63">
        <f t="shared" si="490"/>
        <v>11.442647265439536</v>
      </c>
      <c r="AS2191" s="63">
        <f t="shared" si="490"/>
        <v>11.486445582434989</v>
      </c>
      <c r="AT2191" s="63">
        <f t="shared" si="490"/>
        <v>11.626608381821566</v>
      </c>
      <c r="AU2191" s="63">
        <f t="shared" si="474"/>
        <v>11.961094544128683</v>
      </c>
      <c r="AV2191" s="217">
        <f t="shared" si="475"/>
        <v>-1.1469132254240177E-2</v>
      </c>
      <c r="AW2191" s="218">
        <f t="shared" si="476"/>
        <v>-9999</v>
      </c>
      <c r="AX2191" s="219">
        <f t="shared" si="477"/>
        <v>0</v>
      </c>
      <c r="AY2191" s="218">
        <f t="shared" si="478"/>
        <v>-9999</v>
      </c>
      <c r="AZ2191" s="63"/>
      <c r="BA2191" s="15">
        <f t="shared" si="479"/>
        <v>-2.7356411602726298E-3</v>
      </c>
      <c r="BB2191" s="15">
        <f t="shared" si="480"/>
        <v>0.4029668420013125</v>
      </c>
      <c r="BC2191" s="15">
        <f t="shared" si="481"/>
        <v>-0.61751157847624083</v>
      </c>
      <c r="BD2191" s="15">
        <f t="shared" si="482"/>
        <v>-0.10652366954492806</v>
      </c>
      <c r="BE2191" s="15">
        <f t="shared" si="483"/>
        <v>-2.965028905258007</v>
      </c>
      <c r="BF2191" s="15">
        <f t="shared" si="484"/>
        <v>-11.297910949131783</v>
      </c>
      <c r="BG2191" s="63">
        <f t="shared" ref="BG2191:BM2200" si="491">$BN2191+$BB$7*SIN(BH2191)</f>
        <v>9.7786993762034928</v>
      </c>
      <c r="BH2191" s="63">
        <f t="shared" si="491"/>
        <v>9.7894726175737006</v>
      </c>
      <c r="BI2191" s="63">
        <f t="shared" si="491"/>
        <v>9.7705253791329838</v>
      </c>
      <c r="BJ2191" s="63">
        <f t="shared" si="491"/>
        <v>9.8039400735741484</v>
      </c>
      <c r="BK2191" s="63">
        <f t="shared" si="491"/>
        <v>9.7452814473518927</v>
      </c>
      <c r="BL2191" s="63">
        <f t="shared" si="491"/>
        <v>9.8491703599934741</v>
      </c>
      <c r="BM2191" s="63">
        <f t="shared" si="491"/>
        <v>9.6676216473938421</v>
      </c>
      <c r="BN2191" s="63">
        <f t="shared" si="485"/>
        <v>9.9950024885659339</v>
      </c>
      <c r="BO2191" s="63"/>
      <c r="BP2191" s="63"/>
    </row>
    <row r="2192" spans="27:68" x14ac:dyDescent="0.2">
      <c r="AA2192" s="217">
        <f t="shared" si="464"/>
        <v>-8.7334910939675485E-3</v>
      </c>
      <c r="AB2192" s="218">
        <f t="shared" si="465"/>
        <v>8.7334910939675485E-3</v>
      </c>
      <c r="AC2192" s="218">
        <f t="shared" si="466"/>
        <v>0</v>
      </c>
      <c r="AD2192" s="219">
        <f t="shared" si="467"/>
        <v>0</v>
      </c>
      <c r="AH2192" s="15">
        <f t="shared" si="468"/>
        <v>-2.9058447674383151E-2</v>
      </c>
      <c r="AI2192" s="15">
        <f t="shared" si="469"/>
        <v>0.86784475089518831</v>
      </c>
      <c r="AJ2192" s="15">
        <f t="shared" si="470"/>
        <v>-0.34557801426238927</v>
      </c>
      <c r="AK2192" s="15">
        <f t="shared" si="471"/>
        <v>-0.57281307343954613</v>
      </c>
      <c r="AL2192" s="15">
        <f t="shared" si="472"/>
        <v>-1.797541498954438</v>
      </c>
      <c r="AM2192" s="15">
        <f t="shared" si="473"/>
        <v>-1.2569818375265711</v>
      </c>
      <c r="AN2192" s="63">
        <f t="shared" si="490"/>
        <v>11.427189962028823</v>
      </c>
      <c r="AO2192" s="63">
        <f t="shared" si="490"/>
        <v>11.427367754312771</v>
      </c>
      <c r="AP2192" s="63">
        <f t="shared" si="490"/>
        <v>11.428089863368749</v>
      </c>
      <c r="AQ2192" s="63">
        <f t="shared" si="490"/>
        <v>11.431011199874796</v>
      </c>
      <c r="AR2192" s="63">
        <f t="shared" si="490"/>
        <v>11.442647265439536</v>
      </c>
      <c r="AS2192" s="63">
        <f t="shared" si="490"/>
        <v>11.486445582434989</v>
      </c>
      <c r="AT2192" s="63">
        <f t="shared" si="490"/>
        <v>11.626608381821566</v>
      </c>
      <c r="AU2192" s="63">
        <f t="shared" si="474"/>
        <v>11.961094544128683</v>
      </c>
      <c r="AV2192" s="217">
        <f t="shared" si="475"/>
        <v>-1.1469132254240177E-2</v>
      </c>
      <c r="AW2192" s="218">
        <f t="shared" si="476"/>
        <v>-9999</v>
      </c>
      <c r="AX2192" s="219">
        <f t="shared" si="477"/>
        <v>0</v>
      </c>
      <c r="AY2192" s="218">
        <f t="shared" si="478"/>
        <v>-9999</v>
      </c>
      <c r="AZ2192" s="63"/>
      <c r="BA2192" s="15">
        <f t="shared" si="479"/>
        <v>-2.7356411602726298E-3</v>
      </c>
      <c r="BB2192" s="15">
        <f t="shared" si="480"/>
        <v>0.4029668420013125</v>
      </c>
      <c r="BC2192" s="15">
        <f t="shared" si="481"/>
        <v>-0.61751157847624083</v>
      </c>
      <c r="BD2192" s="15">
        <f t="shared" si="482"/>
        <v>-0.10652366954492806</v>
      </c>
      <c r="BE2192" s="15">
        <f t="shared" si="483"/>
        <v>-2.965028905258007</v>
      </c>
      <c r="BF2192" s="15">
        <f t="shared" si="484"/>
        <v>-11.297910949131783</v>
      </c>
      <c r="BG2192" s="63">
        <f t="shared" si="491"/>
        <v>9.7786993762034928</v>
      </c>
      <c r="BH2192" s="63">
        <f t="shared" si="491"/>
        <v>9.7894726175737006</v>
      </c>
      <c r="BI2192" s="63">
        <f t="shared" si="491"/>
        <v>9.7705253791329838</v>
      </c>
      <c r="BJ2192" s="63">
        <f t="shared" si="491"/>
        <v>9.8039400735741484</v>
      </c>
      <c r="BK2192" s="63">
        <f t="shared" si="491"/>
        <v>9.7452814473518927</v>
      </c>
      <c r="BL2192" s="63">
        <f t="shared" si="491"/>
        <v>9.8491703599934741</v>
      </c>
      <c r="BM2192" s="63">
        <f t="shared" si="491"/>
        <v>9.6676216473938421</v>
      </c>
      <c r="BN2192" s="63">
        <f t="shared" si="485"/>
        <v>9.9950024885659339</v>
      </c>
      <c r="BO2192" s="63"/>
      <c r="BP2192" s="63"/>
    </row>
    <row r="2193" spans="27:68" x14ac:dyDescent="0.2">
      <c r="AA2193" s="217">
        <f t="shared" si="464"/>
        <v>-8.7334910939675485E-3</v>
      </c>
      <c r="AB2193" s="218">
        <f t="shared" si="465"/>
        <v>8.7334910939675485E-3</v>
      </c>
      <c r="AC2193" s="218">
        <f t="shared" si="466"/>
        <v>0</v>
      </c>
      <c r="AD2193" s="219">
        <f t="shared" si="467"/>
        <v>0</v>
      </c>
      <c r="AH2193" s="15">
        <f t="shared" si="468"/>
        <v>-2.9058447674383151E-2</v>
      </c>
      <c r="AI2193" s="15">
        <f t="shared" si="469"/>
        <v>0.86784475089518831</v>
      </c>
      <c r="AJ2193" s="15">
        <f t="shared" si="470"/>
        <v>-0.34557801426238927</v>
      </c>
      <c r="AK2193" s="15">
        <f t="shared" si="471"/>
        <v>-0.57281307343954613</v>
      </c>
      <c r="AL2193" s="15">
        <f t="shared" si="472"/>
        <v>-1.797541498954438</v>
      </c>
      <c r="AM2193" s="15">
        <f t="shared" si="473"/>
        <v>-1.2569818375265711</v>
      </c>
      <c r="AN2193" s="63">
        <f t="shared" si="490"/>
        <v>11.427189962028823</v>
      </c>
      <c r="AO2193" s="63">
        <f t="shared" si="490"/>
        <v>11.427367754312771</v>
      </c>
      <c r="AP2193" s="63">
        <f t="shared" si="490"/>
        <v>11.428089863368749</v>
      </c>
      <c r="AQ2193" s="63">
        <f t="shared" si="490"/>
        <v>11.431011199874796</v>
      </c>
      <c r="AR2193" s="63">
        <f t="shared" si="490"/>
        <v>11.442647265439536</v>
      </c>
      <c r="AS2193" s="63">
        <f t="shared" si="490"/>
        <v>11.486445582434989</v>
      </c>
      <c r="AT2193" s="63">
        <f t="shared" si="490"/>
        <v>11.626608381821566</v>
      </c>
      <c r="AU2193" s="63">
        <f t="shared" si="474"/>
        <v>11.961094544128683</v>
      </c>
      <c r="AV2193" s="217">
        <f t="shared" si="475"/>
        <v>-1.1469132254240177E-2</v>
      </c>
      <c r="AW2193" s="218">
        <f t="shared" si="476"/>
        <v>-9999</v>
      </c>
      <c r="AX2193" s="219">
        <f t="shared" si="477"/>
        <v>0</v>
      </c>
      <c r="AY2193" s="218">
        <f t="shared" si="478"/>
        <v>-9999</v>
      </c>
      <c r="AZ2193" s="63"/>
      <c r="BA2193" s="15">
        <f t="shared" si="479"/>
        <v>-2.7356411602726298E-3</v>
      </c>
      <c r="BB2193" s="15">
        <f t="shared" si="480"/>
        <v>0.4029668420013125</v>
      </c>
      <c r="BC2193" s="15">
        <f t="shared" si="481"/>
        <v>-0.61751157847624083</v>
      </c>
      <c r="BD2193" s="15">
        <f t="shared" si="482"/>
        <v>-0.10652366954492806</v>
      </c>
      <c r="BE2193" s="15">
        <f t="shared" si="483"/>
        <v>-2.965028905258007</v>
      </c>
      <c r="BF2193" s="15">
        <f t="shared" si="484"/>
        <v>-11.297910949131783</v>
      </c>
      <c r="BG2193" s="63">
        <f t="shared" si="491"/>
        <v>9.7786993762034928</v>
      </c>
      <c r="BH2193" s="63">
        <f t="shared" si="491"/>
        <v>9.7894726175737006</v>
      </c>
      <c r="BI2193" s="63">
        <f t="shared" si="491"/>
        <v>9.7705253791329838</v>
      </c>
      <c r="BJ2193" s="63">
        <f t="shared" si="491"/>
        <v>9.8039400735741484</v>
      </c>
      <c r="BK2193" s="63">
        <f t="shared" si="491"/>
        <v>9.7452814473518927</v>
      </c>
      <c r="BL2193" s="63">
        <f t="shared" si="491"/>
        <v>9.8491703599934741</v>
      </c>
      <c r="BM2193" s="63">
        <f t="shared" si="491"/>
        <v>9.6676216473938421</v>
      </c>
      <c r="BN2193" s="63">
        <f t="shared" si="485"/>
        <v>9.9950024885659339</v>
      </c>
      <c r="BO2193" s="63"/>
      <c r="BP2193" s="63"/>
    </row>
    <row r="2194" spans="27:68" x14ac:dyDescent="0.2">
      <c r="AA2194" s="217">
        <f t="shared" si="464"/>
        <v>-8.7334910939675485E-3</v>
      </c>
      <c r="AB2194" s="218">
        <f t="shared" si="465"/>
        <v>8.7334910939675485E-3</v>
      </c>
      <c r="AC2194" s="218">
        <f t="shared" si="466"/>
        <v>0</v>
      </c>
      <c r="AD2194" s="219">
        <f t="shared" si="467"/>
        <v>0</v>
      </c>
      <c r="AH2194" s="15">
        <f t="shared" si="468"/>
        <v>-2.9058447674383151E-2</v>
      </c>
      <c r="AI2194" s="15">
        <f t="shared" si="469"/>
        <v>0.86784475089518831</v>
      </c>
      <c r="AJ2194" s="15">
        <f t="shared" si="470"/>
        <v>-0.34557801426238927</v>
      </c>
      <c r="AK2194" s="15">
        <f t="shared" si="471"/>
        <v>-0.57281307343954613</v>
      </c>
      <c r="AL2194" s="15">
        <f t="shared" si="472"/>
        <v>-1.797541498954438</v>
      </c>
      <c r="AM2194" s="15">
        <f t="shared" si="473"/>
        <v>-1.2569818375265711</v>
      </c>
      <c r="AN2194" s="63">
        <f t="shared" si="490"/>
        <v>11.427189962028823</v>
      </c>
      <c r="AO2194" s="63">
        <f t="shared" si="490"/>
        <v>11.427367754312771</v>
      </c>
      <c r="AP2194" s="63">
        <f t="shared" si="490"/>
        <v>11.428089863368749</v>
      </c>
      <c r="AQ2194" s="63">
        <f t="shared" si="490"/>
        <v>11.431011199874796</v>
      </c>
      <c r="AR2194" s="63">
        <f t="shared" si="490"/>
        <v>11.442647265439536</v>
      </c>
      <c r="AS2194" s="63">
        <f t="shared" si="490"/>
        <v>11.486445582434989</v>
      </c>
      <c r="AT2194" s="63">
        <f t="shared" si="490"/>
        <v>11.626608381821566</v>
      </c>
      <c r="AU2194" s="63">
        <f t="shared" si="474"/>
        <v>11.961094544128683</v>
      </c>
      <c r="AV2194" s="217">
        <f t="shared" si="475"/>
        <v>-1.1469132254240177E-2</v>
      </c>
      <c r="AW2194" s="218">
        <f t="shared" si="476"/>
        <v>-9999</v>
      </c>
      <c r="AX2194" s="219">
        <f t="shared" si="477"/>
        <v>0</v>
      </c>
      <c r="AY2194" s="218">
        <f t="shared" si="478"/>
        <v>-9999</v>
      </c>
      <c r="AZ2194" s="63"/>
      <c r="BA2194" s="15">
        <f t="shared" si="479"/>
        <v>-2.7356411602726298E-3</v>
      </c>
      <c r="BB2194" s="15">
        <f t="shared" si="480"/>
        <v>0.4029668420013125</v>
      </c>
      <c r="BC2194" s="15">
        <f t="shared" si="481"/>
        <v>-0.61751157847624083</v>
      </c>
      <c r="BD2194" s="15">
        <f t="shared" si="482"/>
        <v>-0.10652366954492806</v>
      </c>
      <c r="BE2194" s="15">
        <f t="shared" si="483"/>
        <v>-2.965028905258007</v>
      </c>
      <c r="BF2194" s="15">
        <f t="shared" si="484"/>
        <v>-11.297910949131783</v>
      </c>
      <c r="BG2194" s="63">
        <f t="shared" si="491"/>
        <v>9.7786993762034928</v>
      </c>
      <c r="BH2194" s="63">
        <f t="shared" si="491"/>
        <v>9.7894726175737006</v>
      </c>
      <c r="BI2194" s="63">
        <f t="shared" si="491"/>
        <v>9.7705253791329838</v>
      </c>
      <c r="BJ2194" s="63">
        <f t="shared" si="491"/>
        <v>9.8039400735741484</v>
      </c>
      <c r="BK2194" s="63">
        <f t="shared" si="491"/>
        <v>9.7452814473518927</v>
      </c>
      <c r="BL2194" s="63">
        <f t="shared" si="491"/>
        <v>9.8491703599934741</v>
      </c>
      <c r="BM2194" s="63">
        <f t="shared" si="491"/>
        <v>9.6676216473938421</v>
      </c>
      <c r="BN2194" s="63">
        <f t="shared" si="485"/>
        <v>9.9950024885659339</v>
      </c>
      <c r="BO2194" s="63"/>
      <c r="BP2194" s="63"/>
    </row>
    <row r="2195" spans="27:68" x14ac:dyDescent="0.2">
      <c r="AA2195" s="217">
        <f t="shared" si="464"/>
        <v>-8.7334910939675485E-3</v>
      </c>
      <c r="AB2195" s="218">
        <f t="shared" si="465"/>
        <v>8.7334910939675485E-3</v>
      </c>
      <c r="AC2195" s="218">
        <f t="shared" si="466"/>
        <v>0</v>
      </c>
      <c r="AD2195" s="219">
        <f t="shared" si="467"/>
        <v>0</v>
      </c>
      <c r="AH2195" s="15">
        <f t="shared" si="468"/>
        <v>-2.9058447674383151E-2</v>
      </c>
      <c r="AI2195" s="15">
        <f t="shared" si="469"/>
        <v>0.86784475089518831</v>
      </c>
      <c r="AJ2195" s="15">
        <f t="shared" si="470"/>
        <v>-0.34557801426238927</v>
      </c>
      <c r="AK2195" s="15">
        <f t="shared" si="471"/>
        <v>-0.57281307343954613</v>
      </c>
      <c r="AL2195" s="15">
        <f t="shared" si="472"/>
        <v>-1.797541498954438</v>
      </c>
      <c r="AM2195" s="15">
        <f t="shared" si="473"/>
        <v>-1.2569818375265711</v>
      </c>
      <c r="AN2195" s="63">
        <f t="shared" si="490"/>
        <v>11.427189962028823</v>
      </c>
      <c r="AO2195" s="63">
        <f t="shared" si="490"/>
        <v>11.427367754312771</v>
      </c>
      <c r="AP2195" s="63">
        <f t="shared" si="490"/>
        <v>11.428089863368749</v>
      </c>
      <c r="AQ2195" s="63">
        <f t="shared" si="490"/>
        <v>11.431011199874796</v>
      </c>
      <c r="AR2195" s="63">
        <f t="shared" si="490"/>
        <v>11.442647265439536</v>
      </c>
      <c r="AS2195" s="63">
        <f t="shared" si="490"/>
        <v>11.486445582434989</v>
      </c>
      <c r="AT2195" s="63">
        <f t="shared" si="490"/>
        <v>11.626608381821566</v>
      </c>
      <c r="AU2195" s="63">
        <f t="shared" si="474"/>
        <v>11.961094544128683</v>
      </c>
      <c r="AV2195" s="217">
        <f t="shared" si="475"/>
        <v>-1.1469132254240177E-2</v>
      </c>
      <c r="AW2195" s="218">
        <f t="shared" si="476"/>
        <v>-9999</v>
      </c>
      <c r="AX2195" s="219">
        <f t="shared" si="477"/>
        <v>0</v>
      </c>
      <c r="AY2195" s="218">
        <f t="shared" si="478"/>
        <v>-9999</v>
      </c>
      <c r="AZ2195" s="63"/>
      <c r="BA2195" s="15">
        <f t="shared" si="479"/>
        <v>-2.7356411602726298E-3</v>
      </c>
      <c r="BB2195" s="15">
        <f t="shared" si="480"/>
        <v>0.4029668420013125</v>
      </c>
      <c r="BC2195" s="15">
        <f t="shared" si="481"/>
        <v>-0.61751157847624083</v>
      </c>
      <c r="BD2195" s="15">
        <f t="shared" si="482"/>
        <v>-0.10652366954492806</v>
      </c>
      <c r="BE2195" s="15">
        <f t="shared" si="483"/>
        <v>-2.965028905258007</v>
      </c>
      <c r="BF2195" s="15">
        <f t="shared" si="484"/>
        <v>-11.297910949131783</v>
      </c>
      <c r="BG2195" s="63">
        <f t="shared" si="491"/>
        <v>9.7786993762034928</v>
      </c>
      <c r="BH2195" s="63">
        <f t="shared" si="491"/>
        <v>9.7894726175737006</v>
      </c>
      <c r="BI2195" s="63">
        <f t="shared" si="491"/>
        <v>9.7705253791329838</v>
      </c>
      <c r="BJ2195" s="63">
        <f t="shared" si="491"/>
        <v>9.8039400735741484</v>
      </c>
      <c r="BK2195" s="63">
        <f t="shared" si="491"/>
        <v>9.7452814473518927</v>
      </c>
      <c r="BL2195" s="63">
        <f t="shared" si="491"/>
        <v>9.8491703599934741</v>
      </c>
      <c r="BM2195" s="63">
        <f t="shared" si="491"/>
        <v>9.6676216473938421</v>
      </c>
      <c r="BN2195" s="63">
        <f t="shared" si="485"/>
        <v>9.9950024885659339</v>
      </c>
      <c r="BO2195" s="63"/>
      <c r="BP2195" s="63"/>
    </row>
    <row r="2196" spans="27:68" x14ac:dyDescent="0.2">
      <c r="AA2196" s="217">
        <f t="shared" si="464"/>
        <v>-8.7334910939675485E-3</v>
      </c>
      <c r="AB2196" s="218">
        <f t="shared" si="465"/>
        <v>8.7334910939675485E-3</v>
      </c>
      <c r="AC2196" s="218">
        <f t="shared" si="466"/>
        <v>0</v>
      </c>
      <c r="AD2196" s="219">
        <f t="shared" si="467"/>
        <v>0</v>
      </c>
      <c r="AH2196" s="15">
        <f t="shared" si="468"/>
        <v>-2.9058447674383151E-2</v>
      </c>
      <c r="AI2196" s="15">
        <f t="shared" si="469"/>
        <v>0.86784475089518831</v>
      </c>
      <c r="AJ2196" s="15">
        <f t="shared" si="470"/>
        <v>-0.34557801426238927</v>
      </c>
      <c r="AK2196" s="15">
        <f t="shared" si="471"/>
        <v>-0.57281307343954613</v>
      </c>
      <c r="AL2196" s="15">
        <f t="shared" si="472"/>
        <v>-1.797541498954438</v>
      </c>
      <c r="AM2196" s="15">
        <f t="shared" si="473"/>
        <v>-1.2569818375265711</v>
      </c>
      <c r="AN2196" s="63">
        <f t="shared" si="490"/>
        <v>11.427189962028823</v>
      </c>
      <c r="AO2196" s="63">
        <f t="shared" si="490"/>
        <v>11.427367754312771</v>
      </c>
      <c r="AP2196" s="63">
        <f t="shared" si="490"/>
        <v>11.428089863368749</v>
      </c>
      <c r="AQ2196" s="63">
        <f t="shared" si="490"/>
        <v>11.431011199874796</v>
      </c>
      <c r="AR2196" s="63">
        <f t="shared" si="490"/>
        <v>11.442647265439536</v>
      </c>
      <c r="AS2196" s="63">
        <f t="shared" si="490"/>
        <v>11.486445582434989</v>
      </c>
      <c r="AT2196" s="63">
        <f t="shared" si="490"/>
        <v>11.626608381821566</v>
      </c>
      <c r="AU2196" s="63">
        <f t="shared" si="474"/>
        <v>11.961094544128683</v>
      </c>
      <c r="AV2196" s="217">
        <f t="shared" si="475"/>
        <v>-1.1469132254240177E-2</v>
      </c>
      <c r="AW2196" s="218">
        <f t="shared" si="476"/>
        <v>-9999</v>
      </c>
      <c r="AX2196" s="219">
        <f t="shared" si="477"/>
        <v>0</v>
      </c>
      <c r="AY2196" s="218">
        <f t="shared" si="478"/>
        <v>-9999</v>
      </c>
      <c r="AZ2196" s="63"/>
      <c r="BA2196" s="15">
        <f t="shared" si="479"/>
        <v>-2.7356411602726298E-3</v>
      </c>
      <c r="BB2196" s="15">
        <f t="shared" si="480"/>
        <v>0.4029668420013125</v>
      </c>
      <c r="BC2196" s="15">
        <f t="shared" si="481"/>
        <v>-0.61751157847624083</v>
      </c>
      <c r="BD2196" s="15">
        <f t="shared" si="482"/>
        <v>-0.10652366954492806</v>
      </c>
      <c r="BE2196" s="15">
        <f t="shared" si="483"/>
        <v>-2.965028905258007</v>
      </c>
      <c r="BF2196" s="15">
        <f t="shared" si="484"/>
        <v>-11.297910949131783</v>
      </c>
      <c r="BG2196" s="63">
        <f t="shared" si="491"/>
        <v>9.7786993762034928</v>
      </c>
      <c r="BH2196" s="63">
        <f t="shared" si="491"/>
        <v>9.7894726175737006</v>
      </c>
      <c r="BI2196" s="63">
        <f t="shared" si="491"/>
        <v>9.7705253791329838</v>
      </c>
      <c r="BJ2196" s="63">
        <f t="shared" si="491"/>
        <v>9.8039400735741484</v>
      </c>
      <c r="BK2196" s="63">
        <f t="shared" si="491"/>
        <v>9.7452814473518927</v>
      </c>
      <c r="BL2196" s="63">
        <f t="shared" si="491"/>
        <v>9.8491703599934741</v>
      </c>
      <c r="BM2196" s="63">
        <f t="shared" si="491"/>
        <v>9.6676216473938421</v>
      </c>
      <c r="BN2196" s="63">
        <f t="shared" si="485"/>
        <v>9.9950024885659339</v>
      </c>
      <c r="BO2196" s="63"/>
      <c r="BP2196" s="63"/>
    </row>
    <row r="2197" spans="27:68" x14ac:dyDescent="0.2">
      <c r="AA2197" s="217">
        <f t="shared" si="464"/>
        <v>-8.7334910939675485E-3</v>
      </c>
      <c r="AB2197" s="218">
        <f t="shared" si="465"/>
        <v>8.7334910939675485E-3</v>
      </c>
      <c r="AC2197" s="218">
        <f t="shared" si="466"/>
        <v>0</v>
      </c>
      <c r="AD2197" s="219">
        <f t="shared" si="467"/>
        <v>0</v>
      </c>
      <c r="AH2197" s="15">
        <f t="shared" si="468"/>
        <v>-2.9058447674383151E-2</v>
      </c>
      <c r="AI2197" s="15">
        <f t="shared" si="469"/>
        <v>0.86784475089518831</v>
      </c>
      <c r="AJ2197" s="15">
        <f t="shared" si="470"/>
        <v>-0.34557801426238927</v>
      </c>
      <c r="AK2197" s="15">
        <f t="shared" si="471"/>
        <v>-0.57281307343954613</v>
      </c>
      <c r="AL2197" s="15">
        <f t="shared" si="472"/>
        <v>-1.797541498954438</v>
      </c>
      <c r="AM2197" s="15">
        <f t="shared" si="473"/>
        <v>-1.2569818375265711</v>
      </c>
      <c r="AN2197" s="63">
        <f t="shared" si="490"/>
        <v>11.427189962028823</v>
      </c>
      <c r="AO2197" s="63">
        <f t="shared" si="490"/>
        <v>11.427367754312771</v>
      </c>
      <c r="AP2197" s="63">
        <f t="shared" si="490"/>
        <v>11.428089863368749</v>
      </c>
      <c r="AQ2197" s="63">
        <f t="shared" si="490"/>
        <v>11.431011199874796</v>
      </c>
      <c r="AR2197" s="63">
        <f t="shared" si="490"/>
        <v>11.442647265439536</v>
      </c>
      <c r="AS2197" s="63">
        <f t="shared" si="490"/>
        <v>11.486445582434989</v>
      </c>
      <c r="AT2197" s="63">
        <f t="shared" si="490"/>
        <v>11.626608381821566</v>
      </c>
      <c r="AU2197" s="63">
        <f t="shared" si="474"/>
        <v>11.961094544128683</v>
      </c>
      <c r="AV2197" s="217">
        <f t="shared" si="475"/>
        <v>-1.1469132254240177E-2</v>
      </c>
      <c r="AW2197" s="218">
        <f t="shared" si="476"/>
        <v>-9999</v>
      </c>
      <c r="AX2197" s="219">
        <f t="shared" si="477"/>
        <v>0</v>
      </c>
      <c r="AY2197" s="218">
        <f t="shared" si="478"/>
        <v>-9999</v>
      </c>
      <c r="AZ2197" s="63"/>
      <c r="BA2197" s="15">
        <f t="shared" si="479"/>
        <v>-2.7356411602726298E-3</v>
      </c>
      <c r="BB2197" s="15">
        <f t="shared" si="480"/>
        <v>0.4029668420013125</v>
      </c>
      <c r="BC2197" s="15">
        <f t="shared" si="481"/>
        <v>-0.61751157847624083</v>
      </c>
      <c r="BD2197" s="15">
        <f t="shared" si="482"/>
        <v>-0.10652366954492806</v>
      </c>
      <c r="BE2197" s="15">
        <f t="shared" si="483"/>
        <v>-2.965028905258007</v>
      </c>
      <c r="BF2197" s="15">
        <f t="shared" si="484"/>
        <v>-11.297910949131783</v>
      </c>
      <c r="BG2197" s="63">
        <f t="shared" si="491"/>
        <v>9.7786993762034928</v>
      </c>
      <c r="BH2197" s="63">
        <f t="shared" si="491"/>
        <v>9.7894726175737006</v>
      </c>
      <c r="BI2197" s="63">
        <f t="shared" si="491"/>
        <v>9.7705253791329838</v>
      </c>
      <c r="BJ2197" s="63">
        <f t="shared" si="491"/>
        <v>9.8039400735741484</v>
      </c>
      <c r="BK2197" s="63">
        <f t="shared" si="491"/>
        <v>9.7452814473518927</v>
      </c>
      <c r="BL2197" s="63">
        <f t="shared" si="491"/>
        <v>9.8491703599934741</v>
      </c>
      <c r="BM2197" s="63">
        <f t="shared" si="491"/>
        <v>9.6676216473938421</v>
      </c>
      <c r="BN2197" s="63">
        <f t="shared" si="485"/>
        <v>9.9950024885659339</v>
      </c>
      <c r="BO2197" s="63"/>
      <c r="BP2197" s="63"/>
    </row>
    <row r="2198" spans="27:68" x14ac:dyDescent="0.2">
      <c r="AA2198" s="217">
        <f t="shared" si="464"/>
        <v>-8.7334910939675485E-3</v>
      </c>
      <c r="AB2198" s="218">
        <f t="shared" si="465"/>
        <v>8.7334910939675485E-3</v>
      </c>
      <c r="AC2198" s="218">
        <f t="shared" si="466"/>
        <v>0</v>
      </c>
      <c r="AD2198" s="219">
        <f t="shared" si="467"/>
        <v>0</v>
      </c>
      <c r="AH2198" s="15">
        <f t="shared" si="468"/>
        <v>-2.9058447674383151E-2</v>
      </c>
      <c r="AI2198" s="15">
        <f t="shared" si="469"/>
        <v>0.86784475089518831</v>
      </c>
      <c r="AJ2198" s="15">
        <f t="shared" si="470"/>
        <v>-0.34557801426238927</v>
      </c>
      <c r="AK2198" s="15">
        <f t="shared" si="471"/>
        <v>-0.57281307343954613</v>
      </c>
      <c r="AL2198" s="15">
        <f t="shared" si="472"/>
        <v>-1.797541498954438</v>
      </c>
      <c r="AM2198" s="15">
        <f t="shared" si="473"/>
        <v>-1.2569818375265711</v>
      </c>
      <c r="AN2198" s="63">
        <f t="shared" si="490"/>
        <v>11.427189962028823</v>
      </c>
      <c r="AO2198" s="63">
        <f t="shared" si="490"/>
        <v>11.427367754312771</v>
      </c>
      <c r="AP2198" s="63">
        <f t="shared" si="490"/>
        <v>11.428089863368749</v>
      </c>
      <c r="AQ2198" s="63">
        <f t="shared" si="490"/>
        <v>11.431011199874796</v>
      </c>
      <c r="AR2198" s="63">
        <f t="shared" si="490"/>
        <v>11.442647265439536</v>
      </c>
      <c r="AS2198" s="63">
        <f t="shared" si="490"/>
        <v>11.486445582434989</v>
      </c>
      <c r="AT2198" s="63">
        <f t="shared" si="490"/>
        <v>11.626608381821566</v>
      </c>
      <c r="AU2198" s="63">
        <f t="shared" si="474"/>
        <v>11.961094544128683</v>
      </c>
      <c r="AV2198" s="217">
        <f t="shared" si="475"/>
        <v>-1.1469132254240177E-2</v>
      </c>
      <c r="AW2198" s="218">
        <f t="shared" si="476"/>
        <v>-9999</v>
      </c>
      <c r="AX2198" s="219">
        <f t="shared" si="477"/>
        <v>0</v>
      </c>
      <c r="AY2198" s="218">
        <f t="shared" si="478"/>
        <v>-9999</v>
      </c>
      <c r="AZ2198" s="63"/>
      <c r="BA2198" s="15">
        <f t="shared" si="479"/>
        <v>-2.7356411602726298E-3</v>
      </c>
      <c r="BB2198" s="15">
        <f t="shared" si="480"/>
        <v>0.4029668420013125</v>
      </c>
      <c r="BC2198" s="15">
        <f t="shared" si="481"/>
        <v>-0.61751157847624083</v>
      </c>
      <c r="BD2198" s="15">
        <f t="shared" si="482"/>
        <v>-0.10652366954492806</v>
      </c>
      <c r="BE2198" s="15">
        <f t="shared" si="483"/>
        <v>-2.965028905258007</v>
      </c>
      <c r="BF2198" s="15">
        <f t="shared" si="484"/>
        <v>-11.297910949131783</v>
      </c>
      <c r="BG2198" s="63">
        <f t="shared" si="491"/>
        <v>9.7786993762034928</v>
      </c>
      <c r="BH2198" s="63">
        <f t="shared" si="491"/>
        <v>9.7894726175737006</v>
      </c>
      <c r="BI2198" s="63">
        <f t="shared" si="491"/>
        <v>9.7705253791329838</v>
      </c>
      <c r="BJ2198" s="63">
        <f t="shared" si="491"/>
        <v>9.8039400735741484</v>
      </c>
      <c r="BK2198" s="63">
        <f t="shared" si="491"/>
        <v>9.7452814473518927</v>
      </c>
      <c r="BL2198" s="63">
        <f t="shared" si="491"/>
        <v>9.8491703599934741</v>
      </c>
      <c r="BM2198" s="63">
        <f t="shared" si="491"/>
        <v>9.6676216473938421</v>
      </c>
      <c r="BN2198" s="63">
        <f t="shared" si="485"/>
        <v>9.9950024885659339</v>
      </c>
      <c r="BO2198" s="63"/>
      <c r="BP2198" s="63"/>
    </row>
    <row r="2199" spans="27:68" x14ac:dyDescent="0.2">
      <c r="AA2199" s="217">
        <f t="shared" si="464"/>
        <v>-8.7334910939675485E-3</v>
      </c>
      <c r="AB2199" s="218">
        <f t="shared" si="465"/>
        <v>8.7334910939675485E-3</v>
      </c>
      <c r="AC2199" s="218">
        <f t="shared" si="466"/>
        <v>0</v>
      </c>
      <c r="AD2199" s="219">
        <f t="shared" si="467"/>
        <v>0</v>
      </c>
      <c r="AH2199" s="15">
        <f t="shared" si="468"/>
        <v>-2.9058447674383151E-2</v>
      </c>
      <c r="AI2199" s="15">
        <f t="shared" si="469"/>
        <v>0.86784475089518831</v>
      </c>
      <c r="AJ2199" s="15">
        <f t="shared" si="470"/>
        <v>-0.34557801426238927</v>
      </c>
      <c r="AK2199" s="15">
        <f t="shared" si="471"/>
        <v>-0.57281307343954613</v>
      </c>
      <c r="AL2199" s="15">
        <f t="shared" si="472"/>
        <v>-1.797541498954438</v>
      </c>
      <c r="AM2199" s="15">
        <f t="shared" si="473"/>
        <v>-1.2569818375265711</v>
      </c>
      <c r="AN2199" s="63">
        <f t="shared" si="490"/>
        <v>11.427189962028823</v>
      </c>
      <c r="AO2199" s="63">
        <f t="shared" si="490"/>
        <v>11.427367754312771</v>
      </c>
      <c r="AP2199" s="63">
        <f t="shared" si="490"/>
        <v>11.428089863368749</v>
      </c>
      <c r="AQ2199" s="63">
        <f t="shared" si="490"/>
        <v>11.431011199874796</v>
      </c>
      <c r="AR2199" s="63">
        <f t="shared" si="490"/>
        <v>11.442647265439536</v>
      </c>
      <c r="AS2199" s="63">
        <f t="shared" si="490"/>
        <v>11.486445582434989</v>
      </c>
      <c r="AT2199" s="63">
        <f t="shared" si="490"/>
        <v>11.626608381821566</v>
      </c>
      <c r="AU2199" s="63">
        <f t="shared" si="474"/>
        <v>11.961094544128683</v>
      </c>
      <c r="AV2199" s="217">
        <f t="shared" si="475"/>
        <v>-1.1469132254240177E-2</v>
      </c>
      <c r="AW2199" s="218">
        <f t="shared" si="476"/>
        <v>-9999</v>
      </c>
      <c r="AX2199" s="219">
        <f t="shared" si="477"/>
        <v>0</v>
      </c>
      <c r="AY2199" s="218">
        <f t="shared" si="478"/>
        <v>-9999</v>
      </c>
      <c r="AZ2199" s="63"/>
      <c r="BA2199" s="15">
        <f t="shared" si="479"/>
        <v>-2.7356411602726298E-3</v>
      </c>
      <c r="BB2199" s="15">
        <f t="shared" si="480"/>
        <v>0.4029668420013125</v>
      </c>
      <c r="BC2199" s="15">
        <f t="shared" si="481"/>
        <v>-0.61751157847624083</v>
      </c>
      <c r="BD2199" s="15">
        <f t="shared" si="482"/>
        <v>-0.10652366954492806</v>
      </c>
      <c r="BE2199" s="15">
        <f t="shared" si="483"/>
        <v>-2.965028905258007</v>
      </c>
      <c r="BF2199" s="15">
        <f t="shared" si="484"/>
        <v>-11.297910949131783</v>
      </c>
      <c r="BG2199" s="63">
        <f t="shared" si="491"/>
        <v>9.7786993762034928</v>
      </c>
      <c r="BH2199" s="63">
        <f t="shared" si="491"/>
        <v>9.7894726175737006</v>
      </c>
      <c r="BI2199" s="63">
        <f t="shared" si="491"/>
        <v>9.7705253791329838</v>
      </c>
      <c r="BJ2199" s="63">
        <f t="shared" si="491"/>
        <v>9.8039400735741484</v>
      </c>
      <c r="BK2199" s="63">
        <f t="shared" si="491"/>
        <v>9.7452814473518927</v>
      </c>
      <c r="BL2199" s="63">
        <f t="shared" si="491"/>
        <v>9.8491703599934741</v>
      </c>
      <c r="BM2199" s="63">
        <f t="shared" si="491"/>
        <v>9.6676216473938421</v>
      </c>
      <c r="BN2199" s="63">
        <f t="shared" si="485"/>
        <v>9.9950024885659339</v>
      </c>
      <c r="BO2199" s="63"/>
      <c r="BP2199" s="63"/>
    </row>
    <row r="2200" spans="27:68" x14ac:dyDescent="0.2">
      <c r="AA2200" s="217">
        <f t="shared" si="464"/>
        <v>-8.7334910939675485E-3</v>
      </c>
      <c r="AB2200" s="218">
        <f t="shared" si="465"/>
        <v>8.7334910939675485E-3</v>
      </c>
      <c r="AC2200" s="218">
        <f t="shared" si="466"/>
        <v>0</v>
      </c>
      <c r="AD2200" s="219">
        <f t="shared" si="467"/>
        <v>0</v>
      </c>
      <c r="AH2200" s="15">
        <f t="shared" si="468"/>
        <v>-2.9058447674383151E-2</v>
      </c>
      <c r="AI2200" s="15">
        <f t="shared" si="469"/>
        <v>0.86784475089518831</v>
      </c>
      <c r="AJ2200" s="15">
        <f t="shared" si="470"/>
        <v>-0.34557801426238927</v>
      </c>
      <c r="AK2200" s="15">
        <f t="shared" si="471"/>
        <v>-0.57281307343954613</v>
      </c>
      <c r="AL2200" s="15">
        <f t="shared" si="472"/>
        <v>-1.797541498954438</v>
      </c>
      <c r="AM2200" s="15">
        <f t="shared" si="473"/>
        <v>-1.2569818375265711</v>
      </c>
      <c r="AN2200" s="63">
        <f t="shared" si="490"/>
        <v>11.427189962028823</v>
      </c>
      <c r="AO2200" s="63">
        <f t="shared" si="490"/>
        <v>11.427367754312771</v>
      </c>
      <c r="AP2200" s="63">
        <f t="shared" si="490"/>
        <v>11.428089863368749</v>
      </c>
      <c r="AQ2200" s="63">
        <f t="shared" si="490"/>
        <v>11.431011199874796</v>
      </c>
      <c r="AR2200" s="63">
        <f t="shared" si="490"/>
        <v>11.442647265439536</v>
      </c>
      <c r="AS2200" s="63">
        <f t="shared" si="490"/>
        <v>11.486445582434989</v>
      </c>
      <c r="AT2200" s="63">
        <f t="shared" si="490"/>
        <v>11.626608381821566</v>
      </c>
      <c r="AU2200" s="63">
        <f t="shared" si="474"/>
        <v>11.961094544128683</v>
      </c>
      <c r="AV2200" s="217">
        <f t="shared" si="475"/>
        <v>-1.1469132254240177E-2</v>
      </c>
      <c r="AW2200" s="218">
        <f t="shared" si="476"/>
        <v>-9999</v>
      </c>
      <c r="AX2200" s="219">
        <f t="shared" si="477"/>
        <v>0</v>
      </c>
      <c r="AY2200" s="218">
        <f t="shared" si="478"/>
        <v>-9999</v>
      </c>
      <c r="AZ2200" s="63"/>
      <c r="BA2200" s="15">
        <f t="shared" si="479"/>
        <v>-2.7356411602726298E-3</v>
      </c>
      <c r="BB2200" s="15">
        <f t="shared" si="480"/>
        <v>0.4029668420013125</v>
      </c>
      <c r="BC2200" s="15">
        <f t="shared" si="481"/>
        <v>-0.61751157847624083</v>
      </c>
      <c r="BD2200" s="15">
        <f t="shared" si="482"/>
        <v>-0.10652366954492806</v>
      </c>
      <c r="BE2200" s="15">
        <f t="shared" si="483"/>
        <v>-2.965028905258007</v>
      </c>
      <c r="BF2200" s="15">
        <f t="shared" si="484"/>
        <v>-11.297910949131783</v>
      </c>
      <c r="BG2200" s="63">
        <f t="shared" si="491"/>
        <v>9.7786993762034928</v>
      </c>
      <c r="BH2200" s="63">
        <f t="shared" si="491"/>
        <v>9.7894726175737006</v>
      </c>
      <c r="BI2200" s="63">
        <f t="shared" si="491"/>
        <v>9.7705253791329838</v>
      </c>
      <c r="BJ2200" s="63">
        <f t="shared" si="491"/>
        <v>9.8039400735741484</v>
      </c>
      <c r="BK2200" s="63">
        <f t="shared" si="491"/>
        <v>9.7452814473518927</v>
      </c>
      <c r="BL2200" s="63">
        <f t="shared" si="491"/>
        <v>9.8491703599934741</v>
      </c>
      <c r="BM2200" s="63">
        <f t="shared" si="491"/>
        <v>9.6676216473938421</v>
      </c>
      <c r="BN2200" s="63">
        <f t="shared" si="485"/>
        <v>9.9950024885659339</v>
      </c>
      <c r="BO2200" s="63"/>
      <c r="BP2200" s="63"/>
    </row>
    <row r="2201" spans="27:68" x14ac:dyDescent="0.2">
      <c r="AA2201" s="217">
        <f t="shared" si="464"/>
        <v>-8.7334910939675485E-3</v>
      </c>
      <c r="AB2201" s="218">
        <f t="shared" si="465"/>
        <v>8.7334910939675485E-3</v>
      </c>
      <c r="AC2201" s="218">
        <f t="shared" si="466"/>
        <v>0</v>
      </c>
      <c r="AD2201" s="219">
        <f t="shared" si="467"/>
        <v>0</v>
      </c>
      <c r="AH2201" s="15">
        <f t="shared" si="468"/>
        <v>-2.9058447674383151E-2</v>
      </c>
      <c r="AI2201" s="15">
        <f t="shared" si="469"/>
        <v>0.86784475089518831</v>
      </c>
      <c r="AJ2201" s="15">
        <f t="shared" si="470"/>
        <v>-0.34557801426238927</v>
      </c>
      <c r="AK2201" s="15">
        <f t="shared" si="471"/>
        <v>-0.57281307343954613</v>
      </c>
      <c r="AL2201" s="15">
        <f t="shared" si="472"/>
        <v>-1.797541498954438</v>
      </c>
      <c r="AM2201" s="15">
        <f t="shared" si="473"/>
        <v>-1.2569818375265711</v>
      </c>
      <c r="AN2201" s="63">
        <f t="shared" ref="AN2201:AT2210" si="492">$AU2201+$AB$7*SIN(AO2201)</f>
        <v>11.427189962028823</v>
      </c>
      <c r="AO2201" s="63">
        <f t="shared" si="492"/>
        <v>11.427367754312771</v>
      </c>
      <c r="AP2201" s="63">
        <f t="shared" si="492"/>
        <v>11.428089863368749</v>
      </c>
      <c r="AQ2201" s="63">
        <f t="shared" si="492"/>
        <v>11.431011199874796</v>
      </c>
      <c r="AR2201" s="63">
        <f t="shared" si="492"/>
        <v>11.442647265439536</v>
      </c>
      <c r="AS2201" s="63">
        <f t="shared" si="492"/>
        <v>11.486445582434989</v>
      </c>
      <c r="AT2201" s="63">
        <f t="shared" si="492"/>
        <v>11.626608381821566</v>
      </c>
      <c r="AU2201" s="63">
        <f t="shared" si="474"/>
        <v>11.961094544128683</v>
      </c>
      <c r="AV2201" s="217">
        <f t="shared" si="475"/>
        <v>-1.1469132254240177E-2</v>
      </c>
      <c r="AW2201" s="218">
        <f t="shared" si="476"/>
        <v>-9999</v>
      </c>
      <c r="AX2201" s="219">
        <f t="shared" si="477"/>
        <v>0</v>
      </c>
      <c r="AY2201" s="218">
        <f t="shared" si="478"/>
        <v>-9999</v>
      </c>
      <c r="AZ2201" s="63"/>
      <c r="BA2201" s="15">
        <f t="shared" si="479"/>
        <v>-2.7356411602726298E-3</v>
      </c>
      <c r="BB2201" s="15">
        <f t="shared" si="480"/>
        <v>0.4029668420013125</v>
      </c>
      <c r="BC2201" s="15">
        <f t="shared" si="481"/>
        <v>-0.61751157847624083</v>
      </c>
      <c r="BD2201" s="15">
        <f t="shared" si="482"/>
        <v>-0.10652366954492806</v>
      </c>
      <c r="BE2201" s="15">
        <f t="shared" si="483"/>
        <v>-2.965028905258007</v>
      </c>
      <c r="BF2201" s="15">
        <f t="shared" si="484"/>
        <v>-11.297910949131783</v>
      </c>
      <c r="BG2201" s="63">
        <f t="shared" ref="BG2201:BM2210" si="493">$BN2201+$BB$7*SIN(BH2201)</f>
        <v>9.7786993762034928</v>
      </c>
      <c r="BH2201" s="63">
        <f t="shared" si="493"/>
        <v>9.7894726175737006</v>
      </c>
      <c r="BI2201" s="63">
        <f t="shared" si="493"/>
        <v>9.7705253791329838</v>
      </c>
      <c r="BJ2201" s="63">
        <f t="shared" si="493"/>
        <v>9.8039400735741484</v>
      </c>
      <c r="BK2201" s="63">
        <f t="shared" si="493"/>
        <v>9.7452814473518927</v>
      </c>
      <c r="BL2201" s="63">
        <f t="shared" si="493"/>
        <v>9.8491703599934741</v>
      </c>
      <c r="BM2201" s="63">
        <f t="shared" si="493"/>
        <v>9.6676216473938421</v>
      </c>
      <c r="BN2201" s="63">
        <f t="shared" si="485"/>
        <v>9.9950024885659339</v>
      </c>
      <c r="BO2201" s="63"/>
      <c r="BP2201" s="63"/>
    </row>
    <row r="2202" spans="27:68" x14ac:dyDescent="0.2">
      <c r="AA2202" s="217">
        <f t="shared" si="464"/>
        <v>-8.7334910939675485E-3</v>
      </c>
      <c r="AB2202" s="218">
        <f t="shared" si="465"/>
        <v>8.7334910939675485E-3</v>
      </c>
      <c r="AC2202" s="218">
        <f t="shared" si="466"/>
        <v>0</v>
      </c>
      <c r="AD2202" s="219">
        <f t="shared" si="467"/>
        <v>0</v>
      </c>
      <c r="AH2202" s="15">
        <f t="shared" si="468"/>
        <v>-2.9058447674383151E-2</v>
      </c>
      <c r="AI2202" s="15">
        <f t="shared" si="469"/>
        <v>0.86784475089518831</v>
      </c>
      <c r="AJ2202" s="15">
        <f t="shared" si="470"/>
        <v>-0.34557801426238927</v>
      </c>
      <c r="AK2202" s="15">
        <f t="shared" si="471"/>
        <v>-0.57281307343954613</v>
      </c>
      <c r="AL2202" s="15">
        <f t="shared" si="472"/>
        <v>-1.797541498954438</v>
      </c>
      <c r="AM2202" s="15">
        <f t="shared" si="473"/>
        <v>-1.2569818375265711</v>
      </c>
      <c r="AN2202" s="63">
        <f t="shared" si="492"/>
        <v>11.427189962028823</v>
      </c>
      <c r="AO2202" s="63">
        <f t="shared" si="492"/>
        <v>11.427367754312771</v>
      </c>
      <c r="AP2202" s="63">
        <f t="shared" si="492"/>
        <v>11.428089863368749</v>
      </c>
      <c r="AQ2202" s="63">
        <f t="shared" si="492"/>
        <v>11.431011199874796</v>
      </c>
      <c r="AR2202" s="63">
        <f t="shared" si="492"/>
        <v>11.442647265439536</v>
      </c>
      <c r="AS2202" s="63">
        <f t="shared" si="492"/>
        <v>11.486445582434989</v>
      </c>
      <c r="AT2202" s="63">
        <f t="shared" si="492"/>
        <v>11.626608381821566</v>
      </c>
      <c r="AU2202" s="63">
        <f t="shared" si="474"/>
        <v>11.961094544128683</v>
      </c>
      <c r="AV2202" s="217">
        <f t="shared" si="475"/>
        <v>-1.1469132254240177E-2</v>
      </c>
      <c r="AW2202" s="218">
        <f t="shared" si="476"/>
        <v>-9999</v>
      </c>
      <c r="AX2202" s="219">
        <f t="shared" si="477"/>
        <v>0</v>
      </c>
      <c r="AY2202" s="218">
        <f t="shared" si="478"/>
        <v>-9999</v>
      </c>
      <c r="AZ2202" s="63"/>
      <c r="BA2202" s="15">
        <f t="shared" si="479"/>
        <v>-2.7356411602726298E-3</v>
      </c>
      <c r="BB2202" s="15">
        <f t="shared" si="480"/>
        <v>0.4029668420013125</v>
      </c>
      <c r="BC2202" s="15">
        <f t="shared" si="481"/>
        <v>-0.61751157847624083</v>
      </c>
      <c r="BD2202" s="15">
        <f t="shared" si="482"/>
        <v>-0.10652366954492806</v>
      </c>
      <c r="BE2202" s="15">
        <f t="shared" si="483"/>
        <v>-2.965028905258007</v>
      </c>
      <c r="BF2202" s="15">
        <f t="shared" si="484"/>
        <v>-11.297910949131783</v>
      </c>
      <c r="BG2202" s="63">
        <f t="shared" si="493"/>
        <v>9.7786993762034928</v>
      </c>
      <c r="BH2202" s="63">
        <f t="shared" si="493"/>
        <v>9.7894726175737006</v>
      </c>
      <c r="BI2202" s="63">
        <f t="shared" si="493"/>
        <v>9.7705253791329838</v>
      </c>
      <c r="BJ2202" s="63">
        <f t="shared" si="493"/>
        <v>9.8039400735741484</v>
      </c>
      <c r="BK2202" s="63">
        <f t="shared" si="493"/>
        <v>9.7452814473518927</v>
      </c>
      <c r="BL2202" s="63">
        <f t="shared" si="493"/>
        <v>9.8491703599934741</v>
      </c>
      <c r="BM2202" s="63">
        <f t="shared" si="493"/>
        <v>9.6676216473938421</v>
      </c>
      <c r="BN2202" s="63">
        <f t="shared" si="485"/>
        <v>9.9950024885659339</v>
      </c>
      <c r="BO2202" s="63"/>
      <c r="BP2202" s="63"/>
    </row>
    <row r="2203" spans="27:68" x14ac:dyDescent="0.2">
      <c r="AA2203" s="217">
        <f t="shared" si="464"/>
        <v>-8.7334910939675485E-3</v>
      </c>
      <c r="AB2203" s="218">
        <f t="shared" si="465"/>
        <v>8.7334910939675485E-3</v>
      </c>
      <c r="AC2203" s="218">
        <f t="shared" si="466"/>
        <v>0</v>
      </c>
      <c r="AD2203" s="219">
        <f t="shared" si="467"/>
        <v>0</v>
      </c>
      <c r="AH2203" s="15">
        <f t="shared" si="468"/>
        <v>-2.9058447674383151E-2</v>
      </c>
      <c r="AI2203" s="15">
        <f t="shared" si="469"/>
        <v>0.86784475089518831</v>
      </c>
      <c r="AJ2203" s="15">
        <f t="shared" si="470"/>
        <v>-0.34557801426238927</v>
      </c>
      <c r="AK2203" s="15">
        <f t="shared" si="471"/>
        <v>-0.57281307343954613</v>
      </c>
      <c r="AL2203" s="15">
        <f t="shared" si="472"/>
        <v>-1.797541498954438</v>
      </c>
      <c r="AM2203" s="15">
        <f t="shared" si="473"/>
        <v>-1.2569818375265711</v>
      </c>
      <c r="AN2203" s="63">
        <f t="shared" si="492"/>
        <v>11.427189962028823</v>
      </c>
      <c r="AO2203" s="63">
        <f t="shared" si="492"/>
        <v>11.427367754312771</v>
      </c>
      <c r="AP2203" s="63">
        <f t="shared" si="492"/>
        <v>11.428089863368749</v>
      </c>
      <c r="AQ2203" s="63">
        <f t="shared" si="492"/>
        <v>11.431011199874796</v>
      </c>
      <c r="AR2203" s="63">
        <f t="shared" si="492"/>
        <v>11.442647265439536</v>
      </c>
      <c r="AS2203" s="63">
        <f t="shared" si="492"/>
        <v>11.486445582434989</v>
      </c>
      <c r="AT2203" s="63">
        <f t="shared" si="492"/>
        <v>11.626608381821566</v>
      </c>
      <c r="AU2203" s="63">
        <f t="shared" si="474"/>
        <v>11.961094544128683</v>
      </c>
      <c r="AV2203" s="217">
        <f t="shared" si="475"/>
        <v>-1.1469132254240177E-2</v>
      </c>
      <c r="AW2203" s="218">
        <f t="shared" si="476"/>
        <v>-9999</v>
      </c>
      <c r="AX2203" s="219">
        <f t="shared" si="477"/>
        <v>0</v>
      </c>
      <c r="AY2203" s="218">
        <f t="shared" si="478"/>
        <v>-9999</v>
      </c>
      <c r="AZ2203" s="63"/>
      <c r="BA2203" s="15">
        <f t="shared" si="479"/>
        <v>-2.7356411602726298E-3</v>
      </c>
      <c r="BB2203" s="15">
        <f t="shared" si="480"/>
        <v>0.4029668420013125</v>
      </c>
      <c r="BC2203" s="15">
        <f t="shared" si="481"/>
        <v>-0.61751157847624083</v>
      </c>
      <c r="BD2203" s="15">
        <f t="shared" si="482"/>
        <v>-0.10652366954492806</v>
      </c>
      <c r="BE2203" s="15">
        <f t="shared" si="483"/>
        <v>-2.965028905258007</v>
      </c>
      <c r="BF2203" s="15">
        <f t="shared" si="484"/>
        <v>-11.297910949131783</v>
      </c>
      <c r="BG2203" s="63">
        <f t="shared" si="493"/>
        <v>9.7786993762034928</v>
      </c>
      <c r="BH2203" s="63">
        <f t="shared" si="493"/>
        <v>9.7894726175737006</v>
      </c>
      <c r="BI2203" s="63">
        <f t="shared" si="493"/>
        <v>9.7705253791329838</v>
      </c>
      <c r="BJ2203" s="63">
        <f t="shared" si="493"/>
        <v>9.8039400735741484</v>
      </c>
      <c r="BK2203" s="63">
        <f t="shared" si="493"/>
        <v>9.7452814473518927</v>
      </c>
      <c r="BL2203" s="63">
        <f t="shared" si="493"/>
        <v>9.8491703599934741</v>
      </c>
      <c r="BM2203" s="63">
        <f t="shared" si="493"/>
        <v>9.6676216473938421</v>
      </c>
      <c r="BN2203" s="63">
        <f t="shared" si="485"/>
        <v>9.9950024885659339</v>
      </c>
      <c r="BO2203" s="63"/>
      <c r="BP2203" s="63"/>
    </row>
    <row r="2204" spans="27:68" x14ac:dyDescent="0.2">
      <c r="AA2204" s="217">
        <f t="shared" si="464"/>
        <v>-8.7334910939675485E-3</v>
      </c>
      <c r="AB2204" s="218">
        <f t="shared" si="465"/>
        <v>8.7334910939675485E-3</v>
      </c>
      <c r="AC2204" s="218">
        <f t="shared" si="466"/>
        <v>0</v>
      </c>
      <c r="AD2204" s="219">
        <f t="shared" si="467"/>
        <v>0</v>
      </c>
      <c r="AH2204" s="15">
        <f t="shared" si="468"/>
        <v>-2.9058447674383151E-2</v>
      </c>
      <c r="AI2204" s="15">
        <f t="shared" si="469"/>
        <v>0.86784475089518831</v>
      </c>
      <c r="AJ2204" s="15">
        <f t="shared" si="470"/>
        <v>-0.34557801426238927</v>
      </c>
      <c r="AK2204" s="15">
        <f t="shared" si="471"/>
        <v>-0.57281307343954613</v>
      </c>
      <c r="AL2204" s="15">
        <f t="shared" si="472"/>
        <v>-1.797541498954438</v>
      </c>
      <c r="AM2204" s="15">
        <f t="shared" si="473"/>
        <v>-1.2569818375265711</v>
      </c>
      <c r="AN2204" s="63">
        <f t="shared" si="492"/>
        <v>11.427189962028823</v>
      </c>
      <c r="AO2204" s="63">
        <f t="shared" si="492"/>
        <v>11.427367754312771</v>
      </c>
      <c r="AP2204" s="63">
        <f t="shared" si="492"/>
        <v>11.428089863368749</v>
      </c>
      <c r="AQ2204" s="63">
        <f t="shared" si="492"/>
        <v>11.431011199874796</v>
      </c>
      <c r="AR2204" s="63">
        <f t="shared" si="492"/>
        <v>11.442647265439536</v>
      </c>
      <c r="AS2204" s="63">
        <f t="shared" si="492"/>
        <v>11.486445582434989</v>
      </c>
      <c r="AT2204" s="63">
        <f t="shared" si="492"/>
        <v>11.626608381821566</v>
      </c>
      <c r="AU2204" s="63">
        <f t="shared" si="474"/>
        <v>11.961094544128683</v>
      </c>
      <c r="AV2204" s="217">
        <f t="shared" si="475"/>
        <v>-1.1469132254240177E-2</v>
      </c>
      <c r="AW2204" s="218">
        <f t="shared" si="476"/>
        <v>-9999</v>
      </c>
      <c r="AX2204" s="219">
        <f t="shared" si="477"/>
        <v>0</v>
      </c>
      <c r="AY2204" s="218">
        <f t="shared" si="478"/>
        <v>-9999</v>
      </c>
      <c r="AZ2204" s="63"/>
      <c r="BA2204" s="15">
        <f t="shared" si="479"/>
        <v>-2.7356411602726298E-3</v>
      </c>
      <c r="BB2204" s="15">
        <f t="shared" si="480"/>
        <v>0.4029668420013125</v>
      </c>
      <c r="BC2204" s="15">
        <f t="shared" si="481"/>
        <v>-0.61751157847624083</v>
      </c>
      <c r="BD2204" s="15">
        <f t="shared" si="482"/>
        <v>-0.10652366954492806</v>
      </c>
      <c r="BE2204" s="15">
        <f t="shared" si="483"/>
        <v>-2.965028905258007</v>
      </c>
      <c r="BF2204" s="15">
        <f t="shared" si="484"/>
        <v>-11.297910949131783</v>
      </c>
      <c r="BG2204" s="63">
        <f t="shared" si="493"/>
        <v>9.7786993762034928</v>
      </c>
      <c r="BH2204" s="63">
        <f t="shared" si="493"/>
        <v>9.7894726175737006</v>
      </c>
      <c r="BI2204" s="63">
        <f t="shared" si="493"/>
        <v>9.7705253791329838</v>
      </c>
      <c r="BJ2204" s="63">
        <f t="shared" si="493"/>
        <v>9.8039400735741484</v>
      </c>
      <c r="BK2204" s="63">
        <f t="shared" si="493"/>
        <v>9.7452814473518927</v>
      </c>
      <c r="BL2204" s="63">
        <f t="shared" si="493"/>
        <v>9.8491703599934741</v>
      </c>
      <c r="BM2204" s="63">
        <f t="shared" si="493"/>
        <v>9.6676216473938421</v>
      </c>
      <c r="BN2204" s="63">
        <f t="shared" si="485"/>
        <v>9.9950024885659339</v>
      </c>
      <c r="BO2204" s="63"/>
      <c r="BP2204" s="63"/>
    </row>
    <row r="2205" spans="27:68" x14ac:dyDescent="0.2">
      <c r="AA2205" s="217">
        <f t="shared" si="464"/>
        <v>-8.7334910939675485E-3</v>
      </c>
      <c r="AB2205" s="218">
        <f t="shared" si="465"/>
        <v>8.7334910939675485E-3</v>
      </c>
      <c r="AC2205" s="218">
        <f t="shared" si="466"/>
        <v>0</v>
      </c>
      <c r="AD2205" s="219">
        <f t="shared" si="467"/>
        <v>0</v>
      </c>
      <c r="AH2205" s="15">
        <f t="shared" si="468"/>
        <v>-2.9058447674383151E-2</v>
      </c>
      <c r="AI2205" s="15">
        <f t="shared" si="469"/>
        <v>0.86784475089518831</v>
      </c>
      <c r="AJ2205" s="15">
        <f t="shared" si="470"/>
        <v>-0.34557801426238927</v>
      </c>
      <c r="AK2205" s="15">
        <f t="shared" si="471"/>
        <v>-0.57281307343954613</v>
      </c>
      <c r="AL2205" s="15">
        <f t="shared" si="472"/>
        <v>-1.797541498954438</v>
      </c>
      <c r="AM2205" s="15">
        <f t="shared" si="473"/>
        <v>-1.2569818375265711</v>
      </c>
      <c r="AN2205" s="63">
        <f t="shared" si="492"/>
        <v>11.427189962028823</v>
      </c>
      <c r="AO2205" s="63">
        <f t="shared" si="492"/>
        <v>11.427367754312771</v>
      </c>
      <c r="AP2205" s="63">
        <f t="shared" si="492"/>
        <v>11.428089863368749</v>
      </c>
      <c r="AQ2205" s="63">
        <f t="shared" si="492"/>
        <v>11.431011199874796</v>
      </c>
      <c r="AR2205" s="63">
        <f t="shared" si="492"/>
        <v>11.442647265439536</v>
      </c>
      <c r="AS2205" s="63">
        <f t="shared" si="492"/>
        <v>11.486445582434989</v>
      </c>
      <c r="AT2205" s="63">
        <f t="shared" si="492"/>
        <v>11.626608381821566</v>
      </c>
      <c r="AU2205" s="63">
        <f t="shared" si="474"/>
        <v>11.961094544128683</v>
      </c>
      <c r="AV2205" s="217">
        <f t="shared" si="475"/>
        <v>-1.1469132254240177E-2</v>
      </c>
      <c r="AW2205" s="218">
        <f t="shared" si="476"/>
        <v>-9999</v>
      </c>
      <c r="AX2205" s="219">
        <f t="shared" si="477"/>
        <v>0</v>
      </c>
      <c r="AY2205" s="218">
        <f t="shared" si="478"/>
        <v>-9999</v>
      </c>
      <c r="AZ2205" s="63"/>
      <c r="BA2205" s="15">
        <f t="shared" si="479"/>
        <v>-2.7356411602726298E-3</v>
      </c>
      <c r="BB2205" s="15">
        <f t="shared" si="480"/>
        <v>0.4029668420013125</v>
      </c>
      <c r="BC2205" s="15">
        <f t="shared" si="481"/>
        <v>-0.61751157847624083</v>
      </c>
      <c r="BD2205" s="15">
        <f t="shared" si="482"/>
        <v>-0.10652366954492806</v>
      </c>
      <c r="BE2205" s="15">
        <f t="shared" si="483"/>
        <v>-2.965028905258007</v>
      </c>
      <c r="BF2205" s="15">
        <f t="shared" si="484"/>
        <v>-11.297910949131783</v>
      </c>
      <c r="BG2205" s="63">
        <f t="shared" si="493"/>
        <v>9.7786993762034928</v>
      </c>
      <c r="BH2205" s="63">
        <f t="shared" si="493"/>
        <v>9.7894726175737006</v>
      </c>
      <c r="BI2205" s="63">
        <f t="shared" si="493"/>
        <v>9.7705253791329838</v>
      </c>
      <c r="BJ2205" s="63">
        <f t="shared" si="493"/>
        <v>9.8039400735741484</v>
      </c>
      <c r="BK2205" s="63">
        <f t="shared" si="493"/>
        <v>9.7452814473518927</v>
      </c>
      <c r="BL2205" s="63">
        <f t="shared" si="493"/>
        <v>9.8491703599934741</v>
      </c>
      <c r="BM2205" s="63">
        <f t="shared" si="493"/>
        <v>9.6676216473938421</v>
      </c>
      <c r="BN2205" s="63">
        <f t="shared" si="485"/>
        <v>9.9950024885659339</v>
      </c>
      <c r="BO2205" s="63"/>
      <c r="BP2205" s="63"/>
    </row>
    <row r="2206" spans="27:68" x14ac:dyDescent="0.2">
      <c r="AA2206" s="217">
        <f t="shared" si="464"/>
        <v>-8.7334910939675485E-3</v>
      </c>
      <c r="AB2206" s="218">
        <f t="shared" si="465"/>
        <v>8.7334910939675485E-3</v>
      </c>
      <c r="AC2206" s="218">
        <f t="shared" si="466"/>
        <v>0</v>
      </c>
      <c r="AD2206" s="219">
        <f t="shared" si="467"/>
        <v>0</v>
      </c>
      <c r="AH2206" s="15">
        <f t="shared" si="468"/>
        <v>-2.9058447674383151E-2</v>
      </c>
      <c r="AI2206" s="15">
        <f t="shared" si="469"/>
        <v>0.86784475089518831</v>
      </c>
      <c r="AJ2206" s="15">
        <f t="shared" si="470"/>
        <v>-0.34557801426238927</v>
      </c>
      <c r="AK2206" s="15">
        <f t="shared" si="471"/>
        <v>-0.57281307343954613</v>
      </c>
      <c r="AL2206" s="15">
        <f t="shared" si="472"/>
        <v>-1.797541498954438</v>
      </c>
      <c r="AM2206" s="15">
        <f t="shared" si="473"/>
        <v>-1.2569818375265711</v>
      </c>
      <c r="AN2206" s="63">
        <f t="shared" si="492"/>
        <v>11.427189962028823</v>
      </c>
      <c r="AO2206" s="63">
        <f t="shared" si="492"/>
        <v>11.427367754312771</v>
      </c>
      <c r="AP2206" s="63">
        <f t="shared" si="492"/>
        <v>11.428089863368749</v>
      </c>
      <c r="AQ2206" s="63">
        <f t="shared" si="492"/>
        <v>11.431011199874796</v>
      </c>
      <c r="AR2206" s="63">
        <f t="shared" si="492"/>
        <v>11.442647265439536</v>
      </c>
      <c r="AS2206" s="63">
        <f t="shared" si="492"/>
        <v>11.486445582434989</v>
      </c>
      <c r="AT2206" s="63">
        <f t="shared" si="492"/>
        <v>11.626608381821566</v>
      </c>
      <c r="AU2206" s="63">
        <f t="shared" si="474"/>
        <v>11.961094544128683</v>
      </c>
      <c r="AV2206" s="217">
        <f t="shared" si="475"/>
        <v>-1.1469132254240177E-2</v>
      </c>
      <c r="AW2206" s="218">
        <f t="shared" si="476"/>
        <v>-9999</v>
      </c>
      <c r="AX2206" s="219">
        <f t="shared" si="477"/>
        <v>0</v>
      </c>
      <c r="AY2206" s="218">
        <f t="shared" si="478"/>
        <v>-9999</v>
      </c>
      <c r="AZ2206" s="63"/>
      <c r="BA2206" s="15">
        <f t="shared" si="479"/>
        <v>-2.7356411602726298E-3</v>
      </c>
      <c r="BB2206" s="15">
        <f t="shared" si="480"/>
        <v>0.4029668420013125</v>
      </c>
      <c r="BC2206" s="15">
        <f t="shared" si="481"/>
        <v>-0.61751157847624083</v>
      </c>
      <c r="BD2206" s="15">
        <f t="shared" si="482"/>
        <v>-0.10652366954492806</v>
      </c>
      <c r="BE2206" s="15">
        <f t="shared" si="483"/>
        <v>-2.965028905258007</v>
      </c>
      <c r="BF2206" s="15">
        <f t="shared" si="484"/>
        <v>-11.297910949131783</v>
      </c>
      <c r="BG2206" s="63">
        <f t="shared" si="493"/>
        <v>9.7786993762034928</v>
      </c>
      <c r="BH2206" s="63">
        <f t="shared" si="493"/>
        <v>9.7894726175737006</v>
      </c>
      <c r="BI2206" s="63">
        <f t="shared" si="493"/>
        <v>9.7705253791329838</v>
      </c>
      <c r="BJ2206" s="63">
        <f t="shared" si="493"/>
        <v>9.8039400735741484</v>
      </c>
      <c r="BK2206" s="63">
        <f t="shared" si="493"/>
        <v>9.7452814473518927</v>
      </c>
      <c r="BL2206" s="63">
        <f t="shared" si="493"/>
        <v>9.8491703599934741</v>
      </c>
      <c r="BM2206" s="63">
        <f t="shared" si="493"/>
        <v>9.6676216473938421</v>
      </c>
      <c r="BN2206" s="63">
        <f t="shared" si="485"/>
        <v>9.9950024885659339</v>
      </c>
      <c r="BO2206" s="63"/>
      <c r="BP2206" s="63"/>
    </row>
    <row r="2207" spans="27:68" x14ac:dyDescent="0.2">
      <c r="AA2207" s="217">
        <f t="shared" si="464"/>
        <v>-8.7334910939675485E-3</v>
      </c>
      <c r="AB2207" s="218">
        <f t="shared" si="465"/>
        <v>8.7334910939675485E-3</v>
      </c>
      <c r="AC2207" s="218">
        <f t="shared" si="466"/>
        <v>0</v>
      </c>
      <c r="AD2207" s="219">
        <f t="shared" si="467"/>
        <v>0</v>
      </c>
      <c r="AH2207" s="15">
        <f t="shared" si="468"/>
        <v>-2.9058447674383151E-2</v>
      </c>
      <c r="AI2207" s="15">
        <f t="shared" si="469"/>
        <v>0.86784475089518831</v>
      </c>
      <c r="AJ2207" s="15">
        <f t="shared" si="470"/>
        <v>-0.34557801426238927</v>
      </c>
      <c r="AK2207" s="15">
        <f t="shared" si="471"/>
        <v>-0.57281307343954613</v>
      </c>
      <c r="AL2207" s="15">
        <f t="shared" si="472"/>
        <v>-1.797541498954438</v>
      </c>
      <c r="AM2207" s="15">
        <f t="shared" si="473"/>
        <v>-1.2569818375265711</v>
      </c>
      <c r="AN2207" s="63">
        <f t="shared" si="492"/>
        <v>11.427189962028823</v>
      </c>
      <c r="AO2207" s="63">
        <f t="shared" si="492"/>
        <v>11.427367754312771</v>
      </c>
      <c r="AP2207" s="63">
        <f t="shared" si="492"/>
        <v>11.428089863368749</v>
      </c>
      <c r="AQ2207" s="63">
        <f t="shared" si="492"/>
        <v>11.431011199874796</v>
      </c>
      <c r="AR2207" s="63">
        <f t="shared" si="492"/>
        <v>11.442647265439536</v>
      </c>
      <c r="AS2207" s="63">
        <f t="shared" si="492"/>
        <v>11.486445582434989</v>
      </c>
      <c r="AT2207" s="63">
        <f t="shared" si="492"/>
        <v>11.626608381821566</v>
      </c>
      <c r="AU2207" s="63">
        <f t="shared" si="474"/>
        <v>11.961094544128683</v>
      </c>
      <c r="AV2207" s="217">
        <f t="shared" si="475"/>
        <v>-1.1469132254240177E-2</v>
      </c>
      <c r="AW2207" s="218">
        <f t="shared" si="476"/>
        <v>-9999</v>
      </c>
      <c r="AX2207" s="219">
        <f t="shared" si="477"/>
        <v>0</v>
      </c>
      <c r="AY2207" s="218">
        <f t="shared" si="478"/>
        <v>-9999</v>
      </c>
      <c r="AZ2207" s="63"/>
      <c r="BA2207" s="15">
        <f t="shared" si="479"/>
        <v>-2.7356411602726298E-3</v>
      </c>
      <c r="BB2207" s="15">
        <f t="shared" si="480"/>
        <v>0.4029668420013125</v>
      </c>
      <c r="BC2207" s="15">
        <f t="shared" si="481"/>
        <v>-0.61751157847624083</v>
      </c>
      <c r="BD2207" s="15">
        <f t="shared" si="482"/>
        <v>-0.10652366954492806</v>
      </c>
      <c r="BE2207" s="15">
        <f t="shared" si="483"/>
        <v>-2.965028905258007</v>
      </c>
      <c r="BF2207" s="15">
        <f t="shared" si="484"/>
        <v>-11.297910949131783</v>
      </c>
      <c r="BG2207" s="63">
        <f t="shared" si="493"/>
        <v>9.7786993762034928</v>
      </c>
      <c r="BH2207" s="63">
        <f t="shared" si="493"/>
        <v>9.7894726175737006</v>
      </c>
      <c r="BI2207" s="63">
        <f t="shared" si="493"/>
        <v>9.7705253791329838</v>
      </c>
      <c r="BJ2207" s="63">
        <f t="shared" si="493"/>
        <v>9.8039400735741484</v>
      </c>
      <c r="BK2207" s="63">
        <f t="shared" si="493"/>
        <v>9.7452814473518927</v>
      </c>
      <c r="BL2207" s="63">
        <f t="shared" si="493"/>
        <v>9.8491703599934741</v>
      </c>
      <c r="BM2207" s="63">
        <f t="shared" si="493"/>
        <v>9.6676216473938421</v>
      </c>
      <c r="BN2207" s="63">
        <f t="shared" si="485"/>
        <v>9.9950024885659339</v>
      </c>
      <c r="BO2207" s="63"/>
      <c r="BP2207" s="63"/>
    </row>
    <row r="2208" spans="27:68" x14ac:dyDescent="0.2">
      <c r="AA2208" s="217">
        <f t="shared" si="464"/>
        <v>-8.7334910939675485E-3</v>
      </c>
      <c r="AB2208" s="218">
        <f t="shared" si="465"/>
        <v>8.7334910939675485E-3</v>
      </c>
      <c r="AC2208" s="218">
        <f t="shared" si="466"/>
        <v>0</v>
      </c>
      <c r="AD2208" s="219">
        <f t="shared" si="467"/>
        <v>0</v>
      </c>
      <c r="AH2208" s="15">
        <f t="shared" si="468"/>
        <v>-2.9058447674383151E-2</v>
      </c>
      <c r="AI2208" s="15">
        <f t="shared" si="469"/>
        <v>0.86784475089518831</v>
      </c>
      <c r="AJ2208" s="15">
        <f t="shared" si="470"/>
        <v>-0.34557801426238927</v>
      </c>
      <c r="AK2208" s="15">
        <f t="shared" si="471"/>
        <v>-0.57281307343954613</v>
      </c>
      <c r="AL2208" s="15">
        <f t="shared" si="472"/>
        <v>-1.797541498954438</v>
      </c>
      <c r="AM2208" s="15">
        <f t="shared" si="473"/>
        <v>-1.2569818375265711</v>
      </c>
      <c r="AN2208" s="63">
        <f t="shared" si="492"/>
        <v>11.427189962028823</v>
      </c>
      <c r="AO2208" s="63">
        <f t="shared" si="492"/>
        <v>11.427367754312771</v>
      </c>
      <c r="AP2208" s="63">
        <f t="shared" si="492"/>
        <v>11.428089863368749</v>
      </c>
      <c r="AQ2208" s="63">
        <f t="shared" si="492"/>
        <v>11.431011199874796</v>
      </c>
      <c r="AR2208" s="63">
        <f t="shared" si="492"/>
        <v>11.442647265439536</v>
      </c>
      <c r="AS2208" s="63">
        <f t="shared" si="492"/>
        <v>11.486445582434989</v>
      </c>
      <c r="AT2208" s="63">
        <f t="shared" si="492"/>
        <v>11.626608381821566</v>
      </c>
      <c r="AU2208" s="63">
        <f t="shared" si="474"/>
        <v>11.961094544128683</v>
      </c>
      <c r="AV2208" s="217">
        <f t="shared" si="475"/>
        <v>-1.1469132254240177E-2</v>
      </c>
      <c r="AW2208" s="218">
        <f t="shared" si="476"/>
        <v>-9999</v>
      </c>
      <c r="AX2208" s="219">
        <f t="shared" si="477"/>
        <v>0</v>
      </c>
      <c r="AY2208" s="218">
        <f t="shared" si="478"/>
        <v>-9999</v>
      </c>
      <c r="AZ2208" s="63"/>
      <c r="BA2208" s="15">
        <f t="shared" si="479"/>
        <v>-2.7356411602726298E-3</v>
      </c>
      <c r="BB2208" s="15">
        <f t="shared" si="480"/>
        <v>0.4029668420013125</v>
      </c>
      <c r="BC2208" s="15">
        <f t="shared" si="481"/>
        <v>-0.61751157847624083</v>
      </c>
      <c r="BD2208" s="15">
        <f t="shared" si="482"/>
        <v>-0.10652366954492806</v>
      </c>
      <c r="BE2208" s="15">
        <f t="shared" si="483"/>
        <v>-2.965028905258007</v>
      </c>
      <c r="BF2208" s="15">
        <f t="shared" si="484"/>
        <v>-11.297910949131783</v>
      </c>
      <c r="BG2208" s="63">
        <f t="shared" si="493"/>
        <v>9.7786993762034928</v>
      </c>
      <c r="BH2208" s="63">
        <f t="shared" si="493"/>
        <v>9.7894726175737006</v>
      </c>
      <c r="BI2208" s="63">
        <f t="shared" si="493"/>
        <v>9.7705253791329838</v>
      </c>
      <c r="BJ2208" s="63">
        <f t="shared" si="493"/>
        <v>9.8039400735741484</v>
      </c>
      <c r="BK2208" s="63">
        <f t="shared" si="493"/>
        <v>9.7452814473518927</v>
      </c>
      <c r="BL2208" s="63">
        <f t="shared" si="493"/>
        <v>9.8491703599934741</v>
      </c>
      <c r="BM2208" s="63">
        <f t="shared" si="493"/>
        <v>9.6676216473938421</v>
      </c>
      <c r="BN2208" s="63">
        <f t="shared" si="485"/>
        <v>9.9950024885659339</v>
      </c>
      <c r="BO2208" s="63"/>
      <c r="BP2208" s="63"/>
    </row>
    <row r="2209" spans="27:68" x14ac:dyDescent="0.2">
      <c r="AA2209" s="217">
        <f t="shared" si="464"/>
        <v>-8.7334910939675485E-3</v>
      </c>
      <c r="AB2209" s="218">
        <f t="shared" si="465"/>
        <v>8.7334910939675485E-3</v>
      </c>
      <c r="AC2209" s="218">
        <f t="shared" si="466"/>
        <v>0</v>
      </c>
      <c r="AD2209" s="219">
        <f t="shared" si="467"/>
        <v>0</v>
      </c>
      <c r="AH2209" s="15">
        <f t="shared" si="468"/>
        <v>-2.9058447674383151E-2</v>
      </c>
      <c r="AI2209" s="15">
        <f t="shared" si="469"/>
        <v>0.86784475089518831</v>
      </c>
      <c r="AJ2209" s="15">
        <f t="shared" si="470"/>
        <v>-0.34557801426238927</v>
      </c>
      <c r="AK2209" s="15">
        <f t="shared" si="471"/>
        <v>-0.57281307343954613</v>
      </c>
      <c r="AL2209" s="15">
        <f t="shared" si="472"/>
        <v>-1.797541498954438</v>
      </c>
      <c r="AM2209" s="15">
        <f t="shared" si="473"/>
        <v>-1.2569818375265711</v>
      </c>
      <c r="AN2209" s="63">
        <f t="shared" si="492"/>
        <v>11.427189962028823</v>
      </c>
      <c r="AO2209" s="63">
        <f t="shared" si="492"/>
        <v>11.427367754312771</v>
      </c>
      <c r="AP2209" s="63">
        <f t="shared" si="492"/>
        <v>11.428089863368749</v>
      </c>
      <c r="AQ2209" s="63">
        <f t="shared" si="492"/>
        <v>11.431011199874796</v>
      </c>
      <c r="AR2209" s="63">
        <f t="shared" si="492"/>
        <v>11.442647265439536</v>
      </c>
      <c r="AS2209" s="63">
        <f t="shared" si="492"/>
        <v>11.486445582434989</v>
      </c>
      <c r="AT2209" s="63">
        <f t="shared" si="492"/>
        <v>11.626608381821566</v>
      </c>
      <c r="AU2209" s="63">
        <f t="shared" si="474"/>
        <v>11.961094544128683</v>
      </c>
      <c r="AV2209" s="217">
        <f t="shared" si="475"/>
        <v>-1.1469132254240177E-2</v>
      </c>
      <c r="AW2209" s="218">
        <f t="shared" si="476"/>
        <v>-9999</v>
      </c>
      <c r="AX2209" s="219">
        <f t="shared" si="477"/>
        <v>0</v>
      </c>
      <c r="AY2209" s="218">
        <f t="shared" si="478"/>
        <v>-9999</v>
      </c>
      <c r="AZ2209" s="63"/>
      <c r="BA2209" s="15">
        <f t="shared" si="479"/>
        <v>-2.7356411602726298E-3</v>
      </c>
      <c r="BB2209" s="15">
        <f t="shared" si="480"/>
        <v>0.4029668420013125</v>
      </c>
      <c r="BC2209" s="15">
        <f t="shared" si="481"/>
        <v>-0.61751157847624083</v>
      </c>
      <c r="BD2209" s="15">
        <f t="shared" si="482"/>
        <v>-0.10652366954492806</v>
      </c>
      <c r="BE2209" s="15">
        <f t="shared" si="483"/>
        <v>-2.965028905258007</v>
      </c>
      <c r="BF2209" s="15">
        <f t="shared" si="484"/>
        <v>-11.297910949131783</v>
      </c>
      <c r="BG2209" s="63">
        <f t="shared" si="493"/>
        <v>9.7786993762034928</v>
      </c>
      <c r="BH2209" s="63">
        <f t="shared" si="493"/>
        <v>9.7894726175737006</v>
      </c>
      <c r="BI2209" s="63">
        <f t="shared" si="493"/>
        <v>9.7705253791329838</v>
      </c>
      <c r="BJ2209" s="63">
        <f t="shared" si="493"/>
        <v>9.8039400735741484</v>
      </c>
      <c r="BK2209" s="63">
        <f t="shared" si="493"/>
        <v>9.7452814473518927</v>
      </c>
      <c r="BL2209" s="63">
        <f t="shared" si="493"/>
        <v>9.8491703599934741</v>
      </c>
      <c r="BM2209" s="63">
        <f t="shared" si="493"/>
        <v>9.6676216473938421</v>
      </c>
      <c r="BN2209" s="63">
        <f t="shared" si="485"/>
        <v>9.9950024885659339</v>
      </c>
      <c r="BO2209" s="63"/>
      <c r="BP2209" s="63"/>
    </row>
    <row r="2210" spans="27:68" x14ac:dyDescent="0.2">
      <c r="AA2210" s="217">
        <f t="shared" si="464"/>
        <v>-8.7334910939675485E-3</v>
      </c>
      <c r="AB2210" s="218">
        <f t="shared" si="465"/>
        <v>8.7334910939675485E-3</v>
      </c>
      <c r="AC2210" s="218">
        <f t="shared" si="466"/>
        <v>0</v>
      </c>
      <c r="AD2210" s="219">
        <f t="shared" si="467"/>
        <v>0</v>
      </c>
      <c r="AH2210" s="15">
        <f t="shared" si="468"/>
        <v>-2.9058447674383151E-2</v>
      </c>
      <c r="AI2210" s="15">
        <f t="shared" si="469"/>
        <v>0.86784475089518831</v>
      </c>
      <c r="AJ2210" s="15">
        <f t="shared" si="470"/>
        <v>-0.34557801426238927</v>
      </c>
      <c r="AK2210" s="15">
        <f t="shared" si="471"/>
        <v>-0.57281307343954613</v>
      </c>
      <c r="AL2210" s="15">
        <f t="shared" si="472"/>
        <v>-1.797541498954438</v>
      </c>
      <c r="AM2210" s="15">
        <f t="shared" si="473"/>
        <v>-1.2569818375265711</v>
      </c>
      <c r="AN2210" s="63">
        <f t="shared" si="492"/>
        <v>11.427189962028823</v>
      </c>
      <c r="AO2210" s="63">
        <f t="shared" si="492"/>
        <v>11.427367754312771</v>
      </c>
      <c r="AP2210" s="63">
        <f t="shared" si="492"/>
        <v>11.428089863368749</v>
      </c>
      <c r="AQ2210" s="63">
        <f t="shared" si="492"/>
        <v>11.431011199874796</v>
      </c>
      <c r="AR2210" s="63">
        <f t="shared" si="492"/>
        <v>11.442647265439536</v>
      </c>
      <c r="AS2210" s="63">
        <f t="shared" si="492"/>
        <v>11.486445582434989</v>
      </c>
      <c r="AT2210" s="63">
        <f t="shared" si="492"/>
        <v>11.626608381821566</v>
      </c>
      <c r="AU2210" s="63">
        <f t="shared" si="474"/>
        <v>11.961094544128683</v>
      </c>
      <c r="AV2210" s="217">
        <f t="shared" si="475"/>
        <v>-1.1469132254240177E-2</v>
      </c>
      <c r="AW2210" s="218">
        <f t="shared" si="476"/>
        <v>-9999</v>
      </c>
      <c r="AX2210" s="219">
        <f t="shared" si="477"/>
        <v>0</v>
      </c>
      <c r="AY2210" s="218">
        <f t="shared" si="478"/>
        <v>-9999</v>
      </c>
      <c r="AZ2210" s="63"/>
      <c r="BA2210" s="15">
        <f t="shared" si="479"/>
        <v>-2.7356411602726298E-3</v>
      </c>
      <c r="BB2210" s="15">
        <f t="shared" si="480"/>
        <v>0.4029668420013125</v>
      </c>
      <c r="BC2210" s="15">
        <f t="shared" si="481"/>
        <v>-0.61751157847624083</v>
      </c>
      <c r="BD2210" s="15">
        <f t="shared" si="482"/>
        <v>-0.10652366954492806</v>
      </c>
      <c r="BE2210" s="15">
        <f t="shared" si="483"/>
        <v>-2.965028905258007</v>
      </c>
      <c r="BF2210" s="15">
        <f t="shared" si="484"/>
        <v>-11.297910949131783</v>
      </c>
      <c r="BG2210" s="63">
        <f t="shared" si="493"/>
        <v>9.7786993762034928</v>
      </c>
      <c r="BH2210" s="63">
        <f t="shared" si="493"/>
        <v>9.7894726175737006</v>
      </c>
      <c r="BI2210" s="63">
        <f t="shared" si="493"/>
        <v>9.7705253791329838</v>
      </c>
      <c r="BJ2210" s="63">
        <f t="shared" si="493"/>
        <v>9.8039400735741484</v>
      </c>
      <c r="BK2210" s="63">
        <f t="shared" si="493"/>
        <v>9.7452814473518927</v>
      </c>
      <c r="BL2210" s="63">
        <f t="shared" si="493"/>
        <v>9.8491703599934741</v>
      </c>
      <c r="BM2210" s="63">
        <f t="shared" si="493"/>
        <v>9.6676216473938421</v>
      </c>
      <c r="BN2210" s="63">
        <f t="shared" si="485"/>
        <v>9.9950024885659339</v>
      </c>
      <c r="BO2210" s="63"/>
      <c r="BP2210" s="63"/>
    </row>
    <row r="2211" spans="27:68" x14ac:dyDescent="0.2">
      <c r="AA2211" s="217">
        <f t="shared" si="464"/>
        <v>-8.7334910939675485E-3</v>
      </c>
      <c r="AB2211" s="218">
        <f t="shared" si="465"/>
        <v>8.7334910939675485E-3</v>
      </c>
      <c r="AC2211" s="218">
        <f t="shared" si="466"/>
        <v>0</v>
      </c>
      <c r="AD2211" s="219">
        <f t="shared" si="467"/>
        <v>0</v>
      </c>
      <c r="AH2211" s="15">
        <f t="shared" si="468"/>
        <v>-2.9058447674383151E-2</v>
      </c>
      <c r="AI2211" s="15">
        <f t="shared" si="469"/>
        <v>0.86784475089518831</v>
      </c>
      <c r="AJ2211" s="15">
        <f t="shared" si="470"/>
        <v>-0.34557801426238927</v>
      </c>
      <c r="AK2211" s="15">
        <f t="shared" si="471"/>
        <v>-0.57281307343954613</v>
      </c>
      <c r="AL2211" s="15">
        <f t="shared" si="472"/>
        <v>-1.797541498954438</v>
      </c>
      <c r="AM2211" s="15">
        <f t="shared" si="473"/>
        <v>-1.2569818375265711</v>
      </c>
      <c r="AN2211" s="63">
        <f t="shared" ref="AN2211:AT2220" si="494">$AU2211+$AB$7*SIN(AO2211)</f>
        <v>11.427189962028823</v>
      </c>
      <c r="AO2211" s="63">
        <f t="shared" si="494"/>
        <v>11.427367754312771</v>
      </c>
      <c r="AP2211" s="63">
        <f t="shared" si="494"/>
        <v>11.428089863368749</v>
      </c>
      <c r="AQ2211" s="63">
        <f t="shared" si="494"/>
        <v>11.431011199874796</v>
      </c>
      <c r="AR2211" s="63">
        <f t="shared" si="494"/>
        <v>11.442647265439536</v>
      </c>
      <c r="AS2211" s="63">
        <f t="shared" si="494"/>
        <v>11.486445582434989</v>
      </c>
      <c r="AT2211" s="63">
        <f t="shared" si="494"/>
        <v>11.626608381821566</v>
      </c>
      <c r="AU2211" s="63">
        <f t="shared" si="474"/>
        <v>11.961094544128683</v>
      </c>
      <c r="AV2211" s="217">
        <f t="shared" si="475"/>
        <v>-1.1469132254240177E-2</v>
      </c>
      <c r="AW2211" s="218">
        <f t="shared" si="476"/>
        <v>-9999</v>
      </c>
      <c r="AX2211" s="219">
        <f t="shared" si="477"/>
        <v>0</v>
      </c>
      <c r="AY2211" s="218">
        <f t="shared" si="478"/>
        <v>-9999</v>
      </c>
      <c r="AZ2211" s="63"/>
      <c r="BA2211" s="15">
        <f t="shared" si="479"/>
        <v>-2.7356411602726298E-3</v>
      </c>
      <c r="BB2211" s="15">
        <f t="shared" si="480"/>
        <v>0.4029668420013125</v>
      </c>
      <c r="BC2211" s="15">
        <f t="shared" si="481"/>
        <v>-0.61751157847624083</v>
      </c>
      <c r="BD2211" s="15">
        <f t="shared" si="482"/>
        <v>-0.10652366954492806</v>
      </c>
      <c r="BE2211" s="15">
        <f t="shared" si="483"/>
        <v>-2.965028905258007</v>
      </c>
      <c r="BF2211" s="15">
        <f t="shared" si="484"/>
        <v>-11.297910949131783</v>
      </c>
      <c r="BG2211" s="63">
        <f t="shared" ref="BG2211:BM2220" si="495">$BN2211+$BB$7*SIN(BH2211)</f>
        <v>9.7786993762034928</v>
      </c>
      <c r="BH2211" s="63">
        <f t="shared" si="495"/>
        <v>9.7894726175737006</v>
      </c>
      <c r="BI2211" s="63">
        <f t="shared" si="495"/>
        <v>9.7705253791329838</v>
      </c>
      <c r="BJ2211" s="63">
        <f t="shared" si="495"/>
        <v>9.8039400735741484</v>
      </c>
      <c r="BK2211" s="63">
        <f t="shared" si="495"/>
        <v>9.7452814473518927</v>
      </c>
      <c r="BL2211" s="63">
        <f t="shared" si="495"/>
        <v>9.8491703599934741</v>
      </c>
      <c r="BM2211" s="63">
        <f t="shared" si="495"/>
        <v>9.6676216473938421</v>
      </c>
      <c r="BN2211" s="63">
        <f t="shared" si="485"/>
        <v>9.9950024885659339</v>
      </c>
      <c r="BO2211" s="63"/>
      <c r="BP2211" s="63"/>
    </row>
    <row r="2212" spans="27:68" x14ac:dyDescent="0.2">
      <c r="AA2212" s="217">
        <f t="shared" si="464"/>
        <v>-8.7334910939675485E-3</v>
      </c>
      <c r="AB2212" s="218">
        <f t="shared" si="465"/>
        <v>8.7334910939675485E-3</v>
      </c>
      <c r="AC2212" s="218">
        <f t="shared" si="466"/>
        <v>0</v>
      </c>
      <c r="AD2212" s="219">
        <f t="shared" si="467"/>
        <v>0</v>
      </c>
      <c r="AH2212" s="15">
        <f t="shared" si="468"/>
        <v>-2.9058447674383151E-2</v>
      </c>
      <c r="AI2212" s="15">
        <f t="shared" si="469"/>
        <v>0.86784475089518831</v>
      </c>
      <c r="AJ2212" s="15">
        <f t="shared" si="470"/>
        <v>-0.34557801426238927</v>
      </c>
      <c r="AK2212" s="15">
        <f t="shared" si="471"/>
        <v>-0.57281307343954613</v>
      </c>
      <c r="AL2212" s="15">
        <f t="shared" si="472"/>
        <v>-1.797541498954438</v>
      </c>
      <c r="AM2212" s="15">
        <f t="shared" si="473"/>
        <v>-1.2569818375265711</v>
      </c>
      <c r="AN2212" s="63">
        <f t="shared" si="494"/>
        <v>11.427189962028823</v>
      </c>
      <c r="AO2212" s="63">
        <f t="shared" si="494"/>
        <v>11.427367754312771</v>
      </c>
      <c r="AP2212" s="63">
        <f t="shared" si="494"/>
        <v>11.428089863368749</v>
      </c>
      <c r="AQ2212" s="63">
        <f t="shared" si="494"/>
        <v>11.431011199874796</v>
      </c>
      <c r="AR2212" s="63">
        <f t="shared" si="494"/>
        <v>11.442647265439536</v>
      </c>
      <c r="AS2212" s="63">
        <f t="shared" si="494"/>
        <v>11.486445582434989</v>
      </c>
      <c r="AT2212" s="63">
        <f t="shared" si="494"/>
        <v>11.626608381821566</v>
      </c>
      <c r="AU2212" s="63">
        <f t="shared" si="474"/>
        <v>11.961094544128683</v>
      </c>
      <c r="AV2212" s="217">
        <f t="shared" si="475"/>
        <v>-1.1469132254240177E-2</v>
      </c>
      <c r="AW2212" s="218">
        <f t="shared" si="476"/>
        <v>-9999</v>
      </c>
      <c r="AX2212" s="219">
        <f t="shared" si="477"/>
        <v>0</v>
      </c>
      <c r="AY2212" s="218">
        <f t="shared" si="478"/>
        <v>-9999</v>
      </c>
      <c r="AZ2212" s="63"/>
      <c r="BA2212" s="15">
        <f t="shared" si="479"/>
        <v>-2.7356411602726298E-3</v>
      </c>
      <c r="BB2212" s="15">
        <f t="shared" si="480"/>
        <v>0.4029668420013125</v>
      </c>
      <c r="BC2212" s="15">
        <f t="shared" si="481"/>
        <v>-0.61751157847624083</v>
      </c>
      <c r="BD2212" s="15">
        <f t="shared" si="482"/>
        <v>-0.10652366954492806</v>
      </c>
      <c r="BE2212" s="15">
        <f t="shared" si="483"/>
        <v>-2.965028905258007</v>
      </c>
      <c r="BF2212" s="15">
        <f t="shared" si="484"/>
        <v>-11.297910949131783</v>
      </c>
      <c r="BG2212" s="63">
        <f t="shared" si="495"/>
        <v>9.7786993762034928</v>
      </c>
      <c r="BH2212" s="63">
        <f t="shared" si="495"/>
        <v>9.7894726175737006</v>
      </c>
      <c r="BI2212" s="63">
        <f t="shared" si="495"/>
        <v>9.7705253791329838</v>
      </c>
      <c r="BJ2212" s="63">
        <f t="shared" si="495"/>
        <v>9.8039400735741484</v>
      </c>
      <c r="BK2212" s="63">
        <f t="shared" si="495"/>
        <v>9.7452814473518927</v>
      </c>
      <c r="BL2212" s="63">
        <f t="shared" si="495"/>
        <v>9.8491703599934741</v>
      </c>
      <c r="BM2212" s="63">
        <f t="shared" si="495"/>
        <v>9.6676216473938421</v>
      </c>
      <c r="BN2212" s="63">
        <f t="shared" si="485"/>
        <v>9.9950024885659339</v>
      </c>
      <c r="BO2212" s="63"/>
      <c r="BP2212" s="63"/>
    </row>
    <row r="2213" spans="27:68" x14ac:dyDescent="0.2">
      <c r="AA2213" s="217">
        <f t="shared" si="464"/>
        <v>-8.7334910939675485E-3</v>
      </c>
      <c r="AB2213" s="218">
        <f t="shared" si="465"/>
        <v>8.7334910939675485E-3</v>
      </c>
      <c r="AC2213" s="218">
        <f t="shared" si="466"/>
        <v>0</v>
      </c>
      <c r="AD2213" s="219">
        <f t="shared" si="467"/>
        <v>0</v>
      </c>
      <c r="AH2213" s="15">
        <f t="shared" si="468"/>
        <v>-2.9058447674383151E-2</v>
      </c>
      <c r="AI2213" s="15">
        <f t="shared" si="469"/>
        <v>0.86784475089518831</v>
      </c>
      <c r="AJ2213" s="15">
        <f t="shared" si="470"/>
        <v>-0.34557801426238927</v>
      </c>
      <c r="AK2213" s="15">
        <f t="shared" si="471"/>
        <v>-0.57281307343954613</v>
      </c>
      <c r="AL2213" s="15">
        <f t="shared" si="472"/>
        <v>-1.797541498954438</v>
      </c>
      <c r="AM2213" s="15">
        <f t="shared" si="473"/>
        <v>-1.2569818375265711</v>
      </c>
      <c r="AN2213" s="63">
        <f t="shared" si="494"/>
        <v>11.427189962028823</v>
      </c>
      <c r="AO2213" s="63">
        <f t="shared" si="494"/>
        <v>11.427367754312771</v>
      </c>
      <c r="AP2213" s="63">
        <f t="shared" si="494"/>
        <v>11.428089863368749</v>
      </c>
      <c r="AQ2213" s="63">
        <f t="shared" si="494"/>
        <v>11.431011199874796</v>
      </c>
      <c r="AR2213" s="63">
        <f t="shared" si="494"/>
        <v>11.442647265439536</v>
      </c>
      <c r="AS2213" s="63">
        <f t="shared" si="494"/>
        <v>11.486445582434989</v>
      </c>
      <c r="AT2213" s="63">
        <f t="shared" si="494"/>
        <v>11.626608381821566</v>
      </c>
      <c r="AU2213" s="63">
        <f t="shared" si="474"/>
        <v>11.961094544128683</v>
      </c>
      <c r="AV2213" s="217">
        <f t="shared" si="475"/>
        <v>-1.1469132254240177E-2</v>
      </c>
      <c r="AW2213" s="218">
        <f t="shared" si="476"/>
        <v>-9999</v>
      </c>
      <c r="AX2213" s="219">
        <f t="shared" si="477"/>
        <v>0</v>
      </c>
      <c r="AY2213" s="218">
        <f t="shared" si="478"/>
        <v>-9999</v>
      </c>
      <c r="AZ2213" s="63"/>
      <c r="BA2213" s="15">
        <f t="shared" si="479"/>
        <v>-2.7356411602726298E-3</v>
      </c>
      <c r="BB2213" s="15">
        <f t="shared" si="480"/>
        <v>0.4029668420013125</v>
      </c>
      <c r="BC2213" s="15">
        <f t="shared" si="481"/>
        <v>-0.61751157847624083</v>
      </c>
      <c r="BD2213" s="15">
        <f t="shared" si="482"/>
        <v>-0.10652366954492806</v>
      </c>
      <c r="BE2213" s="15">
        <f t="shared" si="483"/>
        <v>-2.965028905258007</v>
      </c>
      <c r="BF2213" s="15">
        <f t="shared" si="484"/>
        <v>-11.297910949131783</v>
      </c>
      <c r="BG2213" s="63">
        <f t="shared" si="495"/>
        <v>9.7786993762034928</v>
      </c>
      <c r="BH2213" s="63">
        <f t="shared" si="495"/>
        <v>9.7894726175737006</v>
      </c>
      <c r="BI2213" s="63">
        <f t="shared" si="495"/>
        <v>9.7705253791329838</v>
      </c>
      <c r="BJ2213" s="63">
        <f t="shared" si="495"/>
        <v>9.8039400735741484</v>
      </c>
      <c r="BK2213" s="63">
        <f t="shared" si="495"/>
        <v>9.7452814473518927</v>
      </c>
      <c r="BL2213" s="63">
        <f t="shared" si="495"/>
        <v>9.8491703599934741</v>
      </c>
      <c r="BM2213" s="63">
        <f t="shared" si="495"/>
        <v>9.6676216473938421</v>
      </c>
      <c r="BN2213" s="63">
        <f t="shared" si="485"/>
        <v>9.9950024885659339</v>
      </c>
      <c r="BO2213" s="63"/>
      <c r="BP2213" s="63"/>
    </row>
    <row r="2214" spans="27:68" x14ac:dyDescent="0.2">
      <c r="AA2214" s="217">
        <f t="shared" si="464"/>
        <v>-8.7334910939675485E-3</v>
      </c>
      <c r="AB2214" s="218">
        <f t="shared" si="465"/>
        <v>8.7334910939675485E-3</v>
      </c>
      <c r="AC2214" s="218">
        <f t="shared" si="466"/>
        <v>0</v>
      </c>
      <c r="AD2214" s="219">
        <f t="shared" si="467"/>
        <v>0</v>
      </c>
      <c r="AH2214" s="15">
        <f t="shared" si="468"/>
        <v>-2.9058447674383151E-2</v>
      </c>
      <c r="AI2214" s="15">
        <f t="shared" si="469"/>
        <v>0.86784475089518831</v>
      </c>
      <c r="AJ2214" s="15">
        <f t="shared" si="470"/>
        <v>-0.34557801426238927</v>
      </c>
      <c r="AK2214" s="15">
        <f t="shared" si="471"/>
        <v>-0.57281307343954613</v>
      </c>
      <c r="AL2214" s="15">
        <f t="shared" si="472"/>
        <v>-1.797541498954438</v>
      </c>
      <c r="AM2214" s="15">
        <f t="shared" si="473"/>
        <v>-1.2569818375265711</v>
      </c>
      <c r="AN2214" s="63">
        <f t="shared" si="494"/>
        <v>11.427189962028823</v>
      </c>
      <c r="AO2214" s="63">
        <f t="shared" si="494"/>
        <v>11.427367754312771</v>
      </c>
      <c r="AP2214" s="63">
        <f t="shared" si="494"/>
        <v>11.428089863368749</v>
      </c>
      <c r="AQ2214" s="63">
        <f t="shared" si="494"/>
        <v>11.431011199874796</v>
      </c>
      <c r="AR2214" s="63">
        <f t="shared" si="494"/>
        <v>11.442647265439536</v>
      </c>
      <c r="AS2214" s="63">
        <f t="shared" si="494"/>
        <v>11.486445582434989</v>
      </c>
      <c r="AT2214" s="63">
        <f t="shared" si="494"/>
        <v>11.626608381821566</v>
      </c>
      <c r="AU2214" s="63">
        <f t="shared" si="474"/>
        <v>11.961094544128683</v>
      </c>
      <c r="AV2214" s="217">
        <f t="shared" si="475"/>
        <v>-1.1469132254240177E-2</v>
      </c>
      <c r="AW2214" s="218">
        <f t="shared" si="476"/>
        <v>-9999</v>
      </c>
      <c r="AX2214" s="219">
        <f t="shared" si="477"/>
        <v>0</v>
      </c>
      <c r="AY2214" s="218">
        <f t="shared" si="478"/>
        <v>-9999</v>
      </c>
      <c r="AZ2214" s="63"/>
      <c r="BA2214" s="15">
        <f t="shared" si="479"/>
        <v>-2.7356411602726298E-3</v>
      </c>
      <c r="BB2214" s="15">
        <f t="shared" si="480"/>
        <v>0.4029668420013125</v>
      </c>
      <c r="BC2214" s="15">
        <f t="shared" si="481"/>
        <v>-0.61751157847624083</v>
      </c>
      <c r="BD2214" s="15">
        <f t="shared" si="482"/>
        <v>-0.10652366954492806</v>
      </c>
      <c r="BE2214" s="15">
        <f t="shared" si="483"/>
        <v>-2.965028905258007</v>
      </c>
      <c r="BF2214" s="15">
        <f t="shared" si="484"/>
        <v>-11.297910949131783</v>
      </c>
      <c r="BG2214" s="63">
        <f t="shared" si="495"/>
        <v>9.7786993762034928</v>
      </c>
      <c r="BH2214" s="63">
        <f t="shared" si="495"/>
        <v>9.7894726175737006</v>
      </c>
      <c r="BI2214" s="63">
        <f t="shared" si="495"/>
        <v>9.7705253791329838</v>
      </c>
      <c r="BJ2214" s="63">
        <f t="shared" si="495"/>
        <v>9.8039400735741484</v>
      </c>
      <c r="BK2214" s="63">
        <f t="shared" si="495"/>
        <v>9.7452814473518927</v>
      </c>
      <c r="BL2214" s="63">
        <f t="shared" si="495"/>
        <v>9.8491703599934741</v>
      </c>
      <c r="BM2214" s="63">
        <f t="shared" si="495"/>
        <v>9.6676216473938421</v>
      </c>
      <c r="BN2214" s="63">
        <f t="shared" si="485"/>
        <v>9.9950024885659339</v>
      </c>
      <c r="BO2214" s="63"/>
      <c r="BP2214" s="63"/>
    </row>
    <row r="2215" spans="27:68" x14ac:dyDescent="0.2">
      <c r="AA2215" s="217">
        <f t="shared" si="464"/>
        <v>-8.7334910939675485E-3</v>
      </c>
      <c r="AB2215" s="218">
        <f t="shared" si="465"/>
        <v>8.7334910939675485E-3</v>
      </c>
      <c r="AC2215" s="218">
        <f t="shared" si="466"/>
        <v>0</v>
      </c>
      <c r="AD2215" s="219">
        <f t="shared" si="467"/>
        <v>0</v>
      </c>
      <c r="AH2215" s="15">
        <f t="shared" si="468"/>
        <v>-2.9058447674383151E-2</v>
      </c>
      <c r="AI2215" s="15">
        <f t="shared" si="469"/>
        <v>0.86784475089518831</v>
      </c>
      <c r="AJ2215" s="15">
        <f t="shared" si="470"/>
        <v>-0.34557801426238927</v>
      </c>
      <c r="AK2215" s="15">
        <f t="shared" si="471"/>
        <v>-0.57281307343954613</v>
      </c>
      <c r="AL2215" s="15">
        <f t="shared" si="472"/>
        <v>-1.797541498954438</v>
      </c>
      <c r="AM2215" s="15">
        <f t="shared" si="473"/>
        <v>-1.2569818375265711</v>
      </c>
      <c r="AN2215" s="63">
        <f t="shared" si="494"/>
        <v>11.427189962028823</v>
      </c>
      <c r="AO2215" s="63">
        <f t="shared" si="494"/>
        <v>11.427367754312771</v>
      </c>
      <c r="AP2215" s="63">
        <f t="shared" si="494"/>
        <v>11.428089863368749</v>
      </c>
      <c r="AQ2215" s="63">
        <f t="shared" si="494"/>
        <v>11.431011199874796</v>
      </c>
      <c r="AR2215" s="63">
        <f t="shared" si="494"/>
        <v>11.442647265439536</v>
      </c>
      <c r="AS2215" s="63">
        <f t="shared" si="494"/>
        <v>11.486445582434989</v>
      </c>
      <c r="AT2215" s="63">
        <f t="shared" si="494"/>
        <v>11.626608381821566</v>
      </c>
      <c r="AU2215" s="63">
        <f t="shared" si="474"/>
        <v>11.961094544128683</v>
      </c>
      <c r="AV2215" s="217">
        <f t="shared" si="475"/>
        <v>-1.1469132254240177E-2</v>
      </c>
      <c r="AW2215" s="218">
        <f t="shared" si="476"/>
        <v>-9999</v>
      </c>
      <c r="AX2215" s="219">
        <f t="shared" si="477"/>
        <v>0</v>
      </c>
      <c r="AY2215" s="218">
        <f t="shared" si="478"/>
        <v>-9999</v>
      </c>
      <c r="AZ2215" s="63"/>
      <c r="BA2215" s="15">
        <f t="shared" si="479"/>
        <v>-2.7356411602726298E-3</v>
      </c>
      <c r="BB2215" s="15">
        <f t="shared" si="480"/>
        <v>0.4029668420013125</v>
      </c>
      <c r="BC2215" s="15">
        <f t="shared" si="481"/>
        <v>-0.61751157847624083</v>
      </c>
      <c r="BD2215" s="15">
        <f t="shared" si="482"/>
        <v>-0.10652366954492806</v>
      </c>
      <c r="BE2215" s="15">
        <f t="shared" si="483"/>
        <v>-2.965028905258007</v>
      </c>
      <c r="BF2215" s="15">
        <f t="shared" si="484"/>
        <v>-11.297910949131783</v>
      </c>
      <c r="BG2215" s="63">
        <f t="shared" si="495"/>
        <v>9.7786993762034928</v>
      </c>
      <c r="BH2215" s="63">
        <f t="shared" si="495"/>
        <v>9.7894726175737006</v>
      </c>
      <c r="BI2215" s="63">
        <f t="shared" si="495"/>
        <v>9.7705253791329838</v>
      </c>
      <c r="BJ2215" s="63">
        <f t="shared" si="495"/>
        <v>9.8039400735741484</v>
      </c>
      <c r="BK2215" s="63">
        <f t="shared" si="495"/>
        <v>9.7452814473518927</v>
      </c>
      <c r="BL2215" s="63">
        <f t="shared" si="495"/>
        <v>9.8491703599934741</v>
      </c>
      <c r="BM2215" s="63">
        <f t="shared" si="495"/>
        <v>9.6676216473938421</v>
      </c>
      <c r="BN2215" s="63">
        <f t="shared" si="485"/>
        <v>9.9950024885659339</v>
      </c>
      <c r="BO2215" s="63"/>
      <c r="BP2215" s="63"/>
    </row>
    <row r="2216" spans="27:68" x14ac:dyDescent="0.2">
      <c r="AA2216" s="217">
        <f t="shared" si="464"/>
        <v>-8.7334910939675485E-3</v>
      </c>
      <c r="AB2216" s="218">
        <f t="shared" si="465"/>
        <v>8.7334910939675485E-3</v>
      </c>
      <c r="AC2216" s="218">
        <f t="shared" si="466"/>
        <v>0</v>
      </c>
      <c r="AD2216" s="219">
        <f t="shared" si="467"/>
        <v>0</v>
      </c>
      <c r="AH2216" s="15">
        <f t="shared" si="468"/>
        <v>-2.9058447674383151E-2</v>
      </c>
      <c r="AI2216" s="15">
        <f t="shared" si="469"/>
        <v>0.86784475089518831</v>
      </c>
      <c r="AJ2216" s="15">
        <f t="shared" si="470"/>
        <v>-0.34557801426238927</v>
      </c>
      <c r="AK2216" s="15">
        <f t="shared" si="471"/>
        <v>-0.57281307343954613</v>
      </c>
      <c r="AL2216" s="15">
        <f t="shared" si="472"/>
        <v>-1.797541498954438</v>
      </c>
      <c r="AM2216" s="15">
        <f t="shared" si="473"/>
        <v>-1.2569818375265711</v>
      </c>
      <c r="AN2216" s="63">
        <f t="shared" si="494"/>
        <v>11.427189962028823</v>
      </c>
      <c r="AO2216" s="63">
        <f t="shared" si="494"/>
        <v>11.427367754312771</v>
      </c>
      <c r="AP2216" s="63">
        <f t="shared" si="494"/>
        <v>11.428089863368749</v>
      </c>
      <c r="AQ2216" s="63">
        <f t="shared" si="494"/>
        <v>11.431011199874796</v>
      </c>
      <c r="AR2216" s="63">
        <f t="shared" si="494"/>
        <v>11.442647265439536</v>
      </c>
      <c r="AS2216" s="63">
        <f t="shared" si="494"/>
        <v>11.486445582434989</v>
      </c>
      <c r="AT2216" s="63">
        <f t="shared" si="494"/>
        <v>11.626608381821566</v>
      </c>
      <c r="AU2216" s="63">
        <f t="shared" si="474"/>
        <v>11.961094544128683</v>
      </c>
      <c r="AV2216" s="217">
        <f t="shared" si="475"/>
        <v>-1.1469132254240177E-2</v>
      </c>
      <c r="AW2216" s="218">
        <f t="shared" si="476"/>
        <v>-9999</v>
      </c>
      <c r="AX2216" s="219">
        <f t="shared" si="477"/>
        <v>0</v>
      </c>
      <c r="AY2216" s="218">
        <f t="shared" si="478"/>
        <v>-9999</v>
      </c>
      <c r="AZ2216" s="63"/>
      <c r="BA2216" s="15">
        <f t="shared" si="479"/>
        <v>-2.7356411602726298E-3</v>
      </c>
      <c r="BB2216" s="15">
        <f t="shared" si="480"/>
        <v>0.4029668420013125</v>
      </c>
      <c r="BC2216" s="15">
        <f t="shared" si="481"/>
        <v>-0.61751157847624083</v>
      </c>
      <c r="BD2216" s="15">
        <f t="shared" si="482"/>
        <v>-0.10652366954492806</v>
      </c>
      <c r="BE2216" s="15">
        <f t="shared" si="483"/>
        <v>-2.965028905258007</v>
      </c>
      <c r="BF2216" s="15">
        <f t="shared" si="484"/>
        <v>-11.297910949131783</v>
      </c>
      <c r="BG2216" s="63">
        <f t="shared" si="495"/>
        <v>9.7786993762034928</v>
      </c>
      <c r="BH2216" s="63">
        <f t="shared" si="495"/>
        <v>9.7894726175737006</v>
      </c>
      <c r="BI2216" s="63">
        <f t="shared" si="495"/>
        <v>9.7705253791329838</v>
      </c>
      <c r="BJ2216" s="63">
        <f t="shared" si="495"/>
        <v>9.8039400735741484</v>
      </c>
      <c r="BK2216" s="63">
        <f t="shared" si="495"/>
        <v>9.7452814473518927</v>
      </c>
      <c r="BL2216" s="63">
        <f t="shared" si="495"/>
        <v>9.8491703599934741</v>
      </c>
      <c r="BM2216" s="63">
        <f t="shared" si="495"/>
        <v>9.6676216473938421</v>
      </c>
      <c r="BN2216" s="63">
        <f t="shared" si="485"/>
        <v>9.9950024885659339</v>
      </c>
      <c r="BO2216" s="63"/>
      <c r="BP2216" s="63"/>
    </row>
    <row r="2217" spans="27:68" x14ac:dyDescent="0.2">
      <c r="AA2217" s="217">
        <f t="shared" si="464"/>
        <v>-8.7334910939675485E-3</v>
      </c>
      <c r="AB2217" s="218">
        <f t="shared" si="465"/>
        <v>8.7334910939675485E-3</v>
      </c>
      <c r="AC2217" s="218">
        <f t="shared" si="466"/>
        <v>0</v>
      </c>
      <c r="AD2217" s="219">
        <f t="shared" si="467"/>
        <v>0</v>
      </c>
      <c r="AH2217" s="15">
        <f t="shared" si="468"/>
        <v>-2.9058447674383151E-2</v>
      </c>
      <c r="AI2217" s="15">
        <f t="shared" si="469"/>
        <v>0.86784475089518831</v>
      </c>
      <c r="AJ2217" s="15">
        <f t="shared" si="470"/>
        <v>-0.34557801426238927</v>
      </c>
      <c r="AK2217" s="15">
        <f t="shared" si="471"/>
        <v>-0.57281307343954613</v>
      </c>
      <c r="AL2217" s="15">
        <f t="shared" si="472"/>
        <v>-1.797541498954438</v>
      </c>
      <c r="AM2217" s="15">
        <f t="shared" si="473"/>
        <v>-1.2569818375265711</v>
      </c>
      <c r="AN2217" s="63">
        <f t="shared" si="494"/>
        <v>11.427189962028823</v>
      </c>
      <c r="AO2217" s="63">
        <f t="shared" si="494"/>
        <v>11.427367754312771</v>
      </c>
      <c r="AP2217" s="63">
        <f t="shared" si="494"/>
        <v>11.428089863368749</v>
      </c>
      <c r="AQ2217" s="63">
        <f t="shared" si="494"/>
        <v>11.431011199874796</v>
      </c>
      <c r="AR2217" s="63">
        <f t="shared" si="494"/>
        <v>11.442647265439536</v>
      </c>
      <c r="AS2217" s="63">
        <f t="shared" si="494"/>
        <v>11.486445582434989</v>
      </c>
      <c r="AT2217" s="63">
        <f t="shared" si="494"/>
        <v>11.626608381821566</v>
      </c>
      <c r="AU2217" s="63">
        <f t="shared" si="474"/>
        <v>11.961094544128683</v>
      </c>
      <c r="AV2217" s="217">
        <f t="shared" si="475"/>
        <v>-1.1469132254240177E-2</v>
      </c>
      <c r="AW2217" s="218">
        <f t="shared" si="476"/>
        <v>-9999</v>
      </c>
      <c r="AX2217" s="219">
        <f t="shared" si="477"/>
        <v>0</v>
      </c>
      <c r="AY2217" s="218">
        <f t="shared" si="478"/>
        <v>-9999</v>
      </c>
      <c r="AZ2217" s="63"/>
      <c r="BA2217" s="15">
        <f t="shared" si="479"/>
        <v>-2.7356411602726298E-3</v>
      </c>
      <c r="BB2217" s="15">
        <f t="shared" si="480"/>
        <v>0.4029668420013125</v>
      </c>
      <c r="BC2217" s="15">
        <f t="shared" si="481"/>
        <v>-0.61751157847624083</v>
      </c>
      <c r="BD2217" s="15">
        <f t="shared" si="482"/>
        <v>-0.10652366954492806</v>
      </c>
      <c r="BE2217" s="15">
        <f t="shared" si="483"/>
        <v>-2.965028905258007</v>
      </c>
      <c r="BF2217" s="15">
        <f t="shared" si="484"/>
        <v>-11.297910949131783</v>
      </c>
      <c r="BG2217" s="63">
        <f t="shared" si="495"/>
        <v>9.7786993762034928</v>
      </c>
      <c r="BH2217" s="63">
        <f t="shared" si="495"/>
        <v>9.7894726175737006</v>
      </c>
      <c r="BI2217" s="63">
        <f t="shared" si="495"/>
        <v>9.7705253791329838</v>
      </c>
      <c r="BJ2217" s="63">
        <f t="shared" si="495"/>
        <v>9.8039400735741484</v>
      </c>
      <c r="BK2217" s="63">
        <f t="shared" si="495"/>
        <v>9.7452814473518927</v>
      </c>
      <c r="BL2217" s="63">
        <f t="shared" si="495"/>
        <v>9.8491703599934741</v>
      </c>
      <c r="BM2217" s="63">
        <f t="shared" si="495"/>
        <v>9.6676216473938421</v>
      </c>
      <c r="BN2217" s="63">
        <f t="shared" si="485"/>
        <v>9.9950024885659339</v>
      </c>
      <c r="BO2217" s="63"/>
      <c r="BP2217" s="63"/>
    </row>
    <row r="2218" spans="27:68" x14ac:dyDescent="0.2">
      <c r="AA2218" s="217">
        <f t="shared" si="464"/>
        <v>-8.7334910939675485E-3</v>
      </c>
      <c r="AB2218" s="218">
        <f t="shared" si="465"/>
        <v>8.7334910939675485E-3</v>
      </c>
      <c r="AC2218" s="218">
        <f t="shared" si="466"/>
        <v>0</v>
      </c>
      <c r="AD2218" s="219">
        <f t="shared" si="467"/>
        <v>0</v>
      </c>
      <c r="AH2218" s="15">
        <f t="shared" si="468"/>
        <v>-2.9058447674383151E-2</v>
      </c>
      <c r="AI2218" s="15">
        <f t="shared" si="469"/>
        <v>0.86784475089518831</v>
      </c>
      <c r="AJ2218" s="15">
        <f t="shared" si="470"/>
        <v>-0.34557801426238927</v>
      </c>
      <c r="AK2218" s="15">
        <f t="shared" si="471"/>
        <v>-0.57281307343954613</v>
      </c>
      <c r="AL2218" s="15">
        <f t="shared" si="472"/>
        <v>-1.797541498954438</v>
      </c>
      <c r="AM2218" s="15">
        <f t="shared" si="473"/>
        <v>-1.2569818375265711</v>
      </c>
      <c r="AN2218" s="63">
        <f t="shared" si="494"/>
        <v>11.427189962028823</v>
      </c>
      <c r="AO2218" s="63">
        <f t="shared" si="494"/>
        <v>11.427367754312771</v>
      </c>
      <c r="AP2218" s="63">
        <f t="shared" si="494"/>
        <v>11.428089863368749</v>
      </c>
      <c r="AQ2218" s="63">
        <f t="shared" si="494"/>
        <v>11.431011199874796</v>
      </c>
      <c r="AR2218" s="63">
        <f t="shared" si="494"/>
        <v>11.442647265439536</v>
      </c>
      <c r="AS2218" s="63">
        <f t="shared" si="494"/>
        <v>11.486445582434989</v>
      </c>
      <c r="AT2218" s="63">
        <f t="shared" si="494"/>
        <v>11.626608381821566</v>
      </c>
      <c r="AU2218" s="63">
        <f t="shared" si="474"/>
        <v>11.961094544128683</v>
      </c>
      <c r="AV2218" s="217">
        <f t="shared" si="475"/>
        <v>-1.1469132254240177E-2</v>
      </c>
      <c r="AW2218" s="218">
        <f t="shared" si="476"/>
        <v>-9999</v>
      </c>
      <c r="AX2218" s="219">
        <f t="shared" si="477"/>
        <v>0</v>
      </c>
      <c r="AY2218" s="218">
        <f t="shared" si="478"/>
        <v>-9999</v>
      </c>
      <c r="AZ2218" s="63"/>
      <c r="BA2218" s="15">
        <f t="shared" si="479"/>
        <v>-2.7356411602726298E-3</v>
      </c>
      <c r="BB2218" s="15">
        <f t="shared" si="480"/>
        <v>0.4029668420013125</v>
      </c>
      <c r="BC2218" s="15">
        <f t="shared" si="481"/>
        <v>-0.61751157847624083</v>
      </c>
      <c r="BD2218" s="15">
        <f t="shared" si="482"/>
        <v>-0.10652366954492806</v>
      </c>
      <c r="BE2218" s="15">
        <f t="shared" si="483"/>
        <v>-2.965028905258007</v>
      </c>
      <c r="BF2218" s="15">
        <f t="shared" si="484"/>
        <v>-11.297910949131783</v>
      </c>
      <c r="BG2218" s="63">
        <f t="shared" si="495"/>
        <v>9.7786993762034928</v>
      </c>
      <c r="BH2218" s="63">
        <f t="shared" si="495"/>
        <v>9.7894726175737006</v>
      </c>
      <c r="BI2218" s="63">
        <f t="shared" si="495"/>
        <v>9.7705253791329838</v>
      </c>
      <c r="BJ2218" s="63">
        <f t="shared" si="495"/>
        <v>9.8039400735741484</v>
      </c>
      <c r="BK2218" s="63">
        <f t="shared" si="495"/>
        <v>9.7452814473518927</v>
      </c>
      <c r="BL2218" s="63">
        <f t="shared" si="495"/>
        <v>9.8491703599934741</v>
      </c>
      <c r="BM2218" s="63">
        <f t="shared" si="495"/>
        <v>9.6676216473938421</v>
      </c>
      <c r="BN2218" s="63">
        <f t="shared" si="485"/>
        <v>9.9950024885659339</v>
      </c>
      <c r="BO2218" s="63"/>
      <c r="BP2218" s="63"/>
    </row>
    <row r="2219" spans="27:68" x14ac:dyDescent="0.2">
      <c r="AA2219" s="217">
        <f t="shared" si="464"/>
        <v>-8.7334910939675485E-3</v>
      </c>
      <c r="AB2219" s="218">
        <f t="shared" si="465"/>
        <v>8.7334910939675485E-3</v>
      </c>
      <c r="AC2219" s="218">
        <f t="shared" si="466"/>
        <v>0</v>
      </c>
      <c r="AD2219" s="219">
        <f t="shared" si="467"/>
        <v>0</v>
      </c>
      <c r="AH2219" s="15">
        <f t="shared" si="468"/>
        <v>-2.9058447674383151E-2</v>
      </c>
      <c r="AI2219" s="15">
        <f t="shared" si="469"/>
        <v>0.86784475089518831</v>
      </c>
      <c r="AJ2219" s="15">
        <f t="shared" si="470"/>
        <v>-0.34557801426238927</v>
      </c>
      <c r="AK2219" s="15">
        <f t="shared" si="471"/>
        <v>-0.57281307343954613</v>
      </c>
      <c r="AL2219" s="15">
        <f t="shared" si="472"/>
        <v>-1.797541498954438</v>
      </c>
      <c r="AM2219" s="15">
        <f t="shared" si="473"/>
        <v>-1.2569818375265711</v>
      </c>
      <c r="AN2219" s="63">
        <f t="shared" si="494"/>
        <v>11.427189962028823</v>
      </c>
      <c r="AO2219" s="63">
        <f t="shared" si="494"/>
        <v>11.427367754312771</v>
      </c>
      <c r="AP2219" s="63">
        <f t="shared" si="494"/>
        <v>11.428089863368749</v>
      </c>
      <c r="AQ2219" s="63">
        <f t="shared" si="494"/>
        <v>11.431011199874796</v>
      </c>
      <c r="AR2219" s="63">
        <f t="shared" si="494"/>
        <v>11.442647265439536</v>
      </c>
      <c r="AS2219" s="63">
        <f t="shared" si="494"/>
        <v>11.486445582434989</v>
      </c>
      <c r="AT2219" s="63">
        <f t="shared" si="494"/>
        <v>11.626608381821566</v>
      </c>
      <c r="AU2219" s="63">
        <f t="shared" si="474"/>
        <v>11.961094544128683</v>
      </c>
      <c r="AV2219" s="217">
        <f t="shared" si="475"/>
        <v>-1.1469132254240177E-2</v>
      </c>
      <c r="AW2219" s="218">
        <f t="shared" si="476"/>
        <v>-9999</v>
      </c>
      <c r="AX2219" s="219">
        <f t="shared" si="477"/>
        <v>0</v>
      </c>
      <c r="AY2219" s="218">
        <f t="shared" si="478"/>
        <v>-9999</v>
      </c>
      <c r="AZ2219" s="63"/>
      <c r="BA2219" s="15">
        <f t="shared" si="479"/>
        <v>-2.7356411602726298E-3</v>
      </c>
      <c r="BB2219" s="15">
        <f t="shared" si="480"/>
        <v>0.4029668420013125</v>
      </c>
      <c r="BC2219" s="15">
        <f t="shared" si="481"/>
        <v>-0.61751157847624083</v>
      </c>
      <c r="BD2219" s="15">
        <f t="shared" si="482"/>
        <v>-0.10652366954492806</v>
      </c>
      <c r="BE2219" s="15">
        <f t="shared" si="483"/>
        <v>-2.965028905258007</v>
      </c>
      <c r="BF2219" s="15">
        <f t="shared" si="484"/>
        <v>-11.297910949131783</v>
      </c>
      <c r="BG2219" s="63">
        <f t="shared" si="495"/>
        <v>9.7786993762034928</v>
      </c>
      <c r="BH2219" s="63">
        <f t="shared" si="495"/>
        <v>9.7894726175737006</v>
      </c>
      <c r="BI2219" s="63">
        <f t="shared" si="495"/>
        <v>9.7705253791329838</v>
      </c>
      <c r="BJ2219" s="63">
        <f t="shared" si="495"/>
        <v>9.8039400735741484</v>
      </c>
      <c r="BK2219" s="63">
        <f t="shared" si="495"/>
        <v>9.7452814473518927</v>
      </c>
      <c r="BL2219" s="63">
        <f t="shared" si="495"/>
        <v>9.8491703599934741</v>
      </c>
      <c r="BM2219" s="63">
        <f t="shared" si="495"/>
        <v>9.6676216473938421</v>
      </c>
      <c r="BN2219" s="63">
        <f t="shared" si="485"/>
        <v>9.9950024885659339</v>
      </c>
      <c r="BO2219" s="63"/>
      <c r="BP2219" s="63"/>
    </row>
    <row r="2220" spans="27:68" x14ac:dyDescent="0.2">
      <c r="AA2220" s="217">
        <f t="shared" si="464"/>
        <v>-8.7334910939675485E-3</v>
      </c>
      <c r="AB2220" s="218">
        <f t="shared" si="465"/>
        <v>8.7334910939675485E-3</v>
      </c>
      <c r="AC2220" s="218">
        <f t="shared" si="466"/>
        <v>0</v>
      </c>
      <c r="AD2220" s="219">
        <f t="shared" si="467"/>
        <v>0</v>
      </c>
      <c r="AH2220" s="15">
        <f t="shared" si="468"/>
        <v>-2.9058447674383151E-2</v>
      </c>
      <c r="AI2220" s="15">
        <f t="shared" si="469"/>
        <v>0.86784475089518831</v>
      </c>
      <c r="AJ2220" s="15">
        <f t="shared" si="470"/>
        <v>-0.34557801426238927</v>
      </c>
      <c r="AK2220" s="15">
        <f t="shared" si="471"/>
        <v>-0.57281307343954613</v>
      </c>
      <c r="AL2220" s="15">
        <f t="shared" si="472"/>
        <v>-1.797541498954438</v>
      </c>
      <c r="AM2220" s="15">
        <f t="shared" si="473"/>
        <v>-1.2569818375265711</v>
      </c>
      <c r="AN2220" s="63">
        <f t="shared" si="494"/>
        <v>11.427189962028823</v>
      </c>
      <c r="AO2220" s="63">
        <f t="shared" si="494"/>
        <v>11.427367754312771</v>
      </c>
      <c r="AP2220" s="63">
        <f t="shared" si="494"/>
        <v>11.428089863368749</v>
      </c>
      <c r="AQ2220" s="63">
        <f t="shared" si="494"/>
        <v>11.431011199874796</v>
      </c>
      <c r="AR2220" s="63">
        <f t="shared" si="494"/>
        <v>11.442647265439536</v>
      </c>
      <c r="AS2220" s="63">
        <f t="shared" si="494"/>
        <v>11.486445582434989</v>
      </c>
      <c r="AT2220" s="63">
        <f t="shared" si="494"/>
        <v>11.626608381821566</v>
      </c>
      <c r="AU2220" s="63">
        <f t="shared" si="474"/>
        <v>11.961094544128683</v>
      </c>
      <c r="AV2220" s="217">
        <f t="shared" si="475"/>
        <v>-1.1469132254240177E-2</v>
      </c>
      <c r="AW2220" s="218">
        <f t="shared" si="476"/>
        <v>-9999</v>
      </c>
      <c r="AX2220" s="219">
        <f t="shared" si="477"/>
        <v>0</v>
      </c>
      <c r="AY2220" s="218">
        <f t="shared" si="478"/>
        <v>-9999</v>
      </c>
      <c r="AZ2220" s="63"/>
      <c r="BA2220" s="15">
        <f t="shared" si="479"/>
        <v>-2.7356411602726298E-3</v>
      </c>
      <c r="BB2220" s="15">
        <f t="shared" si="480"/>
        <v>0.4029668420013125</v>
      </c>
      <c r="BC2220" s="15">
        <f t="shared" si="481"/>
        <v>-0.61751157847624083</v>
      </c>
      <c r="BD2220" s="15">
        <f t="shared" si="482"/>
        <v>-0.10652366954492806</v>
      </c>
      <c r="BE2220" s="15">
        <f t="shared" si="483"/>
        <v>-2.965028905258007</v>
      </c>
      <c r="BF2220" s="15">
        <f t="shared" si="484"/>
        <v>-11.297910949131783</v>
      </c>
      <c r="BG2220" s="63">
        <f t="shared" si="495"/>
        <v>9.7786993762034928</v>
      </c>
      <c r="BH2220" s="63">
        <f t="shared" si="495"/>
        <v>9.7894726175737006</v>
      </c>
      <c r="BI2220" s="63">
        <f t="shared" si="495"/>
        <v>9.7705253791329838</v>
      </c>
      <c r="BJ2220" s="63">
        <f t="shared" si="495"/>
        <v>9.8039400735741484</v>
      </c>
      <c r="BK2220" s="63">
        <f t="shared" si="495"/>
        <v>9.7452814473518927</v>
      </c>
      <c r="BL2220" s="63">
        <f t="shared" si="495"/>
        <v>9.8491703599934741</v>
      </c>
      <c r="BM2220" s="63">
        <f t="shared" si="495"/>
        <v>9.6676216473938421</v>
      </c>
      <c r="BN2220" s="63">
        <f t="shared" si="485"/>
        <v>9.9950024885659339</v>
      </c>
      <c r="BO2220" s="63"/>
      <c r="BP2220" s="63"/>
    </row>
    <row r="2221" spans="27:68" x14ac:dyDescent="0.2">
      <c r="AA2221" s="217">
        <f t="shared" si="464"/>
        <v>-8.7334910939675485E-3</v>
      </c>
      <c r="AB2221" s="218">
        <f t="shared" si="465"/>
        <v>8.7334910939675485E-3</v>
      </c>
      <c r="AC2221" s="218">
        <f t="shared" si="466"/>
        <v>0</v>
      </c>
      <c r="AD2221" s="219">
        <f t="shared" si="467"/>
        <v>0</v>
      </c>
      <c r="AH2221" s="15">
        <f t="shared" si="468"/>
        <v>-2.9058447674383151E-2</v>
      </c>
      <c r="AI2221" s="15">
        <f t="shared" si="469"/>
        <v>0.86784475089518831</v>
      </c>
      <c r="AJ2221" s="15">
        <f t="shared" si="470"/>
        <v>-0.34557801426238927</v>
      </c>
      <c r="AK2221" s="15">
        <f t="shared" si="471"/>
        <v>-0.57281307343954613</v>
      </c>
      <c r="AL2221" s="15">
        <f t="shared" si="472"/>
        <v>-1.797541498954438</v>
      </c>
      <c r="AM2221" s="15">
        <f t="shared" si="473"/>
        <v>-1.2569818375265711</v>
      </c>
      <c r="AN2221" s="63">
        <f t="shared" ref="AN2221:AT2230" si="496">$AU2221+$AB$7*SIN(AO2221)</f>
        <v>11.427189962028823</v>
      </c>
      <c r="AO2221" s="63">
        <f t="shared" si="496"/>
        <v>11.427367754312771</v>
      </c>
      <c r="AP2221" s="63">
        <f t="shared" si="496"/>
        <v>11.428089863368749</v>
      </c>
      <c r="AQ2221" s="63">
        <f t="shared" si="496"/>
        <v>11.431011199874796</v>
      </c>
      <c r="AR2221" s="63">
        <f t="shared" si="496"/>
        <v>11.442647265439536</v>
      </c>
      <c r="AS2221" s="63">
        <f t="shared" si="496"/>
        <v>11.486445582434989</v>
      </c>
      <c r="AT2221" s="63">
        <f t="shared" si="496"/>
        <v>11.626608381821566</v>
      </c>
      <c r="AU2221" s="63">
        <f t="shared" si="474"/>
        <v>11.961094544128683</v>
      </c>
      <c r="AV2221" s="217">
        <f t="shared" si="475"/>
        <v>-1.1469132254240177E-2</v>
      </c>
      <c r="AW2221" s="218">
        <f t="shared" si="476"/>
        <v>-9999</v>
      </c>
      <c r="AX2221" s="219">
        <f t="shared" si="477"/>
        <v>0</v>
      </c>
      <c r="AY2221" s="218">
        <f t="shared" si="478"/>
        <v>-9999</v>
      </c>
      <c r="AZ2221" s="63"/>
      <c r="BA2221" s="15">
        <f t="shared" si="479"/>
        <v>-2.7356411602726298E-3</v>
      </c>
      <c r="BB2221" s="15">
        <f t="shared" si="480"/>
        <v>0.4029668420013125</v>
      </c>
      <c r="BC2221" s="15">
        <f t="shared" si="481"/>
        <v>-0.61751157847624083</v>
      </c>
      <c r="BD2221" s="15">
        <f t="shared" si="482"/>
        <v>-0.10652366954492806</v>
      </c>
      <c r="BE2221" s="15">
        <f t="shared" si="483"/>
        <v>-2.965028905258007</v>
      </c>
      <c r="BF2221" s="15">
        <f t="shared" si="484"/>
        <v>-11.297910949131783</v>
      </c>
      <c r="BG2221" s="63">
        <f t="shared" ref="BG2221:BM2230" si="497">$BN2221+$BB$7*SIN(BH2221)</f>
        <v>9.7786993762034928</v>
      </c>
      <c r="BH2221" s="63">
        <f t="shared" si="497"/>
        <v>9.7894726175737006</v>
      </c>
      <c r="BI2221" s="63">
        <f t="shared" si="497"/>
        <v>9.7705253791329838</v>
      </c>
      <c r="BJ2221" s="63">
        <f t="shared" si="497"/>
        <v>9.8039400735741484</v>
      </c>
      <c r="BK2221" s="63">
        <f t="shared" si="497"/>
        <v>9.7452814473518927</v>
      </c>
      <c r="BL2221" s="63">
        <f t="shared" si="497"/>
        <v>9.8491703599934741</v>
      </c>
      <c r="BM2221" s="63">
        <f t="shared" si="497"/>
        <v>9.6676216473938421</v>
      </c>
      <c r="BN2221" s="63">
        <f t="shared" si="485"/>
        <v>9.9950024885659339</v>
      </c>
      <c r="BO2221" s="63"/>
      <c r="BP2221" s="63"/>
    </row>
    <row r="2222" spans="27:68" x14ac:dyDescent="0.2">
      <c r="AA2222" s="217">
        <f t="shared" si="464"/>
        <v>-8.7334910939675485E-3</v>
      </c>
      <c r="AB2222" s="218">
        <f t="shared" si="465"/>
        <v>8.7334910939675485E-3</v>
      </c>
      <c r="AC2222" s="218">
        <f t="shared" si="466"/>
        <v>0</v>
      </c>
      <c r="AD2222" s="219">
        <f t="shared" si="467"/>
        <v>0</v>
      </c>
      <c r="AH2222" s="15">
        <f t="shared" si="468"/>
        <v>-2.9058447674383151E-2</v>
      </c>
      <c r="AI2222" s="15">
        <f t="shared" si="469"/>
        <v>0.86784475089518831</v>
      </c>
      <c r="AJ2222" s="15">
        <f t="shared" si="470"/>
        <v>-0.34557801426238927</v>
      </c>
      <c r="AK2222" s="15">
        <f t="shared" si="471"/>
        <v>-0.57281307343954613</v>
      </c>
      <c r="AL2222" s="15">
        <f t="shared" si="472"/>
        <v>-1.797541498954438</v>
      </c>
      <c r="AM2222" s="15">
        <f t="shared" si="473"/>
        <v>-1.2569818375265711</v>
      </c>
      <c r="AN2222" s="63">
        <f t="shared" si="496"/>
        <v>11.427189962028823</v>
      </c>
      <c r="AO2222" s="63">
        <f t="shared" si="496"/>
        <v>11.427367754312771</v>
      </c>
      <c r="AP2222" s="63">
        <f t="shared" si="496"/>
        <v>11.428089863368749</v>
      </c>
      <c r="AQ2222" s="63">
        <f t="shared" si="496"/>
        <v>11.431011199874796</v>
      </c>
      <c r="AR2222" s="63">
        <f t="shared" si="496"/>
        <v>11.442647265439536</v>
      </c>
      <c r="AS2222" s="63">
        <f t="shared" si="496"/>
        <v>11.486445582434989</v>
      </c>
      <c r="AT2222" s="63">
        <f t="shared" si="496"/>
        <v>11.626608381821566</v>
      </c>
      <c r="AU2222" s="63">
        <f t="shared" si="474"/>
        <v>11.961094544128683</v>
      </c>
      <c r="AV2222" s="217">
        <f t="shared" si="475"/>
        <v>-1.1469132254240177E-2</v>
      </c>
      <c r="AW2222" s="218">
        <f t="shared" si="476"/>
        <v>-9999</v>
      </c>
      <c r="AX2222" s="219">
        <f t="shared" si="477"/>
        <v>0</v>
      </c>
      <c r="AY2222" s="218">
        <f t="shared" si="478"/>
        <v>-9999</v>
      </c>
      <c r="AZ2222" s="63"/>
      <c r="BA2222" s="15">
        <f t="shared" si="479"/>
        <v>-2.7356411602726298E-3</v>
      </c>
      <c r="BB2222" s="15">
        <f t="shared" si="480"/>
        <v>0.4029668420013125</v>
      </c>
      <c r="BC2222" s="15">
        <f t="shared" si="481"/>
        <v>-0.61751157847624083</v>
      </c>
      <c r="BD2222" s="15">
        <f t="shared" si="482"/>
        <v>-0.10652366954492806</v>
      </c>
      <c r="BE2222" s="15">
        <f t="shared" si="483"/>
        <v>-2.965028905258007</v>
      </c>
      <c r="BF2222" s="15">
        <f t="shared" si="484"/>
        <v>-11.297910949131783</v>
      </c>
      <c r="BG2222" s="63">
        <f t="shared" si="497"/>
        <v>9.7786993762034928</v>
      </c>
      <c r="BH2222" s="63">
        <f t="shared" si="497"/>
        <v>9.7894726175737006</v>
      </c>
      <c r="BI2222" s="63">
        <f t="shared" si="497"/>
        <v>9.7705253791329838</v>
      </c>
      <c r="BJ2222" s="63">
        <f t="shared" si="497"/>
        <v>9.8039400735741484</v>
      </c>
      <c r="BK2222" s="63">
        <f t="shared" si="497"/>
        <v>9.7452814473518927</v>
      </c>
      <c r="BL2222" s="63">
        <f t="shared" si="497"/>
        <v>9.8491703599934741</v>
      </c>
      <c r="BM2222" s="63">
        <f t="shared" si="497"/>
        <v>9.6676216473938421</v>
      </c>
      <c r="BN2222" s="63">
        <f t="shared" si="485"/>
        <v>9.9950024885659339</v>
      </c>
      <c r="BO2222" s="63"/>
      <c r="BP2222" s="63"/>
    </row>
    <row r="2223" spans="27:68" x14ac:dyDescent="0.2">
      <c r="AA2223" s="217">
        <f t="shared" si="464"/>
        <v>-8.7334910939675485E-3</v>
      </c>
      <c r="AB2223" s="218">
        <f t="shared" si="465"/>
        <v>8.7334910939675485E-3</v>
      </c>
      <c r="AC2223" s="218">
        <f t="shared" si="466"/>
        <v>0</v>
      </c>
      <c r="AD2223" s="219">
        <f t="shared" si="467"/>
        <v>0</v>
      </c>
      <c r="AH2223" s="15">
        <f t="shared" si="468"/>
        <v>-2.9058447674383151E-2</v>
      </c>
      <c r="AI2223" s="15">
        <f t="shared" si="469"/>
        <v>0.86784475089518831</v>
      </c>
      <c r="AJ2223" s="15">
        <f t="shared" si="470"/>
        <v>-0.34557801426238927</v>
      </c>
      <c r="AK2223" s="15">
        <f t="shared" si="471"/>
        <v>-0.57281307343954613</v>
      </c>
      <c r="AL2223" s="15">
        <f t="shared" si="472"/>
        <v>-1.797541498954438</v>
      </c>
      <c r="AM2223" s="15">
        <f t="shared" si="473"/>
        <v>-1.2569818375265711</v>
      </c>
      <c r="AN2223" s="63">
        <f t="shared" si="496"/>
        <v>11.427189962028823</v>
      </c>
      <c r="AO2223" s="63">
        <f t="shared" si="496"/>
        <v>11.427367754312771</v>
      </c>
      <c r="AP2223" s="63">
        <f t="shared" si="496"/>
        <v>11.428089863368749</v>
      </c>
      <c r="AQ2223" s="63">
        <f t="shared" si="496"/>
        <v>11.431011199874796</v>
      </c>
      <c r="AR2223" s="63">
        <f t="shared" si="496"/>
        <v>11.442647265439536</v>
      </c>
      <c r="AS2223" s="63">
        <f t="shared" si="496"/>
        <v>11.486445582434989</v>
      </c>
      <c r="AT2223" s="63">
        <f t="shared" si="496"/>
        <v>11.626608381821566</v>
      </c>
      <c r="AU2223" s="63">
        <f t="shared" si="474"/>
        <v>11.961094544128683</v>
      </c>
      <c r="AV2223" s="217">
        <f t="shared" si="475"/>
        <v>-1.1469132254240177E-2</v>
      </c>
      <c r="AW2223" s="218">
        <f t="shared" si="476"/>
        <v>-9999</v>
      </c>
      <c r="AX2223" s="219">
        <f t="shared" si="477"/>
        <v>0</v>
      </c>
      <c r="AY2223" s="218">
        <f t="shared" si="478"/>
        <v>-9999</v>
      </c>
      <c r="AZ2223" s="63"/>
      <c r="BA2223" s="15">
        <f t="shared" si="479"/>
        <v>-2.7356411602726298E-3</v>
      </c>
      <c r="BB2223" s="15">
        <f t="shared" si="480"/>
        <v>0.4029668420013125</v>
      </c>
      <c r="BC2223" s="15">
        <f t="shared" si="481"/>
        <v>-0.61751157847624083</v>
      </c>
      <c r="BD2223" s="15">
        <f t="shared" si="482"/>
        <v>-0.10652366954492806</v>
      </c>
      <c r="BE2223" s="15">
        <f t="shared" si="483"/>
        <v>-2.965028905258007</v>
      </c>
      <c r="BF2223" s="15">
        <f t="shared" si="484"/>
        <v>-11.297910949131783</v>
      </c>
      <c r="BG2223" s="63">
        <f t="shared" si="497"/>
        <v>9.7786993762034928</v>
      </c>
      <c r="BH2223" s="63">
        <f t="shared" si="497"/>
        <v>9.7894726175737006</v>
      </c>
      <c r="BI2223" s="63">
        <f t="shared" si="497"/>
        <v>9.7705253791329838</v>
      </c>
      <c r="BJ2223" s="63">
        <f t="shared" si="497"/>
        <v>9.8039400735741484</v>
      </c>
      <c r="BK2223" s="63">
        <f t="shared" si="497"/>
        <v>9.7452814473518927</v>
      </c>
      <c r="BL2223" s="63">
        <f t="shared" si="497"/>
        <v>9.8491703599934741</v>
      </c>
      <c r="BM2223" s="63">
        <f t="shared" si="497"/>
        <v>9.6676216473938421</v>
      </c>
      <c r="BN2223" s="63">
        <f t="shared" si="485"/>
        <v>9.9950024885659339</v>
      </c>
      <c r="BO2223" s="63"/>
      <c r="BP2223" s="63"/>
    </row>
    <row r="2224" spans="27:68" x14ac:dyDescent="0.2">
      <c r="AA2224" s="217">
        <f t="shared" si="464"/>
        <v>-8.7334910939675485E-3</v>
      </c>
      <c r="AB2224" s="218">
        <f t="shared" si="465"/>
        <v>8.7334910939675485E-3</v>
      </c>
      <c r="AC2224" s="218">
        <f t="shared" si="466"/>
        <v>0</v>
      </c>
      <c r="AD2224" s="219">
        <f t="shared" si="467"/>
        <v>0</v>
      </c>
      <c r="AH2224" s="15">
        <f t="shared" si="468"/>
        <v>-2.9058447674383151E-2</v>
      </c>
      <c r="AI2224" s="15">
        <f t="shared" si="469"/>
        <v>0.86784475089518831</v>
      </c>
      <c r="AJ2224" s="15">
        <f t="shared" si="470"/>
        <v>-0.34557801426238927</v>
      </c>
      <c r="AK2224" s="15">
        <f t="shared" si="471"/>
        <v>-0.57281307343954613</v>
      </c>
      <c r="AL2224" s="15">
        <f t="shared" si="472"/>
        <v>-1.797541498954438</v>
      </c>
      <c r="AM2224" s="15">
        <f t="shared" si="473"/>
        <v>-1.2569818375265711</v>
      </c>
      <c r="AN2224" s="63">
        <f t="shared" si="496"/>
        <v>11.427189962028823</v>
      </c>
      <c r="AO2224" s="63">
        <f t="shared" si="496"/>
        <v>11.427367754312771</v>
      </c>
      <c r="AP2224" s="63">
        <f t="shared" si="496"/>
        <v>11.428089863368749</v>
      </c>
      <c r="AQ2224" s="63">
        <f t="shared" si="496"/>
        <v>11.431011199874796</v>
      </c>
      <c r="AR2224" s="63">
        <f t="shared" si="496"/>
        <v>11.442647265439536</v>
      </c>
      <c r="AS2224" s="63">
        <f t="shared" si="496"/>
        <v>11.486445582434989</v>
      </c>
      <c r="AT2224" s="63">
        <f t="shared" si="496"/>
        <v>11.626608381821566</v>
      </c>
      <c r="AU2224" s="63">
        <f t="shared" si="474"/>
        <v>11.961094544128683</v>
      </c>
      <c r="AV2224" s="217">
        <f t="shared" si="475"/>
        <v>-1.1469132254240177E-2</v>
      </c>
      <c r="AW2224" s="218">
        <f t="shared" si="476"/>
        <v>-9999</v>
      </c>
      <c r="AX2224" s="219">
        <f t="shared" si="477"/>
        <v>0</v>
      </c>
      <c r="AY2224" s="218">
        <f t="shared" si="478"/>
        <v>-9999</v>
      </c>
      <c r="AZ2224" s="63"/>
      <c r="BA2224" s="15">
        <f t="shared" si="479"/>
        <v>-2.7356411602726298E-3</v>
      </c>
      <c r="BB2224" s="15">
        <f t="shared" si="480"/>
        <v>0.4029668420013125</v>
      </c>
      <c r="BC2224" s="15">
        <f t="shared" si="481"/>
        <v>-0.61751157847624083</v>
      </c>
      <c r="BD2224" s="15">
        <f t="shared" si="482"/>
        <v>-0.10652366954492806</v>
      </c>
      <c r="BE2224" s="15">
        <f t="shared" si="483"/>
        <v>-2.965028905258007</v>
      </c>
      <c r="BF2224" s="15">
        <f t="shared" si="484"/>
        <v>-11.297910949131783</v>
      </c>
      <c r="BG2224" s="63">
        <f t="shared" si="497"/>
        <v>9.7786993762034928</v>
      </c>
      <c r="BH2224" s="63">
        <f t="shared" si="497"/>
        <v>9.7894726175737006</v>
      </c>
      <c r="BI2224" s="63">
        <f t="shared" si="497"/>
        <v>9.7705253791329838</v>
      </c>
      <c r="BJ2224" s="63">
        <f t="shared" si="497"/>
        <v>9.8039400735741484</v>
      </c>
      <c r="BK2224" s="63">
        <f t="shared" si="497"/>
        <v>9.7452814473518927</v>
      </c>
      <c r="BL2224" s="63">
        <f t="shared" si="497"/>
        <v>9.8491703599934741</v>
      </c>
      <c r="BM2224" s="63">
        <f t="shared" si="497"/>
        <v>9.6676216473938421</v>
      </c>
      <c r="BN2224" s="63">
        <f t="shared" si="485"/>
        <v>9.9950024885659339</v>
      </c>
      <c r="BO2224" s="63"/>
      <c r="BP2224" s="63"/>
    </row>
    <row r="2225" spans="27:68" x14ac:dyDescent="0.2">
      <c r="AA2225" s="217">
        <f t="shared" si="464"/>
        <v>-8.7334910939675485E-3</v>
      </c>
      <c r="AB2225" s="218">
        <f t="shared" si="465"/>
        <v>8.7334910939675485E-3</v>
      </c>
      <c r="AC2225" s="218">
        <f t="shared" si="466"/>
        <v>0</v>
      </c>
      <c r="AD2225" s="219">
        <f t="shared" si="467"/>
        <v>0</v>
      </c>
      <c r="AH2225" s="15">
        <f t="shared" si="468"/>
        <v>-2.9058447674383151E-2</v>
      </c>
      <c r="AI2225" s="15">
        <f t="shared" si="469"/>
        <v>0.86784475089518831</v>
      </c>
      <c r="AJ2225" s="15">
        <f t="shared" si="470"/>
        <v>-0.34557801426238927</v>
      </c>
      <c r="AK2225" s="15">
        <f t="shared" si="471"/>
        <v>-0.57281307343954613</v>
      </c>
      <c r="AL2225" s="15">
        <f t="shared" si="472"/>
        <v>-1.797541498954438</v>
      </c>
      <c r="AM2225" s="15">
        <f t="shared" si="473"/>
        <v>-1.2569818375265711</v>
      </c>
      <c r="AN2225" s="63">
        <f t="shared" si="496"/>
        <v>11.427189962028823</v>
      </c>
      <c r="AO2225" s="63">
        <f t="shared" si="496"/>
        <v>11.427367754312771</v>
      </c>
      <c r="AP2225" s="63">
        <f t="shared" si="496"/>
        <v>11.428089863368749</v>
      </c>
      <c r="AQ2225" s="63">
        <f t="shared" si="496"/>
        <v>11.431011199874796</v>
      </c>
      <c r="AR2225" s="63">
        <f t="shared" si="496"/>
        <v>11.442647265439536</v>
      </c>
      <c r="AS2225" s="63">
        <f t="shared" si="496"/>
        <v>11.486445582434989</v>
      </c>
      <c r="AT2225" s="63">
        <f t="shared" si="496"/>
        <v>11.626608381821566</v>
      </c>
      <c r="AU2225" s="63">
        <f t="shared" si="474"/>
        <v>11.961094544128683</v>
      </c>
      <c r="AV2225" s="217">
        <f t="shared" si="475"/>
        <v>-1.1469132254240177E-2</v>
      </c>
      <c r="AW2225" s="218">
        <f t="shared" si="476"/>
        <v>-9999</v>
      </c>
      <c r="AX2225" s="219">
        <f t="shared" si="477"/>
        <v>0</v>
      </c>
      <c r="AY2225" s="218">
        <f t="shared" si="478"/>
        <v>-9999</v>
      </c>
      <c r="AZ2225" s="63"/>
      <c r="BA2225" s="15">
        <f t="shared" si="479"/>
        <v>-2.7356411602726298E-3</v>
      </c>
      <c r="BB2225" s="15">
        <f t="shared" si="480"/>
        <v>0.4029668420013125</v>
      </c>
      <c r="BC2225" s="15">
        <f t="shared" si="481"/>
        <v>-0.61751157847624083</v>
      </c>
      <c r="BD2225" s="15">
        <f t="shared" si="482"/>
        <v>-0.10652366954492806</v>
      </c>
      <c r="BE2225" s="15">
        <f t="shared" si="483"/>
        <v>-2.965028905258007</v>
      </c>
      <c r="BF2225" s="15">
        <f t="shared" si="484"/>
        <v>-11.297910949131783</v>
      </c>
      <c r="BG2225" s="63">
        <f t="shared" si="497"/>
        <v>9.7786993762034928</v>
      </c>
      <c r="BH2225" s="63">
        <f t="shared" si="497"/>
        <v>9.7894726175737006</v>
      </c>
      <c r="BI2225" s="63">
        <f t="shared" si="497"/>
        <v>9.7705253791329838</v>
      </c>
      <c r="BJ2225" s="63">
        <f t="shared" si="497"/>
        <v>9.8039400735741484</v>
      </c>
      <c r="BK2225" s="63">
        <f t="shared" si="497"/>
        <v>9.7452814473518927</v>
      </c>
      <c r="BL2225" s="63">
        <f t="shared" si="497"/>
        <v>9.8491703599934741</v>
      </c>
      <c r="BM2225" s="63">
        <f t="shared" si="497"/>
        <v>9.6676216473938421</v>
      </c>
      <c r="BN2225" s="63">
        <f t="shared" si="485"/>
        <v>9.9950024885659339</v>
      </c>
      <c r="BO2225" s="63"/>
      <c r="BP2225" s="63"/>
    </row>
    <row r="2226" spans="27:68" x14ac:dyDescent="0.2">
      <c r="AA2226" s="217">
        <f t="shared" si="464"/>
        <v>-8.7334910939675485E-3</v>
      </c>
      <c r="AB2226" s="218">
        <f t="shared" si="465"/>
        <v>8.7334910939675485E-3</v>
      </c>
      <c r="AC2226" s="218">
        <f t="shared" si="466"/>
        <v>0</v>
      </c>
      <c r="AD2226" s="219">
        <f t="shared" si="467"/>
        <v>0</v>
      </c>
      <c r="AH2226" s="15">
        <f t="shared" si="468"/>
        <v>-2.9058447674383151E-2</v>
      </c>
      <c r="AI2226" s="15">
        <f t="shared" si="469"/>
        <v>0.86784475089518831</v>
      </c>
      <c r="AJ2226" s="15">
        <f t="shared" si="470"/>
        <v>-0.34557801426238927</v>
      </c>
      <c r="AK2226" s="15">
        <f t="shared" si="471"/>
        <v>-0.57281307343954613</v>
      </c>
      <c r="AL2226" s="15">
        <f t="shared" si="472"/>
        <v>-1.797541498954438</v>
      </c>
      <c r="AM2226" s="15">
        <f t="shared" si="473"/>
        <v>-1.2569818375265711</v>
      </c>
      <c r="AN2226" s="63">
        <f t="shared" si="496"/>
        <v>11.427189962028823</v>
      </c>
      <c r="AO2226" s="63">
        <f t="shared" si="496"/>
        <v>11.427367754312771</v>
      </c>
      <c r="AP2226" s="63">
        <f t="shared" si="496"/>
        <v>11.428089863368749</v>
      </c>
      <c r="AQ2226" s="63">
        <f t="shared" si="496"/>
        <v>11.431011199874796</v>
      </c>
      <c r="AR2226" s="63">
        <f t="shared" si="496"/>
        <v>11.442647265439536</v>
      </c>
      <c r="AS2226" s="63">
        <f t="shared" si="496"/>
        <v>11.486445582434989</v>
      </c>
      <c r="AT2226" s="63">
        <f t="shared" si="496"/>
        <v>11.626608381821566</v>
      </c>
      <c r="AU2226" s="63">
        <f t="shared" si="474"/>
        <v>11.961094544128683</v>
      </c>
      <c r="AV2226" s="217">
        <f t="shared" si="475"/>
        <v>-1.1469132254240177E-2</v>
      </c>
      <c r="AW2226" s="218">
        <f t="shared" si="476"/>
        <v>-9999</v>
      </c>
      <c r="AX2226" s="219">
        <f t="shared" si="477"/>
        <v>0</v>
      </c>
      <c r="AY2226" s="218">
        <f t="shared" si="478"/>
        <v>-9999</v>
      </c>
      <c r="AZ2226" s="63"/>
      <c r="BA2226" s="15">
        <f t="shared" si="479"/>
        <v>-2.7356411602726298E-3</v>
      </c>
      <c r="BB2226" s="15">
        <f t="shared" si="480"/>
        <v>0.4029668420013125</v>
      </c>
      <c r="BC2226" s="15">
        <f t="shared" si="481"/>
        <v>-0.61751157847624083</v>
      </c>
      <c r="BD2226" s="15">
        <f t="shared" si="482"/>
        <v>-0.10652366954492806</v>
      </c>
      <c r="BE2226" s="15">
        <f t="shared" si="483"/>
        <v>-2.965028905258007</v>
      </c>
      <c r="BF2226" s="15">
        <f t="shared" si="484"/>
        <v>-11.297910949131783</v>
      </c>
      <c r="BG2226" s="63">
        <f t="shared" si="497"/>
        <v>9.7786993762034928</v>
      </c>
      <c r="BH2226" s="63">
        <f t="shared" si="497"/>
        <v>9.7894726175737006</v>
      </c>
      <c r="BI2226" s="63">
        <f t="shared" si="497"/>
        <v>9.7705253791329838</v>
      </c>
      <c r="BJ2226" s="63">
        <f t="shared" si="497"/>
        <v>9.8039400735741484</v>
      </c>
      <c r="BK2226" s="63">
        <f t="shared" si="497"/>
        <v>9.7452814473518927</v>
      </c>
      <c r="BL2226" s="63">
        <f t="shared" si="497"/>
        <v>9.8491703599934741</v>
      </c>
      <c r="BM2226" s="63">
        <f t="shared" si="497"/>
        <v>9.6676216473938421</v>
      </c>
      <c r="BN2226" s="63">
        <f t="shared" si="485"/>
        <v>9.9950024885659339</v>
      </c>
      <c r="BO2226" s="63"/>
      <c r="BP2226" s="63"/>
    </row>
    <row r="2227" spans="27:68" x14ac:dyDescent="0.2">
      <c r="AA2227" s="217">
        <f t="shared" si="464"/>
        <v>-8.7334910939675485E-3</v>
      </c>
      <c r="AB2227" s="218">
        <f t="shared" si="465"/>
        <v>8.7334910939675485E-3</v>
      </c>
      <c r="AC2227" s="218">
        <f t="shared" si="466"/>
        <v>0</v>
      </c>
      <c r="AD2227" s="219">
        <f t="shared" si="467"/>
        <v>0</v>
      </c>
      <c r="AH2227" s="15">
        <f t="shared" si="468"/>
        <v>-2.9058447674383151E-2</v>
      </c>
      <c r="AI2227" s="15">
        <f t="shared" si="469"/>
        <v>0.86784475089518831</v>
      </c>
      <c r="AJ2227" s="15">
        <f t="shared" si="470"/>
        <v>-0.34557801426238927</v>
      </c>
      <c r="AK2227" s="15">
        <f t="shared" si="471"/>
        <v>-0.57281307343954613</v>
      </c>
      <c r="AL2227" s="15">
        <f t="shared" si="472"/>
        <v>-1.797541498954438</v>
      </c>
      <c r="AM2227" s="15">
        <f t="shared" si="473"/>
        <v>-1.2569818375265711</v>
      </c>
      <c r="AN2227" s="63">
        <f t="shared" si="496"/>
        <v>11.427189962028823</v>
      </c>
      <c r="AO2227" s="63">
        <f t="shared" si="496"/>
        <v>11.427367754312771</v>
      </c>
      <c r="AP2227" s="63">
        <f t="shared" si="496"/>
        <v>11.428089863368749</v>
      </c>
      <c r="AQ2227" s="63">
        <f t="shared" si="496"/>
        <v>11.431011199874796</v>
      </c>
      <c r="AR2227" s="63">
        <f t="shared" si="496"/>
        <v>11.442647265439536</v>
      </c>
      <c r="AS2227" s="63">
        <f t="shared" si="496"/>
        <v>11.486445582434989</v>
      </c>
      <c r="AT2227" s="63">
        <f t="shared" si="496"/>
        <v>11.626608381821566</v>
      </c>
      <c r="AU2227" s="63">
        <f t="shared" si="474"/>
        <v>11.961094544128683</v>
      </c>
      <c r="AV2227" s="217">
        <f t="shared" si="475"/>
        <v>-1.1469132254240177E-2</v>
      </c>
      <c r="AW2227" s="218">
        <f t="shared" si="476"/>
        <v>-9999</v>
      </c>
      <c r="AX2227" s="219">
        <f t="shared" si="477"/>
        <v>0</v>
      </c>
      <c r="AY2227" s="218">
        <f t="shared" si="478"/>
        <v>-9999</v>
      </c>
      <c r="AZ2227" s="63"/>
      <c r="BA2227" s="15">
        <f t="shared" si="479"/>
        <v>-2.7356411602726298E-3</v>
      </c>
      <c r="BB2227" s="15">
        <f t="shared" si="480"/>
        <v>0.4029668420013125</v>
      </c>
      <c r="BC2227" s="15">
        <f t="shared" si="481"/>
        <v>-0.61751157847624083</v>
      </c>
      <c r="BD2227" s="15">
        <f t="shared" si="482"/>
        <v>-0.10652366954492806</v>
      </c>
      <c r="BE2227" s="15">
        <f t="shared" si="483"/>
        <v>-2.965028905258007</v>
      </c>
      <c r="BF2227" s="15">
        <f t="shared" si="484"/>
        <v>-11.297910949131783</v>
      </c>
      <c r="BG2227" s="63">
        <f t="shared" si="497"/>
        <v>9.7786993762034928</v>
      </c>
      <c r="BH2227" s="63">
        <f t="shared" si="497"/>
        <v>9.7894726175737006</v>
      </c>
      <c r="BI2227" s="63">
        <f t="shared" si="497"/>
        <v>9.7705253791329838</v>
      </c>
      <c r="BJ2227" s="63">
        <f t="shared" si="497"/>
        <v>9.8039400735741484</v>
      </c>
      <c r="BK2227" s="63">
        <f t="shared" si="497"/>
        <v>9.7452814473518927</v>
      </c>
      <c r="BL2227" s="63">
        <f t="shared" si="497"/>
        <v>9.8491703599934741</v>
      </c>
      <c r="BM2227" s="63">
        <f t="shared" si="497"/>
        <v>9.6676216473938421</v>
      </c>
      <c r="BN2227" s="63">
        <f t="shared" si="485"/>
        <v>9.9950024885659339</v>
      </c>
      <c r="BO2227" s="63"/>
      <c r="BP2227" s="63"/>
    </row>
    <row r="2228" spans="27:68" x14ac:dyDescent="0.2">
      <c r="AA2228" s="217">
        <f t="shared" si="464"/>
        <v>-8.7334910939675485E-3</v>
      </c>
      <c r="AB2228" s="218">
        <f t="shared" si="465"/>
        <v>8.7334910939675485E-3</v>
      </c>
      <c r="AC2228" s="218">
        <f t="shared" si="466"/>
        <v>0</v>
      </c>
      <c r="AD2228" s="219">
        <f t="shared" si="467"/>
        <v>0</v>
      </c>
      <c r="AH2228" s="15">
        <f t="shared" si="468"/>
        <v>-2.9058447674383151E-2</v>
      </c>
      <c r="AI2228" s="15">
        <f t="shared" si="469"/>
        <v>0.86784475089518831</v>
      </c>
      <c r="AJ2228" s="15">
        <f t="shared" si="470"/>
        <v>-0.34557801426238927</v>
      </c>
      <c r="AK2228" s="15">
        <f t="shared" si="471"/>
        <v>-0.57281307343954613</v>
      </c>
      <c r="AL2228" s="15">
        <f t="shared" si="472"/>
        <v>-1.797541498954438</v>
      </c>
      <c r="AM2228" s="15">
        <f t="shared" si="473"/>
        <v>-1.2569818375265711</v>
      </c>
      <c r="AN2228" s="63">
        <f t="shared" si="496"/>
        <v>11.427189962028823</v>
      </c>
      <c r="AO2228" s="63">
        <f t="shared" si="496"/>
        <v>11.427367754312771</v>
      </c>
      <c r="AP2228" s="63">
        <f t="shared" si="496"/>
        <v>11.428089863368749</v>
      </c>
      <c r="AQ2228" s="63">
        <f t="shared" si="496"/>
        <v>11.431011199874796</v>
      </c>
      <c r="AR2228" s="63">
        <f t="shared" si="496"/>
        <v>11.442647265439536</v>
      </c>
      <c r="AS2228" s="63">
        <f t="shared" si="496"/>
        <v>11.486445582434989</v>
      </c>
      <c r="AT2228" s="63">
        <f t="shared" si="496"/>
        <v>11.626608381821566</v>
      </c>
      <c r="AU2228" s="63">
        <f t="shared" si="474"/>
        <v>11.961094544128683</v>
      </c>
      <c r="AV2228" s="217">
        <f t="shared" si="475"/>
        <v>-1.1469132254240177E-2</v>
      </c>
      <c r="AW2228" s="218">
        <f t="shared" si="476"/>
        <v>-9999</v>
      </c>
      <c r="AX2228" s="219">
        <f t="shared" si="477"/>
        <v>0</v>
      </c>
      <c r="AY2228" s="218">
        <f t="shared" si="478"/>
        <v>-9999</v>
      </c>
      <c r="AZ2228" s="63"/>
      <c r="BA2228" s="15">
        <f t="shared" si="479"/>
        <v>-2.7356411602726298E-3</v>
      </c>
      <c r="BB2228" s="15">
        <f t="shared" si="480"/>
        <v>0.4029668420013125</v>
      </c>
      <c r="BC2228" s="15">
        <f t="shared" si="481"/>
        <v>-0.61751157847624083</v>
      </c>
      <c r="BD2228" s="15">
        <f t="shared" si="482"/>
        <v>-0.10652366954492806</v>
      </c>
      <c r="BE2228" s="15">
        <f t="shared" si="483"/>
        <v>-2.965028905258007</v>
      </c>
      <c r="BF2228" s="15">
        <f t="shared" si="484"/>
        <v>-11.297910949131783</v>
      </c>
      <c r="BG2228" s="63">
        <f t="shared" si="497"/>
        <v>9.7786993762034928</v>
      </c>
      <c r="BH2228" s="63">
        <f t="shared" si="497"/>
        <v>9.7894726175737006</v>
      </c>
      <c r="BI2228" s="63">
        <f t="shared" si="497"/>
        <v>9.7705253791329838</v>
      </c>
      <c r="BJ2228" s="63">
        <f t="shared" si="497"/>
        <v>9.8039400735741484</v>
      </c>
      <c r="BK2228" s="63">
        <f t="shared" si="497"/>
        <v>9.7452814473518927</v>
      </c>
      <c r="BL2228" s="63">
        <f t="shared" si="497"/>
        <v>9.8491703599934741</v>
      </c>
      <c r="BM2228" s="63">
        <f t="shared" si="497"/>
        <v>9.6676216473938421</v>
      </c>
      <c r="BN2228" s="63">
        <f t="shared" si="485"/>
        <v>9.9950024885659339</v>
      </c>
      <c r="BO2228" s="63"/>
      <c r="BP2228" s="63"/>
    </row>
    <row r="2229" spans="27:68" x14ac:dyDescent="0.2">
      <c r="AA2229" s="217">
        <f t="shared" ref="AA2229:AA2292" si="498">AB$3+AB$4*Z2229+AB$5*Z2229^2+AH2229</f>
        <v>-8.7334910939675485E-3</v>
      </c>
      <c r="AB2229" s="218">
        <f t="shared" ref="AB2229:AB2292" si="499">+G2229-AA2229</f>
        <v>8.7334910939675485E-3</v>
      </c>
      <c r="AC2229" s="218">
        <f t="shared" ref="AC2229:AC2292" si="500">+G2229-P2229</f>
        <v>0</v>
      </c>
      <c r="AD2229" s="219">
        <f t="shared" ref="AD2229:AD2292" si="501">U2229*(G2229-AA2229)^2</f>
        <v>0</v>
      </c>
      <c r="AH2229" s="15">
        <f t="shared" ref="AH2229:AH2292" si="502">$AB$6*($AB$11/AI2229*AJ2229+$AB$12)</f>
        <v>-2.9058447674383151E-2</v>
      </c>
      <c r="AI2229" s="15">
        <f t="shared" ref="AI2229:AI2292" si="503">1+$AB$7*COS(AL2229)</f>
        <v>0.86784475089518831</v>
      </c>
      <c r="AJ2229" s="15">
        <f t="shared" ref="AJ2229:AJ2292" si="504">SIN(AL2229+RADIANS($AB$9))</f>
        <v>-0.34557801426238927</v>
      </c>
      <c r="AK2229" s="15">
        <f t="shared" ref="AK2229:AK2292" si="505">$AB$7*SIN(AL2229)</f>
        <v>-0.57281307343954613</v>
      </c>
      <c r="AL2229" s="15">
        <f t="shared" ref="AL2229:AL2292" si="506">2*ATAN(AM2229)</f>
        <v>-1.797541498954438</v>
      </c>
      <c r="AM2229" s="15">
        <f t="shared" ref="AM2229:AM2292" si="507">TAN(AN2229/2)*SQRT((1+$AB$7)/(1-$AB$7))</f>
        <v>-1.2569818375265711</v>
      </c>
      <c r="AN2229" s="63">
        <f t="shared" si="496"/>
        <v>11.427189962028823</v>
      </c>
      <c r="AO2229" s="63">
        <f t="shared" si="496"/>
        <v>11.427367754312771</v>
      </c>
      <c r="AP2229" s="63">
        <f t="shared" si="496"/>
        <v>11.428089863368749</v>
      </c>
      <c r="AQ2229" s="63">
        <f t="shared" si="496"/>
        <v>11.431011199874796</v>
      </c>
      <c r="AR2229" s="63">
        <f t="shared" si="496"/>
        <v>11.442647265439536</v>
      </c>
      <c r="AS2229" s="63">
        <f t="shared" si="496"/>
        <v>11.486445582434989</v>
      </c>
      <c r="AT2229" s="63">
        <f t="shared" si="496"/>
        <v>11.626608381821566</v>
      </c>
      <c r="AU2229" s="63">
        <f t="shared" ref="AU2229:AU2292" si="508">RADIANS($AB$9)+$AB$18*(F2229-AB$15)</f>
        <v>11.961094544128683</v>
      </c>
      <c r="AV2229" s="217">
        <f t="shared" ref="AV2229:AV2292" si="509">AA2229+BA2229</f>
        <v>-1.1469132254240177E-2</v>
      </c>
      <c r="AW2229" s="218">
        <f t="shared" ref="AW2229:AW2292" si="510">IF(U2229&lt;&gt;0,G2229-AV2229,-9999)</f>
        <v>-9999</v>
      </c>
      <c r="AX2229" s="219">
        <f t="shared" ref="AX2229:AX2292" si="511">U2229*AW2229^2</f>
        <v>0</v>
      </c>
      <c r="AY2229" s="218">
        <f t="shared" ref="AY2229:AY2292" si="512">IF(U2229&lt;&gt;0,G2229-AH2229-BA2229,-9999)</f>
        <v>-9999</v>
      </c>
      <c r="AZ2229" s="63"/>
      <c r="BA2229" s="15">
        <f t="shared" ref="BA2229:BA2292" si="513">$BB$6*($BB$11/BB2229*BC2229+$BB$12)</f>
        <v>-2.7356411602726298E-3</v>
      </c>
      <c r="BB2229" s="15">
        <f t="shared" ref="BB2229:BB2292" si="514">1+$BB$7*COS(BE2229)</f>
        <v>0.4029668420013125</v>
      </c>
      <c r="BC2229" s="15">
        <f t="shared" ref="BC2229:BC2292" si="515">SIN(BE2229+RADIANS($BB$9))</f>
        <v>-0.61751157847624083</v>
      </c>
      <c r="BD2229" s="15">
        <f t="shared" ref="BD2229:BD2292" si="516">$BB$7*SIN(BE2229)</f>
        <v>-0.10652366954492806</v>
      </c>
      <c r="BE2229" s="15">
        <f t="shared" ref="BE2229:BE2292" si="517">2*ATAN(BF2229)</f>
        <v>-2.965028905258007</v>
      </c>
      <c r="BF2229" s="15">
        <f t="shared" ref="BF2229:BF2292" si="518">TAN(BG2229/2)*SQRT((1+$BB$7)/(1-$BB$7))</f>
        <v>-11.297910949131783</v>
      </c>
      <c r="BG2229" s="63">
        <f t="shared" si="497"/>
        <v>9.7786993762034928</v>
      </c>
      <c r="BH2229" s="63">
        <f t="shared" si="497"/>
        <v>9.7894726175737006</v>
      </c>
      <c r="BI2229" s="63">
        <f t="shared" si="497"/>
        <v>9.7705253791329838</v>
      </c>
      <c r="BJ2229" s="63">
        <f t="shared" si="497"/>
        <v>9.8039400735741484</v>
      </c>
      <c r="BK2229" s="63">
        <f t="shared" si="497"/>
        <v>9.7452814473518927</v>
      </c>
      <c r="BL2229" s="63">
        <f t="shared" si="497"/>
        <v>9.8491703599934741</v>
      </c>
      <c r="BM2229" s="63">
        <f t="shared" si="497"/>
        <v>9.6676216473938421</v>
      </c>
      <c r="BN2229" s="63">
        <f t="shared" ref="BN2229:BN2292" si="519">RADIANS($BB$9)+$BB$18*(F2229-BB$15)</f>
        <v>9.9950024885659339</v>
      </c>
      <c r="BO2229" s="63"/>
      <c r="BP2229" s="63"/>
    </row>
    <row r="2230" spans="27:68" x14ac:dyDescent="0.2">
      <c r="AA2230" s="217">
        <f t="shared" si="498"/>
        <v>-8.7334910939675485E-3</v>
      </c>
      <c r="AB2230" s="218">
        <f t="shared" si="499"/>
        <v>8.7334910939675485E-3</v>
      </c>
      <c r="AC2230" s="218">
        <f t="shared" si="500"/>
        <v>0</v>
      </c>
      <c r="AD2230" s="219">
        <f t="shared" si="501"/>
        <v>0</v>
      </c>
      <c r="AH2230" s="15">
        <f t="shared" si="502"/>
        <v>-2.9058447674383151E-2</v>
      </c>
      <c r="AI2230" s="15">
        <f t="shared" si="503"/>
        <v>0.86784475089518831</v>
      </c>
      <c r="AJ2230" s="15">
        <f t="shared" si="504"/>
        <v>-0.34557801426238927</v>
      </c>
      <c r="AK2230" s="15">
        <f t="shared" si="505"/>
        <v>-0.57281307343954613</v>
      </c>
      <c r="AL2230" s="15">
        <f t="shared" si="506"/>
        <v>-1.797541498954438</v>
      </c>
      <c r="AM2230" s="15">
        <f t="shared" si="507"/>
        <v>-1.2569818375265711</v>
      </c>
      <c r="AN2230" s="63">
        <f t="shared" si="496"/>
        <v>11.427189962028823</v>
      </c>
      <c r="AO2230" s="63">
        <f t="shared" si="496"/>
        <v>11.427367754312771</v>
      </c>
      <c r="AP2230" s="63">
        <f t="shared" si="496"/>
        <v>11.428089863368749</v>
      </c>
      <c r="AQ2230" s="63">
        <f t="shared" si="496"/>
        <v>11.431011199874796</v>
      </c>
      <c r="AR2230" s="63">
        <f t="shared" si="496"/>
        <v>11.442647265439536</v>
      </c>
      <c r="AS2230" s="63">
        <f t="shared" si="496"/>
        <v>11.486445582434989</v>
      </c>
      <c r="AT2230" s="63">
        <f t="shared" si="496"/>
        <v>11.626608381821566</v>
      </c>
      <c r="AU2230" s="63">
        <f t="shared" si="508"/>
        <v>11.961094544128683</v>
      </c>
      <c r="AV2230" s="217">
        <f t="shared" si="509"/>
        <v>-1.1469132254240177E-2</v>
      </c>
      <c r="AW2230" s="218">
        <f t="shared" si="510"/>
        <v>-9999</v>
      </c>
      <c r="AX2230" s="219">
        <f t="shared" si="511"/>
        <v>0</v>
      </c>
      <c r="AY2230" s="218">
        <f t="shared" si="512"/>
        <v>-9999</v>
      </c>
      <c r="AZ2230" s="63"/>
      <c r="BA2230" s="15">
        <f t="shared" si="513"/>
        <v>-2.7356411602726298E-3</v>
      </c>
      <c r="BB2230" s="15">
        <f t="shared" si="514"/>
        <v>0.4029668420013125</v>
      </c>
      <c r="BC2230" s="15">
        <f t="shared" si="515"/>
        <v>-0.61751157847624083</v>
      </c>
      <c r="BD2230" s="15">
        <f t="shared" si="516"/>
        <v>-0.10652366954492806</v>
      </c>
      <c r="BE2230" s="15">
        <f t="shared" si="517"/>
        <v>-2.965028905258007</v>
      </c>
      <c r="BF2230" s="15">
        <f t="shared" si="518"/>
        <v>-11.297910949131783</v>
      </c>
      <c r="BG2230" s="63">
        <f t="shared" si="497"/>
        <v>9.7786993762034928</v>
      </c>
      <c r="BH2230" s="63">
        <f t="shared" si="497"/>
        <v>9.7894726175737006</v>
      </c>
      <c r="BI2230" s="63">
        <f t="shared" si="497"/>
        <v>9.7705253791329838</v>
      </c>
      <c r="BJ2230" s="63">
        <f t="shared" si="497"/>
        <v>9.8039400735741484</v>
      </c>
      <c r="BK2230" s="63">
        <f t="shared" si="497"/>
        <v>9.7452814473518927</v>
      </c>
      <c r="BL2230" s="63">
        <f t="shared" si="497"/>
        <v>9.8491703599934741</v>
      </c>
      <c r="BM2230" s="63">
        <f t="shared" si="497"/>
        <v>9.6676216473938421</v>
      </c>
      <c r="BN2230" s="63">
        <f t="shared" si="519"/>
        <v>9.9950024885659339</v>
      </c>
      <c r="BO2230" s="63"/>
      <c r="BP2230" s="63"/>
    </row>
    <row r="2231" spans="27:68" x14ac:dyDescent="0.2">
      <c r="AA2231" s="217">
        <f t="shared" si="498"/>
        <v>-8.7334910939675485E-3</v>
      </c>
      <c r="AB2231" s="218">
        <f t="shared" si="499"/>
        <v>8.7334910939675485E-3</v>
      </c>
      <c r="AC2231" s="218">
        <f t="shared" si="500"/>
        <v>0</v>
      </c>
      <c r="AD2231" s="219">
        <f t="shared" si="501"/>
        <v>0</v>
      </c>
      <c r="AH2231" s="15">
        <f t="shared" si="502"/>
        <v>-2.9058447674383151E-2</v>
      </c>
      <c r="AI2231" s="15">
        <f t="shared" si="503"/>
        <v>0.86784475089518831</v>
      </c>
      <c r="AJ2231" s="15">
        <f t="shared" si="504"/>
        <v>-0.34557801426238927</v>
      </c>
      <c r="AK2231" s="15">
        <f t="shared" si="505"/>
        <v>-0.57281307343954613</v>
      </c>
      <c r="AL2231" s="15">
        <f t="shared" si="506"/>
        <v>-1.797541498954438</v>
      </c>
      <c r="AM2231" s="15">
        <f t="shared" si="507"/>
        <v>-1.2569818375265711</v>
      </c>
      <c r="AN2231" s="63">
        <f t="shared" ref="AN2231:AT2240" si="520">$AU2231+$AB$7*SIN(AO2231)</f>
        <v>11.427189962028823</v>
      </c>
      <c r="AO2231" s="63">
        <f t="shared" si="520"/>
        <v>11.427367754312771</v>
      </c>
      <c r="AP2231" s="63">
        <f t="shared" si="520"/>
        <v>11.428089863368749</v>
      </c>
      <c r="AQ2231" s="63">
        <f t="shared" si="520"/>
        <v>11.431011199874796</v>
      </c>
      <c r="AR2231" s="63">
        <f t="shared" si="520"/>
        <v>11.442647265439536</v>
      </c>
      <c r="AS2231" s="63">
        <f t="shared" si="520"/>
        <v>11.486445582434989</v>
      </c>
      <c r="AT2231" s="63">
        <f t="shared" si="520"/>
        <v>11.626608381821566</v>
      </c>
      <c r="AU2231" s="63">
        <f t="shared" si="508"/>
        <v>11.961094544128683</v>
      </c>
      <c r="AV2231" s="217">
        <f t="shared" si="509"/>
        <v>-1.1469132254240177E-2</v>
      </c>
      <c r="AW2231" s="218">
        <f t="shared" si="510"/>
        <v>-9999</v>
      </c>
      <c r="AX2231" s="219">
        <f t="shared" si="511"/>
        <v>0</v>
      </c>
      <c r="AY2231" s="218">
        <f t="shared" si="512"/>
        <v>-9999</v>
      </c>
      <c r="AZ2231" s="63"/>
      <c r="BA2231" s="15">
        <f t="shared" si="513"/>
        <v>-2.7356411602726298E-3</v>
      </c>
      <c r="BB2231" s="15">
        <f t="shared" si="514"/>
        <v>0.4029668420013125</v>
      </c>
      <c r="BC2231" s="15">
        <f t="shared" si="515"/>
        <v>-0.61751157847624083</v>
      </c>
      <c r="BD2231" s="15">
        <f t="shared" si="516"/>
        <v>-0.10652366954492806</v>
      </c>
      <c r="BE2231" s="15">
        <f t="shared" si="517"/>
        <v>-2.965028905258007</v>
      </c>
      <c r="BF2231" s="15">
        <f t="shared" si="518"/>
        <v>-11.297910949131783</v>
      </c>
      <c r="BG2231" s="63">
        <f t="shared" ref="BG2231:BM2240" si="521">$BN2231+$BB$7*SIN(BH2231)</f>
        <v>9.7786993762034928</v>
      </c>
      <c r="BH2231" s="63">
        <f t="shared" si="521"/>
        <v>9.7894726175737006</v>
      </c>
      <c r="BI2231" s="63">
        <f t="shared" si="521"/>
        <v>9.7705253791329838</v>
      </c>
      <c r="BJ2231" s="63">
        <f t="shared" si="521"/>
        <v>9.8039400735741484</v>
      </c>
      <c r="BK2231" s="63">
        <f t="shared" si="521"/>
        <v>9.7452814473518927</v>
      </c>
      <c r="BL2231" s="63">
        <f t="shared" si="521"/>
        <v>9.8491703599934741</v>
      </c>
      <c r="BM2231" s="63">
        <f t="shared" si="521"/>
        <v>9.6676216473938421</v>
      </c>
      <c r="BN2231" s="63">
        <f t="shared" si="519"/>
        <v>9.9950024885659339</v>
      </c>
      <c r="BO2231" s="63"/>
      <c r="BP2231" s="63"/>
    </row>
    <row r="2232" spans="27:68" x14ac:dyDescent="0.2">
      <c r="AA2232" s="217">
        <f t="shared" si="498"/>
        <v>-8.7334910939675485E-3</v>
      </c>
      <c r="AB2232" s="218">
        <f t="shared" si="499"/>
        <v>8.7334910939675485E-3</v>
      </c>
      <c r="AC2232" s="218">
        <f t="shared" si="500"/>
        <v>0</v>
      </c>
      <c r="AD2232" s="219">
        <f t="shared" si="501"/>
        <v>0</v>
      </c>
      <c r="AH2232" s="15">
        <f t="shared" si="502"/>
        <v>-2.9058447674383151E-2</v>
      </c>
      <c r="AI2232" s="15">
        <f t="shared" si="503"/>
        <v>0.86784475089518831</v>
      </c>
      <c r="AJ2232" s="15">
        <f t="shared" si="504"/>
        <v>-0.34557801426238927</v>
      </c>
      <c r="AK2232" s="15">
        <f t="shared" si="505"/>
        <v>-0.57281307343954613</v>
      </c>
      <c r="AL2232" s="15">
        <f t="shared" si="506"/>
        <v>-1.797541498954438</v>
      </c>
      <c r="AM2232" s="15">
        <f t="shared" si="507"/>
        <v>-1.2569818375265711</v>
      </c>
      <c r="AN2232" s="63">
        <f t="shared" si="520"/>
        <v>11.427189962028823</v>
      </c>
      <c r="AO2232" s="63">
        <f t="shared" si="520"/>
        <v>11.427367754312771</v>
      </c>
      <c r="AP2232" s="63">
        <f t="shared" si="520"/>
        <v>11.428089863368749</v>
      </c>
      <c r="AQ2232" s="63">
        <f t="shared" si="520"/>
        <v>11.431011199874796</v>
      </c>
      <c r="AR2232" s="63">
        <f t="shared" si="520"/>
        <v>11.442647265439536</v>
      </c>
      <c r="AS2232" s="63">
        <f t="shared" si="520"/>
        <v>11.486445582434989</v>
      </c>
      <c r="AT2232" s="63">
        <f t="shared" si="520"/>
        <v>11.626608381821566</v>
      </c>
      <c r="AU2232" s="63">
        <f t="shared" si="508"/>
        <v>11.961094544128683</v>
      </c>
      <c r="AV2232" s="217">
        <f t="shared" si="509"/>
        <v>-1.1469132254240177E-2</v>
      </c>
      <c r="AW2232" s="218">
        <f t="shared" si="510"/>
        <v>-9999</v>
      </c>
      <c r="AX2232" s="219">
        <f t="shared" si="511"/>
        <v>0</v>
      </c>
      <c r="AY2232" s="218">
        <f t="shared" si="512"/>
        <v>-9999</v>
      </c>
      <c r="AZ2232" s="63"/>
      <c r="BA2232" s="15">
        <f t="shared" si="513"/>
        <v>-2.7356411602726298E-3</v>
      </c>
      <c r="BB2232" s="15">
        <f t="shared" si="514"/>
        <v>0.4029668420013125</v>
      </c>
      <c r="BC2232" s="15">
        <f t="shared" si="515"/>
        <v>-0.61751157847624083</v>
      </c>
      <c r="BD2232" s="15">
        <f t="shared" si="516"/>
        <v>-0.10652366954492806</v>
      </c>
      <c r="BE2232" s="15">
        <f t="shared" si="517"/>
        <v>-2.965028905258007</v>
      </c>
      <c r="BF2232" s="15">
        <f t="shared" si="518"/>
        <v>-11.297910949131783</v>
      </c>
      <c r="BG2232" s="63">
        <f t="shared" si="521"/>
        <v>9.7786993762034928</v>
      </c>
      <c r="BH2232" s="63">
        <f t="shared" si="521"/>
        <v>9.7894726175737006</v>
      </c>
      <c r="BI2232" s="63">
        <f t="shared" si="521"/>
        <v>9.7705253791329838</v>
      </c>
      <c r="BJ2232" s="63">
        <f t="shared" si="521"/>
        <v>9.8039400735741484</v>
      </c>
      <c r="BK2232" s="63">
        <f t="shared" si="521"/>
        <v>9.7452814473518927</v>
      </c>
      <c r="BL2232" s="63">
        <f t="shared" si="521"/>
        <v>9.8491703599934741</v>
      </c>
      <c r="BM2232" s="63">
        <f t="shared" si="521"/>
        <v>9.6676216473938421</v>
      </c>
      <c r="BN2232" s="63">
        <f t="shared" si="519"/>
        <v>9.9950024885659339</v>
      </c>
      <c r="BO2232" s="63"/>
      <c r="BP2232" s="63"/>
    </row>
    <row r="2233" spans="27:68" x14ac:dyDescent="0.2">
      <c r="AA2233" s="217">
        <f t="shared" si="498"/>
        <v>-8.7334910939675485E-3</v>
      </c>
      <c r="AB2233" s="218">
        <f t="shared" si="499"/>
        <v>8.7334910939675485E-3</v>
      </c>
      <c r="AC2233" s="218">
        <f t="shared" si="500"/>
        <v>0</v>
      </c>
      <c r="AD2233" s="219">
        <f t="shared" si="501"/>
        <v>0</v>
      </c>
      <c r="AH2233" s="15">
        <f t="shared" si="502"/>
        <v>-2.9058447674383151E-2</v>
      </c>
      <c r="AI2233" s="15">
        <f t="shared" si="503"/>
        <v>0.86784475089518831</v>
      </c>
      <c r="AJ2233" s="15">
        <f t="shared" si="504"/>
        <v>-0.34557801426238927</v>
      </c>
      <c r="AK2233" s="15">
        <f t="shared" si="505"/>
        <v>-0.57281307343954613</v>
      </c>
      <c r="AL2233" s="15">
        <f t="shared" si="506"/>
        <v>-1.797541498954438</v>
      </c>
      <c r="AM2233" s="15">
        <f t="shared" si="507"/>
        <v>-1.2569818375265711</v>
      </c>
      <c r="AN2233" s="63">
        <f t="shared" si="520"/>
        <v>11.427189962028823</v>
      </c>
      <c r="AO2233" s="63">
        <f t="shared" si="520"/>
        <v>11.427367754312771</v>
      </c>
      <c r="AP2233" s="63">
        <f t="shared" si="520"/>
        <v>11.428089863368749</v>
      </c>
      <c r="AQ2233" s="63">
        <f t="shared" si="520"/>
        <v>11.431011199874796</v>
      </c>
      <c r="AR2233" s="63">
        <f t="shared" si="520"/>
        <v>11.442647265439536</v>
      </c>
      <c r="AS2233" s="63">
        <f t="shared" si="520"/>
        <v>11.486445582434989</v>
      </c>
      <c r="AT2233" s="63">
        <f t="shared" si="520"/>
        <v>11.626608381821566</v>
      </c>
      <c r="AU2233" s="63">
        <f t="shared" si="508"/>
        <v>11.961094544128683</v>
      </c>
      <c r="AV2233" s="217">
        <f t="shared" si="509"/>
        <v>-1.1469132254240177E-2</v>
      </c>
      <c r="AW2233" s="218">
        <f t="shared" si="510"/>
        <v>-9999</v>
      </c>
      <c r="AX2233" s="219">
        <f t="shared" si="511"/>
        <v>0</v>
      </c>
      <c r="AY2233" s="218">
        <f t="shared" si="512"/>
        <v>-9999</v>
      </c>
      <c r="AZ2233" s="63"/>
      <c r="BA2233" s="15">
        <f t="shared" si="513"/>
        <v>-2.7356411602726298E-3</v>
      </c>
      <c r="BB2233" s="15">
        <f t="shared" si="514"/>
        <v>0.4029668420013125</v>
      </c>
      <c r="BC2233" s="15">
        <f t="shared" si="515"/>
        <v>-0.61751157847624083</v>
      </c>
      <c r="BD2233" s="15">
        <f t="shared" si="516"/>
        <v>-0.10652366954492806</v>
      </c>
      <c r="BE2233" s="15">
        <f t="shared" si="517"/>
        <v>-2.965028905258007</v>
      </c>
      <c r="BF2233" s="15">
        <f t="shared" si="518"/>
        <v>-11.297910949131783</v>
      </c>
      <c r="BG2233" s="63">
        <f t="shared" si="521"/>
        <v>9.7786993762034928</v>
      </c>
      <c r="BH2233" s="63">
        <f t="shared" si="521"/>
        <v>9.7894726175737006</v>
      </c>
      <c r="BI2233" s="63">
        <f t="shared" si="521"/>
        <v>9.7705253791329838</v>
      </c>
      <c r="BJ2233" s="63">
        <f t="shared" si="521"/>
        <v>9.8039400735741484</v>
      </c>
      <c r="BK2233" s="63">
        <f t="shared" si="521"/>
        <v>9.7452814473518927</v>
      </c>
      <c r="BL2233" s="63">
        <f t="shared" si="521"/>
        <v>9.8491703599934741</v>
      </c>
      <c r="BM2233" s="63">
        <f t="shared" si="521"/>
        <v>9.6676216473938421</v>
      </c>
      <c r="BN2233" s="63">
        <f t="shared" si="519"/>
        <v>9.9950024885659339</v>
      </c>
      <c r="BO2233" s="63"/>
      <c r="BP2233" s="63"/>
    </row>
    <row r="2234" spans="27:68" x14ac:dyDescent="0.2">
      <c r="AA2234" s="217">
        <f t="shared" si="498"/>
        <v>-8.7334910939675485E-3</v>
      </c>
      <c r="AB2234" s="218">
        <f t="shared" si="499"/>
        <v>8.7334910939675485E-3</v>
      </c>
      <c r="AC2234" s="218">
        <f t="shared" si="500"/>
        <v>0</v>
      </c>
      <c r="AD2234" s="219">
        <f t="shared" si="501"/>
        <v>0</v>
      </c>
      <c r="AH2234" s="15">
        <f t="shared" si="502"/>
        <v>-2.9058447674383151E-2</v>
      </c>
      <c r="AI2234" s="15">
        <f t="shared" si="503"/>
        <v>0.86784475089518831</v>
      </c>
      <c r="AJ2234" s="15">
        <f t="shared" si="504"/>
        <v>-0.34557801426238927</v>
      </c>
      <c r="AK2234" s="15">
        <f t="shared" si="505"/>
        <v>-0.57281307343954613</v>
      </c>
      <c r="AL2234" s="15">
        <f t="shared" si="506"/>
        <v>-1.797541498954438</v>
      </c>
      <c r="AM2234" s="15">
        <f t="shared" si="507"/>
        <v>-1.2569818375265711</v>
      </c>
      <c r="AN2234" s="63">
        <f t="shared" si="520"/>
        <v>11.427189962028823</v>
      </c>
      <c r="AO2234" s="63">
        <f t="shared" si="520"/>
        <v>11.427367754312771</v>
      </c>
      <c r="AP2234" s="63">
        <f t="shared" si="520"/>
        <v>11.428089863368749</v>
      </c>
      <c r="AQ2234" s="63">
        <f t="shared" si="520"/>
        <v>11.431011199874796</v>
      </c>
      <c r="AR2234" s="63">
        <f t="shared" si="520"/>
        <v>11.442647265439536</v>
      </c>
      <c r="AS2234" s="63">
        <f t="shared" si="520"/>
        <v>11.486445582434989</v>
      </c>
      <c r="AT2234" s="63">
        <f t="shared" si="520"/>
        <v>11.626608381821566</v>
      </c>
      <c r="AU2234" s="63">
        <f t="shared" si="508"/>
        <v>11.961094544128683</v>
      </c>
      <c r="AV2234" s="217">
        <f t="shared" si="509"/>
        <v>-1.1469132254240177E-2</v>
      </c>
      <c r="AW2234" s="218">
        <f t="shared" si="510"/>
        <v>-9999</v>
      </c>
      <c r="AX2234" s="219">
        <f t="shared" si="511"/>
        <v>0</v>
      </c>
      <c r="AY2234" s="218">
        <f t="shared" si="512"/>
        <v>-9999</v>
      </c>
      <c r="AZ2234" s="63"/>
      <c r="BA2234" s="15">
        <f t="shared" si="513"/>
        <v>-2.7356411602726298E-3</v>
      </c>
      <c r="BB2234" s="15">
        <f t="shared" si="514"/>
        <v>0.4029668420013125</v>
      </c>
      <c r="BC2234" s="15">
        <f t="shared" si="515"/>
        <v>-0.61751157847624083</v>
      </c>
      <c r="BD2234" s="15">
        <f t="shared" si="516"/>
        <v>-0.10652366954492806</v>
      </c>
      <c r="BE2234" s="15">
        <f t="shared" si="517"/>
        <v>-2.965028905258007</v>
      </c>
      <c r="BF2234" s="15">
        <f t="shared" si="518"/>
        <v>-11.297910949131783</v>
      </c>
      <c r="BG2234" s="63">
        <f t="shared" si="521"/>
        <v>9.7786993762034928</v>
      </c>
      <c r="BH2234" s="63">
        <f t="shared" si="521"/>
        <v>9.7894726175737006</v>
      </c>
      <c r="BI2234" s="63">
        <f t="shared" si="521"/>
        <v>9.7705253791329838</v>
      </c>
      <c r="BJ2234" s="63">
        <f t="shared" si="521"/>
        <v>9.8039400735741484</v>
      </c>
      <c r="BK2234" s="63">
        <f t="shared" si="521"/>
        <v>9.7452814473518927</v>
      </c>
      <c r="BL2234" s="63">
        <f t="shared" si="521"/>
        <v>9.8491703599934741</v>
      </c>
      <c r="BM2234" s="63">
        <f t="shared" si="521"/>
        <v>9.6676216473938421</v>
      </c>
      <c r="BN2234" s="63">
        <f t="shared" si="519"/>
        <v>9.9950024885659339</v>
      </c>
      <c r="BO2234" s="63"/>
      <c r="BP2234" s="63"/>
    </row>
    <row r="2235" spans="27:68" x14ac:dyDescent="0.2">
      <c r="AA2235" s="217">
        <f t="shared" si="498"/>
        <v>-8.7334910939675485E-3</v>
      </c>
      <c r="AB2235" s="218">
        <f t="shared" si="499"/>
        <v>8.7334910939675485E-3</v>
      </c>
      <c r="AC2235" s="218">
        <f t="shared" si="500"/>
        <v>0</v>
      </c>
      <c r="AD2235" s="219">
        <f t="shared" si="501"/>
        <v>0</v>
      </c>
      <c r="AH2235" s="15">
        <f t="shared" si="502"/>
        <v>-2.9058447674383151E-2</v>
      </c>
      <c r="AI2235" s="15">
        <f t="shared" si="503"/>
        <v>0.86784475089518831</v>
      </c>
      <c r="AJ2235" s="15">
        <f t="shared" si="504"/>
        <v>-0.34557801426238927</v>
      </c>
      <c r="AK2235" s="15">
        <f t="shared" si="505"/>
        <v>-0.57281307343954613</v>
      </c>
      <c r="AL2235" s="15">
        <f t="shared" si="506"/>
        <v>-1.797541498954438</v>
      </c>
      <c r="AM2235" s="15">
        <f t="shared" si="507"/>
        <v>-1.2569818375265711</v>
      </c>
      <c r="AN2235" s="63">
        <f t="shared" si="520"/>
        <v>11.427189962028823</v>
      </c>
      <c r="AO2235" s="63">
        <f t="shared" si="520"/>
        <v>11.427367754312771</v>
      </c>
      <c r="AP2235" s="63">
        <f t="shared" si="520"/>
        <v>11.428089863368749</v>
      </c>
      <c r="AQ2235" s="63">
        <f t="shared" si="520"/>
        <v>11.431011199874796</v>
      </c>
      <c r="AR2235" s="63">
        <f t="shared" si="520"/>
        <v>11.442647265439536</v>
      </c>
      <c r="AS2235" s="63">
        <f t="shared" si="520"/>
        <v>11.486445582434989</v>
      </c>
      <c r="AT2235" s="63">
        <f t="shared" si="520"/>
        <v>11.626608381821566</v>
      </c>
      <c r="AU2235" s="63">
        <f t="shared" si="508"/>
        <v>11.961094544128683</v>
      </c>
      <c r="AV2235" s="217">
        <f t="shared" si="509"/>
        <v>-1.1469132254240177E-2</v>
      </c>
      <c r="AW2235" s="218">
        <f t="shared" si="510"/>
        <v>-9999</v>
      </c>
      <c r="AX2235" s="219">
        <f t="shared" si="511"/>
        <v>0</v>
      </c>
      <c r="AY2235" s="218">
        <f t="shared" si="512"/>
        <v>-9999</v>
      </c>
      <c r="AZ2235" s="63"/>
      <c r="BA2235" s="15">
        <f t="shared" si="513"/>
        <v>-2.7356411602726298E-3</v>
      </c>
      <c r="BB2235" s="15">
        <f t="shared" si="514"/>
        <v>0.4029668420013125</v>
      </c>
      <c r="BC2235" s="15">
        <f t="shared" si="515"/>
        <v>-0.61751157847624083</v>
      </c>
      <c r="BD2235" s="15">
        <f t="shared" si="516"/>
        <v>-0.10652366954492806</v>
      </c>
      <c r="BE2235" s="15">
        <f t="shared" si="517"/>
        <v>-2.965028905258007</v>
      </c>
      <c r="BF2235" s="15">
        <f t="shared" si="518"/>
        <v>-11.297910949131783</v>
      </c>
      <c r="BG2235" s="63">
        <f t="shared" si="521"/>
        <v>9.7786993762034928</v>
      </c>
      <c r="BH2235" s="63">
        <f t="shared" si="521"/>
        <v>9.7894726175737006</v>
      </c>
      <c r="BI2235" s="63">
        <f t="shared" si="521"/>
        <v>9.7705253791329838</v>
      </c>
      <c r="BJ2235" s="63">
        <f t="shared" si="521"/>
        <v>9.8039400735741484</v>
      </c>
      <c r="BK2235" s="63">
        <f t="shared" si="521"/>
        <v>9.7452814473518927</v>
      </c>
      <c r="BL2235" s="63">
        <f t="shared" si="521"/>
        <v>9.8491703599934741</v>
      </c>
      <c r="BM2235" s="63">
        <f t="shared" si="521"/>
        <v>9.6676216473938421</v>
      </c>
      <c r="BN2235" s="63">
        <f t="shared" si="519"/>
        <v>9.9950024885659339</v>
      </c>
      <c r="BO2235" s="63"/>
      <c r="BP2235" s="63"/>
    </row>
    <row r="2236" spans="27:68" x14ac:dyDescent="0.2">
      <c r="AA2236" s="217">
        <f t="shared" si="498"/>
        <v>-8.7334910939675485E-3</v>
      </c>
      <c r="AB2236" s="218">
        <f t="shared" si="499"/>
        <v>8.7334910939675485E-3</v>
      </c>
      <c r="AC2236" s="218">
        <f t="shared" si="500"/>
        <v>0</v>
      </c>
      <c r="AD2236" s="219">
        <f t="shared" si="501"/>
        <v>0</v>
      </c>
      <c r="AH2236" s="15">
        <f t="shared" si="502"/>
        <v>-2.9058447674383151E-2</v>
      </c>
      <c r="AI2236" s="15">
        <f t="shared" si="503"/>
        <v>0.86784475089518831</v>
      </c>
      <c r="AJ2236" s="15">
        <f t="shared" si="504"/>
        <v>-0.34557801426238927</v>
      </c>
      <c r="AK2236" s="15">
        <f t="shared" si="505"/>
        <v>-0.57281307343954613</v>
      </c>
      <c r="AL2236" s="15">
        <f t="shared" si="506"/>
        <v>-1.797541498954438</v>
      </c>
      <c r="AM2236" s="15">
        <f t="shared" si="507"/>
        <v>-1.2569818375265711</v>
      </c>
      <c r="AN2236" s="63">
        <f t="shared" si="520"/>
        <v>11.427189962028823</v>
      </c>
      <c r="AO2236" s="63">
        <f t="shared" si="520"/>
        <v>11.427367754312771</v>
      </c>
      <c r="AP2236" s="63">
        <f t="shared" si="520"/>
        <v>11.428089863368749</v>
      </c>
      <c r="AQ2236" s="63">
        <f t="shared" si="520"/>
        <v>11.431011199874796</v>
      </c>
      <c r="AR2236" s="63">
        <f t="shared" si="520"/>
        <v>11.442647265439536</v>
      </c>
      <c r="AS2236" s="63">
        <f t="shared" si="520"/>
        <v>11.486445582434989</v>
      </c>
      <c r="AT2236" s="63">
        <f t="shared" si="520"/>
        <v>11.626608381821566</v>
      </c>
      <c r="AU2236" s="63">
        <f t="shared" si="508"/>
        <v>11.961094544128683</v>
      </c>
      <c r="AV2236" s="217">
        <f t="shared" si="509"/>
        <v>-1.1469132254240177E-2</v>
      </c>
      <c r="AW2236" s="218">
        <f t="shared" si="510"/>
        <v>-9999</v>
      </c>
      <c r="AX2236" s="219">
        <f t="shared" si="511"/>
        <v>0</v>
      </c>
      <c r="AY2236" s="218">
        <f t="shared" si="512"/>
        <v>-9999</v>
      </c>
      <c r="AZ2236" s="63"/>
      <c r="BA2236" s="15">
        <f t="shared" si="513"/>
        <v>-2.7356411602726298E-3</v>
      </c>
      <c r="BB2236" s="15">
        <f t="shared" si="514"/>
        <v>0.4029668420013125</v>
      </c>
      <c r="BC2236" s="15">
        <f t="shared" si="515"/>
        <v>-0.61751157847624083</v>
      </c>
      <c r="BD2236" s="15">
        <f t="shared" si="516"/>
        <v>-0.10652366954492806</v>
      </c>
      <c r="BE2236" s="15">
        <f t="shared" si="517"/>
        <v>-2.965028905258007</v>
      </c>
      <c r="BF2236" s="15">
        <f t="shared" si="518"/>
        <v>-11.297910949131783</v>
      </c>
      <c r="BG2236" s="63">
        <f t="shared" si="521"/>
        <v>9.7786993762034928</v>
      </c>
      <c r="BH2236" s="63">
        <f t="shared" si="521"/>
        <v>9.7894726175737006</v>
      </c>
      <c r="BI2236" s="63">
        <f t="shared" si="521"/>
        <v>9.7705253791329838</v>
      </c>
      <c r="BJ2236" s="63">
        <f t="shared" si="521"/>
        <v>9.8039400735741484</v>
      </c>
      <c r="BK2236" s="63">
        <f t="shared" si="521"/>
        <v>9.7452814473518927</v>
      </c>
      <c r="BL2236" s="63">
        <f t="shared" si="521"/>
        <v>9.8491703599934741</v>
      </c>
      <c r="BM2236" s="63">
        <f t="shared" si="521"/>
        <v>9.6676216473938421</v>
      </c>
      <c r="BN2236" s="63">
        <f t="shared" si="519"/>
        <v>9.9950024885659339</v>
      </c>
      <c r="BO2236" s="63"/>
      <c r="BP2236" s="63"/>
    </row>
    <row r="2237" spans="27:68" x14ac:dyDescent="0.2">
      <c r="AA2237" s="217">
        <f t="shared" si="498"/>
        <v>-8.7334910939675485E-3</v>
      </c>
      <c r="AB2237" s="218">
        <f t="shared" si="499"/>
        <v>8.7334910939675485E-3</v>
      </c>
      <c r="AC2237" s="218">
        <f t="shared" si="500"/>
        <v>0</v>
      </c>
      <c r="AD2237" s="219">
        <f t="shared" si="501"/>
        <v>0</v>
      </c>
      <c r="AH2237" s="15">
        <f t="shared" si="502"/>
        <v>-2.9058447674383151E-2</v>
      </c>
      <c r="AI2237" s="15">
        <f t="shared" si="503"/>
        <v>0.86784475089518831</v>
      </c>
      <c r="AJ2237" s="15">
        <f t="shared" si="504"/>
        <v>-0.34557801426238927</v>
      </c>
      <c r="AK2237" s="15">
        <f t="shared" si="505"/>
        <v>-0.57281307343954613</v>
      </c>
      <c r="AL2237" s="15">
        <f t="shared" si="506"/>
        <v>-1.797541498954438</v>
      </c>
      <c r="AM2237" s="15">
        <f t="shared" si="507"/>
        <v>-1.2569818375265711</v>
      </c>
      <c r="AN2237" s="63">
        <f t="shared" si="520"/>
        <v>11.427189962028823</v>
      </c>
      <c r="AO2237" s="63">
        <f t="shared" si="520"/>
        <v>11.427367754312771</v>
      </c>
      <c r="AP2237" s="63">
        <f t="shared" si="520"/>
        <v>11.428089863368749</v>
      </c>
      <c r="AQ2237" s="63">
        <f t="shared" si="520"/>
        <v>11.431011199874796</v>
      </c>
      <c r="AR2237" s="63">
        <f t="shared" si="520"/>
        <v>11.442647265439536</v>
      </c>
      <c r="AS2237" s="63">
        <f t="shared" si="520"/>
        <v>11.486445582434989</v>
      </c>
      <c r="AT2237" s="63">
        <f t="shared" si="520"/>
        <v>11.626608381821566</v>
      </c>
      <c r="AU2237" s="63">
        <f t="shared" si="508"/>
        <v>11.961094544128683</v>
      </c>
      <c r="AV2237" s="217">
        <f t="shared" si="509"/>
        <v>-1.1469132254240177E-2</v>
      </c>
      <c r="AW2237" s="218">
        <f t="shared" si="510"/>
        <v>-9999</v>
      </c>
      <c r="AX2237" s="219">
        <f t="shared" si="511"/>
        <v>0</v>
      </c>
      <c r="AY2237" s="218">
        <f t="shared" si="512"/>
        <v>-9999</v>
      </c>
      <c r="AZ2237" s="63"/>
      <c r="BA2237" s="15">
        <f t="shared" si="513"/>
        <v>-2.7356411602726298E-3</v>
      </c>
      <c r="BB2237" s="15">
        <f t="shared" si="514"/>
        <v>0.4029668420013125</v>
      </c>
      <c r="BC2237" s="15">
        <f t="shared" si="515"/>
        <v>-0.61751157847624083</v>
      </c>
      <c r="BD2237" s="15">
        <f t="shared" si="516"/>
        <v>-0.10652366954492806</v>
      </c>
      <c r="BE2237" s="15">
        <f t="shared" si="517"/>
        <v>-2.965028905258007</v>
      </c>
      <c r="BF2237" s="15">
        <f t="shared" si="518"/>
        <v>-11.297910949131783</v>
      </c>
      <c r="BG2237" s="63">
        <f t="shared" si="521"/>
        <v>9.7786993762034928</v>
      </c>
      <c r="BH2237" s="63">
        <f t="shared" si="521"/>
        <v>9.7894726175737006</v>
      </c>
      <c r="BI2237" s="63">
        <f t="shared" si="521"/>
        <v>9.7705253791329838</v>
      </c>
      <c r="BJ2237" s="63">
        <f t="shared" si="521"/>
        <v>9.8039400735741484</v>
      </c>
      <c r="BK2237" s="63">
        <f t="shared" si="521"/>
        <v>9.7452814473518927</v>
      </c>
      <c r="BL2237" s="63">
        <f t="shared" si="521"/>
        <v>9.8491703599934741</v>
      </c>
      <c r="BM2237" s="63">
        <f t="shared" si="521"/>
        <v>9.6676216473938421</v>
      </c>
      <c r="BN2237" s="63">
        <f t="shared" si="519"/>
        <v>9.9950024885659339</v>
      </c>
      <c r="BO2237" s="63"/>
      <c r="BP2237" s="63"/>
    </row>
    <row r="2238" spans="27:68" x14ac:dyDescent="0.2">
      <c r="AA2238" s="217">
        <f t="shared" si="498"/>
        <v>-8.7334910939675485E-3</v>
      </c>
      <c r="AB2238" s="218">
        <f t="shared" si="499"/>
        <v>8.7334910939675485E-3</v>
      </c>
      <c r="AC2238" s="218">
        <f t="shared" si="500"/>
        <v>0</v>
      </c>
      <c r="AD2238" s="219">
        <f t="shared" si="501"/>
        <v>0</v>
      </c>
      <c r="AH2238" s="15">
        <f t="shared" si="502"/>
        <v>-2.9058447674383151E-2</v>
      </c>
      <c r="AI2238" s="15">
        <f t="shared" si="503"/>
        <v>0.86784475089518831</v>
      </c>
      <c r="AJ2238" s="15">
        <f t="shared" si="504"/>
        <v>-0.34557801426238927</v>
      </c>
      <c r="AK2238" s="15">
        <f t="shared" si="505"/>
        <v>-0.57281307343954613</v>
      </c>
      <c r="AL2238" s="15">
        <f t="shared" si="506"/>
        <v>-1.797541498954438</v>
      </c>
      <c r="AM2238" s="15">
        <f t="shared" si="507"/>
        <v>-1.2569818375265711</v>
      </c>
      <c r="AN2238" s="63">
        <f t="shared" si="520"/>
        <v>11.427189962028823</v>
      </c>
      <c r="AO2238" s="63">
        <f t="shared" si="520"/>
        <v>11.427367754312771</v>
      </c>
      <c r="AP2238" s="63">
        <f t="shared" si="520"/>
        <v>11.428089863368749</v>
      </c>
      <c r="AQ2238" s="63">
        <f t="shared" si="520"/>
        <v>11.431011199874796</v>
      </c>
      <c r="AR2238" s="63">
        <f t="shared" si="520"/>
        <v>11.442647265439536</v>
      </c>
      <c r="AS2238" s="63">
        <f t="shared" si="520"/>
        <v>11.486445582434989</v>
      </c>
      <c r="AT2238" s="63">
        <f t="shared" si="520"/>
        <v>11.626608381821566</v>
      </c>
      <c r="AU2238" s="63">
        <f t="shared" si="508"/>
        <v>11.961094544128683</v>
      </c>
      <c r="AV2238" s="217">
        <f t="shared" si="509"/>
        <v>-1.1469132254240177E-2</v>
      </c>
      <c r="AW2238" s="218">
        <f t="shared" si="510"/>
        <v>-9999</v>
      </c>
      <c r="AX2238" s="219">
        <f t="shared" si="511"/>
        <v>0</v>
      </c>
      <c r="AY2238" s="218">
        <f t="shared" si="512"/>
        <v>-9999</v>
      </c>
      <c r="AZ2238" s="63"/>
      <c r="BA2238" s="15">
        <f t="shared" si="513"/>
        <v>-2.7356411602726298E-3</v>
      </c>
      <c r="BB2238" s="15">
        <f t="shared" si="514"/>
        <v>0.4029668420013125</v>
      </c>
      <c r="BC2238" s="15">
        <f t="shared" si="515"/>
        <v>-0.61751157847624083</v>
      </c>
      <c r="BD2238" s="15">
        <f t="shared" si="516"/>
        <v>-0.10652366954492806</v>
      </c>
      <c r="BE2238" s="15">
        <f t="shared" si="517"/>
        <v>-2.965028905258007</v>
      </c>
      <c r="BF2238" s="15">
        <f t="shared" si="518"/>
        <v>-11.297910949131783</v>
      </c>
      <c r="BG2238" s="63">
        <f t="shared" si="521"/>
        <v>9.7786993762034928</v>
      </c>
      <c r="BH2238" s="63">
        <f t="shared" si="521"/>
        <v>9.7894726175737006</v>
      </c>
      <c r="BI2238" s="63">
        <f t="shared" si="521"/>
        <v>9.7705253791329838</v>
      </c>
      <c r="BJ2238" s="63">
        <f t="shared" si="521"/>
        <v>9.8039400735741484</v>
      </c>
      <c r="BK2238" s="63">
        <f t="shared" si="521"/>
        <v>9.7452814473518927</v>
      </c>
      <c r="BL2238" s="63">
        <f t="shared" si="521"/>
        <v>9.8491703599934741</v>
      </c>
      <c r="BM2238" s="63">
        <f t="shared" si="521"/>
        <v>9.6676216473938421</v>
      </c>
      <c r="BN2238" s="63">
        <f t="shared" si="519"/>
        <v>9.9950024885659339</v>
      </c>
      <c r="BO2238" s="63"/>
      <c r="BP2238" s="63"/>
    </row>
    <row r="2239" spans="27:68" x14ac:dyDescent="0.2">
      <c r="AA2239" s="217">
        <f t="shared" si="498"/>
        <v>-8.7334910939675485E-3</v>
      </c>
      <c r="AB2239" s="218">
        <f t="shared" si="499"/>
        <v>8.7334910939675485E-3</v>
      </c>
      <c r="AC2239" s="218">
        <f t="shared" si="500"/>
        <v>0</v>
      </c>
      <c r="AD2239" s="219">
        <f t="shared" si="501"/>
        <v>0</v>
      </c>
      <c r="AH2239" s="15">
        <f t="shared" si="502"/>
        <v>-2.9058447674383151E-2</v>
      </c>
      <c r="AI2239" s="15">
        <f t="shared" si="503"/>
        <v>0.86784475089518831</v>
      </c>
      <c r="AJ2239" s="15">
        <f t="shared" si="504"/>
        <v>-0.34557801426238927</v>
      </c>
      <c r="AK2239" s="15">
        <f t="shared" si="505"/>
        <v>-0.57281307343954613</v>
      </c>
      <c r="AL2239" s="15">
        <f t="shared" si="506"/>
        <v>-1.797541498954438</v>
      </c>
      <c r="AM2239" s="15">
        <f t="shared" si="507"/>
        <v>-1.2569818375265711</v>
      </c>
      <c r="AN2239" s="63">
        <f t="shared" si="520"/>
        <v>11.427189962028823</v>
      </c>
      <c r="AO2239" s="63">
        <f t="shared" si="520"/>
        <v>11.427367754312771</v>
      </c>
      <c r="AP2239" s="63">
        <f t="shared" si="520"/>
        <v>11.428089863368749</v>
      </c>
      <c r="AQ2239" s="63">
        <f t="shared" si="520"/>
        <v>11.431011199874796</v>
      </c>
      <c r="AR2239" s="63">
        <f t="shared" si="520"/>
        <v>11.442647265439536</v>
      </c>
      <c r="AS2239" s="63">
        <f t="shared" si="520"/>
        <v>11.486445582434989</v>
      </c>
      <c r="AT2239" s="63">
        <f t="shared" si="520"/>
        <v>11.626608381821566</v>
      </c>
      <c r="AU2239" s="63">
        <f t="shared" si="508"/>
        <v>11.961094544128683</v>
      </c>
      <c r="AV2239" s="217">
        <f t="shared" si="509"/>
        <v>-1.1469132254240177E-2</v>
      </c>
      <c r="AW2239" s="218">
        <f t="shared" si="510"/>
        <v>-9999</v>
      </c>
      <c r="AX2239" s="219">
        <f t="shared" si="511"/>
        <v>0</v>
      </c>
      <c r="AY2239" s="218">
        <f t="shared" si="512"/>
        <v>-9999</v>
      </c>
      <c r="AZ2239" s="63"/>
      <c r="BA2239" s="15">
        <f t="shared" si="513"/>
        <v>-2.7356411602726298E-3</v>
      </c>
      <c r="BB2239" s="15">
        <f t="shared" si="514"/>
        <v>0.4029668420013125</v>
      </c>
      <c r="BC2239" s="15">
        <f t="shared" si="515"/>
        <v>-0.61751157847624083</v>
      </c>
      <c r="BD2239" s="15">
        <f t="shared" si="516"/>
        <v>-0.10652366954492806</v>
      </c>
      <c r="BE2239" s="15">
        <f t="shared" si="517"/>
        <v>-2.965028905258007</v>
      </c>
      <c r="BF2239" s="15">
        <f t="shared" si="518"/>
        <v>-11.297910949131783</v>
      </c>
      <c r="BG2239" s="63">
        <f t="shared" si="521"/>
        <v>9.7786993762034928</v>
      </c>
      <c r="BH2239" s="63">
        <f t="shared" si="521"/>
        <v>9.7894726175737006</v>
      </c>
      <c r="BI2239" s="63">
        <f t="shared" si="521"/>
        <v>9.7705253791329838</v>
      </c>
      <c r="BJ2239" s="63">
        <f t="shared" si="521"/>
        <v>9.8039400735741484</v>
      </c>
      <c r="BK2239" s="63">
        <f t="shared" si="521"/>
        <v>9.7452814473518927</v>
      </c>
      <c r="BL2239" s="63">
        <f t="shared" si="521"/>
        <v>9.8491703599934741</v>
      </c>
      <c r="BM2239" s="63">
        <f t="shared" si="521"/>
        <v>9.6676216473938421</v>
      </c>
      <c r="BN2239" s="63">
        <f t="shared" si="519"/>
        <v>9.9950024885659339</v>
      </c>
      <c r="BO2239" s="63"/>
      <c r="BP2239" s="63"/>
    </row>
    <row r="2240" spans="27:68" x14ac:dyDescent="0.2">
      <c r="AA2240" s="217">
        <f t="shared" si="498"/>
        <v>-8.7334910939675485E-3</v>
      </c>
      <c r="AB2240" s="218">
        <f t="shared" si="499"/>
        <v>8.7334910939675485E-3</v>
      </c>
      <c r="AC2240" s="218">
        <f t="shared" si="500"/>
        <v>0</v>
      </c>
      <c r="AD2240" s="219">
        <f t="shared" si="501"/>
        <v>0</v>
      </c>
      <c r="AH2240" s="15">
        <f t="shared" si="502"/>
        <v>-2.9058447674383151E-2</v>
      </c>
      <c r="AI2240" s="15">
        <f t="shared" si="503"/>
        <v>0.86784475089518831</v>
      </c>
      <c r="AJ2240" s="15">
        <f t="shared" si="504"/>
        <v>-0.34557801426238927</v>
      </c>
      <c r="AK2240" s="15">
        <f t="shared" si="505"/>
        <v>-0.57281307343954613</v>
      </c>
      <c r="AL2240" s="15">
        <f t="shared" si="506"/>
        <v>-1.797541498954438</v>
      </c>
      <c r="AM2240" s="15">
        <f t="shared" si="507"/>
        <v>-1.2569818375265711</v>
      </c>
      <c r="AN2240" s="63">
        <f t="shared" si="520"/>
        <v>11.427189962028823</v>
      </c>
      <c r="AO2240" s="63">
        <f t="shared" si="520"/>
        <v>11.427367754312771</v>
      </c>
      <c r="AP2240" s="63">
        <f t="shared" si="520"/>
        <v>11.428089863368749</v>
      </c>
      <c r="AQ2240" s="63">
        <f t="shared" si="520"/>
        <v>11.431011199874796</v>
      </c>
      <c r="AR2240" s="63">
        <f t="shared" si="520"/>
        <v>11.442647265439536</v>
      </c>
      <c r="AS2240" s="63">
        <f t="shared" si="520"/>
        <v>11.486445582434989</v>
      </c>
      <c r="AT2240" s="63">
        <f t="shared" si="520"/>
        <v>11.626608381821566</v>
      </c>
      <c r="AU2240" s="63">
        <f t="shared" si="508"/>
        <v>11.961094544128683</v>
      </c>
      <c r="AV2240" s="217">
        <f t="shared" si="509"/>
        <v>-1.1469132254240177E-2</v>
      </c>
      <c r="AW2240" s="218">
        <f t="shared" si="510"/>
        <v>-9999</v>
      </c>
      <c r="AX2240" s="219">
        <f t="shared" si="511"/>
        <v>0</v>
      </c>
      <c r="AY2240" s="218">
        <f t="shared" si="512"/>
        <v>-9999</v>
      </c>
      <c r="AZ2240" s="63"/>
      <c r="BA2240" s="15">
        <f t="shared" si="513"/>
        <v>-2.7356411602726298E-3</v>
      </c>
      <c r="BB2240" s="15">
        <f t="shared" si="514"/>
        <v>0.4029668420013125</v>
      </c>
      <c r="BC2240" s="15">
        <f t="shared" si="515"/>
        <v>-0.61751157847624083</v>
      </c>
      <c r="BD2240" s="15">
        <f t="shared" si="516"/>
        <v>-0.10652366954492806</v>
      </c>
      <c r="BE2240" s="15">
        <f t="shared" si="517"/>
        <v>-2.965028905258007</v>
      </c>
      <c r="BF2240" s="15">
        <f t="shared" si="518"/>
        <v>-11.297910949131783</v>
      </c>
      <c r="BG2240" s="63">
        <f t="shared" si="521"/>
        <v>9.7786993762034928</v>
      </c>
      <c r="BH2240" s="63">
        <f t="shared" si="521"/>
        <v>9.7894726175737006</v>
      </c>
      <c r="BI2240" s="63">
        <f t="shared" si="521"/>
        <v>9.7705253791329838</v>
      </c>
      <c r="BJ2240" s="63">
        <f t="shared" si="521"/>
        <v>9.8039400735741484</v>
      </c>
      <c r="BK2240" s="63">
        <f t="shared" si="521"/>
        <v>9.7452814473518927</v>
      </c>
      <c r="BL2240" s="63">
        <f t="shared" si="521"/>
        <v>9.8491703599934741</v>
      </c>
      <c r="BM2240" s="63">
        <f t="shared" si="521"/>
        <v>9.6676216473938421</v>
      </c>
      <c r="BN2240" s="63">
        <f t="shared" si="519"/>
        <v>9.9950024885659339</v>
      </c>
      <c r="BO2240" s="63"/>
      <c r="BP2240" s="63"/>
    </row>
    <row r="2241" spans="27:68" x14ac:dyDescent="0.2">
      <c r="AA2241" s="217">
        <f t="shared" si="498"/>
        <v>-8.7334910939675485E-3</v>
      </c>
      <c r="AB2241" s="218">
        <f t="shared" si="499"/>
        <v>8.7334910939675485E-3</v>
      </c>
      <c r="AC2241" s="218">
        <f t="shared" si="500"/>
        <v>0</v>
      </c>
      <c r="AD2241" s="219">
        <f t="shared" si="501"/>
        <v>0</v>
      </c>
      <c r="AH2241" s="15">
        <f t="shared" si="502"/>
        <v>-2.9058447674383151E-2</v>
      </c>
      <c r="AI2241" s="15">
        <f t="shared" si="503"/>
        <v>0.86784475089518831</v>
      </c>
      <c r="AJ2241" s="15">
        <f t="shared" si="504"/>
        <v>-0.34557801426238927</v>
      </c>
      <c r="AK2241" s="15">
        <f t="shared" si="505"/>
        <v>-0.57281307343954613</v>
      </c>
      <c r="AL2241" s="15">
        <f t="shared" si="506"/>
        <v>-1.797541498954438</v>
      </c>
      <c r="AM2241" s="15">
        <f t="shared" si="507"/>
        <v>-1.2569818375265711</v>
      </c>
      <c r="AN2241" s="63">
        <f t="shared" ref="AN2241:AT2250" si="522">$AU2241+$AB$7*SIN(AO2241)</f>
        <v>11.427189962028823</v>
      </c>
      <c r="AO2241" s="63">
        <f t="shared" si="522"/>
        <v>11.427367754312771</v>
      </c>
      <c r="AP2241" s="63">
        <f t="shared" si="522"/>
        <v>11.428089863368749</v>
      </c>
      <c r="AQ2241" s="63">
        <f t="shared" si="522"/>
        <v>11.431011199874796</v>
      </c>
      <c r="AR2241" s="63">
        <f t="shared" si="522"/>
        <v>11.442647265439536</v>
      </c>
      <c r="AS2241" s="63">
        <f t="shared" si="522"/>
        <v>11.486445582434989</v>
      </c>
      <c r="AT2241" s="63">
        <f t="shared" si="522"/>
        <v>11.626608381821566</v>
      </c>
      <c r="AU2241" s="63">
        <f t="shared" si="508"/>
        <v>11.961094544128683</v>
      </c>
      <c r="AV2241" s="217">
        <f t="shared" si="509"/>
        <v>-1.1469132254240177E-2</v>
      </c>
      <c r="AW2241" s="218">
        <f t="shared" si="510"/>
        <v>-9999</v>
      </c>
      <c r="AX2241" s="219">
        <f t="shared" si="511"/>
        <v>0</v>
      </c>
      <c r="AY2241" s="218">
        <f t="shared" si="512"/>
        <v>-9999</v>
      </c>
      <c r="AZ2241" s="63"/>
      <c r="BA2241" s="15">
        <f t="shared" si="513"/>
        <v>-2.7356411602726298E-3</v>
      </c>
      <c r="BB2241" s="15">
        <f t="shared" si="514"/>
        <v>0.4029668420013125</v>
      </c>
      <c r="BC2241" s="15">
        <f t="shared" si="515"/>
        <v>-0.61751157847624083</v>
      </c>
      <c r="BD2241" s="15">
        <f t="shared" si="516"/>
        <v>-0.10652366954492806</v>
      </c>
      <c r="BE2241" s="15">
        <f t="shared" si="517"/>
        <v>-2.965028905258007</v>
      </c>
      <c r="BF2241" s="15">
        <f t="shared" si="518"/>
        <v>-11.297910949131783</v>
      </c>
      <c r="BG2241" s="63">
        <f t="shared" ref="BG2241:BM2250" si="523">$BN2241+$BB$7*SIN(BH2241)</f>
        <v>9.7786993762034928</v>
      </c>
      <c r="BH2241" s="63">
        <f t="shared" si="523"/>
        <v>9.7894726175737006</v>
      </c>
      <c r="BI2241" s="63">
        <f t="shared" si="523"/>
        <v>9.7705253791329838</v>
      </c>
      <c r="BJ2241" s="63">
        <f t="shared" si="523"/>
        <v>9.8039400735741484</v>
      </c>
      <c r="BK2241" s="63">
        <f t="shared" si="523"/>
        <v>9.7452814473518927</v>
      </c>
      <c r="BL2241" s="63">
        <f t="shared" si="523"/>
        <v>9.8491703599934741</v>
      </c>
      <c r="BM2241" s="63">
        <f t="shared" si="523"/>
        <v>9.6676216473938421</v>
      </c>
      <c r="BN2241" s="63">
        <f t="shared" si="519"/>
        <v>9.9950024885659339</v>
      </c>
      <c r="BO2241" s="63"/>
      <c r="BP2241" s="63"/>
    </row>
    <row r="2242" spans="27:68" x14ac:dyDescent="0.2">
      <c r="AA2242" s="217">
        <f t="shared" si="498"/>
        <v>-8.7334910939675485E-3</v>
      </c>
      <c r="AB2242" s="218">
        <f t="shared" si="499"/>
        <v>8.7334910939675485E-3</v>
      </c>
      <c r="AC2242" s="218">
        <f t="shared" si="500"/>
        <v>0</v>
      </c>
      <c r="AD2242" s="219">
        <f t="shared" si="501"/>
        <v>0</v>
      </c>
      <c r="AH2242" s="15">
        <f t="shared" si="502"/>
        <v>-2.9058447674383151E-2</v>
      </c>
      <c r="AI2242" s="15">
        <f t="shared" si="503"/>
        <v>0.86784475089518831</v>
      </c>
      <c r="AJ2242" s="15">
        <f t="shared" si="504"/>
        <v>-0.34557801426238927</v>
      </c>
      <c r="AK2242" s="15">
        <f t="shared" si="505"/>
        <v>-0.57281307343954613</v>
      </c>
      <c r="AL2242" s="15">
        <f t="shared" si="506"/>
        <v>-1.797541498954438</v>
      </c>
      <c r="AM2242" s="15">
        <f t="shared" si="507"/>
        <v>-1.2569818375265711</v>
      </c>
      <c r="AN2242" s="63">
        <f t="shared" si="522"/>
        <v>11.427189962028823</v>
      </c>
      <c r="AO2242" s="63">
        <f t="shared" si="522"/>
        <v>11.427367754312771</v>
      </c>
      <c r="AP2242" s="63">
        <f t="shared" si="522"/>
        <v>11.428089863368749</v>
      </c>
      <c r="AQ2242" s="63">
        <f t="shared" si="522"/>
        <v>11.431011199874796</v>
      </c>
      <c r="AR2242" s="63">
        <f t="shared" si="522"/>
        <v>11.442647265439536</v>
      </c>
      <c r="AS2242" s="63">
        <f t="shared" si="522"/>
        <v>11.486445582434989</v>
      </c>
      <c r="AT2242" s="63">
        <f t="shared" si="522"/>
        <v>11.626608381821566</v>
      </c>
      <c r="AU2242" s="63">
        <f t="shared" si="508"/>
        <v>11.961094544128683</v>
      </c>
      <c r="AV2242" s="217">
        <f t="shared" si="509"/>
        <v>-1.1469132254240177E-2</v>
      </c>
      <c r="AW2242" s="218">
        <f t="shared" si="510"/>
        <v>-9999</v>
      </c>
      <c r="AX2242" s="219">
        <f t="shared" si="511"/>
        <v>0</v>
      </c>
      <c r="AY2242" s="218">
        <f t="shared" si="512"/>
        <v>-9999</v>
      </c>
      <c r="AZ2242" s="63"/>
      <c r="BA2242" s="15">
        <f t="shared" si="513"/>
        <v>-2.7356411602726298E-3</v>
      </c>
      <c r="BB2242" s="15">
        <f t="shared" si="514"/>
        <v>0.4029668420013125</v>
      </c>
      <c r="BC2242" s="15">
        <f t="shared" si="515"/>
        <v>-0.61751157847624083</v>
      </c>
      <c r="BD2242" s="15">
        <f t="shared" si="516"/>
        <v>-0.10652366954492806</v>
      </c>
      <c r="BE2242" s="15">
        <f t="shared" si="517"/>
        <v>-2.965028905258007</v>
      </c>
      <c r="BF2242" s="15">
        <f t="shared" si="518"/>
        <v>-11.297910949131783</v>
      </c>
      <c r="BG2242" s="63">
        <f t="shared" si="523"/>
        <v>9.7786993762034928</v>
      </c>
      <c r="BH2242" s="63">
        <f t="shared" si="523"/>
        <v>9.7894726175737006</v>
      </c>
      <c r="BI2242" s="63">
        <f t="shared" si="523"/>
        <v>9.7705253791329838</v>
      </c>
      <c r="BJ2242" s="63">
        <f t="shared" si="523"/>
        <v>9.8039400735741484</v>
      </c>
      <c r="BK2242" s="63">
        <f t="shared" si="523"/>
        <v>9.7452814473518927</v>
      </c>
      <c r="BL2242" s="63">
        <f t="shared" si="523"/>
        <v>9.8491703599934741</v>
      </c>
      <c r="BM2242" s="63">
        <f t="shared" si="523"/>
        <v>9.6676216473938421</v>
      </c>
      <c r="BN2242" s="63">
        <f t="shared" si="519"/>
        <v>9.9950024885659339</v>
      </c>
      <c r="BO2242" s="63"/>
      <c r="BP2242" s="63"/>
    </row>
    <row r="2243" spans="27:68" x14ac:dyDescent="0.2">
      <c r="AA2243" s="217">
        <f t="shared" si="498"/>
        <v>-8.7334910939675485E-3</v>
      </c>
      <c r="AB2243" s="218">
        <f t="shared" si="499"/>
        <v>8.7334910939675485E-3</v>
      </c>
      <c r="AC2243" s="218">
        <f t="shared" si="500"/>
        <v>0</v>
      </c>
      <c r="AD2243" s="219">
        <f t="shared" si="501"/>
        <v>0</v>
      </c>
      <c r="AH2243" s="15">
        <f t="shared" si="502"/>
        <v>-2.9058447674383151E-2</v>
      </c>
      <c r="AI2243" s="15">
        <f t="shared" si="503"/>
        <v>0.86784475089518831</v>
      </c>
      <c r="AJ2243" s="15">
        <f t="shared" si="504"/>
        <v>-0.34557801426238927</v>
      </c>
      <c r="AK2243" s="15">
        <f t="shared" si="505"/>
        <v>-0.57281307343954613</v>
      </c>
      <c r="AL2243" s="15">
        <f t="shared" si="506"/>
        <v>-1.797541498954438</v>
      </c>
      <c r="AM2243" s="15">
        <f t="shared" si="507"/>
        <v>-1.2569818375265711</v>
      </c>
      <c r="AN2243" s="63">
        <f t="shared" si="522"/>
        <v>11.427189962028823</v>
      </c>
      <c r="AO2243" s="63">
        <f t="shared" si="522"/>
        <v>11.427367754312771</v>
      </c>
      <c r="AP2243" s="63">
        <f t="shared" si="522"/>
        <v>11.428089863368749</v>
      </c>
      <c r="AQ2243" s="63">
        <f t="shared" si="522"/>
        <v>11.431011199874796</v>
      </c>
      <c r="AR2243" s="63">
        <f t="shared" si="522"/>
        <v>11.442647265439536</v>
      </c>
      <c r="AS2243" s="63">
        <f t="shared" si="522"/>
        <v>11.486445582434989</v>
      </c>
      <c r="AT2243" s="63">
        <f t="shared" si="522"/>
        <v>11.626608381821566</v>
      </c>
      <c r="AU2243" s="63">
        <f t="shared" si="508"/>
        <v>11.961094544128683</v>
      </c>
      <c r="AV2243" s="217">
        <f t="shared" si="509"/>
        <v>-1.1469132254240177E-2</v>
      </c>
      <c r="AW2243" s="218">
        <f t="shared" si="510"/>
        <v>-9999</v>
      </c>
      <c r="AX2243" s="219">
        <f t="shared" si="511"/>
        <v>0</v>
      </c>
      <c r="AY2243" s="218">
        <f t="shared" si="512"/>
        <v>-9999</v>
      </c>
      <c r="AZ2243" s="63"/>
      <c r="BA2243" s="15">
        <f t="shared" si="513"/>
        <v>-2.7356411602726298E-3</v>
      </c>
      <c r="BB2243" s="15">
        <f t="shared" si="514"/>
        <v>0.4029668420013125</v>
      </c>
      <c r="BC2243" s="15">
        <f t="shared" si="515"/>
        <v>-0.61751157847624083</v>
      </c>
      <c r="BD2243" s="15">
        <f t="shared" si="516"/>
        <v>-0.10652366954492806</v>
      </c>
      <c r="BE2243" s="15">
        <f t="shared" si="517"/>
        <v>-2.965028905258007</v>
      </c>
      <c r="BF2243" s="15">
        <f t="shared" si="518"/>
        <v>-11.297910949131783</v>
      </c>
      <c r="BG2243" s="63">
        <f t="shared" si="523"/>
        <v>9.7786993762034928</v>
      </c>
      <c r="BH2243" s="63">
        <f t="shared" si="523"/>
        <v>9.7894726175737006</v>
      </c>
      <c r="BI2243" s="63">
        <f t="shared" si="523"/>
        <v>9.7705253791329838</v>
      </c>
      <c r="BJ2243" s="63">
        <f t="shared" si="523"/>
        <v>9.8039400735741484</v>
      </c>
      <c r="BK2243" s="63">
        <f t="shared" si="523"/>
        <v>9.7452814473518927</v>
      </c>
      <c r="BL2243" s="63">
        <f t="shared" si="523"/>
        <v>9.8491703599934741</v>
      </c>
      <c r="BM2243" s="63">
        <f t="shared" si="523"/>
        <v>9.6676216473938421</v>
      </c>
      <c r="BN2243" s="63">
        <f t="shared" si="519"/>
        <v>9.9950024885659339</v>
      </c>
      <c r="BO2243" s="63"/>
      <c r="BP2243" s="63"/>
    </row>
    <row r="2244" spans="27:68" x14ac:dyDescent="0.2">
      <c r="AA2244" s="217">
        <f t="shared" si="498"/>
        <v>-8.7334910939675485E-3</v>
      </c>
      <c r="AB2244" s="218">
        <f t="shared" si="499"/>
        <v>8.7334910939675485E-3</v>
      </c>
      <c r="AC2244" s="218">
        <f t="shared" si="500"/>
        <v>0</v>
      </c>
      <c r="AD2244" s="219">
        <f t="shared" si="501"/>
        <v>0</v>
      </c>
      <c r="AH2244" s="15">
        <f t="shared" si="502"/>
        <v>-2.9058447674383151E-2</v>
      </c>
      <c r="AI2244" s="15">
        <f t="shared" si="503"/>
        <v>0.86784475089518831</v>
      </c>
      <c r="AJ2244" s="15">
        <f t="shared" si="504"/>
        <v>-0.34557801426238927</v>
      </c>
      <c r="AK2244" s="15">
        <f t="shared" si="505"/>
        <v>-0.57281307343954613</v>
      </c>
      <c r="AL2244" s="15">
        <f t="shared" si="506"/>
        <v>-1.797541498954438</v>
      </c>
      <c r="AM2244" s="15">
        <f t="shared" si="507"/>
        <v>-1.2569818375265711</v>
      </c>
      <c r="AN2244" s="63">
        <f t="shared" si="522"/>
        <v>11.427189962028823</v>
      </c>
      <c r="AO2244" s="63">
        <f t="shared" si="522"/>
        <v>11.427367754312771</v>
      </c>
      <c r="AP2244" s="63">
        <f t="shared" si="522"/>
        <v>11.428089863368749</v>
      </c>
      <c r="AQ2244" s="63">
        <f t="shared" si="522"/>
        <v>11.431011199874796</v>
      </c>
      <c r="AR2244" s="63">
        <f t="shared" si="522"/>
        <v>11.442647265439536</v>
      </c>
      <c r="AS2244" s="63">
        <f t="shared" si="522"/>
        <v>11.486445582434989</v>
      </c>
      <c r="AT2244" s="63">
        <f t="shared" si="522"/>
        <v>11.626608381821566</v>
      </c>
      <c r="AU2244" s="63">
        <f t="shared" si="508"/>
        <v>11.961094544128683</v>
      </c>
      <c r="AV2244" s="217">
        <f t="shared" si="509"/>
        <v>-1.1469132254240177E-2</v>
      </c>
      <c r="AW2244" s="218">
        <f t="shared" si="510"/>
        <v>-9999</v>
      </c>
      <c r="AX2244" s="219">
        <f t="shared" si="511"/>
        <v>0</v>
      </c>
      <c r="AY2244" s="218">
        <f t="shared" si="512"/>
        <v>-9999</v>
      </c>
      <c r="AZ2244" s="63"/>
      <c r="BA2244" s="15">
        <f t="shared" si="513"/>
        <v>-2.7356411602726298E-3</v>
      </c>
      <c r="BB2244" s="15">
        <f t="shared" si="514"/>
        <v>0.4029668420013125</v>
      </c>
      <c r="BC2244" s="15">
        <f t="shared" si="515"/>
        <v>-0.61751157847624083</v>
      </c>
      <c r="BD2244" s="15">
        <f t="shared" si="516"/>
        <v>-0.10652366954492806</v>
      </c>
      <c r="BE2244" s="15">
        <f t="shared" si="517"/>
        <v>-2.965028905258007</v>
      </c>
      <c r="BF2244" s="15">
        <f t="shared" si="518"/>
        <v>-11.297910949131783</v>
      </c>
      <c r="BG2244" s="63">
        <f t="shared" si="523"/>
        <v>9.7786993762034928</v>
      </c>
      <c r="BH2244" s="63">
        <f t="shared" si="523"/>
        <v>9.7894726175737006</v>
      </c>
      <c r="BI2244" s="63">
        <f t="shared" si="523"/>
        <v>9.7705253791329838</v>
      </c>
      <c r="BJ2244" s="63">
        <f t="shared" si="523"/>
        <v>9.8039400735741484</v>
      </c>
      <c r="BK2244" s="63">
        <f t="shared" si="523"/>
        <v>9.7452814473518927</v>
      </c>
      <c r="BL2244" s="63">
        <f t="shared" si="523"/>
        <v>9.8491703599934741</v>
      </c>
      <c r="BM2244" s="63">
        <f t="shared" si="523"/>
        <v>9.6676216473938421</v>
      </c>
      <c r="BN2244" s="63">
        <f t="shared" si="519"/>
        <v>9.9950024885659339</v>
      </c>
      <c r="BO2244" s="63"/>
      <c r="BP2244" s="63"/>
    </row>
    <row r="2245" spans="27:68" x14ac:dyDescent="0.2">
      <c r="AA2245" s="217">
        <f t="shared" si="498"/>
        <v>-8.7334910939675485E-3</v>
      </c>
      <c r="AB2245" s="218">
        <f t="shared" si="499"/>
        <v>8.7334910939675485E-3</v>
      </c>
      <c r="AC2245" s="218">
        <f t="shared" si="500"/>
        <v>0</v>
      </c>
      <c r="AD2245" s="219">
        <f t="shared" si="501"/>
        <v>0</v>
      </c>
      <c r="AH2245" s="15">
        <f t="shared" si="502"/>
        <v>-2.9058447674383151E-2</v>
      </c>
      <c r="AI2245" s="15">
        <f t="shared" si="503"/>
        <v>0.86784475089518831</v>
      </c>
      <c r="AJ2245" s="15">
        <f t="shared" si="504"/>
        <v>-0.34557801426238927</v>
      </c>
      <c r="AK2245" s="15">
        <f t="shared" si="505"/>
        <v>-0.57281307343954613</v>
      </c>
      <c r="AL2245" s="15">
        <f t="shared" si="506"/>
        <v>-1.797541498954438</v>
      </c>
      <c r="AM2245" s="15">
        <f t="shared" si="507"/>
        <v>-1.2569818375265711</v>
      </c>
      <c r="AN2245" s="63">
        <f t="shared" si="522"/>
        <v>11.427189962028823</v>
      </c>
      <c r="AO2245" s="63">
        <f t="shared" si="522"/>
        <v>11.427367754312771</v>
      </c>
      <c r="AP2245" s="63">
        <f t="shared" si="522"/>
        <v>11.428089863368749</v>
      </c>
      <c r="AQ2245" s="63">
        <f t="shared" si="522"/>
        <v>11.431011199874796</v>
      </c>
      <c r="AR2245" s="63">
        <f t="shared" si="522"/>
        <v>11.442647265439536</v>
      </c>
      <c r="AS2245" s="63">
        <f t="shared" si="522"/>
        <v>11.486445582434989</v>
      </c>
      <c r="AT2245" s="63">
        <f t="shared" si="522"/>
        <v>11.626608381821566</v>
      </c>
      <c r="AU2245" s="63">
        <f t="shared" si="508"/>
        <v>11.961094544128683</v>
      </c>
      <c r="AV2245" s="217">
        <f t="shared" si="509"/>
        <v>-1.1469132254240177E-2</v>
      </c>
      <c r="AW2245" s="218">
        <f t="shared" si="510"/>
        <v>-9999</v>
      </c>
      <c r="AX2245" s="219">
        <f t="shared" si="511"/>
        <v>0</v>
      </c>
      <c r="AY2245" s="218">
        <f t="shared" si="512"/>
        <v>-9999</v>
      </c>
      <c r="AZ2245" s="63"/>
      <c r="BA2245" s="15">
        <f t="shared" si="513"/>
        <v>-2.7356411602726298E-3</v>
      </c>
      <c r="BB2245" s="15">
        <f t="shared" si="514"/>
        <v>0.4029668420013125</v>
      </c>
      <c r="BC2245" s="15">
        <f t="shared" si="515"/>
        <v>-0.61751157847624083</v>
      </c>
      <c r="BD2245" s="15">
        <f t="shared" si="516"/>
        <v>-0.10652366954492806</v>
      </c>
      <c r="BE2245" s="15">
        <f t="shared" si="517"/>
        <v>-2.965028905258007</v>
      </c>
      <c r="BF2245" s="15">
        <f t="shared" si="518"/>
        <v>-11.297910949131783</v>
      </c>
      <c r="BG2245" s="63">
        <f t="shared" si="523"/>
        <v>9.7786993762034928</v>
      </c>
      <c r="BH2245" s="63">
        <f t="shared" si="523"/>
        <v>9.7894726175737006</v>
      </c>
      <c r="BI2245" s="63">
        <f t="shared" si="523"/>
        <v>9.7705253791329838</v>
      </c>
      <c r="BJ2245" s="63">
        <f t="shared" si="523"/>
        <v>9.8039400735741484</v>
      </c>
      <c r="BK2245" s="63">
        <f t="shared" si="523"/>
        <v>9.7452814473518927</v>
      </c>
      <c r="BL2245" s="63">
        <f t="shared" si="523"/>
        <v>9.8491703599934741</v>
      </c>
      <c r="BM2245" s="63">
        <f t="shared" si="523"/>
        <v>9.6676216473938421</v>
      </c>
      <c r="BN2245" s="63">
        <f t="shared" si="519"/>
        <v>9.9950024885659339</v>
      </c>
      <c r="BO2245" s="63"/>
      <c r="BP2245" s="63"/>
    </row>
    <row r="2246" spans="27:68" x14ac:dyDescent="0.2">
      <c r="AA2246" s="217">
        <f t="shared" si="498"/>
        <v>-8.7334910939675485E-3</v>
      </c>
      <c r="AB2246" s="218">
        <f t="shared" si="499"/>
        <v>8.7334910939675485E-3</v>
      </c>
      <c r="AC2246" s="218">
        <f t="shared" si="500"/>
        <v>0</v>
      </c>
      <c r="AD2246" s="219">
        <f t="shared" si="501"/>
        <v>0</v>
      </c>
      <c r="AH2246" s="15">
        <f t="shared" si="502"/>
        <v>-2.9058447674383151E-2</v>
      </c>
      <c r="AI2246" s="15">
        <f t="shared" si="503"/>
        <v>0.86784475089518831</v>
      </c>
      <c r="AJ2246" s="15">
        <f t="shared" si="504"/>
        <v>-0.34557801426238927</v>
      </c>
      <c r="AK2246" s="15">
        <f t="shared" si="505"/>
        <v>-0.57281307343954613</v>
      </c>
      <c r="AL2246" s="15">
        <f t="shared" si="506"/>
        <v>-1.797541498954438</v>
      </c>
      <c r="AM2246" s="15">
        <f t="shared" si="507"/>
        <v>-1.2569818375265711</v>
      </c>
      <c r="AN2246" s="63">
        <f t="shared" si="522"/>
        <v>11.427189962028823</v>
      </c>
      <c r="AO2246" s="63">
        <f t="shared" si="522"/>
        <v>11.427367754312771</v>
      </c>
      <c r="AP2246" s="63">
        <f t="shared" si="522"/>
        <v>11.428089863368749</v>
      </c>
      <c r="AQ2246" s="63">
        <f t="shared" si="522"/>
        <v>11.431011199874796</v>
      </c>
      <c r="AR2246" s="63">
        <f t="shared" si="522"/>
        <v>11.442647265439536</v>
      </c>
      <c r="AS2246" s="63">
        <f t="shared" si="522"/>
        <v>11.486445582434989</v>
      </c>
      <c r="AT2246" s="63">
        <f t="shared" si="522"/>
        <v>11.626608381821566</v>
      </c>
      <c r="AU2246" s="63">
        <f t="shared" si="508"/>
        <v>11.961094544128683</v>
      </c>
      <c r="AV2246" s="217">
        <f t="shared" si="509"/>
        <v>-1.1469132254240177E-2</v>
      </c>
      <c r="AW2246" s="218">
        <f t="shared" si="510"/>
        <v>-9999</v>
      </c>
      <c r="AX2246" s="219">
        <f t="shared" si="511"/>
        <v>0</v>
      </c>
      <c r="AY2246" s="218">
        <f t="shared" si="512"/>
        <v>-9999</v>
      </c>
      <c r="AZ2246" s="63"/>
      <c r="BA2246" s="15">
        <f t="shared" si="513"/>
        <v>-2.7356411602726298E-3</v>
      </c>
      <c r="BB2246" s="15">
        <f t="shared" si="514"/>
        <v>0.4029668420013125</v>
      </c>
      <c r="BC2246" s="15">
        <f t="shared" si="515"/>
        <v>-0.61751157847624083</v>
      </c>
      <c r="BD2246" s="15">
        <f t="shared" si="516"/>
        <v>-0.10652366954492806</v>
      </c>
      <c r="BE2246" s="15">
        <f t="shared" si="517"/>
        <v>-2.965028905258007</v>
      </c>
      <c r="BF2246" s="15">
        <f t="shared" si="518"/>
        <v>-11.297910949131783</v>
      </c>
      <c r="BG2246" s="63">
        <f t="shared" si="523"/>
        <v>9.7786993762034928</v>
      </c>
      <c r="BH2246" s="63">
        <f t="shared" si="523"/>
        <v>9.7894726175737006</v>
      </c>
      <c r="BI2246" s="63">
        <f t="shared" si="523"/>
        <v>9.7705253791329838</v>
      </c>
      <c r="BJ2246" s="63">
        <f t="shared" si="523"/>
        <v>9.8039400735741484</v>
      </c>
      <c r="BK2246" s="63">
        <f t="shared" si="523"/>
        <v>9.7452814473518927</v>
      </c>
      <c r="BL2246" s="63">
        <f t="shared" si="523"/>
        <v>9.8491703599934741</v>
      </c>
      <c r="BM2246" s="63">
        <f t="shared" si="523"/>
        <v>9.6676216473938421</v>
      </c>
      <c r="BN2246" s="63">
        <f t="shared" si="519"/>
        <v>9.9950024885659339</v>
      </c>
      <c r="BO2246" s="63"/>
      <c r="BP2246" s="63"/>
    </row>
    <row r="2247" spans="27:68" x14ac:dyDescent="0.2">
      <c r="AA2247" s="217">
        <f t="shared" si="498"/>
        <v>-8.7334910939675485E-3</v>
      </c>
      <c r="AB2247" s="218">
        <f t="shared" si="499"/>
        <v>8.7334910939675485E-3</v>
      </c>
      <c r="AC2247" s="218">
        <f t="shared" si="500"/>
        <v>0</v>
      </c>
      <c r="AD2247" s="219">
        <f t="shared" si="501"/>
        <v>0</v>
      </c>
      <c r="AH2247" s="15">
        <f t="shared" si="502"/>
        <v>-2.9058447674383151E-2</v>
      </c>
      <c r="AI2247" s="15">
        <f t="shared" si="503"/>
        <v>0.86784475089518831</v>
      </c>
      <c r="AJ2247" s="15">
        <f t="shared" si="504"/>
        <v>-0.34557801426238927</v>
      </c>
      <c r="AK2247" s="15">
        <f t="shared" si="505"/>
        <v>-0.57281307343954613</v>
      </c>
      <c r="AL2247" s="15">
        <f t="shared" si="506"/>
        <v>-1.797541498954438</v>
      </c>
      <c r="AM2247" s="15">
        <f t="shared" si="507"/>
        <v>-1.2569818375265711</v>
      </c>
      <c r="AN2247" s="63">
        <f t="shared" si="522"/>
        <v>11.427189962028823</v>
      </c>
      <c r="AO2247" s="63">
        <f t="shared" si="522"/>
        <v>11.427367754312771</v>
      </c>
      <c r="AP2247" s="63">
        <f t="shared" si="522"/>
        <v>11.428089863368749</v>
      </c>
      <c r="AQ2247" s="63">
        <f t="shared" si="522"/>
        <v>11.431011199874796</v>
      </c>
      <c r="AR2247" s="63">
        <f t="shared" si="522"/>
        <v>11.442647265439536</v>
      </c>
      <c r="AS2247" s="63">
        <f t="shared" si="522"/>
        <v>11.486445582434989</v>
      </c>
      <c r="AT2247" s="63">
        <f t="shared" si="522"/>
        <v>11.626608381821566</v>
      </c>
      <c r="AU2247" s="63">
        <f t="shared" si="508"/>
        <v>11.961094544128683</v>
      </c>
      <c r="AV2247" s="217">
        <f t="shared" si="509"/>
        <v>-1.1469132254240177E-2</v>
      </c>
      <c r="AW2247" s="218">
        <f t="shared" si="510"/>
        <v>-9999</v>
      </c>
      <c r="AX2247" s="219">
        <f t="shared" si="511"/>
        <v>0</v>
      </c>
      <c r="AY2247" s="218">
        <f t="shared" si="512"/>
        <v>-9999</v>
      </c>
      <c r="AZ2247" s="63"/>
      <c r="BA2247" s="15">
        <f t="shared" si="513"/>
        <v>-2.7356411602726298E-3</v>
      </c>
      <c r="BB2247" s="15">
        <f t="shared" si="514"/>
        <v>0.4029668420013125</v>
      </c>
      <c r="BC2247" s="15">
        <f t="shared" si="515"/>
        <v>-0.61751157847624083</v>
      </c>
      <c r="BD2247" s="15">
        <f t="shared" si="516"/>
        <v>-0.10652366954492806</v>
      </c>
      <c r="BE2247" s="15">
        <f t="shared" si="517"/>
        <v>-2.965028905258007</v>
      </c>
      <c r="BF2247" s="15">
        <f t="shared" si="518"/>
        <v>-11.297910949131783</v>
      </c>
      <c r="BG2247" s="63">
        <f t="shared" si="523"/>
        <v>9.7786993762034928</v>
      </c>
      <c r="BH2247" s="63">
        <f t="shared" si="523"/>
        <v>9.7894726175737006</v>
      </c>
      <c r="BI2247" s="63">
        <f t="shared" si="523"/>
        <v>9.7705253791329838</v>
      </c>
      <c r="BJ2247" s="63">
        <f t="shared" si="523"/>
        <v>9.8039400735741484</v>
      </c>
      <c r="BK2247" s="63">
        <f t="shared" si="523"/>
        <v>9.7452814473518927</v>
      </c>
      <c r="BL2247" s="63">
        <f t="shared" si="523"/>
        <v>9.8491703599934741</v>
      </c>
      <c r="BM2247" s="63">
        <f t="shared" si="523"/>
        <v>9.6676216473938421</v>
      </c>
      <c r="BN2247" s="63">
        <f t="shared" si="519"/>
        <v>9.9950024885659339</v>
      </c>
      <c r="BO2247" s="63"/>
      <c r="BP2247" s="63"/>
    </row>
    <row r="2248" spans="27:68" x14ac:dyDescent="0.2">
      <c r="AA2248" s="217">
        <f t="shared" si="498"/>
        <v>-8.7334910939675485E-3</v>
      </c>
      <c r="AB2248" s="218">
        <f t="shared" si="499"/>
        <v>8.7334910939675485E-3</v>
      </c>
      <c r="AC2248" s="218">
        <f t="shared" si="500"/>
        <v>0</v>
      </c>
      <c r="AD2248" s="219">
        <f t="shared" si="501"/>
        <v>0</v>
      </c>
      <c r="AH2248" s="15">
        <f t="shared" si="502"/>
        <v>-2.9058447674383151E-2</v>
      </c>
      <c r="AI2248" s="15">
        <f t="shared" si="503"/>
        <v>0.86784475089518831</v>
      </c>
      <c r="AJ2248" s="15">
        <f t="shared" si="504"/>
        <v>-0.34557801426238927</v>
      </c>
      <c r="AK2248" s="15">
        <f t="shared" si="505"/>
        <v>-0.57281307343954613</v>
      </c>
      <c r="AL2248" s="15">
        <f t="shared" si="506"/>
        <v>-1.797541498954438</v>
      </c>
      <c r="AM2248" s="15">
        <f t="shared" si="507"/>
        <v>-1.2569818375265711</v>
      </c>
      <c r="AN2248" s="63">
        <f t="shared" si="522"/>
        <v>11.427189962028823</v>
      </c>
      <c r="AO2248" s="63">
        <f t="shared" si="522"/>
        <v>11.427367754312771</v>
      </c>
      <c r="AP2248" s="63">
        <f t="shared" si="522"/>
        <v>11.428089863368749</v>
      </c>
      <c r="AQ2248" s="63">
        <f t="shared" si="522"/>
        <v>11.431011199874796</v>
      </c>
      <c r="AR2248" s="63">
        <f t="shared" si="522"/>
        <v>11.442647265439536</v>
      </c>
      <c r="AS2248" s="63">
        <f t="shared" si="522"/>
        <v>11.486445582434989</v>
      </c>
      <c r="AT2248" s="63">
        <f t="shared" si="522"/>
        <v>11.626608381821566</v>
      </c>
      <c r="AU2248" s="63">
        <f t="shared" si="508"/>
        <v>11.961094544128683</v>
      </c>
      <c r="AV2248" s="217">
        <f t="shared" si="509"/>
        <v>-1.1469132254240177E-2</v>
      </c>
      <c r="AW2248" s="218">
        <f t="shared" si="510"/>
        <v>-9999</v>
      </c>
      <c r="AX2248" s="219">
        <f t="shared" si="511"/>
        <v>0</v>
      </c>
      <c r="AY2248" s="218">
        <f t="shared" si="512"/>
        <v>-9999</v>
      </c>
      <c r="AZ2248" s="63"/>
      <c r="BA2248" s="15">
        <f t="shared" si="513"/>
        <v>-2.7356411602726298E-3</v>
      </c>
      <c r="BB2248" s="15">
        <f t="shared" si="514"/>
        <v>0.4029668420013125</v>
      </c>
      <c r="BC2248" s="15">
        <f t="shared" si="515"/>
        <v>-0.61751157847624083</v>
      </c>
      <c r="BD2248" s="15">
        <f t="shared" si="516"/>
        <v>-0.10652366954492806</v>
      </c>
      <c r="BE2248" s="15">
        <f t="shared" si="517"/>
        <v>-2.965028905258007</v>
      </c>
      <c r="BF2248" s="15">
        <f t="shared" si="518"/>
        <v>-11.297910949131783</v>
      </c>
      <c r="BG2248" s="63">
        <f t="shared" si="523"/>
        <v>9.7786993762034928</v>
      </c>
      <c r="BH2248" s="63">
        <f t="shared" si="523"/>
        <v>9.7894726175737006</v>
      </c>
      <c r="BI2248" s="63">
        <f t="shared" si="523"/>
        <v>9.7705253791329838</v>
      </c>
      <c r="BJ2248" s="63">
        <f t="shared" si="523"/>
        <v>9.8039400735741484</v>
      </c>
      <c r="BK2248" s="63">
        <f t="shared" si="523"/>
        <v>9.7452814473518927</v>
      </c>
      <c r="BL2248" s="63">
        <f t="shared" si="523"/>
        <v>9.8491703599934741</v>
      </c>
      <c r="BM2248" s="63">
        <f t="shared" si="523"/>
        <v>9.6676216473938421</v>
      </c>
      <c r="BN2248" s="63">
        <f t="shared" si="519"/>
        <v>9.9950024885659339</v>
      </c>
      <c r="BO2248" s="63"/>
      <c r="BP2248" s="63"/>
    </row>
    <row r="2249" spans="27:68" x14ac:dyDescent="0.2">
      <c r="AA2249" s="217">
        <f t="shared" si="498"/>
        <v>-8.7334910939675485E-3</v>
      </c>
      <c r="AB2249" s="218">
        <f t="shared" si="499"/>
        <v>8.7334910939675485E-3</v>
      </c>
      <c r="AC2249" s="218">
        <f t="shared" si="500"/>
        <v>0</v>
      </c>
      <c r="AD2249" s="219">
        <f t="shared" si="501"/>
        <v>0</v>
      </c>
      <c r="AH2249" s="15">
        <f t="shared" si="502"/>
        <v>-2.9058447674383151E-2</v>
      </c>
      <c r="AI2249" s="15">
        <f t="shared" si="503"/>
        <v>0.86784475089518831</v>
      </c>
      <c r="AJ2249" s="15">
        <f t="shared" si="504"/>
        <v>-0.34557801426238927</v>
      </c>
      <c r="AK2249" s="15">
        <f t="shared" si="505"/>
        <v>-0.57281307343954613</v>
      </c>
      <c r="AL2249" s="15">
        <f t="shared" si="506"/>
        <v>-1.797541498954438</v>
      </c>
      <c r="AM2249" s="15">
        <f t="shared" si="507"/>
        <v>-1.2569818375265711</v>
      </c>
      <c r="AN2249" s="63">
        <f t="shared" si="522"/>
        <v>11.427189962028823</v>
      </c>
      <c r="AO2249" s="63">
        <f t="shared" si="522"/>
        <v>11.427367754312771</v>
      </c>
      <c r="AP2249" s="63">
        <f t="shared" si="522"/>
        <v>11.428089863368749</v>
      </c>
      <c r="AQ2249" s="63">
        <f t="shared" si="522"/>
        <v>11.431011199874796</v>
      </c>
      <c r="AR2249" s="63">
        <f t="shared" si="522"/>
        <v>11.442647265439536</v>
      </c>
      <c r="AS2249" s="63">
        <f t="shared" si="522"/>
        <v>11.486445582434989</v>
      </c>
      <c r="AT2249" s="63">
        <f t="shared" si="522"/>
        <v>11.626608381821566</v>
      </c>
      <c r="AU2249" s="63">
        <f t="shared" si="508"/>
        <v>11.961094544128683</v>
      </c>
      <c r="AV2249" s="217">
        <f t="shared" si="509"/>
        <v>-1.1469132254240177E-2</v>
      </c>
      <c r="AW2249" s="218">
        <f t="shared" si="510"/>
        <v>-9999</v>
      </c>
      <c r="AX2249" s="219">
        <f t="shared" si="511"/>
        <v>0</v>
      </c>
      <c r="AY2249" s="218">
        <f t="shared" si="512"/>
        <v>-9999</v>
      </c>
      <c r="AZ2249" s="63"/>
      <c r="BA2249" s="15">
        <f t="shared" si="513"/>
        <v>-2.7356411602726298E-3</v>
      </c>
      <c r="BB2249" s="15">
        <f t="shared" si="514"/>
        <v>0.4029668420013125</v>
      </c>
      <c r="BC2249" s="15">
        <f t="shared" si="515"/>
        <v>-0.61751157847624083</v>
      </c>
      <c r="BD2249" s="15">
        <f t="shared" si="516"/>
        <v>-0.10652366954492806</v>
      </c>
      <c r="BE2249" s="15">
        <f t="shared" si="517"/>
        <v>-2.965028905258007</v>
      </c>
      <c r="BF2249" s="15">
        <f t="shared" si="518"/>
        <v>-11.297910949131783</v>
      </c>
      <c r="BG2249" s="63">
        <f t="shared" si="523"/>
        <v>9.7786993762034928</v>
      </c>
      <c r="BH2249" s="63">
        <f t="shared" si="523"/>
        <v>9.7894726175737006</v>
      </c>
      <c r="BI2249" s="63">
        <f t="shared" si="523"/>
        <v>9.7705253791329838</v>
      </c>
      <c r="BJ2249" s="63">
        <f t="shared" si="523"/>
        <v>9.8039400735741484</v>
      </c>
      <c r="BK2249" s="63">
        <f t="shared" si="523"/>
        <v>9.7452814473518927</v>
      </c>
      <c r="BL2249" s="63">
        <f t="shared" si="523"/>
        <v>9.8491703599934741</v>
      </c>
      <c r="BM2249" s="63">
        <f t="shared" si="523"/>
        <v>9.6676216473938421</v>
      </c>
      <c r="BN2249" s="63">
        <f t="shared" si="519"/>
        <v>9.9950024885659339</v>
      </c>
      <c r="BO2249" s="63"/>
      <c r="BP2249" s="63"/>
    </row>
    <row r="2250" spans="27:68" x14ac:dyDescent="0.2">
      <c r="AA2250" s="217">
        <f t="shared" si="498"/>
        <v>-8.7334910939675485E-3</v>
      </c>
      <c r="AB2250" s="218">
        <f t="shared" si="499"/>
        <v>8.7334910939675485E-3</v>
      </c>
      <c r="AC2250" s="218">
        <f t="shared" si="500"/>
        <v>0</v>
      </c>
      <c r="AD2250" s="219">
        <f t="shared" si="501"/>
        <v>0</v>
      </c>
      <c r="AH2250" s="15">
        <f t="shared" si="502"/>
        <v>-2.9058447674383151E-2</v>
      </c>
      <c r="AI2250" s="15">
        <f t="shared" si="503"/>
        <v>0.86784475089518831</v>
      </c>
      <c r="AJ2250" s="15">
        <f t="shared" si="504"/>
        <v>-0.34557801426238927</v>
      </c>
      <c r="AK2250" s="15">
        <f t="shared" si="505"/>
        <v>-0.57281307343954613</v>
      </c>
      <c r="AL2250" s="15">
        <f t="shared" si="506"/>
        <v>-1.797541498954438</v>
      </c>
      <c r="AM2250" s="15">
        <f t="shared" si="507"/>
        <v>-1.2569818375265711</v>
      </c>
      <c r="AN2250" s="63">
        <f t="shared" si="522"/>
        <v>11.427189962028823</v>
      </c>
      <c r="AO2250" s="63">
        <f t="shared" si="522"/>
        <v>11.427367754312771</v>
      </c>
      <c r="AP2250" s="63">
        <f t="shared" si="522"/>
        <v>11.428089863368749</v>
      </c>
      <c r="AQ2250" s="63">
        <f t="shared" si="522"/>
        <v>11.431011199874796</v>
      </c>
      <c r="AR2250" s="63">
        <f t="shared" si="522"/>
        <v>11.442647265439536</v>
      </c>
      <c r="AS2250" s="63">
        <f t="shared" si="522"/>
        <v>11.486445582434989</v>
      </c>
      <c r="AT2250" s="63">
        <f t="shared" si="522"/>
        <v>11.626608381821566</v>
      </c>
      <c r="AU2250" s="63">
        <f t="shared" si="508"/>
        <v>11.961094544128683</v>
      </c>
      <c r="AV2250" s="217">
        <f t="shared" si="509"/>
        <v>-1.1469132254240177E-2</v>
      </c>
      <c r="AW2250" s="218">
        <f t="shared" si="510"/>
        <v>-9999</v>
      </c>
      <c r="AX2250" s="219">
        <f t="shared" si="511"/>
        <v>0</v>
      </c>
      <c r="AY2250" s="218">
        <f t="shared" si="512"/>
        <v>-9999</v>
      </c>
      <c r="AZ2250" s="63"/>
      <c r="BA2250" s="15">
        <f t="shared" si="513"/>
        <v>-2.7356411602726298E-3</v>
      </c>
      <c r="BB2250" s="15">
        <f t="shared" si="514"/>
        <v>0.4029668420013125</v>
      </c>
      <c r="BC2250" s="15">
        <f t="shared" si="515"/>
        <v>-0.61751157847624083</v>
      </c>
      <c r="BD2250" s="15">
        <f t="shared" si="516"/>
        <v>-0.10652366954492806</v>
      </c>
      <c r="BE2250" s="15">
        <f t="shared" si="517"/>
        <v>-2.965028905258007</v>
      </c>
      <c r="BF2250" s="15">
        <f t="shared" si="518"/>
        <v>-11.297910949131783</v>
      </c>
      <c r="BG2250" s="63">
        <f t="shared" si="523"/>
        <v>9.7786993762034928</v>
      </c>
      <c r="BH2250" s="63">
        <f t="shared" si="523"/>
        <v>9.7894726175737006</v>
      </c>
      <c r="BI2250" s="63">
        <f t="shared" si="523"/>
        <v>9.7705253791329838</v>
      </c>
      <c r="BJ2250" s="63">
        <f t="shared" si="523"/>
        <v>9.8039400735741484</v>
      </c>
      <c r="BK2250" s="63">
        <f t="shared" si="523"/>
        <v>9.7452814473518927</v>
      </c>
      <c r="BL2250" s="63">
        <f t="shared" si="523"/>
        <v>9.8491703599934741</v>
      </c>
      <c r="BM2250" s="63">
        <f t="shared" si="523"/>
        <v>9.6676216473938421</v>
      </c>
      <c r="BN2250" s="63">
        <f t="shared" si="519"/>
        <v>9.9950024885659339</v>
      </c>
      <c r="BO2250" s="63"/>
      <c r="BP2250" s="63"/>
    </row>
    <row r="2251" spans="27:68" x14ac:dyDescent="0.2">
      <c r="AA2251" s="217">
        <f t="shared" si="498"/>
        <v>-8.7334910939675485E-3</v>
      </c>
      <c r="AB2251" s="218">
        <f t="shared" si="499"/>
        <v>8.7334910939675485E-3</v>
      </c>
      <c r="AC2251" s="218">
        <f t="shared" si="500"/>
        <v>0</v>
      </c>
      <c r="AD2251" s="219">
        <f t="shared" si="501"/>
        <v>0</v>
      </c>
      <c r="AH2251" s="15">
        <f t="shared" si="502"/>
        <v>-2.9058447674383151E-2</v>
      </c>
      <c r="AI2251" s="15">
        <f t="shared" si="503"/>
        <v>0.86784475089518831</v>
      </c>
      <c r="AJ2251" s="15">
        <f t="shared" si="504"/>
        <v>-0.34557801426238927</v>
      </c>
      <c r="AK2251" s="15">
        <f t="shared" si="505"/>
        <v>-0.57281307343954613</v>
      </c>
      <c r="AL2251" s="15">
        <f t="shared" si="506"/>
        <v>-1.797541498954438</v>
      </c>
      <c r="AM2251" s="15">
        <f t="shared" si="507"/>
        <v>-1.2569818375265711</v>
      </c>
      <c r="AN2251" s="63">
        <f t="shared" ref="AN2251:AT2260" si="524">$AU2251+$AB$7*SIN(AO2251)</f>
        <v>11.427189962028823</v>
      </c>
      <c r="AO2251" s="63">
        <f t="shared" si="524"/>
        <v>11.427367754312771</v>
      </c>
      <c r="AP2251" s="63">
        <f t="shared" si="524"/>
        <v>11.428089863368749</v>
      </c>
      <c r="AQ2251" s="63">
        <f t="shared" si="524"/>
        <v>11.431011199874796</v>
      </c>
      <c r="AR2251" s="63">
        <f t="shared" si="524"/>
        <v>11.442647265439536</v>
      </c>
      <c r="AS2251" s="63">
        <f t="shared" si="524"/>
        <v>11.486445582434989</v>
      </c>
      <c r="AT2251" s="63">
        <f t="shared" si="524"/>
        <v>11.626608381821566</v>
      </c>
      <c r="AU2251" s="63">
        <f t="shared" si="508"/>
        <v>11.961094544128683</v>
      </c>
      <c r="AV2251" s="217">
        <f t="shared" si="509"/>
        <v>-1.1469132254240177E-2</v>
      </c>
      <c r="AW2251" s="218">
        <f t="shared" si="510"/>
        <v>-9999</v>
      </c>
      <c r="AX2251" s="219">
        <f t="shared" si="511"/>
        <v>0</v>
      </c>
      <c r="AY2251" s="218">
        <f t="shared" si="512"/>
        <v>-9999</v>
      </c>
      <c r="AZ2251" s="63"/>
      <c r="BA2251" s="15">
        <f t="shared" si="513"/>
        <v>-2.7356411602726298E-3</v>
      </c>
      <c r="BB2251" s="15">
        <f t="shared" si="514"/>
        <v>0.4029668420013125</v>
      </c>
      <c r="BC2251" s="15">
        <f t="shared" si="515"/>
        <v>-0.61751157847624083</v>
      </c>
      <c r="BD2251" s="15">
        <f t="shared" si="516"/>
        <v>-0.10652366954492806</v>
      </c>
      <c r="BE2251" s="15">
        <f t="shared" si="517"/>
        <v>-2.965028905258007</v>
      </c>
      <c r="BF2251" s="15">
        <f t="shared" si="518"/>
        <v>-11.297910949131783</v>
      </c>
      <c r="BG2251" s="63">
        <f t="shared" ref="BG2251:BM2260" si="525">$BN2251+$BB$7*SIN(BH2251)</f>
        <v>9.7786993762034928</v>
      </c>
      <c r="BH2251" s="63">
        <f t="shared" si="525"/>
        <v>9.7894726175737006</v>
      </c>
      <c r="BI2251" s="63">
        <f t="shared" si="525"/>
        <v>9.7705253791329838</v>
      </c>
      <c r="BJ2251" s="63">
        <f t="shared" si="525"/>
        <v>9.8039400735741484</v>
      </c>
      <c r="BK2251" s="63">
        <f t="shared" si="525"/>
        <v>9.7452814473518927</v>
      </c>
      <c r="BL2251" s="63">
        <f t="shared" si="525"/>
        <v>9.8491703599934741</v>
      </c>
      <c r="BM2251" s="63">
        <f t="shared" si="525"/>
        <v>9.6676216473938421</v>
      </c>
      <c r="BN2251" s="63">
        <f t="shared" si="519"/>
        <v>9.9950024885659339</v>
      </c>
      <c r="BO2251" s="63"/>
      <c r="BP2251" s="63"/>
    </row>
    <row r="2252" spans="27:68" x14ac:dyDescent="0.2">
      <c r="AA2252" s="217">
        <f t="shared" si="498"/>
        <v>-8.7334910939675485E-3</v>
      </c>
      <c r="AB2252" s="218">
        <f t="shared" si="499"/>
        <v>8.7334910939675485E-3</v>
      </c>
      <c r="AC2252" s="218">
        <f t="shared" si="500"/>
        <v>0</v>
      </c>
      <c r="AD2252" s="219">
        <f t="shared" si="501"/>
        <v>0</v>
      </c>
      <c r="AH2252" s="15">
        <f t="shared" si="502"/>
        <v>-2.9058447674383151E-2</v>
      </c>
      <c r="AI2252" s="15">
        <f t="shared" si="503"/>
        <v>0.86784475089518831</v>
      </c>
      <c r="AJ2252" s="15">
        <f t="shared" si="504"/>
        <v>-0.34557801426238927</v>
      </c>
      <c r="AK2252" s="15">
        <f t="shared" si="505"/>
        <v>-0.57281307343954613</v>
      </c>
      <c r="AL2252" s="15">
        <f t="shared" si="506"/>
        <v>-1.797541498954438</v>
      </c>
      <c r="AM2252" s="15">
        <f t="shared" si="507"/>
        <v>-1.2569818375265711</v>
      </c>
      <c r="AN2252" s="63">
        <f t="shared" si="524"/>
        <v>11.427189962028823</v>
      </c>
      <c r="AO2252" s="63">
        <f t="shared" si="524"/>
        <v>11.427367754312771</v>
      </c>
      <c r="AP2252" s="63">
        <f t="shared" si="524"/>
        <v>11.428089863368749</v>
      </c>
      <c r="AQ2252" s="63">
        <f t="shared" si="524"/>
        <v>11.431011199874796</v>
      </c>
      <c r="AR2252" s="63">
        <f t="shared" si="524"/>
        <v>11.442647265439536</v>
      </c>
      <c r="AS2252" s="63">
        <f t="shared" si="524"/>
        <v>11.486445582434989</v>
      </c>
      <c r="AT2252" s="63">
        <f t="shared" si="524"/>
        <v>11.626608381821566</v>
      </c>
      <c r="AU2252" s="63">
        <f t="shared" si="508"/>
        <v>11.961094544128683</v>
      </c>
      <c r="AV2252" s="217">
        <f t="shared" si="509"/>
        <v>-1.1469132254240177E-2</v>
      </c>
      <c r="AW2252" s="218">
        <f t="shared" si="510"/>
        <v>-9999</v>
      </c>
      <c r="AX2252" s="219">
        <f t="shared" si="511"/>
        <v>0</v>
      </c>
      <c r="AY2252" s="218">
        <f t="shared" si="512"/>
        <v>-9999</v>
      </c>
      <c r="AZ2252" s="63"/>
      <c r="BA2252" s="15">
        <f t="shared" si="513"/>
        <v>-2.7356411602726298E-3</v>
      </c>
      <c r="BB2252" s="15">
        <f t="shared" si="514"/>
        <v>0.4029668420013125</v>
      </c>
      <c r="BC2252" s="15">
        <f t="shared" si="515"/>
        <v>-0.61751157847624083</v>
      </c>
      <c r="BD2252" s="15">
        <f t="shared" si="516"/>
        <v>-0.10652366954492806</v>
      </c>
      <c r="BE2252" s="15">
        <f t="shared" si="517"/>
        <v>-2.965028905258007</v>
      </c>
      <c r="BF2252" s="15">
        <f t="shared" si="518"/>
        <v>-11.297910949131783</v>
      </c>
      <c r="BG2252" s="63">
        <f t="shared" si="525"/>
        <v>9.7786993762034928</v>
      </c>
      <c r="BH2252" s="63">
        <f t="shared" si="525"/>
        <v>9.7894726175737006</v>
      </c>
      <c r="BI2252" s="63">
        <f t="shared" si="525"/>
        <v>9.7705253791329838</v>
      </c>
      <c r="BJ2252" s="63">
        <f t="shared" si="525"/>
        <v>9.8039400735741484</v>
      </c>
      <c r="BK2252" s="63">
        <f t="shared" si="525"/>
        <v>9.7452814473518927</v>
      </c>
      <c r="BL2252" s="63">
        <f t="shared" si="525"/>
        <v>9.8491703599934741</v>
      </c>
      <c r="BM2252" s="63">
        <f t="shared" si="525"/>
        <v>9.6676216473938421</v>
      </c>
      <c r="BN2252" s="63">
        <f t="shared" si="519"/>
        <v>9.9950024885659339</v>
      </c>
      <c r="BO2252" s="63"/>
      <c r="BP2252" s="63"/>
    </row>
    <row r="2253" spans="27:68" x14ac:dyDescent="0.2">
      <c r="AA2253" s="217">
        <f t="shared" si="498"/>
        <v>-8.7334910939675485E-3</v>
      </c>
      <c r="AB2253" s="218">
        <f t="shared" si="499"/>
        <v>8.7334910939675485E-3</v>
      </c>
      <c r="AC2253" s="218">
        <f t="shared" si="500"/>
        <v>0</v>
      </c>
      <c r="AD2253" s="219">
        <f t="shared" si="501"/>
        <v>0</v>
      </c>
      <c r="AH2253" s="15">
        <f t="shared" si="502"/>
        <v>-2.9058447674383151E-2</v>
      </c>
      <c r="AI2253" s="15">
        <f t="shared" si="503"/>
        <v>0.86784475089518831</v>
      </c>
      <c r="AJ2253" s="15">
        <f t="shared" si="504"/>
        <v>-0.34557801426238927</v>
      </c>
      <c r="AK2253" s="15">
        <f t="shared" si="505"/>
        <v>-0.57281307343954613</v>
      </c>
      <c r="AL2253" s="15">
        <f t="shared" si="506"/>
        <v>-1.797541498954438</v>
      </c>
      <c r="AM2253" s="15">
        <f t="shared" si="507"/>
        <v>-1.2569818375265711</v>
      </c>
      <c r="AN2253" s="63">
        <f t="shared" si="524"/>
        <v>11.427189962028823</v>
      </c>
      <c r="AO2253" s="63">
        <f t="shared" si="524"/>
        <v>11.427367754312771</v>
      </c>
      <c r="AP2253" s="63">
        <f t="shared" si="524"/>
        <v>11.428089863368749</v>
      </c>
      <c r="AQ2253" s="63">
        <f t="shared" si="524"/>
        <v>11.431011199874796</v>
      </c>
      <c r="AR2253" s="63">
        <f t="shared" si="524"/>
        <v>11.442647265439536</v>
      </c>
      <c r="AS2253" s="63">
        <f t="shared" si="524"/>
        <v>11.486445582434989</v>
      </c>
      <c r="AT2253" s="63">
        <f t="shared" si="524"/>
        <v>11.626608381821566</v>
      </c>
      <c r="AU2253" s="63">
        <f t="shared" si="508"/>
        <v>11.961094544128683</v>
      </c>
      <c r="AV2253" s="217">
        <f t="shared" si="509"/>
        <v>-1.1469132254240177E-2</v>
      </c>
      <c r="AW2253" s="218">
        <f t="shared" si="510"/>
        <v>-9999</v>
      </c>
      <c r="AX2253" s="219">
        <f t="shared" si="511"/>
        <v>0</v>
      </c>
      <c r="AY2253" s="218">
        <f t="shared" si="512"/>
        <v>-9999</v>
      </c>
      <c r="AZ2253" s="63"/>
      <c r="BA2253" s="15">
        <f t="shared" si="513"/>
        <v>-2.7356411602726298E-3</v>
      </c>
      <c r="BB2253" s="15">
        <f t="shared" si="514"/>
        <v>0.4029668420013125</v>
      </c>
      <c r="BC2253" s="15">
        <f t="shared" si="515"/>
        <v>-0.61751157847624083</v>
      </c>
      <c r="BD2253" s="15">
        <f t="shared" si="516"/>
        <v>-0.10652366954492806</v>
      </c>
      <c r="BE2253" s="15">
        <f t="shared" si="517"/>
        <v>-2.965028905258007</v>
      </c>
      <c r="BF2253" s="15">
        <f t="shared" si="518"/>
        <v>-11.297910949131783</v>
      </c>
      <c r="BG2253" s="63">
        <f t="shared" si="525"/>
        <v>9.7786993762034928</v>
      </c>
      <c r="BH2253" s="63">
        <f t="shared" si="525"/>
        <v>9.7894726175737006</v>
      </c>
      <c r="BI2253" s="63">
        <f t="shared" si="525"/>
        <v>9.7705253791329838</v>
      </c>
      <c r="BJ2253" s="63">
        <f t="shared" si="525"/>
        <v>9.8039400735741484</v>
      </c>
      <c r="BK2253" s="63">
        <f t="shared" si="525"/>
        <v>9.7452814473518927</v>
      </c>
      <c r="BL2253" s="63">
        <f t="shared" si="525"/>
        <v>9.8491703599934741</v>
      </c>
      <c r="BM2253" s="63">
        <f t="shared" si="525"/>
        <v>9.6676216473938421</v>
      </c>
      <c r="BN2253" s="63">
        <f t="shared" si="519"/>
        <v>9.9950024885659339</v>
      </c>
      <c r="BO2253" s="63"/>
      <c r="BP2253" s="63"/>
    </row>
    <row r="2254" spans="27:68" x14ac:dyDescent="0.2">
      <c r="AA2254" s="217">
        <f t="shared" si="498"/>
        <v>-8.7334910939675485E-3</v>
      </c>
      <c r="AB2254" s="218">
        <f t="shared" si="499"/>
        <v>8.7334910939675485E-3</v>
      </c>
      <c r="AC2254" s="218">
        <f t="shared" si="500"/>
        <v>0</v>
      </c>
      <c r="AD2254" s="219">
        <f t="shared" si="501"/>
        <v>0</v>
      </c>
      <c r="AH2254" s="15">
        <f t="shared" si="502"/>
        <v>-2.9058447674383151E-2</v>
      </c>
      <c r="AI2254" s="15">
        <f t="shared" si="503"/>
        <v>0.86784475089518831</v>
      </c>
      <c r="AJ2254" s="15">
        <f t="shared" si="504"/>
        <v>-0.34557801426238927</v>
      </c>
      <c r="AK2254" s="15">
        <f t="shared" si="505"/>
        <v>-0.57281307343954613</v>
      </c>
      <c r="AL2254" s="15">
        <f t="shared" si="506"/>
        <v>-1.797541498954438</v>
      </c>
      <c r="AM2254" s="15">
        <f t="shared" si="507"/>
        <v>-1.2569818375265711</v>
      </c>
      <c r="AN2254" s="63">
        <f t="shared" si="524"/>
        <v>11.427189962028823</v>
      </c>
      <c r="AO2254" s="63">
        <f t="shared" si="524"/>
        <v>11.427367754312771</v>
      </c>
      <c r="AP2254" s="63">
        <f t="shared" si="524"/>
        <v>11.428089863368749</v>
      </c>
      <c r="AQ2254" s="63">
        <f t="shared" si="524"/>
        <v>11.431011199874796</v>
      </c>
      <c r="AR2254" s="63">
        <f t="shared" si="524"/>
        <v>11.442647265439536</v>
      </c>
      <c r="AS2254" s="63">
        <f t="shared" si="524"/>
        <v>11.486445582434989</v>
      </c>
      <c r="AT2254" s="63">
        <f t="shared" si="524"/>
        <v>11.626608381821566</v>
      </c>
      <c r="AU2254" s="63">
        <f t="shared" si="508"/>
        <v>11.961094544128683</v>
      </c>
      <c r="AV2254" s="217">
        <f t="shared" si="509"/>
        <v>-1.1469132254240177E-2</v>
      </c>
      <c r="AW2254" s="218">
        <f t="shared" si="510"/>
        <v>-9999</v>
      </c>
      <c r="AX2254" s="219">
        <f t="shared" si="511"/>
        <v>0</v>
      </c>
      <c r="AY2254" s="218">
        <f t="shared" si="512"/>
        <v>-9999</v>
      </c>
      <c r="AZ2254" s="63"/>
      <c r="BA2254" s="15">
        <f t="shared" si="513"/>
        <v>-2.7356411602726298E-3</v>
      </c>
      <c r="BB2254" s="15">
        <f t="shared" si="514"/>
        <v>0.4029668420013125</v>
      </c>
      <c r="BC2254" s="15">
        <f t="shared" si="515"/>
        <v>-0.61751157847624083</v>
      </c>
      <c r="BD2254" s="15">
        <f t="shared" si="516"/>
        <v>-0.10652366954492806</v>
      </c>
      <c r="BE2254" s="15">
        <f t="shared" si="517"/>
        <v>-2.965028905258007</v>
      </c>
      <c r="BF2254" s="15">
        <f t="shared" si="518"/>
        <v>-11.297910949131783</v>
      </c>
      <c r="BG2254" s="63">
        <f t="shared" si="525"/>
        <v>9.7786993762034928</v>
      </c>
      <c r="BH2254" s="63">
        <f t="shared" si="525"/>
        <v>9.7894726175737006</v>
      </c>
      <c r="BI2254" s="63">
        <f t="shared" si="525"/>
        <v>9.7705253791329838</v>
      </c>
      <c r="BJ2254" s="63">
        <f t="shared" si="525"/>
        <v>9.8039400735741484</v>
      </c>
      <c r="BK2254" s="63">
        <f t="shared" si="525"/>
        <v>9.7452814473518927</v>
      </c>
      <c r="BL2254" s="63">
        <f t="shared" si="525"/>
        <v>9.8491703599934741</v>
      </c>
      <c r="BM2254" s="63">
        <f t="shared" si="525"/>
        <v>9.6676216473938421</v>
      </c>
      <c r="BN2254" s="63">
        <f t="shared" si="519"/>
        <v>9.9950024885659339</v>
      </c>
      <c r="BO2254" s="63"/>
      <c r="BP2254" s="63"/>
    </row>
    <row r="2255" spans="27:68" x14ac:dyDescent="0.2">
      <c r="AA2255" s="217">
        <f t="shared" si="498"/>
        <v>-8.7334910939675485E-3</v>
      </c>
      <c r="AB2255" s="218">
        <f t="shared" si="499"/>
        <v>8.7334910939675485E-3</v>
      </c>
      <c r="AC2255" s="218">
        <f t="shared" si="500"/>
        <v>0</v>
      </c>
      <c r="AD2255" s="219">
        <f t="shared" si="501"/>
        <v>0</v>
      </c>
      <c r="AH2255" s="15">
        <f t="shared" si="502"/>
        <v>-2.9058447674383151E-2</v>
      </c>
      <c r="AI2255" s="15">
        <f t="shared" si="503"/>
        <v>0.86784475089518831</v>
      </c>
      <c r="AJ2255" s="15">
        <f t="shared" si="504"/>
        <v>-0.34557801426238927</v>
      </c>
      <c r="AK2255" s="15">
        <f t="shared" si="505"/>
        <v>-0.57281307343954613</v>
      </c>
      <c r="AL2255" s="15">
        <f t="shared" si="506"/>
        <v>-1.797541498954438</v>
      </c>
      <c r="AM2255" s="15">
        <f t="shared" si="507"/>
        <v>-1.2569818375265711</v>
      </c>
      <c r="AN2255" s="63">
        <f t="shared" si="524"/>
        <v>11.427189962028823</v>
      </c>
      <c r="AO2255" s="63">
        <f t="shared" si="524"/>
        <v>11.427367754312771</v>
      </c>
      <c r="AP2255" s="63">
        <f t="shared" si="524"/>
        <v>11.428089863368749</v>
      </c>
      <c r="AQ2255" s="63">
        <f t="shared" si="524"/>
        <v>11.431011199874796</v>
      </c>
      <c r="AR2255" s="63">
        <f t="shared" si="524"/>
        <v>11.442647265439536</v>
      </c>
      <c r="AS2255" s="63">
        <f t="shared" si="524"/>
        <v>11.486445582434989</v>
      </c>
      <c r="AT2255" s="63">
        <f t="shared" si="524"/>
        <v>11.626608381821566</v>
      </c>
      <c r="AU2255" s="63">
        <f t="shared" si="508"/>
        <v>11.961094544128683</v>
      </c>
      <c r="AV2255" s="217">
        <f t="shared" si="509"/>
        <v>-1.1469132254240177E-2</v>
      </c>
      <c r="AW2255" s="218">
        <f t="shared" si="510"/>
        <v>-9999</v>
      </c>
      <c r="AX2255" s="219">
        <f t="shared" si="511"/>
        <v>0</v>
      </c>
      <c r="AY2255" s="218">
        <f t="shared" si="512"/>
        <v>-9999</v>
      </c>
      <c r="AZ2255" s="63"/>
      <c r="BA2255" s="15">
        <f t="shared" si="513"/>
        <v>-2.7356411602726298E-3</v>
      </c>
      <c r="BB2255" s="15">
        <f t="shared" si="514"/>
        <v>0.4029668420013125</v>
      </c>
      <c r="BC2255" s="15">
        <f t="shared" si="515"/>
        <v>-0.61751157847624083</v>
      </c>
      <c r="BD2255" s="15">
        <f t="shared" si="516"/>
        <v>-0.10652366954492806</v>
      </c>
      <c r="BE2255" s="15">
        <f t="shared" si="517"/>
        <v>-2.965028905258007</v>
      </c>
      <c r="BF2255" s="15">
        <f t="shared" si="518"/>
        <v>-11.297910949131783</v>
      </c>
      <c r="BG2255" s="63">
        <f t="shared" si="525"/>
        <v>9.7786993762034928</v>
      </c>
      <c r="BH2255" s="63">
        <f t="shared" si="525"/>
        <v>9.7894726175737006</v>
      </c>
      <c r="BI2255" s="63">
        <f t="shared" si="525"/>
        <v>9.7705253791329838</v>
      </c>
      <c r="BJ2255" s="63">
        <f t="shared" si="525"/>
        <v>9.8039400735741484</v>
      </c>
      <c r="BK2255" s="63">
        <f t="shared" si="525"/>
        <v>9.7452814473518927</v>
      </c>
      <c r="BL2255" s="63">
        <f t="shared" si="525"/>
        <v>9.8491703599934741</v>
      </c>
      <c r="BM2255" s="63">
        <f t="shared" si="525"/>
        <v>9.6676216473938421</v>
      </c>
      <c r="BN2255" s="63">
        <f t="shared" si="519"/>
        <v>9.9950024885659339</v>
      </c>
      <c r="BO2255" s="63"/>
      <c r="BP2255" s="63"/>
    </row>
    <row r="2256" spans="27:68" x14ac:dyDescent="0.2">
      <c r="AA2256" s="217">
        <f t="shared" si="498"/>
        <v>-8.7334910939675485E-3</v>
      </c>
      <c r="AB2256" s="218">
        <f t="shared" si="499"/>
        <v>8.7334910939675485E-3</v>
      </c>
      <c r="AC2256" s="218">
        <f t="shared" si="500"/>
        <v>0</v>
      </c>
      <c r="AD2256" s="219">
        <f t="shared" si="501"/>
        <v>0</v>
      </c>
      <c r="AH2256" s="15">
        <f t="shared" si="502"/>
        <v>-2.9058447674383151E-2</v>
      </c>
      <c r="AI2256" s="15">
        <f t="shared" si="503"/>
        <v>0.86784475089518831</v>
      </c>
      <c r="AJ2256" s="15">
        <f t="shared" si="504"/>
        <v>-0.34557801426238927</v>
      </c>
      <c r="AK2256" s="15">
        <f t="shared" si="505"/>
        <v>-0.57281307343954613</v>
      </c>
      <c r="AL2256" s="15">
        <f t="shared" si="506"/>
        <v>-1.797541498954438</v>
      </c>
      <c r="AM2256" s="15">
        <f t="shared" si="507"/>
        <v>-1.2569818375265711</v>
      </c>
      <c r="AN2256" s="63">
        <f t="shared" si="524"/>
        <v>11.427189962028823</v>
      </c>
      <c r="AO2256" s="63">
        <f t="shared" si="524"/>
        <v>11.427367754312771</v>
      </c>
      <c r="AP2256" s="63">
        <f t="shared" si="524"/>
        <v>11.428089863368749</v>
      </c>
      <c r="AQ2256" s="63">
        <f t="shared" si="524"/>
        <v>11.431011199874796</v>
      </c>
      <c r="AR2256" s="63">
        <f t="shared" si="524"/>
        <v>11.442647265439536</v>
      </c>
      <c r="AS2256" s="63">
        <f t="shared" si="524"/>
        <v>11.486445582434989</v>
      </c>
      <c r="AT2256" s="63">
        <f t="shared" si="524"/>
        <v>11.626608381821566</v>
      </c>
      <c r="AU2256" s="63">
        <f t="shared" si="508"/>
        <v>11.961094544128683</v>
      </c>
      <c r="AV2256" s="217">
        <f t="shared" si="509"/>
        <v>-1.1469132254240177E-2</v>
      </c>
      <c r="AW2256" s="218">
        <f t="shared" si="510"/>
        <v>-9999</v>
      </c>
      <c r="AX2256" s="219">
        <f t="shared" si="511"/>
        <v>0</v>
      </c>
      <c r="AY2256" s="218">
        <f t="shared" si="512"/>
        <v>-9999</v>
      </c>
      <c r="AZ2256" s="63"/>
      <c r="BA2256" s="15">
        <f t="shared" si="513"/>
        <v>-2.7356411602726298E-3</v>
      </c>
      <c r="BB2256" s="15">
        <f t="shared" si="514"/>
        <v>0.4029668420013125</v>
      </c>
      <c r="BC2256" s="15">
        <f t="shared" si="515"/>
        <v>-0.61751157847624083</v>
      </c>
      <c r="BD2256" s="15">
        <f t="shared" si="516"/>
        <v>-0.10652366954492806</v>
      </c>
      <c r="BE2256" s="15">
        <f t="shared" si="517"/>
        <v>-2.965028905258007</v>
      </c>
      <c r="BF2256" s="15">
        <f t="shared" si="518"/>
        <v>-11.297910949131783</v>
      </c>
      <c r="BG2256" s="63">
        <f t="shared" si="525"/>
        <v>9.7786993762034928</v>
      </c>
      <c r="BH2256" s="63">
        <f t="shared" si="525"/>
        <v>9.7894726175737006</v>
      </c>
      <c r="BI2256" s="63">
        <f t="shared" si="525"/>
        <v>9.7705253791329838</v>
      </c>
      <c r="BJ2256" s="63">
        <f t="shared" si="525"/>
        <v>9.8039400735741484</v>
      </c>
      <c r="BK2256" s="63">
        <f t="shared" si="525"/>
        <v>9.7452814473518927</v>
      </c>
      <c r="BL2256" s="63">
        <f t="shared" si="525"/>
        <v>9.8491703599934741</v>
      </c>
      <c r="BM2256" s="63">
        <f t="shared" si="525"/>
        <v>9.6676216473938421</v>
      </c>
      <c r="BN2256" s="63">
        <f t="shared" si="519"/>
        <v>9.9950024885659339</v>
      </c>
      <c r="BO2256" s="63"/>
      <c r="BP2256" s="63"/>
    </row>
    <row r="2257" spans="27:68" x14ac:dyDescent="0.2">
      <c r="AA2257" s="217">
        <f t="shared" si="498"/>
        <v>-8.7334910939675485E-3</v>
      </c>
      <c r="AB2257" s="218">
        <f t="shared" si="499"/>
        <v>8.7334910939675485E-3</v>
      </c>
      <c r="AC2257" s="218">
        <f t="shared" si="500"/>
        <v>0</v>
      </c>
      <c r="AD2257" s="219">
        <f t="shared" si="501"/>
        <v>0</v>
      </c>
      <c r="AH2257" s="15">
        <f t="shared" si="502"/>
        <v>-2.9058447674383151E-2</v>
      </c>
      <c r="AI2257" s="15">
        <f t="shared" si="503"/>
        <v>0.86784475089518831</v>
      </c>
      <c r="AJ2257" s="15">
        <f t="shared" si="504"/>
        <v>-0.34557801426238927</v>
      </c>
      <c r="AK2257" s="15">
        <f t="shared" si="505"/>
        <v>-0.57281307343954613</v>
      </c>
      <c r="AL2257" s="15">
        <f t="shared" si="506"/>
        <v>-1.797541498954438</v>
      </c>
      <c r="AM2257" s="15">
        <f t="shared" si="507"/>
        <v>-1.2569818375265711</v>
      </c>
      <c r="AN2257" s="63">
        <f t="shared" si="524"/>
        <v>11.427189962028823</v>
      </c>
      <c r="AO2257" s="63">
        <f t="shared" si="524"/>
        <v>11.427367754312771</v>
      </c>
      <c r="AP2257" s="63">
        <f t="shared" si="524"/>
        <v>11.428089863368749</v>
      </c>
      <c r="AQ2257" s="63">
        <f t="shared" si="524"/>
        <v>11.431011199874796</v>
      </c>
      <c r="AR2257" s="63">
        <f t="shared" si="524"/>
        <v>11.442647265439536</v>
      </c>
      <c r="AS2257" s="63">
        <f t="shared" si="524"/>
        <v>11.486445582434989</v>
      </c>
      <c r="AT2257" s="63">
        <f t="shared" si="524"/>
        <v>11.626608381821566</v>
      </c>
      <c r="AU2257" s="63">
        <f t="shared" si="508"/>
        <v>11.961094544128683</v>
      </c>
      <c r="AV2257" s="217">
        <f t="shared" si="509"/>
        <v>-1.1469132254240177E-2</v>
      </c>
      <c r="AW2257" s="218">
        <f t="shared" si="510"/>
        <v>-9999</v>
      </c>
      <c r="AX2257" s="219">
        <f t="shared" si="511"/>
        <v>0</v>
      </c>
      <c r="AY2257" s="218">
        <f t="shared" si="512"/>
        <v>-9999</v>
      </c>
      <c r="AZ2257" s="63"/>
      <c r="BA2257" s="15">
        <f t="shared" si="513"/>
        <v>-2.7356411602726298E-3</v>
      </c>
      <c r="BB2257" s="15">
        <f t="shared" si="514"/>
        <v>0.4029668420013125</v>
      </c>
      <c r="BC2257" s="15">
        <f t="shared" si="515"/>
        <v>-0.61751157847624083</v>
      </c>
      <c r="BD2257" s="15">
        <f t="shared" si="516"/>
        <v>-0.10652366954492806</v>
      </c>
      <c r="BE2257" s="15">
        <f t="shared" si="517"/>
        <v>-2.965028905258007</v>
      </c>
      <c r="BF2257" s="15">
        <f t="shared" si="518"/>
        <v>-11.297910949131783</v>
      </c>
      <c r="BG2257" s="63">
        <f t="shared" si="525"/>
        <v>9.7786993762034928</v>
      </c>
      <c r="BH2257" s="63">
        <f t="shared" si="525"/>
        <v>9.7894726175737006</v>
      </c>
      <c r="BI2257" s="63">
        <f t="shared" si="525"/>
        <v>9.7705253791329838</v>
      </c>
      <c r="BJ2257" s="63">
        <f t="shared" si="525"/>
        <v>9.8039400735741484</v>
      </c>
      <c r="BK2257" s="63">
        <f t="shared" si="525"/>
        <v>9.7452814473518927</v>
      </c>
      <c r="BL2257" s="63">
        <f t="shared" si="525"/>
        <v>9.8491703599934741</v>
      </c>
      <c r="BM2257" s="63">
        <f t="shared" si="525"/>
        <v>9.6676216473938421</v>
      </c>
      <c r="BN2257" s="63">
        <f t="shared" si="519"/>
        <v>9.9950024885659339</v>
      </c>
      <c r="BO2257" s="63"/>
      <c r="BP2257" s="63"/>
    </row>
    <row r="2258" spans="27:68" x14ac:dyDescent="0.2">
      <c r="AA2258" s="217">
        <f t="shared" si="498"/>
        <v>-8.7334910939675485E-3</v>
      </c>
      <c r="AB2258" s="218">
        <f t="shared" si="499"/>
        <v>8.7334910939675485E-3</v>
      </c>
      <c r="AC2258" s="218">
        <f t="shared" si="500"/>
        <v>0</v>
      </c>
      <c r="AD2258" s="219">
        <f t="shared" si="501"/>
        <v>0</v>
      </c>
      <c r="AH2258" s="15">
        <f t="shared" si="502"/>
        <v>-2.9058447674383151E-2</v>
      </c>
      <c r="AI2258" s="15">
        <f t="shared" si="503"/>
        <v>0.86784475089518831</v>
      </c>
      <c r="AJ2258" s="15">
        <f t="shared" si="504"/>
        <v>-0.34557801426238927</v>
      </c>
      <c r="AK2258" s="15">
        <f t="shared" si="505"/>
        <v>-0.57281307343954613</v>
      </c>
      <c r="AL2258" s="15">
        <f t="shared" si="506"/>
        <v>-1.797541498954438</v>
      </c>
      <c r="AM2258" s="15">
        <f t="shared" si="507"/>
        <v>-1.2569818375265711</v>
      </c>
      <c r="AN2258" s="63">
        <f t="shared" si="524"/>
        <v>11.427189962028823</v>
      </c>
      <c r="AO2258" s="63">
        <f t="shared" si="524"/>
        <v>11.427367754312771</v>
      </c>
      <c r="AP2258" s="63">
        <f t="shared" si="524"/>
        <v>11.428089863368749</v>
      </c>
      <c r="AQ2258" s="63">
        <f t="shared" si="524"/>
        <v>11.431011199874796</v>
      </c>
      <c r="AR2258" s="63">
        <f t="shared" si="524"/>
        <v>11.442647265439536</v>
      </c>
      <c r="AS2258" s="63">
        <f t="shared" si="524"/>
        <v>11.486445582434989</v>
      </c>
      <c r="AT2258" s="63">
        <f t="shared" si="524"/>
        <v>11.626608381821566</v>
      </c>
      <c r="AU2258" s="63">
        <f t="shared" si="508"/>
        <v>11.961094544128683</v>
      </c>
      <c r="AV2258" s="217">
        <f t="shared" si="509"/>
        <v>-1.1469132254240177E-2</v>
      </c>
      <c r="AW2258" s="218">
        <f t="shared" si="510"/>
        <v>-9999</v>
      </c>
      <c r="AX2258" s="219">
        <f t="shared" si="511"/>
        <v>0</v>
      </c>
      <c r="AY2258" s="218">
        <f t="shared" si="512"/>
        <v>-9999</v>
      </c>
      <c r="AZ2258" s="63"/>
      <c r="BA2258" s="15">
        <f t="shared" si="513"/>
        <v>-2.7356411602726298E-3</v>
      </c>
      <c r="BB2258" s="15">
        <f t="shared" si="514"/>
        <v>0.4029668420013125</v>
      </c>
      <c r="BC2258" s="15">
        <f t="shared" si="515"/>
        <v>-0.61751157847624083</v>
      </c>
      <c r="BD2258" s="15">
        <f t="shared" si="516"/>
        <v>-0.10652366954492806</v>
      </c>
      <c r="BE2258" s="15">
        <f t="shared" si="517"/>
        <v>-2.965028905258007</v>
      </c>
      <c r="BF2258" s="15">
        <f t="shared" si="518"/>
        <v>-11.297910949131783</v>
      </c>
      <c r="BG2258" s="63">
        <f t="shared" si="525"/>
        <v>9.7786993762034928</v>
      </c>
      <c r="BH2258" s="63">
        <f t="shared" si="525"/>
        <v>9.7894726175737006</v>
      </c>
      <c r="BI2258" s="63">
        <f t="shared" si="525"/>
        <v>9.7705253791329838</v>
      </c>
      <c r="BJ2258" s="63">
        <f t="shared" si="525"/>
        <v>9.8039400735741484</v>
      </c>
      <c r="BK2258" s="63">
        <f t="shared" si="525"/>
        <v>9.7452814473518927</v>
      </c>
      <c r="BL2258" s="63">
        <f t="shared" si="525"/>
        <v>9.8491703599934741</v>
      </c>
      <c r="BM2258" s="63">
        <f t="shared" si="525"/>
        <v>9.6676216473938421</v>
      </c>
      <c r="BN2258" s="63">
        <f t="shared" si="519"/>
        <v>9.9950024885659339</v>
      </c>
      <c r="BO2258" s="63"/>
      <c r="BP2258" s="63"/>
    </row>
    <row r="2259" spans="27:68" x14ac:dyDescent="0.2">
      <c r="AA2259" s="217">
        <f t="shared" si="498"/>
        <v>-8.7334910939675485E-3</v>
      </c>
      <c r="AB2259" s="218">
        <f t="shared" si="499"/>
        <v>8.7334910939675485E-3</v>
      </c>
      <c r="AC2259" s="218">
        <f t="shared" si="500"/>
        <v>0</v>
      </c>
      <c r="AD2259" s="219">
        <f t="shared" si="501"/>
        <v>0</v>
      </c>
      <c r="AH2259" s="15">
        <f t="shared" si="502"/>
        <v>-2.9058447674383151E-2</v>
      </c>
      <c r="AI2259" s="15">
        <f t="shared" si="503"/>
        <v>0.86784475089518831</v>
      </c>
      <c r="AJ2259" s="15">
        <f t="shared" si="504"/>
        <v>-0.34557801426238927</v>
      </c>
      <c r="AK2259" s="15">
        <f t="shared" si="505"/>
        <v>-0.57281307343954613</v>
      </c>
      <c r="AL2259" s="15">
        <f t="shared" si="506"/>
        <v>-1.797541498954438</v>
      </c>
      <c r="AM2259" s="15">
        <f t="shared" si="507"/>
        <v>-1.2569818375265711</v>
      </c>
      <c r="AN2259" s="63">
        <f t="shared" si="524"/>
        <v>11.427189962028823</v>
      </c>
      <c r="AO2259" s="63">
        <f t="shared" si="524"/>
        <v>11.427367754312771</v>
      </c>
      <c r="AP2259" s="63">
        <f t="shared" si="524"/>
        <v>11.428089863368749</v>
      </c>
      <c r="AQ2259" s="63">
        <f t="shared" si="524"/>
        <v>11.431011199874796</v>
      </c>
      <c r="AR2259" s="63">
        <f t="shared" si="524"/>
        <v>11.442647265439536</v>
      </c>
      <c r="AS2259" s="63">
        <f t="shared" si="524"/>
        <v>11.486445582434989</v>
      </c>
      <c r="AT2259" s="63">
        <f t="shared" si="524"/>
        <v>11.626608381821566</v>
      </c>
      <c r="AU2259" s="63">
        <f t="shared" si="508"/>
        <v>11.961094544128683</v>
      </c>
      <c r="AV2259" s="217">
        <f t="shared" si="509"/>
        <v>-1.1469132254240177E-2</v>
      </c>
      <c r="AW2259" s="218">
        <f t="shared" si="510"/>
        <v>-9999</v>
      </c>
      <c r="AX2259" s="219">
        <f t="shared" si="511"/>
        <v>0</v>
      </c>
      <c r="AY2259" s="218">
        <f t="shared" si="512"/>
        <v>-9999</v>
      </c>
      <c r="AZ2259" s="63"/>
      <c r="BA2259" s="15">
        <f t="shared" si="513"/>
        <v>-2.7356411602726298E-3</v>
      </c>
      <c r="BB2259" s="15">
        <f t="shared" si="514"/>
        <v>0.4029668420013125</v>
      </c>
      <c r="BC2259" s="15">
        <f t="shared" si="515"/>
        <v>-0.61751157847624083</v>
      </c>
      <c r="BD2259" s="15">
        <f t="shared" si="516"/>
        <v>-0.10652366954492806</v>
      </c>
      <c r="BE2259" s="15">
        <f t="shared" si="517"/>
        <v>-2.965028905258007</v>
      </c>
      <c r="BF2259" s="15">
        <f t="shared" si="518"/>
        <v>-11.297910949131783</v>
      </c>
      <c r="BG2259" s="63">
        <f t="shared" si="525"/>
        <v>9.7786993762034928</v>
      </c>
      <c r="BH2259" s="63">
        <f t="shared" si="525"/>
        <v>9.7894726175737006</v>
      </c>
      <c r="BI2259" s="63">
        <f t="shared" si="525"/>
        <v>9.7705253791329838</v>
      </c>
      <c r="BJ2259" s="63">
        <f t="shared" si="525"/>
        <v>9.8039400735741484</v>
      </c>
      <c r="BK2259" s="63">
        <f t="shared" si="525"/>
        <v>9.7452814473518927</v>
      </c>
      <c r="BL2259" s="63">
        <f t="shared" si="525"/>
        <v>9.8491703599934741</v>
      </c>
      <c r="BM2259" s="63">
        <f t="shared" si="525"/>
        <v>9.6676216473938421</v>
      </c>
      <c r="BN2259" s="63">
        <f t="shared" si="519"/>
        <v>9.9950024885659339</v>
      </c>
      <c r="BO2259" s="63"/>
      <c r="BP2259" s="63"/>
    </row>
    <row r="2260" spans="27:68" x14ac:dyDescent="0.2">
      <c r="AA2260" s="217">
        <f t="shared" si="498"/>
        <v>-8.7334910939675485E-3</v>
      </c>
      <c r="AB2260" s="218">
        <f t="shared" si="499"/>
        <v>8.7334910939675485E-3</v>
      </c>
      <c r="AC2260" s="218">
        <f t="shared" si="500"/>
        <v>0</v>
      </c>
      <c r="AD2260" s="219">
        <f t="shared" si="501"/>
        <v>0</v>
      </c>
      <c r="AH2260" s="15">
        <f t="shared" si="502"/>
        <v>-2.9058447674383151E-2</v>
      </c>
      <c r="AI2260" s="15">
        <f t="shared" si="503"/>
        <v>0.86784475089518831</v>
      </c>
      <c r="AJ2260" s="15">
        <f t="shared" si="504"/>
        <v>-0.34557801426238927</v>
      </c>
      <c r="AK2260" s="15">
        <f t="shared" si="505"/>
        <v>-0.57281307343954613</v>
      </c>
      <c r="AL2260" s="15">
        <f t="shared" si="506"/>
        <v>-1.797541498954438</v>
      </c>
      <c r="AM2260" s="15">
        <f t="shared" si="507"/>
        <v>-1.2569818375265711</v>
      </c>
      <c r="AN2260" s="63">
        <f t="shared" si="524"/>
        <v>11.427189962028823</v>
      </c>
      <c r="AO2260" s="63">
        <f t="shared" si="524"/>
        <v>11.427367754312771</v>
      </c>
      <c r="AP2260" s="63">
        <f t="shared" si="524"/>
        <v>11.428089863368749</v>
      </c>
      <c r="AQ2260" s="63">
        <f t="shared" si="524"/>
        <v>11.431011199874796</v>
      </c>
      <c r="AR2260" s="63">
        <f t="shared" si="524"/>
        <v>11.442647265439536</v>
      </c>
      <c r="AS2260" s="63">
        <f t="shared" si="524"/>
        <v>11.486445582434989</v>
      </c>
      <c r="AT2260" s="63">
        <f t="shared" si="524"/>
        <v>11.626608381821566</v>
      </c>
      <c r="AU2260" s="63">
        <f t="shared" si="508"/>
        <v>11.961094544128683</v>
      </c>
      <c r="AV2260" s="217">
        <f t="shared" si="509"/>
        <v>-1.1469132254240177E-2</v>
      </c>
      <c r="AW2260" s="218">
        <f t="shared" si="510"/>
        <v>-9999</v>
      </c>
      <c r="AX2260" s="219">
        <f t="shared" si="511"/>
        <v>0</v>
      </c>
      <c r="AY2260" s="218">
        <f t="shared" si="512"/>
        <v>-9999</v>
      </c>
      <c r="AZ2260" s="63"/>
      <c r="BA2260" s="15">
        <f t="shared" si="513"/>
        <v>-2.7356411602726298E-3</v>
      </c>
      <c r="BB2260" s="15">
        <f t="shared" si="514"/>
        <v>0.4029668420013125</v>
      </c>
      <c r="BC2260" s="15">
        <f t="shared" si="515"/>
        <v>-0.61751157847624083</v>
      </c>
      <c r="BD2260" s="15">
        <f t="shared" si="516"/>
        <v>-0.10652366954492806</v>
      </c>
      <c r="BE2260" s="15">
        <f t="shared" si="517"/>
        <v>-2.965028905258007</v>
      </c>
      <c r="BF2260" s="15">
        <f t="shared" si="518"/>
        <v>-11.297910949131783</v>
      </c>
      <c r="BG2260" s="63">
        <f t="shared" si="525"/>
        <v>9.7786993762034928</v>
      </c>
      <c r="BH2260" s="63">
        <f t="shared" si="525"/>
        <v>9.7894726175737006</v>
      </c>
      <c r="BI2260" s="63">
        <f t="shared" si="525"/>
        <v>9.7705253791329838</v>
      </c>
      <c r="BJ2260" s="63">
        <f t="shared" si="525"/>
        <v>9.8039400735741484</v>
      </c>
      <c r="BK2260" s="63">
        <f t="shared" si="525"/>
        <v>9.7452814473518927</v>
      </c>
      <c r="BL2260" s="63">
        <f t="shared" si="525"/>
        <v>9.8491703599934741</v>
      </c>
      <c r="BM2260" s="63">
        <f t="shared" si="525"/>
        <v>9.6676216473938421</v>
      </c>
      <c r="BN2260" s="63">
        <f t="shared" si="519"/>
        <v>9.9950024885659339</v>
      </c>
      <c r="BO2260" s="63"/>
      <c r="BP2260" s="63"/>
    </row>
    <row r="2261" spans="27:68" x14ac:dyDescent="0.2">
      <c r="AA2261" s="217">
        <f t="shared" si="498"/>
        <v>-8.7334910939675485E-3</v>
      </c>
      <c r="AB2261" s="218">
        <f t="shared" si="499"/>
        <v>8.7334910939675485E-3</v>
      </c>
      <c r="AC2261" s="218">
        <f t="shared" si="500"/>
        <v>0</v>
      </c>
      <c r="AD2261" s="219">
        <f t="shared" si="501"/>
        <v>0</v>
      </c>
      <c r="AH2261" s="15">
        <f t="shared" si="502"/>
        <v>-2.9058447674383151E-2</v>
      </c>
      <c r="AI2261" s="15">
        <f t="shared" si="503"/>
        <v>0.86784475089518831</v>
      </c>
      <c r="AJ2261" s="15">
        <f t="shared" si="504"/>
        <v>-0.34557801426238927</v>
      </c>
      <c r="AK2261" s="15">
        <f t="shared" si="505"/>
        <v>-0.57281307343954613</v>
      </c>
      <c r="AL2261" s="15">
        <f t="shared" si="506"/>
        <v>-1.797541498954438</v>
      </c>
      <c r="AM2261" s="15">
        <f t="shared" si="507"/>
        <v>-1.2569818375265711</v>
      </c>
      <c r="AN2261" s="63">
        <f t="shared" ref="AN2261:AT2270" si="526">$AU2261+$AB$7*SIN(AO2261)</f>
        <v>11.427189962028823</v>
      </c>
      <c r="AO2261" s="63">
        <f t="shared" si="526"/>
        <v>11.427367754312771</v>
      </c>
      <c r="AP2261" s="63">
        <f t="shared" si="526"/>
        <v>11.428089863368749</v>
      </c>
      <c r="AQ2261" s="63">
        <f t="shared" si="526"/>
        <v>11.431011199874796</v>
      </c>
      <c r="AR2261" s="63">
        <f t="shared" si="526"/>
        <v>11.442647265439536</v>
      </c>
      <c r="AS2261" s="63">
        <f t="shared" si="526"/>
        <v>11.486445582434989</v>
      </c>
      <c r="AT2261" s="63">
        <f t="shared" si="526"/>
        <v>11.626608381821566</v>
      </c>
      <c r="AU2261" s="63">
        <f t="shared" si="508"/>
        <v>11.961094544128683</v>
      </c>
      <c r="AV2261" s="217">
        <f t="shared" si="509"/>
        <v>-1.1469132254240177E-2</v>
      </c>
      <c r="AW2261" s="218">
        <f t="shared" si="510"/>
        <v>-9999</v>
      </c>
      <c r="AX2261" s="219">
        <f t="shared" si="511"/>
        <v>0</v>
      </c>
      <c r="AY2261" s="218">
        <f t="shared" si="512"/>
        <v>-9999</v>
      </c>
      <c r="AZ2261" s="63"/>
      <c r="BA2261" s="15">
        <f t="shared" si="513"/>
        <v>-2.7356411602726298E-3</v>
      </c>
      <c r="BB2261" s="15">
        <f t="shared" si="514"/>
        <v>0.4029668420013125</v>
      </c>
      <c r="BC2261" s="15">
        <f t="shared" si="515"/>
        <v>-0.61751157847624083</v>
      </c>
      <c r="BD2261" s="15">
        <f t="shared" si="516"/>
        <v>-0.10652366954492806</v>
      </c>
      <c r="BE2261" s="15">
        <f t="shared" si="517"/>
        <v>-2.965028905258007</v>
      </c>
      <c r="BF2261" s="15">
        <f t="shared" si="518"/>
        <v>-11.297910949131783</v>
      </c>
      <c r="BG2261" s="63">
        <f t="shared" ref="BG2261:BM2270" si="527">$BN2261+$BB$7*SIN(BH2261)</f>
        <v>9.7786993762034928</v>
      </c>
      <c r="BH2261" s="63">
        <f t="shared" si="527"/>
        <v>9.7894726175737006</v>
      </c>
      <c r="BI2261" s="63">
        <f t="shared" si="527"/>
        <v>9.7705253791329838</v>
      </c>
      <c r="BJ2261" s="63">
        <f t="shared" si="527"/>
        <v>9.8039400735741484</v>
      </c>
      <c r="BK2261" s="63">
        <f t="shared" si="527"/>
        <v>9.7452814473518927</v>
      </c>
      <c r="BL2261" s="63">
        <f t="shared" si="527"/>
        <v>9.8491703599934741</v>
      </c>
      <c r="BM2261" s="63">
        <f t="shared" si="527"/>
        <v>9.6676216473938421</v>
      </c>
      <c r="BN2261" s="63">
        <f t="shared" si="519"/>
        <v>9.9950024885659339</v>
      </c>
      <c r="BO2261" s="63"/>
      <c r="BP2261" s="63"/>
    </row>
    <row r="2262" spans="27:68" x14ac:dyDescent="0.2">
      <c r="AA2262" s="217">
        <f t="shared" si="498"/>
        <v>-8.7334910939675485E-3</v>
      </c>
      <c r="AB2262" s="218">
        <f t="shared" si="499"/>
        <v>8.7334910939675485E-3</v>
      </c>
      <c r="AC2262" s="218">
        <f t="shared" si="500"/>
        <v>0</v>
      </c>
      <c r="AD2262" s="219">
        <f t="shared" si="501"/>
        <v>0</v>
      </c>
      <c r="AH2262" s="15">
        <f t="shared" si="502"/>
        <v>-2.9058447674383151E-2</v>
      </c>
      <c r="AI2262" s="15">
        <f t="shared" si="503"/>
        <v>0.86784475089518831</v>
      </c>
      <c r="AJ2262" s="15">
        <f t="shared" si="504"/>
        <v>-0.34557801426238927</v>
      </c>
      <c r="AK2262" s="15">
        <f t="shared" si="505"/>
        <v>-0.57281307343954613</v>
      </c>
      <c r="AL2262" s="15">
        <f t="shared" si="506"/>
        <v>-1.797541498954438</v>
      </c>
      <c r="AM2262" s="15">
        <f t="shared" si="507"/>
        <v>-1.2569818375265711</v>
      </c>
      <c r="AN2262" s="63">
        <f t="shared" si="526"/>
        <v>11.427189962028823</v>
      </c>
      <c r="AO2262" s="63">
        <f t="shared" si="526"/>
        <v>11.427367754312771</v>
      </c>
      <c r="AP2262" s="63">
        <f t="shared" si="526"/>
        <v>11.428089863368749</v>
      </c>
      <c r="AQ2262" s="63">
        <f t="shared" si="526"/>
        <v>11.431011199874796</v>
      </c>
      <c r="AR2262" s="63">
        <f t="shared" si="526"/>
        <v>11.442647265439536</v>
      </c>
      <c r="AS2262" s="63">
        <f t="shared" si="526"/>
        <v>11.486445582434989</v>
      </c>
      <c r="AT2262" s="63">
        <f t="shared" si="526"/>
        <v>11.626608381821566</v>
      </c>
      <c r="AU2262" s="63">
        <f t="shared" si="508"/>
        <v>11.961094544128683</v>
      </c>
      <c r="AV2262" s="217">
        <f t="shared" si="509"/>
        <v>-1.1469132254240177E-2</v>
      </c>
      <c r="AW2262" s="218">
        <f t="shared" si="510"/>
        <v>-9999</v>
      </c>
      <c r="AX2262" s="219">
        <f t="shared" si="511"/>
        <v>0</v>
      </c>
      <c r="AY2262" s="218">
        <f t="shared" si="512"/>
        <v>-9999</v>
      </c>
      <c r="AZ2262" s="63"/>
      <c r="BA2262" s="15">
        <f t="shared" si="513"/>
        <v>-2.7356411602726298E-3</v>
      </c>
      <c r="BB2262" s="15">
        <f t="shared" si="514"/>
        <v>0.4029668420013125</v>
      </c>
      <c r="BC2262" s="15">
        <f t="shared" si="515"/>
        <v>-0.61751157847624083</v>
      </c>
      <c r="BD2262" s="15">
        <f t="shared" si="516"/>
        <v>-0.10652366954492806</v>
      </c>
      <c r="BE2262" s="15">
        <f t="shared" si="517"/>
        <v>-2.965028905258007</v>
      </c>
      <c r="BF2262" s="15">
        <f t="shared" si="518"/>
        <v>-11.297910949131783</v>
      </c>
      <c r="BG2262" s="63">
        <f t="shared" si="527"/>
        <v>9.7786993762034928</v>
      </c>
      <c r="BH2262" s="63">
        <f t="shared" si="527"/>
        <v>9.7894726175737006</v>
      </c>
      <c r="BI2262" s="63">
        <f t="shared" si="527"/>
        <v>9.7705253791329838</v>
      </c>
      <c r="BJ2262" s="63">
        <f t="shared" si="527"/>
        <v>9.8039400735741484</v>
      </c>
      <c r="BK2262" s="63">
        <f t="shared" si="527"/>
        <v>9.7452814473518927</v>
      </c>
      <c r="BL2262" s="63">
        <f t="shared" si="527"/>
        <v>9.8491703599934741</v>
      </c>
      <c r="BM2262" s="63">
        <f t="shared" si="527"/>
        <v>9.6676216473938421</v>
      </c>
      <c r="BN2262" s="63">
        <f t="shared" si="519"/>
        <v>9.9950024885659339</v>
      </c>
      <c r="BO2262" s="63"/>
      <c r="BP2262" s="63"/>
    </row>
    <row r="2263" spans="27:68" x14ac:dyDescent="0.2">
      <c r="AA2263" s="217">
        <f t="shared" si="498"/>
        <v>-8.7334910939675485E-3</v>
      </c>
      <c r="AB2263" s="218">
        <f t="shared" si="499"/>
        <v>8.7334910939675485E-3</v>
      </c>
      <c r="AC2263" s="218">
        <f t="shared" si="500"/>
        <v>0</v>
      </c>
      <c r="AD2263" s="219">
        <f t="shared" si="501"/>
        <v>0</v>
      </c>
      <c r="AH2263" s="15">
        <f t="shared" si="502"/>
        <v>-2.9058447674383151E-2</v>
      </c>
      <c r="AI2263" s="15">
        <f t="shared" si="503"/>
        <v>0.86784475089518831</v>
      </c>
      <c r="AJ2263" s="15">
        <f t="shared" si="504"/>
        <v>-0.34557801426238927</v>
      </c>
      <c r="AK2263" s="15">
        <f t="shared" si="505"/>
        <v>-0.57281307343954613</v>
      </c>
      <c r="AL2263" s="15">
        <f t="shared" si="506"/>
        <v>-1.797541498954438</v>
      </c>
      <c r="AM2263" s="15">
        <f t="shared" si="507"/>
        <v>-1.2569818375265711</v>
      </c>
      <c r="AN2263" s="63">
        <f t="shared" si="526"/>
        <v>11.427189962028823</v>
      </c>
      <c r="AO2263" s="63">
        <f t="shared" si="526"/>
        <v>11.427367754312771</v>
      </c>
      <c r="AP2263" s="63">
        <f t="shared" si="526"/>
        <v>11.428089863368749</v>
      </c>
      <c r="AQ2263" s="63">
        <f t="shared" si="526"/>
        <v>11.431011199874796</v>
      </c>
      <c r="AR2263" s="63">
        <f t="shared" si="526"/>
        <v>11.442647265439536</v>
      </c>
      <c r="AS2263" s="63">
        <f t="shared" si="526"/>
        <v>11.486445582434989</v>
      </c>
      <c r="AT2263" s="63">
        <f t="shared" si="526"/>
        <v>11.626608381821566</v>
      </c>
      <c r="AU2263" s="63">
        <f t="shared" si="508"/>
        <v>11.961094544128683</v>
      </c>
      <c r="AV2263" s="217">
        <f t="shared" si="509"/>
        <v>-1.1469132254240177E-2</v>
      </c>
      <c r="AW2263" s="218">
        <f t="shared" si="510"/>
        <v>-9999</v>
      </c>
      <c r="AX2263" s="219">
        <f t="shared" si="511"/>
        <v>0</v>
      </c>
      <c r="AY2263" s="218">
        <f t="shared" si="512"/>
        <v>-9999</v>
      </c>
      <c r="AZ2263" s="63"/>
      <c r="BA2263" s="15">
        <f t="shared" si="513"/>
        <v>-2.7356411602726298E-3</v>
      </c>
      <c r="BB2263" s="15">
        <f t="shared" si="514"/>
        <v>0.4029668420013125</v>
      </c>
      <c r="BC2263" s="15">
        <f t="shared" si="515"/>
        <v>-0.61751157847624083</v>
      </c>
      <c r="BD2263" s="15">
        <f t="shared" si="516"/>
        <v>-0.10652366954492806</v>
      </c>
      <c r="BE2263" s="15">
        <f t="shared" si="517"/>
        <v>-2.965028905258007</v>
      </c>
      <c r="BF2263" s="15">
        <f t="shared" si="518"/>
        <v>-11.297910949131783</v>
      </c>
      <c r="BG2263" s="63">
        <f t="shared" si="527"/>
        <v>9.7786993762034928</v>
      </c>
      <c r="BH2263" s="63">
        <f t="shared" si="527"/>
        <v>9.7894726175737006</v>
      </c>
      <c r="BI2263" s="63">
        <f t="shared" si="527"/>
        <v>9.7705253791329838</v>
      </c>
      <c r="BJ2263" s="63">
        <f t="shared" si="527"/>
        <v>9.8039400735741484</v>
      </c>
      <c r="BK2263" s="63">
        <f t="shared" si="527"/>
        <v>9.7452814473518927</v>
      </c>
      <c r="BL2263" s="63">
        <f t="shared" si="527"/>
        <v>9.8491703599934741</v>
      </c>
      <c r="BM2263" s="63">
        <f t="shared" si="527"/>
        <v>9.6676216473938421</v>
      </c>
      <c r="BN2263" s="63">
        <f t="shared" si="519"/>
        <v>9.9950024885659339</v>
      </c>
      <c r="BO2263" s="63"/>
      <c r="BP2263" s="63"/>
    </row>
    <row r="2264" spans="27:68" x14ac:dyDescent="0.2">
      <c r="AA2264" s="217">
        <f t="shared" si="498"/>
        <v>-8.7334910939675485E-3</v>
      </c>
      <c r="AB2264" s="218">
        <f t="shared" si="499"/>
        <v>8.7334910939675485E-3</v>
      </c>
      <c r="AC2264" s="218">
        <f t="shared" si="500"/>
        <v>0</v>
      </c>
      <c r="AD2264" s="219">
        <f t="shared" si="501"/>
        <v>0</v>
      </c>
      <c r="AH2264" s="15">
        <f t="shared" si="502"/>
        <v>-2.9058447674383151E-2</v>
      </c>
      <c r="AI2264" s="15">
        <f t="shared" si="503"/>
        <v>0.86784475089518831</v>
      </c>
      <c r="AJ2264" s="15">
        <f t="shared" si="504"/>
        <v>-0.34557801426238927</v>
      </c>
      <c r="AK2264" s="15">
        <f t="shared" si="505"/>
        <v>-0.57281307343954613</v>
      </c>
      <c r="AL2264" s="15">
        <f t="shared" si="506"/>
        <v>-1.797541498954438</v>
      </c>
      <c r="AM2264" s="15">
        <f t="shared" si="507"/>
        <v>-1.2569818375265711</v>
      </c>
      <c r="AN2264" s="63">
        <f t="shared" si="526"/>
        <v>11.427189962028823</v>
      </c>
      <c r="AO2264" s="63">
        <f t="shared" si="526"/>
        <v>11.427367754312771</v>
      </c>
      <c r="AP2264" s="63">
        <f t="shared" si="526"/>
        <v>11.428089863368749</v>
      </c>
      <c r="AQ2264" s="63">
        <f t="shared" si="526"/>
        <v>11.431011199874796</v>
      </c>
      <c r="AR2264" s="63">
        <f t="shared" si="526"/>
        <v>11.442647265439536</v>
      </c>
      <c r="AS2264" s="63">
        <f t="shared" si="526"/>
        <v>11.486445582434989</v>
      </c>
      <c r="AT2264" s="63">
        <f t="shared" si="526"/>
        <v>11.626608381821566</v>
      </c>
      <c r="AU2264" s="63">
        <f t="shared" si="508"/>
        <v>11.961094544128683</v>
      </c>
      <c r="AV2264" s="217">
        <f t="shared" si="509"/>
        <v>-1.1469132254240177E-2</v>
      </c>
      <c r="AW2264" s="218">
        <f t="shared" si="510"/>
        <v>-9999</v>
      </c>
      <c r="AX2264" s="219">
        <f t="shared" si="511"/>
        <v>0</v>
      </c>
      <c r="AY2264" s="218">
        <f t="shared" si="512"/>
        <v>-9999</v>
      </c>
      <c r="AZ2264" s="63"/>
      <c r="BA2264" s="15">
        <f t="shared" si="513"/>
        <v>-2.7356411602726298E-3</v>
      </c>
      <c r="BB2264" s="15">
        <f t="shared" si="514"/>
        <v>0.4029668420013125</v>
      </c>
      <c r="BC2264" s="15">
        <f t="shared" si="515"/>
        <v>-0.61751157847624083</v>
      </c>
      <c r="BD2264" s="15">
        <f t="shared" si="516"/>
        <v>-0.10652366954492806</v>
      </c>
      <c r="BE2264" s="15">
        <f t="shared" si="517"/>
        <v>-2.965028905258007</v>
      </c>
      <c r="BF2264" s="15">
        <f t="shared" si="518"/>
        <v>-11.297910949131783</v>
      </c>
      <c r="BG2264" s="63">
        <f t="shared" si="527"/>
        <v>9.7786993762034928</v>
      </c>
      <c r="BH2264" s="63">
        <f t="shared" si="527"/>
        <v>9.7894726175737006</v>
      </c>
      <c r="BI2264" s="63">
        <f t="shared" si="527"/>
        <v>9.7705253791329838</v>
      </c>
      <c r="BJ2264" s="63">
        <f t="shared" si="527"/>
        <v>9.8039400735741484</v>
      </c>
      <c r="BK2264" s="63">
        <f t="shared" si="527"/>
        <v>9.7452814473518927</v>
      </c>
      <c r="BL2264" s="63">
        <f t="shared" si="527"/>
        <v>9.8491703599934741</v>
      </c>
      <c r="BM2264" s="63">
        <f t="shared" si="527"/>
        <v>9.6676216473938421</v>
      </c>
      <c r="BN2264" s="63">
        <f t="shared" si="519"/>
        <v>9.9950024885659339</v>
      </c>
      <c r="BO2264" s="63"/>
      <c r="BP2264" s="63"/>
    </row>
    <row r="2265" spans="27:68" x14ac:dyDescent="0.2">
      <c r="AA2265" s="217">
        <f t="shared" si="498"/>
        <v>-8.7334910939675485E-3</v>
      </c>
      <c r="AB2265" s="218">
        <f t="shared" si="499"/>
        <v>8.7334910939675485E-3</v>
      </c>
      <c r="AC2265" s="218">
        <f t="shared" si="500"/>
        <v>0</v>
      </c>
      <c r="AD2265" s="219">
        <f t="shared" si="501"/>
        <v>0</v>
      </c>
      <c r="AH2265" s="15">
        <f t="shared" si="502"/>
        <v>-2.9058447674383151E-2</v>
      </c>
      <c r="AI2265" s="15">
        <f t="shared" si="503"/>
        <v>0.86784475089518831</v>
      </c>
      <c r="AJ2265" s="15">
        <f t="shared" si="504"/>
        <v>-0.34557801426238927</v>
      </c>
      <c r="AK2265" s="15">
        <f t="shared" si="505"/>
        <v>-0.57281307343954613</v>
      </c>
      <c r="AL2265" s="15">
        <f t="shared" si="506"/>
        <v>-1.797541498954438</v>
      </c>
      <c r="AM2265" s="15">
        <f t="shared" si="507"/>
        <v>-1.2569818375265711</v>
      </c>
      <c r="AN2265" s="63">
        <f t="shared" si="526"/>
        <v>11.427189962028823</v>
      </c>
      <c r="AO2265" s="63">
        <f t="shared" si="526"/>
        <v>11.427367754312771</v>
      </c>
      <c r="AP2265" s="63">
        <f t="shared" si="526"/>
        <v>11.428089863368749</v>
      </c>
      <c r="AQ2265" s="63">
        <f t="shared" si="526"/>
        <v>11.431011199874796</v>
      </c>
      <c r="AR2265" s="63">
        <f t="shared" si="526"/>
        <v>11.442647265439536</v>
      </c>
      <c r="AS2265" s="63">
        <f t="shared" si="526"/>
        <v>11.486445582434989</v>
      </c>
      <c r="AT2265" s="63">
        <f t="shared" si="526"/>
        <v>11.626608381821566</v>
      </c>
      <c r="AU2265" s="63">
        <f t="shared" si="508"/>
        <v>11.961094544128683</v>
      </c>
      <c r="AV2265" s="217">
        <f t="shared" si="509"/>
        <v>-1.1469132254240177E-2</v>
      </c>
      <c r="AW2265" s="218">
        <f t="shared" si="510"/>
        <v>-9999</v>
      </c>
      <c r="AX2265" s="219">
        <f t="shared" si="511"/>
        <v>0</v>
      </c>
      <c r="AY2265" s="218">
        <f t="shared" si="512"/>
        <v>-9999</v>
      </c>
      <c r="AZ2265" s="63"/>
      <c r="BA2265" s="15">
        <f t="shared" si="513"/>
        <v>-2.7356411602726298E-3</v>
      </c>
      <c r="BB2265" s="15">
        <f t="shared" si="514"/>
        <v>0.4029668420013125</v>
      </c>
      <c r="BC2265" s="15">
        <f t="shared" si="515"/>
        <v>-0.61751157847624083</v>
      </c>
      <c r="BD2265" s="15">
        <f t="shared" si="516"/>
        <v>-0.10652366954492806</v>
      </c>
      <c r="BE2265" s="15">
        <f t="shared" si="517"/>
        <v>-2.965028905258007</v>
      </c>
      <c r="BF2265" s="15">
        <f t="shared" si="518"/>
        <v>-11.297910949131783</v>
      </c>
      <c r="BG2265" s="63">
        <f t="shared" si="527"/>
        <v>9.7786993762034928</v>
      </c>
      <c r="BH2265" s="63">
        <f t="shared" si="527"/>
        <v>9.7894726175737006</v>
      </c>
      <c r="BI2265" s="63">
        <f t="shared" si="527"/>
        <v>9.7705253791329838</v>
      </c>
      <c r="BJ2265" s="63">
        <f t="shared" si="527"/>
        <v>9.8039400735741484</v>
      </c>
      <c r="BK2265" s="63">
        <f t="shared" si="527"/>
        <v>9.7452814473518927</v>
      </c>
      <c r="BL2265" s="63">
        <f t="shared" si="527"/>
        <v>9.8491703599934741</v>
      </c>
      <c r="BM2265" s="63">
        <f t="shared" si="527"/>
        <v>9.6676216473938421</v>
      </c>
      <c r="BN2265" s="63">
        <f t="shared" si="519"/>
        <v>9.9950024885659339</v>
      </c>
      <c r="BO2265" s="63"/>
      <c r="BP2265" s="63"/>
    </row>
    <row r="2266" spans="27:68" x14ac:dyDescent="0.2">
      <c r="AA2266" s="217">
        <f t="shared" si="498"/>
        <v>-8.7334910939675485E-3</v>
      </c>
      <c r="AB2266" s="218">
        <f t="shared" si="499"/>
        <v>8.7334910939675485E-3</v>
      </c>
      <c r="AC2266" s="218">
        <f t="shared" si="500"/>
        <v>0</v>
      </c>
      <c r="AD2266" s="219">
        <f t="shared" si="501"/>
        <v>0</v>
      </c>
      <c r="AH2266" s="15">
        <f t="shared" si="502"/>
        <v>-2.9058447674383151E-2</v>
      </c>
      <c r="AI2266" s="15">
        <f t="shared" si="503"/>
        <v>0.86784475089518831</v>
      </c>
      <c r="AJ2266" s="15">
        <f t="shared" si="504"/>
        <v>-0.34557801426238927</v>
      </c>
      <c r="AK2266" s="15">
        <f t="shared" si="505"/>
        <v>-0.57281307343954613</v>
      </c>
      <c r="AL2266" s="15">
        <f t="shared" si="506"/>
        <v>-1.797541498954438</v>
      </c>
      <c r="AM2266" s="15">
        <f t="shared" si="507"/>
        <v>-1.2569818375265711</v>
      </c>
      <c r="AN2266" s="63">
        <f t="shared" si="526"/>
        <v>11.427189962028823</v>
      </c>
      <c r="AO2266" s="63">
        <f t="shared" si="526"/>
        <v>11.427367754312771</v>
      </c>
      <c r="AP2266" s="63">
        <f t="shared" si="526"/>
        <v>11.428089863368749</v>
      </c>
      <c r="AQ2266" s="63">
        <f t="shared" si="526"/>
        <v>11.431011199874796</v>
      </c>
      <c r="AR2266" s="63">
        <f t="shared" si="526"/>
        <v>11.442647265439536</v>
      </c>
      <c r="AS2266" s="63">
        <f t="shared" si="526"/>
        <v>11.486445582434989</v>
      </c>
      <c r="AT2266" s="63">
        <f t="shared" si="526"/>
        <v>11.626608381821566</v>
      </c>
      <c r="AU2266" s="63">
        <f t="shared" si="508"/>
        <v>11.961094544128683</v>
      </c>
      <c r="AV2266" s="217">
        <f t="shared" si="509"/>
        <v>-1.1469132254240177E-2</v>
      </c>
      <c r="AW2266" s="218">
        <f t="shared" si="510"/>
        <v>-9999</v>
      </c>
      <c r="AX2266" s="219">
        <f t="shared" si="511"/>
        <v>0</v>
      </c>
      <c r="AY2266" s="218">
        <f t="shared" si="512"/>
        <v>-9999</v>
      </c>
      <c r="AZ2266" s="63"/>
      <c r="BA2266" s="15">
        <f t="shared" si="513"/>
        <v>-2.7356411602726298E-3</v>
      </c>
      <c r="BB2266" s="15">
        <f t="shared" si="514"/>
        <v>0.4029668420013125</v>
      </c>
      <c r="BC2266" s="15">
        <f t="shared" si="515"/>
        <v>-0.61751157847624083</v>
      </c>
      <c r="BD2266" s="15">
        <f t="shared" si="516"/>
        <v>-0.10652366954492806</v>
      </c>
      <c r="BE2266" s="15">
        <f t="shared" si="517"/>
        <v>-2.965028905258007</v>
      </c>
      <c r="BF2266" s="15">
        <f t="shared" si="518"/>
        <v>-11.297910949131783</v>
      </c>
      <c r="BG2266" s="63">
        <f t="shared" si="527"/>
        <v>9.7786993762034928</v>
      </c>
      <c r="BH2266" s="63">
        <f t="shared" si="527"/>
        <v>9.7894726175737006</v>
      </c>
      <c r="BI2266" s="63">
        <f t="shared" si="527"/>
        <v>9.7705253791329838</v>
      </c>
      <c r="BJ2266" s="63">
        <f t="shared" si="527"/>
        <v>9.8039400735741484</v>
      </c>
      <c r="BK2266" s="63">
        <f t="shared" si="527"/>
        <v>9.7452814473518927</v>
      </c>
      <c r="BL2266" s="63">
        <f t="shared" si="527"/>
        <v>9.8491703599934741</v>
      </c>
      <c r="BM2266" s="63">
        <f t="shared" si="527"/>
        <v>9.6676216473938421</v>
      </c>
      <c r="BN2266" s="63">
        <f t="shared" si="519"/>
        <v>9.9950024885659339</v>
      </c>
      <c r="BO2266" s="63"/>
      <c r="BP2266" s="63"/>
    </row>
    <row r="2267" spans="27:68" x14ac:dyDescent="0.2">
      <c r="AA2267" s="217">
        <f t="shared" si="498"/>
        <v>-8.7334910939675485E-3</v>
      </c>
      <c r="AB2267" s="218">
        <f t="shared" si="499"/>
        <v>8.7334910939675485E-3</v>
      </c>
      <c r="AC2267" s="218">
        <f t="shared" si="500"/>
        <v>0</v>
      </c>
      <c r="AD2267" s="219">
        <f t="shared" si="501"/>
        <v>0</v>
      </c>
      <c r="AH2267" s="15">
        <f t="shared" si="502"/>
        <v>-2.9058447674383151E-2</v>
      </c>
      <c r="AI2267" s="15">
        <f t="shared" si="503"/>
        <v>0.86784475089518831</v>
      </c>
      <c r="AJ2267" s="15">
        <f t="shared" si="504"/>
        <v>-0.34557801426238927</v>
      </c>
      <c r="AK2267" s="15">
        <f t="shared" si="505"/>
        <v>-0.57281307343954613</v>
      </c>
      <c r="AL2267" s="15">
        <f t="shared" si="506"/>
        <v>-1.797541498954438</v>
      </c>
      <c r="AM2267" s="15">
        <f t="shared" si="507"/>
        <v>-1.2569818375265711</v>
      </c>
      <c r="AN2267" s="63">
        <f t="shared" si="526"/>
        <v>11.427189962028823</v>
      </c>
      <c r="AO2267" s="63">
        <f t="shared" si="526"/>
        <v>11.427367754312771</v>
      </c>
      <c r="AP2267" s="63">
        <f t="shared" si="526"/>
        <v>11.428089863368749</v>
      </c>
      <c r="AQ2267" s="63">
        <f t="shared" si="526"/>
        <v>11.431011199874796</v>
      </c>
      <c r="AR2267" s="63">
        <f t="shared" si="526"/>
        <v>11.442647265439536</v>
      </c>
      <c r="AS2267" s="63">
        <f t="shared" si="526"/>
        <v>11.486445582434989</v>
      </c>
      <c r="AT2267" s="63">
        <f t="shared" si="526"/>
        <v>11.626608381821566</v>
      </c>
      <c r="AU2267" s="63">
        <f t="shared" si="508"/>
        <v>11.961094544128683</v>
      </c>
      <c r="AV2267" s="217">
        <f t="shared" si="509"/>
        <v>-1.1469132254240177E-2</v>
      </c>
      <c r="AW2267" s="218">
        <f t="shared" si="510"/>
        <v>-9999</v>
      </c>
      <c r="AX2267" s="219">
        <f t="shared" si="511"/>
        <v>0</v>
      </c>
      <c r="AY2267" s="218">
        <f t="shared" si="512"/>
        <v>-9999</v>
      </c>
      <c r="AZ2267" s="63"/>
      <c r="BA2267" s="15">
        <f t="shared" si="513"/>
        <v>-2.7356411602726298E-3</v>
      </c>
      <c r="BB2267" s="15">
        <f t="shared" si="514"/>
        <v>0.4029668420013125</v>
      </c>
      <c r="BC2267" s="15">
        <f t="shared" si="515"/>
        <v>-0.61751157847624083</v>
      </c>
      <c r="BD2267" s="15">
        <f t="shared" si="516"/>
        <v>-0.10652366954492806</v>
      </c>
      <c r="BE2267" s="15">
        <f t="shared" si="517"/>
        <v>-2.965028905258007</v>
      </c>
      <c r="BF2267" s="15">
        <f t="shared" si="518"/>
        <v>-11.297910949131783</v>
      </c>
      <c r="BG2267" s="63">
        <f t="shared" si="527"/>
        <v>9.7786993762034928</v>
      </c>
      <c r="BH2267" s="63">
        <f t="shared" si="527"/>
        <v>9.7894726175737006</v>
      </c>
      <c r="BI2267" s="63">
        <f t="shared" si="527"/>
        <v>9.7705253791329838</v>
      </c>
      <c r="BJ2267" s="63">
        <f t="shared" si="527"/>
        <v>9.8039400735741484</v>
      </c>
      <c r="BK2267" s="63">
        <f t="shared" si="527"/>
        <v>9.7452814473518927</v>
      </c>
      <c r="BL2267" s="63">
        <f t="shared" si="527"/>
        <v>9.8491703599934741</v>
      </c>
      <c r="BM2267" s="63">
        <f t="shared" si="527"/>
        <v>9.6676216473938421</v>
      </c>
      <c r="BN2267" s="63">
        <f t="shared" si="519"/>
        <v>9.9950024885659339</v>
      </c>
      <c r="BO2267" s="63"/>
      <c r="BP2267" s="63"/>
    </row>
    <row r="2268" spans="27:68" x14ac:dyDescent="0.2">
      <c r="AA2268" s="217">
        <f t="shared" si="498"/>
        <v>-8.7334910939675485E-3</v>
      </c>
      <c r="AB2268" s="218">
        <f t="shared" si="499"/>
        <v>8.7334910939675485E-3</v>
      </c>
      <c r="AC2268" s="218">
        <f t="shared" si="500"/>
        <v>0</v>
      </c>
      <c r="AD2268" s="219">
        <f t="shared" si="501"/>
        <v>0</v>
      </c>
      <c r="AH2268" s="15">
        <f t="shared" si="502"/>
        <v>-2.9058447674383151E-2</v>
      </c>
      <c r="AI2268" s="15">
        <f t="shared" si="503"/>
        <v>0.86784475089518831</v>
      </c>
      <c r="AJ2268" s="15">
        <f t="shared" si="504"/>
        <v>-0.34557801426238927</v>
      </c>
      <c r="AK2268" s="15">
        <f t="shared" si="505"/>
        <v>-0.57281307343954613</v>
      </c>
      <c r="AL2268" s="15">
        <f t="shared" si="506"/>
        <v>-1.797541498954438</v>
      </c>
      <c r="AM2268" s="15">
        <f t="shared" si="507"/>
        <v>-1.2569818375265711</v>
      </c>
      <c r="AN2268" s="63">
        <f t="shared" si="526"/>
        <v>11.427189962028823</v>
      </c>
      <c r="AO2268" s="63">
        <f t="shared" si="526"/>
        <v>11.427367754312771</v>
      </c>
      <c r="AP2268" s="63">
        <f t="shared" si="526"/>
        <v>11.428089863368749</v>
      </c>
      <c r="AQ2268" s="63">
        <f t="shared" si="526"/>
        <v>11.431011199874796</v>
      </c>
      <c r="AR2268" s="63">
        <f t="shared" si="526"/>
        <v>11.442647265439536</v>
      </c>
      <c r="AS2268" s="63">
        <f t="shared" si="526"/>
        <v>11.486445582434989</v>
      </c>
      <c r="AT2268" s="63">
        <f t="shared" si="526"/>
        <v>11.626608381821566</v>
      </c>
      <c r="AU2268" s="63">
        <f t="shared" si="508"/>
        <v>11.961094544128683</v>
      </c>
      <c r="AV2268" s="217">
        <f t="shared" si="509"/>
        <v>-1.1469132254240177E-2</v>
      </c>
      <c r="AW2268" s="218">
        <f t="shared" si="510"/>
        <v>-9999</v>
      </c>
      <c r="AX2268" s="219">
        <f t="shared" si="511"/>
        <v>0</v>
      </c>
      <c r="AY2268" s="218">
        <f t="shared" si="512"/>
        <v>-9999</v>
      </c>
      <c r="AZ2268" s="63"/>
      <c r="BA2268" s="15">
        <f t="shared" si="513"/>
        <v>-2.7356411602726298E-3</v>
      </c>
      <c r="BB2268" s="15">
        <f t="shared" si="514"/>
        <v>0.4029668420013125</v>
      </c>
      <c r="BC2268" s="15">
        <f t="shared" si="515"/>
        <v>-0.61751157847624083</v>
      </c>
      <c r="BD2268" s="15">
        <f t="shared" si="516"/>
        <v>-0.10652366954492806</v>
      </c>
      <c r="BE2268" s="15">
        <f t="shared" si="517"/>
        <v>-2.965028905258007</v>
      </c>
      <c r="BF2268" s="15">
        <f t="shared" si="518"/>
        <v>-11.297910949131783</v>
      </c>
      <c r="BG2268" s="63">
        <f t="shared" si="527"/>
        <v>9.7786993762034928</v>
      </c>
      <c r="BH2268" s="63">
        <f t="shared" si="527"/>
        <v>9.7894726175737006</v>
      </c>
      <c r="BI2268" s="63">
        <f t="shared" si="527"/>
        <v>9.7705253791329838</v>
      </c>
      <c r="BJ2268" s="63">
        <f t="shared" si="527"/>
        <v>9.8039400735741484</v>
      </c>
      <c r="BK2268" s="63">
        <f t="shared" si="527"/>
        <v>9.7452814473518927</v>
      </c>
      <c r="BL2268" s="63">
        <f t="shared" si="527"/>
        <v>9.8491703599934741</v>
      </c>
      <c r="BM2268" s="63">
        <f t="shared" si="527"/>
        <v>9.6676216473938421</v>
      </c>
      <c r="BN2268" s="63">
        <f t="shared" si="519"/>
        <v>9.9950024885659339</v>
      </c>
      <c r="BO2268" s="63"/>
      <c r="BP2268" s="63"/>
    </row>
    <row r="2269" spans="27:68" x14ac:dyDescent="0.2">
      <c r="AA2269" s="217">
        <f t="shared" si="498"/>
        <v>-8.7334910939675485E-3</v>
      </c>
      <c r="AB2269" s="218">
        <f t="shared" si="499"/>
        <v>8.7334910939675485E-3</v>
      </c>
      <c r="AC2269" s="218">
        <f t="shared" si="500"/>
        <v>0</v>
      </c>
      <c r="AD2269" s="219">
        <f t="shared" si="501"/>
        <v>0</v>
      </c>
      <c r="AH2269" s="15">
        <f t="shared" si="502"/>
        <v>-2.9058447674383151E-2</v>
      </c>
      <c r="AI2269" s="15">
        <f t="shared" si="503"/>
        <v>0.86784475089518831</v>
      </c>
      <c r="AJ2269" s="15">
        <f t="shared" si="504"/>
        <v>-0.34557801426238927</v>
      </c>
      <c r="AK2269" s="15">
        <f t="shared" si="505"/>
        <v>-0.57281307343954613</v>
      </c>
      <c r="AL2269" s="15">
        <f t="shared" si="506"/>
        <v>-1.797541498954438</v>
      </c>
      <c r="AM2269" s="15">
        <f t="shared" si="507"/>
        <v>-1.2569818375265711</v>
      </c>
      <c r="AN2269" s="63">
        <f t="shared" si="526"/>
        <v>11.427189962028823</v>
      </c>
      <c r="AO2269" s="63">
        <f t="shared" si="526"/>
        <v>11.427367754312771</v>
      </c>
      <c r="AP2269" s="63">
        <f t="shared" si="526"/>
        <v>11.428089863368749</v>
      </c>
      <c r="AQ2269" s="63">
        <f t="shared" si="526"/>
        <v>11.431011199874796</v>
      </c>
      <c r="AR2269" s="63">
        <f t="shared" si="526"/>
        <v>11.442647265439536</v>
      </c>
      <c r="AS2269" s="63">
        <f t="shared" si="526"/>
        <v>11.486445582434989</v>
      </c>
      <c r="AT2269" s="63">
        <f t="shared" si="526"/>
        <v>11.626608381821566</v>
      </c>
      <c r="AU2269" s="63">
        <f t="shared" si="508"/>
        <v>11.961094544128683</v>
      </c>
      <c r="AV2269" s="217">
        <f t="shared" si="509"/>
        <v>-1.1469132254240177E-2</v>
      </c>
      <c r="AW2269" s="218">
        <f t="shared" si="510"/>
        <v>-9999</v>
      </c>
      <c r="AX2269" s="219">
        <f t="shared" si="511"/>
        <v>0</v>
      </c>
      <c r="AY2269" s="218">
        <f t="shared" si="512"/>
        <v>-9999</v>
      </c>
      <c r="AZ2269" s="63"/>
      <c r="BA2269" s="15">
        <f t="shared" si="513"/>
        <v>-2.7356411602726298E-3</v>
      </c>
      <c r="BB2269" s="15">
        <f t="shared" si="514"/>
        <v>0.4029668420013125</v>
      </c>
      <c r="BC2269" s="15">
        <f t="shared" si="515"/>
        <v>-0.61751157847624083</v>
      </c>
      <c r="BD2269" s="15">
        <f t="shared" si="516"/>
        <v>-0.10652366954492806</v>
      </c>
      <c r="BE2269" s="15">
        <f t="shared" si="517"/>
        <v>-2.965028905258007</v>
      </c>
      <c r="BF2269" s="15">
        <f t="shared" si="518"/>
        <v>-11.297910949131783</v>
      </c>
      <c r="BG2269" s="63">
        <f t="shared" si="527"/>
        <v>9.7786993762034928</v>
      </c>
      <c r="BH2269" s="63">
        <f t="shared" si="527"/>
        <v>9.7894726175737006</v>
      </c>
      <c r="BI2269" s="63">
        <f t="shared" si="527"/>
        <v>9.7705253791329838</v>
      </c>
      <c r="BJ2269" s="63">
        <f t="shared" si="527"/>
        <v>9.8039400735741484</v>
      </c>
      <c r="BK2269" s="63">
        <f t="shared" si="527"/>
        <v>9.7452814473518927</v>
      </c>
      <c r="BL2269" s="63">
        <f t="shared" si="527"/>
        <v>9.8491703599934741</v>
      </c>
      <c r="BM2269" s="63">
        <f t="shared" si="527"/>
        <v>9.6676216473938421</v>
      </c>
      <c r="BN2269" s="63">
        <f t="shared" si="519"/>
        <v>9.9950024885659339</v>
      </c>
      <c r="BO2269" s="63"/>
      <c r="BP2269" s="63"/>
    </row>
    <row r="2270" spans="27:68" x14ac:dyDescent="0.2">
      <c r="AA2270" s="217">
        <f t="shared" si="498"/>
        <v>-8.7334910939675485E-3</v>
      </c>
      <c r="AB2270" s="218">
        <f t="shared" si="499"/>
        <v>8.7334910939675485E-3</v>
      </c>
      <c r="AC2270" s="218">
        <f t="shared" si="500"/>
        <v>0</v>
      </c>
      <c r="AD2270" s="219">
        <f t="shared" si="501"/>
        <v>0</v>
      </c>
      <c r="AH2270" s="15">
        <f t="shared" si="502"/>
        <v>-2.9058447674383151E-2</v>
      </c>
      <c r="AI2270" s="15">
        <f t="shared" si="503"/>
        <v>0.86784475089518831</v>
      </c>
      <c r="AJ2270" s="15">
        <f t="shared" si="504"/>
        <v>-0.34557801426238927</v>
      </c>
      <c r="AK2270" s="15">
        <f t="shared" si="505"/>
        <v>-0.57281307343954613</v>
      </c>
      <c r="AL2270" s="15">
        <f t="shared" si="506"/>
        <v>-1.797541498954438</v>
      </c>
      <c r="AM2270" s="15">
        <f t="shared" si="507"/>
        <v>-1.2569818375265711</v>
      </c>
      <c r="AN2270" s="63">
        <f t="shared" si="526"/>
        <v>11.427189962028823</v>
      </c>
      <c r="AO2270" s="63">
        <f t="shared" si="526"/>
        <v>11.427367754312771</v>
      </c>
      <c r="AP2270" s="63">
        <f t="shared" si="526"/>
        <v>11.428089863368749</v>
      </c>
      <c r="AQ2270" s="63">
        <f t="shared" si="526"/>
        <v>11.431011199874796</v>
      </c>
      <c r="AR2270" s="63">
        <f t="shared" si="526"/>
        <v>11.442647265439536</v>
      </c>
      <c r="AS2270" s="63">
        <f t="shared" si="526"/>
        <v>11.486445582434989</v>
      </c>
      <c r="AT2270" s="63">
        <f t="shared" si="526"/>
        <v>11.626608381821566</v>
      </c>
      <c r="AU2270" s="63">
        <f t="shared" si="508"/>
        <v>11.961094544128683</v>
      </c>
      <c r="AV2270" s="217">
        <f t="shared" si="509"/>
        <v>-1.1469132254240177E-2</v>
      </c>
      <c r="AW2270" s="218">
        <f t="shared" si="510"/>
        <v>-9999</v>
      </c>
      <c r="AX2270" s="219">
        <f t="shared" si="511"/>
        <v>0</v>
      </c>
      <c r="AY2270" s="218">
        <f t="shared" si="512"/>
        <v>-9999</v>
      </c>
      <c r="AZ2270" s="63"/>
      <c r="BA2270" s="15">
        <f t="shared" si="513"/>
        <v>-2.7356411602726298E-3</v>
      </c>
      <c r="BB2270" s="15">
        <f t="shared" si="514"/>
        <v>0.4029668420013125</v>
      </c>
      <c r="BC2270" s="15">
        <f t="shared" si="515"/>
        <v>-0.61751157847624083</v>
      </c>
      <c r="BD2270" s="15">
        <f t="shared" si="516"/>
        <v>-0.10652366954492806</v>
      </c>
      <c r="BE2270" s="15">
        <f t="shared" si="517"/>
        <v>-2.965028905258007</v>
      </c>
      <c r="BF2270" s="15">
        <f t="shared" si="518"/>
        <v>-11.297910949131783</v>
      </c>
      <c r="BG2270" s="63">
        <f t="shared" si="527"/>
        <v>9.7786993762034928</v>
      </c>
      <c r="BH2270" s="63">
        <f t="shared" si="527"/>
        <v>9.7894726175737006</v>
      </c>
      <c r="BI2270" s="63">
        <f t="shared" si="527"/>
        <v>9.7705253791329838</v>
      </c>
      <c r="BJ2270" s="63">
        <f t="shared" si="527"/>
        <v>9.8039400735741484</v>
      </c>
      <c r="BK2270" s="63">
        <f t="shared" si="527"/>
        <v>9.7452814473518927</v>
      </c>
      <c r="BL2270" s="63">
        <f t="shared" si="527"/>
        <v>9.8491703599934741</v>
      </c>
      <c r="BM2270" s="63">
        <f t="shared" si="527"/>
        <v>9.6676216473938421</v>
      </c>
      <c r="BN2270" s="63">
        <f t="shared" si="519"/>
        <v>9.9950024885659339</v>
      </c>
      <c r="BO2270" s="63"/>
      <c r="BP2270" s="63"/>
    </row>
    <row r="2271" spans="27:68" x14ac:dyDescent="0.2">
      <c r="AA2271" s="217">
        <f t="shared" si="498"/>
        <v>-8.7334910939675485E-3</v>
      </c>
      <c r="AB2271" s="218">
        <f t="shared" si="499"/>
        <v>8.7334910939675485E-3</v>
      </c>
      <c r="AC2271" s="218">
        <f t="shared" si="500"/>
        <v>0</v>
      </c>
      <c r="AD2271" s="219">
        <f t="shared" si="501"/>
        <v>0</v>
      </c>
      <c r="AH2271" s="15">
        <f t="shared" si="502"/>
        <v>-2.9058447674383151E-2</v>
      </c>
      <c r="AI2271" s="15">
        <f t="shared" si="503"/>
        <v>0.86784475089518831</v>
      </c>
      <c r="AJ2271" s="15">
        <f t="shared" si="504"/>
        <v>-0.34557801426238927</v>
      </c>
      <c r="AK2271" s="15">
        <f t="shared" si="505"/>
        <v>-0.57281307343954613</v>
      </c>
      <c r="AL2271" s="15">
        <f t="shared" si="506"/>
        <v>-1.797541498954438</v>
      </c>
      <c r="AM2271" s="15">
        <f t="shared" si="507"/>
        <v>-1.2569818375265711</v>
      </c>
      <c r="AN2271" s="63">
        <f t="shared" ref="AN2271:AT2280" si="528">$AU2271+$AB$7*SIN(AO2271)</f>
        <v>11.427189962028823</v>
      </c>
      <c r="AO2271" s="63">
        <f t="shared" si="528"/>
        <v>11.427367754312771</v>
      </c>
      <c r="AP2271" s="63">
        <f t="shared" si="528"/>
        <v>11.428089863368749</v>
      </c>
      <c r="AQ2271" s="63">
        <f t="shared" si="528"/>
        <v>11.431011199874796</v>
      </c>
      <c r="AR2271" s="63">
        <f t="shared" si="528"/>
        <v>11.442647265439536</v>
      </c>
      <c r="AS2271" s="63">
        <f t="shared" si="528"/>
        <v>11.486445582434989</v>
      </c>
      <c r="AT2271" s="63">
        <f t="shared" si="528"/>
        <v>11.626608381821566</v>
      </c>
      <c r="AU2271" s="63">
        <f t="shared" si="508"/>
        <v>11.961094544128683</v>
      </c>
      <c r="AV2271" s="217">
        <f t="shared" si="509"/>
        <v>-1.1469132254240177E-2</v>
      </c>
      <c r="AW2271" s="218">
        <f t="shared" si="510"/>
        <v>-9999</v>
      </c>
      <c r="AX2271" s="219">
        <f t="shared" si="511"/>
        <v>0</v>
      </c>
      <c r="AY2271" s="218">
        <f t="shared" si="512"/>
        <v>-9999</v>
      </c>
      <c r="AZ2271" s="63"/>
      <c r="BA2271" s="15">
        <f t="shared" si="513"/>
        <v>-2.7356411602726298E-3</v>
      </c>
      <c r="BB2271" s="15">
        <f t="shared" si="514"/>
        <v>0.4029668420013125</v>
      </c>
      <c r="BC2271" s="15">
        <f t="shared" si="515"/>
        <v>-0.61751157847624083</v>
      </c>
      <c r="BD2271" s="15">
        <f t="shared" si="516"/>
        <v>-0.10652366954492806</v>
      </c>
      <c r="BE2271" s="15">
        <f t="shared" si="517"/>
        <v>-2.965028905258007</v>
      </c>
      <c r="BF2271" s="15">
        <f t="shared" si="518"/>
        <v>-11.297910949131783</v>
      </c>
      <c r="BG2271" s="63">
        <f t="shared" ref="BG2271:BM2280" si="529">$BN2271+$BB$7*SIN(BH2271)</f>
        <v>9.7786993762034928</v>
      </c>
      <c r="BH2271" s="63">
        <f t="shared" si="529"/>
        <v>9.7894726175737006</v>
      </c>
      <c r="BI2271" s="63">
        <f t="shared" si="529"/>
        <v>9.7705253791329838</v>
      </c>
      <c r="BJ2271" s="63">
        <f t="shared" si="529"/>
        <v>9.8039400735741484</v>
      </c>
      <c r="BK2271" s="63">
        <f t="shared" si="529"/>
        <v>9.7452814473518927</v>
      </c>
      <c r="BL2271" s="63">
        <f t="shared" si="529"/>
        <v>9.8491703599934741</v>
      </c>
      <c r="BM2271" s="63">
        <f t="shared" si="529"/>
        <v>9.6676216473938421</v>
      </c>
      <c r="BN2271" s="63">
        <f t="shared" si="519"/>
        <v>9.9950024885659339</v>
      </c>
      <c r="BO2271" s="63"/>
      <c r="BP2271" s="63"/>
    </row>
    <row r="2272" spans="27:68" x14ac:dyDescent="0.2">
      <c r="AA2272" s="217">
        <f t="shared" si="498"/>
        <v>-8.7334910939675485E-3</v>
      </c>
      <c r="AB2272" s="218">
        <f t="shared" si="499"/>
        <v>8.7334910939675485E-3</v>
      </c>
      <c r="AC2272" s="218">
        <f t="shared" si="500"/>
        <v>0</v>
      </c>
      <c r="AD2272" s="219">
        <f t="shared" si="501"/>
        <v>0</v>
      </c>
      <c r="AH2272" s="15">
        <f t="shared" si="502"/>
        <v>-2.9058447674383151E-2</v>
      </c>
      <c r="AI2272" s="15">
        <f t="shared" si="503"/>
        <v>0.86784475089518831</v>
      </c>
      <c r="AJ2272" s="15">
        <f t="shared" si="504"/>
        <v>-0.34557801426238927</v>
      </c>
      <c r="AK2272" s="15">
        <f t="shared" si="505"/>
        <v>-0.57281307343954613</v>
      </c>
      <c r="AL2272" s="15">
        <f t="shared" si="506"/>
        <v>-1.797541498954438</v>
      </c>
      <c r="AM2272" s="15">
        <f t="shared" si="507"/>
        <v>-1.2569818375265711</v>
      </c>
      <c r="AN2272" s="63">
        <f t="shared" si="528"/>
        <v>11.427189962028823</v>
      </c>
      <c r="AO2272" s="63">
        <f t="shared" si="528"/>
        <v>11.427367754312771</v>
      </c>
      <c r="AP2272" s="63">
        <f t="shared" si="528"/>
        <v>11.428089863368749</v>
      </c>
      <c r="AQ2272" s="63">
        <f t="shared" si="528"/>
        <v>11.431011199874796</v>
      </c>
      <c r="AR2272" s="63">
        <f t="shared" si="528"/>
        <v>11.442647265439536</v>
      </c>
      <c r="AS2272" s="63">
        <f t="shared" si="528"/>
        <v>11.486445582434989</v>
      </c>
      <c r="AT2272" s="63">
        <f t="shared" si="528"/>
        <v>11.626608381821566</v>
      </c>
      <c r="AU2272" s="63">
        <f t="shared" si="508"/>
        <v>11.961094544128683</v>
      </c>
      <c r="AV2272" s="217">
        <f t="shared" si="509"/>
        <v>-1.1469132254240177E-2</v>
      </c>
      <c r="AW2272" s="218">
        <f t="shared" si="510"/>
        <v>-9999</v>
      </c>
      <c r="AX2272" s="219">
        <f t="shared" si="511"/>
        <v>0</v>
      </c>
      <c r="AY2272" s="218">
        <f t="shared" si="512"/>
        <v>-9999</v>
      </c>
      <c r="AZ2272" s="63"/>
      <c r="BA2272" s="15">
        <f t="shared" si="513"/>
        <v>-2.7356411602726298E-3</v>
      </c>
      <c r="BB2272" s="15">
        <f t="shared" si="514"/>
        <v>0.4029668420013125</v>
      </c>
      <c r="BC2272" s="15">
        <f t="shared" si="515"/>
        <v>-0.61751157847624083</v>
      </c>
      <c r="BD2272" s="15">
        <f t="shared" si="516"/>
        <v>-0.10652366954492806</v>
      </c>
      <c r="BE2272" s="15">
        <f t="shared" si="517"/>
        <v>-2.965028905258007</v>
      </c>
      <c r="BF2272" s="15">
        <f t="shared" si="518"/>
        <v>-11.297910949131783</v>
      </c>
      <c r="BG2272" s="63">
        <f t="shared" si="529"/>
        <v>9.7786993762034928</v>
      </c>
      <c r="BH2272" s="63">
        <f t="shared" si="529"/>
        <v>9.7894726175737006</v>
      </c>
      <c r="BI2272" s="63">
        <f t="shared" si="529"/>
        <v>9.7705253791329838</v>
      </c>
      <c r="BJ2272" s="63">
        <f t="shared" si="529"/>
        <v>9.8039400735741484</v>
      </c>
      <c r="BK2272" s="63">
        <f t="shared" si="529"/>
        <v>9.7452814473518927</v>
      </c>
      <c r="BL2272" s="63">
        <f t="shared" si="529"/>
        <v>9.8491703599934741</v>
      </c>
      <c r="BM2272" s="63">
        <f t="shared" si="529"/>
        <v>9.6676216473938421</v>
      </c>
      <c r="BN2272" s="63">
        <f t="shared" si="519"/>
        <v>9.9950024885659339</v>
      </c>
      <c r="BO2272" s="63"/>
      <c r="BP2272" s="63"/>
    </row>
    <row r="2273" spans="27:68" x14ac:dyDescent="0.2">
      <c r="AA2273" s="217">
        <f t="shared" si="498"/>
        <v>-8.7334910939675485E-3</v>
      </c>
      <c r="AB2273" s="218">
        <f t="shared" si="499"/>
        <v>8.7334910939675485E-3</v>
      </c>
      <c r="AC2273" s="218">
        <f t="shared" si="500"/>
        <v>0</v>
      </c>
      <c r="AD2273" s="219">
        <f t="shared" si="501"/>
        <v>0</v>
      </c>
      <c r="AH2273" s="15">
        <f t="shared" si="502"/>
        <v>-2.9058447674383151E-2</v>
      </c>
      <c r="AI2273" s="15">
        <f t="shared" si="503"/>
        <v>0.86784475089518831</v>
      </c>
      <c r="AJ2273" s="15">
        <f t="shared" si="504"/>
        <v>-0.34557801426238927</v>
      </c>
      <c r="AK2273" s="15">
        <f t="shared" si="505"/>
        <v>-0.57281307343954613</v>
      </c>
      <c r="AL2273" s="15">
        <f t="shared" si="506"/>
        <v>-1.797541498954438</v>
      </c>
      <c r="AM2273" s="15">
        <f t="shared" si="507"/>
        <v>-1.2569818375265711</v>
      </c>
      <c r="AN2273" s="63">
        <f t="shared" si="528"/>
        <v>11.427189962028823</v>
      </c>
      <c r="AO2273" s="63">
        <f t="shared" si="528"/>
        <v>11.427367754312771</v>
      </c>
      <c r="AP2273" s="63">
        <f t="shared" si="528"/>
        <v>11.428089863368749</v>
      </c>
      <c r="AQ2273" s="63">
        <f t="shared" si="528"/>
        <v>11.431011199874796</v>
      </c>
      <c r="AR2273" s="63">
        <f t="shared" si="528"/>
        <v>11.442647265439536</v>
      </c>
      <c r="AS2273" s="63">
        <f t="shared" si="528"/>
        <v>11.486445582434989</v>
      </c>
      <c r="AT2273" s="63">
        <f t="shared" si="528"/>
        <v>11.626608381821566</v>
      </c>
      <c r="AU2273" s="63">
        <f t="shared" si="508"/>
        <v>11.961094544128683</v>
      </c>
      <c r="AV2273" s="217">
        <f t="shared" si="509"/>
        <v>-1.1469132254240177E-2</v>
      </c>
      <c r="AW2273" s="218">
        <f t="shared" si="510"/>
        <v>-9999</v>
      </c>
      <c r="AX2273" s="219">
        <f t="shared" si="511"/>
        <v>0</v>
      </c>
      <c r="AY2273" s="218">
        <f t="shared" si="512"/>
        <v>-9999</v>
      </c>
      <c r="AZ2273" s="63"/>
      <c r="BA2273" s="15">
        <f t="shared" si="513"/>
        <v>-2.7356411602726298E-3</v>
      </c>
      <c r="BB2273" s="15">
        <f t="shared" si="514"/>
        <v>0.4029668420013125</v>
      </c>
      <c r="BC2273" s="15">
        <f t="shared" si="515"/>
        <v>-0.61751157847624083</v>
      </c>
      <c r="BD2273" s="15">
        <f t="shared" si="516"/>
        <v>-0.10652366954492806</v>
      </c>
      <c r="BE2273" s="15">
        <f t="shared" si="517"/>
        <v>-2.965028905258007</v>
      </c>
      <c r="BF2273" s="15">
        <f t="shared" si="518"/>
        <v>-11.297910949131783</v>
      </c>
      <c r="BG2273" s="63">
        <f t="shared" si="529"/>
        <v>9.7786993762034928</v>
      </c>
      <c r="BH2273" s="63">
        <f t="shared" si="529"/>
        <v>9.7894726175737006</v>
      </c>
      <c r="BI2273" s="63">
        <f t="shared" si="529"/>
        <v>9.7705253791329838</v>
      </c>
      <c r="BJ2273" s="63">
        <f t="shared" si="529"/>
        <v>9.8039400735741484</v>
      </c>
      <c r="BK2273" s="63">
        <f t="shared" si="529"/>
        <v>9.7452814473518927</v>
      </c>
      <c r="BL2273" s="63">
        <f t="shared" si="529"/>
        <v>9.8491703599934741</v>
      </c>
      <c r="BM2273" s="63">
        <f t="shared" si="529"/>
        <v>9.6676216473938421</v>
      </c>
      <c r="BN2273" s="63">
        <f t="shared" si="519"/>
        <v>9.9950024885659339</v>
      </c>
      <c r="BO2273" s="63"/>
      <c r="BP2273" s="63"/>
    </row>
    <row r="2274" spans="27:68" x14ac:dyDescent="0.2">
      <c r="AA2274" s="217">
        <f t="shared" si="498"/>
        <v>-8.7334910939675485E-3</v>
      </c>
      <c r="AB2274" s="218">
        <f t="shared" si="499"/>
        <v>8.7334910939675485E-3</v>
      </c>
      <c r="AC2274" s="218">
        <f t="shared" si="500"/>
        <v>0</v>
      </c>
      <c r="AD2274" s="219">
        <f t="shared" si="501"/>
        <v>0</v>
      </c>
      <c r="AH2274" s="15">
        <f t="shared" si="502"/>
        <v>-2.9058447674383151E-2</v>
      </c>
      <c r="AI2274" s="15">
        <f t="shared" si="503"/>
        <v>0.86784475089518831</v>
      </c>
      <c r="AJ2274" s="15">
        <f t="shared" si="504"/>
        <v>-0.34557801426238927</v>
      </c>
      <c r="AK2274" s="15">
        <f t="shared" si="505"/>
        <v>-0.57281307343954613</v>
      </c>
      <c r="AL2274" s="15">
        <f t="shared" si="506"/>
        <v>-1.797541498954438</v>
      </c>
      <c r="AM2274" s="15">
        <f t="shared" si="507"/>
        <v>-1.2569818375265711</v>
      </c>
      <c r="AN2274" s="63">
        <f t="shared" si="528"/>
        <v>11.427189962028823</v>
      </c>
      <c r="AO2274" s="63">
        <f t="shared" si="528"/>
        <v>11.427367754312771</v>
      </c>
      <c r="AP2274" s="63">
        <f t="shared" si="528"/>
        <v>11.428089863368749</v>
      </c>
      <c r="AQ2274" s="63">
        <f t="shared" si="528"/>
        <v>11.431011199874796</v>
      </c>
      <c r="AR2274" s="63">
        <f t="shared" si="528"/>
        <v>11.442647265439536</v>
      </c>
      <c r="AS2274" s="63">
        <f t="shared" si="528"/>
        <v>11.486445582434989</v>
      </c>
      <c r="AT2274" s="63">
        <f t="shared" si="528"/>
        <v>11.626608381821566</v>
      </c>
      <c r="AU2274" s="63">
        <f t="shared" si="508"/>
        <v>11.961094544128683</v>
      </c>
      <c r="AV2274" s="217">
        <f t="shared" si="509"/>
        <v>-1.1469132254240177E-2</v>
      </c>
      <c r="AW2274" s="218">
        <f t="shared" si="510"/>
        <v>-9999</v>
      </c>
      <c r="AX2274" s="219">
        <f t="shared" si="511"/>
        <v>0</v>
      </c>
      <c r="AY2274" s="218">
        <f t="shared" si="512"/>
        <v>-9999</v>
      </c>
      <c r="AZ2274" s="63"/>
      <c r="BA2274" s="15">
        <f t="shared" si="513"/>
        <v>-2.7356411602726298E-3</v>
      </c>
      <c r="BB2274" s="15">
        <f t="shared" si="514"/>
        <v>0.4029668420013125</v>
      </c>
      <c r="BC2274" s="15">
        <f t="shared" si="515"/>
        <v>-0.61751157847624083</v>
      </c>
      <c r="BD2274" s="15">
        <f t="shared" si="516"/>
        <v>-0.10652366954492806</v>
      </c>
      <c r="BE2274" s="15">
        <f t="shared" si="517"/>
        <v>-2.965028905258007</v>
      </c>
      <c r="BF2274" s="15">
        <f t="shared" si="518"/>
        <v>-11.297910949131783</v>
      </c>
      <c r="BG2274" s="63">
        <f t="shared" si="529"/>
        <v>9.7786993762034928</v>
      </c>
      <c r="BH2274" s="63">
        <f t="shared" si="529"/>
        <v>9.7894726175737006</v>
      </c>
      <c r="BI2274" s="63">
        <f t="shared" si="529"/>
        <v>9.7705253791329838</v>
      </c>
      <c r="BJ2274" s="63">
        <f t="shared" si="529"/>
        <v>9.8039400735741484</v>
      </c>
      <c r="BK2274" s="63">
        <f t="shared" si="529"/>
        <v>9.7452814473518927</v>
      </c>
      <c r="BL2274" s="63">
        <f t="shared" si="529"/>
        <v>9.8491703599934741</v>
      </c>
      <c r="BM2274" s="63">
        <f t="shared" si="529"/>
        <v>9.6676216473938421</v>
      </c>
      <c r="BN2274" s="63">
        <f t="shared" si="519"/>
        <v>9.9950024885659339</v>
      </c>
      <c r="BO2274" s="63"/>
      <c r="BP2274" s="63"/>
    </row>
    <row r="2275" spans="27:68" x14ac:dyDescent="0.2">
      <c r="AA2275" s="217">
        <f t="shared" si="498"/>
        <v>-8.7334910939675485E-3</v>
      </c>
      <c r="AB2275" s="218">
        <f t="shared" si="499"/>
        <v>8.7334910939675485E-3</v>
      </c>
      <c r="AC2275" s="218">
        <f t="shared" si="500"/>
        <v>0</v>
      </c>
      <c r="AD2275" s="219">
        <f t="shared" si="501"/>
        <v>0</v>
      </c>
      <c r="AH2275" s="15">
        <f t="shared" si="502"/>
        <v>-2.9058447674383151E-2</v>
      </c>
      <c r="AI2275" s="15">
        <f t="shared" si="503"/>
        <v>0.86784475089518831</v>
      </c>
      <c r="AJ2275" s="15">
        <f t="shared" si="504"/>
        <v>-0.34557801426238927</v>
      </c>
      <c r="AK2275" s="15">
        <f t="shared" si="505"/>
        <v>-0.57281307343954613</v>
      </c>
      <c r="AL2275" s="15">
        <f t="shared" si="506"/>
        <v>-1.797541498954438</v>
      </c>
      <c r="AM2275" s="15">
        <f t="shared" si="507"/>
        <v>-1.2569818375265711</v>
      </c>
      <c r="AN2275" s="63">
        <f t="shared" si="528"/>
        <v>11.427189962028823</v>
      </c>
      <c r="AO2275" s="63">
        <f t="shared" si="528"/>
        <v>11.427367754312771</v>
      </c>
      <c r="AP2275" s="63">
        <f t="shared" si="528"/>
        <v>11.428089863368749</v>
      </c>
      <c r="AQ2275" s="63">
        <f t="shared" si="528"/>
        <v>11.431011199874796</v>
      </c>
      <c r="AR2275" s="63">
        <f t="shared" si="528"/>
        <v>11.442647265439536</v>
      </c>
      <c r="AS2275" s="63">
        <f t="shared" si="528"/>
        <v>11.486445582434989</v>
      </c>
      <c r="AT2275" s="63">
        <f t="shared" si="528"/>
        <v>11.626608381821566</v>
      </c>
      <c r="AU2275" s="63">
        <f t="shared" si="508"/>
        <v>11.961094544128683</v>
      </c>
      <c r="AV2275" s="217">
        <f t="shared" si="509"/>
        <v>-1.1469132254240177E-2</v>
      </c>
      <c r="AW2275" s="218">
        <f t="shared" si="510"/>
        <v>-9999</v>
      </c>
      <c r="AX2275" s="219">
        <f t="shared" si="511"/>
        <v>0</v>
      </c>
      <c r="AY2275" s="218">
        <f t="shared" si="512"/>
        <v>-9999</v>
      </c>
      <c r="AZ2275" s="63"/>
      <c r="BA2275" s="15">
        <f t="shared" si="513"/>
        <v>-2.7356411602726298E-3</v>
      </c>
      <c r="BB2275" s="15">
        <f t="shared" si="514"/>
        <v>0.4029668420013125</v>
      </c>
      <c r="BC2275" s="15">
        <f t="shared" si="515"/>
        <v>-0.61751157847624083</v>
      </c>
      <c r="BD2275" s="15">
        <f t="shared" si="516"/>
        <v>-0.10652366954492806</v>
      </c>
      <c r="BE2275" s="15">
        <f t="shared" si="517"/>
        <v>-2.965028905258007</v>
      </c>
      <c r="BF2275" s="15">
        <f t="shared" si="518"/>
        <v>-11.297910949131783</v>
      </c>
      <c r="BG2275" s="63">
        <f t="shared" si="529"/>
        <v>9.7786993762034928</v>
      </c>
      <c r="BH2275" s="63">
        <f t="shared" si="529"/>
        <v>9.7894726175737006</v>
      </c>
      <c r="BI2275" s="63">
        <f t="shared" si="529"/>
        <v>9.7705253791329838</v>
      </c>
      <c r="BJ2275" s="63">
        <f t="shared" si="529"/>
        <v>9.8039400735741484</v>
      </c>
      <c r="BK2275" s="63">
        <f t="shared" si="529"/>
        <v>9.7452814473518927</v>
      </c>
      <c r="BL2275" s="63">
        <f t="shared" si="529"/>
        <v>9.8491703599934741</v>
      </c>
      <c r="BM2275" s="63">
        <f t="shared" si="529"/>
        <v>9.6676216473938421</v>
      </c>
      <c r="BN2275" s="63">
        <f t="shared" si="519"/>
        <v>9.9950024885659339</v>
      </c>
      <c r="BO2275" s="63"/>
      <c r="BP2275" s="63"/>
    </row>
    <row r="2276" spans="27:68" x14ac:dyDescent="0.2">
      <c r="AA2276" s="217">
        <f t="shared" si="498"/>
        <v>-8.7334910939675485E-3</v>
      </c>
      <c r="AB2276" s="218">
        <f t="shared" si="499"/>
        <v>8.7334910939675485E-3</v>
      </c>
      <c r="AC2276" s="218">
        <f t="shared" si="500"/>
        <v>0</v>
      </c>
      <c r="AD2276" s="219">
        <f t="shared" si="501"/>
        <v>0</v>
      </c>
      <c r="AH2276" s="15">
        <f t="shared" si="502"/>
        <v>-2.9058447674383151E-2</v>
      </c>
      <c r="AI2276" s="15">
        <f t="shared" si="503"/>
        <v>0.86784475089518831</v>
      </c>
      <c r="AJ2276" s="15">
        <f t="shared" si="504"/>
        <v>-0.34557801426238927</v>
      </c>
      <c r="AK2276" s="15">
        <f t="shared" si="505"/>
        <v>-0.57281307343954613</v>
      </c>
      <c r="AL2276" s="15">
        <f t="shared" si="506"/>
        <v>-1.797541498954438</v>
      </c>
      <c r="AM2276" s="15">
        <f t="shared" si="507"/>
        <v>-1.2569818375265711</v>
      </c>
      <c r="AN2276" s="63">
        <f t="shared" si="528"/>
        <v>11.427189962028823</v>
      </c>
      <c r="AO2276" s="63">
        <f t="shared" si="528"/>
        <v>11.427367754312771</v>
      </c>
      <c r="AP2276" s="63">
        <f t="shared" si="528"/>
        <v>11.428089863368749</v>
      </c>
      <c r="AQ2276" s="63">
        <f t="shared" si="528"/>
        <v>11.431011199874796</v>
      </c>
      <c r="AR2276" s="63">
        <f t="shared" si="528"/>
        <v>11.442647265439536</v>
      </c>
      <c r="AS2276" s="63">
        <f t="shared" si="528"/>
        <v>11.486445582434989</v>
      </c>
      <c r="AT2276" s="63">
        <f t="shared" si="528"/>
        <v>11.626608381821566</v>
      </c>
      <c r="AU2276" s="63">
        <f t="shared" si="508"/>
        <v>11.961094544128683</v>
      </c>
      <c r="AV2276" s="217">
        <f t="shared" si="509"/>
        <v>-1.1469132254240177E-2</v>
      </c>
      <c r="AW2276" s="218">
        <f t="shared" si="510"/>
        <v>-9999</v>
      </c>
      <c r="AX2276" s="219">
        <f t="shared" si="511"/>
        <v>0</v>
      </c>
      <c r="AY2276" s="218">
        <f t="shared" si="512"/>
        <v>-9999</v>
      </c>
      <c r="AZ2276" s="63"/>
      <c r="BA2276" s="15">
        <f t="shared" si="513"/>
        <v>-2.7356411602726298E-3</v>
      </c>
      <c r="BB2276" s="15">
        <f t="shared" si="514"/>
        <v>0.4029668420013125</v>
      </c>
      <c r="BC2276" s="15">
        <f t="shared" si="515"/>
        <v>-0.61751157847624083</v>
      </c>
      <c r="BD2276" s="15">
        <f t="shared" si="516"/>
        <v>-0.10652366954492806</v>
      </c>
      <c r="BE2276" s="15">
        <f t="shared" si="517"/>
        <v>-2.965028905258007</v>
      </c>
      <c r="BF2276" s="15">
        <f t="shared" si="518"/>
        <v>-11.297910949131783</v>
      </c>
      <c r="BG2276" s="63">
        <f t="shared" si="529"/>
        <v>9.7786993762034928</v>
      </c>
      <c r="BH2276" s="63">
        <f t="shared" si="529"/>
        <v>9.7894726175737006</v>
      </c>
      <c r="BI2276" s="63">
        <f t="shared" si="529"/>
        <v>9.7705253791329838</v>
      </c>
      <c r="BJ2276" s="63">
        <f t="shared" si="529"/>
        <v>9.8039400735741484</v>
      </c>
      <c r="BK2276" s="63">
        <f t="shared" si="529"/>
        <v>9.7452814473518927</v>
      </c>
      <c r="BL2276" s="63">
        <f t="shared" si="529"/>
        <v>9.8491703599934741</v>
      </c>
      <c r="BM2276" s="63">
        <f t="shared" si="529"/>
        <v>9.6676216473938421</v>
      </c>
      <c r="BN2276" s="63">
        <f t="shared" si="519"/>
        <v>9.9950024885659339</v>
      </c>
      <c r="BO2276" s="63"/>
      <c r="BP2276" s="63"/>
    </row>
    <row r="2277" spans="27:68" x14ac:dyDescent="0.2">
      <c r="AA2277" s="217">
        <f t="shared" si="498"/>
        <v>-8.7334910939675485E-3</v>
      </c>
      <c r="AB2277" s="218">
        <f t="shared" si="499"/>
        <v>8.7334910939675485E-3</v>
      </c>
      <c r="AC2277" s="218">
        <f t="shared" si="500"/>
        <v>0</v>
      </c>
      <c r="AD2277" s="219">
        <f t="shared" si="501"/>
        <v>0</v>
      </c>
      <c r="AH2277" s="15">
        <f t="shared" si="502"/>
        <v>-2.9058447674383151E-2</v>
      </c>
      <c r="AI2277" s="15">
        <f t="shared" si="503"/>
        <v>0.86784475089518831</v>
      </c>
      <c r="AJ2277" s="15">
        <f t="shared" si="504"/>
        <v>-0.34557801426238927</v>
      </c>
      <c r="AK2277" s="15">
        <f t="shared" si="505"/>
        <v>-0.57281307343954613</v>
      </c>
      <c r="AL2277" s="15">
        <f t="shared" si="506"/>
        <v>-1.797541498954438</v>
      </c>
      <c r="AM2277" s="15">
        <f t="shared" si="507"/>
        <v>-1.2569818375265711</v>
      </c>
      <c r="AN2277" s="63">
        <f t="shared" si="528"/>
        <v>11.427189962028823</v>
      </c>
      <c r="AO2277" s="63">
        <f t="shared" si="528"/>
        <v>11.427367754312771</v>
      </c>
      <c r="AP2277" s="63">
        <f t="shared" si="528"/>
        <v>11.428089863368749</v>
      </c>
      <c r="AQ2277" s="63">
        <f t="shared" si="528"/>
        <v>11.431011199874796</v>
      </c>
      <c r="AR2277" s="63">
        <f t="shared" si="528"/>
        <v>11.442647265439536</v>
      </c>
      <c r="AS2277" s="63">
        <f t="shared" si="528"/>
        <v>11.486445582434989</v>
      </c>
      <c r="AT2277" s="63">
        <f t="shared" si="528"/>
        <v>11.626608381821566</v>
      </c>
      <c r="AU2277" s="63">
        <f t="shared" si="508"/>
        <v>11.961094544128683</v>
      </c>
      <c r="AV2277" s="217">
        <f t="shared" si="509"/>
        <v>-1.1469132254240177E-2</v>
      </c>
      <c r="AW2277" s="218">
        <f t="shared" si="510"/>
        <v>-9999</v>
      </c>
      <c r="AX2277" s="219">
        <f t="shared" si="511"/>
        <v>0</v>
      </c>
      <c r="AY2277" s="218">
        <f t="shared" si="512"/>
        <v>-9999</v>
      </c>
      <c r="AZ2277" s="63"/>
      <c r="BA2277" s="15">
        <f t="shared" si="513"/>
        <v>-2.7356411602726298E-3</v>
      </c>
      <c r="BB2277" s="15">
        <f t="shared" si="514"/>
        <v>0.4029668420013125</v>
      </c>
      <c r="BC2277" s="15">
        <f t="shared" si="515"/>
        <v>-0.61751157847624083</v>
      </c>
      <c r="BD2277" s="15">
        <f t="shared" si="516"/>
        <v>-0.10652366954492806</v>
      </c>
      <c r="BE2277" s="15">
        <f t="shared" si="517"/>
        <v>-2.965028905258007</v>
      </c>
      <c r="BF2277" s="15">
        <f t="shared" si="518"/>
        <v>-11.297910949131783</v>
      </c>
      <c r="BG2277" s="63">
        <f t="shared" si="529"/>
        <v>9.7786993762034928</v>
      </c>
      <c r="BH2277" s="63">
        <f t="shared" si="529"/>
        <v>9.7894726175737006</v>
      </c>
      <c r="BI2277" s="63">
        <f t="shared" si="529"/>
        <v>9.7705253791329838</v>
      </c>
      <c r="BJ2277" s="63">
        <f t="shared" si="529"/>
        <v>9.8039400735741484</v>
      </c>
      <c r="BK2277" s="63">
        <f t="shared" si="529"/>
        <v>9.7452814473518927</v>
      </c>
      <c r="BL2277" s="63">
        <f t="shared" si="529"/>
        <v>9.8491703599934741</v>
      </c>
      <c r="BM2277" s="63">
        <f t="shared" si="529"/>
        <v>9.6676216473938421</v>
      </c>
      <c r="BN2277" s="63">
        <f t="shared" si="519"/>
        <v>9.9950024885659339</v>
      </c>
      <c r="BO2277" s="63"/>
      <c r="BP2277" s="63"/>
    </row>
    <row r="2278" spans="27:68" x14ac:dyDescent="0.2">
      <c r="AA2278" s="217">
        <f t="shared" si="498"/>
        <v>-8.7334910939675485E-3</v>
      </c>
      <c r="AB2278" s="218">
        <f t="shared" si="499"/>
        <v>8.7334910939675485E-3</v>
      </c>
      <c r="AC2278" s="218">
        <f t="shared" si="500"/>
        <v>0</v>
      </c>
      <c r="AD2278" s="219">
        <f t="shared" si="501"/>
        <v>0</v>
      </c>
      <c r="AH2278" s="15">
        <f t="shared" si="502"/>
        <v>-2.9058447674383151E-2</v>
      </c>
      <c r="AI2278" s="15">
        <f t="shared" si="503"/>
        <v>0.86784475089518831</v>
      </c>
      <c r="AJ2278" s="15">
        <f t="shared" si="504"/>
        <v>-0.34557801426238927</v>
      </c>
      <c r="AK2278" s="15">
        <f t="shared" si="505"/>
        <v>-0.57281307343954613</v>
      </c>
      <c r="AL2278" s="15">
        <f t="shared" si="506"/>
        <v>-1.797541498954438</v>
      </c>
      <c r="AM2278" s="15">
        <f t="shared" si="507"/>
        <v>-1.2569818375265711</v>
      </c>
      <c r="AN2278" s="63">
        <f t="shared" si="528"/>
        <v>11.427189962028823</v>
      </c>
      <c r="AO2278" s="63">
        <f t="shared" si="528"/>
        <v>11.427367754312771</v>
      </c>
      <c r="AP2278" s="63">
        <f t="shared" si="528"/>
        <v>11.428089863368749</v>
      </c>
      <c r="AQ2278" s="63">
        <f t="shared" si="528"/>
        <v>11.431011199874796</v>
      </c>
      <c r="AR2278" s="63">
        <f t="shared" si="528"/>
        <v>11.442647265439536</v>
      </c>
      <c r="AS2278" s="63">
        <f t="shared" si="528"/>
        <v>11.486445582434989</v>
      </c>
      <c r="AT2278" s="63">
        <f t="shared" si="528"/>
        <v>11.626608381821566</v>
      </c>
      <c r="AU2278" s="63">
        <f t="shared" si="508"/>
        <v>11.961094544128683</v>
      </c>
      <c r="AV2278" s="217">
        <f t="shared" si="509"/>
        <v>-1.1469132254240177E-2</v>
      </c>
      <c r="AW2278" s="218">
        <f t="shared" si="510"/>
        <v>-9999</v>
      </c>
      <c r="AX2278" s="219">
        <f t="shared" si="511"/>
        <v>0</v>
      </c>
      <c r="AY2278" s="218">
        <f t="shared" si="512"/>
        <v>-9999</v>
      </c>
      <c r="AZ2278" s="63"/>
      <c r="BA2278" s="15">
        <f t="shared" si="513"/>
        <v>-2.7356411602726298E-3</v>
      </c>
      <c r="BB2278" s="15">
        <f t="shared" si="514"/>
        <v>0.4029668420013125</v>
      </c>
      <c r="BC2278" s="15">
        <f t="shared" si="515"/>
        <v>-0.61751157847624083</v>
      </c>
      <c r="BD2278" s="15">
        <f t="shared" si="516"/>
        <v>-0.10652366954492806</v>
      </c>
      <c r="BE2278" s="15">
        <f t="shared" si="517"/>
        <v>-2.965028905258007</v>
      </c>
      <c r="BF2278" s="15">
        <f t="shared" si="518"/>
        <v>-11.297910949131783</v>
      </c>
      <c r="BG2278" s="63">
        <f t="shared" si="529"/>
        <v>9.7786993762034928</v>
      </c>
      <c r="BH2278" s="63">
        <f t="shared" si="529"/>
        <v>9.7894726175737006</v>
      </c>
      <c r="BI2278" s="63">
        <f t="shared" si="529"/>
        <v>9.7705253791329838</v>
      </c>
      <c r="BJ2278" s="63">
        <f t="shared" si="529"/>
        <v>9.8039400735741484</v>
      </c>
      <c r="BK2278" s="63">
        <f t="shared" si="529"/>
        <v>9.7452814473518927</v>
      </c>
      <c r="BL2278" s="63">
        <f t="shared" si="529"/>
        <v>9.8491703599934741</v>
      </c>
      <c r="BM2278" s="63">
        <f t="shared" si="529"/>
        <v>9.6676216473938421</v>
      </c>
      <c r="BN2278" s="63">
        <f t="shared" si="519"/>
        <v>9.9950024885659339</v>
      </c>
      <c r="BO2278" s="63"/>
      <c r="BP2278" s="63"/>
    </row>
    <row r="2279" spans="27:68" x14ac:dyDescent="0.2">
      <c r="AA2279" s="217">
        <f t="shared" si="498"/>
        <v>-8.7334910939675485E-3</v>
      </c>
      <c r="AB2279" s="218">
        <f t="shared" si="499"/>
        <v>8.7334910939675485E-3</v>
      </c>
      <c r="AC2279" s="218">
        <f t="shared" si="500"/>
        <v>0</v>
      </c>
      <c r="AD2279" s="219">
        <f t="shared" si="501"/>
        <v>0</v>
      </c>
      <c r="AH2279" s="15">
        <f t="shared" si="502"/>
        <v>-2.9058447674383151E-2</v>
      </c>
      <c r="AI2279" s="15">
        <f t="shared" si="503"/>
        <v>0.86784475089518831</v>
      </c>
      <c r="AJ2279" s="15">
        <f t="shared" si="504"/>
        <v>-0.34557801426238927</v>
      </c>
      <c r="AK2279" s="15">
        <f t="shared" si="505"/>
        <v>-0.57281307343954613</v>
      </c>
      <c r="AL2279" s="15">
        <f t="shared" si="506"/>
        <v>-1.797541498954438</v>
      </c>
      <c r="AM2279" s="15">
        <f t="shared" si="507"/>
        <v>-1.2569818375265711</v>
      </c>
      <c r="AN2279" s="63">
        <f t="shared" si="528"/>
        <v>11.427189962028823</v>
      </c>
      <c r="AO2279" s="63">
        <f t="shared" si="528"/>
        <v>11.427367754312771</v>
      </c>
      <c r="AP2279" s="63">
        <f t="shared" si="528"/>
        <v>11.428089863368749</v>
      </c>
      <c r="AQ2279" s="63">
        <f t="shared" si="528"/>
        <v>11.431011199874796</v>
      </c>
      <c r="AR2279" s="63">
        <f t="shared" si="528"/>
        <v>11.442647265439536</v>
      </c>
      <c r="AS2279" s="63">
        <f t="shared" si="528"/>
        <v>11.486445582434989</v>
      </c>
      <c r="AT2279" s="63">
        <f t="shared" si="528"/>
        <v>11.626608381821566</v>
      </c>
      <c r="AU2279" s="63">
        <f t="shared" si="508"/>
        <v>11.961094544128683</v>
      </c>
      <c r="AV2279" s="217">
        <f t="shared" si="509"/>
        <v>-1.1469132254240177E-2</v>
      </c>
      <c r="AW2279" s="218">
        <f t="shared" si="510"/>
        <v>-9999</v>
      </c>
      <c r="AX2279" s="219">
        <f t="shared" si="511"/>
        <v>0</v>
      </c>
      <c r="AY2279" s="218">
        <f t="shared" si="512"/>
        <v>-9999</v>
      </c>
      <c r="AZ2279" s="63"/>
      <c r="BA2279" s="15">
        <f t="shared" si="513"/>
        <v>-2.7356411602726298E-3</v>
      </c>
      <c r="BB2279" s="15">
        <f t="shared" si="514"/>
        <v>0.4029668420013125</v>
      </c>
      <c r="BC2279" s="15">
        <f t="shared" si="515"/>
        <v>-0.61751157847624083</v>
      </c>
      <c r="BD2279" s="15">
        <f t="shared" si="516"/>
        <v>-0.10652366954492806</v>
      </c>
      <c r="BE2279" s="15">
        <f t="shared" si="517"/>
        <v>-2.965028905258007</v>
      </c>
      <c r="BF2279" s="15">
        <f t="shared" si="518"/>
        <v>-11.297910949131783</v>
      </c>
      <c r="BG2279" s="63">
        <f t="shared" si="529"/>
        <v>9.7786993762034928</v>
      </c>
      <c r="BH2279" s="63">
        <f t="shared" si="529"/>
        <v>9.7894726175737006</v>
      </c>
      <c r="BI2279" s="63">
        <f t="shared" si="529"/>
        <v>9.7705253791329838</v>
      </c>
      <c r="BJ2279" s="63">
        <f t="shared" si="529"/>
        <v>9.8039400735741484</v>
      </c>
      <c r="BK2279" s="63">
        <f t="shared" si="529"/>
        <v>9.7452814473518927</v>
      </c>
      <c r="BL2279" s="63">
        <f t="shared" si="529"/>
        <v>9.8491703599934741</v>
      </c>
      <c r="BM2279" s="63">
        <f t="shared" si="529"/>
        <v>9.6676216473938421</v>
      </c>
      <c r="BN2279" s="63">
        <f t="shared" si="519"/>
        <v>9.9950024885659339</v>
      </c>
      <c r="BO2279" s="63"/>
      <c r="BP2279" s="63"/>
    </row>
    <row r="2280" spans="27:68" x14ac:dyDescent="0.2">
      <c r="AA2280" s="217">
        <f t="shared" si="498"/>
        <v>-8.7334910939675485E-3</v>
      </c>
      <c r="AB2280" s="218">
        <f t="shared" si="499"/>
        <v>8.7334910939675485E-3</v>
      </c>
      <c r="AC2280" s="218">
        <f t="shared" si="500"/>
        <v>0</v>
      </c>
      <c r="AD2280" s="219">
        <f t="shared" si="501"/>
        <v>0</v>
      </c>
      <c r="AH2280" s="15">
        <f t="shared" si="502"/>
        <v>-2.9058447674383151E-2</v>
      </c>
      <c r="AI2280" s="15">
        <f t="shared" si="503"/>
        <v>0.86784475089518831</v>
      </c>
      <c r="AJ2280" s="15">
        <f t="shared" si="504"/>
        <v>-0.34557801426238927</v>
      </c>
      <c r="AK2280" s="15">
        <f t="shared" si="505"/>
        <v>-0.57281307343954613</v>
      </c>
      <c r="AL2280" s="15">
        <f t="shared" si="506"/>
        <v>-1.797541498954438</v>
      </c>
      <c r="AM2280" s="15">
        <f t="shared" si="507"/>
        <v>-1.2569818375265711</v>
      </c>
      <c r="AN2280" s="63">
        <f t="shared" si="528"/>
        <v>11.427189962028823</v>
      </c>
      <c r="AO2280" s="63">
        <f t="shared" si="528"/>
        <v>11.427367754312771</v>
      </c>
      <c r="AP2280" s="63">
        <f t="shared" si="528"/>
        <v>11.428089863368749</v>
      </c>
      <c r="AQ2280" s="63">
        <f t="shared" si="528"/>
        <v>11.431011199874796</v>
      </c>
      <c r="AR2280" s="63">
        <f t="shared" si="528"/>
        <v>11.442647265439536</v>
      </c>
      <c r="AS2280" s="63">
        <f t="shared" si="528"/>
        <v>11.486445582434989</v>
      </c>
      <c r="AT2280" s="63">
        <f t="shared" si="528"/>
        <v>11.626608381821566</v>
      </c>
      <c r="AU2280" s="63">
        <f t="shared" si="508"/>
        <v>11.961094544128683</v>
      </c>
      <c r="AV2280" s="217">
        <f t="shared" si="509"/>
        <v>-1.1469132254240177E-2</v>
      </c>
      <c r="AW2280" s="218">
        <f t="shared" si="510"/>
        <v>-9999</v>
      </c>
      <c r="AX2280" s="219">
        <f t="shared" si="511"/>
        <v>0</v>
      </c>
      <c r="AY2280" s="218">
        <f t="shared" si="512"/>
        <v>-9999</v>
      </c>
      <c r="AZ2280" s="63"/>
      <c r="BA2280" s="15">
        <f t="shared" si="513"/>
        <v>-2.7356411602726298E-3</v>
      </c>
      <c r="BB2280" s="15">
        <f t="shared" si="514"/>
        <v>0.4029668420013125</v>
      </c>
      <c r="BC2280" s="15">
        <f t="shared" si="515"/>
        <v>-0.61751157847624083</v>
      </c>
      <c r="BD2280" s="15">
        <f t="shared" si="516"/>
        <v>-0.10652366954492806</v>
      </c>
      <c r="BE2280" s="15">
        <f t="shared" si="517"/>
        <v>-2.965028905258007</v>
      </c>
      <c r="BF2280" s="15">
        <f t="shared" si="518"/>
        <v>-11.297910949131783</v>
      </c>
      <c r="BG2280" s="63">
        <f t="shared" si="529"/>
        <v>9.7786993762034928</v>
      </c>
      <c r="BH2280" s="63">
        <f t="shared" si="529"/>
        <v>9.7894726175737006</v>
      </c>
      <c r="BI2280" s="63">
        <f t="shared" si="529"/>
        <v>9.7705253791329838</v>
      </c>
      <c r="BJ2280" s="63">
        <f t="shared" si="529"/>
        <v>9.8039400735741484</v>
      </c>
      <c r="BK2280" s="63">
        <f t="shared" si="529"/>
        <v>9.7452814473518927</v>
      </c>
      <c r="BL2280" s="63">
        <f t="shared" si="529"/>
        <v>9.8491703599934741</v>
      </c>
      <c r="BM2280" s="63">
        <f t="shared" si="529"/>
        <v>9.6676216473938421</v>
      </c>
      <c r="BN2280" s="63">
        <f t="shared" si="519"/>
        <v>9.9950024885659339</v>
      </c>
      <c r="BO2280" s="63"/>
      <c r="BP2280" s="63"/>
    </row>
    <row r="2281" spans="27:68" x14ac:dyDescent="0.2">
      <c r="AA2281" s="217">
        <f t="shared" si="498"/>
        <v>-8.7334910939675485E-3</v>
      </c>
      <c r="AB2281" s="218">
        <f t="shared" si="499"/>
        <v>8.7334910939675485E-3</v>
      </c>
      <c r="AC2281" s="218">
        <f t="shared" si="500"/>
        <v>0</v>
      </c>
      <c r="AD2281" s="219">
        <f t="shared" si="501"/>
        <v>0</v>
      </c>
      <c r="AH2281" s="15">
        <f t="shared" si="502"/>
        <v>-2.9058447674383151E-2</v>
      </c>
      <c r="AI2281" s="15">
        <f t="shared" si="503"/>
        <v>0.86784475089518831</v>
      </c>
      <c r="AJ2281" s="15">
        <f t="shared" si="504"/>
        <v>-0.34557801426238927</v>
      </c>
      <c r="AK2281" s="15">
        <f t="shared" si="505"/>
        <v>-0.57281307343954613</v>
      </c>
      <c r="AL2281" s="15">
        <f t="shared" si="506"/>
        <v>-1.797541498954438</v>
      </c>
      <c r="AM2281" s="15">
        <f t="shared" si="507"/>
        <v>-1.2569818375265711</v>
      </c>
      <c r="AN2281" s="63">
        <f t="shared" ref="AN2281:AT2290" si="530">$AU2281+$AB$7*SIN(AO2281)</f>
        <v>11.427189962028823</v>
      </c>
      <c r="AO2281" s="63">
        <f t="shared" si="530"/>
        <v>11.427367754312771</v>
      </c>
      <c r="AP2281" s="63">
        <f t="shared" si="530"/>
        <v>11.428089863368749</v>
      </c>
      <c r="AQ2281" s="63">
        <f t="shared" si="530"/>
        <v>11.431011199874796</v>
      </c>
      <c r="AR2281" s="63">
        <f t="shared" si="530"/>
        <v>11.442647265439536</v>
      </c>
      <c r="AS2281" s="63">
        <f t="shared" si="530"/>
        <v>11.486445582434989</v>
      </c>
      <c r="AT2281" s="63">
        <f t="shared" si="530"/>
        <v>11.626608381821566</v>
      </c>
      <c r="AU2281" s="63">
        <f t="shared" si="508"/>
        <v>11.961094544128683</v>
      </c>
      <c r="AV2281" s="217">
        <f t="shared" si="509"/>
        <v>-1.1469132254240177E-2</v>
      </c>
      <c r="AW2281" s="218">
        <f t="shared" si="510"/>
        <v>-9999</v>
      </c>
      <c r="AX2281" s="219">
        <f t="shared" si="511"/>
        <v>0</v>
      </c>
      <c r="AY2281" s="218">
        <f t="shared" si="512"/>
        <v>-9999</v>
      </c>
      <c r="AZ2281" s="63"/>
      <c r="BA2281" s="15">
        <f t="shared" si="513"/>
        <v>-2.7356411602726298E-3</v>
      </c>
      <c r="BB2281" s="15">
        <f t="shared" si="514"/>
        <v>0.4029668420013125</v>
      </c>
      <c r="BC2281" s="15">
        <f t="shared" si="515"/>
        <v>-0.61751157847624083</v>
      </c>
      <c r="BD2281" s="15">
        <f t="shared" si="516"/>
        <v>-0.10652366954492806</v>
      </c>
      <c r="BE2281" s="15">
        <f t="shared" si="517"/>
        <v>-2.965028905258007</v>
      </c>
      <c r="BF2281" s="15">
        <f t="shared" si="518"/>
        <v>-11.297910949131783</v>
      </c>
      <c r="BG2281" s="63">
        <f t="shared" ref="BG2281:BM2290" si="531">$BN2281+$BB$7*SIN(BH2281)</f>
        <v>9.7786993762034928</v>
      </c>
      <c r="BH2281" s="63">
        <f t="shared" si="531"/>
        <v>9.7894726175737006</v>
      </c>
      <c r="BI2281" s="63">
        <f t="shared" si="531"/>
        <v>9.7705253791329838</v>
      </c>
      <c r="BJ2281" s="63">
        <f t="shared" si="531"/>
        <v>9.8039400735741484</v>
      </c>
      <c r="BK2281" s="63">
        <f t="shared" si="531"/>
        <v>9.7452814473518927</v>
      </c>
      <c r="BL2281" s="63">
        <f t="shared" si="531"/>
        <v>9.8491703599934741</v>
      </c>
      <c r="BM2281" s="63">
        <f t="shared" si="531"/>
        <v>9.6676216473938421</v>
      </c>
      <c r="BN2281" s="63">
        <f t="shared" si="519"/>
        <v>9.9950024885659339</v>
      </c>
      <c r="BO2281" s="63"/>
      <c r="BP2281" s="63"/>
    </row>
    <row r="2282" spans="27:68" x14ac:dyDescent="0.2">
      <c r="AA2282" s="217">
        <f t="shared" si="498"/>
        <v>-8.7334910939675485E-3</v>
      </c>
      <c r="AB2282" s="218">
        <f t="shared" si="499"/>
        <v>8.7334910939675485E-3</v>
      </c>
      <c r="AC2282" s="218">
        <f t="shared" si="500"/>
        <v>0</v>
      </c>
      <c r="AD2282" s="219">
        <f t="shared" si="501"/>
        <v>0</v>
      </c>
      <c r="AH2282" s="15">
        <f t="shared" si="502"/>
        <v>-2.9058447674383151E-2</v>
      </c>
      <c r="AI2282" s="15">
        <f t="shared" si="503"/>
        <v>0.86784475089518831</v>
      </c>
      <c r="AJ2282" s="15">
        <f t="shared" si="504"/>
        <v>-0.34557801426238927</v>
      </c>
      <c r="AK2282" s="15">
        <f t="shared" si="505"/>
        <v>-0.57281307343954613</v>
      </c>
      <c r="AL2282" s="15">
        <f t="shared" si="506"/>
        <v>-1.797541498954438</v>
      </c>
      <c r="AM2282" s="15">
        <f t="shared" si="507"/>
        <v>-1.2569818375265711</v>
      </c>
      <c r="AN2282" s="63">
        <f t="shared" si="530"/>
        <v>11.427189962028823</v>
      </c>
      <c r="AO2282" s="63">
        <f t="shared" si="530"/>
        <v>11.427367754312771</v>
      </c>
      <c r="AP2282" s="63">
        <f t="shared" si="530"/>
        <v>11.428089863368749</v>
      </c>
      <c r="AQ2282" s="63">
        <f t="shared" si="530"/>
        <v>11.431011199874796</v>
      </c>
      <c r="AR2282" s="63">
        <f t="shared" si="530"/>
        <v>11.442647265439536</v>
      </c>
      <c r="AS2282" s="63">
        <f t="shared" si="530"/>
        <v>11.486445582434989</v>
      </c>
      <c r="AT2282" s="63">
        <f t="shared" si="530"/>
        <v>11.626608381821566</v>
      </c>
      <c r="AU2282" s="63">
        <f t="shared" si="508"/>
        <v>11.961094544128683</v>
      </c>
      <c r="AV2282" s="217">
        <f t="shared" si="509"/>
        <v>-1.1469132254240177E-2</v>
      </c>
      <c r="AW2282" s="218">
        <f t="shared" si="510"/>
        <v>-9999</v>
      </c>
      <c r="AX2282" s="219">
        <f t="shared" si="511"/>
        <v>0</v>
      </c>
      <c r="AY2282" s="218">
        <f t="shared" si="512"/>
        <v>-9999</v>
      </c>
      <c r="AZ2282" s="63"/>
      <c r="BA2282" s="15">
        <f t="shared" si="513"/>
        <v>-2.7356411602726298E-3</v>
      </c>
      <c r="BB2282" s="15">
        <f t="shared" si="514"/>
        <v>0.4029668420013125</v>
      </c>
      <c r="BC2282" s="15">
        <f t="shared" si="515"/>
        <v>-0.61751157847624083</v>
      </c>
      <c r="BD2282" s="15">
        <f t="shared" si="516"/>
        <v>-0.10652366954492806</v>
      </c>
      <c r="BE2282" s="15">
        <f t="shared" si="517"/>
        <v>-2.965028905258007</v>
      </c>
      <c r="BF2282" s="15">
        <f t="shared" si="518"/>
        <v>-11.297910949131783</v>
      </c>
      <c r="BG2282" s="63">
        <f t="shared" si="531"/>
        <v>9.7786993762034928</v>
      </c>
      <c r="BH2282" s="63">
        <f t="shared" si="531"/>
        <v>9.7894726175737006</v>
      </c>
      <c r="BI2282" s="63">
        <f t="shared" si="531"/>
        <v>9.7705253791329838</v>
      </c>
      <c r="BJ2282" s="63">
        <f t="shared" si="531"/>
        <v>9.8039400735741484</v>
      </c>
      <c r="BK2282" s="63">
        <f t="shared" si="531"/>
        <v>9.7452814473518927</v>
      </c>
      <c r="BL2282" s="63">
        <f t="shared" si="531"/>
        <v>9.8491703599934741</v>
      </c>
      <c r="BM2282" s="63">
        <f t="shared" si="531"/>
        <v>9.6676216473938421</v>
      </c>
      <c r="BN2282" s="63">
        <f t="shared" si="519"/>
        <v>9.9950024885659339</v>
      </c>
      <c r="BO2282" s="63"/>
      <c r="BP2282" s="63"/>
    </row>
    <row r="2283" spans="27:68" x14ac:dyDescent="0.2">
      <c r="AA2283" s="217">
        <f t="shared" si="498"/>
        <v>-8.7334910939675485E-3</v>
      </c>
      <c r="AB2283" s="218">
        <f t="shared" si="499"/>
        <v>8.7334910939675485E-3</v>
      </c>
      <c r="AC2283" s="218">
        <f t="shared" si="500"/>
        <v>0</v>
      </c>
      <c r="AD2283" s="219">
        <f t="shared" si="501"/>
        <v>0</v>
      </c>
      <c r="AH2283" s="15">
        <f t="shared" si="502"/>
        <v>-2.9058447674383151E-2</v>
      </c>
      <c r="AI2283" s="15">
        <f t="shared" si="503"/>
        <v>0.86784475089518831</v>
      </c>
      <c r="AJ2283" s="15">
        <f t="shared" si="504"/>
        <v>-0.34557801426238927</v>
      </c>
      <c r="AK2283" s="15">
        <f t="shared" si="505"/>
        <v>-0.57281307343954613</v>
      </c>
      <c r="AL2283" s="15">
        <f t="shared" si="506"/>
        <v>-1.797541498954438</v>
      </c>
      <c r="AM2283" s="15">
        <f t="shared" si="507"/>
        <v>-1.2569818375265711</v>
      </c>
      <c r="AN2283" s="63">
        <f t="shared" si="530"/>
        <v>11.427189962028823</v>
      </c>
      <c r="AO2283" s="63">
        <f t="shared" si="530"/>
        <v>11.427367754312771</v>
      </c>
      <c r="AP2283" s="63">
        <f t="shared" si="530"/>
        <v>11.428089863368749</v>
      </c>
      <c r="AQ2283" s="63">
        <f t="shared" si="530"/>
        <v>11.431011199874796</v>
      </c>
      <c r="AR2283" s="63">
        <f t="shared" si="530"/>
        <v>11.442647265439536</v>
      </c>
      <c r="AS2283" s="63">
        <f t="shared" si="530"/>
        <v>11.486445582434989</v>
      </c>
      <c r="AT2283" s="63">
        <f t="shared" si="530"/>
        <v>11.626608381821566</v>
      </c>
      <c r="AU2283" s="63">
        <f t="shared" si="508"/>
        <v>11.961094544128683</v>
      </c>
      <c r="AV2283" s="217">
        <f t="shared" si="509"/>
        <v>-1.1469132254240177E-2</v>
      </c>
      <c r="AW2283" s="218">
        <f t="shared" si="510"/>
        <v>-9999</v>
      </c>
      <c r="AX2283" s="219">
        <f t="shared" si="511"/>
        <v>0</v>
      </c>
      <c r="AY2283" s="218">
        <f t="shared" si="512"/>
        <v>-9999</v>
      </c>
      <c r="AZ2283" s="63"/>
      <c r="BA2283" s="15">
        <f t="shared" si="513"/>
        <v>-2.7356411602726298E-3</v>
      </c>
      <c r="BB2283" s="15">
        <f t="shared" si="514"/>
        <v>0.4029668420013125</v>
      </c>
      <c r="BC2283" s="15">
        <f t="shared" si="515"/>
        <v>-0.61751157847624083</v>
      </c>
      <c r="BD2283" s="15">
        <f t="shared" si="516"/>
        <v>-0.10652366954492806</v>
      </c>
      <c r="BE2283" s="15">
        <f t="shared" si="517"/>
        <v>-2.965028905258007</v>
      </c>
      <c r="BF2283" s="15">
        <f t="shared" si="518"/>
        <v>-11.297910949131783</v>
      </c>
      <c r="BG2283" s="63">
        <f t="shared" si="531"/>
        <v>9.7786993762034928</v>
      </c>
      <c r="BH2283" s="63">
        <f t="shared" si="531"/>
        <v>9.7894726175737006</v>
      </c>
      <c r="BI2283" s="63">
        <f t="shared" si="531"/>
        <v>9.7705253791329838</v>
      </c>
      <c r="BJ2283" s="63">
        <f t="shared" si="531"/>
        <v>9.8039400735741484</v>
      </c>
      <c r="BK2283" s="63">
        <f t="shared" si="531"/>
        <v>9.7452814473518927</v>
      </c>
      <c r="BL2283" s="63">
        <f t="shared" si="531"/>
        <v>9.8491703599934741</v>
      </c>
      <c r="BM2283" s="63">
        <f t="shared" si="531"/>
        <v>9.6676216473938421</v>
      </c>
      <c r="BN2283" s="63">
        <f t="shared" si="519"/>
        <v>9.9950024885659339</v>
      </c>
      <c r="BO2283" s="63"/>
      <c r="BP2283" s="63"/>
    </row>
    <row r="2284" spans="27:68" x14ac:dyDescent="0.2">
      <c r="AA2284" s="217">
        <f t="shared" si="498"/>
        <v>-8.7334910939675485E-3</v>
      </c>
      <c r="AB2284" s="218">
        <f t="shared" si="499"/>
        <v>8.7334910939675485E-3</v>
      </c>
      <c r="AC2284" s="218">
        <f t="shared" si="500"/>
        <v>0</v>
      </c>
      <c r="AD2284" s="219">
        <f t="shared" si="501"/>
        <v>0</v>
      </c>
      <c r="AH2284" s="15">
        <f t="shared" si="502"/>
        <v>-2.9058447674383151E-2</v>
      </c>
      <c r="AI2284" s="15">
        <f t="shared" si="503"/>
        <v>0.86784475089518831</v>
      </c>
      <c r="AJ2284" s="15">
        <f t="shared" si="504"/>
        <v>-0.34557801426238927</v>
      </c>
      <c r="AK2284" s="15">
        <f t="shared" si="505"/>
        <v>-0.57281307343954613</v>
      </c>
      <c r="AL2284" s="15">
        <f t="shared" si="506"/>
        <v>-1.797541498954438</v>
      </c>
      <c r="AM2284" s="15">
        <f t="shared" si="507"/>
        <v>-1.2569818375265711</v>
      </c>
      <c r="AN2284" s="63">
        <f t="shared" si="530"/>
        <v>11.427189962028823</v>
      </c>
      <c r="AO2284" s="63">
        <f t="shared" si="530"/>
        <v>11.427367754312771</v>
      </c>
      <c r="AP2284" s="63">
        <f t="shared" si="530"/>
        <v>11.428089863368749</v>
      </c>
      <c r="AQ2284" s="63">
        <f t="shared" si="530"/>
        <v>11.431011199874796</v>
      </c>
      <c r="AR2284" s="63">
        <f t="shared" si="530"/>
        <v>11.442647265439536</v>
      </c>
      <c r="AS2284" s="63">
        <f t="shared" si="530"/>
        <v>11.486445582434989</v>
      </c>
      <c r="AT2284" s="63">
        <f t="shared" si="530"/>
        <v>11.626608381821566</v>
      </c>
      <c r="AU2284" s="63">
        <f t="shared" si="508"/>
        <v>11.961094544128683</v>
      </c>
      <c r="AV2284" s="217">
        <f t="shared" si="509"/>
        <v>-1.1469132254240177E-2</v>
      </c>
      <c r="AW2284" s="218">
        <f t="shared" si="510"/>
        <v>-9999</v>
      </c>
      <c r="AX2284" s="219">
        <f t="shared" si="511"/>
        <v>0</v>
      </c>
      <c r="AY2284" s="218">
        <f t="shared" si="512"/>
        <v>-9999</v>
      </c>
      <c r="AZ2284" s="63"/>
      <c r="BA2284" s="15">
        <f t="shared" si="513"/>
        <v>-2.7356411602726298E-3</v>
      </c>
      <c r="BB2284" s="15">
        <f t="shared" si="514"/>
        <v>0.4029668420013125</v>
      </c>
      <c r="BC2284" s="15">
        <f t="shared" si="515"/>
        <v>-0.61751157847624083</v>
      </c>
      <c r="BD2284" s="15">
        <f t="shared" si="516"/>
        <v>-0.10652366954492806</v>
      </c>
      <c r="BE2284" s="15">
        <f t="shared" si="517"/>
        <v>-2.965028905258007</v>
      </c>
      <c r="BF2284" s="15">
        <f t="shared" si="518"/>
        <v>-11.297910949131783</v>
      </c>
      <c r="BG2284" s="63">
        <f t="shared" si="531"/>
        <v>9.7786993762034928</v>
      </c>
      <c r="BH2284" s="63">
        <f t="shared" si="531"/>
        <v>9.7894726175737006</v>
      </c>
      <c r="BI2284" s="63">
        <f t="shared" si="531"/>
        <v>9.7705253791329838</v>
      </c>
      <c r="BJ2284" s="63">
        <f t="shared" si="531"/>
        <v>9.8039400735741484</v>
      </c>
      <c r="BK2284" s="63">
        <f t="shared" si="531"/>
        <v>9.7452814473518927</v>
      </c>
      <c r="BL2284" s="63">
        <f t="shared" si="531"/>
        <v>9.8491703599934741</v>
      </c>
      <c r="BM2284" s="63">
        <f t="shared" si="531"/>
        <v>9.6676216473938421</v>
      </c>
      <c r="BN2284" s="63">
        <f t="shared" si="519"/>
        <v>9.9950024885659339</v>
      </c>
      <c r="BO2284" s="63"/>
      <c r="BP2284" s="63"/>
    </row>
    <row r="2285" spans="27:68" x14ac:dyDescent="0.2">
      <c r="AA2285" s="217">
        <f t="shared" si="498"/>
        <v>-8.7334910939675485E-3</v>
      </c>
      <c r="AB2285" s="218">
        <f t="shared" si="499"/>
        <v>8.7334910939675485E-3</v>
      </c>
      <c r="AC2285" s="218">
        <f t="shared" si="500"/>
        <v>0</v>
      </c>
      <c r="AD2285" s="219">
        <f t="shared" si="501"/>
        <v>0</v>
      </c>
      <c r="AH2285" s="15">
        <f t="shared" si="502"/>
        <v>-2.9058447674383151E-2</v>
      </c>
      <c r="AI2285" s="15">
        <f t="shared" si="503"/>
        <v>0.86784475089518831</v>
      </c>
      <c r="AJ2285" s="15">
        <f t="shared" si="504"/>
        <v>-0.34557801426238927</v>
      </c>
      <c r="AK2285" s="15">
        <f t="shared" si="505"/>
        <v>-0.57281307343954613</v>
      </c>
      <c r="AL2285" s="15">
        <f t="shared" si="506"/>
        <v>-1.797541498954438</v>
      </c>
      <c r="AM2285" s="15">
        <f t="shared" si="507"/>
        <v>-1.2569818375265711</v>
      </c>
      <c r="AN2285" s="63">
        <f t="shared" si="530"/>
        <v>11.427189962028823</v>
      </c>
      <c r="AO2285" s="63">
        <f t="shared" si="530"/>
        <v>11.427367754312771</v>
      </c>
      <c r="AP2285" s="63">
        <f t="shared" si="530"/>
        <v>11.428089863368749</v>
      </c>
      <c r="AQ2285" s="63">
        <f t="shared" si="530"/>
        <v>11.431011199874796</v>
      </c>
      <c r="AR2285" s="63">
        <f t="shared" si="530"/>
        <v>11.442647265439536</v>
      </c>
      <c r="AS2285" s="63">
        <f t="shared" si="530"/>
        <v>11.486445582434989</v>
      </c>
      <c r="AT2285" s="63">
        <f t="shared" si="530"/>
        <v>11.626608381821566</v>
      </c>
      <c r="AU2285" s="63">
        <f t="shared" si="508"/>
        <v>11.961094544128683</v>
      </c>
      <c r="AV2285" s="217">
        <f t="shared" si="509"/>
        <v>-1.1469132254240177E-2</v>
      </c>
      <c r="AW2285" s="218">
        <f t="shared" si="510"/>
        <v>-9999</v>
      </c>
      <c r="AX2285" s="219">
        <f t="shared" si="511"/>
        <v>0</v>
      </c>
      <c r="AY2285" s="218">
        <f t="shared" si="512"/>
        <v>-9999</v>
      </c>
      <c r="AZ2285" s="63"/>
      <c r="BA2285" s="15">
        <f t="shared" si="513"/>
        <v>-2.7356411602726298E-3</v>
      </c>
      <c r="BB2285" s="15">
        <f t="shared" si="514"/>
        <v>0.4029668420013125</v>
      </c>
      <c r="BC2285" s="15">
        <f t="shared" si="515"/>
        <v>-0.61751157847624083</v>
      </c>
      <c r="BD2285" s="15">
        <f t="shared" si="516"/>
        <v>-0.10652366954492806</v>
      </c>
      <c r="BE2285" s="15">
        <f t="shared" si="517"/>
        <v>-2.965028905258007</v>
      </c>
      <c r="BF2285" s="15">
        <f t="shared" si="518"/>
        <v>-11.297910949131783</v>
      </c>
      <c r="BG2285" s="63">
        <f t="shared" si="531"/>
        <v>9.7786993762034928</v>
      </c>
      <c r="BH2285" s="63">
        <f t="shared" si="531"/>
        <v>9.7894726175737006</v>
      </c>
      <c r="BI2285" s="63">
        <f t="shared" si="531"/>
        <v>9.7705253791329838</v>
      </c>
      <c r="BJ2285" s="63">
        <f t="shared" si="531"/>
        <v>9.8039400735741484</v>
      </c>
      <c r="BK2285" s="63">
        <f t="shared" si="531"/>
        <v>9.7452814473518927</v>
      </c>
      <c r="BL2285" s="63">
        <f t="shared" si="531"/>
        <v>9.8491703599934741</v>
      </c>
      <c r="BM2285" s="63">
        <f t="shared" si="531"/>
        <v>9.6676216473938421</v>
      </c>
      <c r="BN2285" s="63">
        <f t="shared" si="519"/>
        <v>9.9950024885659339</v>
      </c>
      <c r="BO2285" s="63"/>
      <c r="BP2285" s="63"/>
    </row>
    <row r="2286" spans="27:68" x14ac:dyDescent="0.2">
      <c r="AA2286" s="217">
        <f t="shared" si="498"/>
        <v>-8.7334910939675485E-3</v>
      </c>
      <c r="AB2286" s="218">
        <f t="shared" si="499"/>
        <v>8.7334910939675485E-3</v>
      </c>
      <c r="AC2286" s="218">
        <f t="shared" si="500"/>
        <v>0</v>
      </c>
      <c r="AD2286" s="219">
        <f t="shared" si="501"/>
        <v>0</v>
      </c>
      <c r="AH2286" s="15">
        <f t="shared" si="502"/>
        <v>-2.9058447674383151E-2</v>
      </c>
      <c r="AI2286" s="15">
        <f t="shared" si="503"/>
        <v>0.86784475089518831</v>
      </c>
      <c r="AJ2286" s="15">
        <f t="shared" si="504"/>
        <v>-0.34557801426238927</v>
      </c>
      <c r="AK2286" s="15">
        <f t="shared" si="505"/>
        <v>-0.57281307343954613</v>
      </c>
      <c r="AL2286" s="15">
        <f t="shared" si="506"/>
        <v>-1.797541498954438</v>
      </c>
      <c r="AM2286" s="15">
        <f t="shared" si="507"/>
        <v>-1.2569818375265711</v>
      </c>
      <c r="AN2286" s="63">
        <f t="shared" si="530"/>
        <v>11.427189962028823</v>
      </c>
      <c r="AO2286" s="63">
        <f t="shared" si="530"/>
        <v>11.427367754312771</v>
      </c>
      <c r="AP2286" s="63">
        <f t="shared" si="530"/>
        <v>11.428089863368749</v>
      </c>
      <c r="AQ2286" s="63">
        <f t="shared" si="530"/>
        <v>11.431011199874796</v>
      </c>
      <c r="AR2286" s="63">
        <f t="shared" si="530"/>
        <v>11.442647265439536</v>
      </c>
      <c r="AS2286" s="63">
        <f t="shared" si="530"/>
        <v>11.486445582434989</v>
      </c>
      <c r="AT2286" s="63">
        <f t="shared" si="530"/>
        <v>11.626608381821566</v>
      </c>
      <c r="AU2286" s="63">
        <f t="shared" si="508"/>
        <v>11.961094544128683</v>
      </c>
      <c r="AV2286" s="217">
        <f t="shared" si="509"/>
        <v>-1.1469132254240177E-2</v>
      </c>
      <c r="AW2286" s="218">
        <f t="shared" si="510"/>
        <v>-9999</v>
      </c>
      <c r="AX2286" s="219">
        <f t="shared" si="511"/>
        <v>0</v>
      </c>
      <c r="AY2286" s="218">
        <f t="shared" si="512"/>
        <v>-9999</v>
      </c>
      <c r="AZ2286" s="63"/>
      <c r="BA2286" s="15">
        <f t="shared" si="513"/>
        <v>-2.7356411602726298E-3</v>
      </c>
      <c r="BB2286" s="15">
        <f t="shared" si="514"/>
        <v>0.4029668420013125</v>
      </c>
      <c r="BC2286" s="15">
        <f t="shared" si="515"/>
        <v>-0.61751157847624083</v>
      </c>
      <c r="BD2286" s="15">
        <f t="shared" si="516"/>
        <v>-0.10652366954492806</v>
      </c>
      <c r="BE2286" s="15">
        <f t="shared" si="517"/>
        <v>-2.965028905258007</v>
      </c>
      <c r="BF2286" s="15">
        <f t="shared" si="518"/>
        <v>-11.297910949131783</v>
      </c>
      <c r="BG2286" s="63">
        <f t="shared" si="531"/>
        <v>9.7786993762034928</v>
      </c>
      <c r="BH2286" s="63">
        <f t="shared" si="531"/>
        <v>9.7894726175737006</v>
      </c>
      <c r="BI2286" s="63">
        <f t="shared" si="531"/>
        <v>9.7705253791329838</v>
      </c>
      <c r="BJ2286" s="63">
        <f t="shared" si="531"/>
        <v>9.8039400735741484</v>
      </c>
      <c r="BK2286" s="63">
        <f t="shared" si="531"/>
        <v>9.7452814473518927</v>
      </c>
      <c r="BL2286" s="63">
        <f t="shared" si="531"/>
        <v>9.8491703599934741</v>
      </c>
      <c r="BM2286" s="63">
        <f t="shared" si="531"/>
        <v>9.6676216473938421</v>
      </c>
      <c r="BN2286" s="63">
        <f t="shared" si="519"/>
        <v>9.9950024885659339</v>
      </c>
      <c r="BO2286" s="63"/>
      <c r="BP2286" s="63"/>
    </row>
    <row r="2287" spans="27:68" x14ac:dyDescent="0.2">
      <c r="AA2287" s="217">
        <f t="shared" si="498"/>
        <v>-8.7334910939675485E-3</v>
      </c>
      <c r="AB2287" s="218">
        <f t="shared" si="499"/>
        <v>8.7334910939675485E-3</v>
      </c>
      <c r="AC2287" s="218">
        <f t="shared" si="500"/>
        <v>0</v>
      </c>
      <c r="AD2287" s="219">
        <f t="shared" si="501"/>
        <v>0</v>
      </c>
      <c r="AH2287" s="15">
        <f t="shared" si="502"/>
        <v>-2.9058447674383151E-2</v>
      </c>
      <c r="AI2287" s="15">
        <f t="shared" si="503"/>
        <v>0.86784475089518831</v>
      </c>
      <c r="AJ2287" s="15">
        <f t="shared" si="504"/>
        <v>-0.34557801426238927</v>
      </c>
      <c r="AK2287" s="15">
        <f t="shared" si="505"/>
        <v>-0.57281307343954613</v>
      </c>
      <c r="AL2287" s="15">
        <f t="shared" si="506"/>
        <v>-1.797541498954438</v>
      </c>
      <c r="AM2287" s="15">
        <f t="shared" si="507"/>
        <v>-1.2569818375265711</v>
      </c>
      <c r="AN2287" s="63">
        <f t="shared" si="530"/>
        <v>11.427189962028823</v>
      </c>
      <c r="AO2287" s="63">
        <f t="shared" si="530"/>
        <v>11.427367754312771</v>
      </c>
      <c r="AP2287" s="63">
        <f t="shared" si="530"/>
        <v>11.428089863368749</v>
      </c>
      <c r="AQ2287" s="63">
        <f t="shared" si="530"/>
        <v>11.431011199874796</v>
      </c>
      <c r="AR2287" s="63">
        <f t="shared" si="530"/>
        <v>11.442647265439536</v>
      </c>
      <c r="AS2287" s="63">
        <f t="shared" si="530"/>
        <v>11.486445582434989</v>
      </c>
      <c r="AT2287" s="63">
        <f t="shared" si="530"/>
        <v>11.626608381821566</v>
      </c>
      <c r="AU2287" s="63">
        <f t="shared" si="508"/>
        <v>11.961094544128683</v>
      </c>
      <c r="AV2287" s="217">
        <f t="shared" si="509"/>
        <v>-1.1469132254240177E-2</v>
      </c>
      <c r="AW2287" s="218">
        <f t="shared" si="510"/>
        <v>-9999</v>
      </c>
      <c r="AX2287" s="219">
        <f t="shared" si="511"/>
        <v>0</v>
      </c>
      <c r="AY2287" s="218">
        <f t="shared" si="512"/>
        <v>-9999</v>
      </c>
      <c r="AZ2287" s="63"/>
      <c r="BA2287" s="15">
        <f t="shared" si="513"/>
        <v>-2.7356411602726298E-3</v>
      </c>
      <c r="BB2287" s="15">
        <f t="shared" si="514"/>
        <v>0.4029668420013125</v>
      </c>
      <c r="BC2287" s="15">
        <f t="shared" si="515"/>
        <v>-0.61751157847624083</v>
      </c>
      <c r="BD2287" s="15">
        <f t="shared" si="516"/>
        <v>-0.10652366954492806</v>
      </c>
      <c r="BE2287" s="15">
        <f t="shared" si="517"/>
        <v>-2.965028905258007</v>
      </c>
      <c r="BF2287" s="15">
        <f t="shared" si="518"/>
        <v>-11.297910949131783</v>
      </c>
      <c r="BG2287" s="63">
        <f t="shared" si="531"/>
        <v>9.7786993762034928</v>
      </c>
      <c r="BH2287" s="63">
        <f t="shared" si="531"/>
        <v>9.7894726175737006</v>
      </c>
      <c r="BI2287" s="63">
        <f t="shared" si="531"/>
        <v>9.7705253791329838</v>
      </c>
      <c r="BJ2287" s="63">
        <f t="shared" si="531"/>
        <v>9.8039400735741484</v>
      </c>
      <c r="BK2287" s="63">
        <f t="shared" si="531"/>
        <v>9.7452814473518927</v>
      </c>
      <c r="BL2287" s="63">
        <f t="shared" si="531"/>
        <v>9.8491703599934741</v>
      </c>
      <c r="BM2287" s="63">
        <f t="shared" si="531"/>
        <v>9.6676216473938421</v>
      </c>
      <c r="BN2287" s="63">
        <f t="shared" si="519"/>
        <v>9.9950024885659339</v>
      </c>
      <c r="BO2287" s="63"/>
      <c r="BP2287" s="63"/>
    </row>
    <row r="2288" spans="27:68" x14ac:dyDescent="0.2">
      <c r="AA2288" s="217">
        <f t="shared" si="498"/>
        <v>-8.7334910939675485E-3</v>
      </c>
      <c r="AB2288" s="218">
        <f t="shared" si="499"/>
        <v>8.7334910939675485E-3</v>
      </c>
      <c r="AC2288" s="218">
        <f t="shared" si="500"/>
        <v>0</v>
      </c>
      <c r="AD2288" s="219">
        <f t="shared" si="501"/>
        <v>0</v>
      </c>
      <c r="AH2288" s="15">
        <f t="shared" si="502"/>
        <v>-2.9058447674383151E-2</v>
      </c>
      <c r="AI2288" s="15">
        <f t="shared" si="503"/>
        <v>0.86784475089518831</v>
      </c>
      <c r="AJ2288" s="15">
        <f t="shared" si="504"/>
        <v>-0.34557801426238927</v>
      </c>
      <c r="AK2288" s="15">
        <f t="shared" si="505"/>
        <v>-0.57281307343954613</v>
      </c>
      <c r="AL2288" s="15">
        <f t="shared" si="506"/>
        <v>-1.797541498954438</v>
      </c>
      <c r="AM2288" s="15">
        <f t="shared" si="507"/>
        <v>-1.2569818375265711</v>
      </c>
      <c r="AN2288" s="63">
        <f t="shared" si="530"/>
        <v>11.427189962028823</v>
      </c>
      <c r="AO2288" s="63">
        <f t="shared" si="530"/>
        <v>11.427367754312771</v>
      </c>
      <c r="AP2288" s="63">
        <f t="shared" si="530"/>
        <v>11.428089863368749</v>
      </c>
      <c r="AQ2288" s="63">
        <f t="shared" si="530"/>
        <v>11.431011199874796</v>
      </c>
      <c r="AR2288" s="63">
        <f t="shared" si="530"/>
        <v>11.442647265439536</v>
      </c>
      <c r="AS2288" s="63">
        <f t="shared" si="530"/>
        <v>11.486445582434989</v>
      </c>
      <c r="AT2288" s="63">
        <f t="shared" si="530"/>
        <v>11.626608381821566</v>
      </c>
      <c r="AU2288" s="63">
        <f t="shared" si="508"/>
        <v>11.961094544128683</v>
      </c>
      <c r="AV2288" s="217">
        <f t="shared" si="509"/>
        <v>-1.1469132254240177E-2</v>
      </c>
      <c r="AW2288" s="218">
        <f t="shared" si="510"/>
        <v>-9999</v>
      </c>
      <c r="AX2288" s="219">
        <f t="shared" si="511"/>
        <v>0</v>
      </c>
      <c r="AY2288" s="218">
        <f t="shared" si="512"/>
        <v>-9999</v>
      </c>
      <c r="AZ2288" s="63"/>
      <c r="BA2288" s="15">
        <f t="shared" si="513"/>
        <v>-2.7356411602726298E-3</v>
      </c>
      <c r="BB2288" s="15">
        <f t="shared" si="514"/>
        <v>0.4029668420013125</v>
      </c>
      <c r="BC2288" s="15">
        <f t="shared" si="515"/>
        <v>-0.61751157847624083</v>
      </c>
      <c r="BD2288" s="15">
        <f t="shared" si="516"/>
        <v>-0.10652366954492806</v>
      </c>
      <c r="BE2288" s="15">
        <f t="shared" si="517"/>
        <v>-2.965028905258007</v>
      </c>
      <c r="BF2288" s="15">
        <f t="shared" si="518"/>
        <v>-11.297910949131783</v>
      </c>
      <c r="BG2288" s="63">
        <f t="shared" si="531"/>
        <v>9.7786993762034928</v>
      </c>
      <c r="BH2288" s="63">
        <f t="shared" si="531"/>
        <v>9.7894726175737006</v>
      </c>
      <c r="BI2288" s="63">
        <f t="shared" si="531"/>
        <v>9.7705253791329838</v>
      </c>
      <c r="BJ2288" s="63">
        <f t="shared" si="531"/>
        <v>9.8039400735741484</v>
      </c>
      <c r="BK2288" s="63">
        <f t="shared" si="531"/>
        <v>9.7452814473518927</v>
      </c>
      <c r="BL2288" s="63">
        <f t="shared" si="531"/>
        <v>9.8491703599934741</v>
      </c>
      <c r="BM2288" s="63">
        <f t="shared" si="531"/>
        <v>9.6676216473938421</v>
      </c>
      <c r="BN2288" s="63">
        <f t="shared" si="519"/>
        <v>9.9950024885659339</v>
      </c>
      <c r="BO2288" s="63"/>
      <c r="BP2288" s="63"/>
    </row>
    <row r="2289" spans="27:68" x14ac:dyDescent="0.2">
      <c r="AA2289" s="217">
        <f t="shared" si="498"/>
        <v>-8.7334910939675485E-3</v>
      </c>
      <c r="AB2289" s="218">
        <f t="shared" si="499"/>
        <v>8.7334910939675485E-3</v>
      </c>
      <c r="AC2289" s="218">
        <f t="shared" si="500"/>
        <v>0</v>
      </c>
      <c r="AD2289" s="219">
        <f t="shared" si="501"/>
        <v>0</v>
      </c>
      <c r="AH2289" s="15">
        <f t="shared" si="502"/>
        <v>-2.9058447674383151E-2</v>
      </c>
      <c r="AI2289" s="15">
        <f t="shared" si="503"/>
        <v>0.86784475089518831</v>
      </c>
      <c r="AJ2289" s="15">
        <f t="shared" si="504"/>
        <v>-0.34557801426238927</v>
      </c>
      <c r="AK2289" s="15">
        <f t="shared" si="505"/>
        <v>-0.57281307343954613</v>
      </c>
      <c r="AL2289" s="15">
        <f t="shared" si="506"/>
        <v>-1.797541498954438</v>
      </c>
      <c r="AM2289" s="15">
        <f t="shared" si="507"/>
        <v>-1.2569818375265711</v>
      </c>
      <c r="AN2289" s="63">
        <f t="shared" si="530"/>
        <v>11.427189962028823</v>
      </c>
      <c r="AO2289" s="63">
        <f t="shared" si="530"/>
        <v>11.427367754312771</v>
      </c>
      <c r="AP2289" s="63">
        <f t="shared" si="530"/>
        <v>11.428089863368749</v>
      </c>
      <c r="AQ2289" s="63">
        <f t="shared" si="530"/>
        <v>11.431011199874796</v>
      </c>
      <c r="AR2289" s="63">
        <f t="shared" si="530"/>
        <v>11.442647265439536</v>
      </c>
      <c r="AS2289" s="63">
        <f t="shared" si="530"/>
        <v>11.486445582434989</v>
      </c>
      <c r="AT2289" s="63">
        <f t="shared" si="530"/>
        <v>11.626608381821566</v>
      </c>
      <c r="AU2289" s="63">
        <f t="shared" si="508"/>
        <v>11.961094544128683</v>
      </c>
      <c r="AV2289" s="217">
        <f t="shared" si="509"/>
        <v>-1.1469132254240177E-2</v>
      </c>
      <c r="AW2289" s="218">
        <f t="shared" si="510"/>
        <v>-9999</v>
      </c>
      <c r="AX2289" s="219">
        <f t="shared" si="511"/>
        <v>0</v>
      </c>
      <c r="AY2289" s="218">
        <f t="shared" si="512"/>
        <v>-9999</v>
      </c>
      <c r="AZ2289" s="63"/>
      <c r="BA2289" s="15">
        <f t="shared" si="513"/>
        <v>-2.7356411602726298E-3</v>
      </c>
      <c r="BB2289" s="15">
        <f t="shared" si="514"/>
        <v>0.4029668420013125</v>
      </c>
      <c r="BC2289" s="15">
        <f t="shared" si="515"/>
        <v>-0.61751157847624083</v>
      </c>
      <c r="BD2289" s="15">
        <f t="shared" si="516"/>
        <v>-0.10652366954492806</v>
      </c>
      <c r="BE2289" s="15">
        <f t="shared" si="517"/>
        <v>-2.965028905258007</v>
      </c>
      <c r="BF2289" s="15">
        <f t="shared" si="518"/>
        <v>-11.297910949131783</v>
      </c>
      <c r="BG2289" s="63">
        <f t="shared" si="531"/>
        <v>9.7786993762034928</v>
      </c>
      <c r="BH2289" s="63">
        <f t="shared" si="531"/>
        <v>9.7894726175737006</v>
      </c>
      <c r="BI2289" s="63">
        <f t="shared" si="531"/>
        <v>9.7705253791329838</v>
      </c>
      <c r="BJ2289" s="63">
        <f t="shared" si="531"/>
        <v>9.8039400735741484</v>
      </c>
      <c r="BK2289" s="63">
        <f t="shared" si="531"/>
        <v>9.7452814473518927</v>
      </c>
      <c r="BL2289" s="63">
        <f t="shared" si="531"/>
        <v>9.8491703599934741</v>
      </c>
      <c r="BM2289" s="63">
        <f t="shared" si="531"/>
        <v>9.6676216473938421</v>
      </c>
      <c r="BN2289" s="63">
        <f t="shared" si="519"/>
        <v>9.9950024885659339</v>
      </c>
      <c r="BO2289" s="63"/>
      <c r="BP2289" s="63"/>
    </row>
    <row r="2290" spans="27:68" x14ac:dyDescent="0.2">
      <c r="AA2290" s="217">
        <f t="shared" si="498"/>
        <v>-8.7334910939675485E-3</v>
      </c>
      <c r="AB2290" s="218">
        <f t="shared" si="499"/>
        <v>8.7334910939675485E-3</v>
      </c>
      <c r="AC2290" s="218">
        <f t="shared" si="500"/>
        <v>0</v>
      </c>
      <c r="AD2290" s="219">
        <f t="shared" si="501"/>
        <v>0</v>
      </c>
      <c r="AH2290" s="15">
        <f t="shared" si="502"/>
        <v>-2.9058447674383151E-2</v>
      </c>
      <c r="AI2290" s="15">
        <f t="shared" si="503"/>
        <v>0.86784475089518831</v>
      </c>
      <c r="AJ2290" s="15">
        <f t="shared" si="504"/>
        <v>-0.34557801426238927</v>
      </c>
      <c r="AK2290" s="15">
        <f t="shared" si="505"/>
        <v>-0.57281307343954613</v>
      </c>
      <c r="AL2290" s="15">
        <f t="shared" si="506"/>
        <v>-1.797541498954438</v>
      </c>
      <c r="AM2290" s="15">
        <f t="shared" si="507"/>
        <v>-1.2569818375265711</v>
      </c>
      <c r="AN2290" s="63">
        <f t="shared" si="530"/>
        <v>11.427189962028823</v>
      </c>
      <c r="AO2290" s="63">
        <f t="shared" si="530"/>
        <v>11.427367754312771</v>
      </c>
      <c r="AP2290" s="63">
        <f t="shared" si="530"/>
        <v>11.428089863368749</v>
      </c>
      <c r="AQ2290" s="63">
        <f t="shared" si="530"/>
        <v>11.431011199874796</v>
      </c>
      <c r="AR2290" s="63">
        <f t="shared" si="530"/>
        <v>11.442647265439536</v>
      </c>
      <c r="AS2290" s="63">
        <f t="shared" si="530"/>
        <v>11.486445582434989</v>
      </c>
      <c r="AT2290" s="63">
        <f t="shared" si="530"/>
        <v>11.626608381821566</v>
      </c>
      <c r="AU2290" s="63">
        <f t="shared" si="508"/>
        <v>11.961094544128683</v>
      </c>
      <c r="AV2290" s="217">
        <f t="shared" si="509"/>
        <v>-1.1469132254240177E-2</v>
      </c>
      <c r="AW2290" s="218">
        <f t="shared" si="510"/>
        <v>-9999</v>
      </c>
      <c r="AX2290" s="219">
        <f t="shared" si="511"/>
        <v>0</v>
      </c>
      <c r="AY2290" s="218">
        <f t="shared" si="512"/>
        <v>-9999</v>
      </c>
      <c r="AZ2290" s="63"/>
      <c r="BA2290" s="15">
        <f t="shared" si="513"/>
        <v>-2.7356411602726298E-3</v>
      </c>
      <c r="BB2290" s="15">
        <f t="shared" si="514"/>
        <v>0.4029668420013125</v>
      </c>
      <c r="BC2290" s="15">
        <f t="shared" si="515"/>
        <v>-0.61751157847624083</v>
      </c>
      <c r="BD2290" s="15">
        <f t="shared" si="516"/>
        <v>-0.10652366954492806</v>
      </c>
      <c r="BE2290" s="15">
        <f t="shared" si="517"/>
        <v>-2.965028905258007</v>
      </c>
      <c r="BF2290" s="15">
        <f t="shared" si="518"/>
        <v>-11.297910949131783</v>
      </c>
      <c r="BG2290" s="63">
        <f t="shared" si="531"/>
        <v>9.7786993762034928</v>
      </c>
      <c r="BH2290" s="63">
        <f t="shared" si="531"/>
        <v>9.7894726175737006</v>
      </c>
      <c r="BI2290" s="63">
        <f t="shared" si="531"/>
        <v>9.7705253791329838</v>
      </c>
      <c r="BJ2290" s="63">
        <f t="shared" si="531"/>
        <v>9.8039400735741484</v>
      </c>
      <c r="BK2290" s="63">
        <f t="shared" si="531"/>
        <v>9.7452814473518927</v>
      </c>
      <c r="BL2290" s="63">
        <f t="shared" si="531"/>
        <v>9.8491703599934741</v>
      </c>
      <c r="BM2290" s="63">
        <f t="shared" si="531"/>
        <v>9.6676216473938421</v>
      </c>
      <c r="BN2290" s="63">
        <f t="shared" si="519"/>
        <v>9.9950024885659339</v>
      </c>
      <c r="BO2290" s="63"/>
      <c r="BP2290" s="63"/>
    </row>
    <row r="2291" spans="27:68" x14ac:dyDescent="0.2">
      <c r="AA2291" s="217">
        <f t="shared" si="498"/>
        <v>-8.7334910939675485E-3</v>
      </c>
      <c r="AB2291" s="218">
        <f t="shared" si="499"/>
        <v>8.7334910939675485E-3</v>
      </c>
      <c r="AC2291" s="218">
        <f t="shared" si="500"/>
        <v>0</v>
      </c>
      <c r="AD2291" s="219">
        <f t="shared" si="501"/>
        <v>0</v>
      </c>
      <c r="AH2291" s="15">
        <f t="shared" si="502"/>
        <v>-2.9058447674383151E-2</v>
      </c>
      <c r="AI2291" s="15">
        <f t="shared" si="503"/>
        <v>0.86784475089518831</v>
      </c>
      <c r="AJ2291" s="15">
        <f t="shared" si="504"/>
        <v>-0.34557801426238927</v>
      </c>
      <c r="AK2291" s="15">
        <f t="shared" si="505"/>
        <v>-0.57281307343954613</v>
      </c>
      <c r="AL2291" s="15">
        <f t="shared" si="506"/>
        <v>-1.797541498954438</v>
      </c>
      <c r="AM2291" s="15">
        <f t="shared" si="507"/>
        <v>-1.2569818375265711</v>
      </c>
      <c r="AN2291" s="63">
        <f t="shared" ref="AN2291:AT2300" si="532">$AU2291+$AB$7*SIN(AO2291)</f>
        <v>11.427189962028823</v>
      </c>
      <c r="AO2291" s="63">
        <f t="shared" si="532"/>
        <v>11.427367754312771</v>
      </c>
      <c r="AP2291" s="63">
        <f t="shared" si="532"/>
        <v>11.428089863368749</v>
      </c>
      <c r="AQ2291" s="63">
        <f t="shared" si="532"/>
        <v>11.431011199874796</v>
      </c>
      <c r="AR2291" s="63">
        <f t="shared" si="532"/>
        <v>11.442647265439536</v>
      </c>
      <c r="AS2291" s="63">
        <f t="shared" si="532"/>
        <v>11.486445582434989</v>
      </c>
      <c r="AT2291" s="63">
        <f t="shared" si="532"/>
        <v>11.626608381821566</v>
      </c>
      <c r="AU2291" s="63">
        <f t="shared" si="508"/>
        <v>11.961094544128683</v>
      </c>
      <c r="AV2291" s="217">
        <f t="shared" si="509"/>
        <v>-1.1469132254240177E-2</v>
      </c>
      <c r="AW2291" s="218">
        <f t="shared" si="510"/>
        <v>-9999</v>
      </c>
      <c r="AX2291" s="219">
        <f t="shared" si="511"/>
        <v>0</v>
      </c>
      <c r="AY2291" s="218">
        <f t="shared" si="512"/>
        <v>-9999</v>
      </c>
      <c r="AZ2291" s="63"/>
      <c r="BA2291" s="15">
        <f t="shared" si="513"/>
        <v>-2.7356411602726298E-3</v>
      </c>
      <c r="BB2291" s="15">
        <f t="shared" si="514"/>
        <v>0.4029668420013125</v>
      </c>
      <c r="BC2291" s="15">
        <f t="shared" si="515"/>
        <v>-0.61751157847624083</v>
      </c>
      <c r="BD2291" s="15">
        <f t="shared" si="516"/>
        <v>-0.10652366954492806</v>
      </c>
      <c r="BE2291" s="15">
        <f t="shared" si="517"/>
        <v>-2.965028905258007</v>
      </c>
      <c r="BF2291" s="15">
        <f t="shared" si="518"/>
        <v>-11.297910949131783</v>
      </c>
      <c r="BG2291" s="63">
        <f t="shared" ref="BG2291:BM2300" si="533">$BN2291+$BB$7*SIN(BH2291)</f>
        <v>9.7786993762034928</v>
      </c>
      <c r="BH2291" s="63">
        <f t="shared" si="533"/>
        <v>9.7894726175737006</v>
      </c>
      <c r="BI2291" s="63">
        <f t="shared" si="533"/>
        <v>9.7705253791329838</v>
      </c>
      <c r="BJ2291" s="63">
        <f t="shared" si="533"/>
        <v>9.8039400735741484</v>
      </c>
      <c r="BK2291" s="63">
        <f t="shared" si="533"/>
        <v>9.7452814473518927</v>
      </c>
      <c r="BL2291" s="63">
        <f t="shared" si="533"/>
        <v>9.8491703599934741</v>
      </c>
      <c r="BM2291" s="63">
        <f t="shared" si="533"/>
        <v>9.6676216473938421</v>
      </c>
      <c r="BN2291" s="63">
        <f t="shared" si="519"/>
        <v>9.9950024885659339</v>
      </c>
      <c r="BO2291" s="63"/>
      <c r="BP2291" s="63"/>
    </row>
    <row r="2292" spans="27:68" x14ac:dyDescent="0.2">
      <c r="AA2292" s="217">
        <f t="shared" si="498"/>
        <v>-8.7334910939675485E-3</v>
      </c>
      <c r="AB2292" s="218">
        <f t="shared" si="499"/>
        <v>8.7334910939675485E-3</v>
      </c>
      <c r="AC2292" s="218">
        <f t="shared" si="500"/>
        <v>0</v>
      </c>
      <c r="AD2292" s="219">
        <f t="shared" si="501"/>
        <v>0</v>
      </c>
      <c r="AH2292" s="15">
        <f t="shared" si="502"/>
        <v>-2.9058447674383151E-2</v>
      </c>
      <c r="AI2292" s="15">
        <f t="shared" si="503"/>
        <v>0.86784475089518831</v>
      </c>
      <c r="AJ2292" s="15">
        <f t="shared" si="504"/>
        <v>-0.34557801426238927</v>
      </c>
      <c r="AK2292" s="15">
        <f t="shared" si="505"/>
        <v>-0.57281307343954613</v>
      </c>
      <c r="AL2292" s="15">
        <f t="shared" si="506"/>
        <v>-1.797541498954438</v>
      </c>
      <c r="AM2292" s="15">
        <f t="shared" si="507"/>
        <v>-1.2569818375265711</v>
      </c>
      <c r="AN2292" s="63">
        <f t="shared" si="532"/>
        <v>11.427189962028823</v>
      </c>
      <c r="AO2292" s="63">
        <f t="shared" si="532"/>
        <v>11.427367754312771</v>
      </c>
      <c r="AP2292" s="63">
        <f t="shared" si="532"/>
        <v>11.428089863368749</v>
      </c>
      <c r="AQ2292" s="63">
        <f t="shared" si="532"/>
        <v>11.431011199874796</v>
      </c>
      <c r="AR2292" s="63">
        <f t="shared" si="532"/>
        <v>11.442647265439536</v>
      </c>
      <c r="AS2292" s="63">
        <f t="shared" si="532"/>
        <v>11.486445582434989</v>
      </c>
      <c r="AT2292" s="63">
        <f t="shared" si="532"/>
        <v>11.626608381821566</v>
      </c>
      <c r="AU2292" s="63">
        <f t="shared" si="508"/>
        <v>11.961094544128683</v>
      </c>
      <c r="AV2292" s="217">
        <f t="shared" si="509"/>
        <v>-1.1469132254240177E-2</v>
      </c>
      <c r="AW2292" s="218">
        <f t="shared" si="510"/>
        <v>-9999</v>
      </c>
      <c r="AX2292" s="219">
        <f t="shared" si="511"/>
        <v>0</v>
      </c>
      <c r="AY2292" s="218">
        <f t="shared" si="512"/>
        <v>-9999</v>
      </c>
      <c r="AZ2292" s="63"/>
      <c r="BA2292" s="15">
        <f t="shared" si="513"/>
        <v>-2.7356411602726298E-3</v>
      </c>
      <c r="BB2292" s="15">
        <f t="shared" si="514"/>
        <v>0.4029668420013125</v>
      </c>
      <c r="BC2292" s="15">
        <f t="shared" si="515"/>
        <v>-0.61751157847624083</v>
      </c>
      <c r="BD2292" s="15">
        <f t="shared" si="516"/>
        <v>-0.10652366954492806</v>
      </c>
      <c r="BE2292" s="15">
        <f t="shared" si="517"/>
        <v>-2.965028905258007</v>
      </c>
      <c r="BF2292" s="15">
        <f t="shared" si="518"/>
        <v>-11.297910949131783</v>
      </c>
      <c r="BG2292" s="63">
        <f t="shared" si="533"/>
        <v>9.7786993762034928</v>
      </c>
      <c r="BH2292" s="63">
        <f t="shared" si="533"/>
        <v>9.7894726175737006</v>
      </c>
      <c r="BI2292" s="63">
        <f t="shared" si="533"/>
        <v>9.7705253791329838</v>
      </c>
      <c r="BJ2292" s="63">
        <f t="shared" si="533"/>
        <v>9.8039400735741484</v>
      </c>
      <c r="BK2292" s="63">
        <f t="shared" si="533"/>
        <v>9.7452814473518927</v>
      </c>
      <c r="BL2292" s="63">
        <f t="shared" si="533"/>
        <v>9.8491703599934741</v>
      </c>
      <c r="BM2292" s="63">
        <f t="shared" si="533"/>
        <v>9.6676216473938421</v>
      </c>
      <c r="BN2292" s="63">
        <f t="shared" si="519"/>
        <v>9.9950024885659339</v>
      </c>
      <c r="BO2292" s="63"/>
      <c r="BP2292" s="63"/>
    </row>
    <row r="2293" spans="27:68" x14ac:dyDescent="0.2">
      <c r="AA2293" s="217">
        <f t="shared" ref="AA2293:AA2356" si="534">AB$3+AB$4*Z2293+AB$5*Z2293^2+AH2293</f>
        <v>-8.7334910939675485E-3</v>
      </c>
      <c r="AB2293" s="218">
        <f t="shared" ref="AB2293:AB2356" si="535">+G2293-AA2293</f>
        <v>8.7334910939675485E-3</v>
      </c>
      <c r="AC2293" s="218">
        <f t="shared" ref="AC2293:AC2356" si="536">+G2293-P2293</f>
        <v>0</v>
      </c>
      <c r="AD2293" s="219">
        <f t="shared" ref="AD2293:AD2356" si="537">U2293*(G2293-AA2293)^2</f>
        <v>0</v>
      </c>
      <c r="AH2293" s="15">
        <f t="shared" ref="AH2293:AH2356" si="538">$AB$6*($AB$11/AI2293*AJ2293+$AB$12)</f>
        <v>-2.9058447674383151E-2</v>
      </c>
      <c r="AI2293" s="15">
        <f t="shared" ref="AI2293:AI2356" si="539">1+$AB$7*COS(AL2293)</f>
        <v>0.86784475089518831</v>
      </c>
      <c r="AJ2293" s="15">
        <f t="shared" ref="AJ2293:AJ2356" si="540">SIN(AL2293+RADIANS($AB$9))</f>
        <v>-0.34557801426238927</v>
      </c>
      <c r="AK2293" s="15">
        <f t="shared" ref="AK2293:AK2356" si="541">$AB$7*SIN(AL2293)</f>
        <v>-0.57281307343954613</v>
      </c>
      <c r="AL2293" s="15">
        <f t="shared" ref="AL2293:AL2356" si="542">2*ATAN(AM2293)</f>
        <v>-1.797541498954438</v>
      </c>
      <c r="AM2293" s="15">
        <f t="shared" ref="AM2293:AM2356" si="543">TAN(AN2293/2)*SQRT((1+$AB$7)/(1-$AB$7))</f>
        <v>-1.2569818375265711</v>
      </c>
      <c r="AN2293" s="63">
        <f t="shared" si="532"/>
        <v>11.427189962028823</v>
      </c>
      <c r="AO2293" s="63">
        <f t="shared" si="532"/>
        <v>11.427367754312771</v>
      </c>
      <c r="AP2293" s="63">
        <f t="shared" si="532"/>
        <v>11.428089863368749</v>
      </c>
      <c r="AQ2293" s="63">
        <f t="shared" si="532"/>
        <v>11.431011199874796</v>
      </c>
      <c r="AR2293" s="63">
        <f t="shared" si="532"/>
        <v>11.442647265439536</v>
      </c>
      <c r="AS2293" s="63">
        <f t="shared" si="532"/>
        <v>11.486445582434989</v>
      </c>
      <c r="AT2293" s="63">
        <f t="shared" si="532"/>
        <v>11.626608381821566</v>
      </c>
      <c r="AU2293" s="63">
        <f t="shared" ref="AU2293:AU2356" si="544">RADIANS($AB$9)+$AB$18*(F2293-AB$15)</f>
        <v>11.961094544128683</v>
      </c>
      <c r="AV2293" s="217">
        <f t="shared" ref="AV2293:AV2356" si="545">AA2293+BA2293</f>
        <v>-1.1469132254240177E-2</v>
      </c>
      <c r="AW2293" s="218">
        <f t="shared" ref="AW2293:AW2356" si="546">IF(U2293&lt;&gt;0,G2293-AV2293,-9999)</f>
        <v>-9999</v>
      </c>
      <c r="AX2293" s="219">
        <f t="shared" ref="AX2293:AX2356" si="547">U2293*AW2293^2</f>
        <v>0</v>
      </c>
      <c r="AY2293" s="218">
        <f t="shared" ref="AY2293:AY2356" si="548">IF(U2293&lt;&gt;0,G2293-AH2293-BA2293,-9999)</f>
        <v>-9999</v>
      </c>
      <c r="AZ2293" s="63"/>
      <c r="BA2293" s="15">
        <f t="shared" ref="BA2293:BA2356" si="549">$BB$6*($BB$11/BB2293*BC2293+$BB$12)</f>
        <v>-2.7356411602726298E-3</v>
      </c>
      <c r="BB2293" s="15">
        <f t="shared" ref="BB2293:BB2356" si="550">1+$BB$7*COS(BE2293)</f>
        <v>0.4029668420013125</v>
      </c>
      <c r="BC2293" s="15">
        <f t="shared" ref="BC2293:BC2356" si="551">SIN(BE2293+RADIANS($BB$9))</f>
        <v>-0.61751157847624083</v>
      </c>
      <c r="BD2293" s="15">
        <f t="shared" ref="BD2293:BD2356" si="552">$BB$7*SIN(BE2293)</f>
        <v>-0.10652366954492806</v>
      </c>
      <c r="BE2293" s="15">
        <f t="shared" ref="BE2293:BE2356" si="553">2*ATAN(BF2293)</f>
        <v>-2.965028905258007</v>
      </c>
      <c r="BF2293" s="15">
        <f t="shared" ref="BF2293:BF2356" si="554">TAN(BG2293/2)*SQRT((1+$BB$7)/(1-$BB$7))</f>
        <v>-11.297910949131783</v>
      </c>
      <c r="BG2293" s="63">
        <f t="shared" si="533"/>
        <v>9.7786993762034928</v>
      </c>
      <c r="BH2293" s="63">
        <f t="shared" si="533"/>
        <v>9.7894726175737006</v>
      </c>
      <c r="BI2293" s="63">
        <f t="shared" si="533"/>
        <v>9.7705253791329838</v>
      </c>
      <c r="BJ2293" s="63">
        <f t="shared" si="533"/>
        <v>9.8039400735741484</v>
      </c>
      <c r="BK2293" s="63">
        <f t="shared" si="533"/>
        <v>9.7452814473518927</v>
      </c>
      <c r="BL2293" s="63">
        <f t="shared" si="533"/>
        <v>9.8491703599934741</v>
      </c>
      <c r="BM2293" s="63">
        <f t="shared" si="533"/>
        <v>9.6676216473938421</v>
      </c>
      <c r="BN2293" s="63">
        <f t="shared" ref="BN2293:BN2356" si="555">RADIANS($BB$9)+$BB$18*(F2293-BB$15)</f>
        <v>9.9950024885659339</v>
      </c>
      <c r="BO2293" s="63"/>
      <c r="BP2293" s="63"/>
    </row>
    <row r="2294" spans="27:68" x14ac:dyDescent="0.2">
      <c r="AA2294" s="217">
        <f t="shared" si="534"/>
        <v>-8.7334910939675485E-3</v>
      </c>
      <c r="AB2294" s="218">
        <f t="shared" si="535"/>
        <v>8.7334910939675485E-3</v>
      </c>
      <c r="AC2294" s="218">
        <f t="shared" si="536"/>
        <v>0</v>
      </c>
      <c r="AD2294" s="219">
        <f t="shared" si="537"/>
        <v>0</v>
      </c>
      <c r="AH2294" s="15">
        <f t="shared" si="538"/>
        <v>-2.9058447674383151E-2</v>
      </c>
      <c r="AI2294" s="15">
        <f t="shared" si="539"/>
        <v>0.86784475089518831</v>
      </c>
      <c r="AJ2294" s="15">
        <f t="shared" si="540"/>
        <v>-0.34557801426238927</v>
      </c>
      <c r="AK2294" s="15">
        <f t="shared" si="541"/>
        <v>-0.57281307343954613</v>
      </c>
      <c r="AL2294" s="15">
        <f t="shared" si="542"/>
        <v>-1.797541498954438</v>
      </c>
      <c r="AM2294" s="15">
        <f t="shared" si="543"/>
        <v>-1.2569818375265711</v>
      </c>
      <c r="AN2294" s="63">
        <f t="shared" si="532"/>
        <v>11.427189962028823</v>
      </c>
      <c r="AO2294" s="63">
        <f t="shared" si="532"/>
        <v>11.427367754312771</v>
      </c>
      <c r="AP2294" s="63">
        <f t="shared" si="532"/>
        <v>11.428089863368749</v>
      </c>
      <c r="AQ2294" s="63">
        <f t="shared" si="532"/>
        <v>11.431011199874796</v>
      </c>
      <c r="AR2294" s="63">
        <f t="shared" si="532"/>
        <v>11.442647265439536</v>
      </c>
      <c r="AS2294" s="63">
        <f t="shared" si="532"/>
        <v>11.486445582434989</v>
      </c>
      <c r="AT2294" s="63">
        <f t="shared" si="532"/>
        <v>11.626608381821566</v>
      </c>
      <c r="AU2294" s="63">
        <f t="shared" si="544"/>
        <v>11.961094544128683</v>
      </c>
      <c r="AV2294" s="217">
        <f t="shared" si="545"/>
        <v>-1.1469132254240177E-2</v>
      </c>
      <c r="AW2294" s="218">
        <f t="shared" si="546"/>
        <v>-9999</v>
      </c>
      <c r="AX2294" s="219">
        <f t="shared" si="547"/>
        <v>0</v>
      </c>
      <c r="AY2294" s="218">
        <f t="shared" si="548"/>
        <v>-9999</v>
      </c>
      <c r="AZ2294" s="63"/>
      <c r="BA2294" s="15">
        <f t="shared" si="549"/>
        <v>-2.7356411602726298E-3</v>
      </c>
      <c r="BB2294" s="15">
        <f t="shared" si="550"/>
        <v>0.4029668420013125</v>
      </c>
      <c r="BC2294" s="15">
        <f t="shared" si="551"/>
        <v>-0.61751157847624083</v>
      </c>
      <c r="BD2294" s="15">
        <f t="shared" si="552"/>
        <v>-0.10652366954492806</v>
      </c>
      <c r="BE2294" s="15">
        <f t="shared" si="553"/>
        <v>-2.965028905258007</v>
      </c>
      <c r="BF2294" s="15">
        <f t="shared" si="554"/>
        <v>-11.297910949131783</v>
      </c>
      <c r="BG2294" s="63">
        <f t="shared" si="533"/>
        <v>9.7786993762034928</v>
      </c>
      <c r="BH2294" s="63">
        <f t="shared" si="533"/>
        <v>9.7894726175737006</v>
      </c>
      <c r="BI2294" s="63">
        <f t="shared" si="533"/>
        <v>9.7705253791329838</v>
      </c>
      <c r="BJ2294" s="63">
        <f t="shared" si="533"/>
        <v>9.8039400735741484</v>
      </c>
      <c r="BK2294" s="63">
        <f t="shared" si="533"/>
        <v>9.7452814473518927</v>
      </c>
      <c r="BL2294" s="63">
        <f t="shared" si="533"/>
        <v>9.8491703599934741</v>
      </c>
      <c r="BM2294" s="63">
        <f t="shared" si="533"/>
        <v>9.6676216473938421</v>
      </c>
      <c r="BN2294" s="63">
        <f t="shared" si="555"/>
        <v>9.9950024885659339</v>
      </c>
      <c r="BO2294" s="63"/>
      <c r="BP2294" s="63"/>
    </row>
    <row r="2295" spans="27:68" x14ac:dyDescent="0.2">
      <c r="AA2295" s="217">
        <f t="shared" si="534"/>
        <v>-8.7334910939675485E-3</v>
      </c>
      <c r="AB2295" s="218">
        <f t="shared" si="535"/>
        <v>8.7334910939675485E-3</v>
      </c>
      <c r="AC2295" s="218">
        <f t="shared" si="536"/>
        <v>0</v>
      </c>
      <c r="AD2295" s="219">
        <f t="shared" si="537"/>
        <v>0</v>
      </c>
      <c r="AH2295" s="15">
        <f t="shared" si="538"/>
        <v>-2.9058447674383151E-2</v>
      </c>
      <c r="AI2295" s="15">
        <f t="shared" si="539"/>
        <v>0.86784475089518831</v>
      </c>
      <c r="AJ2295" s="15">
        <f t="shared" si="540"/>
        <v>-0.34557801426238927</v>
      </c>
      <c r="AK2295" s="15">
        <f t="shared" si="541"/>
        <v>-0.57281307343954613</v>
      </c>
      <c r="AL2295" s="15">
        <f t="shared" si="542"/>
        <v>-1.797541498954438</v>
      </c>
      <c r="AM2295" s="15">
        <f t="shared" si="543"/>
        <v>-1.2569818375265711</v>
      </c>
      <c r="AN2295" s="63">
        <f t="shared" si="532"/>
        <v>11.427189962028823</v>
      </c>
      <c r="AO2295" s="63">
        <f t="shared" si="532"/>
        <v>11.427367754312771</v>
      </c>
      <c r="AP2295" s="63">
        <f t="shared" si="532"/>
        <v>11.428089863368749</v>
      </c>
      <c r="AQ2295" s="63">
        <f t="shared" si="532"/>
        <v>11.431011199874796</v>
      </c>
      <c r="AR2295" s="63">
        <f t="shared" si="532"/>
        <v>11.442647265439536</v>
      </c>
      <c r="AS2295" s="63">
        <f t="shared" si="532"/>
        <v>11.486445582434989</v>
      </c>
      <c r="AT2295" s="63">
        <f t="shared" si="532"/>
        <v>11.626608381821566</v>
      </c>
      <c r="AU2295" s="63">
        <f t="shared" si="544"/>
        <v>11.961094544128683</v>
      </c>
      <c r="AV2295" s="217">
        <f t="shared" si="545"/>
        <v>-1.1469132254240177E-2</v>
      </c>
      <c r="AW2295" s="218">
        <f t="shared" si="546"/>
        <v>-9999</v>
      </c>
      <c r="AX2295" s="219">
        <f t="shared" si="547"/>
        <v>0</v>
      </c>
      <c r="AY2295" s="218">
        <f t="shared" si="548"/>
        <v>-9999</v>
      </c>
      <c r="AZ2295" s="63"/>
      <c r="BA2295" s="15">
        <f t="shared" si="549"/>
        <v>-2.7356411602726298E-3</v>
      </c>
      <c r="BB2295" s="15">
        <f t="shared" si="550"/>
        <v>0.4029668420013125</v>
      </c>
      <c r="BC2295" s="15">
        <f t="shared" si="551"/>
        <v>-0.61751157847624083</v>
      </c>
      <c r="BD2295" s="15">
        <f t="shared" si="552"/>
        <v>-0.10652366954492806</v>
      </c>
      <c r="BE2295" s="15">
        <f t="shared" si="553"/>
        <v>-2.965028905258007</v>
      </c>
      <c r="BF2295" s="15">
        <f t="shared" si="554"/>
        <v>-11.297910949131783</v>
      </c>
      <c r="BG2295" s="63">
        <f t="shared" si="533"/>
        <v>9.7786993762034928</v>
      </c>
      <c r="BH2295" s="63">
        <f t="shared" si="533"/>
        <v>9.7894726175737006</v>
      </c>
      <c r="BI2295" s="63">
        <f t="shared" si="533"/>
        <v>9.7705253791329838</v>
      </c>
      <c r="BJ2295" s="63">
        <f t="shared" si="533"/>
        <v>9.8039400735741484</v>
      </c>
      <c r="BK2295" s="63">
        <f t="shared" si="533"/>
        <v>9.7452814473518927</v>
      </c>
      <c r="BL2295" s="63">
        <f t="shared" si="533"/>
        <v>9.8491703599934741</v>
      </c>
      <c r="BM2295" s="63">
        <f t="shared" si="533"/>
        <v>9.6676216473938421</v>
      </c>
      <c r="BN2295" s="63">
        <f t="shared" si="555"/>
        <v>9.9950024885659339</v>
      </c>
      <c r="BO2295" s="63"/>
      <c r="BP2295" s="63"/>
    </row>
    <row r="2296" spans="27:68" x14ac:dyDescent="0.2">
      <c r="AA2296" s="217">
        <f t="shared" si="534"/>
        <v>-8.7334910939675485E-3</v>
      </c>
      <c r="AB2296" s="218">
        <f t="shared" si="535"/>
        <v>8.7334910939675485E-3</v>
      </c>
      <c r="AC2296" s="218">
        <f t="shared" si="536"/>
        <v>0</v>
      </c>
      <c r="AD2296" s="219">
        <f t="shared" si="537"/>
        <v>0</v>
      </c>
      <c r="AH2296" s="15">
        <f t="shared" si="538"/>
        <v>-2.9058447674383151E-2</v>
      </c>
      <c r="AI2296" s="15">
        <f t="shared" si="539"/>
        <v>0.86784475089518831</v>
      </c>
      <c r="AJ2296" s="15">
        <f t="shared" si="540"/>
        <v>-0.34557801426238927</v>
      </c>
      <c r="AK2296" s="15">
        <f t="shared" si="541"/>
        <v>-0.57281307343954613</v>
      </c>
      <c r="AL2296" s="15">
        <f t="shared" si="542"/>
        <v>-1.797541498954438</v>
      </c>
      <c r="AM2296" s="15">
        <f t="shared" si="543"/>
        <v>-1.2569818375265711</v>
      </c>
      <c r="AN2296" s="63">
        <f t="shared" si="532"/>
        <v>11.427189962028823</v>
      </c>
      <c r="AO2296" s="63">
        <f t="shared" si="532"/>
        <v>11.427367754312771</v>
      </c>
      <c r="AP2296" s="63">
        <f t="shared" si="532"/>
        <v>11.428089863368749</v>
      </c>
      <c r="AQ2296" s="63">
        <f t="shared" si="532"/>
        <v>11.431011199874796</v>
      </c>
      <c r="AR2296" s="63">
        <f t="shared" si="532"/>
        <v>11.442647265439536</v>
      </c>
      <c r="AS2296" s="63">
        <f t="shared" si="532"/>
        <v>11.486445582434989</v>
      </c>
      <c r="AT2296" s="63">
        <f t="shared" si="532"/>
        <v>11.626608381821566</v>
      </c>
      <c r="AU2296" s="63">
        <f t="shared" si="544"/>
        <v>11.961094544128683</v>
      </c>
      <c r="AV2296" s="217">
        <f t="shared" si="545"/>
        <v>-1.1469132254240177E-2</v>
      </c>
      <c r="AW2296" s="218">
        <f t="shared" si="546"/>
        <v>-9999</v>
      </c>
      <c r="AX2296" s="219">
        <f t="shared" si="547"/>
        <v>0</v>
      </c>
      <c r="AY2296" s="218">
        <f t="shared" si="548"/>
        <v>-9999</v>
      </c>
      <c r="AZ2296" s="63"/>
      <c r="BA2296" s="15">
        <f t="shared" si="549"/>
        <v>-2.7356411602726298E-3</v>
      </c>
      <c r="BB2296" s="15">
        <f t="shared" si="550"/>
        <v>0.4029668420013125</v>
      </c>
      <c r="BC2296" s="15">
        <f t="shared" si="551"/>
        <v>-0.61751157847624083</v>
      </c>
      <c r="BD2296" s="15">
        <f t="shared" si="552"/>
        <v>-0.10652366954492806</v>
      </c>
      <c r="BE2296" s="15">
        <f t="shared" si="553"/>
        <v>-2.965028905258007</v>
      </c>
      <c r="BF2296" s="15">
        <f t="shared" si="554"/>
        <v>-11.297910949131783</v>
      </c>
      <c r="BG2296" s="63">
        <f t="shared" si="533"/>
        <v>9.7786993762034928</v>
      </c>
      <c r="BH2296" s="63">
        <f t="shared" si="533"/>
        <v>9.7894726175737006</v>
      </c>
      <c r="BI2296" s="63">
        <f t="shared" si="533"/>
        <v>9.7705253791329838</v>
      </c>
      <c r="BJ2296" s="63">
        <f t="shared" si="533"/>
        <v>9.8039400735741484</v>
      </c>
      <c r="BK2296" s="63">
        <f t="shared" si="533"/>
        <v>9.7452814473518927</v>
      </c>
      <c r="BL2296" s="63">
        <f t="shared" si="533"/>
        <v>9.8491703599934741</v>
      </c>
      <c r="BM2296" s="63">
        <f t="shared" si="533"/>
        <v>9.6676216473938421</v>
      </c>
      <c r="BN2296" s="63">
        <f t="shared" si="555"/>
        <v>9.9950024885659339</v>
      </c>
      <c r="BO2296" s="63"/>
      <c r="BP2296" s="63"/>
    </row>
    <row r="2297" spans="27:68" x14ac:dyDescent="0.2">
      <c r="AA2297" s="217">
        <f t="shared" si="534"/>
        <v>-8.7334910939675485E-3</v>
      </c>
      <c r="AB2297" s="218">
        <f t="shared" si="535"/>
        <v>8.7334910939675485E-3</v>
      </c>
      <c r="AC2297" s="218">
        <f t="shared" si="536"/>
        <v>0</v>
      </c>
      <c r="AD2297" s="219">
        <f t="shared" si="537"/>
        <v>0</v>
      </c>
      <c r="AH2297" s="15">
        <f t="shared" si="538"/>
        <v>-2.9058447674383151E-2</v>
      </c>
      <c r="AI2297" s="15">
        <f t="shared" si="539"/>
        <v>0.86784475089518831</v>
      </c>
      <c r="AJ2297" s="15">
        <f t="shared" si="540"/>
        <v>-0.34557801426238927</v>
      </c>
      <c r="AK2297" s="15">
        <f t="shared" si="541"/>
        <v>-0.57281307343954613</v>
      </c>
      <c r="AL2297" s="15">
        <f t="shared" si="542"/>
        <v>-1.797541498954438</v>
      </c>
      <c r="AM2297" s="15">
        <f t="shared" si="543"/>
        <v>-1.2569818375265711</v>
      </c>
      <c r="AN2297" s="63">
        <f t="shared" si="532"/>
        <v>11.427189962028823</v>
      </c>
      <c r="AO2297" s="63">
        <f t="shared" si="532"/>
        <v>11.427367754312771</v>
      </c>
      <c r="AP2297" s="63">
        <f t="shared" si="532"/>
        <v>11.428089863368749</v>
      </c>
      <c r="AQ2297" s="63">
        <f t="shared" si="532"/>
        <v>11.431011199874796</v>
      </c>
      <c r="AR2297" s="63">
        <f t="shared" si="532"/>
        <v>11.442647265439536</v>
      </c>
      <c r="AS2297" s="63">
        <f t="shared" si="532"/>
        <v>11.486445582434989</v>
      </c>
      <c r="AT2297" s="63">
        <f t="shared" si="532"/>
        <v>11.626608381821566</v>
      </c>
      <c r="AU2297" s="63">
        <f t="shared" si="544"/>
        <v>11.961094544128683</v>
      </c>
      <c r="AV2297" s="217">
        <f t="shared" si="545"/>
        <v>-1.1469132254240177E-2</v>
      </c>
      <c r="AW2297" s="218">
        <f t="shared" si="546"/>
        <v>-9999</v>
      </c>
      <c r="AX2297" s="219">
        <f t="shared" si="547"/>
        <v>0</v>
      </c>
      <c r="AY2297" s="218">
        <f t="shared" si="548"/>
        <v>-9999</v>
      </c>
      <c r="AZ2297" s="63"/>
      <c r="BA2297" s="15">
        <f t="shared" si="549"/>
        <v>-2.7356411602726298E-3</v>
      </c>
      <c r="BB2297" s="15">
        <f t="shared" si="550"/>
        <v>0.4029668420013125</v>
      </c>
      <c r="BC2297" s="15">
        <f t="shared" si="551"/>
        <v>-0.61751157847624083</v>
      </c>
      <c r="BD2297" s="15">
        <f t="shared" si="552"/>
        <v>-0.10652366954492806</v>
      </c>
      <c r="BE2297" s="15">
        <f t="shared" si="553"/>
        <v>-2.965028905258007</v>
      </c>
      <c r="BF2297" s="15">
        <f t="shared" si="554"/>
        <v>-11.297910949131783</v>
      </c>
      <c r="BG2297" s="63">
        <f t="shared" si="533"/>
        <v>9.7786993762034928</v>
      </c>
      <c r="BH2297" s="63">
        <f t="shared" si="533"/>
        <v>9.7894726175737006</v>
      </c>
      <c r="BI2297" s="63">
        <f t="shared" si="533"/>
        <v>9.7705253791329838</v>
      </c>
      <c r="BJ2297" s="63">
        <f t="shared" si="533"/>
        <v>9.8039400735741484</v>
      </c>
      <c r="BK2297" s="63">
        <f t="shared" si="533"/>
        <v>9.7452814473518927</v>
      </c>
      <c r="BL2297" s="63">
        <f t="shared" si="533"/>
        <v>9.8491703599934741</v>
      </c>
      <c r="BM2297" s="63">
        <f t="shared" si="533"/>
        <v>9.6676216473938421</v>
      </c>
      <c r="BN2297" s="63">
        <f t="shared" si="555"/>
        <v>9.9950024885659339</v>
      </c>
      <c r="BO2297" s="63"/>
      <c r="BP2297" s="63"/>
    </row>
    <row r="2298" spans="27:68" x14ac:dyDescent="0.2">
      <c r="AA2298" s="217">
        <f t="shared" si="534"/>
        <v>-8.7334910939675485E-3</v>
      </c>
      <c r="AB2298" s="218">
        <f t="shared" si="535"/>
        <v>8.7334910939675485E-3</v>
      </c>
      <c r="AC2298" s="218">
        <f t="shared" si="536"/>
        <v>0</v>
      </c>
      <c r="AD2298" s="219">
        <f t="shared" si="537"/>
        <v>0</v>
      </c>
      <c r="AH2298" s="15">
        <f t="shared" si="538"/>
        <v>-2.9058447674383151E-2</v>
      </c>
      <c r="AI2298" s="15">
        <f t="shared" si="539"/>
        <v>0.86784475089518831</v>
      </c>
      <c r="AJ2298" s="15">
        <f t="shared" si="540"/>
        <v>-0.34557801426238927</v>
      </c>
      <c r="AK2298" s="15">
        <f t="shared" si="541"/>
        <v>-0.57281307343954613</v>
      </c>
      <c r="AL2298" s="15">
        <f t="shared" si="542"/>
        <v>-1.797541498954438</v>
      </c>
      <c r="AM2298" s="15">
        <f t="shared" si="543"/>
        <v>-1.2569818375265711</v>
      </c>
      <c r="AN2298" s="63">
        <f t="shared" si="532"/>
        <v>11.427189962028823</v>
      </c>
      <c r="AO2298" s="63">
        <f t="shared" si="532"/>
        <v>11.427367754312771</v>
      </c>
      <c r="AP2298" s="63">
        <f t="shared" si="532"/>
        <v>11.428089863368749</v>
      </c>
      <c r="AQ2298" s="63">
        <f t="shared" si="532"/>
        <v>11.431011199874796</v>
      </c>
      <c r="AR2298" s="63">
        <f t="shared" si="532"/>
        <v>11.442647265439536</v>
      </c>
      <c r="AS2298" s="63">
        <f t="shared" si="532"/>
        <v>11.486445582434989</v>
      </c>
      <c r="AT2298" s="63">
        <f t="shared" si="532"/>
        <v>11.626608381821566</v>
      </c>
      <c r="AU2298" s="63">
        <f t="shared" si="544"/>
        <v>11.961094544128683</v>
      </c>
      <c r="AV2298" s="217">
        <f t="shared" si="545"/>
        <v>-1.1469132254240177E-2</v>
      </c>
      <c r="AW2298" s="218">
        <f t="shared" si="546"/>
        <v>-9999</v>
      </c>
      <c r="AX2298" s="219">
        <f t="shared" si="547"/>
        <v>0</v>
      </c>
      <c r="AY2298" s="218">
        <f t="shared" si="548"/>
        <v>-9999</v>
      </c>
      <c r="AZ2298" s="63"/>
      <c r="BA2298" s="15">
        <f t="shared" si="549"/>
        <v>-2.7356411602726298E-3</v>
      </c>
      <c r="BB2298" s="15">
        <f t="shared" si="550"/>
        <v>0.4029668420013125</v>
      </c>
      <c r="BC2298" s="15">
        <f t="shared" si="551"/>
        <v>-0.61751157847624083</v>
      </c>
      <c r="BD2298" s="15">
        <f t="shared" si="552"/>
        <v>-0.10652366954492806</v>
      </c>
      <c r="BE2298" s="15">
        <f t="shared" si="553"/>
        <v>-2.965028905258007</v>
      </c>
      <c r="BF2298" s="15">
        <f t="shared" si="554"/>
        <v>-11.297910949131783</v>
      </c>
      <c r="BG2298" s="63">
        <f t="shared" si="533"/>
        <v>9.7786993762034928</v>
      </c>
      <c r="BH2298" s="63">
        <f t="shared" si="533"/>
        <v>9.7894726175737006</v>
      </c>
      <c r="BI2298" s="63">
        <f t="shared" si="533"/>
        <v>9.7705253791329838</v>
      </c>
      <c r="BJ2298" s="63">
        <f t="shared" si="533"/>
        <v>9.8039400735741484</v>
      </c>
      <c r="BK2298" s="63">
        <f t="shared" si="533"/>
        <v>9.7452814473518927</v>
      </c>
      <c r="BL2298" s="63">
        <f t="shared" si="533"/>
        <v>9.8491703599934741</v>
      </c>
      <c r="BM2298" s="63">
        <f t="shared" si="533"/>
        <v>9.6676216473938421</v>
      </c>
      <c r="BN2298" s="63">
        <f t="shared" si="555"/>
        <v>9.9950024885659339</v>
      </c>
      <c r="BO2298" s="63"/>
      <c r="BP2298" s="63"/>
    </row>
    <row r="2299" spans="27:68" x14ac:dyDescent="0.2">
      <c r="AA2299" s="217">
        <f t="shared" si="534"/>
        <v>-8.7334910939675485E-3</v>
      </c>
      <c r="AB2299" s="218">
        <f t="shared" si="535"/>
        <v>8.7334910939675485E-3</v>
      </c>
      <c r="AC2299" s="218">
        <f t="shared" si="536"/>
        <v>0</v>
      </c>
      <c r="AD2299" s="219">
        <f t="shared" si="537"/>
        <v>0</v>
      </c>
      <c r="AH2299" s="15">
        <f t="shared" si="538"/>
        <v>-2.9058447674383151E-2</v>
      </c>
      <c r="AI2299" s="15">
        <f t="shared" si="539"/>
        <v>0.86784475089518831</v>
      </c>
      <c r="AJ2299" s="15">
        <f t="shared" si="540"/>
        <v>-0.34557801426238927</v>
      </c>
      <c r="AK2299" s="15">
        <f t="shared" si="541"/>
        <v>-0.57281307343954613</v>
      </c>
      <c r="AL2299" s="15">
        <f t="shared" si="542"/>
        <v>-1.797541498954438</v>
      </c>
      <c r="AM2299" s="15">
        <f t="shared" si="543"/>
        <v>-1.2569818375265711</v>
      </c>
      <c r="AN2299" s="63">
        <f t="shared" si="532"/>
        <v>11.427189962028823</v>
      </c>
      <c r="AO2299" s="63">
        <f t="shared" si="532"/>
        <v>11.427367754312771</v>
      </c>
      <c r="AP2299" s="63">
        <f t="shared" si="532"/>
        <v>11.428089863368749</v>
      </c>
      <c r="AQ2299" s="63">
        <f t="shared" si="532"/>
        <v>11.431011199874796</v>
      </c>
      <c r="AR2299" s="63">
        <f t="shared" si="532"/>
        <v>11.442647265439536</v>
      </c>
      <c r="AS2299" s="63">
        <f t="shared" si="532"/>
        <v>11.486445582434989</v>
      </c>
      <c r="AT2299" s="63">
        <f t="shared" si="532"/>
        <v>11.626608381821566</v>
      </c>
      <c r="AU2299" s="63">
        <f t="shared" si="544"/>
        <v>11.961094544128683</v>
      </c>
      <c r="AV2299" s="217">
        <f t="shared" si="545"/>
        <v>-1.1469132254240177E-2</v>
      </c>
      <c r="AW2299" s="218">
        <f t="shared" si="546"/>
        <v>-9999</v>
      </c>
      <c r="AX2299" s="219">
        <f t="shared" si="547"/>
        <v>0</v>
      </c>
      <c r="AY2299" s="218">
        <f t="shared" si="548"/>
        <v>-9999</v>
      </c>
      <c r="AZ2299" s="63"/>
      <c r="BA2299" s="15">
        <f t="shared" si="549"/>
        <v>-2.7356411602726298E-3</v>
      </c>
      <c r="BB2299" s="15">
        <f t="shared" si="550"/>
        <v>0.4029668420013125</v>
      </c>
      <c r="BC2299" s="15">
        <f t="shared" si="551"/>
        <v>-0.61751157847624083</v>
      </c>
      <c r="BD2299" s="15">
        <f t="shared" si="552"/>
        <v>-0.10652366954492806</v>
      </c>
      <c r="BE2299" s="15">
        <f t="shared" si="553"/>
        <v>-2.965028905258007</v>
      </c>
      <c r="BF2299" s="15">
        <f t="shared" si="554"/>
        <v>-11.297910949131783</v>
      </c>
      <c r="BG2299" s="63">
        <f t="shared" si="533"/>
        <v>9.7786993762034928</v>
      </c>
      <c r="BH2299" s="63">
        <f t="shared" si="533"/>
        <v>9.7894726175737006</v>
      </c>
      <c r="BI2299" s="63">
        <f t="shared" si="533"/>
        <v>9.7705253791329838</v>
      </c>
      <c r="BJ2299" s="63">
        <f t="shared" si="533"/>
        <v>9.8039400735741484</v>
      </c>
      <c r="BK2299" s="63">
        <f t="shared" si="533"/>
        <v>9.7452814473518927</v>
      </c>
      <c r="BL2299" s="63">
        <f t="shared" si="533"/>
        <v>9.8491703599934741</v>
      </c>
      <c r="BM2299" s="63">
        <f t="shared" si="533"/>
        <v>9.6676216473938421</v>
      </c>
      <c r="BN2299" s="63">
        <f t="shared" si="555"/>
        <v>9.9950024885659339</v>
      </c>
      <c r="BO2299" s="63"/>
      <c r="BP2299" s="63"/>
    </row>
    <row r="2300" spans="27:68" x14ac:dyDescent="0.2">
      <c r="AA2300" s="217">
        <f t="shared" si="534"/>
        <v>-8.7334910939675485E-3</v>
      </c>
      <c r="AB2300" s="218">
        <f t="shared" si="535"/>
        <v>8.7334910939675485E-3</v>
      </c>
      <c r="AC2300" s="218">
        <f t="shared" si="536"/>
        <v>0</v>
      </c>
      <c r="AD2300" s="219">
        <f t="shared" si="537"/>
        <v>0</v>
      </c>
      <c r="AH2300" s="15">
        <f t="shared" si="538"/>
        <v>-2.9058447674383151E-2</v>
      </c>
      <c r="AI2300" s="15">
        <f t="shared" si="539"/>
        <v>0.86784475089518831</v>
      </c>
      <c r="AJ2300" s="15">
        <f t="shared" si="540"/>
        <v>-0.34557801426238927</v>
      </c>
      <c r="AK2300" s="15">
        <f t="shared" si="541"/>
        <v>-0.57281307343954613</v>
      </c>
      <c r="AL2300" s="15">
        <f t="shared" si="542"/>
        <v>-1.797541498954438</v>
      </c>
      <c r="AM2300" s="15">
        <f t="shared" si="543"/>
        <v>-1.2569818375265711</v>
      </c>
      <c r="AN2300" s="63">
        <f t="shared" si="532"/>
        <v>11.427189962028823</v>
      </c>
      <c r="AO2300" s="63">
        <f t="shared" si="532"/>
        <v>11.427367754312771</v>
      </c>
      <c r="AP2300" s="63">
        <f t="shared" si="532"/>
        <v>11.428089863368749</v>
      </c>
      <c r="AQ2300" s="63">
        <f t="shared" si="532"/>
        <v>11.431011199874796</v>
      </c>
      <c r="AR2300" s="63">
        <f t="shared" si="532"/>
        <v>11.442647265439536</v>
      </c>
      <c r="AS2300" s="63">
        <f t="shared" si="532"/>
        <v>11.486445582434989</v>
      </c>
      <c r="AT2300" s="63">
        <f t="shared" si="532"/>
        <v>11.626608381821566</v>
      </c>
      <c r="AU2300" s="63">
        <f t="shared" si="544"/>
        <v>11.961094544128683</v>
      </c>
      <c r="AV2300" s="217">
        <f t="shared" si="545"/>
        <v>-1.1469132254240177E-2</v>
      </c>
      <c r="AW2300" s="218">
        <f t="shared" si="546"/>
        <v>-9999</v>
      </c>
      <c r="AX2300" s="219">
        <f t="shared" si="547"/>
        <v>0</v>
      </c>
      <c r="AY2300" s="218">
        <f t="shared" si="548"/>
        <v>-9999</v>
      </c>
      <c r="AZ2300" s="63"/>
      <c r="BA2300" s="15">
        <f t="shared" si="549"/>
        <v>-2.7356411602726298E-3</v>
      </c>
      <c r="BB2300" s="15">
        <f t="shared" si="550"/>
        <v>0.4029668420013125</v>
      </c>
      <c r="BC2300" s="15">
        <f t="shared" si="551"/>
        <v>-0.61751157847624083</v>
      </c>
      <c r="BD2300" s="15">
        <f t="shared" si="552"/>
        <v>-0.10652366954492806</v>
      </c>
      <c r="BE2300" s="15">
        <f t="shared" si="553"/>
        <v>-2.965028905258007</v>
      </c>
      <c r="BF2300" s="15">
        <f t="shared" si="554"/>
        <v>-11.297910949131783</v>
      </c>
      <c r="BG2300" s="63">
        <f t="shared" si="533"/>
        <v>9.7786993762034928</v>
      </c>
      <c r="BH2300" s="63">
        <f t="shared" si="533"/>
        <v>9.7894726175737006</v>
      </c>
      <c r="BI2300" s="63">
        <f t="shared" si="533"/>
        <v>9.7705253791329838</v>
      </c>
      <c r="BJ2300" s="63">
        <f t="shared" si="533"/>
        <v>9.8039400735741484</v>
      </c>
      <c r="BK2300" s="63">
        <f t="shared" si="533"/>
        <v>9.7452814473518927</v>
      </c>
      <c r="BL2300" s="63">
        <f t="shared" si="533"/>
        <v>9.8491703599934741</v>
      </c>
      <c r="BM2300" s="63">
        <f t="shared" si="533"/>
        <v>9.6676216473938421</v>
      </c>
      <c r="BN2300" s="63">
        <f t="shared" si="555"/>
        <v>9.9950024885659339</v>
      </c>
      <c r="BO2300" s="63"/>
      <c r="BP2300" s="63"/>
    </row>
    <row r="2301" spans="27:68" x14ac:dyDescent="0.2">
      <c r="AA2301" s="217">
        <f t="shared" si="534"/>
        <v>-8.7334910939675485E-3</v>
      </c>
      <c r="AB2301" s="218">
        <f t="shared" si="535"/>
        <v>8.7334910939675485E-3</v>
      </c>
      <c r="AC2301" s="218">
        <f t="shared" si="536"/>
        <v>0</v>
      </c>
      <c r="AD2301" s="219">
        <f t="shared" si="537"/>
        <v>0</v>
      </c>
      <c r="AH2301" s="15">
        <f t="shared" si="538"/>
        <v>-2.9058447674383151E-2</v>
      </c>
      <c r="AI2301" s="15">
        <f t="shared" si="539"/>
        <v>0.86784475089518831</v>
      </c>
      <c r="AJ2301" s="15">
        <f t="shared" si="540"/>
        <v>-0.34557801426238927</v>
      </c>
      <c r="AK2301" s="15">
        <f t="shared" si="541"/>
        <v>-0.57281307343954613</v>
      </c>
      <c r="AL2301" s="15">
        <f t="shared" si="542"/>
        <v>-1.797541498954438</v>
      </c>
      <c r="AM2301" s="15">
        <f t="shared" si="543"/>
        <v>-1.2569818375265711</v>
      </c>
      <c r="AN2301" s="63">
        <f t="shared" ref="AN2301:AT2310" si="556">$AU2301+$AB$7*SIN(AO2301)</f>
        <v>11.427189962028823</v>
      </c>
      <c r="AO2301" s="63">
        <f t="shared" si="556"/>
        <v>11.427367754312771</v>
      </c>
      <c r="AP2301" s="63">
        <f t="shared" si="556"/>
        <v>11.428089863368749</v>
      </c>
      <c r="AQ2301" s="63">
        <f t="shared" si="556"/>
        <v>11.431011199874796</v>
      </c>
      <c r="AR2301" s="63">
        <f t="shared" si="556"/>
        <v>11.442647265439536</v>
      </c>
      <c r="AS2301" s="63">
        <f t="shared" si="556"/>
        <v>11.486445582434989</v>
      </c>
      <c r="AT2301" s="63">
        <f t="shared" si="556"/>
        <v>11.626608381821566</v>
      </c>
      <c r="AU2301" s="63">
        <f t="shared" si="544"/>
        <v>11.961094544128683</v>
      </c>
      <c r="AV2301" s="217">
        <f t="shared" si="545"/>
        <v>-1.1469132254240177E-2</v>
      </c>
      <c r="AW2301" s="218">
        <f t="shared" si="546"/>
        <v>-9999</v>
      </c>
      <c r="AX2301" s="219">
        <f t="shared" si="547"/>
        <v>0</v>
      </c>
      <c r="AY2301" s="218">
        <f t="shared" si="548"/>
        <v>-9999</v>
      </c>
      <c r="AZ2301" s="63"/>
      <c r="BA2301" s="15">
        <f t="shared" si="549"/>
        <v>-2.7356411602726298E-3</v>
      </c>
      <c r="BB2301" s="15">
        <f t="shared" si="550"/>
        <v>0.4029668420013125</v>
      </c>
      <c r="BC2301" s="15">
        <f t="shared" si="551"/>
        <v>-0.61751157847624083</v>
      </c>
      <c r="BD2301" s="15">
        <f t="shared" si="552"/>
        <v>-0.10652366954492806</v>
      </c>
      <c r="BE2301" s="15">
        <f t="shared" si="553"/>
        <v>-2.965028905258007</v>
      </c>
      <c r="BF2301" s="15">
        <f t="shared" si="554"/>
        <v>-11.297910949131783</v>
      </c>
      <c r="BG2301" s="63">
        <f t="shared" ref="BG2301:BM2310" si="557">$BN2301+$BB$7*SIN(BH2301)</f>
        <v>9.7786993762034928</v>
      </c>
      <c r="BH2301" s="63">
        <f t="shared" si="557"/>
        <v>9.7894726175737006</v>
      </c>
      <c r="BI2301" s="63">
        <f t="shared" si="557"/>
        <v>9.7705253791329838</v>
      </c>
      <c r="BJ2301" s="63">
        <f t="shared" si="557"/>
        <v>9.8039400735741484</v>
      </c>
      <c r="BK2301" s="63">
        <f t="shared" si="557"/>
        <v>9.7452814473518927</v>
      </c>
      <c r="BL2301" s="63">
        <f t="shared" si="557"/>
        <v>9.8491703599934741</v>
      </c>
      <c r="BM2301" s="63">
        <f t="shared" si="557"/>
        <v>9.6676216473938421</v>
      </c>
      <c r="BN2301" s="63">
        <f t="shared" si="555"/>
        <v>9.9950024885659339</v>
      </c>
      <c r="BO2301" s="63"/>
      <c r="BP2301" s="63"/>
    </row>
    <row r="2302" spans="27:68" x14ac:dyDescent="0.2">
      <c r="AA2302" s="217">
        <f t="shared" si="534"/>
        <v>-8.7334910939675485E-3</v>
      </c>
      <c r="AB2302" s="218">
        <f t="shared" si="535"/>
        <v>8.7334910939675485E-3</v>
      </c>
      <c r="AC2302" s="218">
        <f t="shared" si="536"/>
        <v>0</v>
      </c>
      <c r="AD2302" s="219">
        <f t="shared" si="537"/>
        <v>0</v>
      </c>
      <c r="AH2302" s="15">
        <f t="shared" si="538"/>
        <v>-2.9058447674383151E-2</v>
      </c>
      <c r="AI2302" s="15">
        <f t="shared" si="539"/>
        <v>0.86784475089518831</v>
      </c>
      <c r="AJ2302" s="15">
        <f t="shared" si="540"/>
        <v>-0.34557801426238927</v>
      </c>
      <c r="AK2302" s="15">
        <f t="shared" si="541"/>
        <v>-0.57281307343954613</v>
      </c>
      <c r="AL2302" s="15">
        <f t="shared" si="542"/>
        <v>-1.797541498954438</v>
      </c>
      <c r="AM2302" s="15">
        <f t="shared" si="543"/>
        <v>-1.2569818375265711</v>
      </c>
      <c r="AN2302" s="63">
        <f t="shared" si="556"/>
        <v>11.427189962028823</v>
      </c>
      <c r="AO2302" s="63">
        <f t="shared" si="556"/>
        <v>11.427367754312771</v>
      </c>
      <c r="AP2302" s="63">
        <f t="shared" si="556"/>
        <v>11.428089863368749</v>
      </c>
      <c r="AQ2302" s="63">
        <f t="shared" si="556"/>
        <v>11.431011199874796</v>
      </c>
      <c r="AR2302" s="63">
        <f t="shared" si="556"/>
        <v>11.442647265439536</v>
      </c>
      <c r="AS2302" s="63">
        <f t="shared" si="556"/>
        <v>11.486445582434989</v>
      </c>
      <c r="AT2302" s="63">
        <f t="shared" si="556"/>
        <v>11.626608381821566</v>
      </c>
      <c r="AU2302" s="63">
        <f t="shared" si="544"/>
        <v>11.961094544128683</v>
      </c>
      <c r="AV2302" s="217">
        <f t="shared" si="545"/>
        <v>-1.1469132254240177E-2</v>
      </c>
      <c r="AW2302" s="218">
        <f t="shared" si="546"/>
        <v>-9999</v>
      </c>
      <c r="AX2302" s="219">
        <f t="shared" si="547"/>
        <v>0</v>
      </c>
      <c r="AY2302" s="218">
        <f t="shared" si="548"/>
        <v>-9999</v>
      </c>
      <c r="AZ2302" s="63"/>
      <c r="BA2302" s="15">
        <f t="shared" si="549"/>
        <v>-2.7356411602726298E-3</v>
      </c>
      <c r="BB2302" s="15">
        <f t="shared" si="550"/>
        <v>0.4029668420013125</v>
      </c>
      <c r="BC2302" s="15">
        <f t="shared" si="551"/>
        <v>-0.61751157847624083</v>
      </c>
      <c r="BD2302" s="15">
        <f t="shared" si="552"/>
        <v>-0.10652366954492806</v>
      </c>
      <c r="BE2302" s="15">
        <f t="shared" si="553"/>
        <v>-2.965028905258007</v>
      </c>
      <c r="BF2302" s="15">
        <f t="shared" si="554"/>
        <v>-11.297910949131783</v>
      </c>
      <c r="BG2302" s="63">
        <f t="shared" si="557"/>
        <v>9.7786993762034928</v>
      </c>
      <c r="BH2302" s="63">
        <f t="shared" si="557"/>
        <v>9.7894726175737006</v>
      </c>
      <c r="BI2302" s="63">
        <f t="shared" si="557"/>
        <v>9.7705253791329838</v>
      </c>
      <c r="BJ2302" s="63">
        <f t="shared" si="557"/>
        <v>9.8039400735741484</v>
      </c>
      <c r="BK2302" s="63">
        <f t="shared" si="557"/>
        <v>9.7452814473518927</v>
      </c>
      <c r="BL2302" s="63">
        <f t="shared" si="557"/>
        <v>9.8491703599934741</v>
      </c>
      <c r="BM2302" s="63">
        <f t="shared" si="557"/>
        <v>9.6676216473938421</v>
      </c>
      <c r="BN2302" s="63">
        <f t="shared" si="555"/>
        <v>9.9950024885659339</v>
      </c>
      <c r="BO2302" s="63"/>
      <c r="BP2302" s="63"/>
    </row>
    <row r="2303" spans="27:68" x14ac:dyDescent="0.2">
      <c r="AA2303" s="217">
        <f t="shared" si="534"/>
        <v>-8.7334910939675485E-3</v>
      </c>
      <c r="AB2303" s="218">
        <f t="shared" si="535"/>
        <v>8.7334910939675485E-3</v>
      </c>
      <c r="AC2303" s="218">
        <f t="shared" si="536"/>
        <v>0</v>
      </c>
      <c r="AD2303" s="219">
        <f t="shared" si="537"/>
        <v>0</v>
      </c>
      <c r="AH2303" s="15">
        <f t="shared" si="538"/>
        <v>-2.9058447674383151E-2</v>
      </c>
      <c r="AI2303" s="15">
        <f t="shared" si="539"/>
        <v>0.86784475089518831</v>
      </c>
      <c r="AJ2303" s="15">
        <f t="shared" si="540"/>
        <v>-0.34557801426238927</v>
      </c>
      <c r="AK2303" s="15">
        <f t="shared" si="541"/>
        <v>-0.57281307343954613</v>
      </c>
      <c r="AL2303" s="15">
        <f t="shared" si="542"/>
        <v>-1.797541498954438</v>
      </c>
      <c r="AM2303" s="15">
        <f t="shared" si="543"/>
        <v>-1.2569818375265711</v>
      </c>
      <c r="AN2303" s="63">
        <f t="shared" si="556"/>
        <v>11.427189962028823</v>
      </c>
      <c r="AO2303" s="63">
        <f t="shared" si="556"/>
        <v>11.427367754312771</v>
      </c>
      <c r="AP2303" s="63">
        <f t="shared" si="556"/>
        <v>11.428089863368749</v>
      </c>
      <c r="AQ2303" s="63">
        <f t="shared" si="556"/>
        <v>11.431011199874796</v>
      </c>
      <c r="AR2303" s="63">
        <f t="shared" si="556"/>
        <v>11.442647265439536</v>
      </c>
      <c r="AS2303" s="63">
        <f t="shared" si="556"/>
        <v>11.486445582434989</v>
      </c>
      <c r="AT2303" s="63">
        <f t="shared" si="556"/>
        <v>11.626608381821566</v>
      </c>
      <c r="AU2303" s="63">
        <f t="shared" si="544"/>
        <v>11.961094544128683</v>
      </c>
      <c r="AV2303" s="217">
        <f t="shared" si="545"/>
        <v>-1.1469132254240177E-2</v>
      </c>
      <c r="AW2303" s="218">
        <f t="shared" si="546"/>
        <v>-9999</v>
      </c>
      <c r="AX2303" s="219">
        <f t="shared" si="547"/>
        <v>0</v>
      </c>
      <c r="AY2303" s="218">
        <f t="shared" si="548"/>
        <v>-9999</v>
      </c>
      <c r="AZ2303" s="63"/>
      <c r="BA2303" s="15">
        <f t="shared" si="549"/>
        <v>-2.7356411602726298E-3</v>
      </c>
      <c r="BB2303" s="15">
        <f t="shared" si="550"/>
        <v>0.4029668420013125</v>
      </c>
      <c r="BC2303" s="15">
        <f t="shared" si="551"/>
        <v>-0.61751157847624083</v>
      </c>
      <c r="BD2303" s="15">
        <f t="shared" si="552"/>
        <v>-0.10652366954492806</v>
      </c>
      <c r="BE2303" s="15">
        <f t="shared" si="553"/>
        <v>-2.965028905258007</v>
      </c>
      <c r="BF2303" s="15">
        <f t="shared" si="554"/>
        <v>-11.297910949131783</v>
      </c>
      <c r="BG2303" s="63">
        <f t="shared" si="557"/>
        <v>9.7786993762034928</v>
      </c>
      <c r="BH2303" s="63">
        <f t="shared" si="557"/>
        <v>9.7894726175737006</v>
      </c>
      <c r="BI2303" s="63">
        <f t="shared" si="557"/>
        <v>9.7705253791329838</v>
      </c>
      <c r="BJ2303" s="63">
        <f t="shared" si="557"/>
        <v>9.8039400735741484</v>
      </c>
      <c r="BK2303" s="63">
        <f t="shared" si="557"/>
        <v>9.7452814473518927</v>
      </c>
      <c r="BL2303" s="63">
        <f t="shared" si="557"/>
        <v>9.8491703599934741</v>
      </c>
      <c r="BM2303" s="63">
        <f t="shared" si="557"/>
        <v>9.6676216473938421</v>
      </c>
      <c r="BN2303" s="63">
        <f t="shared" si="555"/>
        <v>9.9950024885659339</v>
      </c>
      <c r="BO2303" s="63"/>
      <c r="BP2303" s="63"/>
    </row>
    <row r="2304" spans="27:68" x14ac:dyDescent="0.2">
      <c r="AA2304" s="217">
        <f t="shared" si="534"/>
        <v>-8.7334910939675485E-3</v>
      </c>
      <c r="AB2304" s="218">
        <f t="shared" si="535"/>
        <v>8.7334910939675485E-3</v>
      </c>
      <c r="AC2304" s="218">
        <f t="shared" si="536"/>
        <v>0</v>
      </c>
      <c r="AD2304" s="219">
        <f t="shared" si="537"/>
        <v>0</v>
      </c>
      <c r="AH2304" s="15">
        <f t="shared" si="538"/>
        <v>-2.9058447674383151E-2</v>
      </c>
      <c r="AI2304" s="15">
        <f t="shared" si="539"/>
        <v>0.86784475089518831</v>
      </c>
      <c r="AJ2304" s="15">
        <f t="shared" si="540"/>
        <v>-0.34557801426238927</v>
      </c>
      <c r="AK2304" s="15">
        <f t="shared" si="541"/>
        <v>-0.57281307343954613</v>
      </c>
      <c r="AL2304" s="15">
        <f t="shared" si="542"/>
        <v>-1.797541498954438</v>
      </c>
      <c r="AM2304" s="15">
        <f t="shared" si="543"/>
        <v>-1.2569818375265711</v>
      </c>
      <c r="AN2304" s="63">
        <f t="shared" si="556"/>
        <v>11.427189962028823</v>
      </c>
      <c r="AO2304" s="63">
        <f t="shared" si="556"/>
        <v>11.427367754312771</v>
      </c>
      <c r="AP2304" s="63">
        <f t="shared" si="556"/>
        <v>11.428089863368749</v>
      </c>
      <c r="AQ2304" s="63">
        <f t="shared" si="556"/>
        <v>11.431011199874796</v>
      </c>
      <c r="AR2304" s="63">
        <f t="shared" si="556"/>
        <v>11.442647265439536</v>
      </c>
      <c r="AS2304" s="63">
        <f t="shared" si="556"/>
        <v>11.486445582434989</v>
      </c>
      <c r="AT2304" s="63">
        <f t="shared" si="556"/>
        <v>11.626608381821566</v>
      </c>
      <c r="AU2304" s="63">
        <f t="shared" si="544"/>
        <v>11.961094544128683</v>
      </c>
      <c r="AV2304" s="217">
        <f t="shared" si="545"/>
        <v>-1.1469132254240177E-2</v>
      </c>
      <c r="AW2304" s="218">
        <f t="shared" si="546"/>
        <v>-9999</v>
      </c>
      <c r="AX2304" s="219">
        <f t="shared" si="547"/>
        <v>0</v>
      </c>
      <c r="AY2304" s="218">
        <f t="shared" si="548"/>
        <v>-9999</v>
      </c>
      <c r="AZ2304" s="63"/>
      <c r="BA2304" s="15">
        <f t="shared" si="549"/>
        <v>-2.7356411602726298E-3</v>
      </c>
      <c r="BB2304" s="15">
        <f t="shared" si="550"/>
        <v>0.4029668420013125</v>
      </c>
      <c r="BC2304" s="15">
        <f t="shared" si="551"/>
        <v>-0.61751157847624083</v>
      </c>
      <c r="BD2304" s="15">
        <f t="shared" si="552"/>
        <v>-0.10652366954492806</v>
      </c>
      <c r="BE2304" s="15">
        <f t="shared" si="553"/>
        <v>-2.965028905258007</v>
      </c>
      <c r="BF2304" s="15">
        <f t="shared" si="554"/>
        <v>-11.297910949131783</v>
      </c>
      <c r="BG2304" s="63">
        <f t="shared" si="557"/>
        <v>9.7786993762034928</v>
      </c>
      <c r="BH2304" s="63">
        <f t="shared" si="557"/>
        <v>9.7894726175737006</v>
      </c>
      <c r="BI2304" s="63">
        <f t="shared" si="557"/>
        <v>9.7705253791329838</v>
      </c>
      <c r="BJ2304" s="63">
        <f t="shared" si="557"/>
        <v>9.8039400735741484</v>
      </c>
      <c r="BK2304" s="63">
        <f t="shared" si="557"/>
        <v>9.7452814473518927</v>
      </c>
      <c r="BL2304" s="63">
        <f t="shared" si="557"/>
        <v>9.8491703599934741</v>
      </c>
      <c r="BM2304" s="63">
        <f t="shared" si="557"/>
        <v>9.6676216473938421</v>
      </c>
      <c r="BN2304" s="63">
        <f t="shared" si="555"/>
        <v>9.9950024885659339</v>
      </c>
      <c r="BO2304" s="63"/>
      <c r="BP2304" s="63"/>
    </row>
    <row r="2305" spans="27:68" x14ac:dyDescent="0.2">
      <c r="AA2305" s="217">
        <f t="shared" si="534"/>
        <v>-8.7334910939675485E-3</v>
      </c>
      <c r="AB2305" s="218">
        <f t="shared" si="535"/>
        <v>8.7334910939675485E-3</v>
      </c>
      <c r="AC2305" s="218">
        <f t="shared" si="536"/>
        <v>0</v>
      </c>
      <c r="AD2305" s="219">
        <f t="shared" si="537"/>
        <v>0</v>
      </c>
      <c r="AH2305" s="15">
        <f t="shared" si="538"/>
        <v>-2.9058447674383151E-2</v>
      </c>
      <c r="AI2305" s="15">
        <f t="shared" si="539"/>
        <v>0.86784475089518831</v>
      </c>
      <c r="AJ2305" s="15">
        <f t="shared" si="540"/>
        <v>-0.34557801426238927</v>
      </c>
      <c r="AK2305" s="15">
        <f t="shared" si="541"/>
        <v>-0.57281307343954613</v>
      </c>
      <c r="AL2305" s="15">
        <f t="shared" si="542"/>
        <v>-1.797541498954438</v>
      </c>
      <c r="AM2305" s="15">
        <f t="shared" si="543"/>
        <v>-1.2569818375265711</v>
      </c>
      <c r="AN2305" s="63">
        <f t="shared" si="556"/>
        <v>11.427189962028823</v>
      </c>
      <c r="AO2305" s="63">
        <f t="shared" si="556"/>
        <v>11.427367754312771</v>
      </c>
      <c r="AP2305" s="63">
        <f t="shared" si="556"/>
        <v>11.428089863368749</v>
      </c>
      <c r="AQ2305" s="63">
        <f t="shared" si="556"/>
        <v>11.431011199874796</v>
      </c>
      <c r="AR2305" s="63">
        <f t="shared" si="556"/>
        <v>11.442647265439536</v>
      </c>
      <c r="AS2305" s="63">
        <f t="shared" si="556"/>
        <v>11.486445582434989</v>
      </c>
      <c r="AT2305" s="63">
        <f t="shared" si="556"/>
        <v>11.626608381821566</v>
      </c>
      <c r="AU2305" s="63">
        <f t="shared" si="544"/>
        <v>11.961094544128683</v>
      </c>
      <c r="AV2305" s="217">
        <f t="shared" si="545"/>
        <v>-1.1469132254240177E-2</v>
      </c>
      <c r="AW2305" s="218">
        <f t="shared" si="546"/>
        <v>-9999</v>
      </c>
      <c r="AX2305" s="219">
        <f t="shared" si="547"/>
        <v>0</v>
      </c>
      <c r="AY2305" s="218">
        <f t="shared" si="548"/>
        <v>-9999</v>
      </c>
      <c r="AZ2305" s="63"/>
      <c r="BA2305" s="15">
        <f t="shared" si="549"/>
        <v>-2.7356411602726298E-3</v>
      </c>
      <c r="BB2305" s="15">
        <f t="shared" si="550"/>
        <v>0.4029668420013125</v>
      </c>
      <c r="BC2305" s="15">
        <f t="shared" si="551"/>
        <v>-0.61751157847624083</v>
      </c>
      <c r="BD2305" s="15">
        <f t="shared" si="552"/>
        <v>-0.10652366954492806</v>
      </c>
      <c r="BE2305" s="15">
        <f t="shared" si="553"/>
        <v>-2.965028905258007</v>
      </c>
      <c r="BF2305" s="15">
        <f t="shared" si="554"/>
        <v>-11.297910949131783</v>
      </c>
      <c r="BG2305" s="63">
        <f t="shared" si="557"/>
        <v>9.7786993762034928</v>
      </c>
      <c r="BH2305" s="63">
        <f t="shared" si="557"/>
        <v>9.7894726175737006</v>
      </c>
      <c r="BI2305" s="63">
        <f t="shared" si="557"/>
        <v>9.7705253791329838</v>
      </c>
      <c r="BJ2305" s="63">
        <f t="shared" si="557"/>
        <v>9.8039400735741484</v>
      </c>
      <c r="BK2305" s="63">
        <f t="shared" si="557"/>
        <v>9.7452814473518927</v>
      </c>
      <c r="BL2305" s="63">
        <f t="shared" si="557"/>
        <v>9.8491703599934741</v>
      </c>
      <c r="BM2305" s="63">
        <f t="shared" si="557"/>
        <v>9.6676216473938421</v>
      </c>
      <c r="BN2305" s="63">
        <f t="shared" si="555"/>
        <v>9.9950024885659339</v>
      </c>
      <c r="BO2305" s="63"/>
      <c r="BP2305" s="63"/>
    </row>
    <row r="2306" spans="27:68" x14ac:dyDescent="0.2">
      <c r="AA2306" s="217">
        <f t="shared" si="534"/>
        <v>-8.7334910939675485E-3</v>
      </c>
      <c r="AB2306" s="218">
        <f t="shared" si="535"/>
        <v>8.7334910939675485E-3</v>
      </c>
      <c r="AC2306" s="218">
        <f t="shared" si="536"/>
        <v>0</v>
      </c>
      <c r="AD2306" s="219">
        <f t="shared" si="537"/>
        <v>0</v>
      </c>
      <c r="AH2306" s="15">
        <f t="shared" si="538"/>
        <v>-2.9058447674383151E-2</v>
      </c>
      <c r="AI2306" s="15">
        <f t="shared" si="539"/>
        <v>0.86784475089518831</v>
      </c>
      <c r="AJ2306" s="15">
        <f t="shared" si="540"/>
        <v>-0.34557801426238927</v>
      </c>
      <c r="AK2306" s="15">
        <f t="shared" si="541"/>
        <v>-0.57281307343954613</v>
      </c>
      <c r="AL2306" s="15">
        <f t="shared" si="542"/>
        <v>-1.797541498954438</v>
      </c>
      <c r="AM2306" s="15">
        <f t="shared" si="543"/>
        <v>-1.2569818375265711</v>
      </c>
      <c r="AN2306" s="63">
        <f t="shared" si="556"/>
        <v>11.427189962028823</v>
      </c>
      <c r="AO2306" s="63">
        <f t="shared" si="556"/>
        <v>11.427367754312771</v>
      </c>
      <c r="AP2306" s="63">
        <f t="shared" si="556"/>
        <v>11.428089863368749</v>
      </c>
      <c r="AQ2306" s="63">
        <f t="shared" si="556"/>
        <v>11.431011199874796</v>
      </c>
      <c r="AR2306" s="63">
        <f t="shared" si="556"/>
        <v>11.442647265439536</v>
      </c>
      <c r="AS2306" s="63">
        <f t="shared" si="556"/>
        <v>11.486445582434989</v>
      </c>
      <c r="AT2306" s="63">
        <f t="shared" si="556"/>
        <v>11.626608381821566</v>
      </c>
      <c r="AU2306" s="63">
        <f t="shared" si="544"/>
        <v>11.961094544128683</v>
      </c>
      <c r="AV2306" s="217">
        <f t="shared" si="545"/>
        <v>-1.1469132254240177E-2</v>
      </c>
      <c r="AW2306" s="218">
        <f t="shared" si="546"/>
        <v>-9999</v>
      </c>
      <c r="AX2306" s="219">
        <f t="shared" si="547"/>
        <v>0</v>
      </c>
      <c r="AY2306" s="218">
        <f t="shared" si="548"/>
        <v>-9999</v>
      </c>
      <c r="AZ2306" s="63"/>
      <c r="BA2306" s="15">
        <f t="shared" si="549"/>
        <v>-2.7356411602726298E-3</v>
      </c>
      <c r="BB2306" s="15">
        <f t="shared" si="550"/>
        <v>0.4029668420013125</v>
      </c>
      <c r="BC2306" s="15">
        <f t="shared" si="551"/>
        <v>-0.61751157847624083</v>
      </c>
      <c r="BD2306" s="15">
        <f t="shared" si="552"/>
        <v>-0.10652366954492806</v>
      </c>
      <c r="BE2306" s="15">
        <f t="shared" si="553"/>
        <v>-2.965028905258007</v>
      </c>
      <c r="BF2306" s="15">
        <f t="shared" si="554"/>
        <v>-11.297910949131783</v>
      </c>
      <c r="BG2306" s="63">
        <f t="shared" si="557"/>
        <v>9.7786993762034928</v>
      </c>
      <c r="BH2306" s="63">
        <f t="shared" si="557"/>
        <v>9.7894726175737006</v>
      </c>
      <c r="BI2306" s="63">
        <f t="shared" si="557"/>
        <v>9.7705253791329838</v>
      </c>
      <c r="BJ2306" s="63">
        <f t="shared" si="557"/>
        <v>9.8039400735741484</v>
      </c>
      <c r="BK2306" s="63">
        <f t="shared" si="557"/>
        <v>9.7452814473518927</v>
      </c>
      <c r="BL2306" s="63">
        <f t="shared" si="557"/>
        <v>9.8491703599934741</v>
      </c>
      <c r="BM2306" s="63">
        <f t="shared" si="557"/>
        <v>9.6676216473938421</v>
      </c>
      <c r="BN2306" s="63">
        <f t="shared" si="555"/>
        <v>9.9950024885659339</v>
      </c>
      <c r="BO2306" s="63"/>
      <c r="BP2306" s="63"/>
    </row>
    <row r="2307" spans="27:68" x14ac:dyDescent="0.2">
      <c r="AA2307" s="217">
        <f t="shared" si="534"/>
        <v>-8.7334910939675485E-3</v>
      </c>
      <c r="AB2307" s="218">
        <f t="shared" si="535"/>
        <v>8.7334910939675485E-3</v>
      </c>
      <c r="AC2307" s="218">
        <f t="shared" si="536"/>
        <v>0</v>
      </c>
      <c r="AD2307" s="219">
        <f t="shared" si="537"/>
        <v>0</v>
      </c>
      <c r="AH2307" s="15">
        <f t="shared" si="538"/>
        <v>-2.9058447674383151E-2</v>
      </c>
      <c r="AI2307" s="15">
        <f t="shared" si="539"/>
        <v>0.86784475089518831</v>
      </c>
      <c r="AJ2307" s="15">
        <f t="shared" si="540"/>
        <v>-0.34557801426238927</v>
      </c>
      <c r="AK2307" s="15">
        <f t="shared" si="541"/>
        <v>-0.57281307343954613</v>
      </c>
      <c r="AL2307" s="15">
        <f t="shared" si="542"/>
        <v>-1.797541498954438</v>
      </c>
      <c r="AM2307" s="15">
        <f t="shared" si="543"/>
        <v>-1.2569818375265711</v>
      </c>
      <c r="AN2307" s="63">
        <f t="shared" si="556"/>
        <v>11.427189962028823</v>
      </c>
      <c r="AO2307" s="63">
        <f t="shared" si="556"/>
        <v>11.427367754312771</v>
      </c>
      <c r="AP2307" s="63">
        <f t="shared" si="556"/>
        <v>11.428089863368749</v>
      </c>
      <c r="AQ2307" s="63">
        <f t="shared" si="556"/>
        <v>11.431011199874796</v>
      </c>
      <c r="AR2307" s="63">
        <f t="shared" si="556"/>
        <v>11.442647265439536</v>
      </c>
      <c r="AS2307" s="63">
        <f t="shared" si="556"/>
        <v>11.486445582434989</v>
      </c>
      <c r="AT2307" s="63">
        <f t="shared" si="556"/>
        <v>11.626608381821566</v>
      </c>
      <c r="AU2307" s="63">
        <f t="shared" si="544"/>
        <v>11.961094544128683</v>
      </c>
      <c r="AV2307" s="217">
        <f t="shared" si="545"/>
        <v>-1.1469132254240177E-2</v>
      </c>
      <c r="AW2307" s="218">
        <f t="shared" si="546"/>
        <v>-9999</v>
      </c>
      <c r="AX2307" s="219">
        <f t="shared" si="547"/>
        <v>0</v>
      </c>
      <c r="AY2307" s="218">
        <f t="shared" si="548"/>
        <v>-9999</v>
      </c>
      <c r="AZ2307" s="63"/>
      <c r="BA2307" s="15">
        <f t="shared" si="549"/>
        <v>-2.7356411602726298E-3</v>
      </c>
      <c r="BB2307" s="15">
        <f t="shared" si="550"/>
        <v>0.4029668420013125</v>
      </c>
      <c r="BC2307" s="15">
        <f t="shared" si="551"/>
        <v>-0.61751157847624083</v>
      </c>
      <c r="BD2307" s="15">
        <f t="shared" si="552"/>
        <v>-0.10652366954492806</v>
      </c>
      <c r="BE2307" s="15">
        <f t="shared" si="553"/>
        <v>-2.965028905258007</v>
      </c>
      <c r="BF2307" s="15">
        <f t="shared" si="554"/>
        <v>-11.297910949131783</v>
      </c>
      <c r="BG2307" s="63">
        <f t="shared" si="557"/>
        <v>9.7786993762034928</v>
      </c>
      <c r="BH2307" s="63">
        <f t="shared" si="557"/>
        <v>9.7894726175737006</v>
      </c>
      <c r="BI2307" s="63">
        <f t="shared" si="557"/>
        <v>9.7705253791329838</v>
      </c>
      <c r="BJ2307" s="63">
        <f t="shared" si="557"/>
        <v>9.8039400735741484</v>
      </c>
      <c r="BK2307" s="63">
        <f t="shared" si="557"/>
        <v>9.7452814473518927</v>
      </c>
      <c r="BL2307" s="63">
        <f t="shared" si="557"/>
        <v>9.8491703599934741</v>
      </c>
      <c r="BM2307" s="63">
        <f t="shared" si="557"/>
        <v>9.6676216473938421</v>
      </c>
      <c r="BN2307" s="63">
        <f t="shared" si="555"/>
        <v>9.9950024885659339</v>
      </c>
      <c r="BO2307" s="63"/>
      <c r="BP2307" s="63"/>
    </row>
    <row r="2308" spans="27:68" x14ac:dyDescent="0.2">
      <c r="AA2308" s="217">
        <f t="shared" si="534"/>
        <v>-8.7334910939675485E-3</v>
      </c>
      <c r="AB2308" s="218">
        <f t="shared" si="535"/>
        <v>8.7334910939675485E-3</v>
      </c>
      <c r="AC2308" s="218">
        <f t="shared" si="536"/>
        <v>0</v>
      </c>
      <c r="AD2308" s="219">
        <f t="shared" si="537"/>
        <v>0</v>
      </c>
      <c r="AH2308" s="15">
        <f t="shared" si="538"/>
        <v>-2.9058447674383151E-2</v>
      </c>
      <c r="AI2308" s="15">
        <f t="shared" si="539"/>
        <v>0.86784475089518831</v>
      </c>
      <c r="AJ2308" s="15">
        <f t="shared" si="540"/>
        <v>-0.34557801426238927</v>
      </c>
      <c r="AK2308" s="15">
        <f t="shared" si="541"/>
        <v>-0.57281307343954613</v>
      </c>
      <c r="AL2308" s="15">
        <f t="shared" si="542"/>
        <v>-1.797541498954438</v>
      </c>
      <c r="AM2308" s="15">
        <f t="shared" si="543"/>
        <v>-1.2569818375265711</v>
      </c>
      <c r="AN2308" s="63">
        <f t="shared" si="556"/>
        <v>11.427189962028823</v>
      </c>
      <c r="AO2308" s="63">
        <f t="shared" si="556"/>
        <v>11.427367754312771</v>
      </c>
      <c r="AP2308" s="63">
        <f t="shared" si="556"/>
        <v>11.428089863368749</v>
      </c>
      <c r="AQ2308" s="63">
        <f t="shared" si="556"/>
        <v>11.431011199874796</v>
      </c>
      <c r="AR2308" s="63">
        <f t="shared" si="556"/>
        <v>11.442647265439536</v>
      </c>
      <c r="AS2308" s="63">
        <f t="shared" si="556"/>
        <v>11.486445582434989</v>
      </c>
      <c r="AT2308" s="63">
        <f t="shared" si="556"/>
        <v>11.626608381821566</v>
      </c>
      <c r="AU2308" s="63">
        <f t="shared" si="544"/>
        <v>11.961094544128683</v>
      </c>
      <c r="AV2308" s="217">
        <f t="shared" si="545"/>
        <v>-1.1469132254240177E-2</v>
      </c>
      <c r="AW2308" s="218">
        <f t="shared" si="546"/>
        <v>-9999</v>
      </c>
      <c r="AX2308" s="219">
        <f t="shared" si="547"/>
        <v>0</v>
      </c>
      <c r="AY2308" s="218">
        <f t="shared" si="548"/>
        <v>-9999</v>
      </c>
      <c r="AZ2308" s="63"/>
      <c r="BA2308" s="15">
        <f t="shared" si="549"/>
        <v>-2.7356411602726298E-3</v>
      </c>
      <c r="BB2308" s="15">
        <f t="shared" si="550"/>
        <v>0.4029668420013125</v>
      </c>
      <c r="BC2308" s="15">
        <f t="shared" si="551"/>
        <v>-0.61751157847624083</v>
      </c>
      <c r="BD2308" s="15">
        <f t="shared" si="552"/>
        <v>-0.10652366954492806</v>
      </c>
      <c r="BE2308" s="15">
        <f t="shared" si="553"/>
        <v>-2.965028905258007</v>
      </c>
      <c r="BF2308" s="15">
        <f t="shared" si="554"/>
        <v>-11.297910949131783</v>
      </c>
      <c r="BG2308" s="63">
        <f t="shared" si="557"/>
        <v>9.7786993762034928</v>
      </c>
      <c r="BH2308" s="63">
        <f t="shared" si="557"/>
        <v>9.7894726175737006</v>
      </c>
      <c r="BI2308" s="63">
        <f t="shared" si="557"/>
        <v>9.7705253791329838</v>
      </c>
      <c r="BJ2308" s="63">
        <f t="shared" si="557"/>
        <v>9.8039400735741484</v>
      </c>
      <c r="BK2308" s="63">
        <f t="shared" si="557"/>
        <v>9.7452814473518927</v>
      </c>
      <c r="BL2308" s="63">
        <f t="shared" si="557"/>
        <v>9.8491703599934741</v>
      </c>
      <c r="BM2308" s="63">
        <f t="shared" si="557"/>
        <v>9.6676216473938421</v>
      </c>
      <c r="BN2308" s="63">
        <f t="shared" si="555"/>
        <v>9.9950024885659339</v>
      </c>
      <c r="BO2308" s="63"/>
      <c r="BP2308" s="63"/>
    </row>
    <row r="2309" spans="27:68" x14ac:dyDescent="0.2">
      <c r="AA2309" s="217">
        <f t="shared" si="534"/>
        <v>-8.7334910939675485E-3</v>
      </c>
      <c r="AB2309" s="218">
        <f t="shared" si="535"/>
        <v>8.7334910939675485E-3</v>
      </c>
      <c r="AC2309" s="218">
        <f t="shared" si="536"/>
        <v>0</v>
      </c>
      <c r="AD2309" s="219">
        <f t="shared" si="537"/>
        <v>0</v>
      </c>
      <c r="AH2309" s="15">
        <f t="shared" si="538"/>
        <v>-2.9058447674383151E-2</v>
      </c>
      <c r="AI2309" s="15">
        <f t="shared" si="539"/>
        <v>0.86784475089518831</v>
      </c>
      <c r="AJ2309" s="15">
        <f t="shared" si="540"/>
        <v>-0.34557801426238927</v>
      </c>
      <c r="AK2309" s="15">
        <f t="shared" si="541"/>
        <v>-0.57281307343954613</v>
      </c>
      <c r="AL2309" s="15">
        <f t="shared" si="542"/>
        <v>-1.797541498954438</v>
      </c>
      <c r="AM2309" s="15">
        <f t="shared" si="543"/>
        <v>-1.2569818375265711</v>
      </c>
      <c r="AN2309" s="63">
        <f t="shared" si="556"/>
        <v>11.427189962028823</v>
      </c>
      <c r="AO2309" s="63">
        <f t="shared" si="556"/>
        <v>11.427367754312771</v>
      </c>
      <c r="AP2309" s="63">
        <f t="shared" si="556"/>
        <v>11.428089863368749</v>
      </c>
      <c r="AQ2309" s="63">
        <f t="shared" si="556"/>
        <v>11.431011199874796</v>
      </c>
      <c r="AR2309" s="63">
        <f t="shared" si="556"/>
        <v>11.442647265439536</v>
      </c>
      <c r="AS2309" s="63">
        <f t="shared" si="556"/>
        <v>11.486445582434989</v>
      </c>
      <c r="AT2309" s="63">
        <f t="shared" si="556"/>
        <v>11.626608381821566</v>
      </c>
      <c r="AU2309" s="63">
        <f t="shared" si="544"/>
        <v>11.961094544128683</v>
      </c>
      <c r="AV2309" s="217">
        <f t="shared" si="545"/>
        <v>-1.1469132254240177E-2</v>
      </c>
      <c r="AW2309" s="218">
        <f t="shared" si="546"/>
        <v>-9999</v>
      </c>
      <c r="AX2309" s="219">
        <f t="shared" si="547"/>
        <v>0</v>
      </c>
      <c r="AY2309" s="218">
        <f t="shared" si="548"/>
        <v>-9999</v>
      </c>
      <c r="AZ2309" s="63"/>
      <c r="BA2309" s="15">
        <f t="shared" si="549"/>
        <v>-2.7356411602726298E-3</v>
      </c>
      <c r="BB2309" s="15">
        <f t="shared" si="550"/>
        <v>0.4029668420013125</v>
      </c>
      <c r="BC2309" s="15">
        <f t="shared" si="551"/>
        <v>-0.61751157847624083</v>
      </c>
      <c r="BD2309" s="15">
        <f t="shared" si="552"/>
        <v>-0.10652366954492806</v>
      </c>
      <c r="BE2309" s="15">
        <f t="shared" si="553"/>
        <v>-2.965028905258007</v>
      </c>
      <c r="BF2309" s="15">
        <f t="shared" si="554"/>
        <v>-11.297910949131783</v>
      </c>
      <c r="BG2309" s="63">
        <f t="shared" si="557"/>
        <v>9.7786993762034928</v>
      </c>
      <c r="BH2309" s="63">
        <f t="shared" si="557"/>
        <v>9.7894726175737006</v>
      </c>
      <c r="BI2309" s="63">
        <f t="shared" si="557"/>
        <v>9.7705253791329838</v>
      </c>
      <c r="BJ2309" s="63">
        <f t="shared" si="557"/>
        <v>9.8039400735741484</v>
      </c>
      <c r="BK2309" s="63">
        <f t="shared" si="557"/>
        <v>9.7452814473518927</v>
      </c>
      <c r="BL2309" s="63">
        <f t="shared" si="557"/>
        <v>9.8491703599934741</v>
      </c>
      <c r="BM2309" s="63">
        <f t="shared" si="557"/>
        <v>9.6676216473938421</v>
      </c>
      <c r="BN2309" s="63">
        <f t="shared" si="555"/>
        <v>9.9950024885659339</v>
      </c>
      <c r="BO2309" s="63"/>
      <c r="BP2309" s="63"/>
    </row>
    <row r="2310" spans="27:68" x14ac:dyDescent="0.2">
      <c r="AA2310" s="217">
        <f t="shared" si="534"/>
        <v>-8.7334910939675485E-3</v>
      </c>
      <c r="AB2310" s="218">
        <f t="shared" si="535"/>
        <v>8.7334910939675485E-3</v>
      </c>
      <c r="AC2310" s="218">
        <f t="shared" si="536"/>
        <v>0</v>
      </c>
      <c r="AD2310" s="219">
        <f t="shared" si="537"/>
        <v>0</v>
      </c>
      <c r="AH2310" s="15">
        <f t="shared" si="538"/>
        <v>-2.9058447674383151E-2</v>
      </c>
      <c r="AI2310" s="15">
        <f t="shared" si="539"/>
        <v>0.86784475089518831</v>
      </c>
      <c r="AJ2310" s="15">
        <f t="shared" si="540"/>
        <v>-0.34557801426238927</v>
      </c>
      <c r="AK2310" s="15">
        <f t="shared" si="541"/>
        <v>-0.57281307343954613</v>
      </c>
      <c r="AL2310" s="15">
        <f t="shared" si="542"/>
        <v>-1.797541498954438</v>
      </c>
      <c r="AM2310" s="15">
        <f t="shared" si="543"/>
        <v>-1.2569818375265711</v>
      </c>
      <c r="AN2310" s="63">
        <f t="shared" si="556"/>
        <v>11.427189962028823</v>
      </c>
      <c r="AO2310" s="63">
        <f t="shared" si="556"/>
        <v>11.427367754312771</v>
      </c>
      <c r="AP2310" s="63">
        <f t="shared" si="556"/>
        <v>11.428089863368749</v>
      </c>
      <c r="AQ2310" s="63">
        <f t="shared" si="556"/>
        <v>11.431011199874796</v>
      </c>
      <c r="AR2310" s="63">
        <f t="shared" si="556"/>
        <v>11.442647265439536</v>
      </c>
      <c r="AS2310" s="63">
        <f t="shared" si="556"/>
        <v>11.486445582434989</v>
      </c>
      <c r="AT2310" s="63">
        <f t="shared" si="556"/>
        <v>11.626608381821566</v>
      </c>
      <c r="AU2310" s="63">
        <f t="shared" si="544"/>
        <v>11.961094544128683</v>
      </c>
      <c r="AV2310" s="217">
        <f t="shared" si="545"/>
        <v>-1.1469132254240177E-2</v>
      </c>
      <c r="AW2310" s="218">
        <f t="shared" si="546"/>
        <v>-9999</v>
      </c>
      <c r="AX2310" s="219">
        <f t="shared" si="547"/>
        <v>0</v>
      </c>
      <c r="AY2310" s="218">
        <f t="shared" si="548"/>
        <v>-9999</v>
      </c>
      <c r="AZ2310" s="63"/>
      <c r="BA2310" s="15">
        <f t="shared" si="549"/>
        <v>-2.7356411602726298E-3</v>
      </c>
      <c r="BB2310" s="15">
        <f t="shared" si="550"/>
        <v>0.4029668420013125</v>
      </c>
      <c r="BC2310" s="15">
        <f t="shared" si="551"/>
        <v>-0.61751157847624083</v>
      </c>
      <c r="BD2310" s="15">
        <f t="shared" si="552"/>
        <v>-0.10652366954492806</v>
      </c>
      <c r="BE2310" s="15">
        <f t="shared" si="553"/>
        <v>-2.965028905258007</v>
      </c>
      <c r="BF2310" s="15">
        <f t="shared" si="554"/>
        <v>-11.297910949131783</v>
      </c>
      <c r="BG2310" s="63">
        <f t="shared" si="557"/>
        <v>9.7786993762034928</v>
      </c>
      <c r="BH2310" s="63">
        <f t="shared" si="557"/>
        <v>9.7894726175737006</v>
      </c>
      <c r="BI2310" s="63">
        <f t="shared" si="557"/>
        <v>9.7705253791329838</v>
      </c>
      <c r="BJ2310" s="63">
        <f t="shared" si="557"/>
        <v>9.8039400735741484</v>
      </c>
      <c r="BK2310" s="63">
        <f t="shared" si="557"/>
        <v>9.7452814473518927</v>
      </c>
      <c r="BL2310" s="63">
        <f t="shared" si="557"/>
        <v>9.8491703599934741</v>
      </c>
      <c r="BM2310" s="63">
        <f t="shared" si="557"/>
        <v>9.6676216473938421</v>
      </c>
      <c r="BN2310" s="63">
        <f t="shared" si="555"/>
        <v>9.9950024885659339</v>
      </c>
      <c r="BO2310" s="63"/>
      <c r="BP2310" s="63"/>
    </row>
    <row r="2311" spans="27:68" x14ac:dyDescent="0.2">
      <c r="AA2311" s="217">
        <f t="shared" si="534"/>
        <v>-8.7334910939675485E-3</v>
      </c>
      <c r="AB2311" s="218">
        <f t="shared" si="535"/>
        <v>8.7334910939675485E-3</v>
      </c>
      <c r="AC2311" s="218">
        <f t="shared" si="536"/>
        <v>0</v>
      </c>
      <c r="AD2311" s="219">
        <f t="shared" si="537"/>
        <v>0</v>
      </c>
      <c r="AH2311" s="15">
        <f t="shared" si="538"/>
        <v>-2.9058447674383151E-2</v>
      </c>
      <c r="AI2311" s="15">
        <f t="shared" si="539"/>
        <v>0.86784475089518831</v>
      </c>
      <c r="AJ2311" s="15">
        <f t="shared" si="540"/>
        <v>-0.34557801426238927</v>
      </c>
      <c r="AK2311" s="15">
        <f t="shared" si="541"/>
        <v>-0.57281307343954613</v>
      </c>
      <c r="AL2311" s="15">
        <f t="shared" si="542"/>
        <v>-1.797541498954438</v>
      </c>
      <c r="AM2311" s="15">
        <f t="shared" si="543"/>
        <v>-1.2569818375265711</v>
      </c>
      <c r="AN2311" s="63">
        <f t="shared" ref="AN2311:AT2320" si="558">$AU2311+$AB$7*SIN(AO2311)</f>
        <v>11.427189962028823</v>
      </c>
      <c r="AO2311" s="63">
        <f t="shared" si="558"/>
        <v>11.427367754312771</v>
      </c>
      <c r="AP2311" s="63">
        <f t="shared" si="558"/>
        <v>11.428089863368749</v>
      </c>
      <c r="AQ2311" s="63">
        <f t="shared" si="558"/>
        <v>11.431011199874796</v>
      </c>
      <c r="AR2311" s="63">
        <f t="shared" si="558"/>
        <v>11.442647265439536</v>
      </c>
      <c r="AS2311" s="63">
        <f t="shared" si="558"/>
        <v>11.486445582434989</v>
      </c>
      <c r="AT2311" s="63">
        <f t="shared" si="558"/>
        <v>11.626608381821566</v>
      </c>
      <c r="AU2311" s="63">
        <f t="shared" si="544"/>
        <v>11.961094544128683</v>
      </c>
      <c r="AV2311" s="217">
        <f t="shared" si="545"/>
        <v>-1.1469132254240177E-2</v>
      </c>
      <c r="AW2311" s="218">
        <f t="shared" si="546"/>
        <v>-9999</v>
      </c>
      <c r="AX2311" s="219">
        <f t="shared" si="547"/>
        <v>0</v>
      </c>
      <c r="AY2311" s="218">
        <f t="shared" si="548"/>
        <v>-9999</v>
      </c>
      <c r="AZ2311" s="63"/>
      <c r="BA2311" s="15">
        <f t="shared" si="549"/>
        <v>-2.7356411602726298E-3</v>
      </c>
      <c r="BB2311" s="15">
        <f t="shared" si="550"/>
        <v>0.4029668420013125</v>
      </c>
      <c r="BC2311" s="15">
        <f t="shared" si="551"/>
        <v>-0.61751157847624083</v>
      </c>
      <c r="BD2311" s="15">
        <f t="shared" si="552"/>
        <v>-0.10652366954492806</v>
      </c>
      <c r="BE2311" s="15">
        <f t="shared" si="553"/>
        <v>-2.965028905258007</v>
      </c>
      <c r="BF2311" s="15">
        <f t="shared" si="554"/>
        <v>-11.297910949131783</v>
      </c>
      <c r="BG2311" s="63">
        <f t="shared" ref="BG2311:BM2320" si="559">$BN2311+$BB$7*SIN(BH2311)</f>
        <v>9.7786993762034928</v>
      </c>
      <c r="BH2311" s="63">
        <f t="shared" si="559"/>
        <v>9.7894726175737006</v>
      </c>
      <c r="BI2311" s="63">
        <f t="shared" si="559"/>
        <v>9.7705253791329838</v>
      </c>
      <c r="BJ2311" s="63">
        <f t="shared" si="559"/>
        <v>9.8039400735741484</v>
      </c>
      <c r="BK2311" s="63">
        <f t="shared" si="559"/>
        <v>9.7452814473518927</v>
      </c>
      <c r="BL2311" s="63">
        <f t="shared" si="559"/>
        <v>9.8491703599934741</v>
      </c>
      <c r="BM2311" s="63">
        <f t="shared" si="559"/>
        <v>9.6676216473938421</v>
      </c>
      <c r="BN2311" s="63">
        <f t="shared" si="555"/>
        <v>9.9950024885659339</v>
      </c>
      <c r="BO2311" s="63"/>
      <c r="BP2311" s="63"/>
    </row>
    <row r="2312" spans="27:68" x14ac:dyDescent="0.2">
      <c r="AA2312" s="217">
        <f t="shared" si="534"/>
        <v>-8.7334910939675485E-3</v>
      </c>
      <c r="AB2312" s="218">
        <f t="shared" si="535"/>
        <v>8.7334910939675485E-3</v>
      </c>
      <c r="AC2312" s="218">
        <f t="shared" si="536"/>
        <v>0</v>
      </c>
      <c r="AD2312" s="219">
        <f t="shared" si="537"/>
        <v>0</v>
      </c>
      <c r="AH2312" s="15">
        <f t="shared" si="538"/>
        <v>-2.9058447674383151E-2</v>
      </c>
      <c r="AI2312" s="15">
        <f t="shared" si="539"/>
        <v>0.86784475089518831</v>
      </c>
      <c r="AJ2312" s="15">
        <f t="shared" si="540"/>
        <v>-0.34557801426238927</v>
      </c>
      <c r="AK2312" s="15">
        <f t="shared" si="541"/>
        <v>-0.57281307343954613</v>
      </c>
      <c r="AL2312" s="15">
        <f t="shared" si="542"/>
        <v>-1.797541498954438</v>
      </c>
      <c r="AM2312" s="15">
        <f t="shared" si="543"/>
        <v>-1.2569818375265711</v>
      </c>
      <c r="AN2312" s="63">
        <f t="shared" si="558"/>
        <v>11.427189962028823</v>
      </c>
      <c r="AO2312" s="63">
        <f t="shared" si="558"/>
        <v>11.427367754312771</v>
      </c>
      <c r="AP2312" s="63">
        <f t="shared" si="558"/>
        <v>11.428089863368749</v>
      </c>
      <c r="AQ2312" s="63">
        <f t="shared" si="558"/>
        <v>11.431011199874796</v>
      </c>
      <c r="AR2312" s="63">
        <f t="shared" si="558"/>
        <v>11.442647265439536</v>
      </c>
      <c r="AS2312" s="63">
        <f t="shared" si="558"/>
        <v>11.486445582434989</v>
      </c>
      <c r="AT2312" s="63">
        <f t="shared" si="558"/>
        <v>11.626608381821566</v>
      </c>
      <c r="AU2312" s="63">
        <f t="shared" si="544"/>
        <v>11.961094544128683</v>
      </c>
      <c r="AV2312" s="217">
        <f t="shared" si="545"/>
        <v>-1.1469132254240177E-2</v>
      </c>
      <c r="AW2312" s="218">
        <f t="shared" si="546"/>
        <v>-9999</v>
      </c>
      <c r="AX2312" s="219">
        <f t="shared" si="547"/>
        <v>0</v>
      </c>
      <c r="AY2312" s="218">
        <f t="shared" si="548"/>
        <v>-9999</v>
      </c>
      <c r="AZ2312" s="63"/>
      <c r="BA2312" s="15">
        <f t="shared" si="549"/>
        <v>-2.7356411602726298E-3</v>
      </c>
      <c r="BB2312" s="15">
        <f t="shared" si="550"/>
        <v>0.4029668420013125</v>
      </c>
      <c r="BC2312" s="15">
        <f t="shared" si="551"/>
        <v>-0.61751157847624083</v>
      </c>
      <c r="BD2312" s="15">
        <f t="shared" si="552"/>
        <v>-0.10652366954492806</v>
      </c>
      <c r="BE2312" s="15">
        <f t="shared" si="553"/>
        <v>-2.965028905258007</v>
      </c>
      <c r="BF2312" s="15">
        <f t="shared" si="554"/>
        <v>-11.297910949131783</v>
      </c>
      <c r="BG2312" s="63">
        <f t="shared" si="559"/>
        <v>9.7786993762034928</v>
      </c>
      <c r="BH2312" s="63">
        <f t="shared" si="559"/>
        <v>9.7894726175737006</v>
      </c>
      <c r="BI2312" s="63">
        <f t="shared" si="559"/>
        <v>9.7705253791329838</v>
      </c>
      <c r="BJ2312" s="63">
        <f t="shared" si="559"/>
        <v>9.8039400735741484</v>
      </c>
      <c r="BK2312" s="63">
        <f t="shared" si="559"/>
        <v>9.7452814473518927</v>
      </c>
      <c r="BL2312" s="63">
        <f t="shared" si="559"/>
        <v>9.8491703599934741</v>
      </c>
      <c r="BM2312" s="63">
        <f t="shared" si="559"/>
        <v>9.6676216473938421</v>
      </c>
      <c r="BN2312" s="63">
        <f t="shared" si="555"/>
        <v>9.9950024885659339</v>
      </c>
      <c r="BO2312" s="63"/>
      <c r="BP2312" s="63"/>
    </row>
    <row r="2313" spans="27:68" x14ac:dyDescent="0.2">
      <c r="AA2313" s="217">
        <f t="shared" si="534"/>
        <v>-8.7334910939675485E-3</v>
      </c>
      <c r="AB2313" s="218">
        <f t="shared" si="535"/>
        <v>8.7334910939675485E-3</v>
      </c>
      <c r="AC2313" s="218">
        <f t="shared" si="536"/>
        <v>0</v>
      </c>
      <c r="AD2313" s="219">
        <f t="shared" si="537"/>
        <v>0</v>
      </c>
      <c r="AH2313" s="15">
        <f t="shared" si="538"/>
        <v>-2.9058447674383151E-2</v>
      </c>
      <c r="AI2313" s="15">
        <f t="shared" si="539"/>
        <v>0.86784475089518831</v>
      </c>
      <c r="AJ2313" s="15">
        <f t="shared" si="540"/>
        <v>-0.34557801426238927</v>
      </c>
      <c r="AK2313" s="15">
        <f t="shared" si="541"/>
        <v>-0.57281307343954613</v>
      </c>
      <c r="AL2313" s="15">
        <f t="shared" si="542"/>
        <v>-1.797541498954438</v>
      </c>
      <c r="AM2313" s="15">
        <f t="shared" si="543"/>
        <v>-1.2569818375265711</v>
      </c>
      <c r="AN2313" s="63">
        <f t="shared" si="558"/>
        <v>11.427189962028823</v>
      </c>
      <c r="AO2313" s="63">
        <f t="shared" si="558"/>
        <v>11.427367754312771</v>
      </c>
      <c r="AP2313" s="63">
        <f t="shared" si="558"/>
        <v>11.428089863368749</v>
      </c>
      <c r="AQ2313" s="63">
        <f t="shared" si="558"/>
        <v>11.431011199874796</v>
      </c>
      <c r="AR2313" s="63">
        <f t="shared" si="558"/>
        <v>11.442647265439536</v>
      </c>
      <c r="AS2313" s="63">
        <f t="shared" si="558"/>
        <v>11.486445582434989</v>
      </c>
      <c r="AT2313" s="63">
        <f t="shared" si="558"/>
        <v>11.626608381821566</v>
      </c>
      <c r="AU2313" s="63">
        <f t="shared" si="544"/>
        <v>11.961094544128683</v>
      </c>
      <c r="AV2313" s="217">
        <f t="shared" si="545"/>
        <v>-1.1469132254240177E-2</v>
      </c>
      <c r="AW2313" s="218">
        <f t="shared" si="546"/>
        <v>-9999</v>
      </c>
      <c r="AX2313" s="219">
        <f t="shared" si="547"/>
        <v>0</v>
      </c>
      <c r="AY2313" s="218">
        <f t="shared" si="548"/>
        <v>-9999</v>
      </c>
      <c r="AZ2313" s="63"/>
      <c r="BA2313" s="15">
        <f t="shared" si="549"/>
        <v>-2.7356411602726298E-3</v>
      </c>
      <c r="BB2313" s="15">
        <f t="shared" si="550"/>
        <v>0.4029668420013125</v>
      </c>
      <c r="BC2313" s="15">
        <f t="shared" si="551"/>
        <v>-0.61751157847624083</v>
      </c>
      <c r="BD2313" s="15">
        <f t="shared" si="552"/>
        <v>-0.10652366954492806</v>
      </c>
      <c r="BE2313" s="15">
        <f t="shared" si="553"/>
        <v>-2.965028905258007</v>
      </c>
      <c r="BF2313" s="15">
        <f t="shared" si="554"/>
        <v>-11.297910949131783</v>
      </c>
      <c r="BG2313" s="63">
        <f t="shared" si="559"/>
        <v>9.7786993762034928</v>
      </c>
      <c r="BH2313" s="63">
        <f t="shared" si="559"/>
        <v>9.7894726175737006</v>
      </c>
      <c r="BI2313" s="63">
        <f t="shared" si="559"/>
        <v>9.7705253791329838</v>
      </c>
      <c r="BJ2313" s="63">
        <f t="shared" si="559"/>
        <v>9.8039400735741484</v>
      </c>
      <c r="BK2313" s="63">
        <f t="shared" si="559"/>
        <v>9.7452814473518927</v>
      </c>
      <c r="BL2313" s="63">
        <f t="shared" si="559"/>
        <v>9.8491703599934741</v>
      </c>
      <c r="BM2313" s="63">
        <f t="shared" si="559"/>
        <v>9.6676216473938421</v>
      </c>
      <c r="BN2313" s="63">
        <f t="shared" si="555"/>
        <v>9.9950024885659339</v>
      </c>
      <c r="BO2313" s="63"/>
      <c r="BP2313" s="63"/>
    </row>
    <row r="2314" spans="27:68" x14ac:dyDescent="0.2">
      <c r="AA2314" s="217">
        <f t="shared" si="534"/>
        <v>-8.7334910939675485E-3</v>
      </c>
      <c r="AB2314" s="218">
        <f t="shared" si="535"/>
        <v>8.7334910939675485E-3</v>
      </c>
      <c r="AC2314" s="218">
        <f t="shared" si="536"/>
        <v>0</v>
      </c>
      <c r="AD2314" s="219">
        <f t="shared" si="537"/>
        <v>0</v>
      </c>
      <c r="AH2314" s="15">
        <f t="shared" si="538"/>
        <v>-2.9058447674383151E-2</v>
      </c>
      <c r="AI2314" s="15">
        <f t="shared" si="539"/>
        <v>0.86784475089518831</v>
      </c>
      <c r="AJ2314" s="15">
        <f t="shared" si="540"/>
        <v>-0.34557801426238927</v>
      </c>
      <c r="AK2314" s="15">
        <f t="shared" si="541"/>
        <v>-0.57281307343954613</v>
      </c>
      <c r="AL2314" s="15">
        <f t="shared" si="542"/>
        <v>-1.797541498954438</v>
      </c>
      <c r="AM2314" s="15">
        <f t="shared" si="543"/>
        <v>-1.2569818375265711</v>
      </c>
      <c r="AN2314" s="63">
        <f t="shared" si="558"/>
        <v>11.427189962028823</v>
      </c>
      <c r="AO2314" s="63">
        <f t="shared" si="558"/>
        <v>11.427367754312771</v>
      </c>
      <c r="AP2314" s="63">
        <f t="shared" si="558"/>
        <v>11.428089863368749</v>
      </c>
      <c r="AQ2314" s="63">
        <f t="shared" si="558"/>
        <v>11.431011199874796</v>
      </c>
      <c r="AR2314" s="63">
        <f t="shared" si="558"/>
        <v>11.442647265439536</v>
      </c>
      <c r="AS2314" s="63">
        <f t="shared" si="558"/>
        <v>11.486445582434989</v>
      </c>
      <c r="AT2314" s="63">
        <f t="shared" si="558"/>
        <v>11.626608381821566</v>
      </c>
      <c r="AU2314" s="63">
        <f t="shared" si="544"/>
        <v>11.961094544128683</v>
      </c>
      <c r="AV2314" s="217">
        <f t="shared" si="545"/>
        <v>-1.1469132254240177E-2</v>
      </c>
      <c r="AW2314" s="218">
        <f t="shared" si="546"/>
        <v>-9999</v>
      </c>
      <c r="AX2314" s="219">
        <f t="shared" si="547"/>
        <v>0</v>
      </c>
      <c r="AY2314" s="218">
        <f t="shared" si="548"/>
        <v>-9999</v>
      </c>
      <c r="AZ2314" s="63"/>
      <c r="BA2314" s="15">
        <f t="shared" si="549"/>
        <v>-2.7356411602726298E-3</v>
      </c>
      <c r="BB2314" s="15">
        <f t="shared" si="550"/>
        <v>0.4029668420013125</v>
      </c>
      <c r="BC2314" s="15">
        <f t="shared" si="551"/>
        <v>-0.61751157847624083</v>
      </c>
      <c r="BD2314" s="15">
        <f t="shared" si="552"/>
        <v>-0.10652366954492806</v>
      </c>
      <c r="BE2314" s="15">
        <f t="shared" si="553"/>
        <v>-2.965028905258007</v>
      </c>
      <c r="BF2314" s="15">
        <f t="shared" si="554"/>
        <v>-11.297910949131783</v>
      </c>
      <c r="BG2314" s="63">
        <f t="shared" si="559"/>
        <v>9.7786993762034928</v>
      </c>
      <c r="BH2314" s="63">
        <f t="shared" si="559"/>
        <v>9.7894726175737006</v>
      </c>
      <c r="BI2314" s="63">
        <f t="shared" si="559"/>
        <v>9.7705253791329838</v>
      </c>
      <c r="BJ2314" s="63">
        <f t="shared" si="559"/>
        <v>9.8039400735741484</v>
      </c>
      <c r="BK2314" s="63">
        <f t="shared" si="559"/>
        <v>9.7452814473518927</v>
      </c>
      <c r="BL2314" s="63">
        <f t="shared" si="559"/>
        <v>9.8491703599934741</v>
      </c>
      <c r="BM2314" s="63">
        <f t="shared" si="559"/>
        <v>9.6676216473938421</v>
      </c>
      <c r="BN2314" s="63">
        <f t="shared" si="555"/>
        <v>9.9950024885659339</v>
      </c>
      <c r="BO2314" s="63"/>
      <c r="BP2314" s="63"/>
    </row>
    <row r="2315" spans="27:68" x14ac:dyDescent="0.2">
      <c r="AA2315" s="217">
        <f t="shared" si="534"/>
        <v>-8.7334910939675485E-3</v>
      </c>
      <c r="AB2315" s="218">
        <f t="shared" si="535"/>
        <v>8.7334910939675485E-3</v>
      </c>
      <c r="AC2315" s="218">
        <f t="shared" si="536"/>
        <v>0</v>
      </c>
      <c r="AD2315" s="219">
        <f t="shared" si="537"/>
        <v>0</v>
      </c>
      <c r="AH2315" s="15">
        <f t="shared" si="538"/>
        <v>-2.9058447674383151E-2</v>
      </c>
      <c r="AI2315" s="15">
        <f t="shared" si="539"/>
        <v>0.86784475089518831</v>
      </c>
      <c r="AJ2315" s="15">
        <f t="shared" si="540"/>
        <v>-0.34557801426238927</v>
      </c>
      <c r="AK2315" s="15">
        <f t="shared" si="541"/>
        <v>-0.57281307343954613</v>
      </c>
      <c r="AL2315" s="15">
        <f t="shared" si="542"/>
        <v>-1.797541498954438</v>
      </c>
      <c r="AM2315" s="15">
        <f t="shared" si="543"/>
        <v>-1.2569818375265711</v>
      </c>
      <c r="AN2315" s="63">
        <f t="shared" si="558"/>
        <v>11.427189962028823</v>
      </c>
      <c r="AO2315" s="63">
        <f t="shared" si="558"/>
        <v>11.427367754312771</v>
      </c>
      <c r="AP2315" s="63">
        <f t="shared" si="558"/>
        <v>11.428089863368749</v>
      </c>
      <c r="AQ2315" s="63">
        <f t="shared" si="558"/>
        <v>11.431011199874796</v>
      </c>
      <c r="AR2315" s="63">
        <f t="shared" si="558"/>
        <v>11.442647265439536</v>
      </c>
      <c r="AS2315" s="63">
        <f t="shared" si="558"/>
        <v>11.486445582434989</v>
      </c>
      <c r="AT2315" s="63">
        <f t="shared" si="558"/>
        <v>11.626608381821566</v>
      </c>
      <c r="AU2315" s="63">
        <f t="shared" si="544"/>
        <v>11.961094544128683</v>
      </c>
      <c r="AV2315" s="217">
        <f t="shared" si="545"/>
        <v>-1.1469132254240177E-2</v>
      </c>
      <c r="AW2315" s="218">
        <f t="shared" si="546"/>
        <v>-9999</v>
      </c>
      <c r="AX2315" s="219">
        <f t="shared" si="547"/>
        <v>0</v>
      </c>
      <c r="AY2315" s="218">
        <f t="shared" si="548"/>
        <v>-9999</v>
      </c>
      <c r="AZ2315" s="63"/>
      <c r="BA2315" s="15">
        <f t="shared" si="549"/>
        <v>-2.7356411602726298E-3</v>
      </c>
      <c r="BB2315" s="15">
        <f t="shared" si="550"/>
        <v>0.4029668420013125</v>
      </c>
      <c r="BC2315" s="15">
        <f t="shared" si="551"/>
        <v>-0.61751157847624083</v>
      </c>
      <c r="BD2315" s="15">
        <f t="shared" si="552"/>
        <v>-0.10652366954492806</v>
      </c>
      <c r="BE2315" s="15">
        <f t="shared" si="553"/>
        <v>-2.965028905258007</v>
      </c>
      <c r="BF2315" s="15">
        <f t="shared" si="554"/>
        <v>-11.297910949131783</v>
      </c>
      <c r="BG2315" s="63">
        <f t="shared" si="559"/>
        <v>9.7786993762034928</v>
      </c>
      <c r="BH2315" s="63">
        <f t="shared" si="559"/>
        <v>9.7894726175737006</v>
      </c>
      <c r="BI2315" s="63">
        <f t="shared" si="559"/>
        <v>9.7705253791329838</v>
      </c>
      <c r="BJ2315" s="63">
        <f t="shared" si="559"/>
        <v>9.8039400735741484</v>
      </c>
      <c r="BK2315" s="63">
        <f t="shared" si="559"/>
        <v>9.7452814473518927</v>
      </c>
      <c r="BL2315" s="63">
        <f t="shared" si="559"/>
        <v>9.8491703599934741</v>
      </c>
      <c r="BM2315" s="63">
        <f t="shared" si="559"/>
        <v>9.6676216473938421</v>
      </c>
      <c r="BN2315" s="63">
        <f t="shared" si="555"/>
        <v>9.9950024885659339</v>
      </c>
      <c r="BO2315" s="63"/>
      <c r="BP2315" s="63"/>
    </row>
    <row r="2316" spans="27:68" x14ac:dyDescent="0.2">
      <c r="AA2316" s="217">
        <f t="shared" si="534"/>
        <v>-8.7334910939675485E-3</v>
      </c>
      <c r="AB2316" s="218">
        <f t="shared" si="535"/>
        <v>8.7334910939675485E-3</v>
      </c>
      <c r="AC2316" s="218">
        <f t="shared" si="536"/>
        <v>0</v>
      </c>
      <c r="AD2316" s="219">
        <f t="shared" si="537"/>
        <v>0</v>
      </c>
      <c r="AH2316" s="15">
        <f t="shared" si="538"/>
        <v>-2.9058447674383151E-2</v>
      </c>
      <c r="AI2316" s="15">
        <f t="shared" si="539"/>
        <v>0.86784475089518831</v>
      </c>
      <c r="AJ2316" s="15">
        <f t="shared" si="540"/>
        <v>-0.34557801426238927</v>
      </c>
      <c r="AK2316" s="15">
        <f t="shared" si="541"/>
        <v>-0.57281307343954613</v>
      </c>
      <c r="AL2316" s="15">
        <f t="shared" si="542"/>
        <v>-1.797541498954438</v>
      </c>
      <c r="AM2316" s="15">
        <f t="shared" si="543"/>
        <v>-1.2569818375265711</v>
      </c>
      <c r="AN2316" s="63">
        <f t="shared" si="558"/>
        <v>11.427189962028823</v>
      </c>
      <c r="AO2316" s="63">
        <f t="shared" si="558"/>
        <v>11.427367754312771</v>
      </c>
      <c r="AP2316" s="63">
        <f t="shared" si="558"/>
        <v>11.428089863368749</v>
      </c>
      <c r="AQ2316" s="63">
        <f t="shared" si="558"/>
        <v>11.431011199874796</v>
      </c>
      <c r="AR2316" s="63">
        <f t="shared" si="558"/>
        <v>11.442647265439536</v>
      </c>
      <c r="AS2316" s="63">
        <f t="shared" si="558"/>
        <v>11.486445582434989</v>
      </c>
      <c r="AT2316" s="63">
        <f t="shared" si="558"/>
        <v>11.626608381821566</v>
      </c>
      <c r="AU2316" s="63">
        <f t="shared" si="544"/>
        <v>11.961094544128683</v>
      </c>
      <c r="AV2316" s="217">
        <f t="shared" si="545"/>
        <v>-1.1469132254240177E-2</v>
      </c>
      <c r="AW2316" s="218">
        <f t="shared" si="546"/>
        <v>-9999</v>
      </c>
      <c r="AX2316" s="219">
        <f t="shared" si="547"/>
        <v>0</v>
      </c>
      <c r="AY2316" s="218">
        <f t="shared" si="548"/>
        <v>-9999</v>
      </c>
      <c r="AZ2316" s="63"/>
      <c r="BA2316" s="15">
        <f t="shared" si="549"/>
        <v>-2.7356411602726298E-3</v>
      </c>
      <c r="BB2316" s="15">
        <f t="shared" si="550"/>
        <v>0.4029668420013125</v>
      </c>
      <c r="BC2316" s="15">
        <f t="shared" si="551"/>
        <v>-0.61751157847624083</v>
      </c>
      <c r="BD2316" s="15">
        <f t="shared" si="552"/>
        <v>-0.10652366954492806</v>
      </c>
      <c r="BE2316" s="15">
        <f t="shared" si="553"/>
        <v>-2.965028905258007</v>
      </c>
      <c r="BF2316" s="15">
        <f t="shared" si="554"/>
        <v>-11.297910949131783</v>
      </c>
      <c r="BG2316" s="63">
        <f t="shared" si="559"/>
        <v>9.7786993762034928</v>
      </c>
      <c r="BH2316" s="63">
        <f t="shared" si="559"/>
        <v>9.7894726175737006</v>
      </c>
      <c r="BI2316" s="63">
        <f t="shared" si="559"/>
        <v>9.7705253791329838</v>
      </c>
      <c r="BJ2316" s="63">
        <f t="shared" si="559"/>
        <v>9.8039400735741484</v>
      </c>
      <c r="BK2316" s="63">
        <f t="shared" si="559"/>
        <v>9.7452814473518927</v>
      </c>
      <c r="BL2316" s="63">
        <f t="shared" si="559"/>
        <v>9.8491703599934741</v>
      </c>
      <c r="BM2316" s="63">
        <f t="shared" si="559"/>
        <v>9.6676216473938421</v>
      </c>
      <c r="BN2316" s="63">
        <f t="shared" si="555"/>
        <v>9.9950024885659339</v>
      </c>
      <c r="BO2316" s="63"/>
      <c r="BP2316" s="63"/>
    </row>
    <row r="2317" spans="27:68" x14ac:dyDescent="0.2">
      <c r="AA2317" s="217">
        <f t="shared" si="534"/>
        <v>-8.7334910939675485E-3</v>
      </c>
      <c r="AB2317" s="218">
        <f t="shared" si="535"/>
        <v>8.7334910939675485E-3</v>
      </c>
      <c r="AC2317" s="218">
        <f t="shared" si="536"/>
        <v>0</v>
      </c>
      <c r="AD2317" s="219">
        <f t="shared" si="537"/>
        <v>0</v>
      </c>
      <c r="AH2317" s="15">
        <f t="shared" si="538"/>
        <v>-2.9058447674383151E-2</v>
      </c>
      <c r="AI2317" s="15">
        <f t="shared" si="539"/>
        <v>0.86784475089518831</v>
      </c>
      <c r="AJ2317" s="15">
        <f t="shared" si="540"/>
        <v>-0.34557801426238927</v>
      </c>
      <c r="AK2317" s="15">
        <f t="shared" si="541"/>
        <v>-0.57281307343954613</v>
      </c>
      <c r="AL2317" s="15">
        <f t="shared" si="542"/>
        <v>-1.797541498954438</v>
      </c>
      <c r="AM2317" s="15">
        <f t="shared" si="543"/>
        <v>-1.2569818375265711</v>
      </c>
      <c r="AN2317" s="63">
        <f t="shared" si="558"/>
        <v>11.427189962028823</v>
      </c>
      <c r="AO2317" s="63">
        <f t="shared" si="558"/>
        <v>11.427367754312771</v>
      </c>
      <c r="AP2317" s="63">
        <f t="shared" si="558"/>
        <v>11.428089863368749</v>
      </c>
      <c r="AQ2317" s="63">
        <f t="shared" si="558"/>
        <v>11.431011199874796</v>
      </c>
      <c r="AR2317" s="63">
        <f t="shared" si="558"/>
        <v>11.442647265439536</v>
      </c>
      <c r="AS2317" s="63">
        <f t="shared" si="558"/>
        <v>11.486445582434989</v>
      </c>
      <c r="AT2317" s="63">
        <f t="shared" si="558"/>
        <v>11.626608381821566</v>
      </c>
      <c r="AU2317" s="63">
        <f t="shared" si="544"/>
        <v>11.961094544128683</v>
      </c>
      <c r="AV2317" s="217">
        <f t="shared" si="545"/>
        <v>-1.1469132254240177E-2</v>
      </c>
      <c r="AW2317" s="218">
        <f t="shared" si="546"/>
        <v>-9999</v>
      </c>
      <c r="AX2317" s="219">
        <f t="shared" si="547"/>
        <v>0</v>
      </c>
      <c r="AY2317" s="218">
        <f t="shared" si="548"/>
        <v>-9999</v>
      </c>
      <c r="AZ2317" s="63"/>
      <c r="BA2317" s="15">
        <f t="shared" si="549"/>
        <v>-2.7356411602726298E-3</v>
      </c>
      <c r="BB2317" s="15">
        <f t="shared" si="550"/>
        <v>0.4029668420013125</v>
      </c>
      <c r="BC2317" s="15">
        <f t="shared" si="551"/>
        <v>-0.61751157847624083</v>
      </c>
      <c r="BD2317" s="15">
        <f t="shared" si="552"/>
        <v>-0.10652366954492806</v>
      </c>
      <c r="BE2317" s="15">
        <f t="shared" si="553"/>
        <v>-2.965028905258007</v>
      </c>
      <c r="BF2317" s="15">
        <f t="shared" si="554"/>
        <v>-11.297910949131783</v>
      </c>
      <c r="BG2317" s="63">
        <f t="shared" si="559"/>
        <v>9.7786993762034928</v>
      </c>
      <c r="BH2317" s="63">
        <f t="shared" si="559"/>
        <v>9.7894726175737006</v>
      </c>
      <c r="BI2317" s="63">
        <f t="shared" si="559"/>
        <v>9.7705253791329838</v>
      </c>
      <c r="BJ2317" s="63">
        <f t="shared" si="559"/>
        <v>9.8039400735741484</v>
      </c>
      <c r="BK2317" s="63">
        <f t="shared" si="559"/>
        <v>9.7452814473518927</v>
      </c>
      <c r="BL2317" s="63">
        <f t="shared" si="559"/>
        <v>9.8491703599934741</v>
      </c>
      <c r="BM2317" s="63">
        <f t="shared" si="559"/>
        <v>9.6676216473938421</v>
      </c>
      <c r="BN2317" s="63">
        <f t="shared" si="555"/>
        <v>9.9950024885659339</v>
      </c>
      <c r="BO2317" s="63"/>
      <c r="BP2317" s="63"/>
    </row>
    <row r="2318" spans="27:68" x14ac:dyDescent="0.2">
      <c r="AA2318" s="217">
        <f t="shared" si="534"/>
        <v>-8.7334910939675485E-3</v>
      </c>
      <c r="AB2318" s="218">
        <f t="shared" si="535"/>
        <v>8.7334910939675485E-3</v>
      </c>
      <c r="AC2318" s="218">
        <f t="shared" si="536"/>
        <v>0</v>
      </c>
      <c r="AD2318" s="219">
        <f t="shared" si="537"/>
        <v>0</v>
      </c>
      <c r="AH2318" s="15">
        <f t="shared" si="538"/>
        <v>-2.9058447674383151E-2</v>
      </c>
      <c r="AI2318" s="15">
        <f t="shared" si="539"/>
        <v>0.86784475089518831</v>
      </c>
      <c r="AJ2318" s="15">
        <f t="shared" si="540"/>
        <v>-0.34557801426238927</v>
      </c>
      <c r="AK2318" s="15">
        <f t="shared" si="541"/>
        <v>-0.57281307343954613</v>
      </c>
      <c r="AL2318" s="15">
        <f t="shared" si="542"/>
        <v>-1.797541498954438</v>
      </c>
      <c r="AM2318" s="15">
        <f t="shared" si="543"/>
        <v>-1.2569818375265711</v>
      </c>
      <c r="AN2318" s="63">
        <f t="shared" si="558"/>
        <v>11.427189962028823</v>
      </c>
      <c r="AO2318" s="63">
        <f t="shared" si="558"/>
        <v>11.427367754312771</v>
      </c>
      <c r="AP2318" s="63">
        <f t="shared" si="558"/>
        <v>11.428089863368749</v>
      </c>
      <c r="AQ2318" s="63">
        <f t="shared" si="558"/>
        <v>11.431011199874796</v>
      </c>
      <c r="AR2318" s="63">
        <f t="shared" si="558"/>
        <v>11.442647265439536</v>
      </c>
      <c r="AS2318" s="63">
        <f t="shared" si="558"/>
        <v>11.486445582434989</v>
      </c>
      <c r="AT2318" s="63">
        <f t="shared" si="558"/>
        <v>11.626608381821566</v>
      </c>
      <c r="AU2318" s="63">
        <f t="shared" si="544"/>
        <v>11.961094544128683</v>
      </c>
      <c r="AV2318" s="217">
        <f t="shared" si="545"/>
        <v>-1.1469132254240177E-2</v>
      </c>
      <c r="AW2318" s="218">
        <f t="shared" si="546"/>
        <v>-9999</v>
      </c>
      <c r="AX2318" s="219">
        <f t="shared" si="547"/>
        <v>0</v>
      </c>
      <c r="AY2318" s="218">
        <f t="shared" si="548"/>
        <v>-9999</v>
      </c>
      <c r="AZ2318" s="63"/>
      <c r="BA2318" s="15">
        <f t="shared" si="549"/>
        <v>-2.7356411602726298E-3</v>
      </c>
      <c r="BB2318" s="15">
        <f t="shared" si="550"/>
        <v>0.4029668420013125</v>
      </c>
      <c r="BC2318" s="15">
        <f t="shared" si="551"/>
        <v>-0.61751157847624083</v>
      </c>
      <c r="BD2318" s="15">
        <f t="shared" si="552"/>
        <v>-0.10652366954492806</v>
      </c>
      <c r="BE2318" s="15">
        <f t="shared" si="553"/>
        <v>-2.965028905258007</v>
      </c>
      <c r="BF2318" s="15">
        <f t="shared" si="554"/>
        <v>-11.297910949131783</v>
      </c>
      <c r="BG2318" s="63">
        <f t="shared" si="559"/>
        <v>9.7786993762034928</v>
      </c>
      <c r="BH2318" s="63">
        <f t="shared" si="559"/>
        <v>9.7894726175737006</v>
      </c>
      <c r="BI2318" s="63">
        <f t="shared" si="559"/>
        <v>9.7705253791329838</v>
      </c>
      <c r="BJ2318" s="63">
        <f t="shared" si="559"/>
        <v>9.8039400735741484</v>
      </c>
      <c r="BK2318" s="63">
        <f t="shared" si="559"/>
        <v>9.7452814473518927</v>
      </c>
      <c r="BL2318" s="63">
        <f t="shared" si="559"/>
        <v>9.8491703599934741</v>
      </c>
      <c r="BM2318" s="63">
        <f t="shared" si="559"/>
        <v>9.6676216473938421</v>
      </c>
      <c r="BN2318" s="63">
        <f t="shared" si="555"/>
        <v>9.9950024885659339</v>
      </c>
      <c r="BO2318" s="63"/>
      <c r="BP2318" s="63"/>
    </row>
    <row r="2319" spans="27:68" x14ac:dyDescent="0.2">
      <c r="AA2319" s="217">
        <f t="shared" si="534"/>
        <v>-8.7334910939675485E-3</v>
      </c>
      <c r="AB2319" s="218">
        <f t="shared" si="535"/>
        <v>8.7334910939675485E-3</v>
      </c>
      <c r="AC2319" s="218">
        <f t="shared" si="536"/>
        <v>0</v>
      </c>
      <c r="AD2319" s="219">
        <f t="shared" si="537"/>
        <v>0</v>
      </c>
      <c r="AH2319" s="15">
        <f t="shared" si="538"/>
        <v>-2.9058447674383151E-2</v>
      </c>
      <c r="AI2319" s="15">
        <f t="shared" si="539"/>
        <v>0.86784475089518831</v>
      </c>
      <c r="AJ2319" s="15">
        <f t="shared" si="540"/>
        <v>-0.34557801426238927</v>
      </c>
      <c r="AK2319" s="15">
        <f t="shared" si="541"/>
        <v>-0.57281307343954613</v>
      </c>
      <c r="AL2319" s="15">
        <f t="shared" si="542"/>
        <v>-1.797541498954438</v>
      </c>
      <c r="AM2319" s="15">
        <f t="shared" si="543"/>
        <v>-1.2569818375265711</v>
      </c>
      <c r="AN2319" s="63">
        <f t="shared" si="558"/>
        <v>11.427189962028823</v>
      </c>
      <c r="AO2319" s="63">
        <f t="shared" si="558"/>
        <v>11.427367754312771</v>
      </c>
      <c r="AP2319" s="63">
        <f t="shared" si="558"/>
        <v>11.428089863368749</v>
      </c>
      <c r="AQ2319" s="63">
        <f t="shared" si="558"/>
        <v>11.431011199874796</v>
      </c>
      <c r="AR2319" s="63">
        <f t="shared" si="558"/>
        <v>11.442647265439536</v>
      </c>
      <c r="AS2319" s="63">
        <f t="shared" si="558"/>
        <v>11.486445582434989</v>
      </c>
      <c r="AT2319" s="63">
        <f t="shared" si="558"/>
        <v>11.626608381821566</v>
      </c>
      <c r="AU2319" s="63">
        <f t="shared" si="544"/>
        <v>11.961094544128683</v>
      </c>
      <c r="AV2319" s="217">
        <f t="shared" si="545"/>
        <v>-1.1469132254240177E-2</v>
      </c>
      <c r="AW2319" s="218">
        <f t="shared" si="546"/>
        <v>-9999</v>
      </c>
      <c r="AX2319" s="219">
        <f t="shared" si="547"/>
        <v>0</v>
      </c>
      <c r="AY2319" s="218">
        <f t="shared" si="548"/>
        <v>-9999</v>
      </c>
      <c r="AZ2319" s="63"/>
      <c r="BA2319" s="15">
        <f t="shared" si="549"/>
        <v>-2.7356411602726298E-3</v>
      </c>
      <c r="BB2319" s="15">
        <f t="shared" si="550"/>
        <v>0.4029668420013125</v>
      </c>
      <c r="BC2319" s="15">
        <f t="shared" si="551"/>
        <v>-0.61751157847624083</v>
      </c>
      <c r="BD2319" s="15">
        <f t="shared" si="552"/>
        <v>-0.10652366954492806</v>
      </c>
      <c r="BE2319" s="15">
        <f t="shared" si="553"/>
        <v>-2.965028905258007</v>
      </c>
      <c r="BF2319" s="15">
        <f t="shared" si="554"/>
        <v>-11.297910949131783</v>
      </c>
      <c r="BG2319" s="63">
        <f t="shared" si="559"/>
        <v>9.7786993762034928</v>
      </c>
      <c r="BH2319" s="63">
        <f t="shared" si="559"/>
        <v>9.7894726175737006</v>
      </c>
      <c r="BI2319" s="63">
        <f t="shared" si="559"/>
        <v>9.7705253791329838</v>
      </c>
      <c r="BJ2319" s="63">
        <f t="shared" si="559"/>
        <v>9.8039400735741484</v>
      </c>
      <c r="BK2319" s="63">
        <f t="shared" si="559"/>
        <v>9.7452814473518927</v>
      </c>
      <c r="BL2319" s="63">
        <f t="shared" si="559"/>
        <v>9.8491703599934741</v>
      </c>
      <c r="BM2319" s="63">
        <f t="shared" si="559"/>
        <v>9.6676216473938421</v>
      </c>
      <c r="BN2319" s="63">
        <f t="shared" si="555"/>
        <v>9.9950024885659339</v>
      </c>
      <c r="BO2319" s="63"/>
      <c r="BP2319" s="63"/>
    </row>
    <row r="2320" spans="27:68" x14ac:dyDescent="0.2">
      <c r="AA2320" s="217">
        <f t="shared" si="534"/>
        <v>-8.7334910939675485E-3</v>
      </c>
      <c r="AB2320" s="218">
        <f t="shared" si="535"/>
        <v>8.7334910939675485E-3</v>
      </c>
      <c r="AC2320" s="218">
        <f t="shared" si="536"/>
        <v>0</v>
      </c>
      <c r="AD2320" s="219">
        <f t="shared" si="537"/>
        <v>0</v>
      </c>
      <c r="AH2320" s="15">
        <f t="shared" si="538"/>
        <v>-2.9058447674383151E-2</v>
      </c>
      <c r="AI2320" s="15">
        <f t="shared" si="539"/>
        <v>0.86784475089518831</v>
      </c>
      <c r="AJ2320" s="15">
        <f t="shared" si="540"/>
        <v>-0.34557801426238927</v>
      </c>
      <c r="AK2320" s="15">
        <f t="shared" si="541"/>
        <v>-0.57281307343954613</v>
      </c>
      <c r="AL2320" s="15">
        <f t="shared" si="542"/>
        <v>-1.797541498954438</v>
      </c>
      <c r="AM2320" s="15">
        <f t="shared" si="543"/>
        <v>-1.2569818375265711</v>
      </c>
      <c r="AN2320" s="63">
        <f t="shared" si="558"/>
        <v>11.427189962028823</v>
      </c>
      <c r="AO2320" s="63">
        <f t="shared" si="558"/>
        <v>11.427367754312771</v>
      </c>
      <c r="AP2320" s="63">
        <f t="shared" si="558"/>
        <v>11.428089863368749</v>
      </c>
      <c r="AQ2320" s="63">
        <f t="shared" si="558"/>
        <v>11.431011199874796</v>
      </c>
      <c r="AR2320" s="63">
        <f t="shared" si="558"/>
        <v>11.442647265439536</v>
      </c>
      <c r="AS2320" s="63">
        <f t="shared" si="558"/>
        <v>11.486445582434989</v>
      </c>
      <c r="AT2320" s="63">
        <f t="shared" si="558"/>
        <v>11.626608381821566</v>
      </c>
      <c r="AU2320" s="63">
        <f t="shared" si="544"/>
        <v>11.961094544128683</v>
      </c>
      <c r="AV2320" s="217">
        <f t="shared" si="545"/>
        <v>-1.1469132254240177E-2</v>
      </c>
      <c r="AW2320" s="218">
        <f t="shared" si="546"/>
        <v>-9999</v>
      </c>
      <c r="AX2320" s="219">
        <f t="shared" si="547"/>
        <v>0</v>
      </c>
      <c r="AY2320" s="218">
        <f t="shared" si="548"/>
        <v>-9999</v>
      </c>
      <c r="AZ2320" s="63"/>
      <c r="BA2320" s="15">
        <f t="shared" si="549"/>
        <v>-2.7356411602726298E-3</v>
      </c>
      <c r="BB2320" s="15">
        <f t="shared" si="550"/>
        <v>0.4029668420013125</v>
      </c>
      <c r="BC2320" s="15">
        <f t="shared" si="551"/>
        <v>-0.61751157847624083</v>
      </c>
      <c r="BD2320" s="15">
        <f t="shared" si="552"/>
        <v>-0.10652366954492806</v>
      </c>
      <c r="BE2320" s="15">
        <f t="shared" si="553"/>
        <v>-2.965028905258007</v>
      </c>
      <c r="BF2320" s="15">
        <f t="shared" si="554"/>
        <v>-11.297910949131783</v>
      </c>
      <c r="BG2320" s="63">
        <f t="shared" si="559"/>
        <v>9.7786993762034928</v>
      </c>
      <c r="BH2320" s="63">
        <f t="shared" si="559"/>
        <v>9.7894726175737006</v>
      </c>
      <c r="BI2320" s="63">
        <f t="shared" si="559"/>
        <v>9.7705253791329838</v>
      </c>
      <c r="BJ2320" s="63">
        <f t="shared" si="559"/>
        <v>9.8039400735741484</v>
      </c>
      <c r="BK2320" s="63">
        <f t="shared" si="559"/>
        <v>9.7452814473518927</v>
      </c>
      <c r="BL2320" s="63">
        <f t="shared" si="559"/>
        <v>9.8491703599934741</v>
      </c>
      <c r="BM2320" s="63">
        <f t="shared" si="559"/>
        <v>9.6676216473938421</v>
      </c>
      <c r="BN2320" s="63">
        <f t="shared" si="555"/>
        <v>9.9950024885659339</v>
      </c>
      <c r="BO2320" s="63"/>
      <c r="BP2320" s="63"/>
    </row>
    <row r="2321" spans="27:68" x14ac:dyDescent="0.2">
      <c r="AA2321" s="217">
        <f t="shared" si="534"/>
        <v>-8.7334910939675485E-3</v>
      </c>
      <c r="AB2321" s="218">
        <f t="shared" si="535"/>
        <v>8.7334910939675485E-3</v>
      </c>
      <c r="AC2321" s="218">
        <f t="shared" si="536"/>
        <v>0</v>
      </c>
      <c r="AD2321" s="219">
        <f t="shared" si="537"/>
        <v>0</v>
      </c>
      <c r="AH2321" s="15">
        <f t="shared" si="538"/>
        <v>-2.9058447674383151E-2</v>
      </c>
      <c r="AI2321" s="15">
        <f t="shared" si="539"/>
        <v>0.86784475089518831</v>
      </c>
      <c r="AJ2321" s="15">
        <f t="shared" si="540"/>
        <v>-0.34557801426238927</v>
      </c>
      <c r="AK2321" s="15">
        <f t="shared" si="541"/>
        <v>-0.57281307343954613</v>
      </c>
      <c r="AL2321" s="15">
        <f t="shared" si="542"/>
        <v>-1.797541498954438</v>
      </c>
      <c r="AM2321" s="15">
        <f t="shared" si="543"/>
        <v>-1.2569818375265711</v>
      </c>
      <c r="AN2321" s="63">
        <f t="shared" ref="AN2321:AT2330" si="560">$AU2321+$AB$7*SIN(AO2321)</f>
        <v>11.427189962028823</v>
      </c>
      <c r="AO2321" s="63">
        <f t="shared" si="560"/>
        <v>11.427367754312771</v>
      </c>
      <c r="AP2321" s="63">
        <f t="shared" si="560"/>
        <v>11.428089863368749</v>
      </c>
      <c r="AQ2321" s="63">
        <f t="shared" si="560"/>
        <v>11.431011199874796</v>
      </c>
      <c r="AR2321" s="63">
        <f t="shared" si="560"/>
        <v>11.442647265439536</v>
      </c>
      <c r="AS2321" s="63">
        <f t="shared" si="560"/>
        <v>11.486445582434989</v>
      </c>
      <c r="AT2321" s="63">
        <f t="shared" si="560"/>
        <v>11.626608381821566</v>
      </c>
      <c r="AU2321" s="63">
        <f t="shared" si="544"/>
        <v>11.961094544128683</v>
      </c>
      <c r="AV2321" s="217">
        <f t="shared" si="545"/>
        <v>-1.1469132254240177E-2</v>
      </c>
      <c r="AW2321" s="218">
        <f t="shared" si="546"/>
        <v>-9999</v>
      </c>
      <c r="AX2321" s="219">
        <f t="shared" si="547"/>
        <v>0</v>
      </c>
      <c r="AY2321" s="218">
        <f t="shared" si="548"/>
        <v>-9999</v>
      </c>
      <c r="AZ2321" s="63"/>
      <c r="BA2321" s="15">
        <f t="shared" si="549"/>
        <v>-2.7356411602726298E-3</v>
      </c>
      <c r="BB2321" s="15">
        <f t="shared" si="550"/>
        <v>0.4029668420013125</v>
      </c>
      <c r="BC2321" s="15">
        <f t="shared" si="551"/>
        <v>-0.61751157847624083</v>
      </c>
      <c r="BD2321" s="15">
        <f t="shared" si="552"/>
        <v>-0.10652366954492806</v>
      </c>
      <c r="BE2321" s="15">
        <f t="shared" si="553"/>
        <v>-2.965028905258007</v>
      </c>
      <c r="BF2321" s="15">
        <f t="shared" si="554"/>
        <v>-11.297910949131783</v>
      </c>
      <c r="BG2321" s="63">
        <f t="shared" ref="BG2321:BM2330" si="561">$BN2321+$BB$7*SIN(BH2321)</f>
        <v>9.7786993762034928</v>
      </c>
      <c r="BH2321" s="63">
        <f t="shared" si="561"/>
        <v>9.7894726175737006</v>
      </c>
      <c r="BI2321" s="63">
        <f t="shared" si="561"/>
        <v>9.7705253791329838</v>
      </c>
      <c r="BJ2321" s="63">
        <f t="shared" si="561"/>
        <v>9.8039400735741484</v>
      </c>
      <c r="BK2321" s="63">
        <f t="shared" si="561"/>
        <v>9.7452814473518927</v>
      </c>
      <c r="BL2321" s="63">
        <f t="shared" si="561"/>
        <v>9.8491703599934741</v>
      </c>
      <c r="BM2321" s="63">
        <f t="shared" si="561"/>
        <v>9.6676216473938421</v>
      </c>
      <c r="BN2321" s="63">
        <f t="shared" si="555"/>
        <v>9.9950024885659339</v>
      </c>
      <c r="BO2321" s="63"/>
      <c r="BP2321" s="63"/>
    </row>
    <row r="2322" spans="27:68" x14ac:dyDescent="0.2">
      <c r="AA2322" s="217">
        <f t="shared" si="534"/>
        <v>-8.7334910939675485E-3</v>
      </c>
      <c r="AB2322" s="218">
        <f t="shared" si="535"/>
        <v>8.7334910939675485E-3</v>
      </c>
      <c r="AC2322" s="218">
        <f t="shared" si="536"/>
        <v>0</v>
      </c>
      <c r="AD2322" s="219">
        <f t="shared" si="537"/>
        <v>0</v>
      </c>
      <c r="AH2322" s="15">
        <f t="shared" si="538"/>
        <v>-2.9058447674383151E-2</v>
      </c>
      <c r="AI2322" s="15">
        <f t="shared" si="539"/>
        <v>0.86784475089518831</v>
      </c>
      <c r="AJ2322" s="15">
        <f t="shared" si="540"/>
        <v>-0.34557801426238927</v>
      </c>
      <c r="AK2322" s="15">
        <f t="shared" si="541"/>
        <v>-0.57281307343954613</v>
      </c>
      <c r="AL2322" s="15">
        <f t="shared" si="542"/>
        <v>-1.797541498954438</v>
      </c>
      <c r="AM2322" s="15">
        <f t="shared" si="543"/>
        <v>-1.2569818375265711</v>
      </c>
      <c r="AN2322" s="63">
        <f t="shared" si="560"/>
        <v>11.427189962028823</v>
      </c>
      <c r="AO2322" s="63">
        <f t="shared" si="560"/>
        <v>11.427367754312771</v>
      </c>
      <c r="AP2322" s="63">
        <f t="shared" si="560"/>
        <v>11.428089863368749</v>
      </c>
      <c r="AQ2322" s="63">
        <f t="shared" si="560"/>
        <v>11.431011199874796</v>
      </c>
      <c r="AR2322" s="63">
        <f t="shared" si="560"/>
        <v>11.442647265439536</v>
      </c>
      <c r="AS2322" s="63">
        <f t="shared" si="560"/>
        <v>11.486445582434989</v>
      </c>
      <c r="AT2322" s="63">
        <f t="shared" si="560"/>
        <v>11.626608381821566</v>
      </c>
      <c r="AU2322" s="63">
        <f t="shared" si="544"/>
        <v>11.961094544128683</v>
      </c>
      <c r="AV2322" s="217">
        <f t="shared" si="545"/>
        <v>-1.1469132254240177E-2</v>
      </c>
      <c r="AW2322" s="218">
        <f t="shared" si="546"/>
        <v>-9999</v>
      </c>
      <c r="AX2322" s="219">
        <f t="shared" si="547"/>
        <v>0</v>
      </c>
      <c r="AY2322" s="218">
        <f t="shared" si="548"/>
        <v>-9999</v>
      </c>
      <c r="AZ2322" s="63"/>
      <c r="BA2322" s="15">
        <f t="shared" si="549"/>
        <v>-2.7356411602726298E-3</v>
      </c>
      <c r="BB2322" s="15">
        <f t="shared" si="550"/>
        <v>0.4029668420013125</v>
      </c>
      <c r="BC2322" s="15">
        <f t="shared" si="551"/>
        <v>-0.61751157847624083</v>
      </c>
      <c r="BD2322" s="15">
        <f t="shared" si="552"/>
        <v>-0.10652366954492806</v>
      </c>
      <c r="BE2322" s="15">
        <f t="shared" si="553"/>
        <v>-2.965028905258007</v>
      </c>
      <c r="BF2322" s="15">
        <f t="shared" si="554"/>
        <v>-11.297910949131783</v>
      </c>
      <c r="BG2322" s="63">
        <f t="shared" si="561"/>
        <v>9.7786993762034928</v>
      </c>
      <c r="BH2322" s="63">
        <f t="shared" si="561"/>
        <v>9.7894726175737006</v>
      </c>
      <c r="BI2322" s="63">
        <f t="shared" si="561"/>
        <v>9.7705253791329838</v>
      </c>
      <c r="BJ2322" s="63">
        <f t="shared" si="561"/>
        <v>9.8039400735741484</v>
      </c>
      <c r="BK2322" s="63">
        <f t="shared" si="561"/>
        <v>9.7452814473518927</v>
      </c>
      <c r="BL2322" s="63">
        <f t="shared" si="561"/>
        <v>9.8491703599934741</v>
      </c>
      <c r="BM2322" s="63">
        <f t="shared" si="561"/>
        <v>9.6676216473938421</v>
      </c>
      <c r="BN2322" s="63">
        <f t="shared" si="555"/>
        <v>9.9950024885659339</v>
      </c>
      <c r="BO2322" s="63"/>
      <c r="BP2322" s="63"/>
    </row>
    <row r="2323" spans="27:68" x14ac:dyDescent="0.2">
      <c r="AA2323" s="217">
        <f t="shared" si="534"/>
        <v>-8.7334910939675485E-3</v>
      </c>
      <c r="AB2323" s="218">
        <f t="shared" si="535"/>
        <v>8.7334910939675485E-3</v>
      </c>
      <c r="AC2323" s="218">
        <f t="shared" si="536"/>
        <v>0</v>
      </c>
      <c r="AD2323" s="219">
        <f t="shared" si="537"/>
        <v>0</v>
      </c>
      <c r="AH2323" s="15">
        <f t="shared" si="538"/>
        <v>-2.9058447674383151E-2</v>
      </c>
      <c r="AI2323" s="15">
        <f t="shared" si="539"/>
        <v>0.86784475089518831</v>
      </c>
      <c r="AJ2323" s="15">
        <f t="shared" si="540"/>
        <v>-0.34557801426238927</v>
      </c>
      <c r="AK2323" s="15">
        <f t="shared" si="541"/>
        <v>-0.57281307343954613</v>
      </c>
      <c r="AL2323" s="15">
        <f t="shared" si="542"/>
        <v>-1.797541498954438</v>
      </c>
      <c r="AM2323" s="15">
        <f t="shared" si="543"/>
        <v>-1.2569818375265711</v>
      </c>
      <c r="AN2323" s="63">
        <f t="shared" si="560"/>
        <v>11.427189962028823</v>
      </c>
      <c r="AO2323" s="63">
        <f t="shared" si="560"/>
        <v>11.427367754312771</v>
      </c>
      <c r="AP2323" s="63">
        <f t="shared" si="560"/>
        <v>11.428089863368749</v>
      </c>
      <c r="AQ2323" s="63">
        <f t="shared" si="560"/>
        <v>11.431011199874796</v>
      </c>
      <c r="AR2323" s="63">
        <f t="shared" si="560"/>
        <v>11.442647265439536</v>
      </c>
      <c r="AS2323" s="63">
        <f t="shared" si="560"/>
        <v>11.486445582434989</v>
      </c>
      <c r="AT2323" s="63">
        <f t="shared" si="560"/>
        <v>11.626608381821566</v>
      </c>
      <c r="AU2323" s="63">
        <f t="shared" si="544"/>
        <v>11.961094544128683</v>
      </c>
      <c r="AV2323" s="217">
        <f t="shared" si="545"/>
        <v>-1.1469132254240177E-2</v>
      </c>
      <c r="AW2323" s="218">
        <f t="shared" si="546"/>
        <v>-9999</v>
      </c>
      <c r="AX2323" s="219">
        <f t="shared" si="547"/>
        <v>0</v>
      </c>
      <c r="AY2323" s="218">
        <f t="shared" si="548"/>
        <v>-9999</v>
      </c>
      <c r="AZ2323" s="63"/>
      <c r="BA2323" s="15">
        <f t="shared" si="549"/>
        <v>-2.7356411602726298E-3</v>
      </c>
      <c r="BB2323" s="15">
        <f t="shared" si="550"/>
        <v>0.4029668420013125</v>
      </c>
      <c r="BC2323" s="15">
        <f t="shared" si="551"/>
        <v>-0.61751157847624083</v>
      </c>
      <c r="BD2323" s="15">
        <f t="shared" si="552"/>
        <v>-0.10652366954492806</v>
      </c>
      <c r="BE2323" s="15">
        <f t="shared" si="553"/>
        <v>-2.965028905258007</v>
      </c>
      <c r="BF2323" s="15">
        <f t="shared" si="554"/>
        <v>-11.297910949131783</v>
      </c>
      <c r="BG2323" s="63">
        <f t="shared" si="561"/>
        <v>9.7786993762034928</v>
      </c>
      <c r="BH2323" s="63">
        <f t="shared" si="561"/>
        <v>9.7894726175737006</v>
      </c>
      <c r="BI2323" s="63">
        <f t="shared" si="561"/>
        <v>9.7705253791329838</v>
      </c>
      <c r="BJ2323" s="63">
        <f t="shared" si="561"/>
        <v>9.8039400735741484</v>
      </c>
      <c r="BK2323" s="63">
        <f t="shared" si="561"/>
        <v>9.7452814473518927</v>
      </c>
      <c r="BL2323" s="63">
        <f t="shared" si="561"/>
        <v>9.8491703599934741</v>
      </c>
      <c r="BM2323" s="63">
        <f t="shared" si="561"/>
        <v>9.6676216473938421</v>
      </c>
      <c r="BN2323" s="63">
        <f t="shared" si="555"/>
        <v>9.9950024885659339</v>
      </c>
      <c r="BO2323" s="63"/>
      <c r="BP2323" s="63"/>
    </row>
    <row r="2324" spans="27:68" x14ac:dyDescent="0.2">
      <c r="AA2324" s="217">
        <f t="shared" si="534"/>
        <v>-8.7334910939675485E-3</v>
      </c>
      <c r="AB2324" s="218">
        <f t="shared" si="535"/>
        <v>8.7334910939675485E-3</v>
      </c>
      <c r="AC2324" s="218">
        <f t="shared" si="536"/>
        <v>0</v>
      </c>
      <c r="AD2324" s="219">
        <f t="shared" si="537"/>
        <v>0</v>
      </c>
      <c r="AH2324" s="15">
        <f t="shared" si="538"/>
        <v>-2.9058447674383151E-2</v>
      </c>
      <c r="AI2324" s="15">
        <f t="shared" si="539"/>
        <v>0.86784475089518831</v>
      </c>
      <c r="AJ2324" s="15">
        <f t="shared" si="540"/>
        <v>-0.34557801426238927</v>
      </c>
      <c r="AK2324" s="15">
        <f t="shared" si="541"/>
        <v>-0.57281307343954613</v>
      </c>
      <c r="AL2324" s="15">
        <f t="shared" si="542"/>
        <v>-1.797541498954438</v>
      </c>
      <c r="AM2324" s="15">
        <f t="shared" si="543"/>
        <v>-1.2569818375265711</v>
      </c>
      <c r="AN2324" s="63">
        <f t="shared" si="560"/>
        <v>11.427189962028823</v>
      </c>
      <c r="AO2324" s="63">
        <f t="shared" si="560"/>
        <v>11.427367754312771</v>
      </c>
      <c r="AP2324" s="63">
        <f t="shared" si="560"/>
        <v>11.428089863368749</v>
      </c>
      <c r="AQ2324" s="63">
        <f t="shared" si="560"/>
        <v>11.431011199874796</v>
      </c>
      <c r="AR2324" s="63">
        <f t="shared" si="560"/>
        <v>11.442647265439536</v>
      </c>
      <c r="AS2324" s="63">
        <f t="shared" si="560"/>
        <v>11.486445582434989</v>
      </c>
      <c r="AT2324" s="63">
        <f t="shared" si="560"/>
        <v>11.626608381821566</v>
      </c>
      <c r="AU2324" s="63">
        <f t="shared" si="544"/>
        <v>11.961094544128683</v>
      </c>
      <c r="AV2324" s="217">
        <f t="shared" si="545"/>
        <v>-1.1469132254240177E-2</v>
      </c>
      <c r="AW2324" s="218">
        <f t="shared" si="546"/>
        <v>-9999</v>
      </c>
      <c r="AX2324" s="219">
        <f t="shared" si="547"/>
        <v>0</v>
      </c>
      <c r="AY2324" s="218">
        <f t="shared" si="548"/>
        <v>-9999</v>
      </c>
      <c r="AZ2324" s="63"/>
      <c r="BA2324" s="15">
        <f t="shared" si="549"/>
        <v>-2.7356411602726298E-3</v>
      </c>
      <c r="BB2324" s="15">
        <f t="shared" si="550"/>
        <v>0.4029668420013125</v>
      </c>
      <c r="BC2324" s="15">
        <f t="shared" si="551"/>
        <v>-0.61751157847624083</v>
      </c>
      <c r="BD2324" s="15">
        <f t="shared" si="552"/>
        <v>-0.10652366954492806</v>
      </c>
      <c r="BE2324" s="15">
        <f t="shared" si="553"/>
        <v>-2.965028905258007</v>
      </c>
      <c r="BF2324" s="15">
        <f t="shared" si="554"/>
        <v>-11.297910949131783</v>
      </c>
      <c r="BG2324" s="63">
        <f t="shared" si="561"/>
        <v>9.7786993762034928</v>
      </c>
      <c r="BH2324" s="63">
        <f t="shared" si="561"/>
        <v>9.7894726175737006</v>
      </c>
      <c r="BI2324" s="63">
        <f t="shared" si="561"/>
        <v>9.7705253791329838</v>
      </c>
      <c r="BJ2324" s="63">
        <f t="shared" si="561"/>
        <v>9.8039400735741484</v>
      </c>
      <c r="BK2324" s="63">
        <f t="shared" si="561"/>
        <v>9.7452814473518927</v>
      </c>
      <c r="BL2324" s="63">
        <f t="shared" si="561"/>
        <v>9.8491703599934741</v>
      </c>
      <c r="BM2324" s="63">
        <f t="shared" si="561"/>
        <v>9.6676216473938421</v>
      </c>
      <c r="BN2324" s="63">
        <f t="shared" si="555"/>
        <v>9.9950024885659339</v>
      </c>
      <c r="BO2324" s="63"/>
      <c r="BP2324" s="63"/>
    </row>
    <row r="2325" spans="27:68" x14ac:dyDescent="0.2">
      <c r="AA2325" s="217">
        <f t="shared" si="534"/>
        <v>-8.7334910939675485E-3</v>
      </c>
      <c r="AB2325" s="218">
        <f t="shared" si="535"/>
        <v>8.7334910939675485E-3</v>
      </c>
      <c r="AC2325" s="218">
        <f t="shared" si="536"/>
        <v>0</v>
      </c>
      <c r="AD2325" s="219">
        <f t="shared" si="537"/>
        <v>0</v>
      </c>
      <c r="AH2325" s="15">
        <f t="shared" si="538"/>
        <v>-2.9058447674383151E-2</v>
      </c>
      <c r="AI2325" s="15">
        <f t="shared" si="539"/>
        <v>0.86784475089518831</v>
      </c>
      <c r="AJ2325" s="15">
        <f t="shared" si="540"/>
        <v>-0.34557801426238927</v>
      </c>
      <c r="AK2325" s="15">
        <f t="shared" si="541"/>
        <v>-0.57281307343954613</v>
      </c>
      <c r="AL2325" s="15">
        <f t="shared" si="542"/>
        <v>-1.797541498954438</v>
      </c>
      <c r="AM2325" s="15">
        <f t="shared" si="543"/>
        <v>-1.2569818375265711</v>
      </c>
      <c r="AN2325" s="63">
        <f t="shared" si="560"/>
        <v>11.427189962028823</v>
      </c>
      <c r="AO2325" s="63">
        <f t="shared" si="560"/>
        <v>11.427367754312771</v>
      </c>
      <c r="AP2325" s="63">
        <f t="shared" si="560"/>
        <v>11.428089863368749</v>
      </c>
      <c r="AQ2325" s="63">
        <f t="shared" si="560"/>
        <v>11.431011199874796</v>
      </c>
      <c r="AR2325" s="63">
        <f t="shared" si="560"/>
        <v>11.442647265439536</v>
      </c>
      <c r="AS2325" s="63">
        <f t="shared" si="560"/>
        <v>11.486445582434989</v>
      </c>
      <c r="AT2325" s="63">
        <f t="shared" si="560"/>
        <v>11.626608381821566</v>
      </c>
      <c r="AU2325" s="63">
        <f t="shared" si="544"/>
        <v>11.961094544128683</v>
      </c>
      <c r="AV2325" s="217">
        <f t="shared" si="545"/>
        <v>-1.1469132254240177E-2</v>
      </c>
      <c r="AW2325" s="218">
        <f t="shared" si="546"/>
        <v>-9999</v>
      </c>
      <c r="AX2325" s="219">
        <f t="shared" si="547"/>
        <v>0</v>
      </c>
      <c r="AY2325" s="218">
        <f t="shared" si="548"/>
        <v>-9999</v>
      </c>
      <c r="AZ2325" s="63"/>
      <c r="BA2325" s="15">
        <f t="shared" si="549"/>
        <v>-2.7356411602726298E-3</v>
      </c>
      <c r="BB2325" s="15">
        <f t="shared" si="550"/>
        <v>0.4029668420013125</v>
      </c>
      <c r="BC2325" s="15">
        <f t="shared" si="551"/>
        <v>-0.61751157847624083</v>
      </c>
      <c r="BD2325" s="15">
        <f t="shared" si="552"/>
        <v>-0.10652366954492806</v>
      </c>
      <c r="BE2325" s="15">
        <f t="shared" si="553"/>
        <v>-2.965028905258007</v>
      </c>
      <c r="BF2325" s="15">
        <f t="shared" si="554"/>
        <v>-11.297910949131783</v>
      </c>
      <c r="BG2325" s="63">
        <f t="shared" si="561"/>
        <v>9.7786993762034928</v>
      </c>
      <c r="BH2325" s="63">
        <f t="shared" si="561"/>
        <v>9.7894726175737006</v>
      </c>
      <c r="BI2325" s="63">
        <f t="shared" si="561"/>
        <v>9.7705253791329838</v>
      </c>
      <c r="BJ2325" s="63">
        <f t="shared" si="561"/>
        <v>9.8039400735741484</v>
      </c>
      <c r="BK2325" s="63">
        <f t="shared" si="561"/>
        <v>9.7452814473518927</v>
      </c>
      <c r="BL2325" s="63">
        <f t="shared" si="561"/>
        <v>9.8491703599934741</v>
      </c>
      <c r="BM2325" s="63">
        <f t="shared" si="561"/>
        <v>9.6676216473938421</v>
      </c>
      <c r="BN2325" s="63">
        <f t="shared" si="555"/>
        <v>9.9950024885659339</v>
      </c>
      <c r="BO2325" s="63"/>
      <c r="BP2325" s="63"/>
    </row>
    <row r="2326" spans="27:68" x14ac:dyDescent="0.2">
      <c r="AA2326" s="217">
        <f t="shared" si="534"/>
        <v>-8.7334910939675485E-3</v>
      </c>
      <c r="AB2326" s="218">
        <f t="shared" si="535"/>
        <v>8.7334910939675485E-3</v>
      </c>
      <c r="AC2326" s="218">
        <f t="shared" si="536"/>
        <v>0</v>
      </c>
      <c r="AD2326" s="219">
        <f t="shared" si="537"/>
        <v>0</v>
      </c>
      <c r="AH2326" s="15">
        <f t="shared" si="538"/>
        <v>-2.9058447674383151E-2</v>
      </c>
      <c r="AI2326" s="15">
        <f t="shared" si="539"/>
        <v>0.86784475089518831</v>
      </c>
      <c r="AJ2326" s="15">
        <f t="shared" si="540"/>
        <v>-0.34557801426238927</v>
      </c>
      <c r="AK2326" s="15">
        <f t="shared" si="541"/>
        <v>-0.57281307343954613</v>
      </c>
      <c r="AL2326" s="15">
        <f t="shared" si="542"/>
        <v>-1.797541498954438</v>
      </c>
      <c r="AM2326" s="15">
        <f t="shared" si="543"/>
        <v>-1.2569818375265711</v>
      </c>
      <c r="AN2326" s="63">
        <f t="shared" si="560"/>
        <v>11.427189962028823</v>
      </c>
      <c r="AO2326" s="63">
        <f t="shared" si="560"/>
        <v>11.427367754312771</v>
      </c>
      <c r="AP2326" s="63">
        <f t="shared" si="560"/>
        <v>11.428089863368749</v>
      </c>
      <c r="AQ2326" s="63">
        <f t="shared" si="560"/>
        <v>11.431011199874796</v>
      </c>
      <c r="AR2326" s="63">
        <f t="shared" si="560"/>
        <v>11.442647265439536</v>
      </c>
      <c r="AS2326" s="63">
        <f t="shared" si="560"/>
        <v>11.486445582434989</v>
      </c>
      <c r="AT2326" s="63">
        <f t="shared" si="560"/>
        <v>11.626608381821566</v>
      </c>
      <c r="AU2326" s="63">
        <f t="shared" si="544"/>
        <v>11.961094544128683</v>
      </c>
      <c r="AV2326" s="217">
        <f t="shared" si="545"/>
        <v>-1.1469132254240177E-2</v>
      </c>
      <c r="AW2326" s="218">
        <f t="shared" si="546"/>
        <v>-9999</v>
      </c>
      <c r="AX2326" s="219">
        <f t="shared" si="547"/>
        <v>0</v>
      </c>
      <c r="AY2326" s="218">
        <f t="shared" si="548"/>
        <v>-9999</v>
      </c>
      <c r="AZ2326" s="63"/>
      <c r="BA2326" s="15">
        <f t="shared" si="549"/>
        <v>-2.7356411602726298E-3</v>
      </c>
      <c r="BB2326" s="15">
        <f t="shared" si="550"/>
        <v>0.4029668420013125</v>
      </c>
      <c r="BC2326" s="15">
        <f t="shared" si="551"/>
        <v>-0.61751157847624083</v>
      </c>
      <c r="BD2326" s="15">
        <f t="shared" si="552"/>
        <v>-0.10652366954492806</v>
      </c>
      <c r="BE2326" s="15">
        <f t="shared" si="553"/>
        <v>-2.965028905258007</v>
      </c>
      <c r="BF2326" s="15">
        <f t="shared" si="554"/>
        <v>-11.297910949131783</v>
      </c>
      <c r="BG2326" s="63">
        <f t="shared" si="561"/>
        <v>9.7786993762034928</v>
      </c>
      <c r="BH2326" s="63">
        <f t="shared" si="561"/>
        <v>9.7894726175737006</v>
      </c>
      <c r="BI2326" s="63">
        <f t="shared" si="561"/>
        <v>9.7705253791329838</v>
      </c>
      <c r="BJ2326" s="63">
        <f t="shared" si="561"/>
        <v>9.8039400735741484</v>
      </c>
      <c r="BK2326" s="63">
        <f t="shared" si="561"/>
        <v>9.7452814473518927</v>
      </c>
      <c r="BL2326" s="63">
        <f t="shared" si="561"/>
        <v>9.8491703599934741</v>
      </c>
      <c r="BM2326" s="63">
        <f t="shared" si="561"/>
        <v>9.6676216473938421</v>
      </c>
      <c r="BN2326" s="63">
        <f t="shared" si="555"/>
        <v>9.9950024885659339</v>
      </c>
      <c r="BO2326" s="63"/>
      <c r="BP2326" s="63"/>
    </row>
    <row r="2327" spans="27:68" x14ac:dyDescent="0.2">
      <c r="AA2327" s="217">
        <f t="shared" si="534"/>
        <v>-8.7334910939675485E-3</v>
      </c>
      <c r="AB2327" s="218">
        <f t="shared" si="535"/>
        <v>8.7334910939675485E-3</v>
      </c>
      <c r="AC2327" s="218">
        <f t="shared" si="536"/>
        <v>0</v>
      </c>
      <c r="AD2327" s="219">
        <f t="shared" si="537"/>
        <v>0</v>
      </c>
      <c r="AH2327" s="15">
        <f t="shared" si="538"/>
        <v>-2.9058447674383151E-2</v>
      </c>
      <c r="AI2327" s="15">
        <f t="shared" si="539"/>
        <v>0.86784475089518831</v>
      </c>
      <c r="AJ2327" s="15">
        <f t="shared" si="540"/>
        <v>-0.34557801426238927</v>
      </c>
      <c r="AK2327" s="15">
        <f t="shared" si="541"/>
        <v>-0.57281307343954613</v>
      </c>
      <c r="AL2327" s="15">
        <f t="shared" si="542"/>
        <v>-1.797541498954438</v>
      </c>
      <c r="AM2327" s="15">
        <f t="shared" si="543"/>
        <v>-1.2569818375265711</v>
      </c>
      <c r="AN2327" s="63">
        <f t="shared" si="560"/>
        <v>11.427189962028823</v>
      </c>
      <c r="AO2327" s="63">
        <f t="shared" si="560"/>
        <v>11.427367754312771</v>
      </c>
      <c r="AP2327" s="63">
        <f t="shared" si="560"/>
        <v>11.428089863368749</v>
      </c>
      <c r="AQ2327" s="63">
        <f t="shared" si="560"/>
        <v>11.431011199874796</v>
      </c>
      <c r="AR2327" s="63">
        <f t="shared" si="560"/>
        <v>11.442647265439536</v>
      </c>
      <c r="AS2327" s="63">
        <f t="shared" si="560"/>
        <v>11.486445582434989</v>
      </c>
      <c r="AT2327" s="63">
        <f t="shared" si="560"/>
        <v>11.626608381821566</v>
      </c>
      <c r="AU2327" s="63">
        <f t="shared" si="544"/>
        <v>11.961094544128683</v>
      </c>
      <c r="AV2327" s="217">
        <f t="shared" si="545"/>
        <v>-1.1469132254240177E-2</v>
      </c>
      <c r="AW2327" s="218">
        <f t="shared" si="546"/>
        <v>-9999</v>
      </c>
      <c r="AX2327" s="219">
        <f t="shared" si="547"/>
        <v>0</v>
      </c>
      <c r="AY2327" s="218">
        <f t="shared" si="548"/>
        <v>-9999</v>
      </c>
      <c r="AZ2327" s="63"/>
      <c r="BA2327" s="15">
        <f t="shared" si="549"/>
        <v>-2.7356411602726298E-3</v>
      </c>
      <c r="BB2327" s="15">
        <f t="shared" si="550"/>
        <v>0.4029668420013125</v>
      </c>
      <c r="BC2327" s="15">
        <f t="shared" si="551"/>
        <v>-0.61751157847624083</v>
      </c>
      <c r="BD2327" s="15">
        <f t="shared" si="552"/>
        <v>-0.10652366954492806</v>
      </c>
      <c r="BE2327" s="15">
        <f t="shared" si="553"/>
        <v>-2.965028905258007</v>
      </c>
      <c r="BF2327" s="15">
        <f t="shared" si="554"/>
        <v>-11.297910949131783</v>
      </c>
      <c r="BG2327" s="63">
        <f t="shared" si="561"/>
        <v>9.7786993762034928</v>
      </c>
      <c r="BH2327" s="63">
        <f t="shared" si="561"/>
        <v>9.7894726175737006</v>
      </c>
      <c r="BI2327" s="63">
        <f t="shared" si="561"/>
        <v>9.7705253791329838</v>
      </c>
      <c r="BJ2327" s="63">
        <f t="shared" si="561"/>
        <v>9.8039400735741484</v>
      </c>
      <c r="BK2327" s="63">
        <f t="shared" si="561"/>
        <v>9.7452814473518927</v>
      </c>
      <c r="BL2327" s="63">
        <f t="shared" si="561"/>
        <v>9.8491703599934741</v>
      </c>
      <c r="BM2327" s="63">
        <f t="shared" si="561"/>
        <v>9.6676216473938421</v>
      </c>
      <c r="BN2327" s="63">
        <f t="shared" si="555"/>
        <v>9.9950024885659339</v>
      </c>
      <c r="BO2327" s="63"/>
      <c r="BP2327" s="63"/>
    </row>
    <row r="2328" spans="27:68" x14ac:dyDescent="0.2">
      <c r="AA2328" s="217">
        <f t="shared" si="534"/>
        <v>-8.7334910939675485E-3</v>
      </c>
      <c r="AB2328" s="218">
        <f t="shared" si="535"/>
        <v>8.7334910939675485E-3</v>
      </c>
      <c r="AC2328" s="218">
        <f t="shared" si="536"/>
        <v>0</v>
      </c>
      <c r="AD2328" s="219">
        <f t="shared" si="537"/>
        <v>0</v>
      </c>
      <c r="AH2328" s="15">
        <f t="shared" si="538"/>
        <v>-2.9058447674383151E-2</v>
      </c>
      <c r="AI2328" s="15">
        <f t="shared" si="539"/>
        <v>0.86784475089518831</v>
      </c>
      <c r="AJ2328" s="15">
        <f t="shared" si="540"/>
        <v>-0.34557801426238927</v>
      </c>
      <c r="AK2328" s="15">
        <f t="shared" si="541"/>
        <v>-0.57281307343954613</v>
      </c>
      <c r="AL2328" s="15">
        <f t="shared" si="542"/>
        <v>-1.797541498954438</v>
      </c>
      <c r="AM2328" s="15">
        <f t="shared" si="543"/>
        <v>-1.2569818375265711</v>
      </c>
      <c r="AN2328" s="63">
        <f t="shared" si="560"/>
        <v>11.427189962028823</v>
      </c>
      <c r="AO2328" s="63">
        <f t="shared" si="560"/>
        <v>11.427367754312771</v>
      </c>
      <c r="AP2328" s="63">
        <f t="shared" si="560"/>
        <v>11.428089863368749</v>
      </c>
      <c r="AQ2328" s="63">
        <f t="shared" si="560"/>
        <v>11.431011199874796</v>
      </c>
      <c r="AR2328" s="63">
        <f t="shared" si="560"/>
        <v>11.442647265439536</v>
      </c>
      <c r="AS2328" s="63">
        <f t="shared" si="560"/>
        <v>11.486445582434989</v>
      </c>
      <c r="AT2328" s="63">
        <f t="shared" si="560"/>
        <v>11.626608381821566</v>
      </c>
      <c r="AU2328" s="63">
        <f t="shared" si="544"/>
        <v>11.961094544128683</v>
      </c>
      <c r="AV2328" s="217">
        <f t="shared" si="545"/>
        <v>-1.1469132254240177E-2</v>
      </c>
      <c r="AW2328" s="218">
        <f t="shared" si="546"/>
        <v>-9999</v>
      </c>
      <c r="AX2328" s="219">
        <f t="shared" si="547"/>
        <v>0</v>
      </c>
      <c r="AY2328" s="218">
        <f t="shared" si="548"/>
        <v>-9999</v>
      </c>
      <c r="AZ2328" s="63"/>
      <c r="BA2328" s="15">
        <f t="shared" si="549"/>
        <v>-2.7356411602726298E-3</v>
      </c>
      <c r="BB2328" s="15">
        <f t="shared" si="550"/>
        <v>0.4029668420013125</v>
      </c>
      <c r="BC2328" s="15">
        <f t="shared" si="551"/>
        <v>-0.61751157847624083</v>
      </c>
      <c r="BD2328" s="15">
        <f t="shared" si="552"/>
        <v>-0.10652366954492806</v>
      </c>
      <c r="BE2328" s="15">
        <f t="shared" si="553"/>
        <v>-2.965028905258007</v>
      </c>
      <c r="BF2328" s="15">
        <f t="shared" si="554"/>
        <v>-11.297910949131783</v>
      </c>
      <c r="BG2328" s="63">
        <f t="shared" si="561"/>
        <v>9.7786993762034928</v>
      </c>
      <c r="BH2328" s="63">
        <f t="shared" si="561"/>
        <v>9.7894726175737006</v>
      </c>
      <c r="BI2328" s="63">
        <f t="shared" si="561"/>
        <v>9.7705253791329838</v>
      </c>
      <c r="BJ2328" s="63">
        <f t="shared" si="561"/>
        <v>9.8039400735741484</v>
      </c>
      <c r="BK2328" s="63">
        <f t="shared" si="561"/>
        <v>9.7452814473518927</v>
      </c>
      <c r="BL2328" s="63">
        <f t="shared" si="561"/>
        <v>9.8491703599934741</v>
      </c>
      <c r="BM2328" s="63">
        <f t="shared" si="561"/>
        <v>9.6676216473938421</v>
      </c>
      <c r="BN2328" s="63">
        <f t="shared" si="555"/>
        <v>9.9950024885659339</v>
      </c>
      <c r="BO2328" s="63"/>
      <c r="BP2328" s="63"/>
    </row>
    <row r="2329" spans="27:68" x14ac:dyDescent="0.2">
      <c r="AA2329" s="217">
        <f t="shared" si="534"/>
        <v>-8.7334910939675485E-3</v>
      </c>
      <c r="AB2329" s="218">
        <f t="shared" si="535"/>
        <v>8.7334910939675485E-3</v>
      </c>
      <c r="AC2329" s="218">
        <f t="shared" si="536"/>
        <v>0</v>
      </c>
      <c r="AD2329" s="219">
        <f t="shared" si="537"/>
        <v>0</v>
      </c>
      <c r="AH2329" s="15">
        <f t="shared" si="538"/>
        <v>-2.9058447674383151E-2</v>
      </c>
      <c r="AI2329" s="15">
        <f t="shared" si="539"/>
        <v>0.86784475089518831</v>
      </c>
      <c r="AJ2329" s="15">
        <f t="shared" si="540"/>
        <v>-0.34557801426238927</v>
      </c>
      <c r="AK2329" s="15">
        <f t="shared" si="541"/>
        <v>-0.57281307343954613</v>
      </c>
      <c r="AL2329" s="15">
        <f t="shared" si="542"/>
        <v>-1.797541498954438</v>
      </c>
      <c r="AM2329" s="15">
        <f t="shared" si="543"/>
        <v>-1.2569818375265711</v>
      </c>
      <c r="AN2329" s="63">
        <f t="shared" si="560"/>
        <v>11.427189962028823</v>
      </c>
      <c r="AO2329" s="63">
        <f t="shared" si="560"/>
        <v>11.427367754312771</v>
      </c>
      <c r="AP2329" s="63">
        <f t="shared" si="560"/>
        <v>11.428089863368749</v>
      </c>
      <c r="AQ2329" s="63">
        <f t="shared" si="560"/>
        <v>11.431011199874796</v>
      </c>
      <c r="AR2329" s="63">
        <f t="shared" si="560"/>
        <v>11.442647265439536</v>
      </c>
      <c r="AS2329" s="63">
        <f t="shared" si="560"/>
        <v>11.486445582434989</v>
      </c>
      <c r="AT2329" s="63">
        <f t="shared" si="560"/>
        <v>11.626608381821566</v>
      </c>
      <c r="AU2329" s="63">
        <f t="shared" si="544"/>
        <v>11.961094544128683</v>
      </c>
      <c r="AV2329" s="217">
        <f t="shared" si="545"/>
        <v>-1.1469132254240177E-2</v>
      </c>
      <c r="AW2329" s="218">
        <f t="shared" si="546"/>
        <v>-9999</v>
      </c>
      <c r="AX2329" s="219">
        <f t="shared" si="547"/>
        <v>0</v>
      </c>
      <c r="AY2329" s="218">
        <f t="shared" si="548"/>
        <v>-9999</v>
      </c>
      <c r="AZ2329" s="63"/>
      <c r="BA2329" s="15">
        <f t="shared" si="549"/>
        <v>-2.7356411602726298E-3</v>
      </c>
      <c r="BB2329" s="15">
        <f t="shared" si="550"/>
        <v>0.4029668420013125</v>
      </c>
      <c r="BC2329" s="15">
        <f t="shared" si="551"/>
        <v>-0.61751157847624083</v>
      </c>
      <c r="BD2329" s="15">
        <f t="shared" si="552"/>
        <v>-0.10652366954492806</v>
      </c>
      <c r="BE2329" s="15">
        <f t="shared" si="553"/>
        <v>-2.965028905258007</v>
      </c>
      <c r="BF2329" s="15">
        <f t="shared" si="554"/>
        <v>-11.297910949131783</v>
      </c>
      <c r="BG2329" s="63">
        <f t="shared" si="561"/>
        <v>9.7786993762034928</v>
      </c>
      <c r="BH2329" s="63">
        <f t="shared" si="561"/>
        <v>9.7894726175737006</v>
      </c>
      <c r="BI2329" s="63">
        <f t="shared" si="561"/>
        <v>9.7705253791329838</v>
      </c>
      <c r="BJ2329" s="63">
        <f t="shared" si="561"/>
        <v>9.8039400735741484</v>
      </c>
      <c r="BK2329" s="63">
        <f t="shared" si="561"/>
        <v>9.7452814473518927</v>
      </c>
      <c r="BL2329" s="63">
        <f t="shared" si="561"/>
        <v>9.8491703599934741</v>
      </c>
      <c r="BM2329" s="63">
        <f t="shared" si="561"/>
        <v>9.6676216473938421</v>
      </c>
      <c r="BN2329" s="63">
        <f t="shared" si="555"/>
        <v>9.9950024885659339</v>
      </c>
      <c r="BO2329" s="63"/>
      <c r="BP2329" s="63"/>
    </row>
    <row r="2330" spans="27:68" x14ac:dyDescent="0.2">
      <c r="AA2330" s="217">
        <f t="shared" si="534"/>
        <v>-8.7334910939675485E-3</v>
      </c>
      <c r="AB2330" s="218">
        <f t="shared" si="535"/>
        <v>8.7334910939675485E-3</v>
      </c>
      <c r="AC2330" s="218">
        <f t="shared" si="536"/>
        <v>0</v>
      </c>
      <c r="AD2330" s="219">
        <f t="shared" si="537"/>
        <v>0</v>
      </c>
      <c r="AH2330" s="15">
        <f t="shared" si="538"/>
        <v>-2.9058447674383151E-2</v>
      </c>
      <c r="AI2330" s="15">
        <f t="shared" si="539"/>
        <v>0.86784475089518831</v>
      </c>
      <c r="AJ2330" s="15">
        <f t="shared" si="540"/>
        <v>-0.34557801426238927</v>
      </c>
      <c r="AK2330" s="15">
        <f t="shared" si="541"/>
        <v>-0.57281307343954613</v>
      </c>
      <c r="AL2330" s="15">
        <f t="shared" si="542"/>
        <v>-1.797541498954438</v>
      </c>
      <c r="AM2330" s="15">
        <f t="shared" si="543"/>
        <v>-1.2569818375265711</v>
      </c>
      <c r="AN2330" s="63">
        <f t="shared" si="560"/>
        <v>11.427189962028823</v>
      </c>
      <c r="AO2330" s="63">
        <f t="shared" si="560"/>
        <v>11.427367754312771</v>
      </c>
      <c r="AP2330" s="63">
        <f t="shared" si="560"/>
        <v>11.428089863368749</v>
      </c>
      <c r="AQ2330" s="63">
        <f t="shared" si="560"/>
        <v>11.431011199874796</v>
      </c>
      <c r="AR2330" s="63">
        <f t="shared" si="560"/>
        <v>11.442647265439536</v>
      </c>
      <c r="AS2330" s="63">
        <f t="shared" si="560"/>
        <v>11.486445582434989</v>
      </c>
      <c r="AT2330" s="63">
        <f t="shared" si="560"/>
        <v>11.626608381821566</v>
      </c>
      <c r="AU2330" s="63">
        <f t="shared" si="544"/>
        <v>11.961094544128683</v>
      </c>
      <c r="AV2330" s="217">
        <f t="shared" si="545"/>
        <v>-1.1469132254240177E-2</v>
      </c>
      <c r="AW2330" s="218">
        <f t="shared" si="546"/>
        <v>-9999</v>
      </c>
      <c r="AX2330" s="219">
        <f t="shared" si="547"/>
        <v>0</v>
      </c>
      <c r="AY2330" s="218">
        <f t="shared" si="548"/>
        <v>-9999</v>
      </c>
      <c r="AZ2330" s="63"/>
      <c r="BA2330" s="15">
        <f t="shared" si="549"/>
        <v>-2.7356411602726298E-3</v>
      </c>
      <c r="BB2330" s="15">
        <f t="shared" si="550"/>
        <v>0.4029668420013125</v>
      </c>
      <c r="BC2330" s="15">
        <f t="shared" si="551"/>
        <v>-0.61751157847624083</v>
      </c>
      <c r="BD2330" s="15">
        <f t="shared" si="552"/>
        <v>-0.10652366954492806</v>
      </c>
      <c r="BE2330" s="15">
        <f t="shared" si="553"/>
        <v>-2.965028905258007</v>
      </c>
      <c r="BF2330" s="15">
        <f t="shared" si="554"/>
        <v>-11.297910949131783</v>
      </c>
      <c r="BG2330" s="63">
        <f t="shared" si="561"/>
        <v>9.7786993762034928</v>
      </c>
      <c r="BH2330" s="63">
        <f t="shared" si="561"/>
        <v>9.7894726175737006</v>
      </c>
      <c r="BI2330" s="63">
        <f t="shared" si="561"/>
        <v>9.7705253791329838</v>
      </c>
      <c r="BJ2330" s="63">
        <f t="shared" si="561"/>
        <v>9.8039400735741484</v>
      </c>
      <c r="BK2330" s="63">
        <f t="shared" si="561"/>
        <v>9.7452814473518927</v>
      </c>
      <c r="BL2330" s="63">
        <f t="shared" si="561"/>
        <v>9.8491703599934741</v>
      </c>
      <c r="BM2330" s="63">
        <f t="shared" si="561"/>
        <v>9.6676216473938421</v>
      </c>
      <c r="BN2330" s="63">
        <f t="shared" si="555"/>
        <v>9.9950024885659339</v>
      </c>
      <c r="BO2330" s="63"/>
      <c r="BP2330" s="63"/>
    </row>
    <row r="2331" spans="27:68" x14ac:dyDescent="0.2">
      <c r="AA2331" s="217">
        <f t="shared" si="534"/>
        <v>-8.7334910939675485E-3</v>
      </c>
      <c r="AB2331" s="218">
        <f t="shared" si="535"/>
        <v>8.7334910939675485E-3</v>
      </c>
      <c r="AC2331" s="218">
        <f t="shared" si="536"/>
        <v>0</v>
      </c>
      <c r="AD2331" s="219">
        <f t="shared" si="537"/>
        <v>0</v>
      </c>
      <c r="AH2331" s="15">
        <f t="shared" si="538"/>
        <v>-2.9058447674383151E-2</v>
      </c>
      <c r="AI2331" s="15">
        <f t="shared" si="539"/>
        <v>0.86784475089518831</v>
      </c>
      <c r="AJ2331" s="15">
        <f t="shared" si="540"/>
        <v>-0.34557801426238927</v>
      </c>
      <c r="AK2331" s="15">
        <f t="shared" si="541"/>
        <v>-0.57281307343954613</v>
      </c>
      <c r="AL2331" s="15">
        <f t="shared" si="542"/>
        <v>-1.797541498954438</v>
      </c>
      <c r="AM2331" s="15">
        <f t="shared" si="543"/>
        <v>-1.2569818375265711</v>
      </c>
      <c r="AN2331" s="63">
        <f t="shared" ref="AN2331:AT2340" si="562">$AU2331+$AB$7*SIN(AO2331)</f>
        <v>11.427189962028823</v>
      </c>
      <c r="AO2331" s="63">
        <f t="shared" si="562"/>
        <v>11.427367754312771</v>
      </c>
      <c r="AP2331" s="63">
        <f t="shared" si="562"/>
        <v>11.428089863368749</v>
      </c>
      <c r="AQ2331" s="63">
        <f t="shared" si="562"/>
        <v>11.431011199874796</v>
      </c>
      <c r="AR2331" s="63">
        <f t="shared" si="562"/>
        <v>11.442647265439536</v>
      </c>
      <c r="AS2331" s="63">
        <f t="shared" si="562"/>
        <v>11.486445582434989</v>
      </c>
      <c r="AT2331" s="63">
        <f t="shared" si="562"/>
        <v>11.626608381821566</v>
      </c>
      <c r="AU2331" s="63">
        <f t="shared" si="544"/>
        <v>11.961094544128683</v>
      </c>
      <c r="AV2331" s="217">
        <f t="shared" si="545"/>
        <v>-1.1469132254240177E-2</v>
      </c>
      <c r="AW2331" s="218">
        <f t="shared" si="546"/>
        <v>-9999</v>
      </c>
      <c r="AX2331" s="219">
        <f t="shared" si="547"/>
        <v>0</v>
      </c>
      <c r="AY2331" s="218">
        <f t="shared" si="548"/>
        <v>-9999</v>
      </c>
      <c r="AZ2331" s="63"/>
      <c r="BA2331" s="15">
        <f t="shared" si="549"/>
        <v>-2.7356411602726298E-3</v>
      </c>
      <c r="BB2331" s="15">
        <f t="shared" si="550"/>
        <v>0.4029668420013125</v>
      </c>
      <c r="BC2331" s="15">
        <f t="shared" si="551"/>
        <v>-0.61751157847624083</v>
      </c>
      <c r="BD2331" s="15">
        <f t="shared" si="552"/>
        <v>-0.10652366954492806</v>
      </c>
      <c r="BE2331" s="15">
        <f t="shared" si="553"/>
        <v>-2.965028905258007</v>
      </c>
      <c r="BF2331" s="15">
        <f t="shared" si="554"/>
        <v>-11.297910949131783</v>
      </c>
      <c r="BG2331" s="63">
        <f t="shared" ref="BG2331:BM2340" si="563">$BN2331+$BB$7*SIN(BH2331)</f>
        <v>9.7786993762034928</v>
      </c>
      <c r="BH2331" s="63">
        <f t="shared" si="563"/>
        <v>9.7894726175737006</v>
      </c>
      <c r="BI2331" s="63">
        <f t="shared" si="563"/>
        <v>9.7705253791329838</v>
      </c>
      <c r="BJ2331" s="63">
        <f t="shared" si="563"/>
        <v>9.8039400735741484</v>
      </c>
      <c r="BK2331" s="63">
        <f t="shared" si="563"/>
        <v>9.7452814473518927</v>
      </c>
      <c r="BL2331" s="63">
        <f t="shared" si="563"/>
        <v>9.8491703599934741</v>
      </c>
      <c r="BM2331" s="63">
        <f t="shared" si="563"/>
        <v>9.6676216473938421</v>
      </c>
      <c r="BN2331" s="63">
        <f t="shared" si="555"/>
        <v>9.9950024885659339</v>
      </c>
      <c r="BO2331" s="63"/>
      <c r="BP2331" s="63"/>
    </row>
    <row r="2332" spans="27:68" x14ac:dyDescent="0.2">
      <c r="AA2332" s="217">
        <f t="shared" si="534"/>
        <v>-8.7334910939675485E-3</v>
      </c>
      <c r="AB2332" s="218">
        <f t="shared" si="535"/>
        <v>8.7334910939675485E-3</v>
      </c>
      <c r="AC2332" s="218">
        <f t="shared" si="536"/>
        <v>0</v>
      </c>
      <c r="AD2332" s="219">
        <f t="shared" si="537"/>
        <v>0</v>
      </c>
      <c r="AH2332" s="15">
        <f t="shared" si="538"/>
        <v>-2.9058447674383151E-2</v>
      </c>
      <c r="AI2332" s="15">
        <f t="shared" si="539"/>
        <v>0.86784475089518831</v>
      </c>
      <c r="AJ2332" s="15">
        <f t="shared" si="540"/>
        <v>-0.34557801426238927</v>
      </c>
      <c r="AK2332" s="15">
        <f t="shared" si="541"/>
        <v>-0.57281307343954613</v>
      </c>
      <c r="AL2332" s="15">
        <f t="shared" si="542"/>
        <v>-1.797541498954438</v>
      </c>
      <c r="AM2332" s="15">
        <f t="shared" si="543"/>
        <v>-1.2569818375265711</v>
      </c>
      <c r="AN2332" s="63">
        <f t="shared" si="562"/>
        <v>11.427189962028823</v>
      </c>
      <c r="AO2332" s="63">
        <f t="shared" si="562"/>
        <v>11.427367754312771</v>
      </c>
      <c r="AP2332" s="63">
        <f t="shared" si="562"/>
        <v>11.428089863368749</v>
      </c>
      <c r="AQ2332" s="63">
        <f t="shared" si="562"/>
        <v>11.431011199874796</v>
      </c>
      <c r="AR2332" s="63">
        <f t="shared" si="562"/>
        <v>11.442647265439536</v>
      </c>
      <c r="AS2332" s="63">
        <f t="shared" si="562"/>
        <v>11.486445582434989</v>
      </c>
      <c r="AT2332" s="63">
        <f t="shared" si="562"/>
        <v>11.626608381821566</v>
      </c>
      <c r="AU2332" s="63">
        <f t="shared" si="544"/>
        <v>11.961094544128683</v>
      </c>
      <c r="AV2332" s="217">
        <f t="shared" si="545"/>
        <v>-1.1469132254240177E-2</v>
      </c>
      <c r="AW2332" s="218">
        <f t="shared" si="546"/>
        <v>-9999</v>
      </c>
      <c r="AX2332" s="219">
        <f t="shared" si="547"/>
        <v>0</v>
      </c>
      <c r="AY2332" s="218">
        <f t="shared" si="548"/>
        <v>-9999</v>
      </c>
      <c r="AZ2332" s="63"/>
      <c r="BA2332" s="15">
        <f t="shared" si="549"/>
        <v>-2.7356411602726298E-3</v>
      </c>
      <c r="BB2332" s="15">
        <f t="shared" si="550"/>
        <v>0.4029668420013125</v>
      </c>
      <c r="BC2332" s="15">
        <f t="shared" si="551"/>
        <v>-0.61751157847624083</v>
      </c>
      <c r="BD2332" s="15">
        <f t="shared" si="552"/>
        <v>-0.10652366954492806</v>
      </c>
      <c r="BE2332" s="15">
        <f t="shared" si="553"/>
        <v>-2.965028905258007</v>
      </c>
      <c r="BF2332" s="15">
        <f t="shared" si="554"/>
        <v>-11.297910949131783</v>
      </c>
      <c r="BG2332" s="63">
        <f t="shared" si="563"/>
        <v>9.7786993762034928</v>
      </c>
      <c r="BH2332" s="63">
        <f t="shared" si="563"/>
        <v>9.7894726175737006</v>
      </c>
      <c r="BI2332" s="63">
        <f t="shared" si="563"/>
        <v>9.7705253791329838</v>
      </c>
      <c r="BJ2332" s="63">
        <f t="shared" si="563"/>
        <v>9.8039400735741484</v>
      </c>
      <c r="BK2332" s="63">
        <f t="shared" si="563"/>
        <v>9.7452814473518927</v>
      </c>
      <c r="BL2332" s="63">
        <f t="shared" si="563"/>
        <v>9.8491703599934741</v>
      </c>
      <c r="BM2332" s="63">
        <f t="shared" si="563"/>
        <v>9.6676216473938421</v>
      </c>
      <c r="BN2332" s="63">
        <f t="shared" si="555"/>
        <v>9.9950024885659339</v>
      </c>
      <c r="BO2332" s="63"/>
      <c r="BP2332" s="63"/>
    </row>
    <row r="2333" spans="27:68" x14ac:dyDescent="0.2">
      <c r="AA2333" s="217">
        <f t="shared" si="534"/>
        <v>-8.7334910939675485E-3</v>
      </c>
      <c r="AB2333" s="218">
        <f t="shared" si="535"/>
        <v>8.7334910939675485E-3</v>
      </c>
      <c r="AC2333" s="218">
        <f t="shared" si="536"/>
        <v>0</v>
      </c>
      <c r="AD2333" s="219">
        <f t="shared" si="537"/>
        <v>0</v>
      </c>
      <c r="AH2333" s="15">
        <f t="shared" si="538"/>
        <v>-2.9058447674383151E-2</v>
      </c>
      <c r="AI2333" s="15">
        <f t="shared" si="539"/>
        <v>0.86784475089518831</v>
      </c>
      <c r="AJ2333" s="15">
        <f t="shared" si="540"/>
        <v>-0.34557801426238927</v>
      </c>
      <c r="AK2333" s="15">
        <f t="shared" si="541"/>
        <v>-0.57281307343954613</v>
      </c>
      <c r="AL2333" s="15">
        <f t="shared" si="542"/>
        <v>-1.797541498954438</v>
      </c>
      <c r="AM2333" s="15">
        <f t="shared" si="543"/>
        <v>-1.2569818375265711</v>
      </c>
      <c r="AN2333" s="63">
        <f t="shared" si="562"/>
        <v>11.427189962028823</v>
      </c>
      <c r="AO2333" s="63">
        <f t="shared" si="562"/>
        <v>11.427367754312771</v>
      </c>
      <c r="AP2333" s="63">
        <f t="shared" si="562"/>
        <v>11.428089863368749</v>
      </c>
      <c r="AQ2333" s="63">
        <f t="shared" si="562"/>
        <v>11.431011199874796</v>
      </c>
      <c r="AR2333" s="63">
        <f t="shared" si="562"/>
        <v>11.442647265439536</v>
      </c>
      <c r="AS2333" s="63">
        <f t="shared" si="562"/>
        <v>11.486445582434989</v>
      </c>
      <c r="AT2333" s="63">
        <f t="shared" si="562"/>
        <v>11.626608381821566</v>
      </c>
      <c r="AU2333" s="63">
        <f t="shared" si="544"/>
        <v>11.961094544128683</v>
      </c>
      <c r="AV2333" s="217">
        <f t="shared" si="545"/>
        <v>-1.1469132254240177E-2</v>
      </c>
      <c r="AW2333" s="218">
        <f t="shared" si="546"/>
        <v>-9999</v>
      </c>
      <c r="AX2333" s="219">
        <f t="shared" si="547"/>
        <v>0</v>
      </c>
      <c r="AY2333" s="218">
        <f t="shared" si="548"/>
        <v>-9999</v>
      </c>
      <c r="AZ2333" s="63"/>
      <c r="BA2333" s="15">
        <f t="shared" si="549"/>
        <v>-2.7356411602726298E-3</v>
      </c>
      <c r="BB2333" s="15">
        <f t="shared" si="550"/>
        <v>0.4029668420013125</v>
      </c>
      <c r="BC2333" s="15">
        <f t="shared" si="551"/>
        <v>-0.61751157847624083</v>
      </c>
      <c r="BD2333" s="15">
        <f t="shared" si="552"/>
        <v>-0.10652366954492806</v>
      </c>
      <c r="BE2333" s="15">
        <f t="shared" si="553"/>
        <v>-2.965028905258007</v>
      </c>
      <c r="BF2333" s="15">
        <f t="shared" si="554"/>
        <v>-11.297910949131783</v>
      </c>
      <c r="BG2333" s="63">
        <f t="shared" si="563"/>
        <v>9.7786993762034928</v>
      </c>
      <c r="BH2333" s="63">
        <f t="shared" si="563"/>
        <v>9.7894726175737006</v>
      </c>
      <c r="BI2333" s="63">
        <f t="shared" si="563"/>
        <v>9.7705253791329838</v>
      </c>
      <c r="BJ2333" s="63">
        <f t="shared" si="563"/>
        <v>9.8039400735741484</v>
      </c>
      <c r="BK2333" s="63">
        <f t="shared" si="563"/>
        <v>9.7452814473518927</v>
      </c>
      <c r="BL2333" s="63">
        <f t="shared" si="563"/>
        <v>9.8491703599934741</v>
      </c>
      <c r="BM2333" s="63">
        <f t="shared" si="563"/>
        <v>9.6676216473938421</v>
      </c>
      <c r="BN2333" s="63">
        <f t="shared" si="555"/>
        <v>9.9950024885659339</v>
      </c>
      <c r="BO2333" s="63"/>
      <c r="BP2333" s="63"/>
    </row>
    <row r="2334" spans="27:68" x14ac:dyDescent="0.2">
      <c r="AA2334" s="217">
        <f t="shared" si="534"/>
        <v>-8.7334910939675485E-3</v>
      </c>
      <c r="AB2334" s="218">
        <f t="shared" si="535"/>
        <v>8.7334910939675485E-3</v>
      </c>
      <c r="AC2334" s="218">
        <f t="shared" si="536"/>
        <v>0</v>
      </c>
      <c r="AD2334" s="219">
        <f t="shared" si="537"/>
        <v>0</v>
      </c>
      <c r="AH2334" s="15">
        <f t="shared" si="538"/>
        <v>-2.9058447674383151E-2</v>
      </c>
      <c r="AI2334" s="15">
        <f t="shared" si="539"/>
        <v>0.86784475089518831</v>
      </c>
      <c r="AJ2334" s="15">
        <f t="shared" si="540"/>
        <v>-0.34557801426238927</v>
      </c>
      <c r="AK2334" s="15">
        <f t="shared" si="541"/>
        <v>-0.57281307343954613</v>
      </c>
      <c r="AL2334" s="15">
        <f t="shared" si="542"/>
        <v>-1.797541498954438</v>
      </c>
      <c r="AM2334" s="15">
        <f t="shared" si="543"/>
        <v>-1.2569818375265711</v>
      </c>
      <c r="AN2334" s="63">
        <f t="shared" si="562"/>
        <v>11.427189962028823</v>
      </c>
      <c r="AO2334" s="63">
        <f t="shared" si="562"/>
        <v>11.427367754312771</v>
      </c>
      <c r="AP2334" s="63">
        <f t="shared" si="562"/>
        <v>11.428089863368749</v>
      </c>
      <c r="AQ2334" s="63">
        <f t="shared" si="562"/>
        <v>11.431011199874796</v>
      </c>
      <c r="AR2334" s="63">
        <f t="shared" si="562"/>
        <v>11.442647265439536</v>
      </c>
      <c r="AS2334" s="63">
        <f t="shared" si="562"/>
        <v>11.486445582434989</v>
      </c>
      <c r="AT2334" s="63">
        <f t="shared" si="562"/>
        <v>11.626608381821566</v>
      </c>
      <c r="AU2334" s="63">
        <f t="shared" si="544"/>
        <v>11.961094544128683</v>
      </c>
      <c r="AV2334" s="217">
        <f t="shared" si="545"/>
        <v>-1.1469132254240177E-2</v>
      </c>
      <c r="AW2334" s="218">
        <f t="shared" si="546"/>
        <v>-9999</v>
      </c>
      <c r="AX2334" s="219">
        <f t="shared" si="547"/>
        <v>0</v>
      </c>
      <c r="AY2334" s="218">
        <f t="shared" si="548"/>
        <v>-9999</v>
      </c>
      <c r="AZ2334" s="63"/>
      <c r="BA2334" s="15">
        <f t="shared" si="549"/>
        <v>-2.7356411602726298E-3</v>
      </c>
      <c r="BB2334" s="15">
        <f t="shared" si="550"/>
        <v>0.4029668420013125</v>
      </c>
      <c r="BC2334" s="15">
        <f t="shared" si="551"/>
        <v>-0.61751157847624083</v>
      </c>
      <c r="BD2334" s="15">
        <f t="shared" si="552"/>
        <v>-0.10652366954492806</v>
      </c>
      <c r="BE2334" s="15">
        <f t="shared" si="553"/>
        <v>-2.965028905258007</v>
      </c>
      <c r="BF2334" s="15">
        <f t="shared" si="554"/>
        <v>-11.297910949131783</v>
      </c>
      <c r="BG2334" s="63">
        <f t="shared" si="563"/>
        <v>9.7786993762034928</v>
      </c>
      <c r="BH2334" s="63">
        <f t="shared" si="563"/>
        <v>9.7894726175737006</v>
      </c>
      <c r="BI2334" s="63">
        <f t="shared" si="563"/>
        <v>9.7705253791329838</v>
      </c>
      <c r="BJ2334" s="63">
        <f t="shared" si="563"/>
        <v>9.8039400735741484</v>
      </c>
      <c r="BK2334" s="63">
        <f t="shared" si="563"/>
        <v>9.7452814473518927</v>
      </c>
      <c r="BL2334" s="63">
        <f t="shared" si="563"/>
        <v>9.8491703599934741</v>
      </c>
      <c r="BM2334" s="63">
        <f t="shared" si="563"/>
        <v>9.6676216473938421</v>
      </c>
      <c r="BN2334" s="63">
        <f t="shared" si="555"/>
        <v>9.9950024885659339</v>
      </c>
      <c r="BO2334" s="63"/>
      <c r="BP2334" s="63"/>
    </row>
    <row r="2335" spans="27:68" x14ac:dyDescent="0.2">
      <c r="AA2335" s="217">
        <f t="shared" si="534"/>
        <v>-8.7334910939675485E-3</v>
      </c>
      <c r="AB2335" s="218">
        <f t="shared" si="535"/>
        <v>8.7334910939675485E-3</v>
      </c>
      <c r="AC2335" s="218">
        <f t="shared" si="536"/>
        <v>0</v>
      </c>
      <c r="AD2335" s="219">
        <f t="shared" si="537"/>
        <v>0</v>
      </c>
      <c r="AH2335" s="15">
        <f t="shared" si="538"/>
        <v>-2.9058447674383151E-2</v>
      </c>
      <c r="AI2335" s="15">
        <f t="shared" si="539"/>
        <v>0.86784475089518831</v>
      </c>
      <c r="AJ2335" s="15">
        <f t="shared" si="540"/>
        <v>-0.34557801426238927</v>
      </c>
      <c r="AK2335" s="15">
        <f t="shared" si="541"/>
        <v>-0.57281307343954613</v>
      </c>
      <c r="AL2335" s="15">
        <f t="shared" si="542"/>
        <v>-1.797541498954438</v>
      </c>
      <c r="AM2335" s="15">
        <f t="shared" si="543"/>
        <v>-1.2569818375265711</v>
      </c>
      <c r="AN2335" s="63">
        <f t="shared" si="562"/>
        <v>11.427189962028823</v>
      </c>
      <c r="AO2335" s="63">
        <f t="shared" si="562"/>
        <v>11.427367754312771</v>
      </c>
      <c r="AP2335" s="63">
        <f t="shared" si="562"/>
        <v>11.428089863368749</v>
      </c>
      <c r="AQ2335" s="63">
        <f t="shared" si="562"/>
        <v>11.431011199874796</v>
      </c>
      <c r="AR2335" s="63">
        <f t="shared" si="562"/>
        <v>11.442647265439536</v>
      </c>
      <c r="AS2335" s="63">
        <f t="shared" si="562"/>
        <v>11.486445582434989</v>
      </c>
      <c r="AT2335" s="63">
        <f t="shared" si="562"/>
        <v>11.626608381821566</v>
      </c>
      <c r="AU2335" s="63">
        <f t="shared" si="544"/>
        <v>11.961094544128683</v>
      </c>
      <c r="AV2335" s="217">
        <f t="shared" si="545"/>
        <v>-1.1469132254240177E-2</v>
      </c>
      <c r="AW2335" s="218">
        <f t="shared" si="546"/>
        <v>-9999</v>
      </c>
      <c r="AX2335" s="219">
        <f t="shared" si="547"/>
        <v>0</v>
      </c>
      <c r="AY2335" s="218">
        <f t="shared" si="548"/>
        <v>-9999</v>
      </c>
      <c r="AZ2335" s="63"/>
      <c r="BA2335" s="15">
        <f t="shared" si="549"/>
        <v>-2.7356411602726298E-3</v>
      </c>
      <c r="BB2335" s="15">
        <f t="shared" si="550"/>
        <v>0.4029668420013125</v>
      </c>
      <c r="BC2335" s="15">
        <f t="shared" si="551"/>
        <v>-0.61751157847624083</v>
      </c>
      <c r="BD2335" s="15">
        <f t="shared" si="552"/>
        <v>-0.10652366954492806</v>
      </c>
      <c r="BE2335" s="15">
        <f t="shared" si="553"/>
        <v>-2.965028905258007</v>
      </c>
      <c r="BF2335" s="15">
        <f t="shared" si="554"/>
        <v>-11.297910949131783</v>
      </c>
      <c r="BG2335" s="63">
        <f t="shared" si="563"/>
        <v>9.7786993762034928</v>
      </c>
      <c r="BH2335" s="63">
        <f t="shared" si="563"/>
        <v>9.7894726175737006</v>
      </c>
      <c r="BI2335" s="63">
        <f t="shared" si="563"/>
        <v>9.7705253791329838</v>
      </c>
      <c r="BJ2335" s="63">
        <f t="shared" si="563"/>
        <v>9.8039400735741484</v>
      </c>
      <c r="BK2335" s="63">
        <f t="shared" si="563"/>
        <v>9.7452814473518927</v>
      </c>
      <c r="BL2335" s="63">
        <f t="shared" si="563"/>
        <v>9.8491703599934741</v>
      </c>
      <c r="BM2335" s="63">
        <f t="shared" si="563"/>
        <v>9.6676216473938421</v>
      </c>
      <c r="BN2335" s="63">
        <f t="shared" si="555"/>
        <v>9.9950024885659339</v>
      </c>
      <c r="BO2335" s="63"/>
      <c r="BP2335" s="63"/>
    </row>
    <row r="2336" spans="27:68" x14ac:dyDescent="0.2">
      <c r="AA2336" s="217">
        <f t="shared" si="534"/>
        <v>-8.7334910939675485E-3</v>
      </c>
      <c r="AB2336" s="218">
        <f t="shared" si="535"/>
        <v>8.7334910939675485E-3</v>
      </c>
      <c r="AC2336" s="218">
        <f t="shared" si="536"/>
        <v>0</v>
      </c>
      <c r="AD2336" s="219">
        <f t="shared" si="537"/>
        <v>0</v>
      </c>
      <c r="AH2336" s="15">
        <f t="shared" si="538"/>
        <v>-2.9058447674383151E-2</v>
      </c>
      <c r="AI2336" s="15">
        <f t="shared" si="539"/>
        <v>0.86784475089518831</v>
      </c>
      <c r="AJ2336" s="15">
        <f t="shared" si="540"/>
        <v>-0.34557801426238927</v>
      </c>
      <c r="AK2336" s="15">
        <f t="shared" si="541"/>
        <v>-0.57281307343954613</v>
      </c>
      <c r="AL2336" s="15">
        <f t="shared" si="542"/>
        <v>-1.797541498954438</v>
      </c>
      <c r="AM2336" s="15">
        <f t="shared" si="543"/>
        <v>-1.2569818375265711</v>
      </c>
      <c r="AN2336" s="63">
        <f t="shared" si="562"/>
        <v>11.427189962028823</v>
      </c>
      <c r="AO2336" s="63">
        <f t="shared" si="562"/>
        <v>11.427367754312771</v>
      </c>
      <c r="AP2336" s="63">
        <f t="shared" si="562"/>
        <v>11.428089863368749</v>
      </c>
      <c r="AQ2336" s="63">
        <f t="shared" si="562"/>
        <v>11.431011199874796</v>
      </c>
      <c r="AR2336" s="63">
        <f t="shared" si="562"/>
        <v>11.442647265439536</v>
      </c>
      <c r="AS2336" s="63">
        <f t="shared" si="562"/>
        <v>11.486445582434989</v>
      </c>
      <c r="AT2336" s="63">
        <f t="shared" si="562"/>
        <v>11.626608381821566</v>
      </c>
      <c r="AU2336" s="63">
        <f t="shared" si="544"/>
        <v>11.961094544128683</v>
      </c>
      <c r="AV2336" s="217">
        <f t="shared" si="545"/>
        <v>-1.1469132254240177E-2</v>
      </c>
      <c r="AW2336" s="218">
        <f t="shared" si="546"/>
        <v>-9999</v>
      </c>
      <c r="AX2336" s="219">
        <f t="shared" si="547"/>
        <v>0</v>
      </c>
      <c r="AY2336" s="218">
        <f t="shared" si="548"/>
        <v>-9999</v>
      </c>
      <c r="AZ2336" s="63"/>
      <c r="BA2336" s="15">
        <f t="shared" si="549"/>
        <v>-2.7356411602726298E-3</v>
      </c>
      <c r="BB2336" s="15">
        <f t="shared" si="550"/>
        <v>0.4029668420013125</v>
      </c>
      <c r="BC2336" s="15">
        <f t="shared" si="551"/>
        <v>-0.61751157847624083</v>
      </c>
      <c r="BD2336" s="15">
        <f t="shared" si="552"/>
        <v>-0.10652366954492806</v>
      </c>
      <c r="BE2336" s="15">
        <f t="shared" si="553"/>
        <v>-2.965028905258007</v>
      </c>
      <c r="BF2336" s="15">
        <f t="shared" si="554"/>
        <v>-11.297910949131783</v>
      </c>
      <c r="BG2336" s="63">
        <f t="shared" si="563"/>
        <v>9.7786993762034928</v>
      </c>
      <c r="BH2336" s="63">
        <f t="shared" si="563"/>
        <v>9.7894726175737006</v>
      </c>
      <c r="BI2336" s="63">
        <f t="shared" si="563"/>
        <v>9.7705253791329838</v>
      </c>
      <c r="BJ2336" s="63">
        <f t="shared" si="563"/>
        <v>9.8039400735741484</v>
      </c>
      <c r="BK2336" s="63">
        <f t="shared" si="563"/>
        <v>9.7452814473518927</v>
      </c>
      <c r="BL2336" s="63">
        <f t="shared" si="563"/>
        <v>9.8491703599934741</v>
      </c>
      <c r="BM2336" s="63">
        <f t="shared" si="563"/>
        <v>9.6676216473938421</v>
      </c>
      <c r="BN2336" s="63">
        <f t="shared" si="555"/>
        <v>9.9950024885659339</v>
      </c>
      <c r="BO2336" s="63"/>
      <c r="BP2336" s="63"/>
    </row>
    <row r="2337" spans="27:68" x14ac:dyDescent="0.2">
      <c r="AA2337" s="217">
        <f t="shared" si="534"/>
        <v>-8.7334910939675485E-3</v>
      </c>
      <c r="AB2337" s="218">
        <f t="shared" si="535"/>
        <v>8.7334910939675485E-3</v>
      </c>
      <c r="AC2337" s="218">
        <f t="shared" si="536"/>
        <v>0</v>
      </c>
      <c r="AD2337" s="219">
        <f t="shared" si="537"/>
        <v>0</v>
      </c>
      <c r="AH2337" s="15">
        <f t="shared" si="538"/>
        <v>-2.9058447674383151E-2</v>
      </c>
      <c r="AI2337" s="15">
        <f t="shared" si="539"/>
        <v>0.86784475089518831</v>
      </c>
      <c r="AJ2337" s="15">
        <f t="shared" si="540"/>
        <v>-0.34557801426238927</v>
      </c>
      <c r="AK2337" s="15">
        <f t="shared" si="541"/>
        <v>-0.57281307343954613</v>
      </c>
      <c r="AL2337" s="15">
        <f t="shared" si="542"/>
        <v>-1.797541498954438</v>
      </c>
      <c r="AM2337" s="15">
        <f t="shared" si="543"/>
        <v>-1.2569818375265711</v>
      </c>
      <c r="AN2337" s="63">
        <f t="shared" si="562"/>
        <v>11.427189962028823</v>
      </c>
      <c r="AO2337" s="63">
        <f t="shared" si="562"/>
        <v>11.427367754312771</v>
      </c>
      <c r="AP2337" s="63">
        <f t="shared" si="562"/>
        <v>11.428089863368749</v>
      </c>
      <c r="AQ2337" s="63">
        <f t="shared" si="562"/>
        <v>11.431011199874796</v>
      </c>
      <c r="AR2337" s="63">
        <f t="shared" si="562"/>
        <v>11.442647265439536</v>
      </c>
      <c r="AS2337" s="63">
        <f t="shared" si="562"/>
        <v>11.486445582434989</v>
      </c>
      <c r="AT2337" s="63">
        <f t="shared" si="562"/>
        <v>11.626608381821566</v>
      </c>
      <c r="AU2337" s="63">
        <f t="shared" si="544"/>
        <v>11.961094544128683</v>
      </c>
      <c r="AV2337" s="217">
        <f t="shared" si="545"/>
        <v>-1.1469132254240177E-2</v>
      </c>
      <c r="AW2337" s="218">
        <f t="shared" si="546"/>
        <v>-9999</v>
      </c>
      <c r="AX2337" s="219">
        <f t="shared" si="547"/>
        <v>0</v>
      </c>
      <c r="AY2337" s="218">
        <f t="shared" si="548"/>
        <v>-9999</v>
      </c>
      <c r="AZ2337" s="63"/>
      <c r="BA2337" s="15">
        <f t="shared" si="549"/>
        <v>-2.7356411602726298E-3</v>
      </c>
      <c r="BB2337" s="15">
        <f t="shared" si="550"/>
        <v>0.4029668420013125</v>
      </c>
      <c r="BC2337" s="15">
        <f t="shared" si="551"/>
        <v>-0.61751157847624083</v>
      </c>
      <c r="BD2337" s="15">
        <f t="shared" si="552"/>
        <v>-0.10652366954492806</v>
      </c>
      <c r="BE2337" s="15">
        <f t="shared" si="553"/>
        <v>-2.965028905258007</v>
      </c>
      <c r="BF2337" s="15">
        <f t="shared" si="554"/>
        <v>-11.297910949131783</v>
      </c>
      <c r="BG2337" s="63">
        <f t="shared" si="563"/>
        <v>9.7786993762034928</v>
      </c>
      <c r="BH2337" s="63">
        <f t="shared" si="563"/>
        <v>9.7894726175737006</v>
      </c>
      <c r="BI2337" s="63">
        <f t="shared" si="563"/>
        <v>9.7705253791329838</v>
      </c>
      <c r="BJ2337" s="63">
        <f t="shared" si="563"/>
        <v>9.8039400735741484</v>
      </c>
      <c r="BK2337" s="63">
        <f t="shared" si="563"/>
        <v>9.7452814473518927</v>
      </c>
      <c r="BL2337" s="63">
        <f t="shared" si="563"/>
        <v>9.8491703599934741</v>
      </c>
      <c r="BM2337" s="63">
        <f t="shared" si="563"/>
        <v>9.6676216473938421</v>
      </c>
      <c r="BN2337" s="63">
        <f t="shared" si="555"/>
        <v>9.9950024885659339</v>
      </c>
      <c r="BO2337" s="63"/>
      <c r="BP2337" s="63"/>
    </row>
    <row r="2338" spans="27:68" x14ac:dyDescent="0.2">
      <c r="AA2338" s="217">
        <f t="shared" si="534"/>
        <v>-8.7334910939675485E-3</v>
      </c>
      <c r="AB2338" s="218">
        <f t="shared" si="535"/>
        <v>8.7334910939675485E-3</v>
      </c>
      <c r="AC2338" s="218">
        <f t="shared" si="536"/>
        <v>0</v>
      </c>
      <c r="AD2338" s="219">
        <f t="shared" si="537"/>
        <v>0</v>
      </c>
      <c r="AH2338" s="15">
        <f t="shared" si="538"/>
        <v>-2.9058447674383151E-2</v>
      </c>
      <c r="AI2338" s="15">
        <f t="shared" si="539"/>
        <v>0.86784475089518831</v>
      </c>
      <c r="AJ2338" s="15">
        <f t="shared" si="540"/>
        <v>-0.34557801426238927</v>
      </c>
      <c r="AK2338" s="15">
        <f t="shared" si="541"/>
        <v>-0.57281307343954613</v>
      </c>
      <c r="AL2338" s="15">
        <f t="shared" si="542"/>
        <v>-1.797541498954438</v>
      </c>
      <c r="AM2338" s="15">
        <f t="shared" si="543"/>
        <v>-1.2569818375265711</v>
      </c>
      <c r="AN2338" s="63">
        <f t="shared" si="562"/>
        <v>11.427189962028823</v>
      </c>
      <c r="AO2338" s="63">
        <f t="shared" si="562"/>
        <v>11.427367754312771</v>
      </c>
      <c r="AP2338" s="63">
        <f t="shared" si="562"/>
        <v>11.428089863368749</v>
      </c>
      <c r="AQ2338" s="63">
        <f t="shared" si="562"/>
        <v>11.431011199874796</v>
      </c>
      <c r="AR2338" s="63">
        <f t="shared" si="562"/>
        <v>11.442647265439536</v>
      </c>
      <c r="AS2338" s="63">
        <f t="shared" si="562"/>
        <v>11.486445582434989</v>
      </c>
      <c r="AT2338" s="63">
        <f t="shared" si="562"/>
        <v>11.626608381821566</v>
      </c>
      <c r="AU2338" s="63">
        <f t="shared" si="544"/>
        <v>11.961094544128683</v>
      </c>
      <c r="AV2338" s="217">
        <f t="shared" si="545"/>
        <v>-1.1469132254240177E-2</v>
      </c>
      <c r="AW2338" s="218">
        <f t="shared" si="546"/>
        <v>-9999</v>
      </c>
      <c r="AX2338" s="219">
        <f t="shared" si="547"/>
        <v>0</v>
      </c>
      <c r="AY2338" s="218">
        <f t="shared" si="548"/>
        <v>-9999</v>
      </c>
      <c r="AZ2338" s="63"/>
      <c r="BA2338" s="15">
        <f t="shared" si="549"/>
        <v>-2.7356411602726298E-3</v>
      </c>
      <c r="BB2338" s="15">
        <f t="shared" si="550"/>
        <v>0.4029668420013125</v>
      </c>
      <c r="BC2338" s="15">
        <f t="shared" si="551"/>
        <v>-0.61751157847624083</v>
      </c>
      <c r="BD2338" s="15">
        <f t="shared" si="552"/>
        <v>-0.10652366954492806</v>
      </c>
      <c r="BE2338" s="15">
        <f t="shared" si="553"/>
        <v>-2.965028905258007</v>
      </c>
      <c r="BF2338" s="15">
        <f t="shared" si="554"/>
        <v>-11.297910949131783</v>
      </c>
      <c r="BG2338" s="63">
        <f t="shared" si="563"/>
        <v>9.7786993762034928</v>
      </c>
      <c r="BH2338" s="63">
        <f t="shared" si="563"/>
        <v>9.7894726175737006</v>
      </c>
      <c r="BI2338" s="63">
        <f t="shared" si="563"/>
        <v>9.7705253791329838</v>
      </c>
      <c r="BJ2338" s="63">
        <f t="shared" si="563"/>
        <v>9.8039400735741484</v>
      </c>
      <c r="BK2338" s="63">
        <f t="shared" si="563"/>
        <v>9.7452814473518927</v>
      </c>
      <c r="BL2338" s="63">
        <f t="shared" si="563"/>
        <v>9.8491703599934741</v>
      </c>
      <c r="BM2338" s="63">
        <f t="shared" si="563"/>
        <v>9.6676216473938421</v>
      </c>
      <c r="BN2338" s="63">
        <f t="shared" si="555"/>
        <v>9.9950024885659339</v>
      </c>
      <c r="BO2338" s="63"/>
      <c r="BP2338" s="63"/>
    </row>
    <row r="2339" spans="27:68" x14ac:dyDescent="0.2">
      <c r="AA2339" s="217">
        <f t="shared" si="534"/>
        <v>-8.7334910939675485E-3</v>
      </c>
      <c r="AB2339" s="218">
        <f t="shared" si="535"/>
        <v>8.7334910939675485E-3</v>
      </c>
      <c r="AC2339" s="218">
        <f t="shared" si="536"/>
        <v>0</v>
      </c>
      <c r="AD2339" s="219">
        <f t="shared" si="537"/>
        <v>0</v>
      </c>
      <c r="AH2339" s="15">
        <f t="shared" si="538"/>
        <v>-2.9058447674383151E-2</v>
      </c>
      <c r="AI2339" s="15">
        <f t="shared" si="539"/>
        <v>0.86784475089518831</v>
      </c>
      <c r="AJ2339" s="15">
        <f t="shared" si="540"/>
        <v>-0.34557801426238927</v>
      </c>
      <c r="AK2339" s="15">
        <f t="shared" si="541"/>
        <v>-0.57281307343954613</v>
      </c>
      <c r="AL2339" s="15">
        <f t="shared" si="542"/>
        <v>-1.797541498954438</v>
      </c>
      <c r="AM2339" s="15">
        <f t="shared" si="543"/>
        <v>-1.2569818375265711</v>
      </c>
      <c r="AN2339" s="63">
        <f t="shared" si="562"/>
        <v>11.427189962028823</v>
      </c>
      <c r="AO2339" s="63">
        <f t="shared" si="562"/>
        <v>11.427367754312771</v>
      </c>
      <c r="AP2339" s="63">
        <f t="shared" si="562"/>
        <v>11.428089863368749</v>
      </c>
      <c r="AQ2339" s="63">
        <f t="shared" si="562"/>
        <v>11.431011199874796</v>
      </c>
      <c r="AR2339" s="63">
        <f t="shared" si="562"/>
        <v>11.442647265439536</v>
      </c>
      <c r="AS2339" s="63">
        <f t="shared" si="562"/>
        <v>11.486445582434989</v>
      </c>
      <c r="AT2339" s="63">
        <f t="shared" si="562"/>
        <v>11.626608381821566</v>
      </c>
      <c r="AU2339" s="63">
        <f t="shared" si="544"/>
        <v>11.961094544128683</v>
      </c>
      <c r="AV2339" s="217">
        <f t="shared" si="545"/>
        <v>-1.1469132254240177E-2</v>
      </c>
      <c r="AW2339" s="218">
        <f t="shared" si="546"/>
        <v>-9999</v>
      </c>
      <c r="AX2339" s="219">
        <f t="shared" si="547"/>
        <v>0</v>
      </c>
      <c r="AY2339" s="218">
        <f t="shared" si="548"/>
        <v>-9999</v>
      </c>
      <c r="AZ2339" s="63"/>
      <c r="BA2339" s="15">
        <f t="shared" si="549"/>
        <v>-2.7356411602726298E-3</v>
      </c>
      <c r="BB2339" s="15">
        <f t="shared" si="550"/>
        <v>0.4029668420013125</v>
      </c>
      <c r="BC2339" s="15">
        <f t="shared" si="551"/>
        <v>-0.61751157847624083</v>
      </c>
      <c r="BD2339" s="15">
        <f t="shared" si="552"/>
        <v>-0.10652366954492806</v>
      </c>
      <c r="BE2339" s="15">
        <f t="shared" si="553"/>
        <v>-2.965028905258007</v>
      </c>
      <c r="BF2339" s="15">
        <f t="shared" si="554"/>
        <v>-11.297910949131783</v>
      </c>
      <c r="BG2339" s="63">
        <f t="shared" si="563"/>
        <v>9.7786993762034928</v>
      </c>
      <c r="BH2339" s="63">
        <f t="shared" si="563"/>
        <v>9.7894726175737006</v>
      </c>
      <c r="BI2339" s="63">
        <f t="shared" si="563"/>
        <v>9.7705253791329838</v>
      </c>
      <c r="BJ2339" s="63">
        <f t="shared" si="563"/>
        <v>9.8039400735741484</v>
      </c>
      <c r="BK2339" s="63">
        <f t="shared" si="563"/>
        <v>9.7452814473518927</v>
      </c>
      <c r="BL2339" s="63">
        <f t="shared" si="563"/>
        <v>9.8491703599934741</v>
      </c>
      <c r="BM2339" s="63">
        <f t="shared" si="563"/>
        <v>9.6676216473938421</v>
      </c>
      <c r="BN2339" s="63">
        <f t="shared" si="555"/>
        <v>9.9950024885659339</v>
      </c>
      <c r="BO2339" s="63"/>
      <c r="BP2339" s="63"/>
    </row>
    <row r="2340" spans="27:68" x14ac:dyDescent="0.2">
      <c r="AA2340" s="217">
        <f t="shared" si="534"/>
        <v>-8.7334910939675485E-3</v>
      </c>
      <c r="AB2340" s="218">
        <f t="shared" si="535"/>
        <v>8.7334910939675485E-3</v>
      </c>
      <c r="AC2340" s="218">
        <f t="shared" si="536"/>
        <v>0</v>
      </c>
      <c r="AD2340" s="219">
        <f t="shared" si="537"/>
        <v>0</v>
      </c>
      <c r="AH2340" s="15">
        <f t="shared" si="538"/>
        <v>-2.9058447674383151E-2</v>
      </c>
      <c r="AI2340" s="15">
        <f t="shared" si="539"/>
        <v>0.86784475089518831</v>
      </c>
      <c r="AJ2340" s="15">
        <f t="shared" si="540"/>
        <v>-0.34557801426238927</v>
      </c>
      <c r="AK2340" s="15">
        <f t="shared" si="541"/>
        <v>-0.57281307343954613</v>
      </c>
      <c r="AL2340" s="15">
        <f t="shared" si="542"/>
        <v>-1.797541498954438</v>
      </c>
      <c r="AM2340" s="15">
        <f t="shared" si="543"/>
        <v>-1.2569818375265711</v>
      </c>
      <c r="AN2340" s="63">
        <f t="shared" si="562"/>
        <v>11.427189962028823</v>
      </c>
      <c r="AO2340" s="63">
        <f t="shared" si="562"/>
        <v>11.427367754312771</v>
      </c>
      <c r="AP2340" s="63">
        <f t="shared" si="562"/>
        <v>11.428089863368749</v>
      </c>
      <c r="AQ2340" s="63">
        <f t="shared" si="562"/>
        <v>11.431011199874796</v>
      </c>
      <c r="AR2340" s="63">
        <f t="shared" si="562"/>
        <v>11.442647265439536</v>
      </c>
      <c r="AS2340" s="63">
        <f t="shared" si="562"/>
        <v>11.486445582434989</v>
      </c>
      <c r="AT2340" s="63">
        <f t="shared" si="562"/>
        <v>11.626608381821566</v>
      </c>
      <c r="AU2340" s="63">
        <f t="shared" si="544"/>
        <v>11.961094544128683</v>
      </c>
      <c r="AV2340" s="217">
        <f t="shared" si="545"/>
        <v>-1.1469132254240177E-2</v>
      </c>
      <c r="AW2340" s="218">
        <f t="shared" si="546"/>
        <v>-9999</v>
      </c>
      <c r="AX2340" s="219">
        <f t="shared" si="547"/>
        <v>0</v>
      </c>
      <c r="AY2340" s="218">
        <f t="shared" si="548"/>
        <v>-9999</v>
      </c>
      <c r="AZ2340" s="63"/>
      <c r="BA2340" s="15">
        <f t="shared" si="549"/>
        <v>-2.7356411602726298E-3</v>
      </c>
      <c r="BB2340" s="15">
        <f t="shared" si="550"/>
        <v>0.4029668420013125</v>
      </c>
      <c r="BC2340" s="15">
        <f t="shared" si="551"/>
        <v>-0.61751157847624083</v>
      </c>
      <c r="BD2340" s="15">
        <f t="shared" si="552"/>
        <v>-0.10652366954492806</v>
      </c>
      <c r="BE2340" s="15">
        <f t="shared" si="553"/>
        <v>-2.965028905258007</v>
      </c>
      <c r="BF2340" s="15">
        <f t="shared" si="554"/>
        <v>-11.297910949131783</v>
      </c>
      <c r="BG2340" s="63">
        <f t="shared" si="563"/>
        <v>9.7786993762034928</v>
      </c>
      <c r="BH2340" s="63">
        <f t="shared" si="563"/>
        <v>9.7894726175737006</v>
      </c>
      <c r="BI2340" s="63">
        <f t="shared" si="563"/>
        <v>9.7705253791329838</v>
      </c>
      <c r="BJ2340" s="63">
        <f t="shared" si="563"/>
        <v>9.8039400735741484</v>
      </c>
      <c r="BK2340" s="63">
        <f t="shared" si="563"/>
        <v>9.7452814473518927</v>
      </c>
      <c r="BL2340" s="63">
        <f t="shared" si="563"/>
        <v>9.8491703599934741</v>
      </c>
      <c r="BM2340" s="63">
        <f t="shared" si="563"/>
        <v>9.6676216473938421</v>
      </c>
      <c r="BN2340" s="63">
        <f t="shared" si="555"/>
        <v>9.9950024885659339</v>
      </c>
      <c r="BO2340" s="63"/>
      <c r="BP2340" s="63"/>
    </row>
    <row r="2341" spans="27:68" x14ac:dyDescent="0.2">
      <c r="AA2341" s="217">
        <f t="shared" si="534"/>
        <v>-8.7334910939675485E-3</v>
      </c>
      <c r="AB2341" s="218">
        <f t="shared" si="535"/>
        <v>8.7334910939675485E-3</v>
      </c>
      <c r="AC2341" s="218">
        <f t="shared" si="536"/>
        <v>0</v>
      </c>
      <c r="AD2341" s="219">
        <f t="shared" si="537"/>
        <v>0</v>
      </c>
      <c r="AH2341" s="15">
        <f t="shared" si="538"/>
        <v>-2.9058447674383151E-2</v>
      </c>
      <c r="AI2341" s="15">
        <f t="shared" si="539"/>
        <v>0.86784475089518831</v>
      </c>
      <c r="AJ2341" s="15">
        <f t="shared" si="540"/>
        <v>-0.34557801426238927</v>
      </c>
      <c r="AK2341" s="15">
        <f t="shared" si="541"/>
        <v>-0.57281307343954613</v>
      </c>
      <c r="AL2341" s="15">
        <f t="shared" si="542"/>
        <v>-1.797541498954438</v>
      </c>
      <c r="AM2341" s="15">
        <f t="shared" si="543"/>
        <v>-1.2569818375265711</v>
      </c>
      <c r="AN2341" s="63">
        <f t="shared" ref="AN2341:AT2350" si="564">$AU2341+$AB$7*SIN(AO2341)</f>
        <v>11.427189962028823</v>
      </c>
      <c r="AO2341" s="63">
        <f t="shared" si="564"/>
        <v>11.427367754312771</v>
      </c>
      <c r="AP2341" s="63">
        <f t="shared" si="564"/>
        <v>11.428089863368749</v>
      </c>
      <c r="AQ2341" s="63">
        <f t="shared" si="564"/>
        <v>11.431011199874796</v>
      </c>
      <c r="AR2341" s="63">
        <f t="shared" si="564"/>
        <v>11.442647265439536</v>
      </c>
      <c r="AS2341" s="63">
        <f t="shared" si="564"/>
        <v>11.486445582434989</v>
      </c>
      <c r="AT2341" s="63">
        <f t="shared" si="564"/>
        <v>11.626608381821566</v>
      </c>
      <c r="AU2341" s="63">
        <f t="shared" si="544"/>
        <v>11.961094544128683</v>
      </c>
      <c r="AV2341" s="217">
        <f t="shared" si="545"/>
        <v>-1.1469132254240177E-2</v>
      </c>
      <c r="AW2341" s="218">
        <f t="shared" si="546"/>
        <v>-9999</v>
      </c>
      <c r="AX2341" s="219">
        <f t="shared" si="547"/>
        <v>0</v>
      </c>
      <c r="AY2341" s="218">
        <f t="shared" si="548"/>
        <v>-9999</v>
      </c>
      <c r="AZ2341" s="63"/>
      <c r="BA2341" s="15">
        <f t="shared" si="549"/>
        <v>-2.7356411602726298E-3</v>
      </c>
      <c r="BB2341" s="15">
        <f t="shared" si="550"/>
        <v>0.4029668420013125</v>
      </c>
      <c r="BC2341" s="15">
        <f t="shared" si="551"/>
        <v>-0.61751157847624083</v>
      </c>
      <c r="BD2341" s="15">
        <f t="shared" si="552"/>
        <v>-0.10652366954492806</v>
      </c>
      <c r="BE2341" s="15">
        <f t="shared" si="553"/>
        <v>-2.965028905258007</v>
      </c>
      <c r="BF2341" s="15">
        <f t="shared" si="554"/>
        <v>-11.297910949131783</v>
      </c>
      <c r="BG2341" s="63">
        <f t="shared" ref="BG2341:BM2350" si="565">$BN2341+$BB$7*SIN(BH2341)</f>
        <v>9.7786993762034928</v>
      </c>
      <c r="BH2341" s="63">
        <f t="shared" si="565"/>
        <v>9.7894726175737006</v>
      </c>
      <c r="BI2341" s="63">
        <f t="shared" si="565"/>
        <v>9.7705253791329838</v>
      </c>
      <c r="BJ2341" s="63">
        <f t="shared" si="565"/>
        <v>9.8039400735741484</v>
      </c>
      <c r="BK2341" s="63">
        <f t="shared" si="565"/>
        <v>9.7452814473518927</v>
      </c>
      <c r="BL2341" s="63">
        <f t="shared" si="565"/>
        <v>9.8491703599934741</v>
      </c>
      <c r="BM2341" s="63">
        <f t="shared" si="565"/>
        <v>9.6676216473938421</v>
      </c>
      <c r="BN2341" s="63">
        <f t="shared" si="555"/>
        <v>9.9950024885659339</v>
      </c>
      <c r="BO2341" s="63"/>
      <c r="BP2341" s="63"/>
    </row>
    <row r="2342" spans="27:68" x14ac:dyDescent="0.2">
      <c r="AA2342" s="217">
        <f t="shared" si="534"/>
        <v>-8.7334910939675485E-3</v>
      </c>
      <c r="AB2342" s="218">
        <f t="shared" si="535"/>
        <v>8.7334910939675485E-3</v>
      </c>
      <c r="AC2342" s="218">
        <f t="shared" si="536"/>
        <v>0</v>
      </c>
      <c r="AD2342" s="219">
        <f t="shared" si="537"/>
        <v>0</v>
      </c>
      <c r="AH2342" s="15">
        <f t="shared" si="538"/>
        <v>-2.9058447674383151E-2</v>
      </c>
      <c r="AI2342" s="15">
        <f t="shared" si="539"/>
        <v>0.86784475089518831</v>
      </c>
      <c r="AJ2342" s="15">
        <f t="shared" si="540"/>
        <v>-0.34557801426238927</v>
      </c>
      <c r="AK2342" s="15">
        <f t="shared" si="541"/>
        <v>-0.57281307343954613</v>
      </c>
      <c r="AL2342" s="15">
        <f t="shared" si="542"/>
        <v>-1.797541498954438</v>
      </c>
      <c r="AM2342" s="15">
        <f t="shared" si="543"/>
        <v>-1.2569818375265711</v>
      </c>
      <c r="AN2342" s="63">
        <f t="shared" si="564"/>
        <v>11.427189962028823</v>
      </c>
      <c r="AO2342" s="63">
        <f t="shared" si="564"/>
        <v>11.427367754312771</v>
      </c>
      <c r="AP2342" s="63">
        <f t="shared" si="564"/>
        <v>11.428089863368749</v>
      </c>
      <c r="AQ2342" s="63">
        <f t="shared" si="564"/>
        <v>11.431011199874796</v>
      </c>
      <c r="AR2342" s="63">
        <f t="shared" si="564"/>
        <v>11.442647265439536</v>
      </c>
      <c r="AS2342" s="63">
        <f t="shared" si="564"/>
        <v>11.486445582434989</v>
      </c>
      <c r="AT2342" s="63">
        <f t="shared" si="564"/>
        <v>11.626608381821566</v>
      </c>
      <c r="AU2342" s="63">
        <f t="shared" si="544"/>
        <v>11.961094544128683</v>
      </c>
      <c r="AV2342" s="217">
        <f t="shared" si="545"/>
        <v>-1.1469132254240177E-2</v>
      </c>
      <c r="AW2342" s="218">
        <f t="shared" si="546"/>
        <v>-9999</v>
      </c>
      <c r="AX2342" s="219">
        <f t="shared" si="547"/>
        <v>0</v>
      </c>
      <c r="AY2342" s="218">
        <f t="shared" si="548"/>
        <v>-9999</v>
      </c>
      <c r="AZ2342" s="63"/>
      <c r="BA2342" s="15">
        <f t="shared" si="549"/>
        <v>-2.7356411602726298E-3</v>
      </c>
      <c r="BB2342" s="15">
        <f t="shared" si="550"/>
        <v>0.4029668420013125</v>
      </c>
      <c r="BC2342" s="15">
        <f t="shared" si="551"/>
        <v>-0.61751157847624083</v>
      </c>
      <c r="BD2342" s="15">
        <f t="shared" si="552"/>
        <v>-0.10652366954492806</v>
      </c>
      <c r="BE2342" s="15">
        <f t="shared" si="553"/>
        <v>-2.965028905258007</v>
      </c>
      <c r="BF2342" s="15">
        <f t="shared" si="554"/>
        <v>-11.297910949131783</v>
      </c>
      <c r="BG2342" s="63">
        <f t="shared" si="565"/>
        <v>9.7786993762034928</v>
      </c>
      <c r="BH2342" s="63">
        <f t="shared" si="565"/>
        <v>9.7894726175737006</v>
      </c>
      <c r="BI2342" s="63">
        <f t="shared" si="565"/>
        <v>9.7705253791329838</v>
      </c>
      <c r="BJ2342" s="63">
        <f t="shared" si="565"/>
        <v>9.8039400735741484</v>
      </c>
      <c r="BK2342" s="63">
        <f t="shared" si="565"/>
        <v>9.7452814473518927</v>
      </c>
      <c r="BL2342" s="63">
        <f t="shared" si="565"/>
        <v>9.8491703599934741</v>
      </c>
      <c r="BM2342" s="63">
        <f t="shared" si="565"/>
        <v>9.6676216473938421</v>
      </c>
      <c r="BN2342" s="63">
        <f t="shared" si="555"/>
        <v>9.9950024885659339</v>
      </c>
      <c r="BO2342" s="63"/>
      <c r="BP2342" s="63"/>
    </row>
    <row r="2343" spans="27:68" x14ac:dyDescent="0.2">
      <c r="AA2343" s="217">
        <f t="shared" si="534"/>
        <v>-8.7334910939675485E-3</v>
      </c>
      <c r="AB2343" s="218">
        <f t="shared" si="535"/>
        <v>8.7334910939675485E-3</v>
      </c>
      <c r="AC2343" s="218">
        <f t="shared" si="536"/>
        <v>0</v>
      </c>
      <c r="AD2343" s="219">
        <f t="shared" si="537"/>
        <v>0</v>
      </c>
      <c r="AH2343" s="15">
        <f t="shared" si="538"/>
        <v>-2.9058447674383151E-2</v>
      </c>
      <c r="AI2343" s="15">
        <f t="shared" si="539"/>
        <v>0.86784475089518831</v>
      </c>
      <c r="AJ2343" s="15">
        <f t="shared" si="540"/>
        <v>-0.34557801426238927</v>
      </c>
      <c r="AK2343" s="15">
        <f t="shared" si="541"/>
        <v>-0.57281307343954613</v>
      </c>
      <c r="AL2343" s="15">
        <f t="shared" si="542"/>
        <v>-1.797541498954438</v>
      </c>
      <c r="AM2343" s="15">
        <f t="shared" si="543"/>
        <v>-1.2569818375265711</v>
      </c>
      <c r="AN2343" s="63">
        <f t="shared" si="564"/>
        <v>11.427189962028823</v>
      </c>
      <c r="AO2343" s="63">
        <f t="shared" si="564"/>
        <v>11.427367754312771</v>
      </c>
      <c r="AP2343" s="63">
        <f t="shared" si="564"/>
        <v>11.428089863368749</v>
      </c>
      <c r="AQ2343" s="63">
        <f t="shared" si="564"/>
        <v>11.431011199874796</v>
      </c>
      <c r="AR2343" s="63">
        <f t="shared" si="564"/>
        <v>11.442647265439536</v>
      </c>
      <c r="AS2343" s="63">
        <f t="shared" si="564"/>
        <v>11.486445582434989</v>
      </c>
      <c r="AT2343" s="63">
        <f t="shared" si="564"/>
        <v>11.626608381821566</v>
      </c>
      <c r="AU2343" s="63">
        <f t="shared" si="544"/>
        <v>11.961094544128683</v>
      </c>
      <c r="AV2343" s="217">
        <f t="shared" si="545"/>
        <v>-1.1469132254240177E-2</v>
      </c>
      <c r="AW2343" s="218">
        <f t="shared" si="546"/>
        <v>-9999</v>
      </c>
      <c r="AX2343" s="219">
        <f t="shared" si="547"/>
        <v>0</v>
      </c>
      <c r="AY2343" s="218">
        <f t="shared" si="548"/>
        <v>-9999</v>
      </c>
      <c r="AZ2343" s="63"/>
      <c r="BA2343" s="15">
        <f t="shared" si="549"/>
        <v>-2.7356411602726298E-3</v>
      </c>
      <c r="BB2343" s="15">
        <f t="shared" si="550"/>
        <v>0.4029668420013125</v>
      </c>
      <c r="BC2343" s="15">
        <f t="shared" si="551"/>
        <v>-0.61751157847624083</v>
      </c>
      <c r="BD2343" s="15">
        <f t="shared" si="552"/>
        <v>-0.10652366954492806</v>
      </c>
      <c r="BE2343" s="15">
        <f t="shared" si="553"/>
        <v>-2.965028905258007</v>
      </c>
      <c r="BF2343" s="15">
        <f t="shared" si="554"/>
        <v>-11.297910949131783</v>
      </c>
      <c r="BG2343" s="63">
        <f t="shared" si="565"/>
        <v>9.7786993762034928</v>
      </c>
      <c r="BH2343" s="63">
        <f t="shared" si="565"/>
        <v>9.7894726175737006</v>
      </c>
      <c r="BI2343" s="63">
        <f t="shared" si="565"/>
        <v>9.7705253791329838</v>
      </c>
      <c r="BJ2343" s="63">
        <f t="shared" si="565"/>
        <v>9.8039400735741484</v>
      </c>
      <c r="BK2343" s="63">
        <f t="shared" si="565"/>
        <v>9.7452814473518927</v>
      </c>
      <c r="BL2343" s="63">
        <f t="shared" si="565"/>
        <v>9.8491703599934741</v>
      </c>
      <c r="BM2343" s="63">
        <f t="shared" si="565"/>
        <v>9.6676216473938421</v>
      </c>
      <c r="BN2343" s="63">
        <f t="shared" si="555"/>
        <v>9.9950024885659339</v>
      </c>
      <c r="BO2343" s="63"/>
      <c r="BP2343" s="63"/>
    </row>
    <row r="2344" spans="27:68" x14ac:dyDescent="0.2">
      <c r="AA2344" s="217">
        <f t="shared" si="534"/>
        <v>-8.7334910939675485E-3</v>
      </c>
      <c r="AB2344" s="218">
        <f t="shared" si="535"/>
        <v>8.7334910939675485E-3</v>
      </c>
      <c r="AC2344" s="218">
        <f t="shared" si="536"/>
        <v>0</v>
      </c>
      <c r="AD2344" s="219">
        <f t="shared" si="537"/>
        <v>0</v>
      </c>
      <c r="AH2344" s="15">
        <f t="shared" si="538"/>
        <v>-2.9058447674383151E-2</v>
      </c>
      <c r="AI2344" s="15">
        <f t="shared" si="539"/>
        <v>0.86784475089518831</v>
      </c>
      <c r="AJ2344" s="15">
        <f t="shared" si="540"/>
        <v>-0.34557801426238927</v>
      </c>
      <c r="AK2344" s="15">
        <f t="shared" si="541"/>
        <v>-0.57281307343954613</v>
      </c>
      <c r="AL2344" s="15">
        <f t="shared" si="542"/>
        <v>-1.797541498954438</v>
      </c>
      <c r="AM2344" s="15">
        <f t="shared" si="543"/>
        <v>-1.2569818375265711</v>
      </c>
      <c r="AN2344" s="63">
        <f t="shared" si="564"/>
        <v>11.427189962028823</v>
      </c>
      <c r="AO2344" s="63">
        <f t="shared" si="564"/>
        <v>11.427367754312771</v>
      </c>
      <c r="AP2344" s="63">
        <f t="shared" si="564"/>
        <v>11.428089863368749</v>
      </c>
      <c r="AQ2344" s="63">
        <f t="shared" si="564"/>
        <v>11.431011199874796</v>
      </c>
      <c r="AR2344" s="63">
        <f t="shared" si="564"/>
        <v>11.442647265439536</v>
      </c>
      <c r="AS2344" s="63">
        <f t="shared" si="564"/>
        <v>11.486445582434989</v>
      </c>
      <c r="AT2344" s="63">
        <f t="shared" si="564"/>
        <v>11.626608381821566</v>
      </c>
      <c r="AU2344" s="63">
        <f t="shared" si="544"/>
        <v>11.961094544128683</v>
      </c>
      <c r="AV2344" s="217">
        <f t="shared" si="545"/>
        <v>-1.1469132254240177E-2</v>
      </c>
      <c r="AW2344" s="218">
        <f t="shared" si="546"/>
        <v>-9999</v>
      </c>
      <c r="AX2344" s="219">
        <f t="shared" si="547"/>
        <v>0</v>
      </c>
      <c r="AY2344" s="218">
        <f t="shared" si="548"/>
        <v>-9999</v>
      </c>
      <c r="AZ2344" s="63"/>
      <c r="BA2344" s="15">
        <f t="shared" si="549"/>
        <v>-2.7356411602726298E-3</v>
      </c>
      <c r="BB2344" s="15">
        <f t="shared" si="550"/>
        <v>0.4029668420013125</v>
      </c>
      <c r="BC2344" s="15">
        <f t="shared" si="551"/>
        <v>-0.61751157847624083</v>
      </c>
      <c r="BD2344" s="15">
        <f t="shared" si="552"/>
        <v>-0.10652366954492806</v>
      </c>
      <c r="BE2344" s="15">
        <f t="shared" si="553"/>
        <v>-2.965028905258007</v>
      </c>
      <c r="BF2344" s="15">
        <f t="shared" si="554"/>
        <v>-11.297910949131783</v>
      </c>
      <c r="BG2344" s="63">
        <f t="shared" si="565"/>
        <v>9.7786993762034928</v>
      </c>
      <c r="BH2344" s="63">
        <f t="shared" si="565"/>
        <v>9.7894726175737006</v>
      </c>
      <c r="BI2344" s="63">
        <f t="shared" si="565"/>
        <v>9.7705253791329838</v>
      </c>
      <c r="BJ2344" s="63">
        <f t="shared" si="565"/>
        <v>9.8039400735741484</v>
      </c>
      <c r="BK2344" s="63">
        <f t="shared" si="565"/>
        <v>9.7452814473518927</v>
      </c>
      <c r="BL2344" s="63">
        <f t="shared" si="565"/>
        <v>9.8491703599934741</v>
      </c>
      <c r="BM2344" s="63">
        <f t="shared" si="565"/>
        <v>9.6676216473938421</v>
      </c>
      <c r="BN2344" s="63">
        <f t="shared" si="555"/>
        <v>9.9950024885659339</v>
      </c>
      <c r="BO2344" s="63"/>
      <c r="BP2344" s="63"/>
    </row>
    <row r="2345" spans="27:68" x14ac:dyDescent="0.2">
      <c r="AA2345" s="217">
        <f t="shared" si="534"/>
        <v>-8.7334910939675485E-3</v>
      </c>
      <c r="AB2345" s="218">
        <f t="shared" si="535"/>
        <v>8.7334910939675485E-3</v>
      </c>
      <c r="AC2345" s="218">
        <f t="shared" si="536"/>
        <v>0</v>
      </c>
      <c r="AD2345" s="219">
        <f t="shared" si="537"/>
        <v>0</v>
      </c>
      <c r="AH2345" s="15">
        <f t="shared" si="538"/>
        <v>-2.9058447674383151E-2</v>
      </c>
      <c r="AI2345" s="15">
        <f t="shared" si="539"/>
        <v>0.86784475089518831</v>
      </c>
      <c r="AJ2345" s="15">
        <f t="shared" si="540"/>
        <v>-0.34557801426238927</v>
      </c>
      <c r="AK2345" s="15">
        <f t="shared" si="541"/>
        <v>-0.57281307343954613</v>
      </c>
      <c r="AL2345" s="15">
        <f t="shared" si="542"/>
        <v>-1.797541498954438</v>
      </c>
      <c r="AM2345" s="15">
        <f t="shared" si="543"/>
        <v>-1.2569818375265711</v>
      </c>
      <c r="AN2345" s="63">
        <f t="shared" si="564"/>
        <v>11.427189962028823</v>
      </c>
      <c r="AO2345" s="63">
        <f t="shared" si="564"/>
        <v>11.427367754312771</v>
      </c>
      <c r="AP2345" s="63">
        <f t="shared" si="564"/>
        <v>11.428089863368749</v>
      </c>
      <c r="AQ2345" s="63">
        <f t="shared" si="564"/>
        <v>11.431011199874796</v>
      </c>
      <c r="AR2345" s="63">
        <f t="shared" si="564"/>
        <v>11.442647265439536</v>
      </c>
      <c r="AS2345" s="63">
        <f t="shared" si="564"/>
        <v>11.486445582434989</v>
      </c>
      <c r="AT2345" s="63">
        <f t="shared" si="564"/>
        <v>11.626608381821566</v>
      </c>
      <c r="AU2345" s="63">
        <f t="shared" si="544"/>
        <v>11.961094544128683</v>
      </c>
      <c r="AV2345" s="217">
        <f t="shared" si="545"/>
        <v>-1.1469132254240177E-2</v>
      </c>
      <c r="AW2345" s="218">
        <f t="shared" si="546"/>
        <v>-9999</v>
      </c>
      <c r="AX2345" s="219">
        <f t="shared" si="547"/>
        <v>0</v>
      </c>
      <c r="AY2345" s="218">
        <f t="shared" si="548"/>
        <v>-9999</v>
      </c>
      <c r="AZ2345" s="63"/>
      <c r="BA2345" s="15">
        <f t="shared" si="549"/>
        <v>-2.7356411602726298E-3</v>
      </c>
      <c r="BB2345" s="15">
        <f t="shared" si="550"/>
        <v>0.4029668420013125</v>
      </c>
      <c r="BC2345" s="15">
        <f t="shared" si="551"/>
        <v>-0.61751157847624083</v>
      </c>
      <c r="BD2345" s="15">
        <f t="shared" si="552"/>
        <v>-0.10652366954492806</v>
      </c>
      <c r="BE2345" s="15">
        <f t="shared" si="553"/>
        <v>-2.965028905258007</v>
      </c>
      <c r="BF2345" s="15">
        <f t="shared" si="554"/>
        <v>-11.297910949131783</v>
      </c>
      <c r="BG2345" s="63">
        <f t="shared" si="565"/>
        <v>9.7786993762034928</v>
      </c>
      <c r="BH2345" s="63">
        <f t="shared" si="565"/>
        <v>9.7894726175737006</v>
      </c>
      <c r="BI2345" s="63">
        <f t="shared" si="565"/>
        <v>9.7705253791329838</v>
      </c>
      <c r="BJ2345" s="63">
        <f t="shared" si="565"/>
        <v>9.8039400735741484</v>
      </c>
      <c r="BK2345" s="63">
        <f t="shared" si="565"/>
        <v>9.7452814473518927</v>
      </c>
      <c r="BL2345" s="63">
        <f t="shared" si="565"/>
        <v>9.8491703599934741</v>
      </c>
      <c r="BM2345" s="63">
        <f t="shared" si="565"/>
        <v>9.6676216473938421</v>
      </c>
      <c r="BN2345" s="63">
        <f t="shared" si="555"/>
        <v>9.9950024885659339</v>
      </c>
      <c r="BO2345" s="63"/>
      <c r="BP2345" s="63"/>
    </row>
    <row r="2346" spans="27:68" x14ac:dyDescent="0.2">
      <c r="AA2346" s="217">
        <f t="shared" si="534"/>
        <v>-8.7334910939675485E-3</v>
      </c>
      <c r="AB2346" s="218">
        <f t="shared" si="535"/>
        <v>8.7334910939675485E-3</v>
      </c>
      <c r="AC2346" s="218">
        <f t="shared" si="536"/>
        <v>0</v>
      </c>
      <c r="AD2346" s="219">
        <f t="shared" si="537"/>
        <v>0</v>
      </c>
      <c r="AH2346" s="15">
        <f t="shared" si="538"/>
        <v>-2.9058447674383151E-2</v>
      </c>
      <c r="AI2346" s="15">
        <f t="shared" si="539"/>
        <v>0.86784475089518831</v>
      </c>
      <c r="AJ2346" s="15">
        <f t="shared" si="540"/>
        <v>-0.34557801426238927</v>
      </c>
      <c r="AK2346" s="15">
        <f t="shared" si="541"/>
        <v>-0.57281307343954613</v>
      </c>
      <c r="AL2346" s="15">
        <f t="shared" si="542"/>
        <v>-1.797541498954438</v>
      </c>
      <c r="AM2346" s="15">
        <f t="shared" si="543"/>
        <v>-1.2569818375265711</v>
      </c>
      <c r="AN2346" s="63">
        <f t="shared" si="564"/>
        <v>11.427189962028823</v>
      </c>
      <c r="AO2346" s="63">
        <f t="shared" si="564"/>
        <v>11.427367754312771</v>
      </c>
      <c r="AP2346" s="63">
        <f t="shared" si="564"/>
        <v>11.428089863368749</v>
      </c>
      <c r="AQ2346" s="63">
        <f t="shared" si="564"/>
        <v>11.431011199874796</v>
      </c>
      <c r="AR2346" s="63">
        <f t="shared" si="564"/>
        <v>11.442647265439536</v>
      </c>
      <c r="AS2346" s="63">
        <f t="shared" si="564"/>
        <v>11.486445582434989</v>
      </c>
      <c r="AT2346" s="63">
        <f t="shared" si="564"/>
        <v>11.626608381821566</v>
      </c>
      <c r="AU2346" s="63">
        <f t="shared" si="544"/>
        <v>11.961094544128683</v>
      </c>
      <c r="AV2346" s="217">
        <f t="shared" si="545"/>
        <v>-1.1469132254240177E-2</v>
      </c>
      <c r="AW2346" s="218">
        <f t="shared" si="546"/>
        <v>-9999</v>
      </c>
      <c r="AX2346" s="219">
        <f t="shared" si="547"/>
        <v>0</v>
      </c>
      <c r="AY2346" s="218">
        <f t="shared" si="548"/>
        <v>-9999</v>
      </c>
      <c r="AZ2346" s="63"/>
      <c r="BA2346" s="15">
        <f t="shared" si="549"/>
        <v>-2.7356411602726298E-3</v>
      </c>
      <c r="BB2346" s="15">
        <f t="shared" si="550"/>
        <v>0.4029668420013125</v>
      </c>
      <c r="BC2346" s="15">
        <f t="shared" si="551"/>
        <v>-0.61751157847624083</v>
      </c>
      <c r="BD2346" s="15">
        <f t="shared" si="552"/>
        <v>-0.10652366954492806</v>
      </c>
      <c r="BE2346" s="15">
        <f t="shared" si="553"/>
        <v>-2.965028905258007</v>
      </c>
      <c r="BF2346" s="15">
        <f t="shared" si="554"/>
        <v>-11.297910949131783</v>
      </c>
      <c r="BG2346" s="63">
        <f t="shared" si="565"/>
        <v>9.7786993762034928</v>
      </c>
      <c r="BH2346" s="63">
        <f t="shared" si="565"/>
        <v>9.7894726175737006</v>
      </c>
      <c r="BI2346" s="63">
        <f t="shared" si="565"/>
        <v>9.7705253791329838</v>
      </c>
      <c r="BJ2346" s="63">
        <f t="shared" si="565"/>
        <v>9.8039400735741484</v>
      </c>
      <c r="BK2346" s="63">
        <f t="shared" si="565"/>
        <v>9.7452814473518927</v>
      </c>
      <c r="BL2346" s="63">
        <f t="shared" si="565"/>
        <v>9.8491703599934741</v>
      </c>
      <c r="BM2346" s="63">
        <f t="shared" si="565"/>
        <v>9.6676216473938421</v>
      </c>
      <c r="BN2346" s="63">
        <f t="shared" si="555"/>
        <v>9.9950024885659339</v>
      </c>
      <c r="BO2346" s="63"/>
      <c r="BP2346" s="63"/>
    </row>
    <row r="2347" spans="27:68" x14ac:dyDescent="0.2">
      <c r="AA2347" s="217">
        <f t="shared" si="534"/>
        <v>-8.7334910939675485E-3</v>
      </c>
      <c r="AB2347" s="218">
        <f t="shared" si="535"/>
        <v>8.7334910939675485E-3</v>
      </c>
      <c r="AC2347" s="218">
        <f t="shared" si="536"/>
        <v>0</v>
      </c>
      <c r="AD2347" s="219">
        <f t="shared" si="537"/>
        <v>0</v>
      </c>
      <c r="AH2347" s="15">
        <f t="shared" si="538"/>
        <v>-2.9058447674383151E-2</v>
      </c>
      <c r="AI2347" s="15">
        <f t="shared" si="539"/>
        <v>0.86784475089518831</v>
      </c>
      <c r="AJ2347" s="15">
        <f t="shared" si="540"/>
        <v>-0.34557801426238927</v>
      </c>
      <c r="AK2347" s="15">
        <f t="shared" si="541"/>
        <v>-0.57281307343954613</v>
      </c>
      <c r="AL2347" s="15">
        <f t="shared" si="542"/>
        <v>-1.797541498954438</v>
      </c>
      <c r="AM2347" s="15">
        <f t="shared" si="543"/>
        <v>-1.2569818375265711</v>
      </c>
      <c r="AN2347" s="63">
        <f t="shared" si="564"/>
        <v>11.427189962028823</v>
      </c>
      <c r="AO2347" s="63">
        <f t="shared" si="564"/>
        <v>11.427367754312771</v>
      </c>
      <c r="AP2347" s="63">
        <f t="shared" si="564"/>
        <v>11.428089863368749</v>
      </c>
      <c r="AQ2347" s="63">
        <f t="shared" si="564"/>
        <v>11.431011199874796</v>
      </c>
      <c r="AR2347" s="63">
        <f t="shared" si="564"/>
        <v>11.442647265439536</v>
      </c>
      <c r="AS2347" s="63">
        <f t="shared" si="564"/>
        <v>11.486445582434989</v>
      </c>
      <c r="AT2347" s="63">
        <f t="shared" si="564"/>
        <v>11.626608381821566</v>
      </c>
      <c r="AU2347" s="63">
        <f t="shared" si="544"/>
        <v>11.961094544128683</v>
      </c>
      <c r="AV2347" s="217">
        <f t="shared" si="545"/>
        <v>-1.1469132254240177E-2</v>
      </c>
      <c r="AW2347" s="218">
        <f t="shared" si="546"/>
        <v>-9999</v>
      </c>
      <c r="AX2347" s="219">
        <f t="shared" si="547"/>
        <v>0</v>
      </c>
      <c r="AY2347" s="218">
        <f t="shared" si="548"/>
        <v>-9999</v>
      </c>
      <c r="AZ2347" s="63"/>
      <c r="BA2347" s="15">
        <f t="shared" si="549"/>
        <v>-2.7356411602726298E-3</v>
      </c>
      <c r="BB2347" s="15">
        <f t="shared" si="550"/>
        <v>0.4029668420013125</v>
      </c>
      <c r="BC2347" s="15">
        <f t="shared" si="551"/>
        <v>-0.61751157847624083</v>
      </c>
      <c r="BD2347" s="15">
        <f t="shared" si="552"/>
        <v>-0.10652366954492806</v>
      </c>
      <c r="BE2347" s="15">
        <f t="shared" si="553"/>
        <v>-2.965028905258007</v>
      </c>
      <c r="BF2347" s="15">
        <f t="shared" si="554"/>
        <v>-11.297910949131783</v>
      </c>
      <c r="BG2347" s="63">
        <f t="shared" si="565"/>
        <v>9.7786993762034928</v>
      </c>
      <c r="BH2347" s="63">
        <f t="shared" si="565"/>
        <v>9.7894726175737006</v>
      </c>
      <c r="BI2347" s="63">
        <f t="shared" si="565"/>
        <v>9.7705253791329838</v>
      </c>
      <c r="BJ2347" s="63">
        <f t="shared" si="565"/>
        <v>9.8039400735741484</v>
      </c>
      <c r="BK2347" s="63">
        <f t="shared" si="565"/>
        <v>9.7452814473518927</v>
      </c>
      <c r="BL2347" s="63">
        <f t="shared" si="565"/>
        <v>9.8491703599934741</v>
      </c>
      <c r="BM2347" s="63">
        <f t="shared" si="565"/>
        <v>9.6676216473938421</v>
      </c>
      <c r="BN2347" s="63">
        <f t="shared" si="555"/>
        <v>9.9950024885659339</v>
      </c>
      <c r="BO2347" s="63"/>
      <c r="BP2347" s="63"/>
    </row>
    <row r="2348" spans="27:68" x14ac:dyDescent="0.2">
      <c r="AA2348" s="217">
        <f t="shared" si="534"/>
        <v>-8.7334910939675485E-3</v>
      </c>
      <c r="AB2348" s="218">
        <f t="shared" si="535"/>
        <v>8.7334910939675485E-3</v>
      </c>
      <c r="AC2348" s="218">
        <f t="shared" si="536"/>
        <v>0</v>
      </c>
      <c r="AD2348" s="219">
        <f t="shared" si="537"/>
        <v>0</v>
      </c>
      <c r="AH2348" s="15">
        <f t="shared" si="538"/>
        <v>-2.9058447674383151E-2</v>
      </c>
      <c r="AI2348" s="15">
        <f t="shared" si="539"/>
        <v>0.86784475089518831</v>
      </c>
      <c r="AJ2348" s="15">
        <f t="shared" si="540"/>
        <v>-0.34557801426238927</v>
      </c>
      <c r="AK2348" s="15">
        <f t="shared" si="541"/>
        <v>-0.57281307343954613</v>
      </c>
      <c r="AL2348" s="15">
        <f t="shared" si="542"/>
        <v>-1.797541498954438</v>
      </c>
      <c r="AM2348" s="15">
        <f t="shared" si="543"/>
        <v>-1.2569818375265711</v>
      </c>
      <c r="AN2348" s="63">
        <f t="shared" si="564"/>
        <v>11.427189962028823</v>
      </c>
      <c r="AO2348" s="63">
        <f t="shared" si="564"/>
        <v>11.427367754312771</v>
      </c>
      <c r="AP2348" s="63">
        <f t="shared" si="564"/>
        <v>11.428089863368749</v>
      </c>
      <c r="AQ2348" s="63">
        <f t="shared" si="564"/>
        <v>11.431011199874796</v>
      </c>
      <c r="AR2348" s="63">
        <f t="shared" si="564"/>
        <v>11.442647265439536</v>
      </c>
      <c r="AS2348" s="63">
        <f t="shared" si="564"/>
        <v>11.486445582434989</v>
      </c>
      <c r="AT2348" s="63">
        <f t="shared" si="564"/>
        <v>11.626608381821566</v>
      </c>
      <c r="AU2348" s="63">
        <f t="shared" si="544"/>
        <v>11.961094544128683</v>
      </c>
      <c r="AV2348" s="217">
        <f t="shared" si="545"/>
        <v>-1.1469132254240177E-2</v>
      </c>
      <c r="AW2348" s="218">
        <f t="shared" si="546"/>
        <v>-9999</v>
      </c>
      <c r="AX2348" s="219">
        <f t="shared" si="547"/>
        <v>0</v>
      </c>
      <c r="AY2348" s="218">
        <f t="shared" si="548"/>
        <v>-9999</v>
      </c>
      <c r="AZ2348" s="63"/>
      <c r="BA2348" s="15">
        <f t="shared" si="549"/>
        <v>-2.7356411602726298E-3</v>
      </c>
      <c r="BB2348" s="15">
        <f t="shared" si="550"/>
        <v>0.4029668420013125</v>
      </c>
      <c r="BC2348" s="15">
        <f t="shared" si="551"/>
        <v>-0.61751157847624083</v>
      </c>
      <c r="BD2348" s="15">
        <f t="shared" si="552"/>
        <v>-0.10652366954492806</v>
      </c>
      <c r="BE2348" s="15">
        <f t="shared" si="553"/>
        <v>-2.965028905258007</v>
      </c>
      <c r="BF2348" s="15">
        <f t="shared" si="554"/>
        <v>-11.297910949131783</v>
      </c>
      <c r="BG2348" s="63">
        <f t="shared" si="565"/>
        <v>9.7786993762034928</v>
      </c>
      <c r="BH2348" s="63">
        <f t="shared" si="565"/>
        <v>9.7894726175737006</v>
      </c>
      <c r="BI2348" s="63">
        <f t="shared" si="565"/>
        <v>9.7705253791329838</v>
      </c>
      <c r="BJ2348" s="63">
        <f t="shared" si="565"/>
        <v>9.8039400735741484</v>
      </c>
      <c r="BK2348" s="63">
        <f t="shared" si="565"/>
        <v>9.7452814473518927</v>
      </c>
      <c r="BL2348" s="63">
        <f t="shared" si="565"/>
        <v>9.8491703599934741</v>
      </c>
      <c r="BM2348" s="63">
        <f t="shared" si="565"/>
        <v>9.6676216473938421</v>
      </c>
      <c r="BN2348" s="63">
        <f t="shared" si="555"/>
        <v>9.9950024885659339</v>
      </c>
      <c r="BO2348" s="63"/>
      <c r="BP2348" s="63"/>
    </row>
    <row r="2349" spans="27:68" x14ac:dyDescent="0.2">
      <c r="AA2349" s="217">
        <f t="shared" si="534"/>
        <v>-8.7334910939675485E-3</v>
      </c>
      <c r="AB2349" s="218">
        <f t="shared" si="535"/>
        <v>8.7334910939675485E-3</v>
      </c>
      <c r="AC2349" s="218">
        <f t="shared" si="536"/>
        <v>0</v>
      </c>
      <c r="AD2349" s="219">
        <f t="shared" si="537"/>
        <v>0</v>
      </c>
      <c r="AH2349" s="15">
        <f t="shared" si="538"/>
        <v>-2.9058447674383151E-2</v>
      </c>
      <c r="AI2349" s="15">
        <f t="shared" si="539"/>
        <v>0.86784475089518831</v>
      </c>
      <c r="AJ2349" s="15">
        <f t="shared" si="540"/>
        <v>-0.34557801426238927</v>
      </c>
      <c r="AK2349" s="15">
        <f t="shared" si="541"/>
        <v>-0.57281307343954613</v>
      </c>
      <c r="AL2349" s="15">
        <f t="shared" si="542"/>
        <v>-1.797541498954438</v>
      </c>
      <c r="AM2349" s="15">
        <f t="shared" si="543"/>
        <v>-1.2569818375265711</v>
      </c>
      <c r="AN2349" s="63">
        <f t="shared" si="564"/>
        <v>11.427189962028823</v>
      </c>
      <c r="AO2349" s="63">
        <f t="shared" si="564"/>
        <v>11.427367754312771</v>
      </c>
      <c r="AP2349" s="63">
        <f t="shared" si="564"/>
        <v>11.428089863368749</v>
      </c>
      <c r="AQ2349" s="63">
        <f t="shared" si="564"/>
        <v>11.431011199874796</v>
      </c>
      <c r="AR2349" s="63">
        <f t="shared" si="564"/>
        <v>11.442647265439536</v>
      </c>
      <c r="AS2349" s="63">
        <f t="shared" si="564"/>
        <v>11.486445582434989</v>
      </c>
      <c r="AT2349" s="63">
        <f t="shared" si="564"/>
        <v>11.626608381821566</v>
      </c>
      <c r="AU2349" s="63">
        <f t="shared" si="544"/>
        <v>11.961094544128683</v>
      </c>
      <c r="AV2349" s="217">
        <f t="shared" si="545"/>
        <v>-1.1469132254240177E-2</v>
      </c>
      <c r="AW2349" s="218">
        <f t="shared" si="546"/>
        <v>-9999</v>
      </c>
      <c r="AX2349" s="219">
        <f t="shared" si="547"/>
        <v>0</v>
      </c>
      <c r="AY2349" s="218">
        <f t="shared" si="548"/>
        <v>-9999</v>
      </c>
      <c r="AZ2349" s="63"/>
      <c r="BA2349" s="15">
        <f t="shared" si="549"/>
        <v>-2.7356411602726298E-3</v>
      </c>
      <c r="BB2349" s="15">
        <f t="shared" si="550"/>
        <v>0.4029668420013125</v>
      </c>
      <c r="BC2349" s="15">
        <f t="shared" si="551"/>
        <v>-0.61751157847624083</v>
      </c>
      <c r="BD2349" s="15">
        <f t="shared" si="552"/>
        <v>-0.10652366954492806</v>
      </c>
      <c r="BE2349" s="15">
        <f t="shared" si="553"/>
        <v>-2.965028905258007</v>
      </c>
      <c r="BF2349" s="15">
        <f t="shared" si="554"/>
        <v>-11.297910949131783</v>
      </c>
      <c r="BG2349" s="63">
        <f t="shared" si="565"/>
        <v>9.7786993762034928</v>
      </c>
      <c r="BH2349" s="63">
        <f t="shared" si="565"/>
        <v>9.7894726175737006</v>
      </c>
      <c r="BI2349" s="63">
        <f t="shared" si="565"/>
        <v>9.7705253791329838</v>
      </c>
      <c r="BJ2349" s="63">
        <f t="shared" si="565"/>
        <v>9.8039400735741484</v>
      </c>
      <c r="BK2349" s="63">
        <f t="shared" si="565"/>
        <v>9.7452814473518927</v>
      </c>
      <c r="BL2349" s="63">
        <f t="shared" si="565"/>
        <v>9.8491703599934741</v>
      </c>
      <c r="BM2349" s="63">
        <f t="shared" si="565"/>
        <v>9.6676216473938421</v>
      </c>
      <c r="BN2349" s="63">
        <f t="shared" si="555"/>
        <v>9.9950024885659339</v>
      </c>
      <c r="BO2349" s="63"/>
      <c r="BP2349" s="63"/>
    </row>
    <row r="2350" spans="27:68" x14ac:dyDescent="0.2">
      <c r="AA2350" s="217">
        <f t="shared" si="534"/>
        <v>-8.7334910939675485E-3</v>
      </c>
      <c r="AB2350" s="218">
        <f t="shared" si="535"/>
        <v>8.7334910939675485E-3</v>
      </c>
      <c r="AC2350" s="218">
        <f t="shared" si="536"/>
        <v>0</v>
      </c>
      <c r="AD2350" s="219">
        <f t="shared" si="537"/>
        <v>0</v>
      </c>
      <c r="AH2350" s="15">
        <f t="shared" si="538"/>
        <v>-2.9058447674383151E-2</v>
      </c>
      <c r="AI2350" s="15">
        <f t="shared" si="539"/>
        <v>0.86784475089518831</v>
      </c>
      <c r="AJ2350" s="15">
        <f t="shared" si="540"/>
        <v>-0.34557801426238927</v>
      </c>
      <c r="AK2350" s="15">
        <f t="shared" si="541"/>
        <v>-0.57281307343954613</v>
      </c>
      <c r="AL2350" s="15">
        <f t="shared" si="542"/>
        <v>-1.797541498954438</v>
      </c>
      <c r="AM2350" s="15">
        <f t="shared" si="543"/>
        <v>-1.2569818375265711</v>
      </c>
      <c r="AN2350" s="63">
        <f t="shared" si="564"/>
        <v>11.427189962028823</v>
      </c>
      <c r="AO2350" s="63">
        <f t="shared" si="564"/>
        <v>11.427367754312771</v>
      </c>
      <c r="AP2350" s="63">
        <f t="shared" si="564"/>
        <v>11.428089863368749</v>
      </c>
      <c r="AQ2350" s="63">
        <f t="shared" si="564"/>
        <v>11.431011199874796</v>
      </c>
      <c r="AR2350" s="63">
        <f t="shared" si="564"/>
        <v>11.442647265439536</v>
      </c>
      <c r="AS2350" s="63">
        <f t="shared" si="564"/>
        <v>11.486445582434989</v>
      </c>
      <c r="AT2350" s="63">
        <f t="shared" si="564"/>
        <v>11.626608381821566</v>
      </c>
      <c r="AU2350" s="63">
        <f t="shared" si="544"/>
        <v>11.961094544128683</v>
      </c>
      <c r="AV2350" s="217">
        <f t="shared" si="545"/>
        <v>-1.1469132254240177E-2</v>
      </c>
      <c r="AW2350" s="218">
        <f t="shared" si="546"/>
        <v>-9999</v>
      </c>
      <c r="AX2350" s="219">
        <f t="shared" si="547"/>
        <v>0</v>
      </c>
      <c r="AY2350" s="218">
        <f t="shared" si="548"/>
        <v>-9999</v>
      </c>
      <c r="AZ2350" s="63"/>
      <c r="BA2350" s="15">
        <f t="shared" si="549"/>
        <v>-2.7356411602726298E-3</v>
      </c>
      <c r="BB2350" s="15">
        <f t="shared" si="550"/>
        <v>0.4029668420013125</v>
      </c>
      <c r="BC2350" s="15">
        <f t="shared" si="551"/>
        <v>-0.61751157847624083</v>
      </c>
      <c r="BD2350" s="15">
        <f t="shared" si="552"/>
        <v>-0.10652366954492806</v>
      </c>
      <c r="BE2350" s="15">
        <f t="shared" si="553"/>
        <v>-2.965028905258007</v>
      </c>
      <c r="BF2350" s="15">
        <f t="shared" si="554"/>
        <v>-11.297910949131783</v>
      </c>
      <c r="BG2350" s="63">
        <f t="shared" si="565"/>
        <v>9.7786993762034928</v>
      </c>
      <c r="BH2350" s="63">
        <f t="shared" si="565"/>
        <v>9.7894726175737006</v>
      </c>
      <c r="BI2350" s="63">
        <f t="shared" si="565"/>
        <v>9.7705253791329838</v>
      </c>
      <c r="BJ2350" s="63">
        <f t="shared" si="565"/>
        <v>9.8039400735741484</v>
      </c>
      <c r="BK2350" s="63">
        <f t="shared" si="565"/>
        <v>9.7452814473518927</v>
      </c>
      <c r="BL2350" s="63">
        <f t="shared" si="565"/>
        <v>9.8491703599934741</v>
      </c>
      <c r="BM2350" s="63">
        <f t="shared" si="565"/>
        <v>9.6676216473938421</v>
      </c>
      <c r="BN2350" s="63">
        <f t="shared" si="555"/>
        <v>9.9950024885659339</v>
      </c>
      <c r="BO2350" s="63"/>
      <c r="BP2350" s="63"/>
    </row>
    <row r="2351" spans="27:68" x14ac:dyDescent="0.2">
      <c r="AA2351" s="217">
        <f t="shared" si="534"/>
        <v>-8.7334910939675485E-3</v>
      </c>
      <c r="AB2351" s="218">
        <f t="shared" si="535"/>
        <v>8.7334910939675485E-3</v>
      </c>
      <c r="AC2351" s="218">
        <f t="shared" si="536"/>
        <v>0</v>
      </c>
      <c r="AD2351" s="219">
        <f t="shared" si="537"/>
        <v>0</v>
      </c>
      <c r="AH2351" s="15">
        <f t="shared" si="538"/>
        <v>-2.9058447674383151E-2</v>
      </c>
      <c r="AI2351" s="15">
        <f t="shared" si="539"/>
        <v>0.86784475089518831</v>
      </c>
      <c r="AJ2351" s="15">
        <f t="shared" si="540"/>
        <v>-0.34557801426238927</v>
      </c>
      <c r="AK2351" s="15">
        <f t="shared" si="541"/>
        <v>-0.57281307343954613</v>
      </c>
      <c r="AL2351" s="15">
        <f t="shared" si="542"/>
        <v>-1.797541498954438</v>
      </c>
      <c r="AM2351" s="15">
        <f t="shared" si="543"/>
        <v>-1.2569818375265711</v>
      </c>
      <c r="AN2351" s="63">
        <f t="shared" ref="AN2351:AT2360" si="566">$AU2351+$AB$7*SIN(AO2351)</f>
        <v>11.427189962028823</v>
      </c>
      <c r="AO2351" s="63">
        <f t="shared" si="566"/>
        <v>11.427367754312771</v>
      </c>
      <c r="AP2351" s="63">
        <f t="shared" si="566"/>
        <v>11.428089863368749</v>
      </c>
      <c r="AQ2351" s="63">
        <f t="shared" si="566"/>
        <v>11.431011199874796</v>
      </c>
      <c r="AR2351" s="63">
        <f t="shared" si="566"/>
        <v>11.442647265439536</v>
      </c>
      <c r="AS2351" s="63">
        <f t="shared" si="566"/>
        <v>11.486445582434989</v>
      </c>
      <c r="AT2351" s="63">
        <f t="shared" si="566"/>
        <v>11.626608381821566</v>
      </c>
      <c r="AU2351" s="63">
        <f t="shared" si="544"/>
        <v>11.961094544128683</v>
      </c>
      <c r="AV2351" s="217">
        <f t="shared" si="545"/>
        <v>-1.1469132254240177E-2</v>
      </c>
      <c r="AW2351" s="218">
        <f t="shared" si="546"/>
        <v>-9999</v>
      </c>
      <c r="AX2351" s="219">
        <f t="shared" si="547"/>
        <v>0</v>
      </c>
      <c r="AY2351" s="218">
        <f t="shared" si="548"/>
        <v>-9999</v>
      </c>
      <c r="AZ2351" s="63"/>
      <c r="BA2351" s="15">
        <f t="shared" si="549"/>
        <v>-2.7356411602726298E-3</v>
      </c>
      <c r="BB2351" s="15">
        <f t="shared" si="550"/>
        <v>0.4029668420013125</v>
      </c>
      <c r="BC2351" s="15">
        <f t="shared" si="551"/>
        <v>-0.61751157847624083</v>
      </c>
      <c r="BD2351" s="15">
        <f t="shared" si="552"/>
        <v>-0.10652366954492806</v>
      </c>
      <c r="BE2351" s="15">
        <f t="shared" si="553"/>
        <v>-2.965028905258007</v>
      </c>
      <c r="BF2351" s="15">
        <f t="shared" si="554"/>
        <v>-11.297910949131783</v>
      </c>
      <c r="BG2351" s="63">
        <f t="shared" ref="BG2351:BM2360" si="567">$BN2351+$BB$7*SIN(BH2351)</f>
        <v>9.7786993762034928</v>
      </c>
      <c r="BH2351" s="63">
        <f t="shared" si="567"/>
        <v>9.7894726175737006</v>
      </c>
      <c r="BI2351" s="63">
        <f t="shared" si="567"/>
        <v>9.7705253791329838</v>
      </c>
      <c r="BJ2351" s="63">
        <f t="shared" si="567"/>
        <v>9.8039400735741484</v>
      </c>
      <c r="BK2351" s="63">
        <f t="shared" si="567"/>
        <v>9.7452814473518927</v>
      </c>
      <c r="BL2351" s="63">
        <f t="shared" si="567"/>
        <v>9.8491703599934741</v>
      </c>
      <c r="BM2351" s="63">
        <f t="shared" si="567"/>
        <v>9.6676216473938421</v>
      </c>
      <c r="BN2351" s="63">
        <f t="shared" si="555"/>
        <v>9.9950024885659339</v>
      </c>
      <c r="BO2351" s="63"/>
      <c r="BP2351" s="63"/>
    </row>
    <row r="2352" spans="27:68" x14ac:dyDescent="0.2">
      <c r="AA2352" s="217">
        <f t="shared" si="534"/>
        <v>-8.7334910939675485E-3</v>
      </c>
      <c r="AB2352" s="218">
        <f t="shared" si="535"/>
        <v>8.7334910939675485E-3</v>
      </c>
      <c r="AC2352" s="218">
        <f t="shared" si="536"/>
        <v>0</v>
      </c>
      <c r="AD2352" s="219">
        <f t="shared" si="537"/>
        <v>0</v>
      </c>
      <c r="AH2352" s="15">
        <f t="shared" si="538"/>
        <v>-2.9058447674383151E-2</v>
      </c>
      <c r="AI2352" s="15">
        <f t="shared" si="539"/>
        <v>0.86784475089518831</v>
      </c>
      <c r="AJ2352" s="15">
        <f t="shared" si="540"/>
        <v>-0.34557801426238927</v>
      </c>
      <c r="AK2352" s="15">
        <f t="shared" si="541"/>
        <v>-0.57281307343954613</v>
      </c>
      <c r="AL2352" s="15">
        <f t="shared" si="542"/>
        <v>-1.797541498954438</v>
      </c>
      <c r="AM2352" s="15">
        <f t="shared" si="543"/>
        <v>-1.2569818375265711</v>
      </c>
      <c r="AN2352" s="63">
        <f t="shared" si="566"/>
        <v>11.427189962028823</v>
      </c>
      <c r="AO2352" s="63">
        <f t="shared" si="566"/>
        <v>11.427367754312771</v>
      </c>
      <c r="AP2352" s="63">
        <f t="shared" si="566"/>
        <v>11.428089863368749</v>
      </c>
      <c r="AQ2352" s="63">
        <f t="shared" si="566"/>
        <v>11.431011199874796</v>
      </c>
      <c r="AR2352" s="63">
        <f t="shared" si="566"/>
        <v>11.442647265439536</v>
      </c>
      <c r="AS2352" s="63">
        <f t="shared" si="566"/>
        <v>11.486445582434989</v>
      </c>
      <c r="AT2352" s="63">
        <f t="shared" si="566"/>
        <v>11.626608381821566</v>
      </c>
      <c r="AU2352" s="63">
        <f t="shared" si="544"/>
        <v>11.961094544128683</v>
      </c>
      <c r="AV2352" s="217">
        <f t="shared" si="545"/>
        <v>-1.1469132254240177E-2</v>
      </c>
      <c r="AW2352" s="218">
        <f t="shared" si="546"/>
        <v>-9999</v>
      </c>
      <c r="AX2352" s="219">
        <f t="shared" si="547"/>
        <v>0</v>
      </c>
      <c r="AY2352" s="218">
        <f t="shared" si="548"/>
        <v>-9999</v>
      </c>
      <c r="AZ2352" s="63"/>
      <c r="BA2352" s="15">
        <f t="shared" si="549"/>
        <v>-2.7356411602726298E-3</v>
      </c>
      <c r="BB2352" s="15">
        <f t="shared" si="550"/>
        <v>0.4029668420013125</v>
      </c>
      <c r="BC2352" s="15">
        <f t="shared" si="551"/>
        <v>-0.61751157847624083</v>
      </c>
      <c r="BD2352" s="15">
        <f t="shared" si="552"/>
        <v>-0.10652366954492806</v>
      </c>
      <c r="BE2352" s="15">
        <f t="shared" si="553"/>
        <v>-2.965028905258007</v>
      </c>
      <c r="BF2352" s="15">
        <f t="shared" si="554"/>
        <v>-11.297910949131783</v>
      </c>
      <c r="BG2352" s="63">
        <f t="shared" si="567"/>
        <v>9.7786993762034928</v>
      </c>
      <c r="BH2352" s="63">
        <f t="shared" si="567"/>
        <v>9.7894726175737006</v>
      </c>
      <c r="BI2352" s="63">
        <f t="shared" si="567"/>
        <v>9.7705253791329838</v>
      </c>
      <c r="BJ2352" s="63">
        <f t="shared" si="567"/>
        <v>9.8039400735741484</v>
      </c>
      <c r="BK2352" s="63">
        <f t="shared" si="567"/>
        <v>9.7452814473518927</v>
      </c>
      <c r="BL2352" s="63">
        <f t="shared" si="567"/>
        <v>9.8491703599934741</v>
      </c>
      <c r="BM2352" s="63">
        <f t="shared" si="567"/>
        <v>9.6676216473938421</v>
      </c>
      <c r="BN2352" s="63">
        <f t="shared" si="555"/>
        <v>9.9950024885659339</v>
      </c>
      <c r="BO2352" s="63"/>
      <c r="BP2352" s="63"/>
    </row>
    <row r="2353" spans="27:68" x14ac:dyDescent="0.2">
      <c r="AA2353" s="217">
        <f t="shared" si="534"/>
        <v>-8.7334910939675485E-3</v>
      </c>
      <c r="AB2353" s="218">
        <f t="shared" si="535"/>
        <v>8.7334910939675485E-3</v>
      </c>
      <c r="AC2353" s="218">
        <f t="shared" si="536"/>
        <v>0</v>
      </c>
      <c r="AD2353" s="219">
        <f t="shared" si="537"/>
        <v>0</v>
      </c>
      <c r="AH2353" s="15">
        <f t="shared" si="538"/>
        <v>-2.9058447674383151E-2</v>
      </c>
      <c r="AI2353" s="15">
        <f t="shared" si="539"/>
        <v>0.86784475089518831</v>
      </c>
      <c r="AJ2353" s="15">
        <f t="shared" si="540"/>
        <v>-0.34557801426238927</v>
      </c>
      <c r="AK2353" s="15">
        <f t="shared" si="541"/>
        <v>-0.57281307343954613</v>
      </c>
      <c r="AL2353" s="15">
        <f t="shared" si="542"/>
        <v>-1.797541498954438</v>
      </c>
      <c r="AM2353" s="15">
        <f t="shared" si="543"/>
        <v>-1.2569818375265711</v>
      </c>
      <c r="AN2353" s="63">
        <f t="shared" si="566"/>
        <v>11.427189962028823</v>
      </c>
      <c r="AO2353" s="63">
        <f t="shared" si="566"/>
        <v>11.427367754312771</v>
      </c>
      <c r="AP2353" s="63">
        <f t="shared" si="566"/>
        <v>11.428089863368749</v>
      </c>
      <c r="AQ2353" s="63">
        <f t="shared" si="566"/>
        <v>11.431011199874796</v>
      </c>
      <c r="AR2353" s="63">
        <f t="shared" si="566"/>
        <v>11.442647265439536</v>
      </c>
      <c r="AS2353" s="63">
        <f t="shared" si="566"/>
        <v>11.486445582434989</v>
      </c>
      <c r="AT2353" s="63">
        <f t="shared" si="566"/>
        <v>11.626608381821566</v>
      </c>
      <c r="AU2353" s="63">
        <f t="shared" si="544"/>
        <v>11.961094544128683</v>
      </c>
      <c r="AV2353" s="217">
        <f t="shared" si="545"/>
        <v>-1.1469132254240177E-2</v>
      </c>
      <c r="AW2353" s="218">
        <f t="shared" si="546"/>
        <v>-9999</v>
      </c>
      <c r="AX2353" s="219">
        <f t="shared" si="547"/>
        <v>0</v>
      </c>
      <c r="AY2353" s="218">
        <f t="shared" si="548"/>
        <v>-9999</v>
      </c>
      <c r="AZ2353" s="63"/>
      <c r="BA2353" s="15">
        <f t="shared" si="549"/>
        <v>-2.7356411602726298E-3</v>
      </c>
      <c r="BB2353" s="15">
        <f t="shared" si="550"/>
        <v>0.4029668420013125</v>
      </c>
      <c r="BC2353" s="15">
        <f t="shared" si="551"/>
        <v>-0.61751157847624083</v>
      </c>
      <c r="BD2353" s="15">
        <f t="shared" si="552"/>
        <v>-0.10652366954492806</v>
      </c>
      <c r="BE2353" s="15">
        <f t="shared" si="553"/>
        <v>-2.965028905258007</v>
      </c>
      <c r="BF2353" s="15">
        <f t="shared" si="554"/>
        <v>-11.297910949131783</v>
      </c>
      <c r="BG2353" s="63">
        <f t="shared" si="567"/>
        <v>9.7786993762034928</v>
      </c>
      <c r="BH2353" s="63">
        <f t="shared" si="567"/>
        <v>9.7894726175737006</v>
      </c>
      <c r="BI2353" s="63">
        <f t="shared" si="567"/>
        <v>9.7705253791329838</v>
      </c>
      <c r="BJ2353" s="63">
        <f t="shared" si="567"/>
        <v>9.8039400735741484</v>
      </c>
      <c r="BK2353" s="63">
        <f t="shared" si="567"/>
        <v>9.7452814473518927</v>
      </c>
      <c r="BL2353" s="63">
        <f t="shared" si="567"/>
        <v>9.8491703599934741</v>
      </c>
      <c r="BM2353" s="63">
        <f t="shared" si="567"/>
        <v>9.6676216473938421</v>
      </c>
      <c r="BN2353" s="63">
        <f t="shared" si="555"/>
        <v>9.9950024885659339</v>
      </c>
      <c r="BO2353" s="63"/>
      <c r="BP2353" s="63"/>
    </row>
    <row r="2354" spans="27:68" x14ac:dyDescent="0.2">
      <c r="AA2354" s="217">
        <f t="shared" si="534"/>
        <v>-8.7334910939675485E-3</v>
      </c>
      <c r="AB2354" s="218">
        <f t="shared" si="535"/>
        <v>8.7334910939675485E-3</v>
      </c>
      <c r="AC2354" s="218">
        <f t="shared" si="536"/>
        <v>0</v>
      </c>
      <c r="AD2354" s="219">
        <f t="shared" si="537"/>
        <v>0</v>
      </c>
      <c r="AH2354" s="15">
        <f t="shared" si="538"/>
        <v>-2.9058447674383151E-2</v>
      </c>
      <c r="AI2354" s="15">
        <f t="shared" si="539"/>
        <v>0.86784475089518831</v>
      </c>
      <c r="AJ2354" s="15">
        <f t="shared" si="540"/>
        <v>-0.34557801426238927</v>
      </c>
      <c r="AK2354" s="15">
        <f t="shared" si="541"/>
        <v>-0.57281307343954613</v>
      </c>
      <c r="AL2354" s="15">
        <f t="shared" si="542"/>
        <v>-1.797541498954438</v>
      </c>
      <c r="AM2354" s="15">
        <f t="shared" si="543"/>
        <v>-1.2569818375265711</v>
      </c>
      <c r="AN2354" s="63">
        <f t="shared" si="566"/>
        <v>11.427189962028823</v>
      </c>
      <c r="AO2354" s="63">
        <f t="shared" si="566"/>
        <v>11.427367754312771</v>
      </c>
      <c r="AP2354" s="63">
        <f t="shared" si="566"/>
        <v>11.428089863368749</v>
      </c>
      <c r="AQ2354" s="63">
        <f t="shared" si="566"/>
        <v>11.431011199874796</v>
      </c>
      <c r="AR2354" s="63">
        <f t="shared" si="566"/>
        <v>11.442647265439536</v>
      </c>
      <c r="AS2354" s="63">
        <f t="shared" si="566"/>
        <v>11.486445582434989</v>
      </c>
      <c r="AT2354" s="63">
        <f t="shared" si="566"/>
        <v>11.626608381821566</v>
      </c>
      <c r="AU2354" s="63">
        <f t="shared" si="544"/>
        <v>11.961094544128683</v>
      </c>
      <c r="AV2354" s="217">
        <f t="shared" si="545"/>
        <v>-1.1469132254240177E-2</v>
      </c>
      <c r="AW2354" s="218">
        <f t="shared" si="546"/>
        <v>-9999</v>
      </c>
      <c r="AX2354" s="219">
        <f t="shared" si="547"/>
        <v>0</v>
      </c>
      <c r="AY2354" s="218">
        <f t="shared" si="548"/>
        <v>-9999</v>
      </c>
      <c r="AZ2354" s="63"/>
      <c r="BA2354" s="15">
        <f t="shared" si="549"/>
        <v>-2.7356411602726298E-3</v>
      </c>
      <c r="BB2354" s="15">
        <f t="shared" si="550"/>
        <v>0.4029668420013125</v>
      </c>
      <c r="BC2354" s="15">
        <f t="shared" si="551"/>
        <v>-0.61751157847624083</v>
      </c>
      <c r="BD2354" s="15">
        <f t="shared" si="552"/>
        <v>-0.10652366954492806</v>
      </c>
      <c r="BE2354" s="15">
        <f t="shared" si="553"/>
        <v>-2.965028905258007</v>
      </c>
      <c r="BF2354" s="15">
        <f t="shared" si="554"/>
        <v>-11.297910949131783</v>
      </c>
      <c r="BG2354" s="63">
        <f t="shared" si="567"/>
        <v>9.7786993762034928</v>
      </c>
      <c r="BH2354" s="63">
        <f t="shared" si="567"/>
        <v>9.7894726175737006</v>
      </c>
      <c r="BI2354" s="63">
        <f t="shared" si="567"/>
        <v>9.7705253791329838</v>
      </c>
      <c r="BJ2354" s="63">
        <f t="shared" si="567"/>
        <v>9.8039400735741484</v>
      </c>
      <c r="BK2354" s="63">
        <f t="shared" si="567"/>
        <v>9.7452814473518927</v>
      </c>
      <c r="BL2354" s="63">
        <f t="shared" si="567"/>
        <v>9.8491703599934741</v>
      </c>
      <c r="BM2354" s="63">
        <f t="shared" si="567"/>
        <v>9.6676216473938421</v>
      </c>
      <c r="BN2354" s="63">
        <f t="shared" si="555"/>
        <v>9.9950024885659339</v>
      </c>
      <c r="BO2354" s="63"/>
      <c r="BP2354" s="63"/>
    </row>
    <row r="2355" spans="27:68" x14ac:dyDescent="0.2">
      <c r="AA2355" s="217">
        <f t="shared" si="534"/>
        <v>-8.7334910939675485E-3</v>
      </c>
      <c r="AB2355" s="218">
        <f t="shared" si="535"/>
        <v>8.7334910939675485E-3</v>
      </c>
      <c r="AC2355" s="218">
        <f t="shared" si="536"/>
        <v>0</v>
      </c>
      <c r="AD2355" s="219">
        <f t="shared" si="537"/>
        <v>0</v>
      </c>
      <c r="AH2355" s="15">
        <f t="shared" si="538"/>
        <v>-2.9058447674383151E-2</v>
      </c>
      <c r="AI2355" s="15">
        <f t="shared" si="539"/>
        <v>0.86784475089518831</v>
      </c>
      <c r="AJ2355" s="15">
        <f t="shared" si="540"/>
        <v>-0.34557801426238927</v>
      </c>
      <c r="AK2355" s="15">
        <f t="shared" si="541"/>
        <v>-0.57281307343954613</v>
      </c>
      <c r="AL2355" s="15">
        <f t="shared" si="542"/>
        <v>-1.797541498954438</v>
      </c>
      <c r="AM2355" s="15">
        <f t="shared" si="543"/>
        <v>-1.2569818375265711</v>
      </c>
      <c r="AN2355" s="63">
        <f t="shared" si="566"/>
        <v>11.427189962028823</v>
      </c>
      <c r="AO2355" s="63">
        <f t="shared" si="566"/>
        <v>11.427367754312771</v>
      </c>
      <c r="AP2355" s="63">
        <f t="shared" si="566"/>
        <v>11.428089863368749</v>
      </c>
      <c r="AQ2355" s="63">
        <f t="shared" si="566"/>
        <v>11.431011199874796</v>
      </c>
      <c r="AR2355" s="63">
        <f t="shared" si="566"/>
        <v>11.442647265439536</v>
      </c>
      <c r="AS2355" s="63">
        <f t="shared" si="566"/>
        <v>11.486445582434989</v>
      </c>
      <c r="AT2355" s="63">
        <f t="shared" si="566"/>
        <v>11.626608381821566</v>
      </c>
      <c r="AU2355" s="63">
        <f t="shared" si="544"/>
        <v>11.961094544128683</v>
      </c>
      <c r="AV2355" s="217">
        <f t="shared" si="545"/>
        <v>-1.1469132254240177E-2</v>
      </c>
      <c r="AW2355" s="218">
        <f t="shared" si="546"/>
        <v>-9999</v>
      </c>
      <c r="AX2355" s="219">
        <f t="shared" si="547"/>
        <v>0</v>
      </c>
      <c r="AY2355" s="218">
        <f t="shared" si="548"/>
        <v>-9999</v>
      </c>
      <c r="AZ2355" s="63"/>
      <c r="BA2355" s="15">
        <f t="shared" si="549"/>
        <v>-2.7356411602726298E-3</v>
      </c>
      <c r="BB2355" s="15">
        <f t="shared" si="550"/>
        <v>0.4029668420013125</v>
      </c>
      <c r="BC2355" s="15">
        <f t="shared" si="551"/>
        <v>-0.61751157847624083</v>
      </c>
      <c r="BD2355" s="15">
        <f t="shared" si="552"/>
        <v>-0.10652366954492806</v>
      </c>
      <c r="BE2355" s="15">
        <f t="shared" si="553"/>
        <v>-2.965028905258007</v>
      </c>
      <c r="BF2355" s="15">
        <f t="shared" si="554"/>
        <v>-11.297910949131783</v>
      </c>
      <c r="BG2355" s="63">
        <f t="shared" si="567"/>
        <v>9.7786993762034928</v>
      </c>
      <c r="BH2355" s="63">
        <f t="shared" si="567"/>
        <v>9.7894726175737006</v>
      </c>
      <c r="BI2355" s="63">
        <f t="shared" si="567"/>
        <v>9.7705253791329838</v>
      </c>
      <c r="BJ2355" s="63">
        <f t="shared" si="567"/>
        <v>9.8039400735741484</v>
      </c>
      <c r="BK2355" s="63">
        <f t="shared" si="567"/>
        <v>9.7452814473518927</v>
      </c>
      <c r="BL2355" s="63">
        <f t="shared" si="567"/>
        <v>9.8491703599934741</v>
      </c>
      <c r="BM2355" s="63">
        <f t="shared" si="567"/>
        <v>9.6676216473938421</v>
      </c>
      <c r="BN2355" s="63">
        <f t="shared" si="555"/>
        <v>9.9950024885659339</v>
      </c>
      <c r="BO2355" s="63"/>
      <c r="BP2355" s="63"/>
    </row>
    <row r="2356" spans="27:68" x14ac:dyDescent="0.2">
      <c r="AA2356" s="217">
        <f t="shared" si="534"/>
        <v>-8.7334910939675485E-3</v>
      </c>
      <c r="AB2356" s="218">
        <f t="shared" si="535"/>
        <v>8.7334910939675485E-3</v>
      </c>
      <c r="AC2356" s="218">
        <f t="shared" si="536"/>
        <v>0</v>
      </c>
      <c r="AD2356" s="219">
        <f t="shared" si="537"/>
        <v>0</v>
      </c>
      <c r="AH2356" s="15">
        <f t="shared" si="538"/>
        <v>-2.9058447674383151E-2</v>
      </c>
      <c r="AI2356" s="15">
        <f t="shared" si="539"/>
        <v>0.86784475089518831</v>
      </c>
      <c r="AJ2356" s="15">
        <f t="shared" si="540"/>
        <v>-0.34557801426238927</v>
      </c>
      <c r="AK2356" s="15">
        <f t="shared" si="541"/>
        <v>-0.57281307343954613</v>
      </c>
      <c r="AL2356" s="15">
        <f t="shared" si="542"/>
        <v>-1.797541498954438</v>
      </c>
      <c r="AM2356" s="15">
        <f t="shared" si="543"/>
        <v>-1.2569818375265711</v>
      </c>
      <c r="AN2356" s="63">
        <f t="shared" si="566"/>
        <v>11.427189962028823</v>
      </c>
      <c r="AO2356" s="63">
        <f t="shared" si="566"/>
        <v>11.427367754312771</v>
      </c>
      <c r="AP2356" s="63">
        <f t="shared" si="566"/>
        <v>11.428089863368749</v>
      </c>
      <c r="AQ2356" s="63">
        <f t="shared" si="566"/>
        <v>11.431011199874796</v>
      </c>
      <c r="AR2356" s="63">
        <f t="shared" si="566"/>
        <v>11.442647265439536</v>
      </c>
      <c r="AS2356" s="63">
        <f t="shared" si="566"/>
        <v>11.486445582434989</v>
      </c>
      <c r="AT2356" s="63">
        <f t="shared" si="566"/>
        <v>11.626608381821566</v>
      </c>
      <c r="AU2356" s="63">
        <f t="shared" si="544"/>
        <v>11.961094544128683</v>
      </c>
      <c r="AV2356" s="217">
        <f t="shared" si="545"/>
        <v>-1.1469132254240177E-2</v>
      </c>
      <c r="AW2356" s="218">
        <f t="shared" si="546"/>
        <v>-9999</v>
      </c>
      <c r="AX2356" s="219">
        <f t="shared" si="547"/>
        <v>0</v>
      </c>
      <c r="AY2356" s="218">
        <f t="shared" si="548"/>
        <v>-9999</v>
      </c>
      <c r="AZ2356" s="63"/>
      <c r="BA2356" s="15">
        <f t="shared" si="549"/>
        <v>-2.7356411602726298E-3</v>
      </c>
      <c r="BB2356" s="15">
        <f t="shared" si="550"/>
        <v>0.4029668420013125</v>
      </c>
      <c r="BC2356" s="15">
        <f t="shared" si="551"/>
        <v>-0.61751157847624083</v>
      </c>
      <c r="BD2356" s="15">
        <f t="shared" si="552"/>
        <v>-0.10652366954492806</v>
      </c>
      <c r="BE2356" s="15">
        <f t="shared" si="553"/>
        <v>-2.965028905258007</v>
      </c>
      <c r="BF2356" s="15">
        <f t="shared" si="554"/>
        <v>-11.297910949131783</v>
      </c>
      <c r="BG2356" s="63">
        <f t="shared" si="567"/>
        <v>9.7786993762034928</v>
      </c>
      <c r="BH2356" s="63">
        <f t="shared" si="567"/>
        <v>9.7894726175737006</v>
      </c>
      <c r="BI2356" s="63">
        <f t="shared" si="567"/>
        <v>9.7705253791329838</v>
      </c>
      <c r="BJ2356" s="63">
        <f t="shared" si="567"/>
        <v>9.8039400735741484</v>
      </c>
      <c r="BK2356" s="63">
        <f t="shared" si="567"/>
        <v>9.7452814473518927</v>
      </c>
      <c r="BL2356" s="63">
        <f t="shared" si="567"/>
        <v>9.8491703599934741</v>
      </c>
      <c r="BM2356" s="63">
        <f t="shared" si="567"/>
        <v>9.6676216473938421</v>
      </c>
      <c r="BN2356" s="63">
        <f t="shared" si="555"/>
        <v>9.9950024885659339</v>
      </c>
      <c r="BO2356" s="63"/>
      <c r="BP2356" s="63"/>
    </row>
    <row r="2357" spans="27:68" x14ac:dyDescent="0.2">
      <c r="AA2357" s="217">
        <f t="shared" ref="AA2357:AA2420" si="568">AB$3+AB$4*Z2357+AB$5*Z2357^2+AH2357</f>
        <v>-8.7334910939675485E-3</v>
      </c>
      <c r="AB2357" s="218">
        <f t="shared" ref="AB2357:AB2420" si="569">+G2357-AA2357</f>
        <v>8.7334910939675485E-3</v>
      </c>
      <c r="AC2357" s="218">
        <f t="shared" ref="AC2357:AC2420" si="570">+G2357-P2357</f>
        <v>0</v>
      </c>
      <c r="AD2357" s="219">
        <f t="shared" ref="AD2357:AD2420" si="571">U2357*(G2357-AA2357)^2</f>
        <v>0</v>
      </c>
      <c r="AH2357" s="15">
        <f t="shared" ref="AH2357:AH2420" si="572">$AB$6*($AB$11/AI2357*AJ2357+$AB$12)</f>
        <v>-2.9058447674383151E-2</v>
      </c>
      <c r="AI2357" s="15">
        <f t="shared" ref="AI2357:AI2420" si="573">1+$AB$7*COS(AL2357)</f>
        <v>0.86784475089518831</v>
      </c>
      <c r="AJ2357" s="15">
        <f t="shared" ref="AJ2357:AJ2420" si="574">SIN(AL2357+RADIANS($AB$9))</f>
        <v>-0.34557801426238927</v>
      </c>
      <c r="AK2357" s="15">
        <f t="shared" ref="AK2357:AK2420" si="575">$AB$7*SIN(AL2357)</f>
        <v>-0.57281307343954613</v>
      </c>
      <c r="AL2357" s="15">
        <f t="shared" ref="AL2357:AL2420" si="576">2*ATAN(AM2357)</f>
        <v>-1.797541498954438</v>
      </c>
      <c r="AM2357" s="15">
        <f t="shared" ref="AM2357:AM2420" si="577">TAN(AN2357/2)*SQRT((1+$AB$7)/(1-$AB$7))</f>
        <v>-1.2569818375265711</v>
      </c>
      <c r="AN2357" s="63">
        <f t="shared" si="566"/>
        <v>11.427189962028823</v>
      </c>
      <c r="AO2357" s="63">
        <f t="shared" si="566"/>
        <v>11.427367754312771</v>
      </c>
      <c r="AP2357" s="63">
        <f t="shared" si="566"/>
        <v>11.428089863368749</v>
      </c>
      <c r="AQ2357" s="63">
        <f t="shared" si="566"/>
        <v>11.431011199874796</v>
      </c>
      <c r="AR2357" s="63">
        <f t="shared" si="566"/>
        <v>11.442647265439536</v>
      </c>
      <c r="AS2357" s="63">
        <f t="shared" si="566"/>
        <v>11.486445582434989</v>
      </c>
      <c r="AT2357" s="63">
        <f t="shared" si="566"/>
        <v>11.626608381821566</v>
      </c>
      <c r="AU2357" s="63">
        <f t="shared" ref="AU2357:AU2420" si="578">RADIANS($AB$9)+$AB$18*(F2357-AB$15)</f>
        <v>11.961094544128683</v>
      </c>
      <c r="AV2357" s="217">
        <f t="shared" ref="AV2357:AV2420" si="579">AA2357+BA2357</f>
        <v>-1.1469132254240177E-2</v>
      </c>
      <c r="AW2357" s="218">
        <f t="shared" ref="AW2357:AW2420" si="580">IF(U2357&lt;&gt;0,G2357-AV2357,-9999)</f>
        <v>-9999</v>
      </c>
      <c r="AX2357" s="219">
        <f t="shared" ref="AX2357:AX2420" si="581">U2357*AW2357^2</f>
        <v>0</v>
      </c>
      <c r="AY2357" s="218">
        <f t="shared" ref="AY2357:AY2420" si="582">IF(U2357&lt;&gt;0,G2357-AH2357-BA2357,-9999)</f>
        <v>-9999</v>
      </c>
      <c r="AZ2357" s="63"/>
      <c r="BA2357" s="15">
        <f t="shared" ref="BA2357:BA2420" si="583">$BB$6*($BB$11/BB2357*BC2357+$BB$12)</f>
        <v>-2.7356411602726298E-3</v>
      </c>
      <c r="BB2357" s="15">
        <f t="shared" ref="BB2357:BB2420" si="584">1+$BB$7*COS(BE2357)</f>
        <v>0.4029668420013125</v>
      </c>
      <c r="BC2357" s="15">
        <f t="shared" ref="BC2357:BC2420" si="585">SIN(BE2357+RADIANS($BB$9))</f>
        <v>-0.61751157847624083</v>
      </c>
      <c r="BD2357" s="15">
        <f t="shared" ref="BD2357:BD2420" si="586">$BB$7*SIN(BE2357)</f>
        <v>-0.10652366954492806</v>
      </c>
      <c r="BE2357" s="15">
        <f t="shared" ref="BE2357:BE2420" si="587">2*ATAN(BF2357)</f>
        <v>-2.965028905258007</v>
      </c>
      <c r="BF2357" s="15">
        <f t="shared" ref="BF2357:BF2420" si="588">TAN(BG2357/2)*SQRT((1+$BB$7)/(1-$BB$7))</f>
        <v>-11.297910949131783</v>
      </c>
      <c r="BG2357" s="63">
        <f t="shared" si="567"/>
        <v>9.7786993762034928</v>
      </c>
      <c r="BH2357" s="63">
        <f t="shared" si="567"/>
        <v>9.7894726175737006</v>
      </c>
      <c r="BI2357" s="63">
        <f t="shared" si="567"/>
        <v>9.7705253791329838</v>
      </c>
      <c r="BJ2357" s="63">
        <f t="shared" si="567"/>
        <v>9.8039400735741484</v>
      </c>
      <c r="BK2357" s="63">
        <f t="shared" si="567"/>
        <v>9.7452814473518927</v>
      </c>
      <c r="BL2357" s="63">
        <f t="shared" si="567"/>
        <v>9.8491703599934741</v>
      </c>
      <c r="BM2357" s="63">
        <f t="shared" si="567"/>
        <v>9.6676216473938421</v>
      </c>
      <c r="BN2357" s="63">
        <f t="shared" ref="BN2357:BN2420" si="589">RADIANS($BB$9)+$BB$18*(F2357-BB$15)</f>
        <v>9.9950024885659339</v>
      </c>
      <c r="BO2357" s="63"/>
      <c r="BP2357" s="63"/>
    </row>
    <row r="2358" spans="27:68" x14ac:dyDescent="0.2">
      <c r="AA2358" s="217">
        <f t="shared" si="568"/>
        <v>-8.7334910939675485E-3</v>
      </c>
      <c r="AB2358" s="218">
        <f t="shared" si="569"/>
        <v>8.7334910939675485E-3</v>
      </c>
      <c r="AC2358" s="218">
        <f t="shared" si="570"/>
        <v>0</v>
      </c>
      <c r="AD2358" s="219">
        <f t="shared" si="571"/>
        <v>0</v>
      </c>
      <c r="AH2358" s="15">
        <f t="shared" si="572"/>
        <v>-2.9058447674383151E-2</v>
      </c>
      <c r="AI2358" s="15">
        <f t="shared" si="573"/>
        <v>0.86784475089518831</v>
      </c>
      <c r="AJ2358" s="15">
        <f t="shared" si="574"/>
        <v>-0.34557801426238927</v>
      </c>
      <c r="AK2358" s="15">
        <f t="shared" si="575"/>
        <v>-0.57281307343954613</v>
      </c>
      <c r="AL2358" s="15">
        <f t="shared" si="576"/>
        <v>-1.797541498954438</v>
      </c>
      <c r="AM2358" s="15">
        <f t="shared" si="577"/>
        <v>-1.2569818375265711</v>
      </c>
      <c r="AN2358" s="63">
        <f t="shared" si="566"/>
        <v>11.427189962028823</v>
      </c>
      <c r="AO2358" s="63">
        <f t="shared" si="566"/>
        <v>11.427367754312771</v>
      </c>
      <c r="AP2358" s="63">
        <f t="shared" si="566"/>
        <v>11.428089863368749</v>
      </c>
      <c r="AQ2358" s="63">
        <f t="shared" si="566"/>
        <v>11.431011199874796</v>
      </c>
      <c r="AR2358" s="63">
        <f t="shared" si="566"/>
        <v>11.442647265439536</v>
      </c>
      <c r="AS2358" s="63">
        <f t="shared" si="566"/>
        <v>11.486445582434989</v>
      </c>
      <c r="AT2358" s="63">
        <f t="shared" si="566"/>
        <v>11.626608381821566</v>
      </c>
      <c r="AU2358" s="63">
        <f t="shared" si="578"/>
        <v>11.961094544128683</v>
      </c>
      <c r="AV2358" s="217">
        <f t="shared" si="579"/>
        <v>-1.1469132254240177E-2</v>
      </c>
      <c r="AW2358" s="218">
        <f t="shared" si="580"/>
        <v>-9999</v>
      </c>
      <c r="AX2358" s="219">
        <f t="shared" si="581"/>
        <v>0</v>
      </c>
      <c r="AY2358" s="218">
        <f t="shared" si="582"/>
        <v>-9999</v>
      </c>
      <c r="AZ2358" s="63"/>
      <c r="BA2358" s="15">
        <f t="shared" si="583"/>
        <v>-2.7356411602726298E-3</v>
      </c>
      <c r="BB2358" s="15">
        <f t="shared" si="584"/>
        <v>0.4029668420013125</v>
      </c>
      <c r="BC2358" s="15">
        <f t="shared" si="585"/>
        <v>-0.61751157847624083</v>
      </c>
      <c r="BD2358" s="15">
        <f t="shared" si="586"/>
        <v>-0.10652366954492806</v>
      </c>
      <c r="BE2358" s="15">
        <f t="shared" si="587"/>
        <v>-2.965028905258007</v>
      </c>
      <c r="BF2358" s="15">
        <f t="shared" si="588"/>
        <v>-11.297910949131783</v>
      </c>
      <c r="BG2358" s="63">
        <f t="shared" si="567"/>
        <v>9.7786993762034928</v>
      </c>
      <c r="BH2358" s="63">
        <f t="shared" si="567"/>
        <v>9.7894726175737006</v>
      </c>
      <c r="BI2358" s="63">
        <f t="shared" si="567"/>
        <v>9.7705253791329838</v>
      </c>
      <c r="BJ2358" s="63">
        <f t="shared" si="567"/>
        <v>9.8039400735741484</v>
      </c>
      <c r="BK2358" s="63">
        <f t="shared" si="567"/>
        <v>9.7452814473518927</v>
      </c>
      <c r="BL2358" s="63">
        <f t="shared" si="567"/>
        <v>9.8491703599934741</v>
      </c>
      <c r="BM2358" s="63">
        <f t="shared" si="567"/>
        <v>9.6676216473938421</v>
      </c>
      <c r="BN2358" s="63">
        <f t="shared" si="589"/>
        <v>9.9950024885659339</v>
      </c>
      <c r="BO2358" s="63"/>
      <c r="BP2358" s="63"/>
    </row>
    <row r="2359" spans="27:68" x14ac:dyDescent="0.2">
      <c r="AA2359" s="217">
        <f t="shared" si="568"/>
        <v>-8.7334910939675485E-3</v>
      </c>
      <c r="AB2359" s="218">
        <f t="shared" si="569"/>
        <v>8.7334910939675485E-3</v>
      </c>
      <c r="AC2359" s="218">
        <f t="shared" si="570"/>
        <v>0</v>
      </c>
      <c r="AD2359" s="219">
        <f t="shared" si="571"/>
        <v>0</v>
      </c>
      <c r="AH2359" s="15">
        <f t="shared" si="572"/>
        <v>-2.9058447674383151E-2</v>
      </c>
      <c r="AI2359" s="15">
        <f t="shared" si="573"/>
        <v>0.86784475089518831</v>
      </c>
      <c r="AJ2359" s="15">
        <f t="shared" si="574"/>
        <v>-0.34557801426238927</v>
      </c>
      <c r="AK2359" s="15">
        <f t="shared" si="575"/>
        <v>-0.57281307343954613</v>
      </c>
      <c r="AL2359" s="15">
        <f t="shared" si="576"/>
        <v>-1.797541498954438</v>
      </c>
      <c r="AM2359" s="15">
        <f t="shared" si="577"/>
        <v>-1.2569818375265711</v>
      </c>
      <c r="AN2359" s="63">
        <f t="shared" si="566"/>
        <v>11.427189962028823</v>
      </c>
      <c r="AO2359" s="63">
        <f t="shared" si="566"/>
        <v>11.427367754312771</v>
      </c>
      <c r="AP2359" s="63">
        <f t="shared" si="566"/>
        <v>11.428089863368749</v>
      </c>
      <c r="AQ2359" s="63">
        <f t="shared" si="566"/>
        <v>11.431011199874796</v>
      </c>
      <c r="AR2359" s="63">
        <f t="shared" si="566"/>
        <v>11.442647265439536</v>
      </c>
      <c r="AS2359" s="63">
        <f t="shared" si="566"/>
        <v>11.486445582434989</v>
      </c>
      <c r="AT2359" s="63">
        <f t="shared" si="566"/>
        <v>11.626608381821566</v>
      </c>
      <c r="AU2359" s="63">
        <f t="shared" si="578"/>
        <v>11.961094544128683</v>
      </c>
      <c r="AV2359" s="217">
        <f t="shared" si="579"/>
        <v>-1.1469132254240177E-2</v>
      </c>
      <c r="AW2359" s="218">
        <f t="shared" si="580"/>
        <v>-9999</v>
      </c>
      <c r="AX2359" s="219">
        <f t="shared" si="581"/>
        <v>0</v>
      </c>
      <c r="AY2359" s="218">
        <f t="shared" si="582"/>
        <v>-9999</v>
      </c>
      <c r="AZ2359" s="63"/>
      <c r="BA2359" s="15">
        <f t="shared" si="583"/>
        <v>-2.7356411602726298E-3</v>
      </c>
      <c r="BB2359" s="15">
        <f t="shared" si="584"/>
        <v>0.4029668420013125</v>
      </c>
      <c r="BC2359" s="15">
        <f t="shared" si="585"/>
        <v>-0.61751157847624083</v>
      </c>
      <c r="BD2359" s="15">
        <f t="shared" si="586"/>
        <v>-0.10652366954492806</v>
      </c>
      <c r="BE2359" s="15">
        <f t="shared" si="587"/>
        <v>-2.965028905258007</v>
      </c>
      <c r="BF2359" s="15">
        <f t="shared" si="588"/>
        <v>-11.297910949131783</v>
      </c>
      <c r="BG2359" s="63">
        <f t="shared" si="567"/>
        <v>9.7786993762034928</v>
      </c>
      <c r="BH2359" s="63">
        <f t="shared" si="567"/>
        <v>9.7894726175737006</v>
      </c>
      <c r="BI2359" s="63">
        <f t="shared" si="567"/>
        <v>9.7705253791329838</v>
      </c>
      <c r="BJ2359" s="63">
        <f t="shared" si="567"/>
        <v>9.8039400735741484</v>
      </c>
      <c r="BK2359" s="63">
        <f t="shared" si="567"/>
        <v>9.7452814473518927</v>
      </c>
      <c r="BL2359" s="63">
        <f t="shared" si="567"/>
        <v>9.8491703599934741</v>
      </c>
      <c r="BM2359" s="63">
        <f t="shared" si="567"/>
        <v>9.6676216473938421</v>
      </c>
      <c r="BN2359" s="63">
        <f t="shared" si="589"/>
        <v>9.9950024885659339</v>
      </c>
      <c r="BO2359" s="63"/>
      <c r="BP2359" s="63"/>
    </row>
    <row r="2360" spans="27:68" x14ac:dyDescent="0.2">
      <c r="AA2360" s="217">
        <f t="shared" si="568"/>
        <v>-8.7334910939675485E-3</v>
      </c>
      <c r="AB2360" s="218">
        <f t="shared" si="569"/>
        <v>8.7334910939675485E-3</v>
      </c>
      <c r="AC2360" s="218">
        <f t="shared" si="570"/>
        <v>0</v>
      </c>
      <c r="AD2360" s="219">
        <f t="shared" si="571"/>
        <v>0</v>
      </c>
      <c r="AH2360" s="15">
        <f t="shared" si="572"/>
        <v>-2.9058447674383151E-2</v>
      </c>
      <c r="AI2360" s="15">
        <f t="shared" si="573"/>
        <v>0.86784475089518831</v>
      </c>
      <c r="AJ2360" s="15">
        <f t="shared" si="574"/>
        <v>-0.34557801426238927</v>
      </c>
      <c r="AK2360" s="15">
        <f t="shared" si="575"/>
        <v>-0.57281307343954613</v>
      </c>
      <c r="AL2360" s="15">
        <f t="shared" si="576"/>
        <v>-1.797541498954438</v>
      </c>
      <c r="AM2360" s="15">
        <f t="shared" si="577"/>
        <v>-1.2569818375265711</v>
      </c>
      <c r="AN2360" s="63">
        <f t="shared" si="566"/>
        <v>11.427189962028823</v>
      </c>
      <c r="AO2360" s="63">
        <f t="shared" si="566"/>
        <v>11.427367754312771</v>
      </c>
      <c r="AP2360" s="63">
        <f t="shared" si="566"/>
        <v>11.428089863368749</v>
      </c>
      <c r="AQ2360" s="63">
        <f t="shared" si="566"/>
        <v>11.431011199874796</v>
      </c>
      <c r="AR2360" s="63">
        <f t="shared" si="566"/>
        <v>11.442647265439536</v>
      </c>
      <c r="AS2360" s="63">
        <f t="shared" si="566"/>
        <v>11.486445582434989</v>
      </c>
      <c r="AT2360" s="63">
        <f t="shared" si="566"/>
        <v>11.626608381821566</v>
      </c>
      <c r="AU2360" s="63">
        <f t="shared" si="578"/>
        <v>11.961094544128683</v>
      </c>
      <c r="AV2360" s="217">
        <f t="shared" si="579"/>
        <v>-1.1469132254240177E-2</v>
      </c>
      <c r="AW2360" s="218">
        <f t="shared" si="580"/>
        <v>-9999</v>
      </c>
      <c r="AX2360" s="219">
        <f t="shared" si="581"/>
        <v>0</v>
      </c>
      <c r="AY2360" s="218">
        <f t="shared" si="582"/>
        <v>-9999</v>
      </c>
      <c r="AZ2360" s="63"/>
      <c r="BA2360" s="15">
        <f t="shared" si="583"/>
        <v>-2.7356411602726298E-3</v>
      </c>
      <c r="BB2360" s="15">
        <f t="shared" si="584"/>
        <v>0.4029668420013125</v>
      </c>
      <c r="BC2360" s="15">
        <f t="shared" si="585"/>
        <v>-0.61751157847624083</v>
      </c>
      <c r="BD2360" s="15">
        <f t="shared" si="586"/>
        <v>-0.10652366954492806</v>
      </c>
      <c r="BE2360" s="15">
        <f t="shared" si="587"/>
        <v>-2.965028905258007</v>
      </c>
      <c r="BF2360" s="15">
        <f t="shared" si="588"/>
        <v>-11.297910949131783</v>
      </c>
      <c r="BG2360" s="63">
        <f t="shared" si="567"/>
        <v>9.7786993762034928</v>
      </c>
      <c r="BH2360" s="63">
        <f t="shared" si="567"/>
        <v>9.7894726175737006</v>
      </c>
      <c r="BI2360" s="63">
        <f t="shared" si="567"/>
        <v>9.7705253791329838</v>
      </c>
      <c r="BJ2360" s="63">
        <f t="shared" si="567"/>
        <v>9.8039400735741484</v>
      </c>
      <c r="BK2360" s="63">
        <f t="shared" si="567"/>
        <v>9.7452814473518927</v>
      </c>
      <c r="BL2360" s="63">
        <f t="shared" si="567"/>
        <v>9.8491703599934741</v>
      </c>
      <c r="BM2360" s="63">
        <f t="shared" si="567"/>
        <v>9.6676216473938421</v>
      </c>
      <c r="BN2360" s="63">
        <f t="shared" si="589"/>
        <v>9.9950024885659339</v>
      </c>
      <c r="BO2360" s="63"/>
      <c r="BP2360" s="63"/>
    </row>
    <row r="2361" spans="27:68" x14ac:dyDescent="0.2">
      <c r="AA2361" s="217">
        <f t="shared" si="568"/>
        <v>-8.7334910939675485E-3</v>
      </c>
      <c r="AB2361" s="218">
        <f t="shared" si="569"/>
        <v>8.7334910939675485E-3</v>
      </c>
      <c r="AC2361" s="218">
        <f t="shared" si="570"/>
        <v>0</v>
      </c>
      <c r="AD2361" s="219">
        <f t="shared" si="571"/>
        <v>0</v>
      </c>
      <c r="AH2361" s="15">
        <f t="shared" si="572"/>
        <v>-2.9058447674383151E-2</v>
      </c>
      <c r="AI2361" s="15">
        <f t="shared" si="573"/>
        <v>0.86784475089518831</v>
      </c>
      <c r="AJ2361" s="15">
        <f t="shared" si="574"/>
        <v>-0.34557801426238927</v>
      </c>
      <c r="AK2361" s="15">
        <f t="shared" si="575"/>
        <v>-0.57281307343954613</v>
      </c>
      <c r="AL2361" s="15">
        <f t="shared" si="576"/>
        <v>-1.797541498954438</v>
      </c>
      <c r="AM2361" s="15">
        <f t="shared" si="577"/>
        <v>-1.2569818375265711</v>
      </c>
      <c r="AN2361" s="63">
        <f t="shared" ref="AN2361:AT2370" si="590">$AU2361+$AB$7*SIN(AO2361)</f>
        <v>11.427189962028823</v>
      </c>
      <c r="AO2361" s="63">
        <f t="shared" si="590"/>
        <v>11.427367754312771</v>
      </c>
      <c r="AP2361" s="63">
        <f t="shared" si="590"/>
        <v>11.428089863368749</v>
      </c>
      <c r="AQ2361" s="63">
        <f t="shared" si="590"/>
        <v>11.431011199874796</v>
      </c>
      <c r="AR2361" s="63">
        <f t="shared" si="590"/>
        <v>11.442647265439536</v>
      </c>
      <c r="AS2361" s="63">
        <f t="shared" si="590"/>
        <v>11.486445582434989</v>
      </c>
      <c r="AT2361" s="63">
        <f t="shared" si="590"/>
        <v>11.626608381821566</v>
      </c>
      <c r="AU2361" s="63">
        <f t="shared" si="578"/>
        <v>11.961094544128683</v>
      </c>
      <c r="AV2361" s="217">
        <f t="shared" si="579"/>
        <v>-1.1469132254240177E-2</v>
      </c>
      <c r="AW2361" s="218">
        <f t="shared" si="580"/>
        <v>-9999</v>
      </c>
      <c r="AX2361" s="219">
        <f t="shared" si="581"/>
        <v>0</v>
      </c>
      <c r="AY2361" s="218">
        <f t="shared" si="582"/>
        <v>-9999</v>
      </c>
      <c r="AZ2361" s="63"/>
      <c r="BA2361" s="15">
        <f t="shared" si="583"/>
        <v>-2.7356411602726298E-3</v>
      </c>
      <c r="BB2361" s="15">
        <f t="shared" si="584"/>
        <v>0.4029668420013125</v>
      </c>
      <c r="BC2361" s="15">
        <f t="shared" si="585"/>
        <v>-0.61751157847624083</v>
      </c>
      <c r="BD2361" s="15">
        <f t="shared" si="586"/>
        <v>-0.10652366954492806</v>
      </c>
      <c r="BE2361" s="15">
        <f t="shared" si="587"/>
        <v>-2.965028905258007</v>
      </c>
      <c r="BF2361" s="15">
        <f t="shared" si="588"/>
        <v>-11.297910949131783</v>
      </c>
      <c r="BG2361" s="63">
        <f t="shared" ref="BG2361:BM2370" si="591">$BN2361+$BB$7*SIN(BH2361)</f>
        <v>9.7786993762034928</v>
      </c>
      <c r="BH2361" s="63">
        <f t="shared" si="591"/>
        <v>9.7894726175737006</v>
      </c>
      <c r="BI2361" s="63">
        <f t="shared" si="591"/>
        <v>9.7705253791329838</v>
      </c>
      <c r="BJ2361" s="63">
        <f t="shared" si="591"/>
        <v>9.8039400735741484</v>
      </c>
      <c r="BK2361" s="63">
        <f t="shared" si="591"/>
        <v>9.7452814473518927</v>
      </c>
      <c r="BL2361" s="63">
        <f t="shared" si="591"/>
        <v>9.8491703599934741</v>
      </c>
      <c r="BM2361" s="63">
        <f t="shared" si="591"/>
        <v>9.6676216473938421</v>
      </c>
      <c r="BN2361" s="63">
        <f t="shared" si="589"/>
        <v>9.9950024885659339</v>
      </c>
      <c r="BO2361" s="63"/>
      <c r="BP2361" s="63"/>
    </row>
    <row r="2362" spans="27:68" x14ac:dyDescent="0.2">
      <c r="AA2362" s="217">
        <f t="shared" si="568"/>
        <v>-8.7334910939675485E-3</v>
      </c>
      <c r="AB2362" s="218">
        <f t="shared" si="569"/>
        <v>8.7334910939675485E-3</v>
      </c>
      <c r="AC2362" s="218">
        <f t="shared" si="570"/>
        <v>0</v>
      </c>
      <c r="AD2362" s="219">
        <f t="shared" si="571"/>
        <v>0</v>
      </c>
      <c r="AH2362" s="15">
        <f t="shared" si="572"/>
        <v>-2.9058447674383151E-2</v>
      </c>
      <c r="AI2362" s="15">
        <f t="shared" si="573"/>
        <v>0.86784475089518831</v>
      </c>
      <c r="AJ2362" s="15">
        <f t="shared" si="574"/>
        <v>-0.34557801426238927</v>
      </c>
      <c r="AK2362" s="15">
        <f t="shared" si="575"/>
        <v>-0.57281307343954613</v>
      </c>
      <c r="AL2362" s="15">
        <f t="shared" si="576"/>
        <v>-1.797541498954438</v>
      </c>
      <c r="AM2362" s="15">
        <f t="shared" si="577"/>
        <v>-1.2569818375265711</v>
      </c>
      <c r="AN2362" s="63">
        <f t="shared" si="590"/>
        <v>11.427189962028823</v>
      </c>
      <c r="AO2362" s="63">
        <f t="shared" si="590"/>
        <v>11.427367754312771</v>
      </c>
      <c r="AP2362" s="63">
        <f t="shared" si="590"/>
        <v>11.428089863368749</v>
      </c>
      <c r="AQ2362" s="63">
        <f t="shared" si="590"/>
        <v>11.431011199874796</v>
      </c>
      <c r="AR2362" s="63">
        <f t="shared" si="590"/>
        <v>11.442647265439536</v>
      </c>
      <c r="AS2362" s="63">
        <f t="shared" si="590"/>
        <v>11.486445582434989</v>
      </c>
      <c r="AT2362" s="63">
        <f t="shared" si="590"/>
        <v>11.626608381821566</v>
      </c>
      <c r="AU2362" s="63">
        <f t="shared" si="578"/>
        <v>11.961094544128683</v>
      </c>
      <c r="AV2362" s="217">
        <f t="shared" si="579"/>
        <v>-1.1469132254240177E-2</v>
      </c>
      <c r="AW2362" s="218">
        <f t="shared" si="580"/>
        <v>-9999</v>
      </c>
      <c r="AX2362" s="219">
        <f t="shared" si="581"/>
        <v>0</v>
      </c>
      <c r="AY2362" s="218">
        <f t="shared" si="582"/>
        <v>-9999</v>
      </c>
      <c r="AZ2362" s="63"/>
      <c r="BA2362" s="15">
        <f t="shared" si="583"/>
        <v>-2.7356411602726298E-3</v>
      </c>
      <c r="BB2362" s="15">
        <f t="shared" si="584"/>
        <v>0.4029668420013125</v>
      </c>
      <c r="BC2362" s="15">
        <f t="shared" si="585"/>
        <v>-0.61751157847624083</v>
      </c>
      <c r="BD2362" s="15">
        <f t="shared" si="586"/>
        <v>-0.10652366954492806</v>
      </c>
      <c r="BE2362" s="15">
        <f t="shared" si="587"/>
        <v>-2.965028905258007</v>
      </c>
      <c r="BF2362" s="15">
        <f t="shared" si="588"/>
        <v>-11.297910949131783</v>
      </c>
      <c r="BG2362" s="63">
        <f t="shared" si="591"/>
        <v>9.7786993762034928</v>
      </c>
      <c r="BH2362" s="63">
        <f t="shared" si="591"/>
        <v>9.7894726175737006</v>
      </c>
      <c r="BI2362" s="63">
        <f t="shared" si="591"/>
        <v>9.7705253791329838</v>
      </c>
      <c r="BJ2362" s="63">
        <f t="shared" si="591"/>
        <v>9.8039400735741484</v>
      </c>
      <c r="BK2362" s="63">
        <f t="shared" si="591"/>
        <v>9.7452814473518927</v>
      </c>
      <c r="BL2362" s="63">
        <f t="shared" si="591"/>
        <v>9.8491703599934741</v>
      </c>
      <c r="BM2362" s="63">
        <f t="shared" si="591"/>
        <v>9.6676216473938421</v>
      </c>
      <c r="BN2362" s="63">
        <f t="shared" si="589"/>
        <v>9.9950024885659339</v>
      </c>
      <c r="BO2362" s="63"/>
      <c r="BP2362" s="63"/>
    </row>
    <row r="2363" spans="27:68" x14ac:dyDescent="0.2">
      <c r="AA2363" s="217">
        <f t="shared" si="568"/>
        <v>-8.7334910939675485E-3</v>
      </c>
      <c r="AB2363" s="218">
        <f t="shared" si="569"/>
        <v>8.7334910939675485E-3</v>
      </c>
      <c r="AC2363" s="218">
        <f t="shared" si="570"/>
        <v>0</v>
      </c>
      <c r="AD2363" s="219">
        <f t="shared" si="571"/>
        <v>0</v>
      </c>
      <c r="AH2363" s="15">
        <f t="shared" si="572"/>
        <v>-2.9058447674383151E-2</v>
      </c>
      <c r="AI2363" s="15">
        <f t="shared" si="573"/>
        <v>0.86784475089518831</v>
      </c>
      <c r="AJ2363" s="15">
        <f t="shared" si="574"/>
        <v>-0.34557801426238927</v>
      </c>
      <c r="AK2363" s="15">
        <f t="shared" si="575"/>
        <v>-0.57281307343954613</v>
      </c>
      <c r="AL2363" s="15">
        <f t="shared" si="576"/>
        <v>-1.797541498954438</v>
      </c>
      <c r="AM2363" s="15">
        <f t="shared" si="577"/>
        <v>-1.2569818375265711</v>
      </c>
      <c r="AN2363" s="63">
        <f t="shared" si="590"/>
        <v>11.427189962028823</v>
      </c>
      <c r="AO2363" s="63">
        <f t="shared" si="590"/>
        <v>11.427367754312771</v>
      </c>
      <c r="AP2363" s="63">
        <f t="shared" si="590"/>
        <v>11.428089863368749</v>
      </c>
      <c r="AQ2363" s="63">
        <f t="shared" si="590"/>
        <v>11.431011199874796</v>
      </c>
      <c r="AR2363" s="63">
        <f t="shared" si="590"/>
        <v>11.442647265439536</v>
      </c>
      <c r="AS2363" s="63">
        <f t="shared" si="590"/>
        <v>11.486445582434989</v>
      </c>
      <c r="AT2363" s="63">
        <f t="shared" si="590"/>
        <v>11.626608381821566</v>
      </c>
      <c r="AU2363" s="63">
        <f t="shared" si="578"/>
        <v>11.961094544128683</v>
      </c>
      <c r="AV2363" s="217">
        <f t="shared" si="579"/>
        <v>-1.1469132254240177E-2</v>
      </c>
      <c r="AW2363" s="218">
        <f t="shared" si="580"/>
        <v>-9999</v>
      </c>
      <c r="AX2363" s="219">
        <f t="shared" si="581"/>
        <v>0</v>
      </c>
      <c r="AY2363" s="218">
        <f t="shared" si="582"/>
        <v>-9999</v>
      </c>
      <c r="AZ2363" s="63"/>
      <c r="BA2363" s="15">
        <f t="shared" si="583"/>
        <v>-2.7356411602726298E-3</v>
      </c>
      <c r="BB2363" s="15">
        <f t="shared" si="584"/>
        <v>0.4029668420013125</v>
      </c>
      <c r="BC2363" s="15">
        <f t="shared" si="585"/>
        <v>-0.61751157847624083</v>
      </c>
      <c r="BD2363" s="15">
        <f t="shared" si="586"/>
        <v>-0.10652366954492806</v>
      </c>
      <c r="BE2363" s="15">
        <f t="shared" si="587"/>
        <v>-2.965028905258007</v>
      </c>
      <c r="BF2363" s="15">
        <f t="shared" si="588"/>
        <v>-11.297910949131783</v>
      </c>
      <c r="BG2363" s="63">
        <f t="shared" si="591"/>
        <v>9.7786993762034928</v>
      </c>
      <c r="BH2363" s="63">
        <f t="shared" si="591"/>
        <v>9.7894726175737006</v>
      </c>
      <c r="BI2363" s="63">
        <f t="shared" si="591"/>
        <v>9.7705253791329838</v>
      </c>
      <c r="BJ2363" s="63">
        <f t="shared" si="591"/>
        <v>9.8039400735741484</v>
      </c>
      <c r="BK2363" s="63">
        <f t="shared" si="591"/>
        <v>9.7452814473518927</v>
      </c>
      <c r="BL2363" s="63">
        <f t="shared" si="591"/>
        <v>9.8491703599934741</v>
      </c>
      <c r="BM2363" s="63">
        <f t="shared" si="591"/>
        <v>9.6676216473938421</v>
      </c>
      <c r="BN2363" s="63">
        <f t="shared" si="589"/>
        <v>9.9950024885659339</v>
      </c>
      <c r="BO2363" s="63"/>
      <c r="BP2363" s="63"/>
    </row>
    <row r="2364" spans="27:68" x14ac:dyDescent="0.2">
      <c r="AA2364" s="217">
        <f t="shared" si="568"/>
        <v>-8.7334910939675485E-3</v>
      </c>
      <c r="AB2364" s="218">
        <f t="shared" si="569"/>
        <v>8.7334910939675485E-3</v>
      </c>
      <c r="AC2364" s="218">
        <f t="shared" si="570"/>
        <v>0</v>
      </c>
      <c r="AD2364" s="219">
        <f t="shared" si="571"/>
        <v>0</v>
      </c>
      <c r="AH2364" s="15">
        <f t="shared" si="572"/>
        <v>-2.9058447674383151E-2</v>
      </c>
      <c r="AI2364" s="15">
        <f t="shared" si="573"/>
        <v>0.86784475089518831</v>
      </c>
      <c r="AJ2364" s="15">
        <f t="shared" si="574"/>
        <v>-0.34557801426238927</v>
      </c>
      <c r="AK2364" s="15">
        <f t="shared" si="575"/>
        <v>-0.57281307343954613</v>
      </c>
      <c r="AL2364" s="15">
        <f t="shared" si="576"/>
        <v>-1.797541498954438</v>
      </c>
      <c r="AM2364" s="15">
        <f t="shared" si="577"/>
        <v>-1.2569818375265711</v>
      </c>
      <c r="AN2364" s="63">
        <f t="shared" si="590"/>
        <v>11.427189962028823</v>
      </c>
      <c r="AO2364" s="63">
        <f t="shared" si="590"/>
        <v>11.427367754312771</v>
      </c>
      <c r="AP2364" s="63">
        <f t="shared" si="590"/>
        <v>11.428089863368749</v>
      </c>
      <c r="AQ2364" s="63">
        <f t="shared" si="590"/>
        <v>11.431011199874796</v>
      </c>
      <c r="AR2364" s="63">
        <f t="shared" si="590"/>
        <v>11.442647265439536</v>
      </c>
      <c r="AS2364" s="63">
        <f t="shared" si="590"/>
        <v>11.486445582434989</v>
      </c>
      <c r="AT2364" s="63">
        <f t="shared" si="590"/>
        <v>11.626608381821566</v>
      </c>
      <c r="AU2364" s="63">
        <f t="shared" si="578"/>
        <v>11.961094544128683</v>
      </c>
      <c r="AV2364" s="217">
        <f t="shared" si="579"/>
        <v>-1.1469132254240177E-2</v>
      </c>
      <c r="AW2364" s="218">
        <f t="shared" si="580"/>
        <v>-9999</v>
      </c>
      <c r="AX2364" s="219">
        <f t="shared" si="581"/>
        <v>0</v>
      </c>
      <c r="AY2364" s="218">
        <f t="shared" si="582"/>
        <v>-9999</v>
      </c>
      <c r="AZ2364" s="63"/>
      <c r="BA2364" s="15">
        <f t="shared" si="583"/>
        <v>-2.7356411602726298E-3</v>
      </c>
      <c r="BB2364" s="15">
        <f t="shared" si="584"/>
        <v>0.4029668420013125</v>
      </c>
      <c r="BC2364" s="15">
        <f t="shared" si="585"/>
        <v>-0.61751157847624083</v>
      </c>
      <c r="BD2364" s="15">
        <f t="shared" si="586"/>
        <v>-0.10652366954492806</v>
      </c>
      <c r="BE2364" s="15">
        <f t="shared" si="587"/>
        <v>-2.965028905258007</v>
      </c>
      <c r="BF2364" s="15">
        <f t="shared" si="588"/>
        <v>-11.297910949131783</v>
      </c>
      <c r="BG2364" s="63">
        <f t="shared" si="591"/>
        <v>9.7786993762034928</v>
      </c>
      <c r="BH2364" s="63">
        <f t="shared" si="591"/>
        <v>9.7894726175737006</v>
      </c>
      <c r="BI2364" s="63">
        <f t="shared" si="591"/>
        <v>9.7705253791329838</v>
      </c>
      <c r="BJ2364" s="63">
        <f t="shared" si="591"/>
        <v>9.8039400735741484</v>
      </c>
      <c r="BK2364" s="63">
        <f t="shared" si="591"/>
        <v>9.7452814473518927</v>
      </c>
      <c r="BL2364" s="63">
        <f t="shared" si="591"/>
        <v>9.8491703599934741</v>
      </c>
      <c r="BM2364" s="63">
        <f t="shared" si="591"/>
        <v>9.6676216473938421</v>
      </c>
      <c r="BN2364" s="63">
        <f t="shared" si="589"/>
        <v>9.9950024885659339</v>
      </c>
      <c r="BO2364" s="63"/>
      <c r="BP2364" s="63"/>
    </row>
    <row r="2365" spans="27:68" x14ac:dyDescent="0.2">
      <c r="AA2365" s="217">
        <f t="shared" si="568"/>
        <v>-8.7334910939675485E-3</v>
      </c>
      <c r="AB2365" s="218">
        <f t="shared" si="569"/>
        <v>8.7334910939675485E-3</v>
      </c>
      <c r="AC2365" s="218">
        <f t="shared" si="570"/>
        <v>0</v>
      </c>
      <c r="AD2365" s="219">
        <f t="shared" si="571"/>
        <v>0</v>
      </c>
      <c r="AH2365" s="15">
        <f t="shared" si="572"/>
        <v>-2.9058447674383151E-2</v>
      </c>
      <c r="AI2365" s="15">
        <f t="shared" si="573"/>
        <v>0.86784475089518831</v>
      </c>
      <c r="AJ2365" s="15">
        <f t="shared" si="574"/>
        <v>-0.34557801426238927</v>
      </c>
      <c r="AK2365" s="15">
        <f t="shared" si="575"/>
        <v>-0.57281307343954613</v>
      </c>
      <c r="AL2365" s="15">
        <f t="shared" si="576"/>
        <v>-1.797541498954438</v>
      </c>
      <c r="AM2365" s="15">
        <f t="shared" si="577"/>
        <v>-1.2569818375265711</v>
      </c>
      <c r="AN2365" s="63">
        <f t="shared" si="590"/>
        <v>11.427189962028823</v>
      </c>
      <c r="AO2365" s="63">
        <f t="shared" si="590"/>
        <v>11.427367754312771</v>
      </c>
      <c r="AP2365" s="63">
        <f t="shared" si="590"/>
        <v>11.428089863368749</v>
      </c>
      <c r="AQ2365" s="63">
        <f t="shared" si="590"/>
        <v>11.431011199874796</v>
      </c>
      <c r="AR2365" s="63">
        <f t="shared" si="590"/>
        <v>11.442647265439536</v>
      </c>
      <c r="AS2365" s="63">
        <f t="shared" si="590"/>
        <v>11.486445582434989</v>
      </c>
      <c r="AT2365" s="63">
        <f t="shared" si="590"/>
        <v>11.626608381821566</v>
      </c>
      <c r="AU2365" s="63">
        <f t="shared" si="578"/>
        <v>11.961094544128683</v>
      </c>
      <c r="AV2365" s="217">
        <f t="shared" si="579"/>
        <v>-1.1469132254240177E-2</v>
      </c>
      <c r="AW2365" s="218">
        <f t="shared" si="580"/>
        <v>-9999</v>
      </c>
      <c r="AX2365" s="219">
        <f t="shared" si="581"/>
        <v>0</v>
      </c>
      <c r="AY2365" s="218">
        <f t="shared" si="582"/>
        <v>-9999</v>
      </c>
      <c r="AZ2365" s="63"/>
      <c r="BA2365" s="15">
        <f t="shared" si="583"/>
        <v>-2.7356411602726298E-3</v>
      </c>
      <c r="BB2365" s="15">
        <f t="shared" si="584"/>
        <v>0.4029668420013125</v>
      </c>
      <c r="BC2365" s="15">
        <f t="shared" si="585"/>
        <v>-0.61751157847624083</v>
      </c>
      <c r="BD2365" s="15">
        <f t="shared" si="586"/>
        <v>-0.10652366954492806</v>
      </c>
      <c r="BE2365" s="15">
        <f t="shared" si="587"/>
        <v>-2.965028905258007</v>
      </c>
      <c r="BF2365" s="15">
        <f t="shared" si="588"/>
        <v>-11.297910949131783</v>
      </c>
      <c r="BG2365" s="63">
        <f t="shared" si="591"/>
        <v>9.7786993762034928</v>
      </c>
      <c r="BH2365" s="63">
        <f t="shared" si="591"/>
        <v>9.7894726175737006</v>
      </c>
      <c r="BI2365" s="63">
        <f t="shared" si="591"/>
        <v>9.7705253791329838</v>
      </c>
      <c r="BJ2365" s="63">
        <f t="shared" si="591"/>
        <v>9.8039400735741484</v>
      </c>
      <c r="BK2365" s="63">
        <f t="shared" si="591"/>
        <v>9.7452814473518927</v>
      </c>
      <c r="BL2365" s="63">
        <f t="shared" si="591"/>
        <v>9.8491703599934741</v>
      </c>
      <c r="BM2365" s="63">
        <f t="shared" si="591"/>
        <v>9.6676216473938421</v>
      </c>
      <c r="BN2365" s="63">
        <f t="shared" si="589"/>
        <v>9.9950024885659339</v>
      </c>
      <c r="BO2365" s="63"/>
      <c r="BP2365" s="63"/>
    </row>
    <row r="2366" spans="27:68" x14ac:dyDescent="0.2">
      <c r="AA2366" s="217">
        <f t="shared" si="568"/>
        <v>-8.7334910939675485E-3</v>
      </c>
      <c r="AB2366" s="218">
        <f t="shared" si="569"/>
        <v>8.7334910939675485E-3</v>
      </c>
      <c r="AC2366" s="218">
        <f t="shared" si="570"/>
        <v>0</v>
      </c>
      <c r="AD2366" s="219">
        <f t="shared" si="571"/>
        <v>0</v>
      </c>
      <c r="AH2366" s="15">
        <f t="shared" si="572"/>
        <v>-2.9058447674383151E-2</v>
      </c>
      <c r="AI2366" s="15">
        <f t="shared" si="573"/>
        <v>0.86784475089518831</v>
      </c>
      <c r="AJ2366" s="15">
        <f t="shared" si="574"/>
        <v>-0.34557801426238927</v>
      </c>
      <c r="AK2366" s="15">
        <f t="shared" si="575"/>
        <v>-0.57281307343954613</v>
      </c>
      <c r="AL2366" s="15">
        <f t="shared" si="576"/>
        <v>-1.797541498954438</v>
      </c>
      <c r="AM2366" s="15">
        <f t="shared" si="577"/>
        <v>-1.2569818375265711</v>
      </c>
      <c r="AN2366" s="63">
        <f t="shared" si="590"/>
        <v>11.427189962028823</v>
      </c>
      <c r="AO2366" s="63">
        <f t="shared" si="590"/>
        <v>11.427367754312771</v>
      </c>
      <c r="AP2366" s="63">
        <f t="shared" si="590"/>
        <v>11.428089863368749</v>
      </c>
      <c r="AQ2366" s="63">
        <f t="shared" si="590"/>
        <v>11.431011199874796</v>
      </c>
      <c r="AR2366" s="63">
        <f t="shared" si="590"/>
        <v>11.442647265439536</v>
      </c>
      <c r="AS2366" s="63">
        <f t="shared" si="590"/>
        <v>11.486445582434989</v>
      </c>
      <c r="AT2366" s="63">
        <f t="shared" si="590"/>
        <v>11.626608381821566</v>
      </c>
      <c r="AU2366" s="63">
        <f t="shared" si="578"/>
        <v>11.961094544128683</v>
      </c>
      <c r="AV2366" s="217">
        <f t="shared" si="579"/>
        <v>-1.1469132254240177E-2</v>
      </c>
      <c r="AW2366" s="218">
        <f t="shared" si="580"/>
        <v>-9999</v>
      </c>
      <c r="AX2366" s="219">
        <f t="shared" si="581"/>
        <v>0</v>
      </c>
      <c r="AY2366" s="218">
        <f t="shared" si="582"/>
        <v>-9999</v>
      </c>
      <c r="AZ2366" s="63"/>
      <c r="BA2366" s="15">
        <f t="shared" si="583"/>
        <v>-2.7356411602726298E-3</v>
      </c>
      <c r="BB2366" s="15">
        <f t="shared" si="584"/>
        <v>0.4029668420013125</v>
      </c>
      <c r="BC2366" s="15">
        <f t="shared" si="585"/>
        <v>-0.61751157847624083</v>
      </c>
      <c r="BD2366" s="15">
        <f t="shared" si="586"/>
        <v>-0.10652366954492806</v>
      </c>
      <c r="BE2366" s="15">
        <f t="shared" si="587"/>
        <v>-2.965028905258007</v>
      </c>
      <c r="BF2366" s="15">
        <f t="shared" si="588"/>
        <v>-11.297910949131783</v>
      </c>
      <c r="BG2366" s="63">
        <f t="shared" si="591"/>
        <v>9.7786993762034928</v>
      </c>
      <c r="BH2366" s="63">
        <f t="shared" si="591"/>
        <v>9.7894726175737006</v>
      </c>
      <c r="BI2366" s="63">
        <f t="shared" si="591"/>
        <v>9.7705253791329838</v>
      </c>
      <c r="BJ2366" s="63">
        <f t="shared" si="591"/>
        <v>9.8039400735741484</v>
      </c>
      <c r="BK2366" s="63">
        <f t="shared" si="591"/>
        <v>9.7452814473518927</v>
      </c>
      <c r="BL2366" s="63">
        <f t="shared" si="591"/>
        <v>9.8491703599934741</v>
      </c>
      <c r="BM2366" s="63">
        <f t="shared" si="591"/>
        <v>9.6676216473938421</v>
      </c>
      <c r="BN2366" s="63">
        <f t="shared" si="589"/>
        <v>9.9950024885659339</v>
      </c>
      <c r="BO2366" s="63"/>
      <c r="BP2366" s="63"/>
    </row>
    <row r="2367" spans="27:68" x14ac:dyDescent="0.2">
      <c r="AA2367" s="217">
        <f t="shared" si="568"/>
        <v>-8.7334910939675485E-3</v>
      </c>
      <c r="AB2367" s="218">
        <f t="shared" si="569"/>
        <v>8.7334910939675485E-3</v>
      </c>
      <c r="AC2367" s="218">
        <f t="shared" si="570"/>
        <v>0</v>
      </c>
      <c r="AD2367" s="219">
        <f t="shared" si="571"/>
        <v>0</v>
      </c>
      <c r="AH2367" s="15">
        <f t="shared" si="572"/>
        <v>-2.9058447674383151E-2</v>
      </c>
      <c r="AI2367" s="15">
        <f t="shared" si="573"/>
        <v>0.86784475089518831</v>
      </c>
      <c r="AJ2367" s="15">
        <f t="shared" si="574"/>
        <v>-0.34557801426238927</v>
      </c>
      <c r="AK2367" s="15">
        <f t="shared" si="575"/>
        <v>-0.57281307343954613</v>
      </c>
      <c r="AL2367" s="15">
        <f t="shared" si="576"/>
        <v>-1.797541498954438</v>
      </c>
      <c r="AM2367" s="15">
        <f t="shared" si="577"/>
        <v>-1.2569818375265711</v>
      </c>
      <c r="AN2367" s="63">
        <f t="shared" si="590"/>
        <v>11.427189962028823</v>
      </c>
      <c r="AO2367" s="63">
        <f t="shared" si="590"/>
        <v>11.427367754312771</v>
      </c>
      <c r="AP2367" s="63">
        <f t="shared" si="590"/>
        <v>11.428089863368749</v>
      </c>
      <c r="AQ2367" s="63">
        <f t="shared" si="590"/>
        <v>11.431011199874796</v>
      </c>
      <c r="AR2367" s="63">
        <f t="shared" si="590"/>
        <v>11.442647265439536</v>
      </c>
      <c r="AS2367" s="63">
        <f t="shared" si="590"/>
        <v>11.486445582434989</v>
      </c>
      <c r="AT2367" s="63">
        <f t="shared" si="590"/>
        <v>11.626608381821566</v>
      </c>
      <c r="AU2367" s="63">
        <f t="shared" si="578"/>
        <v>11.961094544128683</v>
      </c>
      <c r="AV2367" s="217">
        <f t="shared" si="579"/>
        <v>-1.1469132254240177E-2</v>
      </c>
      <c r="AW2367" s="218">
        <f t="shared" si="580"/>
        <v>-9999</v>
      </c>
      <c r="AX2367" s="219">
        <f t="shared" si="581"/>
        <v>0</v>
      </c>
      <c r="AY2367" s="218">
        <f t="shared" si="582"/>
        <v>-9999</v>
      </c>
      <c r="AZ2367" s="63"/>
      <c r="BA2367" s="15">
        <f t="shared" si="583"/>
        <v>-2.7356411602726298E-3</v>
      </c>
      <c r="BB2367" s="15">
        <f t="shared" si="584"/>
        <v>0.4029668420013125</v>
      </c>
      <c r="BC2367" s="15">
        <f t="shared" si="585"/>
        <v>-0.61751157847624083</v>
      </c>
      <c r="BD2367" s="15">
        <f t="shared" si="586"/>
        <v>-0.10652366954492806</v>
      </c>
      <c r="BE2367" s="15">
        <f t="shared" si="587"/>
        <v>-2.965028905258007</v>
      </c>
      <c r="BF2367" s="15">
        <f t="shared" si="588"/>
        <v>-11.297910949131783</v>
      </c>
      <c r="BG2367" s="63">
        <f t="shared" si="591"/>
        <v>9.7786993762034928</v>
      </c>
      <c r="BH2367" s="63">
        <f t="shared" si="591"/>
        <v>9.7894726175737006</v>
      </c>
      <c r="BI2367" s="63">
        <f t="shared" si="591"/>
        <v>9.7705253791329838</v>
      </c>
      <c r="BJ2367" s="63">
        <f t="shared" si="591"/>
        <v>9.8039400735741484</v>
      </c>
      <c r="BK2367" s="63">
        <f t="shared" si="591"/>
        <v>9.7452814473518927</v>
      </c>
      <c r="BL2367" s="63">
        <f t="shared" si="591"/>
        <v>9.8491703599934741</v>
      </c>
      <c r="BM2367" s="63">
        <f t="shared" si="591"/>
        <v>9.6676216473938421</v>
      </c>
      <c r="BN2367" s="63">
        <f t="shared" si="589"/>
        <v>9.9950024885659339</v>
      </c>
      <c r="BO2367" s="63"/>
      <c r="BP2367" s="63"/>
    </row>
    <row r="2368" spans="27:68" x14ac:dyDescent="0.2">
      <c r="AA2368" s="217">
        <f t="shared" si="568"/>
        <v>-8.7334910939675485E-3</v>
      </c>
      <c r="AB2368" s="218">
        <f t="shared" si="569"/>
        <v>8.7334910939675485E-3</v>
      </c>
      <c r="AC2368" s="218">
        <f t="shared" si="570"/>
        <v>0</v>
      </c>
      <c r="AD2368" s="219">
        <f t="shared" si="571"/>
        <v>0</v>
      </c>
      <c r="AH2368" s="15">
        <f t="shared" si="572"/>
        <v>-2.9058447674383151E-2</v>
      </c>
      <c r="AI2368" s="15">
        <f t="shared" si="573"/>
        <v>0.86784475089518831</v>
      </c>
      <c r="AJ2368" s="15">
        <f t="shared" si="574"/>
        <v>-0.34557801426238927</v>
      </c>
      <c r="AK2368" s="15">
        <f t="shared" si="575"/>
        <v>-0.57281307343954613</v>
      </c>
      <c r="AL2368" s="15">
        <f t="shared" si="576"/>
        <v>-1.797541498954438</v>
      </c>
      <c r="AM2368" s="15">
        <f t="shared" si="577"/>
        <v>-1.2569818375265711</v>
      </c>
      <c r="AN2368" s="63">
        <f t="shared" si="590"/>
        <v>11.427189962028823</v>
      </c>
      <c r="AO2368" s="63">
        <f t="shared" si="590"/>
        <v>11.427367754312771</v>
      </c>
      <c r="AP2368" s="63">
        <f t="shared" si="590"/>
        <v>11.428089863368749</v>
      </c>
      <c r="AQ2368" s="63">
        <f t="shared" si="590"/>
        <v>11.431011199874796</v>
      </c>
      <c r="AR2368" s="63">
        <f t="shared" si="590"/>
        <v>11.442647265439536</v>
      </c>
      <c r="AS2368" s="63">
        <f t="shared" si="590"/>
        <v>11.486445582434989</v>
      </c>
      <c r="AT2368" s="63">
        <f t="shared" si="590"/>
        <v>11.626608381821566</v>
      </c>
      <c r="AU2368" s="63">
        <f t="shared" si="578"/>
        <v>11.961094544128683</v>
      </c>
      <c r="AV2368" s="217">
        <f t="shared" si="579"/>
        <v>-1.1469132254240177E-2</v>
      </c>
      <c r="AW2368" s="218">
        <f t="shared" si="580"/>
        <v>-9999</v>
      </c>
      <c r="AX2368" s="219">
        <f t="shared" si="581"/>
        <v>0</v>
      </c>
      <c r="AY2368" s="218">
        <f t="shared" si="582"/>
        <v>-9999</v>
      </c>
      <c r="AZ2368" s="63"/>
      <c r="BA2368" s="15">
        <f t="shared" si="583"/>
        <v>-2.7356411602726298E-3</v>
      </c>
      <c r="BB2368" s="15">
        <f t="shared" si="584"/>
        <v>0.4029668420013125</v>
      </c>
      <c r="BC2368" s="15">
        <f t="shared" si="585"/>
        <v>-0.61751157847624083</v>
      </c>
      <c r="BD2368" s="15">
        <f t="shared" si="586"/>
        <v>-0.10652366954492806</v>
      </c>
      <c r="BE2368" s="15">
        <f t="shared" si="587"/>
        <v>-2.965028905258007</v>
      </c>
      <c r="BF2368" s="15">
        <f t="shared" si="588"/>
        <v>-11.297910949131783</v>
      </c>
      <c r="BG2368" s="63">
        <f t="shared" si="591"/>
        <v>9.7786993762034928</v>
      </c>
      <c r="BH2368" s="63">
        <f t="shared" si="591"/>
        <v>9.7894726175737006</v>
      </c>
      <c r="BI2368" s="63">
        <f t="shared" si="591"/>
        <v>9.7705253791329838</v>
      </c>
      <c r="BJ2368" s="63">
        <f t="shared" si="591"/>
        <v>9.8039400735741484</v>
      </c>
      <c r="BK2368" s="63">
        <f t="shared" si="591"/>
        <v>9.7452814473518927</v>
      </c>
      <c r="BL2368" s="63">
        <f t="shared" si="591"/>
        <v>9.8491703599934741</v>
      </c>
      <c r="BM2368" s="63">
        <f t="shared" si="591"/>
        <v>9.6676216473938421</v>
      </c>
      <c r="BN2368" s="63">
        <f t="shared" si="589"/>
        <v>9.9950024885659339</v>
      </c>
      <c r="BO2368" s="63"/>
      <c r="BP2368" s="63"/>
    </row>
    <row r="2369" spans="27:68" x14ac:dyDescent="0.2">
      <c r="AA2369" s="217">
        <f t="shared" si="568"/>
        <v>-8.7334910939675485E-3</v>
      </c>
      <c r="AB2369" s="218">
        <f t="shared" si="569"/>
        <v>8.7334910939675485E-3</v>
      </c>
      <c r="AC2369" s="218">
        <f t="shared" si="570"/>
        <v>0</v>
      </c>
      <c r="AD2369" s="219">
        <f t="shared" si="571"/>
        <v>0</v>
      </c>
      <c r="AH2369" s="15">
        <f t="shared" si="572"/>
        <v>-2.9058447674383151E-2</v>
      </c>
      <c r="AI2369" s="15">
        <f t="shared" si="573"/>
        <v>0.86784475089518831</v>
      </c>
      <c r="AJ2369" s="15">
        <f t="shared" si="574"/>
        <v>-0.34557801426238927</v>
      </c>
      <c r="AK2369" s="15">
        <f t="shared" si="575"/>
        <v>-0.57281307343954613</v>
      </c>
      <c r="AL2369" s="15">
        <f t="shared" si="576"/>
        <v>-1.797541498954438</v>
      </c>
      <c r="AM2369" s="15">
        <f t="shared" si="577"/>
        <v>-1.2569818375265711</v>
      </c>
      <c r="AN2369" s="63">
        <f t="shared" si="590"/>
        <v>11.427189962028823</v>
      </c>
      <c r="AO2369" s="63">
        <f t="shared" si="590"/>
        <v>11.427367754312771</v>
      </c>
      <c r="AP2369" s="63">
        <f t="shared" si="590"/>
        <v>11.428089863368749</v>
      </c>
      <c r="AQ2369" s="63">
        <f t="shared" si="590"/>
        <v>11.431011199874796</v>
      </c>
      <c r="AR2369" s="63">
        <f t="shared" si="590"/>
        <v>11.442647265439536</v>
      </c>
      <c r="AS2369" s="63">
        <f t="shared" si="590"/>
        <v>11.486445582434989</v>
      </c>
      <c r="AT2369" s="63">
        <f t="shared" si="590"/>
        <v>11.626608381821566</v>
      </c>
      <c r="AU2369" s="63">
        <f t="shared" si="578"/>
        <v>11.961094544128683</v>
      </c>
      <c r="AV2369" s="217">
        <f t="shared" si="579"/>
        <v>-1.1469132254240177E-2</v>
      </c>
      <c r="AW2369" s="218">
        <f t="shared" si="580"/>
        <v>-9999</v>
      </c>
      <c r="AX2369" s="219">
        <f t="shared" si="581"/>
        <v>0</v>
      </c>
      <c r="AY2369" s="218">
        <f t="shared" si="582"/>
        <v>-9999</v>
      </c>
      <c r="AZ2369" s="63"/>
      <c r="BA2369" s="15">
        <f t="shared" si="583"/>
        <v>-2.7356411602726298E-3</v>
      </c>
      <c r="BB2369" s="15">
        <f t="shared" si="584"/>
        <v>0.4029668420013125</v>
      </c>
      <c r="BC2369" s="15">
        <f t="shared" si="585"/>
        <v>-0.61751157847624083</v>
      </c>
      <c r="BD2369" s="15">
        <f t="shared" si="586"/>
        <v>-0.10652366954492806</v>
      </c>
      <c r="BE2369" s="15">
        <f t="shared" si="587"/>
        <v>-2.965028905258007</v>
      </c>
      <c r="BF2369" s="15">
        <f t="shared" si="588"/>
        <v>-11.297910949131783</v>
      </c>
      <c r="BG2369" s="63">
        <f t="shared" si="591"/>
        <v>9.7786993762034928</v>
      </c>
      <c r="BH2369" s="63">
        <f t="shared" si="591"/>
        <v>9.7894726175737006</v>
      </c>
      <c r="BI2369" s="63">
        <f t="shared" si="591"/>
        <v>9.7705253791329838</v>
      </c>
      <c r="BJ2369" s="63">
        <f t="shared" si="591"/>
        <v>9.8039400735741484</v>
      </c>
      <c r="BK2369" s="63">
        <f t="shared" si="591"/>
        <v>9.7452814473518927</v>
      </c>
      <c r="BL2369" s="63">
        <f t="shared" si="591"/>
        <v>9.8491703599934741</v>
      </c>
      <c r="BM2369" s="63">
        <f t="shared" si="591"/>
        <v>9.6676216473938421</v>
      </c>
      <c r="BN2369" s="63">
        <f t="shared" si="589"/>
        <v>9.9950024885659339</v>
      </c>
      <c r="BO2369" s="63"/>
      <c r="BP2369" s="63"/>
    </row>
    <row r="2370" spans="27:68" x14ac:dyDescent="0.2">
      <c r="AA2370" s="217">
        <f t="shared" si="568"/>
        <v>-8.7334910939675485E-3</v>
      </c>
      <c r="AB2370" s="218">
        <f t="shared" si="569"/>
        <v>8.7334910939675485E-3</v>
      </c>
      <c r="AC2370" s="218">
        <f t="shared" si="570"/>
        <v>0</v>
      </c>
      <c r="AD2370" s="219">
        <f t="shared" si="571"/>
        <v>0</v>
      </c>
      <c r="AH2370" s="15">
        <f t="shared" si="572"/>
        <v>-2.9058447674383151E-2</v>
      </c>
      <c r="AI2370" s="15">
        <f t="shared" si="573"/>
        <v>0.86784475089518831</v>
      </c>
      <c r="AJ2370" s="15">
        <f t="shared" si="574"/>
        <v>-0.34557801426238927</v>
      </c>
      <c r="AK2370" s="15">
        <f t="shared" si="575"/>
        <v>-0.57281307343954613</v>
      </c>
      <c r="AL2370" s="15">
        <f t="shared" si="576"/>
        <v>-1.797541498954438</v>
      </c>
      <c r="AM2370" s="15">
        <f t="shared" si="577"/>
        <v>-1.2569818375265711</v>
      </c>
      <c r="AN2370" s="63">
        <f t="shared" si="590"/>
        <v>11.427189962028823</v>
      </c>
      <c r="AO2370" s="63">
        <f t="shared" si="590"/>
        <v>11.427367754312771</v>
      </c>
      <c r="AP2370" s="63">
        <f t="shared" si="590"/>
        <v>11.428089863368749</v>
      </c>
      <c r="AQ2370" s="63">
        <f t="shared" si="590"/>
        <v>11.431011199874796</v>
      </c>
      <c r="AR2370" s="63">
        <f t="shared" si="590"/>
        <v>11.442647265439536</v>
      </c>
      <c r="AS2370" s="63">
        <f t="shared" si="590"/>
        <v>11.486445582434989</v>
      </c>
      <c r="AT2370" s="63">
        <f t="shared" si="590"/>
        <v>11.626608381821566</v>
      </c>
      <c r="AU2370" s="63">
        <f t="shared" si="578"/>
        <v>11.961094544128683</v>
      </c>
      <c r="AV2370" s="217">
        <f t="shared" si="579"/>
        <v>-1.1469132254240177E-2</v>
      </c>
      <c r="AW2370" s="218">
        <f t="shared" si="580"/>
        <v>-9999</v>
      </c>
      <c r="AX2370" s="219">
        <f t="shared" si="581"/>
        <v>0</v>
      </c>
      <c r="AY2370" s="218">
        <f t="shared" si="582"/>
        <v>-9999</v>
      </c>
      <c r="AZ2370" s="63"/>
      <c r="BA2370" s="15">
        <f t="shared" si="583"/>
        <v>-2.7356411602726298E-3</v>
      </c>
      <c r="BB2370" s="15">
        <f t="shared" si="584"/>
        <v>0.4029668420013125</v>
      </c>
      <c r="BC2370" s="15">
        <f t="shared" si="585"/>
        <v>-0.61751157847624083</v>
      </c>
      <c r="BD2370" s="15">
        <f t="shared" si="586"/>
        <v>-0.10652366954492806</v>
      </c>
      <c r="BE2370" s="15">
        <f t="shared" si="587"/>
        <v>-2.965028905258007</v>
      </c>
      <c r="BF2370" s="15">
        <f t="shared" si="588"/>
        <v>-11.297910949131783</v>
      </c>
      <c r="BG2370" s="63">
        <f t="shared" si="591"/>
        <v>9.7786993762034928</v>
      </c>
      <c r="BH2370" s="63">
        <f t="shared" si="591"/>
        <v>9.7894726175737006</v>
      </c>
      <c r="BI2370" s="63">
        <f t="shared" si="591"/>
        <v>9.7705253791329838</v>
      </c>
      <c r="BJ2370" s="63">
        <f t="shared" si="591"/>
        <v>9.8039400735741484</v>
      </c>
      <c r="BK2370" s="63">
        <f t="shared" si="591"/>
        <v>9.7452814473518927</v>
      </c>
      <c r="BL2370" s="63">
        <f t="shared" si="591"/>
        <v>9.8491703599934741</v>
      </c>
      <c r="BM2370" s="63">
        <f t="shared" si="591"/>
        <v>9.6676216473938421</v>
      </c>
      <c r="BN2370" s="63">
        <f t="shared" si="589"/>
        <v>9.9950024885659339</v>
      </c>
      <c r="BO2370" s="63"/>
      <c r="BP2370" s="63"/>
    </row>
    <row r="2371" spans="27:68" x14ac:dyDescent="0.2">
      <c r="AA2371" s="217">
        <f t="shared" si="568"/>
        <v>-8.7334910939675485E-3</v>
      </c>
      <c r="AB2371" s="218">
        <f t="shared" si="569"/>
        <v>8.7334910939675485E-3</v>
      </c>
      <c r="AC2371" s="218">
        <f t="shared" si="570"/>
        <v>0</v>
      </c>
      <c r="AD2371" s="219">
        <f t="shared" si="571"/>
        <v>0</v>
      </c>
      <c r="AH2371" s="15">
        <f t="shared" si="572"/>
        <v>-2.9058447674383151E-2</v>
      </c>
      <c r="AI2371" s="15">
        <f t="shared" si="573"/>
        <v>0.86784475089518831</v>
      </c>
      <c r="AJ2371" s="15">
        <f t="shared" si="574"/>
        <v>-0.34557801426238927</v>
      </c>
      <c r="AK2371" s="15">
        <f t="shared" si="575"/>
        <v>-0.57281307343954613</v>
      </c>
      <c r="AL2371" s="15">
        <f t="shared" si="576"/>
        <v>-1.797541498954438</v>
      </c>
      <c r="AM2371" s="15">
        <f t="shared" si="577"/>
        <v>-1.2569818375265711</v>
      </c>
      <c r="AN2371" s="63">
        <f t="shared" ref="AN2371:AT2380" si="592">$AU2371+$AB$7*SIN(AO2371)</f>
        <v>11.427189962028823</v>
      </c>
      <c r="AO2371" s="63">
        <f t="shared" si="592"/>
        <v>11.427367754312771</v>
      </c>
      <c r="AP2371" s="63">
        <f t="shared" si="592"/>
        <v>11.428089863368749</v>
      </c>
      <c r="AQ2371" s="63">
        <f t="shared" si="592"/>
        <v>11.431011199874796</v>
      </c>
      <c r="AR2371" s="63">
        <f t="shared" si="592"/>
        <v>11.442647265439536</v>
      </c>
      <c r="AS2371" s="63">
        <f t="shared" si="592"/>
        <v>11.486445582434989</v>
      </c>
      <c r="AT2371" s="63">
        <f t="shared" si="592"/>
        <v>11.626608381821566</v>
      </c>
      <c r="AU2371" s="63">
        <f t="shared" si="578"/>
        <v>11.961094544128683</v>
      </c>
      <c r="AV2371" s="217">
        <f t="shared" si="579"/>
        <v>-1.1469132254240177E-2</v>
      </c>
      <c r="AW2371" s="218">
        <f t="shared" si="580"/>
        <v>-9999</v>
      </c>
      <c r="AX2371" s="219">
        <f t="shared" si="581"/>
        <v>0</v>
      </c>
      <c r="AY2371" s="218">
        <f t="shared" si="582"/>
        <v>-9999</v>
      </c>
      <c r="AZ2371" s="63"/>
      <c r="BA2371" s="15">
        <f t="shared" si="583"/>
        <v>-2.7356411602726298E-3</v>
      </c>
      <c r="BB2371" s="15">
        <f t="shared" si="584"/>
        <v>0.4029668420013125</v>
      </c>
      <c r="BC2371" s="15">
        <f t="shared" si="585"/>
        <v>-0.61751157847624083</v>
      </c>
      <c r="BD2371" s="15">
        <f t="shared" si="586"/>
        <v>-0.10652366954492806</v>
      </c>
      <c r="BE2371" s="15">
        <f t="shared" si="587"/>
        <v>-2.965028905258007</v>
      </c>
      <c r="BF2371" s="15">
        <f t="shared" si="588"/>
        <v>-11.297910949131783</v>
      </c>
      <c r="BG2371" s="63">
        <f t="shared" ref="BG2371:BM2380" si="593">$BN2371+$BB$7*SIN(BH2371)</f>
        <v>9.7786993762034928</v>
      </c>
      <c r="BH2371" s="63">
        <f t="shared" si="593"/>
        <v>9.7894726175737006</v>
      </c>
      <c r="BI2371" s="63">
        <f t="shared" si="593"/>
        <v>9.7705253791329838</v>
      </c>
      <c r="BJ2371" s="63">
        <f t="shared" si="593"/>
        <v>9.8039400735741484</v>
      </c>
      <c r="BK2371" s="63">
        <f t="shared" si="593"/>
        <v>9.7452814473518927</v>
      </c>
      <c r="BL2371" s="63">
        <f t="shared" si="593"/>
        <v>9.8491703599934741</v>
      </c>
      <c r="BM2371" s="63">
        <f t="shared" si="593"/>
        <v>9.6676216473938421</v>
      </c>
      <c r="BN2371" s="63">
        <f t="shared" si="589"/>
        <v>9.9950024885659339</v>
      </c>
      <c r="BO2371" s="63"/>
      <c r="BP2371" s="63"/>
    </row>
    <row r="2372" spans="27:68" x14ac:dyDescent="0.2">
      <c r="AA2372" s="217">
        <f t="shared" si="568"/>
        <v>-8.7334910939675485E-3</v>
      </c>
      <c r="AB2372" s="218">
        <f t="shared" si="569"/>
        <v>8.7334910939675485E-3</v>
      </c>
      <c r="AC2372" s="218">
        <f t="shared" si="570"/>
        <v>0</v>
      </c>
      <c r="AD2372" s="219">
        <f t="shared" si="571"/>
        <v>0</v>
      </c>
      <c r="AH2372" s="15">
        <f t="shared" si="572"/>
        <v>-2.9058447674383151E-2</v>
      </c>
      <c r="AI2372" s="15">
        <f t="shared" si="573"/>
        <v>0.86784475089518831</v>
      </c>
      <c r="AJ2372" s="15">
        <f t="shared" si="574"/>
        <v>-0.34557801426238927</v>
      </c>
      <c r="AK2372" s="15">
        <f t="shared" si="575"/>
        <v>-0.57281307343954613</v>
      </c>
      <c r="AL2372" s="15">
        <f t="shared" si="576"/>
        <v>-1.797541498954438</v>
      </c>
      <c r="AM2372" s="15">
        <f t="shared" si="577"/>
        <v>-1.2569818375265711</v>
      </c>
      <c r="AN2372" s="63">
        <f t="shared" si="592"/>
        <v>11.427189962028823</v>
      </c>
      <c r="AO2372" s="63">
        <f t="shared" si="592"/>
        <v>11.427367754312771</v>
      </c>
      <c r="AP2372" s="63">
        <f t="shared" si="592"/>
        <v>11.428089863368749</v>
      </c>
      <c r="AQ2372" s="63">
        <f t="shared" si="592"/>
        <v>11.431011199874796</v>
      </c>
      <c r="AR2372" s="63">
        <f t="shared" si="592"/>
        <v>11.442647265439536</v>
      </c>
      <c r="AS2372" s="63">
        <f t="shared" si="592"/>
        <v>11.486445582434989</v>
      </c>
      <c r="AT2372" s="63">
        <f t="shared" si="592"/>
        <v>11.626608381821566</v>
      </c>
      <c r="AU2372" s="63">
        <f t="shared" si="578"/>
        <v>11.961094544128683</v>
      </c>
      <c r="AV2372" s="217">
        <f t="shared" si="579"/>
        <v>-1.1469132254240177E-2</v>
      </c>
      <c r="AW2372" s="218">
        <f t="shared" si="580"/>
        <v>-9999</v>
      </c>
      <c r="AX2372" s="219">
        <f t="shared" si="581"/>
        <v>0</v>
      </c>
      <c r="AY2372" s="218">
        <f t="shared" si="582"/>
        <v>-9999</v>
      </c>
      <c r="AZ2372" s="63"/>
      <c r="BA2372" s="15">
        <f t="shared" si="583"/>
        <v>-2.7356411602726298E-3</v>
      </c>
      <c r="BB2372" s="15">
        <f t="shared" si="584"/>
        <v>0.4029668420013125</v>
      </c>
      <c r="BC2372" s="15">
        <f t="shared" si="585"/>
        <v>-0.61751157847624083</v>
      </c>
      <c r="BD2372" s="15">
        <f t="shared" si="586"/>
        <v>-0.10652366954492806</v>
      </c>
      <c r="BE2372" s="15">
        <f t="shared" si="587"/>
        <v>-2.965028905258007</v>
      </c>
      <c r="BF2372" s="15">
        <f t="shared" si="588"/>
        <v>-11.297910949131783</v>
      </c>
      <c r="BG2372" s="63">
        <f t="shared" si="593"/>
        <v>9.7786993762034928</v>
      </c>
      <c r="BH2372" s="63">
        <f t="shared" si="593"/>
        <v>9.7894726175737006</v>
      </c>
      <c r="BI2372" s="63">
        <f t="shared" si="593"/>
        <v>9.7705253791329838</v>
      </c>
      <c r="BJ2372" s="63">
        <f t="shared" si="593"/>
        <v>9.8039400735741484</v>
      </c>
      <c r="BK2372" s="63">
        <f t="shared" si="593"/>
        <v>9.7452814473518927</v>
      </c>
      <c r="BL2372" s="63">
        <f t="shared" si="593"/>
        <v>9.8491703599934741</v>
      </c>
      <c r="BM2372" s="63">
        <f t="shared" si="593"/>
        <v>9.6676216473938421</v>
      </c>
      <c r="BN2372" s="63">
        <f t="shared" si="589"/>
        <v>9.9950024885659339</v>
      </c>
      <c r="BO2372" s="63"/>
      <c r="BP2372" s="63"/>
    </row>
    <row r="2373" spans="27:68" x14ac:dyDescent="0.2">
      <c r="AA2373" s="217">
        <f t="shared" si="568"/>
        <v>-8.7334910939675485E-3</v>
      </c>
      <c r="AB2373" s="218">
        <f t="shared" si="569"/>
        <v>8.7334910939675485E-3</v>
      </c>
      <c r="AC2373" s="218">
        <f t="shared" si="570"/>
        <v>0</v>
      </c>
      <c r="AD2373" s="219">
        <f t="shared" si="571"/>
        <v>0</v>
      </c>
      <c r="AH2373" s="15">
        <f t="shared" si="572"/>
        <v>-2.9058447674383151E-2</v>
      </c>
      <c r="AI2373" s="15">
        <f t="shared" si="573"/>
        <v>0.86784475089518831</v>
      </c>
      <c r="AJ2373" s="15">
        <f t="shared" si="574"/>
        <v>-0.34557801426238927</v>
      </c>
      <c r="AK2373" s="15">
        <f t="shared" si="575"/>
        <v>-0.57281307343954613</v>
      </c>
      <c r="AL2373" s="15">
        <f t="shared" si="576"/>
        <v>-1.797541498954438</v>
      </c>
      <c r="AM2373" s="15">
        <f t="shared" si="577"/>
        <v>-1.2569818375265711</v>
      </c>
      <c r="AN2373" s="63">
        <f t="shared" si="592"/>
        <v>11.427189962028823</v>
      </c>
      <c r="AO2373" s="63">
        <f t="shared" si="592"/>
        <v>11.427367754312771</v>
      </c>
      <c r="AP2373" s="63">
        <f t="shared" si="592"/>
        <v>11.428089863368749</v>
      </c>
      <c r="AQ2373" s="63">
        <f t="shared" si="592"/>
        <v>11.431011199874796</v>
      </c>
      <c r="AR2373" s="63">
        <f t="shared" si="592"/>
        <v>11.442647265439536</v>
      </c>
      <c r="AS2373" s="63">
        <f t="shared" si="592"/>
        <v>11.486445582434989</v>
      </c>
      <c r="AT2373" s="63">
        <f t="shared" si="592"/>
        <v>11.626608381821566</v>
      </c>
      <c r="AU2373" s="63">
        <f t="shared" si="578"/>
        <v>11.961094544128683</v>
      </c>
      <c r="AV2373" s="217">
        <f t="shared" si="579"/>
        <v>-1.1469132254240177E-2</v>
      </c>
      <c r="AW2373" s="218">
        <f t="shared" si="580"/>
        <v>-9999</v>
      </c>
      <c r="AX2373" s="219">
        <f t="shared" si="581"/>
        <v>0</v>
      </c>
      <c r="AY2373" s="218">
        <f t="shared" si="582"/>
        <v>-9999</v>
      </c>
      <c r="AZ2373" s="63"/>
      <c r="BA2373" s="15">
        <f t="shared" si="583"/>
        <v>-2.7356411602726298E-3</v>
      </c>
      <c r="BB2373" s="15">
        <f t="shared" si="584"/>
        <v>0.4029668420013125</v>
      </c>
      <c r="BC2373" s="15">
        <f t="shared" si="585"/>
        <v>-0.61751157847624083</v>
      </c>
      <c r="BD2373" s="15">
        <f t="shared" si="586"/>
        <v>-0.10652366954492806</v>
      </c>
      <c r="BE2373" s="15">
        <f t="shared" si="587"/>
        <v>-2.965028905258007</v>
      </c>
      <c r="BF2373" s="15">
        <f t="shared" si="588"/>
        <v>-11.297910949131783</v>
      </c>
      <c r="BG2373" s="63">
        <f t="shared" si="593"/>
        <v>9.7786993762034928</v>
      </c>
      <c r="BH2373" s="63">
        <f t="shared" si="593"/>
        <v>9.7894726175737006</v>
      </c>
      <c r="BI2373" s="63">
        <f t="shared" si="593"/>
        <v>9.7705253791329838</v>
      </c>
      <c r="BJ2373" s="63">
        <f t="shared" si="593"/>
        <v>9.8039400735741484</v>
      </c>
      <c r="BK2373" s="63">
        <f t="shared" si="593"/>
        <v>9.7452814473518927</v>
      </c>
      <c r="BL2373" s="63">
        <f t="shared" si="593"/>
        <v>9.8491703599934741</v>
      </c>
      <c r="BM2373" s="63">
        <f t="shared" si="593"/>
        <v>9.6676216473938421</v>
      </c>
      <c r="BN2373" s="63">
        <f t="shared" si="589"/>
        <v>9.9950024885659339</v>
      </c>
      <c r="BO2373" s="63"/>
      <c r="BP2373" s="63"/>
    </row>
    <row r="2374" spans="27:68" x14ac:dyDescent="0.2">
      <c r="AA2374" s="217">
        <f t="shared" si="568"/>
        <v>-8.7334910939675485E-3</v>
      </c>
      <c r="AB2374" s="218">
        <f t="shared" si="569"/>
        <v>8.7334910939675485E-3</v>
      </c>
      <c r="AC2374" s="218">
        <f t="shared" si="570"/>
        <v>0</v>
      </c>
      <c r="AD2374" s="219">
        <f t="shared" si="571"/>
        <v>0</v>
      </c>
      <c r="AH2374" s="15">
        <f t="shared" si="572"/>
        <v>-2.9058447674383151E-2</v>
      </c>
      <c r="AI2374" s="15">
        <f t="shared" si="573"/>
        <v>0.86784475089518831</v>
      </c>
      <c r="AJ2374" s="15">
        <f t="shared" si="574"/>
        <v>-0.34557801426238927</v>
      </c>
      <c r="AK2374" s="15">
        <f t="shared" si="575"/>
        <v>-0.57281307343954613</v>
      </c>
      <c r="AL2374" s="15">
        <f t="shared" si="576"/>
        <v>-1.797541498954438</v>
      </c>
      <c r="AM2374" s="15">
        <f t="shared" si="577"/>
        <v>-1.2569818375265711</v>
      </c>
      <c r="AN2374" s="63">
        <f t="shared" si="592"/>
        <v>11.427189962028823</v>
      </c>
      <c r="AO2374" s="63">
        <f t="shared" si="592"/>
        <v>11.427367754312771</v>
      </c>
      <c r="AP2374" s="63">
        <f t="shared" si="592"/>
        <v>11.428089863368749</v>
      </c>
      <c r="AQ2374" s="63">
        <f t="shared" si="592"/>
        <v>11.431011199874796</v>
      </c>
      <c r="AR2374" s="63">
        <f t="shared" si="592"/>
        <v>11.442647265439536</v>
      </c>
      <c r="AS2374" s="63">
        <f t="shared" si="592"/>
        <v>11.486445582434989</v>
      </c>
      <c r="AT2374" s="63">
        <f t="shared" si="592"/>
        <v>11.626608381821566</v>
      </c>
      <c r="AU2374" s="63">
        <f t="shared" si="578"/>
        <v>11.961094544128683</v>
      </c>
      <c r="AV2374" s="217">
        <f t="shared" si="579"/>
        <v>-1.1469132254240177E-2</v>
      </c>
      <c r="AW2374" s="218">
        <f t="shared" si="580"/>
        <v>-9999</v>
      </c>
      <c r="AX2374" s="219">
        <f t="shared" si="581"/>
        <v>0</v>
      </c>
      <c r="AY2374" s="218">
        <f t="shared" si="582"/>
        <v>-9999</v>
      </c>
      <c r="AZ2374" s="63"/>
      <c r="BA2374" s="15">
        <f t="shared" si="583"/>
        <v>-2.7356411602726298E-3</v>
      </c>
      <c r="BB2374" s="15">
        <f t="shared" si="584"/>
        <v>0.4029668420013125</v>
      </c>
      <c r="BC2374" s="15">
        <f t="shared" si="585"/>
        <v>-0.61751157847624083</v>
      </c>
      <c r="BD2374" s="15">
        <f t="shared" si="586"/>
        <v>-0.10652366954492806</v>
      </c>
      <c r="BE2374" s="15">
        <f t="shared" si="587"/>
        <v>-2.965028905258007</v>
      </c>
      <c r="BF2374" s="15">
        <f t="shared" si="588"/>
        <v>-11.297910949131783</v>
      </c>
      <c r="BG2374" s="63">
        <f t="shared" si="593"/>
        <v>9.7786993762034928</v>
      </c>
      <c r="BH2374" s="63">
        <f t="shared" si="593"/>
        <v>9.7894726175737006</v>
      </c>
      <c r="BI2374" s="63">
        <f t="shared" si="593"/>
        <v>9.7705253791329838</v>
      </c>
      <c r="BJ2374" s="63">
        <f t="shared" si="593"/>
        <v>9.8039400735741484</v>
      </c>
      <c r="BK2374" s="63">
        <f t="shared" si="593"/>
        <v>9.7452814473518927</v>
      </c>
      <c r="BL2374" s="63">
        <f t="shared" si="593"/>
        <v>9.8491703599934741</v>
      </c>
      <c r="BM2374" s="63">
        <f t="shared" si="593"/>
        <v>9.6676216473938421</v>
      </c>
      <c r="BN2374" s="63">
        <f t="shared" si="589"/>
        <v>9.9950024885659339</v>
      </c>
      <c r="BO2374" s="63"/>
      <c r="BP2374" s="63"/>
    </row>
    <row r="2375" spans="27:68" x14ac:dyDescent="0.2">
      <c r="AA2375" s="217">
        <f t="shared" si="568"/>
        <v>-8.7334910939675485E-3</v>
      </c>
      <c r="AB2375" s="218">
        <f t="shared" si="569"/>
        <v>8.7334910939675485E-3</v>
      </c>
      <c r="AC2375" s="218">
        <f t="shared" si="570"/>
        <v>0</v>
      </c>
      <c r="AD2375" s="219">
        <f t="shared" si="571"/>
        <v>0</v>
      </c>
      <c r="AH2375" s="15">
        <f t="shared" si="572"/>
        <v>-2.9058447674383151E-2</v>
      </c>
      <c r="AI2375" s="15">
        <f t="shared" si="573"/>
        <v>0.86784475089518831</v>
      </c>
      <c r="AJ2375" s="15">
        <f t="shared" si="574"/>
        <v>-0.34557801426238927</v>
      </c>
      <c r="AK2375" s="15">
        <f t="shared" si="575"/>
        <v>-0.57281307343954613</v>
      </c>
      <c r="AL2375" s="15">
        <f t="shared" si="576"/>
        <v>-1.797541498954438</v>
      </c>
      <c r="AM2375" s="15">
        <f t="shared" si="577"/>
        <v>-1.2569818375265711</v>
      </c>
      <c r="AN2375" s="63">
        <f t="shared" si="592"/>
        <v>11.427189962028823</v>
      </c>
      <c r="AO2375" s="63">
        <f t="shared" si="592"/>
        <v>11.427367754312771</v>
      </c>
      <c r="AP2375" s="63">
        <f t="shared" si="592"/>
        <v>11.428089863368749</v>
      </c>
      <c r="AQ2375" s="63">
        <f t="shared" si="592"/>
        <v>11.431011199874796</v>
      </c>
      <c r="AR2375" s="63">
        <f t="shared" si="592"/>
        <v>11.442647265439536</v>
      </c>
      <c r="AS2375" s="63">
        <f t="shared" si="592"/>
        <v>11.486445582434989</v>
      </c>
      <c r="AT2375" s="63">
        <f t="shared" si="592"/>
        <v>11.626608381821566</v>
      </c>
      <c r="AU2375" s="63">
        <f t="shared" si="578"/>
        <v>11.961094544128683</v>
      </c>
      <c r="AV2375" s="217">
        <f t="shared" si="579"/>
        <v>-1.1469132254240177E-2</v>
      </c>
      <c r="AW2375" s="218">
        <f t="shared" si="580"/>
        <v>-9999</v>
      </c>
      <c r="AX2375" s="219">
        <f t="shared" si="581"/>
        <v>0</v>
      </c>
      <c r="AY2375" s="218">
        <f t="shared" si="582"/>
        <v>-9999</v>
      </c>
      <c r="AZ2375" s="63"/>
      <c r="BA2375" s="15">
        <f t="shared" si="583"/>
        <v>-2.7356411602726298E-3</v>
      </c>
      <c r="BB2375" s="15">
        <f t="shared" si="584"/>
        <v>0.4029668420013125</v>
      </c>
      <c r="BC2375" s="15">
        <f t="shared" si="585"/>
        <v>-0.61751157847624083</v>
      </c>
      <c r="BD2375" s="15">
        <f t="shared" si="586"/>
        <v>-0.10652366954492806</v>
      </c>
      <c r="BE2375" s="15">
        <f t="shared" si="587"/>
        <v>-2.965028905258007</v>
      </c>
      <c r="BF2375" s="15">
        <f t="shared" si="588"/>
        <v>-11.297910949131783</v>
      </c>
      <c r="BG2375" s="63">
        <f t="shared" si="593"/>
        <v>9.7786993762034928</v>
      </c>
      <c r="BH2375" s="63">
        <f t="shared" si="593"/>
        <v>9.7894726175737006</v>
      </c>
      <c r="BI2375" s="63">
        <f t="shared" si="593"/>
        <v>9.7705253791329838</v>
      </c>
      <c r="BJ2375" s="63">
        <f t="shared" si="593"/>
        <v>9.8039400735741484</v>
      </c>
      <c r="BK2375" s="63">
        <f t="shared" si="593"/>
        <v>9.7452814473518927</v>
      </c>
      <c r="BL2375" s="63">
        <f t="shared" si="593"/>
        <v>9.8491703599934741</v>
      </c>
      <c r="BM2375" s="63">
        <f t="shared" si="593"/>
        <v>9.6676216473938421</v>
      </c>
      <c r="BN2375" s="63">
        <f t="shared" si="589"/>
        <v>9.9950024885659339</v>
      </c>
      <c r="BO2375" s="63"/>
      <c r="BP2375" s="63"/>
    </row>
    <row r="2376" spans="27:68" x14ac:dyDescent="0.2">
      <c r="AA2376" s="217">
        <f t="shared" si="568"/>
        <v>-8.7334910939675485E-3</v>
      </c>
      <c r="AB2376" s="218">
        <f t="shared" si="569"/>
        <v>8.7334910939675485E-3</v>
      </c>
      <c r="AC2376" s="218">
        <f t="shared" si="570"/>
        <v>0</v>
      </c>
      <c r="AD2376" s="219">
        <f t="shared" si="571"/>
        <v>0</v>
      </c>
      <c r="AH2376" s="15">
        <f t="shared" si="572"/>
        <v>-2.9058447674383151E-2</v>
      </c>
      <c r="AI2376" s="15">
        <f t="shared" si="573"/>
        <v>0.86784475089518831</v>
      </c>
      <c r="AJ2376" s="15">
        <f t="shared" si="574"/>
        <v>-0.34557801426238927</v>
      </c>
      <c r="AK2376" s="15">
        <f t="shared" si="575"/>
        <v>-0.57281307343954613</v>
      </c>
      <c r="AL2376" s="15">
        <f t="shared" si="576"/>
        <v>-1.797541498954438</v>
      </c>
      <c r="AM2376" s="15">
        <f t="shared" si="577"/>
        <v>-1.2569818375265711</v>
      </c>
      <c r="AN2376" s="63">
        <f t="shared" si="592"/>
        <v>11.427189962028823</v>
      </c>
      <c r="AO2376" s="63">
        <f t="shared" si="592"/>
        <v>11.427367754312771</v>
      </c>
      <c r="AP2376" s="63">
        <f t="shared" si="592"/>
        <v>11.428089863368749</v>
      </c>
      <c r="AQ2376" s="63">
        <f t="shared" si="592"/>
        <v>11.431011199874796</v>
      </c>
      <c r="AR2376" s="63">
        <f t="shared" si="592"/>
        <v>11.442647265439536</v>
      </c>
      <c r="AS2376" s="63">
        <f t="shared" si="592"/>
        <v>11.486445582434989</v>
      </c>
      <c r="AT2376" s="63">
        <f t="shared" si="592"/>
        <v>11.626608381821566</v>
      </c>
      <c r="AU2376" s="63">
        <f t="shared" si="578"/>
        <v>11.961094544128683</v>
      </c>
      <c r="AV2376" s="217">
        <f t="shared" si="579"/>
        <v>-1.1469132254240177E-2</v>
      </c>
      <c r="AW2376" s="218">
        <f t="shared" si="580"/>
        <v>-9999</v>
      </c>
      <c r="AX2376" s="219">
        <f t="shared" si="581"/>
        <v>0</v>
      </c>
      <c r="AY2376" s="218">
        <f t="shared" si="582"/>
        <v>-9999</v>
      </c>
      <c r="AZ2376" s="63"/>
      <c r="BA2376" s="15">
        <f t="shared" si="583"/>
        <v>-2.7356411602726298E-3</v>
      </c>
      <c r="BB2376" s="15">
        <f t="shared" si="584"/>
        <v>0.4029668420013125</v>
      </c>
      <c r="BC2376" s="15">
        <f t="shared" si="585"/>
        <v>-0.61751157847624083</v>
      </c>
      <c r="BD2376" s="15">
        <f t="shared" si="586"/>
        <v>-0.10652366954492806</v>
      </c>
      <c r="BE2376" s="15">
        <f t="shared" si="587"/>
        <v>-2.965028905258007</v>
      </c>
      <c r="BF2376" s="15">
        <f t="shared" si="588"/>
        <v>-11.297910949131783</v>
      </c>
      <c r="BG2376" s="63">
        <f t="shared" si="593"/>
        <v>9.7786993762034928</v>
      </c>
      <c r="BH2376" s="63">
        <f t="shared" si="593"/>
        <v>9.7894726175737006</v>
      </c>
      <c r="BI2376" s="63">
        <f t="shared" si="593"/>
        <v>9.7705253791329838</v>
      </c>
      <c r="BJ2376" s="63">
        <f t="shared" si="593"/>
        <v>9.8039400735741484</v>
      </c>
      <c r="BK2376" s="63">
        <f t="shared" si="593"/>
        <v>9.7452814473518927</v>
      </c>
      <c r="BL2376" s="63">
        <f t="shared" si="593"/>
        <v>9.8491703599934741</v>
      </c>
      <c r="BM2376" s="63">
        <f t="shared" si="593"/>
        <v>9.6676216473938421</v>
      </c>
      <c r="BN2376" s="63">
        <f t="shared" si="589"/>
        <v>9.9950024885659339</v>
      </c>
      <c r="BO2376" s="63"/>
      <c r="BP2376" s="63"/>
    </row>
    <row r="2377" spans="27:68" x14ac:dyDescent="0.2">
      <c r="AA2377" s="217">
        <f t="shared" si="568"/>
        <v>-8.7334910939675485E-3</v>
      </c>
      <c r="AB2377" s="218">
        <f t="shared" si="569"/>
        <v>8.7334910939675485E-3</v>
      </c>
      <c r="AC2377" s="218">
        <f t="shared" si="570"/>
        <v>0</v>
      </c>
      <c r="AD2377" s="219">
        <f t="shared" si="571"/>
        <v>0</v>
      </c>
      <c r="AH2377" s="15">
        <f t="shared" si="572"/>
        <v>-2.9058447674383151E-2</v>
      </c>
      <c r="AI2377" s="15">
        <f t="shared" si="573"/>
        <v>0.86784475089518831</v>
      </c>
      <c r="AJ2377" s="15">
        <f t="shared" si="574"/>
        <v>-0.34557801426238927</v>
      </c>
      <c r="AK2377" s="15">
        <f t="shared" si="575"/>
        <v>-0.57281307343954613</v>
      </c>
      <c r="AL2377" s="15">
        <f t="shared" si="576"/>
        <v>-1.797541498954438</v>
      </c>
      <c r="AM2377" s="15">
        <f t="shared" si="577"/>
        <v>-1.2569818375265711</v>
      </c>
      <c r="AN2377" s="63">
        <f t="shared" si="592"/>
        <v>11.427189962028823</v>
      </c>
      <c r="AO2377" s="63">
        <f t="shared" si="592"/>
        <v>11.427367754312771</v>
      </c>
      <c r="AP2377" s="63">
        <f t="shared" si="592"/>
        <v>11.428089863368749</v>
      </c>
      <c r="AQ2377" s="63">
        <f t="shared" si="592"/>
        <v>11.431011199874796</v>
      </c>
      <c r="AR2377" s="63">
        <f t="shared" si="592"/>
        <v>11.442647265439536</v>
      </c>
      <c r="AS2377" s="63">
        <f t="shared" si="592"/>
        <v>11.486445582434989</v>
      </c>
      <c r="AT2377" s="63">
        <f t="shared" si="592"/>
        <v>11.626608381821566</v>
      </c>
      <c r="AU2377" s="63">
        <f t="shared" si="578"/>
        <v>11.961094544128683</v>
      </c>
      <c r="AV2377" s="217">
        <f t="shared" si="579"/>
        <v>-1.1469132254240177E-2</v>
      </c>
      <c r="AW2377" s="218">
        <f t="shared" si="580"/>
        <v>-9999</v>
      </c>
      <c r="AX2377" s="219">
        <f t="shared" si="581"/>
        <v>0</v>
      </c>
      <c r="AY2377" s="218">
        <f t="shared" si="582"/>
        <v>-9999</v>
      </c>
      <c r="AZ2377" s="63"/>
      <c r="BA2377" s="15">
        <f t="shared" si="583"/>
        <v>-2.7356411602726298E-3</v>
      </c>
      <c r="BB2377" s="15">
        <f t="shared" si="584"/>
        <v>0.4029668420013125</v>
      </c>
      <c r="BC2377" s="15">
        <f t="shared" si="585"/>
        <v>-0.61751157847624083</v>
      </c>
      <c r="BD2377" s="15">
        <f t="shared" si="586"/>
        <v>-0.10652366954492806</v>
      </c>
      <c r="BE2377" s="15">
        <f t="shared" si="587"/>
        <v>-2.965028905258007</v>
      </c>
      <c r="BF2377" s="15">
        <f t="shared" si="588"/>
        <v>-11.297910949131783</v>
      </c>
      <c r="BG2377" s="63">
        <f t="shared" si="593"/>
        <v>9.7786993762034928</v>
      </c>
      <c r="BH2377" s="63">
        <f t="shared" si="593"/>
        <v>9.7894726175737006</v>
      </c>
      <c r="BI2377" s="63">
        <f t="shared" si="593"/>
        <v>9.7705253791329838</v>
      </c>
      <c r="BJ2377" s="63">
        <f t="shared" si="593"/>
        <v>9.8039400735741484</v>
      </c>
      <c r="BK2377" s="63">
        <f t="shared" si="593"/>
        <v>9.7452814473518927</v>
      </c>
      <c r="BL2377" s="63">
        <f t="shared" si="593"/>
        <v>9.8491703599934741</v>
      </c>
      <c r="BM2377" s="63">
        <f t="shared" si="593"/>
        <v>9.6676216473938421</v>
      </c>
      <c r="BN2377" s="63">
        <f t="shared" si="589"/>
        <v>9.9950024885659339</v>
      </c>
      <c r="BO2377" s="63"/>
      <c r="BP2377" s="63"/>
    </row>
    <row r="2378" spans="27:68" x14ac:dyDescent="0.2">
      <c r="AA2378" s="217">
        <f t="shared" si="568"/>
        <v>-8.7334910939675485E-3</v>
      </c>
      <c r="AB2378" s="218">
        <f t="shared" si="569"/>
        <v>8.7334910939675485E-3</v>
      </c>
      <c r="AC2378" s="218">
        <f t="shared" si="570"/>
        <v>0</v>
      </c>
      <c r="AD2378" s="219">
        <f t="shared" si="571"/>
        <v>0</v>
      </c>
      <c r="AH2378" s="15">
        <f t="shared" si="572"/>
        <v>-2.9058447674383151E-2</v>
      </c>
      <c r="AI2378" s="15">
        <f t="shared" si="573"/>
        <v>0.86784475089518831</v>
      </c>
      <c r="AJ2378" s="15">
        <f t="shared" si="574"/>
        <v>-0.34557801426238927</v>
      </c>
      <c r="AK2378" s="15">
        <f t="shared" si="575"/>
        <v>-0.57281307343954613</v>
      </c>
      <c r="AL2378" s="15">
        <f t="shared" si="576"/>
        <v>-1.797541498954438</v>
      </c>
      <c r="AM2378" s="15">
        <f t="shared" si="577"/>
        <v>-1.2569818375265711</v>
      </c>
      <c r="AN2378" s="63">
        <f t="shared" si="592"/>
        <v>11.427189962028823</v>
      </c>
      <c r="AO2378" s="63">
        <f t="shared" si="592"/>
        <v>11.427367754312771</v>
      </c>
      <c r="AP2378" s="63">
        <f t="shared" si="592"/>
        <v>11.428089863368749</v>
      </c>
      <c r="AQ2378" s="63">
        <f t="shared" si="592"/>
        <v>11.431011199874796</v>
      </c>
      <c r="AR2378" s="63">
        <f t="shared" si="592"/>
        <v>11.442647265439536</v>
      </c>
      <c r="AS2378" s="63">
        <f t="shared" si="592"/>
        <v>11.486445582434989</v>
      </c>
      <c r="AT2378" s="63">
        <f t="shared" si="592"/>
        <v>11.626608381821566</v>
      </c>
      <c r="AU2378" s="63">
        <f t="shared" si="578"/>
        <v>11.961094544128683</v>
      </c>
      <c r="AV2378" s="217">
        <f t="shared" si="579"/>
        <v>-1.1469132254240177E-2</v>
      </c>
      <c r="AW2378" s="218">
        <f t="shared" si="580"/>
        <v>-9999</v>
      </c>
      <c r="AX2378" s="219">
        <f t="shared" si="581"/>
        <v>0</v>
      </c>
      <c r="AY2378" s="218">
        <f t="shared" si="582"/>
        <v>-9999</v>
      </c>
      <c r="AZ2378" s="63"/>
      <c r="BA2378" s="15">
        <f t="shared" si="583"/>
        <v>-2.7356411602726298E-3</v>
      </c>
      <c r="BB2378" s="15">
        <f t="shared" si="584"/>
        <v>0.4029668420013125</v>
      </c>
      <c r="BC2378" s="15">
        <f t="shared" si="585"/>
        <v>-0.61751157847624083</v>
      </c>
      <c r="BD2378" s="15">
        <f t="shared" si="586"/>
        <v>-0.10652366954492806</v>
      </c>
      <c r="BE2378" s="15">
        <f t="shared" si="587"/>
        <v>-2.965028905258007</v>
      </c>
      <c r="BF2378" s="15">
        <f t="shared" si="588"/>
        <v>-11.297910949131783</v>
      </c>
      <c r="BG2378" s="63">
        <f t="shared" si="593"/>
        <v>9.7786993762034928</v>
      </c>
      <c r="BH2378" s="63">
        <f t="shared" si="593"/>
        <v>9.7894726175737006</v>
      </c>
      <c r="BI2378" s="63">
        <f t="shared" si="593"/>
        <v>9.7705253791329838</v>
      </c>
      <c r="BJ2378" s="63">
        <f t="shared" si="593"/>
        <v>9.8039400735741484</v>
      </c>
      <c r="BK2378" s="63">
        <f t="shared" si="593"/>
        <v>9.7452814473518927</v>
      </c>
      <c r="BL2378" s="63">
        <f t="shared" si="593"/>
        <v>9.8491703599934741</v>
      </c>
      <c r="BM2378" s="63">
        <f t="shared" si="593"/>
        <v>9.6676216473938421</v>
      </c>
      <c r="BN2378" s="63">
        <f t="shared" si="589"/>
        <v>9.9950024885659339</v>
      </c>
      <c r="BO2378" s="63"/>
      <c r="BP2378" s="63"/>
    </row>
    <row r="2379" spans="27:68" x14ac:dyDescent="0.2">
      <c r="AA2379" s="217">
        <f t="shared" si="568"/>
        <v>-8.7334910939675485E-3</v>
      </c>
      <c r="AB2379" s="218">
        <f t="shared" si="569"/>
        <v>8.7334910939675485E-3</v>
      </c>
      <c r="AC2379" s="218">
        <f t="shared" si="570"/>
        <v>0</v>
      </c>
      <c r="AD2379" s="219">
        <f t="shared" si="571"/>
        <v>0</v>
      </c>
      <c r="AH2379" s="15">
        <f t="shared" si="572"/>
        <v>-2.9058447674383151E-2</v>
      </c>
      <c r="AI2379" s="15">
        <f t="shared" si="573"/>
        <v>0.86784475089518831</v>
      </c>
      <c r="AJ2379" s="15">
        <f t="shared" si="574"/>
        <v>-0.34557801426238927</v>
      </c>
      <c r="AK2379" s="15">
        <f t="shared" si="575"/>
        <v>-0.57281307343954613</v>
      </c>
      <c r="AL2379" s="15">
        <f t="shared" si="576"/>
        <v>-1.797541498954438</v>
      </c>
      <c r="AM2379" s="15">
        <f t="shared" si="577"/>
        <v>-1.2569818375265711</v>
      </c>
      <c r="AN2379" s="63">
        <f t="shared" si="592"/>
        <v>11.427189962028823</v>
      </c>
      <c r="AO2379" s="63">
        <f t="shared" si="592"/>
        <v>11.427367754312771</v>
      </c>
      <c r="AP2379" s="63">
        <f t="shared" si="592"/>
        <v>11.428089863368749</v>
      </c>
      <c r="AQ2379" s="63">
        <f t="shared" si="592"/>
        <v>11.431011199874796</v>
      </c>
      <c r="AR2379" s="63">
        <f t="shared" si="592"/>
        <v>11.442647265439536</v>
      </c>
      <c r="AS2379" s="63">
        <f t="shared" si="592"/>
        <v>11.486445582434989</v>
      </c>
      <c r="AT2379" s="63">
        <f t="shared" si="592"/>
        <v>11.626608381821566</v>
      </c>
      <c r="AU2379" s="63">
        <f t="shared" si="578"/>
        <v>11.961094544128683</v>
      </c>
      <c r="AV2379" s="217">
        <f t="shared" si="579"/>
        <v>-1.1469132254240177E-2</v>
      </c>
      <c r="AW2379" s="218">
        <f t="shared" si="580"/>
        <v>-9999</v>
      </c>
      <c r="AX2379" s="219">
        <f t="shared" si="581"/>
        <v>0</v>
      </c>
      <c r="AY2379" s="218">
        <f t="shared" si="582"/>
        <v>-9999</v>
      </c>
      <c r="AZ2379" s="63"/>
      <c r="BA2379" s="15">
        <f t="shared" si="583"/>
        <v>-2.7356411602726298E-3</v>
      </c>
      <c r="BB2379" s="15">
        <f t="shared" si="584"/>
        <v>0.4029668420013125</v>
      </c>
      <c r="BC2379" s="15">
        <f t="shared" si="585"/>
        <v>-0.61751157847624083</v>
      </c>
      <c r="BD2379" s="15">
        <f t="shared" si="586"/>
        <v>-0.10652366954492806</v>
      </c>
      <c r="BE2379" s="15">
        <f t="shared" si="587"/>
        <v>-2.965028905258007</v>
      </c>
      <c r="BF2379" s="15">
        <f t="shared" si="588"/>
        <v>-11.297910949131783</v>
      </c>
      <c r="BG2379" s="63">
        <f t="shared" si="593"/>
        <v>9.7786993762034928</v>
      </c>
      <c r="BH2379" s="63">
        <f t="shared" si="593"/>
        <v>9.7894726175737006</v>
      </c>
      <c r="BI2379" s="63">
        <f t="shared" si="593"/>
        <v>9.7705253791329838</v>
      </c>
      <c r="BJ2379" s="63">
        <f t="shared" si="593"/>
        <v>9.8039400735741484</v>
      </c>
      <c r="BK2379" s="63">
        <f t="shared" si="593"/>
        <v>9.7452814473518927</v>
      </c>
      <c r="BL2379" s="63">
        <f t="shared" si="593"/>
        <v>9.8491703599934741</v>
      </c>
      <c r="BM2379" s="63">
        <f t="shared" si="593"/>
        <v>9.6676216473938421</v>
      </c>
      <c r="BN2379" s="63">
        <f t="shared" si="589"/>
        <v>9.9950024885659339</v>
      </c>
      <c r="BO2379" s="63"/>
      <c r="BP2379" s="63"/>
    </row>
    <row r="2380" spans="27:68" x14ac:dyDescent="0.2">
      <c r="AA2380" s="217">
        <f t="shared" si="568"/>
        <v>-8.7334910939675485E-3</v>
      </c>
      <c r="AB2380" s="218">
        <f t="shared" si="569"/>
        <v>8.7334910939675485E-3</v>
      </c>
      <c r="AC2380" s="218">
        <f t="shared" si="570"/>
        <v>0</v>
      </c>
      <c r="AD2380" s="219">
        <f t="shared" si="571"/>
        <v>0</v>
      </c>
      <c r="AH2380" s="15">
        <f t="shared" si="572"/>
        <v>-2.9058447674383151E-2</v>
      </c>
      <c r="AI2380" s="15">
        <f t="shared" si="573"/>
        <v>0.86784475089518831</v>
      </c>
      <c r="AJ2380" s="15">
        <f t="shared" si="574"/>
        <v>-0.34557801426238927</v>
      </c>
      <c r="AK2380" s="15">
        <f t="shared" si="575"/>
        <v>-0.57281307343954613</v>
      </c>
      <c r="AL2380" s="15">
        <f t="shared" si="576"/>
        <v>-1.797541498954438</v>
      </c>
      <c r="AM2380" s="15">
        <f t="shared" si="577"/>
        <v>-1.2569818375265711</v>
      </c>
      <c r="AN2380" s="63">
        <f t="shared" si="592"/>
        <v>11.427189962028823</v>
      </c>
      <c r="AO2380" s="63">
        <f t="shared" si="592"/>
        <v>11.427367754312771</v>
      </c>
      <c r="AP2380" s="63">
        <f t="shared" si="592"/>
        <v>11.428089863368749</v>
      </c>
      <c r="AQ2380" s="63">
        <f t="shared" si="592"/>
        <v>11.431011199874796</v>
      </c>
      <c r="AR2380" s="63">
        <f t="shared" si="592"/>
        <v>11.442647265439536</v>
      </c>
      <c r="AS2380" s="63">
        <f t="shared" si="592"/>
        <v>11.486445582434989</v>
      </c>
      <c r="AT2380" s="63">
        <f t="shared" si="592"/>
        <v>11.626608381821566</v>
      </c>
      <c r="AU2380" s="63">
        <f t="shared" si="578"/>
        <v>11.961094544128683</v>
      </c>
      <c r="AV2380" s="217">
        <f t="shared" si="579"/>
        <v>-1.1469132254240177E-2</v>
      </c>
      <c r="AW2380" s="218">
        <f t="shared" si="580"/>
        <v>-9999</v>
      </c>
      <c r="AX2380" s="219">
        <f t="shared" si="581"/>
        <v>0</v>
      </c>
      <c r="AY2380" s="218">
        <f t="shared" si="582"/>
        <v>-9999</v>
      </c>
      <c r="AZ2380" s="63"/>
      <c r="BA2380" s="15">
        <f t="shared" si="583"/>
        <v>-2.7356411602726298E-3</v>
      </c>
      <c r="BB2380" s="15">
        <f t="shared" si="584"/>
        <v>0.4029668420013125</v>
      </c>
      <c r="BC2380" s="15">
        <f t="shared" si="585"/>
        <v>-0.61751157847624083</v>
      </c>
      <c r="BD2380" s="15">
        <f t="shared" si="586"/>
        <v>-0.10652366954492806</v>
      </c>
      <c r="BE2380" s="15">
        <f t="shared" si="587"/>
        <v>-2.965028905258007</v>
      </c>
      <c r="BF2380" s="15">
        <f t="shared" si="588"/>
        <v>-11.297910949131783</v>
      </c>
      <c r="BG2380" s="63">
        <f t="shared" si="593"/>
        <v>9.7786993762034928</v>
      </c>
      <c r="BH2380" s="63">
        <f t="shared" si="593"/>
        <v>9.7894726175737006</v>
      </c>
      <c r="BI2380" s="63">
        <f t="shared" si="593"/>
        <v>9.7705253791329838</v>
      </c>
      <c r="BJ2380" s="63">
        <f t="shared" si="593"/>
        <v>9.8039400735741484</v>
      </c>
      <c r="BK2380" s="63">
        <f t="shared" si="593"/>
        <v>9.7452814473518927</v>
      </c>
      <c r="BL2380" s="63">
        <f t="shared" si="593"/>
        <v>9.8491703599934741</v>
      </c>
      <c r="BM2380" s="63">
        <f t="shared" si="593"/>
        <v>9.6676216473938421</v>
      </c>
      <c r="BN2380" s="63">
        <f t="shared" si="589"/>
        <v>9.9950024885659339</v>
      </c>
      <c r="BO2380" s="63"/>
      <c r="BP2380" s="63"/>
    </row>
    <row r="2381" spans="27:68" x14ac:dyDescent="0.2">
      <c r="AA2381" s="217">
        <f t="shared" si="568"/>
        <v>-8.7334910939675485E-3</v>
      </c>
      <c r="AB2381" s="218">
        <f t="shared" si="569"/>
        <v>8.7334910939675485E-3</v>
      </c>
      <c r="AC2381" s="218">
        <f t="shared" si="570"/>
        <v>0</v>
      </c>
      <c r="AD2381" s="219">
        <f t="shared" si="571"/>
        <v>0</v>
      </c>
      <c r="AH2381" s="15">
        <f t="shared" si="572"/>
        <v>-2.9058447674383151E-2</v>
      </c>
      <c r="AI2381" s="15">
        <f t="shared" si="573"/>
        <v>0.86784475089518831</v>
      </c>
      <c r="AJ2381" s="15">
        <f t="shared" si="574"/>
        <v>-0.34557801426238927</v>
      </c>
      <c r="AK2381" s="15">
        <f t="shared" si="575"/>
        <v>-0.57281307343954613</v>
      </c>
      <c r="AL2381" s="15">
        <f t="shared" si="576"/>
        <v>-1.797541498954438</v>
      </c>
      <c r="AM2381" s="15">
        <f t="shared" si="577"/>
        <v>-1.2569818375265711</v>
      </c>
      <c r="AN2381" s="63">
        <f t="shared" ref="AN2381:AT2390" si="594">$AU2381+$AB$7*SIN(AO2381)</f>
        <v>11.427189962028823</v>
      </c>
      <c r="AO2381" s="63">
        <f t="shared" si="594"/>
        <v>11.427367754312771</v>
      </c>
      <c r="AP2381" s="63">
        <f t="shared" si="594"/>
        <v>11.428089863368749</v>
      </c>
      <c r="AQ2381" s="63">
        <f t="shared" si="594"/>
        <v>11.431011199874796</v>
      </c>
      <c r="AR2381" s="63">
        <f t="shared" si="594"/>
        <v>11.442647265439536</v>
      </c>
      <c r="AS2381" s="63">
        <f t="shared" si="594"/>
        <v>11.486445582434989</v>
      </c>
      <c r="AT2381" s="63">
        <f t="shared" si="594"/>
        <v>11.626608381821566</v>
      </c>
      <c r="AU2381" s="63">
        <f t="shared" si="578"/>
        <v>11.961094544128683</v>
      </c>
      <c r="AV2381" s="217">
        <f t="shared" si="579"/>
        <v>-1.1469132254240177E-2</v>
      </c>
      <c r="AW2381" s="218">
        <f t="shared" si="580"/>
        <v>-9999</v>
      </c>
      <c r="AX2381" s="219">
        <f t="shared" si="581"/>
        <v>0</v>
      </c>
      <c r="AY2381" s="218">
        <f t="shared" si="582"/>
        <v>-9999</v>
      </c>
      <c r="AZ2381" s="63"/>
      <c r="BA2381" s="15">
        <f t="shared" si="583"/>
        <v>-2.7356411602726298E-3</v>
      </c>
      <c r="BB2381" s="15">
        <f t="shared" si="584"/>
        <v>0.4029668420013125</v>
      </c>
      <c r="BC2381" s="15">
        <f t="shared" si="585"/>
        <v>-0.61751157847624083</v>
      </c>
      <c r="BD2381" s="15">
        <f t="shared" si="586"/>
        <v>-0.10652366954492806</v>
      </c>
      <c r="BE2381" s="15">
        <f t="shared" si="587"/>
        <v>-2.965028905258007</v>
      </c>
      <c r="BF2381" s="15">
        <f t="shared" si="588"/>
        <v>-11.297910949131783</v>
      </c>
      <c r="BG2381" s="63">
        <f t="shared" ref="BG2381:BM2390" si="595">$BN2381+$BB$7*SIN(BH2381)</f>
        <v>9.7786993762034928</v>
      </c>
      <c r="BH2381" s="63">
        <f t="shared" si="595"/>
        <v>9.7894726175737006</v>
      </c>
      <c r="BI2381" s="63">
        <f t="shared" si="595"/>
        <v>9.7705253791329838</v>
      </c>
      <c r="BJ2381" s="63">
        <f t="shared" si="595"/>
        <v>9.8039400735741484</v>
      </c>
      <c r="BK2381" s="63">
        <f t="shared" si="595"/>
        <v>9.7452814473518927</v>
      </c>
      <c r="BL2381" s="63">
        <f t="shared" si="595"/>
        <v>9.8491703599934741</v>
      </c>
      <c r="BM2381" s="63">
        <f t="shared" si="595"/>
        <v>9.6676216473938421</v>
      </c>
      <c r="BN2381" s="63">
        <f t="shared" si="589"/>
        <v>9.9950024885659339</v>
      </c>
      <c r="BO2381" s="63"/>
      <c r="BP2381" s="63"/>
    </row>
    <row r="2382" spans="27:68" x14ac:dyDescent="0.2">
      <c r="AA2382" s="217">
        <f t="shared" si="568"/>
        <v>-8.7334910939675485E-3</v>
      </c>
      <c r="AB2382" s="218">
        <f t="shared" si="569"/>
        <v>8.7334910939675485E-3</v>
      </c>
      <c r="AC2382" s="218">
        <f t="shared" si="570"/>
        <v>0</v>
      </c>
      <c r="AD2382" s="219">
        <f t="shared" si="571"/>
        <v>0</v>
      </c>
      <c r="AH2382" s="15">
        <f t="shared" si="572"/>
        <v>-2.9058447674383151E-2</v>
      </c>
      <c r="AI2382" s="15">
        <f t="shared" si="573"/>
        <v>0.86784475089518831</v>
      </c>
      <c r="AJ2382" s="15">
        <f t="shared" si="574"/>
        <v>-0.34557801426238927</v>
      </c>
      <c r="AK2382" s="15">
        <f t="shared" si="575"/>
        <v>-0.57281307343954613</v>
      </c>
      <c r="AL2382" s="15">
        <f t="shared" si="576"/>
        <v>-1.797541498954438</v>
      </c>
      <c r="AM2382" s="15">
        <f t="shared" si="577"/>
        <v>-1.2569818375265711</v>
      </c>
      <c r="AN2382" s="63">
        <f t="shared" si="594"/>
        <v>11.427189962028823</v>
      </c>
      <c r="AO2382" s="63">
        <f t="shared" si="594"/>
        <v>11.427367754312771</v>
      </c>
      <c r="AP2382" s="63">
        <f t="shared" si="594"/>
        <v>11.428089863368749</v>
      </c>
      <c r="AQ2382" s="63">
        <f t="shared" si="594"/>
        <v>11.431011199874796</v>
      </c>
      <c r="AR2382" s="63">
        <f t="shared" si="594"/>
        <v>11.442647265439536</v>
      </c>
      <c r="AS2382" s="63">
        <f t="shared" si="594"/>
        <v>11.486445582434989</v>
      </c>
      <c r="AT2382" s="63">
        <f t="shared" si="594"/>
        <v>11.626608381821566</v>
      </c>
      <c r="AU2382" s="63">
        <f t="shared" si="578"/>
        <v>11.961094544128683</v>
      </c>
      <c r="AV2382" s="217">
        <f t="shared" si="579"/>
        <v>-1.1469132254240177E-2</v>
      </c>
      <c r="AW2382" s="218">
        <f t="shared" si="580"/>
        <v>-9999</v>
      </c>
      <c r="AX2382" s="219">
        <f t="shared" si="581"/>
        <v>0</v>
      </c>
      <c r="AY2382" s="218">
        <f t="shared" si="582"/>
        <v>-9999</v>
      </c>
      <c r="AZ2382" s="63"/>
      <c r="BA2382" s="15">
        <f t="shared" si="583"/>
        <v>-2.7356411602726298E-3</v>
      </c>
      <c r="BB2382" s="15">
        <f t="shared" si="584"/>
        <v>0.4029668420013125</v>
      </c>
      <c r="BC2382" s="15">
        <f t="shared" si="585"/>
        <v>-0.61751157847624083</v>
      </c>
      <c r="BD2382" s="15">
        <f t="shared" si="586"/>
        <v>-0.10652366954492806</v>
      </c>
      <c r="BE2382" s="15">
        <f t="shared" si="587"/>
        <v>-2.965028905258007</v>
      </c>
      <c r="BF2382" s="15">
        <f t="shared" si="588"/>
        <v>-11.297910949131783</v>
      </c>
      <c r="BG2382" s="63">
        <f t="shared" si="595"/>
        <v>9.7786993762034928</v>
      </c>
      <c r="BH2382" s="63">
        <f t="shared" si="595"/>
        <v>9.7894726175737006</v>
      </c>
      <c r="BI2382" s="63">
        <f t="shared" si="595"/>
        <v>9.7705253791329838</v>
      </c>
      <c r="BJ2382" s="63">
        <f t="shared" si="595"/>
        <v>9.8039400735741484</v>
      </c>
      <c r="BK2382" s="63">
        <f t="shared" si="595"/>
        <v>9.7452814473518927</v>
      </c>
      <c r="BL2382" s="63">
        <f t="shared" si="595"/>
        <v>9.8491703599934741</v>
      </c>
      <c r="BM2382" s="63">
        <f t="shared" si="595"/>
        <v>9.6676216473938421</v>
      </c>
      <c r="BN2382" s="63">
        <f t="shared" si="589"/>
        <v>9.9950024885659339</v>
      </c>
      <c r="BO2382" s="63"/>
      <c r="BP2382" s="63"/>
    </row>
    <row r="2383" spans="27:68" x14ac:dyDescent="0.2">
      <c r="AA2383" s="217">
        <f t="shared" si="568"/>
        <v>-8.7334910939675485E-3</v>
      </c>
      <c r="AB2383" s="218">
        <f t="shared" si="569"/>
        <v>8.7334910939675485E-3</v>
      </c>
      <c r="AC2383" s="218">
        <f t="shared" si="570"/>
        <v>0</v>
      </c>
      <c r="AD2383" s="219">
        <f t="shared" si="571"/>
        <v>0</v>
      </c>
      <c r="AH2383" s="15">
        <f t="shared" si="572"/>
        <v>-2.9058447674383151E-2</v>
      </c>
      <c r="AI2383" s="15">
        <f t="shared" si="573"/>
        <v>0.86784475089518831</v>
      </c>
      <c r="AJ2383" s="15">
        <f t="shared" si="574"/>
        <v>-0.34557801426238927</v>
      </c>
      <c r="AK2383" s="15">
        <f t="shared" si="575"/>
        <v>-0.57281307343954613</v>
      </c>
      <c r="AL2383" s="15">
        <f t="shared" si="576"/>
        <v>-1.797541498954438</v>
      </c>
      <c r="AM2383" s="15">
        <f t="shared" si="577"/>
        <v>-1.2569818375265711</v>
      </c>
      <c r="AN2383" s="63">
        <f t="shared" si="594"/>
        <v>11.427189962028823</v>
      </c>
      <c r="AO2383" s="63">
        <f t="shared" si="594"/>
        <v>11.427367754312771</v>
      </c>
      <c r="AP2383" s="63">
        <f t="shared" si="594"/>
        <v>11.428089863368749</v>
      </c>
      <c r="AQ2383" s="63">
        <f t="shared" si="594"/>
        <v>11.431011199874796</v>
      </c>
      <c r="AR2383" s="63">
        <f t="shared" si="594"/>
        <v>11.442647265439536</v>
      </c>
      <c r="AS2383" s="63">
        <f t="shared" si="594"/>
        <v>11.486445582434989</v>
      </c>
      <c r="AT2383" s="63">
        <f t="shared" si="594"/>
        <v>11.626608381821566</v>
      </c>
      <c r="AU2383" s="63">
        <f t="shared" si="578"/>
        <v>11.961094544128683</v>
      </c>
      <c r="AV2383" s="217">
        <f t="shared" si="579"/>
        <v>-1.1469132254240177E-2</v>
      </c>
      <c r="AW2383" s="218">
        <f t="shared" si="580"/>
        <v>-9999</v>
      </c>
      <c r="AX2383" s="219">
        <f t="shared" si="581"/>
        <v>0</v>
      </c>
      <c r="AY2383" s="218">
        <f t="shared" si="582"/>
        <v>-9999</v>
      </c>
      <c r="AZ2383" s="63"/>
      <c r="BA2383" s="15">
        <f t="shared" si="583"/>
        <v>-2.7356411602726298E-3</v>
      </c>
      <c r="BB2383" s="15">
        <f t="shared" si="584"/>
        <v>0.4029668420013125</v>
      </c>
      <c r="BC2383" s="15">
        <f t="shared" si="585"/>
        <v>-0.61751157847624083</v>
      </c>
      <c r="BD2383" s="15">
        <f t="shared" si="586"/>
        <v>-0.10652366954492806</v>
      </c>
      <c r="BE2383" s="15">
        <f t="shared" si="587"/>
        <v>-2.965028905258007</v>
      </c>
      <c r="BF2383" s="15">
        <f t="shared" si="588"/>
        <v>-11.297910949131783</v>
      </c>
      <c r="BG2383" s="63">
        <f t="shared" si="595"/>
        <v>9.7786993762034928</v>
      </c>
      <c r="BH2383" s="63">
        <f t="shared" si="595"/>
        <v>9.7894726175737006</v>
      </c>
      <c r="BI2383" s="63">
        <f t="shared" si="595"/>
        <v>9.7705253791329838</v>
      </c>
      <c r="BJ2383" s="63">
        <f t="shared" si="595"/>
        <v>9.8039400735741484</v>
      </c>
      <c r="BK2383" s="63">
        <f t="shared" si="595"/>
        <v>9.7452814473518927</v>
      </c>
      <c r="BL2383" s="63">
        <f t="shared" si="595"/>
        <v>9.8491703599934741</v>
      </c>
      <c r="BM2383" s="63">
        <f t="shared" si="595"/>
        <v>9.6676216473938421</v>
      </c>
      <c r="BN2383" s="63">
        <f t="shared" si="589"/>
        <v>9.9950024885659339</v>
      </c>
      <c r="BO2383" s="63"/>
      <c r="BP2383" s="63"/>
    </row>
    <row r="2384" spans="27:68" x14ac:dyDescent="0.2">
      <c r="AA2384" s="217">
        <f t="shared" si="568"/>
        <v>-8.7334910939675485E-3</v>
      </c>
      <c r="AB2384" s="218">
        <f t="shared" si="569"/>
        <v>8.7334910939675485E-3</v>
      </c>
      <c r="AC2384" s="218">
        <f t="shared" si="570"/>
        <v>0</v>
      </c>
      <c r="AD2384" s="219">
        <f t="shared" si="571"/>
        <v>0</v>
      </c>
      <c r="AH2384" s="15">
        <f t="shared" si="572"/>
        <v>-2.9058447674383151E-2</v>
      </c>
      <c r="AI2384" s="15">
        <f t="shared" si="573"/>
        <v>0.86784475089518831</v>
      </c>
      <c r="AJ2384" s="15">
        <f t="shared" si="574"/>
        <v>-0.34557801426238927</v>
      </c>
      <c r="AK2384" s="15">
        <f t="shared" si="575"/>
        <v>-0.57281307343954613</v>
      </c>
      <c r="AL2384" s="15">
        <f t="shared" si="576"/>
        <v>-1.797541498954438</v>
      </c>
      <c r="AM2384" s="15">
        <f t="shared" si="577"/>
        <v>-1.2569818375265711</v>
      </c>
      <c r="AN2384" s="63">
        <f t="shared" si="594"/>
        <v>11.427189962028823</v>
      </c>
      <c r="AO2384" s="63">
        <f t="shared" si="594"/>
        <v>11.427367754312771</v>
      </c>
      <c r="AP2384" s="63">
        <f t="shared" si="594"/>
        <v>11.428089863368749</v>
      </c>
      <c r="AQ2384" s="63">
        <f t="shared" si="594"/>
        <v>11.431011199874796</v>
      </c>
      <c r="AR2384" s="63">
        <f t="shared" si="594"/>
        <v>11.442647265439536</v>
      </c>
      <c r="AS2384" s="63">
        <f t="shared" si="594"/>
        <v>11.486445582434989</v>
      </c>
      <c r="AT2384" s="63">
        <f t="shared" si="594"/>
        <v>11.626608381821566</v>
      </c>
      <c r="AU2384" s="63">
        <f t="shared" si="578"/>
        <v>11.961094544128683</v>
      </c>
      <c r="AV2384" s="217">
        <f t="shared" si="579"/>
        <v>-1.1469132254240177E-2</v>
      </c>
      <c r="AW2384" s="218">
        <f t="shared" si="580"/>
        <v>-9999</v>
      </c>
      <c r="AX2384" s="219">
        <f t="shared" si="581"/>
        <v>0</v>
      </c>
      <c r="AY2384" s="218">
        <f t="shared" si="582"/>
        <v>-9999</v>
      </c>
      <c r="AZ2384" s="63"/>
      <c r="BA2384" s="15">
        <f t="shared" si="583"/>
        <v>-2.7356411602726298E-3</v>
      </c>
      <c r="BB2384" s="15">
        <f t="shared" si="584"/>
        <v>0.4029668420013125</v>
      </c>
      <c r="BC2384" s="15">
        <f t="shared" si="585"/>
        <v>-0.61751157847624083</v>
      </c>
      <c r="BD2384" s="15">
        <f t="shared" si="586"/>
        <v>-0.10652366954492806</v>
      </c>
      <c r="BE2384" s="15">
        <f t="shared" si="587"/>
        <v>-2.965028905258007</v>
      </c>
      <c r="BF2384" s="15">
        <f t="shared" si="588"/>
        <v>-11.297910949131783</v>
      </c>
      <c r="BG2384" s="63">
        <f t="shared" si="595"/>
        <v>9.7786993762034928</v>
      </c>
      <c r="BH2384" s="63">
        <f t="shared" si="595"/>
        <v>9.7894726175737006</v>
      </c>
      <c r="BI2384" s="63">
        <f t="shared" si="595"/>
        <v>9.7705253791329838</v>
      </c>
      <c r="BJ2384" s="63">
        <f t="shared" si="595"/>
        <v>9.8039400735741484</v>
      </c>
      <c r="BK2384" s="63">
        <f t="shared" si="595"/>
        <v>9.7452814473518927</v>
      </c>
      <c r="BL2384" s="63">
        <f t="shared" si="595"/>
        <v>9.8491703599934741</v>
      </c>
      <c r="BM2384" s="63">
        <f t="shared" si="595"/>
        <v>9.6676216473938421</v>
      </c>
      <c r="BN2384" s="63">
        <f t="shared" si="589"/>
        <v>9.9950024885659339</v>
      </c>
      <c r="BO2384" s="63"/>
      <c r="BP2384" s="63"/>
    </row>
    <row r="2385" spans="27:68" x14ac:dyDescent="0.2">
      <c r="AA2385" s="217">
        <f t="shared" si="568"/>
        <v>-8.7334910939675485E-3</v>
      </c>
      <c r="AB2385" s="218">
        <f t="shared" si="569"/>
        <v>8.7334910939675485E-3</v>
      </c>
      <c r="AC2385" s="218">
        <f t="shared" si="570"/>
        <v>0</v>
      </c>
      <c r="AD2385" s="219">
        <f t="shared" si="571"/>
        <v>0</v>
      </c>
      <c r="AH2385" s="15">
        <f t="shared" si="572"/>
        <v>-2.9058447674383151E-2</v>
      </c>
      <c r="AI2385" s="15">
        <f t="shared" si="573"/>
        <v>0.86784475089518831</v>
      </c>
      <c r="AJ2385" s="15">
        <f t="shared" si="574"/>
        <v>-0.34557801426238927</v>
      </c>
      <c r="AK2385" s="15">
        <f t="shared" si="575"/>
        <v>-0.57281307343954613</v>
      </c>
      <c r="AL2385" s="15">
        <f t="shared" si="576"/>
        <v>-1.797541498954438</v>
      </c>
      <c r="AM2385" s="15">
        <f t="shared" si="577"/>
        <v>-1.2569818375265711</v>
      </c>
      <c r="AN2385" s="63">
        <f t="shared" si="594"/>
        <v>11.427189962028823</v>
      </c>
      <c r="AO2385" s="63">
        <f t="shared" si="594"/>
        <v>11.427367754312771</v>
      </c>
      <c r="AP2385" s="63">
        <f t="shared" si="594"/>
        <v>11.428089863368749</v>
      </c>
      <c r="AQ2385" s="63">
        <f t="shared" si="594"/>
        <v>11.431011199874796</v>
      </c>
      <c r="AR2385" s="63">
        <f t="shared" si="594"/>
        <v>11.442647265439536</v>
      </c>
      <c r="AS2385" s="63">
        <f t="shared" si="594"/>
        <v>11.486445582434989</v>
      </c>
      <c r="AT2385" s="63">
        <f t="shared" si="594"/>
        <v>11.626608381821566</v>
      </c>
      <c r="AU2385" s="63">
        <f t="shared" si="578"/>
        <v>11.961094544128683</v>
      </c>
      <c r="AV2385" s="217">
        <f t="shared" si="579"/>
        <v>-1.1469132254240177E-2</v>
      </c>
      <c r="AW2385" s="218">
        <f t="shared" si="580"/>
        <v>-9999</v>
      </c>
      <c r="AX2385" s="219">
        <f t="shared" si="581"/>
        <v>0</v>
      </c>
      <c r="AY2385" s="218">
        <f t="shared" si="582"/>
        <v>-9999</v>
      </c>
      <c r="AZ2385" s="63"/>
      <c r="BA2385" s="15">
        <f t="shared" si="583"/>
        <v>-2.7356411602726298E-3</v>
      </c>
      <c r="BB2385" s="15">
        <f t="shared" si="584"/>
        <v>0.4029668420013125</v>
      </c>
      <c r="BC2385" s="15">
        <f t="shared" si="585"/>
        <v>-0.61751157847624083</v>
      </c>
      <c r="BD2385" s="15">
        <f t="shared" si="586"/>
        <v>-0.10652366954492806</v>
      </c>
      <c r="BE2385" s="15">
        <f t="shared" si="587"/>
        <v>-2.965028905258007</v>
      </c>
      <c r="BF2385" s="15">
        <f t="shared" si="588"/>
        <v>-11.297910949131783</v>
      </c>
      <c r="BG2385" s="63">
        <f t="shared" si="595"/>
        <v>9.7786993762034928</v>
      </c>
      <c r="BH2385" s="63">
        <f t="shared" si="595"/>
        <v>9.7894726175737006</v>
      </c>
      <c r="BI2385" s="63">
        <f t="shared" si="595"/>
        <v>9.7705253791329838</v>
      </c>
      <c r="BJ2385" s="63">
        <f t="shared" si="595"/>
        <v>9.8039400735741484</v>
      </c>
      <c r="BK2385" s="63">
        <f t="shared" si="595"/>
        <v>9.7452814473518927</v>
      </c>
      <c r="BL2385" s="63">
        <f t="shared" si="595"/>
        <v>9.8491703599934741</v>
      </c>
      <c r="BM2385" s="63">
        <f t="shared" si="595"/>
        <v>9.6676216473938421</v>
      </c>
      <c r="BN2385" s="63">
        <f t="shared" si="589"/>
        <v>9.9950024885659339</v>
      </c>
      <c r="BO2385" s="63"/>
      <c r="BP2385" s="63"/>
    </row>
    <row r="2386" spans="27:68" x14ac:dyDescent="0.2">
      <c r="AA2386" s="217">
        <f t="shared" si="568"/>
        <v>-8.7334910939675485E-3</v>
      </c>
      <c r="AB2386" s="218">
        <f t="shared" si="569"/>
        <v>8.7334910939675485E-3</v>
      </c>
      <c r="AC2386" s="218">
        <f t="shared" si="570"/>
        <v>0</v>
      </c>
      <c r="AD2386" s="219">
        <f t="shared" si="571"/>
        <v>0</v>
      </c>
      <c r="AH2386" s="15">
        <f t="shared" si="572"/>
        <v>-2.9058447674383151E-2</v>
      </c>
      <c r="AI2386" s="15">
        <f t="shared" si="573"/>
        <v>0.86784475089518831</v>
      </c>
      <c r="AJ2386" s="15">
        <f t="shared" si="574"/>
        <v>-0.34557801426238927</v>
      </c>
      <c r="AK2386" s="15">
        <f t="shared" si="575"/>
        <v>-0.57281307343954613</v>
      </c>
      <c r="AL2386" s="15">
        <f t="shared" si="576"/>
        <v>-1.797541498954438</v>
      </c>
      <c r="AM2386" s="15">
        <f t="shared" si="577"/>
        <v>-1.2569818375265711</v>
      </c>
      <c r="AN2386" s="63">
        <f t="shared" si="594"/>
        <v>11.427189962028823</v>
      </c>
      <c r="AO2386" s="63">
        <f t="shared" si="594"/>
        <v>11.427367754312771</v>
      </c>
      <c r="AP2386" s="63">
        <f t="shared" si="594"/>
        <v>11.428089863368749</v>
      </c>
      <c r="AQ2386" s="63">
        <f t="shared" si="594"/>
        <v>11.431011199874796</v>
      </c>
      <c r="AR2386" s="63">
        <f t="shared" si="594"/>
        <v>11.442647265439536</v>
      </c>
      <c r="AS2386" s="63">
        <f t="shared" si="594"/>
        <v>11.486445582434989</v>
      </c>
      <c r="AT2386" s="63">
        <f t="shared" si="594"/>
        <v>11.626608381821566</v>
      </c>
      <c r="AU2386" s="63">
        <f t="shared" si="578"/>
        <v>11.961094544128683</v>
      </c>
      <c r="AV2386" s="217">
        <f t="shared" si="579"/>
        <v>-1.1469132254240177E-2</v>
      </c>
      <c r="AW2386" s="218">
        <f t="shared" si="580"/>
        <v>-9999</v>
      </c>
      <c r="AX2386" s="219">
        <f t="shared" si="581"/>
        <v>0</v>
      </c>
      <c r="AY2386" s="218">
        <f t="shared" si="582"/>
        <v>-9999</v>
      </c>
      <c r="AZ2386" s="63"/>
      <c r="BA2386" s="15">
        <f t="shared" si="583"/>
        <v>-2.7356411602726298E-3</v>
      </c>
      <c r="BB2386" s="15">
        <f t="shared" si="584"/>
        <v>0.4029668420013125</v>
      </c>
      <c r="BC2386" s="15">
        <f t="shared" si="585"/>
        <v>-0.61751157847624083</v>
      </c>
      <c r="BD2386" s="15">
        <f t="shared" si="586"/>
        <v>-0.10652366954492806</v>
      </c>
      <c r="BE2386" s="15">
        <f t="shared" si="587"/>
        <v>-2.965028905258007</v>
      </c>
      <c r="BF2386" s="15">
        <f t="shared" si="588"/>
        <v>-11.297910949131783</v>
      </c>
      <c r="BG2386" s="63">
        <f t="shared" si="595"/>
        <v>9.7786993762034928</v>
      </c>
      <c r="BH2386" s="63">
        <f t="shared" si="595"/>
        <v>9.7894726175737006</v>
      </c>
      <c r="BI2386" s="63">
        <f t="shared" si="595"/>
        <v>9.7705253791329838</v>
      </c>
      <c r="BJ2386" s="63">
        <f t="shared" si="595"/>
        <v>9.8039400735741484</v>
      </c>
      <c r="BK2386" s="63">
        <f t="shared" si="595"/>
        <v>9.7452814473518927</v>
      </c>
      <c r="BL2386" s="63">
        <f t="shared" si="595"/>
        <v>9.8491703599934741</v>
      </c>
      <c r="BM2386" s="63">
        <f t="shared" si="595"/>
        <v>9.6676216473938421</v>
      </c>
      <c r="BN2386" s="63">
        <f t="shared" si="589"/>
        <v>9.9950024885659339</v>
      </c>
      <c r="BO2386" s="63"/>
      <c r="BP2386" s="63"/>
    </row>
    <row r="2387" spans="27:68" x14ac:dyDescent="0.2">
      <c r="AA2387" s="217">
        <f t="shared" si="568"/>
        <v>-8.7334910939675485E-3</v>
      </c>
      <c r="AB2387" s="218">
        <f t="shared" si="569"/>
        <v>8.7334910939675485E-3</v>
      </c>
      <c r="AC2387" s="218">
        <f t="shared" si="570"/>
        <v>0</v>
      </c>
      <c r="AD2387" s="219">
        <f t="shared" si="571"/>
        <v>0</v>
      </c>
      <c r="AH2387" s="15">
        <f t="shared" si="572"/>
        <v>-2.9058447674383151E-2</v>
      </c>
      <c r="AI2387" s="15">
        <f t="shared" si="573"/>
        <v>0.86784475089518831</v>
      </c>
      <c r="AJ2387" s="15">
        <f t="shared" si="574"/>
        <v>-0.34557801426238927</v>
      </c>
      <c r="AK2387" s="15">
        <f t="shared" si="575"/>
        <v>-0.57281307343954613</v>
      </c>
      <c r="AL2387" s="15">
        <f t="shared" si="576"/>
        <v>-1.797541498954438</v>
      </c>
      <c r="AM2387" s="15">
        <f t="shared" si="577"/>
        <v>-1.2569818375265711</v>
      </c>
      <c r="AN2387" s="63">
        <f t="shared" si="594"/>
        <v>11.427189962028823</v>
      </c>
      <c r="AO2387" s="63">
        <f t="shared" si="594"/>
        <v>11.427367754312771</v>
      </c>
      <c r="AP2387" s="63">
        <f t="shared" si="594"/>
        <v>11.428089863368749</v>
      </c>
      <c r="AQ2387" s="63">
        <f t="shared" si="594"/>
        <v>11.431011199874796</v>
      </c>
      <c r="AR2387" s="63">
        <f t="shared" si="594"/>
        <v>11.442647265439536</v>
      </c>
      <c r="AS2387" s="63">
        <f t="shared" si="594"/>
        <v>11.486445582434989</v>
      </c>
      <c r="AT2387" s="63">
        <f t="shared" si="594"/>
        <v>11.626608381821566</v>
      </c>
      <c r="AU2387" s="63">
        <f t="shared" si="578"/>
        <v>11.961094544128683</v>
      </c>
      <c r="AV2387" s="217">
        <f t="shared" si="579"/>
        <v>-1.1469132254240177E-2</v>
      </c>
      <c r="AW2387" s="218">
        <f t="shared" si="580"/>
        <v>-9999</v>
      </c>
      <c r="AX2387" s="219">
        <f t="shared" si="581"/>
        <v>0</v>
      </c>
      <c r="AY2387" s="218">
        <f t="shared" si="582"/>
        <v>-9999</v>
      </c>
      <c r="AZ2387" s="63"/>
      <c r="BA2387" s="15">
        <f t="shared" si="583"/>
        <v>-2.7356411602726298E-3</v>
      </c>
      <c r="BB2387" s="15">
        <f t="shared" si="584"/>
        <v>0.4029668420013125</v>
      </c>
      <c r="BC2387" s="15">
        <f t="shared" si="585"/>
        <v>-0.61751157847624083</v>
      </c>
      <c r="BD2387" s="15">
        <f t="shared" si="586"/>
        <v>-0.10652366954492806</v>
      </c>
      <c r="BE2387" s="15">
        <f t="shared" si="587"/>
        <v>-2.965028905258007</v>
      </c>
      <c r="BF2387" s="15">
        <f t="shared" si="588"/>
        <v>-11.297910949131783</v>
      </c>
      <c r="BG2387" s="63">
        <f t="shared" si="595"/>
        <v>9.7786993762034928</v>
      </c>
      <c r="BH2387" s="63">
        <f t="shared" si="595"/>
        <v>9.7894726175737006</v>
      </c>
      <c r="BI2387" s="63">
        <f t="shared" si="595"/>
        <v>9.7705253791329838</v>
      </c>
      <c r="BJ2387" s="63">
        <f t="shared" si="595"/>
        <v>9.8039400735741484</v>
      </c>
      <c r="BK2387" s="63">
        <f t="shared" si="595"/>
        <v>9.7452814473518927</v>
      </c>
      <c r="BL2387" s="63">
        <f t="shared" si="595"/>
        <v>9.8491703599934741</v>
      </c>
      <c r="BM2387" s="63">
        <f t="shared" si="595"/>
        <v>9.6676216473938421</v>
      </c>
      <c r="BN2387" s="63">
        <f t="shared" si="589"/>
        <v>9.9950024885659339</v>
      </c>
      <c r="BO2387" s="63"/>
      <c r="BP2387" s="63"/>
    </row>
    <row r="2388" spans="27:68" x14ac:dyDescent="0.2">
      <c r="AA2388" s="217">
        <f t="shared" si="568"/>
        <v>-8.7334910939675485E-3</v>
      </c>
      <c r="AB2388" s="218">
        <f t="shared" si="569"/>
        <v>8.7334910939675485E-3</v>
      </c>
      <c r="AC2388" s="218">
        <f t="shared" si="570"/>
        <v>0</v>
      </c>
      <c r="AD2388" s="219">
        <f t="shared" si="571"/>
        <v>0</v>
      </c>
      <c r="AH2388" s="15">
        <f t="shared" si="572"/>
        <v>-2.9058447674383151E-2</v>
      </c>
      <c r="AI2388" s="15">
        <f t="shared" si="573"/>
        <v>0.86784475089518831</v>
      </c>
      <c r="AJ2388" s="15">
        <f t="shared" si="574"/>
        <v>-0.34557801426238927</v>
      </c>
      <c r="AK2388" s="15">
        <f t="shared" si="575"/>
        <v>-0.57281307343954613</v>
      </c>
      <c r="AL2388" s="15">
        <f t="shared" si="576"/>
        <v>-1.797541498954438</v>
      </c>
      <c r="AM2388" s="15">
        <f t="shared" si="577"/>
        <v>-1.2569818375265711</v>
      </c>
      <c r="AN2388" s="63">
        <f t="shared" si="594"/>
        <v>11.427189962028823</v>
      </c>
      <c r="AO2388" s="63">
        <f t="shared" si="594"/>
        <v>11.427367754312771</v>
      </c>
      <c r="AP2388" s="63">
        <f t="shared" si="594"/>
        <v>11.428089863368749</v>
      </c>
      <c r="AQ2388" s="63">
        <f t="shared" si="594"/>
        <v>11.431011199874796</v>
      </c>
      <c r="AR2388" s="63">
        <f t="shared" si="594"/>
        <v>11.442647265439536</v>
      </c>
      <c r="AS2388" s="63">
        <f t="shared" si="594"/>
        <v>11.486445582434989</v>
      </c>
      <c r="AT2388" s="63">
        <f t="shared" si="594"/>
        <v>11.626608381821566</v>
      </c>
      <c r="AU2388" s="63">
        <f t="shared" si="578"/>
        <v>11.961094544128683</v>
      </c>
      <c r="AV2388" s="217">
        <f t="shared" si="579"/>
        <v>-1.1469132254240177E-2</v>
      </c>
      <c r="AW2388" s="218">
        <f t="shared" si="580"/>
        <v>-9999</v>
      </c>
      <c r="AX2388" s="219">
        <f t="shared" si="581"/>
        <v>0</v>
      </c>
      <c r="AY2388" s="218">
        <f t="shared" si="582"/>
        <v>-9999</v>
      </c>
      <c r="AZ2388" s="63"/>
      <c r="BA2388" s="15">
        <f t="shared" si="583"/>
        <v>-2.7356411602726298E-3</v>
      </c>
      <c r="BB2388" s="15">
        <f t="shared" si="584"/>
        <v>0.4029668420013125</v>
      </c>
      <c r="BC2388" s="15">
        <f t="shared" si="585"/>
        <v>-0.61751157847624083</v>
      </c>
      <c r="BD2388" s="15">
        <f t="shared" si="586"/>
        <v>-0.10652366954492806</v>
      </c>
      <c r="BE2388" s="15">
        <f t="shared" si="587"/>
        <v>-2.965028905258007</v>
      </c>
      <c r="BF2388" s="15">
        <f t="shared" si="588"/>
        <v>-11.297910949131783</v>
      </c>
      <c r="BG2388" s="63">
        <f t="shared" si="595"/>
        <v>9.7786993762034928</v>
      </c>
      <c r="BH2388" s="63">
        <f t="shared" si="595"/>
        <v>9.7894726175737006</v>
      </c>
      <c r="BI2388" s="63">
        <f t="shared" si="595"/>
        <v>9.7705253791329838</v>
      </c>
      <c r="BJ2388" s="63">
        <f t="shared" si="595"/>
        <v>9.8039400735741484</v>
      </c>
      <c r="BK2388" s="63">
        <f t="shared" si="595"/>
        <v>9.7452814473518927</v>
      </c>
      <c r="BL2388" s="63">
        <f t="shared" si="595"/>
        <v>9.8491703599934741</v>
      </c>
      <c r="BM2388" s="63">
        <f t="shared" si="595"/>
        <v>9.6676216473938421</v>
      </c>
      <c r="BN2388" s="63">
        <f t="shared" si="589"/>
        <v>9.9950024885659339</v>
      </c>
      <c r="BO2388" s="63"/>
      <c r="BP2388" s="63"/>
    </row>
    <row r="2389" spans="27:68" x14ac:dyDescent="0.2">
      <c r="AA2389" s="217">
        <f t="shared" si="568"/>
        <v>-8.7334910939675485E-3</v>
      </c>
      <c r="AB2389" s="218">
        <f t="shared" si="569"/>
        <v>8.7334910939675485E-3</v>
      </c>
      <c r="AC2389" s="218">
        <f t="shared" si="570"/>
        <v>0</v>
      </c>
      <c r="AD2389" s="219">
        <f t="shared" si="571"/>
        <v>0</v>
      </c>
      <c r="AH2389" s="15">
        <f t="shared" si="572"/>
        <v>-2.9058447674383151E-2</v>
      </c>
      <c r="AI2389" s="15">
        <f t="shared" si="573"/>
        <v>0.86784475089518831</v>
      </c>
      <c r="AJ2389" s="15">
        <f t="shared" si="574"/>
        <v>-0.34557801426238927</v>
      </c>
      <c r="AK2389" s="15">
        <f t="shared" si="575"/>
        <v>-0.57281307343954613</v>
      </c>
      <c r="AL2389" s="15">
        <f t="shared" si="576"/>
        <v>-1.797541498954438</v>
      </c>
      <c r="AM2389" s="15">
        <f t="shared" si="577"/>
        <v>-1.2569818375265711</v>
      </c>
      <c r="AN2389" s="63">
        <f t="shared" si="594"/>
        <v>11.427189962028823</v>
      </c>
      <c r="AO2389" s="63">
        <f t="shared" si="594"/>
        <v>11.427367754312771</v>
      </c>
      <c r="AP2389" s="63">
        <f t="shared" si="594"/>
        <v>11.428089863368749</v>
      </c>
      <c r="AQ2389" s="63">
        <f t="shared" si="594"/>
        <v>11.431011199874796</v>
      </c>
      <c r="AR2389" s="63">
        <f t="shared" si="594"/>
        <v>11.442647265439536</v>
      </c>
      <c r="AS2389" s="63">
        <f t="shared" si="594"/>
        <v>11.486445582434989</v>
      </c>
      <c r="AT2389" s="63">
        <f t="shared" si="594"/>
        <v>11.626608381821566</v>
      </c>
      <c r="AU2389" s="63">
        <f t="shared" si="578"/>
        <v>11.961094544128683</v>
      </c>
      <c r="AV2389" s="217">
        <f t="shared" si="579"/>
        <v>-1.1469132254240177E-2</v>
      </c>
      <c r="AW2389" s="218">
        <f t="shared" si="580"/>
        <v>-9999</v>
      </c>
      <c r="AX2389" s="219">
        <f t="shared" si="581"/>
        <v>0</v>
      </c>
      <c r="AY2389" s="218">
        <f t="shared" si="582"/>
        <v>-9999</v>
      </c>
      <c r="AZ2389" s="63"/>
      <c r="BA2389" s="15">
        <f t="shared" si="583"/>
        <v>-2.7356411602726298E-3</v>
      </c>
      <c r="BB2389" s="15">
        <f t="shared" si="584"/>
        <v>0.4029668420013125</v>
      </c>
      <c r="BC2389" s="15">
        <f t="shared" si="585"/>
        <v>-0.61751157847624083</v>
      </c>
      <c r="BD2389" s="15">
        <f t="shared" si="586"/>
        <v>-0.10652366954492806</v>
      </c>
      <c r="BE2389" s="15">
        <f t="shared" si="587"/>
        <v>-2.965028905258007</v>
      </c>
      <c r="BF2389" s="15">
        <f t="shared" si="588"/>
        <v>-11.297910949131783</v>
      </c>
      <c r="BG2389" s="63">
        <f t="shared" si="595"/>
        <v>9.7786993762034928</v>
      </c>
      <c r="BH2389" s="63">
        <f t="shared" si="595"/>
        <v>9.7894726175737006</v>
      </c>
      <c r="BI2389" s="63">
        <f t="shared" si="595"/>
        <v>9.7705253791329838</v>
      </c>
      <c r="BJ2389" s="63">
        <f t="shared" si="595"/>
        <v>9.8039400735741484</v>
      </c>
      <c r="BK2389" s="63">
        <f t="shared" si="595"/>
        <v>9.7452814473518927</v>
      </c>
      <c r="BL2389" s="63">
        <f t="shared" si="595"/>
        <v>9.8491703599934741</v>
      </c>
      <c r="BM2389" s="63">
        <f t="shared" si="595"/>
        <v>9.6676216473938421</v>
      </c>
      <c r="BN2389" s="63">
        <f t="shared" si="589"/>
        <v>9.9950024885659339</v>
      </c>
      <c r="BO2389" s="63"/>
      <c r="BP2389" s="63"/>
    </row>
    <row r="2390" spans="27:68" x14ac:dyDescent="0.2">
      <c r="AA2390" s="217">
        <f t="shared" si="568"/>
        <v>-8.7334910939675485E-3</v>
      </c>
      <c r="AB2390" s="218">
        <f t="shared" si="569"/>
        <v>8.7334910939675485E-3</v>
      </c>
      <c r="AC2390" s="218">
        <f t="shared" si="570"/>
        <v>0</v>
      </c>
      <c r="AD2390" s="219">
        <f t="shared" si="571"/>
        <v>0</v>
      </c>
      <c r="AH2390" s="15">
        <f t="shared" si="572"/>
        <v>-2.9058447674383151E-2</v>
      </c>
      <c r="AI2390" s="15">
        <f t="shared" si="573"/>
        <v>0.86784475089518831</v>
      </c>
      <c r="AJ2390" s="15">
        <f t="shared" si="574"/>
        <v>-0.34557801426238927</v>
      </c>
      <c r="AK2390" s="15">
        <f t="shared" si="575"/>
        <v>-0.57281307343954613</v>
      </c>
      <c r="AL2390" s="15">
        <f t="shared" si="576"/>
        <v>-1.797541498954438</v>
      </c>
      <c r="AM2390" s="15">
        <f t="shared" si="577"/>
        <v>-1.2569818375265711</v>
      </c>
      <c r="AN2390" s="63">
        <f t="shared" si="594"/>
        <v>11.427189962028823</v>
      </c>
      <c r="AO2390" s="63">
        <f t="shared" si="594"/>
        <v>11.427367754312771</v>
      </c>
      <c r="AP2390" s="63">
        <f t="shared" si="594"/>
        <v>11.428089863368749</v>
      </c>
      <c r="AQ2390" s="63">
        <f t="shared" si="594"/>
        <v>11.431011199874796</v>
      </c>
      <c r="AR2390" s="63">
        <f t="shared" si="594"/>
        <v>11.442647265439536</v>
      </c>
      <c r="AS2390" s="63">
        <f t="shared" si="594"/>
        <v>11.486445582434989</v>
      </c>
      <c r="AT2390" s="63">
        <f t="shared" si="594"/>
        <v>11.626608381821566</v>
      </c>
      <c r="AU2390" s="63">
        <f t="shared" si="578"/>
        <v>11.961094544128683</v>
      </c>
      <c r="AV2390" s="217">
        <f t="shared" si="579"/>
        <v>-1.1469132254240177E-2</v>
      </c>
      <c r="AW2390" s="218">
        <f t="shared" si="580"/>
        <v>-9999</v>
      </c>
      <c r="AX2390" s="219">
        <f t="shared" si="581"/>
        <v>0</v>
      </c>
      <c r="AY2390" s="218">
        <f t="shared" si="582"/>
        <v>-9999</v>
      </c>
      <c r="AZ2390" s="63"/>
      <c r="BA2390" s="15">
        <f t="shared" si="583"/>
        <v>-2.7356411602726298E-3</v>
      </c>
      <c r="BB2390" s="15">
        <f t="shared" si="584"/>
        <v>0.4029668420013125</v>
      </c>
      <c r="BC2390" s="15">
        <f t="shared" si="585"/>
        <v>-0.61751157847624083</v>
      </c>
      <c r="BD2390" s="15">
        <f t="shared" si="586"/>
        <v>-0.10652366954492806</v>
      </c>
      <c r="BE2390" s="15">
        <f t="shared" si="587"/>
        <v>-2.965028905258007</v>
      </c>
      <c r="BF2390" s="15">
        <f t="shared" si="588"/>
        <v>-11.297910949131783</v>
      </c>
      <c r="BG2390" s="63">
        <f t="shared" si="595"/>
        <v>9.7786993762034928</v>
      </c>
      <c r="BH2390" s="63">
        <f t="shared" si="595"/>
        <v>9.7894726175737006</v>
      </c>
      <c r="BI2390" s="63">
        <f t="shared" si="595"/>
        <v>9.7705253791329838</v>
      </c>
      <c r="BJ2390" s="63">
        <f t="shared" si="595"/>
        <v>9.8039400735741484</v>
      </c>
      <c r="BK2390" s="63">
        <f t="shared" si="595"/>
        <v>9.7452814473518927</v>
      </c>
      <c r="BL2390" s="63">
        <f t="shared" si="595"/>
        <v>9.8491703599934741</v>
      </c>
      <c r="BM2390" s="63">
        <f t="shared" si="595"/>
        <v>9.6676216473938421</v>
      </c>
      <c r="BN2390" s="63">
        <f t="shared" si="589"/>
        <v>9.9950024885659339</v>
      </c>
      <c r="BO2390" s="63"/>
      <c r="BP2390" s="63"/>
    </row>
    <row r="2391" spans="27:68" x14ac:dyDescent="0.2">
      <c r="AA2391" s="217">
        <f t="shared" si="568"/>
        <v>-8.7334910939675485E-3</v>
      </c>
      <c r="AB2391" s="218">
        <f t="shared" si="569"/>
        <v>8.7334910939675485E-3</v>
      </c>
      <c r="AC2391" s="218">
        <f t="shared" si="570"/>
        <v>0</v>
      </c>
      <c r="AD2391" s="219">
        <f t="shared" si="571"/>
        <v>0</v>
      </c>
      <c r="AH2391" s="15">
        <f t="shared" si="572"/>
        <v>-2.9058447674383151E-2</v>
      </c>
      <c r="AI2391" s="15">
        <f t="shared" si="573"/>
        <v>0.86784475089518831</v>
      </c>
      <c r="AJ2391" s="15">
        <f t="shared" si="574"/>
        <v>-0.34557801426238927</v>
      </c>
      <c r="AK2391" s="15">
        <f t="shared" si="575"/>
        <v>-0.57281307343954613</v>
      </c>
      <c r="AL2391" s="15">
        <f t="shared" si="576"/>
        <v>-1.797541498954438</v>
      </c>
      <c r="AM2391" s="15">
        <f t="shared" si="577"/>
        <v>-1.2569818375265711</v>
      </c>
      <c r="AN2391" s="63">
        <f t="shared" ref="AN2391:AT2400" si="596">$AU2391+$AB$7*SIN(AO2391)</f>
        <v>11.427189962028823</v>
      </c>
      <c r="AO2391" s="63">
        <f t="shared" si="596"/>
        <v>11.427367754312771</v>
      </c>
      <c r="AP2391" s="63">
        <f t="shared" si="596"/>
        <v>11.428089863368749</v>
      </c>
      <c r="AQ2391" s="63">
        <f t="shared" si="596"/>
        <v>11.431011199874796</v>
      </c>
      <c r="AR2391" s="63">
        <f t="shared" si="596"/>
        <v>11.442647265439536</v>
      </c>
      <c r="AS2391" s="63">
        <f t="shared" si="596"/>
        <v>11.486445582434989</v>
      </c>
      <c r="AT2391" s="63">
        <f t="shared" si="596"/>
        <v>11.626608381821566</v>
      </c>
      <c r="AU2391" s="63">
        <f t="shared" si="578"/>
        <v>11.961094544128683</v>
      </c>
      <c r="AV2391" s="217">
        <f t="shared" si="579"/>
        <v>-1.1469132254240177E-2</v>
      </c>
      <c r="AW2391" s="218">
        <f t="shared" si="580"/>
        <v>-9999</v>
      </c>
      <c r="AX2391" s="219">
        <f t="shared" si="581"/>
        <v>0</v>
      </c>
      <c r="AY2391" s="218">
        <f t="shared" si="582"/>
        <v>-9999</v>
      </c>
      <c r="AZ2391" s="63"/>
      <c r="BA2391" s="15">
        <f t="shared" si="583"/>
        <v>-2.7356411602726298E-3</v>
      </c>
      <c r="BB2391" s="15">
        <f t="shared" si="584"/>
        <v>0.4029668420013125</v>
      </c>
      <c r="BC2391" s="15">
        <f t="shared" si="585"/>
        <v>-0.61751157847624083</v>
      </c>
      <c r="BD2391" s="15">
        <f t="shared" si="586"/>
        <v>-0.10652366954492806</v>
      </c>
      <c r="BE2391" s="15">
        <f t="shared" si="587"/>
        <v>-2.965028905258007</v>
      </c>
      <c r="BF2391" s="15">
        <f t="shared" si="588"/>
        <v>-11.297910949131783</v>
      </c>
      <c r="BG2391" s="63">
        <f t="shared" ref="BG2391:BM2400" si="597">$BN2391+$BB$7*SIN(BH2391)</f>
        <v>9.7786993762034928</v>
      </c>
      <c r="BH2391" s="63">
        <f t="shared" si="597"/>
        <v>9.7894726175737006</v>
      </c>
      <c r="BI2391" s="63">
        <f t="shared" si="597"/>
        <v>9.7705253791329838</v>
      </c>
      <c r="BJ2391" s="63">
        <f t="shared" si="597"/>
        <v>9.8039400735741484</v>
      </c>
      <c r="BK2391" s="63">
        <f t="shared" si="597"/>
        <v>9.7452814473518927</v>
      </c>
      <c r="BL2391" s="63">
        <f t="shared" si="597"/>
        <v>9.8491703599934741</v>
      </c>
      <c r="BM2391" s="63">
        <f t="shared" si="597"/>
        <v>9.6676216473938421</v>
      </c>
      <c r="BN2391" s="63">
        <f t="shared" si="589"/>
        <v>9.9950024885659339</v>
      </c>
      <c r="BO2391" s="63"/>
      <c r="BP2391" s="63"/>
    </row>
    <row r="2392" spans="27:68" x14ac:dyDescent="0.2">
      <c r="AA2392" s="217">
        <f t="shared" si="568"/>
        <v>-8.7334910939675485E-3</v>
      </c>
      <c r="AB2392" s="218">
        <f t="shared" si="569"/>
        <v>8.7334910939675485E-3</v>
      </c>
      <c r="AC2392" s="218">
        <f t="shared" si="570"/>
        <v>0</v>
      </c>
      <c r="AD2392" s="219">
        <f t="shared" si="571"/>
        <v>0</v>
      </c>
      <c r="AH2392" s="15">
        <f t="shared" si="572"/>
        <v>-2.9058447674383151E-2</v>
      </c>
      <c r="AI2392" s="15">
        <f t="shared" si="573"/>
        <v>0.86784475089518831</v>
      </c>
      <c r="AJ2392" s="15">
        <f t="shared" si="574"/>
        <v>-0.34557801426238927</v>
      </c>
      <c r="AK2392" s="15">
        <f t="shared" si="575"/>
        <v>-0.57281307343954613</v>
      </c>
      <c r="AL2392" s="15">
        <f t="shared" si="576"/>
        <v>-1.797541498954438</v>
      </c>
      <c r="AM2392" s="15">
        <f t="shared" si="577"/>
        <v>-1.2569818375265711</v>
      </c>
      <c r="AN2392" s="63">
        <f t="shared" si="596"/>
        <v>11.427189962028823</v>
      </c>
      <c r="AO2392" s="63">
        <f t="shared" si="596"/>
        <v>11.427367754312771</v>
      </c>
      <c r="AP2392" s="63">
        <f t="shared" si="596"/>
        <v>11.428089863368749</v>
      </c>
      <c r="AQ2392" s="63">
        <f t="shared" si="596"/>
        <v>11.431011199874796</v>
      </c>
      <c r="AR2392" s="63">
        <f t="shared" si="596"/>
        <v>11.442647265439536</v>
      </c>
      <c r="AS2392" s="63">
        <f t="shared" si="596"/>
        <v>11.486445582434989</v>
      </c>
      <c r="AT2392" s="63">
        <f t="shared" si="596"/>
        <v>11.626608381821566</v>
      </c>
      <c r="AU2392" s="63">
        <f t="shared" si="578"/>
        <v>11.961094544128683</v>
      </c>
      <c r="AV2392" s="217">
        <f t="shared" si="579"/>
        <v>-1.1469132254240177E-2</v>
      </c>
      <c r="AW2392" s="218">
        <f t="shared" si="580"/>
        <v>-9999</v>
      </c>
      <c r="AX2392" s="219">
        <f t="shared" si="581"/>
        <v>0</v>
      </c>
      <c r="AY2392" s="218">
        <f t="shared" si="582"/>
        <v>-9999</v>
      </c>
      <c r="AZ2392" s="63"/>
      <c r="BA2392" s="15">
        <f t="shared" si="583"/>
        <v>-2.7356411602726298E-3</v>
      </c>
      <c r="BB2392" s="15">
        <f t="shared" si="584"/>
        <v>0.4029668420013125</v>
      </c>
      <c r="BC2392" s="15">
        <f t="shared" si="585"/>
        <v>-0.61751157847624083</v>
      </c>
      <c r="BD2392" s="15">
        <f t="shared" si="586"/>
        <v>-0.10652366954492806</v>
      </c>
      <c r="BE2392" s="15">
        <f t="shared" si="587"/>
        <v>-2.965028905258007</v>
      </c>
      <c r="BF2392" s="15">
        <f t="shared" si="588"/>
        <v>-11.297910949131783</v>
      </c>
      <c r="BG2392" s="63">
        <f t="shared" si="597"/>
        <v>9.7786993762034928</v>
      </c>
      <c r="BH2392" s="63">
        <f t="shared" si="597"/>
        <v>9.7894726175737006</v>
      </c>
      <c r="BI2392" s="63">
        <f t="shared" si="597"/>
        <v>9.7705253791329838</v>
      </c>
      <c r="BJ2392" s="63">
        <f t="shared" si="597"/>
        <v>9.8039400735741484</v>
      </c>
      <c r="BK2392" s="63">
        <f t="shared" si="597"/>
        <v>9.7452814473518927</v>
      </c>
      <c r="BL2392" s="63">
        <f t="shared" si="597"/>
        <v>9.8491703599934741</v>
      </c>
      <c r="BM2392" s="63">
        <f t="shared" si="597"/>
        <v>9.6676216473938421</v>
      </c>
      <c r="BN2392" s="63">
        <f t="shared" si="589"/>
        <v>9.9950024885659339</v>
      </c>
      <c r="BO2392" s="63"/>
      <c r="BP2392" s="63"/>
    </row>
    <row r="2393" spans="27:68" x14ac:dyDescent="0.2">
      <c r="AA2393" s="217">
        <f t="shared" si="568"/>
        <v>-8.7334910939675485E-3</v>
      </c>
      <c r="AB2393" s="218">
        <f t="shared" si="569"/>
        <v>8.7334910939675485E-3</v>
      </c>
      <c r="AC2393" s="218">
        <f t="shared" si="570"/>
        <v>0</v>
      </c>
      <c r="AD2393" s="219">
        <f t="shared" si="571"/>
        <v>0</v>
      </c>
      <c r="AH2393" s="15">
        <f t="shared" si="572"/>
        <v>-2.9058447674383151E-2</v>
      </c>
      <c r="AI2393" s="15">
        <f t="shared" si="573"/>
        <v>0.86784475089518831</v>
      </c>
      <c r="AJ2393" s="15">
        <f t="shared" si="574"/>
        <v>-0.34557801426238927</v>
      </c>
      <c r="AK2393" s="15">
        <f t="shared" si="575"/>
        <v>-0.57281307343954613</v>
      </c>
      <c r="AL2393" s="15">
        <f t="shared" si="576"/>
        <v>-1.797541498954438</v>
      </c>
      <c r="AM2393" s="15">
        <f t="shared" si="577"/>
        <v>-1.2569818375265711</v>
      </c>
      <c r="AN2393" s="63">
        <f t="shared" si="596"/>
        <v>11.427189962028823</v>
      </c>
      <c r="AO2393" s="63">
        <f t="shared" si="596"/>
        <v>11.427367754312771</v>
      </c>
      <c r="AP2393" s="63">
        <f t="shared" si="596"/>
        <v>11.428089863368749</v>
      </c>
      <c r="AQ2393" s="63">
        <f t="shared" si="596"/>
        <v>11.431011199874796</v>
      </c>
      <c r="AR2393" s="63">
        <f t="shared" si="596"/>
        <v>11.442647265439536</v>
      </c>
      <c r="AS2393" s="63">
        <f t="shared" si="596"/>
        <v>11.486445582434989</v>
      </c>
      <c r="AT2393" s="63">
        <f t="shared" si="596"/>
        <v>11.626608381821566</v>
      </c>
      <c r="AU2393" s="63">
        <f t="shared" si="578"/>
        <v>11.961094544128683</v>
      </c>
      <c r="AV2393" s="217">
        <f t="shared" si="579"/>
        <v>-1.1469132254240177E-2</v>
      </c>
      <c r="AW2393" s="218">
        <f t="shared" si="580"/>
        <v>-9999</v>
      </c>
      <c r="AX2393" s="219">
        <f t="shared" si="581"/>
        <v>0</v>
      </c>
      <c r="AY2393" s="218">
        <f t="shared" si="582"/>
        <v>-9999</v>
      </c>
      <c r="AZ2393" s="63"/>
      <c r="BA2393" s="15">
        <f t="shared" si="583"/>
        <v>-2.7356411602726298E-3</v>
      </c>
      <c r="BB2393" s="15">
        <f t="shared" si="584"/>
        <v>0.4029668420013125</v>
      </c>
      <c r="BC2393" s="15">
        <f t="shared" si="585"/>
        <v>-0.61751157847624083</v>
      </c>
      <c r="BD2393" s="15">
        <f t="shared" si="586"/>
        <v>-0.10652366954492806</v>
      </c>
      <c r="BE2393" s="15">
        <f t="shared" si="587"/>
        <v>-2.965028905258007</v>
      </c>
      <c r="BF2393" s="15">
        <f t="shared" si="588"/>
        <v>-11.297910949131783</v>
      </c>
      <c r="BG2393" s="63">
        <f t="shared" si="597"/>
        <v>9.7786993762034928</v>
      </c>
      <c r="BH2393" s="63">
        <f t="shared" si="597"/>
        <v>9.7894726175737006</v>
      </c>
      <c r="BI2393" s="63">
        <f t="shared" si="597"/>
        <v>9.7705253791329838</v>
      </c>
      <c r="BJ2393" s="63">
        <f t="shared" si="597"/>
        <v>9.8039400735741484</v>
      </c>
      <c r="BK2393" s="63">
        <f t="shared" si="597"/>
        <v>9.7452814473518927</v>
      </c>
      <c r="BL2393" s="63">
        <f t="shared" si="597"/>
        <v>9.8491703599934741</v>
      </c>
      <c r="BM2393" s="63">
        <f t="shared" si="597"/>
        <v>9.6676216473938421</v>
      </c>
      <c r="BN2393" s="63">
        <f t="shared" si="589"/>
        <v>9.9950024885659339</v>
      </c>
      <c r="BO2393" s="63"/>
      <c r="BP2393" s="63"/>
    </row>
    <row r="2394" spans="27:68" x14ac:dyDescent="0.2">
      <c r="AA2394" s="217">
        <f t="shared" si="568"/>
        <v>-8.7334910939675485E-3</v>
      </c>
      <c r="AB2394" s="218">
        <f t="shared" si="569"/>
        <v>8.7334910939675485E-3</v>
      </c>
      <c r="AC2394" s="218">
        <f t="shared" si="570"/>
        <v>0</v>
      </c>
      <c r="AD2394" s="219">
        <f t="shared" si="571"/>
        <v>0</v>
      </c>
      <c r="AH2394" s="15">
        <f t="shared" si="572"/>
        <v>-2.9058447674383151E-2</v>
      </c>
      <c r="AI2394" s="15">
        <f t="shared" si="573"/>
        <v>0.86784475089518831</v>
      </c>
      <c r="AJ2394" s="15">
        <f t="shared" si="574"/>
        <v>-0.34557801426238927</v>
      </c>
      <c r="AK2394" s="15">
        <f t="shared" si="575"/>
        <v>-0.57281307343954613</v>
      </c>
      <c r="AL2394" s="15">
        <f t="shared" si="576"/>
        <v>-1.797541498954438</v>
      </c>
      <c r="AM2394" s="15">
        <f t="shared" si="577"/>
        <v>-1.2569818375265711</v>
      </c>
      <c r="AN2394" s="63">
        <f t="shared" si="596"/>
        <v>11.427189962028823</v>
      </c>
      <c r="AO2394" s="63">
        <f t="shared" si="596"/>
        <v>11.427367754312771</v>
      </c>
      <c r="AP2394" s="63">
        <f t="shared" si="596"/>
        <v>11.428089863368749</v>
      </c>
      <c r="AQ2394" s="63">
        <f t="shared" si="596"/>
        <v>11.431011199874796</v>
      </c>
      <c r="AR2394" s="63">
        <f t="shared" si="596"/>
        <v>11.442647265439536</v>
      </c>
      <c r="AS2394" s="63">
        <f t="shared" si="596"/>
        <v>11.486445582434989</v>
      </c>
      <c r="AT2394" s="63">
        <f t="shared" si="596"/>
        <v>11.626608381821566</v>
      </c>
      <c r="AU2394" s="63">
        <f t="shared" si="578"/>
        <v>11.961094544128683</v>
      </c>
      <c r="AV2394" s="217">
        <f t="shared" si="579"/>
        <v>-1.1469132254240177E-2</v>
      </c>
      <c r="AW2394" s="218">
        <f t="shared" si="580"/>
        <v>-9999</v>
      </c>
      <c r="AX2394" s="219">
        <f t="shared" si="581"/>
        <v>0</v>
      </c>
      <c r="AY2394" s="218">
        <f t="shared" si="582"/>
        <v>-9999</v>
      </c>
      <c r="AZ2394" s="63"/>
      <c r="BA2394" s="15">
        <f t="shared" si="583"/>
        <v>-2.7356411602726298E-3</v>
      </c>
      <c r="BB2394" s="15">
        <f t="shared" si="584"/>
        <v>0.4029668420013125</v>
      </c>
      <c r="BC2394" s="15">
        <f t="shared" si="585"/>
        <v>-0.61751157847624083</v>
      </c>
      <c r="BD2394" s="15">
        <f t="shared" si="586"/>
        <v>-0.10652366954492806</v>
      </c>
      <c r="BE2394" s="15">
        <f t="shared" si="587"/>
        <v>-2.965028905258007</v>
      </c>
      <c r="BF2394" s="15">
        <f t="shared" si="588"/>
        <v>-11.297910949131783</v>
      </c>
      <c r="BG2394" s="63">
        <f t="shared" si="597"/>
        <v>9.7786993762034928</v>
      </c>
      <c r="BH2394" s="63">
        <f t="shared" si="597"/>
        <v>9.7894726175737006</v>
      </c>
      <c r="BI2394" s="63">
        <f t="shared" si="597"/>
        <v>9.7705253791329838</v>
      </c>
      <c r="BJ2394" s="63">
        <f t="shared" si="597"/>
        <v>9.8039400735741484</v>
      </c>
      <c r="BK2394" s="63">
        <f t="shared" si="597"/>
        <v>9.7452814473518927</v>
      </c>
      <c r="BL2394" s="63">
        <f t="shared" si="597"/>
        <v>9.8491703599934741</v>
      </c>
      <c r="BM2394" s="63">
        <f t="shared" si="597"/>
        <v>9.6676216473938421</v>
      </c>
      <c r="BN2394" s="63">
        <f t="shared" si="589"/>
        <v>9.9950024885659339</v>
      </c>
      <c r="BO2394" s="63"/>
      <c r="BP2394" s="63"/>
    </row>
    <row r="2395" spans="27:68" x14ac:dyDescent="0.2">
      <c r="AA2395" s="217">
        <f t="shared" si="568"/>
        <v>-8.7334910939675485E-3</v>
      </c>
      <c r="AB2395" s="218">
        <f t="shared" si="569"/>
        <v>8.7334910939675485E-3</v>
      </c>
      <c r="AC2395" s="218">
        <f t="shared" si="570"/>
        <v>0</v>
      </c>
      <c r="AD2395" s="219">
        <f t="shared" si="571"/>
        <v>0</v>
      </c>
      <c r="AH2395" s="15">
        <f t="shared" si="572"/>
        <v>-2.9058447674383151E-2</v>
      </c>
      <c r="AI2395" s="15">
        <f t="shared" si="573"/>
        <v>0.86784475089518831</v>
      </c>
      <c r="AJ2395" s="15">
        <f t="shared" si="574"/>
        <v>-0.34557801426238927</v>
      </c>
      <c r="AK2395" s="15">
        <f t="shared" si="575"/>
        <v>-0.57281307343954613</v>
      </c>
      <c r="AL2395" s="15">
        <f t="shared" si="576"/>
        <v>-1.797541498954438</v>
      </c>
      <c r="AM2395" s="15">
        <f t="shared" si="577"/>
        <v>-1.2569818375265711</v>
      </c>
      <c r="AN2395" s="63">
        <f t="shared" si="596"/>
        <v>11.427189962028823</v>
      </c>
      <c r="AO2395" s="63">
        <f t="shared" si="596"/>
        <v>11.427367754312771</v>
      </c>
      <c r="AP2395" s="63">
        <f t="shared" si="596"/>
        <v>11.428089863368749</v>
      </c>
      <c r="AQ2395" s="63">
        <f t="shared" si="596"/>
        <v>11.431011199874796</v>
      </c>
      <c r="AR2395" s="63">
        <f t="shared" si="596"/>
        <v>11.442647265439536</v>
      </c>
      <c r="AS2395" s="63">
        <f t="shared" si="596"/>
        <v>11.486445582434989</v>
      </c>
      <c r="AT2395" s="63">
        <f t="shared" si="596"/>
        <v>11.626608381821566</v>
      </c>
      <c r="AU2395" s="63">
        <f t="shared" si="578"/>
        <v>11.961094544128683</v>
      </c>
      <c r="AV2395" s="217">
        <f t="shared" si="579"/>
        <v>-1.1469132254240177E-2</v>
      </c>
      <c r="AW2395" s="218">
        <f t="shared" si="580"/>
        <v>-9999</v>
      </c>
      <c r="AX2395" s="219">
        <f t="shared" si="581"/>
        <v>0</v>
      </c>
      <c r="AY2395" s="218">
        <f t="shared" si="582"/>
        <v>-9999</v>
      </c>
      <c r="AZ2395" s="63"/>
      <c r="BA2395" s="15">
        <f t="shared" si="583"/>
        <v>-2.7356411602726298E-3</v>
      </c>
      <c r="BB2395" s="15">
        <f t="shared" si="584"/>
        <v>0.4029668420013125</v>
      </c>
      <c r="BC2395" s="15">
        <f t="shared" si="585"/>
        <v>-0.61751157847624083</v>
      </c>
      <c r="BD2395" s="15">
        <f t="shared" si="586"/>
        <v>-0.10652366954492806</v>
      </c>
      <c r="BE2395" s="15">
        <f t="shared" si="587"/>
        <v>-2.965028905258007</v>
      </c>
      <c r="BF2395" s="15">
        <f t="shared" si="588"/>
        <v>-11.297910949131783</v>
      </c>
      <c r="BG2395" s="63">
        <f t="shared" si="597"/>
        <v>9.7786993762034928</v>
      </c>
      <c r="BH2395" s="63">
        <f t="shared" si="597"/>
        <v>9.7894726175737006</v>
      </c>
      <c r="BI2395" s="63">
        <f t="shared" si="597"/>
        <v>9.7705253791329838</v>
      </c>
      <c r="BJ2395" s="63">
        <f t="shared" si="597"/>
        <v>9.8039400735741484</v>
      </c>
      <c r="BK2395" s="63">
        <f t="shared" si="597"/>
        <v>9.7452814473518927</v>
      </c>
      <c r="BL2395" s="63">
        <f t="shared" si="597"/>
        <v>9.8491703599934741</v>
      </c>
      <c r="BM2395" s="63">
        <f t="shared" si="597"/>
        <v>9.6676216473938421</v>
      </c>
      <c r="BN2395" s="63">
        <f t="shared" si="589"/>
        <v>9.9950024885659339</v>
      </c>
      <c r="BO2395" s="63"/>
      <c r="BP2395" s="63"/>
    </row>
    <row r="2396" spans="27:68" x14ac:dyDescent="0.2">
      <c r="AA2396" s="217">
        <f t="shared" si="568"/>
        <v>-8.7334910939675485E-3</v>
      </c>
      <c r="AB2396" s="218">
        <f t="shared" si="569"/>
        <v>8.7334910939675485E-3</v>
      </c>
      <c r="AC2396" s="218">
        <f t="shared" si="570"/>
        <v>0</v>
      </c>
      <c r="AD2396" s="219">
        <f t="shared" si="571"/>
        <v>0</v>
      </c>
      <c r="AH2396" s="15">
        <f t="shared" si="572"/>
        <v>-2.9058447674383151E-2</v>
      </c>
      <c r="AI2396" s="15">
        <f t="shared" si="573"/>
        <v>0.86784475089518831</v>
      </c>
      <c r="AJ2396" s="15">
        <f t="shared" si="574"/>
        <v>-0.34557801426238927</v>
      </c>
      <c r="AK2396" s="15">
        <f t="shared" si="575"/>
        <v>-0.57281307343954613</v>
      </c>
      <c r="AL2396" s="15">
        <f t="shared" si="576"/>
        <v>-1.797541498954438</v>
      </c>
      <c r="AM2396" s="15">
        <f t="shared" si="577"/>
        <v>-1.2569818375265711</v>
      </c>
      <c r="AN2396" s="63">
        <f t="shared" si="596"/>
        <v>11.427189962028823</v>
      </c>
      <c r="AO2396" s="63">
        <f t="shared" si="596"/>
        <v>11.427367754312771</v>
      </c>
      <c r="AP2396" s="63">
        <f t="shared" si="596"/>
        <v>11.428089863368749</v>
      </c>
      <c r="AQ2396" s="63">
        <f t="shared" si="596"/>
        <v>11.431011199874796</v>
      </c>
      <c r="AR2396" s="63">
        <f t="shared" si="596"/>
        <v>11.442647265439536</v>
      </c>
      <c r="AS2396" s="63">
        <f t="shared" si="596"/>
        <v>11.486445582434989</v>
      </c>
      <c r="AT2396" s="63">
        <f t="shared" si="596"/>
        <v>11.626608381821566</v>
      </c>
      <c r="AU2396" s="63">
        <f t="shared" si="578"/>
        <v>11.961094544128683</v>
      </c>
      <c r="AV2396" s="217">
        <f t="shared" si="579"/>
        <v>-1.1469132254240177E-2</v>
      </c>
      <c r="AW2396" s="218">
        <f t="shared" si="580"/>
        <v>-9999</v>
      </c>
      <c r="AX2396" s="219">
        <f t="shared" si="581"/>
        <v>0</v>
      </c>
      <c r="AY2396" s="218">
        <f t="shared" si="582"/>
        <v>-9999</v>
      </c>
      <c r="AZ2396" s="63"/>
      <c r="BA2396" s="15">
        <f t="shared" si="583"/>
        <v>-2.7356411602726298E-3</v>
      </c>
      <c r="BB2396" s="15">
        <f t="shared" si="584"/>
        <v>0.4029668420013125</v>
      </c>
      <c r="BC2396" s="15">
        <f t="shared" si="585"/>
        <v>-0.61751157847624083</v>
      </c>
      <c r="BD2396" s="15">
        <f t="shared" si="586"/>
        <v>-0.10652366954492806</v>
      </c>
      <c r="BE2396" s="15">
        <f t="shared" si="587"/>
        <v>-2.965028905258007</v>
      </c>
      <c r="BF2396" s="15">
        <f t="shared" si="588"/>
        <v>-11.297910949131783</v>
      </c>
      <c r="BG2396" s="63">
        <f t="shared" si="597"/>
        <v>9.7786993762034928</v>
      </c>
      <c r="BH2396" s="63">
        <f t="shared" si="597"/>
        <v>9.7894726175737006</v>
      </c>
      <c r="BI2396" s="63">
        <f t="shared" si="597"/>
        <v>9.7705253791329838</v>
      </c>
      <c r="BJ2396" s="63">
        <f t="shared" si="597"/>
        <v>9.8039400735741484</v>
      </c>
      <c r="BK2396" s="63">
        <f t="shared" si="597"/>
        <v>9.7452814473518927</v>
      </c>
      <c r="BL2396" s="63">
        <f t="shared" si="597"/>
        <v>9.8491703599934741</v>
      </c>
      <c r="BM2396" s="63">
        <f t="shared" si="597"/>
        <v>9.6676216473938421</v>
      </c>
      <c r="BN2396" s="63">
        <f t="shared" si="589"/>
        <v>9.9950024885659339</v>
      </c>
      <c r="BO2396" s="63"/>
      <c r="BP2396" s="63"/>
    </row>
    <row r="2397" spans="27:68" x14ac:dyDescent="0.2">
      <c r="AA2397" s="217">
        <f t="shared" si="568"/>
        <v>-8.7334910939675485E-3</v>
      </c>
      <c r="AB2397" s="218">
        <f t="shared" si="569"/>
        <v>8.7334910939675485E-3</v>
      </c>
      <c r="AC2397" s="218">
        <f t="shared" si="570"/>
        <v>0</v>
      </c>
      <c r="AD2397" s="219">
        <f t="shared" si="571"/>
        <v>0</v>
      </c>
      <c r="AH2397" s="15">
        <f t="shared" si="572"/>
        <v>-2.9058447674383151E-2</v>
      </c>
      <c r="AI2397" s="15">
        <f t="shared" si="573"/>
        <v>0.86784475089518831</v>
      </c>
      <c r="AJ2397" s="15">
        <f t="shared" si="574"/>
        <v>-0.34557801426238927</v>
      </c>
      <c r="AK2397" s="15">
        <f t="shared" si="575"/>
        <v>-0.57281307343954613</v>
      </c>
      <c r="AL2397" s="15">
        <f t="shared" si="576"/>
        <v>-1.797541498954438</v>
      </c>
      <c r="AM2397" s="15">
        <f t="shared" si="577"/>
        <v>-1.2569818375265711</v>
      </c>
      <c r="AN2397" s="63">
        <f t="shared" si="596"/>
        <v>11.427189962028823</v>
      </c>
      <c r="AO2397" s="63">
        <f t="shared" si="596"/>
        <v>11.427367754312771</v>
      </c>
      <c r="AP2397" s="63">
        <f t="shared" si="596"/>
        <v>11.428089863368749</v>
      </c>
      <c r="AQ2397" s="63">
        <f t="shared" si="596"/>
        <v>11.431011199874796</v>
      </c>
      <c r="AR2397" s="63">
        <f t="shared" si="596"/>
        <v>11.442647265439536</v>
      </c>
      <c r="AS2397" s="63">
        <f t="shared" si="596"/>
        <v>11.486445582434989</v>
      </c>
      <c r="AT2397" s="63">
        <f t="shared" si="596"/>
        <v>11.626608381821566</v>
      </c>
      <c r="AU2397" s="63">
        <f t="shared" si="578"/>
        <v>11.961094544128683</v>
      </c>
      <c r="AV2397" s="217">
        <f t="shared" si="579"/>
        <v>-1.1469132254240177E-2</v>
      </c>
      <c r="AW2397" s="218">
        <f t="shared" si="580"/>
        <v>-9999</v>
      </c>
      <c r="AX2397" s="219">
        <f t="shared" si="581"/>
        <v>0</v>
      </c>
      <c r="AY2397" s="218">
        <f t="shared" si="582"/>
        <v>-9999</v>
      </c>
      <c r="AZ2397" s="63"/>
      <c r="BA2397" s="15">
        <f t="shared" si="583"/>
        <v>-2.7356411602726298E-3</v>
      </c>
      <c r="BB2397" s="15">
        <f t="shared" si="584"/>
        <v>0.4029668420013125</v>
      </c>
      <c r="BC2397" s="15">
        <f t="shared" si="585"/>
        <v>-0.61751157847624083</v>
      </c>
      <c r="BD2397" s="15">
        <f t="shared" si="586"/>
        <v>-0.10652366954492806</v>
      </c>
      <c r="BE2397" s="15">
        <f t="shared" si="587"/>
        <v>-2.965028905258007</v>
      </c>
      <c r="BF2397" s="15">
        <f t="shared" si="588"/>
        <v>-11.297910949131783</v>
      </c>
      <c r="BG2397" s="63">
        <f t="shared" si="597"/>
        <v>9.7786993762034928</v>
      </c>
      <c r="BH2397" s="63">
        <f t="shared" si="597"/>
        <v>9.7894726175737006</v>
      </c>
      <c r="BI2397" s="63">
        <f t="shared" si="597"/>
        <v>9.7705253791329838</v>
      </c>
      <c r="BJ2397" s="63">
        <f t="shared" si="597"/>
        <v>9.8039400735741484</v>
      </c>
      <c r="BK2397" s="63">
        <f t="shared" si="597"/>
        <v>9.7452814473518927</v>
      </c>
      <c r="BL2397" s="63">
        <f t="shared" si="597"/>
        <v>9.8491703599934741</v>
      </c>
      <c r="BM2397" s="63">
        <f t="shared" si="597"/>
        <v>9.6676216473938421</v>
      </c>
      <c r="BN2397" s="63">
        <f t="shared" si="589"/>
        <v>9.9950024885659339</v>
      </c>
      <c r="BO2397" s="63"/>
      <c r="BP2397" s="63"/>
    </row>
    <row r="2398" spans="27:68" x14ac:dyDescent="0.2">
      <c r="AA2398" s="217">
        <f t="shared" si="568"/>
        <v>-8.7334910939675485E-3</v>
      </c>
      <c r="AB2398" s="218">
        <f t="shared" si="569"/>
        <v>8.7334910939675485E-3</v>
      </c>
      <c r="AC2398" s="218">
        <f t="shared" si="570"/>
        <v>0</v>
      </c>
      <c r="AD2398" s="219">
        <f t="shared" si="571"/>
        <v>0</v>
      </c>
      <c r="AH2398" s="15">
        <f t="shared" si="572"/>
        <v>-2.9058447674383151E-2</v>
      </c>
      <c r="AI2398" s="15">
        <f t="shared" si="573"/>
        <v>0.86784475089518831</v>
      </c>
      <c r="AJ2398" s="15">
        <f t="shared" si="574"/>
        <v>-0.34557801426238927</v>
      </c>
      <c r="AK2398" s="15">
        <f t="shared" si="575"/>
        <v>-0.57281307343954613</v>
      </c>
      <c r="AL2398" s="15">
        <f t="shared" si="576"/>
        <v>-1.797541498954438</v>
      </c>
      <c r="AM2398" s="15">
        <f t="shared" si="577"/>
        <v>-1.2569818375265711</v>
      </c>
      <c r="AN2398" s="63">
        <f t="shared" si="596"/>
        <v>11.427189962028823</v>
      </c>
      <c r="AO2398" s="63">
        <f t="shared" si="596"/>
        <v>11.427367754312771</v>
      </c>
      <c r="AP2398" s="63">
        <f t="shared" si="596"/>
        <v>11.428089863368749</v>
      </c>
      <c r="AQ2398" s="63">
        <f t="shared" si="596"/>
        <v>11.431011199874796</v>
      </c>
      <c r="AR2398" s="63">
        <f t="shared" si="596"/>
        <v>11.442647265439536</v>
      </c>
      <c r="AS2398" s="63">
        <f t="shared" si="596"/>
        <v>11.486445582434989</v>
      </c>
      <c r="AT2398" s="63">
        <f t="shared" si="596"/>
        <v>11.626608381821566</v>
      </c>
      <c r="AU2398" s="63">
        <f t="shared" si="578"/>
        <v>11.961094544128683</v>
      </c>
      <c r="AV2398" s="217">
        <f t="shared" si="579"/>
        <v>-1.1469132254240177E-2</v>
      </c>
      <c r="AW2398" s="218">
        <f t="shared" si="580"/>
        <v>-9999</v>
      </c>
      <c r="AX2398" s="219">
        <f t="shared" si="581"/>
        <v>0</v>
      </c>
      <c r="AY2398" s="218">
        <f t="shared" si="582"/>
        <v>-9999</v>
      </c>
      <c r="AZ2398" s="63"/>
      <c r="BA2398" s="15">
        <f t="shared" si="583"/>
        <v>-2.7356411602726298E-3</v>
      </c>
      <c r="BB2398" s="15">
        <f t="shared" si="584"/>
        <v>0.4029668420013125</v>
      </c>
      <c r="BC2398" s="15">
        <f t="shared" si="585"/>
        <v>-0.61751157847624083</v>
      </c>
      <c r="BD2398" s="15">
        <f t="shared" si="586"/>
        <v>-0.10652366954492806</v>
      </c>
      <c r="BE2398" s="15">
        <f t="shared" si="587"/>
        <v>-2.965028905258007</v>
      </c>
      <c r="BF2398" s="15">
        <f t="shared" si="588"/>
        <v>-11.297910949131783</v>
      </c>
      <c r="BG2398" s="63">
        <f t="shared" si="597"/>
        <v>9.7786993762034928</v>
      </c>
      <c r="BH2398" s="63">
        <f t="shared" si="597"/>
        <v>9.7894726175737006</v>
      </c>
      <c r="BI2398" s="63">
        <f t="shared" si="597"/>
        <v>9.7705253791329838</v>
      </c>
      <c r="BJ2398" s="63">
        <f t="shared" si="597"/>
        <v>9.8039400735741484</v>
      </c>
      <c r="BK2398" s="63">
        <f t="shared" si="597"/>
        <v>9.7452814473518927</v>
      </c>
      <c r="BL2398" s="63">
        <f t="shared" si="597"/>
        <v>9.8491703599934741</v>
      </c>
      <c r="BM2398" s="63">
        <f t="shared" si="597"/>
        <v>9.6676216473938421</v>
      </c>
      <c r="BN2398" s="63">
        <f t="shared" si="589"/>
        <v>9.9950024885659339</v>
      </c>
      <c r="BO2398" s="63"/>
      <c r="BP2398" s="63"/>
    </row>
    <row r="2399" spans="27:68" x14ac:dyDescent="0.2">
      <c r="AA2399" s="217">
        <f t="shared" si="568"/>
        <v>-8.7334910939675485E-3</v>
      </c>
      <c r="AB2399" s="218">
        <f t="shared" si="569"/>
        <v>8.7334910939675485E-3</v>
      </c>
      <c r="AC2399" s="218">
        <f t="shared" si="570"/>
        <v>0</v>
      </c>
      <c r="AD2399" s="219">
        <f t="shared" si="571"/>
        <v>0</v>
      </c>
      <c r="AH2399" s="15">
        <f t="shared" si="572"/>
        <v>-2.9058447674383151E-2</v>
      </c>
      <c r="AI2399" s="15">
        <f t="shared" si="573"/>
        <v>0.86784475089518831</v>
      </c>
      <c r="AJ2399" s="15">
        <f t="shared" si="574"/>
        <v>-0.34557801426238927</v>
      </c>
      <c r="AK2399" s="15">
        <f t="shared" si="575"/>
        <v>-0.57281307343954613</v>
      </c>
      <c r="AL2399" s="15">
        <f t="shared" si="576"/>
        <v>-1.797541498954438</v>
      </c>
      <c r="AM2399" s="15">
        <f t="shared" si="577"/>
        <v>-1.2569818375265711</v>
      </c>
      <c r="AN2399" s="63">
        <f t="shared" si="596"/>
        <v>11.427189962028823</v>
      </c>
      <c r="AO2399" s="63">
        <f t="shared" si="596"/>
        <v>11.427367754312771</v>
      </c>
      <c r="AP2399" s="63">
        <f t="shared" si="596"/>
        <v>11.428089863368749</v>
      </c>
      <c r="AQ2399" s="63">
        <f t="shared" si="596"/>
        <v>11.431011199874796</v>
      </c>
      <c r="AR2399" s="63">
        <f t="shared" si="596"/>
        <v>11.442647265439536</v>
      </c>
      <c r="AS2399" s="63">
        <f t="shared" si="596"/>
        <v>11.486445582434989</v>
      </c>
      <c r="AT2399" s="63">
        <f t="shared" si="596"/>
        <v>11.626608381821566</v>
      </c>
      <c r="AU2399" s="63">
        <f t="shared" si="578"/>
        <v>11.961094544128683</v>
      </c>
      <c r="AV2399" s="217">
        <f t="shared" si="579"/>
        <v>-1.1469132254240177E-2</v>
      </c>
      <c r="AW2399" s="218">
        <f t="shared" si="580"/>
        <v>-9999</v>
      </c>
      <c r="AX2399" s="219">
        <f t="shared" si="581"/>
        <v>0</v>
      </c>
      <c r="AY2399" s="218">
        <f t="shared" si="582"/>
        <v>-9999</v>
      </c>
      <c r="AZ2399" s="63"/>
      <c r="BA2399" s="15">
        <f t="shared" si="583"/>
        <v>-2.7356411602726298E-3</v>
      </c>
      <c r="BB2399" s="15">
        <f t="shared" si="584"/>
        <v>0.4029668420013125</v>
      </c>
      <c r="BC2399" s="15">
        <f t="shared" si="585"/>
        <v>-0.61751157847624083</v>
      </c>
      <c r="BD2399" s="15">
        <f t="shared" si="586"/>
        <v>-0.10652366954492806</v>
      </c>
      <c r="BE2399" s="15">
        <f t="shared" si="587"/>
        <v>-2.965028905258007</v>
      </c>
      <c r="BF2399" s="15">
        <f t="shared" si="588"/>
        <v>-11.297910949131783</v>
      </c>
      <c r="BG2399" s="63">
        <f t="shared" si="597"/>
        <v>9.7786993762034928</v>
      </c>
      <c r="BH2399" s="63">
        <f t="shared" si="597"/>
        <v>9.7894726175737006</v>
      </c>
      <c r="BI2399" s="63">
        <f t="shared" si="597"/>
        <v>9.7705253791329838</v>
      </c>
      <c r="BJ2399" s="63">
        <f t="shared" si="597"/>
        <v>9.8039400735741484</v>
      </c>
      <c r="BK2399" s="63">
        <f t="shared" si="597"/>
        <v>9.7452814473518927</v>
      </c>
      <c r="BL2399" s="63">
        <f t="shared" si="597"/>
        <v>9.8491703599934741</v>
      </c>
      <c r="BM2399" s="63">
        <f t="shared" si="597"/>
        <v>9.6676216473938421</v>
      </c>
      <c r="BN2399" s="63">
        <f t="shared" si="589"/>
        <v>9.9950024885659339</v>
      </c>
      <c r="BO2399" s="63"/>
      <c r="BP2399" s="63"/>
    </row>
    <row r="2400" spans="27:68" x14ac:dyDescent="0.2">
      <c r="AA2400" s="217">
        <f t="shared" si="568"/>
        <v>-8.7334910939675485E-3</v>
      </c>
      <c r="AB2400" s="218">
        <f t="shared" si="569"/>
        <v>8.7334910939675485E-3</v>
      </c>
      <c r="AC2400" s="218">
        <f t="shared" si="570"/>
        <v>0</v>
      </c>
      <c r="AD2400" s="219">
        <f t="shared" si="571"/>
        <v>0</v>
      </c>
      <c r="AH2400" s="15">
        <f t="shared" si="572"/>
        <v>-2.9058447674383151E-2</v>
      </c>
      <c r="AI2400" s="15">
        <f t="shared" si="573"/>
        <v>0.86784475089518831</v>
      </c>
      <c r="AJ2400" s="15">
        <f t="shared" si="574"/>
        <v>-0.34557801426238927</v>
      </c>
      <c r="AK2400" s="15">
        <f t="shared" si="575"/>
        <v>-0.57281307343954613</v>
      </c>
      <c r="AL2400" s="15">
        <f t="shared" si="576"/>
        <v>-1.797541498954438</v>
      </c>
      <c r="AM2400" s="15">
        <f t="shared" si="577"/>
        <v>-1.2569818375265711</v>
      </c>
      <c r="AN2400" s="63">
        <f t="shared" si="596"/>
        <v>11.427189962028823</v>
      </c>
      <c r="AO2400" s="63">
        <f t="shared" si="596"/>
        <v>11.427367754312771</v>
      </c>
      <c r="AP2400" s="63">
        <f t="shared" si="596"/>
        <v>11.428089863368749</v>
      </c>
      <c r="AQ2400" s="63">
        <f t="shared" si="596"/>
        <v>11.431011199874796</v>
      </c>
      <c r="AR2400" s="63">
        <f t="shared" si="596"/>
        <v>11.442647265439536</v>
      </c>
      <c r="AS2400" s="63">
        <f t="shared" si="596"/>
        <v>11.486445582434989</v>
      </c>
      <c r="AT2400" s="63">
        <f t="shared" si="596"/>
        <v>11.626608381821566</v>
      </c>
      <c r="AU2400" s="63">
        <f t="shared" si="578"/>
        <v>11.961094544128683</v>
      </c>
      <c r="AV2400" s="217">
        <f t="shared" si="579"/>
        <v>-1.1469132254240177E-2</v>
      </c>
      <c r="AW2400" s="218">
        <f t="shared" si="580"/>
        <v>-9999</v>
      </c>
      <c r="AX2400" s="219">
        <f t="shared" si="581"/>
        <v>0</v>
      </c>
      <c r="AY2400" s="218">
        <f t="shared" si="582"/>
        <v>-9999</v>
      </c>
      <c r="AZ2400" s="63"/>
      <c r="BA2400" s="15">
        <f t="shared" si="583"/>
        <v>-2.7356411602726298E-3</v>
      </c>
      <c r="BB2400" s="15">
        <f t="shared" si="584"/>
        <v>0.4029668420013125</v>
      </c>
      <c r="BC2400" s="15">
        <f t="shared" si="585"/>
        <v>-0.61751157847624083</v>
      </c>
      <c r="BD2400" s="15">
        <f t="shared" si="586"/>
        <v>-0.10652366954492806</v>
      </c>
      <c r="BE2400" s="15">
        <f t="shared" si="587"/>
        <v>-2.965028905258007</v>
      </c>
      <c r="BF2400" s="15">
        <f t="shared" si="588"/>
        <v>-11.297910949131783</v>
      </c>
      <c r="BG2400" s="63">
        <f t="shared" si="597"/>
        <v>9.7786993762034928</v>
      </c>
      <c r="BH2400" s="63">
        <f t="shared" si="597"/>
        <v>9.7894726175737006</v>
      </c>
      <c r="BI2400" s="63">
        <f t="shared" si="597"/>
        <v>9.7705253791329838</v>
      </c>
      <c r="BJ2400" s="63">
        <f t="shared" si="597"/>
        <v>9.8039400735741484</v>
      </c>
      <c r="BK2400" s="63">
        <f t="shared" si="597"/>
        <v>9.7452814473518927</v>
      </c>
      <c r="BL2400" s="63">
        <f t="shared" si="597"/>
        <v>9.8491703599934741</v>
      </c>
      <c r="BM2400" s="63">
        <f t="shared" si="597"/>
        <v>9.6676216473938421</v>
      </c>
      <c r="BN2400" s="63">
        <f t="shared" si="589"/>
        <v>9.9950024885659339</v>
      </c>
      <c r="BO2400" s="63"/>
      <c r="BP2400" s="63"/>
    </row>
    <row r="2401" spans="27:68" x14ac:dyDescent="0.2">
      <c r="AA2401" s="217">
        <f t="shared" si="568"/>
        <v>-8.7334910939675485E-3</v>
      </c>
      <c r="AB2401" s="218">
        <f t="shared" si="569"/>
        <v>8.7334910939675485E-3</v>
      </c>
      <c r="AC2401" s="218">
        <f t="shared" si="570"/>
        <v>0</v>
      </c>
      <c r="AD2401" s="219">
        <f t="shared" si="571"/>
        <v>0</v>
      </c>
      <c r="AH2401" s="15">
        <f t="shared" si="572"/>
        <v>-2.9058447674383151E-2</v>
      </c>
      <c r="AI2401" s="15">
        <f t="shared" si="573"/>
        <v>0.86784475089518831</v>
      </c>
      <c r="AJ2401" s="15">
        <f t="shared" si="574"/>
        <v>-0.34557801426238927</v>
      </c>
      <c r="AK2401" s="15">
        <f t="shared" si="575"/>
        <v>-0.57281307343954613</v>
      </c>
      <c r="AL2401" s="15">
        <f t="shared" si="576"/>
        <v>-1.797541498954438</v>
      </c>
      <c r="AM2401" s="15">
        <f t="shared" si="577"/>
        <v>-1.2569818375265711</v>
      </c>
      <c r="AN2401" s="63">
        <f t="shared" ref="AN2401:AT2410" si="598">$AU2401+$AB$7*SIN(AO2401)</f>
        <v>11.427189962028823</v>
      </c>
      <c r="AO2401" s="63">
        <f t="shared" si="598"/>
        <v>11.427367754312771</v>
      </c>
      <c r="AP2401" s="63">
        <f t="shared" si="598"/>
        <v>11.428089863368749</v>
      </c>
      <c r="AQ2401" s="63">
        <f t="shared" si="598"/>
        <v>11.431011199874796</v>
      </c>
      <c r="AR2401" s="63">
        <f t="shared" si="598"/>
        <v>11.442647265439536</v>
      </c>
      <c r="AS2401" s="63">
        <f t="shared" si="598"/>
        <v>11.486445582434989</v>
      </c>
      <c r="AT2401" s="63">
        <f t="shared" si="598"/>
        <v>11.626608381821566</v>
      </c>
      <c r="AU2401" s="63">
        <f t="shared" si="578"/>
        <v>11.961094544128683</v>
      </c>
      <c r="AV2401" s="217">
        <f t="shared" si="579"/>
        <v>-1.1469132254240177E-2</v>
      </c>
      <c r="AW2401" s="218">
        <f t="shared" si="580"/>
        <v>-9999</v>
      </c>
      <c r="AX2401" s="219">
        <f t="shared" si="581"/>
        <v>0</v>
      </c>
      <c r="AY2401" s="218">
        <f t="shared" si="582"/>
        <v>-9999</v>
      </c>
      <c r="AZ2401" s="63"/>
      <c r="BA2401" s="15">
        <f t="shared" si="583"/>
        <v>-2.7356411602726298E-3</v>
      </c>
      <c r="BB2401" s="15">
        <f t="shared" si="584"/>
        <v>0.4029668420013125</v>
      </c>
      <c r="BC2401" s="15">
        <f t="shared" si="585"/>
        <v>-0.61751157847624083</v>
      </c>
      <c r="BD2401" s="15">
        <f t="shared" si="586"/>
        <v>-0.10652366954492806</v>
      </c>
      <c r="BE2401" s="15">
        <f t="shared" si="587"/>
        <v>-2.965028905258007</v>
      </c>
      <c r="BF2401" s="15">
        <f t="shared" si="588"/>
        <v>-11.297910949131783</v>
      </c>
      <c r="BG2401" s="63">
        <f t="shared" ref="BG2401:BM2410" si="599">$BN2401+$BB$7*SIN(BH2401)</f>
        <v>9.7786993762034928</v>
      </c>
      <c r="BH2401" s="63">
        <f t="shared" si="599"/>
        <v>9.7894726175737006</v>
      </c>
      <c r="BI2401" s="63">
        <f t="shared" si="599"/>
        <v>9.7705253791329838</v>
      </c>
      <c r="BJ2401" s="63">
        <f t="shared" si="599"/>
        <v>9.8039400735741484</v>
      </c>
      <c r="BK2401" s="63">
        <f t="shared" si="599"/>
        <v>9.7452814473518927</v>
      </c>
      <c r="BL2401" s="63">
        <f t="shared" si="599"/>
        <v>9.8491703599934741</v>
      </c>
      <c r="BM2401" s="63">
        <f t="shared" si="599"/>
        <v>9.6676216473938421</v>
      </c>
      <c r="BN2401" s="63">
        <f t="shared" si="589"/>
        <v>9.9950024885659339</v>
      </c>
      <c r="BO2401" s="63"/>
      <c r="BP2401" s="63"/>
    </row>
    <row r="2402" spans="27:68" x14ac:dyDescent="0.2">
      <c r="AA2402" s="217">
        <f t="shared" si="568"/>
        <v>-8.7334910939675485E-3</v>
      </c>
      <c r="AB2402" s="218">
        <f t="shared" si="569"/>
        <v>8.7334910939675485E-3</v>
      </c>
      <c r="AC2402" s="218">
        <f t="shared" si="570"/>
        <v>0</v>
      </c>
      <c r="AD2402" s="219">
        <f t="shared" si="571"/>
        <v>0</v>
      </c>
      <c r="AH2402" s="15">
        <f t="shared" si="572"/>
        <v>-2.9058447674383151E-2</v>
      </c>
      <c r="AI2402" s="15">
        <f t="shared" si="573"/>
        <v>0.86784475089518831</v>
      </c>
      <c r="AJ2402" s="15">
        <f t="shared" si="574"/>
        <v>-0.34557801426238927</v>
      </c>
      <c r="AK2402" s="15">
        <f t="shared" si="575"/>
        <v>-0.57281307343954613</v>
      </c>
      <c r="AL2402" s="15">
        <f t="shared" si="576"/>
        <v>-1.797541498954438</v>
      </c>
      <c r="AM2402" s="15">
        <f t="shared" si="577"/>
        <v>-1.2569818375265711</v>
      </c>
      <c r="AN2402" s="63">
        <f t="shared" si="598"/>
        <v>11.427189962028823</v>
      </c>
      <c r="AO2402" s="63">
        <f t="shared" si="598"/>
        <v>11.427367754312771</v>
      </c>
      <c r="AP2402" s="63">
        <f t="shared" si="598"/>
        <v>11.428089863368749</v>
      </c>
      <c r="AQ2402" s="63">
        <f t="shared" si="598"/>
        <v>11.431011199874796</v>
      </c>
      <c r="AR2402" s="63">
        <f t="shared" si="598"/>
        <v>11.442647265439536</v>
      </c>
      <c r="AS2402" s="63">
        <f t="shared" si="598"/>
        <v>11.486445582434989</v>
      </c>
      <c r="AT2402" s="63">
        <f t="shared" si="598"/>
        <v>11.626608381821566</v>
      </c>
      <c r="AU2402" s="63">
        <f t="shared" si="578"/>
        <v>11.961094544128683</v>
      </c>
      <c r="AV2402" s="217">
        <f t="shared" si="579"/>
        <v>-1.1469132254240177E-2</v>
      </c>
      <c r="AW2402" s="218">
        <f t="shared" si="580"/>
        <v>-9999</v>
      </c>
      <c r="AX2402" s="219">
        <f t="shared" si="581"/>
        <v>0</v>
      </c>
      <c r="AY2402" s="218">
        <f t="shared" si="582"/>
        <v>-9999</v>
      </c>
      <c r="AZ2402" s="63"/>
      <c r="BA2402" s="15">
        <f t="shared" si="583"/>
        <v>-2.7356411602726298E-3</v>
      </c>
      <c r="BB2402" s="15">
        <f t="shared" si="584"/>
        <v>0.4029668420013125</v>
      </c>
      <c r="BC2402" s="15">
        <f t="shared" si="585"/>
        <v>-0.61751157847624083</v>
      </c>
      <c r="BD2402" s="15">
        <f t="shared" si="586"/>
        <v>-0.10652366954492806</v>
      </c>
      <c r="BE2402" s="15">
        <f t="shared" si="587"/>
        <v>-2.965028905258007</v>
      </c>
      <c r="BF2402" s="15">
        <f t="shared" si="588"/>
        <v>-11.297910949131783</v>
      </c>
      <c r="BG2402" s="63">
        <f t="shared" si="599"/>
        <v>9.7786993762034928</v>
      </c>
      <c r="BH2402" s="63">
        <f t="shared" si="599"/>
        <v>9.7894726175737006</v>
      </c>
      <c r="BI2402" s="63">
        <f t="shared" si="599"/>
        <v>9.7705253791329838</v>
      </c>
      <c r="BJ2402" s="63">
        <f t="shared" si="599"/>
        <v>9.8039400735741484</v>
      </c>
      <c r="BK2402" s="63">
        <f t="shared" si="599"/>
        <v>9.7452814473518927</v>
      </c>
      <c r="BL2402" s="63">
        <f t="shared" si="599"/>
        <v>9.8491703599934741</v>
      </c>
      <c r="BM2402" s="63">
        <f t="shared" si="599"/>
        <v>9.6676216473938421</v>
      </c>
      <c r="BN2402" s="63">
        <f t="shared" si="589"/>
        <v>9.9950024885659339</v>
      </c>
      <c r="BO2402" s="63"/>
      <c r="BP2402" s="63"/>
    </row>
    <row r="2403" spans="27:68" x14ac:dyDescent="0.2">
      <c r="AA2403" s="217">
        <f t="shared" si="568"/>
        <v>-8.7334910939675485E-3</v>
      </c>
      <c r="AB2403" s="218">
        <f t="shared" si="569"/>
        <v>8.7334910939675485E-3</v>
      </c>
      <c r="AC2403" s="218">
        <f t="shared" si="570"/>
        <v>0</v>
      </c>
      <c r="AD2403" s="219">
        <f t="shared" si="571"/>
        <v>0</v>
      </c>
      <c r="AH2403" s="15">
        <f t="shared" si="572"/>
        <v>-2.9058447674383151E-2</v>
      </c>
      <c r="AI2403" s="15">
        <f t="shared" si="573"/>
        <v>0.86784475089518831</v>
      </c>
      <c r="AJ2403" s="15">
        <f t="shared" si="574"/>
        <v>-0.34557801426238927</v>
      </c>
      <c r="AK2403" s="15">
        <f t="shared" si="575"/>
        <v>-0.57281307343954613</v>
      </c>
      <c r="AL2403" s="15">
        <f t="shared" si="576"/>
        <v>-1.797541498954438</v>
      </c>
      <c r="AM2403" s="15">
        <f t="shared" si="577"/>
        <v>-1.2569818375265711</v>
      </c>
      <c r="AN2403" s="63">
        <f t="shared" si="598"/>
        <v>11.427189962028823</v>
      </c>
      <c r="AO2403" s="63">
        <f t="shared" si="598"/>
        <v>11.427367754312771</v>
      </c>
      <c r="AP2403" s="63">
        <f t="shared" si="598"/>
        <v>11.428089863368749</v>
      </c>
      <c r="AQ2403" s="63">
        <f t="shared" si="598"/>
        <v>11.431011199874796</v>
      </c>
      <c r="AR2403" s="63">
        <f t="shared" si="598"/>
        <v>11.442647265439536</v>
      </c>
      <c r="AS2403" s="63">
        <f t="shared" si="598"/>
        <v>11.486445582434989</v>
      </c>
      <c r="AT2403" s="63">
        <f t="shared" si="598"/>
        <v>11.626608381821566</v>
      </c>
      <c r="AU2403" s="63">
        <f t="shared" si="578"/>
        <v>11.961094544128683</v>
      </c>
      <c r="AV2403" s="217">
        <f t="shared" si="579"/>
        <v>-1.1469132254240177E-2</v>
      </c>
      <c r="AW2403" s="218">
        <f t="shared" si="580"/>
        <v>-9999</v>
      </c>
      <c r="AX2403" s="219">
        <f t="shared" si="581"/>
        <v>0</v>
      </c>
      <c r="AY2403" s="218">
        <f t="shared" si="582"/>
        <v>-9999</v>
      </c>
      <c r="AZ2403" s="63"/>
      <c r="BA2403" s="15">
        <f t="shared" si="583"/>
        <v>-2.7356411602726298E-3</v>
      </c>
      <c r="BB2403" s="15">
        <f t="shared" si="584"/>
        <v>0.4029668420013125</v>
      </c>
      <c r="BC2403" s="15">
        <f t="shared" si="585"/>
        <v>-0.61751157847624083</v>
      </c>
      <c r="BD2403" s="15">
        <f t="shared" si="586"/>
        <v>-0.10652366954492806</v>
      </c>
      <c r="BE2403" s="15">
        <f t="shared" si="587"/>
        <v>-2.965028905258007</v>
      </c>
      <c r="BF2403" s="15">
        <f t="shared" si="588"/>
        <v>-11.297910949131783</v>
      </c>
      <c r="BG2403" s="63">
        <f t="shared" si="599"/>
        <v>9.7786993762034928</v>
      </c>
      <c r="BH2403" s="63">
        <f t="shared" si="599"/>
        <v>9.7894726175737006</v>
      </c>
      <c r="BI2403" s="63">
        <f t="shared" si="599"/>
        <v>9.7705253791329838</v>
      </c>
      <c r="BJ2403" s="63">
        <f t="shared" si="599"/>
        <v>9.8039400735741484</v>
      </c>
      <c r="BK2403" s="63">
        <f t="shared" si="599"/>
        <v>9.7452814473518927</v>
      </c>
      <c r="BL2403" s="63">
        <f t="shared" si="599"/>
        <v>9.8491703599934741</v>
      </c>
      <c r="BM2403" s="63">
        <f t="shared" si="599"/>
        <v>9.6676216473938421</v>
      </c>
      <c r="BN2403" s="63">
        <f t="shared" si="589"/>
        <v>9.9950024885659339</v>
      </c>
      <c r="BO2403" s="63"/>
      <c r="BP2403" s="63"/>
    </row>
    <row r="2404" spans="27:68" x14ac:dyDescent="0.2">
      <c r="AA2404" s="217">
        <f t="shared" si="568"/>
        <v>-8.7334910939675485E-3</v>
      </c>
      <c r="AB2404" s="218">
        <f t="shared" si="569"/>
        <v>8.7334910939675485E-3</v>
      </c>
      <c r="AC2404" s="218">
        <f t="shared" si="570"/>
        <v>0</v>
      </c>
      <c r="AD2404" s="219">
        <f t="shared" si="571"/>
        <v>0</v>
      </c>
      <c r="AH2404" s="15">
        <f t="shared" si="572"/>
        <v>-2.9058447674383151E-2</v>
      </c>
      <c r="AI2404" s="15">
        <f t="shared" si="573"/>
        <v>0.86784475089518831</v>
      </c>
      <c r="AJ2404" s="15">
        <f t="shared" si="574"/>
        <v>-0.34557801426238927</v>
      </c>
      <c r="AK2404" s="15">
        <f t="shared" si="575"/>
        <v>-0.57281307343954613</v>
      </c>
      <c r="AL2404" s="15">
        <f t="shared" si="576"/>
        <v>-1.797541498954438</v>
      </c>
      <c r="AM2404" s="15">
        <f t="shared" si="577"/>
        <v>-1.2569818375265711</v>
      </c>
      <c r="AN2404" s="63">
        <f t="shared" si="598"/>
        <v>11.427189962028823</v>
      </c>
      <c r="AO2404" s="63">
        <f t="shared" si="598"/>
        <v>11.427367754312771</v>
      </c>
      <c r="AP2404" s="63">
        <f t="shared" si="598"/>
        <v>11.428089863368749</v>
      </c>
      <c r="AQ2404" s="63">
        <f t="shared" si="598"/>
        <v>11.431011199874796</v>
      </c>
      <c r="AR2404" s="63">
        <f t="shared" si="598"/>
        <v>11.442647265439536</v>
      </c>
      <c r="AS2404" s="63">
        <f t="shared" si="598"/>
        <v>11.486445582434989</v>
      </c>
      <c r="AT2404" s="63">
        <f t="shared" si="598"/>
        <v>11.626608381821566</v>
      </c>
      <c r="AU2404" s="63">
        <f t="shared" si="578"/>
        <v>11.961094544128683</v>
      </c>
      <c r="AV2404" s="217">
        <f t="shared" si="579"/>
        <v>-1.1469132254240177E-2</v>
      </c>
      <c r="AW2404" s="218">
        <f t="shared" si="580"/>
        <v>-9999</v>
      </c>
      <c r="AX2404" s="219">
        <f t="shared" si="581"/>
        <v>0</v>
      </c>
      <c r="AY2404" s="218">
        <f t="shared" si="582"/>
        <v>-9999</v>
      </c>
      <c r="AZ2404" s="63"/>
      <c r="BA2404" s="15">
        <f t="shared" si="583"/>
        <v>-2.7356411602726298E-3</v>
      </c>
      <c r="BB2404" s="15">
        <f t="shared" si="584"/>
        <v>0.4029668420013125</v>
      </c>
      <c r="BC2404" s="15">
        <f t="shared" si="585"/>
        <v>-0.61751157847624083</v>
      </c>
      <c r="BD2404" s="15">
        <f t="shared" si="586"/>
        <v>-0.10652366954492806</v>
      </c>
      <c r="BE2404" s="15">
        <f t="shared" si="587"/>
        <v>-2.965028905258007</v>
      </c>
      <c r="BF2404" s="15">
        <f t="shared" si="588"/>
        <v>-11.297910949131783</v>
      </c>
      <c r="BG2404" s="63">
        <f t="shared" si="599"/>
        <v>9.7786993762034928</v>
      </c>
      <c r="BH2404" s="63">
        <f t="shared" si="599"/>
        <v>9.7894726175737006</v>
      </c>
      <c r="BI2404" s="63">
        <f t="shared" si="599"/>
        <v>9.7705253791329838</v>
      </c>
      <c r="BJ2404" s="63">
        <f t="shared" si="599"/>
        <v>9.8039400735741484</v>
      </c>
      <c r="BK2404" s="63">
        <f t="shared" si="599"/>
        <v>9.7452814473518927</v>
      </c>
      <c r="BL2404" s="63">
        <f t="shared" si="599"/>
        <v>9.8491703599934741</v>
      </c>
      <c r="BM2404" s="63">
        <f t="shared" si="599"/>
        <v>9.6676216473938421</v>
      </c>
      <c r="BN2404" s="63">
        <f t="shared" si="589"/>
        <v>9.9950024885659339</v>
      </c>
      <c r="BO2404" s="63"/>
      <c r="BP2404" s="63"/>
    </row>
    <row r="2405" spans="27:68" x14ac:dyDescent="0.2">
      <c r="AA2405" s="217">
        <f t="shared" si="568"/>
        <v>-8.7334910939675485E-3</v>
      </c>
      <c r="AB2405" s="218">
        <f t="shared" si="569"/>
        <v>8.7334910939675485E-3</v>
      </c>
      <c r="AC2405" s="218">
        <f t="shared" si="570"/>
        <v>0</v>
      </c>
      <c r="AD2405" s="219">
        <f t="shared" si="571"/>
        <v>0</v>
      </c>
      <c r="AH2405" s="15">
        <f t="shared" si="572"/>
        <v>-2.9058447674383151E-2</v>
      </c>
      <c r="AI2405" s="15">
        <f t="shared" si="573"/>
        <v>0.86784475089518831</v>
      </c>
      <c r="AJ2405" s="15">
        <f t="shared" si="574"/>
        <v>-0.34557801426238927</v>
      </c>
      <c r="AK2405" s="15">
        <f t="shared" si="575"/>
        <v>-0.57281307343954613</v>
      </c>
      <c r="AL2405" s="15">
        <f t="shared" si="576"/>
        <v>-1.797541498954438</v>
      </c>
      <c r="AM2405" s="15">
        <f t="shared" si="577"/>
        <v>-1.2569818375265711</v>
      </c>
      <c r="AN2405" s="63">
        <f t="shared" si="598"/>
        <v>11.427189962028823</v>
      </c>
      <c r="AO2405" s="63">
        <f t="shared" si="598"/>
        <v>11.427367754312771</v>
      </c>
      <c r="AP2405" s="63">
        <f t="shared" si="598"/>
        <v>11.428089863368749</v>
      </c>
      <c r="AQ2405" s="63">
        <f t="shared" si="598"/>
        <v>11.431011199874796</v>
      </c>
      <c r="AR2405" s="63">
        <f t="shared" si="598"/>
        <v>11.442647265439536</v>
      </c>
      <c r="AS2405" s="63">
        <f t="shared" si="598"/>
        <v>11.486445582434989</v>
      </c>
      <c r="AT2405" s="63">
        <f t="shared" si="598"/>
        <v>11.626608381821566</v>
      </c>
      <c r="AU2405" s="63">
        <f t="shared" si="578"/>
        <v>11.961094544128683</v>
      </c>
      <c r="AV2405" s="217">
        <f t="shared" si="579"/>
        <v>-1.1469132254240177E-2</v>
      </c>
      <c r="AW2405" s="218">
        <f t="shared" si="580"/>
        <v>-9999</v>
      </c>
      <c r="AX2405" s="219">
        <f t="shared" si="581"/>
        <v>0</v>
      </c>
      <c r="AY2405" s="218">
        <f t="shared" si="582"/>
        <v>-9999</v>
      </c>
      <c r="AZ2405" s="63"/>
      <c r="BA2405" s="15">
        <f t="shared" si="583"/>
        <v>-2.7356411602726298E-3</v>
      </c>
      <c r="BB2405" s="15">
        <f t="shared" si="584"/>
        <v>0.4029668420013125</v>
      </c>
      <c r="BC2405" s="15">
        <f t="shared" si="585"/>
        <v>-0.61751157847624083</v>
      </c>
      <c r="BD2405" s="15">
        <f t="shared" si="586"/>
        <v>-0.10652366954492806</v>
      </c>
      <c r="BE2405" s="15">
        <f t="shared" si="587"/>
        <v>-2.965028905258007</v>
      </c>
      <c r="BF2405" s="15">
        <f t="shared" si="588"/>
        <v>-11.297910949131783</v>
      </c>
      <c r="BG2405" s="63">
        <f t="shared" si="599"/>
        <v>9.7786993762034928</v>
      </c>
      <c r="BH2405" s="63">
        <f t="shared" si="599"/>
        <v>9.7894726175737006</v>
      </c>
      <c r="BI2405" s="63">
        <f t="shared" si="599"/>
        <v>9.7705253791329838</v>
      </c>
      <c r="BJ2405" s="63">
        <f t="shared" si="599"/>
        <v>9.8039400735741484</v>
      </c>
      <c r="BK2405" s="63">
        <f t="shared" si="599"/>
        <v>9.7452814473518927</v>
      </c>
      <c r="BL2405" s="63">
        <f t="shared" si="599"/>
        <v>9.8491703599934741</v>
      </c>
      <c r="BM2405" s="63">
        <f t="shared" si="599"/>
        <v>9.6676216473938421</v>
      </c>
      <c r="BN2405" s="63">
        <f t="shared" si="589"/>
        <v>9.9950024885659339</v>
      </c>
      <c r="BO2405" s="63"/>
      <c r="BP2405" s="63"/>
    </row>
    <row r="2406" spans="27:68" x14ac:dyDescent="0.2">
      <c r="AA2406" s="217">
        <f t="shared" si="568"/>
        <v>-8.7334910939675485E-3</v>
      </c>
      <c r="AB2406" s="218">
        <f t="shared" si="569"/>
        <v>8.7334910939675485E-3</v>
      </c>
      <c r="AC2406" s="218">
        <f t="shared" si="570"/>
        <v>0</v>
      </c>
      <c r="AD2406" s="219">
        <f t="shared" si="571"/>
        <v>0</v>
      </c>
      <c r="AH2406" s="15">
        <f t="shared" si="572"/>
        <v>-2.9058447674383151E-2</v>
      </c>
      <c r="AI2406" s="15">
        <f t="shared" si="573"/>
        <v>0.86784475089518831</v>
      </c>
      <c r="AJ2406" s="15">
        <f t="shared" si="574"/>
        <v>-0.34557801426238927</v>
      </c>
      <c r="AK2406" s="15">
        <f t="shared" si="575"/>
        <v>-0.57281307343954613</v>
      </c>
      <c r="AL2406" s="15">
        <f t="shared" si="576"/>
        <v>-1.797541498954438</v>
      </c>
      <c r="AM2406" s="15">
        <f t="shared" si="577"/>
        <v>-1.2569818375265711</v>
      </c>
      <c r="AN2406" s="63">
        <f t="shared" si="598"/>
        <v>11.427189962028823</v>
      </c>
      <c r="AO2406" s="63">
        <f t="shared" si="598"/>
        <v>11.427367754312771</v>
      </c>
      <c r="AP2406" s="63">
        <f t="shared" si="598"/>
        <v>11.428089863368749</v>
      </c>
      <c r="AQ2406" s="63">
        <f t="shared" si="598"/>
        <v>11.431011199874796</v>
      </c>
      <c r="AR2406" s="63">
        <f t="shared" si="598"/>
        <v>11.442647265439536</v>
      </c>
      <c r="AS2406" s="63">
        <f t="shared" si="598"/>
        <v>11.486445582434989</v>
      </c>
      <c r="AT2406" s="63">
        <f t="shared" si="598"/>
        <v>11.626608381821566</v>
      </c>
      <c r="AU2406" s="63">
        <f t="shared" si="578"/>
        <v>11.961094544128683</v>
      </c>
      <c r="AV2406" s="217">
        <f t="shared" si="579"/>
        <v>-1.1469132254240177E-2</v>
      </c>
      <c r="AW2406" s="218">
        <f t="shared" si="580"/>
        <v>-9999</v>
      </c>
      <c r="AX2406" s="219">
        <f t="shared" si="581"/>
        <v>0</v>
      </c>
      <c r="AY2406" s="218">
        <f t="shared" si="582"/>
        <v>-9999</v>
      </c>
      <c r="AZ2406" s="63"/>
      <c r="BA2406" s="15">
        <f t="shared" si="583"/>
        <v>-2.7356411602726298E-3</v>
      </c>
      <c r="BB2406" s="15">
        <f t="shared" si="584"/>
        <v>0.4029668420013125</v>
      </c>
      <c r="BC2406" s="15">
        <f t="shared" si="585"/>
        <v>-0.61751157847624083</v>
      </c>
      <c r="BD2406" s="15">
        <f t="shared" si="586"/>
        <v>-0.10652366954492806</v>
      </c>
      <c r="BE2406" s="15">
        <f t="shared" si="587"/>
        <v>-2.965028905258007</v>
      </c>
      <c r="BF2406" s="15">
        <f t="shared" si="588"/>
        <v>-11.297910949131783</v>
      </c>
      <c r="BG2406" s="63">
        <f t="shared" si="599"/>
        <v>9.7786993762034928</v>
      </c>
      <c r="BH2406" s="63">
        <f t="shared" si="599"/>
        <v>9.7894726175737006</v>
      </c>
      <c r="BI2406" s="63">
        <f t="shared" si="599"/>
        <v>9.7705253791329838</v>
      </c>
      <c r="BJ2406" s="63">
        <f t="shared" si="599"/>
        <v>9.8039400735741484</v>
      </c>
      <c r="BK2406" s="63">
        <f t="shared" si="599"/>
        <v>9.7452814473518927</v>
      </c>
      <c r="BL2406" s="63">
        <f t="shared" si="599"/>
        <v>9.8491703599934741</v>
      </c>
      <c r="BM2406" s="63">
        <f t="shared" si="599"/>
        <v>9.6676216473938421</v>
      </c>
      <c r="BN2406" s="63">
        <f t="shared" si="589"/>
        <v>9.9950024885659339</v>
      </c>
      <c r="BO2406" s="63"/>
      <c r="BP2406" s="63"/>
    </row>
    <row r="2407" spans="27:68" x14ac:dyDescent="0.2">
      <c r="AA2407" s="217">
        <f t="shared" si="568"/>
        <v>-8.7334910939675485E-3</v>
      </c>
      <c r="AB2407" s="218">
        <f t="shared" si="569"/>
        <v>8.7334910939675485E-3</v>
      </c>
      <c r="AC2407" s="218">
        <f t="shared" si="570"/>
        <v>0</v>
      </c>
      <c r="AD2407" s="219">
        <f t="shared" si="571"/>
        <v>0</v>
      </c>
      <c r="AH2407" s="15">
        <f t="shared" si="572"/>
        <v>-2.9058447674383151E-2</v>
      </c>
      <c r="AI2407" s="15">
        <f t="shared" si="573"/>
        <v>0.86784475089518831</v>
      </c>
      <c r="AJ2407" s="15">
        <f t="shared" si="574"/>
        <v>-0.34557801426238927</v>
      </c>
      <c r="AK2407" s="15">
        <f t="shared" si="575"/>
        <v>-0.57281307343954613</v>
      </c>
      <c r="AL2407" s="15">
        <f t="shared" si="576"/>
        <v>-1.797541498954438</v>
      </c>
      <c r="AM2407" s="15">
        <f t="shared" si="577"/>
        <v>-1.2569818375265711</v>
      </c>
      <c r="AN2407" s="63">
        <f t="shared" si="598"/>
        <v>11.427189962028823</v>
      </c>
      <c r="AO2407" s="63">
        <f t="shared" si="598"/>
        <v>11.427367754312771</v>
      </c>
      <c r="AP2407" s="63">
        <f t="shared" si="598"/>
        <v>11.428089863368749</v>
      </c>
      <c r="AQ2407" s="63">
        <f t="shared" si="598"/>
        <v>11.431011199874796</v>
      </c>
      <c r="AR2407" s="63">
        <f t="shared" si="598"/>
        <v>11.442647265439536</v>
      </c>
      <c r="AS2407" s="63">
        <f t="shared" si="598"/>
        <v>11.486445582434989</v>
      </c>
      <c r="AT2407" s="63">
        <f t="shared" si="598"/>
        <v>11.626608381821566</v>
      </c>
      <c r="AU2407" s="63">
        <f t="shared" si="578"/>
        <v>11.961094544128683</v>
      </c>
      <c r="AV2407" s="217">
        <f t="shared" si="579"/>
        <v>-1.1469132254240177E-2</v>
      </c>
      <c r="AW2407" s="218">
        <f t="shared" si="580"/>
        <v>-9999</v>
      </c>
      <c r="AX2407" s="219">
        <f t="shared" si="581"/>
        <v>0</v>
      </c>
      <c r="AY2407" s="218">
        <f t="shared" si="582"/>
        <v>-9999</v>
      </c>
      <c r="AZ2407" s="63"/>
      <c r="BA2407" s="15">
        <f t="shared" si="583"/>
        <v>-2.7356411602726298E-3</v>
      </c>
      <c r="BB2407" s="15">
        <f t="shared" si="584"/>
        <v>0.4029668420013125</v>
      </c>
      <c r="BC2407" s="15">
        <f t="shared" si="585"/>
        <v>-0.61751157847624083</v>
      </c>
      <c r="BD2407" s="15">
        <f t="shared" si="586"/>
        <v>-0.10652366954492806</v>
      </c>
      <c r="BE2407" s="15">
        <f t="shared" si="587"/>
        <v>-2.965028905258007</v>
      </c>
      <c r="BF2407" s="15">
        <f t="shared" si="588"/>
        <v>-11.297910949131783</v>
      </c>
      <c r="BG2407" s="63">
        <f t="shared" si="599"/>
        <v>9.7786993762034928</v>
      </c>
      <c r="BH2407" s="63">
        <f t="shared" si="599"/>
        <v>9.7894726175737006</v>
      </c>
      <c r="BI2407" s="63">
        <f t="shared" si="599"/>
        <v>9.7705253791329838</v>
      </c>
      <c r="BJ2407" s="63">
        <f t="shared" si="599"/>
        <v>9.8039400735741484</v>
      </c>
      <c r="BK2407" s="63">
        <f t="shared" si="599"/>
        <v>9.7452814473518927</v>
      </c>
      <c r="BL2407" s="63">
        <f t="shared" si="599"/>
        <v>9.8491703599934741</v>
      </c>
      <c r="BM2407" s="63">
        <f t="shared" si="599"/>
        <v>9.6676216473938421</v>
      </c>
      <c r="BN2407" s="63">
        <f t="shared" si="589"/>
        <v>9.9950024885659339</v>
      </c>
      <c r="BO2407" s="63"/>
      <c r="BP2407" s="63"/>
    </row>
    <row r="2408" spans="27:68" x14ac:dyDescent="0.2">
      <c r="AA2408" s="217">
        <f t="shared" si="568"/>
        <v>-8.7334910939675485E-3</v>
      </c>
      <c r="AB2408" s="218">
        <f t="shared" si="569"/>
        <v>8.7334910939675485E-3</v>
      </c>
      <c r="AC2408" s="218">
        <f t="shared" si="570"/>
        <v>0</v>
      </c>
      <c r="AD2408" s="219">
        <f t="shared" si="571"/>
        <v>0</v>
      </c>
      <c r="AH2408" s="15">
        <f t="shared" si="572"/>
        <v>-2.9058447674383151E-2</v>
      </c>
      <c r="AI2408" s="15">
        <f t="shared" si="573"/>
        <v>0.86784475089518831</v>
      </c>
      <c r="AJ2408" s="15">
        <f t="shared" si="574"/>
        <v>-0.34557801426238927</v>
      </c>
      <c r="AK2408" s="15">
        <f t="shared" si="575"/>
        <v>-0.57281307343954613</v>
      </c>
      <c r="AL2408" s="15">
        <f t="shared" si="576"/>
        <v>-1.797541498954438</v>
      </c>
      <c r="AM2408" s="15">
        <f t="shared" si="577"/>
        <v>-1.2569818375265711</v>
      </c>
      <c r="AN2408" s="63">
        <f t="shared" si="598"/>
        <v>11.427189962028823</v>
      </c>
      <c r="AO2408" s="63">
        <f t="shared" si="598"/>
        <v>11.427367754312771</v>
      </c>
      <c r="AP2408" s="63">
        <f t="shared" si="598"/>
        <v>11.428089863368749</v>
      </c>
      <c r="AQ2408" s="63">
        <f t="shared" si="598"/>
        <v>11.431011199874796</v>
      </c>
      <c r="AR2408" s="63">
        <f t="shared" si="598"/>
        <v>11.442647265439536</v>
      </c>
      <c r="AS2408" s="63">
        <f t="shared" si="598"/>
        <v>11.486445582434989</v>
      </c>
      <c r="AT2408" s="63">
        <f t="shared" si="598"/>
        <v>11.626608381821566</v>
      </c>
      <c r="AU2408" s="63">
        <f t="shared" si="578"/>
        <v>11.961094544128683</v>
      </c>
      <c r="AV2408" s="217">
        <f t="shared" si="579"/>
        <v>-1.1469132254240177E-2</v>
      </c>
      <c r="AW2408" s="218">
        <f t="shared" si="580"/>
        <v>-9999</v>
      </c>
      <c r="AX2408" s="219">
        <f t="shared" si="581"/>
        <v>0</v>
      </c>
      <c r="AY2408" s="218">
        <f t="shared" si="582"/>
        <v>-9999</v>
      </c>
      <c r="AZ2408" s="63"/>
      <c r="BA2408" s="15">
        <f t="shared" si="583"/>
        <v>-2.7356411602726298E-3</v>
      </c>
      <c r="BB2408" s="15">
        <f t="shared" si="584"/>
        <v>0.4029668420013125</v>
      </c>
      <c r="BC2408" s="15">
        <f t="shared" si="585"/>
        <v>-0.61751157847624083</v>
      </c>
      <c r="BD2408" s="15">
        <f t="shared" si="586"/>
        <v>-0.10652366954492806</v>
      </c>
      <c r="BE2408" s="15">
        <f t="shared" si="587"/>
        <v>-2.965028905258007</v>
      </c>
      <c r="BF2408" s="15">
        <f t="shared" si="588"/>
        <v>-11.297910949131783</v>
      </c>
      <c r="BG2408" s="63">
        <f t="shared" si="599"/>
        <v>9.7786993762034928</v>
      </c>
      <c r="BH2408" s="63">
        <f t="shared" si="599"/>
        <v>9.7894726175737006</v>
      </c>
      <c r="BI2408" s="63">
        <f t="shared" si="599"/>
        <v>9.7705253791329838</v>
      </c>
      <c r="BJ2408" s="63">
        <f t="shared" si="599"/>
        <v>9.8039400735741484</v>
      </c>
      <c r="BK2408" s="63">
        <f t="shared" si="599"/>
        <v>9.7452814473518927</v>
      </c>
      <c r="BL2408" s="63">
        <f t="shared" si="599"/>
        <v>9.8491703599934741</v>
      </c>
      <c r="BM2408" s="63">
        <f t="shared" si="599"/>
        <v>9.6676216473938421</v>
      </c>
      <c r="BN2408" s="63">
        <f t="shared" si="589"/>
        <v>9.9950024885659339</v>
      </c>
      <c r="BO2408" s="63"/>
      <c r="BP2408" s="63"/>
    </row>
    <row r="2409" spans="27:68" x14ac:dyDescent="0.2">
      <c r="AA2409" s="217">
        <f t="shared" si="568"/>
        <v>-8.7334910939675485E-3</v>
      </c>
      <c r="AB2409" s="218">
        <f t="shared" si="569"/>
        <v>8.7334910939675485E-3</v>
      </c>
      <c r="AC2409" s="218">
        <f t="shared" si="570"/>
        <v>0</v>
      </c>
      <c r="AD2409" s="219">
        <f t="shared" si="571"/>
        <v>0</v>
      </c>
      <c r="AH2409" s="15">
        <f t="shared" si="572"/>
        <v>-2.9058447674383151E-2</v>
      </c>
      <c r="AI2409" s="15">
        <f t="shared" si="573"/>
        <v>0.86784475089518831</v>
      </c>
      <c r="AJ2409" s="15">
        <f t="shared" si="574"/>
        <v>-0.34557801426238927</v>
      </c>
      <c r="AK2409" s="15">
        <f t="shared" si="575"/>
        <v>-0.57281307343954613</v>
      </c>
      <c r="AL2409" s="15">
        <f t="shared" si="576"/>
        <v>-1.797541498954438</v>
      </c>
      <c r="AM2409" s="15">
        <f t="shared" si="577"/>
        <v>-1.2569818375265711</v>
      </c>
      <c r="AN2409" s="63">
        <f t="shared" si="598"/>
        <v>11.427189962028823</v>
      </c>
      <c r="AO2409" s="63">
        <f t="shared" si="598"/>
        <v>11.427367754312771</v>
      </c>
      <c r="AP2409" s="63">
        <f t="shared" si="598"/>
        <v>11.428089863368749</v>
      </c>
      <c r="AQ2409" s="63">
        <f t="shared" si="598"/>
        <v>11.431011199874796</v>
      </c>
      <c r="AR2409" s="63">
        <f t="shared" si="598"/>
        <v>11.442647265439536</v>
      </c>
      <c r="AS2409" s="63">
        <f t="shared" si="598"/>
        <v>11.486445582434989</v>
      </c>
      <c r="AT2409" s="63">
        <f t="shared" si="598"/>
        <v>11.626608381821566</v>
      </c>
      <c r="AU2409" s="63">
        <f t="shared" si="578"/>
        <v>11.961094544128683</v>
      </c>
      <c r="AV2409" s="217">
        <f t="shared" si="579"/>
        <v>-1.1469132254240177E-2</v>
      </c>
      <c r="AW2409" s="218">
        <f t="shared" si="580"/>
        <v>-9999</v>
      </c>
      <c r="AX2409" s="219">
        <f t="shared" si="581"/>
        <v>0</v>
      </c>
      <c r="AY2409" s="218">
        <f t="shared" si="582"/>
        <v>-9999</v>
      </c>
      <c r="AZ2409" s="63"/>
      <c r="BA2409" s="15">
        <f t="shared" si="583"/>
        <v>-2.7356411602726298E-3</v>
      </c>
      <c r="BB2409" s="15">
        <f t="shared" si="584"/>
        <v>0.4029668420013125</v>
      </c>
      <c r="BC2409" s="15">
        <f t="shared" si="585"/>
        <v>-0.61751157847624083</v>
      </c>
      <c r="BD2409" s="15">
        <f t="shared" si="586"/>
        <v>-0.10652366954492806</v>
      </c>
      <c r="BE2409" s="15">
        <f t="shared" si="587"/>
        <v>-2.965028905258007</v>
      </c>
      <c r="BF2409" s="15">
        <f t="shared" si="588"/>
        <v>-11.297910949131783</v>
      </c>
      <c r="BG2409" s="63">
        <f t="shared" si="599"/>
        <v>9.7786993762034928</v>
      </c>
      <c r="BH2409" s="63">
        <f t="shared" si="599"/>
        <v>9.7894726175737006</v>
      </c>
      <c r="BI2409" s="63">
        <f t="shared" si="599"/>
        <v>9.7705253791329838</v>
      </c>
      <c r="BJ2409" s="63">
        <f t="shared" si="599"/>
        <v>9.8039400735741484</v>
      </c>
      <c r="BK2409" s="63">
        <f t="shared" si="599"/>
        <v>9.7452814473518927</v>
      </c>
      <c r="BL2409" s="63">
        <f t="shared" si="599"/>
        <v>9.8491703599934741</v>
      </c>
      <c r="BM2409" s="63">
        <f t="shared" si="599"/>
        <v>9.6676216473938421</v>
      </c>
      <c r="BN2409" s="63">
        <f t="shared" si="589"/>
        <v>9.9950024885659339</v>
      </c>
      <c r="BO2409" s="63"/>
      <c r="BP2409" s="63"/>
    </row>
    <row r="2410" spans="27:68" x14ac:dyDescent="0.2">
      <c r="AA2410" s="217">
        <f t="shared" si="568"/>
        <v>-8.7334910939675485E-3</v>
      </c>
      <c r="AB2410" s="218">
        <f t="shared" si="569"/>
        <v>8.7334910939675485E-3</v>
      </c>
      <c r="AC2410" s="218">
        <f t="shared" si="570"/>
        <v>0</v>
      </c>
      <c r="AD2410" s="219">
        <f t="shared" si="571"/>
        <v>0</v>
      </c>
      <c r="AH2410" s="15">
        <f t="shared" si="572"/>
        <v>-2.9058447674383151E-2</v>
      </c>
      <c r="AI2410" s="15">
        <f t="shared" si="573"/>
        <v>0.86784475089518831</v>
      </c>
      <c r="AJ2410" s="15">
        <f t="shared" si="574"/>
        <v>-0.34557801426238927</v>
      </c>
      <c r="AK2410" s="15">
        <f t="shared" si="575"/>
        <v>-0.57281307343954613</v>
      </c>
      <c r="AL2410" s="15">
        <f t="shared" si="576"/>
        <v>-1.797541498954438</v>
      </c>
      <c r="AM2410" s="15">
        <f t="shared" si="577"/>
        <v>-1.2569818375265711</v>
      </c>
      <c r="AN2410" s="63">
        <f t="shared" si="598"/>
        <v>11.427189962028823</v>
      </c>
      <c r="AO2410" s="63">
        <f t="shared" si="598"/>
        <v>11.427367754312771</v>
      </c>
      <c r="AP2410" s="63">
        <f t="shared" si="598"/>
        <v>11.428089863368749</v>
      </c>
      <c r="AQ2410" s="63">
        <f t="shared" si="598"/>
        <v>11.431011199874796</v>
      </c>
      <c r="AR2410" s="63">
        <f t="shared" si="598"/>
        <v>11.442647265439536</v>
      </c>
      <c r="AS2410" s="63">
        <f t="shared" si="598"/>
        <v>11.486445582434989</v>
      </c>
      <c r="AT2410" s="63">
        <f t="shared" si="598"/>
        <v>11.626608381821566</v>
      </c>
      <c r="AU2410" s="63">
        <f t="shared" si="578"/>
        <v>11.961094544128683</v>
      </c>
      <c r="AV2410" s="217">
        <f t="shared" si="579"/>
        <v>-1.1469132254240177E-2</v>
      </c>
      <c r="AW2410" s="218">
        <f t="shared" si="580"/>
        <v>-9999</v>
      </c>
      <c r="AX2410" s="219">
        <f t="shared" si="581"/>
        <v>0</v>
      </c>
      <c r="AY2410" s="218">
        <f t="shared" si="582"/>
        <v>-9999</v>
      </c>
      <c r="AZ2410" s="63"/>
      <c r="BA2410" s="15">
        <f t="shared" si="583"/>
        <v>-2.7356411602726298E-3</v>
      </c>
      <c r="BB2410" s="15">
        <f t="shared" si="584"/>
        <v>0.4029668420013125</v>
      </c>
      <c r="BC2410" s="15">
        <f t="shared" si="585"/>
        <v>-0.61751157847624083</v>
      </c>
      <c r="BD2410" s="15">
        <f t="shared" si="586"/>
        <v>-0.10652366954492806</v>
      </c>
      <c r="BE2410" s="15">
        <f t="shared" si="587"/>
        <v>-2.965028905258007</v>
      </c>
      <c r="BF2410" s="15">
        <f t="shared" si="588"/>
        <v>-11.297910949131783</v>
      </c>
      <c r="BG2410" s="63">
        <f t="shared" si="599"/>
        <v>9.7786993762034928</v>
      </c>
      <c r="BH2410" s="63">
        <f t="shared" si="599"/>
        <v>9.7894726175737006</v>
      </c>
      <c r="BI2410" s="63">
        <f t="shared" si="599"/>
        <v>9.7705253791329838</v>
      </c>
      <c r="BJ2410" s="63">
        <f t="shared" si="599"/>
        <v>9.8039400735741484</v>
      </c>
      <c r="BK2410" s="63">
        <f t="shared" si="599"/>
        <v>9.7452814473518927</v>
      </c>
      <c r="BL2410" s="63">
        <f t="shared" si="599"/>
        <v>9.8491703599934741</v>
      </c>
      <c r="BM2410" s="63">
        <f t="shared" si="599"/>
        <v>9.6676216473938421</v>
      </c>
      <c r="BN2410" s="63">
        <f t="shared" si="589"/>
        <v>9.9950024885659339</v>
      </c>
      <c r="BO2410" s="63"/>
      <c r="BP2410" s="63"/>
    </row>
    <row r="2411" spans="27:68" x14ac:dyDescent="0.2">
      <c r="AA2411" s="217">
        <f t="shared" si="568"/>
        <v>-8.7334910939675485E-3</v>
      </c>
      <c r="AB2411" s="218">
        <f t="shared" si="569"/>
        <v>8.7334910939675485E-3</v>
      </c>
      <c r="AC2411" s="218">
        <f t="shared" si="570"/>
        <v>0</v>
      </c>
      <c r="AD2411" s="219">
        <f t="shared" si="571"/>
        <v>0</v>
      </c>
      <c r="AH2411" s="15">
        <f t="shared" si="572"/>
        <v>-2.9058447674383151E-2</v>
      </c>
      <c r="AI2411" s="15">
        <f t="shared" si="573"/>
        <v>0.86784475089518831</v>
      </c>
      <c r="AJ2411" s="15">
        <f t="shared" si="574"/>
        <v>-0.34557801426238927</v>
      </c>
      <c r="AK2411" s="15">
        <f t="shared" si="575"/>
        <v>-0.57281307343954613</v>
      </c>
      <c r="AL2411" s="15">
        <f t="shared" si="576"/>
        <v>-1.797541498954438</v>
      </c>
      <c r="AM2411" s="15">
        <f t="shared" si="577"/>
        <v>-1.2569818375265711</v>
      </c>
      <c r="AN2411" s="63">
        <f t="shared" ref="AN2411:AT2420" si="600">$AU2411+$AB$7*SIN(AO2411)</f>
        <v>11.427189962028823</v>
      </c>
      <c r="AO2411" s="63">
        <f t="shared" si="600"/>
        <v>11.427367754312771</v>
      </c>
      <c r="AP2411" s="63">
        <f t="shared" si="600"/>
        <v>11.428089863368749</v>
      </c>
      <c r="AQ2411" s="63">
        <f t="shared" si="600"/>
        <v>11.431011199874796</v>
      </c>
      <c r="AR2411" s="63">
        <f t="shared" si="600"/>
        <v>11.442647265439536</v>
      </c>
      <c r="AS2411" s="63">
        <f t="shared" si="600"/>
        <v>11.486445582434989</v>
      </c>
      <c r="AT2411" s="63">
        <f t="shared" si="600"/>
        <v>11.626608381821566</v>
      </c>
      <c r="AU2411" s="63">
        <f t="shared" si="578"/>
        <v>11.961094544128683</v>
      </c>
      <c r="AV2411" s="217">
        <f t="shared" si="579"/>
        <v>-1.1469132254240177E-2</v>
      </c>
      <c r="AW2411" s="218">
        <f t="shared" si="580"/>
        <v>-9999</v>
      </c>
      <c r="AX2411" s="219">
        <f t="shared" si="581"/>
        <v>0</v>
      </c>
      <c r="AY2411" s="218">
        <f t="shared" si="582"/>
        <v>-9999</v>
      </c>
      <c r="AZ2411" s="63"/>
      <c r="BA2411" s="15">
        <f t="shared" si="583"/>
        <v>-2.7356411602726298E-3</v>
      </c>
      <c r="BB2411" s="15">
        <f t="shared" si="584"/>
        <v>0.4029668420013125</v>
      </c>
      <c r="BC2411" s="15">
        <f t="shared" si="585"/>
        <v>-0.61751157847624083</v>
      </c>
      <c r="BD2411" s="15">
        <f t="shared" si="586"/>
        <v>-0.10652366954492806</v>
      </c>
      <c r="BE2411" s="15">
        <f t="shared" si="587"/>
        <v>-2.965028905258007</v>
      </c>
      <c r="BF2411" s="15">
        <f t="shared" si="588"/>
        <v>-11.297910949131783</v>
      </c>
      <c r="BG2411" s="63">
        <f t="shared" ref="BG2411:BM2420" si="601">$BN2411+$BB$7*SIN(BH2411)</f>
        <v>9.7786993762034928</v>
      </c>
      <c r="BH2411" s="63">
        <f t="shared" si="601"/>
        <v>9.7894726175737006</v>
      </c>
      <c r="BI2411" s="63">
        <f t="shared" si="601"/>
        <v>9.7705253791329838</v>
      </c>
      <c r="BJ2411" s="63">
        <f t="shared" si="601"/>
        <v>9.8039400735741484</v>
      </c>
      <c r="BK2411" s="63">
        <f t="shared" si="601"/>
        <v>9.7452814473518927</v>
      </c>
      <c r="BL2411" s="63">
        <f t="shared" si="601"/>
        <v>9.8491703599934741</v>
      </c>
      <c r="BM2411" s="63">
        <f t="shared" si="601"/>
        <v>9.6676216473938421</v>
      </c>
      <c r="BN2411" s="63">
        <f t="shared" si="589"/>
        <v>9.9950024885659339</v>
      </c>
      <c r="BO2411" s="63"/>
      <c r="BP2411" s="63"/>
    </row>
    <row r="2412" spans="27:68" x14ac:dyDescent="0.2">
      <c r="AA2412" s="217">
        <f t="shared" si="568"/>
        <v>-8.7334910939675485E-3</v>
      </c>
      <c r="AB2412" s="218">
        <f t="shared" si="569"/>
        <v>8.7334910939675485E-3</v>
      </c>
      <c r="AC2412" s="218">
        <f t="shared" si="570"/>
        <v>0</v>
      </c>
      <c r="AD2412" s="219">
        <f t="shared" si="571"/>
        <v>0</v>
      </c>
      <c r="AH2412" s="15">
        <f t="shared" si="572"/>
        <v>-2.9058447674383151E-2</v>
      </c>
      <c r="AI2412" s="15">
        <f t="shared" si="573"/>
        <v>0.86784475089518831</v>
      </c>
      <c r="AJ2412" s="15">
        <f t="shared" si="574"/>
        <v>-0.34557801426238927</v>
      </c>
      <c r="AK2412" s="15">
        <f t="shared" si="575"/>
        <v>-0.57281307343954613</v>
      </c>
      <c r="AL2412" s="15">
        <f t="shared" si="576"/>
        <v>-1.797541498954438</v>
      </c>
      <c r="AM2412" s="15">
        <f t="shared" si="577"/>
        <v>-1.2569818375265711</v>
      </c>
      <c r="AN2412" s="63">
        <f t="shared" si="600"/>
        <v>11.427189962028823</v>
      </c>
      <c r="AO2412" s="63">
        <f t="shared" si="600"/>
        <v>11.427367754312771</v>
      </c>
      <c r="AP2412" s="63">
        <f t="shared" si="600"/>
        <v>11.428089863368749</v>
      </c>
      <c r="AQ2412" s="63">
        <f t="shared" si="600"/>
        <v>11.431011199874796</v>
      </c>
      <c r="AR2412" s="63">
        <f t="shared" si="600"/>
        <v>11.442647265439536</v>
      </c>
      <c r="AS2412" s="63">
        <f t="shared" si="600"/>
        <v>11.486445582434989</v>
      </c>
      <c r="AT2412" s="63">
        <f t="shared" si="600"/>
        <v>11.626608381821566</v>
      </c>
      <c r="AU2412" s="63">
        <f t="shared" si="578"/>
        <v>11.961094544128683</v>
      </c>
      <c r="AV2412" s="217">
        <f t="shared" si="579"/>
        <v>-1.1469132254240177E-2</v>
      </c>
      <c r="AW2412" s="218">
        <f t="shared" si="580"/>
        <v>-9999</v>
      </c>
      <c r="AX2412" s="219">
        <f t="shared" si="581"/>
        <v>0</v>
      </c>
      <c r="AY2412" s="218">
        <f t="shared" si="582"/>
        <v>-9999</v>
      </c>
      <c r="AZ2412" s="63"/>
      <c r="BA2412" s="15">
        <f t="shared" si="583"/>
        <v>-2.7356411602726298E-3</v>
      </c>
      <c r="BB2412" s="15">
        <f t="shared" si="584"/>
        <v>0.4029668420013125</v>
      </c>
      <c r="BC2412" s="15">
        <f t="shared" si="585"/>
        <v>-0.61751157847624083</v>
      </c>
      <c r="BD2412" s="15">
        <f t="shared" si="586"/>
        <v>-0.10652366954492806</v>
      </c>
      <c r="BE2412" s="15">
        <f t="shared" si="587"/>
        <v>-2.965028905258007</v>
      </c>
      <c r="BF2412" s="15">
        <f t="shared" si="588"/>
        <v>-11.297910949131783</v>
      </c>
      <c r="BG2412" s="63">
        <f t="shared" si="601"/>
        <v>9.7786993762034928</v>
      </c>
      <c r="BH2412" s="63">
        <f t="shared" si="601"/>
        <v>9.7894726175737006</v>
      </c>
      <c r="BI2412" s="63">
        <f t="shared" si="601"/>
        <v>9.7705253791329838</v>
      </c>
      <c r="BJ2412" s="63">
        <f t="shared" si="601"/>
        <v>9.8039400735741484</v>
      </c>
      <c r="BK2412" s="63">
        <f t="shared" si="601"/>
        <v>9.7452814473518927</v>
      </c>
      <c r="BL2412" s="63">
        <f t="shared" si="601"/>
        <v>9.8491703599934741</v>
      </c>
      <c r="BM2412" s="63">
        <f t="shared" si="601"/>
        <v>9.6676216473938421</v>
      </c>
      <c r="BN2412" s="63">
        <f t="shared" si="589"/>
        <v>9.9950024885659339</v>
      </c>
      <c r="BO2412" s="63"/>
      <c r="BP2412" s="63"/>
    </row>
    <row r="2413" spans="27:68" x14ac:dyDescent="0.2">
      <c r="AA2413" s="217">
        <f t="shared" si="568"/>
        <v>-8.7334910939675485E-3</v>
      </c>
      <c r="AB2413" s="218">
        <f t="shared" si="569"/>
        <v>8.7334910939675485E-3</v>
      </c>
      <c r="AC2413" s="218">
        <f t="shared" si="570"/>
        <v>0</v>
      </c>
      <c r="AD2413" s="219">
        <f t="shared" si="571"/>
        <v>0</v>
      </c>
      <c r="AH2413" s="15">
        <f t="shared" si="572"/>
        <v>-2.9058447674383151E-2</v>
      </c>
      <c r="AI2413" s="15">
        <f t="shared" si="573"/>
        <v>0.86784475089518831</v>
      </c>
      <c r="AJ2413" s="15">
        <f t="shared" si="574"/>
        <v>-0.34557801426238927</v>
      </c>
      <c r="AK2413" s="15">
        <f t="shared" si="575"/>
        <v>-0.57281307343954613</v>
      </c>
      <c r="AL2413" s="15">
        <f t="shared" si="576"/>
        <v>-1.797541498954438</v>
      </c>
      <c r="AM2413" s="15">
        <f t="shared" si="577"/>
        <v>-1.2569818375265711</v>
      </c>
      <c r="AN2413" s="63">
        <f t="shared" si="600"/>
        <v>11.427189962028823</v>
      </c>
      <c r="AO2413" s="63">
        <f t="shared" si="600"/>
        <v>11.427367754312771</v>
      </c>
      <c r="AP2413" s="63">
        <f t="shared" si="600"/>
        <v>11.428089863368749</v>
      </c>
      <c r="AQ2413" s="63">
        <f t="shared" si="600"/>
        <v>11.431011199874796</v>
      </c>
      <c r="AR2413" s="63">
        <f t="shared" si="600"/>
        <v>11.442647265439536</v>
      </c>
      <c r="AS2413" s="63">
        <f t="shared" si="600"/>
        <v>11.486445582434989</v>
      </c>
      <c r="AT2413" s="63">
        <f t="shared" si="600"/>
        <v>11.626608381821566</v>
      </c>
      <c r="AU2413" s="63">
        <f t="shared" si="578"/>
        <v>11.961094544128683</v>
      </c>
      <c r="AV2413" s="217">
        <f t="shared" si="579"/>
        <v>-1.1469132254240177E-2</v>
      </c>
      <c r="AW2413" s="218">
        <f t="shared" si="580"/>
        <v>-9999</v>
      </c>
      <c r="AX2413" s="219">
        <f t="shared" si="581"/>
        <v>0</v>
      </c>
      <c r="AY2413" s="218">
        <f t="shared" si="582"/>
        <v>-9999</v>
      </c>
      <c r="AZ2413" s="63"/>
      <c r="BA2413" s="15">
        <f t="shared" si="583"/>
        <v>-2.7356411602726298E-3</v>
      </c>
      <c r="BB2413" s="15">
        <f t="shared" si="584"/>
        <v>0.4029668420013125</v>
      </c>
      <c r="BC2413" s="15">
        <f t="shared" si="585"/>
        <v>-0.61751157847624083</v>
      </c>
      <c r="BD2413" s="15">
        <f t="shared" si="586"/>
        <v>-0.10652366954492806</v>
      </c>
      <c r="BE2413" s="15">
        <f t="shared" si="587"/>
        <v>-2.965028905258007</v>
      </c>
      <c r="BF2413" s="15">
        <f t="shared" si="588"/>
        <v>-11.297910949131783</v>
      </c>
      <c r="BG2413" s="63">
        <f t="shared" si="601"/>
        <v>9.7786993762034928</v>
      </c>
      <c r="BH2413" s="63">
        <f t="shared" si="601"/>
        <v>9.7894726175737006</v>
      </c>
      <c r="BI2413" s="63">
        <f t="shared" si="601"/>
        <v>9.7705253791329838</v>
      </c>
      <c r="BJ2413" s="63">
        <f t="shared" si="601"/>
        <v>9.8039400735741484</v>
      </c>
      <c r="BK2413" s="63">
        <f t="shared" si="601"/>
        <v>9.7452814473518927</v>
      </c>
      <c r="BL2413" s="63">
        <f t="shared" si="601"/>
        <v>9.8491703599934741</v>
      </c>
      <c r="BM2413" s="63">
        <f t="shared" si="601"/>
        <v>9.6676216473938421</v>
      </c>
      <c r="BN2413" s="63">
        <f t="shared" si="589"/>
        <v>9.9950024885659339</v>
      </c>
      <c r="BO2413" s="63"/>
      <c r="BP2413" s="63"/>
    </row>
    <row r="2414" spans="27:68" x14ac:dyDescent="0.2">
      <c r="AA2414" s="217">
        <f t="shared" si="568"/>
        <v>-8.7334910939675485E-3</v>
      </c>
      <c r="AB2414" s="218">
        <f t="shared" si="569"/>
        <v>8.7334910939675485E-3</v>
      </c>
      <c r="AC2414" s="218">
        <f t="shared" si="570"/>
        <v>0</v>
      </c>
      <c r="AD2414" s="219">
        <f t="shared" si="571"/>
        <v>0</v>
      </c>
      <c r="AH2414" s="15">
        <f t="shared" si="572"/>
        <v>-2.9058447674383151E-2</v>
      </c>
      <c r="AI2414" s="15">
        <f t="shared" si="573"/>
        <v>0.86784475089518831</v>
      </c>
      <c r="AJ2414" s="15">
        <f t="shared" si="574"/>
        <v>-0.34557801426238927</v>
      </c>
      <c r="AK2414" s="15">
        <f t="shared" si="575"/>
        <v>-0.57281307343954613</v>
      </c>
      <c r="AL2414" s="15">
        <f t="shared" si="576"/>
        <v>-1.797541498954438</v>
      </c>
      <c r="AM2414" s="15">
        <f t="shared" si="577"/>
        <v>-1.2569818375265711</v>
      </c>
      <c r="AN2414" s="63">
        <f t="shared" si="600"/>
        <v>11.427189962028823</v>
      </c>
      <c r="AO2414" s="63">
        <f t="shared" si="600"/>
        <v>11.427367754312771</v>
      </c>
      <c r="AP2414" s="63">
        <f t="shared" si="600"/>
        <v>11.428089863368749</v>
      </c>
      <c r="AQ2414" s="63">
        <f t="shared" si="600"/>
        <v>11.431011199874796</v>
      </c>
      <c r="AR2414" s="63">
        <f t="shared" si="600"/>
        <v>11.442647265439536</v>
      </c>
      <c r="AS2414" s="63">
        <f t="shared" si="600"/>
        <v>11.486445582434989</v>
      </c>
      <c r="AT2414" s="63">
        <f t="shared" si="600"/>
        <v>11.626608381821566</v>
      </c>
      <c r="AU2414" s="63">
        <f t="shared" si="578"/>
        <v>11.961094544128683</v>
      </c>
      <c r="AV2414" s="217">
        <f t="shared" si="579"/>
        <v>-1.1469132254240177E-2</v>
      </c>
      <c r="AW2414" s="218">
        <f t="shared" si="580"/>
        <v>-9999</v>
      </c>
      <c r="AX2414" s="219">
        <f t="shared" si="581"/>
        <v>0</v>
      </c>
      <c r="AY2414" s="218">
        <f t="shared" si="582"/>
        <v>-9999</v>
      </c>
      <c r="AZ2414" s="63"/>
      <c r="BA2414" s="15">
        <f t="shared" si="583"/>
        <v>-2.7356411602726298E-3</v>
      </c>
      <c r="BB2414" s="15">
        <f t="shared" si="584"/>
        <v>0.4029668420013125</v>
      </c>
      <c r="BC2414" s="15">
        <f t="shared" si="585"/>
        <v>-0.61751157847624083</v>
      </c>
      <c r="BD2414" s="15">
        <f t="shared" si="586"/>
        <v>-0.10652366954492806</v>
      </c>
      <c r="BE2414" s="15">
        <f t="shared" si="587"/>
        <v>-2.965028905258007</v>
      </c>
      <c r="BF2414" s="15">
        <f t="shared" si="588"/>
        <v>-11.297910949131783</v>
      </c>
      <c r="BG2414" s="63">
        <f t="shared" si="601"/>
        <v>9.7786993762034928</v>
      </c>
      <c r="BH2414" s="63">
        <f t="shared" si="601"/>
        <v>9.7894726175737006</v>
      </c>
      <c r="BI2414" s="63">
        <f t="shared" si="601"/>
        <v>9.7705253791329838</v>
      </c>
      <c r="BJ2414" s="63">
        <f t="shared" si="601"/>
        <v>9.8039400735741484</v>
      </c>
      <c r="BK2414" s="63">
        <f t="shared" si="601"/>
        <v>9.7452814473518927</v>
      </c>
      <c r="BL2414" s="63">
        <f t="shared" si="601"/>
        <v>9.8491703599934741</v>
      </c>
      <c r="BM2414" s="63">
        <f t="shared" si="601"/>
        <v>9.6676216473938421</v>
      </c>
      <c r="BN2414" s="63">
        <f t="shared" si="589"/>
        <v>9.9950024885659339</v>
      </c>
      <c r="BO2414" s="63"/>
      <c r="BP2414" s="63"/>
    </row>
    <row r="2415" spans="27:68" x14ac:dyDescent="0.2">
      <c r="AA2415" s="217">
        <f t="shared" si="568"/>
        <v>-8.7334910939675485E-3</v>
      </c>
      <c r="AB2415" s="218">
        <f t="shared" si="569"/>
        <v>8.7334910939675485E-3</v>
      </c>
      <c r="AC2415" s="218">
        <f t="shared" si="570"/>
        <v>0</v>
      </c>
      <c r="AD2415" s="219">
        <f t="shared" si="571"/>
        <v>0</v>
      </c>
      <c r="AH2415" s="15">
        <f t="shared" si="572"/>
        <v>-2.9058447674383151E-2</v>
      </c>
      <c r="AI2415" s="15">
        <f t="shared" si="573"/>
        <v>0.86784475089518831</v>
      </c>
      <c r="AJ2415" s="15">
        <f t="shared" si="574"/>
        <v>-0.34557801426238927</v>
      </c>
      <c r="AK2415" s="15">
        <f t="shared" si="575"/>
        <v>-0.57281307343954613</v>
      </c>
      <c r="AL2415" s="15">
        <f t="shared" si="576"/>
        <v>-1.797541498954438</v>
      </c>
      <c r="AM2415" s="15">
        <f t="shared" si="577"/>
        <v>-1.2569818375265711</v>
      </c>
      <c r="AN2415" s="63">
        <f t="shared" si="600"/>
        <v>11.427189962028823</v>
      </c>
      <c r="AO2415" s="63">
        <f t="shared" si="600"/>
        <v>11.427367754312771</v>
      </c>
      <c r="AP2415" s="63">
        <f t="shared" si="600"/>
        <v>11.428089863368749</v>
      </c>
      <c r="AQ2415" s="63">
        <f t="shared" si="600"/>
        <v>11.431011199874796</v>
      </c>
      <c r="AR2415" s="63">
        <f t="shared" si="600"/>
        <v>11.442647265439536</v>
      </c>
      <c r="AS2415" s="63">
        <f t="shared" si="600"/>
        <v>11.486445582434989</v>
      </c>
      <c r="AT2415" s="63">
        <f t="shared" si="600"/>
        <v>11.626608381821566</v>
      </c>
      <c r="AU2415" s="63">
        <f t="shared" si="578"/>
        <v>11.961094544128683</v>
      </c>
      <c r="AV2415" s="217">
        <f t="shared" si="579"/>
        <v>-1.1469132254240177E-2</v>
      </c>
      <c r="AW2415" s="218">
        <f t="shared" si="580"/>
        <v>-9999</v>
      </c>
      <c r="AX2415" s="219">
        <f t="shared" si="581"/>
        <v>0</v>
      </c>
      <c r="AY2415" s="218">
        <f t="shared" si="582"/>
        <v>-9999</v>
      </c>
      <c r="AZ2415" s="63"/>
      <c r="BA2415" s="15">
        <f t="shared" si="583"/>
        <v>-2.7356411602726298E-3</v>
      </c>
      <c r="BB2415" s="15">
        <f t="shared" si="584"/>
        <v>0.4029668420013125</v>
      </c>
      <c r="BC2415" s="15">
        <f t="shared" si="585"/>
        <v>-0.61751157847624083</v>
      </c>
      <c r="BD2415" s="15">
        <f t="shared" si="586"/>
        <v>-0.10652366954492806</v>
      </c>
      <c r="BE2415" s="15">
        <f t="shared" si="587"/>
        <v>-2.965028905258007</v>
      </c>
      <c r="BF2415" s="15">
        <f t="shared" si="588"/>
        <v>-11.297910949131783</v>
      </c>
      <c r="BG2415" s="63">
        <f t="shared" si="601"/>
        <v>9.7786993762034928</v>
      </c>
      <c r="BH2415" s="63">
        <f t="shared" si="601"/>
        <v>9.7894726175737006</v>
      </c>
      <c r="BI2415" s="63">
        <f t="shared" si="601"/>
        <v>9.7705253791329838</v>
      </c>
      <c r="BJ2415" s="63">
        <f t="shared" si="601"/>
        <v>9.8039400735741484</v>
      </c>
      <c r="BK2415" s="63">
        <f t="shared" si="601"/>
        <v>9.7452814473518927</v>
      </c>
      <c r="BL2415" s="63">
        <f t="shared" si="601"/>
        <v>9.8491703599934741</v>
      </c>
      <c r="BM2415" s="63">
        <f t="shared" si="601"/>
        <v>9.6676216473938421</v>
      </c>
      <c r="BN2415" s="63">
        <f t="shared" si="589"/>
        <v>9.9950024885659339</v>
      </c>
      <c r="BO2415" s="63"/>
      <c r="BP2415" s="63"/>
    </row>
    <row r="2416" spans="27:68" x14ac:dyDescent="0.2">
      <c r="AA2416" s="217">
        <f t="shared" si="568"/>
        <v>-8.7334910939675485E-3</v>
      </c>
      <c r="AB2416" s="218">
        <f t="shared" si="569"/>
        <v>8.7334910939675485E-3</v>
      </c>
      <c r="AC2416" s="218">
        <f t="shared" si="570"/>
        <v>0</v>
      </c>
      <c r="AD2416" s="219">
        <f t="shared" si="571"/>
        <v>0</v>
      </c>
      <c r="AH2416" s="15">
        <f t="shared" si="572"/>
        <v>-2.9058447674383151E-2</v>
      </c>
      <c r="AI2416" s="15">
        <f t="shared" si="573"/>
        <v>0.86784475089518831</v>
      </c>
      <c r="AJ2416" s="15">
        <f t="shared" si="574"/>
        <v>-0.34557801426238927</v>
      </c>
      <c r="AK2416" s="15">
        <f t="shared" si="575"/>
        <v>-0.57281307343954613</v>
      </c>
      <c r="AL2416" s="15">
        <f t="shared" si="576"/>
        <v>-1.797541498954438</v>
      </c>
      <c r="AM2416" s="15">
        <f t="shared" si="577"/>
        <v>-1.2569818375265711</v>
      </c>
      <c r="AN2416" s="63">
        <f t="shared" si="600"/>
        <v>11.427189962028823</v>
      </c>
      <c r="AO2416" s="63">
        <f t="shared" si="600"/>
        <v>11.427367754312771</v>
      </c>
      <c r="AP2416" s="63">
        <f t="shared" si="600"/>
        <v>11.428089863368749</v>
      </c>
      <c r="AQ2416" s="63">
        <f t="shared" si="600"/>
        <v>11.431011199874796</v>
      </c>
      <c r="AR2416" s="63">
        <f t="shared" si="600"/>
        <v>11.442647265439536</v>
      </c>
      <c r="AS2416" s="63">
        <f t="shared" si="600"/>
        <v>11.486445582434989</v>
      </c>
      <c r="AT2416" s="63">
        <f t="shared" si="600"/>
        <v>11.626608381821566</v>
      </c>
      <c r="AU2416" s="63">
        <f t="shared" si="578"/>
        <v>11.961094544128683</v>
      </c>
      <c r="AV2416" s="217">
        <f t="shared" si="579"/>
        <v>-1.1469132254240177E-2</v>
      </c>
      <c r="AW2416" s="218">
        <f t="shared" si="580"/>
        <v>-9999</v>
      </c>
      <c r="AX2416" s="219">
        <f t="shared" si="581"/>
        <v>0</v>
      </c>
      <c r="AY2416" s="218">
        <f t="shared" si="582"/>
        <v>-9999</v>
      </c>
      <c r="AZ2416" s="63"/>
      <c r="BA2416" s="15">
        <f t="shared" si="583"/>
        <v>-2.7356411602726298E-3</v>
      </c>
      <c r="BB2416" s="15">
        <f t="shared" si="584"/>
        <v>0.4029668420013125</v>
      </c>
      <c r="BC2416" s="15">
        <f t="shared" si="585"/>
        <v>-0.61751157847624083</v>
      </c>
      <c r="BD2416" s="15">
        <f t="shared" si="586"/>
        <v>-0.10652366954492806</v>
      </c>
      <c r="BE2416" s="15">
        <f t="shared" si="587"/>
        <v>-2.965028905258007</v>
      </c>
      <c r="BF2416" s="15">
        <f t="shared" si="588"/>
        <v>-11.297910949131783</v>
      </c>
      <c r="BG2416" s="63">
        <f t="shared" si="601"/>
        <v>9.7786993762034928</v>
      </c>
      <c r="BH2416" s="63">
        <f t="shared" si="601"/>
        <v>9.7894726175737006</v>
      </c>
      <c r="BI2416" s="63">
        <f t="shared" si="601"/>
        <v>9.7705253791329838</v>
      </c>
      <c r="BJ2416" s="63">
        <f t="shared" si="601"/>
        <v>9.8039400735741484</v>
      </c>
      <c r="BK2416" s="63">
        <f t="shared" si="601"/>
        <v>9.7452814473518927</v>
      </c>
      <c r="BL2416" s="63">
        <f t="shared" si="601"/>
        <v>9.8491703599934741</v>
      </c>
      <c r="BM2416" s="63">
        <f t="shared" si="601"/>
        <v>9.6676216473938421</v>
      </c>
      <c r="BN2416" s="63">
        <f t="shared" si="589"/>
        <v>9.9950024885659339</v>
      </c>
      <c r="BO2416" s="63"/>
      <c r="BP2416" s="63"/>
    </row>
    <row r="2417" spans="27:68" x14ac:dyDescent="0.2">
      <c r="AA2417" s="217">
        <f t="shared" si="568"/>
        <v>-8.7334910939675485E-3</v>
      </c>
      <c r="AB2417" s="218">
        <f t="shared" si="569"/>
        <v>8.7334910939675485E-3</v>
      </c>
      <c r="AC2417" s="218">
        <f t="shared" si="570"/>
        <v>0</v>
      </c>
      <c r="AD2417" s="219">
        <f t="shared" si="571"/>
        <v>0</v>
      </c>
      <c r="AH2417" s="15">
        <f t="shared" si="572"/>
        <v>-2.9058447674383151E-2</v>
      </c>
      <c r="AI2417" s="15">
        <f t="shared" si="573"/>
        <v>0.86784475089518831</v>
      </c>
      <c r="AJ2417" s="15">
        <f t="shared" si="574"/>
        <v>-0.34557801426238927</v>
      </c>
      <c r="AK2417" s="15">
        <f t="shared" si="575"/>
        <v>-0.57281307343954613</v>
      </c>
      <c r="AL2417" s="15">
        <f t="shared" si="576"/>
        <v>-1.797541498954438</v>
      </c>
      <c r="AM2417" s="15">
        <f t="shared" si="577"/>
        <v>-1.2569818375265711</v>
      </c>
      <c r="AN2417" s="63">
        <f t="shared" si="600"/>
        <v>11.427189962028823</v>
      </c>
      <c r="AO2417" s="63">
        <f t="shared" si="600"/>
        <v>11.427367754312771</v>
      </c>
      <c r="AP2417" s="63">
        <f t="shared" si="600"/>
        <v>11.428089863368749</v>
      </c>
      <c r="AQ2417" s="63">
        <f t="shared" si="600"/>
        <v>11.431011199874796</v>
      </c>
      <c r="AR2417" s="63">
        <f t="shared" si="600"/>
        <v>11.442647265439536</v>
      </c>
      <c r="AS2417" s="63">
        <f t="shared" si="600"/>
        <v>11.486445582434989</v>
      </c>
      <c r="AT2417" s="63">
        <f t="shared" si="600"/>
        <v>11.626608381821566</v>
      </c>
      <c r="AU2417" s="63">
        <f t="shared" si="578"/>
        <v>11.961094544128683</v>
      </c>
      <c r="AV2417" s="217">
        <f t="shared" si="579"/>
        <v>-1.1469132254240177E-2</v>
      </c>
      <c r="AW2417" s="218">
        <f t="shared" si="580"/>
        <v>-9999</v>
      </c>
      <c r="AX2417" s="219">
        <f t="shared" si="581"/>
        <v>0</v>
      </c>
      <c r="AY2417" s="218">
        <f t="shared" si="582"/>
        <v>-9999</v>
      </c>
      <c r="AZ2417" s="63"/>
      <c r="BA2417" s="15">
        <f t="shared" si="583"/>
        <v>-2.7356411602726298E-3</v>
      </c>
      <c r="BB2417" s="15">
        <f t="shared" si="584"/>
        <v>0.4029668420013125</v>
      </c>
      <c r="BC2417" s="15">
        <f t="shared" si="585"/>
        <v>-0.61751157847624083</v>
      </c>
      <c r="BD2417" s="15">
        <f t="shared" si="586"/>
        <v>-0.10652366954492806</v>
      </c>
      <c r="BE2417" s="15">
        <f t="shared" si="587"/>
        <v>-2.965028905258007</v>
      </c>
      <c r="BF2417" s="15">
        <f t="shared" si="588"/>
        <v>-11.297910949131783</v>
      </c>
      <c r="BG2417" s="63">
        <f t="shared" si="601"/>
        <v>9.7786993762034928</v>
      </c>
      <c r="BH2417" s="63">
        <f t="shared" si="601"/>
        <v>9.7894726175737006</v>
      </c>
      <c r="BI2417" s="63">
        <f t="shared" si="601"/>
        <v>9.7705253791329838</v>
      </c>
      <c r="BJ2417" s="63">
        <f t="shared" si="601"/>
        <v>9.8039400735741484</v>
      </c>
      <c r="BK2417" s="63">
        <f t="shared" si="601"/>
        <v>9.7452814473518927</v>
      </c>
      <c r="BL2417" s="63">
        <f t="shared" si="601"/>
        <v>9.8491703599934741</v>
      </c>
      <c r="BM2417" s="63">
        <f t="shared" si="601"/>
        <v>9.6676216473938421</v>
      </c>
      <c r="BN2417" s="63">
        <f t="shared" si="589"/>
        <v>9.9950024885659339</v>
      </c>
      <c r="BO2417" s="63"/>
      <c r="BP2417" s="63"/>
    </row>
    <row r="2418" spans="27:68" x14ac:dyDescent="0.2">
      <c r="AA2418" s="217">
        <f t="shared" si="568"/>
        <v>-8.7334910939675485E-3</v>
      </c>
      <c r="AB2418" s="218">
        <f t="shared" si="569"/>
        <v>8.7334910939675485E-3</v>
      </c>
      <c r="AC2418" s="218">
        <f t="shared" si="570"/>
        <v>0</v>
      </c>
      <c r="AD2418" s="219">
        <f t="shared" si="571"/>
        <v>0</v>
      </c>
      <c r="AH2418" s="15">
        <f t="shared" si="572"/>
        <v>-2.9058447674383151E-2</v>
      </c>
      <c r="AI2418" s="15">
        <f t="shared" si="573"/>
        <v>0.86784475089518831</v>
      </c>
      <c r="AJ2418" s="15">
        <f t="shared" si="574"/>
        <v>-0.34557801426238927</v>
      </c>
      <c r="AK2418" s="15">
        <f t="shared" si="575"/>
        <v>-0.57281307343954613</v>
      </c>
      <c r="AL2418" s="15">
        <f t="shared" si="576"/>
        <v>-1.797541498954438</v>
      </c>
      <c r="AM2418" s="15">
        <f t="shared" si="577"/>
        <v>-1.2569818375265711</v>
      </c>
      <c r="AN2418" s="63">
        <f t="shared" si="600"/>
        <v>11.427189962028823</v>
      </c>
      <c r="AO2418" s="63">
        <f t="shared" si="600"/>
        <v>11.427367754312771</v>
      </c>
      <c r="AP2418" s="63">
        <f t="shared" si="600"/>
        <v>11.428089863368749</v>
      </c>
      <c r="AQ2418" s="63">
        <f t="shared" si="600"/>
        <v>11.431011199874796</v>
      </c>
      <c r="AR2418" s="63">
        <f t="shared" si="600"/>
        <v>11.442647265439536</v>
      </c>
      <c r="AS2418" s="63">
        <f t="shared" si="600"/>
        <v>11.486445582434989</v>
      </c>
      <c r="AT2418" s="63">
        <f t="shared" si="600"/>
        <v>11.626608381821566</v>
      </c>
      <c r="AU2418" s="63">
        <f t="shared" si="578"/>
        <v>11.961094544128683</v>
      </c>
      <c r="AV2418" s="217">
        <f t="shared" si="579"/>
        <v>-1.1469132254240177E-2</v>
      </c>
      <c r="AW2418" s="218">
        <f t="shared" si="580"/>
        <v>-9999</v>
      </c>
      <c r="AX2418" s="219">
        <f t="shared" si="581"/>
        <v>0</v>
      </c>
      <c r="AY2418" s="218">
        <f t="shared" si="582"/>
        <v>-9999</v>
      </c>
      <c r="AZ2418" s="63"/>
      <c r="BA2418" s="15">
        <f t="shared" si="583"/>
        <v>-2.7356411602726298E-3</v>
      </c>
      <c r="BB2418" s="15">
        <f t="shared" si="584"/>
        <v>0.4029668420013125</v>
      </c>
      <c r="BC2418" s="15">
        <f t="shared" si="585"/>
        <v>-0.61751157847624083</v>
      </c>
      <c r="BD2418" s="15">
        <f t="shared" si="586"/>
        <v>-0.10652366954492806</v>
      </c>
      <c r="BE2418" s="15">
        <f t="shared" si="587"/>
        <v>-2.965028905258007</v>
      </c>
      <c r="BF2418" s="15">
        <f t="shared" si="588"/>
        <v>-11.297910949131783</v>
      </c>
      <c r="BG2418" s="63">
        <f t="shared" si="601"/>
        <v>9.7786993762034928</v>
      </c>
      <c r="BH2418" s="63">
        <f t="shared" si="601"/>
        <v>9.7894726175737006</v>
      </c>
      <c r="BI2418" s="63">
        <f t="shared" si="601"/>
        <v>9.7705253791329838</v>
      </c>
      <c r="BJ2418" s="63">
        <f t="shared" si="601"/>
        <v>9.8039400735741484</v>
      </c>
      <c r="BK2418" s="63">
        <f t="shared" si="601"/>
        <v>9.7452814473518927</v>
      </c>
      <c r="BL2418" s="63">
        <f t="shared" si="601"/>
        <v>9.8491703599934741</v>
      </c>
      <c r="BM2418" s="63">
        <f t="shared" si="601"/>
        <v>9.6676216473938421</v>
      </c>
      <c r="BN2418" s="63">
        <f t="shared" si="589"/>
        <v>9.9950024885659339</v>
      </c>
      <c r="BO2418" s="63"/>
      <c r="BP2418" s="63"/>
    </row>
    <row r="2419" spans="27:68" x14ac:dyDescent="0.2">
      <c r="AA2419" s="217">
        <f t="shared" si="568"/>
        <v>-8.7334910939675485E-3</v>
      </c>
      <c r="AB2419" s="218">
        <f t="shared" si="569"/>
        <v>8.7334910939675485E-3</v>
      </c>
      <c r="AC2419" s="218">
        <f t="shared" si="570"/>
        <v>0</v>
      </c>
      <c r="AD2419" s="219">
        <f t="shared" si="571"/>
        <v>0</v>
      </c>
      <c r="AH2419" s="15">
        <f t="shared" si="572"/>
        <v>-2.9058447674383151E-2</v>
      </c>
      <c r="AI2419" s="15">
        <f t="shared" si="573"/>
        <v>0.86784475089518831</v>
      </c>
      <c r="AJ2419" s="15">
        <f t="shared" si="574"/>
        <v>-0.34557801426238927</v>
      </c>
      <c r="AK2419" s="15">
        <f t="shared" si="575"/>
        <v>-0.57281307343954613</v>
      </c>
      <c r="AL2419" s="15">
        <f t="shared" si="576"/>
        <v>-1.797541498954438</v>
      </c>
      <c r="AM2419" s="15">
        <f t="shared" si="577"/>
        <v>-1.2569818375265711</v>
      </c>
      <c r="AN2419" s="63">
        <f t="shared" si="600"/>
        <v>11.427189962028823</v>
      </c>
      <c r="AO2419" s="63">
        <f t="shared" si="600"/>
        <v>11.427367754312771</v>
      </c>
      <c r="AP2419" s="63">
        <f t="shared" si="600"/>
        <v>11.428089863368749</v>
      </c>
      <c r="AQ2419" s="63">
        <f t="shared" si="600"/>
        <v>11.431011199874796</v>
      </c>
      <c r="AR2419" s="63">
        <f t="shared" si="600"/>
        <v>11.442647265439536</v>
      </c>
      <c r="AS2419" s="63">
        <f t="shared" si="600"/>
        <v>11.486445582434989</v>
      </c>
      <c r="AT2419" s="63">
        <f t="shared" si="600"/>
        <v>11.626608381821566</v>
      </c>
      <c r="AU2419" s="63">
        <f t="shared" si="578"/>
        <v>11.961094544128683</v>
      </c>
      <c r="AV2419" s="217">
        <f t="shared" si="579"/>
        <v>-1.1469132254240177E-2</v>
      </c>
      <c r="AW2419" s="218">
        <f t="shared" si="580"/>
        <v>-9999</v>
      </c>
      <c r="AX2419" s="219">
        <f t="shared" si="581"/>
        <v>0</v>
      </c>
      <c r="AY2419" s="218">
        <f t="shared" si="582"/>
        <v>-9999</v>
      </c>
      <c r="AZ2419" s="63"/>
      <c r="BA2419" s="15">
        <f t="shared" si="583"/>
        <v>-2.7356411602726298E-3</v>
      </c>
      <c r="BB2419" s="15">
        <f t="shared" si="584"/>
        <v>0.4029668420013125</v>
      </c>
      <c r="BC2419" s="15">
        <f t="shared" si="585"/>
        <v>-0.61751157847624083</v>
      </c>
      <c r="BD2419" s="15">
        <f t="shared" si="586"/>
        <v>-0.10652366954492806</v>
      </c>
      <c r="BE2419" s="15">
        <f t="shared" si="587"/>
        <v>-2.965028905258007</v>
      </c>
      <c r="BF2419" s="15">
        <f t="shared" si="588"/>
        <v>-11.297910949131783</v>
      </c>
      <c r="BG2419" s="63">
        <f t="shared" si="601"/>
        <v>9.7786993762034928</v>
      </c>
      <c r="BH2419" s="63">
        <f t="shared" si="601"/>
        <v>9.7894726175737006</v>
      </c>
      <c r="BI2419" s="63">
        <f t="shared" si="601"/>
        <v>9.7705253791329838</v>
      </c>
      <c r="BJ2419" s="63">
        <f t="shared" si="601"/>
        <v>9.8039400735741484</v>
      </c>
      <c r="BK2419" s="63">
        <f t="shared" si="601"/>
        <v>9.7452814473518927</v>
      </c>
      <c r="BL2419" s="63">
        <f t="shared" si="601"/>
        <v>9.8491703599934741</v>
      </c>
      <c r="BM2419" s="63">
        <f t="shared" si="601"/>
        <v>9.6676216473938421</v>
      </c>
      <c r="BN2419" s="63">
        <f t="shared" si="589"/>
        <v>9.9950024885659339</v>
      </c>
      <c r="BO2419" s="63"/>
      <c r="BP2419" s="63"/>
    </row>
    <row r="2420" spans="27:68" x14ac:dyDescent="0.2">
      <c r="AA2420" s="217">
        <f t="shared" si="568"/>
        <v>-8.7334910939675485E-3</v>
      </c>
      <c r="AB2420" s="218">
        <f t="shared" si="569"/>
        <v>8.7334910939675485E-3</v>
      </c>
      <c r="AC2420" s="218">
        <f t="shared" si="570"/>
        <v>0</v>
      </c>
      <c r="AD2420" s="219">
        <f t="shared" si="571"/>
        <v>0</v>
      </c>
      <c r="AH2420" s="15">
        <f t="shared" si="572"/>
        <v>-2.9058447674383151E-2</v>
      </c>
      <c r="AI2420" s="15">
        <f t="shared" si="573"/>
        <v>0.86784475089518831</v>
      </c>
      <c r="AJ2420" s="15">
        <f t="shared" si="574"/>
        <v>-0.34557801426238927</v>
      </c>
      <c r="AK2420" s="15">
        <f t="shared" si="575"/>
        <v>-0.57281307343954613</v>
      </c>
      <c r="AL2420" s="15">
        <f t="shared" si="576"/>
        <v>-1.797541498954438</v>
      </c>
      <c r="AM2420" s="15">
        <f t="shared" si="577"/>
        <v>-1.2569818375265711</v>
      </c>
      <c r="AN2420" s="63">
        <f t="shared" si="600"/>
        <v>11.427189962028823</v>
      </c>
      <c r="AO2420" s="63">
        <f t="shared" si="600"/>
        <v>11.427367754312771</v>
      </c>
      <c r="AP2420" s="63">
        <f t="shared" si="600"/>
        <v>11.428089863368749</v>
      </c>
      <c r="AQ2420" s="63">
        <f t="shared" si="600"/>
        <v>11.431011199874796</v>
      </c>
      <c r="AR2420" s="63">
        <f t="shared" si="600"/>
        <v>11.442647265439536</v>
      </c>
      <c r="AS2420" s="63">
        <f t="shared" si="600"/>
        <v>11.486445582434989</v>
      </c>
      <c r="AT2420" s="63">
        <f t="shared" si="600"/>
        <v>11.626608381821566</v>
      </c>
      <c r="AU2420" s="63">
        <f t="shared" si="578"/>
        <v>11.961094544128683</v>
      </c>
      <c r="AV2420" s="217">
        <f t="shared" si="579"/>
        <v>-1.1469132254240177E-2</v>
      </c>
      <c r="AW2420" s="218">
        <f t="shared" si="580"/>
        <v>-9999</v>
      </c>
      <c r="AX2420" s="219">
        <f t="shared" si="581"/>
        <v>0</v>
      </c>
      <c r="AY2420" s="218">
        <f t="shared" si="582"/>
        <v>-9999</v>
      </c>
      <c r="AZ2420" s="63"/>
      <c r="BA2420" s="15">
        <f t="shared" si="583"/>
        <v>-2.7356411602726298E-3</v>
      </c>
      <c r="BB2420" s="15">
        <f t="shared" si="584"/>
        <v>0.4029668420013125</v>
      </c>
      <c r="BC2420" s="15">
        <f t="shared" si="585"/>
        <v>-0.61751157847624083</v>
      </c>
      <c r="BD2420" s="15">
        <f t="shared" si="586"/>
        <v>-0.10652366954492806</v>
      </c>
      <c r="BE2420" s="15">
        <f t="shared" si="587"/>
        <v>-2.965028905258007</v>
      </c>
      <c r="BF2420" s="15">
        <f t="shared" si="588"/>
        <v>-11.297910949131783</v>
      </c>
      <c r="BG2420" s="63">
        <f t="shared" si="601"/>
        <v>9.7786993762034928</v>
      </c>
      <c r="BH2420" s="63">
        <f t="shared" si="601"/>
        <v>9.7894726175737006</v>
      </c>
      <c r="BI2420" s="63">
        <f t="shared" si="601"/>
        <v>9.7705253791329838</v>
      </c>
      <c r="BJ2420" s="63">
        <f t="shared" si="601"/>
        <v>9.8039400735741484</v>
      </c>
      <c r="BK2420" s="63">
        <f t="shared" si="601"/>
        <v>9.7452814473518927</v>
      </c>
      <c r="BL2420" s="63">
        <f t="shared" si="601"/>
        <v>9.8491703599934741</v>
      </c>
      <c r="BM2420" s="63">
        <f t="shared" si="601"/>
        <v>9.6676216473938421</v>
      </c>
      <c r="BN2420" s="63">
        <f t="shared" si="589"/>
        <v>9.9950024885659339</v>
      </c>
      <c r="BO2420" s="63"/>
      <c r="BP2420" s="63"/>
    </row>
    <row r="2421" spans="27:68" x14ac:dyDescent="0.2">
      <c r="AA2421" s="217">
        <f t="shared" ref="AA2421:AA2484" si="602">AB$3+AB$4*Z2421+AB$5*Z2421^2+AH2421</f>
        <v>-8.7334910939675485E-3</v>
      </c>
      <c r="AB2421" s="218">
        <f t="shared" ref="AB2421:AB2484" si="603">+G2421-AA2421</f>
        <v>8.7334910939675485E-3</v>
      </c>
      <c r="AC2421" s="218">
        <f t="shared" ref="AC2421:AC2484" si="604">+G2421-P2421</f>
        <v>0</v>
      </c>
      <c r="AD2421" s="219">
        <f t="shared" ref="AD2421:AD2484" si="605">U2421*(G2421-AA2421)^2</f>
        <v>0</v>
      </c>
      <c r="AH2421" s="15">
        <f t="shared" ref="AH2421:AH2484" si="606">$AB$6*($AB$11/AI2421*AJ2421+$AB$12)</f>
        <v>-2.9058447674383151E-2</v>
      </c>
      <c r="AI2421" s="15">
        <f t="shared" ref="AI2421:AI2484" si="607">1+$AB$7*COS(AL2421)</f>
        <v>0.86784475089518831</v>
      </c>
      <c r="AJ2421" s="15">
        <f t="shared" ref="AJ2421:AJ2484" si="608">SIN(AL2421+RADIANS($AB$9))</f>
        <v>-0.34557801426238927</v>
      </c>
      <c r="AK2421" s="15">
        <f t="shared" ref="AK2421:AK2484" si="609">$AB$7*SIN(AL2421)</f>
        <v>-0.57281307343954613</v>
      </c>
      <c r="AL2421" s="15">
        <f t="shared" ref="AL2421:AL2484" si="610">2*ATAN(AM2421)</f>
        <v>-1.797541498954438</v>
      </c>
      <c r="AM2421" s="15">
        <f t="shared" ref="AM2421:AM2484" si="611">TAN(AN2421/2)*SQRT((1+$AB$7)/(1-$AB$7))</f>
        <v>-1.2569818375265711</v>
      </c>
      <c r="AN2421" s="63">
        <f t="shared" ref="AN2421:AT2430" si="612">$AU2421+$AB$7*SIN(AO2421)</f>
        <v>11.427189962028823</v>
      </c>
      <c r="AO2421" s="63">
        <f t="shared" si="612"/>
        <v>11.427367754312771</v>
      </c>
      <c r="AP2421" s="63">
        <f t="shared" si="612"/>
        <v>11.428089863368749</v>
      </c>
      <c r="AQ2421" s="63">
        <f t="shared" si="612"/>
        <v>11.431011199874796</v>
      </c>
      <c r="AR2421" s="63">
        <f t="shared" si="612"/>
        <v>11.442647265439536</v>
      </c>
      <c r="AS2421" s="63">
        <f t="shared" si="612"/>
        <v>11.486445582434989</v>
      </c>
      <c r="AT2421" s="63">
        <f t="shared" si="612"/>
        <v>11.626608381821566</v>
      </c>
      <c r="AU2421" s="63">
        <f t="shared" ref="AU2421:AU2484" si="613">RADIANS($AB$9)+$AB$18*(F2421-AB$15)</f>
        <v>11.961094544128683</v>
      </c>
      <c r="AV2421" s="217">
        <f t="shared" ref="AV2421:AV2484" si="614">AA2421+BA2421</f>
        <v>-1.1469132254240177E-2</v>
      </c>
      <c r="AW2421" s="218">
        <f t="shared" ref="AW2421:AW2484" si="615">IF(U2421&lt;&gt;0,G2421-AV2421,-9999)</f>
        <v>-9999</v>
      </c>
      <c r="AX2421" s="219">
        <f t="shared" ref="AX2421:AX2484" si="616">U2421*AW2421^2</f>
        <v>0</v>
      </c>
      <c r="AY2421" s="218">
        <f t="shared" ref="AY2421:AY2484" si="617">IF(U2421&lt;&gt;0,G2421-AH2421-BA2421,-9999)</f>
        <v>-9999</v>
      </c>
      <c r="AZ2421" s="63"/>
      <c r="BA2421" s="15">
        <f t="shared" ref="BA2421:BA2484" si="618">$BB$6*($BB$11/BB2421*BC2421+$BB$12)</f>
        <v>-2.7356411602726298E-3</v>
      </c>
      <c r="BB2421" s="15">
        <f t="shared" ref="BB2421:BB2484" si="619">1+$BB$7*COS(BE2421)</f>
        <v>0.4029668420013125</v>
      </c>
      <c r="BC2421" s="15">
        <f t="shared" ref="BC2421:BC2484" si="620">SIN(BE2421+RADIANS($BB$9))</f>
        <v>-0.61751157847624083</v>
      </c>
      <c r="BD2421" s="15">
        <f t="shared" ref="BD2421:BD2484" si="621">$BB$7*SIN(BE2421)</f>
        <v>-0.10652366954492806</v>
      </c>
      <c r="BE2421" s="15">
        <f t="shared" ref="BE2421:BE2484" si="622">2*ATAN(BF2421)</f>
        <v>-2.965028905258007</v>
      </c>
      <c r="BF2421" s="15">
        <f t="shared" ref="BF2421:BF2484" si="623">TAN(BG2421/2)*SQRT((1+$BB$7)/(1-$BB$7))</f>
        <v>-11.297910949131783</v>
      </c>
      <c r="BG2421" s="63">
        <f t="shared" ref="BG2421:BM2430" si="624">$BN2421+$BB$7*SIN(BH2421)</f>
        <v>9.7786993762034928</v>
      </c>
      <c r="BH2421" s="63">
        <f t="shared" si="624"/>
        <v>9.7894726175737006</v>
      </c>
      <c r="BI2421" s="63">
        <f t="shared" si="624"/>
        <v>9.7705253791329838</v>
      </c>
      <c r="BJ2421" s="63">
        <f t="shared" si="624"/>
        <v>9.8039400735741484</v>
      </c>
      <c r="BK2421" s="63">
        <f t="shared" si="624"/>
        <v>9.7452814473518927</v>
      </c>
      <c r="BL2421" s="63">
        <f t="shared" si="624"/>
        <v>9.8491703599934741</v>
      </c>
      <c r="BM2421" s="63">
        <f t="shared" si="624"/>
        <v>9.6676216473938421</v>
      </c>
      <c r="BN2421" s="63">
        <f t="shared" ref="BN2421:BN2484" si="625">RADIANS($BB$9)+$BB$18*(F2421-BB$15)</f>
        <v>9.9950024885659339</v>
      </c>
      <c r="BO2421" s="63"/>
      <c r="BP2421" s="63"/>
    </row>
    <row r="2422" spans="27:68" x14ac:dyDescent="0.2">
      <c r="AA2422" s="217">
        <f t="shared" si="602"/>
        <v>-8.7334910939675485E-3</v>
      </c>
      <c r="AB2422" s="218">
        <f t="shared" si="603"/>
        <v>8.7334910939675485E-3</v>
      </c>
      <c r="AC2422" s="218">
        <f t="shared" si="604"/>
        <v>0</v>
      </c>
      <c r="AD2422" s="219">
        <f t="shared" si="605"/>
        <v>0</v>
      </c>
      <c r="AH2422" s="15">
        <f t="shared" si="606"/>
        <v>-2.9058447674383151E-2</v>
      </c>
      <c r="AI2422" s="15">
        <f t="shared" si="607"/>
        <v>0.86784475089518831</v>
      </c>
      <c r="AJ2422" s="15">
        <f t="shared" si="608"/>
        <v>-0.34557801426238927</v>
      </c>
      <c r="AK2422" s="15">
        <f t="shared" si="609"/>
        <v>-0.57281307343954613</v>
      </c>
      <c r="AL2422" s="15">
        <f t="shared" si="610"/>
        <v>-1.797541498954438</v>
      </c>
      <c r="AM2422" s="15">
        <f t="shared" si="611"/>
        <v>-1.2569818375265711</v>
      </c>
      <c r="AN2422" s="63">
        <f t="shared" si="612"/>
        <v>11.427189962028823</v>
      </c>
      <c r="AO2422" s="63">
        <f t="shared" si="612"/>
        <v>11.427367754312771</v>
      </c>
      <c r="AP2422" s="63">
        <f t="shared" si="612"/>
        <v>11.428089863368749</v>
      </c>
      <c r="AQ2422" s="63">
        <f t="shared" si="612"/>
        <v>11.431011199874796</v>
      </c>
      <c r="AR2422" s="63">
        <f t="shared" si="612"/>
        <v>11.442647265439536</v>
      </c>
      <c r="AS2422" s="63">
        <f t="shared" si="612"/>
        <v>11.486445582434989</v>
      </c>
      <c r="AT2422" s="63">
        <f t="shared" si="612"/>
        <v>11.626608381821566</v>
      </c>
      <c r="AU2422" s="63">
        <f t="shared" si="613"/>
        <v>11.961094544128683</v>
      </c>
      <c r="AV2422" s="217">
        <f t="shared" si="614"/>
        <v>-1.1469132254240177E-2</v>
      </c>
      <c r="AW2422" s="218">
        <f t="shared" si="615"/>
        <v>-9999</v>
      </c>
      <c r="AX2422" s="219">
        <f t="shared" si="616"/>
        <v>0</v>
      </c>
      <c r="AY2422" s="218">
        <f t="shared" si="617"/>
        <v>-9999</v>
      </c>
      <c r="AZ2422" s="63"/>
      <c r="BA2422" s="15">
        <f t="shared" si="618"/>
        <v>-2.7356411602726298E-3</v>
      </c>
      <c r="BB2422" s="15">
        <f t="shared" si="619"/>
        <v>0.4029668420013125</v>
      </c>
      <c r="BC2422" s="15">
        <f t="shared" si="620"/>
        <v>-0.61751157847624083</v>
      </c>
      <c r="BD2422" s="15">
        <f t="shared" si="621"/>
        <v>-0.10652366954492806</v>
      </c>
      <c r="BE2422" s="15">
        <f t="shared" si="622"/>
        <v>-2.965028905258007</v>
      </c>
      <c r="BF2422" s="15">
        <f t="shared" si="623"/>
        <v>-11.297910949131783</v>
      </c>
      <c r="BG2422" s="63">
        <f t="shared" si="624"/>
        <v>9.7786993762034928</v>
      </c>
      <c r="BH2422" s="63">
        <f t="shared" si="624"/>
        <v>9.7894726175737006</v>
      </c>
      <c r="BI2422" s="63">
        <f t="shared" si="624"/>
        <v>9.7705253791329838</v>
      </c>
      <c r="BJ2422" s="63">
        <f t="shared" si="624"/>
        <v>9.8039400735741484</v>
      </c>
      <c r="BK2422" s="63">
        <f t="shared" si="624"/>
        <v>9.7452814473518927</v>
      </c>
      <c r="BL2422" s="63">
        <f t="shared" si="624"/>
        <v>9.8491703599934741</v>
      </c>
      <c r="BM2422" s="63">
        <f t="shared" si="624"/>
        <v>9.6676216473938421</v>
      </c>
      <c r="BN2422" s="63">
        <f t="shared" si="625"/>
        <v>9.9950024885659339</v>
      </c>
      <c r="BO2422" s="63"/>
      <c r="BP2422" s="63"/>
    </row>
    <row r="2423" spans="27:68" x14ac:dyDescent="0.2">
      <c r="AA2423" s="217">
        <f t="shared" si="602"/>
        <v>-8.7334910939675485E-3</v>
      </c>
      <c r="AB2423" s="218">
        <f t="shared" si="603"/>
        <v>8.7334910939675485E-3</v>
      </c>
      <c r="AC2423" s="218">
        <f t="shared" si="604"/>
        <v>0</v>
      </c>
      <c r="AD2423" s="219">
        <f t="shared" si="605"/>
        <v>0</v>
      </c>
      <c r="AH2423" s="15">
        <f t="shared" si="606"/>
        <v>-2.9058447674383151E-2</v>
      </c>
      <c r="AI2423" s="15">
        <f t="shared" si="607"/>
        <v>0.86784475089518831</v>
      </c>
      <c r="AJ2423" s="15">
        <f t="shared" si="608"/>
        <v>-0.34557801426238927</v>
      </c>
      <c r="AK2423" s="15">
        <f t="shared" si="609"/>
        <v>-0.57281307343954613</v>
      </c>
      <c r="AL2423" s="15">
        <f t="shared" si="610"/>
        <v>-1.797541498954438</v>
      </c>
      <c r="AM2423" s="15">
        <f t="shared" si="611"/>
        <v>-1.2569818375265711</v>
      </c>
      <c r="AN2423" s="63">
        <f t="shared" si="612"/>
        <v>11.427189962028823</v>
      </c>
      <c r="AO2423" s="63">
        <f t="shared" si="612"/>
        <v>11.427367754312771</v>
      </c>
      <c r="AP2423" s="63">
        <f t="shared" si="612"/>
        <v>11.428089863368749</v>
      </c>
      <c r="AQ2423" s="63">
        <f t="shared" si="612"/>
        <v>11.431011199874796</v>
      </c>
      <c r="AR2423" s="63">
        <f t="shared" si="612"/>
        <v>11.442647265439536</v>
      </c>
      <c r="AS2423" s="63">
        <f t="shared" si="612"/>
        <v>11.486445582434989</v>
      </c>
      <c r="AT2423" s="63">
        <f t="shared" si="612"/>
        <v>11.626608381821566</v>
      </c>
      <c r="AU2423" s="63">
        <f t="shared" si="613"/>
        <v>11.961094544128683</v>
      </c>
      <c r="AV2423" s="217">
        <f t="shared" si="614"/>
        <v>-1.1469132254240177E-2</v>
      </c>
      <c r="AW2423" s="218">
        <f t="shared" si="615"/>
        <v>-9999</v>
      </c>
      <c r="AX2423" s="219">
        <f t="shared" si="616"/>
        <v>0</v>
      </c>
      <c r="AY2423" s="218">
        <f t="shared" si="617"/>
        <v>-9999</v>
      </c>
      <c r="AZ2423" s="63"/>
      <c r="BA2423" s="15">
        <f t="shared" si="618"/>
        <v>-2.7356411602726298E-3</v>
      </c>
      <c r="BB2423" s="15">
        <f t="shared" si="619"/>
        <v>0.4029668420013125</v>
      </c>
      <c r="BC2423" s="15">
        <f t="shared" si="620"/>
        <v>-0.61751157847624083</v>
      </c>
      <c r="BD2423" s="15">
        <f t="shared" si="621"/>
        <v>-0.10652366954492806</v>
      </c>
      <c r="BE2423" s="15">
        <f t="shared" si="622"/>
        <v>-2.965028905258007</v>
      </c>
      <c r="BF2423" s="15">
        <f t="shared" si="623"/>
        <v>-11.297910949131783</v>
      </c>
      <c r="BG2423" s="63">
        <f t="shared" si="624"/>
        <v>9.7786993762034928</v>
      </c>
      <c r="BH2423" s="63">
        <f t="shared" si="624"/>
        <v>9.7894726175737006</v>
      </c>
      <c r="BI2423" s="63">
        <f t="shared" si="624"/>
        <v>9.7705253791329838</v>
      </c>
      <c r="BJ2423" s="63">
        <f t="shared" si="624"/>
        <v>9.8039400735741484</v>
      </c>
      <c r="BK2423" s="63">
        <f t="shared" si="624"/>
        <v>9.7452814473518927</v>
      </c>
      <c r="BL2423" s="63">
        <f t="shared" si="624"/>
        <v>9.8491703599934741</v>
      </c>
      <c r="BM2423" s="63">
        <f t="shared" si="624"/>
        <v>9.6676216473938421</v>
      </c>
      <c r="BN2423" s="63">
        <f t="shared" si="625"/>
        <v>9.9950024885659339</v>
      </c>
      <c r="BO2423" s="63"/>
      <c r="BP2423" s="63"/>
    </row>
    <row r="2424" spans="27:68" x14ac:dyDescent="0.2">
      <c r="AA2424" s="217">
        <f t="shared" si="602"/>
        <v>-8.7334910939675485E-3</v>
      </c>
      <c r="AB2424" s="218">
        <f t="shared" si="603"/>
        <v>8.7334910939675485E-3</v>
      </c>
      <c r="AC2424" s="218">
        <f t="shared" si="604"/>
        <v>0</v>
      </c>
      <c r="AD2424" s="219">
        <f t="shared" si="605"/>
        <v>0</v>
      </c>
      <c r="AH2424" s="15">
        <f t="shared" si="606"/>
        <v>-2.9058447674383151E-2</v>
      </c>
      <c r="AI2424" s="15">
        <f t="shared" si="607"/>
        <v>0.86784475089518831</v>
      </c>
      <c r="AJ2424" s="15">
        <f t="shared" si="608"/>
        <v>-0.34557801426238927</v>
      </c>
      <c r="AK2424" s="15">
        <f t="shared" si="609"/>
        <v>-0.57281307343954613</v>
      </c>
      <c r="AL2424" s="15">
        <f t="shared" si="610"/>
        <v>-1.797541498954438</v>
      </c>
      <c r="AM2424" s="15">
        <f t="shared" si="611"/>
        <v>-1.2569818375265711</v>
      </c>
      <c r="AN2424" s="63">
        <f t="shared" si="612"/>
        <v>11.427189962028823</v>
      </c>
      <c r="AO2424" s="63">
        <f t="shared" si="612"/>
        <v>11.427367754312771</v>
      </c>
      <c r="AP2424" s="63">
        <f t="shared" si="612"/>
        <v>11.428089863368749</v>
      </c>
      <c r="AQ2424" s="63">
        <f t="shared" si="612"/>
        <v>11.431011199874796</v>
      </c>
      <c r="AR2424" s="63">
        <f t="shared" si="612"/>
        <v>11.442647265439536</v>
      </c>
      <c r="AS2424" s="63">
        <f t="shared" si="612"/>
        <v>11.486445582434989</v>
      </c>
      <c r="AT2424" s="63">
        <f t="shared" si="612"/>
        <v>11.626608381821566</v>
      </c>
      <c r="AU2424" s="63">
        <f t="shared" si="613"/>
        <v>11.961094544128683</v>
      </c>
      <c r="AV2424" s="217">
        <f t="shared" si="614"/>
        <v>-1.1469132254240177E-2</v>
      </c>
      <c r="AW2424" s="218">
        <f t="shared" si="615"/>
        <v>-9999</v>
      </c>
      <c r="AX2424" s="219">
        <f t="shared" si="616"/>
        <v>0</v>
      </c>
      <c r="AY2424" s="218">
        <f t="shared" si="617"/>
        <v>-9999</v>
      </c>
      <c r="AZ2424" s="63"/>
      <c r="BA2424" s="15">
        <f t="shared" si="618"/>
        <v>-2.7356411602726298E-3</v>
      </c>
      <c r="BB2424" s="15">
        <f t="shared" si="619"/>
        <v>0.4029668420013125</v>
      </c>
      <c r="BC2424" s="15">
        <f t="shared" si="620"/>
        <v>-0.61751157847624083</v>
      </c>
      <c r="BD2424" s="15">
        <f t="shared" si="621"/>
        <v>-0.10652366954492806</v>
      </c>
      <c r="BE2424" s="15">
        <f t="shared" si="622"/>
        <v>-2.965028905258007</v>
      </c>
      <c r="BF2424" s="15">
        <f t="shared" si="623"/>
        <v>-11.297910949131783</v>
      </c>
      <c r="BG2424" s="63">
        <f t="shared" si="624"/>
        <v>9.7786993762034928</v>
      </c>
      <c r="BH2424" s="63">
        <f t="shared" si="624"/>
        <v>9.7894726175737006</v>
      </c>
      <c r="BI2424" s="63">
        <f t="shared" si="624"/>
        <v>9.7705253791329838</v>
      </c>
      <c r="BJ2424" s="63">
        <f t="shared" si="624"/>
        <v>9.8039400735741484</v>
      </c>
      <c r="BK2424" s="63">
        <f t="shared" si="624"/>
        <v>9.7452814473518927</v>
      </c>
      <c r="BL2424" s="63">
        <f t="shared" si="624"/>
        <v>9.8491703599934741</v>
      </c>
      <c r="BM2424" s="63">
        <f t="shared" si="624"/>
        <v>9.6676216473938421</v>
      </c>
      <c r="BN2424" s="63">
        <f t="shared" si="625"/>
        <v>9.9950024885659339</v>
      </c>
      <c r="BO2424" s="63"/>
      <c r="BP2424" s="63"/>
    </row>
    <row r="2425" spans="27:68" x14ac:dyDescent="0.2">
      <c r="AA2425" s="217">
        <f t="shared" si="602"/>
        <v>-8.7334910939675485E-3</v>
      </c>
      <c r="AB2425" s="218">
        <f t="shared" si="603"/>
        <v>8.7334910939675485E-3</v>
      </c>
      <c r="AC2425" s="218">
        <f t="shared" si="604"/>
        <v>0</v>
      </c>
      <c r="AD2425" s="219">
        <f t="shared" si="605"/>
        <v>0</v>
      </c>
      <c r="AH2425" s="15">
        <f t="shared" si="606"/>
        <v>-2.9058447674383151E-2</v>
      </c>
      <c r="AI2425" s="15">
        <f t="shared" si="607"/>
        <v>0.86784475089518831</v>
      </c>
      <c r="AJ2425" s="15">
        <f t="shared" si="608"/>
        <v>-0.34557801426238927</v>
      </c>
      <c r="AK2425" s="15">
        <f t="shared" si="609"/>
        <v>-0.57281307343954613</v>
      </c>
      <c r="AL2425" s="15">
        <f t="shared" si="610"/>
        <v>-1.797541498954438</v>
      </c>
      <c r="AM2425" s="15">
        <f t="shared" si="611"/>
        <v>-1.2569818375265711</v>
      </c>
      <c r="AN2425" s="63">
        <f t="shared" si="612"/>
        <v>11.427189962028823</v>
      </c>
      <c r="AO2425" s="63">
        <f t="shared" si="612"/>
        <v>11.427367754312771</v>
      </c>
      <c r="AP2425" s="63">
        <f t="shared" si="612"/>
        <v>11.428089863368749</v>
      </c>
      <c r="AQ2425" s="63">
        <f t="shared" si="612"/>
        <v>11.431011199874796</v>
      </c>
      <c r="AR2425" s="63">
        <f t="shared" si="612"/>
        <v>11.442647265439536</v>
      </c>
      <c r="AS2425" s="63">
        <f t="shared" si="612"/>
        <v>11.486445582434989</v>
      </c>
      <c r="AT2425" s="63">
        <f t="shared" si="612"/>
        <v>11.626608381821566</v>
      </c>
      <c r="AU2425" s="63">
        <f t="shared" si="613"/>
        <v>11.961094544128683</v>
      </c>
      <c r="AV2425" s="217">
        <f t="shared" si="614"/>
        <v>-1.1469132254240177E-2</v>
      </c>
      <c r="AW2425" s="218">
        <f t="shared" si="615"/>
        <v>-9999</v>
      </c>
      <c r="AX2425" s="219">
        <f t="shared" si="616"/>
        <v>0</v>
      </c>
      <c r="AY2425" s="218">
        <f t="shared" si="617"/>
        <v>-9999</v>
      </c>
      <c r="AZ2425" s="63"/>
      <c r="BA2425" s="15">
        <f t="shared" si="618"/>
        <v>-2.7356411602726298E-3</v>
      </c>
      <c r="BB2425" s="15">
        <f t="shared" si="619"/>
        <v>0.4029668420013125</v>
      </c>
      <c r="BC2425" s="15">
        <f t="shared" si="620"/>
        <v>-0.61751157847624083</v>
      </c>
      <c r="BD2425" s="15">
        <f t="shared" si="621"/>
        <v>-0.10652366954492806</v>
      </c>
      <c r="BE2425" s="15">
        <f t="shared" si="622"/>
        <v>-2.965028905258007</v>
      </c>
      <c r="BF2425" s="15">
        <f t="shared" si="623"/>
        <v>-11.297910949131783</v>
      </c>
      <c r="BG2425" s="63">
        <f t="shared" si="624"/>
        <v>9.7786993762034928</v>
      </c>
      <c r="BH2425" s="63">
        <f t="shared" si="624"/>
        <v>9.7894726175737006</v>
      </c>
      <c r="BI2425" s="63">
        <f t="shared" si="624"/>
        <v>9.7705253791329838</v>
      </c>
      <c r="BJ2425" s="63">
        <f t="shared" si="624"/>
        <v>9.8039400735741484</v>
      </c>
      <c r="BK2425" s="63">
        <f t="shared" si="624"/>
        <v>9.7452814473518927</v>
      </c>
      <c r="BL2425" s="63">
        <f t="shared" si="624"/>
        <v>9.8491703599934741</v>
      </c>
      <c r="BM2425" s="63">
        <f t="shared" si="624"/>
        <v>9.6676216473938421</v>
      </c>
      <c r="BN2425" s="63">
        <f t="shared" si="625"/>
        <v>9.9950024885659339</v>
      </c>
      <c r="BO2425" s="63"/>
      <c r="BP2425" s="63"/>
    </row>
    <row r="2426" spans="27:68" x14ac:dyDescent="0.2">
      <c r="AA2426" s="217">
        <f t="shared" si="602"/>
        <v>-8.7334910939675485E-3</v>
      </c>
      <c r="AB2426" s="218">
        <f t="shared" si="603"/>
        <v>8.7334910939675485E-3</v>
      </c>
      <c r="AC2426" s="218">
        <f t="shared" si="604"/>
        <v>0</v>
      </c>
      <c r="AD2426" s="219">
        <f t="shared" si="605"/>
        <v>0</v>
      </c>
      <c r="AH2426" s="15">
        <f t="shared" si="606"/>
        <v>-2.9058447674383151E-2</v>
      </c>
      <c r="AI2426" s="15">
        <f t="shared" si="607"/>
        <v>0.86784475089518831</v>
      </c>
      <c r="AJ2426" s="15">
        <f t="shared" si="608"/>
        <v>-0.34557801426238927</v>
      </c>
      <c r="AK2426" s="15">
        <f t="shared" si="609"/>
        <v>-0.57281307343954613</v>
      </c>
      <c r="AL2426" s="15">
        <f t="shared" si="610"/>
        <v>-1.797541498954438</v>
      </c>
      <c r="AM2426" s="15">
        <f t="shared" si="611"/>
        <v>-1.2569818375265711</v>
      </c>
      <c r="AN2426" s="63">
        <f t="shared" si="612"/>
        <v>11.427189962028823</v>
      </c>
      <c r="AO2426" s="63">
        <f t="shared" si="612"/>
        <v>11.427367754312771</v>
      </c>
      <c r="AP2426" s="63">
        <f t="shared" si="612"/>
        <v>11.428089863368749</v>
      </c>
      <c r="AQ2426" s="63">
        <f t="shared" si="612"/>
        <v>11.431011199874796</v>
      </c>
      <c r="AR2426" s="63">
        <f t="shared" si="612"/>
        <v>11.442647265439536</v>
      </c>
      <c r="AS2426" s="63">
        <f t="shared" si="612"/>
        <v>11.486445582434989</v>
      </c>
      <c r="AT2426" s="63">
        <f t="shared" si="612"/>
        <v>11.626608381821566</v>
      </c>
      <c r="AU2426" s="63">
        <f t="shared" si="613"/>
        <v>11.961094544128683</v>
      </c>
      <c r="AV2426" s="217">
        <f t="shared" si="614"/>
        <v>-1.1469132254240177E-2</v>
      </c>
      <c r="AW2426" s="218">
        <f t="shared" si="615"/>
        <v>-9999</v>
      </c>
      <c r="AX2426" s="219">
        <f t="shared" si="616"/>
        <v>0</v>
      </c>
      <c r="AY2426" s="218">
        <f t="shared" si="617"/>
        <v>-9999</v>
      </c>
      <c r="AZ2426" s="63"/>
      <c r="BA2426" s="15">
        <f t="shared" si="618"/>
        <v>-2.7356411602726298E-3</v>
      </c>
      <c r="BB2426" s="15">
        <f t="shared" si="619"/>
        <v>0.4029668420013125</v>
      </c>
      <c r="BC2426" s="15">
        <f t="shared" si="620"/>
        <v>-0.61751157847624083</v>
      </c>
      <c r="BD2426" s="15">
        <f t="shared" si="621"/>
        <v>-0.10652366954492806</v>
      </c>
      <c r="BE2426" s="15">
        <f t="shared" si="622"/>
        <v>-2.965028905258007</v>
      </c>
      <c r="BF2426" s="15">
        <f t="shared" si="623"/>
        <v>-11.297910949131783</v>
      </c>
      <c r="BG2426" s="63">
        <f t="shared" si="624"/>
        <v>9.7786993762034928</v>
      </c>
      <c r="BH2426" s="63">
        <f t="shared" si="624"/>
        <v>9.7894726175737006</v>
      </c>
      <c r="BI2426" s="63">
        <f t="shared" si="624"/>
        <v>9.7705253791329838</v>
      </c>
      <c r="BJ2426" s="63">
        <f t="shared" si="624"/>
        <v>9.8039400735741484</v>
      </c>
      <c r="BK2426" s="63">
        <f t="shared" si="624"/>
        <v>9.7452814473518927</v>
      </c>
      <c r="BL2426" s="63">
        <f t="shared" si="624"/>
        <v>9.8491703599934741</v>
      </c>
      <c r="BM2426" s="63">
        <f t="shared" si="624"/>
        <v>9.6676216473938421</v>
      </c>
      <c r="BN2426" s="63">
        <f t="shared" si="625"/>
        <v>9.9950024885659339</v>
      </c>
      <c r="BO2426" s="63"/>
      <c r="BP2426" s="63"/>
    </row>
    <row r="2427" spans="27:68" x14ac:dyDescent="0.2">
      <c r="AA2427" s="217">
        <f t="shared" si="602"/>
        <v>-8.7334910939675485E-3</v>
      </c>
      <c r="AB2427" s="218">
        <f t="shared" si="603"/>
        <v>8.7334910939675485E-3</v>
      </c>
      <c r="AC2427" s="218">
        <f t="shared" si="604"/>
        <v>0</v>
      </c>
      <c r="AD2427" s="219">
        <f t="shared" si="605"/>
        <v>0</v>
      </c>
      <c r="AH2427" s="15">
        <f t="shared" si="606"/>
        <v>-2.9058447674383151E-2</v>
      </c>
      <c r="AI2427" s="15">
        <f t="shared" si="607"/>
        <v>0.86784475089518831</v>
      </c>
      <c r="AJ2427" s="15">
        <f t="shared" si="608"/>
        <v>-0.34557801426238927</v>
      </c>
      <c r="AK2427" s="15">
        <f t="shared" si="609"/>
        <v>-0.57281307343954613</v>
      </c>
      <c r="AL2427" s="15">
        <f t="shared" si="610"/>
        <v>-1.797541498954438</v>
      </c>
      <c r="AM2427" s="15">
        <f t="shared" si="611"/>
        <v>-1.2569818375265711</v>
      </c>
      <c r="AN2427" s="63">
        <f t="shared" si="612"/>
        <v>11.427189962028823</v>
      </c>
      <c r="AO2427" s="63">
        <f t="shared" si="612"/>
        <v>11.427367754312771</v>
      </c>
      <c r="AP2427" s="63">
        <f t="shared" si="612"/>
        <v>11.428089863368749</v>
      </c>
      <c r="AQ2427" s="63">
        <f t="shared" si="612"/>
        <v>11.431011199874796</v>
      </c>
      <c r="AR2427" s="63">
        <f t="shared" si="612"/>
        <v>11.442647265439536</v>
      </c>
      <c r="AS2427" s="63">
        <f t="shared" si="612"/>
        <v>11.486445582434989</v>
      </c>
      <c r="AT2427" s="63">
        <f t="shared" si="612"/>
        <v>11.626608381821566</v>
      </c>
      <c r="AU2427" s="63">
        <f t="shared" si="613"/>
        <v>11.961094544128683</v>
      </c>
      <c r="AV2427" s="217">
        <f t="shared" si="614"/>
        <v>-1.1469132254240177E-2</v>
      </c>
      <c r="AW2427" s="218">
        <f t="shared" si="615"/>
        <v>-9999</v>
      </c>
      <c r="AX2427" s="219">
        <f t="shared" si="616"/>
        <v>0</v>
      </c>
      <c r="AY2427" s="218">
        <f t="shared" si="617"/>
        <v>-9999</v>
      </c>
      <c r="AZ2427" s="63"/>
      <c r="BA2427" s="15">
        <f t="shared" si="618"/>
        <v>-2.7356411602726298E-3</v>
      </c>
      <c r="BB2427" s="15">
        <f t="shared" si="619"/>
        <v>0.4029668420013125</v>
      </c>
      <c r="BC2427" s="15">
        <f t="shared" si="620"/>
        <v>-0.61751157847624083</v>
      </c>
      <c r="BD2427" s="15">
        <f t="shared" si="621"/>
        <v>-0.10652366954492806</v>
      </c>
      <c r="BE2427" s="15">
        <f t="shared" si="622"/>
        <v>-2.965028905258007</v>
      </c>
      <c r="BF2427" s="15">
        <f t="shared" si="623"/>
        <v>-11.297910949131783</v>
      </c>
      <c r="BG2427" s="63">
        <f t="shared" si="624"/>
        <v>9.7786993762034928</v>
      </c>
      <c r="BH2427" s="63">
        <f t="shared" si="624"/>
        <v>9.7894726175737006</v>
      </c>
      <c r="BI2427" s="63">
        <f t="shared" si="624"/>
        <v>9.7705253791329838</v>
      </c>
      <c r="BJ2427" s="63">
        <f t="shared" si="624"/>
        <v>9.8039400735741484</v>
      </c>
      <c r="BK2427" s="63">
        <f t="shared" si="624"/>
        <v>9.7452814473518927</v>
      </c>
      <c r="BL2427" s="63">
        <f t="shared" si="624"/>
        <v>9.8491703599934741</v>
      </c>
      <c r="BM2427" s="63">
        <f t="shared" si="624"/>
        <v>9.6676216473938421</v>
      </c>
      <c r="BN2427" s="63">
        <f t="shared" si="625"/>
        <v>9.9950024885659339</v>
      </c>
      <c r="BO2427" s="63"/>
      <c r="BP2427" s="63"/>
    </row>
    <row r="2428" spans="27:68" x14ac:dyDescent="0.2">
      <c r="AA2428" s="217">
        <f t="shared" si="602"/>
        <v>-8.7334910939675485E-3</v>
      </c>
      <c r="AB2428" s="218">
        <f t="shared" si="603"/>
        <v>8.7334910939675485E-3</v>
      </c>
      <c r="AC2428" s="218">
        <f t="shared" si="604"/>
        <v>0</v>
      </c>
      <c r="AD2428" s="219">
        <f t="shared" si="605"/>
        <v>0</v>
      </c>
      <c r="AH2428" s="15">
        <f t="shared" si="606"/>
        <v>-2.9058447674383151E-2</v>
      </c>
      <c r="AI2428" s="15">
        <f t="shared" si="607"/>
        <v>0.86784475089518831</v>
      </c>
      <c r="AJ2428" s="15">
        <f t="shared" si="608"/>
        <v>-0.34557801426238927</v>
      </c>
      <c r="AK2428" s="15">
        <f t="shared" si="609"/>
        <v>-0.57281307343954613</v>
      </c>
      <c r="AL2428" s="15">
        <f t="shared" si="610"/>
        <v>-1.797541498954438</v>
      </c>
      <c r="AM2428" s="15">
        <f t="shared" si="611"/>
        <v>-1.2569818375265711</v>
      </c>
      <c r="AN2428" s="63">
        <f t="shared" si="612"/>
        <v>11.427189962028823</v>
      </c>
      <c r="AO2428" s="63">
        <f t="shared" si="612"/>
        <v>11.427367754312771</v>
      </c>
      <c r="AP2428" s="63">
        <f t="shared" si="612"/>
        <v>11.428089863368749</v>
      </c>
      <c r="AQ2428" s="63">
        <f t="shared" si="612"/>
        <v>11.431011199874796</v>
      </c>
      <c r="AR2428" s="63">
        <f t="shared" si="612"/>
        <v>11.442647265439536</v>
      </c>
      <c r="AS2428" s="63">
        <f t="shared" si="612"/>
        <v>11.486445582434989</v>
      </c>
      <c r="AT2428" s="63">
        <f t="shared" si="612"/>
        <v>11.626608381821566</v>
      </c>
      <c r="AU2428" s="63">
        <f t="shared" si="613"/>
        <v>11.961094544128683</v>
      </c>
      <c r="AV2428" s="217">
        <f t="shared" si="614"/>
        <v>-1.1469132254240177E-2</v>
      </c>
      <c r="AW2428" s="218">
        <f t="shared" si="615"/>
        <v>-9999</v>
      </c>
      <c r="AX2428" s="219">
        <f t="shared" si="616"/>
        <v>0</v>
      </c>
      <c r="AY2428" s="218">
        <f t="shared" si="617"/>
        <v>-9999</v>
      </c>
      <c r="AZ2428" s="63"/>
      <c r="BA2428" s="15">
        <f t="shared" si="618"/>
        <v>-2.7356411602726298E-3</v>
      </c>
      <c r="BB2428" s="15">
        <f t="shared" si="619"/>
        <v>0.4029668420013125</v>
      </c>
      <c r="BC2428" s="15">
        <f t="shared" si="620"/>
        <v>-0.61751157847624083</v>
      </c>
      <c r="BD2428" s="15">
        <f t="shared" si="621"/>
        <v>-0.10652366954492806</v>
      </c>
      <c r="BE2428" s="15">
        <f t="shared" si="622"/>
        <v>-2.965028905258007</v>
      </c>
      <c r="BF2428" s="15">
        <f t="shared" si="623"/>
        <v>-11.297910949131783</v>
      </c>
      <c r="BG2428" s="63">
        <f t="shared" si="624"/>
        <v>9.7786993762034928</v>
      </c>
      <c r="BH2428" s="63">
        <f t="shared" si="624"/>
        <v>9.7894726175737006</v>
      </c>
      <c r="BI2428" s="63">
        <f t="shared" si="624"/>
        <v>9.7705253791329838</v>
      </c>
      <c r="BJ2428" s="63">
        <f t="shared" si="624"/>
        <v>9.8039400735741484</v>
      </c>
      <c r="BK2428" s="63">
        <f t="shared" si="624"/>
        <v>9.7452814473518927</v>
      </c>
      <c r="BL2428" s="63">
        <f t="shared" si="624"/>
        <v>9.8491703599934741</v>
      </c>
      <c r="BM2428" s="63">
        <f t="shared" si="624"/>
        <v>9.6676216473938421</v>
      </c>
      <c r="BN2428" s="63">
        <f t="shared" si="625"/>
        <v>9.9950024885659339</v>
      </c>
      <c r="BO2428" s="63"/>
      <c r="BP2428" s="63"/>
    </row>
    <row r="2429" spans="27:68" x14ac:dyDescent="0.2">
      <c r="AA2429" s="217">
        <f t="shared" si="602"/>
        <v>-8.7334910939675485E-3</v>
      </c>
      <c r="AB2429" s="218">
        <f t="shared" si="603"/>
        <v>8.7334910939675485E-3</v>
      </c>
      <c r="AC2429" s="218">
        <f t="shared" si="604"/>
        <v>0</v>
      </c>
      <c r="AD2429" s="219">
        <f t="shared" si="605"/>
        <v>0</v>
      </c>
      <c r="AH2429" s="15">
        <f t="shared" si="606"/>
        <v>-2.9058447674383151E-2</v>
      </c>
      <c r="AI2429" s="15">
        <f t="shared" si="607"/>
        <v>0.86784475089518831</v>
      </c>
      <c r="AJ2429" s="15">
        <f t="shared" si="608"/>
        <v>-0.34557801426238927</v>
      </c>
      <c r="AK2429" s="15">
        <f t="shared" si="609"/>
        <v>-0.57281307343954613</v>
      </c>
      <c r="AL2429" s="15">
        <f t="shared" si="610"/>
        <v>-1.797541498954438</v>
      </c>
      <c r="AM2429" s="15">
        <f t="shared" si="611"/>
        <v>-1.2569818375265711</v>
      </c>
      <c r="AN2429" s="63">
        <f t="shared" si="612"/>
        <v>11.427189962028823</v>
      </c>
      <c r="AO2429" s="63">
        <f t="shared" si="612"/>
        <v>11.427367754312771</v>
      </c>
      <c r="AP2429" s="63">
        <f t="shared" si="612"/>
        <v>11.428089863368749</v>
      </c>
      <c r="AQ2429" s="63">
        <f t="shared" si="612"/>
        <v>11.431011199874796</v>
      </c>
      <c r="AR2429" s="63">
        <f t="shared" si="612"/>
        <v>11.442647265439536</v>
      </c>
      <c r="AS2429" s="63">
        <f t="shared" si="612"/>
        <v>11.486445582434989</v>
      </c>
      <c r="AT2429" s="63">
        <f t="shared" si="612"/>
        <v>11.626608381821566</v>
      </c>
      <c r="AU2429" s="63">
        <f t="shared" si="613"/>
        <v>11.961094544128683</v>
      </c>
      <c r="AV2429" s="217">
        <f t="shared" si="614"/>
        <v>-1.1469132254240177E-2</v>
      </c>
      <c r="AW2429" s="218">
        <f t="shared" si="615"/>
        <v>-9999</v>
      </c>
      <c r="AX2429" s="219">
        <f t="shared" si="616"/>
        <v>0</v>
      </c>
      <c r="AY2429" s="218">
        <f t="shared" si="617"/>
        <v>-9999</v>
      </c>
      <c r="AZ2429" s="63"/>
      <c r="BA2429" s="15">
        <f t="shared" si="618"/>
        <v>-2.7356411602726298E-3</v>
      </c>
      <c r="BB2429" s="15">
        <f t="shared" si="619"/>
        <v>0.4029668420013125</v>
      </c>
      <c r="BC2429" s="15">
        <f t="shared" si="620"/>
        <v>-0.61751157847624083</v>
      </c>
      <c r="BD2429" s="15">
        <f t="shared" si="621"/>
        <v>-0.10652366954492806</v>
      </c>
      <c r="BE2429" s="15">
        <f t="shared" si="622"/>
        <v>-2.965028905258007</v>
      </c>
      <c r="BF2429" s="15">
        <f t="shared" si="623"/>
        <v>-11.297910949131783</v>
      </c>
      <c r="BG2429" s="63">
        <f t="shared" si="624"/>
        <v>9.7786993762034928</v>
      </c>
      <c r="BH2429" s="63">
        <f t="shared" si="624"/>
        <v>9.7894726175737006</v>
      </c>
      <c r="BI2429" s="63">
        <f t="shared" si="624"/>
        <v>9.7705253791329838</v>
      </c>
      <c r="BJ2429" s="63">
        <f t="shared" si="624"/>
        <v>9.8039400735741484</v>
      </c>
      <c r="BK2429" s="63">
        <f t="shared" si="624"/>
        <v>9.7452814473518927</v>
      </c>
      <c r="BL2429" s="63">
        <f t="shared" si="624"/>
        <v>9.8491703599934741</v>
      </c>
      <c r="BM2429" s="63">
        <f t="shared" si="624"/>
        <v>9.6676216473938421</v>
      </c>
      <c r="BN2429" s="63">
        <f t="shared" si="625"/>
        <v>9.9950024885659339</v>
      </c>
      <c r="BO2429" s="63"/>
      <c r="BP2429" s="63"/>
    </row>
    <row r="2430" spans="27:68" x14ac:dyDescent="0.2">
      <c r="AA2430" s="217">
        <f t="shared" si="602"/>
        <v>-8.7334910939675485E-3</v>
      </c>
      <c r="AB2430" s="218">
        <f t="shared" si="603"/>
        <v>8.7334910939675485E-3</v>
      </c>
      <c r="AC2430" s="218">
        <f t="shared" si="604"/>
        <v>0</v>
      </c>
      <c r="AD2430" s="219">
        <f t="shared" si="605"/>
        <v>0</v>
      </c>
      <c r="AH2430" s="15">
        <f t="shared" si="606"/>
        <v>-2.9058447674383151E-2</v>
      </c>
      <c r="AI2430" s="15">
        <f t="shared" si="607"/>
        <v>0.86784475089518831</v>
      </c>
      <c r="AJ2430" s="15">
        <f t="shared" si="608"/>
        <v>-0.34557801426238927</v>
      </c>
      <c r="AK2430" s="15">
        <f t="shared" si="609"/>
        <v>-0.57281307343954613</v>
      </c>
      <c r="AL2430" s="15">
        <f t="shared" si="610"/>
        <v>-1.797541498954438</v>
      </c>
      <c r="AM2430" s="15">
        <f t="shared" si="611"/>
        <v>-1.2569818375265711</v>
      </c>
      <c r="AN2430" s="63">
        <f t="shared" si="612"/>
        <v>11.427189962028823</v>
      </c>
      <c r="AO2430" s="63">
        <f t="shared" si="612"/>
        <v>11.427367754312771</v>
      </c>
      <c r="AP2430" s="63">
        <f t="shared" si="612"/>
        <v>11.428089863368749</v>
      </c>
      <c r="AQ2430" s="63">
        <f t="shared" si="612"/>
        <v>11.431011199874796</v>
      </c>
      <c r="AR2430" s="63">
        <f t="shared" si="612"/>
        <v>11.442647265439536</v>
      </c>
      <c r="AS2430" s="63">
        <f t="shared" si="612"/>
        <v>11.486445582434989</v>
      </c>
      <c r="AT2430" s="63">
        <f t="shared" si="612"/>
        <v>11.626608381821566</v>
      </c>
      <c r="AU2430" s="63">
        <f t="shared" si="613"/>
        <v>11.961094544128683</v>
      </c>
      <c r="AV2430" s="217">
        <f t="shared" si="614"/>
        <v>-1.1469132254240177E-2</v>
      </c>
      <c r="AW2430" s="218">
        <f t="shared" si="615"/>
        <v>-9999</v>
      </c>
      <c r="AX2430" s="219">
        <f t="shared" si="616"/>
        <v>0</v>
      </c>
      <c r="AY2430" s="218">
        <f t="shared" si="617"/>
        <v>-9999</v>
      </c>
      <c r="AZ2430" s="63"/>
      <c r="BA2430" s="15">
        <f t="shared" si="618"/>
        <v>-2.7356411602726298E-3</v>
      </c>
      <c r="BB2430" s="15">
        <f t="shared" si="619"/>
        <v>0.4029668420013125</v>
      </c>
      <c r="BC2430" s="15">
        <f t="shared" si="620"/>
        <v>-0.61751157847624083</v>
      </c>
      <c r="BD2430" s="15">
        <f t="shared" si="621"/>
        <v>-0.10652366954492806</v>
      </c>
      <c r="BE2430" s="15">
        <f t="shared" si="622"/>
        <v>-2.965028905258007</v>
      </c>
      <c r="BF2430" s="15">
        <f t="shared" si="623"/>
        <v>-11.297910949131783</v>
      </c>
      <c r="BG2430" s="63">
        <f t="shared" si="624"/>
        <v>9.7786993762034928</v>
      </c>
      <c r="BH2430" s="63">
        <f t="shared" si="624"/>
        <v>9.7894726175737006</v>
      </c>
      <c r="BI2430" s="63">
        <f t="shared" si="624"/>
        <v>9.7705253791329838</v>
      </c>
      <c r="BJ2430" s="63">
        <f t="shared" si="624"/>
        <v>9.8039400735741484</v>
      </c>
      <c r="BK2430" s="63">
        <f t="shared" si="624"/>
        <v>9.7452814473518927</v>
      </c>
      <c r="BL2430" s="63">
        <f t="shared" si="624"/>
        <v>9.8491703599934741</v>
      </c>
      <c r="BM2430" s="63">
        <f t="shared" si="624"/>
        <v>9.6676216473938421</v>
      </c>
      <c r="BN2430" s="63">
        <f t="shared" si="625"/>
        <v>9.9950024885659339</v>
      </c>
      <c r="BO2430" s="63"/>
      <c r="BP2430" s="63"/>
    </row>
    <row r="2431" spans="27:68" x14ac:dyDescent="0.2">
      <c r="AA2431" s="217">
        <f t="shared" si="602"/>
        <v>-8.7334910939675485E-3</v>
      </c>
      <c r="AB2431" s="218">
        <f t="shared" si="603"/>
        <v>8.7334910939675485E-3</v>
      </c>
      <c r="AC2431" s="218">
        <f t="shared" si="604"/>
        <v>0</v>
      </c>
      <c r="AD2431" s="219">
        <f t="shared" si="605"/>
        <v>0</v>
      </c>
      <c r="AH2431" s="15">
        <f t="shared" si="606"/>
        <v>-2.9058447674383151E-2</v>
      </c>
      <c r="AI2431" s="15">
        <f t="shared" si="607"/>
        <v>0.86784475089518831</v>
      </c>
      <c r="AJ2431" s="15">
        <f t="shared" si="608"/>
        <v>-0.34557801426238927</v>
      </c>
      <c r="AK2431" s="15">
        <f t="shared" si="609"/>
        <v>-0.57281307343954613</v>
      </c>
      <c r="AL2431" s="15">
        <f t="shared" si="610"/>
        <v>-1.797541498954438</v>
      </c>
      <c r="AM2431" s="15">
        <f t="shared" si="611"/>
        <v>-1.2569818375265711</v>
      </c>
      <c r="AN2431" s="63">
        <f t="shared" ref="AN2431:AT2440" si="626">$AU2431+$AB$7*SIN(AO2431)</f>
        <v>11.427189962028823</v>
      </c>
      <c r="AO2431" s="63">
        <f t="shared" si="626"/>
        <v>11.427367754312771</v>
      </c>
      <c r="AP2431" s="63">
        <f t="shared" si="626"/>
        <v>11.428089863368749</v>
      </c>
      <c r="AQ2431" s="63">
        <f t="shared" si="626"/>
        <v>11.431011199874796</v>
      </c>
      <c r="AR2431" s="63">
        <f t="shared" si="626"/>
        <v>11.442647265439536</v>
      </c>
      <c r="AS2431" s="63">
        <f t="shared" si="626"/>
        <v>11.486445582434989</v>
      </c>
      <c r="AT2431" s="63">
        <f t="shared" si="626"/>
        <v>11.626608381821566</v>
      </c>
      <c r="AU2431" s="63">
        <f t="shared" si="613"/>
        <v>11.961094544128683</v>
      </c>
      <c r="AV2431" s="217">
        <f t="shared" si="614"/>
        <v>-1.1469132254240177E-2</v>
      </c>
      <c r="AW2431" s="218">
        <f t="shared" si="615"/>
        <v>-9999</v>
      </c>
      <c r="AX2431" s="219">
        <f t="shared" si="616"/>
        <v>0</v>
      </c>
      <c r="AY2431" s="218">
        <f t="shared" si="617"/>
        <v>-9999</v>
      </c>
      <c r="AZ2431" s="63"/>
      <c r="BA2431" s="15">
        <f t="shared" si="618"/>
        <v>-2.7356411602726298E-3</v>
      </c>
      <c r="BB2431" s="15">
        <f t="shared" si="619"/>
        <v>0.4029668420013125</v>
      </c>
      <c r="BC2431" s="15">
        <f t="shared" si="620"/>
        <v>-0.61751157847624083</v>
      </c>
      <c r="BD2431" s="15">
        <f t="shared" si="621"/>
        <v>-0.10652366954492806</v>
      </c>
      <c r="BE2431" s="15">
        <f t="shared" si="622"/>
        <v>-2.965028905258007</v>
      </c>
      <c r="BF2431" s="15">
        <f t="shared" si="623"/>
        <v>-11.297910949131783</v>
      </c>
      <c r="BG2431" s="63">
        <f t="shared" ref="BG2431:BM2440" si="627">$BN2431+$BB$7*SIN(BH2431)</f>
        <v>9.7786993762034928</v>
      </c>
      <c r="BH2431" s="63">
        <f t="shared" si="627"/>
        <v>9.7894726175737006</v>
      </c>
      <c r="BI2431" s="63">
        <f t="shared" si="627"/>
        <v>9.7705253791329838</v>
      </c>
      <c r="BJ2431" s="63">
        <f t="shared" si="627"/>
        <v>9.8039400735741484</v>
      </c>
      <c r="BK2431" s="63">
        <f t="shared" si="627"/>
        <v>9.7452814473518927</v>
      </c>
      <c r="BL2431" s="63">
        <f t="shared" si="627"/>
        <v>9.8491703599934741</v>
      </c>
      <c r="BM2431" s="63">
        <f t="shared" si="627"/>
        <v>9.6676216473938421</v>
      </c>
      <c r="BN2431" s="63">
        <f t="shared" si="625"/>
        <v>9.9950024885659339</v>
      </c>
      <c r="BO2431" s="63"/>
      <c r="BP2431" s="63"/>
    </row>
    <row r="2432" spans="27:68" x14ac:dyDescent="0.2">
      <c r="AA2432" s="217">
        <f t="shared" si="602"/>
        <v>-8.7334910939675485E-3</v>
      </c>
      <c r="AB2432" s="218">
        <f t="shared" si="603"/>
        <v>8.7334910939675485E-3</v>
      </c>
      <c r="AC2432" s="218">
        <f t="shared" si="604"/>
        <v>0</v>
      </c>
      <c r="AD2432" s="219">
        <f t="shared" si="605"/>
        <v>0</v>
      </c>
      <c r="AH2432" s="15">
        <f t="shared" si="606"/>
        <v>-2.9058447674383151E-2</v>
      </c>
      <c r="AI2432" s="15">
        <f t="shared" si="607"/>
        <v>0.86784475089518831</v>
      </c>
      <c r="AJ2432" s="15">
        <f t="shared" si="608"/>
        <v>-0.34557801426238927</v>
      </c>
      <c r="AK2432" s="15">
        <f t="shared" si="609"/>
        <v>-0.57281307343954613</v>
      </c>
      <c r="AL2432" s="15">
        <f t="shared" si="610"/>
        <v>-1.797541498954438</v>
      </c>
      <c r="AM2432" s="15">
        <f t="shared" si="611"/>
        <v>-1.2569818375265711</v>
      </c>
      <c r="AN2432" s="63">
        <f t="shared" si="626"/>
        <v>11.427189962028823</v>
      </c>
      <c r="AO2432" s="63">
        <f t="shared" si="626"/>
        <v>11.427367754312771</v>
      </c>
      <c r="AP2432" s="63">
        <f t="shared" si="626"/>
        <v>11.428089863368749</v>
      </c>
      <c r="AQ2432" s="63">
        <f t="shared" si="626"/>
        <v>11.431011199874796</v>
      </c>
      <c r="AR2432" s="63">
        <f t="shared" si="626"/>
        <v>11.442647265439536</v>
      </c>
      <c r="AS2432" s="63">
        <f t="shared" si="626"/>
        <v>11.486445582434989</v>
      </c>
      <c r="AT2432" s="63">
        <f t="shared" si="626"/>
        <v>11.626608381821566</v>
      </c>
      <c r="AU2432" s="63">
        <f t="shared" si="613"/>
        <v>11.961094544128683</v>
      </c>
      <c r="AV2432" s="217">
        <f t="shared" si="614"/>
        <v>-1.1469132254240177E-2</v>
      </c>
      <c r="AW2432" s="218">
        <f t="shared" si="615"/>
        <v>-9999</v>
      </c>
      <c r="AX2432" s="219">
        <f t="shared" si="616"/>
        <v>0</v>
      </c>
      <c r="AY2432" s="218">
        <f t="shared" si="617"/>
        <v>-9999</v>
      </c>
      <c r="AZ2432" s="63"/>
      <c r="BA2432" s="15">
        <f t="shared" si="618"/>
        <v>-2.7356411602726298E-3</v>
      </c>
      <c r="BB2432" s="15">
        <f t="shared" si="619"/>
        <v>0.4029668420013125</v>
      </c>
      <c r="BC2432" s="15">
        <f t="shared" si="620"/>
        <v>-0.61751157847624083</v>
      </c>
      <c r="BD2432" s="15">
        <f t="shared" si="621"/>
        <v>-0.10652366954492806</v>
      </c>
      <c r="BE2432" s="15">
        <f t="shared" si="622"/>
        <v>-2.965028905258007</v>
      </c>
      <c r="BF2432" s="15">
        <f t="shared" si="623"/>
        <v>-11.297910949131783</v>
      </c>
      <c r="BG2432" s="63">
        <f t="shared" si="627"/>
        <v>9.7786993762034928</v>
      </c>
      <c r="BH2432" s="63">
        <f t="shared" si="627"/>
        <v>9.7894726175737006</v>
      </c>
      <c r="BI2432" s="63">
        <f t="shared" si="627"/>
        <v>9.7705253791329838</v>
      </c>
      <c r="BJ2432" s="63">
        <f t="shared" si="627"/>
        <v>9.8039400735741484</v>
      </c>
      <c r="BK2432" s="63">
        <f t="shared" si="627"/>
        <v>9.7452814473518927</v>
      </c>
      <c r="BL2432" s="63">
        <f t="shared" si="627"/>
        <v>9.8491703599934741</v>
      </c>
      <c r="BM2432" s="63">
        <f t="shared" si="627"/>
        <v>9.6676216473938421</v>
      </c>
      <c r="BN2432" s="63">
        <f t="shared" si="625"/>
        <v>9.9950024885659339</v>
      </c>
      <c r="BO2432" s="63"/>
      <c r="BP2432" s="63"/>
    </row>
    <row r="2433" spans="27:68" x14ac:dyDescent="0.2">
      <c r="AA2433" s="217">
        <f t="shared" si="602"/>
        <v>-8.7334910939675485E-3</v>
      </c>
      <c r="AB2433" s="218">
        <f t="shared" si="603"/>
        <v>8.7334910939675485E-3</v>
      </c>
      <c r="AC2433" s="218">
        <f t="shared" si="604"/>
        <v>0</v>
      </c>
      <c r="AD2433" s="219">
        <f t="shared" si="605"/>
        <v>0</v>
      </c>
      <c r="AH2433" s="15">
        <f t="shared" si="606"/>
        <v>-2.9058447674383151E-2</v>
      </c>
      <c r="AI2433" s="15">
        <f t="shared" si="607"/>
        <v>0.86784475089518831</v>
      </c>
      <c r="AJ2433" s="15">
        <f t="shared" si="608"/>
        <v>-0.34557801426238927</v>
      </c>
      <c r="AK2433" s="15">
        <f t="shared" si="609"/>
        <v>-0.57281307343954613</v>
      </c>
      <c r="AL2433" s="15">
        <f t="shared" si="610"/>
        <v>-1.797541498954438</v>
      </c>
      <c r="AM2433" s="15">
        <f t="shared" si="611"/>
        <v>-1.2569818375265711</v>
      </c>
      <c r="AN2433" s="63">
        <f t="shared" si="626"/>
        <v>11.427189962028823</v>
      </c>
      <c r="AO2433" s="63">
        <f t="shared" si="626"/>
        <v>11.427367754312771</v>
      </c>
      <c r="AP2433" s="63">
        <f t="shared" si="626"/>
        <v>11.428089863368749</v>
      </c>
      <c r="AQ2433" s="63">
        <f t="shared" si="626"/>
        <v>11.431011199874796</v>
      </c>
      <c r="AR2433" s="63">
        <f t="shared" si="626"/>
        <v>11.442647265439536</v>
      </c>
      <c r="AS2433" s="63">
        <f t="shared" si="626"/>
        <v>11.486445582434989</v>
      </c>
      <c r="AT2433" s="63">
        <f t="shared" si="626"/>
        <v>11.626608381821566</v>
      </c>
      <c r="AU2433" s="63">
        <f t="shared" si="613"/>
        <v>11.961094544128683</v>
      </c>
      <c r="AV2433" s="217">
        <f t="shared" si="614"/>
        <v>-1.1469132254240177E-2</v>
      </c>
      <c r="AW2433" s="218">
        <f t="shared" si="615"/>
        <v>-9999</v>
      </c>
      <c r="AX2433" s="219">
        <f t="shared" si="616"/>
        <v>0</v>
      </c>
      <c r="AY2433" s="218">
        <f t="shared" si="617"/>
        <v>-9999</v>
      </c>
      <c r="AZ2433" s="63"/>
      <c r="BA2433" s="15">
        <f t="shared" si="618"/>
        <v>-2.7356411602726298E-3</v>
      </c>
      <c r="BB2433" s="15">
        <f t="shared" si="619"/>
        <v>0.4029668420013125</v>
      </c>
      <c r="BC2433" s="15">
        <f t="shared" si="620"/>
        <v>-0.61751157847624083</v>
      </c>
      <c r="BD2433" s="15">
        <f t="shared" si="621"/>
        <v>-0.10652366954492806</v>
      </c>
      <c r="BE2433" s="15">
        <f t="shared" si="622"/>
        <v>-2.965028905258007</v>
      </c>
      <c r="BF2433" s="15">
        <f t="shared" si="623"/>
        <v>-11.297910949131783</v>
      </c>
      <c r="BG2433" s="63">
        <f t="shared" si="627"/>
        <v>9.7786993762034928</v>
      </c>
      <c r="BH2433" s="63">
        <f t="shared" si="627"/>
        <v>9.7894726175737006</v>
      </c>
      <c r="BI2433" s="63">
        <f t="shared" si="627"/>
        <v>9.7705253791329838</v>
      </c>
      <c r="BJ2433" s="63">
        <f t="shared" si="627"/>
        <v>9.8039400735741484</v>
      </c>
      <c r="BK2433" s="63">
        <f t="shared" si="627"/>
        <v>9.7452814473518927</v>
      </c>
      <c r="BL2433" s="63">
        <f t="shared" si="627"/>
        <v>9.8491703599934741</v>
      </c>
      <c r="BM2433" s="63">
        <f t="shared" si="627"/>
        <v>9.6676216473938421</v>
      </c>
      <c r="BN2433" s="63">
        <f t="shared" si="625"/>
        <v>9.9950024885659339</v>
      </c>
      <c r="BO2433" s="63"/>
      <c r="BP2433" s="63"/>
    </row>
    <row r="2434" spans="27:68" x14ac:dyDescent="0.2">
      <c r="AA2434" s="217">
        <f t="shared" si="602"/>
        <v>-8.7334910939675485E-3</v>
      </c>
      <c r="AB2434" s="218">
        <f t="shared" si="603"/>
        <v>8.7334910939675485E-3</v>
      </c>
      <c r="AC2434" s="218">
        <f t="shared" si="604"/>
        <v>0</v>
      </c>
      <c r="AD2434" s="219">
        <f t="shared" si="605"/>
        <v>0</v>
      </c>
      <c r="AH2434" s="15">
        <f t="shared" si="606"/>
        <v>-2.9058447674383151E-2</v>
      </c>
      <c r="AI2434" s="15">
        <f t="shared" si="607"/>
        <v>0.86784475089518831</v>
      </c>
      <c r="AJ2434" s="15">
        <f t="shared" si="608"/>
        <v>-0.34557801426238927</v>
      </c>
      <c r="AK2434" s="15">
        <f t="shared" si="609"/>
        <v>-0.57281307343954613</v>
      </c>
      <c r="AL2434" s="15">
        <f t="shared" si="610"/>
        <v>-1.797541498954438</v>
      </c>
      <c r="AM2434" s="15">
        <f t="shared" si="611"/>
        <v>-1.2569818375265711</v>
      </c>
      <c r="AN2434" s="63">
        <f t="shared" si="626"/>
        <v>11.427189962028823</v>
      </c>
      <c r="AO2434" s="63">
        <f t="shared" si="626"/>
        <v>11.427367754312771</v>
      </c>
      <c r="AP2434" s="63">
        <f t="shared" si="626"/>
        <v>11.428089863368749</v>
      </c>
      <c r="AQ2434" s="63">
        <f t="shared" si="626"/>
        <v>11.431011199874796</v>
      </c>
      <c r="AR2434" s="63">
        <f t="shared" si="626"/>
        <v>11.442647265439536</v>
      </c>
      <c r="AS2434" s="63">
        <f t="shared" si="626"/>
        <v>11.486445582434989</v>
      </c>
      <c r="AT2434" s="63">
        <f t="shared" si="626"/>
        <v>11.626608381821566</v>
      </c>
      <c r="AU2434" s="63">
        <f t="shared" si="613"/>
        <v>11.961094544128683</v>
      </c>
      <c r="AV2434" s="217">
        <f t="shared" si="614"/>
        <v>-1.1469132254240177E-2</v>
      </c>
      <c r="AW2434" s="218">
        <f t="shared" si="615"/>
        <v>-9999</v>
      </c>
      <c r="AX2434" s="219">
        <f t="shared" si="616"/>
        <v>0</v>
      </c>
      <c r="AY2434" s="218">
        <f t="shared" si="617"/>
        <v>-9999</v>
      </c>
      <c r="AZ2434" s="63"/>
      <c r="BA2434" s="15">
        <f t="shared" si="618"/>
        <v>-2.7356411602726298E-3</v>
      </c>
      <c r="BB2434" s="15">
        <f t="shared" si="619"/>
        <v>0.4029668420013125</v>
      </c>
      <c r="BC2434" s="15">
        <f t="shared" si="620"/>
        <v>-0.61751157847624083</v>
      </c>
      <c r="BD2434" s="15">
        <f t="shared" si="621"/>
        <v>-0.10652366954492806</v>
      </c>
      <c r="BE2434" s="15">
        <f t="shared" si="622"/>
        <v>-2.965028905258007</v>
      </c>
      <c r="BF2434" s="15">
        <f t="shared" si="623"/>
        <v>-11.297910949131783</v>
      </c>
      <c r="BG2434" s="63">
        <f t="shared" si="627"/>
        <v>9.7786993762034928</v>
      </c>
      <c r="BH2434" s="63">
        <f t="shared" si="627"/>
        <v>9.7894726175737006</v>
      </c>
      <c r="BI2434" s="63">
        <f t="shared" si="627"/>
        <v>9.7705253791329838</v>
      </c>
      <c r="BJ2434" s="63">
        <f t="shared" si="627"/>
        <v>9.8039400735741484</v>
      </c>
      <c r="BK2434" s="63">
        <f t="shared" si="627"/>
        <v>9.7452814473518927</v>
      </c>
      <c r="BL2434" s="63">
        <f t="shared" si="627"/>
        <v>9.8491703599934741</v>
      </c>
      <c r="BM2434" s="63">
        <f t="shared" si="627"/>
        <v>9.6676216473938421</v>
      </c>
      <c r="BN2434" s="63">
        <f t="shared" si="625"/>
        <v>9.9950024885659339</v>
      </c>
      <c r="BO2434" s="63"/>
      <c r="BP2434" s="63"/>
    </row>
    <row r="2435" spans="27:68" x14ac:dyDescent="0.2">
      <c r="AA2435" s="217">
        <f t="shared" si="602"/>
        <v>-8.7334910939675485E-3</v>
      </c>
      <c r="AB2435" s="218">
        <f t="shared" si="603"/>
        <v>8.7334910939675485E-3</v>
      </c>
      <c r="AC2435" s="218">
        <f t="shared" si="604"/>
        <v>0</v>
      </c>
      <c r="AD2435" s="219">
        <f t="shared" si="605"/>
        <v>0</v>
      </c>
      <c r="AH2435" s="15">
        <f t="shared" si="606"/>
        <v>-2.9058447674383151E-2</v>
      </c>
      <c r="AI2435" s="15">
        <f t="shared" si="607"/>
        <v>0.86784475089518831</v>
      </c>
      <c r="AJ2435" s="15">
        <f t="shared" si="608"/>
        <v>-0.34557801426238927</v>
      </c>
      <c r="AK2435" s="15">
        <f t="shared" si="609"/>
        <v>-0.57281307343954613</v>
      </c>
      <c r="AL2435" s="15">
        <f t="shared" si="610"/>
        <v>-1.797541498954438</v>
      </c>
      <c r="AM2435" s="15">
        <f t="shared" si="611"/>
        <v>-1.2569818375265711</v>
      </c>
      <c r="AN2435" s="63">
        <f t="shared" si="626"/>
        <v>11.427189962028823</v>
      </c>
      <c r="AO2435" s="63">
        <f t="shared" si="626"/>
        <v>11.427367754312771</v>
      </c>
      <c r="AP2435" s="63">
        <f t="shared" si="626"/>
        <v>11.428089863368749</v>
      </c>
      <c r="AQ2435" s="63">
        <f t="shared" si="626"/>
        <v>11.431011199874796</v>
      </c>
      <c r="AR2435" s="63">
        <f t="shared" si="626"/>
        <v>11.442647265439536</v>
      </c>
      <c r="AS2435" s="63">
        <f t="shared" si="626"/>
        <v>11.486445582434989</v>
      </c>
      <c r="AT2435" s="63">
        <f t="shared" si="626"/>
        <v>11.626608381821566</v>
      </c>
      <c r="AU2435" s="63">
        <f t="shared" si="613"/>
        <v>11.961094544128683</v>
      </c>
      <c r="AV2435" s="217">
        <f t="shared" si="614"/>
        <v>-1.1469132254240177E-2</v>
      </c>
      <c r="AW2435" s="218">
        <f t="shared" si="615"/>
        <v>-9999</v>
      </c>
      <c r="AX2435" s="219">
        <f t="shared" si="616"/>
        <v>0</v>
      </c>
      <c r="AY2435" s="218">
        <f t="shared" si="617"/>
        <v>-9999</v>
      </c>
      <c r="AZ2435" s="63"/>
      <c r="BA2435" s="15">
        <f t="shared" si="618"/>
        <v>-2.7356411602726298E-3</v>
      </c>
      <c r="BB2435" s="15">
        <f t="shared" si="619"/>
        <v>0.4029668420013125</v>
      </c>
      <c r="BC2435" s="15">
        <f t="shared" si="620"/>
        <v>-0.61751157847624083</v>
      </c>
      <c r="BD2435" s="15">
        <f t="shared" si="621"/>
        <v>-0.10652366954492806</v>
      </c>
      <c r="BE2435" s="15">
        <f t="shared" si="622"/>
        <v>-2.965028905258007</v>
      </c>
      <c r="BF2435" s="15">
        <f t="shared" si="623"/>
        <v>-11.297910949131783</v>
      </c>
      <c r="BG2435" s="63">
        <f t="shared" si="627"/>
        <v>9.7786993762034928</v>
      </c>
      <c r="BH2435" s="63">
        <f t="shared" si="627"/>
        <v>9.7894726175737006</v>
      </c>
      <c r="BI2435" s="63">
        <f t="shared" si="627"/>
        <v>9.7705253791329838</v>
      </c>
      <c r="BJ2435" s="63">
        <f t="shared" si="627"/>
        <v>9.8039400735741484</v>
      </c>
      <c r="BK2435" s="63">
        <f t="shared" si="627"/>
        <v>9.7452814473518927</v>
      </c>
      <c r="BL2435" s="63">
        <f t="shared" si="627"/>
        <v>9.8491703599934741</v>
      </c>
      <c r="BM2435" s="63">
        <f t="shared" si="627"/>
        <v>9.6676216473938421</v>
      </c>
      <c r="BN2435" s="63">
        <f t="shared" si="625"/>
        <v>9.9950024885659339</v>
      </c>
      <c r="BO2435" s="63"/>
      <c r="BP2435" s="63"/>
    </row>
    <row r="2436" spans="27:68" x14ac:dyDescent="0.2">
      <c r="AA2436" s="217">
        <f t="shared" si="602"/>
        <v>-8.7334910939675485E-3</v>
      </c>
      <c r="AB2436" s="218">
        <f t="shared" si="603"/>
        <v>8.7334910939675485E-3</v>
      </c>
      <c r="AC2436" s="218">
        <f t="shared" si="604"/>
        <v>0</v>
      </c>
      <c r="AD2436" s="219">
        <f t="shared" si="605"/>
        <v>0</v>
      </c>
      <c r="AH2436" s="15">
        <f t="shared" si="606"/>
        <v>-2.9058447674383151E-2</v>
      </c>
      <c r="AI2436" s="15">
        <f t="shared" si="607"/>
        <v>0.86784475089518831</v>
      </c>
      <c r="AJ2436" s="15">
        <f t="shared" si="608"/>
        <v>-0.34557801426238927</v>
      </c>
      <c r="AK2436" s="15">
        <f t="shared" si="609"/>
        <v>-0.57281307343954613</v>
      </c>
      <c r="AL2436" s="15">
        <f t="shared" si="610"/>
        <v>-1.797541498954438</v>
      </c>
      <c r="AM2436" s="15">
        <f t="shared" si="611"/>
        <v>-1.2569818375265711</v>
      </c>
      <c r="AN2436" s="63">
        <f t="shared" si="626"/>
        <v>11.427189962028823</v>
      </c>
      <c r="AO2436" s="63">
        <f t="shared" si="626"/>
        <v>11.427367754312771</v>
      </c>
      <c r="AP2436" s="63">
        <f t="shared" si="626"/>
        <v>11.428089863368749</v>
      </c>
      <c r="AQ2436" s="63">
        <f t="shared" si="626"/>
        <v>11.431011199874796</v>
      </c>
      <c r="AR2436" s="63">
        <f t="shared" si="626"/>
        <v>11.442647265439536</v>
      </c>
      <c r="AS2436" s="63">
        <f t="shared" si="626"/>
        <v>11.486445582434989</v>
      </c>
      <c r="AT2436" s="63">
        <f t="shared" si="626"/>
        <v>11.626608381821566</v>
      </c>
      <c r="AU2436" s="63">
        <f t="shared" si="613"/>
        <v>11.961094544128683</v>
      </c>
      <c r="AV2436" s="217">
        <f t="shared" si="614"/>
        <v>-1.1469132254240177E-2</v>
      </c>
      <c r="AW2436" s="218">
        <f t="shared" si="615"/>
        <v>-9999</v>
      </c>
      <c r="AX2436" s="219">
        <f t="shared" si="616"/>
        <v>0</v>
      </c>
      <c r="AY2436" s="218">
        <f t="shared" si="617"/>
        <v>-9999</v>
      </c>
      <c r="AZ2436" s="63"/>
      <c r="BA2436" s="15">
        <f t="shared" si="618"/>
        <v>-2.7356411602726298E-3</v>
      </c>
      <c r="BB2436" s="15">
        <f t="shared" si="619"/>
        <v>0.4029668420013125</v>
      </c>
      <c r="BC2436" s="15">
        <f t="shared" si="620"/>
        <v>-0.61751157847624083</v>
      </c>
      <c r="BD2436" s="15">
        <f t="shared" si="621"/>
        <v>-0.10652366954492806</v>
      </c>
      <c r="BE2436" s="15">
        <f t="shared" si="622"/>
        <v>-2.965028905258007</v>
      </c>
      <c r="BF2436" s="15">
        <f t="shared" si="623"/>
        <v>-11.297910949131783</v>
      </c>
      <c r="BG2436" s="63">
        <f t="shared" si="627"/>
        <v>9.7786993762034928</v>
      </c>
      <c r="BH2436" s="63">
        <f t="shared" si="627"/>
        <v>9.7894726175737006</v>
      </c>
      <c r="BI2436" s="63">
        <f t="shared" si="627"/>
        <v>9.7705253791329838</v>
      </c>
      <c r="BJ2436" s="63">
        <f t="shared" si="627"/>
        <v>9.8039400735741484</v>
      </c>
      <c r="BK2436" s="63">
        <f t="shared" si="627"/>
        <v>9.7452814473518927</v>
      </c>
      <c r="BL2436" s="63">
        <f t="shared" si="627"/>
        <v>9.8491703599934741</v>
      </c>
      <c r="BM2436" s="63">
        <f t="shared" si="627"/>
        <v>9.6676216473938421</v>
      </c>
      <c r="BN2436" s="63">
        <f t="shared" si="625"/>
        <v>9.9950024885659339</v>
      </c>
      <c r="BO2436" s="63"/>
      <c r="BP2436" s="63"/>
    </row>
    <row r="2437" spans="27:68" x14ac:dyDescent="0.2">
      <c r="AA2437" s="217">
        <f t="shared" si="602"/>
        <v>-8.7334910939675485E-3</v>
      </c>
      <c r="AB2437" s="218">
        <f t="shared" si="603"/>
        <v>8.7334910939675485E-3</v>
      </c>
      <c r="AC2437" s="218">
        <f t="shared" si="604"/>
        <v>0</v>
      </c>
      <c r="AD2437" s="219">
        <f t="shared" si="605"/>
        <v>0</v>
      </c>
      <c r="AH2437" s="15">
        <f t="shared" si="606"/>
        <v>-2.9058447674383151E-2</v>
      </c>
      <c r="AI2437" s="15">
        <f t="shared" si="607"/>
        <v>0.86784475089518831</v>
      </c>
      <c r="AJ2437" s="15">
        <f t="shared" si="608"/>
        <v>-0.34557801426238927</v>
      </c>
      <c r="AK2437" s="15">
        <f t="shared" si="609"/>
        <v>-0.57281307343954613</v>
      </c>
      <c r="AL2437" s="15">
        <f t="shared" si="610"/>
        <v>-1.797541498954438</v>
      </c>
      <c r="AM2437" s="15">
        <f t="shared" si="611"/>
        <v>-1.2569818375265711</v>
      </c>
      <c r="AN2437" s="63">
        <f t="shared" si="626"/>
        <v>11.427189962028823</v>
      </c>
      <c r="AO2437" s="63">
        <f t="shared" si="626"/>
        <v>11.427367754312771</v>
      </c>
      <c r="AP2437" s="63">
        <f t="shared" si="626"/>
        <v>11.428089863368749</v>
      </c>
      <c r="AQ2437" s="63">
        <f t="shared" si="626"/>
        <v>11.431011199874796</v>
      </c>
      <c r="AR2437" s="63">
        <f t="shared" si="626"/>
        <v>11.442647265439536</v>
      </c>
      <c r="AS2437" s="63">
        <f t="shared" si="626"/>
        <v>11.486445582434989</v>
      </c>
      <c r="AT2437" s="63">
        <f t="shared" si="626"/>
        <v>11.626608381821566</v>
      </c>
      <c r="AU2437" s="63">
        <f t="shared" si="613"/>
        <v>11.961094544128683</v>
      </c>
      <c r="AV2437" s="217">
        <f t="shared" si="614"/>
        <v>-1.1469132254240177E-2</v>
      </c>
      <c r="AW2437" s="218">
        <f t="shared" si="615"/>
        <v>-9999</v>
      </c>
      <c r="AX2437" s="219">
        <f t="shared" si="616"/>
        <v>0</v>
      </c>
      <c r="AY2437" s="218">
        <f t="shared" si="617"/>
        <v>-9999</v>
      </c>
      <c r="AZ2437" s="63"/>
      <c r="BA2437" s="15">
        <f t="shared" si="618"/>
        <v>-2.7356411602726298E-3</v>
      </c>
      <c r="BB2437" s="15">
        <f t="shared" si="619"/>
        <v>0.4029668420013125</v>
      </c>
      <c r="BC2437" s="15">
        <f t="shared" si="620"/>
        <v>-0.61751157847624083</v>
      </c>
      <c r="BD2437" s="15">
        <f t="shared" si="621"/>
        <v>-0.10652366954492806</v>
      </c>
      <c r="BE2437" s="15">
        <f t="shared" si="622"/>
        <v>-2.965028905258007</v>
      </c>
      <c r="BF2437" s="15">
        <f t="shared" si="623"/>
        <v>-11.297910949131783</v>
      </c>
      <c r="BG2437" s="63">
        <f t="shared" si="627"/>
        <v>9.7786993762034928</v>
      </c>
      <c r="BH2437" s="63">
        <f t="shared" si="627"/>
        <v>9.7894726175737006</v>
      </c>
      <c r="BI2437" s="63">
        <f t="shared" si="627"/>
        <v>9.7705253791329838</v>
      </c>
      <c r="BJ2437" s="63">
        <f t="shared" si="627"/>
        <v>9.8039400735741484</v>
      </c>
      <c r="BK2437" s="63">
        <f t="shared" si="627"/>
        <v>9.7452814473518927</v>
      </c>
      <c r="BL2437" s="63">
        <f t="shared" si="627"/>
        <v>9.8491703599934741</v>
      </c>
      <c r="BM2437" s="63">
        <f t="shared" si="627"/>
        <v>9.6676216473938421</v>
      </c>
      <c r="BN2437" s="63">
        <f t="shared" si="625"/>
        <v>9.9950024885659339</v>
      </c>
      <c r="BO2437" s="63"/>
      <c r="BP2437" s="63"/>
    </row>
    <row r="2438" spans="27:68" x14ac:dyDescent="0.2">
      <c r="AA2438" s="217">
        <f t="shared" si="602"/>
        <v>-8.7334910939675485E-3</v>
      </c>
      <c r="AB2438" s="218">
        <f t="shared" si="603"/>
        <v>8.7334910939675485E-3</v>
      </c>
      <c r="AC2438" s="218">
        <f t="shared" si="604"/>
        <v>0</v>
      </c>
      <c r="AD2438" s="219">
        <f t="shared" si="605"/>
        <v>0</v>
      </c>
      <c r="AH2438" s="15">
        <f t="shared" si="606"/>
        <v>-2.9058447674383151E-2</v>
      </c>
      <c r="AI2438" s="15">
        <f t="shared" si="607"/>
        <v>0.86784475089518831</v>
      </c>
      <c r="AJ2438" s="15">
        <f t="shared" si="608"/>
        <v>-0.34557801426238927</v>
      </c>
      <c r="AK2438" s="15">
        <f t="shared" si="609"/>
        <v>-0.57281307343954613</v>
      </c>
      <c r="AL2438" s="15">
        <f t="shared" si="610"/>
        <v>-1.797541498954438</v>
      </c>
      <c r="AM2438" s="15">
        <f t="shared" si="611"/>
        <v>-1.2569818375265711</v>
      </c>
      <c r="AN2438" s="63">
        <f t="shared" si="626"/>
        <v>11.427189962028823</v>
      </c>
      <c r="AO2438" s="63">
        <f t="shared" si="626"/>
        <v>11.427367754312771</v>
      </c>
      <c r="AP2438" s="63">
        <f t="shared" si="626"/>
        <v>11.428089863368749</v>
      </c>
      <c r="AQ2438" s="63">
        <f t="shared" si="626"/>
        <v>11.431011199874796</v>
      </c>
      <c r="AR2438" s="63">
        <f t="shared" si="626"/>
        <v>11.442647265439536</v>
      </c>
      <c r="AS2438" s="63">
        <f t="shared" si="626"/>
        <v>11.486445582434989</v>
      </c>
      <c r="AT2438" s="63">
        <f t="shared" si="626"/>
        <v>11.626608381821566</v>
      </c>
      <c r="AU2438" s="63">
        <f t="shared" si="613"/>
        <v>11.961094544128683</v>
      </c>
      <c r="AV2438" s="217">
        <f t="shared" si="614"/>
        <v>-1.1469132254240177E-2</v>
      </c>
      <c r="AW2438" s="218">
        <f t="shared" si="615"/>
        <v>-9999</v>
      </c>
      <c r="AX2438" s="219">
        <f t="shared" si="616"/>
        <v>0</v>
      </c>
      <c r="AY2438" s="218">
        <f t="shared" si="617"/>
        <v>-9999</v>
      </c>
      <c r="AZ2438" s="63"/>
      <c r="BA2438" s="15">
        <f t="shared" si="618"/>
        <v>-2.7356411602726298E-3</v>
      </c>
      <c r="BB2438" s="15">
        <f t="shared" si="619"/>
        <v>0.4029668420013125</v>
      </c>
      <c r="BC2438" s="15">
        <f t="shared" si="620"/>
        <v>-0.61751157847624083</v>
      </c>
      <c r="BD2438" s="15">
        <f t="shared" si="621"/>
        <v>-0.10652366954492806</v>
      </c>
      <c r="BE2438" s="15">
        <f t="shared" si="622"/>
        <v>-2.965028905258007</v>
      </c>
      <c r="BF2438" s="15">
        <f t="shared" si="623"/>
        <v>-11.297910949131783</v>
      </c>
      <c r="BG2438" s="63">
        <f t="shared" si="627"/>
        <v>9.7786993762034928</v>
      </c>
      <c r="BH2438" s="63">
        <f t="shared" si="627"/>
        <v>9.7894726175737006</v>
      </c>
      <c r="BI2438" s="63">
        <f t="shared" si="627"/>
        <v>9.7705253791329838</v>
      </c>
      <c r="BJ2438" s="63">
        <f t="shared" si="627"/>
        <v>9.8039400735741484</v>
      </c>
      <c r="BK2438" s="63">
        <f t="shared" si="627"/>
        <v>9.7452814473518927</v>
      </c>
      <c r="BL2438" s="63">
        <f t="shared" si="627"/>
        <v>9.8491703599934741</v>
      </c>
      <c r="BM2438" s="63">
        <f t="shared" si="627"/>
        <v>9.6676216473938421</v>
      </c>
      <c r="BN2438" s="63">
        <f t="shared" si="625"/>
        <v>9.9950024885659339</v>
      </c>
      <c r="BO2438" s="63"/>
      <c r="BP2438" s="63"/>
    </row>
    <row r="2439" spans="27:68" x14ac:dyDescent="0.2">
      <c r="AA2439" s="217">
        <f t="shared" si="602"/>
        <v>-8.7334910939675485E-3</v>
      </c>
      <c r="AB2439" s="218">
        <f t="shared" si="603"/>
        <v>8.7334910939675485E-3</v>
      </c>
      <c r="AC2439" s="218">
        <f t="shared" si="604"/>
        <v>0</v>
      </c>
      <c r="AD2439" s="219">
        <f t="shared" si="605"/>
        <v>0</v>
      </c>
      <c r="AH2439" s="15">
        <f t="shared" si="606"/>
        <v>-2.9058447674383151E-2</v>
      </c>
      <c r="AI2439" s="15">
        <f t="shared" si="607"/>
        <v>0.86784475089518831</v>
      </c>
      <c r="AJ2439" s="15">
        <f t="shared" si="608"/>
        <v>-0.34557801426238927</v>
      </c>
      <c r="AK2439" s="15">
        <f t="shared" si="609"/>
        <v>-0.57281307343954613</v>
      </c>
      <c r="AL2439" s="15">
        <f t="shared" si="610"/>
        <v>-1.797541498954438</v>
      </c>
      <c r="AM2439" s="15">
        <f t="shared" si="611"/>
        <v>-1.2569818375265711</v>
      </c>
      <c r="AN2439" s="63">
        <f t="shared" si="626"/>
        <v>11.427189962028823</v>
      </c>
      <c r="AO2439" s="63">
        <f t="shared" si="626"/>
        <v>11.427367754312771</v>
      </c>
      <c r="AP2439" s="63">
        <f t="shared" si="626"/>
        <v>11.428089863368749</v>
      </c>
      <c r="AQ2439" s="63">
        <f t="shared" si="626"/>
        <v>11.431011199874796</v>
      </c>
      <c r="AR2439" s="63">
        <f t="shared" si="626"/>
        <v>11.442647265439536</v>
      </c>
      <c r="AS2439" s="63">
        <f t="shared" si="626"/>
        <v>11.486445582434989</v>
      </c>
      <c r="AT2439" s="63">
        <f t="shared" si="626"/>
        <v>11.626608381821566</v>
      </c>
      <c r="AU2439" s="63">
        <f t="shared" si="613"/>
        <v>11.961094544128683</v>
      </c>
      <c r="AV2439" s="217">
        <f t="shared" si="614"/>
        <v>-1.1469132254240177E-2</v>
      </c>
      <c r="AW2439" s="218">
        <f t="shared" si="615"/>
        <v>-9999</v>
      </c>
      <c r="AX2439" s="219">
        <f t="shared" si="616"/>
        <v>0</v>
      </c>
      <c r="AY2439" s="218">
        <f t="shared" si="617"/>
        <v>-9999</v>
      </c>
      <c r="AZ2439" s="63"/>
      <c r="BA2439" s="15">
        <f t="shared" si="618"/>
        <v>-2.7356411602726298E-3</v>
      </c>
      <c r="BB2439" s="15">
        <f t="shared" si="619"/>
        <v>0.4029668420013125</v>
      </c>
      <c r="BC2439" s="15">
        <f t="shared" si="620"/>
        <v>-0.61751157847624083</v>
      </c>
      <c r="BD2439" s="15">
        <f t="shared" si="621"/>
        <v>-0.10652366954492806</v>
      </c>
      <c r="BE2439" s="15">
        <f t="shared" si="622"/>
        <v>-2.965028905258007</v>
      </c>
      <c r="BF2439" s="15">
        <f t="shared" si="623"/>
        <v>-11.297910949131783</v>
      </c>
      <c r="BG2439" s="63">
        <f t="shared" si="627"/>
        <v>9.7786993762034928</v>
      </c>
      <c r="BH2439" s="63">
        <f t="shared" si="627"/>
        <v>9.7894726175737006</v>
      </c>
      <c r="BI2439" s="63">
        <f t="shared" si="627"/>
        <v>9.7705253791329838</v>
      </c>
      <c r="BJ2439" s="63">
        <f t="shared" si="627"/>
        <v>9.8039400735741484</v>
      </c>
      <c r="BK2439" s="63">
        <f t="shared" si="627"/>
        <v>9.7452814473518927</v>
      </c>
      <c r="BL2439" s="63">
        <f t="shared" si="627"/>
        <v>9.8491703599934741</v>
      </c>
      <c r="BM2439" s="63">
        <f t="shared" si="627"/>
        <v>9.6676216473938421</v>
      </c>
      <c r="BN2439" s="63">
        <f t="shared" si="625"/>
        <v>9.9950024885659339</v>
      </c>
      <c r="BO2439" s="63"/>
      <c r="BP2439" s="63"/>
    </row>
    <row r="2440" spans="27:68" x14ac:dyDescent="0.2">
      <c r="AA2440" s="217">
        <f t="shared" si="602"/>
        <v>-8.7334910939675485E-3</v>
      </c>
      <c r="AB2440" s="218">
        <f t="shared" si="603"/>
        <v>8.7334910939675485E-3</v>
      </c>
      <c r="AC2440" s="218">
        <f t="shared" si="604"/>
        <v>0</v>
      </c>
      <c r="AD2440" s="219">
        <f t="shared" si="605"/>
        <v>0</v>
      </c>
      <c r="AH2440" s="15">
        <f t="shared" si="606"/>
        <v>-2.9058447674383151E-2</v>
      </c>
      <c r="AI2440" s="15">
        <f t="shared" si="607"/>
        <v>0.86784475089518831</v>
      </c>
      <c r="AJ2440" s="15">
        <f t="shared" si="608"/>
        <v>-0.34557801426238927</v>
      </c>
      <c r="AK2440" s="15">
        <f t="shared" si="609"/>
        <v>-0.57281307343954613</v>
      </c>
      <c r="AL2440" s="15">
        <f t="shared" si="610"/>
        <v>-1.797541498954438</v>
      </c>
      <c r="AM2440" s="15">
        <f t="shared" si="611"/>
        <v>-1.2569818375265711</v>
      </c>
      <c r="AN2440" s="63">
        <f t="shared" si="626"/>
        <v>11.427189962028823</v>
      </c>
      <c r="AO2440" s="63">
        <f t="shared" si="626"/>
        <v>11.427367754312771</v>
      </c>
      <c r="AP2440" s="63">
        <f t="shared" si="626"/>
        <v>11.428089863368749</v>
      </c>
      <c r="AQ2440" s="63">
        <f t="shared" si="626"/>
        <v>11.431011199874796</v>
      </c>
      <c r="AR2440" s="63">
        <f t="shared" si="626"/>
        <v>11.442647265439536</v>
      </c>
      <c r="AS2440" s="63">
        <f t="shared" si="626"/>
        <v>11.486445582434989</v>
      </c>
      <c r="AT2440" s="63">
        <f t="shared" si="626"/>
        <v>11.626608381821566</v>
      </c>
      <c r="AU2440" s="63">
        <f t="shared" si="613"/>
        <v>11.961094544128683</v>
      </c>
      <c r="AV2440" s="217">
        <f t="shared" si="614"/>
        <v>-1.1469132254240177E-2</v>
      </c>
      <c r="AW2440" s="218">
        <f t="shared" si="615"/>
        <v>-9999</v>
      </c>
      <c r="AX2440" s="219">
        <f t="shared" si="616"/>
        <v>0</v>
      </c>
      <c r="AY2440" s="218">
        <f t="shared" si="617"/>
        <v>-9999</v>
      </c>
      <c r="AZ2440" s="63"/>
      <c r="BA2440" s="15">
        <f t="shared" si="618"/>
        <v>-2.7356411602726298E-3</v>
      </c>
      <c r="BB2440" s="15">
        <f t="shared" si="619"/>
        <v>0.4029668420013125</v>
      </c>
      <c r="BC2440" s="15">
        <f t="shared" si="620"/>
        <v>-0.61751157847624083</v>
      </c>
      <c r="BD2440" s="15">
        <f t="shared" si="621"/>
        <v>-0.10652366954492806</v>
      </c>
      <c r="BE2440" s="15">
        <f t="shared" si="622"/>
        <v>-2.965028905258007</v>
      </c>
      <c r="BF2440" s="15">
        <f t="shared" si="623"/>
        <v>-11.297910949131783</v>
      </c>
      <c r="BG2440" s="63">
        <f t="shared" si="627"/>
        <v>9.7786993762034928</v>
      </c>
      <c r="BH2440" s="63">
        <f t="shared" si="627"/>
        <v>9.7894726175737006</v>
      </c>
      <c r="BI2440" s="63">
        <f t="shared" si="627"/>
        <v>9.7705253791329838</v>
      </c>
      <c r="BJ2440" s="63">
        <f t="shared" si="627"/>
        <v>9.8039400735741484</v>
      </c>
      <c r="BK2440" s="63">
        <f t="shared" si="627"/>
        <v>9.7452814473518927</v>
      </c>
      <c r="BL2440" s="63">
        <f t="shared" si="627"/>
        <v>9.8491703599934741</v>
      </c>
      <c r="BM2440" s="63">
        <f t="shared" si="627"/>
        <v>9.6676216473938421</v>
      </c>
      <c r="BN2440" s="63">
        <f t="shared" si="625"/>
        <v>9.9950024885659339</v>
      </c>
      <c r="BO2440" s="63"/>
      <c r="BP2440" s="63"/>
    </row>
    <row r="2441" spans="27:68" x14ac:dyDescent="0.2">
      <c r="AA2441" s="217">
        <f t="shared" si="602"/>
        <v>-8.7334910939675485E-3</v>
      </c>
      <c r="AB2441" s="218">
        <f t="shared" si="603"/>
        <v>8.7334910939675485E-3</v>
      </c>
      <c r="AC2441" s="218">
        <f t="shared" si="604"/>
        <v>0</v>
      </c>
      <c r="AD2441" s="219">
        <f t="shared" si="605"/>
        <v>0</v>
      </c>
      <c r="AH2441" s="15">
        <f t="shared" si="606"/>
        <v>-2.9058447674383151E-2</v>
      </c>
      <c r="AI2441" s="15">
        <f t="shared" si="607"/>
        <v>0.86784475089518831</v>
      </c>
      <c r="AJ2441" s="15">
        <f t="shared" si="608"/>
        <v>-0.34557801426238927</v>
      </c>
      <c r="AK2441" s="15">
        <f t="shared" si="609"/>
        <v>-0.57281307343954613</v>
      </c>
      <c r="AL2441" s="15">
        <f t="shared" si="610"/>
        <v>-1.797541498954438</v>
      </c>
      <c r="AM2441" s="15">
        <f t="shared" si="611"/>
        <v>-1.2569818375265711</v>
      </c>
      <c r="AN2441" s="63">
        <f t="shared" ref="AN2441:AT2450" si="628">$AU2441+$AB$7*SIN(AO2441)</f>
        <v>11.427189962028823</v>
      </c>
      <c r="AO2441" s="63">
        <f t="shared" si="628"/>
        <v>11.427367754312771</v>
      </c>
      <c r="AP2441" s="63">
        <f t="shared" si="628"/>
        <v>11.428089863368749</v>
      </c>
      <c r="AQ2441" s="63">
        <f t="shared" si="628"/>
        <v>11.431011199874796</v>
      </c>
      <c r="AR2441" s="63">
        <f t="shared" si="628"/>
        <v>11.442647265439536</v>
      </c>
      <c r="AS2441" s="63">
        <f t="shared" si="628"/>
        <v>11.486445582434989</v>
      </c>
      <c r="AT2441" s="63">
        <f t="shared" si="628"/>
        <v>11.626608381821566</v>
      </c>
      <c r="AU2441" s="63">
        <f t="shared" si="613"/>
        <v>11.961094544128683</v>
      </c>
      <c r="AV2441" s="217">
        <f t="shared" si="614"/>
        <v>-1.1469132254240177E-2</v>
      </c>
      <c r="AW2441" s="218">
        <f t="shared" si="615"/>
        <v>-9999</v>
      </c>
      <c r="AX2441" s="219">
        <f t="shared" si="616"/>
        <v>0</v>
      </c>
      <c r="AY2441" s="218">
        <f t="shared" si="617"/>
        <v>-9999</v>
      </c>
      <c r="AZ2441" s="63"/>
      <c r="BA2441" s="15">
        <f t="shared" si="618"/>
        <v>-2.7356411602726298E-3</v>
      </c>
      <c r="BB2441" s="15">
        <f t="shared" si="619"/>
        <v>0.4029668420013125</v>
      </c>
      <c r="BC2441" s="15">
        <f t="shared" si="620"/>
        <v>-0.61751157847624083</v>
      </c>
      <c r="BD2441" s="15">
        <f t="shared" si="621"/>
        <v>-0.10652366954492806</v>
      </c>
      <c r="BE2441" s="15">
        <f t="shared" si="622"/>
        <v>-2.965028905258007</v>
      </c>
      <c r="BF2441" s="15">
        <f t="shared" si="623"/>
        <v>-11.297910949131783</v>
      </c>
      <c r="BG2441" s="63">
        <f t="shared" ref="BG2441:BM2450" si="629">$BN2441+$BB$7*SIN(BH2441)</f>
        <v>9.7786993762034928</v>
      </c>
      <c r="BH2441" s="63">
        <f t="shared" si="629"/>
        <v>9.7894726175737006</v>
      </c>
      <c r="BI2441" s="63">
        <f t="shared" si="629"/>
        <v>9.7705253791329838</v>
      </c>
      <c r="BJ2441" s="63">
        <f t="shared" si="629"/>
        <v>9.8039400735741484</v>
      </c>
      <c r="BK2441" s="63">
        <f t="shared" si="629"/>
        <v>9.7452814473518927</v>
      </c>
      <c r="BL2441" s="63">
        <f t="shared" si="629"/>
        <v>9.8491703599934741</v>
      </c>
      <c r="BM2441" s="63">
        <f t="shared" si="629"/>
        <v>9.6676216473938421</v>
      </c>
      <c r="BN2441" s="63">
        <f t="shared" si="625"/>
        <v>9.9950024885659339</v>
      </c>
      <c r="BO2441" s="63"/>
      <c r="BP2441" s="63"/>
    </row>
    <row r="2442" spans="27:68" x14ac:dyDescent="0.2">
      <c r="AA2442" s="217">
        <f t="shared" si="602"/>
        <v>-8.7334910939675485E-3</v>
      </c>
      <c r="AB2442" s="218">
        <f t="shared" si="603"/>
        <v>8.7334910939675485E-3</v>
      </c>
      <c r="AC2442" s="218">
        <f t="shared" si="604"/>
        <v>0</v>
      </c>
      <c r="AD2442" s="219">
        <f t="shared" si="605"/>
        <v>0</v>
      </c>
      <c r="AH2442" s="15">
        <f t="shared" si="606"/>
        <v>-2.9058447674383151E-2</v>
      </c>
      <c r="AI2442" s="15">
        <f t="shared" si="607"/>
        <v>0.86784475089518831</v>
      </c>
      <c r="AJ2442" s="15">
        <f t="shared" si="608"/>
        <v>-0.34557801426238927</v>
      </c>
      <c r="AK2442" s="15">
        <f t="shared" si="609"/>
        <v>-0.57281307343954613</v>
      </c>
      <c r="AL2442" s="15">
        <f t="shared" si="610"/>
        <v>-1.797541498954438</v>
      </c>
      <c r="AM2442" s="15">
        <f t="shared" si="611"/>
        <v>-1.2569818375265711</v>
      </c>
      <c r="AN2442" s="63">
        <f t="shared" si="628"/>
        <v>11.427189962028823</v>
      </c>
      <c r="AO2442" s="63">
        <f t="shared" si="628"/>
        <v>11.427367754312771</v>
      </c>
      <c r="AP2442" s="63">
        <f t="shared" si="628"/>
        <v>11.428089863368749</v>
      </c>
      <c r="AQ2442" s="63">
        <f t="shared" si="628"/>
        <v>11.431011199874796</v>
      </c>
      <c r="AR2442" s="63">
        <f t="shared" si="628"/>
        <v>11.442647265439536</v>
      </c>
      <c r="AS2442" s="63">
        <f t="shared" si="628"/>
        <v>11.486445582434989</v>
      </c>
      <c r="AT2442" s="63">
        <f t="shared" si="628"/>
        <v>11.626608381821566</v>
      </c>
      <c r="AU2442" s="63">
        <f t="shared" si="613"/>
        <v>11.961094544128683</v>
      </c>
      <c r="AV2442" s="217">
        <f t="shared" si="614"/>
        <v>-1.1469132254240177E-2</v>
      </c>
      <c r="AW2442" s="218">
        <f t="shared" si="615"/>
        <v>-9999</v>
      </c>
      <c r="AX2442" s="219">
        <f t="shared" si="616"/>
        <v>0</v>
      </c>
      <c r="AY2442" s="218">
        <f t="shared" si="617"/>
        <v>-9999</v>
      </c>
      <c r="AZ2442" s="63"/>
      <c r="BA2442" s="15">
        <f t="shared" si="618"/>
        <v>-2.7356411602726298E-3</v>
      </c>
      <c r="BB2442" s="15">
        <f t="shared" si="619"/>
        <v>0.4029668420013125</v>
      </c>
      <c r="BC2442" s="15">
        <f t="shared" si="620"/>
        <v>-0.61751157847624083</v>
      </c>
      <c r="BD2442" s="15">
        <f t="shared" si="621"/>
        <v>-0.10652366954492806</v>
      </c>
      <c r="BE2442" s="15">
        <f t="shared" si="622"/>
        <v>-2.965028905258007</v>
      </c>
      <c r="BF2442" s="15">
        <f t="shared" si="623"/>
        <v>-11.297910949131783</v>
      </c>
      <c r="BG2442" s="63">
        <f t="shared" si="629"/>
        <v>9.7786993762034928</v>
      </c>
      <c r="BH2442" s="63">
        <f t="shared" si="629"/>
        <v>9.7894726175737006</v>
      </c>
      <c r="BI2442" s="63">
        <f t="shared" si="629"/>
        <v>9.7705253791329838</v>
      </c>
      <c r="BJ2442" s="63">
        <f t="shared" si="629"/>
        <v>9.8039400735741484</v>
      </c>
      <c r="BK2442" s="63">
        <f t="shared" si="629"/>
        <v>9.7452814473518927</v>
      </c>
      <c r="BL2442" s="63">
        <f t="shared" si="629"/>
        <v>9.8491703599934741</v>
      </c>
      <c r="BM2442" s="63">
        <f t="shared" si="629"/>
        <v>9.6676216473938421</v>
      </c>
      <c r="BN2442" s="63">
        <f t="shared" si="625"/>
        <v>9.9950024885659339</v>
      </c>
      <c r="BO2442" s="63"/>
      <c r="BP2442" s="63"/>
    </row>
    <row r="2443" spans="27:68" x14ac:dyDescent="0.2">
      <c r="AA2443" s="217">
        <f t="shared" si="602"/>
        <v>-8.7334910939675485E-3</v>
      </c>
      <c r="AB2443" s="218">
        <f t="shared" si="603"/>
        <v>8.7334910939675485E-3</v>
      </c>
      <c r="AC2443" s="218">
        <f t="shared" si="604"/>
        <v>0</v>
      </c>
      <c r="AD2443" s="219">
        <f t="shared" si="605"/>
        <v>0</v>
      </c>
      <c r="AH2443" s="15">
        <f t="shared" si="606"/>
        <v>-2.9058447674383151E-2</v>
      </c>
      <c r="AI2443" s="15">
        <f t="shared" si="607"/>
        <v>0.86784475089518831</v>
      </c>
      <c r="AJ2443" s="15">
        <f t="shared" si="608"/>
        <v>-0.34557801426238927</v>
      </c>
      <c r="AK2443" s="15">
        <f t="shared" si="609"/>
        <v>-0.57281307343954613</v>
      </c>
      <c r="AL2443" s="15">
        <f t="shared" si="610"/>
        <v>-1.797541498954438</v>
      </c>
      <c r="AM2443" s="15">
        <f t="shared" si="611"/>
        <v>-1.2569818375265711</v>
      </c>
      <c r="AN2443" s="63">
        <f t="shared" si="628"/>
        <v>11.427189962028823</v>
      </c>
      <c r="AO2443" s="63">
        <f t="shared" si="628"/>
        <v>11.427367754312771</v>
      </c>
      <c r="AP2443" s="63">
        <f t="shared" si="628"/>
        <v>11.428089863368749</v>
      </c>
      <c r="AQ2443" s="63">
        <f t="shared" si="628"/>
        <v>11.431011199874796</v>
      </c>
      <c r="AR2443" s="63">
        <f t="shared" si="628"/>
        <v>11.442647265439536</v>
      </c>
      <c r="AS2443" s="63">
        <f t="shared" si="628"/>
        <v>11.486445582434989</v>
      </c>
      <c r="AT2443" s="63">
        <f t="shared" si="628"/>
        <v>11.626608381821566</v>
      </c>
      <c r="AU2443" s="63">
        <f t="shared" si="613"/>
        <v>11.961094544128683</v>
      </c>
      <c r="AV2443" s="217">
        <f t="shared" si="614"/>
        <v>-1.1469132254240177E-2</v>
      </c>
      <c r="AW2443" s="218">
        <f t="shared" si="615"/>
        <v>-9999</v>
      </c>
      <c r="AX2443" s="219">
        <f t="shared" si="616"/>
        <v>0</v>
      </c>
      <c r="AY2443" s="218">
        <f t="shared" si="617"/>
        <v>-9999</v>
      </c>
      <c r="AZ2443" s="63"/>
      <c r="BA2443" s="15">
        <f t="shared" si="618"/>
        <v>-2.7356411602726298E-3</v>
      </c>
      <c r="BB2443" s="15">
        <f t="shared" si="619"/>
        <v>0.4029668420013125</v>
      </c>
      <c r="BC2443" s="15">
        <f t="shared" si="620"/>
        <v>-0.61751157847624083</v>
      </c>
      <c r="BD2443" s="15">
        <f t="shared" si="621"/>
        <v>-0.10652366954492806</v>
      </c>
      <c r="BE2443" s="15">
        <f t="shared" si="622"/>
        <v>-2.965028905258007</v>
      </c>
      <c r="BF2443" s="15">
        <f t="shared" si="623"/>
        <v>-11.297910949131783</v>
      </c>
      <c r="BG2443" s="63">
        <f t="shared" si="629"/>
        <v>9.7786993762034928</v>
      </c>
      <c r="BH2443" s="63">
        <f t="shared" si="629"/>
        <v>9.7894726175737006</v>
      </c>
      <c r="BI2443" s="63">
        <f t="shared" si="629"/>
        <v>9.7705253791329838</v>
      </c>
      <c r="BJ2443" s="63">
        <f t="shared" si="629"/>
        <v>9.8039400735741484</v>
      </c>
      <c r="BK2443" s="63">
        <f t="shared" si="629"/>
        <v>9.7452814473518927</v>
      </c>
      <c r="BL2443" s="63">
        <f t="shared" si="629"/>
        <v>9.8491703599934741</v>
      </c>
      <c r="BM2443" s="63">
        <f t="shared" si="629"/>
        <v>9.6676216473938421</v>
      </c>
      <c r="BN2443" s="63">
        <f t="shared" si="625"/>
        <v>9.9950024885659339</v>
      </c>
      <c r="BO2443" s="63"/>
      <c r="BP2443" s="63"/>
    </row>
    <row r="2444" spans="27:68" x14ac:dyDescent="0.2">
      <c r="AA2444" s="217">
        <f t="shared" si="602"/>
        <v>-8.7334910939675485E-3</v>
      </c>
      <c r="AB2444" s="218">
        <f t="shared" si="603"/>
        <v>8.7334910939675485E-3</v>
      </c>
      <c r="AC2444" s="218">
        <f t="shared" si="604"/>
        <v>0</v>
      </c>
      <c r="AD2444" s="219">
        <f t="shared" si="605"/>
        <v>0</v>
      </c>
      <c r="AH2444" s="15">
        <f t="shared" si="606"/>
        <v>-2.9058447674383151E-2</v>
      </c>
      <c r="AI2444" s="15">
        <f t="shared" si="607"/>
        <v>0.86784475089518831</v>
      </c>
      <c r="AJ2444" s="15">
        <f t="shared" si="608"/>
        <v>-0.34557801426238927</v>
      </c>
      <c r="AK2444" s="15">
        <f t="shared" si="609"/>
        <v>-0.57281307343954613</v>
      </c>
      <c r="AL2444" s="15">
        <f t="shared" si="610"/>
        <v>-1.797541498954438</v>
      </c>
      <c r="AM2444" s="15">
        <f t="shared" si="611"/>
        <v>-1.2569818375265711</v>
      </c>
      <c r="AN2444" s="63">
        <f t="shared" si="628"/>
        <v>11.427189962028823</v>
      </c>
      <c r="AO2444" s="63">
        <f t="shared" si="628"/>
        <v>11.427367754312771</v>
      </c>
      <c r="AP2444" s="63">
        <f t="shared" si="628"/>
        <v>11.428089863368749</v>
      </c>
      <c r="AQ2444" s="63">
        <f t="shared" si="628"/>
        <v>11.431011199874796</v>
      </c>
      <c r="AR2444" s="63">
        <f t="shared" si="628"/>
        <v>11.442647265439536</v>
      </c>
      <c r="AS2444" s="63">
        <f t="shared" si="628"/>
        <v>11.486445582434989</v>
      </c>
      <c r="AT2444" s="63">
        <f t="shared" si="628"/>
        <v>11.626608381821566</v>
      </c>
      <c r="AU2444" s="63">
        <f t="shared" si="613"/>
        <v>11.961094544128683</v>
      </c>
      <c r="AV2444" s="217">
        <f t="shared" si="614"/>
        <v>-1.1469132254240177E-2</v>
      </c>
      <c r="AW2444" s="218">
        <f t="shared" si="615"/>
        <v>-9999</v>
      </c>
      <c r="AX2444" s="219">
        <f t="shared" si="616"/>
        <v>0</v>
      </c>
      <c r="AY2444" s="218">
        <f t="shared" si="617"/>
        <v>-9999</v>
      </c>
      <c r="AZ2444" s="63"/>
      <c r="BA2444" s="15">
        <f t="shared" si="618"/>
        <v>-2.7356411602726298E-3</v>
      </c>
      <c r="BB2444" s="15">
        <f t="shared" si="619"/>
        <v>0.4029668420013125</v>
      </c>
      <c r="BC2444" s="15">
        <f t="shared" si="620"/>
        <v>-0.61751157847624083</v>
      </c>
      <c r="BD2444" s="15">
        <f t="shared" si="621"/>
        <v>-0.10652366954492806</v>
      </c>
      <c r="BE2444" s="15">
        <f t="shared" si="622"/>
        <v>-2.965028905258007</v>
      </c>
      <c r="BF2444" s="15">
        <f t="shared" si="623"/>
        <v>-11.297910949131783</v>
      </c>
      <c r="BG2444" s="63">
        <f t="shared" si="629"/>
        <v>9.7786993762034928</v>
      </c>
      <c r="BH2444" s="63">
        <f t="shared" si="629"/>
        <v>9.7894726175737006</v>
      </c>
      <c r="BI2444" s="63">
        <f t="shared" si="629"/>
        <v>9.7705253791329838</v>
      </c>
      <c r="BJ2444" s="63">
        <f t="shared" si="629"/>
        <v>9.8039400735741484</v>
      </c>
      <c r="BK2444" s="63">
        <f t="shared" si="629"/>
        <v>9.7452814473518927</v>
      </c>
      <c r="BL2444" s="63">
        <f t="shared" si="629"/>
        <v>9.8491703599934741</v>
      </c>
      <c r="BM2444" s="63">
        <f t="shared" si="629"/>
        <v>9.6676216473938421</v>
      </c>
      <c r="BN2444" s="63">
        <f t="shared" si="625"/>
        <v>9.9950024885659339</v>
      </c>
      <c r="BO2444" s="63"/>
      <c r="BP2444" s="63"/>
    </row>
    <row r="2445" spans="27:68" x14ac:dyDescent="0.2">
      <c r="AA2445" s="217">
        <f t="shared" si="602"/>
        <v>-8.7334910939675485E-3</v>
      </c>
      <c r="AB2445" s="218">
        <f t="shared" si="603"/>
        <v>8.7334910939675485E-3</v>
      </c>
      <c r="AC2445" s="218">
        <f t="shared" si="604"/>
        <v>0</v>
      </c>
      <c r="AD2445" s="219">
        <f t="shared" si="605"/>
        <v>0</v>
      </c>
      <c r="AH2445" s="15">
        <f t="shared" si="606"/>
        <v>-2.9058447674383151E-2</v>
      </c>
      <c r="AI2445" s="15">
        <f t="shared" si="607"/>
        <v>0.86784475089518831</v>
      </c>
      <c r="AJ2445" s="15">
        <f t="shared" si="608"/>
        <v>-0.34557801426238927</v>
      </c>
      <c r="AK2445" s="15">
        <f t="shared" si="609"/>
        <v>-0.57281307343954613</v>
      </c>
      <c r="AL2445" s="15">
        <f t="shared" si="610"/>
        <v>-1.797541498954438</v>
      </c>
      <c r="AM2445" s="15">
        <f t="shared" si="611"/>
        <v>-1.2569818375265711</v>
      </c>
      <c r="AN2445" s="63">
        <f t="shared" si="628"/>
        <v>11.427189962028823</v>
      </c>
      <c r="AO2445" s="63">
        <f t="shared" si="628"/>
        <v>11.427367754312771</v>
      </c>
      <c r="AP2445" s="63">
        <f t="shared" si="628"/>
        <v>11.428089863368749</v>
      </c>
      <c r="AQ2445" s="63">
        <f t="shared" si="628"/>
        <v>11.431011199874796</v>
      </c>
      <c r="AR2445" s="63">
        <f t="shared" si="628"/>
        <v>11.442647265439536</v>
      </c>
      <c r="AS2445" s="63">
        <f t="shared" si="628"/>
        <v>11.486445582434989</v>
      </c>
      <c r="AT2445" s="63">
        <f t="shared" si="628"/>
        <v>11.626608381821566</v>
      </c>
      <c r="AU2445" s="63">
        <f t="shared" si="613"/>
        <v>11.961094544128683</v>
      </c>
      <c r="AV2445" s="217">
        <f t="shared" si="614"/>
        <v>-1.1469132254240177E-2</v>
      </c>
      <c r="AW2445" s="218">
        <f t="shared" si="615"/>
        <v>-9999</v>
      </c>
      <c r="AX2445" s="219">
        <f t="shared" si="616"/>
        <v>0</v>
      </c>
      <c r="AY2445" s="218">
        <f t="shared" si="617"/>
        <v>-9999</v>
      </c>
      <c r="AZ2445" s="63"/>
      <c r="BA2445" s="15">
        <f t="shared" si="618"/>
        <v>-2.7356411602726298E-3</v>
      </c>
      <c r="BB2445" s="15">
        <f t="shared" si="619"/>
        <v>0.4029668420013125</v>
      </c>
      <c r="BC2445" s="15">
        <f t="shared" si="620"/>
        <v>-0.61751157847624083</v>
      </c>
      <c r="BD2445" s="15">
        <f t="shared" si="621"/>
        <v>-0.10652366954492806</v>
      </c>
      <c r="BE2445" s="15">
        <f t="shared" si="622"/>
        <v>-2.965028905258007</v>
      </c>
      <c r="BF2445" s="15">
        <f t="shared" si="623"/>
        <v>-11.297910949131783</v>
      </c>
      <c r="BG2445" s="63">
        <f t="shared" si="629"/>
        <v>9.7786993762034928</v>
      </c>
      <c r="BH2445" s="63">
        <f t="shared" si="629"/>
        <v>9.7894726175737006</v>
      </c>
      <c r="BI2445" s="63">
        <f t="shared" si="629"/>
        <v>9.7705253791329838</v>
      </c>
      <c r="BJ2445" s="63">
        <f t="shared" si="629"/>
        <v>9.8039400735741484</v>
      </c>
      <c r="BK2445" s="63">
        <f t="shared" si="629"/>
        <v>9.7452814473518927</v>
      </c>
      <c r="BL2445" s="63">
        <f t="shared" si="629"/>
        <v>9.8491703599934741</v>
      </c>
      <c r="BM2445" s="63">
        <f t="shared" si="629"/>
        <v>9.6676216473938421</v>
      </c>
      <c r="BN2445" s="63">
        <f t="shared" si="625"/>
        <v>9.9950024885659339</v>
      </c>
      <c r="BO2445" s="63"/>
      <c r="BP2445" s="63"/>
    </row>
    <row r="2446" spans="27:68" x14ac:dyDescent="0.2">
      <c r="AA2446" s="217">
        <f t="shared" si="602"/>
        <v>-8.7334910939675485E-3</v>
      </c>
      <c r="AB2446" s="218">
        <f t="shared" si="603"/>
        <v>8.7334910939675485E-3</v>
      </c>
      <c r="AC2446" s="218">
        <f t="shared" si="604"/>
        <v>0</v>
      </c>
      <c r="AD2446" s="219">
        <f t="shared" si="605"/>
        <v>0</v>
      </c>
      <c r="AH2446" s="15">
        <f t="shared" si="606"/>
        <v>-2.9058447674383151E-2</v>
      </c>
      <c r="AI2446" s="15">
        <f t="shared" si="607"/>
        <v>0.86784475089518831</v>
      </c>
      <c r="AJ2446" s="15">
        <f t="shared" si="608"/>
        <v>-0.34557801426238927</v>
      </c>
      <c r="AK2446" s="15">
        <f t="shared" si="609"/>
        <v>-0.57281307343954613</v>
      </c>
      <c r="AL2446" s="15">
        <f t="shared" si="610"/>
        <v>-1.797541498954438</v>
      </c>
      <c r="AM2446" s="15">
        <f t="shared" si="611"/>
        <v>-1.2569818375265711</v>
      </c>
      <c r="AN2446" s="63">
        <f t="shared" si="628"/>
        <v>11.427189962028823</v>
      </c>
      <c r="AO2446" s="63">
        <f t="shared" si="628"/>
        <v>11.427367754312771</v>
      </c>
      <c r="AP2446" s="63">
        <f t="shared" si="628"/>
        <v>11.428089863368749</v>
      </c>
      <c r="AQ2446" s="63">
        <f t="shared" si="628"/>
        <v>11.431011199874796</v>
      </c>
      <c r="AR2446" s="63">
        <f t="shared" si="628"/>
        <v>11.442647265439536</v>
      </c>
      <c r="AS2446" s="63">
        <f t="shared" si="628"/>
        <v>11.486445582434989</v>
      </c>
      <c r="AT2446" s="63">
        <f t="shared" si="628"/>
        <v>11.626608381821566</v>
      </c>
      <c r="AU2446" s="63">
        <f t="shared" si="613"/>
        <v>11.961094544128683</v>
      </c>
      <c r="AV2446" s="217">
        <f t="shared" si="614"/>
        <v>-1.1469132254240177E-2</v>
      </c>
      <c r="AW2446" s="218">
        <f t="shared" si="615"/>
        <v>-9999</v>
      </c>
      <c r="AX2446" s="219">
        <f t="shared" si="616"/>
        <v>0</v>
      </c>
      <c r="AY2446" s="218">
        <f t="shared" si="617"/>
        <v>-9999</v>
      </c>
      <c r="AZ2446" s="63"/>
      <c r="BA2446" s="15">
        <f t="shared" si="618"/>
        <v>-2.7356411602726298E-3</v>
      </c>
      <c r="BB2446" s="15">
        <f t="shared" si="619"/>
        <v>0.4029668420013125</v>
      </c>
      <c r="BC2446" s="15">
        <f t="shared" si="620"/>
        <v>-0.61751157847624083</v>
      </c>
      <c r="BD2446" s="15">
        <f t="shared" si="621"/>
        <v>-0.10652366954492806</v>
      </c>
      <c r="BE2446" s="15">
        <f t="shared" si="622"/>
        <v>-2.965028905258007</v>
      </c>
      <c r="BF2446" s="15">
        <f t="shared" si="623"/>
        <v>-11.297910949131783</v>
      </c>
      <c r="BG2446" s="63">
        <f t="shared" si="629"/>
        <v>9.7786993762034928</v>
      </c>
      <c r="BH2446" s="63">
        <f t="shared" si="629"/>
        <v>9.7894726175737006</v>
      </c>
      <c r="BI2446" s="63">
        <f t="shared" si="629"/>
        <v>9.7705253791329838</v>
      </c>
      <c r="BJ2446" s="63">
        <f t="shared" si="629"/>
        <v>9.8039400735741484</v>
      </c>
      <c r="BK2446" s="63">
        <f t="shared" si="629"/>
        <v>9.7452814473518927</v>
      </c>
      <c r="BL2446" s="63">
        <f t="shared" si="629"/>
        <v>9.8491703599934741</v>
      </c>
      <c r="BM2446" s="63">
        <f t="shared" si="629"/>
        <v>9.6676216473938421</v>
      </c>
      <c r="BN2446" s="63">
        <f t="shared" si="625"/>
        <v>9.9950024885659339</v>
      </c>
      <c r="BO2446" s="63"/>
      <c r="BP2446" s="63"/>
    </row>
    <row r="2447" spans="27:68" x14ac:dyDescent="0.2">
      <c r="AA2447" s="217">
        <f t="shared" si="602"/>
        <v>-8.7334910939675485E-3</v>
      </c>
      <c r="AB2447" s="218">
        <f t="shared" si="603"/>
        <v>8.7334910939675485E-3</v>
      </c>
      <c r="AC2447" s="218">
        <f t="shared" si="604"/>
        <v>0</v>
      </c>
      <c r="AD2447" s="219">
        <f t="shared" si="605"/>
        <v>0</v>
      </c>
      <c r="AH2447" s="15">
        <f t="shared" si="606"/>
        <v>-2.9058447674383151E-2</v>
      </c>
      <c r="AI2447" s="15">
        <f t="shared" si="607"/>
        <v>0.86784475089518831</v>
      </c>
      <c r="AJ2447" s="15">
        <f t="shared" si="608"/>
        <v>-0.34557801426238927</v>
      </c>
      <c r="AK2447" s="15">
        <f t="shared" si="609"/>
        <v>-0.57281307343954613</v>
      </c>
      <c r="AL2447" s="15">
        <f t="shared" si="610"/>
        <v>-1.797541498954438</v>
      </c>
      <c r="AM2447" s="15">
        <f t="shared" si="611"/>
        <v>-1.2569818375265711</v>
      </c>
      <c r="AN2447" s="63">
        <f t="shared" si="628"/>
        <v>11.427189962028823</v>
      </c>
      <c r="AO2447" s="63">
        <f t="shared" si="628"/>
        <v>11.427367754312771</v>
      </c>
      <c r="AP2447" s="63">
        <f t="shared" si="628"/>
        <v>11.428089863368749</v>
      </c>
      <c r="AQ2447" s="63">
        <f t="shared" si="628"/>
        <v>11.431011199874796</v>
      </c>
      <c r="AR2447" s="63">
        <f t="shared" si="628"/>
        <v>11.442647265439536</v>
      </c>
      <c r="AS2447" s="63">
        <f t="shared" si="628"/>
        <v>11.486445582434989</v>
      </c>
      <c r="AT2447" s="63">
        <f t="shared" si="628"/>
        <v>11.626608381821566</v>
      </c>
      <c r="AU2447" s="63">
        <f t="shared" si="613"/>
        <v>11.961094544128683</v>
      </c>
      <c r="AV2447" s="217">
        <f t="shared" si="614"/>
        <v>-1.1469132254240177E-2</v>
      </c>
      <c r="AW2447" s="218">
        <f t="shared" si="615"/>
        <v>-9999</v>
      </c>
      <c r="AX2447" s="219">
        <f t="shared" si="616"/>
        <v>0</v>
      </c>
      <c r="AY2447" s="218">
        <f t="shared" si="617"/>
        <v>-9999</v>
      </c>
      <c r="AZ2447" s="63"/>
      <c r="BA2447" s="15">
        <f t="shared" si="618"/>
        <v>-2.7356411602726298E-3</v>
      </c>
      <c r="BB2447" s="15">
        <f t="shared" si="619"/>
        <v>0.4029668420013125</v>
      </c>
      <c r="BC2447" s="15">
        <f t="shared" si="620"/>
        <v>-0.61751157847624083</v>
      </c>
      <c r="BD2447" s="15">
        <f t="shared" si="621"/>
        <v>-0.10652366954492806</v>
      </c>
      <c r="BE2447" s="15">
        <f t="shared" si="622"/>
        <v>-2.965028905258007</v>
      </c>
      <c r="BF2447" s="15">
        <f t="shared" si="623"/>
        <v>-11.297910949131783</v>
      </c>
      <c r="BG2447" s="63">
        <f t="shared" si="629"/>
        <v>9.7786993762034928</v>
      </c>
      <c r="BH2447" s="63">
        <f t="shared" si="629"/>
        <v>9.7894726175737006</v>
      </c>
      <c r="BI2447" s="63">
        <f t="shared" si="629"/>
        <v>9.7705253791329838</v>
      </c>
      <c r="BJ2447" s="63">
        <f t="shared" si="629"/>
        <v>9.8039400735741484</v>
      </c>
      <c r="BK2447" s="63">
        <f t="shared" si="629"/>
        <v>9.7452814473518927</v>
      </c>
      <c r="BL2447" s="63">
        <f t="shared" si="629"/>
        <v>9.8491703599934741</v>
      </c>
      <c r="BM2447" s="63">
        <f t="shared" si="629"/>
        <v>9.6676216473938421</v>
      </c>
      <c r="BN2447" s="63">
        <f t="shared" si="625"/>
        <v>9.9950024885659339</v>
      </c>
      <c r="BO2447" s="63"/>
      <c r="BP2447" s="63"/>
    </row>
    <row r="2448" spans="27:68" x14ac:dyDescent="0.2">
      <c r="AA2448" s="217">
        <f t="shared" si="602"/>
        <v>-8.7334910939675485E-3</v>
      </c>
      <c r="AB2448" s="218">
        <f t="shared" si="603"/>
        <v>8.7334910939675485E-3</v>
      </c>
      <c r="AC2448" s="218">
        <f t="shared" si="604"/>
        <v>0</v>
      </c>
      <c r="AD2448" s="219">
        <f t="shared" si="605"/>
        <v>0</v>
      </c>
      <c r="AH2448" s="15">
        <f t="shared" si="606"/>
        <v>-2.9058447674383151E-2</v>
      </c>
      <c r="AI2448" s="15">
        <f t="shared" si="607"/>
        <v>0.86784475089518831</v>
      </c>
      <c r="AJ2448" s="15">
        <f t="shared" si="608"/>
        <v>-0.34557801426238927</v>
      </c>
      <c r="AK2448" s="15">
        <f t="shared" si="609"/>
        <v>-0.57281307343954613</v>
      </c>
      <c r="AL2448" s="15">
        <f t="shared" si="610"/>
        <v>-1.797541498954438</v>
      </c>
      <c r="AM2448" s="15">
        <f t="shared" si="611"/>
        <v>-1.2569818375265711</v>
      </c>
      <c r="AN2448" s="63">
        <f t="shared" si="628"/>
        <v>11.427189962028823</v>
      </c>
      <c r="AO2448" s="63">
        <f t="shared" si="628"/>
        <v>11.427367754312771</v>
      </c>
      <c r="AP2448" s="63">
        <f t="shared" si="628"/>
        <v>11.428089863368749</v>
      </c>
      <c r="AQ2448" s="63">
        <f t="shared" si="628"/>
        <v>11.431011199874796</v>
      </c>
      <c r="AR2448" s="63">
        <f t="shared" si="628"/>
        <v>11.442647265439536</v>
      </c>
      <c r="AS2448" s="63">
        <f t="shared" si="628"/>
        <v>11.486445582434989</v>
      </c>
      <c r="AT2448" s="63">
        <f t="shared" si="628"/>
        <v>11.626608381821566</v>
      </c>
      <c r="AU2448" s="63">
        <f t="shared" si="613"/>
        <v>11.961094544128683</v>
      </c>
      <c r="AV2448" s="217">
        <f t="shared" si="614"/>
        <v>-1.1469132254240177E-2</v>
      </c>
      <c r="AW2448" s="218">
        <f t="shared" si="615"/>
        <v>-9999</v>
      </c>
      <c r="AX2448" s="219">
        <f t="shared" si="616"/>
        <v>0</v>
      </c>
      <c r="AY2448" s="218">
        <f t="shared" si="617"/>
        <v>-9999</v>
      </c>
      <c r="AZ2448" s="63"/>
      <c r="BA2448" s="15">
        <f t="shared" si="618"/>
        <v>-2.7356411602726298E-3</v>
      </c>
      <c r="BB2448" s="15">
        <f t="shared" si="619"/>
        <v>0.4029668420013125</v>
      </c>
      <c r="BC2448" s="15">
        <f t="shared" si="620"/>
        <v>-0.61751157847624083</v>
      </c>
      <c r="BD2448" s="15">
        <f t="shared" si="621"/>
        <v>-0.10652366954492806</v>
      </c>
      <c r="BE2448" s="15">
        <f t="shared" si="622"/>
        <v>-2.965028905258007</v>
      </c>
      <c r="BF2448" s="15">
        <f t="shared" si="623"/>
        <v>-11.297910949131783</v>
      </c>
      <c r="BG2448" s="63">
        <f t="shared" si="629"/>
        <v>9.7786993762034928</v>
      </c>
      <c r="BH2448" s="63">
        <f t="shared" si="629"/>
        <v>9.7894726175737006</v>
      </c>
      <c r="BI2448" s="63">
        <f t="shared" si="629"/>
        <v>9.7705253791329838</v>
      </c>
      <c r="BJ2448" s="63">
        <f t="shared" si="629"/>
        <v>9.8039400735741484</v>
      </c>
      <c r="BK2448" s="63">
        <f t="shared" si="629"/>
        <v>9.7452814473518927</v>
      </c>
      <c r="BL2448" s="63">
        <f t="shared" si="629"/>
        <v>9.8491703599934741</v>
      </c>
      <c r="BM2448" s="63">
        <f t="shared" si="629"/>
        <v>9.6676216473938421</v>
      </c>
      <c r="BN2448" s="63">
        <f t="shared" si="625"/>
        <v>9.9950024885659339</v>
      </c>
      <c r="BO2448" s="63"/>
      <c r="BP2448" s="63"/>
    </row>
    <row r="2449" spans="27:68" x14ac:dyDescent="0.2">
      <c r="AA2449" s="217">
        <f t="shared" si="602"/>
        <v>-8.7334910939675485E-3</v>
      </c>
      <c r="AB2449" s="218">
        <f t="shared" si="603"/>
        <v>8.7334910939675485E-3</v>
      </c>
      <c r="AC2449" s="218">
        <f t="shared" si="604"/>
        <v>0</v>
      </c>
      <c r="AD2449" s="219">
        <f t="shared" si="605"/>
        <v>0</v>
      </c>
      <c r="AH2449" s="15">
        <f t="shared" si="606"/>
        <v>-2.9058447674383151E-2</v>
      </c>
      <c r="AI2449" s="15">
        <f t="shared" si="607"/>
        <v>0.86784475089518831</v>
      </c>
      <c r="AJ2449" s="15">
        <f t="shared" si="608"/>
        <v>-0.34557801426238927</v>
      </c>
      <c r="AK2449" s="15">
        <f t="shared" si="609"/>
        <v>-0.57281307343954613</v>
      </c>
      <c r="AL2449" s="15">
        <f t="shared" si="610"/>
        <v>-1.797541498954438</v>
      </c>
      <c r="AM2449" s="15">
        <f t="shared" si="611"/>
        <v>-1.2569818375265711</v>
      </c>
      <c r="AN2449" s="63">
        <f t="shared" si="628"/>
        <v>11.427189962028823</v>
      </c>
      <c r="AO2449" s="63">
        <f t="shared" si="628"/>
        <v>11.427367754312771</v>
      </c>
      <c r="AP2449" s="63">
        <f t="shared" si="628"/>
        <v>11.428089863368749</v>
      </c>
      <c r="AQ2449" s="63">
        <f t="shared" si="628"/>
        <v>11.431011199874796</v>
      </c>
      <c r="AR2449" s="63">
        <f t="shared" si="628"/>
        <v>11.442647265439536</v>
      </c>
      <c r="AS2449" s="63">
        <f t="shared" si="628"/>
        <v>11.486445582434989</v>
      </c>
      <c r="AT2449" s="63">
        <f t="shared" si="628"/>
        <v>11.626608381821566</v>
      </c>
      <c r="AU2449" s="63">
        <f t="shared" si="613"/>
        <v>11.961094544128683</v>
      </c>
      <c r="AV2449" s="217">
        <f t="shared" si="614"/>
        <v>-1.1469132254240177E-2</v>
      </c>
      <c r="AW2449" s="218">
        <f t="shared" si="615"/>
        <v>-9999</v>
      </c>
      <c r="AX2449" s="219">
        <f t="shared" si="616"/>
        <v>0</v>
      </c>
      <c r="AY2449" s="218">
        <f t="shared" si="617"/>
        <v>-9999</v>
      </c>
      <c r="AZ2449" s="63"/>
      <c r="BA2449" s="15">
        <f t="shared" si="618"/>
        <v>-2.7356411602726298E-3</v>
      </c>
      <c r="BB2449" s="15">
        <f t="shared" si="619"/>
        <v>0.4029668420013125</v>
      </c>
      <c r="BC2449" s="15">
        <f t="shared" si="620"/>
        <v>-0.61751157847624083</v>
      </c>
      <c r="BD2449" s="15">
        <f t="shared" si="621"/>
        <v>-0.10652366954492806</v>
      </c>
      <c r="BE2449" s="15">
        <f t="shared" si="622"/>
        <v>-2.965028905258007</v>
      </c>
      <c r="BF2449" s="15">
        <f t="shared" si="623"/>
        <v>-11.297910949131783</v>
      </c>
      <c r="BG2449" s="63">
        <f t="shared" si="629"/>
        <v>9.7786993762034928</v>
      </c>
      <c r="BH2449" s="63">
        <f t="shared" si="629"/>
        <v>9.7894726175737006</v>
      </c>
      <c r="BI2449" s="63">
        <f t="shared" si="629"/>
        <v>9.7705253791329838</v>
      </c>
      <c r="BJ2449" s="63">
        <f t="shared" si="629"/>
        <v>9.8039400735741484</v>
      </c>
      <c r="BK2449" s="63">
        <f t="shared" si="629"/>
        <v>9.7452814473518927</v>
      </c>
      <c r="BL2449" s="63">
        <f t="shared" si="629"/>
        <v>9.8491703599934741</v>
      </c>
      <c r="BM2449" s="63">
        <f t="shared" si="629"/>
        <v>9.6676216473938421</v>
      </c>
      <c r="BN2449" s="63">
        <f t="shared" si="625"/>
        <v>9.9950024885659339</v>
      </c>
      <c r="BO2449" s="63"/>
      <c r="BP2449" s="63"/>
    </row>
    <row r="2450" spans="27:68" x14ac:dyDescent="0.2">
      <c r="AA2450" s="217">
        <f t="shared" si="602"/>
        <v>-8.7334910939675485E-3</v>
      </c>
      <c r="AB2450" s="218">
        <f t="shared" si="603"/>
        <v>8.7334910939675485E-3</v>
      </c>
      <c r="AC2450" s="218">
        <f t="shared" si="604"/>
        <v>0</v>
      </c>
      <c r="AD2450" s="219">
        <f t="shared" si="605"/>
        <v>0</v>
      </c>
      <c r="AH2450" s="15">
        <f t="shared" si="606"/>
        <v>-2.9058447674383151E-2</v>
      </c>
      <c r="AI2450" s="15">
        <f t="shared" si="607"/>
        <v>0.86784475089518831</v>
      </c>
      <c r="AJ2450" s="15">
        <f t="shared" si="608"/>
        <v>-0.34557801426238927</v>
      </c>
      <c r="AK2450" s="15">
        <f t="shared" si="609"/>
        <v>-0.57281307343954613</v>
      </c>
      <c r="AL2450" s="15">
        <f t="shared" si="610"/>
        <v>-1.797541498954438</v>
      </c>
      <c r="AM2450" s="15">
        <f t="shared" si="611"/>
        <v>-1.2569818375265711</v>
      </c>
      <c r="AN2450" s="63">
        <f t="shared" si="628"/>
        <v>11.427189962028823</v>
      </c>
      <c r="AO2450" s="63">
        <f t="shared" si="628"/>
        <v>11.427367754312771</v>
      </c>
      <c r="AP2450" s="63">
        <f t="shared" si="628"/>
        <v>11.428089863368749</v>
      </c>
      <c r="AQ2450" s="63">
        <f t="shared" si="628"/>
        <v>11.431011199874796</v>
      </c>
      <c r="AR2450" s="63">
        <f t="shared" si="628"/>
        <v>11.442647265439536</v>
      </c>
      <c r="AS2450" s="63">
        <f t="shared" si="628"/>
        <v>11.486445582434989</v>
      </c>
      <c r="AT2450" s="63">
        <f t="shared" si="628"/>
        <v>11.626608381821566</v>
      </c>
      <c r="AU2450" s="63">
        <f t="shared" si="613"/>
        <v>11.961094544128683</v>
      </c>
      <c r="AV2450" s="217">
        <f t="shared" si="614"/>
        <v>-1.1469132254240177E-2</v>
      </c>
      <c r="AW2450" s="218">
        <f t="shared" si="615"/>
        <v>-9999</v>
      </c>
      <c r="AX2450" s="219">
        <f t="shared" si="616"/>
        <v>0</v>
      </c>
      <c r="AY2450" s="218">
        <f t="shared" si="617"/>
        <v>-9999</v>
      </c>
      <c r="AZ2450" s="63"/>
      <c r="BA2450" s="15">
        <f t="shared" si="618"/>
        <v>-2.7356411602726298E-3</v>
      </c>
      <c r="BB2450" s="15">
        <f t="shared" si="619"/>
        <v>0.4029668420013125</v>
      </c>
      <c r="BC2450" s="15">
        <f t="shared" si="620"/>
        <v>-0.61751157847624083</v>
      </c>
      <c r="BD2450" s="15">
        <f t="shared" si="621"/>
        <v>-0.10652366954492806</v>
      </c>
      <c r="BE2450" s="15">
        <f t="shared" si="622"/>
        <v>-2.965028905258007</v>
      </c>
      <c r="BF2450" s="15">
        <f t="shared" si="623"/>
        <v>-11.297910949131783</v>
      </c>
      <c r="BG2450" s="63">
        <f t="shared" si="629"/>
        <v>9.7786993762034928</v>
      </c>
      <c r="BH2450" s="63">
        <f t="shared" si="629"/>
        <v>9.7894726175737006</v>
      </c>
      <c r="BI2450" s="63">
        <f t="shared" si="629"/>
        <v>9.7705253791329838</v>
      </c>
      <c r="BJ2450" s="63">
        <f t="shared" si="629"/>
        <v>9.8039400735741484</v>
      </c>
      <c r="BK2450" s="63">
        <f t="shared" si="629"/>
        <v>9.7452814473518927</v>
      </c>
      <c r="BL2450" s="63">
        <f t="shared" si="629"/>
        <v>9.8491703599934741</v>
      </c>
      <c r="BM2450" s="63">
        <f t="shared" si="629"/>
        <v>9.6676216473938421</v>
      </c>
      <c r="BN2450" s="63">
        <f t="shared" si="625"/>
        <v>9.9950024885659339</v>
      </c>
      <c r="BO2450" s="63"/>
      <c r="BP2450" s="63"/>
    </row>
    <row r="2451" spans="27:68" x14ac:dyDescent="0.2">
      <c r="AA2451" s="217">
        <f t="shared" si="602"/>
        <v>-8.7334910939675485E-3</v>
      </c>
      <c r="AB2451" s="218">
        <f t="shared" si="603"/>
        <v>8.7334910939675485E-3</v>
      </c>
      <c r="AC2451" s="218">
        <f t="shared" si="604"/>
        <v>0</v>
      </c>
      <c r="AD2451" s="219">
        <f t="shared" si="605"/>
        <v>0</v>
      </c>
      <c r="AH2451" s="15">
        <f t="shared" si="606"/>
        <v>-2.9058447674383151E-2</v>
      </c>
      <c r="AI2451" s="15">
        <f t="shared" si="607"/>
        <v>0.86784475089518831</v>
      </c>
      <c r="AJ2451" s="15">
        <f t="shared" si="608"/>
        <v>-0.34557801426238927</v>
      </c>
      <c r="AK2451" s="15">
        <f t="shared" si="609"/>
        <v>-0.57281307343954613</v>
      </c>
      <c r="AL2451" s="15">
        <f t="shared" si="610"/>
        <v>-1.797541498954438</v>
      </c>
      <c r="AM2451" s="15">
        <f t="shared" si="611"/>
        <v>-1.2569818375265711</v>
      </c>
      <c r="AN2451" s="63">
        <f t="shared" ref="AN2451:AT2460" si="630">$AU2451+$AB$7*SIN(AO2451)</f>
        <v>11.427189962028823</v>
      </c>
      <c r="AO2451" s="63">
        <f t="shared" si="630"/>
        <v>11.427367754312771</v>
      </c>
      <c r="AP2451" s="63">
        <f t="shared" si="630"/>
        <v>11.428089863368749</v>
      </c>
      <c r="AQ2451" s="63">
        <f t="shared" si="630"/>
        <v>11.431011199874796</v>
      </c>
      <c r="AR2451" s="63">
        <f t="shared" si="630"/>
        <v>11.442647265439536</v>
      </c>
      <c r="AS2451" s="63">
        <f t="shared" si="630"/>
        <v>11.486445582434989</v>
      </c>
      <c r="AT2451" s="63">
        <f t="shared" si="630"/>
        <v>11.626608381821566</v>
      </c>
      <c r="AU2451" s="63">
        <f t="shared" si="613"/>
        <v>11.961094544128683</v>
      </c>
      <c r="AV2451" s="217">
        <f t="shared" si="614"/>
        <v>-1.1469132254240177E-2</v>
      </c>
      <c r="AW2451" s="218">
        <f t="shared" si="615"/>
        <v>-9999</v>
      </c>
      <c r="AX2451" s="219">
        <f t="shared" si="616"/>
        <v>0</v>
      </c>
      <c r="AY2451" s="218">
        <f t="shared" si="617"/>
        <v>-9999</v>
      </c>
      <c r="AZ2451" s="63"/>
      <c r="BA2451" s="15">
        <f t="shared" si="618"/>
        <v>-2.7356411602726298E-3</v>
      </c>
      <c r="BB2451" s="15">
        <f t="shared" si="619"/>
        <v>0.4029668420013125</v>
      </c>
      <c r="BC2451" s="15">
        <f t="shared" si="620"/>
        <v>-0.61751157847624083</v>
      </c>
      <c r="BD2451" s="15">
        <f t="shared" si="621"/>
        <v>-0.10652366954492806</v>
      </c>
      <c r="BE2451" s="15">
        <f t="shared" si="622"/>
        <v>-2.965028905258007</v>
      </c>
      <c r="BF2451" s="15">
        <f t="shared" si="623"/>
        <v>-11.297910949131783</v>
      </c>
      <c r="BG2451" s="63">
        <f t="shared" ref="BG2451:BM2460" si="631">$BN2451+$BB$7*SIN(BH2451)</f>
        <v>9.7786993762034928</v>
      </c>
      <c r="BH2451" s="63">
        <f t="shared" si="631"/>
        <v>9.7894726175737006</v>
      </c>
      <c r="BI2451" s="63">
        <f t="shared" si="631"/>
        <v>9.7705253791329838</v>
      </c>
      <c r="BJ2451" s="63">
        <f t="shared" si="631"/>
        <v>9.8039400735741484</v>
      </c>
      <c r="BK2451" s="63">
        <f t="shared" si="631"/>
        <v>9.7452814473518927</v>
      </c>
      <c r="BL2451" s="63">
        <f t="shared" si="631"/>
        <v>9.8491703599934741</v>
      </c>
      <c r="BM2451" s="63">
        <f t="shared" si="631"/>
        <v>9.6676216473938421</v>
      </c>
      <c r="BN2451" s="63">
        <f t="shared" si="625"/>
        <v>9.9950024885659339</v>
      </c>
      <c r="BO2451" s="63"/>
      <c r="BP2451" s="63"/>
    </row>
    <row r="2452" spans="27:68" x14ac:dyDescent="0.2">
      <c r="AA2452" s="217">
        <f t="shared" si="602"/>
        <v>-8.7334910939675485E-3</v>
      </c>
      <c r="AB2452" s="218">
        <f t="shared" si="603"/>
        <v>8.7334910939675485E-3</v>
      </c>
      <c r="AC2452" s="218">
        <f t="shared" si="604"/>
        <v>0</v>
      </c>
      <c r="AD2452" s="219">
        <f t="shared" si="605"/>
        <v>0</v>
      </c>
      <c r="AH2452" s="15">
        <f t="shared" si="606"/>
        <v>-2.9058447674383151E-2</v>
      </c>
      <c r="AI2452" s="15">
        <f t="shared" si="607"/>
        <v>0.86784475089518831</v>
      </c>
      <c r="AJ2452" s="15">
        <f t="shared" si="608"/>
        <v>-0.34557801426238927</v>
      </c>
      <c r="AK2452" s="15">
        <f t="shared" si="609"/>
        <v>-0.57281307343954613</v>
      </c>
      <c r="AL2452" s="15">
        <f t="shared" si="610"/>
        <v>-1.797541498954438</v>
      </c>
      <c r="AM2452" s="15">
        <f t="shared" si="611"/>
        <v>-1.2569818375265711</v>
      </c>
      <c r="AN2452" s="63">
        <f t="shared" si="630"/>
        <v>11.427189962028823</v>
      </c>
      <c r="AO2452" s="63">
        <f t="shared" si="630"/>
        <v>11.427367754312771</v>
      </c>
      <c r="AP2452" s="63">
        <f t="shared" si="630"/>
        <v>11.428089863368749</v>
      </c>
      <c r="AQ2452" s="63">
        <f t="shared" si="630"/>
        <v>11.431011199874796</v>
      </c>
      <c r="AR2452" s="63">
        <f t="shared" si="630"/>
        <v>11.442647265439536</v>
      </c>
      <c r="AS2452" s="63">
        <f t="shared" si="630"/>
        <v>11.486445582434989</v>
      </c>
      <c r="AT2452" s="63">
        <f t="shared" si="630"/>
        <v>11.626608381821566</v>
      </c>
      <c r="AU2452" s="63">
        <f t="shared" si="613"/>
        <v>11.961094544128683</v>
      </c>
      <c r="AV2452" s="217">
        <f t="shared" si="614"/>
        <v>-1.1469132254240177E-2</v>
      </c>
      <c r="AW2452" s="218">
        <f t="shared" si="615"/>
        <v>-9999</v>
      </c>
      <c r="AX2452" s="219">
        <f t="shared" si="616"/>
        <v>0</v>
      </c>
      <c r="AY2452" s="218">
        <f t="shared" si="617"/>
        <v>-9999</v>
      </c>
      <c r="AZ2452" s="63"/>
      <c r="BA2452" s="15">
        <f t="shared" si="618"/>
        <v>-2.7356411602726298E-3</v>
      </c>
      <c r="BB2452" s="15">
        <f t="shared" si="619"/>
        <v>0.4029668420013125</v>
      </c>
      <c r="BC2452" s="15">
        <f t="shared" si="620"/>
        <v>-0.61751157847624083</v>
      </c>
      <c r="BD2452" s="15">
        <f t="shared" si="621"/>
        <v>-0.10652366954492806</v>
      </c>
      <c r="BE2452" s="15">
        <f t="shared" si="622"/>
        <v>-2.965028905258007</v>
      </c>
      <c r="BF2452" s="15">
        <f t="shared" si="623"/>
        <v>-11.297910949131783</v>
      </c>
      <c r="BG2452" s="63">
        <f t="shared" si="631"/>
        <v>9.7786993762034928</v>
      </c>
      <c r="BH2452" s="63">
        <f t="shared" si="631"/>
        <v>9.7894726175737006</v>
      </c>
      <c r="BI2452" s="63">
        <f t="shared" si="631"/>
        <v>9.7705253791329838</v>
      </c>
      <c r="BJ2452" s="63">
        <f t="shared" si="631"/>
        <v>9.8039400735741484</v>
      </c>
      <c r="BK2452" s="63">
        <f t="shared" si="631"/>
        <v>9.7452814473518927</v>
      </c>
      <c r="BL2452" s="63">
        <f t="shared" si="631"/>
        <v>9.8491703599934741</v>
      </c>
      <c r="BM2452" s="63">
        <f t="shared" si="631"/>
        <v>9.6676216473938421</v>
      </c>
      <c r="BN2452" s="63">
        <f t="shared" si="625"/>
        <v>9.9950024885659339</v>
      </c>
      <c r="BO2452" s="63"/>
      <c r="BP2452" s="63"/>
    </row>
    <row r="2453" spans="27:68" x14ac:dyDescent="0.2">
      <c r="AA2453" s="217">
        <f t="shared" si="602"/>
        <v>-8.7334910939675485E-3</v>
      </c>
      <c r="AB2453" s="218">
        <f t="shared" si="603"/>
        <v>8.7334910939675485E-3</v>
      </c>
      <c r="AC2453" s="218">
        <f t="shared" si="604"/>
        <v>0</v>
      </c>
      <c r="AD2453" s="219">
        <f t="shared" si="605"/>
        <v>0</v>
      </c>
      <c r="AH2453" s="15">
        <f t="shared" si="606"/>
        <v>-2.9058447674383151E-2</v>
      </c>
      <c r="AI2453" s="15">
        <f t="shared" si="607"/>
        <v>0.86784475089518831</v>
      </c>
      <c r="AJ2453" s="15">
        <f t="shared" si="608"/>
        <v>-0.34557801426238927</v>
      </c>
      <c r="AK2453" s="15">
        <f t="shared" si="609"/>
        <v>-0.57281307343954613</v>
      </c>
      <c r="AL2453" s="15">
        <f t="shared" si="610"/>
        <v>-1.797541498954438</v>
      </c>
      <c r="AM2453" s="15">
        <f t="shared" si="611"/>
        <v>-1.2569818375265711</v>
      </c>
      <c r="AN2453" s="63">
        <f t="shared" si="630"/>
        <v>11.427189962028823</v>
      </c>
      <c r="AO2453" s="63">
        <f t="shared" si="630"/>
        <v>11.427367754312771</v>
      </c>
      <c r="AP2453" s="63">
        <f t="shared" si="630"/>
        <v>11.428089863368749</v>
      </c>
      <c r="AQ2453" s="63">
        <f t="shared" si="630"/>
        <v>11.431011199874796</v>
      </c>
      <c r="AR2453" s="63">
        <f t="shared" si="630"/>
        <v>11.442647265439536</v>
      </c>
      <c r="AS2453" s="63">
        <f t="shared" si="630"/>
        <v>11.486445582434989</v>
      </c>
      <c r="AT2453" s="63">
        <f t="shared" si="630"/>
        <v>11.626608381821566</v>
      </c>
      <c r="AU2453" s="63">
        <f t="shared" si="613"/>
        <v>11.961094544128683</v>
      </c>
      <c r="AV2453" s="217">
        <f t="shared" si="614"/>
        <v>-1.1469132254240177E-2</v>
      </c>
      <c r="AW2453" s="218">
        <f t="shared" si="615"/>
        <v>-9999</v>
      </c>
      <c r="AX2453" s="219">
        <f t="shared" si="616"/>
        <v>0</v>
      </c>
      <c r="AY2453" s="218">
        <f t="shared" si="617"/>
        <v>-9999</v>
      </c>
      <c r="AZ2453" s="63"/>
      <c r="BA2453" s="15">
        <f t="shared" si="618"/>
        <v>-2.7356411602726298E-3</v>
      </c>
      <c r="BB2453" s="15">
        <f t="shared" si="619"/>
        <v>0.4029668420013125</v>
      </c>
      <c r="BC2453" s="15">
        <f t="shared" si="620"/>
        <v>-0.61751157847624083</v>
      </c>
      <c r="BD2453" s="15">
        <f t="shared" si="621"/>
        <v>-0.10652366954492806</v>
      </c>
      <c r="BE2453" s="15">
        <f t="shared" si="622"/>
        <v>-2.965028905258007</v>
      </c>
      <c r="BF2453" s="15">
        <f t="shared" si="623"/>
        <v>-11.297910949131783</v>
      </c>
      <c r="BG2453" s="63">
        <f t="shared" si="631"/>
        <v>9.7786993762034928</v>
      </c>
      <c r="BH2453" s="63">
        <f t="shared" si="631"/>
        <v>9.7894726175737006</v>
      </c>
      <c r="BI2453" s="63">
        <f t="shared" si="631"/>
        <v>9.7705253791329838</v>
      </c>
      <c r="BJ2453" s="63">
        <f t="shared" si="631"/>
        <v>9.8039400735741484</v>
      </c>
      <c r="BK2453" s="63">
        <f t="shared" si="631"/>
        <v>9.7452814473518927</v>
      </c>
      <c r="BL2453" s="63">
        <f t="shared" si="631"/>
        <v>9.8491703599934741</v>
      </c>
      <c r="BM2453" s="63">
        <f t="shared" si="631"/>
        <v>9.6676216473938421</v>
      </c>
      <c r="BN2453" s="63">
        <f t="shared" si="625"/>
        <v>9.9950024885659339</v>
      </c>
      <c r="BO2453" s="63"/>
      <c r="BP2453" s="63"/>
    </row>
    <row r="2454" spans="27:68" x14ac:dyDescent="0.2">
      <c r="AA2454" s="217">
        <f t="shared" si="602"/>
        <v>-8.7334910939675485E-3</v>
      </c>
      <c r="AB2454" s="218">
        <f t="shared" si="603"/>
        <v>8.7334910939675485E-3</v>
      </c>
      <c r="AC2454" s="218">
        <f t="shared" si="604"/>
        <v>0</v>
      </c>
      <c r="AD2454" s="219">
        <f t="shared" si="605"/>
        <v>0</v>
      </c>
      <c r="AH2454" s="15">
        <f t="shared" si="606"/>
        <v>-2.9058447674383151E-2</v>
      </c>
      <c r="AI2454" s="15">
        <f t="shared" si="607"/>
        <v>0.86784475089518831</v>
      </c>
      <c r="AJ2454" s="15">
        <f t="shared" si="608"/>
        <v>-0.34557801426238927</v>
      </c>
      <c r="AK2454" s="15">
        <f t="shared" si="609"/>
        <v>-0.57281307343954613</v>
      </c>
      <c r="AL2454" s="15">
        <f t="shared" si="610"/>
        <v>-1.797541498954438</v>
      </c>
      <c r="AM2454" s="15">
        <f t="shared" si="611"/>
        <v>-1.2569818375265711</v>
      </c>
      <c r="AN2454" s="63">
        <f t="shared" si="630"/>
        <v>11.427189962028823</v>
      </c>
      <c r="AO2454" s="63">
        <f t="shared" si="630"/>
        <v>11.427367754312771</v>
      </c>
      <c r="AP2454" s="63">
        <f t="shared" si="630"/>
        <v>11.428089863368749</v>
      </c>
      <c r="AQ2454" s="63">
        <f t="shared" si="630"/>
        <v>11.431011199874796</v>
      </c>
      <c r="AR2454" s="63">
        <f t="shared" si="630"/>
        <v>11.442647265439536</v>
      </c>
      <c r="AS2454" s="63">
        <f t="shared" si="630"/>
        <v>11.486445582434989</v>
      </c>
      <c r="AT2454" s="63">
        <f t="shared" si="630"/>
        <v>11.626608381821566</v>
      </c>
      <c r="AU2454" s="63">
        <f t="shared" si="613"/>
        <v>11.961094544128683</v>
      </c>
      <c r="AV2454" s="217">
        <f t="shared" si="614"/>
        <v>-1.1469132254240177E-2</v>
      </c>
      <c r="AW2454" s="218">
        <f t="shared" si="615"/>
        <v>-9999</v>
      </c>
      <c r="AX2454" s="219">
        <f t="shared" si="616"/>
        <v>0</v>
      </c>
      <c r="AY2454" s="218">
        <f t="shared" si="617"/>
        <v>-9999</v>
      </c>
      <c r="AZ2454" s="63"/>
      <c r="BA2454" s="15">
        <f t="shared" si="618"/>
        <v>-2.7356411602726298E-3</v>
      </c>
      <c r="BB2454" s="15">
        <f t="shared" si="619"/>
        <v>0.4029668420013125</v>
      </c>
      <c r="BC2454" s="15">
        <f t="shared" si="620"/>
        <v>-0.61751157847624083</v>
      </c>
      <c r="BD2454" s="15">
        <f t="shared" si="621"/>
        <v>-0.10652366954492806</v>
      </c>
      <c r="BE2454" s="15">
        <f t="shared" si="622"/>
        <v>-2.965028905258007</v>
      </c>
      <c r="BF2454" s="15">
        <f t="shared" si="623"/>
        <v>-11.297910949131783</v>
      </c>
      <c r="BG2454" s="63">
        <f t="shared" si="631"/>
        <v>9.7786993762034928</v>
      </c>
      <c r="BH2454" s="63">
        <f t="shared" si="631"/>
        <v>9.7894726175737006</v>
      </c>
      <c r="BI2454" s="63">
        <f t="shared" si="631"/>
        <v>9.7705253791329838</v>
      </c>
      <c r="BJ2454" s="63">
        <f t="shared" si="631"/>
        <v>9.8039400735741484</v>
      </c>
      <c r="BK2454" s="63">
        <f t="shared" si="631"/>
        <v>9.7452814473518927</v>
      </c>
      <c r="BL2454" s="63">
        <f t="shared" si="631"/>
        <v>9.8491703599934741</v>
      </c>
      <c r="BM2454" s="63">
        <f t="shared" si="631"/>
        <v>9.6676216473938421</v>
      </c>
      <c r="BN2454" s="63">
        <f t="shared" si="625"/>
        <v>9.9950024885659339</v>
      </c>
      <c r="BO2454" s="63"/>
      <c r="BP2454" s="63"/>
    </row>
    <row r="2455" spans="27:68" x14ac:dyDescent="0.2">
      <c r="AA2455" s="217">
        <f t="shared" si="602"/>
        <v>-8.7334910939675485E-3</v>
      </c>
      <c r="AB2455" s="218">
        <f t="shared" si="603"/>
        <v>8.7334910939675485E-3</v>
      </c>
      <c r="AC2455" s="218">
        <f t="shared" si="604"/>
        <v>0</v>
      </c>
      <c r="AD2455" s="219">
        <f t="shared" si="605"/>
        <v>0</v>
      </c>
      <c r="AH2455" s="15">
        <f t="shared" si="606"/>
        <v>-2.9058447674383151E-2</v>
      </c>
      <c r="AI2455" s="15">
        <f t="shared" si="607"/>
        <v>0.86784475089518831</v>
      </c>
      <c r="AJ2455" s="15">
        <f t="shared" si="608"/>
        <v>-0.34557801426238927</v>
      </c>
      <c r="AK2455" s="15">
        <f t="shared" si="609"/>
        <v>-0.57281307343954613</v>
      </c>
      <c r="AL2455" s="15">
        <f t="shared" si="610"/>
        <v>-1.797541498954438</v>
      </c>
      <c r="AM2455" s="15">
        <f t="shared" si="611"/>
        <v>-1.2569818375265711</v>
      </c>
      <c r="AN2455" s="63">
        <f t="shared" si="630"/>
        <v>11.427189962028823</v>
      </c>
      <c r="AO2455" s="63">
        <f t="shared" si="630"/>
        <v>11.427367754312771</v>
      </c>
      <c r="AP2455" s="63">
        <f t="shared" si="630"/>
        <v>11.428089863368749</v>
      </c>
      <c r="AQ2455" s="63">
        <f t="shared" si="630"/>
        <v>11.431011199874796</v>
      </c>
      <c r="AR2455" s="63">
        <f t="shared" si="630"/>
        <v>11.442647265439536</v>
      </c>
      <c r="AS2455" s="63">
        <f t="shared" si="630"/>
        <v>11.486445582434989</v>
      </c>
      <c r="AT2455" s="63">
        <f t="shared" si="630"/>
        <v>11.626608381821566</v>
      </c>
      <c r="AU2455" s="63">
        <f t="shared" si="613"/>
        <v>11.961094544128683</v>
      </c>
      <c r="AV2455" s="217">
        <f t="shared" si="614"/>
        <v>-1.1469132254240177E-2</v>
      </c>
      <c r="AW2455" s="218">
        <f t="shared" si="615"/>
        <v>-9999</v>
      </c>
      <c r="AX2455" s="219">
        <f t="shared" si="616"/>
        <v>0</v>
      </c>
      <c r="AY2455" s="218">
        <f t="shared" si="617"/>
        <v>-9999</v>
      </c>
      <c r="AZ2455" s="63"/>
      <c r="BA2455" s="15">
        <f t="shared" si="618"/>
        <v>-2.7356411602726298E-3</v>
      </c>
      <c r="BB2455" s="15">
        <f t="shared" si="619"/>
        <v>0.4029668420013125</v>
      </c>
      <c r="BC2455" s="15">
        <f t="shared" si="620"/>
        <v>-0.61751157847624083</v>
      </c>
      <c r="BD2455" s="15">
        <f t="shared" si="621"/>
        <v>-0.10652366954492806</v>
      </c>
      <c r="BE2455" s="15">
        <f t="shared" si="622"/>
        <v>-2.965028905258007</v>
      </c>
      <c r="BF2455" s="15">
        <f t="shared" si="623"/>
        <v>-11.297910949131783</v>
      </c>
      <c r="BG2455" s="63">
        <f t="shared" si="631"/>
        <v>9.7786993762034928</v>
      </c>
      <c r="BH2455" s="63">
        <f t="shared" si="631"/>
        <v>9.7894726175737006</v>
      </c>
      <c r="BI2455" s="63">
        <f t="shared" si="631"/>
        <v>9.7705253791329838</v>
      </c>
      <c r="BJ2455" s="63">
        <f t="shared" si="631"/>
        <v>9.8039400735741484</v>
      </c>
      <c r="BK2455" s="63">
        <f t="shared" si="631"/>
        <v>9.7452814473518927</v>
      </c>
      <c r="BL2455" s="63">
        <f t="shared" si="631"/>
        <v>9.8491703599934741</v>
      </c>
      <c r="BM2455" s="63">
        <f t="shared" si="631"/>
        <v>9.6676216473938421</v>
      </c>
      <c r="BN2455" s="63">
        <f t="shared" si="625"/>
        <v>9.9950024885659339</v>
      </c>
      <c r="BO2455" s="63"/>
      <c r="BP2455" s="63"/>
    </row>
    <row r="2456" spans="27:68" x14ac:dyDescent="0.2">
      <c r="AA2456" s="217">
        <f t="shared" si="602"/>
        <v>-8.7334910939675485E-3</v>
      </c>
      <c r="AB2456" s="218">
        <f t="shared" si="603"/>
        <v>8.7334910939675485E-3</v>
      </c>
      <c r="AC2456" s="218">
        <f t="shared" si="604"/>
        <v>0</v>
      </c>
      <c r="AD2456" s="219">
        <f t="shared" si="605"/>
        <v>0</v>
      </c>
      <c r="AH2456" s="15">
        <f t="shared" si="606"/>
        <v>-2.9058447674383151E-2</v>
      </c>
      <c r="AI2456" s="15">
        <f t="shared" si="607"/>
        <v>0.86784475089518831</v>
      </c>
      <c r="AJ2456" s="15">
        <f t="shared" si="608"/>
        <v>-0.34557801426238927</v>
      </c>
      <c r="AK2456" s="15">
        <f t="shared" si="609"/>
        <v>-0.57281307343954613</v>
      </c>
      <c r="AL2456" s="15">
        <f t="shared" si="610"/>
        <v>-1.797541498954438</v>
      </c>
      <c r="AM2456" s="15">
        <f t="shared" si="611"/>
        <v>-1.2569818375265711</v>
      </c>
      <c r="AN2456" s="63">
        <f t="shared" si="630"/>
        <v>11.427189962028823</v>
      </c>
      <c r="AO2456" s="63">
        <f t="shared" si="630"/>
        <v>11.427367754312771</v>
      </c>
      <c r="AP2456" s="63">
        <f t="shared" si="630"/>
        <v>11.428089863368749</v>
      </c>
      <c r="AQ2456" s="63">
        <f t="shared" si="630"/>
        <v>11.431011199874796</v>
      </c>
      <c r="AR2456" s="63">
        <f t="shared" si="630"/>
        <v>11.442647265439536</v>
      </c>
      <c r="AS2456" s="63">
        <f t="shared" si="630"/>
        <v>11.486445582434989</v>
      </c>
      <c r="AT2456" s="63">
        <f t="shared" si="630"/>
        <v>11.626608381821566</v>
      </c>
      <c r="AU2456" s="63">
        <f t="shared" si="613"/>
        <v>11.961094544128683</v>
      </c>
      <c r="AV2456" s="217">
        <f t="shared" si="614"/>
        <v>-1.1469132254240177E-2</v>
      </c>
      <c r="AW2456" s="218">
        <f t="shared" si="615"/>
        <v>-9999</v>
      </c>
      <c r="AX2456" s="219">
        <f t="shared" si="616"/>
        <v>0</v>
      </c>
      <c r="AY2456" s="218">
        <f t="shared" si="617"/>
        <v>-9999</v>
      </c>
      <c r="AZ2456" s="63"/>
      <c r="BA2456" s="15">
        <f t="shared" si="618"/>
        <v>-2.7356411602726298E-3</v>
      </c>
      <c r="BB2456" s="15">
        <f t="shared" si="619"/>
        <v>0.4029668420013125</v>
      </c>
      <c r="BC2456" s="15">
        <f t="shared" si="620"/>
        <v>-0.61751157847624083</v>
      </c>
      <c r="BD2456" s="15">
        <f t="shared" si="621"/>
        <v>-0.10652366954492806</v>
      </c>
      <c r="BE2456" s="15">
        <f t="shared" si="622"/>
        <v>-2.965028905258007</v>
      </c>
      <c r="BF2456" s="15">
        <f t="shared" si="623"/>
        <v>-11.297910949131783</v>
      </c>
      <c r="BG2456" s="63">
        <f t="shared" si="631"/>
        <v>9.7786993762034928</v>
      </c>
      <c r="BH2456" s="63">
        <f t="shared" si="631"/>
        <v>9.7894726175737006</v>
      </c>
      <c r="BI2456" s="63">
        <f t="shared" si="631"/>
        <v>9.7705253791329838</v>
      </c>
      <c r="BJ2456" s="63">
        <f t="shared" si="631"/>
        <v>9.8039400735741484</v>
      </c>
      <c r="BK2456" s="63">
        <f t="shared" si="631"/>
        <v>9.7452814473518927</v>
      </c>
      <c r="BL2456" s="63">
        <f t="shared" si="631"/>
        <v>9.8491703599934741</v>
      </c>
      <c r="BM2456" s="63">
        <f t="shared" si="631"/>
        <v>9.6676216473938421</v>
      </c>
      <c r="BN2456" s="63">
        <f t="shared" si="625"/>
        <v>9.9950024885659339</v>
      </c>
      <c r="BO2456" s="63"/>
      <c r="BP2456" s="63"/>
    </row>
    <row r="2457" spans="27:68" x14ac:dyDescent="0.2">
      <c r="AA2457" s="217">
        <f t="shared" si="602"/>
        <v>-8.7334910939675485E-3</v>
      </c>
      <c r="AB2457" s="218">
        <f t="shared" si="603"/>
        <v>8.7334910939675485E-3</v>
      </c>
      <c r="AC2457" s="218">
        <f t="shared" si="604"/>
        <v>0</v>
      </c>
      <c r="AD2457" s="219">
        <f t="shared" si="605"/>
        <v>0</v>
      </c>
      <c r="AH2457" s="15">
        <f t="shared" si="606"/>
        <v>-2.9058447674383151E-2</v>
      </c>
      <c r="AI2457" s="15">
        <f t="shared" si="607"/>
        <v>0.86784475089518831</v>
      </c>
      <c r="AJ2457" s="15">
        <f t="shared" si="608"/>
        <v>-0.34557801426238927</v>
      </c>
      <c r="AK2457" s="15">
        <f t="shared" si="609"/>
        <v>-0.57281307343954613</v>
      </c>
      <c r="AL2457" s="15">
        <f t="shared" si="610"/>
        <v>-1.797541498954438</v>
      </c>
      <c r="AM2457" s="15">
        <f t="shared" si="611"/>
        <v>-1.2569818375265711</v>
      </c>
      <c r="AN2457" s="63">
        <f t="shared" si="630"/>
        <v>11.427189962028823</v>
      </c>
      <c r="AO2457" s="63">
        <f t="shared" si="630"/>
        <v>11.427367754312771</v>
      </c>
      <c r="AP2457" s="63">
        <f t="shared" si="630"/>
        <v>11.428089863368749</v>
      </c>
      <c r="AQ2457" s="63">
        <f t="shared" si="630"/>
        <v>11.431011199874796</v>
      </c>
      <c r="AR2457" s="63">
        <f t="shared" si="630"/>
        <v>11.442647265439536</v>
      </c>
      <c r="AS2457" s="63">
        <f t="shared" si="630"/>
        <v>11.486445582434989</v>
      </c>
      <c r="AT2457" s="63">
        <f t="shared" si="630"/>
        <v>11.626608381821566</v>
      </c>
      <c r="AU2457" s="63">
        <f t="shared" si="613"/>
        <v>11.961094544128683</v>
      </c>
      <c r="AV2457" s="217">
        <f t="shared" si="614"/>
        <v>-1.1469132254240177E-2</v>
      </c>
      <c r="AW2457" s="218">
        <f t="shared" si="615"/>
        <v>-9999</v>
      </c>
      <c r="AX2457" s="219">
        <f t="shared" si="616"/>
        <v>0</v>
      </c>
      <c r="AY2457" s="218">
        <f t="shared" si="617"/>
        <v>-9999</v>
      </c>
      <c r="AZ2457" s="63"/>
      <c r="BA2457" s="15">
        <f t="shared" si="618"/>
        <v>-2.7356411602726298E-3</v>
      </c>
      <c r="BB2457" s="15">
        <f t="shared" si="619"/>
        <v>0.4029668420013125</v>
      </c>
      <c r="BC2457" s="15">
        <f t="shared" si="620"/>
        <v>-0.61751157847624083</v>
      </c>
      <c r="BD2457" s="15">
        <f t="shared" si="621"/>
        <v>-0.10652366954492806</v>
      </c>
      <c r="BE2457" s="15">
        <f t="shared" si="622"/>
        <v>-2.965028905258007</v>
      </c>
      <c r="BF2457" s="15">
        <f t="shared" si="623"/>
        <v>-11.297910949131783</v>
      </c>
      <c r="BG2457" s="63">
        <f t="shared" si="631"/>
        <v>9.7786993762034928</v>
      </c>
      <c r="BH2457" s="63">
        <f t="shared" si="631"/>
        <v>9.7894726175737006</v>
      </c>
      <c r="BI2457" s="63">
        <f t="shared" si="631"/>
        <v>9.7705253791329838</v>
      </c>
      <c r="BJ2457" s="63">
        <f t="shared" si="631"/>
        <v>9.8039400735741484</v>
      </c>
      <c r="BK2457" s="63">
        <f t="shared" si="631"/>
        <v>9.7452814473518927</v>
      </c>
      <c r="BL2457" s="63">
        <f t="shared" si="631"/>
        <v>9.8491703599934741</v>
      </c>
      <c r="BM2457" s="63">
        <f t="shared" si="631"/>
        <v>9.6676216473938421</v>
      </c>
      <c r="BN2457" s="63">
        <f t="shared" si="625"/>
        <v>9.9950024885659339</v>
      </c>
      <c r="BO2457" s="63"/>
      <c r="BP2457" s="63"/>
    </row>
    <row r="2458" spans="27:68" x14ac:dyDescent="0.2">
      <c r="AA2458" s="217">
        <f t="shared" si="602"/>
        <v>-8.7334910939675485E-3</v>
      </c>
      <c r="AB2458" s="218">
        <f t="shared" si="603"/>
        <v>8.7334910939675485E-3</v>
      </c>
      <c r="AC2458" s="218">
        <f t="shared" si="604"/>
        <v>0</v>
      </c>
      <c r="AD2458" s="219">
        <f t="shared" si="605"/>
        <v>0</v>
      </c>
      <c r="AH2458" s="15">
        <f t="shared" si="606"/>
        <v>-2.9058447674383151E-2</v>
      </c>
      <c r="AI2458" s="15">
        <f t="shared" si="607"/>
        <v>0.86784475089518831</v>
      </c>
      <c r="AJ2458" s="15">
        <f t="shared" si="608"/>
        <v>-0.34557801426238927</v>
      </c>
      <c r="AK2458" s="15">
        <f t="shared" si="609"/>
        <v>-0.57281307343954613</v>
      </c>
      <c r="AL2458" s="15">
        <f t="shared" si="610"/>
        <v>-1.797541498954438</v>
      </c>
      <c r="AM2458" s="15">
        <f t="shared" si="611"/>
        <v>-1.2569818375265711</v>
      </c>
      <c r="AN2458" s="63">
        <f t="shared" si="630"/>
        <v>11.427189962028823</v>
      </c>
      <c r="AO2458" s="63">
        <f t="shared" si="630"/>
        <v>11.427367754312771</v>
      </c>
      <c r="AP2458" s="63">
        <f t="shared" si="630"/>
        <v>11.428089863368749</v>
      </c>
      <c r="AQ2458" s="63">
        <f t="shared" si="630"/>
        <v>11.431011199874796</v>
      </c>
      <c r="AR2458" s="63">
        <f t="shared" si="630"/>
        <v>11.442647265439536</v>
      </c>
      <c r="AS2458" s="63">
        <f t="shared" si="630"/>
        <v>11.486445582434989</v>
      </c>
      <c r="AT2458" s="63">
        <f t="shared" si="630"/>
        <v>11.626608381821566</v>
      </c>
      <c r="AU2458" s="63">
        <f t="shared" si="613"/>
        <v>11.961094544128683</v>
      </c>
      <c r="AV2458" s="217">
        <f t="shared" si="614"/>
        <v>-1.1469132254240177E-2</v>
      </c>
      <c r="AW2458" s="218">
        <f t="shared" si="615"/>
        <v>-9999</v>
      </c>
      <c r="AX2458" s="219">
        <f t="shared" si="616"/>
        <v>0</v>
      </c>
      <c r="AY2458" s="218">
        <f t="shared" si="617"/>
        <v>-9999</v>
      </c>
      <c r="AZ2458" s="63"/>
      <c r="BA2458" s="15">
        <f t="shared" si="618"/>
        <v>-2.7356411602726298E-3</v>
      </c>
      <c r="BB2458" s="15">
        <f t="shared" si="619"/>
        <v>0.4029668420013125</v>
      </c>
      <c r="BC2458" s="15">
        <f t="shared" si="620"/>
        <v>-0.61751157847624083</v>
      </c>
      <c r="BD2458" s="15">
        <f t="shared" si="621"/>
        <v>-0.10652366954492806</v>
      </c>
      <c r="BE2458" s="15">
        <f t="shared" si="622"/>
        <v>-2.965028905258007</v>
      </c>
      <c r="BF2458" s="15">
        <f t="shared" si="623"/>
        <v>-11.297910949131783</v>
      </c>
      <c r="BG2458" s="63">
        <f t="shared" si="631"/>
        <v>9.7786993762034928</v>
      </c>
      <c r="BH2458" s="63">
        <f t="shared" si="631"/>
        <v>9.7894726175737006</v>
      </c>
      <c r="BI2458" s="63">
        <f t="shared" si="631"/>
        <v>9.7705253791329838</v>
      </c>
      <c r="BJ2458" s="63">
        <f t="shared" si="631"/>
        <v>9.8039400735741484</v>
      </c>
      <c r="BK2458" s="63">
        <f t="shared" si="631"/>
        <v>9.7452814473518927</v>
      </c>
      <c r="BL2458" s="63">
        <f t="shared" si="631"/>
        <v>9.8491703599934741</v>
      </c>
      <c r="BM2458" s="63">
        <f t="shared" si="631"/>
        <v>9.6676216473938421</v>
      </c>
      <c r="BN2458" s="63">
        <f t="shared" si="625"/>
        <v>9.9950024885659339</v>
      </c>
      <c r="BO2458" s="63"/>
      <c r="BP2458" s="63"/>
    </row>
    <row r="2459" spans="27:68" x14ac:dyDescent="0.2">
      <c r="AA2459" s="217">
        <f t="shared" si="602"/>
        <v>-8.7334910939675485E-3</v>
      </c>
      <c r="AB2459" s="218">
        <f t="shared" si="603"/>
        <v>8.7334910939675485E-3</v>
      </c>
      <c r="AC2459" s="218">
        <f t="shared" si="604"/>
        <v>0</v>
      </c>
      <c r="AD2459" s="219">
        <f t="shared" si="605"/>
        <v>0</v>
      </c>
      <c r="AH2459" s="15">
        <f t="shared" si="606"/>
        <v>-2.9058447674383151E-2</v>
      </c>
      <c r="AI2459" s="15">
        <f t="shared" si="607"/>
        <v>0.86784475089518831</v>
      </c>
      <c r="AJ2459" s="15">
        <f t="shared" si="608"/>
        <v>-0.34557801426238927</v>
      </c>
      <c r="AK2459" s="15">
        <f t="shared" si="609"/>
        <v>-0.57281307343954613</v>
      </c>
      <c r="AL2459" s="15">
        <f t="shared" si="610"/>
        <v>-1.797541498954438</v>
      </c>
      <c r="AM2459" s="15">
        <f t="shared" si="611"/>
        <v>-1.2569818375265711</v>
      </c>
      <c r="AN2459" s="63">
        <f t="shared" si="630"/>
        <v>11.427189962028823</v>
      </c>
      <c r="AO2459" s="63">
        <f t="shared" si="630"/>
        <v>11.427367754312771</v>
      </c>
      <c r="AP2459" s="63">
        <f t="shared" si="630"/>
        <v>11.428089863368749</v>
      </c>
      <c r="AQ2459" s="63">
        <f t="shared" si="630"/>
        <v>11.431011199874796</v>
      </c>
      <c r="AR2459" s="63">
        <f t="shared" si="630"/>
        <v>11.442647265439536</v>
      </c>
      <c r="AS2459" s="63">
        <f t="shared" si="630"/>
        <v>11.486445582434989</v>
      </c>
      <c r="AT2459" s="63">
        <f t="shared" si="630"/>
        <v>11.626608381821566</v>
      </c>
      <c r="AU2459" s="63">
        <f t="shared" si="613"/>
        <v>11.961094544128683</v>
      </c>
      <c r="AV2459" s="217">
        <f t="shared" si="614"/>
        <v>-1.1469132254240177E-2</v>
      </c>
      <c r="AW2459" s="218">
        <f t="shared" si="615"/>
        <v>-9999</v>
      </c>
      <c r="AX2459" s="219">
        <f t="shared" si="616"/>
        <v>0</v>
      </c>
      <c r="AY2459" s="218">
        <f t="shared" si="617"/>
        <v>-9999</v>
      </c>
      <c r="AZ2459" s="63"/>
      <c r="BA2459" s="15">
        <f t="shared" si="618"/>
        <v>-2.7356411602726298E-3</v>
      </c>
      <c r="BB2459" s="15">
        <f t="shared" si="619"/>
        <v>0.4029668420013125</v>
      </c>
      <c r="BC2459" s="15">
        <f t="shared" si="620"/>
        <v>-0.61751157847624083</v>
      </c>
      <c r="BD2459" s="15">
        <f t="shared" si="621"/>
        <v>-0.10652366954492806</v>
      </c>
      <c r="BE2459" s="15">
        <f t="shared" si="622"/>
        <v>-2.965028905258007</v>
      </c>
      <c r="BF2459" s="15">
        <f t="shared" si="623"/>
        <v>-11.297910949131783</v>
      </c>
      <c r="BG2459" s="63">
        <f t="shared" si="631"/>
        <v>9.7786993762034928</v>
      </c>
      <c r="BH2459" s="63">
        <f t="shared" si="631"/>
        <v>9.7894726175737006</v>
      </c>
      <c r="BI2459" s="63">
        <f t="shared" si="631"/>
        <v>9.7705253791329838</v>
      </c>
      <c r="BJ2459" s="63">
        <f t="shared" si="631"/>
        <v>9.8039400735741484</v>
      </c>
      <c r="BK2459" s="63">
        <f t="shared" si="631"/>
        <v>9.7452814473518927</v>
      </c>
      <c r="BL2459" s="63">
        <f t="shared" si="631"/>
        <v>9.8491703599934741</v>
      </c>
      <c r="BM2459" s="63">
        <f t="shared" si="631"/>
        <v>9.6676216473938421</v>
      </c>
      <c r="BN2459" s="63">
        <f t="shared" si="625"/>
        <v>9.9950024885659339</v>
      </c>
      <c r="BO2459" s="63"/>
      <c r="BP2459" s="63"/>
    </row>
    <row r="2460" spans="27:68" x14ac:dyDescent="0.2">
      <c r="AA2460" s="217">
        <f t="shared" si="602"/>
        <v>-8.7334910939675485E-3</v>
      </c>
      <c r="AB2460" s="218">
        <f t="shared" si="603"/>
        <v>8.7334910939675485E-3</v>
      </c>
      <c r="AC2460" s="218">
        <f t="shared" si="604"/>
        <v>0</v>
      </c>
      <c r="AD2460" s="219">
        <f t="shared" si="605"/>
        <v>0</v>
      </c>
      <c r="AH2460" s="15">
        <f t="shared" si="606"/>
        <v>-2.9058447674383151E-2</v>
      </c>
      <c r="AI2460" s="15">
        <f t="shared" si="607"/>
        <v>0.86784475089518831</v>
      </c>
      <c r="AJ2460" s="15">
        <f t="shared" si="608"/>
        <v>-0.34557801426238927</v>
      </c>
      <c r="AK2460" s="15">
        <f t="shared" si="609"/>
        <v>-0.57281307343954613</v>
      </c>
      <c r="AL2460" s="15">
        <f t="shared" si="610"/>
        <v>-1.797541498954438</v>
      </c>
      <c r="AM2460" s="15">
        <f t="shared" si="611"/>
        <v>-1.2569818375265711</v>
      </c>
      <c r="AN2460" s="63">
        <f t="shared" si="630"/>
        <v>11.427189962028823</v>
      </c>
      <c r="AO2460" s="63">
        <f t="shared" si="630"/>
        <v>11.427367754312771</v>
      </c>
      <c r="AP2460" s="63">
        <f t="shared" si="630"/>
        <v>11.428089863368749</v>
      </c>
      <c r="AQ2460" s="63">
        <f t="shared" si="630"/>
        <v>11.431011199874796</v>
      </c>
      <c r="AR2460" s="63">
        <f t="shared" si="630"/>
        <v>11.442647265439536</v>
      </c>
      <c r="AS2460" s="63">
        <f t="shared" si="630"/>
        <v>11.486445582434989</v>
      </c>
      <c r="AT2460" s="63">
        <f t="shared" si="630"/>
        <v>11.626608381821566</v>
      </c>
      <c r="AU2460" s="63">
        <f t="shared" si="613"/>
        <v>11.961094544128683</v>
      </c>
      <c r="AV2460" s="217">
        <f t="shared" si="614"/>
        <v>-1.1469132254240177E-2</v>
      </c>
      <c r="AW2460" s="218">
        <f t="shared" si="615"/>
        <v>-9999</v>
      </c>
      <c r="AX2460" s="219">
        <f t="shared" si="616"/>
        <v>0</v>
      </c>
      <c r="AY2460" s="218">
        <f t="shared" si="617"/>
        <v>-9999</v>
      </c>
      <c r="AZ2460" s="63"/>
      <c r="BA2460" s="15">
        <f t="shared" si="618"/>
        <v>-2.7356411602726298E-3</v>
      </c>
      <c r="BB2460" s="15">
        <f t="shared" si="619"/>
        <v>0.4029668420013125</v>
      </c>
      <c r="BC2460" s="15">
        <f t="shared" si="620"/>
        <v>-0.61751157847624083</v>
      </c>
      <c r="BD2460" s="15">
        <f t="shared" si="621"/>
        <v>-0.10652366954492806</v>
      </c>
      <c r="BE2460" s="15">
        <f t="shared" si="622"/>
        <v>-2.965028905258007</v>
      </c>
      <c r="BF2460" s="15">
        <f t="shared" si="623"/>
        <v>-11.297910949131783</v>
      </c>
      <c r="BG2460" s="63">
        <f t="shared" si="631"/>
        <v>9.7786993762034928</v>
      </c>
      <c r="BH2460" s="63">
        <f t="shared" si="631"/>
        <v>9.7894726175737006</v>
      </c>
      <c r="BI2460" s="63">
        <f t="shared" si="631"/>
        <v>9.7705253791329838</v>
      </c>
      <c r="BJ2460" s="63">
        <f t="shared" si="631"/>
        <v>9.8039400735741484</v>
      </c>
      <c r="BK2460" s="63">
        <f t="shared" si="631"/>
        <v>9.7452814473518927</v>
      </c>
      <c r="BL2460" s="63">
        <f t="shared" si="631"/>
        <v>9.8491703599934741</v>
      </c>
      <c r="BM2460" s="63">
        <f t="shared" si="631"/>
        <v>9.6676216473938421</v>
      </c>
      <c r="BN2460" s="63">
        <f t="shared" si="625"/>
        <v>9.9950024885659339</v>
      </c>
      <c r="BO2460" s="63"/>
      <c r="BP2460" s="63"/>
    </row>
    <row r="2461" spans="27:68" x14ac:dyDescent="0.2">
      <c r="AA2461" s="217">
        <f t="shared" si="602"/>
        <v>-8.7334910939675485E-3</v>
      </c>
      <c r="AB2461" s="218">
        <f t="shared" si="603"/>
        <v>8.7334910939675485E-3</v>
      </c>
      <c r="AC2461" s="218">
        <f t="shared" si="604"/>
        <v>0</v>
      </c>
      <c r="AD2461" s="219">
        <f t="shared" si="605"/>
        <v>0</v>
      </c>
      <c r="AH2461" s="15">
        <f t="shared" si="606"/>
        <v>-2.9058447674383151E-2</v>
      </c>
      <c r="AI2461" s="15">
        <f t="shared" si="607"/>
        <v>0.86784475089518831</v>
      </c>
      <c r="AJ2461" s="15">
        <f t="shared" si="608"/>
        <v>-0.34557801426238927</v>
      </c>
      <c r="AK2461" s="15">
        <f t="shared" si="609"/>
        <v>-0.57281307343954613</v>
      </c>
      <c r="AL2461" s="15">
        <f t="shared" si="610"/>
        <v>-1.797541498954438</v>
      </c>
      <c r="AM2461" s="15">
        <f t="shared" si="611"/>
        <v>-1.2569818375265711</v>
      </c>
      <c r="AN2461" s="63">
        <f t="shared" ref="AN2461:AT2470" si="632">$AU2461+$AB$7*SIN(AO2461)</f>
        <v>11.427189962028823</v>
      </c>
      <c r="AO2461" s="63">
        <f t="shared" si="632"/>
        <v>11.427367754312771</v>
      </c>
      <c r="AP2461" s="63">
        <f t="shared" si="632"/>
        <v>11.428089863368749</v>
      </c>
      <c r="AQ2461" s="63">
        <f t="shared" si="632"/>
        <v>11.431011199874796</v>
      </c>
      <c r="AR2461" s="63">
        <f t="shared" si="632"/>
        <v>11.442647265439536</v>
      </c>
      <c r="AS2461" s="63">
        <f t="shared" si="632"/>
        <v>11.486445582434989</v>
      </c>
      <c r="AT2461" s="63">
        <f t="shared" si="632"/>
        <v>11.626608381821566</v>
      </c>
      <c r="AU2461" s="63">
        <f t="shared" si="613"/>
        <v>11.961094544128683</v>
      </c>
      <c r="AV2461" s="217">
        <f t="shared" si="614"/>
        <v>-1.1469132254240177E-2</v>
      </c>
      <c r="AW2461" s="218">
        <f t="shared" si="615"/>
        <v>-9999</v>
      </c>
      <c r="AX2461" s="219">
        <f t="shared" si="616"/>
        <v>0</v>
      </c>
      <c r="AY2461" s="218">
        <f t="shared" si="617"/>
        <v>-9999</v>
      </c>
      <c r="AZ2461" s="63"/>
      <c r="BA2461" s="15">
        <f t="shared" si="618"/>
        <v>-2.7356411602726298E-3</v>
      </c>
      <c r="BB2461" s="15">
        <f t="shared" si="619"/>
        <v>0.4029668420013125</v>
      </c>
      <c r="BC2461" s="15">
        <f t="shared" si="620"/>
        <v>-0.61751157847624083</v>
      </c>
      <c r="BD2461" s="15">
        <f t="shared" si="621"/>
        <v>-0.10652366954492806</v>
      </c>
      <c r="BE2461" s="15">
        <f t="shared" si="622"/>
        <v>-2.965028905258007</v>
      </c>
      <c r="BF2461" s="15">
        <f t="shared" si="623"/>
        <v>-11.297910949131783</v>
      </c>
      <c r="BG2461" s="63">
        <f t="shared" ref="BG2461:BM2470" si="633">$BN2461+$BB$7*SIN(BH2461)</f>
        <v>9.7786993762034928</v>
      </c>
      <c r="BH2461" s="63">
        <f t="shared" si="633"/>
        <v>9.7894726175737006</v>
      </c>
      <c r="BI2461" s="63">
        <f t="shared" si="633"/>
        <v>9.7705253791329838</v>
      </c>
      <c r="BJ2461" s="63">
        <f t="shared" si="633"/>
        <v>9.8039400735741484</v>
      </c>
      <c r="BK2461" s="63">
        <f t="shared" si="633"/>
        <v>9.7452814473518927</v>
      </c>
      <c r="BL2461" s="63">
        <f t="shared" si="633"/>
        <v>9.8491703599934741</v>
      </c>
      <c r="BM2461" s="63">
        <f t="shared" si="633"/>
        <v>9.6676216473938421</v>
      </c>
      <c r="BN2461" s="63">
        <f t="shared" si="625"/>
        <v>9.9950024885659339</v>
      </c>
      <c r="BO2461" s="63"/>
      <c r="BP2461" s="63"/>
    </row>
    <row r="2462" spans="27:68" x14ac:dyDescent="0.2">
      <c r="AA2462" s="217">
        <f t="shared" si="602"/>
        <v>-8.7334910939675485E-3</v>
      </c>
      <c r="AB2462" s="218">
        <f t="shared" si="603"/>
        <v>8.7334910939675485E-3</v>
      </c>
      <c r="AC2462" s="218">
        <f t="shared" si="604"/>
        <v>0</v>
      </c>
      <c r="AD2462" s="219">
        <f t="shared" si="605"/>
        <v>0</v>
      </c>
      <c r="AH2462" s="15">
        <f t="shared" si="606"/>
        <v>-2.9058447674383151E-2</v>
      </c>
      <c r="AI2462" s="15">
        <f t="shared" si="607"/>
        <v>0.86784475089518831</v>
      </c>
      <c r="AJ2462" s="15">
        <f t="shared" si="608"/>
        <v>-0.34557801426238927</v>
      </c>
      <c r="AK2462" s="15">
        <f t="shared" si="609"/>
        <v>-0.57281307343954613</v>
      </c>
      <c r="AL2462" s="15">
        <f t="shared" si="610"/>
        <v>-1.797541498954438</v>
      </c>
      <c r="AM2462" s="15">
        <f t="shared" si="611"/>
        <v>-1.2569818375265711</v>
      </c>
      <c r="AN2462" s="63">
        <f t="shared" si="632"/>
        <v>11.427189962028823</v>
      </c>
      <c r="AO2462" s="63">
        <f t="shared" si="632"/>
        <v>11.427367754312771</v>
      </c>
      <c r="AP2462" s="63">
        <f t="shared" si="632"/>
        <v>11.428089863368749</v>
      </c>
      <c r="AQ2462" s="63">
        <f t="shared" si="632"/>
        <v>11.431011199874796</v>
      </c>
      <c r="AR2462" s="63">
        <f t="shared" si="632"/>
        <v>11.442647265439536</v>
      </c>
      <c r="AS2462" s="63">
        <f t="shared" si="632"/>
        <v>11.486445582434989</v>
      </c>
      <c r="AT2462" s="63">
        <f t="shared" si="632"/>
        <v>11.626608381821566</v>
      </c>
      <c r="AU2462" s="63">
        <f t="shared" si="613"/>
        <v>11.961094544128683</v>
      </c>
      <c r="AV2462" s="217">
        <f t="shared" si="614"/>
        <v>-1.1469132254240177E-2</v>
      </c>
      <c r="AW2462" s="218">
        <f t="shared" si="615"/>
        <v>-9999</v>
      </c>
      <c r="AX2462" s="219">
        <f t="shared" si="616"/>
        <v>0</v>
      </c>
      <c r="AY2462" s="218">
        <f t="shared" si="617"/>
        <v>-9999</v>
      </c>
      <c r="AZ2462" s="63"/>
      <c r="BA2462" s="15">
        <f t="shared" si="618"/>
        <v>-2.7356411602726298E-3</v>
      </c>
      <c r="BB2462" s="15">
        <f t="shared" si="619"/>
        <v>0.4029668420013125</v>
      </c>
      <c r="BC2462" s="15">
        <f t="shared" si="620"/>
        <v>-0.61751157847624083</v>
      </c>
      <c r="BD2462" s="15">
        <f t="shared" si="621"/>
        <v>-0.10652366954492806</v>
      </c>
      <c r="BE2462" s="15">
        <f t="shared" si="622"/>
        <v>-2.965028905258007</v>
      </c>
      <c r="BF2462" s="15">
        <f t="shared" si="623"/>
        <v>-11.297910949131783</v>
      </c>
      <c r="BG2462" s="63">
        <f t="shared" si="633"/>
        <v>9.7786993762034928</v>
      </c>
      <c r="BH2462" s="63">
        <f t="shared" si="633"/>
        <v>9.7894726175737006</v>
      </c>
      <c r="BI2462" s="63">
        <f t="shared" si="633"/>
        <v>9.7705253791329838</v>
      </c>
      <c r="BJ2462" s="63">
        <f t="shared" si="633"/>
        <v>9.8039400735741484</v>
      </c>
      <c r="BK2462" s="63">
        <f t="shared" si="633"/>
        <v>9.7452814473518927</v>
      </c>
      <c r="BL2462" s="63">
        <f t="shared" si="633"/>
        <v>9.8491703599934741</v>
      </c>
      <c r="BM2462" s="63">
        <f t="shared" si="633"/>
        <v>9.6676216473938421</v>
      </c>
      <c r="BN2462" s="63">
        <f t="shared" si="625"/>
        <v>9.9950024885659339</v>
      </c>
      <c r="BO2462" s="63"/>
      <c r="BP2462" s="63"/>
    </row>
    <row r="2463" spans="27:68" x14ac:dyDescent="0.2">
      <c r="AA2463" s="217">
        <f t="shared" si="602"/>
        <v>-8.7334910939675485E-3</v>
      </c>
      <c r="AB2463" s="218">
        <f t="shared" si="603"/>
        <v>8.7334910939675485E-3</v>
      </c>
      <c r="AC2463" s="218">
        <f t="shared" si="604"/>
        <v>0</v>
      </c>
      <c r="AD2463" s="219">
        <f t="shared" si="605"/>
        <v>0</v>
      </c>
      <c r="AH2463" s="15">
        <f t="shared" si="606"/>
        <v>-2.9058447674383151E-2</v>
      </c>
      <c r="AI2463" s="15">
        <f t="shared" si="607"/>
        <v>0.86784475089518831</v>
      </c>
      <c r="AJ2463" s="15">
        <f t="shared" si="608"/>
        <v>-0.34557801426238927</v>
      </c>
      <c r="AK2463" s="15">
        <f t="shared" si="609"/>
        <v>-0.57281307343954613</v>
      </c>
      <c r="AL2463" s="15">
        <f t="shared" si="610"/>
        <v>-1.797541498954438</v>
      </c>
      <c r="AM2463" s="15">
        <f t="shared" si="611"/>
        <v>-1.2569818375265711</v>
      </c>
      <c r="AN2463" s="63">
        <f t="shared" si="632"/>
        <v>11.427189962028823</v>
      </c>
      <c r="AO2463" s="63">
        <f t="shared" si="632"/>
        <v>11.427367754312771</v>
      </c>
      <c r="AP2463" s="63">
        <f t="shared" si="632"/>
        <v>11.428089863368749</v>
      </c>
      <c r="AQ2463" s="63">
        <f t="shared" si="632"/>
        <v>11.431011199874796</v>
      </c>
      <c r="AR2463" s="63">
        <f t="shared" si="632"/>
        <v>11.442647265439536</v>
      </c>
      <c r="AS2463" s="63">
        <f t="shared" si="632"/>
        <v>11.486445582434989</v>
      </c>
      <c r="AT2463" s="63">
        <f t="shared" si="632"/>
        <v>11.626608381821566</v>
      </c>
      <c r="AU2463" s="63">
        <f t="shared" si="613"/>
        <v>11.961094544128683</v>
      </c>
      <c r="AV2463" s="217">
        <f t="shared" si="614"/>
        <v>-1.1469132254240177E-2</v>
      </c>
      <c r="AW2463" s="218">
        <f t="shared" si="615"/>
        <v>-9999</v>
      </c>
      <c r="AX2463" s="219">
        <f t="shared" si="616"/>
        <v>0</v>
      </c>
      <c r="AY2463" s="218">
        <f t="shared" si="617"/>
        <v>-9999</v>
      </c>
      <c r="AZ2463" s="63"/>
      <c r="BA2463" s="15">
        <f t="shared" si="618"/>
        <v>-2.7356411602726298E-3</v>
      </c>
      <c r="BB2463" s="15">
        <f t="shared" si="619"/>
        <v>0.4029668420013125</v>
      </c>
      <c r="BC2463" s="15">
        <f t="shared" si="620"/>
        <v>-0.61751157847624083</v>
      </c>
      <c r="BD2463" s="15">
        <f t="shared" si="621"/>
        <v>-0.10652366954492806</v>
      </c>
      <c r="BE2463" s="15">
        <f t="shared" si="622"/>
        <v>-2.965028905258007</v>
      </c>
      <c r="BF2463" s="15">
        <f t="shared" si="623"/>
        <v>-11.297910949131783</v>
      </c>
      <c r="BG2463" s="63">
        <f t="shared" si="633"/>
        <v>9.7786993762034928</v>
      </c>
      <c r="BH2463" s="63">
        <f t="shared" si="633"/>
        <v>9.7894726175737006</v>
      </c>
      <c r="BI2463" s="63">
        <f t="shared" si="633"/>
        <v>9.7705253791329838</v>
      </c>
      <c r="BJ2463" s="63">
        <f t="shared" si="633"/>
        <v>9.8039400735741484</v>
      </c>
      <c r="BK2463" s="63">
        <f t="shared" si="633"/>
        <v>9.7452814473518927</v>
      </c>
      <c r="BL2463" s="63">
        <f t="shared" si="633"/>
        <v>9.8491703599934741</v>
      </c>
      <c r="BM2463" s="63">
        <f t="shared" si="633"/>
        <v>9.6676216473938421</v>
      </c>
      <c r="BN2463" s="63">
        <f t="shared" si="625"/>
        <v>9.9950024885659339</v>
      </c>
      <c r="BO2463" s="63"/>
      <c r="BP2463" s="63"/>
    </row>
    <row r="2464" spans="27:68" x14ac:dyDescent="0.2">
      <c r="AA2464" s="217">
        <f t="shared" si="602"/>
        <v>-8.7334910939675485E-3</v>
      </c>
      <c r="AB2464" s="218">
        <f t="shared" si="603"/>
        <v>8.7334910939675485E-3</v>
      </c>
      <c r="AC2464" s="218">
        <f t="shared" si="604"/>
        <v>0</v>
      </c>
      <c r="AD2464" s="219">
        <f t="shared" si="605"/>
        <v>0</v>
      </c>
      <c r="AH2464" s="15">
        <f t="shared" si="606"/>
        <v>-2.9058447674383151E-2</v>
      </c>
      <c r="AI2464" s="15">
        <f t="shared" si="607"/>
        <v>0.86784475089518831</v>
      </c>
      <c r="AJ2464" s="15">
        <f t="shared" si="608"/>
        <v>-0.34557801426238927</v>
      </c>
      <c r="AK2464" s="15">
        <f t="shared" si="609"/>
        <v>-0.57281307343954613</v>
      </c>
      <c r="AL2464" s="15">
        <f t="shared" si="610"/>
        <v>-1.797541498954438</v>
      </c>
      <c r="AM2464" s="15">
        <f t="shared" si="611"/>
        <v>-1.2569818375265711</v>
      </c>
      <c r="AN2464" s="63">
        <f t="shared" si="632"/>
        <v>11.427189962028823</v>
      </c>
      <c r="AO2464" s="63">
        <f t="shared" si="632"/>
        <v>11.427367754312771</v>
      </c>
      <c r="AP2464" s="63">
        <f t="shared" si="632"/>
        <v>11.428089863368749</v>
      </c>
      <c r="AQ2464" s="63">
        <f t="shared" si="632"/>
        <v>11.431011199874796</v>
      </c>
      <c r="AR2464" s="63">
        <f t="shared" si="632"/>
        <v>11.442647265439536</v>
      </c>
      <c r="AS2464" s="63">
        <f t="shared" si="632"/>
        <v>11.486445582434989</v>
      </c>
      <c r="AT2464" s="63">
        <f t="shared" si="632"/>
        <v>11.626608381821566</v>
      </c>
      <c r="AU2464" s="63">
        <f t="shared" si="613"/>
        <v>11.961094544128683</v>
      </c>
      <c r="AV2464" s="217">
        <f t="shared" si="614"/>
        <v>-1.1469132254240177E-2</v>
      </c>
      <c r="AW2464" s="218">
        <f t="shared" si="615"/>
        <v>-9999</v>
      </c>
      <c r="AX2464" s="219">
        <f t="shared" si="616"/>
        <v>0</v>
      </c>
      <c r="AY2464" s="218">
        <f t="shared" si="617"/>
        <v>-9999</v>
      </c>
      <c r="AZ2464" s="63"/>
      <c r="BA2464" s="15">
        <f t="shared" si="618"/>
        <v>-2.7356411602726298E-3</v>
      </c>
      <c r="BB2464" s="15">
        <f t="shared" si="619"/>
        <v>0.4029668420013125</v>
      </c>
      <c r="BC2464" s="15">
        <f t="shared" si="620"/>
        <v>-0.61751157847624083</v>
      </c>
      <c r="BD2464" s="15">
        <f t="shared" si="621"/>
        <v>-0.10652366954492806</v>
      </c>
      <c r="BE2464" s="15">
        <f t="shared" si="622"/>
        <v>-2.965028905258007</v>
      </c>
      <c r="BF2464" s="15">
        <f t="shared" si="623"/>
        <v>-11.297910949131783</v>
      </c>
      <c r="BG2464" s="63">
        <f t="shared" si="633"/>
        <v>9.7786993762034928</v>
      </c>
      <c r="BH2464" s="63">
        <f t="shared" si="633"/>
        <v>9.7894726175737006</v>
      </c>
      <c r="BI2464" s="63">
        <f t="shared" si="633"/>
        <v>9.7705253791329838</v>
      </c>
      <c r="BJ2464" s="63">
        <f t="shared" si="633"/>
        <v>9.8039400735741484</v>
      </c>
      <c r="BK2464" s="63">
        <f t="shared" si="633"/>
        <v>9.7452814473518927</v>
      </c>
      <c r="BL2464" s="63">
        <f t="shared" si="633"/>
        <v>9.8491703599934741</v>
      </c>
      <c r="BM2464" s="63">
        <f t="shared" si="633"/>
        <v>9.6676216473938421</v>
      </c>
      <c r="BN2464" s="63">
        <f t="shared" si="625"/>
        <v>9.9950024885659339</v>
      </c>
      <c r="BO2464" s="63"/>
      <c r="BP2464" s="63"/>
    </row>
    <row r="2465" spans="27:68" x14ac:dyDescent="0.2">
      <c r="AA2465" s="217">
        <f t="shared" si="602"/>
        <v>-8.7334910939675485E-3</v>
      </c>
      <c r="AB2465" s="218">
        <f t="shared" si="603"/>
        <v>8.7334910939675485E-3</v>
      </c>
      <c r="AC2465" s="218">
        <f t="shared" si="604"/>
        <v>0</v>
      </c>
      <c r="AD2465" s="219">
        <f t="shared" si="605"/>
        <v>0</v>
      </c>
      <c r="AH2465" s="15">
        <f t="shared" si="606"/>
        <v>-2.9058447674383151E-2</v>
      </c>
      <c r="AI2465" s="15">
        <f t="shared" si="607"/>
        <v>0.86784475089518831</v>
      </c>
      <c r="AJ2465" s="15">
        <f t="shared" si="608"/>
        <v>-0.34557801426238927</v>
      </c>
      <c r="AK2465" s="15">
        <f t="shared" si="609"/>
        <v>-0.57281307343954613</v>
      </c>
      <c r="AL2465" s="15">
        <f t="shared" si="610"/>
        <v>-1.797541498954438</v>
      </c>
      <c r="AM2465" s="15">
        <f t="shared" si="611"/>
        <v>-1.2569818375265711</v>
      </c>
      <c r="AN2465" s="63">
        <f t="shared" si="632"/>
        <v>11.427189962028823</v>
      </c>
      <c r="AO2465" s="63">
        <f t="shared" si="632"/>
        <v>11.427367754312771</v>
      </c>
      <c r="AP2465" s="63">
        <f t="shared" si="632"/>
        <v>11.428089863368749</v>
      </c>
      <c r="AQ2465" s="63">
        <f t="shared" si="632"/>
        <v>11.431011199874796</v>
      </c>
      <c r="AR2465" s="63">
        <f t="shared" si="632"/>
        <v>11.442647265439536</v>
      </c>
      <c r="AS2465" s="63">
        <f t="shared" si="632"/>
        <v>11.486445582434989</v>
      </c>
      <c r="AT2465" s="63">
        <f t="shared" si="632"/>
        <v>11.626608381821566</v>
      </c>
      <c r="AU2465" s="63">
        <f t="shared" si="613"/>
        <v>11.961094544128683</v>
      </c>
      <c r="AV2465" s="217">
        <f t="shared" si="614"/>
        <v>-1.1469132254240177E-2</v>
      </c>
      <c r="AW2465" s="218">
        <f t="shared" si="615"/>
        <v>-9999</v>
      </c>
      <c r="AX2465" s="219">
        <f t="shared" si="616"/>
        <v>0</v>
      </c>
      <c r="AY2465" s="218">
        <f t="shared" si="617"/>
        <v>-9999</v>
      </c>
      <c r="AZ2465" s="63"/>
      <c r="BA2465" s="15">
        <f t="shared" si="618"/>
        <v>-2.7356411602726298E-3</v>
      </c>
      <c r="BB2465" s="15">
        <f t="shared" si="619"/>
        <v>0.4029668420013125</v>
      </c>
      <c r="BC2465" s="15">
        <f t="shared" si="620"/>
        <v>-0.61751157847624083</v>
      </c>
      <c r="BD2465" s="15">
        <f t="shared" si="621"/>
        <v>-0.10652366954492806</v>
      </c>
      <c r="BE2465" s="15">
        <f t="shared" si="622"/>
        <v>-2.965028905258007</v>
      </c>
      <c r="BF2465" s="15">
        <f t="shared" si="623"/>
        <v>-11.297910949131783</v>
      </c>
      <c r="BG2465" s="63">
        <f t="shared" si="633"/>
        <v>9.7786993762034928</v>
      </c>
      <c r="BH2465" s="63">
        <f t="shared" si="633"/>
        <v>9.7894726175737006</v>
      </c>
      <c r="BI2465" s="63">
        <f t="shared" si="633"/>
        <v>9.7705253791329838</v>
      </c>
      <c r="BJ2465" s="63">
        <f t="shared" si="633"/>
        <v>9.8039400735741484</v>
      </c>
      <c r="BK2465" s="63">
        <f t="shared" si="633"/>
        <v>9.7452814473518927</v>
      </c>
      <c r="BL2465" s="63">
        <f t="shared" si="633"/>
        <v>9.8491703599934741</v>
      </c>
      <c r="BM2465" s="63">
        <f t="shared" si="633"/>
        <v>9.6676216473938421</v>
      </c>
      <c r="BN2465" s="63">
        <f t="shared" si="625"/>
        <v>9.9950024885659339</v>
      </c>
      <c r="BO2465" s="63"/>
      <c r="BP2465" s="63"/>
    </row>
    <row r="2466" spans="27:68" x14ac:dyDescent="0.2">
      <c r="AA2466" s="217">
        <f t="shared" si="602"/>
        <v>-8.7334910939675485E-3</v>
      </c>
      <c r="AB2466" s="218">
        <f t="shared" si="603"/>
        <v>8.7334910939675485E-3</v>
      </c>
      <c r="AC2466" s="218">
        <f t="shared" si="604"/>
        <v>0</v>
      </c>
      <c r="AD2466" s="219">
        <f t="shared" si="605"/>
        <v>0</v>
      </c>
      <c r="AH2466" s="15">
        <f t="shared" si="606"/>
        <v>-2.9058447674383151E-2</v>
      </c>
      <c r="AI2466" s="15">
        <f t="shared" si="607"/>
        <v>0.86784475089518831</v>
      </c>
      <c r="AJ2466" s="15">
        <f t="shared" si="608"/>
        <v>-0.34557801426238927</v>
      </c>
      <c r="AK2466" s="15">
        <f t="shared" si="609"/>
        <v>-0.57281307343954613</v>
      </c>
      <c r="AL2466" s="15">
        <f t="shared" si="610"/>
        <v>-1.797541498954438</v>
      </c>
      <c r="AM2466" s="15">
        <f t="shared" si="611"/>
        <v>-1.2569818375265711</v>
      </c>
      <c r="AN2466" s="63">
        <f t="shared" si="632"/>
        <v>11.427189962028823</v>
      </c>
      <c r="AO2466" s="63">
        <f t="shared" si="632"/>
        <v>11.427367754312771</v>
      </c>
      <c r="AP2466" s="63">
        <f t="shared" si="632"/>
        <v>11.428089863368749</v>
      </c>
      <c r="AQ2466" s="63">
        <f t="shared" si="632"/>
        <v>11.431011199874796</v>
      </c>
      <c r="AR2466" s="63">
        <f t="shared" si="632"/>
        <v>11.442647265439536</v>
      </c>
      <c r="AS2466" s="63">
        <f t="shared" si="632"/>
        <v>11.486445582434989</v>
      </c>
      <c r="AT2466" s="63">
        <f t="shared" si="632"/>
        <v>11.626608381821566</v>
      </c>
      <c r="AU2466" s="63">
        <f t="shared" si="613"/>
        <v>11.961094544128683</v>
      </c>
      <c r="AV2466" s="217">
        <f t="shared" si="614"/>
        <v>-1.1469132254240177E-2</v>
      </c>
      <c r="AW2466" s="218">
        <f t="shared" si="615"/>
        <v>-9999</v>
      </c>
      <c r="AX2466" s="219">
        <f t="shared" si="616"/>
        <v>0</v>
      </c>
      <c r="AY2466" s="218">
        <f t="shared" si="617"/>
        <v>-9999</v>
      </c>
      <c r="AZ2466" s="63"/>
      <c r="BA2466" s="15">
        <f t="shared" si="618"/>
        <v>-2.7356411602726298E-3</v>
      </c>
      <c r="BB2466" s="15">
        <f t="shared" si="619"/>
        <v>0.4029668420013125</v>
      </c>
      <c r="BC2466" s="15">
        <f t="shared" si="620"/>
        <v>-0.61751157847624083</v>
      </c>
      <c r="BD2466" s="15">
        <f t="shared" si="621"/>
        <v>-0.10652366954492806</v>
      </c>
      <c r="BE2466" s="15">
        <f t="shared" si="622"/>
        <v>-2.965028905258007</v>
      </c>
      <c r="BF2466" s="15">
        <f t="shared" si="623"/>
        <v>-11.297910949131783</v>
      </c>
      <c r="BG2466" s="63">
        <f t="shared" si="633"/>
        <v>9.7786993762034928</v>
      </c>
      <c r="BH2466" s="63">
        <f t="shared" si="633"/>
        <v>9.7894726175737006</v>
      </c>
      <c r="BI2466" s="63">
        <f t="shared" si="633"/>
        <v>9.7705253791329838</v>
      </c>
      <c r="BJ2466" s="63">
        <f t="shared" si="633"/>
        <v>9.8039400735741484</v>
      </c>
      <c r="BK2466" s="63">
        <f t="shared" si="633"/>
        <v>9.7452814473518927</v>
      </c>
      <c r="BL2466" s="63">
        <f t="shared" si="633"/>
        <v>9.8491703599934741</v>
      </c>
      <c r="BM2466" s="63">
        <f t="shared" si="633"/>
        <v>9.6676216473938421</v>
      </c>
      <c r="BN2466" s="63">
        <f t="shared" si="625"/>
        <v>9.9950024885659339</v>
      </c>
      <c r="BO2466" s="63"/>
      <c r="BP2466" s="63"/>
    </row>
    <row r="2467" spans="27:68" x14ac:dyDescent="0.2">
      <c r="AA2467" s="217">
        <f t="shared" si="602"/>
        <v>-8.7334910939675485E-3</v>
      </c>
      <c r="AB2467" s="218">
        <f t="shared" si="603"/>
        <v>8.7334910939675485E-3</v>
      </c>
      <c r="AC2467" s="218">
        <f t="shared" si="604"/>
        <v>0</v>
      </c>
      <c r="AD2467" s="219">
        <f t="shared" si="605"/>
        <v>0</v>
      </c>
      <c r="AH2467" s="15">
        <f t="shared" si="606"/>
        <v>-2.9058447674383151E-2</v>
      </c>
      <c r="AI2467" s="15">
        <f t="shared" si="607"/>
        <v>0.86784475089518831</v>
      </c>
      <c r="AJ2467" s="15">
        <f t="shared" si="608"/>
        <v>-0.34557801426238927</v>
      </c>
      <c r="AK2467" s="15">
        <f t="shared" si="609"/>
        <v>-0.57281307343954613</v>
      </c>
      <c r="AL2467" s="15">
        <f t="shared" si="610"/>
        <v>-1.797541498954438</v>
      </c>
      <c r="AM2467" s="15">
        <f t="shared" si="611"/>
        <v>-1.2569818375265711</v>
      </c>
      <c r="AN2467" s="63">
        <f t="shared" si="632"/>
        <v>11.427189962028823</v>
      </c>
      <c r="AO2467" s="63">
        <f t="shared" si="632"/>
        <v>11.427367754312771</v>
      </c>
      <c r="AP2467" s="63">
        <f t="shared" si="632"/>
        <v>11.428089863368749</v>
      </c>
      <c r="AQ2467" s="63">
        <f t="shared" si="632"/>
        <v>11.431011199874796</v>
      </c>
      <c r="AR2467" s="63">
        <f t="shared" si="632"/>
        <v>11.442647265439536</v>
      </c>
      <c r="AS2467" s="63">
        <f t="shared" si="632"/>
        <v>11.486445582434989</v>
      </c>
      <c r="AT2467" s="63">
        <f t="shared" si="632"/>
        <v>11.626608381821566</v>
      </c>
      <c r="AU2467" s="63">
        <f t="shared" si="613"/>
        <v>11.961094544128683</v>
      </c>
      <c r="AV2467" s="217">
        <f t="shared" si="614"/>
        <v>-1.1469132254240177E-2</v>
      </c>
      <c r="AW2467" s="218">
        <f t="shared" si="615"/>
        <v>-9999</v>
      </c>
      <c r="AX2467" s="219">
        <f t="shared" si="616"/>
        <v>0</v>
      </c>
      <c r="AY2467" s="218">
        <f t="shared" si="617"/>
        <v>-9999</v>
      </c>
      <c r="AZ2467" s="63"/>
      <c r="BA2467" s="15">
        <f t="shared" si="618"/>
        <v>-2.7356411602726298E-3</v>
      </c>
      <c r="BB2467" s="15">
        <f t="shared" si="619"/>
        <v>0.4029668420013125</v>
      </c>
      <c r="BC2467" s="15">
        <f t="shared" si="620"/>
        <v>-0.61751157847624083</v>
      </c>
      <c r="BD2467" s="15">
        <f t="shared" si="621"/>
        <v>-0.10652366954492806</v>
      </c>
      <c r="BE2467" s="15">
        <f t="shared" si="622"/>
        <v>-2.965028905258007</v>
      </c>
      <c r="BF2467" s="15">
        <f t="shared" si="623"/>
        <v>-11.297910949131783</v>
      </c>
      <c r="BG2467" s="63">
        <f t="shared" si="633"/>
        <v>9.7786993762034928</v>
      </c>
      <c r="BH2467" s="63">
        <f t="shared" si="633"/>
        <v>9.7894726175737006</v>
      </c>
      <c r="BI2467" s="63">
        <f t="shared" si="633"/>
        <v>9.7705253791329838</v>
      </c>
      <c r="BJ2467" s="63">
        <f t="shared" si="633"/>
        <v>9.8039400735741484</v>
      </c>
      <c r="BK2467" s="63">
        <f t="shared" si="633"/>
        <v>9.7452814473518927</v>
      </c>
      <c r="BL2467" s="63">
        <f t="shared" si="633"/>
        <v>9.8491703599934741</v>
      </c>
      <c r="BM2467" s="63">
        <f t="shared" si="633"/>
        <v>9.6676216473938421</v>
      </c>
      <c r="BN2467" s="63">
        <f t="shared" si="625"/>
        <v>9.9950024885659339</v>
      </c>
      <c r="BO2467" s="63"/>
      <c r="BP2467" s="63"/>
    </row>
    <row r="2468" spans="27:68" x14ac:dyDescent="0.2">
      <c r="AA2468" s="217">
        <f t="shared" si="602"/>
        <v>-8.7334910939675485E-3</v>
      </c>
      <c r="AB2468" s="218">
        <f t="shared" si="603"/>
        <v>8.7334910939675485E-3</v>
      </c>
      <c r="AC2468" s="218">
        <f t="shared" si="604"/>
        <v>0</v>
      </c>
      <c r="AD2468" s="219">
        <f t="shared" si="605"/>
        <v>0</v>
      </c>
      <c r="AH2468" s="15">
        <f t="shared" si="606"/>
        <v>-2.9058447674383151E-2</v>
      </c>
      <c r="AI2468" s="15">
        <f t="shared" si="607"/>
        <v>0.86784475089518831</v>
      </c>
      <c r="AJ2468" s="15">
        <f t="shared" si="608"/>
        <v>-0.34557801426238927</v>
      </c>
      <c r="AK2468" s="15">
        <f t="shared" si="609"/>
        <v>-0.57281307343954613</v>
      </c>
      <c r="AL2468" s="15">
        <f t="shared" si="610"/>
        <v>-1.797541498954438</v>
      </c>
      <c r="AM2468" s="15">
        <f t="shared" si="611"/>
        <v>-1.2569818375265711</v>
      </c>
      <c r="AN2468" s="63">
        <f t="shared" si="632"/>
        <v>11.427189962028823</v>
      </c>
      <c r="AO2468" s="63">
        <f t="shared" si="632"/>
        <v>11.427367754312771</v>
      </c>
      <c r="AP2468" s="63">
        <f t="shared" si="632"/>
        <v>11.428089863368749</v>
      </c>
      <c r="AQ2468" s="63">
        <f t="shared" si="632"/>
        <v>11.431011199874796</v>
      </c>
      <c r="AR2468" s="63">
        <f t="shared" si="632"/>
        <v>11.442647265439536</v>
      </c>
      <c r="AS2468" s="63">
        <f t="shared" si="632"/>
        <v>11.486445582434989</v>
      </c>
      <c r="AT2468" s="63">
        <f t="shared" si="632"/>
        <v>11.626608381821566</v>
      </c>
      <c r="AU2468" s="63">
        <f t="shared" si="613"/>
        <v>11.961094544128683</v>
      </c>
      <c r="AV2468" s="217">
        <f t="shared" si="614"/>
        <v>-1.1469132254240177E-2</v>
      </c>
      <c r="AW2468" s="218">
        <f t="shared" si="615"/>
        <v>-9999</v>
      </c>
      <c r="AX2468" s="219">
        <f t="shared" si="616"/>
        <v>0</v>
      </c>
      <c r="AY2468" s="218">
        <f t="shared" si="617"/>
        <v>-9999</v>
      </c>
      <c r="AZ2468" s="63"/>
      <c r="BA2468" s="15">
        <f t="shared" si="618"/>
        <v>-2.7356411602726298E-3</v>
      </c>
      <c r="BB2468" s="15">
        <f t="shared" si="619"/>
        <v>0.4029668420013125</v>
      </c>
      <c r="BC2468" s="15">
        <f t="shared" si="620"/>
        <v>-0.61751157847624083</v>
      </c>
      <c r="BD2468" s="15">
        <f t="shared" si="621"/>
        <v>-0.10652366954492806</v>
      </c>
      <c r="BE2468" s="15">
        <f t="shared" si="622"/>
        <v>-2.965028905258007</v>
      </c>
      <c r="BF2468" s="15">
        <f t="shared" si="623"/>
        <v>-11.297910949131783</v>
      </c>
      <c r="BG2468" s="63">
        <f t="shared" si="633"/>
        <v>9.7786993762034928</v>
      </c>
      <c r="BH2468" s="63">
        <f t="shared" si="633"/>
        <v>9.7894726175737006</v>
      </c>
      <c r="BI2468" s="63">
        <f t="shared" si="633"/>
        <v>9.7705253791329838</v>
      </c>
      <c r="BJ2468" s="63">
        <f t="shared" si="633"/>
        <v>9.8039400735741484</v>
      </c>
      <c r="BK2468" s="63">
        <f t="shared" si="633"/>
        <v>9.7452814473518927</v>
      </c>
      <c r="BL2468" s="63">
        <f t="shared" si="633"/>
        <v>9.8491703599934741</v>
      </c>
      <c r="BM2468" s="63">
        <f t="shared" si="633"/>
        <v>9.6676216473938421</v>
      </c>
      <c r="BN2468" s="63">
        <f t="shared" si="625"/>
        <v>9.9950024885659339</v>
      </c>
      <c r="BO2468" s="63"/>
      <c r="BP2468" s="63"/>
    </row>
    <row r="2469" spans="27:68" x14ac:dyDescent="0.2">
      <c r="AA2469" s="217">
        <f t="shared" si="602"/>
        <v>-8.7334910939675485E-3</v>
      </c>
      <c r="AB2469" s="218">
        <f t="shared" si="603"/>
        <v>8.7334910939675485E-3</v>
      </c>
      <c r="AC2469" s="218">
        <f t="shared" si="604"/>
        <v>0</v>
      </c>
      <c r="AD2469" s="219">
        <f t="shared" si="605"/>
        <v>0</v>
      </c>
      <c r="AH2469" s="15">
        <f t="shared" si="606"/>
        <v>-2.9058447674383151E-2</v>
      </c>
      <c r="AI2469" s="15">
        <f t="shared" si="607"/>
        <v>0.86784475089518831</v>
      </c>
      <c r="AJ2469" s="15">
        <f t="shared" si="608"/>
        <v>-0.34557801426238927</v>
      </c>
      <c r="AK2469" s="15">
        <f t="shared" si="609"/>
        <v>-0.57281307343954613</v>
      </c>
      <c r="AL2469" s="15">
        <f t="shared" si="610"/>
        <v>-1.797541498954438</v>
      </c>
      <c r="AM2469" s="15">
        <f t="shared" si="611"/>
        <v>-1.2569818375265711</v>
      </c>
      <c r="AN2469" s="63">
        <f t="shared" si="632"/>
        <v>11.427189962028823</v>
      </c>
      <c r="AO2469" s="63">
        <f t="shared" si="632"/>
        <v>11.427367754312771</v>
      </c>
      <c r="AP2469" s="63">
        <f t="shared" si="632"/>
        <v>11.428089863368749</v>
      </c>
      <c r="AQ2469" s="63">
        <f t="shared" si="632"/>
        <v>11.431011199874796</v>
      </c>
      <c r="AR2469" s="63">
        <f t="shared" si="632"/>
        <v>11.442647265439536</v>
      </c>
      <c r="AS2469" s="63">
        <f t="shared" si="632"/>
        <v>11.486445582434989</v>
      </c>
      <c r="AT2469" s="63">
        <f t="shared" si="632"/>
        <v>11.626608381821566</v>
      </c>
      <c r="AU2469" s="63">
        <f t="shared" si="613"/>
        <v>11.961094544128683</v>
      </c>
      <c r="AV2469" s="217">
        <f t="shared" si="614"/>
        <v>-1.1469132254240177E-2</v>
      </c>
      <c r="AW2469" s="218">
        <f t="shared" si="615"/>
        <v>-9999</v>
      </c>
      <c r="AX2469" s="219">
        <f t="shared" si="616"/>
        <v>0</v>
      </c>
      <c r="AY2469" s="218">
        <f t="shared" si="617"/>
        <v>-9999</v>
      </c>
      <c r="AZ2469" s="63"/>
      <c r="BA2469" s="15">
        <f t="shared" si="618"/>
        <v>-2.7356411602726298E-3</v>
      </c>
      <c r="BB2469" s="15">
        <f t="shared" si="619"/>
        <v>0.4029668420013125</v>
      </c>
      <c r="BC2469" s="15">
        <f t="shared" si="620"/>
        <v>-0.61751157847624083</v>
      </c>
      <c r="BD2469" s="15">
        <f t="shared" si="621"/>
        <v>-0.10652366954492806</v>
      </c>
      <c r="BE2469" s="15">
        <f t="shared" si="622"/>
        <v>-2.965028905258007</v>
      </c>
      <c r="BF2469" s="15">
        <f t="shared" si="623"/>
        <v>-11.297910949131783</v>
      </c>
      <c r="BG2469" s="63">
        <f t="shared" si="633"/>
        <v>9.7786993762034928</v>
      </c>
      <c r="BH2469" s="63">
        <f t="shared" si="633"/>
        <v>9.7894726175737006</v>
      </c>
      <c r="BI2469" s="63">
        <f t="shared" si="633"/>
        <v>9.7705253791329838</v>
      </c>
      <c r="BJ2469" s="63">
        <f t="shared" si="633"/>
        <v>9.8039400735741484</v>
      </c>
      <c r="BK2469" s="63">
        <f t="shared" si="633"/>
        <v>9.7452814473518927</v>
      </c>
      <c r="BL2469" s="63">
        <f t="shared" si="633"/>
        <v>9.8491703599934741</v>
      </c>
      <c r="BM2469" s="63">
        <f t="shared" si="633"/>
        <v>9.6676216473938421</v>
      </c>
      <c r="BN2469" s="63">
        <f t="shared" si="625"/>
        <v>9.9950024885659339</v>
      </c>
      <c r="BO2469" s="63"/>
      <c r="BP2469" s="63"/>
    </row>
    <row r="2470" spans="27:68" x14ac:dyDescent="0.2">
      <c r="AA2470" s="217">
        <f t="shared" si="602"/>
        <v>-8.7334910939675485E-3</v>
      </c>
      <c r="AB2470" s="218">
        <f t="shared" si="603"/>
        <v>8.7334910939675485E-3</v>
      </c>
      <c r="AC2470" s="218">
        <f t="shared" si="604"/>
        <v>0</v>
      </c>
      <c r="AD2470" s="219">
        <f t="shared" si="605"/>
        <v>0</v>
      </c>
      <c r="AH2470" s="15">
        <f t="shared" si="606"/>
        <v>-2.9058447674383151E-2</v>
      </c>
      <c r="AI2470" s="15">
        <f t="shared" si="607"/>
        <v>0.86784475089518831</v>
      </c>
      <c r="AJ2470" s="15">
        <f t="shared" si="608"/>
        <v>-0.34557801426238927</v>
      </c>
      <c r="AK2470" s="15">
        <f t="shared" si="609"/>
        <v>-0.57281307343954613</v>
      </c>
      <c r="AL2470" s="15">
        <f t="shared" si="610"/>
        <v>-1.797541498954438</v>
      </c>
      <c r="AM2470" s="15">
        <f t="shared" si="611"/>
        <v>-1.2569818375265711</v>
      </c>
      <c r="AN2470" s="63">
        <f t="shared" si="632"/>
        <v>11.427189962028823</v>
      </c>
      <c r="AO2470" s="63">
        <f t="shared" si="632"/>
        <v>11.427367754312771</v>
      </c>
      <c r="AP2470" s="63">
        <f t="shared" si="632"/>
        <v>11.428089863368749</v>
      </c>
      <c r="AQ2470" s="63">
        <f t="shared" si="632"/>
        <v>11.431011199874796</v>
      </c>
      <c r="AR2470" s="63">
        <f t="shared" si="632"/>
        <v>11.442647265439536</v>
      </c>
      <c r="AS2470" s="63">
        <f t="shared" si="632"/>
        <v>11.486445582434989</v>
      </c>
      <c r="AT2470" s="63">
        <f t="shared" si="632"/>
        <v>11.626608381821566</v>
      </c>
      <c r="AU2470" s="63">
        <f t="shared" si="613"/>
        <v>11.961094544128683</v>
      </c>
      <c r="AV2470" s="217">
        <f t="shared" si="614"/>
        <v>-1.1469132254240177E-2</v>
      </c>
      <c r="AW2470" s="218">
        <f t="shared" si="615"/>
        <v>-9999</v>
      </c>
      <c r="AX2470" s="219">
        <f t="shared" si="616"/>
        <v>0</v>
      </c>
      <c r="AY2470" s="218">
        <f t="shared" si="617"/>
        <v>-9999</v>
      </c>
      <c r="AZ2470" s="63"/>
      <c r="BA2470" s="15">
        <f t="shared" si="618"/>
        <v>-2.7356411602726298E-3</v>
      </c>
      <c r="BB2470" s="15">
        <f t="shared" si="619"/>
        <v>0.4029668420013125</v>
      </c>
      <c r="BC2470" s="15">
        <f t="shared" si="620"/>
        <v>-0.61751157847624083</v>
      </c>
      <c r="BD2470" s="15">
        <f t="shared" si="621"/>
        <v>-0.10652366954492806</v>
      </c>
      <c r="BE2470" s="15">
        <f t="shared" si="622"/>
        <v>-2.965028905258007</v>
      </c>
      <c r="BF2470" s="15">
        <f t="shared" si="623"/>
        <v>-11.297910949131783</v>
      </c>
      <c r="BG2470" s="63">
        <f t="shared" si="633"/>
        <v>9.7786993762034928</v>
      </c>
      <c r="BH2470" s="63">
        <f t="shared" si="633"/>
        <v>9.7894726175737006</v>
      </c>
      <c r="BI2470" s="63">
        <f t="shared" si="633"/>
        <v>9.7705253791329838</v>
      </c>
      <c r="BJ2470" s="63">
        <f t="shared" si="633"/>
        <v>9.8039400735741484</v>
      </c>
      <c r="BK2470" s="63">
        <f t="shared" si="633"/>
        <v>9.7452814473518927</v>
      </c>
      <c r="BL2470" s="63">
        <f t="shared" si="633"/>
        <v>9.8491703599934741</v>
      </c>
      <c r="BM2470" s="63">
        <f t="shared" si="633"/>
        <v>9.6676216473938421</v>
      </c>
      <c r="BN2470" s="63">
        <f t="shared" si="625"/>
        <v>9.9950024885659339</v>
      </c>
      <c r="BO2470" s="63"/>
      <c r="BP2470" s="63"/>
    </row>
    <row r="2471" spans="27:68" x14ac:dyDescent="0.2">
      <c r="AA2471" s="217">
        <f t="shared" si="602"/>
        <v>-8.7334910939675485E-3</v>
      </c>
      <c r="AB2471" s="218">
        <f t="shared" si="603"/>
        <v>8.7334910939675485E-3</v>
      </c>
      <c r="AC2471" s="218">
        <f t="shared" si="604"/>
        <v>0</v>
      </c>
      <c r="AD2471" s="219">
        <f t="shared" si="605"/>
        <v>0</v>
      </c>
      <c r="AH2471" s="15">
        <f t="shared" si="606"/>
        <v>-2.9058447674383151E-2</v>
      </c>
      <c r="AI2471" s="15">
        <f t="shared" si="607"/>
        <v>0.86784475089518831</v>
      </c>
      <c r="AJ2471" s="15">
        <f t="shared" si="608"/>
        <v>-0.34557801426238927</v>
      </c>
      <c r="AK2471" s="15">
        <f t="shared" si="609"/>
        <v>-0.57281307343954613</v>
      </c>
      <c r="AL2471" s="15">
        <f t="shared" si="610"/>
        <v>-1.797541498954438</v>
      </c>
      <c r="AM2471" s="15">
        <f t="shared" si="611"/>
        <v>-1.2569818375265711</v>
      </c>
      <c r="AN2471" s="63">
        <f t="shared" ref="AN2471:AT2480" si="634">$AU2471+$AB$7*SIN(AO2471)</f>
        <v>11.427189962028823</v>
      </c>
      <c r="AO2471" s="63">
        <f t="shared" si="634"/>
        <v>11.427367754312771</v>
      </c>
      <c r="AP2471" s="63">
        <f t="shared" si="634"/>
        <v>11.428089863368749</v>
      </c>
      <c r="AQ2471" s="63">
        <f t="shared" si="634"/>
        <v>11.431011199874796</v>
      </c>
      <c r="AR2471" s="63">
        <f t="shared" si="634"/>
        <v>11.442647265439536</v>
      </c>
      <c r="AS2471" s="63">
        <f t="shared" si="634"/>
        <v>11.486445582434989</v>
      </c>
      <c r="AT2471" s="63">
        <f t="shared" si="634"/>
        <v>11.626608381821566</v>
      </c>
      <c r="AU2471" s="63">
        <f t="shared" si="613"/>
        <v>11.961094544128683</v>
      </c>
      <c r="AV2471" s="217">
        <f t="shared" si="614"/>
        <v>-1.1469132254240177E-2</v>
      </c>
      <c r="AW2471" s="218">
        <f t="shared" si="615"/>
        <v>-9999</v>
      </c>
      <c r="AX2471" s="219">
        <f t="shared" si="616"/>
        <v>0</v>
      </c>
      <c r="AY2471" s="218">
        <f t="shared" si="617"/>
        <v>-9999</v>
      </c>
      <c r="AZ2471" s="63"/>
      <c r="BA2471" s="15">
        <f t="shared" si="618"/>
        <v>-2.7356411602726298E-3</v>
      </c>
      <c r="BB2471" s="15">
        <f t="shared" si="619"/>
        <v>0.4029668420013125</v>
      </c>
      <c r="BC2471" s="15">
        <f t="shared" si="620"/>
        <v>-0.61751157847624083</v>
      </c>
      <c r="BD2471" s="15">
        <f t="shared" si="621"/>
        <v>-0.10652366954492806</v>
      </c>
      <c r="BE2471" s="15">
        <f t="shared" si="622"/>
        <v>-2.965028905258007</v>
      </c>
      <c r="BF2471" s="15">
        <f t="shared" si="623"/>
        <v>-11.297910949131783</v>
      </c>
      <c r="BG2471" s="63">
        <f t="shared" ref="BG2471:BM2480" si="635">$BN2471+$BB$7*SIN(BH2471)</f>
        <v>9.7786993762034928</v>
      </c>
      <c r="BH2471" s="63">
        <f t="shared" si="635"/>
        <v>9.7894726175737006</v>
      </c>
      <c r="BI2471" s="63">
        <f t="shared" si="635"/>
        <v>9.7705253791329838</v>
      </c>
      <c r="BJ2471" s="63">
        <f t="shared" si="635"/>
        <v>9.8039400735741484</v>
      </c>
      <c r="BK2471" s="63">
        <f t="shared" si="635"/>
        <v>9.7452814473518927</v>
      </c>
      <c r="BL2471" s="63">
        <f t="shared" si="635"/>
        <v>9.8491703599934741</v>
      </c>
      <c r="BM2471" s="63">
        <f t="shared" si="635"/>
        <v>9.6676216473938421</v>
      </c>
      <c r="BN2471" s="63">
        <f t="shared" si="625"/>
        <v>9.9950024885659339</v>
      </c>
      <c r="BO2471" s="63"/>
      <c r="BP2471" s="63"/>
    </row>
    <row r="2472" spans="27:68" x14ac:dyDescent="0.2">
      <c r="AA2472" s="217">
        <f t="shared" si="602"/>
        <v>-8.7334910939675485E-3</v>
      </c>
      <c r="AB2472" s="218">
        <f t="shared" si="603"/>
        <v>8.7334910939675485E-3</v>
      </c>
      <c r="AC2472" s="218">
        <f t="shared" si="604"/>
        <v>0</v>
      </c>
      <c r="AD2472" s="219">
        <f t="shared" si="605"/>
        <v>0</v>
      </c>
      <c r="AH2472" s="15">
        <f t="shared" si="606"/>
        <v>-2.9058447674383151E-2</v>
      </c>
      <c r="AI2472" s="15">
        <f t="shared" si="607"/>
        <v>0.86784475089518831</v>
      </c>
      <c r="AJ2472" s="15">
        <f t="shared" si="608"/>
        <v>-0.34557801426238927</v>
      </c>
      <c r="AK2472" s="15">
        <f t="shared" si="609"/>
        <v>-0.57281307343954613</v>
      </c>
      <c r="AL2472" s="15">
        <f t="shared" si="610"/>
        <v>-1.797541498954438</v>
      </c>
      <c r="AM2472" s="15">
        <f t="shared" si="611"/>
        <v>-1.2569818375265711</v>
      </c>
      <c r="AN2472" s="63">
        <f t="shared" si="634"/>
        <v>11.427189962028823</v>
      </c>
      <c r="AO2472" s="63">
        <f t="shared" si="634"/>
        <v>11.427367754312771</v>
      </c>
      <c r="AP2472" s="63">
        <f t="shared" si="634"/>
        <v>11.428089863368749</v>
      </c>
      <c r="AQ2472" s="63">
        <f t="shared" si="634"/>
        <v>11.431011199874796</v>
      </c>
      <c r="AR2472" s="63">
        <f t="shared" si="634"/>
        <v>11.442647265439536</v>
      </c>
      <c r="AS2472" s="63">
        <f t="shared" si="634"/>
        <v>11.486445582434989</v>
      </c>
      <c r="AT2472" s="63">
        <f t="shared" si="634"/>
        <v>11.626608381821566</v>
      </c>
      <c r="AU2472" s="63">
        <f t="shared" si="613"/>
        <v>11.961094544128683</v>
      </c>
      <c r="AV2472" s="217">
        <f t="shared" si="614"/>
        <v>-1.1469132254240177E-2</v>
      </c>
      <c r="AW2472" s="218">
        <f t="shared" si="615"/>
        <v>-9999</v>
      </c>
      <c r="AX2472" s="219">
        <f t="shared" si="616"/>
        <v>0</v>
      </c>
      <c r="AY2472" s="218">
        <f t="shared" si="617"/>
        <v>-9999</v>
      </c>
      <c r="AZ2472" s="63"/>
      <c r="BA2472" s="15">
        <f t="shared" si="618"/>
        <v>-2.7356411602726298E-3</v>
      </c>
      <c r="BB2472" s="15">
        <f t="shared" si="619"/>
        <v>0.4029668420013125</v>
      </c>
      <c r="BC2472" s="15">
        <f t="shared" si="620"/>
        <v>-0.61751157847624083</v>
      </c>
      <c r="BD2472" s="15">
        <f t="shared" si="621"/>
        <v>-0.10652366954492806</v>
      </c>
      <c r="BE2472" s="15">
        <f t="shared" si="622"/>
        <v>-2.965028905258007</v>
      </c>
      <c r="BF2472" s="15">
        <f t="shared" si="623"/>
        <v>-11.297910949131783</v>
      </c>
      <c r="BG2472" s="63">
        <f t="shared" si="635"/>
        <v>9.7786993762034928</v>
      </c>
      <c r="BH2472" s="63">
        <f t="shared" si="635"/>
        <v>9.7894726175737006</v>
      </c>
      <c r="BI2472" s="63">
        <f t="shared" si="635"/>
        <v>9.7705253791329838</v>
      </c>
      <c r="BJ2472" s="63">
        <f t="shared" si="635"/>
        <v>9.8039400735741484</v>
      </c>
      <c r="BK2472" s="63">
        <f t="shared" si="635"/>
        <v>9.7452814473518927</v>
      </c>
      <c r="BL2472" s="63">
        <f t="shared" si="635"/>
        <v>9.8491703599934741</v>
      </c>
      <c r="BM2472" s="63">
        <f t="shared" si="635"/>
        <v>9.6676216473938421</v>
      </c>
      <c r="BN2472" s="63">
        <f t="shared" si="625"/>
        <v>9.9950024885659339</v>
      </c>
      <c r="BO2472" s="63"/>
      <c r="BP2472" s="63"/>
    </row>
    <row r="2473" spans="27:68" x14ac:dyDescent="0.2">
      <c r="AA2473" s="217">
        <f t="shared" si="602"/>
        <v>-8.7334910939675485E-3</v>
      </c>
      <c r="AB2473" s="218">
        <f t="shared" si="603"/>
        <v>8.7334910939675485E-3</v>
      </c>
      <c r="AC2473" s="218">
        <f t="shared" si="604"/>
        <v>0</v>
      </c>
      <c r="AD2473" s="219">
        <f t="shared" si="605"/>
        <v>0</v>
      </c>
      <c r="AH2473" s="15">
        <f t="shared" si="606"/>
        <v>-2.9058447674383151E-2</v>
      </c>
      <c r="AI2473" s="15">
        <f t="shared" si="607"/>
        <v>0.86784475089518831</v>
      </c>
      <c r="AJ2473" s="15">
        <f t="shared" si="608"/>
        <v>-0.34557801426238927</v>
      </c>
      <c r="AK2473" s="15">
        <f t="shared" si="609"/>
        <v>-0.57281307343954613</v>
      </c>
      <c r="AL2473" s="15">
        <f t="shared" si="610"/>
        <v>-1.797541498954438</v>
      </c>
      <c r="AM2473" s="15">
        <f t="shared" si="611"/>
        <v>-1.2569818375265711</v>
      </c>
      <c r="AN2473" s="63">
        <f t="shared" si="634"/>
        <v>11.427189962028823</v>
      </c>
      <c r="AO2473" s="63">
        <f t="shared" si="634"/>
        <v>11.427367754312771</v>
      </c>
      <c r="AP2473" s="63">
        <f t="shared" si="634"/>
        <v>11.428089863368749</v>
      </c>
      <c r="AQ2473" s="63">
        <f t="shared" si="634"/>
        <v>11.431011199874796</v>
      </c>
      <c r="AR2473" s="63">
        <f t="shared" si="634"/>
        <v>11.442647265439536</v>
      </c>
      <c r="AS2473" s="63">
        <f t="shared" si="634"/>
        <v>11.486445582434989</v>
      </c>
      <c r="AT2473" s="63">
        <f t="shared" si="634"/>
        <v>11.626608381821566</v>
      </c>
      <c r="AU2473" s="63">
        <f t="shared" si="613"/>
        <v>11.961094544128683</v>
      </c>
      <c r="AV2473" s="217">
        <f t="shared" si="614"/>
        <v>-1.1469132254240177E-2</v>
      </c>
      <c r="AW2473" s="218">
        <f t="shared" si="615"/>
        <v>-9999</v>
      </c>
      <c r="AX2473" s="219">
        <f t="shared" si="616"/>
        <v>0</v>
      </c>
      <c r="AY2473" s="218">
        <f t="shared" si="617"/>
        <v>-9999</v>
      </c>
      <c r="AZ2473" s="63"/>
      <c r="BA2473" s="15">
        <f t="shared" si="618"/>
        <v>-2.7356411602726298E-3</v>
      </c>
      <c r="BB2473" s="15">
        <f t="shared" si="619"/>
        <v>0.4029668420013125</v>
      </c>
      <c r="BC2473" s="15">
        <f t="shared" si="620"/>
        <v>-0.61751157847624083</v>
      </c>
      <c r="BD2473" s="15">
        <f t="shared" si="621"/>
        <v>-0.10652366954492806</v>
      </c>
      <c r="BE2473" s="15">
        <f t="shared" si="622"/>
        <v>-2.965028905258007</v>
      </c>
      <c r="BF2473" s="15">
        <f t="shared" si="623"/>
        <v>-11.297910949131783</v>
      </c>
      <c r="BG2473" s="63">
        <f t="shared" si="635"/>
        <v>9.7786993762034928</v>
      </c>
      <c r="BH2473" s="63">
        <f t="shared" si="635"/>
        <v>9.7894726175737006</v>
      </c>
      <c r="BI2473" s="63">
        <f t="shared" si="635"/>
        <v>9.7705253791329838</v>
      </c>
      <c r="BJ2473" s="63">
        <f t="shared" si="635"/>
        <v>9.8039400735741484</v>
      </c>
      <c r="BK2473" s="63">
        <f t="shared" si="635"/>
        <v>9.7452814473518927</v>
      </c>
      <c r="BL2473" s="63">
        <f t="shared" si="635"/>
        <v>9.8491703599934741</v>
      </c>
      <c r="BM2473" s="63">
        <f t="shared" si="635"/>
        <v>9.6676216473938421</v>
      </c>
      <c r="BN2473" s="63">
        <f t="shared" si="625"/>
        <v>9.9950024885659339</v>
      </c>
      <c r="BO2473" s="63"/>
      <c r="BP2473" s="63"/>
    </row>
    <row r="2474" spans="27:68" x14ac:dyDescent="0.2">
      <c r="AA2474" s="217">
        <f t="shared" si="602"/>
        <v>-8.7334910939675485E-3</v>
      </c>
      <c r="AB2474" s="218">
        <f t="shared" si="603"/>
        <v>8.7334910939675485E-3</v>
      </c>
      <c r="AC2474" s="218">
        <f t="shared" si="604"/>
        <v>0</v>
      </c>
      <c r="AD2474" s="219">
        <f t="shared" si="605"/>
        <v>0</v>
      </c>
      <c r="AH2474" s="15">
        <f t="shared" si="606"/>
        <v>-2.9058447674383151E-2</v>
      </c>
      <c r="AI2474" s="15">
        <f t="shared" si="607"/>
        <v>0.86784475089518831</v>
      </c>
      <c r="AJ2474" s="15">
        <f t="shared" si="608"/>
        <v>-0.34557801426238927</v>
      </c>
      <c r="AK2474" s="15">
        <f t="shared" si="609"/>
        <v>-0.57281307343954613</v>
      </c>
      <c r="AL2474" s="15">
        <f t="shared" si="610"/>
        <v>-1.797541498954438</v>
      </c>
      <c r="AM2474" s="15">
        <f t="shared" si="611"/>
        <v>-1.2569818375265711</v>
      </c>
      <c r="AN2474" s="63">
        <f t="shared" si="634"/>
        <v>11.427189962028823</v>
      </c>
      <c r="AO2474" s="63">
        <f t="shared" si="634"/>
        <v>11.427367754312771</v>
      </c>
      <c r="AP2474" s="63">
        <f t="shared" si="634"/>
        <v>11.428089863368749</v>
      </c>
      <c r="AQ2474" s="63">
        <f t="shared" si="634"/>
        <v>11.431011199874796</v>
      </c>
      <c r="AR2474" s="63">
        <f t="shared" si="634"/>
        <v>11.442647265439536</v>
      </c>
      <c r="AS2474" s="63">
        <f t="shared" si="634"/>
        <v>11.486445582434989</v>
      </c>
      <c r="AT2474" s="63">
        <f t="shared" si="634"/>
        <v>11.626608381821566</v>
      </c>
      <c r="AU2474" s="63">
        <f t="shared" si="613"/>
        <v>11.961094544128683</v>
      </c>
      <c r="AV2474" s="217">
        <f t="shared" si="614"/>
        <v>-1.1469132254240177E-2</v>
      </c>
      <c r="AW2474" s="218">
        <f t="shared" si="615"/>
        <v>-9999</v>
      </c>
      <c r="AX2474" s="219">
        <f t="shared" si="616"/>
        <v>0</v>
      </c>
      <c r="AY2474" s="218">
        <f t="shared" si="617"/>
        <v>-9999</v>
      </c>
      <c r="AZ2474" s="63"/>
      <c r="BA2474" s="15">
        <f t="shared" si="618"/>
        <v>-2.7356411602726298E-3</v>
      </c>
      <c r="BB2474" s="15">
        <f t="shared" si="619"/>
        <v>0.4029668420013125</v>
      </c>
      <c r="BC2474" s="15">
        <f t="shared" si="620"/>
        <v>-0.61751157847624083</v>
      </c>
      <c r="BD2474" s="15">
        <f t="shared" si="621"/>
        <v>-0.10652366954492806</v>
      </c>
      <c r="BE2474" s="15">
        <f t="shared" si="622"/>
        <v>-2.965028905258007</v>
      </c>
      <c r="BF2474" s="15">
        <f t="shared" si="623"/>
        <v>-11.297910949131783</v>
      </c>
      <c r="BG2474" s="63">
        <f t="shared" si="635"/>
        <v>9.7786993762034928</v>
      </c>
      <c r="BH2474" s="63">
        <f t="shared" si="635"/>
        <v>9.7894726175737006</v>
      </c>
      <c r="BI2474" s="63">
        <f t="shared" si="635"/>
        <v>9.7705253791329838</v>
      </c>
      <c r="BJ2474" s="63">
        <f t="shared" si="635"/>
        <v>9.8039400735741484</v>
      </c>
      <c r="BK2474" s="63">
        <f t="shared" si="635"/>
        <v>9.7452814473518927</v>
      </c>
      <c r="BL2474" s="63">
        <f t="shared" si="635"/>
        <v>9.8491703599934741</v>
      </c>
      <c r="BM2474" s="63">
        <f t="shared" si="635"/>
        <v>9.6676216473938421</v>
      </c>
      <c r="BN2474" s="63">
        <f t="shared" si="625"/>
        <v>9.9950024885659339</v>
      </c>
      <c r="BO2474" s="63"/>
      <c r="BP2474" s="63"/>
    </row>
    <row r="2475" spans="27:68" x14ac:dyDescent="0.2">
      <c r="AA2475" s="217">
        <f t="shared" si="602"/>
        <v>-8.7334910939675485E-3</v>
      </c>
      <c r="AB2475" s="218">
        <f t="shared" si="603"/>
        <v>8.7334910939675485E-3</v>
      </c>
      <c r="AC2475" s="218">
        <f t="shared" si="604"/>
        <v>0</v>
      </c>
      <c r="AD2475" s="219">
        <f t="shared" si="605"/>
        <v>0</v>
      </c>
      <c r="AH2475" s="15">
        <f t="shared" si="606"/>
        <v>-2.9058447674383151E-2</v>
      </c>
      <c r="AI2475" s="15">
        <f t="shared" si="607"/>
        <v>0.86784475089518831</v>
      </c>
      <c r="AJ2475" s="15">
        <f t="shared" si="608"/>
        <v>-0.34557801426238927</v>
      </c>
      <c r="AK2475" s="15">
        <f t="shared" si="609"/>
        <v>-0.57281307343954613</v>
      </c>
      <c r="AL2475" s="15">
        <f t="shared" si="610"/>
        <v>-1.797541498954438</v>
      </c>
      <c r="AM2475" s="15">
        <f t="shared" si="611"/>
        <v>-1.2569818375265711</v>
      </c>
      <c r="AN2475" s="63">
        <f t="shared" si="634"/>
        <v>11.427189962028823</v>
      </c>
      <c r="AO2475" s="63">
        <f t="shared" si="634"/>
        <v>11.427367754312771</v>
      </c>
      <c r="AP2475" s="63">
        <f t="shared" si="634"/>
        <v>11.428089863368749</v>
      </c>
      <c r="AQ2475" s="63">
        <f t="shared" si="634"/>
        <v>11.431011199874796</v>
      </c>
      <c r="AR2475" s="63">
        <f t="shared" si="634"/>
        <v>11.442647265439536</v>
      </c>
      <c r="AS2475" s="63">
        <f t="shared" si="634"/>
        <v>11.486445582434989</v>
      </c>
      <c r="AT2475" s="63">
        <f t="shared" si="634"/>
        <v>11.626608381821566</v>
      </c>
      <c r="AU2475" s="63">
        <f t="shared" si="613"/>
        <v>11.961094544128683</v>
      </c>
      <c r="AV2475" s="217">
        <f t="shared" si="614"/>
        <v>-1.1469132254240177E-2</v>
      </c>
      <c r="AW2475" s="218">
        <f t="shared" si="615"/>
        <v>-9999</v>
      </c>
      <c r="AX2475" s="219">
        <f t="shared" si="616"/>
        <v>0</v>
      </c>
      <c r="AY2475" s="218">
        <f t="shared" si="617"/>
        <v>-9999</v>
      </c>
      <c r="AZ2475" s="63"/>
      <c r="BA2475" s="15">
        <f t="shared" si="618"/>
        <v>-2.7356411602726298E-3</v>
      </c>
      <c r="BB2475" s="15">
        <f t="shared" si="619"/>
        <v>0.4029668420013125</v>
      </c>
      <c r="BC2475" s="15">
        <f t="shared" si="620"/>
        <v>-0.61751157847624083</v>
      </c>
      <c r="BD2475" s="15">
        <f t="shared" si="621"/>
        <v>-0.10652366954492806</v>
      </c>
      <c r="BE2475" s="15">
        <f t="shared" si="622"/>
        <v>-2.965028905258007</v>
      </c>
      <c r="BF2475" s="15">
        <f t="shared" si="623"/>
        <v>-11.297910949131783</v>
      </c>
      <c r="BG2475" s="63">
        <f t="shared" si="635"/>
        <v>9.7786993762034928</v>
      </c>
      <c r="BH2475" s="63">
        <f t="shared" si="635"/>
        <v>9.7894726175737006</v>
      </c>
      <c r="BI2475" s="63">
        <f t="shared" si="635"/>
        <v>9.7705253791329838</v>
      </c>
      <c r="BJ2475" s="63">
        <f t="shared" si="635"/>
        <v>9.8039400735741484</v>
      </c>
      <c r="BK2475" s="63">
        <f t="shared" si="635"/>
        <v>9.7452814473518927</v>
      </c>
      <c r="BL2475" s="63">
        <f t="shared" si="635"/>
        <v>9.8491703599934741</v>
      </c>
      <c r="BM2475" s="63">
        <f t="shared" si="635"/>
        <v>9.6676216473938421</v>
      </c>
      <c r="BN2475" s="63">
        <f t="shared" si="625"/>
        <v>9.9950024885659339</v>
      </c>
      <c r="BO2475" s="63"/>
      <c r="BP2475" s="63"/>
    </row>
    <row r="2476" spans="27:68" x14ac:dyDescent="0.2">
      <c r="AA2476" s="217">
        <f t="shared" si="602"/>
        <v>-8.7334910939675485E-3</v>
      </c>
      <c r="AB2476" s="218">
        <f t="shared" si="603"/>
        <v>8.7334910939675485E-3</v>
      </c>
      <c r="AC2476" s="218">
        <f t="shared" si="604"/>
        <v>0</v>
      </c>
      <c r="AD2476" s="219">
        <f t="shared" si="605"/>
        <v>0</v>
      </c>
      <c r="AH2476" s="15">
        <f t="shared" si="606"/>
        <v>-2.9058447674383151E-2</v>
      </c>
      <c r="AI2476" s="15">
        <f t="shared" si="607"/>
        <v>0.86784475089518831</v>
      </c>
      <c r="AJ2476" s="15">
        <f t="shared" si="608"/>
        <v>-0.34557801426238927</v>
      </c>
      <c r="AK2476" s="15">
        <f t="shared" si="609"/>
        <v>-0.57281307343954613</v>
      </c>
      <c r="AL2476" s="15">
        <f t="shared" si="610"/>
        <v>-1.797541498954438</v>
      </c>
      <c r="AM2476" s="15">
        <f t="shared" si="611"/>
        <v>-1.2569818375265711</v>
      </c>
      <c r="AN2476" s="63">
        <f t="shared" si="634"/>
        <v>11.427189962028823</v>
      </c>
      <c r="AO2476" s="63">
        <f t="shared" si="634"/>
        <v>11.427367754312771</v>
      </c>
      <c r="AP2476" s="63">
        <f t="shared" si="634"/>
        <v>11.428089863368749</v>
      </c>
      <c r="AQ2476" s="63">
        <f t="shared" si="634"/>
        <v>11.431011199874796</v>
      </c>
      <c r="AR2476" s="63">
        <f t="shared" si="634"/>
        <v>11.442647265439536</v>
      </c>
      <c r="AS2476" s="63">
        <f t="shared" si="634"/>
        <v>11.486445582434989</v>
      </c>
      <c r="AT2476" s="63">
        <f t="shared" si="634"/>
        <v>11.626608381821566</v>
      </c>
      <c r="AU2476" s="63">
        <f t="shared" si="613"/>
        <v>11.961094544128683</v>
      </c>
      <c r="AV2476" s="217">
        <f t="shared" si="614"/>
        <v>-1.1469132254240177E-2</v>
      </c>
      <c r="AW2476" s="218">
        <f t="shared" si="615"/>
        <v>-9999</v>
      </c>
      <c r="AX2476" s="219">
        <f t="shared" si="616"/>
        <v>0</v>
      </c>
      <c r="AY2476" s="218">
        <f t="shared" si="617"/>
        <v>-9999</v>
      </c>
      <c r="AZ2476" s="63"/>
      <c r="BA2476" s="15">
        <f t="shared" si="618"/>
        <v>-2.7356411602726298E-3</v>
      </c>
      <c r="BB2476" s="15">
        <f t="shared" si="619"/>
        <v>0.4029668420013125</v>
      </c>
      <c r="BC2476" s="15">
        <f t="shared" si="620"/>
        <v>-0.61751157847624083</v>
      </c>
      <c r="BD2476" s="15">
        <f t="shared" si="621"/>
        <v>-0.10652366954492806</v>
      </c>
      <c r="BE2476" s="15">
        <f t="shared" si="622"/>
        <v>-2.965028905258007</v>
      </c>
      <c r="BF2476" s="15">
        <f t="shared" si="623"/>
        <v>-11.297910949131783</v>
      </c>
      <c r="BG2476" s="63">
        <f t="shared" si="635"/>
        <v>9.7786993762034928</v>
      </c>
      <c r="BH2476" s="63">
        <f t="shared" si="635"/>
        <v>9.7894726175737006</v>
      </c>
      <c r="BI2476" s="63">
        <f t="shared" si="635"/>
        <v>9.7705253791329838</v>
      </c>
      <c r="BJ2476" s="63">
        <f t="shared" si="635"/>
        <v>9.8039400735741484</v>
      </c>
      <c r="BK2476" s="63">
        <f t="shared" si="635"/>
        <v>9.7452814473518927</v>
      </c>
      <c r="BL2476" s="63">
        <f t="shared" si="635"/>
        <v>9.8491703599934741</v>
      </c>
      <c r="BM2476" s="63">
        <f t="shared" si="635"/>
        <v>9.6676216473938421</v>
      </c>
      <c r="BN2476" s="63">
        <f t="shared" si="625"/>
        <v>9.9950024885659339</v>
      </c>
      <c r="BO2476" s="63"/>
      <c r="BP2476" s="63"/>
    </row>
    <row r="2477" spans="27:68" x14ac:dyDescent="0.2">
      <c r="AA2477" s="217">
        <f t="shared" si="602"/>
        <v>-8.7334910939675485E-3</v>
      </c>
      <c r="AB2477" s="218">
        <f t="shared" si="603"/>
        <v>8.7334910939675485E-3</v>
      </c>
      <c r="AC2477" s="218">
        <f t="shared" si="604"/>
        <v>0</v>
      </c>
      <c r="AD2477" s="219">
        <f t="shared" si="605"/>
        <v>0</v>
      </c>
      <c r="AH2477" s="15">
        <f t="shared" si="606"/>
        <v>-2.9058447674383151E-2</v>
      </c>
      <c r="AI2477" s="15">
        <f t="shared" si="607"/>
        <v>0.86784475089518831</v>
      </c>
      <c r="AJ2477" s="15">
        <f t="shared" si="608"/>
        <v>-0.34557801426238927</v>
      </c>
      <c r="AK2477" s="15">
        <f t="shared" si="609"/>
        <v>-0.57281307343954613</v>
      </c>
      <c r="AL2477" s="15">
        <f t="shared" si="610"/>
        <v>-1.797541498954438</v>
      </c>
      <c r="AM2477" s="15">
        <f t="shared" si="611"/>
        <v>-1.2569818375265711</v>
      </c>
      <c r="AN2477" s="63">
        <f t="shared" si="634"/>
        <v>11.427189962028823</v>
      </c>
      <c r="AO2477" s="63">
        <f t="shared" si="634"/>
        <v>11.427367754312771</v>
      </c>
      <c r="AP2477" s="63">
        <f t="shared" si="634"/>
        <v>11.428089863368749</v>
      </c>
      <c r="AQ2477" s="63">
        <f t="shared" si="634"/>
        <v>11.431011199874796</v>
      </c>
      <c r="AR2477" s="63">
        <f t="shared" si="634"/>
        <v>11.442647265439536</v>
      </c>
      <c r="AS2477" s="63">
        <f t="shared" si="634"/>
        <v>11.486445582434989</v>
      </c>
      <c r="AT2477" s="63">
        <f t="shared" si="634"/>
        <v>11.626608381821566</v>
      </c>
      <c r="AU2477" s="63">
        <f t="shared" si="613"/>
        <v>11.961094544128683</v>
      </c>
      <c r="AV2477" s="217">
        <f t="shared" si="614"/>
        <v>-1.1469132254240177E-2</v>
      </c>
      <c r="AW2477" s="218">
        <f t="shared" si="615"/>
        <v>-9999</v>
      </c>
      <c r="AX2477" s="219">
        <f t="shared" si="616"/>
        <v>0</v>
      </c>
      <c r="AY2477" s="218">
        <f t="shared" si="617"/>
        <v>-9999</v>
      </c>
      <c r="AZ2477" s="63"/>
      <c r="BA2477" s="15">
        <f t="shared" si="618"/>
        <v>-2.7356411602726298E-3</v>
      </c>
      <c r="BB2477" s="15">
        <f t="shared" si="619"/>
        <v>0.4029668420013125</v>
      </c>
      <c r="BC2477" s="15">
        <f t="shared" si="620"/>
        <v>-0.61751157847624083</v>
      </c>
      <c r="BD2477" s="15">
        <f t="shared" si="621"/>
        <v>-0.10652366954492806</v>
      </c>
      <c r="BE2477" s="15">
        <f t="shared" si="622"/>
        <v>-2.965028905258007</v>
      </c>
      <c r="BF2477" s="15">
        <f t="shared" si="623"/>
        <v>-11.297910949131783</v>
      </c>
      <c r="BG2477" s="63">
        <f t="shared" si="635"/>
        <v>9.7786993762034928</v>
      </c>
      <c r="BH2477" s="63">
        <f t="shared" si="635"/>
        <v>9.7894726175737006</v>
      </c>
      <c r="BI2477" s="63">
        <f t="shared" si="635"/>
        <v>9.7705253791329838</v>
      </c>
      <c r="BJ2477" s="63">
        <f t="shared" si="635"/>
        <v>9.8039400735741484</v>
      </c>
      <c r="BK2477" s="63">
        <f t="shared" si="635"/>
        <v>9.7452814473518927</v>
      </c>
      <c r="BL2477" s="63">
        <f t="shared" si="635"/>
        <v>9.8491703599934741</v>
      </c>
      <c r="BM2477" s="63">
        <f t="shared" si="635"/>
        <v>9.6676216473938421</v>
      </c>
      <c r="BN2477" s="63">
        <f t="shared" si="625"/>
        <v>9.9950024885659339</v>
      </c>
      <c r="BO2477" s="63"/>
      <c r="BP2477" s="63"/>
    </row>
    <row r="2478" spans="27:68" x14ac:dyDescent="0.2">
      <c r="AA2478" s="217">
        <f t="shared" si="602"/>
        <v>-8.7334910939675485E-3</v>
      </c>
      <c r="AB2478" s="218">
        <f t="shared" si="603"/>
        <v>8.7334910939675485E-3</v>
      </c>
      <c r="AC2478" s="218">
        <f t="shared" si="604"/>
        <v>0</v>
      </c>
      <c r="AD2478" s="219">
        <f t="shared" si="605"/>
        <v>0</v>
      </c>
      <c r="AH2478" s="15">
        <f t="shared" si="606"/>
        <v>-2.9058447674383151E-2</v>
      </c>
      <c r="AI2478" s="15">
        <f t="shared" si="607"/>
        <v>0.86784475089518831</v>
      </c>
      <c r="AJ2478" s="15">
        <f t="shared" si="608"/>
        <v>-0.34557801426238927</v>
      </c>
      <c r="AK2478" s="15">
        <f t="shared" si="609"/>
        <v>-0.57281307343954613</v>
      </c>
      <c r="AL2478" s="15">
        <f t="shared" si="610"/>
        <v>-1.797541498954438</v>
      </c>
      <c r="AM2478" s="15">
        <f t="shared" si="611"/>
        <v>-1.2569818375265711</v>
      </c>
      <c r="AN2478" s="63">
        <f t="shared" si="634"/>
        <v>11.427189962028823</v>
      </c>
      <c r="AO2478" s="63">
        <f t="shared" si="634"/>
        <v>11.427367754312771</v>
      </c>
      <c r="AP2478" s="63">
        <f t="shared" si="634"/>
        <v>11.428089863368749</v>
      </c>
      <c r="AQ2478" s="63">
        <f t="shared" si="634"/>
        <v>11.431011199874796</v>
      </c>
      <c r="AR2478" s="63">
        <f t="shared" si="634"/>
        <v>11.442647265439536</v>
      </c>
      <c r="AS2478" s="63">
        <f t="shared" si="634"/>
        <v>11.486445582434989</v>
      </c>
      <c r="AT2478" s="63">
        <f t="shared" si="634"/>
        <v>11.626608381821566</v>
      </c>
      <c r="AU2478" s="63">
        <f t="shared" si="613"/>
        <v>11.961094544128683</v>
      </c>
      <c r="AV2478" s="217">
        <f t="shared" si="614"/>
        <v>-1.1469132254240177E-2</v>
      </c>
      <c r="AW2478" s="218">
        <f t="shared" si="615"/>
        <v>-9999</v>
      </c>
      <c r="AX2478" s="219">
        <f t="shared" si="616"/>
        <v>0</v>
      </c>
      <c r="AY2478" s="218">
        <f t="shared" si="617"/>
        <v>-9999</v>
      </c>
      <c r="AZ2478" s="63"/>
      <c r="BA2478" s="15">
        <f t="shared" si="618"/>
        <v>-2.7356411602726298E-3</v>
      </c>
      <c r="BB2478" s="15">
        <f t="shared" si="619"/>
        <v>0.4029668420013125</v>
      </c>
      <c r="BC2478" s="15">
        <f t="shared" si="620"/>
        <v>-0.61751157847624083</v>
      </c>
      <c r="BD2478" s="15">
        <f t="shared" si="621"/>
        <v>-0.10652366954492806</v>
      </c>
      <c r="BE2478" s="15">
        <f t="shared" si="622"/>
        <v>-2.965028905258007</v>
      </c>
      <c r="BF2478" s="15">
        <f t="shared" si="623"/>
        <v>-11.297910949131783</v>
      </c>
      <c r="BG2478" s="63">
        <f t="shared" si="635"/>
        <v>9.7786993762034928</v>
      </c>
      <c r="BH2478" s="63">
        <f t="shared" si="635"/>
        <v>9.7894726175737006</v>
      </c>
      <c r="BI2478" s="63">
        <f t="shared" si="635"/>
        <v>9.7705253791329838</v>
      </c>
      <c r="BJ2478" s="63">
        <f t="shared" si="635"/>
        <v>9.8039400735741484</v>
      </c>
      <c r="BK2478" s="63">
        <f t="shared" si="635"/>
        <v>9.7452814473518927</v>
      </c>
      <c r="BL2478" s="63">
        <f t="shared" si="635"/>
        <v>9.8491703599934741</v>
      </c>
      <c r="BM2478" s="63">
        <f t="shared" si="635"/>
        <v>9.6676216473938421</v>
      </c>
      <c r="BN2478" s="63">
        <f t="shared" si="625"/>
        <v>9.9950024885659339</v>
      </c>
      <c r="BO2478" s="63"/>
      <c r="BP2478" s="63"/>
    </row>
    <row r="2479" spans="27:68" x14ac:dyDescent="0.2">
      <c r="AA2479" s="217">
        <f t="shared" si="602"/>
        <v>-8.7334910939675485E-3</v>
      </c>
      <c r="AB2479" s="218">
        <f t="shared" si="603"/>
        <v>8.7334910939675485E-3</v>
      </c>
      <c r="AC2479" s="218">
        <f t="shared" si="604"/>
        <v>0</v>
      </c>
      <c r="AD2479" s="219">
        <f t="shared" si="605"/>
        <v>0</v>
      </c>
      <c r="AH2479" s="15">
        <f t="shared" si="606"/>
        <v>-2.9058447674383151E-2</v>
      </c>
      <c r="AI2479" s="15">
        <f t="shared" si="607"/>
        <v>0.86784475089518831</v>
      </c>
      <c r="AJ2479" s="15">
        <f t="shared" si="608"/>
        <v>-0.34557801426238927</v>
      </c>
      <c r="AK2479" s="15">
        <f t="shared" si="609"/>
        <v>-0.57281307343954613</v>
      </c>
      <c r="AL2479" s="15">
        <f t="shared" si="610"/>
        <v>-1.797541498954438</v>
      </c>
      <c r="AM2479" s="15">
        <f t="shared" si="611"/>
        <v>-1.2569818375265711</v>
      </c>
      <c r="AN2479" s="63">
        <f t="shared" si="634"/>
        <v>11.427189962028823</v>
      </c>
      <c r="AO2479" s="63">
        <f t="shared" si="634"/>
        <v>11.427367754312771</v>
      </c>
      <c r="AP2479" s="63">
        <f t="shared" si="634"/>
        <v>11.428089863368749</v>
      </c>
      <c r="AQ2479" s="63">
        <f t="shared" si="634"/>
        <v>11.431011199874796</v>
      </c>
      <c r="AR2479" s="63">
        <f t="shared" si="634"/>
        <v>11.442647265439536</v>
      </c>
      <c r="AS2479" s="63">
        <f t="shared" si="634"/>
        <v>11.486445582434989</v>
      </c>
      <c r="AT2479" s="63">
        <f t="shared" si="634"/>
        <v>11.626608381821566</v>
      </c>
      <c r="AU2479" s="63">
        <f t="shared" si="613"/>
        <v>11.961094544128683</v>
      </c>
      <c r="AV2479" s="217">
        <f t="shared" si="614"/>
        <v>-1.1469132254240177E-2</v>
      </c>
      <c r="AW2479" s="218">
        <f t="shared" si="615"/>
        <v>-9999</v>
      </c>
      <c r="AX2479" s="219">
        <f t="shared" si="616"/>
        <v>0</v>
      </c>
      <c r="AY2479" s="218">
        <f t="shared" si="617"/>
        <v>-9999</v>
      </c>
      <c r="AZ2479" s="63"/>
      <c r="BA2479" s="15">
        <f t="shared" si="618"/>
        <v>-2.7356411602726298E-3</v>
      </c>
      <c r="BB2479" s="15">
        <f t="shared" si="619"/>
        <v>0.4029668420013125</v>
      </c>
      <c r="BC2479" s="15">
        <f t="shared" si="620"/>
        <v>-0.61751157847624083</v>
      </c>
      <c r="BD2479" s="15">
        <f t="shared" si="621"/>
        <v>-0.10652366954492806</v>
      </c>
      <c r="BE2479" s="15">
        <f t="shared" si="622"/>
        <v>-2.965028905258007</v>
      </c>
      <c r="BF2479" s="15">
        <f t="shared" si="623"/>
        <v>-11.297910949131783</v>
      </c>
      <c r="BG2479" s="63">
        <f t="shared" si="635"/>
        <v>9.7786993762034928</v>
      </c>
      <c r="BH2479" s="63">
        <f t="shared" si="635"/>
        <v>9.7894726175737006</v>
      </c>
      <c r="BI2479" s="63">
        <f t="shared" si="635"/>
        <v>9.7705253791329838</v>
      </c>
      <c r="BJ2479" s="63">
        <f t="shared" si="635"/>
        <v>9.8039400735741484</v>
      </c>
      <c r="BK2479" s="63">
        <f t="shared" si="635"/>
        <v>9.7452814473518927</v>
      </c>
      <c r="BL2479" s="63">
        <f t="shared" si="635"/>
        <v>9.8491703599934741</v>
      </c>
      <c r="BM2479" s="63">
        <f t="shared" si="635"/>
        <v>9.6676216473938421</v>
      </c>
      <c r="BN2479" s="63">
        <f t="shared" si="625"/>
        <v>9.9950024885659339</v>
      </c>
      <c r="BO2479" s="63"/>
      <c r="BP2479" s="63"/>
    </row>
    <row r="2480" spans="27:68" x14ac:dyDescent="0.2">
      <c r="AA2480" s="217">
        <f t="shared" si="602"/>
        <v>-8.7334910939675485E-3</v>
      </c>
      <c r="AB2480" s="218">
        <f t="shared" si="603"/>
        <v>8.7334910939675485E-3</v>
      </c>
      <c r="AC2480" s="218">
        <f t="shared" si="604"/>
        <v>0</v>
      </c>
      <c r="AD2480" s="219">
        <f t="shared" si="605"/>
        <v>0</v>
      </c>
      <c r="AH2480" s="15">
        <f t="shared" si="606"/>
        <v>-2.9058447674383151E-2</v>
      </c>
      <c r="AI2480" s="15">
        <f t="shared" si="607"/>
        <v>0.86784475089518831</v>
      </c>
      <c r="AJ2480" s="15">
        <f t="shared" si="608"/>
        <v>-0.34557801426238927</v>
      </c>
      <c r="AK2480" s="15">
        <f t="shared" si="609"/>
        <v>-0.57281307343954613</v>
      </c>
      <c r="AL2480" s="15">
        <f t="shared" si="610"/>
        <v>-1.797541498954438</v>
      </c>
      <c r="AM2480" s="15">
        <f t="shared" si="611"/>
        <v>-1.2569818375265711</v>
      </c>
      <c r="AN2480" s="63">
        <f t="shared" si="634"/>
        <v>11.427189962028823</v>
      </c>
      <c r="AO2480" s="63">
        <f t="shared" si="634"/>
        <v>11.427367754312771</v>
      </c>
      <c r="AP2480" s="63">
        <f t="shared" si="634"/>
        <v>11.428089863368749</v>
      </c>
      <c r="AQ2480" s="63">
        <f t="shared" si="634"/>
        <v>11.431011199874796</v>
      </c>
      <c r="AR2480" s="63">
        <f t="shared" si="634"/>
        <v>11.442647265439536</v>
      </c>
      <c r="AS2480" s="63">
        <f t="shared" si="634"/>
        <v>11.486445582434989</v>
      </c>
      <c r="AT2480" s="63">
        <f t="shared" si="634"/>
        <v>11.626608381821566</v>
      </c>
      <c r="AU2480" s="63">
        <f t="shared" si="613"/>
        <v>11.961094544128683</v>
      </c>
      <c r="AV2480" s="217">
        <f t="shared" si="614"/>
        <v>-1.1469132254240177E-2</v>
      </c>
      <c r="AW2480" s="218">
        <f t="shared" si="615"/>
        <v>-9999</v>
      </c>
      <c r="AX2480" s="219">
        <f t="shared" si="616"/>
        <v>0</v>
      </c>
      <c r="AY2480" s="218">
        <f t="shared" si="617"/>
        <v>-9999</v>
      </c>
      <c r="AZ2480" s="63"/>
      <c r="BA2480" s="15">
        <f t="shared" si="618"/>
        <v>-2.7356411602726298E-3</v>
      </c>
      <c r="BB2480" s="15">
        <f t="shared" si="619"/>
        <v>0.4029668420013125</v>
      </c>
      <c r="BC2480" s="15">
        <f t="shared" si="620"/>
        <v>-0.61751157847624083</v>
      </c>
      <c r="BD2480" s="15">
        <f t="shared" si="621"/>
        <v>-0.10652366954492806</v>
      </c>
      <c r="BE2480" s="15">
        <f t="shared" si="622"/>
        <v>-2.965028905258007</v>
      </c>
      <c r="BF2480" s="15">
        <f t="shared" si="623"/>
        <v>-11.297910949131783</v>
      </c>
      <c r="BG2480" s="63">
        <f t="shared" si="635"/>
        <v>9.7786993762034928</v>
      </c>
      <c r="BH2480" s="63">
        <f t="shared" si="635"/>
        <v>9.7894726175737006</v>
      </c>
      <c r="BI2480" s="63">
        <f t="shared" si="635"/>
        <v>9.7705253791329838</v>
      </c>
      <c r="BJ2480" s="63">
        <f t="shared" si="635"/>
        <v>9.8039400735741484</v>
      </c>
      <c r="BK2480" s="63">
        <f t="shared" si="635"/>
        <v>9.7452814473518927</v>
      </c>
      <c r="BL2480" s="63">
        <f t="shared" si="635"/>
        <v>9.8491703599934741</v>
      </c>
      <c r="BM2480" s="63">
        <f t="shared" si="635"/>
        <v>9.6676216473938421</v>
      </c>
      <c r="BN2480" s="63">
        <f t="shared" si="625"/>
        <v>9.9950024885659339</v>
      </c>
      <c r="BO2480" s="63"/>
      <c r="BP2480" s="63"/>
    </row>
    <row r="2481" spans="27:68" x14ac:dyDescent="0.2">
      <c r="AA2481" s="217">
        <f t="shared" si="602"/>
        <v>-8.7334910939675485E-3</v>
      </c>
      <c r="AB2481" s="218">
        <f t="shared" si="603"/>
        <v>8.7334910939675485E-3</v>
      </c>
      <c r="AC2481" s="218">
        <f t="shared" si="604"/>
        <v>0</v>
      </c>
      <c r="AD2481" s="219">
        <f t="shared" si="605"/>
        <v>0</v>
      </c>
      <c r="AH2481" s="15">
        <f t="shared" si="606"/>
        <v>-2.9058447674383151E-2</v>
      </c>
      <c r="AI2481" s="15">
        <f t="shared" si="607"/>
        <v>0.86784475089518831</v>
      </c>
      <c r="AJ2481" s="15">
        <f t="shared" si="608"/>
        <v>-0.34557801426238927</v>
      </c>
      <c r="AK2481" s="15">
        <f t="shared" si="609"/>
        <v>-0.57281307343954613</v>
      </c>
      <c r="AL2481" s="15">
        <f t="shared" si="610"/>
        <v>-1.797541498954438</v>
      </c>
      <c r="AM2481" s="15">
        <f t="shared" si="611"/>
        <v>-1.2569818375265711</v>
      </c>
      <c r="AN2481" s="63">
        <f t="shared" ref="AN2481:AT2490" si="636">$AU2481+$AB$7*SIN(AO2481)</f>
        <v>11.427189962028823</v>
      </c>
      <c r="AO2481" s="63">
        <f t="shared" si="636"/>
        <v>11.427367754312771</v>
      </c>
      <c r="AP2481" s="63">
        <f t="shared" si="636"/>
        <v>11.428089863368749</v>
      </c>
      <c r="AQ2481" s="63">
        <f t="shared" si="636"/>
        <v>11.431011199874796</v>
      </c>
      <c r="AR2481" s="63">
        <f t="shared" si="636"/>
        <v>11.442647265439536</v>
      </c>
      <c r="AS2481" s="63">
        <f t="shared" si="636"/>
        <v>11.486445582434989</v>
      </c>
      <c r="AT2481" s="63">
        <f t="shared" si="636"/>
        <v>11.626608381821566</v>
      </c>
      <c r="AU2481" s="63">
        <f t="shared" si="613"/>
        <v>11.961094544128683</v>
      </c>
      <c r="AV2481" s="217">
        <f t="shared" si="614"/>
        <v>-1.1469132254240177E-2</v>
      </c>
      <c r="AW2481" s="218">
        <f t="shared" si="615"/>
        <v>-9999</v>
      </c>
      <c r="AX2481" s="219">
        <f t="shared" si="616"/>
        <v>0</v>
      </c>
      <c r="AY2481" s="218">
        <f t="shared" si="617"/>
        <v>-9999</v>
      </c>
      <c r="AZ2481" s="63"/>
      <c r="BA2481" s="15">
        <f t="shared" si="618"/>
        <v>-2.7356411602726298E-3</v>
      </c>
      <c r="BB2481" s="15">
        <f t="shared" si="619"/>
        <v>0.4029668420013125</v>
      </c>
      <c r="BC2481" s="15">
        <f t="shared" si="620"/>
        <v>-0.61751157847624083</v>
      </c>
      <c r="BD2481" s="15">
        <f t="shared" si="621"/>
        <v>-0.10652366954492806</v>
      </c>
      <c r="BE2481" s="15">
        <f t="shared" si="622"/>
        <v>-2.965028905258007</v>
      </c>
      <c r="BF2481" s="15">
        <f t="shared" si="623"/>
        <v>-11.297910949131783</v>
      </c>
      <c r="BG2481" s="63">
        <f t="shared" ref="BG2481:BM2490" si="637">$BN2481+$BB$7*SIN(BH2481)</f>
        <v>9.7786993762034928</v>
      </c>
      <c r="BH2481" s="63">
        <f t="shared" si="637"/>
        <v>9.7894726175737006</v>
      </c>
      <c r="BI2481" s="63">
        <f t="shared" si="637"/>
        <v>9.7705253791329838</v>
      </c>
      <c r="BJ2481" s="63">
        <f t="shared" si="637"/>
        <v>9.8039400735741484</v>
      </c>
      <c r="BK2481" s="63">
        <f t="shared" si="637"/>
        <v>9.7452814473518927</v>
      </c>
      <c r="BL2481" s="63">
        <f t="shared" si="637"/>
        <v>9.8491703599934741</v>
      </c>
      <c r="BM2481" s="63">
        <f t="shared" si="637"/>
        <v>9.6676216473938421</v>
      </c>
      <c r="BN2481" s="63">
        <f t="shared" si="625"/>
        <v>9.9950024885659339</v>
      </c>
      <c r="BO2481" s="63"/>
      <c r="BP2481" s="63"/>
    </row>
    <row r="2482" spans="27:68" x14ac:dyDescent="0.2">
      <c r="AA2482" s="217">
        <f t="shared" si="602"/>
        <v>-8.7334910939675485E-3</v>
      </c>
      <c r="AB2482" s="218">
        <f t="shared" si="603"/>
        <v>8.7334910939675485E-3</v>
      </c>
      <c r="AC2482" s="218">
        <f t="shared" si="604"/>
        <v>0</v>
      </c>
      <c r="AD2482" s="219">
        <f t="shared" si="605"/>
        <v>0</v>
      </c>
      <c r="AH2482" s="15">
        <f t="shared" si="606"/>
        <v>-2.9058447674383151E-2</v>
      </c>
      <c r="AI2482" s="15">
        <f t="shared" si="607"/>
        <v>0.86784475089518831</v>
      </c>
      <c r="AJ2482" s="15">
        <f t="shared" si="608"/>
        <v>-0.34557801426238927</v>
      </c>
      <c r="AK2482" s="15">
        <f t="shared" si="609"/>
        <v>-0.57281307343954613</v>
      </c>
      <c r="AL2482" s="15">
        <f t="shared" si="610"/>
        <v>-1.797541498954438</v>
      </c>
      <c r="AM2482" s="15">
        <f t="shared" si="611"/>
        <v>-1.2569818375265711</v>
      </c>
      <c r="AN2482" s="63">
        <f t="shared" si="636"/>
        <v>11.427189962028823</v>
      </c>
      <c r="AO2482" s="63">
        <f t="shared" si="636"/>
        <v>11.427367754312771</v>
      </c>
      <c r="AP2482" s="63">
        <f t="shared" si="636"/>
        <v>11.428089863368749</v>
      </c>
      <c r="AQ2482" s="63">
        <f t="shared" si="636"/>
        <v>11.431011199874796</v>
      </c>
      <c r="AR2482" s="63">
        <f t="shared" si="636"/>
        <v>11.442647265439536</v>
      </c>
      <c r="AS2482" s="63">
        <f t="shared" si="636"/>
        <v>11.486445582434989</v>
      </c>
      <c r="AT2482" s="63">
        <f t="shared" si="636"/>
        <v>11.626608381821566</v>
      </c>
      <c r="AU2482" s="63">
        <f t="shared" si="613"/>
        <v>11.961094544128683</v>
      </c>
      <c r="AV2482" s="217">
        <f t="shared" si="614"/>
        <v>-1.1469132254240177E-2</v>
      </c>
      <c r="AW2482" s="218">
        <f t="shared" si="615"/>
        <v>-9999</v>
      </c>
      <c r="AX2482" s="219">
        <f t="shared" si="616"/>
        <v>0</v>
      </c>
      <c r="AY2482" s="218">
        <f t="shared" si="617"/>
        <v>-9999</v>
      </c>
      <c r="AZ2482" s="63"/>
      <c r="BA2482" s="15">
        <f t="shared" si="618"/>
        <v>-2.7356411602726298E-3</v>
      </c>
      <c r="BB2482" s="15">
        <f t="shared" si="619"/>
        <v>0.4029668420013125</v>
      </c>
      <c r="BC2482" s="15">
        <f t="shared" si="620"/>
        <v>-0.61751157847624083</v>
      </c>
      <c r="BD2482" s="15">
        <f t="shared" si="621"/>
        <v>-0.10652366954492806</v>
      </c>
      <c r="BE2482" s="15">
        <f t="shared" si="622"/>
        <v>-2.965028905258007</v>
      </c>
      <c r="BF2482" s="15">
        <f t="shared" si="623"/>
        <v>-11.297910949131783</v>
      </c>
      <c r="BG2482" s="63">
        <f t="shared" si="637"/>
        <v>9.7786993762034928</v>
      </c>
      <c r="BH2482" s="63">
        <f t="shared" si="637"/>
        <v>9.7894726175737006</v>
      </c>
      <c r="BI2482" s="63">
        <f t="shared" si="637"/>
        <v>9.7705253791329838</v>
      </c>
      <c r="BJ2482" s="63">
        <f t="shared" si="637"/>
        <v>9.8039400735741484</v>
      </c>
      <c r="BK2482" s="63">
        <f t="shared" si="637"/>
        <v>9.7452814473518927</v>
      </c>
      <c r="BL2482" s="63">
        <f t="shared" si="637"/>
        <v>9.8491703599934741</v>
      </c>
      <c r="BM2482" s="63">
        <f t="shared" si="637"/>
        <v>9.6676216473938421</v>
      </c>
      <c r="BN2482" s="63">
        <f t="shared" si="625"/>
        <v>9.9950024885659339</v>
      </c>
      <c r="BO2482" s="63"/>
      <c r="BP2482" s="63"/>
    </row>
    <row r="2483" spans="27:68" x14ac:dyDescent="0.2">
      <c r="AA2483" s="217">
        <f t="shared" si="602"/>
        <v>-8.7334910939675485E-3</v>
      </c>
      <c r="AB2483" s="218">
        <f t="shared" si="603"/>
        <v>8.7334910939675485E-3</v>
      </c>
      <c r="AC2483" s="218">
        <f t="shared" si="604"/>
        <v>0</v>
      </c>
      <c r="AD2483" s="219">
        <f t="shared" si="605"/>
        <v>0</v>
      </c>
      <c r="AH2483" s="15">
        <f t="shared" si="606"/>
        <v>-2.9058447674383151E-2</v>
      </c>
      <c r="AI2483" s="15">
        <f t="shared" si="607"/>
        <v>0.86784475089518831</v>
      </c>
      <c r="AJ2483" s="15">
        <f t="shared" si="608"/>
        <v>-0.34557801426238927</v>
      </c>
      <c r="AK2483" s="15">
        <f t="shared" si="609"/>
        <v>-0.57281307343954613</v>
      </c>
      <c r="AL2483" s="15">
        <f t="shared" si="610"/>
        <v>-1.797541498954438</v>
      </c>
      <c r="AM2483" s="15">
        <f t="shared" si="611"/>
        <v>-1.2569818375265711</v>
      </c>
      <c r="AN2483" s="63">
        <f t="shared" si="636"/>
        <v>11.427189962028823</v>
      </c>
      <c r="AO2483" s="63">
        <f t="shared" si="636"/>
        <v>11.427367754312771</v>
      </c>
      <c r="AP2483" s="63">
        <f t="shared" si="636"/>
        <v>11.428089863368749</v>
      </c>
      <c r="AQ2483" s="63">
        <f t="shared" si="636"/>
        <v>11.431011199874796</v>
      </c>
      <c r="AR2483" s="63">
        <f t="shared" si="636"/>
        <v>11.442647265439536</v>
      </c>
      <c r="AS2483" s="63">
        <f t="shared" si="636"/>
        <v>11.486445582434989</v>
      </c>
      <c r="AT2483" s="63">
        <f t="shared" si="636"/>
        <v>11.626608381821566</v>
      </c>
      <c r="AU2483" s="63">
        <f t="shared" si="613"/>
        <v>11.961094544128683</v>
      </c>
      <c r="AV2483" s="217">
        <f t="shared" si="614"/>
        <v>-1.1469132254240177E-2</v>
      </c>
      <c r="AW2483" s="218">
        <f t="shared" si="615"/>
        <v>-9999</v>
      </c>
      <c r="AX2483" s="219">
        <f t="shared" si="616"/>
        <v>0</v>
      </c>
      <c r="AY2483" s="218">
        <f t="shared" si="617"/>
        <v>-9999</v>
      </c>
      <c r="AZ2483" s="63"/>
      <c r="BA2483" s="15">
        <f t="shared" si="618"/>
        <v>-2.7356411602726298E-3</v>
      </c>
      <c r="BB2483" s="15">
        <f t="shared" si="619"/>
        <v>0.4029668420013125</v>
      </c>
      <c r="BC2483" s="15">
        <f t="shared" si="620"/>
        <v>-0.61751157847624083</v>
      </c>
      <c r="BD2483" s="15">
        <f t="shared" si="621"/>
        <v>-0.10652366954492806</v>
      </c>
      <c r="BE2483" s="15">
        <f t="shared" si="622"/>
        <v>-2.965028905258007</v>
      </c>
      <c r="BF2483" s="15">
        <f t="shared" si="623"/>
        <v>-11.297910949131783</v>
      </c>
      <c r="BG2483" s="63">
        <f t="shared" si="637"/>
        <v>9.7786993762034928</v>
      </c>
      <c r="BH2483" s="63">
        <f t="shared" si="637"/>
        <v>9.7894726175737006</v>
      </c>
      <c r="BI2483" s="63">
        <f t="shared" si="637"/>
        <v>9.7705253791329838</v>
      </c>
      <c r="BJ2483" s="63">
        <f t="shared" si="637"/>
        <v>9.8039400735741484</v>
      </c>
      <c r="BK2483" s="63">
        <f t="shared" si="637"/>
        <v>9.7452814473518927</v>
      </c>
      <c r="BL2483" s="63">
        <f t="shared" si="637"/>
        <v>9.8491703599934741</v>
      </c>
      <c r="BM2483" s="63">
        <f t="shared" si="637"/>
        <v>9.6676216473938421</v>
      </c>
      <c r="BN2483" s="63">
        <f t="shared" si="625"/>
        <v>9.9950024885659339</v>
      </c>
      <c r="BO2483" s="63"/>
      <c r="BP2483" s="63"/>
    </row>
    <row r="2484" spans="27:68" x14ac:dyDescent="0.2">
      <c r="AA2484" s="217">
        <f t="shared" si="602"/>
        <v>-8.7334910939675485E-3</v>
      </c>
      <c r="AB2484" s="218">
        <f t="shared" si="603"/>
        <v>8.7334910939675485E-3</v>
      </c>
      <c r="AC2484" s="218">
        <f t="shared" si="604"/>
        <v>0</v>
      </c>
      <c r="AD2484" s="219">
        <f t="shared" si="605"/>
        <v>0</v>
      </c>
      <c r="AH2484" s="15">
        <f t="shared" si="606"/>
        <v>-2.9058447674383151E-2</v>
      </c>
      <c r="AI2484" s="15">
        <f t="shared" si="607"/>
        <v>0.86784475089518831</v>
      </c>
      <c r="AJ2484" s="15">
        <f t="shared" si="608"/>
        <v>-0.34557801426238927</v>
      </c>
      <c r="AK2484" s="15">
        <f t="shared" si="609"/>
        <v>-0.57281307343954613</v>
      </c>
      <c r="AL2484" s="15">
        <f t="shared" si="610"/>
        <v>-1.797541498954438</v>
      </c>
      <c r="AM2484" s="15">
        <f t="shared" si="611"/>
        <v>-1.2569818375265711</v>
      </c>
      <c r="AN2484" s="63">
        <f t="shared" si="636"/>
        <v>11.427189962028823</v>
      </c>
      <c r="AO2484" s="63">
        <f t="shared" si="636"/>
        <v>11.427367754312771</v>
      </c>
      <c r="AP2484" s="63">
        <f t="shared" si="636"/>
        <v>11.428089863368749</v>
      </c>
      <c r="AQ2484" s="63">
        <f t="shared" si="636"/>
        <v>11.431011199874796</v>
      </c>
      <c r="AR2484" s="63">
        <f t="shared" si="636"/>
        <v>11.442647265439536</v>
      </c>
      <c r="AS2484" s="63">
        <f t="shared" si="636"/>
        <v>11.486445582434989</v>
      </c>
      <c r="AT2484" s="63">
        <f t="shared" si="636"/>
        <v>11.626608381821566</v>
      </c>
      <c r="AU2484" s="63">
        <f t="shared" si="613"/>
        <v>11.961094544128683</v>
      </c>
      <c r="AV2484" s="217">
        <f t="shared" si="614"/>
        <v>-1.1469132254240177E-2</v>
      </c>
      <c r="AW2484" s="218">
        <f t="shared" si="615"/>
        <v>-9999</v>
      </c>
      <c r="AX2484" s="219">
        <f t="shared" si="616"/>
        <v>0</v>
      </c>
      <c r="AY2484" s="218">
        <f t="shared" si="617"/>
        <v>-9999</v>
      </c>
      <c r="AZ2484" s="63"/>
      <c r="BA2484" s="15">
        <f t="shared" si="618"/>
        <v>-2.7356411602726298E-3</v>
      </c>
      <c r="BB2484" s="15">
        <f t="shared" si="619"/>
        <v>0.4029668420013125</v>
      </c>
      <c r="BC2484" s="15">
        <f t="shared" si="620"/>
        <v>-0.61751157847624083</v>
      </c>
      <c r="BD2484" s="15">
        <f t="shared" si="621"/>
        <v>-0.10652366954492806</v>
      </c>
      <c r="BE2484" s="15">
        <f t="shared" si="622"/>
        <v>-2.965028905258007</v>
      </c>
      <c r="BF2484" s="15">
        <f t="shared" si="623"/>
        <v>-11.297910949131783</v>
      </c>
      <c r="BG2484" s="63">
        <f t="shared" si="637"/>
        <v>9.7786993762034928</v>
      </c>
      <c r="BH2484" s="63">
        <f t="shared" si="637"/>
        <v>9.7894726175737006</v>
      </c>
      <c r="BI2484" s="63">
        <f t="shared" si="637"/>
        <v>9.7705253791329838</v>
      </c>
      <c r="BJ2484" s="63">
        <f t="shared" si="637"/>
        <v>9.8039400735741484</v>
      </c>
      <c r="BK2484" s="63">
        <f t="shared" si="637"/>
        <v>9.7452814473518927</v>
      </c>
      <c r="BL2484" s="63">
        <f t="shared" si="637"/>
        <v>9.8491703599934741</v>
      </c>
      <c r="BM2484" s="63">
        <f t="shared" si="637"/>
        <v>9.6676216473938421</v>
      </c>
      <c r="BN2484" s="63">
        <f t="shared" si="625"/>
        <v>9.9950024885659339</v>
      </c>
      <c r="BO2484" s="63"/>
      <c r="BP2484" s="63"/>
    </row>
    <row r="2485" spans="27:68" x14ac:dyDescent="0.2">
      <c r="AA2485" s="217">
        <f t="shared" ref="AA2485:AA2548" si="638">AB$3+AB$4*Z2485+AB$5*Z2485^2+AH2485</f>
        <v>-8.7334910939675485E-3</v>
      </c>
      <c r="AB2485" s="218">
        <f t="shared" ref="AB2485:AB2548" si="639">+G2485-AA2485</f>
        <v>8.7334910939675485E-3</v>
      </c>
      <c r="AC2485" s="218">
        <f t="shared" ref="AC2485:AC2548" si="640">+G2485-P2485</f>
        <v>0</v>
      </c>
      <c r="AD2485" s="219">
        <f t="shared" ref="AD2485:AD2548" si="641">U2485*(G2485-AA2485)^2</f>
        <v>0</v>
      </c>
      <c r="AH2485" s="15">
        <f t="shared" ref="AH2485:AH2548" si="642">$AB$6*($AB$11/AI2485*AJ2485+$AB$12)</f>
        <v>-2.9058447674383151E-2</v>
      </c>
      <c r="AI2485" s="15">
        <f t="shared" ref="AI2485:AI2548" si="643">1+$AB$7*COS(AL2485)</f>
        <v>0.86784475089518831</v>
      </c>
      <c r="AJ2485" s="15">
        <f t="shared" ref="AJ2485:AJ2548" si="644">SIN(AL2485+RADIANS($AB$9))</f>
        <v>-0.34557801426238927</v>
      </c>
      <c r="AK2485" s="15">
        <f t="shared" ref="AK2485:AK2548" si="645">$AB$7*SIN(AL2485)</f>
        <v>-0.57281307343954613</v>
      </c>
      <c r="AL2485" s="15">
        <f t="shared" ref="AL2485:AL2548" si="646">2*ATAN(AM2485)</f>
        <v>-1.797541498954438</v>
      </c>
      <c r="AM2485" s="15">
        <f t="shared" ref="AM2485:AM2548" si="647">TAN(AN2485/2)*SQRT((1+$AB$7)/(1-$AB$7))</f>
        <v>-1.2569818375265711</v>
      </c>
      <c r="AN2485" s="63">
        <f t="shared" si="636"/>
        <v>11.427189962028823</v>
      </c>
      <c r="AO2485" s="63">
        <f t="shared" si="636"/>
        <v>11.427367754312771</v>
      </c>
      <c r="AP2485" s="63">
        <f t="shared" si="636"/>
        <v>11.428089863368749</v>
      </c>
      <c r="AQ2485" s="63">
        <f t="shared" si="636"/>
        <v>11.431011199874796</v>
      </c>
      <c r="AR2485" s="63">
        <f t="shared" si="636"/>
        <v>11.442647265439536</v>
      </c>
      <c r="AS2485" s="63">
        <f t="shared" si="636"/>
        <v>11.486445582434989</v>
      </c>
      <c r="AT2485" s="63">
        <f t="shared" si="636"/>
        <v>11.626608381821566</v>
      </c>
      <c r="AU2485" s="63">
        <f t="shared" ref="AU2485:AU2548" si="648">RADIANS($AB$9)+$AB$18*(F2485-AB$15)</f>
        <v>11.961094544128683</v>
      </c>
      <c r="AV2485" s="217">
        <f t="shared" ref="AV2485:AV2548" si="649">AA2485+BA2485</f>
        <v>-1.1469132254240177E-2</v>
      </c>
      <c r="AW2485" s="218">
        <f t="shared" ref="AW2485:AW2548" si="650">IF(U2485&lt;&gt;0,G2485-AV2485,-9999)</f>
        <v>-9999</v>
      </c>
      <c r="AX2485" s="219">
        <f t="shared" ref="AX2485:AX2548" si="651">U2485*AW2485^2</f>
        <v>0</v>
      </c>
      <c r="AY2485" s="218">
        <f t="shared" ref="AY2485:AY2548" si="652">IF(U2485&lt;&gt;0,G2485-AH2485-BA2485,-9999)</f>
        <v>-9999</v>
      </c>
      <c r="AZ2485" s="63"/>
      <c r="BA2485" s="15">
        <f t="shared" ref="BA2485:BA2548" si="653">$BB$6*($BB$11/BB2485*BC2485+$BB$12)</f>
        <v>-2.7356411602726298E-3</v>
      </c>
      <c r="BB2485" s="15">
        <f t="shared" ref="BB2485:BB2548" si="654">1+$BB$7*COS(BE2485)</f>
        <v>0.4029668420013125</v>
      </c>
      <c r="BC2485" s="15">
        <f t="shared" ref="BC2485:BC2548" si="655">SIN(BE2485+RADIANS($BB$9))</f>
        <v>-0.61751157847624083</v>
      </c>
      <c r="BD2485" s="15">
        <f t="shared" ref="BD2485:BD2548" si="656">$BB$7*SIN(BE2485)</f>
        <v>-0.10652366954492806</v>
      </c>
      <c r="BE2485" s="15">
        <f t="shared" ref="BE2485:BE2548" si="657">2*ATAN(BF2485)</f>
        <v>-2.965028905258007</v>
      </c>
      <c r="BF2485" s="15">
        <f t="shared" ref="BF2485:BF2548" si="658">TAN(BG2485/2)*SQRT((1+$BB$7)/(1-$BB$7))</f>
        <v>-11.297910949131783</v>
      </c>
      <c r="BG2485" s="63">
        <f t="shared" si="637"/>
        <v>9.7786993762034928</v>
      </c>
      <c r="BH2485" s="63">
        <f t="shared" si="637"/>
        <v>9.7894726175737006</v>
      </c>
      <c r="BI2485" s="63">
        <f t="shared" si="637"/>
        <v>9.7705253791329838</v>
      </c>
      <c r="BJ2485" s="63">
        <f t="shared" si="637"/>
        <v>9.8039400735741484</v>
      </c>
      <c r="BK2485" s="63">
        <f t="shared" si="637"/>
        <v>9.7452814473518927</v>
      </c>
      <c r="BL2485" s="63">
        <f t="shared" si="637"/>
        <v>9.8491703599934741</v>
      </c>
      <c r="BM2485" s="63">
        <f t="shared" si="637"/>
        <v>9.6676216473938421</v>
      </c>
      <c r="BN2485" s="63">
        <f t="shared" ref="BN2485:BN2548" si="659">RADIANS($BB$9)+$BB$18*(F2485-BB$15)</f>
        <v>9.9950024885659339</v>
      </c>
      <c r="BO2485" s="63"/>
      <c r="BP2485" s="63"/>
    </row>
    <row r="2486" spans="27:68" x14ac:dyDescent="0.2">
      <c r="AA2486" s="217">
        <f t="shared" si="638"/>
        <v>-8.7334910939675485E-3</v>
      </c>
      <c r="AB2486" s="218">
        <f t="shared" si="639"/>
        <v>8.7334910939675485E-3</v>
      </c>
      <c r="AC2486" s="218">
        <f t="shared" si="640"/>
        <v>0</v>
      </c>
      <c r="AD2486" s="219">
        <f t="shared" si="641"/>
        <v>0</v>
      </c>
      <c r="AH2486" s="15">
        <f t="shared" si="642"/>
        <v>-2.9058447674383151E-2</v>
      </c>
      <c r="AI2486" s="15">
        <f t="shared" si="643"/>
        <v>0.86784475089518831</v>
      </c>
      <c r="AJ2486" s="15">
        <f t="shared" si="644"/>
        <v>-0.34557801426238927</v>
      </c>
      <c r="AK2486" s="15">
        <f t="shared" si="645"/>
        <v>-0.57281307343954613</v>
      </c>
      <c r="AL2486" s="15">
        <f t="shared" si="646"/>
        <v>-1.797541498954438</v>
      </c>
      <c r="AM2486" s="15">
        <f t="shared" si="647"/>
        <v>-1.2569818375265711</v>
      </c>
      <c r="AN2486" s="63">
        <f t="shared" si="636"/>
        <v>11.427189962028823</v>
      </c>
      <c r="AO2486" s="63">
        <f t="shared" si="636"/>
        <v>11.427367754312771</v>
      </c>
      <c r="AP2486" s="63">
        <f t="shared" si="636"/>
        <v>11.428089863368749</v>
      </c>
      <c r="AQ2486" s="63">
        <f t="shared" si="636"/>
        <v>11.431011199874796</v>
      </c>
      <c r="AR2486" s="63">
        <f t="shared" si="636"/>
        <v>11.442647265439536</v>
      </c>
      <c r="AS2486" s="63">
        <f t="shared" si="636"/>
        <v>11.486445582434989</v>
      </c>
      <c r="AT2486" s="63">
        <f t="shared" si="636"/>
        <v>11.626608381821566</v>
      </c>
      <c r="AU2486" s="63">
        <f t="shared" si="648"/>
        <v>11.961094544128683</v>
      </c>
      <c r="AV2486" s="217">
        <f t="shared" si="649"/>
        <v>-1.1469132254240177E-2</v>
      </c>
      <c r="AW2486" s="218">
        <f t="shared" si="650"/>
        <v>-9999</v>
      </c>
      <c r="AX2486" s="219">
        <f t="shared" si="651"/>
        <v>0</v>
      </c>
      <c r="AY2486" s="218">
        <f t="shared" si="652"/>
        <v>-9999</v>
      </c>
      <c r="AZ2486" s="63"/>
      <c r="BA2486" s="15">
        <f t="shared" si="653"/>
        <v>-2.7356411602726298E-3</v>
      </c>
      <c r="BB2486" s="15">
        <f t="shared" si="654"/>
        <v>0.4029668420013125</v>
      </c>
      <c r="BC2486" s="15">
        <f t="shared" si="655"/>
        <v>-0.61751157847624083</v>
      </c>
      <c r="BD2486" s="15">
        <f t="shared" si="656"/>
        <v>-0.10652366954492806</v>
      </c>
      <c r="BE2486" s="15">
        <f t="shared" si="657"/>
        <v>-2.965028905258007</v>
      </c>
      <c r="BF2486" s="15">
        <f t="shared" si="658"/>
        <v>-11.297910949131783</v>
      </c>
      <c r="BG2486" s="63">
        <f t="shared" si="637"/>
        <v>9.7786993762034928</v>
      </c>
      <c r="BH2486" s="63">
        <f t="shared" si="637"/>
        <v>9.7894726175737006</v>
      </c>
      <c r="BI2486" s="63">
        <f t="shared" si="637"/>
        <v>9.7705253791329838</v>
      </c>
      <c r="BJ2486" s="63">
        <f t="shared" si="637"/>
        <v>9.8039400735741484</v>
      </c>
      <c r="BK2486" s="63">
        <f t="shared" si="637"/>
        <v>9.7452814473518927</v>
      </c>
      <c r="BL2486" s="63">
        <f t="shared" si="637"/>
        <v>9.8491703599934741</v>
      </c>
      <c r="BM2486" s="63">
        <f t="shared" si="637"/>
        <v>9.6676216473938421</v>
      </c>
      <c r="BN2486" s="63">
        <f t="shared" si="659"/>
        <v>9.9950024885659339</v>
      </c>
      <c r="BO2486" s="63"/>
      <c r="BP2486" s="63"/>
    </row>
    <row r="2487" spans="27:68" x14ac:dyDescent="0.2">
      <c r="AA2487" s="217">
        <f t="shared" si="638"/>
        <v>-8.7334910939675485E-3</v>
      </c>
      <c r="AB2487" s="218">
        <f t="shared" si="639"/>
        <v>8.7334910939675485E-3</v>
      </c>
      <c r="AC2487" s="218">
        <f t="shared" si="640"/>
        <v>0</v>
      </c>
      <c r="AD2487" s="219">
        <f t="shared" si="641"/>
        <v>0</v>
      </c>
      <c r="AH2487" s="15">
        <f t="shared" si="642"/>
        <v>-2.9058447674383151E-2</v>
      </c>
      <c r="AI2487" s="15">
        <f t="shared" si="643"/>
        <v>0.86784475089518831</v>
      </c>
      <c r="AJ2487" s="15">
        <f t="shared" si="644"/>
        <v>-0.34557801426238927</v>
      </c>
      <c r="AK2487" s="15">
        <f t="shared" si="645"/>
        <v>-0.57281307343954613</v>
      </c>
      <c r="AL2487" s="15">
        <f t="shared" si="646"/>
        <v>-1.797541498954438</v>
      </c>
      <c r="AM2487" s="15">
        <f t="shared" si="647"/>
        <v>-1.2569818375265711</v>
      </c>
      <c r="AN2487" s="63">
        <f t="shared" si="636"/>
        <v>11.427189962028823</v>
      </c>
      <c r="AO2487" s="63">
        <f t="shared" si="636"/>
        <v>11.427367754312771</v>
      </c>
      <c r="AP2487" s="63">
        <f t="shared" si="636"/>
        <v>11.428089863368749</v>
      </c>
      <c r="AQ2487" s="63">
        <f t="shared" si="636"/>
        <v>11.431011199874796</v>
      </c>
      <c r="AR2487" s="63">
        <f t="shared" si="636"/>
        <v>11.442647265439536</v>
      </c>
      <c r="AS2487" s="63">
        <f t="shared" si="636"/>
        <v>11.486445582434989</v>
      </c>
      <c r="AT2487" s="63">
        <f t="shared" si="636"/>
        <v>11.626608381821566</v>
      </c>
      <c r="AU2487" s="63">
        <f t="shared" si="648"/>
        <v>11.961094544128683</v>
      </c>
      <c r="AV2487" s="217">
        <f t="shared" si="649"/>
        <v>-1.1469132254240177E-2</v>
      </c>
      <c r="AW2487" s="218">
        <f t="shared" si="650"/>
        <v>-9999</v>
      </c>
      <c r="AX2487" s="219">
        <f t="shared" si="651"/>
        <v>0</v>
      </c>
      <c r="AY2487" s="218">
        <f t="shared" si="652"/>
        <v>-9999</v>
      </c>
      <c r="AZ2487" s="63"/>
      <c r="BA2487" s="15">
        <f t="shared" si="653"/>
        <v>-2.7356411602726298E-3</v>
      </c>
      <c r="BB2487" s="15">
        <f t="shared" si="654"/>
        <v>0.4029668420013125</v>
      </c>
      <c r="BC2487" s="15">
        <f t="shared" si="655"/>
        <v>-0.61751157847624083</v>
      </c>
      <c r="BD2487" s="15">
        <f t="shared" si="656"/>
        <v>-0.10652366954492806</v>
      </c>
      <c r="BE2487" s="15">
        <f t="shared" si="657"/>
        <v>-2.965028905258007</v>
      </c>
      <c r="BF2487" s="15">
        <f t="shared" si="658"/>
        <v>-11.297910949131783</v>
      </c>
      <c r="BG2487" s="63">
        <f t="shared" si="637"/>
        <v>9.7786993762034928</v>
      </c>
      <c r="BH2487" s="63">
        <f t="shared" si="637"/>
        <v>9.7894726175737006</v>
      </c>
      <c r="BI2487" s="63">
        <f t="shared" si="637"/>
        <v>9.7705253791329838</v>
      </c>
      <c r="BJ2487" s="63">
        <f t="shared" si="637"/>
        <v>9.8039400735741484</v>
      </c>
      <c r="BK2487" s="63">
        <f t="shared" si="637"/>
        <v>9.7452814473518927</v>
      </c>
      <c r="BL2487" s="63">
        <f t="shared" si="637"/>
        <v>9.8491703599934741</v>
      </c>
      <c r="BM2487" s="63">
        <f t="shared" si="637"/>
        <v>9.6676216473938421</v>
      </c>
      <c r="BN2487" s="63">
        <f t="shared" si="659"/>
        <v>9.9950024885659339</v>
      </c>
      <c r="BO2487" s="63"/>
      <c r="BP2487" s="63"/>
    </row>
    <row r="2488" spans="27:68" x14ac:dyDescent="0.2">
      <c r="AA2488" s="217">
        <f t="shared" si="638"/>
        <v>-8.7334910939675485E-3</v>
      </c>
      <c r="AB2488" s="218">
        <f t="shared" si="639"/>
        <v>8.7334910939675485E-3</v>
      </c>
      <c r="AC2488" s="218">
        <f t="shared" si="640"/>
        <v>0</v>
      </c>
      <c r="AD2488" s="219">
        <f t="shared" si="641"/>
        <v>0</v>
      </c>
      <c r="AH2488" s="15">
        <f t="shared" si="642"/>
        <v>-2.9058447674383151E-2</v>
      </c>
      <c r="AI2488" s="15">
        <f t="shared" si="643"/>
        <v>0.86784475089518831</v>
      </c>
      <c r="AJ2488" s="15">
        <f t="shared" si="644"/>
        <v>-0.34557801426238927</v>
      </c>
      <c r="AK2488" s="15">
        <f t="shared" si="645"/>
        <v>-0.57281307343954613</v>
      </c>
      <c r="AL2488" s="15">
        <f t="shared" si="646"/>
        <v>-1.797541498954438</v>
      </c>
      <c r="AM2488" s="15">
        <f t="shared" si="647"/>
        <v>-1.2569818375265711</v>
      </c>
      <c r="AN2488" s="63">
        <f t="shared" si="636"/>
        <v>11.427189962028823</v>
      </c>
      <c r="AO2488" s="63">
        <f t="shared" si="636"/>
        <v>11.427367754312771</v>
      </c>
      <c r="AP2488" s="63">
        <f t="shared" si="636"/>
        <v>11.428089863368749</v>
      </c>
      <c r="AQ2488" s="63">
        <f t="shared" si="636"/>
        <v>11.431011199874796</v>
      </c>
      <c r="AR2488" s="63">
        <f t="shared" si="636"/>
        <v>11.442647265439536</v>
      </c>
      <c r="AS2488" s="63">
        <f t="shared" si="636"/>
        <v>11.486445582434989</v>
      </c>
      <c r="AT2488" s="63">
        <f t="shared" si="636"/>
        <v>11.626608381821566</v>
      </c>
      <c r="AU2488" s="63">
        <f t="shared" si="648"/>
        <v>11.961094544128683</v>
      </c>
      <c r="AV2488" s="217">
        <f t="shared" si="649"/>
        <v>-1.1469132254240177E-2</v>
      </c>
      <c r="AW2488" s="218">
        <f t="shared" si="650"/>
        <v>-9999</v>
      </c>
      <c r="AX2488" s="219">
        <f t="shared" si="651"/>
        <v>0</v>
      </c>
      <c r="AY2488" s="218">
        <f t="shared" si="652"/>
        <v>-9999</v>
      </c>
      <c r="AZ2488" s="63"/>
      <c r="BA2488" s="15">
        <f t="shared" si="653"/>
        <v>-2.7356411602726298E-3</v>
      </c>
      <c r="BB2488" s="15">
        <f t="shared" si="654"/>
        <v>0.4029668420013125</v>
      </c>
      <c r="BC2488" s="15">
        <f t="shared" si="655"/>
        <v>-0.61751157847624083</v>
      </c>
      <c r="BD2488" s="15">
        <f t="shared" si="656"/>
        <v>-0.10652366954492806</v>
      </c>
      <c r="BE2488" s="15">
        <f t="shared" si="657"/>
        <v>-2.965028905258007</v>
      </c>
      <c r="BF2488" s="15">
        <f t="shared" si="658"/>
        <v>-11.297910949131783</v>
      </c>
      <c r="BG2488" s="63">
        <f t="shared" si="637"/>
        <v>9.7786993762034928</v>
      </c>
      <c r="BH2488" s="63">
        <f t="shared" si="637"/>
        <v>9.7894726175737006</v>
      </c>
      <c r="BI2488" s="63">
        <f t="shared" si="637"/>
        <v>9.7705253791329838</v>
      </c>
      <c r="BJ2488" s="63">
        <f t="shared" si="637"/>
        <v>9.8039400735741484</v>
      </c>
      <c r="BK2488" s="63">
        <f t="shared" si="637"/>
        <v>9.7452814473518927</v>
      </c>
      <c r="BL2488" s="63">
        <f t="shared" si="637"/>
        <v>9.8491703599934741</v>
      </c>
      <c r="BM2488" s="63">
        <f t="shared" si="637"/>
        <v>9.6676216473938421</v>
      </c>
      <c r="BN2488" s="63">
        <f t="shared" si="659"/>
        <v>9.9950024885659339</v>
      </c>
      <c r="BO2488" s="63"/>
      <c r="BP2488" s="63"/>
    </row>
    <row r="2489" spans="27:68" x14ac:dyDescent="0.2">
      <c r="AA2489" s="217">
        <f t="shared" si="638"/>
        <v>-8.7334910939675485E-3</v>
      </c>
      <c r="AB2489" s="218">
        <f t="shared" si="639"/>
        <v>8.7334910939675485E-3</v>
      </c>
      <c r="AC2489" s="218">
        <f t="shared" si="640"/>
        <v>0</v>
      </c>
      <c r="AD2489" s="219">
        <f t="shared" si="641"/>
        <v>0</v>
      </c>
      <c r="AH2489" s="15">
        <f t="shared" si="642"/>
        <v>-2.9058447674383151E-2</v>
      </c>
      <c r="AI2489" s="15">
        <f t="shared" si="643"/>
        <v>0.86784475089518831</v>
      </c>
      <c r="AJ2489" s="15">
        <f t="shared" si="644"/>
        <v>-0.34557801426238927</v>
      </c>
      <c r="AK2489" s="15">
        <f t="shared" si="645"/>
        <v>-0.57281307343954613</v>
      </c>
      <c r="AL2489" s="15">
        <f t="shared" si="646"/>
        <v>-1.797541498954438</v>
      </c>
      <c r="AM2489" s="15">
        <f t="shared" si="647"/>
        <v>-1.2569818375265711</v>
      </c>
      <c r="AN2489" s="63">
        <f t="shared" si="636"/>
        <v>11.427189962028823</v>
      </c>
      <c r="AO2489" s="63">
        <f t="shared" si="636"/>
        <v>11.427367754312771</v>
      </c>
      <c r="AP2489" s="63">
        <f t="shared" si="636"/>
        <v>11.428089863368749</v>
      </c>
      <c r="AQ2489" s="63">
        <f t="shared" si="636"/>
        <v>11.431011199874796</v>
      </c>
      <c r="AR2489" s="63">
        <f t="shared" si="636"/>
        <v>11.442647265439536</v>
      </c>
      <c r="AS2489" s="63">
        <f t="shared" si="636"/>
        <v>11.486445582434989</v>
      </c>
      <c r="AT2489" s="63">
        <f t="shared" si="636"/>
        <v>11.626608381821566</v>
      </c>
      <c r="AU2489" s="63">
        <f t="shared" si="648"/>
        <v>11.961094544128683</v>
      </c>
      <c r="AV2489" s="217">
        <f t="shared" si="649"/>
        <v>-1.1469132254240177E-2</v>
      </c>
      <c r="AW2489" s="218">
        <f t="shared" si="650"/>
        <v>-9999</v>
      </c>
      <c r="AX2489" s="219">
        <f t="shared" si="651"/>
        <v>0</v>
      </c>
      <c r="AY2489" s="218">
        <f t="shared" si="652"/>
        <v>-9999</v>
      </c>
      <c r="AZ2489" s="63"/>
      <c r="BA2489" s="15">
        <f t="shared" si="653"/>
        <v>-2.7356411602726298E-3</v>
      </c>
      <c r="BB2489" s="15">
        <f t="shared" si="654"/>
        <v>0.4029668420013125</v>
      </c>
      <c r="BC2489" s="15">
        <f t="shared" si="655"/>
        <v>-0.61751157847624083</v>
      </c>
      <c r="BD2489" s="15">
        <f t="shared" si="656"/>
        <v>-0.10652366954492806</v>
      </c>
      <c r="BE2489" s="15">
        <f t="shared" si="657"/>
        <v>-2.965028905258007</v>
      </c>
      <c r="BF2489" s="15">
        <f t="shared" si="658"/>
        <v>-11.297910949131783</v>
      </c>
      <c r="BG2489" s="63">
        <f t="shared" si="637"/>
        <v>9.7786993762034928</v>
      </c>
      <c r="BH2489" s="63">
        <f t="shared" si="637"/>
        <v>9.7894726175737006</v>
      </c>
      <c r="BI2489" s="63">
        <f t="shared" si="637"/>
        <v>9.7705253791329838</v>
      </c>
      <c r="BJ2489" s="63">
        <f t="shared" si="637"/>
        <v>9.8039400735741484</v>
      </c>
      <c r="BK2489" s="63">
        <f t="shared" si="637"/>
        <v>9.7452814473518927</v>
      </c>
      <c r="BL2489" s="63">
        <f t="shared" si="637"/>
        <v>9.8491703599934741</v>
      </c>
      <c r="BM2489" s="63">
        <f t="shared" si="637"/>
        <v>9.6676216473938421</v>
      </c>
      <c r="BN2489" s="63">
        <f t="shared" si="659"/>
        <v>9.9950024885659339</v>
      </c>
      <c r="BO2489" s="63"/>
      <c r="BP2489" s="63"/>
    </row>
    <row r="2490" spans="27:68" x14ac:dyDescent="0.2">
      <c r="AA2490" s="217">
        <f t="shared" si="638"/>
        <v>-8.7334910939675485E-3</v>
      </c>
      <c r="AB2490" s="218">
        <f t="shared" si="639"/>
        <v>8.7334910939675485E-3</v>
      </c>
      <c r="AC2490" s="218">
        <f t="shared" si="640"/>
        <v>0</v>
      </c>
      <c r="AD2490" s="219">
        <f t="shared" si="641"/>
        <v>0</v>
      </c>
      <c r="AH2490" s="15">
        <f t="shared" si="642"/>
        <v>-2.9058447674383151E-2</v>
      </c>
      <c r="AI2490" s="15">
        <f t="shared" si="643"/>
        <v>0.86784475089518831</v>
      </c>
      <c r="AJ2490" s="15">
        <f t="shared" si="644"/>
        <v>-0.34557801426238927</v>
      </c>
      <c r="AK2490" s="15">
        <f t="shared" si="645"/>
        <v>-0.57281307343954613</v>
      </c>
      <c r="AL2490" s="15">
        <f t="shared" si="646"/>
        <v>-1.797541498954438</v>
      </c>
      <c r="AM2490" s="15">
        <f t="shared" si="647"/>
        <v>-1.2569818375265711</v>
      </c>
      <c r="AN2490" s="63">
        <f t="shared" si="636"/>
        <v>11.427189962028823</v>
      </c>
      <c r="AO2490" s="63">
        <f t="shared" si="636"/>
        <v>11.427367754312771</v>
      </c>
      <c r="AP2490" s="63">
        <f t="shared" si="636"/>
        <v>11.428089863368749</v>
      </c>
      <c r="AQ2490" s="63">
        <f t="shared" si="636"/>
        <v>11.431011199874796</v>
      </c>
      <c r="AR2490" s="63">
        <f t="shared" si="636"/>
        <v>11.442647265439536</v>
      </c>
      <c r="AS2490" s="63">
        <f t="shared" si="636"/>
        <v>11.486445582434989</v>
      </c>
      <c r="AT2490" s="63">
        <f t="shared" si="636"/>
        <v>11.626608381821566</v>
      </c>
      <c r="AU2490" s="63">
        <f t="shared" si="648"/>
        <v>11.961094544128683</v>
      </c>
      <c r="AV2490" s="217">
        <f t="shared" si="649"/>
        <v>-1.1469132254240177E-2</v>
      </c>
      <c r="AW2490" s="218">
        <f t="shared" si="650"/>
        <v>-9999</v>
      </c>
      <c r="AX2490" s="219">
        <f t="shared" si="651"/>
        <v>0</v>
      </c>
      <c r="AY2490" s="218">
        <f t="shared" si="652"/>
        <v>-9999</v>
      </c>
      <c r="AZ2490" s="63"/>
      <c r="BA2490" s="15">
        <f t="shared" si="653"/>
        <v>-2.7356411602726298E-3</v>
      </c>
      <c r="BB2490" s="15">
        <f t="shared" si="654"/>
        <v>0.4029668420013125</v>
      </c>
      <c r="BC2490" s="15">
        <f t="shared" si="655"/>
        <v>-0.61751157847624083</v>
      </c>
      <c r="BD2490" s="15">
        <f t="shared" si="656"/>
        <v>-0.10652366954492806</v>
      </c>
      <c r="BE2490" s="15">
        <f t="shared" si="657"/>
        <v>-2.965028905258007</v>
      </c>
      <c r="BF2490" s="15">
        <f t="shared" si="658"/>
        <v>-11.297910949131783</v>
      </c>
      <c r="BG2490" s="63">
        <f t="shared" si="637"/>
        <v>9.7786993762034928</v>
      </c>
      <c r="BH2490" s="63">
        <f t="shared" si="637"/>
        <v>9.7894726175737006</v>
      </c>
      <c r="BI2490" s="63">
        <f t="shared" si="637"/>
        <v>9.7705253791329838</v>
      </c>
      <c r="BJ2490" s="63">
        <f t="shared" si="637"/>
        <v>9.8039400735741484</v>
      </c>
      <c r="BK2490" s="63">
        <f t="shared" si="637"/>
        <v>9.7452814473518927</v>
      </c>
      <c r="BL2490" s="63">
        <f t="shared" si="637"/>
        <v>9.8491703599934741</v>
      </c>
      <c r="BM2490" s="63">
        <f t="shared" si="637"/>
        <v>9.6676216473938421</v>
      </c>
      <c r="BN2490" s="63">
        <f t="shared" si="659"/>
        <v>9.9950024885659339</v>
      </c>
      <c r="BO2490" s="63"/>
      <c r="BP2490" s="63"/>
    </row>
    <row r="2491" spans="27:68" x14ac:dyDescent="0.2">
      <c r="AA2491" s="217">
        <f t="shared" si="638"/>
        <v>-8.7334910939675485E-3</v>
      </c>
      <c r="AB2491" s="218">
        <f t="shared" si="639"/>
        <v>8.7334910939675485E-3</v>
      </c>
      <c r="AC2491" s="218">
        <f t="shared" si="640"/>
        <v>0</v>
      </c>
      <c r="AD2491" s="219">
        <f t="shared" si="641"/>
        <v>0</v>
      </c>
      <c r="AH2491" s="15">
        <f t="shared" si="642"/>
        <v>-2.9058447674383151E-2</v>
      </c>
      <c r="AI2491" s="15">
        <f t="shared" si="643"/>
        <v>0.86784475089518831</v>
      </c>
      <c r="AJ2491" s="15">
        <f t="shared" si="644"/>
        <v>-0.34557801426238927</v>
      </c>
      <c r="AK2491" s="15">
        <f t="shared" si="645"/>
        <v>-0.57281307343954613</v>
      </c>
      <c r="AL2491" s="15">
        <f t="shared" si="646"/>
        <v>-1.797541498954438</v>
      </c>
      <c r="AM2491" s="15">
        <f t="shared" si="647"/>
        <v>-1.2569818375265711</v>
      </c>
      <c r="AN2491" s="63">
        <f t="shared" ref="AN2491:AT2500" si="660">$AU2491+$AB$7*SIN(AO2491)</f>
        <v>11.427189962028823</v>
      </c>
      <c r="AO2491" s="63">
        <f t="shared" si="660"/>
        <v>11.427367754312771</v>
      </c>
      <c r="AP2491" s="63">
        <f t="shared" si="660"/>
        <v>11.428089863368749</v>
      </c>
      <c r="AQ2491" s="63">
        <f t="shared" si="660"/>
        <v>11.431011199874796</v>
      </c>
      <c r="AR2491" s="63">
        <f t="shared" si="660"/>
        <v>11.442647265439536</v>
      </c>
      <c r="AS2491" s="63">
        <f t="shared" si="660"/>
        <v>11.486445582434989</v>
      </c>
      <c r="AT2491" s="63">
        <f t="shared" si="660"/>
        <v>11.626608381821566</v>
      </c>
      <c r="AU2491" s="63">
        <f t="shared" si="648"/>
        <v>11.961094544128683</v>
      </c>
      <c r="AV2491" s="217">
        <f t="shared" si="649"/>
        <v>-1.1469132254240177E-2</v>
      </c>
      <c r="AW2491" s="218">
        <f t="shared" si="650"/>
        <v>-9999</v>
      </c>
      <c r="AX2491" s="219">
        <f t="shared" si="651"/>
        <v>0</v>
      </c>
      <c r="AY2491" s="218">
        <f t="shared" si="652"/>
        <v>-9999</v>
      </c>
      <c r="AZ2491" s="63"/>
      <c r="BA2491" s="15">
        <f t="shared" si="653"/>
        <v>-2.7356411602726298E-3</v>
      </c>
      <c r="BB2491" s="15">
        <f t="shared" si="654"/>
        <v>0.4029668420013125</v>
      </c>
      <c r="BC2491" s="15">
        <f t="shared" si="655"/>
        <v>-0.61751157847624083</v>
      </c>
      <c r="BD2491" s="15">
        <f t="shared" si="656"/>
        <v>-0.10652366954492806</v>
      </c>
      <c r="BE2491" s="15">
        <f t="shared" si="657"/>
        <v>-2.965028905258007</v>
      </c>
      <c r="BF2491" s="15">
        <f t="shared" si="658"/>
        <v>-11.297910949131783</v>
      </c>
      <c r="BG2491" s="63">
        <f t="shared" ref="BG2491:BM2500" si="661">$BN2491+$BB$7*SIN(BH2491)</f>
        <v>9.7786993762034928</v>
      </c>
      <c r="BH2491" s="63">
        <f t="shared" si="661"/>
        <v>9.7894726175737006</v>
      </c>
      <c r="BI2491" s="63">
        <f t="shared" si="661"/>
        <v>9.7705253791329838</v>
      </c>
      <c r="BJ2491" s="63">
        <f t="shared" si="661"/>
        <v>9.8039400735741484</v>
      </c>
      <c r="BK2491" s="63">
        <f t="shared" si="661"/>
        <v>9.7452814473518927</v>
      </c>
      <c r="BL2491" s="63">
        <f t="shared" si="661"/>
        <v>9.8491703599934741</v>
      </c>
      <c r="BM2491" s="63">
        <f t="shared" si="661"/>
        <v>9.6676216473938421</v>
      </c>
      <c r="BN2491" s="63">
        <f t="shared" si="659"/>
        <v>9.9950024885659339</v>
      </c>
      <c r="BO2491" s="63"/>
      <c r="BP2491" s="63"/>
    </row>
    <row r="2492" spans="27:68" x14ac:dyDescent="0.2">
      <c r="AA2492" s="217">
        <f t="shared" si="638"/>
        <v>-8.7334910939675485E-3</v>
      </c>
      <c r="AB2492" s="218">
        <f t="shared" si="639"/>
        <v>8.7334910939675485E-3</v>
      </c>
      <c r="AC2492" s="218">
        <f t="shared" si="640"/>
        <v>0</v>
      </c>
      <c r="AD2492" s="219">
        <f t="shared" si="641"/>
        <v>0</v>
      </c>
      <c r="AH2492" s="15">
        <f t="shared" si="642"/>
        <v>-2.9058447674383151E-2</v>
      </c>
      <c r="AI2492" s="15">
        <f t="shared" si="643"/>
        <v>0.86784475089518831</v>
      </c>
      <c r="AJ2492" s="15">
        <f t="shared" si="644"/>
        <v>-0.34557801426238927</v>
      </c>
      <c r="AK2492" s="15">
        <f t="shared" si="645"/>
        <v>-0.57281307343954613</v>
      </c>
      <c r="AL2492" s="15">
        <f t="shared" si="646"/>
        <v>-1.797541498954438</v>
      </c>
      <c r="AM2492" s="15">
        <f t="shared" si="647"/>
        <v>-1.2569818375265711</v>
      </c>
      <c r="AN2492" s="63">
        <f t="shared" si="660"/>
        <v>11.427189962028823</v>
      </c>
      <c r="AO2492" s="63">
        <f t="shared" si="660"/>
        <v>11.427367754312771</v>
      </c>
      <c r="AP2492" s="63">
        <f t="shared" si="660"/>
        <v>11.428089863368749</v>
      </c>
      <c r="AQ2492" s="63">
        <f t="shared" si="660"/>
        <v>11.431011199874796</v>
      </c>
      <c r="AR2492" s="63">
        <f t="shared" si="660"/>
        <v>11.442647265439536</v>
      </c>
      <c r="AS2492" s="63">
        <f t="shared" si="660"/>
        <v>11.486445582434989</v>
      </c>
      <c r="AT2492" s="63">
        <f t="shared" si="660"/>
        <v>11.626608381821566</v>
      </c>
      <c r="AU2492" s="63">
        <f t="shared" si="648"/>
        <v>11.961094544128683</v>
      </c>
      <c r="AV2492" s="217">
        <f t="shared" si="649"/>
        <v>-1.1469132254240177E-2</v>
      </c>
      <c r="AW2492" s="218">
        <f t="shared" si="650"/>
        <v>-9999</v>
      </c>
      <c r="AX2492" s="219">
        <f t="shared" si="651"/>
        <v>0</v>
      </c>
      <c r="AY2492" s="218">
        <f t="shared" si="652"/>
        <v>-9999</v>
      </c>
      <c r="AZ2492" s="63"/>
      <c r="BA2492" s="15">
        <f t="shared" si="653"/>
        <v>-2.7356411602726298E-3</v>
      </c>
      <c r="BB2492" s="15">
        <f t="shared" si="654"/>
        <v>0.4029668420013125</v>
      </c>
      <c r="BC2492" s="15">
        <f t="shared" si="655"/>
        <v>-0.61751157847624083</v>
      </c>
      <c r="BD2492" s="15">
        <f t="shared" si="656"/>
        <v>-0.10652366954492806</v>
      </c>
      <c r="BE2492" s="15">
        <f t="shared" si="657"/>
        <v>-2.965028905258007</v>
      </c>
      <c r="BF2492" s="15">
        <f t="shared" si="658"/>
        <v>-11.297910949131783</v>
      </c>
      <c r="BG2492" s="63">
        <f t="shared" si="661"/>
        <v>9.7786993762034928</v>
      </c>
      <c r="BH2492" s="63">
        <f t="shared" si="661"/>
        <v>9.7894726175737006</v>
      </c>
      <c r="BI2492" s="63">
        <f t="shared" si="661"/>
        <v>9.7705253791329838</v>
      </c>
      <c r="BJ2492" s="63">
        <f t="shared" si="661"/>
        <v>9.8039400735741484</v>
      </c>
      <c r="BK2492" s="63">
        <f t="shared" si="661"/>
        <v>9.7452814473518927</v>
      </c>
      <c r="BL2492" s="63">
        <f t="shared" si="661"/>
        <v>9.8491703599934741</v>
      </c>
      <c r="BM2492" s="63">
        <f t="shared" si="661"/>
        <v>9.6676216473938421</v>
      </c>
      <c r="BN2492" s="63">
        <f t="shared" si="659"/>
        <v>9.9950024885659339</v>
      </c>
      <c r="BO2492" s="63"/>
      <c r="BP2492" s="63"/>
    </row>
    <row r="2493" spans="27:68" x14ac:dyDescent="0.2">
      <c r="AA2493" s="217">
        <f t="shared" si="638"/>
        <v>-8.7334910939675485E-3</v>
      </c>
      <c r="AB2493" s="218">
        <f t="shared" si="639"/>
        <v>8.7334910939675485E-3</v>
      </c>
      <c r="AC2493" s="218">
        <f t="shared" si="640"/>
        <v>0</v>
      </c>
      <c r="AD2493" s="219">
        <f t="shared" si="641"/>
        <v>0</v>
      </c>
      <c r="AH2493" s="15">
        <f t="shared" si="642"/>
        <v>-2.9058447674383151E-2</v>
      </c>
      <c r="AI2493" s="15">
        <f t="shared" si="643"/>
        <v>0.86784475089518831</v>
      </c>
      <c r="AJ2493" s="15">
        <f t="shared" si="644"/>
        <v>-0.34557801426238927</v>
      </c>
      <c r="AK2493" s="15">
        <f t="shared" si="645"/>
        <v>-0.57281307343954613</v>
      </c>
      <c r="AL2493" s="15">
        <f t="shared" si="646"/>
        <v>-1.797541498954438</v>
      </c>
      <c r="AM2493" s="15">
        <f t="shared" si="647"/>
        <v>-1.2569818375265711</v>
      </c>
      <c r="AN2493" s="63">
        <f t="shared" si="660"/>
        <v>11.427189962028823</v>
      </c>
      <c r="AO2493" s="63">
        <f t="shared" si="660"/>
        <v>11.427367754312771</v>
      </c>
      <c r="AP2493" s="63">
        <f t="shared" si="660"/>
        <v>11.428089863368749</v>
      </c>
      <c r="AQ2493" s="63">
        <f t="shared" si="660"/>
        <v>11.431011199874796</v>
      </c>
      <c r="AR2493" s="63">
        <f t="shared" si="660"/>
        <v>11.442647265439536</v>
      </c>
      <c r="AS2493" s="63">
        <f t="shared" si="660"/>
        <v>11.486445582434989</v>
      </c>
      <c r="AT2493" s="63">
        <f t="shared" si="660"/>
        <v>11.626608381821566</v>
      </c>
      <c r="AU2493" s="63">
        <f t="shared" si="648"/>
        <v>11.961094544128683</v>
      </c>
      <c r="AV2493" s="217">
        <f t="shared" si="649"/>
        <v>-1.1469132254240177E-2</v>
      </c>
      <c r="AW2493" s="218">
        <f t="shared" si="650"/>
        <v>-9999</v>
      </c>
      <c r="AX2493" s="219">
        <f t="shared" si="651"/>
        <v>0</v>
      </c>
      <c r="AY2493" s="218">
        <f t="shared" si="652"/>
        <v>-9999</v>
      </c>
      <c r="AZ2493" s="63"/>
      <c r="BA2493" s="15">
        <f t="shared" si="653"/>
        <v>-2.7356411602726298E-3</v>
      </c>
      <c r="BB2493" s="15">
        <f t="shared" si="654"/>
        <v>0.4029668420013125</v>
      </c>
      <c r="BC2493" s="15">
        <f t="shared" si="655"/>
        <v>-0.61751157847624083</v>
      </c>
      <c r="BD2493" s="15">
        <f t="shared" si="656"/>
        <v>-0.10652366954492806</v>
      </c>
      <c r="BE2493" s="15">
        <f t="shared" si="657"/>
        <v>-2.965028905258007</v>
      </c>
      <c r="BF2493" s="15">
        <f t="shared" si="658"/>
        <v>-11.297910949131783</v>
      </c>
      <c r="BG2493" s="63">
        <f t="shared" si="661"/>
        <v>9.7786993762034928</v>
      </c>
      <c r="BH2493" s="63">
        <f t="shared" si="661"/>
        <v>9.7894726175737006</v>
      </c>
      <c r="BI2493" s="63">
        <f t="shared" si="661"/>
        <v>9.7705253791329838</v>
      </c>
      <c r="BJ2493" s="63">
        <f t="shared" si="661"/>
        <v>9.8039400735741484</v>
      </c>
      <c r="BK2493" s="63">
        <f t="shared" si="661"/>
        <v>9.7452814473518927</v>
      </c>
      <c r="BL2493" s="63">
        <f t="shared" si="661"/>
        <v>9.8491703599934741</v>
      </c>
      <c r="BM2493" s="63">
        <f t="shared" si="661"/>
        <v>9.6676216473938421</v>
      </c>
      <c r="BN2493" s="63">
        <f t="shared" si="659"/>
        <v>9.9950024885659339</v>
      </c>
      <c r="BO2493" s="63"/>
      <c r="BP2493" s="63"/>
    </row>
    <row r="2494" spans="27:68" x14ac:dyDescent="0.2">
      <c r="AA2494" s="217">
        <f t="shared" si="638"/>
        <v>-8.7334910939675485E-3</v>
      </c>
      <c r="AB2494" s="218">
        <f t="shared" si="639"/>
        <v>8.7334910939675485E-3</v>
      </c>
      <c r="AC2494" s="218">
        <f t="shared" si="640"/>
        <v>0</v>
      </c>
      <c r="AD2494" s="219">
        <f t="shared" si="641"/>
        <v>0</v>
      </c>
      <c r="AH2494" s="15">
        <f t="shared" si="642"/>
        <v>-2.9058447674383151E-2</v>
      </c>
      <c r="AI2494" s="15">
        <f t="shared" si="643"/>
        <v>0.86784475089518831</v>
      </c>
      <c r="AJ2494" s="15">
        <f t="shared" si="644"/>
        <v>-0.34557801426238927</v>
      </c>
      <c r="AK2494" s="15">
        <f t="shared" si="645"/>
        <v>-0.57281307343954613</v>
      </c>
      <c r="AL2494" s="15">
        <f t="shared" si="646"/>
        <v>-1.797541498954438</v>
      </c>
      <c r="AM2494" s="15">
        <f t="shared" si="647"/>
        <v>-1.2569818375265711</v>
      </c>
      <c r="AN2494" s="63">
        <f t="shared" si="660"/>
        <v>11.427189962028823</v>
      </c>
      <c r="AO2494" s="63">
        <f t="shared" si="660"/>
        <v>11.427367754312771</v>
      </c>
      <c r="AP2494" s="63">
        <f t="shared" si="660"/>
        <v>11.428089863368749</v>
      </c>
      <c r="AQ2494" s="63">
        <f t="shared" si="660"/>
        <v>11.431011199874796</v>
      </c>
      <c r="AR2494" s="63">
        <f t="shared" si="660"/>
        <v>11.442647265439536</v>
      </c>
      <c r="AS2494" s="63">
        <f t="shared" si="660"/>
        <v>11.486445582434989</v>
      </c>
      <c r="AT2494" s="63">
        <f t="shared" si="660"/>
        <v>11.626608381821566</v>
      </c>
      <c r="AU2494" s="63">
        <f t="shared" si="648"/>
        <v>11.961094544128683</v>
      </c>
      <c r="AV2494" s="217">
        <f t="shared" si="649"/>
        <v>-1.1469132254240177E-2</v>
      </c>
      <c r="AW2494" s="218">
        <f t="shared" si="650"/>
        <v>-9999</v>
      </c>
      <c r="AX2494" s="219">
        <f t="shared" si="651"/>
        <v>0</v>
      </c>
      <c r="AY2494" s="218">
        <f t="shared" si="652"/>
        <v>-9999</v>
      </c>
      <c r="AZ2494" s="63"/>
      <c r="BA2494" s="15">
        <f t="shared" si="653"/>
        <v>-2.7356411602726298E-3</v>
      </c>
      <c r="BB2494" s="15">
        <f t="shared" si="654"/>
        <v>0.4029668420013125</v>
      </c>
      <c r="BC2494" s="15">
        <f t="shared" si="655"/>
        <v>-0.61751157847624083</v>
      </c>
      <c r="BD2494" s="15">
        <f t="shared" si="656"/>
        <v>-0.10652366954492806</v>
      </c>
      <c r="BE2494" s="15">
        <f t="shared" si="657"/>
        <v>-2.965028905258007</v>
      </c>
      <c r="BF2494" s="15">
        <f t="shared" si="658"/>
        <v>-11.297910949131783</v>
      </c>
      <c r="BG2494" s="63">
        <f t="shared" si="661"/>
        <v>9.7786993762034928</v>
      </c>
      <c r="BH2494" s="63">
        <f t="shared" si="661"/>
        <v>9.7894726175737006</v>
      </c>
      <c r="BI2494" s="63">
        <f t="shared" si="661"/>
        <v>9.7705253791329838</v>
      </c>
      <c r="BJ2494" s="63">
        <f t="shared" si="661"/>
        <v>9.8039400735741484</v>
      </c>
      <c r="BK2494" s="63">
        <f t="shared" si="661"/>
        <v>9.7452814473518927</v>
      </c>
      <c r="BL2494" s="63">
        <f t="shared" si="661"/>
        <v>9.8491703599934741</v>
      </c>
      <c r="BM2494" s="63">
        <f t="shared" si="661"/>
        <v>9.6676216473938421</v>
      </c>
      <c r="BN2494" s="63">
        <f t="shared" si="659"/>
        <v>9.9950024885659339</v>
      </c>
      <c r="BO2494" s="63"/>
      <c r="BP2494" s="63"/>
    </row>
    <row r="2495" spans="27:68" x14ac:dyDescent="0.2">
      <c r="AA2495" s="217">
        <f t="shared" si="638"/>
        <v>-8.7334910939675485E-3</v>
      </c>
      <c r="AB2495" s="218">
        <f t="shared" si="639"/>
        <v>8.7334910939675485E-3</v>
      </c>
      <c r="AC2495" s="218">
        <f t="shared" si="640"/>
        <v>0</v>
      </c>
      <c r="AD2495" s="219">
        <f t="shared" si="641"/>
        <v>0</v>
      </c>
      <c r="AH2495" s="15">
        <f t="shared" si="642"/>
        <v>-2.9058447674383151E-2</v>
      </c>
      <c r="AI2495" s="15">
        <f t="shared" si="643"/>
        <v>0.86784475089518831</v>
      </c>
      <c r="AJ2495" s="15">
        <f t="shared" si="644"/>
        <v>-0.34557801426238927</v>
      </c>
      <c r="AK2495" s="15">
        <f t="shared" si="645"/>
        <v>-0.57281307343954613</v>
      </c>
      <c r="AL2495" s="15">
        <f t="shared" si="646"/>
        <v>-1.797541498954438</v>
      </c>
      <c r="AM2495" s="15">
        <f t="shared" si="647"/>
        <v>-1.2569818375265711</v>
      </c>
      <c r="AN2495" s="63">
        <f t="shared" si="660"/>
        <v>11.427189962028823</v>
      </c>
      <c r="AO2495" s="63">
        <f t="shared" si="660"/>
        <v>11.427367754312771</v>
      </c>
      <c r="AP2495" s="63">
        <f t="shared" si="660"/>
        <v>11.428089863368749</v>
      </c>
      <c r="AQ2495" s="63">
        <f t="shared" si="660"/>
        <v>11.431011199874796</v>
      </c>
      <c r="AR2495" s="63">
        <f t="shared" si="660"/>
        <v>11.442647265439536</v>
      </c>
      <c r="AS2495" s="63">
        <f t="shared" si="660"/>
        <v>11.486445582434989</v>
      </c>
      <c r="AT2495" s="63">
        <f t="shared" si="660"/>
        <v>11.626608381821566</v>
      </c>
      <c r="AU2495" s="63">
        <f t="shared" si="648"/>
        <v>11.961094544128683</v>
      </c>
      <c r="AV2495" s="217">
        <f t="shared" si="649"/>
        <v>-1.1469132254240177E-2</v>
      </c>
      <c r="AW2495" s="218">
        <f t="shared" si="650"/>
        <v>-9999</v>
      </c>
      <c r="AX2495" s="219">
        <f t="shared" si="651"/>
        <v>0</v>
      </c>
      <c r="AY2495" s="218">
        <f t="shared" si="652"/>
        <v>-9999</v>
      </c>
      <c r="AZ2495" s="63"/>
      <c r="BA2495" s="15">
        <f t="shared" si="653"/>
        <v>-2.7356411602726298E-3</v>
      </c>
      <c r="BB2495" s="15">
        <f t="shared" si="654"/>
        <v>0.4029668420013125</v>
      </c>
      <c r="BC2495" s="15">
        <f t="shared" si="655"/>
        <v>-0.61751157847624083</v>
      </c>
      <c r="BD2495" s="15">
        <f t="shared" si="656"/>
        <v>-0.10652366954492806</v>
      </c>
      <c r="BE2495" s="15">
        <f t="shared" si="657"/>
        <v>-2.965028905258007</v>
      </c>
      <c r="BF2495" s="15">
        <f t="shared" si="658"/>
        <v>-11.297910949131783</v>
      </c>
      <c r="BG2495" s="63">
        <f t="shared" si="661"/>
        <v>9.7786993762034928</v>
      </c>
      <c r="BH2495" s="63">
        <f t="shared" si="661"/>
        <v>9.7894726175737006</v>
      </c>
      <c r="BI2495" s="63">
        <f t="shared" si="661"/>
        <v>9.7705253791329838</v>
      </c>
      <c r="BJ2495" s="63">
        <f t="shared" si="661"/>
        <v>9.8039400735741484</v>
      </c>
      <c r="BK2495" s="63">
        <f t="shared" si="661"/>
        <v>9.7452814473518927</v>
      </c>
      <c r="BL2495" s="63">
        <f t="shared" si="661"/>
        <v>9.8491703599934741</v>
      </c>
      <c r="BM2495" s="63">
        <f t="shared" si="661"/>
        <v>9.6676216473938421</v>
      </c>
      <c r="BN2495" s="63">
        <f t="shared" si="659"/>
        <v>9.9950024885659339</v>
      </c>
      <c r="BO2495" s="63"/>
      <c r="BP2495" s="63"/>
    </row>
    <row r="2496" spans="27:68" x14ac:dyDescent="0.2">
      <c r="AA2496" s="217">
        <f t="shared" si="638"/>
        <v>-8.7334910939675485E-3</v>
      </c>
      <c r="AB2496" s="218">
        <f t="shared" si="639"/>
        <v>8.7334910939675485E-3</v>
      </c>
      <c r="AC2496" s="218">
        <f t="shared" si="640"/>
        <v>0</v>
      </c>
      <c r="AD2496" s="219">
        <f t="shared" si="641"/>
        <v>0</v>
      </c>
      <c r="AH2496" s="15">
        <f t="shared" si="642"/>
        <v>-2.9058447674383151E-2</v>
      </c>
      <c r="AI2496" s="15">
        <f t="shared" si="643"/>
        <v>0.86784475089518831</v>
      </c>
      <c r="AJ2496" s="15">
        <f t="shared" si="644"/>
        <v>-0.34557801426238927</v>
      </c>
      <c r="AK2496" s="15">
        <f t="shared" si="645"/>
        <v>-0.57281307343954613</v>
      </c>
      <c r="AL2496" s="15">
        <f t="shared" si="646"/>
        <v>-1.797541498954438</v>
      </c>
      <c r="AM2496" s="15">
        <f t="shared" si="647"/>
        <v>-1.2569818375265711</v>
      </c>
      <c r="AN2496" s="63">
        <f t="shared" si="660"/>
        <v>11.427189962028823</v>
      </c>
      <c r="AO2496" s="63">
        <f t="shared" si="660"/>
        <v>11.427367754312771</v>
      </c>
      <c r="AP2496" s="63">
        <f t="shared" si="660"/>
        <v>11.428089863368749</v>
      </c>
      <c r="AQ2496" s="63">
        <f t="shared" si="660"/>
        <v>11.431011199874796</v>
      </c>
      <c r="AR2496" s="63">
        <f t="shared" si="660"/>
        <v>11.442647265439536</v>
      </c>
      <c r="AS2496" s="63">
        <f t="shared" si="660"/>
        <v>11.486445582434989</v>
      </c>
      <c r="AT2496" s="63">
        <f t="shared" si="660"/>
        <v>11.626608381821566</v>
      </c>
      <c r="AU2496" s="63">
        <f t="shared" si="648"/>
        <v>11.961094544128683</v>
      </c>
      <c r="AV2496" s="217">
        <f t="shared" si="649"/>
        <v>-1.1469132254240177E-2</v>
      </c>
      <c r="AW2496" s="218">
        <f t="shared" si="650"/>
        <v>-9999</v>
      </c>
      <c r="AX2496" s="219">
        <f t="shared" si="651"/>
        <v>0</v>
      </c>
      <c r="AY2496" s="218">
        <f t="shared" si="652"/>
        <v>-9999</v>
      </c>
      <c r="AZ2496" s="63"/>
      <c r="BA2496" s="15">
        <f t="shared" si="653"/>
        <v>-2.7356411602726298E-3</v>
      </c>
      <c r="BB2496" s="15">
        <f t="shared" si="654"/>
        <v>0.4029668420013125</v>
      </c>
      <c r="BC2496" s="15">
        <f t="shared" si="655"/>
        <v>-0.61751157847624083</v>
      </c>
      <c r="BD2496" s="15">
        <f t="shared" si="656"/>
        <v>-0.10652366954492806</v>
      </c>
      <c r="BE2496" s="15">
        <f t="shared" si="657"/>
        <v>-2.965028905258007</v>
      </c>
      <c r="BF2496" s="15">
        <f t="shared" si="658"/>
        <v>-11.297910949131783</v>
      </c>
      <c r="BG2496" s="63">
        <f t="shared" si="661"/>
        <v>9.7786993762034928</v>
      </c>
      <c r="BH2496" s="63">
        <f t="shared" si="661"/>
        <v>9.7894726175737006</v>
      </c>
      <c r="BI2496" s="63">
        <f t="shared" si="661"/>
        <v>9.7705253791329838</v>
      </c>
      <c r="BJ2496" s="63">
        <f t="shared" si="661"/>
        <v>9.8039400735741484</v>
      </c>
      <c r="BK2496" s="63">
        <f t="shared" si="661"/>
        <v>9.7452814473518927</v>
      </c>
      <c r="BL2496" s="63">
        <f t="shared" si="661"/>
        <v>9.8491703599934741</v>
      </c>
      <c r="BM2496" s="63">
        <f t="shared" si="661"/>
        <v>9.6676216473938421</v>
      </c>
      <c r="BN2496" s="63">
        <f t="shared" si="659"/>
        <v>9.9950024885659339</v>
      </c>
      <c r="BO2496" s="63"/>
      <c r="BP2496" s="63"/>
    </row>
    <row r="2497" spans="27:68" x14ac:dyDescent="0.2">
      <c r="AA2497" s="217">
        <f t="shared" si="638"/>
        <v>-8.7334910939675485E-3</v>
      </c>
      <c r="AB2497" s="218">
        <f t="shared" si="639"/>
        <v>8.7334910939675485E-3</v>
      </c>
      <c r="AC2497" s="218">
        <f t="shared" si="640"/>
        <v>0</v>
      </c>
      <c r="AD2497" s="219">
        <f t="shared" si="641"/>
        <v>0</v>
      </c>
      <c r="AH2497" s="15">
        <f t="shared" si="642"/>
        <v>-2.9058447674383151E-2</v>
      </c>
      <c r="AI2497" s="15">
        <f t="shared" si="643"/>
        <v>0.86784475089518831</v>
      </c>
      <c r="AJ2497" s="15">
        <f t="shared" si="644"/>
        <v>-0.34557801426238927</v>
      </c>
      <c r="AK2497" s="15">
        <f t="shared" si="645"/>
        <v>-0.57281307343954613</v>
      </c>
      <c r="AL2497" s="15">
        <f t="shared" si="646"/>
        <v>-1.797541498954438</v>
      </c>
      <c r="AM2497" s="15">
        <f t="shared" si="647"/>
        <v>-1.2569818375265711</v>
      </c>
      <c r="AN2497" s="63">
        <f t="shared" si="660"/>
        <v>11.427189962028823</v>
      </c>
      <c r="AO2497" s="63">
        <f t="shared" si="660"/>
        <v>11.427367754312771</v>
      </c>
      <c r="AP2497" s="63">
        <f t="shared" si="660"/>
        <v>11.428089863368749</v>
      </c>
      <c r="AQ2497" s="63">
        <f t="shared" si="660"/>
        <v>11.431011199874796</v>
      </c>
      <c r="AR2497" s="63">
        <f t="shared" si="660"/>
        <v>11.442647265439536</v>
      </c>
      <c r="AS2497" s="63">
        <f t="shared" si="660"/>
        <v>11.486445582434989</v>
      </c>
      <c r="AT2497" s="63">
        <f t="shared" si="660"/>
        <v>11.626608381821566</v>
      </c>
      <c r="AU2497" s="63">
        <f t="shared" si="648"/>
        <v>11.961094544128683</v>
      </c>
      <c r="AV2497" s="217">
        <f t="shared" si="649"/>
        <v>-1.1469132254240177E-2</v>
      </c>
      <c r="AW2497" s="218">
        <f t="shared" si="650"/>
        <v>-9999</v>
      </c>
      <c r="AX2497" s="219">
        <f t="shared" si="651"/>
        <v>0</v>
      </c>
      <c r="AY2497" s="218">
        <f t="shared" si="652"/>
        <v>-9999</v>
      </c>
      <c r="AZ2497" s="63"/>
      <c r="BA2497" s="15">
        <f t="shared" si="653"/>
        <v>-2.7356411602726298E-3</v>
      </c>
      <c r="BB2497" s="15">
        <f t="shared" si="654"/>
        <v>0.4029668420013125</v>
      </c>
      <c r="BC2497" s="15">
        <f t="shared" si="655"/>
        <v>-0.61751157847624083</v>
      </c>
      <c r="BD2497" s="15">
        <f t="shared" si="656"/>
        <v>-0.10652366954492806</v>
      </c>
      <c r="BE2497" s="15">
        <f t="shared" si="657"/>
        <v>-2.965028905258007</v>
      </c>
      <c r="BF2497" s="15">
        <f t="shared" si="658"/>
        <v>-11.297910949131783</v>
      </c>
      <c r="BG2497" s="63">
        <f t="shared" si="661"/>
        <v>9.7786993762034928</v>
      </c>
      <c r="BH2497" s="63">
        <f t="shared" si="661"/>
        <v>9.7894726175737006</v>
      </c>
      <c r="BI2497" s="63">
        <f t="shared" si="661"/>
        <v>9.7705253791329838</v>
      </c>
      <c r="BJ2497" s="63">
        <f t="shared" si="661"/>
        <v>9.8039400735741484</v>
      </c>
      <c r="BK2497" s="63">
        <f t="shared" si="661"/>
        <v>9.7452814473518927</v>
      </c>
      <c r="BL2497" s="63">
        <f t="shared" si="661"/>
        <v>9.8491703599934741</v>
      </c>
      <c r="BM2497" s="63">
        <f t="shared" si="661"/>
        <v>9.6676216473938421</v>
      </c>
      <c r="BN2497" s="63">
        <f t="shared" si="659"/>
        <v>9.9950024885659339</v>
      </c>
      <c r="BO2497" s="63"/>
      <c r="BP2497" s="63"/>
    </row>
    <row r="2498" spans="27:68" x14ac:dyDescent="0.2">
      <c r="AA2498" s="217">
        <f t="shared" si="638"/>
        <v>-8.7334910939675485E-3</v>
      </c>
      <c r="AB2498" s="218">
        <f t="shared" si="639"/>
        <v>8.7334910939675485E-3</v>
      </c>
      <c r="AC2498" s="218">
        <f t="shared" si="640"/>
        <v>0</v>
      </c>
      <c r="AD2498" s="219">
        <f t="shared" si="641"/>
        <v>0</v>
      </c>
      <c r="AH2498" s="15">
        <f t="shared" si="642"/>
        <v>-2.9058447674383151E-2</v>
      </c>
      <c r="AI2498" s="15">
        <f t="shared" si="643"/>
        <v>0.86784475089518831</v>
      </c>
      <c r="AJ2498" s="15">
        <f t="shared" si="644"/>
        <v>-0.34557801426238927</v>
      </c>
      <c r="AK2498" s="15">
        <f t="shared" si="645"/>
        <v>-0.57281307343954613</v>
      </c>
      <c r="AL2498" s="15">
        <f t="shared" si="646"/>
        <v>-1.797541498954438</v>
      </c>
      <c r="AM2498" s="15">
        <f t="shared" si="647"/>
        <v>-1.2569818375265711</v>
      </c>
      <c r="AN2498" s="63">
        <f t="shared" si="660"/>
        <v>11.427189962028823</v>
      </c>
      <c r="AO2498" s="63">
        <f t="shared" si="660"/>
        <v>11.427367754312771</v>
      </c>
      <c r="AP2498" s="63">
        <f t="shared" si="660"/>
        <v>11.428089863368749</v>
      </c>
      <c r="AQ2498" s="63">
        <f t="shared" si="660"/>
        <v>11.431011199874796</v>
      </c>
      <c r="AR2498" s="63">
        <f t="shared" si="660"/>
        <v>11.442647265439536</v>
      </c>
      <c r="AS2498" s="63">
        <f t="shared" si="660"/>
        <v>11.486445582434989</v>
      </c>
      <c r="AT2498" s="63">
        <f t="shared" si="660"/>
        <v>11.626608381821566</v>
      </c>
      <c r="AU2498" s="63">
        <f t="shared" si="648"/>
        <v>11.961094544128683</v>
      </c>
      <c r="AV2498" s="217">
        <f t="shared" si="649"/>
        <v>-1.1469132254240177E-2</v>
      </c>
      <c r="AW2498" s="218">
        <f t="shared" si="650"/>
        <v>-9999</v>
      </c>
      <c r="AX2498" s="219">
        <f t="shared" si="651"/>
        <v>0</v>
      </c>
      <c r="AY2498" s="218">
        <f t="shared" si="652"/>
        <v>-9999</v>
      </c>
      <c r="AZ2498" s="63"/>
      <c r="BA2498" s="15">
        <f t="shared" si="653"/>
        <v>-2.7356411602726298E-3</v>
      </c>
      <c r="BB2498" s="15">
        <f t="shared" si="654"/>
        <v>0.4029668420013125</v>
      </c>
      <c r="BC2498" s="15">
        <f t="shared" si="655"/>
        <v>-0.61751157847624083</v>
      </c>
      <c r="BD2498" s="15">
        <f t="shared" si="656"/>
        <v>-0.10652366954492806</v>
      </c>
      <c r="BE2498" s="15">
        <f t="shared" si="657"/>
        <v>-2.965028905258007</v>
      </c>
      <c r="BF2498" s="15">
        <f t="shared" si="658"/>
        <v>-11.297910949131783</v>
      </c>
      <c r="BG2498" s="63">
        <f t="shared" si="661"/>
        <v>9.7786993762034928</v>
      </c>
      <c r="BH2498" s="63">
        <f t="shared" si="661"/>
        <v>9.7894726175737006</v>
      </c>
      <c r="BI2498" s="63">
        <f t="shared" si="661"/>
        <v>9.7705253791329838</v>
      </c>
      <c r="BJ2498" s="63">
        <f t="shared" si="661"/>
        <v>9.8039400735741484</v>
      </c>
      <c r="BK2498" s="63">
        <f t="shared" si="661"/>
        <v>9.7452814473518927</v>
      </c>
      <c r="BL2498" s="63">
        <f t="shared" si="661"/>
        <v>9.8491703599934741</v>
      </c>
      <c r="BM2498" s="63">
        <f t="shared" si="661"/>
        <v>9.6676216473938421</v>
      </c>
      <c r="BN2498" s="63">
        <f t="shared" si="659"/>
        <v>9.9950024885659339</v>
      </c>
      <c r="BO2498" s="63"/>
      <c r="BP2498" s="63"/>
    </row>
    <row r="2499" spans="27:68" x14ac:dyDescent="0.2">
      <c r="AA2499" s="217">
        <f t="shared" si="638"/>
        <v>-8.7334910939675485E-3</v>
      </c>
      <c r="AB2499" s="218">
        <f t="shared" si="639"/>
        <v>8.7334910939675485E-3</v>
      </c>
      <c r="AC2499" s="218">
        <f t="shared" si="640"/>
        <v>0</v>
      </c>
      <c r="AD2499" s="219">
        <f t="shared" si="641"/>
        <v>0</v>
      </c>
      <c r="AH2499" s="15">
        <f t="shared" si="642"/>
        <v>-2.9058447674383151E-2</v>
      </c>
      <c r="AI2499" s="15">
        <f t="shared" si="643"/>
        <v>0.86784475089518831</v>
      </c>
      <c r="AJ2499" s="15">
        <f t="shared" si="644"/>
        <v>-0.34557801426238927</v>
      </c>
      <c r="AK2499" s="15">
        <f t="shared" si="645"/>
        <v>-0.57281307343954613</v>
      </c>
      <c r="AL2499" s="15">
        <f t="shared" si="646"/>
        <v>-1.797541498954438</v>
      </c>
      <c r="AM2499" s="15">
        <f t="shared" si="647"/>
        <v>-1.2569818375265711</v>
      </c>
      <c r="AN2499" s="63">
        <f t="shared" si="660"/>
        <v>11.427189962028823</v>
      </c>
      <c r="AO2499" s="63">
        <f t="shared" si="660"/>
        <v>11.427367754312771</v>
      </c>
      <c r="AP2499" s="63">
        <f t="shared" si="660"/>
        <v>11.428089863368749</v>
      </c>
      <c r="AQ2499" s="63">
        <f t="shared" si="660"/>
        <v>11.431011199874796</v>
      </c>
      <c r="AR2499" s="63">
        <f t="shared" si="660"/>
        <v>11.442647265439536</v>
      </c>
      <c r="AS2499" s="63">
        <f t="shared" si="660"/>
        <v>11.486445582434989</v>
      </c>
      <c r="AT2499" s="63">
        <f t="shared" si="660"/>
        <v>11.626608381821566</v>
      </c>
      <c r="AU2499" s="63">
        <f t="shared" si="648"/>
        <v>11.961094544128683</v>
      </c>
      <c r="AV2499" s="217">
        <f t="shared" si="649"/>
        <v>-1.1469132254240177E-2</v>
      </c>
      <c r="AW2499" s="218">
        <f t="shared" si="650"/>
        <v>-9999</v>
      </c>
      <c r="AX2499" s="219">
        <f t="shared" si="651"/>
        <v>0</v>
      </c>
      <c r="AY2499" s="218">
        <f t="shared" si="652"/>
        <v>-9999</v>
      </c>
      <c r="AZ2499" s="63"/>
      <c r="BA2499" s="15">
        <f t="shared" si="653"/>
        <v>-2.7356411602726298E-3</v>
      </c>
      <c r="BB2499" s="15">
        <f t="shared" si="654"/>
        <v>0.4029668420013125</v>
      </c>
      <c r="BC2499" s="15">
        <f t="shared" si="655"/>
        <v>-0.61751157847624083</v>
      </c>
      <c r="BD2499" s="15">
        <f t="shared" si="656"/>
        <v>-0.10652366954492806</v>
      </c>
      <c r="BE2499" s="15">
        <f t="shared" si="657"/>
        <v>-2.965028905258007</v>
      </c>
      <c r="BF2499" s="15">
        <f t="shared" si="658"/>
        <v>-11.297910949131783</v>
      </c>
      <c r="BG2499" s="63">
        <f t="shared" si="661"/>
        <v>9.7786993762034928</v>
      </c>
      <c r="BH2499" s="63">
        <f t="shared" si="661"/>
        <v>9.7894726175737006</v>
      </c>
      <c r="BI2499" s="63">
        <f t="shared" si="661"/>
        <v>9.7705253791329838</v>
      </c>
      <c r="BJ2499" s="63">
        <f t="shared" si="661"/>
        <v>9.8039400735741484</v>
      </c>
      <c r="BK2499" s="63">
        <f t="shared" si="661"/>
        <v>9.7452814473518927</v>
      </c>
      <c r="BL2499" s="63">
        <f t="shared" si="661"/>
        <v>9.8491703599934741</v>
      </c>
      <c r="BM2499" s="63">
        <f t="shared" si="661"/>
        <v>9.6676216473938421</v>
      </c>
      <c r="BN2499" s="63">
        <f t="shared" si="659"/>
        <v>9.9950024885659339</v>
      </c>
      <c r="BO2499" s="63"/>
      <c r="BP2499" s="63"/>
    </row>
    <row r="2500" spans="27:68" x14ac:dyDescent="0.2">
      <c r="AA2500" s="217">
        <f t="shared" si="638"/>
        <v>-8.7334910939675485E-3</v>
      </c>
      <c r="AB2500" s="218">
        <f t="shared" si="639"/>
        <v>8.7334910939675485E-3</v>
      </c>
      <c r="AC2500" s="218">
        <f t="shared" si="640"/>
        <v>0</v>
      </c>
      <c r="AD2500" s="219">
        <f t="shared" si="641"/>
        <v>0</v>
      </c>
      <c r="AH2500" s="15">
        <f t="shared" si="642"/>
        <v>-2.9058447674383151E-2</v>
      </c>
      <c r="AI2500" s="15">
        <f t="shared" si="643"/>
        <v>0.86784475089518831</v>
      </c>
      <c r="AJ2500" s="15">
        <f t="shared" si="644"/>
        <v>-0.34557801426238927</v>
      </c>
      <c r="AK2500" s="15">
        <f t="shared" si="645"/>
        <v>-0.57281307343954613</v>
      </c>
      <c r="AL2500" s="15">
        <f t="shared" si="646"/>
        <v>-1.797541498954438</v>
      </c>
      <c r="AM2500" s="15">
        <f t="shared" si="647"/>
        <v>-1.2569818375265711</v>
      </c>
      <c r="AN2500" s="63">
        <f t="shared" si="660"/>
        <v>11.427189962028823</v>
      </c>
      <c r="AO2500" s="63">
        <f t="shared" si="660"/>
        <v>11.427367754312771</v>
      </c>
      <c r="AP2500" s="63">
        <f t="shared" si="660"/>
        <v>11.428089863368749</v>
      </c>
      <c r="AQ2500" s="63">
        <f t="shared" si="660"/>
        <v>11.431011199874796</v>
      </c>
      <c r="AR2500" s="63">
        <f t="shared" si="660"/>
        <v>11.442647265439536</v>
      </c>
      <c r="AS2500" s="63">
        <f t="shared" si="660"/>
        <v>11.486445582434989</v>
      </c>
      <c r="AT2500" s="63">
        <f t="shared" si="660"/>
        <v>11.626608381821566</v>
      </c>
      <c r="AU2500" s="63">
        <f t="shared" si="648"/>
        <v>11.961094544128683</v>
      </c>
      <c r="AV2500" s="217">
        <f t="shared" si="649"/>
        <v>-1.1469132254240177E-2</v>
      </c>
      <c r="AW2500" s="218">
        <f t="shared" si="650"/>
        <v>-9999</v>
      </c>
      <c r="AX2500" s="219">
        <f t="shared" si="651"/>
        <v>0</v>
      </c>
      <c r="AY2500" s="218">
        <f t="shared" si="652"/>
        <v>-9999</v>
      </c>
      <c r="AZ2500" s="63"/>
      <c r="BA2500" s="15">
        <f t="shared" si="653"/>
        <v>-2.7356411602726298E-3</v>
      </c>
      <c r="BB2500" s="15">
        <f t="shared" si="654"/>
        <v>0.4029668420013125</v>
      </c>
      <c r="BC2500" s="15">
        <f t="shared" si="655"/>
        <v>-0.61751157847624083</v>
      </c>
      <c r="BD2500" s="15">
        <f t="shared" si="656"/>
        <v>-0.10652366954492806</v>
      </c>
      <c r="BE2500" s="15">
        <f t="shared" si="657"/>
        <v>-2.965028905258007</v>
      </c>
      <c r="BF2500" s="15">
        <f t="shared" si="658"/>
        <v>-11.297910949131783</v>
      </c>
      <c r="BG2500" s="63">
        <f t="shared" si="661"/>
        <v>9.7786993762034928</v>
      </c>
      <c r="BH2500" s="63">
        <f t="shared" si="661"/>
        <v>9.7894726175737006</v>
      </c>
      <c r="BI2500" s="63">
        <f t="shared" si="661"/>
        <v>9.7705253791329838</v>
      </c>
      <c r="BJ2500" s="63">
        <f t="shared" si="661"/>
        <v>9.8039400735741484</v>
      </c>
      <c r="BK2500" s="63">
        <f t="shared" si="661"/>
        <v>9.7452814473518927</v>
      </c>
      <c r="BL2500" s="63">
        <f t="shared" si="661"/>
        <v>9.8491703599934741</v>
      </c>
      <c r="BM2500" s="63">
        <f t="shared" si="661"/>
        <v>9.6676216473938421</v>
      </c>
      <c r="BN2500" s="63">
        <f t="shared" si="659"/>
        <v>9.9950024885659339</v>
      </c>
      <c r="BO2500" s="63"/>
      <c r="BP2500" s="63"/>
    </row>
    <row r="2501" spans="27:68" x14ac:dyDescent="0.2">
      <c r="AA2501" s="217">
        <f t="shared" si="638"/>
        <v>-8.7334910939675485E-3</v>
      </c>
      <c r="AB2501" s="218">
        <f t="shared" si="639"/>
        <v>8.7334910939675485E-3</v>
      </c>
      <c r="AC2501" s="218">
        <f t="shared" si="640"/>
        <v>0</v>
      </c>
      <c r="AD2501" s="219">
        <f t="shared" si="641"/>
        <v>0</v>
      </c>
      <c r="AH2501" s="15">
        <f t="shared" si="642"/>
        <v>-2.9058447674383151E-2</v>
      </c>
      <c r="AI2501" s="15">
        <f t="shared" si="643"/>
        <v>0.86784475089518831</v>
      </c>
      <c r="AJ2501" s="15">
        <f t="shared" si="644"/>
        <v>-0.34557801426238927</v>
      </c>
      <c r="AK2501" s="15">
        <f t="shared" si="645"/>
        <v>-0.57281307343954613</v>
      </c>
      <c r="AL2501" s="15">
        <f t="shared" si="646"/>
        <v>-1.797541498954438</v>
      </c>
      <c r="AM2501" s="15">
        <f t="shared" si="647"/>
        <v>-1.2569818375265711</v>
      </c>
      <c r="AN2501" s="63">
        <f t="shared" ref="AN2501:AT2510" si="662">$AU2501+$AB$7*SIN(AO2501)</f>
        <v>11.427189962028823</v>
      </c>
      <c r="AO2501" s="63">
        <f t="shared" si="662"/>
        <v>11.427367754312771</v>
      </c>
      <c r="AP2501" s="63">
        <f t="shared" si="662"/>
        <v>11.428089863368749</v>
      </c>
      <c r="AQ2501" s="63">
        <f t="shared" si="662"/>
        <v>11.431011199874796</v>
      </c>
      <c r="AR2501" s="63">
        <f t="shared" si="662"/>
        <v>11.442647265439536</v>
      </c>
      <c r="AS2501" s="63">
        <f t="shared" si="662"/>
        <v>11.486445582434989</v>
      </c>
      <c r="AT2501" s="63">
        <f t="shared" si="662"/>
        <v>11.626608381821566</v>
      </c>
      <c r="AU2501" s="63">
        <f t="shared" si="648"/>
        <v>11.961094544128683</v>
      </c>
      <c r="AV2501" s="217">
        <f t="shared" si="649"/>
        <v>-1.1469132254240177E-2</v>
      </c>
      <c r="AW2501" s="218">
        <f t="shared" si="650"/>
        <v>-9999</v>
      </c>
      <c r="AX2501" s="219">
        <f t="shared" si="651"/>
        <v>0</v>
      </c>
      <c r="AY2501" s="218">
        <f t="shared" si="652"/>
        <v>-9999</v>
      </c>
      <c r="AZ2501" s="63"/>
      <c r="BA2501" s="15">
        <f t="shared" si="653"/>
        <v>-2.7356411602726298E-3</v>
      </c>
      <c r="BB2501" s="15">
        <f t="shared" si="654"/>
        <v>0.4029668420013125</v>
      </c>
      <c r="BC2501" s="15">
        <f t="shared" si="655"/>
        <v>-0.61751157847624083</v>
      </c>
      <c r="BD2501" s="15">
        <f t="shared" si="656"/>
        <v>-0.10652366954492806</v>
      </c>
      <c r="BE2501" s="15">
        <f t="shared" si="657"/>
        <v>-2.965028905258007</v>
      </c>
      <c r="BF2501" s="15">
        <f t="shared" si="658"/>
        <v>-11.297910949131783</v>
      </c>
      <c r="BG2501" s="63">
        <f t="shared" ref="BG2501:BM2510" si="663">$BN2501+$BB$7*SIN(BH2501)</f>
        <v>9.7786993762034928</v>
      </c>
      <c r="BH2501" s="63">
        <f t="shared" si="663"/>
        <v>9.7894726175737006</v>
      </c>
      <c r="BI2501" s="63">
        <f t="shared" si="663"/>
        <v>9.7705253791329838</v>
      </c>
      <c r="BJ2501" s="63">
        <f t="shared" si="663"/>
        <v>9.8039400735741484</v>
      </c>
      <c r="BK2501" s="63">
        <f t="shared" si="663"/>
        <v>9.7452814473518927</v>
      </c>
      <c r="BL2501" s="63">
        <f t="shared" si="663"/>
        <v>9.8491703599934741</v>
      </c>
      <c r="BM2501" s="63">
        <f t="shared" si="663"/>
        <v>9.6676216473938421</v>
      </c>
      <c r="BN2501" s="63">
        <f t="shared" si="659"/>
        <v>9.9950024885659339</v>
      </c>
      <c r="BO2501" s="63"/>
      <c r="BP2501" s="63"/>
    </row>
    <row r="2502" spans="27:68" x14ac:dyDescent="0.2">
      <c r="AA2502" s="217">
        <f t="shared" si="638"/>
        <v>-8.7334910939675485E-3</v>
      </c>
      <c r="AB2502" s="218">
        <f t="shared" si="639"/>
        <v>8.7334910939675485E-3</v>
      </c>
      <c r="AC2502" s="218">
        <f t="shared" si="640"/>
        <v>0</v>
      </c>
      <c r="AD2502" s="219">
        <f t="shared" si="641"/>
        <v>0</v>
      </c>
      <c r="AH2502" s="15">
        <f t="shared" si="642"/>
        <v>-2.9058447674383151E-2</v>
      </c>
      <c r="AI2502" s="15">
        <f t="shared" si="643"/>
        <v>0.86784475089518831</v>
      </c>
      <c r="AJ2502" s="15">
        <f t="shared" si="644"/>
        <v>-0.34557801426238927</v>
      </c>
      <c r="AK2502" s="15">
        <f t="shared" si="645"/>
        <v>-0.57281307343954613</v>
      </c>
      <c r="AL2502" s="15">
        <f t="shared" si="646"/>
        <v>-1.797541498954438</v>
      </c>
      <c r="AM2502" s="15">
        <f t="shared" si="647"/>
        <v>-1.2569818375265711</v>
      </c>
      <c r="AN2502" s="63">
        <f t="shared" si="662"/>
        <v>11.427189962028823</v>
      </c>
      <c r="AO2502" s="63">
        <f t="shared" si="662"/>
        <v>11.427367754312771</v>
      </c>
      <c r="AP2502" s="63">
        <f t="shared" si="662"/>
        <v>11.428089863368749</v>
      </c>
      <c r="AQ2502" s="63">
        <f t="shared" si="662"/>
        <v>11.431011199874796</v>
      </c>
      <c r="AR2502" s="63">
        <f t="shared" si="662"/>
        <v>11.442647265439536</v>
      </c>
      <c r="AS2502" s="63">
        <f t="shared" si="662"/>
        <v>11.486445582434989</v>
      </c>
      <c r="AT2502" s="63">
        <f t="shared" si="662"/>
        <v>11.626608381821566</v>
      </c>
      <c r="AU2502" s="63">
        <f t="shared" si="648"/>
        <v>11.961094544128683</v>
      </c>
      <c r="AV2502" s="217">
        <f t="shared" si="649"/>
        <v>-1.1469132254240177E-2</v>
      </c>
      <c r="AW2502" s="218">
        <f t="shared" si="650"/>
        <v>-9999</v>
      </c>
      <c r="AX2502" s="219">
        <f t="shared" si="651"/>
        <v>0</v>
      </c>
      <c r="AY2502" s="218">
        <f t="shared" si="652"/>
        <v>-9999</v>
      </c>
      <c r="AZ2502" s="63"/>
      <c r="BA2502" s="15">
        <f t="shared" si="653"/>
        <v>-2.7356411602726298E-3</v>
      </c>
      <c r="BB2502" s="15">
        <f t="shared" si="654"/>
        <v>0.4029668420013125</v>
      </c>
      <c r="BC2502" s="15">
        <f t="shared" si="655"/>
        <v>-0.61751157847624083</v>
      </c>
      <c r="BD2502" s="15">
        <f t="shared" si="656"/>
        <v>-0.10652366954492806</v>
      </c>
      <c r="BE2502" s="15">
        <f t="shared" si="657"/>
        <v>-2.965028905258007</v>
      </c>
      <c r="BF2502" s="15">
        <f t="shared" si="658"/>
        <v>-11.297910949131783</v>
      </c>
      <c r="BG2502" s="63">
        <f t="shared" si="663"/>
        <v>9.7786993762034928</v>
      </c>
      <c r="BH2502" s="63">
        <f t="shared" si="663"/>
        <v>9.7894726175737006</v>
      </c>
      <c r="BI2502" s="63">
        <f t="shared" si="663"/>
        <v>9.7705253791329838</v>
      </c>
      <c r="BJ2502" s="63">
        <f t="shared" si="663"/>
        <v>9.8039400735741484</v>
      </c>
      <c r="BK2502" s="63">
        <f t="shared" si="663"/>
        <v>9.7452814473518927</v>
      </c>
      <c r="BL2502" s="63">
        <f t="shared" si="663"/>
        <v>9.8491703599934741</v>
      </c>
      <c r="BM2502" s="63">
        <f t="shared" si="663"/>
        <v>9.6676216473938421</v>
      </c>
      <c r="BN2502" s="63">
        <f t="shared" si="659"/>
        <v>9.9950024885659339</v>
      </c>
      <c r="BO2502" s="63"/>
      <c r="BP2502" s="63"/>
    </row>
    <row r="2503" spans="27:68" x14ac:dyDescent="0.2">
      <c r="AA2503" s="217">
        <f t="shared" si="638"/>
        <v>-8.7334910939675485E-3</v>
      </c>
      <c r="AB2503" s="218">
        <f t="shared" si="639"/>
        <v>8.7334910939675485E-3</v>
      </c>
      <c r="AC2503" s="218">
        <f t="shared" si="640"/>
        <v>0</v>
      </c>
      <c r="AD2503" s="219">
        <f t="shared" si="641"/>
        <v>0</v>
      </c>
      <c r="AH2503" s="15">
        <f t="shared" si="642"/>
        <v>-2.9058447674383151E-2</v>
      </c>
      <c r="AI2503" s="15">
        <f t="shared" si="643"/>
        <v>0.86784475089518831</v>
      </c>
      <c r="AJ2503" s="15">
        <f t="shared" si="644"/>
        <v>-0.34557801426238927</v>
      </c>
      <c r="AK2503" s="15">
        <f t="shared" si="645"/>
        <v>-0.57281307343954613</v>
      </c>
      <c r="AL2503" s="15">
        <f t="shared" si="646"/>
        <v>-1.797541498954438</v>
      </c>
      <c r="AM2503" s="15">
        <f t="shared" si="647"/>
        <v>-1.2569818375265711</v>
      </c>
      <c r="AN2503" s="63">
        <f t="shared" si="662"/>
        <v>11.427189962028823</v>
      </c>
      <c r="AO2503" s="63">
        <f t="shared" si="662"/>
        <v>11.427367754312771</v>
      </c>
      <c r="AP2503" s="63">
        <f t="shared" si="662"/>
        <v>11.428089863368749</v>
      </c>
      <c r="AQ2503" s="63">
        <f t="shared" si="662"/>
        <v>11.431011199874796</v>
      </c>
      <c r="AR2503" s="63">
        <f t="shared" si="662"/>
        <v>11.442647265439536</v>
      </c>
      <c r="AS2503" s="63">
        <f t="shared" si="662"/>
        <v>11.486445582434989</v>
      </c>
      <c r="AT2503" s="63">
        <f t="shared" si="662"/>
        <v>11.626608381821566</v>
      </c>
      <c r="AU2503" s="63">
        <f t="shared" si="648"/>
        <v>11.961094544128683</v>
      </c>
      <c r="AV2503" s="217">
        <f t="shared" si="649"/>
        <v>-1.1469132254240177E-2</v>
      </c>
      <c r="AW2503" s="218">
        <f t="shared" si="650"/>
        <v>-9999</v>
      </c>
      <c r="AX2503" s="219">
        <f t="shared" si="651"/>
        <v>0</v>
      </c>
      <c r="AY2503" s="218">
        <f t="shared" si="652"/>
        <v>-9999</v>
      </c>
      <c r="AZ2503" s="63"/>
      <c r="BA2503" s="15">
        <f t="shared" si="653"/>
        <v>-2.7356411602726298E-3</v>
      </c>
      <c r="BB2503" s="15">
        <f t="shared" si="654"/>
        <v>0.4029668420013125</v>
      </c>
      <c r="BC2503" s="15">
        <f t="shared" si="655"/>
        <v>-0.61751157847624083</v>
      </c>
      <c r="BD2503" s="15">
        <f t="shared" si="656"/>
        <v>-0.10652366954492806</v>
      </c>
      <c r="BE2503" s="15">
        <f t="shared" si="657"/>
        <v>-2.965028905258007</v>
      </c>
      <c r="BF2503" s="15">
        <f t="shared" si="658"/>
        <v>-11.297910949131783</v>
      </c>
      <c r="BG2503" s="63">
        <f t="shared" si="663"/>
        <v>9.7786993762034928</v>
      </c>
      <c r="BH2503" s="63">
        <f t="shared" si="663"/>
        <v>9.7894726175737006</v>
      </c>
      <c r="BI2503" s="63">
        <f t="shared" si="663"/>
        <v>9.7705253791329838</v>
      </c>
      <c r="BJ2503" s="63">
        <f t="shared" si="663"/>
        <v>9.8039400735741484</v>
      </c>
      <c r="BK2503" s="63">
        <f t="shared" si="663"/>
        <v>9.7452814473518927</v>
      </c>
      <c r="BL2503" s="63">
        <f t="shared" si="663"/>
        <v>9.8491703599934741</v>
      </c>
      <c r="BM2503" s="63">
        <f t="shared" si="663"/>
        <v>9.6676216473938421</v>
      </c>
      <c r="BN2503" s="63">
        <f t="shared" si="659"/>
        <v>9.9950024885659339</v>
      </c>
      <c r="BO2503" s="63"/>
      <c r="BP2503" s="63"/>
    </row>
    <row r="2504" spans="27:68" x14ac:dyDescent="0.2">
      <c r="AA2504" s="217">
        <f t="shared" si="638"/>
        <v>-8.7334910939675485E-3</v>
      </c>
      <c r="AB2504" s="218">
        <f t="shared" si="639"/>
        <v>8.7334910939675485E-3</v>
      </c>
      <c r="AC2504" s="218">
        <f t="shared" si="640"/>
        <v>0</v>
      </c>
      <c r="AD2504" s="219">
        <f t="shared" si="641"/>
        <v>0</v>
      </c>
      <c r="AH2504" s="15">
        <f t="shared" si="642"/>
        <v>-2.9058447674383151E-2</v>
      </c>
      <c r="AI2504" s="15">
        <f t="shared" si="643"/>
        <v>0.86784475089518831</v>
      </c>
      <c r="AJ2504" s="15">
        <f t="shared" si="644"/>
        <v>-0.34557801426238927</v>
      </c>
      <c r="AK2504" s="15">
        <f t="shared" si="645"/>
        <v>-0.57281307343954613</v>
      </c>
      <c r="AL2504" s="15">
        <f t="shared" si="646"/>
        <v>-1.797541498954438</v>
      </c>
      <c r="AM2504" s="15">
        <f t="shared" si="647"/>
        <v>-1.2569818375265711</v>
      </c>
      <c r="AN2504" s="63">
        <f t="shared" si="662"/>
        <v>11.427189962028823</v>
      </c>
      <c r="AO2504" s="63">
        <f t="shared" si="662"/>
        <v>11.427367754312771</v>
      </c>
      <c r="AP2504" s="63">
        <f t="shared" si="662"/>
        <v>11.428089863368749</v>
      </c>
      <c r="AQ2504" s="63">
        <f t="shared" si="662"/>
        <v>11.431011199874796</v>
      </c>
      <c r="AR2504" s="63">
        <f t="shared" si="662"/>
        <v>11.442647265439536</v>
      </c>
      <c r="AS2504" s="63">
        <f t="shared" si="662"/>
        <v>11.486445582434989</v>
      </c>
      <c r="AT2504" s="63">
        <f t="shared" si="662"/>
        <v>11.626608381821566</v>
      </c>
      <c r="AU2504" s="63">
        <f t="shared" si="648"/>
        <v>11.961094544128683</v>
      </c>
      <c r="AV2504" s="217">
        <f t="shared" si="649"/>
        <v>-1.1469132254240177E-2</v>
      </c>
      <c r="AW2504" s="218">
        <f t="shared" si="650"/>
        <v>-9999</v>
      </c>
      <c r="AX2504" s="219">
        <f t="shared" si="651"/>
        <v>0</v>
      </c>
      <c r="AY2504" s="218">
        <f t="shared" si="652"/>
        <v>-9999</v>
      </c>
      <c r="AZ2504" s="63"/>
      <c r="BA2504" s="15">
        <f t="shared" si="653"/>
        <v>-2.7356411602726298E-3</v>
      </c>
      <c r="BB2504" s="15">
        <f t="shared" si="654"/>
        <v>0.4029668420013125</v>
      </c>
      <c r="BC2504" s="15">
        <f t="shared" si="655"/>
        <v>-0.61751157847624083</v>
      </c>
      <c r="BD2504" s="15">
        <f t="shared" si="656"/>
        <v>-0.10652366954492806</v>
      </c>
      <c r="BE2504" s="15">
        <f t="shared" si="657"/>
        <v>-2.965028905258007</v>
      </c>
      <c r="BF2504" s="15">
        <f t="shared" si="658"/>
        <v>-11.297910949131783</v>
      </c>
      <c r="BG2504" s="63">
        <f t="shared" si="663"/>
        <v>9.7786993762034928</v>
      </c>
      <c r="BH2504" s="63">
        <f t="shared" si="663"/>
        <v>9.7894726175737006</v>
      </c>
      <c r="BI2504" s="63">
        <f t="shared" si="663"/>
        <v>9.7705253791329838</v>
      </c>
      <c r="BJ2504" s="63">
        <f t="shared" si="663"/>
        <v>9.8039400735741484</v>
      </c>
      <c r="BK2504" s="63">
        <f t="shared" si="663"/>
        <v>9.7452814473518927</v>
      </c>
      <c r="BL2504" s="63">
        <f t="shared" si="663"/>
        <v>9.8491703599934741</v>
      </c>
      <c r="BM2504" s="63">
        <f t="shared" si="663"/>
        <v>9.6676216473938421</v>
      </c>
      <c r="BN2504" s="63">
        <f t="shared" si="659"/>
        <v>9.9950024885659339</v>
      </c>
      <c r="BO2504" s="63"/>
      <c r="BP2504" s="63"/>
    </row>
    <row r="2505" spans="27:68" x14ac:dyDescent="0.2">
      <c r="AA2505" s="217">
        <f t="shared" si="638"/>
        <v>-8.7334910939675485E-3</v>
      </c>
      <c r="AB2505" s="218">
        <f t="shared" si="639"/>
        <v>8.7334910939675485E-3</v>
      </c>
      <c r="AC2505" s="218">
        <f t="shared" si="640"/>
        <v>0</v>
      </c>
      <c r="AD2505" s="219">
        <f t="shared" si="641"/>
        <v>0</v>
      </c>
      <c r="AH2505" s="15">
        <f t="shared" si="642"/>
        <v>-2.9058447674383151E-2</v>
      </c>
      <c r="AI2505" s="15">
        <f t="shared" si="643"/>
        <v>0.86784475089518831</v>
      </c>
      <c r="AJ2505" s="15">
        <f t="shared" si="644"/>
        <v>-0.34557801426238927</v>
      </c>
      <c r="AK2505" s="15">
        <f t="shared" si="645"/>
        <v>-0.57281307343954613</v>
      </c>
      <c r="AL2505" s="15">
        <f t="shared" si="646"/>
        <v>-1.797541498954438</v>
      </c>
      <c r="AM2505" s="15">
        <f t="shared" si="647"/>
        <v>-1.2569818375265711</v>
      </c>
      <c r="AN2505" s="63">
        <f t="shared" si="662"/>
        <v>11.427189962028823</v>
      </c>
      <c r="AO2505" s="63">
        <f t="shared" si="662"/>
        <v>11.427367754312771</v>
      </c>
      <c r="AP2505" s="63">
        <f t="shared" si="662"/>
        <v>11.428089863368749</v>
      </c>
      <c r="AQ2505" s="63">
        <f t="shared" si="662"/>
        <v>11.431011199874796</v>
      </c>
      <c r="AR2505" s="63">
        <f t="shared" si="662"/>
        <v>11.442647265439536</v>
      </c>
      <c r="AS2505" s="63">
        <f t="shared" si="662"/>
        <v>11.486445582434989</v>
      </c>
      <c r="AT2505" s="63">
        <f t="shared" si="662"/>
        <v>11.626608381821566</v>
      </c>
      <c r="AU2505" s="63">
        <f t="shared" si="648"/>
        <v>11.961094544128683</v>
      </c>
      <c r="AV2505" s="217">
        <f t="shared" si="649"/>
        <v>-1.1469132254240177E-2</v>
      </c>
      <c r="AW2505" s="218">
        <f t="shared" si="650"/>
        <v>-9999</v>
      </c>
      <c r="AX2505" s="219">
        <f t="shared" si="651"/>
        <v>0</v>
      </c>
      <c r="AY2505" s="218">
        <f t="shared" si="652"/>
        <v>-9999</v>
      </c>
      <c r="AZ2505" s="63"/>
      <c r="BA2505" s="15">
        <f t="shared" si="653"/>
        <v>-2.7356411602726298E-3</v>
      </c>
      <c r="BB2505" s="15">
        <f t="shared" si="654"/>
        <v>0.4029668420013125</v>
      </c>
      <c r="BC2505" s="15">
        <f t="shared" si="655"/>
        <v>-0.61751157847624083</v>
      </c>
      <c r="BD2505" s="15">
        <f t="shared" si="656"/>
        <v>-0.10652366954492806</v>
      </c>
      <c r="BE2505" s="15">
        <f t="shared" si="657"/>
        <v>-2.965028905258007</v>
      </c>
      <c r="BF2505" s="15">
        <f t="shared" si="658"/>
        <v>-11.297910949131783</v>
      </c>
      <c r="BG2505" s="63">
        <f t="shared" si="663"/>
        <v>9.7786993762034928</v>
      </c>
      <c r="BH2505" s="63">
        <f t="shared" si="663"/>
        <v>9.7894726175737006</v>
      </c>
      <c r="BI2505" s="63">
        <f t="shared" si="663"/>
        <v>9.7705253791329838</v>
      </c>
      <c r="BJ2505" s="63">
        <f t="shared" si="663"/>
        <v>9.8039400735741484</v>
      </c>
      <c r="BK2505" s="63">
        <f t="shared" si="663"/>
        <v>9.7452814473518927</v>
      </c>
      <c r="BL2505" s="63">
        <f t="shared" si="663"/>
        <v>9.8491703599934741</v>
      </c>
      <c r="BM2505" s="63">
        <f t="shared" si="663"/>
        <v>9.6676216473938421</v>
      </c>
      <c r="BN2505" s="63">
        <f t="shared" si="659"/>
        <v>9.9950024885659339</v>
      </c>
      <c r="BO2505" s="63"/>
      <c r="BP2505" s="63"/>
    </row>
    <row r="2506" spans="27:68" x14ac:dyDescent="0.2">
      <c r="AA2506" s="217">
        <f t="shared" si="638"/>
        <v>-8.7334910939675485E-3</v>
      </c>
      <c r="AB2506" s="218">
        <f t="shared" si="639"/>
        <v>8.7334910939675485E-3</v>
      </c>
      <c r="AC2506" s="218">
        <f t="shared" si="640"/>
        <v>0</v>
      </c>
      <c r="AD2506" s="219">
        <f t="shared" si="641"/>
        <v>0</v>
      </c>
      <c r="AH2506" s="15">
        <f t="shared" si="642"/>
        <v>-2.9058447674383151E-2</v>
      </c>
      <c r="AI2506" s="15">
        <f t="shared" si="643"/>
        <v>0.86784475089518831</v>
      </c>
      <c r="AJ2506" s="15">
        <f t="shared" si="644"/>
        <v>-0.34557801426238927</v>
      </c>
      <c r="AK2506" s="15">
        <f t="shared" si="645"/>
        <v>-0.57281307343954613</v>
      </c>
      <c r="AL2506" s="15">
        <f t="shared" si="646"/>
        <v>-1.797541498954438</v>
      </c>
      <c r="AM2506" s="15">
        <f t="shared" si="647"/>
        <v>-1.2569818375265711</v>
      </c>
      <c r="AN2506" s="63">
        <f t="shared" si="662"/>
        <v>11.427189962028823</v>
      </c>
      <c r="AO2506" s="63">
        <f t="shared" si="662"/>
        <v>11.427367754312771</v>
      </c>
      <c r="AP2506" s="63">
        <f t="shared" si="662"/>
        <v>11.428089863368749</v>
      </c>
      <c r="AQ2506" s="63">
        <f t="shared" si="662"/>
        <v>11.431011199874796</v>
      </c>
      <c r="AR2506" s="63">
        <f t="shared" si="662"/>
        <v>11.442647265439536</v>
      </c>
      <c r="AS2506" s="63">
        <f t="shared" si="662"/>
        <v>11.486445582434989</v>
      </c>
      <c r="AT2506" s="63">
        <f t="shared" si="662"/>
        <v>11.626608381821566</v>
      </c>
      <c r="AU2506" s="63">
        <f t="shared" si="648"/>
        <v>11.961094544128683</v>
      </c>
      <c r="AV2506" s="217">
        <f t="shared" si="649"/>
        <v>-1.1469132254240177E-2</v>
      </c>
      <c r="AW2506" s="218">
        <f t="shared" si="650"/>
        <v>-9999</v>
      </c>
      <c r="AX2506" s="219">
        <f t="shared" si="651"/>
        <v>0</v>
      </c>
      <c r="AY2506" s="218">
        <f t="shared" si="652"/>
        <v>-9999</v>
      </c>
      <c r="AZ2506" s="63"/>
      <c r="BA2506" s="15">
        <f t="shared" si="653"/>
        <v>-2.7356411602726298E-3</v>
      </c>
      <c r="BB2506" s="15">
        <f t="shared" si="654"/>
        <v>0.4029668420013125</v>
      </c>
      <c r="BC2506" s="15">
        <f t="shared" si="655"/>
        <v>-0.61751157847624083</v>
      </c>
      <c r="BD2506" s="15">
        <f t="shared" si="656"/>
        <v>-0.10652366954492806</v>
      </c>
      <c r="BE2506" s="15">
        <f t="shared" si="657"/>
        <v>-2.965028905258007</v>
      </c>
      <c r="BF2506" s="15">
        <f t="shared" si="658"/>
        <v>-11.297910949131783</v>
      </c>
      <c r="BG2506" s="63">
        <f t="shared" si="663"/>
        <v>9.7786993762034928</v>
      </c>
      <c r="BH2506" s="63">
        <f t="shared" si="663"/>
        <v>9.7894726175737006</v>
      </c>
      <c r="BI2506" s="63">
        <f t="shared" si="663"/>
        <v>9.7705253791329838</v>
      </c>
      <c r="BJ2506" s="63">
        <f t="shared" si="663"/>
        <v>9.8039400735741484</v>
      </c>
      <c r="BK2506" s="63">
        <f t="shared" si="663"/>
        <v>9.7452814473518927</v>
      </c>
      <c r="BL2506" s="63">
        <f t="shared" si="663"/>
        <v>9.8491703599934741</v>
      </c>
      <c r="BM2506" s="63">
        <f t="shared" si="663"/>
        <v>9.6676216473938421</v>
      </c>
      <c r="BN2506" s="63">
        <f t="shared" si="659"/>
        <v>9.9950024885659339</v>
      </c>
      <c r="BO2506" s="63"/>
      <c r="BP2506" s="63"/>
    </row>
    <row r="2507" spans="27:68" x14ac:dyDescent="0.2">
      <c r="AA2507" s="217">
        <f t="shared" si="638"/>
        <v>-8.7334910939675485E-3</v>
      </c>
      <c r="AB2507" s="218">
        <f t="shared" si="639"/>
        <v>8.7334910939675485E-3</v>
      </c>
      <c r="AC2507" s="218">
        <f t="shared" si="640"/>
        <v>0</v>
      </c>
      <c r="AD2507" s="219">
        <f t="shared" si="641"/>
        <v>0</v>
      </c>
      <c r="AH2507" s="15">
        <f t="shared" si="642"/>
        <v>-2.9058447674383151E-2</v>
      </c>
      <c r="AI2507" s="15">
        <f t="shared" si="643"/>
        <v>0.86784475089518831</v>
      </c>
      <c r="AJ2507" s="15">
        <f t="shared" si="644"/>
        <v>-0.34557801426238927</v>
      </c>
      <c r="AK2507" s="15">
        <f t="shared" si="645"/>
        <v>-0.57281307343954613</v>
      </c>
      <c r="AL2507" s="15">
        <f t="shared" si="646"/>
        <v>-1.797541498954438</v>
      </c>
      <c r="AM2507" s="15">
        <f t="shared" si="647"/>
        <v>-1.2569818375265711</v>
      </c>
      <c r="AN2507" s="63">
        <f t="shared" si="662"/>
        <v>11.427189962028823</v>
      </c>
      <c r="AO2507" s="63">
        <f t="shared" si="662"/>
        <v>11.427367754312771</v>
      </c>
      <c r="AP2507" s="63">
        <f t="shared" si="662"/>
        <v>11.428089863368749</v>
      </c>
      <c r="AQ2507" s="63">
        <f t="shared" si="662"/>
        <v>11.431011199874796</v>
      </c>
      <c r="AR2507" s="63">
        <f t="shared" si="662"/>
        <v>11.442647265439536</v>
      </c>
      <c r="AS2507" s="63">
        <f t="shared" si="662"/>
        <v>11.486445582434989</v>
      </c>
      <c r="AT2507" s="63">
        <f t="shared" si="662"/>
        <v>11.626608381821566</v>
      </c>
      <c r="AU2507" s="63">
        <f t="shared" si="648"/>
        <v>11.961094544128683</v>
      </c>
      <c r="AV2507" s="217">
        <f t="shared" si="649"/>
        <v>-1.1469132254240177E-2</v>
      </c>
      <c r="AW2507" s="218">
        <f t="shared" si="650"/>
        <v>-9999</v>
      </c>
      <c r="AX2507" s="219">
        <f t="shared" si="651"/>
        <v>0</v>
      </c>
      <c r="AY2507" s="218">
        <f t="shared" si="652"/>
        <v>-9999</v>
      </c>
      <c r="AZ2507" s="63"/>
      <c r="BA2507" s="15">
        <f t="shared" si="653"/>
        <v>-2.7356411602726298E-3</v>
      </c>
      <c r="BB2507" s="15">
        <f t="shared" si="654"/>
        <v>0.4029668420013125</v>
      </c>
      <c r="BC2507" s="15">
        <f t="shared" si="655"/>
        <v>-0.61751157847624083</v>
      </c>
      <c r="BD2507" s="15">
        <f t="shared" si="656"/>
        <v>-0.10652366954492806</v>
      </c>
      <c r="BE2507" s="15">
        <f t="shared" si="657"/>
        <v>-2.965028905258007</v>
      </c>
      <c r="BF2507" s="15">
        <f t="shared" si="658"/>
        <v>-11.297910949131783</v>
      </c>
      <c r="BG2507" s="63">
        <f t="shared" si="663"/>
        <v>9.7786993762034928</v>
      </c>
      <c r="BH2507" s="63">
        <f t="shared" si="663"/>
        <v>9.7894726175737006</v>
      </c>
      <c r="BI2507" s="63">
        <f t="shared" si="663"/>
        <v>9.7705253791329838</v>
      </c>
      <c r="BJ2507" s="63">
        <f t="shared" si="663"/>
        <v>9.8039400735741484</v>
      </c>
      <c r="BK2507" s="63">
        <f t="shared" si="663"/>
        <v>9.7452814473518927</v>
      </c>
      <c r="BL2507" s="63">
        <f t="shared" si="663"/>
        <v>9.8491703599934741</v>
      </c>
      <c r="BM2507" s="63">
        <f t="shared" si="663"/>
        <v>9.6676216473938421</v>
      </c>
      <c r="BN2507" s="63">
        <f t="shared" si="659"/>
        <v>9.9950024885659339</v>
      </c>
      <c r="BO2507" s="63"/>
      <c r="BP2507" s="63"/>
    </row>
    <row r="2508" spans="27:68" x14ac:dyDescent="0.2">
      <c r="AA2508" s="217">
        <f t="shared" si="638"/>
        <v>-8.7334910939675485E-3</v>
      </c>
      <c r="AB2508" s="218">
        <f t="shared" si="639"/>
        <v>8.7334910939675485E-3</v>
      </c>
      <c r="AC2508" s="218">
        <f t="shared" si="640"/>
        <v>0</v>
      </c>
      <c r="AD2508" s="219">
        <f t="shared" si="641"/>
        <v>0</v>
      </c>
      <c r="AH2508" s="15">
        <f t="shared" si="642"/>
        <v>-2.9058447674383151E-2</v>
      </c>
      <c r="AI2508" s="15">
        <f t="shared" si="643"/>
        <v>0.86784475089518831</v>
      </c>
      <c r="AJ2508" s="15">
        <f t="shared" si="644"/>
        <v>-0.34557801426238927</v>
      </c>
      <c r="AK2508" s="15">
        <f t="shared" si="645"/>
        <v>-0.57281307343954613</v>
      </c>
      <c r="AL2508" s="15">
        <f t="shared" si="646"/>
        <v>-1.797541498954438</v>
      </c>
      <c r="AM2508" s="15">
        <f t="shared" si="647"/>
        <v>-1.2569818375265711</v>
      </c>
      <c r="AN2508" s="63">
        <f t="shared" si="662"/>
        <v>11.427189962028823</v>
      </c>
      <c r="AO2508" s="63">
        <f t="shared" si="662"/>
        <v>11.427367754312771</v>
      </c>
      <c r="AP2508" s="63">
        <f t="shared" si="662"/>
        <v>11.428089863368749</v>
      </c>
      <c r="AQ2508" s="63">
        <f t="shared" si="662"/>
        <v>11.431011199874796</v>
      </c>
      <c r="AR2508" s="63">
        <f t="shared" si="662"/>
        <v>11.442647265439536</v>
      </c>
      <c r="AS2508" s="63">
        <f t="shared" si="662"/>
        <v>11.486445582434989</v>
      </c>
      <c r="AT2508" s="63">
        <f t="shared" si="662"/>
        <v>11.626608381821566</v>
      </c>
      <c r="AU2508" s="63">
        <f t="shared" si="648"/>
        <v>11.961094544128683</v>
      </c>
      <c r="AV2508" s="217">
        <f t="shared" si="649"/>
        <v>-1.1469132254240177E-2</v>
      </c>
      <c r="AW2508" s="218">
        <f t="shared" si="650"/>
        <v>-9999</v>
      </c>
      <c r="AX2508" s="219">
        <f t="shared" si="651"/>
        <v>0</v>
      </c>
      <c r="AY2508" s="218">
        <f t="shared" si="652"/>
        <v>-9999</v>
      </c>
      <c r="AZ2508" s="63"/>
      <c r="BA2508" s="15">
        <f t="shared" si="653"/>
        <v>-2.7356411602726298E-3</v>
      </c>
      <c r="BB2508" s="15">
        <f t="shared" si="654"/>
        <v>0.4029668420013125</v>
      </c>
      <c r="BC2508" s="15">
        <f t="shared" si="655"/>
        <v>-0.61751157847624083</v>
      </c>
      <c r="BD2508" s="15">
        <f t="shared" si="656"/>
        <v>-0.10652366954492806</v>
      </c>
      <c r="BE2508" s="15">
        <f t="shared" si="657"/>
        <v>-2.965028905258007</v>
      </c>
      <c r="BF2508" s="15">
        <f t="shared" si="658"/>
        <v>-11.297910949131783</v>
      </c>
      <c r="BG2508" s="63">
        <f t="shared" si="663"/>
        <v>9.7786993762034928</v>
      </c>
      <c r="BH2508" s="63">
        <f t="shared" si="663"/>
        <v>9.7894726175737006</v>
      </c>
      <c r="BI2508" s="63">
        <f t="shared" si="663"/>
        <v>9.7705253791329838</v>
      </c>
      <c r="BJ2508" s="63">
        <f t="shared" si="663"/>
        <v>9.8039400735741484</v>
      </c>
      <c r="BK2508" s="63">
        <f t="shared" si="663"/>
        <v>9.7452814473518927</v>
      </c>
      <c r="BL2508" s="63">
        <f t="shared" si="663"/>
        <v>9.8491703599934741</v>
      </c>
      <c r="BM2508" s="63">
        <f t="shared" si="663"/>
        <v>9.6676216473938421</v>
      </c>
      <c r="BN2508" s="63">
        <f t="shared" si="659"/>
        <v>9.9950024885659339</v>
      </c>
      <c r="BO2508" s="63"/>
      <c r="BP2508" s="63"/>
    </row>
    <row r="2509" spans="27:68" x14ac:dyDescent="0.2">
      <c r="AA2509" s="217">
        <f t="shared" si="638"/>
        <v>-8.7334910939675485E-3</v>
      </c>
      <c r="AB2509" s="218">
        <f t="shared" si="639"/>
        <v>8.7334910939675485E-3</v>
      </c>
      <c r="AC2509" s="218">
        <f t="shared" si="640"/>
        <v>0</v>
      </c>
      <c r="AD2509" s="219">
        <f t="shared" si="641"/>
        <v>0</v>
      </c>
      <c r="AH2509" s="15">
        <f t="shared" si="642"/>
        <v>-2.9058447674383151E-2</v>
      </c>
      <c r="AI2509" s="15">
        <f t="shared" si="643"/>
        <v>0.86784475089518831</v>
      </c>
      <c r="AJ2509" s="15">
        <f t="shared" si="644"/>
        <v>-0.34557801426238927</v>
      </c>
      <c r="AK2509" s="15">
        <f t="shared" si="645"/>
        <v>-0.57281307343954613</v>
      </c>
      <c r="AL2509" s="15">
        <f t="shared" si="646"/>
        <v>-1.797541498954438</v>
      </c>
      <c r="AM2509" s="15">
        <f t="shared" si="647"/>
        <v>-1.2569818375265711</v>
      </c>
      <c r="AN2509" s="63">
        <f t="shared" si="662"/>
        <v>11.427189962028823</v>
      </c>
      <c r="AO2509" s="63">
        <f t="shared" si="662"/>
        <v>11.427367754312771</v>
      </c>
      <c r="AP2509" s="63">
        <f t="shared" si="662"/>
        <v>11.428089863368749</v>
      </c>
      <c r="AQ2509" s="63">
        <f t="shared" si="662"/>
        <v>11.431011199874796</v>
      </c>
      <c r="AR2509" s="63">
        <f t="shared" si="662"/>
        <v>11.442647265439536</v>
      </c>
      <c r="AS2509" s="63">
        <f t="shared" si="662"/>
        <v>11.486445582434989</v>
      </c>
      <c r="AT2509" s="63">
        <f t="shared" si="662"/>
        <v>11.626608381821566</v>
      </c>
      <c r="AU2509" s="63">
        <f t="shared" si="648"/>
        <v>11.961094544128683</v>
      </c>
      <c r="AV2509" s="217">
        <f t="shared" si="649"/>
        <v>-1.1469132254240177E-2</v>
      </c>
      <c r="AW2509" s="218">
        <f t="shared" si="650"/>
        <v>-9999</v>
      </c>
      <c r="AX2509" s="219">
        <f t="shared" si="651"/>
        <v>0</v>
      </c>
      <c r="AY2509" s="218">
        <f t="shared" si="652"/>
        <v>-9999</v>
      </c>
      <c r="AZ2509" s="63"/>
      <c r="BA2509" s="15">
        <f t="shared" si="653"/>
        <v>-2.7356411602726298E-3</v>
      </c>
      <c r="BB2509" s="15">
        <f t="shared" si="654"/>
        <v>0.4029668420013125</v>
      </c>
      <c r="BC2509" s="15">
        <f t="shared" si="655"/>
        <v>-0.61751157847624083</v>
      </c>
      <c r="BD2509" s="15">
        <f t="shared" si="656"/>
        <v>-0.10652366954492806</v>
      </c>
      <c r="BE2509" s="15">
        <f t="shared" si="657"/>
        <v>-2.965028905258007</v>
      </c>
      <c r="BF2509" s="15">
        <f t="shared" si="658"/>
        <v>-11.297910949131783</v>
      </c>
      <c r="BG2509" s="63">
        <f t="shared" si="663"/>
        <v>9.7786993762034928</v>
      </c>
      <c r="BH2509" s="63">
        <f t="shared" si="663"/>
        <v>9.7894726175737006</v>
      </c>
      <c r="BI2509" s="63">
        <f t="shared" si="663"/>
        <v>9.7705253791329838</v>
      </c>
      <c r="BJ2509" s="63">
        <f t="shared" si="663"/>
        <v>9.8039400735741484</v>
      </c>
      <c r="BK2509" s="63">
        <f t="shared" si="663"/>
        <v>9.7452814473518927</v>
      </c>
      <c r="BL2509" s="63">
        <f t="shared" si="663"/>
        <v>9.8491703599934741</v>
      </c>
      <c r="BM2509" s="63">
        <f t="shared" si="663"/>
        <v>9.6676216473938421</v>
      </c>
      <c r="BN2509" s="63">
        <f t="shared" si="659"/>
        <v>9.9950024885659339</v>
      </c>
      <c r="BO2509" s="63"/>
      <c r="BP2509" s="63"/>
    </row>
    <row r="2510" spans="27:68" x14ac:dyDescent="0.2">
      <c r="AA2510" s="217">
        <f t="shared" si="638"/>
        <v>-8.7334910939675485E-3</v>
      </c>
      <c r="AB2510" s="218">
        <f t="shared" si="639"/>
        <v>8.7334910939675485E-3</v>
      </c>
      <c r="AC2510" s="218">
        <f t="shared" si="640"/>
        <v>0</v>
      </c>
      <c r="AD2510" s="219">
        <f t="shared" si="641"/>
        <v>0</v>
      </c>
      <c r="AH2510" s="15">
        <f t="shared" si="642"/>
        <v>-2.9058447674383151E-2</v>
      </c>
      <c r="AI2510" s="15">
        <f t="shared" si="643"/>
        <v>0.86784475089518831</v>
      </c>
      <c r="AJ2510" s="15">
        <f t="shared" si="644"/>
        <v>-0.34557801426238927</v>
      </c>
      <c r="AK2510" s="15">
        <f t="shared" si="645"/>
        <v>-0.57281307343954613</v>
      </c>
      <c r="AL2510" s="15">
        <f t="shared" si="646"/>
        <v>-1.797541498954438</v>
      </c>
      <c r="AM2510" s="15">
        <f t="shared" si="647"/>
        <v>-1.2569818375265711</v>
      </c>
      <c r="AN2510" s="63">
        <f t="shared" si="662"/>
        <v>11.427189962028823</v>
      </c>
      <c r="AO2510" s="63">
        <f t="shared" si="662"/>
        <v>11.427367754312771</v>
      </c>
      <c r="AP2510" s="63">
        <f t="shared" si="662"/>
        <v>11.428089863368749</v>
      </c>
      <c r="AQ2510" s="63">
        <f t="shared" si="662"/>
        <v>11.431011199874796</v>
      </c>
      <c r="AR2510" s="63">
        <f t="shared" si="662"/>
        <v>11.442647265439536</v>
      </c>
      <c r="AS2510" s="63">
        <f t="shared" si="662"/>
        <v>11.486445582434989</v>
      </c>
      <c r="AT2510" s="63">
        <f t="shared" si="662"/>
        <v>11.626608381821566</v>
      </c>
      <c r="AU2510" s="63">
        <f t="shared" si="648"/>
        <v>11.961094544128683</v>
      </c>
      <c r="AV2510" s="217">
        <f t="shared" si="649"/>
        <v>-1.1469132254240177E-2</v>
      </c>
      <c r="AW2510" s="218">
        <f t="shared" si="650"/>
        <v>-9999</v>
      </c>
      <c r="AX2510" s="219">
        <f t="shared" si="651"/>
        <v>0</v>
      </c>
      <c r="AY2510" s="218">
        <f t="shared" si="652"/>
        <v>-9999</v>
      </c>
      <c r="AZ2510" s="63"/>
      <c r="BA2510" s="15">
        <f t="shared" si="653"/>
        <v>-2.7356411602726298E-3</v>
      </c>
      <c r="BB2510" s="15">
        <f t="shared" si="654"/>
        <v>0.4029668420013125</v>
      </c>
      <c r="BC2510" s="15">
        <f t="shared" si="655"/>
        <v>-0.61751157847624083</v>
      </c>
      <c r="BD2510" s="15">
        <f t="shared" si="656"/>
        <v>-0.10652366954492806</v>
      </c>
      <c r="BE2510" s="15">
        <f t="shared" si="657"/>
        <v>-2.965028905258007</v>
      </c>
      <c r="BF2510" s="15">
        <f t="shared" si="658"/>
        <v>-11.297910949131783</v>
      </c>
      <c r="BG2510" s="63">
        <f t="shared" si="663"/>
        <v>9.7786993762034928</v>
      </c>
      <c r="BH2510" s="63">
        <f t="shared" si="663"/>
        <v>9.7894726175737006</v>
      </c>
      <c r="BI2510" s="63">
        <f t="shared" si="663"/>
        <v>9.7705253791329838</v>
      </c>
      <c r="BJ2510" s="63">
        <f t="shared" si="663"/>
        <v>9.8039400735741484</v>
      </c>
      <c r="BK2510" s="63">
        <f t="shared" si="663"/>
        <v>9.7452814473518927</v>
      </c>
      <c r="BL2510" s="63">
        <f t="shared" si="663"/>
        <v>9.8491703599934741</v>
      </c>
      <c r="BM2510" s="63">
        <f t="shared" si="663"/>
        <v>9.6676216473938421</v>
      </c>
      <c r="BN2510" s="63">
        <f t="shared" si="659"/>
        <v>9.9950024885659339</v>
      </c>
      <c r="BO2510" s="63"/>
      <c r="BP2510" s="63"/>
    </row>
    <row r="2511" spans="27:68" x14ac:dyDescent="0.2">
      <c r="AA2511" s="217">
        <f t="shared" si="638"/>
        <v>-8.7334910939675485E-3</v>
      </c>
      <c r="AB2511" s="218">
        <f t="shared" si="639"/>
        <v>8.7334910939675485E-3</v>
      </c>
      <c r="AC2511" s="218">
        <f t="shared" si="640"/>
        <v>0</v>
      </c>
      <c r="AD2511" s="219">
        <f t="shared" si="641"/>
        <v>0</v>
      </c>
      <c r="AH2511" s="15">
        <f t="shared" si="642"/>
        <v>-2.9058447674383151E-2</v>
      </c>
      <c r="AI2511" s="15">
        <f t="shared" si="643"/>
        <v>0.86784475089518831</v>
      </c>
      <c r="AJ2511" s="15">
        <f t="shared" si="644"/>
        <v>-0.34557801426238927</v>
      </c>
      <c r="AK2511" s="15">
        <f t="shared" si="645"/>
        <v>-0.57281307343954613</v>
      </c>
      <c r="AL2511" s="15">
        <f t="shared" si="646"/>
        <v>-1.797541498954438</v>
      </c>
      <c r="AM2511" s="15">
        <f t="shared" si="647"/>
        <v>-1.2569818375265711</v>
      </c>
      <c r="AN2511" s="63">
        <f t="shared" ref="AN2511:AT2520" si="664">$AU2511+$AB$7*SIN(AO2511)</f>
        <v>11.427189962028823</v>
      </c>
      <c r="AO2511" s="63">
        <f t="shared" si="664"/>
        <v>11.427367754312771</v>
      </c>
      <c r="AP2511" s="63">
        <f t="shared" si="664"/>
        <v>11.428089863368749</v>
      </c>
      <c r="AQ2511" s="63">
        <f t="shared" si="664"/>
        <v>11.431011199874796</v>
      </c>
      <c r="AR2511" s="63">
        <f t="shared" si="664"/>
        <v>11.442647265439536</v>
      </c>
      <c r="AS2511" s="63">
        <f t="shared" si="664"/>
        <v>11.486445582434989</v>
      </c>
      <c r="AT2511" s="63">
        <f t="shared" si="664"/>
        <v>11.626608381821566</v>
      </c>
      <c r="AU2511" s="63">
        <f t="shared" si="648"/>
        <v>11.961094544128683</v>
      </c>
      <c r="AV2511" s="217">
        <f t="shared" si="649"/>
        <v>-1.1469132254240177E-2</v>
      </c>
      <c r="AW2511" s="218">
        <f t="shared" si="650"/>
        <v>-9999</v>
      </c>
      <c r="AX2511" s="219">
        <f t="shared" si="651"/>
        <v>0</v>
      </c>
      <c r="AY2511" s="218">
        <f t="shared" si="652"/>
        <v>-9999</v>
      </c>
      <c r="AZ2511" s="63"/>
      <c r="BA2511" s="15">
        <f t="shared" si="653"/>
        <v>-2.7356411602726298E-3</v>
      </c>
      <c r="BB2511" s="15">
        <f t="shared" si="654"/>
        <v>0.4029668420013125</v>
      </c>
      <c r="BC2511" s="15">
        <f t="shared" si="655"/>
        <v>-0.61751157847624083</v>
      </c>
      <c r="BD2511" s="15">
        <f t="shared" si="656"/>
        <v>-0.10652366954492806</v>
      </c>
      <c r="BE2511" s="15">
        <f t="shared" si="657"/>
        <v>-2.965028905258007</v>
      </c>
      <c r="BF2511" s="15">
        <f t="shared" si="658"/>
        <v>-11.297910949131783</v>
      </c>
      <c r="BG2511" s="63">
        <f t="shared" ref="BG2511:BM2520" si="665">$BN2511+$BB$7*SIN(BH2511)</f>
        <v>9.7786993762034928</v>
      </c>
      <c r="BH2511" s="63">
        <f t="shared" si="665"/>
        <v>9.7894726175737006</v>
      </c>
      <c r="BI2511" s="63">
        <f t="shared" si="665"/>
        <v>9.7705253791329838</v>
      </c>
      <c r="BJ2511" s="63">
        <f t="shared" si="665"/>
        <v>9.8039400735741484</v>
      </c>
      <c r="BK2511" s="63">
        <f t="shared" si="665"/>
        <v>9.7452814473518927</v>
      </c>
      <c r="BL2511" s="63">
        <f t="shared" si="665"/>
        <v>9.8491703599934741</v>
      </c>
      <c r="BM2511" s="63">
        <f t="shared" si="665"/>
        <v>9.6676216473938421</v>
      </c>
      <c r="BN2511" s="63">
        <f t="shared" si="659"/>
        <v>9.9950024885659339</v>
      </c>
      <c r="BO2511" s="63"/>
      <c r="BP2511" s="63"/>
    </row>
    <row r="2512" spans="27:68" x14ac:dyDescent="0.2">
      <c r="AA2512" s="217">
        <f t="shared" si="638"/>
        <v>-8.7334910939675485E-3</v>
      </c>
      <c r="AB2512" s="218">
        <f t="shared" si="639"/>
        <v>8.7334910939675485E-3</v>
      </c>
      <c r="AC2512" s="218">
        <f t="shared" si="640"/>
        <v>0</v>
      </c>
      <c r="AD2512" s="219">
        <f t="shared" si="641"/>
        <v>0</v>
      </c>
      <c r="AH2512" s="15">
        <f t="shared" si="642"/>
        <v>-2.9058447674383151E-2</v>
      </c>
      <c r="AI2512" s="15">
        <f t="shared" si="643"/>
        <v>0.86784475089518831</v>
      </c>
      <c r="AJ2512" s="15">
        <f t="shared" si="644"/>
        <v>-0.34557801426238927</v>
      </c>
      <c r="AK2512" s="15">
        <f t="shared" si="645"/>
        <v>-0.57281307343954613</v>
      </c>
      <c r="AL2512" s="15">
        <f t="shared" si="646"/>
        <v>-1.797541498954438</v>
      </c>
      <c r="AM2512" s="15">
        <f t="shared" si="647"/>
        <v>-1.2569818375265711</v>
      </c>
      <c r="AN2512" s="63">
        <f t="shared" si="664"/>
        <v>11.427189962028823</v>
      </c>
      <c r="AO2512" s="63">
        <f t="shared" si="664"/>
        <v>11.427367754312771</v>
      </c>
      <c r="AP2512" s="63">
        <f t="shared" si="664"/>
        <v>11.428089863368749</v>
      </c>
      <c r="AQ2512" s="63">
        <f t="shared" si="664"/>
        <v>11.431011199874796</v>
      </c>
      <c r="AR2512" s="63">
        <f t="shared" si="664"/>
        <v>11.442647265439536</v>
      </c>
      <c r="AS2512" s="63">
        <f t="shared" si="664"/>
        <v>11.486445582434989</v>
      </c>
      <c r="AT2512" s="63">
        <f t="shared" si="664"/>
        <v>11.626608381821566</v>
      </c>
      <c r="AU2512" s="63">
        <f t="shared" si="648"/>
        <v>11.961094544128683</v>
      </c>
      <c r="AV2512" s="217">
        <f t="shared" si="649"/>
        <v>-1.1469132254240177E-2</v>
      </c>
      <c r="AW2512" s="218">
        <f t="shared" si="650"/>
        <v>-9999</v>
      </c>
      <c r="AX2512" s="219">
        <f t="shared" si="651"/>
        <v>0</v>
      </c>
      <c r="AY2512" s="218">
        <f t="shared" si="652"/>
        <v>-9999</v>
      </c>
      <c r="AZ2512" s="63"/>
      <c r="BA2512" s="15">
        <f t="shared" si="653"/>
        <v>-2.7356411602726298E-3</v>
      </c>
      <c r="BB2512" s="15">
        <f t="shared" si="654"/>
        <v>0.4029668420013125</v>
      </c>
      <c r="BC2512" s="15">
        <f t="shared" si="655"/>
        <v>-0.61751157847624083</v>
      </c>
      <c r="BD2512" s="15">
        <f t="shared" si="656"/>
        <v>-0.10652366954492806</v>
      </c>
      <c r="BE2512" s="15">
        <f t="shared" si="657"/>
        <v>-2.965028905258007</v>
      </c>
      <c r="BF2512" s="15">
        <f t="shared" si="658"/>
        <v>-11.297910949131783</v>
      </c>
      <c r="BG2512" s="63">
        <f t="shared" si="665"/>
        <v>9.7786993762034928</v>
      </c>
      <c r="BH2512" s="63">
        <f t="shared" si="665"/>
        <v>9.7894726175737006</v>
      </c>
      <c r="BI2512" s="63">
        <f t="shared" si="665"/>
        <v>9.7705253791329838</v>
      </c>
      <c r="BJ2512" s="63">
        <f t="shared" si="665"/>
        <v>9.8039400735741484</v>
      </c>
      <c r="BK2512" s="63">
        <f t="shared" si="665"/>
        <v>9.7452814473518927</v>
      </c>
      <c r="BL2512" s="63">
        <f t="shared" si="665"/>
        <v>9.8491703599934741</v>
      </c>
      <c r="BM2512" s="63">
        <f t="shared" si="665"/>
        <v>9.6676216473938421</v>
      </c>
      <c r="BN2512" s="63">
        <f t="shared" si="659"/>
        <v>9.9950024885659339</v>
      </c>
      <c r="BO2512" s="63"/>
      <c r="BP2512" s="63"/>
    </row>
    <row r="2513" spans="27:68" x14ac:dyDescent="0.2">
      <c r="AA2513" s="217">
        <f t="shared" si="638"/>
        <v>-8.7334910939675485E-3</v>
      </c>
      <c r="AB2513" s="218">
        <f t="shared" si="639"/>
        <v>8.7334910939675485E-3</v>
      </c>
      <c r="AC2513" s="218">
        <f t="shared" si="640"/>
        <v>0</v>
      </c>
      <c r="AD2513" s="219">
        <f t="shared" si="641"/>
        <v>0</v>
      </c>
      <c r="AH2513" s="15">
        <f t="shared" si="642"/>
        <v>-2.9058447674383151E-2</v>
      </c>
      <c r="AI2513" s="15">
        <f t="shared" si="643"/>
        <v>0.86784475089518831</v>
      </c>
      <c r="AJ2513" s="15">
        <f t="shared" si="644"/>
        <v>-0.34557801426238927</v>
      </c>
      <c r="AK2513" s="15">
        <f t="shared" si="645"/>
        <v>-0.57281307343954613</v>
      </c>
      <c r="AL2513" s="15">
        <f t="shared" si="646"/>
        <v>-1.797541498954438</v>
      </c>
      <c r="AM2513" s="15">
        <f t="shared" si="647"/>
        <v>-1.2569818375265711</v>
      </c>
      <c r="AN2513" s="63">
        <f t="shared" si="664"/>
        <v>11.427189962028823</v>
      </c>
      <c r="AO2513" s="63">
        <f t="shared" si="664"/>
        <v>11.427367754312771</v>
      </c>
      <c r="AP2513" s="63">
        <f t="shared" si="664"/>
        <v>11.428089863368749</v>
      </c>
      <c r="AQ2513" s="63">
        <f t="shared" si="664"/>
        <v>11.431011199874796</v>
      </c>
      <c r="AR2513" s="63">
        <f t="shared" si="664"/>
        <v>11.442647265439536</v>
      </c>
      <c r="AS2513" s="63">
        <f t="shared" si="664"/>
        <v>11.486445582434989</v>
      </c>
      <c r="AT2513" s="63">
        <f t="shared" si="664"/>
        <v>11.626608381821566</v>
      </c>
      <c r="AU2513" s="63">
        <f t="shared" si="648"/>
        <v>11.961094544128683</v>
      </c>
      <c r="AV2513" s="217">
        <f t="shared" si="649"/>
        <v>-1.1469132254240177E-2</v>
      </c>
      <c r="AW2513" s="218">
        <f t="shared" si="650"/>
        <v>-9999</v>
      </c>
      <c r="AX2513" s="219">
        <f t="shared" si="651"/>
        <v>0</v>
      </c>
      <c r="AY2513" s="218">
        <f t="shared" si="652"/>
        <v>-9999</v>
      </c>
      <c r="AZ2513" s="63"/>
      <c r="BA2513" s="15">
        <f t="shared" si="653"/>
        <v>-2.7356411602726298E-3</v>
      </c>
      <c r="BB2513" s="15">
        <f t="shared" si="654"/>
        <v>0.4029668420013125</v>
      </c>
      <c r="BC2513" s="15">
        <f t="shared" si="655"/>
        <v>-0.61751157847624083</v>
      </c>
      <c r="BD2513" s="15">
        <f t="shared" si="656"/>
        <v>-0.10652366954492806</v>
      </c>
      <c r="BE2513" s="15">
        <f t="shared" si="657"/>
        <v>-2.965028905258007</v>
      </c>
      <c r="BF2513" s="15">
        <f t="shared" si="658"/>
        <v>-11.297910949131783</v>
      </c>
      <c r="BG2513" s="63">
        <f t="shared" si="665"/>
        <v>9.7786993762034928</v>
      </c>
      <c r="BH2513" s="63">
        <f t="shared" si="665"/>
        <v>9.7894726175737006</v>
      </c>
      <c r="BI2513" s="63">
        <f t="shared" si="665"/>
        <v>9.7705253791329838</v>
      </c>
      <c r="BJ2513" s="63">
        <f t="shared" si="665"/>
        <v>9.8039400735741484</v>
      </c>
      <c r="BK2513" s="63">
        <f t="shared" si="665"/>
        <v>9.7452814473518927</v>
      </c>
      <c r="BL2513" s="63">
        <f t="shared" si="665"/>
        <v>9.8491703599934741</v>
      </c>
      <c r="BM2513" s="63">
        <f t="shared" si="665"/>
        <v>9.6676216473938421</v>
      </c>
      <c r="BN2513" s="63">
        <f t="shared" si="659"/>
        <v>9.9950024885659339</v>
      </c>
      <c r="BO2513" s="63"/>
      <c r="BP2513" s="63"/>
    </row>
    <row r="2514" spans="27:68" x14ac:dyDescent="0.2">
      <c r="AA2514" s="217">
        <f t="shared" si="638"/>
        <v>-8.7334910939675485E-3</v>
      </c>
      <c r="AB2514" s="218">
        <f t="shared" si="639"/>
        <v>8.7334910939675485E-3</v>
      </c>
      <c r="AC2514" s="218">
        <f t="shared" si="640"/>
        <v>0</v>
      </c>
      <c r="AD2514" s="219">
        <f t="shared" si="641"/>
        <v>0</v>
      </c>
      <c r="AH2514" s="15">
        <f t="shared" si="642"/>
        <v>-2.9058447674383151E-2</v>
      </c>
      <c r="AI2514" s="15">
        <f t="shared" si="643"/>
        <v>0.86784475089518831</v>
      </c>
      <c r="AJ2514" s="15">
        <f t="shared" si="644"/>
        <v>-0.34557801426238927</v>
      </c>
      <c r="AK2514" s="15">
        <f t="shared" si="645"/>
        <v>-0.57281307343954613</v>
      </c>
      <c r="AL2514" s="15">
        <f t="shared" si="646"/>
        <v>-1.797541498954438</v>
      </c>
      <c r="AM2514" s="15">
        <f t="shared" si="647"/>
        <v>-1.2569818375265711</v>
      </c>
      <c r="AN2514" s="63">
        <f t="shared" si="664"/>
        <v>11.427189962028823</v>
      </c>
      <c r="AO2514" s="63">
        <f t="shared" si="664"/>
        <v>11.427367754312771</v>
      </c>
      <c r="AP2514" s="63">
        <f t="shared" si="664"/>
        <v>11.428089863368749</v>
      </c>
      <c r="AQ2514" s="63">
        <f t="shared" si="664"/>
        <v>11.431011199874796</v>
      </c>
      <c r="AR2514" s="63">
        <f t="shared" si="664"/>
        <v>11.442647265439536</v>
      </c>
      <c r="AS2514" s="63">
        <f t="shared" si="664"/>
        <v>11.486445582434989</v>
      </c>
      <c r="AT2514" s="63">
        <f t="shared" si="664"/>
        <v>11.626608381821566</v>
      </c>
      <c r="AU2514" s="63">
        <f t="shared" si="648"/>
        <v>11.961094544128683</v>
      </c>
      <c r="AV2514" s="217">
        <f t="shared" si="649"/>
        <v>-1.1469132254240177E-2</v>
      </c>
      <c r="AW2514" s="218">
        <f t="shared" si="650"/>
        <v>-9999</v>
      </c>
      <c r="AX2514" s="219">
        <f t="shared" si="651"/>
        <v>0</v>
      </c>
      <c r="AY2514" s="218">
        <f t="shared" si="652"/>
        <v>-9999</v>
      </c>
      <c r="AZ2514" s="63"/>
      <c r="BA2514" s="15">
        <f t="shared" si="653"/>
        <v>-2.7356411602726298E-3</v>
      </c>
      <c r="BB2514" s="15">
        <f t="shared" si="654"/>
        <v>0.4029668420013125</v>
      </c>
      <c r="BC2514" s="15">
        <f t="shared" si="655"/>
        <v>-0.61751157847624083</v>
      </c>
      <c r="BD2514" s="15">
        <f t="shared" si="656"/>
        <v>-0.10652366954492806</v>
      </c>
      <c r="BE2514" s="15">
        <f t="shared" si="657"/>
        <v>-2.965028905258007</v>
      </c>
      <c r="BF2514" s="15">
        <f t="shared" si="658"/>
        <v>-11.297910949131783</v>
      </c>
      <c r="BG2514" s="63">
        <f t="shared" si="665"/>
        <v>9.7786993762034928</v>
      </c>
      <c r="BH2514" s="63">
        <f t="shared" si="665"/>
        <v>9.7894726175737006</v>
      </c>
      <c r="BI2514" s="63">
        <f t="shared" si="665"/>
        <v>9.7705253791329838</v>
      </c>
      <c r="BJ2514" s="63">
        <f t="shared" si="665"/>
        <v>9.8039400735741484</v>
      </c>
      <c r="BK2514" s="63">
        <f t="shared" si="665"/>
        <v>9.7452814473518927</v>
      </c>
      <c r="BL2514" s="63">
        <f t="shared" si="665"/>
        <v>9.8491703599934741</v>
      </c>
      <c r="BM2514" s="63">
        <f t="shared" si="665"/>
        <v>9.6676216473938421</v>
      </c>
      <c r="BN2514" s="63">
        <f t="shared" si="659"/>
        <v>9.9950024885659339</v>
      </c>
      <c r="BO2514" s="63"/>
      <c r="BP2514" s="63"/>
    </row>
    <row r="2515" spans="27:68" x14ac:dyDescent="0.2">
      <c r="AA2515" s="217">
        <f t="shared" si="638"/>
        <v>-8.7334910939675485E-3</v>
      </c>
      <c r="AB2515" s="218">
        <f t="shared" si="639"/>
        <v>8.7334910939675485E-3</v>
      </c>
      <c r="AC2515" s="218">
        <f t="shared" si="640"/>
        <v>0</v>
      </c>
      <c r="AD2515" s="219">
        <f t="shared" si="641"/>
        <v>0</v>
      </c>
      <c r="AH2515" s="15">
        <f t="shared" si="642"/>
        <v>-2.9058447674383151E-2</v>
      </c>
      <c r="AI2515" s="15">
        <f t="shared" si="643"/>
        <v>0.86784475089518831</v>
      </c>
      <c r="AJ2515" s="15">
        <f t="shared" si="644"/>
        <v>-0.34557801426238927</v>
      </c>
      <c r="AK2515" s="15">
        <f t="shared" si="645"/>
        <v>-0.57281307343954613</v>
      </c>
      <c r="AL2515" s="15">
        <f t="shared" si="646"/>
        <v>-1.797541498954438</v>
      </c>
      <c r="AM2515" s="15">
        <f t="shared" si="647"/>
        <v>-1.2569818375265711</v>
      </c>
      <c r="AN2515" s="63">
        <f t="shared" si="664"/>
        <v>11.427189962028823</v>
      </c>
      <c r="AO2515" s="63">
        <f t="shared" si="664"/>
        <v>11.427367754312771</v>
      </c>
      <c r="AP2515" s="63">
        <f t="shared" si="664"/>
        <v>11.428089863368749</v>
      </c>
      <c r="AQ2515" s="63">
        <f t="shared" si="664"/>
        <v>11.431011199874796</v>
      </c>
      <c r="AR2515" s="63">
        <f t="shared" si="664"/>
        <v>11.442647265439536</v>
      </c>
      <c r="AS2515" s="63">
        <f t="shared" si="664"/>
        <v>11.486445582434989</v>
      </c>
      <c r="AT2515" s="63">
        <f t="shared" si="664"/>
        <v>11.626608381821566</v>
      </c>
      <c r="AU2515" s="63">
        <f t="shared" si="648"/>
        <v>11.961094544128683</v>
      </c>
      <c r="AV2515" s="217">
        <f t="shared" si="649"/>
        <v>-1.1469132254240177E-2</v>
      </c>
      <c r="AW2515" s="218">
        <f t="shared" si="650"/>
        <v>-9999</v>
      </c>
      <c r="AX2515" s="219">
        <f t="shared" si="651"/>
        <v>0</v>
      </c>
      <c r="AY2515" s="218">
        <f t="shared" si="652"/>
        <v>-9999</v>
      </c>
      <c r="AZ2515" s="63"/>
      <c r="BA2515" s="15">
        <f t="shared" si="653"/>
        <v>-2.7356411602726298E-3</v>
      </c>
      <c r="BB2515" s="15">
        <f t="shared" si="654"/>
        <v>0.4029668420013125</v>
      </c>
      <c r="BC2515" s="15">
        <f t="shared" si="655"/>
        <v>-0.61751157847624083</v>
      </c>
      <c r="BD2515" s="15">
        <f t="shared" si="656"/>
        <v>-0.10652366954492806</v>
      </c>
      <c r="BE2515" s="15">
        <f t="shared" si="657"/>
        <v>-2.965028905258007</v>
      </c>
      <c r="BF2515" s="15">
        <f t="shared" si="658"/>
        <v>-11.297910949131783</v>
      </c>
      <c r="BG2515" s="63">
        <f t="shared" si="665"/>
        <v>9.7786993762034928</v>
      </c>
      <c r="BH2515" s="63">
        <f t="shared" si="665"/>
        <v>9.7894726175737006</v>
      </c>
      <c r="BI2515" s="63">
        <f t="shared" si="665"/>
        <v>9.7705253791329838</v>
      </c>
      <c r="BJ2515" s="63">
        <f t="shared" si="665"/>
        <v>9.8039400735741484</v>
      </c>
      <c r="BK2515" s="63">
        <f t="shared" si="665"/>
        <v>9.7452814473518927</v>
      </c>
      <c r="BL2515" s="63">
        <f t="shared" si="665"/>
        <v>9.8491703599934741</v>
      </c>
      <c r="BM2515" s="63">
        <f t="shared" si="665"/>
        <v>9.6676216473938421</v>
      </c>
      <c r="BN2515" s="63">
        <f t="shared" si="659"/>
        <v>9.9950024885659339</v>
      </c>
      <c r="BO2515" s="63"/>
      <c r="BP2515" s="63"/>
    </row>
    <row r="2516" spans="27:68" x14ac:dyDescent="0.2">
      <c r="AA2516" s="217">
        <f t="shared" si="638"/>
        <v>-8.7334910939675485E-3</v>
      </c>
      <c r="AB2516" s="218">
        <f t="shared" si="639"/>
        <v>8.7334910939675485E-3</v>
      </c>
      <c r="AC2516" s="218">
        <f t="shared" si="640"/>
        <v>0</v>
      </c>
      <c r="AD2516" s="219">
        <f t="shared" si="641"/>
        <v>0</v>
      </c>
      <c r="AH2516" s="15">
        <f t="shared" si="642"/>
        <v>-2.9058447674383151E-2</v>
      </c>
      <c r="AI2516" s="15">
        <f t="shared" si="643"/>
        <v>0.86784475089518831</v>
      </c>
      <c r="AJ2516" s="15">
        <f t="shared" si="644"/>
        <v>-0.34557801426238927</v>
      </c>
      <c r="AK2516" s="15">
        <f t="shared" si="645"/>
        <v>-0.57281307343954613</v>
      </c>
      <c r="AL2516" s="15">
        <f t="shared" si="646"/>
        <v>-1.797541498954438</v>
      </c>
      <c r="AM2516" s="15">
        <f t="shared" si="647"/>
        <v>-1.2569818375265711</v>
      </c>
      <c r="AN2516" s="63">
        <f t="shared" si="664"/>
        <v>11.427189962028823</v>
      </c>
      <c r="AO2516" s="63">
        <f t="shared" si="664"/>
        <v>11.427367754312771</v>
      </c>
      <c r="AP2516" s="63">
        <f t="shared" si="664"/>
        <v>11.428089863368749</v>
      </c>
      <c r="AQ2516" s="63">
        <f t="shared" si="664"/>
        <v>11.431011199874796</v>
      </c>
      <c r="AR2516" s="63">
        <f t="shared" si="664"/>
        <v>11.442647265439536</v>
      </c>
      <c r="AS2516" s="63">
        <f t="shared" si="664"/>
        <v>11.486445582434989</v>
      </c>
      <c r="AT2516" s="63">
        <f t="shared" si="664"/>
        <v>11.626608381821566</v>
      </c>
      <c r="AU2516" s="63">
        <f t="shared" si="648"/>
        <v>11.961094544128683</v>
      </c>
      <c r="AV2516" s="217">
        <f t="shared" si="649"/>
        <v>-1.1469132254240177E-2</v>
      </c>
      <c r="AW2516" s="218">
        <f t="shared" si="650"/>
        <v>-9999</v>
      </c>
      <c r="AX2516" s="219">
        <f t="shared" si="651"/>
        <v>0</v>
      </c>
      <c r="AY2516" s="218">
        <f t="shared" si="652"/>
        <v>-9999</v>
      </c>
      <c r="AZ2516" s="63"/>
      <c r="BA2516" s="15">
        <f t="shared" si="653"/>
        <v>-2.7356411602726298E-3</v>
      </c>
      <c r="BB2516" s="15">
        <f t="shared" si="654"/>
        <v>0.4029668420013125</v>
      </c>
      <c r="BC2516" s="15">
        <f t="shared" si="655"/>
        <v>-0.61751157847624083</v>
      </c>
      <c r="BD2516" s="15">
        <f t="shared" si="656"/>
        <v>-0.10652366954492806</v>
      </c>
      <c r="BE2516" s="15">
        <f t="shared" si="657"/>
        <v>-2.965028905258007</v>
      </c>
      <c r="BF2516" s="15">
        <f t="shared" si="658"/>
        <v>-11.297910949131783</v>
      </c>
      <c r="BG2516" s="63">
        <f t="shared" si="665"/>
        <v>9.7786993762034928</v>
      </c>
      <c r="BH2516" s="63">
        <f t="shared" si="665"/>
        <v>9.7894726175737006</v>
      </c>
      <c r="BI2516" s="63">
        <f t="shared" si="665"/>
        <v>9.7705253791329838</v>
      </c>
      <c r="BJ2516" s="63">
        <f t="shared" si="665"/>
        <v>9.8039400735741484</v>
      </c>
      <c r="BK2516" s="63">
        <f t="shared" si="665"/>
        <v>9.7452814473518927</v>
      </c>
      <c r="BL2516" s="63">
        <f t="shared" si="665"/>
        <v>9.8491703599934741</v>
      </c>
      <c r="BM2516" s="63">
        <f t="shared" si="665"/>
        <v>9.6676216473938421</v>
      </c>
      <c r="BN2516" s="63">
        <f t="shared" si="659"/>
        <v>9.9950024885659339</v>
      </c>
      <c r="BO2516" s="63"/>
      <c r="BP2516" s="63"/>
    </row>
    <row r="2517" spans="27:68" x14ac:dyDescent="0.2">
      <c r="AA2517" s="217">
        <f t="shared" si="638"/>
        <v>-8.7334910939675485E-3</v>
      </c>
      <c r="AB2517" s="218">
        <f t="shared" si="639"/>
        <v>8.7334910939675485E-3</v>
      </c>
      <c r="AC2517" s="218">
        <f t="shared" si="640"/>
        <v>0</v>
      </c>
      <c r="AD2517" s="219">
        <f t="shared" si="641"/>
        <v>0</v>
      </c>
      <c r="AH2517" s="15">
        <f t="shared" si="642"/>
        <v>-2.9058447674383151E-2</v>
      </c>
      <c r="AI2517" s="15">
        <f t="shared" si="643"/>
        <v>0.86784475089518831</v>
      </c>
      <c r="AJ2517" s="15">
        <f t="shared" si="644"/>
        <v>-0.34557801426238927</v>
      </c>
      <c r="AK2517" s="15">
        <f t="shared" si="645"/>
        <v>-0.57281307343954613</v>
      </c>
      <c r="AL2517" s="15">
        <f t="shared" si="646"/>
        <v>-1.797541498954438</v>
      </c>
      <c r="AM2517" s="15">
        <f t="shared" si="647"/>
        <v>-1.2569818375265711</v>
      </c>
      <c r="AN2517" s="63">
        <f t="shared" si="664"/>
        <v>11.427189962028823</v>
      </c>
      <c r="AO2517" s="63">
        <f t="shared" si="664"/>
        <v>11.427367754312771</v>
      </c>
      <c r="AP2517" s="63">
        <f t="shared" si="664"/>
        <v>11.428089863368749</v>
      </c>
      <c r="AQ2517" s="63">
        <f t="shared" si="664"/>
        <v>11.431011199874796</v>
      </c>
      <c r="AR2517" s="63">
        <f t="shared" si="664"/>
        <v>11.442647265439536</v>
      </c>
      <c r="AS2517" s="63">
        <f t="shared" si="664"/>
        <v>11.486445582434989</v>
      </c>
      <c r="AT2517" s="63">
        <f t="shared" si="664"/>
        <v>11.626608381821566</v>
      </c>
      <c r="AU2517" s="63">
        <f t="shared" si="648"/>
        <v>11.961094544128683</v>
      </c>
      <c r="AV2517" s="217">
        <f t="shared" si="649"/>
        <v>-1.1469132254240177E-2</v>
      </c>
      <c r="AW2517" s="218">
        <f t="shared" si="650"/>
        <v>-9999</v>
      </c>
      <c r="AX2517" s="219">
        <f t="shared" si="651"/>
        <v>0</v>
      </c>
      <c r="AY2517" s="218">
        <f t="shared" si="652"/>
        <v>-9999</v>
      </c>
      <c r="AZ2517" s="63"/>
      <c r="BA2517" s="15">
        <f t="shared" si="653"/>
        <v>-2.7356411602726298E-3</v>
      </c>
      <c r="BB2517" s="15">
        <f t="shared" si="654"/>
        <v>0.4029668420013125</v>
      </c>
      <c r="BC2517" s="15">
        <f t="shared" si="655"/>
        <v>-0.61751157847624083</v>
      </c>
      <c r="BD2517" s="15">
        <f t="shared" si="656"/>
        <v>-0.10652366954492806</v>
      </c>
      <c r="BE2517" s="15">
        <f t="shared" si="657"/>
        <v>-2.965028905258007</v>
      </c>
      <c r="BF2517" s="15">
        <f t="shared" si="658"/>
        <v>-11.297910949131783</v>
      </c>
      <c r="BG2517" s="63">
        <f t="shared" si="665"/>
        <v>9.7786993762034928</v>
      </c>
      <c r="BH2517" s="63">
        <f t="shared" si="665"/>
        <v>9.7894726175737006</v>
      </c>
      <c r="BI2517" s="63">
        <f t="shared" si="665"/>
        <v>9.7705253791329838</v>
      </c>
      <c r="BJ2517" s="63">
        <f t="shared" si="665"/>
        <v>9.8039400735741484</v>
      </c>
      <c r="BK2517" s="63">
        <f t="shared" si="665"/>
        <v>9.7452814473518927</v>
      </c>
      <c r="BL2517" s="63">
        <f t="shared" si="665"/>
        <v>9.8491703599934741</v>
      </c>
      <c r="BM2517" s="63">
        <f t="shared" si="665"/>
        <v>9.6676216473938421</v>
      </c>
      <c r="BN2517" s="63">
        <f t="shared" si="659"/>
        <v>9.9950024885659339</v>
      </c>
      <c r="BO2517" s="63"/>
      <c r="BP2517" s="63"/>
    </row>
    <row r="2518" spans="27:68" x14ac:dyDescent="0.2">
      <c r="AA2518" s="217">
        <f t="shared" si="638"/>
        <v>-8.7334910939675485E-3</v>
      </c>
      <c r="AB2518" s="218">
        <f t="shared" si="639"/>
        <v>8.7334910939675485E-3</v>
      </c>
      <c r="AC2518" s="218">
        <f t="shared" si="640"/>
        <v>0</v>
      </c>
      <c r="AD2518" s="219">
        <f t="shared" si="641"/>
        <v>0</v>
      </c>
      <c r="AH2518" s="15">
        <f t="shared" si="642"/>
        <v>-2.9058447674383151E-2</v>
      </c>
      <c r="AI2518" s="15">
        <f t="shared" si="643"/>
        <v>0.86784475089518831</v>
      </c>
      <c r="AJ2518" s="15">
        <f t="shared" si="644"/>
        <v>-0.34557801426238927</v>
      </c>
      <c r="AK2518" s="15">
        <f t="shared" si="645"/>
        <v>-0.57281307343954613</v>
      </c>
      <c r="AL2518" s="15">
        <f t="shared" si="646"/>
        <v>-1.797541498954438</v>
      </c>
      <c r="AM2518" s="15">
        <f t="shared" si="647"/>
        <v>-1.2569818375265711</v>
      </c>
      <c r="AN2518" s="63">
        <f t="shared" si="664"/>
        <v>11.427189962028823</v>
      </c>
      <c r="AO2518" s="63">
        <f t="shared" si="664"/>
        <v>11.427367754312771</v>
      </c>
      <c r="AP2518" s="63">
        <f t="shared" si="664"/>
        <v>11.428089863368749</v>
      </c>
      <c r="AQ2518" s="63">
        <f t="shared" si="664"/>
        <v>11.431011199874796</v>
      </c>
      <c r="AR2518" s="63">
        <f t="shared" si="664"/>
        <v>11.442647265439536</v>
      </c>
      <c r="AS2518" s="63">
        <f t="shared" si="664"/>
        <v>11.486445582434989</v>
      </c>
      <c r="AT2518" s="63">
        <f t="shared" si="664"/>
        <v>11.626608381821566</v>
      </c>
      <c r="AU2518" s="63">
        <f t="shared" si="648"/>
        <v>11.961094544128683</v>
      </c>
      <c r="AV2518" s="217">
        <f t="shared" si="649"/>
        <v>-1.1469132254240177E-2</v>
      </c>
      <c r="AW2518" s="218">
        <f t="shared" si="650"/>
        <v>-9999</v>
      </c>
      <c r="AX2518" s="219">
        <f t="shared" si="651"/>
        <v>0</v>
      </c>
      <c r="AY2518" s="218">
        <f t="shared" si="652"/>
        <v>-9999</v>
      </c>
      <c r="AZ2518" s="63"/>
      <c r="BA2518" s="15">
        <f t="shared" si="653"/>
        <v>-2.7356411602726298E-3</v>
      </c>
      <c r="BB2518" s="15">
        <f t="shared" si="654"/>
        <v>0.4029668420013125</v>
      </c>
      <c r="BC2518" s="15">
        <f t="shared" si="655"/>
        <v>-0.61751157847624083</v>
      </c>
      <c r="BD2518" s="15">
        <f t="shared" si="656"/>
        <v>-0.10652366954492806</v>
      </c>
      <c r="BE2518" s="15">
        <f t="shared" si="657"/>
        <v>-2.965028905258007</v>
      </c>
      <c r="BF2518" s="15">
        <f t="shared" si="658"/>
        <v>-11.297910949131783</v>
      </c>
      <c r="BG2518" s="63">
        <f t="shared" si="665"/>
        <v>9.7786993762034928</v>
      </c>
      <c r="BH2518" s="63">
        <f t="shared" si="665"/>
        <v>9.7894726175737006</v>
      </c>
      <c r="BI2518" s="63">
        <f t="shared" si="665"/>
        <v>9.7705253791329838</v>
      </c>
      <c r="BJ2518" s="63">
        <f t="shared" si="665"/>
        <v>9.8039400735741484</v>
      </c>
      <c r="BK2518" s="63">
        <f t="shared" si="665"/>
        <v>9.7452814473518927</v>
      </c>
      <c r="BL2518" s="63">
        <f t="shared" si="665"/>
        <v>9.8491703599934741</v>
      </c>
      <c r="BM2518" s="63">
        <f t="shared" si="665"/>
        <v>9.6676216473938421</v>
      </c>
      <c r="BN2518" s="63">
        <f t="shared" si="659"/>
        <v>9.9950024885659339</v>
      </c>
      <c r="BO2518" s="63"/>
      <c r="BP2518" s="63"/>
    </row>
    <row r="2519" spans="27:68" x14ac:dyDescent="0.2">
      <c r="AA2519" s="217">
        <f t="shared" si="638"/>
        <v>-8.7334910939675485E-3</v>
      </c>
      <c r="AB2519" s="218">
        <f t="shared" si="639"/>
        <v>8.7334910939675485E-3</v>
      </c>
      <c r="AC2519" s="218">
        <f t="shared" si="640"/>
        <v>0</v>
      </c>
      <c r="AD2519" s="219">
        <f t="shared" si="641"/>
        <v>0</v>
      </c>
      <c r="AH2519" s="15">
        <f t="shared" si="642"/>
        <v>-2.9058447674383151E-2</v>
      </c>
      <c r="AI2519" s="15">
        <f t="shared" si="643"/>
        <v>0.86784475089518831</v>
      </c>
      <c r="AJ2519" s="15">
        <f t="shared" si="644"/>
        <v>-0.34557801426238927</v>
      </c>
      <c r="AK2519" s="15">
        <f t="shared" si="645"/>
        <v>-0.57281307343954613</v>
      </c>
      <c r="AL2519" s="15">
        <f t="shared" si="646"/>
        <v>-1.797541498954438</v>
      </c>
      <c r="AM2519" s="15">
        <f t="shared" si="647"/>
        <v>-1.2569818375265711</v>
      </c>
      <c r="AN2519" s="63">
        <f t="shared" si="664"/>
        <v>11.427189962028823</v>
      </c>
      <c r="AO2519" s="63">
        <f t="shared" si="664"/>
        <v>11.427367754312771</v>
      </c>
      <c r="AP2519" s="63">
        <f t="shared" si="664"/>
        <v>11.428089863368749</v>
      </c>
      <c r="AQ2519" s="63">
        <f t="shared" si="664"/>
        <v>11.431011199874796</v>
      </c>
      <c r="AR2519" s="63">
        <f t="shared" si="664"/>
        <v>11.442647265439536</v>
      </c>
      <c r="AS2519" s="63">
        <f t="shared" si="664"/>
        <v>11.486445582434989</v>
      </c>
      <c r="AT2519" s="63">
        <f t="shared" si="664"/>
        <v>11.626608381821566</v>
      </c>
      <c r="AU2519" s="63">
        <f t="shared" si="648"/>
        <v>11.961094544128683</v>
      </c>
      <c r="AV2519" s="217">
        <f t="shared" si="649"/>
        <v>-1.1469132254240177E-2</v>
      </c>
      <c r="AW2519" s="218">
        <f t="shared" si="650"/>
        <v>-9999</v>
      </c>
      <c r="AX2519" s="219">
        <f t="shared" si="651"/>
        <v>0</v>
      </c>
      <c r="AY2519" s="218">
        <f t="shared" si="652"/>
        <v>-9999</v>
      </c>
      <c r="AZ2519" s="63"/>
      <c r="BA2519" s="15">
        <f t="shared" si="653"/>
        <v>-2.7356411602726298E-3</v>
      </c>
      <c r="BB2519" s="15">
        <f t="shared" si="654"/>
        <v>0.4029668420013125</v>
      </c>
      <c r="BC2519" s="15">
        <f t="shared" si="655"/>
        <v>-0.61751157847624083</v>
      </c>
      <c r="BD2519" s="15">
        <f t="shared" si="656"/>
        <v>-0.10652366954492806</v>
      </c>
      <c r="BE2519" s="15">
        <f t="shared" si="657"/>
        <v>-2.965028905258007</v>
      </c>
      <c r="BF2519" s="15">
        <f t="shared" si="658"/>
        <v>-11.297910949131783</v>
      </c>
      <c r="BG2519" s="63">
        <f t="shared" si="665"/>
        <v>9.7786993762034928</v>
      </c>
      <c r="BH2519" s="63">
        <f t="shared" si="665"/>
        <v>9.7894726175737006</v>
      </c>
      <c r="BI2519" s="63">
        <f t="shared" si="665"/>
        <v>9.7705253791329838</v>
      </c>
      <c r="BJ2519" s="63">
        <f t="shared" si="665"/>
        <v>9.8039400735741484</v>
      </c>
      <c r="BK2519" s="63">
        <f t="shared" si="665"/>
        <v>9.7452814473518927</v>
      </c>
      <c r="BL2519" s="63">
        <f t="shared" si="665"/>
        <v>9.8491703599934741</v>
      </c>
      <c r="BM2519" s="63">
        <f t="shared" si="665"/>
        <v>9.6676216473938421</v>
      </c>
      <c r="BN2519" s="63">
        <f t="shared" si="659"/>
        <v>9.9950024885659339</v>
      </c>
      <c r="BO2519" s="63"/>
      <c r="BP2519" s="63"/>
    </row>
    <row r="2520" spans="27:68" x14ac:dyDescent="0.2">
      <c r="AA2520" s="217">
        <f t="shared" si="638"/>
        <v>-8.7334910939675485E-3</v>
      </c>
      <c r="AB2520" s="218">
        <f t="shared" si="639"/>
        <v>8.7334910939675485E-3</v>
      </c>
      <c r="AC2520" s="218">
        <f t="shared" si="640"/>
        <v>0</v>
      </c>
      <c r="AD2520" s="219">
        <f t="shared" si="641"/>
        <v>0</v>
      </c>
      <c r="AH2520" s="15">
        <f t="shared" si="642"/>
        <v>-2.9058447674383151E-2</v>
      </c>
      <c r="AI2520" s="15">
        <f t="shared" si="643"/>
        <v>0.86784475089518831</v>
      </c>
      <c r="AJ2520" s="15">
        <f t="shared" si="644"/>
        <v>-0.34557801426238927</v>
      </c>
      <c r="AK2520" s="15">
        <f t="shared" si="645"/>
        <v>-0.57281307343954613</v>
      </c>
      <c r="AL2520" s="15">
        <f t="shared" si="646"/>
        <v>-1.797541498954438</v>
      </c>
      <c r="AM2520" s="15">
        <f t="shared" si="647"/>
        <v>-1.2569818375265711</v>
      </c>
      <c r="AN2520" s="63">
        <f t="shared" si="664"/>
        <v>11.427189962028823</v>
      </c>
      <c r="AO2520" s="63">
        <f t="shared" si="664"/>
        <v>11.427367754312771</v>
      </c>
      <c r="AP2520" s="63">
        <f t="shared" si="664"/>
        <v>11.428089863368749</v>
      </c>
      <c r="AQ2520" s="63">
        <f t="shared" si="664"/>
        <v>11.431011199874796</v>
      </c>
      <c r="AR2520" s="63">
        <f t="shared" si="664"/>
        <v>11.442647265439536</v>
      </c>
      <c r="AS2520" s="63">
        <f t="shared" si="664"/>
        <v>11.486445582434989</v>
      </c>
      <c r="AT2520" s="63">
        <f t="shared" si="664"/>
        <v>11.626608381821566</v>
      </c>
      <c r="AU2520" s="63">
        <f t="shared" si="648"/>
        <v>11.961094544128683</v>
      </c>
      <c r="AV2520" s="217">
        <f t="shared" si="649"/>
        <v>-1.1469132254240177E-2</v>
      </c>
      <c r="AW2520" s="218">
        <f t="shared" si="650"/>
        <v>-9999</v>
      </c>
      <c r="AX2520" s="219">
        <f t="shared" si="651"/>
        <v>0</v>
      </c>
      <c r="AY2520" s="218">
        <f t="shared" si="652"/>
        <v>-9999</v>
      </c>
      <c r="AZ2520" s="63"/>
      <c r="BA2520" s="15">
        <f t="shared" si="653"/>
        <v>-2.7356411602726298E-3</v>
      </c>
      <c r="BB2520" s="15">
        <f t="shared" si="654"/>
        <v>0.4029668420013125</v>
      </c>
      <c r="BC2520" s="15">
        <f t="shared" si="655"/>
        <v>-0.61751157847624083</v>
      </c>
      <c r="BD2520" s="15">
        <f t="shared" si="656"/>
        <v>-0.10652366954492806</v>
      </c>
      <c r="BE2520" s="15">
        <f t="shared" si="657"/>
        <v>-2.965028905258007</v>
      </c>
      <c r="BF2520" s="15">
        <f t="shared" si="658"/>
        <v>-11.297910949131783</v>
      </c>
      <c r="BG2520" s="63">
        <f t="shared" si="665"/>
        <v>9.7786993762034928</v>
      </c>
      <c r="BH2520" s="63">
        <f t="shared" si="665"/>
        <v>9.7894726175737006</v>
      </c>
      <c r="BI2520" s="63">
        <f t="shared" si="665"/>
        <v>9.7705253791329838</v>
      </c>
      <c r="BJ2520" s="63">
        <f t="shared" si="665"/>
        <v>9.8039400735741484</v>
      </c>
      <c r="BK2520" s="63">
        <f t="shared" si="665"/>
        <v>9.7452814473518927</v>
      </c>
      <c r="BL2520" s="63">
        <f t="shared" si="665"/>
        <v>9.8491703599934741</v>
      </c>
      <c r="BM2520" s="63">
        <f t="shared" si="665"/>
        <v>9.6676216473938421</v>
      </c>
      <c r="BN2520" s="63">
        <f t="shared" si="659"/>
        <v>9.9950024885659339</v>
      </c>
      <c r="BO2520" s="63"/>
      <c r="BP2520" s="63"/>
    </row>
    <row r="2521" spans="27:68" x14ac:dyDescent="0.2">
      <c r="AA2521" s="217">
        <f t="shared" si="638"/>
        <v>-8.7334910939675485E-3</v>
      </c>
      <c r="AB2521" s="218">
        <f t="shared" si="639"/>
        <v>8.7334910939675485E-3</v>
      </c>
      <c r="AC2521" s="218">
        <f t="shared" si="640"/>
        <v>0</v>
      </c>
      <c r="AD2521" s="219">
        <f t="shared" si="641"/>
        <v>0</v>
      </c>
      <c r="AH2521" s="15">
        <f t="shared" si="642"/>
        <v>-2.9058447674383151E-2</v>
      </c>
      <c r="AI2521" s="15">
        <f t="shared" si="643"/>
        <v>0.86784475089518831</v>
      </c>
      <c r="AJ2521" s="15">
        <f t="shared" si="644"/>
        <v>-0.34557801426238927</v>
      </c>
      <c r="AK2521" s="15">
        <f t="shared" si="645"/>
        <v>-0.57281307343954613</v>
      </c>
      <c r="AL2521" s="15">
        <f t="shared" si="646"/>
        <v>-1.797541498954438</v>
      </c>
      <c r="AM2521" s="15">
        <f t="shared" si="647"/>
        <v>-1.2569818375265711</v>
      </c>
      <c r="AN2521" s="63">
        <f t="shared" ref="AN2521:AT2530" si="666">$AU2521+$AB$7*SIN(AO2521)</f>
        <v>11.427189962028823</v>
      </c>
      <c r="AO2521" s="63">
        <f t="shared" si="666"/>
        <v>11.427367754312771</v>
      </c>
      <c r="AP2521" s="63">
        <f t="shared" si="666"/>
        <v>11.428089863368749</v>
      </c>
      <c r="AQ2521" s="63">
        <f t="shared" si="666"/>
        <v>11.431011199874796</v>
      </c>
      <c r="AR2521" s="63">
        <f t="shared" si="666"/>
        <v>11.442647265439536</v>
      </c>
      <c r="AS2521" s="63">
        <f t="shared" si="666"/>
        <v>11.486445582434989</v>
      </c>
      <c r="AT2521" s="63">
        <f t="shared" si="666"/>
        <v>11.626608381821566</v>
      </c>
      <c r="AU2521" s="63">
        <f t="shared" si="648"/>
        <v>11.961094544128683</v>
      </c>
      <c r="AV2521" s="217">
        <f t="shared" si="649"/>
        <v>-1.1469132254240177E-2</v>
      </c>
      <c r="AW2521" s="218">
        <f t="shared" si="650"/>
        <v>-9999</v>
      </c>
      <c r="AX2521" s="219">
        <f t="shared" si="651"/>
        <v>0</v>
      </c>
      <c r="AY2521" s="218">
        <f t="shared" si="652"/>
        <v>-9999</v>
      </c>
      <c r="AZ2521" s="63"/>
      <c r="BA2521" s="15">
        <f t="shared" si="653"/>
        <v>-2.7356411602726298E-3</v>
      </c>
      <c r="BB2521" s="15">
        <f t="shared" si="654"/>
        <v>0.4029668420013125</v>
      </c>
      <c r="BC2521" s="15">
        <f t="shared" si="655"/>
        <v>-0.61751157847624083</v>
      </c>
      <c r="BD2521" s="15">
        <f t="shared" si="656"/>
        <v>-0.10652366954492806</v>
      </c>
      <c r="BE2521" s="15">
        <f t="shared" si="657"/>
        <v>-2.965028905258007</v>
      </c>
      <c r="BF2521" s="15">
        <f t="shared" si="658"/>
        <v>-11.297910949131783</v>
      </c>
      <c r="BG2521" s="63">
        <f t="shared" ref="BG2521:BM2530" si="667">$BN2521+$BB$7*SIN(BH2521)</f>
        <v>9.7786993762034928</v>
      </c>
      <c r="BH2521" s="63">
        <f t="shared" si="667"/>
        <v>9.7894726175737006</v>
      </c>
      <c r="BI2521" s="63">
        <f t="shared" si="667"/>
        <v>9.7705253791329838</v>
      </c>
      <c r="BJ2521" s="63">
        <f t="shared" si="667"/>
        <v>9.8039400735741484</v>
      </c>
      <c r="BK2521" s="63">
        <f t="shared" si="667"/>
        <v>9.7452814473518927</v>
      </c>
      <c r="BL2521" s="63">
        <f t="shared" si="667"/>
        <v>9.8491703599934741</v>
      </c>
      <c r="BM2521" s="63">
        <f t="shared" si="667"/>
        <v>9.6676216473938421</v>
      </c>
      <c r="BN2521" s="63">
        <f t="shared" si="659"/>
        <v>9.9950024885659339</v>
      </c>
      <c r="BO2521" s="63"/>
      <c r="BP2521" s="63"/>
    </row>
    <row r="2522" spans="27:68" x14ac:dyDescent="0.2">
      <c r="AA2522" s="217">
        <f t="shared" si="638"/>
        <v>-8.7334910939675485E-3</v>
      </c>
      <c r="AB2522" s="218">
        <f t="shared" si="639"/>
        <v>8.7334910939675485E-3</v>
      </c>
      <c r="AC2522" s="218">
        <f t="shared" si="640"/>
        <v>0</v>
      </c>
      <c r="AD2522" s="219">
        <f t="shared" si="641"/>
        <v>0</v>
      </c>
      <c r="AH2522" s="15">
        <f t="shared" si="642"/>
        <v>-2.9058447674383151E-2</v>
      </c>
      <c r="AI2522" s="15">
        <f t="shared" si="643"/>
        <v>0.86784475089518831</v>
      </c>
      <c r="AJ2522" s="15">
        <f t="shared" si="644"/>
        <v>-0.34557801426238927</v>
      </c>
      <c r="AK2522" s="15">
        <f t="shared" si="645"/>
        <v>-0.57281307343954613</v>
      </c>
      <c r="AL2522" s="15">
        <f t="shared" si="646"/>
        <v>-1.797541498954438</v>
      </c>
      <c r="AM2522" s="15">
        <f t="shared" si="647"/>
        <v>-1.2569818375265711</v>
      </c>
      <c r="AN2522" s="63">
        <f t="shared" si="666"/>
        <v>11.427189962028823</v>
      </c>
      <c r="AO2522" s="63">
        <f t="shared" si="666"/>
        <v>11.427367754312771</v>
      </c>
      <c r="AP2522" s="63">
        <f t="shared" si="666"/>
        <v>11.428089863368749</v>
      </c>
      <c r="AQ2522" s="63">
        <f t="shared" si="666"/>
        <v>11.431011199874796</v>
      </c>
      <c r="AR2522" s="63">
        <f t="shared" si="666"/>
        <v>11.442647265439536</v>
      </c>
      <c r="AS2522" s="63">
        <f t="shared" si="666"/>
        <v>11.486445582434989</v>
      </c>
      <c r="AT2522" s="63">
        <f t="shared" si="666"/>
        <v>11.626608381821566</v>
      </c>
      <c r="AU2522" s="63">
        <f t="shared" si="648"/>
        <v>11.961094544128683</v>
      </c>
      <c r="AV2522" s="217">
        <f t="shared" si="649"/>
        <v>-1.1469132254240177E-2</v>
      </c>
      <c r="AW2522" s="218">
        <f t="shared" si="650"/>
        <v>-9999</v>
      </c>
      <c r="AX2522" s="219">
        <f t="shared" si="651"/>
        <v>0</v>
      </c>
      <c r="AY2522" s="218">
        <f t="shared" si="652"/>
        <v>-9999</v>
      </c>
      <c r="AZ2522" s="63"/>
      <c r="BA2522" s="15">
        <f t="shared" si="653"/>
        <v>-2.7356411602726298E-3</v>
      </c>
      <c r="BB2522" s="15">
        <f t="shared" si="654"/>
        <v>0.4029668420013125</v>
      </c>
      <c r="BC2522" s="15">
        <f t="shared" si="655"/>
        <v>-0.61751157847624083</v>
      </c>
      <c r="BD2522" s="15">
        <f t="shared" si="656"/>
        <v>-0.10652366954492806</v>
      </c>
      <c r="BE2522" s="15">
        <f t="shared" si="657"/>
        <v>-2.965028905258007</v>
      </c>
      <c r="BF2522" s="15">
        <f t="shared" si="658"/>
        <v>-11.297910949131783</v>
      </c>
      <c r="BG2522" s="63">
        <f t="shared" si="667"/>
        <v>9.7786993762034928</v>
      </c>
      <c r="BH2522" s="63">
        <f t="shared" si="667"/>
        <v>9.7894726175737006</v>
      </c>
      <c r="BI2522" s="63">
        <f t="shared" si="667"/>
        <v>9.7705253791329838</v>
      </c>
      <c r="BJ2522" s="63">
        <f t="shared" si="667"/>
        <v>9.8039400735741484</v>
      </c>
      <c r="BK2522" s="63">
        <f t="shared" si="667"/>
        <v>9.7452814473518927</v>
      </c>
      <c r="BL2522" s="63">
        <f t="shared" si="667"/>
        <v>9.8491703599934741</v>
      </c>
      <c r="BM2522" s="63">
        <f t="shared" si="667"/>
        <v>9.6676216473938421</v>
      </c>
      <c r="BN2522" s="63">
        <f t="shared" si="659"/>
        <v>9.9950024885659339</v>
      </c>
      <c r="BO2522" s="63"/>
      <c r="BP2522" s="63"/>
    </row>
    <row r="2523" spans="27:68" x14ac:dyDescent="0.2">
      <c r="AA2523" s="217">
        <f t="shared" si="638"/>
        <v>-8.7334910939675485E-3</v>
      </c>
      <c r="AB2523" s="218">
        <f t="shared" si="639"/>
        <v>8.7334910939675485E-3</v>
      </c>
      <c r="AC2523" s="218">
        <f t="shared" si="640"/>
        <v>0</v>
      </c>
      <c r="AD2523" s="219">
        <f t="shared" si="641"/>
        <v>0</v>
      </c>
      <c r="AH2523" s="15">
        <f t="shared" si="642"/>
        <v>-2.9058447674383151E-2</v>
      </c>
      <c r="AI2523" s="15">
        <f t="shared" si="643"/>
        <v>0.86784475089518831</v>
      </c>
      <c r="AJ2523" s="15">
        <f t="shared" si="644"/>
        <v>-0.34557801426238927</v>
      </c>
      <c r="AK2523" s="15">
        <f t="shared" si="645"/>
        <v>-0.57281307343954613</v>
      </c>
      <c r="AL2523" s="15">
        <f t="shared" si="646"/>
        <v>-1.797541498954438</v>
      </c>
      <c r="AM2523" s="15">
        <f t="shared" si="647"/>
        <v>-1.2569818375265711</v>
      </c>
      <c r="AN2523" s="63">
        <f t="shared" si="666"/>
        <v>11.427189962028823</v>
      </c>
      <c r="AO2523" s="63">
        <f t="shared" si="666"/>
        <v>11.427367754312771</v>
      </c>
      <c r="AP2523" s="63">
        <f t="shared" si="666"/>
        <v>11.428089863368749</v>
      </c>
      <c r="AQ2523" s="63">
        <f t="shared" si="666"/>
        <v>11.431011199874796</v>
      </c>
      <c r="AR2523" s="63">
        <f t="shared" si="666"/>
        <v>11.442647265439536</v>
      </c>
      <c r="AS2523" s="63">
        <f t="shared" si="666"/>
        <v>11.486445582434989</v>
      </c>
      <c r="AT2523" s="63">
        <f t="shared" si="666"/>
        <v>11.626608381821566</v>
      </c>
      <c r="AU2523" s="63">
        <f t="shared" si="648"/>
        <v>11.961094544128683</v>
      </c>
      <c r="AV2523" s="217">
        <f t="shared" si="649"/>
        <v>-1.1469132254240177E-2</v>
      </c>
      <c r="AW2523" s="218">
        <f t="shared" si="650"/>
        <v>-9999</v>
      </c>
      <c r="AX2523" s="219">
        <f t="shared" si="651"/>
        <v>0</v>
      </c>
      <c r="AY2523" s="218">
        <f t="shared" si="652"/>
        <v>-9999</v>
      </c>
      <c r="AZ2523" s="63"/>
      <c r="BA2523" s="15">
        <f t="shared" si="653"/>
        <v>-2.7356411602726298E-3</v>
      </c>
      <c r="BB2523" s="15">
        <f t="shared" si="654"/>
        <v>0.4029668420013125</v>
      </c>
      <c r="BC2523" s="15">
        <f t="shared" si="655"/>
        <v>-0.61751157847624083</v>
      </c>
      <c r="BD2523" s="15">
        <f t="shared" si="656"/>
        <v>-0.10652366954492806</v>
      </c>
      <c r="BE2523" s="15">
        <f t="shared" si="657"/>
        <v>-2.965028905258007</v>
      </c>
      <c r="BF2523" s="15">
        <f t="shared" si="658"/>
        <v>-11.297910949131783</v>
      </c>
      <c r="BG2523" s="63">
        <f t="shared" si="667"/>
        <v>9.7786993762034928</v>
      </c>
      <c r="BH2523" s="63">
        <f t="shared" si="667"/>
        <v>9.7894726175737006</v>
      </c>
      <c r="BI2523" s="63">
        <f t="shared" si="667"/>
        <v>9.7705253791329838</v>
      </c>
      <c r="BJ2523" s="63">
        <f t="shared" si="667"/>
        <v>9.8039400735741484</v>
      </c>
      <c r="BK2523" s="63">
        <f t="shared" si="667"/>
        <v>9.7452814473518927</v>
      </c>
      <c r="BL2523" s="63">
        <f t="shared" si="667"/>
        <v>9.8491703599934741</v>
      </c>
      <c r="BM2523" s="63">
        <f t="shared" si="667"/>
        <v>9.6676216473938421</v>
      </c>
      <c r="BN2523" s="63">
        <f t="shared" si="659"/>
        <v>9.9950024885659339</v>
      </c>
      <c r="BO2523" s="63"/>
      <c r="BP2523" s="63"/>
    </row>
    <row r="2524" spans="27:68" x14ac:dyDescent="0.2">
      <c r="AA2524" s="217">
        <f t="shared" si="638"/>
        <v>-8.7334910939675485E-3</v>
      </c>
      <c r="AB2524" s="218">
        <f t="shared" si="639"/>
        <v>8.7334910939675485E-3</v>
      </c>
      <c r="AC2524" s="218">
        <f t="shared" si="640"/>
        <v>0</v>
      </c>
      <c r="AD2524" s="219">
        <f t="shared" si="641"/>
        <v>0</v>
      </c>
      <c r="AH2524" s="15">
        <f t="shared" si="642"/>
        <v>-2.9058447674383151E-2</v>
      </c>
      <c r="AI2524" s="15">
        <f t="shared" si="643"/>
        <v>0.86784475089518831</v>
      </c>
      <c r="AJ2524" s="15">
        <f t="shared" si="644"/>
        <v>-0.34557801426238927</v>
      </c>
      <c r="AK2524" s="15">
        <f t="shared" si="645"/>
        <v>-0.57281307343954613</v>
      </c>
      <c r="AL2524" s="15">
        <f t="shared" si="646"/>
        <v>-1.797541498954438</v>
      </c>
      <c r="AM2524" s="15">
        <f t="shared" si="647"/>
        <v>-1.2569818375265711</v>
      </c>
      <c r="AN2524" s="63">
        <f t="shared" si="666"/>
        <v>11.427189962028823</v>
      </c>
      <c r="AO2524" s="63">
        <f t="shared" si="666"/>
        <v>11.427367754312771</v>
      </c>
      <c r="AP2524" s="63">
        <f t="shared" si="666"/>
        <v>11.428089863368749</v>
      </c>
      <c r="AQ2524" s="63">
        <f t="shared" si="666"/>
        <v>11.431011199874796</v>
      </c>
      <c r="AR2524" s="63">
        <f t="shared" si="666"/>
        <v>11.442647265439536</v>
      </c>
      <c r="AS2524" s="63">
        <f t="shared" si="666"/>
        <v>11.486445582434989</v>
      </c>
      <c r="AT2524" s="63">
        <f t="shared" si="666"/>
        <v>11.626608381821566</v>
      </c>
      <c r="AU2524" s="63">
        <f t="shared" si="648"/>
        <v>11.961094544128683</v>
      </c>
      <c r="AV2524" s="217">
        <f t="shared" si="649"/>
        <v>-1.1469132254240177E-2</v>
      </c>
      <c r="AW2524" s="218">
        <f t="shared" si="650"/>
        <v>-9999</v>
      </c>
      <c r="AX2524" s="219">
        <f t="shared" si="651"/>
        <v>0</v>
      </c>
      <c r="AY2524" s="218">
        <f t="shared" si="652"/>
        <v>-9999</v>
      </c>
      <c r="AZ2524" s="63"/>
      <c r="BA2524" s="15">
        <f t="shared" si="653"/>
        <v>-2.7356411602726298E-3</v>
      </c>
      <c r="BB2524" s="15">
        <f t="shared" si="654"/>
        <v>0.4029668420013125</v>
      </c>
      <c r="BC2524" s="15">
        <f t="shared" si="655"/>
        <v>-0.61751157847624083</v>
      </c>
      <c r="BD2524" s="15">
        <f t="shared" si="656"/>
        <v>-0.10652366954492806</v>
      </c>
      <c r="BE2524" s="15">
        <f t="shared" si="657"/>
        <v>-2.965028905258007</v>
      </c>
      <c r="BF2524" s="15">
        <f t="shared" si="658"/>
        <v>-11.297910949131783</v>
      </c>
      <c r="BG2524" s="63">
        <f t="shared" si="667"/>
        <v>9.7786993762034928</v>
      </c>
      <c r="BH2524" s="63">
        <f t="shared" si="667"/>
        <v>9.7894726175737006</v>
      </c>
      <c r="BI2524" s="63">
        <f t="shared" si="667"/>
        <v>9.7705253791329838</v>
      </c>
      <c r="BJ2524" s="63">
        <f t="shared" si="667"/>
        <v>9.8039400735741484</v>
      </c>
      <c r="BK2524" s="63">
        <f t="shared" si="667"/>
        <v>9.7452814473518927</v>
      </c>
      <c r="BL2524" s="63">
        <f t="shared" si="667"/>
        <v>9.8491703599934741</v>
      </c>
      <c r="BM2524" s="63">
        <f t="shared" si="667"/>
        <v>9.6676216473938421</v>
      </c>
      <c r="BN2524" s="63">
        <f t="shared" si="659"/>
        <v>9.9950024885659339</v>
      </c>
      <c r="BO2524" s="63"/>
      <c r="BP2524" s="63"/>
    </row>
    <row r="2525" spans="27:68" x14ac:dyDescent="0.2">
      <c r="AA2525" s="217">
        <f t="shared" si="638"/>
        <v>-8.7334910939675485E-3</v>
      </c>
      <c r="AB2525" s="218">
        <f t="shared" si="639"/>
        <v>8.7334910939675485E-3</v>
      </c>
      <c r="AC2525" s="218">
        <f t="shared" si="640"/>
        <v>0</v>
      </c>
      <c r="AD2525" s="219">
        <f t="shared" si="641"/>
        <v>0</v>
      </c>
      <c r="AH2525" s="15">
        <f t="shared" si="642"/>
        <v>-2.9058447674383151E-2</v>
      </c>
      <c r="AI2525" s="15">
        <f t="shared" si="643"/>
        <v>0.86784475089518831</v>
      </c>
      <c r="AJ2525" s="15">
        <f t="shared" si="644"/>
        <v>-0.34557801426238927</v>
      </c>
      <c r="AK2525" s="15">
        <f t="shared" si="645"/>
        <v>-0.57281307343954613</v>
      </c>
      <c r="AL2525" s="15">
        <f t="shared" si="646"/>
        <v>-1.797541498954438</v>
      </c>
      <c r="AM2525" s="15">
        <f t="shared" si="647"/>
        <v>-1.2569818375265711</v>
      </c>
      <c r="AN2525" s="63">
        <f t="shared" si="666"/>
        <v>11.427189962028823</v>
      </c>
      <c r="AO2525" s="63">
        <f t="shared" si="666"/>
        <v>11.427367754312771</v>
      </c>
      <c r="AP2525" s="63">
        <f t="shared" si="666"/>
        <v>11.428089863368749</v>
      </c>
      <c r="AQ2525" s="63">
        <f t="shared" si="666"/>
        <v>11.431011199874796</v>
      </c>
      <c r="AR2525" s="63">
        <f t="shared" si="666"/>
        <v>11.442647265439536</v>
      </c>
      <c r="AS2525" s="63">
        <f t="shared" si="666"/>
        <v>11.486445582434989</v>
      </c>
      <c r="AT2525" s="63">
        <f t="shared" si="666"/>
        <v>11.626608381821566</v>
      </c>
      <c r="AU2525" s="63">
        <f t="shared" si="648"/>
        <v>11.961094544128683</v>
      </c>
      <c r="AV2525" s="217">
        <f t="shared" si="649"/>
        <v>-1.1469132254240177E-2</v>
      </c>
      <c r="AW2525" s="218">
        <f t="shared" si="650"/>
        <v>-9999</v>
      </c>
      <c r="AX2525" s="219">
        <f t="shared" si="651"/>
        <v>0</v>
      </c>
      <c r="AY2525" s="218">
        <f t="shared" si="652"/>
        <v>-9999</v>
      </c>
      <c r="AZ2525" s="63"/>
      <c r="BA2525" s="15">
        <f t="shared" si="653"/>
        <v>-2.7356411602726298E-3</v>
      </c>
      <c r="BB2525" s="15">
        <f t="shared" si="654"/>
        <v>0.4029668420013125</v>
      </c>
      <c r="BC2525" s="15">
        <f t="shared" si="655"/>
        <v>-0.61751157847624083</v>
      </c>
      <c r="BD2525" s="15">
        <f t="shared" si="656"/>
        <v>-0.10652366954492806</v>
      </c>
      <c r="BE2525" s="15">
        <f t="shared" si="657"/>
        <v>-2.965028905258007</v>
      </c>
      <c r="BF2525" s="15">
        <f t="shared" si="658"/>
        <v>-11.297910949131783</v>
      </c>
      <c r="BG2525" s="63">
        <f t="shared" si="667"/>
        <v>9.7786993762034928</v>
      </c>
      <c r="BH2525" s="63">
        <f t="shared" si="667"/>
        <v>9.7894726175737006</v>
      </c>
      <c r="BI2525" s="63">
        <f t="shared" si="667"/>
        <v>9.7705253791329838</v>
      </c>
      <c r="BJ2525" s="63">
        <f t="shared" si="667"/>
        <v>9.8039400735741484</v>
      </c>
      <c r="BK2525" s="63">
        <f t="shared" si="667"/>
        <v>9.7452814473518927</v>
      </c>
      <c r="BL2525" s="63">
        <f t="shared" si="667"/>
        <v>9.8491703599934741</v>
      </c>
      <c r="BM2525" s="63">
        <f t="shared" si="667"/>
        <v>9.6676216473938421</v>
      </c>
      <c r="BN2525" s="63">
        <f t="shared" si="659"/>
        <v>9.9950024885659339</v>
      </c>
      <c r="BO2525" s="63"/>
      <c r="BP2525" s="63"/>
    </row>
    <row r="2526" spans="27:68" x14ac:dyDescent="0.2">
      <c r="AA2526" s="217">
        <f t="shared" si="638"/>
        <v>-8.7334910939675485E-3</v>
      </c>
      <c r="AB2526" s="218">
        <f t="shared" si="639"/>
        <v>8.7334910939675485E-3</v>
      </c>
      <c r="AC2526" s="218">
        <f t="shared" si="640"/>
        <v>0</v>
      </c>
      <c r="AD2526" s="219">
        <f t="shared" si="641"/>
        <v>0</v>
      </c>
      <c r="AH2526" s="15">
        <f t="shared" si="642"/>
        <v>-2.9058447674383151E-2</v>
      </c>
      <c r="AI2526" s="15">
        <f t="shared" si="643"/>
        <v>0.86784475089518831</v>
      </c>
      <c r="AJ2526" s="15">
        <f t="shared" si="644"/>
        <v>-0.34557801426238927</v>
      </c>
      <c r="AK2526" s="15">
        <f t="shared" si="645"/>
        <v>-0.57281307343954613</v>
      </c>
      <c r="AL2526" s="15">
        <f t="shared" si="646"/>
        <v>-1.797541498954438</v>
      </c>
      <c r="AM2526" s="15">
        <f t="shared" si="647"/>
        <v>-1.2569818375265711</v>
      </c>
      <c r="AN2526" s="63">
        <f t="shared" si="666"/>
        <v>11.427189962028823</v>
      </c>
      <c r="AO2526" s="63">
        <f t="shared" si="666"/>
        <v>11.427367754312771</v>
      </c>
      <c r="AP2526" s="63">
        <f t="shared" si="666"/>
        <v>11.428089863368749</v>
      </c>
      <c r="AQ2526" s="63">
        <f t="shared" si="666"/>
        <v>11.431011199874796</v>
      </c>
      <c r="AR2526" s="63">
        <f t="shared" si="666"/>
        <v>11.442647265439536</v>
      </c>
      <c r="AS2526" s="63">
        <f t="shared" si="666"/>
        <v>11.486445582434989</v>
      </c>
      <c r="AT2526" s="63">
        <f t="shared" si="666"/>
        <v>11.626608381821566</v>
      </c>
      <c r="AU2526" s="63">
        <f t="shared" si="648"/>
        <v>11.961094544128683</v>
      </c>
      <c r="AV2526" s="217">
        <f t="shared" si="649"/>
        <v>-1.1469132254240177E-2</v>
      </c>
      <c r="AW2526" s="218">
        <f t="shared" si="650"/>
        <v>-9999</v>
      </c>
      <c r="AX2526" s="219">
        <f t="shared" si="651"/>
        <v>0</v>
      </c>
      <c r="AY2526" s="218">
        <f t="shared" si="652"/>
        <v>-9999</v>
      </c>
      <c r="AZ2526" s="63"/>
      <c r="BA2526" s="15">
        <f t="shared" si="653"/>
        <v>-2.7356411602726298E-3</v>
      </c>
      <c r="BB2526" s="15">
        <f t="shared" si="654"/>
        <v>0.4029668420013125</v>
      </c>
      <c r="BC2526" s="15">
        <f t="shared" si="655"/>
        <v>-0.61751157847624083</v>
      </c>
      <c r="BD2526" s="15">
        <f t="shared" si="656"/>
        <v>-0.10652366954492806</v>
      </c>
      <c r="BE2526" s="15">
        <f t="shared" si="657"/>
        <v>-2.965028905258007</v>
      </c>
      <c r="BF2526" s="15">
        <f t="shared" si="658"/>
        <v>-11.297910949131783</v>
      </c>
      <c r="BG2526" s="63">
        <f t="shared" si="667"/>
        <v>9.7786993762034928</v>
      </c>
      <c r="BH2526" s="63">
        <f t="shared" si="667"/>
        <v>9.7894726175737006</v>
      </c>
      <c r="BI2526" s="63">
        <f t="shared" si="667"/>
        <v>9.7705253791329838</v>
      </c>
      <c r="BJ2526" s="63">
        <f t="shared" si="667"/>
        <v>9.8039400735741484</v>
      </c>
      <c r="BK2526" s="63">
        <f t="shared" si="667"/>
        <v>9.7452814473518927</v>
      </c>
      <c r="BL2526" s="63">
        <f t="shared" si="667"/>
        <v>9.8491703599934741</v>
      </c>
      <c r="BM2526" s="63">
        <f t="shared" si="667"/>
        <v>9.6676216473938421</v>
      </c>
      <c r="BN2526" s="63">
        <f t="shared" si="659"/>
        <v>9.9950024885659339</v>
      </c>
      <c r="BO2526" s="63"/>
      <c r="BP2526" s="63"/>
    </row>
    <row r="2527" spans="27:68" x14ac:dyDescent="0.2">
      <c r="AA2527" s="217">
        <f t="shared" si="638"/>
        <v>-8.7334910939675485E-3</v>
      </c>
      <c r="AB2527" s="218">
        <f t="shared" si="639"/>
        <v>8.7334910939675485E-3</v>
      </c>
      <c r="AC2527" s="218">
        <f t="shared" si="640"/>
        <v>0</v>
      </c>
      <c r="AD2527" s="219">
        <f t="shared" si="641"/>
        <v>0</v>
      </c>
      <c r="AH2527" s="15">
        <f t="shared" si="642"/>
        <v>-2.9058447674383151E-2</v>
      </c>
      <c r="AI2527" s="15">
        <f t="shared" si="643"/>
        <v>0.86784475089518831</v>
      </c>
      <c r="AJ2527" s="15">
        <f t="shared" si="644"/>
        <v>-0.34557801426238927</v>
      </c>
      <c r="AK2527" s="15">
        <f t="shared" si="645"/>
        <v>-0.57281307343954613</v>
      </c>
      <c r="AL2527" s="15">
        <f t="shared" si="646"/>
        <v>-1.797541498954438</v>
      </c>
      <c r="AM2527" s="15">
        <f t="shared" si="647"/>
        <v>-1.2569818375265711</v>
      </c>
      <c r="AN2527" s="63">
        <f t="shared" si="666"/>
        <v>11.427189962028823</v>
      </c>
      <c r="AO2527" s="63">
        <f t="shared" si="666"/>
        <v>11.427367754312771</v>
      </c>
      <c r="AP2527" s="63">
        <f t="shared" si="666"/>
        <v>11.428089863368749</v>
      </c>
      <c r="AQ2527" s="63">
        <f t="shared" si="666"/>
        <v>11.431011199874796</v>
      </c>
      <c r="AR2527" s="63">
        <f t="shared" si="666"/>
        <v>11.442647265439536</v>
      </c>
      <c r="AS2527" s="63">
        <f t="shared" si="666"/>
        <v>11.486445582434989</v>
      </c>
      <c r="AT2527" s="63">
        <f t="shared" si="666"/>
        <v>11.626608381821566</v>
      </c>
      <c r="AU2527" s="63">
        <f t="shared" si="648"/>
        <v>11.961094544128683</v>
      </c>
      <c r="AV2527" s="217">
        <f t="shared" si="649"/>
        <v>-1.1469132254240177E-2</v>
      </c>
      <c r="AW2527" s="218">
        <f t="shared" si="650"/>
        <v>-9999</v>
      </c>
      <c r="AX2527" s="219">
        <f t="shared" si="651"/>
        <v>0</v>
      </c>
      <c r="AY2527" s="218">
        <f t="shared" si="652"/>
        <v>-9999</v>
      </c>
      <c r="AZ2527" s="63"/>
      <c r="BA2527" s="15">
        <f t="shared" si="653"/>
        <v>-2.7356411602726298E-3</v>
      </c>
      <c r="BB2527" s="15">
        <f t="shared" si="654"/>
        <v>0.4029668420013125</v>
      </c>
      <c r="BC2527" s="15">
        <f t="shared" si="655"/>
        <v>-0.61751157847624083</v>
      </c>
      <c r="BD2527" s="15">
        <f t="shared" si="656"/>
        <v>-0.10652366954492806</v>
      </c>
      <c r="BE2527" s="15">
        <f t="shared" si="657"/>
        <v>-2.965028905258007</v>
      </c>
      <c r="BF2527" s="15">
        <f t="shared" si="658"/>
        <v>-11.297910949131783</v>
      </c>
      <c r="BG2527" s="63">
        <f t="shared" si="667"/>
        <v>9.7786993762034928</v>
      </c>
      <c r="BH2527" s="63">
        <f t="shared" si="667"/>
        <v>9.7894726175737006</v>
      </c>
      <c r="BI2527" s="63">
        <f t="shared" si="667"/>
        <v>9.7705253791329838</v>
      </c>
      <c r="BJ2527" s="63">
        <f t="shared" si="667"/>
        <v>9.8039400735741484</v>
      </c>
      <c r="BK2527" s="63">
        <f t="shared" si="667"/>
        <v>9.7452814473518927</v>
      </c>
      <c r="BL2527" s="63">
        <f t="shared" si="667"/>
        <v>9.8491703599934741</v>
      </c>
      <c r="BM2527" s="63">
        <f t="shared" si="667"/>
        <v>9.6676216473938421</v>
      </c>
      <c r="BN2527" s="63">
        <f t="shared" si="659"/>
        <v>9.9950024885659339</v>
      </c>
      <c r="BO2527" s="63"/>
      <c r="BP2527" s="63"/>
    </row>
    <row r="2528" spans="27:68" x14ac:dyDescent="0.2">
      <c r="AA2528" s="217">
        <f t="shared" si="638"/>
        <v>-8.7334910939675485E-3</v>
      </c>
      <c r="AB2528" s="218">
        <f t="shared" si="639"/>
        <v>8.7334910939675485E-3</v>
      </c>
      <c r="AC2528" s="218">
        <f t="shared" si="640"/>
        <v>0</v>
      </c>
      <c r="AD2528" s="219">
        <f t="shared" si="641"/>
        <v>0</v>
      </c>
      <c r="AH2528" s="15">
        <f t="shared" si="642"/>
        <v>-2.9058447674383151E-2</v>
      </c>
      <c r="AI2528" s="15">
        <f t="shared" si="643"/>
        <v>0.86784475089518831</v>
      </c>
      <c r="AJ2528" s="15">
        <f t="shared" si="644"/>
        <v>-0.34557801426238927</v>
      </c>
      <c r="AK2528" s="15">
        <f t="shared" si="645"/>
        <v>-0.57281307343954613</v>
      </c>
      <c r="AL2528" s="15">
        <f t="shared" si="646"/>
        <v>-1.797541498954438</v>
      </c>
      <c r="AM2528" s="15">
        <f t="shared" si="647"/>
        <v>-1.2569818375265711</v>
      </c>
      <c r="AN2528" s="63">
        <f t="shared" si="666"/>
        <v>11.427189962028823</v>
      </c>
      <c r="AO2528" s="63">
        <f t="shared" si="666"/>
        <v>11.427367754312771</v>
      </c>
      <c r="AP2528" s="63">
        <f t="shared" si="666"/>
        <v>11.428089863368749</v>
      </c>
      <c r="AQ2528" s="63">
        <f t="shared" si="666"/>
        <v>11.431011199874796</v>
      </c>
      <c r="AR2528" s="63">
        <f t="shared" si="666"/>
        <v>11.442647265439536</v>
      </c>
      <c r="AS2528" s="63">
        <f t="shared" si="666"/>
        <v>11.486445582434989</v>
      </c>
      <c r="AT2528" s="63">
        <f t="shared" si="666"/>
        <v>11.626608381821566</v>
      </c>
      <c r="AU2528" s="63">
        <f t="shared" si="648"/>
        <v>11.961094544128683</v>
      </c>
      <c r="AV2528" s="217">
        <f t="shared" si="649"/>
        <v>-1.1469132254240177E-2</v>
      </c>
      <c r="AW2528" s="218">
        <f t="shared" si="650"/>
        <v>-9999</v>
      </c>
      <c r="AX2528" s="219">
        <f t="shared" si="651"/>
        <v>0</v>
      </c>
      <c r="AY2528" s="218">
        <f t="shared" si="652"/>
        <v>-9999</v>
      </c>
      <c r="AZ2528" s="63"/>
      <c r="BA2528" s="15">
        <f t="shared" si="653"/>
        <v>-2.7356411602726298E-3</v>
      </c>
      <c r="BB2528" s="15">
        <f t="shared" si="654"/>
        <v>0.4029668420013125</v>
      </c>
      <c r="BC2528" s="15">
        <f t="shared" si="655"/>
        <v>-0.61751157847624083</v>
      </c>
      <c r="BD2528" s="15">
        <f t="shared" si="656"/>
        <v>-0.10652366954492806</v>
      </c>
      <c r="BE2528" s="15">
        <f t="shared" si="657"/>
        <v>-2.965028905258007</v>
      </c>
      <c r="BF2528" s="15">
        <f t="shared" si="658"/>
        <v>-11.297910949131783</v>
      </c>
      <c r="BG2528" s="63">
        <f t="shared" si="667"/>
        <v>9.7786993762034928</v>
      </c>
      <c r="BH2528" s="63">
        <f t="shared" si="667"/>
        <v>9.7894726175737006</v>
      </c>
      <c r="BI2528" s="63">
        <f t="shared" si="667"/>
        <v>9.7705253791329838</v>
      </c>
      <c r="BJ2528" s="63">
        <f t="shared" si="667"/>
        <v>9.8039400735741484</v>
      </c>
      <c r="BK2528" s="63">
        <f t="shared" si="667"/>
        <v>9.7452814473518927</v>
      </c>
      <c r="BL2528" s="63">
        <f t="shared" si="667"/>
        <v>9.8491703599934741</v>
      </c>
      <c r="BM2528" s="63">
        <f t="shared" si="667"/>
        <v>9.6676216473938421</v>
      </c>
      <c r="BN2528" s="63">
        <f t="shared" si="659"/>
        <v>9.9950024885659339</v>
      </c>
      <c r="BO2528" s="63"/>
      <c r="BP2528" s="63"/>
    </row>
    <row r="2529" spans="27:68" x14ac:dyDescent="0.2">
      <c r="AA2529" s="217">
        <f t="shared" si="638"/>
        <v>-8.7334910939675485E-3</v>
      </c>
      <c r="AB2529" s="218">
        <f t="shared" si="639"/>
        <v>8.7334910939675485E-3</v>
      </c>
      <c r="AC2529" s="218">
        <f t="shared" si="640"/>
        <v>0</v>
      </c>
      <c r="AD2529" s="219">
        <f t="shared" si="641"/>
        <v>0</v>
      </c>
      <c r="AH2529" s="15">
        <f t="shared" si="642"/>
        <v>-2.9058447674383151E-2</v>
      </c>
      <c r="AI2529" s="15">
        <f t="shared" si="643"/>
        <v>0.86784475089518831</v>
      </c>
      <c r="AJ2529" s="15">
        <f t="shared" si="644"/>
        <v>-0.34557801426238927</v>
      </c>
      <c r="AK2529" s="15">
        <f t="shared" si="645"/>
        <v>-0.57281307343954613</v>
      </c>
      <c r="AL2529" s="15">
        <f t="shared" si="646"/>
        <v>-1.797541498954438</v>
      </c>
      <c r="AM2529" s="15">
        <f t="shared" si="647"/>
        <v>-1.2569818375265711</v>
      </c>
      <c r="AN2529" s="63">
        <f t="shared" si="666"/>
        <v>11.427189962028823</v>
      </c>
      <c r="AO2529" s="63">
        <f t="shared" si="666"/>
        <v>11.427367754312771</v>
      </c>
      <c r="AP2529" s="63">
        <f t="shared" si="666"/>
        <v>11.428089863368749</v>
      </c>
      <c r="AQ2529" s="63">
        <f t="shared" si="666"/>
        <v>11.431011199874796</v>
      </c>
      <c r="AR2529" s="63">
        <f t="shared" si="666"/>
        <v>11.442647265439536</v>
      </c>
      <c r="AS2529" s="63">
        <f t="shared" si="666"/>
        <v>11.486445582434989</v>
      </c>
      <c r="AT2529" s="63">
        <f t="shared" si="666"/>
        <v>11.626608381821566</v>
      </c>
      <c r="AU2529" s="63">
        <f t="shared" si="648"/>
        <v>11.961094544128683</v>
      </c>
      <c r="AV2529" s="217">
        <f t="shared" si="649"/>
        <v>-1.1469132254240177E-2</v>
      </c>
      <c r="AW2529" s="218">
        <f t="shared" si="650"/>
        <v>-9999</v>
      </c>
      <c r="AX2529" s="219">
        <f t="shared" si="651"/>
        <v>0</v>
      </c>
      <c r="AY2529" s="218">
        <f t="shared" si="652"/>
        <v>-9999</v>
      </c>
      <c r="AZ2529" s="63"/>
      <c r="BA2529" s="15">
        <f t="shared" si="653"/>
        <v>-2.7356411602726298E-3</v>
      </c>
      <c r="BB2529" s="15">
        <f t="shared" si="654"/>
        <v>0.4029668420013125</v>
      </c>
      <c r="BC2529" s="15">
        <f t="shared" si="655"/>
        <v>-0.61751157847624083</v>
      </c>
      <c r="BD2529" s="15">
        <f t="shared" si="656"/>
        <v>-0.10652366954492806</v>
      </c>
      <c r="BE2529" s="15">
        <f t="shared" si="657"/>
        <v>-2.965028905258007</v>
      </c>
      <c r="BF2529" s="15">
        <f t="shared" si="658"/>
        <v>-11.297910949131783</v>
      </c>
      <c r="BG2529" s="63">
        <f t="shared" si="667"/>
        <v>9.7786993762034928</v>
      </c>
      <c r="BH2529" s="63">
        <f t="shared" si="667"/>
        <v>9.7894726175737006</v>
      </c>
      <c r="BI2529" s="63">
        <f t="shared" si="667"/>
        <v>9.7705253791329838</v>
      </c>
      <c r="BJ2529" s="63">
        <f t="shared" si="667"/>
        <v>9.8039400735741484</v>
      </c>
      <c r="BK2529" s="63">
        <f t="shared" si="667"/>
        <v>9.7452814473518927</v>
      </c>
      <c r="BL2529" s="63">
        <f t="shared" si="667"/>
        <v>9.8491703599934741</v>
      </c>
      <c r="BM2529" s="63">
        <f t="shared" si="667"/>
        <v>9.6676216473938421</v>
      </c>
      <c r="BN2529" s="63">
        <f t="shared" si="659"/>
        <v>9.9950024885659339</v>
      </c>
      <c r="BO2529" s="63"/>
      <c r="BP2529" s="63"/>
    </row>
    <row r="2530" spans="27:68" x14ac:dyDescent="0.2">
      <c r="AA2530" s="217">
        <f t="shared" si="638"/>
        <v>-8.7334910939675485E-3</v>
      </c>
      <c r="AB2530" s="218">
        <f t="shared" si="639"/>
        <v>8.7334910939675485E-3</v>
      </c>
      <c r="AC2530" s="218">
        <f t="shared" si="640"/>
        <v>0</v>
      </c>
      <c r="AD2530" s="219">
        <f t="shared" si="641"/>
        <v>0</v>
      </c>
      <c r="AH2530" s="15">
        <f t="shared" si="642"/>
        <v>-2.9058447674383151E-2</v>
      </c>
      <c r="AI2530" s="15">
        <f t="shared" si="643"/>
        <v>0.86784475089518831</v>
      </c>
      <c r="AJ2530" s="15">
        <f t="shared" si="644"/>
        <v>-0.34557801426238927</v>
      </c>
      <c r="AK2530" s="15">
        <f t="shared" si="645"/>
        <v>-0.57281307343954613</v>
      </c>
      <c r="AL2530" s="15">
        <f t="shared" si="646"/>
        <v>-1.797541498954438</v>
      </c>
      <c r="AM2530" s="15">
        <f t="shared" si="647"/>
        <v>-1.2569818375265711</v>
      </c>
      <c r="AN2530" s="63">
        <f t="shared" si="666"/>
        <v>11.427189962028823</v>
      </c>
      <c r="AO2530" s="63">
        <f t="shared" si="666"/>
        <v>11.427367754312771</v>
      </c>
      <c r="AP2530" s="63">
        <f t="shared" si="666"/>
        <v>11.428089863368749</v>
      </c>
      <c r="AQ2530" s="63">
        <f t="shared" si="666"/>
        <v>11.431011199874796</v>
      </c>
      <c r="AR2530" s="63">
        <f t="shared" si="666"/>
        <v>11.442647265439536</v>
      </c>
      <c r="AS2530" s="63">
        <f t="shared" si="666"/>
        <v>11.486445582434989</v>
      </c>
      <c r="AT2530" s="63">
        <f t="shared" si="666"/>
        <v>11.626608381821566</v>
      </c>
      <c r="AU2530" s="63">
        <f t="shared" si="648"/>
        <v>11.961094544128683</v>
      </c>
      <c r="AV2530" s="217">
        <f t="shared" si="649"/>
        <v>-1.1469132254240177E-2</v>
      </c>
      <c r="AW2530" s="218">
        <f t="shared" si="650"/>
        <v>-9999</v>
      </c>
      <c r="AX2530" s="219">
        <f t="shared" si="651"/>
        <v>0</v>
      </c>
      <c r="AY2530" s="218">
        <f t="shared" si="652"/>
        <v>-9999</v>
      </c>
      <c r="AZ2530" s="63"/>
      <c r="BA2530" s="15">
        <f t="shared" si="653"/>
        <v>-2.7356411602726298E-3</v>
      </c>
      <c r="BB2530" s="15">
        <f t="shared" si="654"/>
        <v>0.4029668420013125</v>
      </c>
      <c r="BC2530" s="15">
        <f t="shared" si="655"/>
        <v>-0.61751157847624083</v>
      </c>
      <c r="BD2530" s="15">
        <f t="shared" si="656"/>
        <v>-0.10652366954492806</v>
      </c>
      <c r="BE2530" s="15">
        <f t="shared" si="657"/>
        <v>-2.965028905258007</v>
      </c>
      <c r="BF2530" s="15">
        <f t="shared" si="658"/>
        <v>-11.297910949131783</v>
      </c>
      <c r="BG2530" s="63">
        <f t="shared" si="667"/>
        <v>9.7786993762034928</v>
      </c>
      <c r="BH2530" s="63">
        <f t="shared" si="667"/>
        <v>9.7894726175737006</v>
      </c>
      <c r="BI2530" s="63">
        <f t="shared" si="667"/>
        <v>9.7705253791329838</v>
      </c>
      <c r="BJ2530" s="63">
        <f t="shared" si="667"/>
        <v>9.8039400735741484</v>
      </c>
      <c r="BK2530" s="63">
        <f t="shared" si="667"/>
        <v>9.7452814473518927</v>
      </c>
      <c r="BL2530" s="63">
        <f t="shared" si="667"/>
        <v>9.8491703599934741</v>
      </c>
      <c r="BM2530" s="63">
        <f t="shared" si="667"/>
        <v>9.6676216473938421</v>
      </c>
      <c r="BN2530" s="63">
        <f t="shared" si="659"/>
        <v>9.9950024885659339</v>
      </c>
      <c r="BO2530" s="63"/>
      <c r="BP2530" s="63"/>
    </row>
    <row r="2531" spans="27:68" x14ac:dyDescent="0.2">
      <c r="AA2531" s="217">
        <f t="shared" si="638"/>
        <v>-8.7334910939675485E-3</v>
      </c>
      <c r="AB2531" s="218">
        <f t="shared" si="639"/>
        <v>8.7334910939675485E-3</v>
      </c>
      <c r="AC2531" s="218">
        <f t="shared" si="640"/>
        <v>0</v>
      </c>
      <c r="AD2531" s="219">
        <f t="shared" si="641"/>
        <v>0</v>
      </c>
      <c r="AH2531" s="15">
        <f t="shared" si="642"/>
        <v>-2.9058447674383151E-2</v>
      </c>
      <c r="AI2531" s="15">
        <f t="shared" si="643"/>
        <v>0.86784475089518831</v>
      </c>
      <c r="AJ2531" s="15">
        <f t="shared" si="644"/>
        <v>-0.34557801426238927</v>
      </c>
      <c r="AK2531" s="15">
        <f t="shared" si="645"/>
        <v>-0.57281307343954613</v>
      </c>
      <c r="AL2531" s="15">
        <f t="shared" si="646"/>
        <v>-1.797541498954438</v>
      </c>
      <c r="AM2531" s="15">
        <f t="shared" si="647"/>
        <v>-1.2569818375265711</v>
      </c>
      <c r="AN2531" s="63">
        <f t="shared" ref="AN2531:AT2540" si="668">$AU2531+$AB$7*SIN(AO2531)</f>
        <v>11.427189962028823</v>
      </c>
      <c r="AO2531" s="63">
        <f t="shared" si="668"/>
        <v>11.427367754312771</v>
      </c>
      <c r="AP2531" s="63">
        <f t="shared" si="668"/>
        <v>11.428089863368749</v>
      </c>
      <c r="AQ2531" s="63">
        <f t="shared" si="668"/>
        <v>11.431011199874796</v>
      </c>
      <c r="AR2531" s="63">
        <f t="shared" si="668"/>
        <v>11.442647265439536</v>
      </c>
      <c r="AS2531" s="63">
        <f t="shared" si="668"/>
        <v>11.486445582434989</v>
      </c>
      <c r="AT2531" s="63">
        <f t="shared" si="668"/>
        <v>11.626608381821566</v>
      </c>
      <c r="AU2531" s="63">
        <f t="shared" si="648"/>
        <v>11.961094544128683</v>
      </c>
      <c r="AV2531" s="217">
        <f t="shared" si="649"/>
        <v>-1.1469132254240177E-2</v>
      </c>
      <c r="AW2531" s="218">
        <f t="shared" si="650"/>
        <v>-9999</v>
      </c>
      <c r="AX2531" s="219">
        <f t="shared" si="651"/>
        <v>0</v>
      </c>
      <c r="AY2531" s="218">
        <f t="shared" si="652"/>
        <v>-9999</v>
      </c>
      <c r="AZ2531" s="63"/>
      <c r="BA2531" s="15">
        <f t="shared" si="653"/>
        <v>-2.7356411602726298E-3</v>
      </c>
      <c r="BB2531" s="15">
        <f t="shared" si="654"/>
        <v>0.4029668420013125</v>
      </c>
      <c r="BC2531" s="15">
        <f t="shared" si="655"/>
        <v>-0.61751157847624083</v>
      </c>
      <c r="BD2531" s="15">
        <f t="shared" si="656"/>
        <v>-0.10652366954492806</v>
      </c>
      <c r="BE2531" s="15">
        <f t="shared" si="657"/>
        <v>-2.965028905258007</v>
      </c>
      <c r="BF2531" s="15">
        <f t="shared" si="658"/>
        <v>-11.297910949131783</v>
      </c>
      <c r="BG2531" s="63">
        <f t="shared" ref="BG2531:BM2540" si="669">$BN2531+$BB$7*SIN(BH2531)</f>
        <v>9.7786993762034928</v>
      </c>
      <c r="BH2531" s="63">
        <f t="shared" si="669"/>
        <v>9.7894726175737006</v>
      </c>
      <c r="BI2531" s="63">
        <f t="shared" si="669"/>
        <v>9.7705253791329838</v>
      </c>
      <c r="BJ2531" s="63">
        <f t="shared" si="669"/>
        <v>9.8039400735741484</v>
      </c>
      <c r="BK2531" s="63">
        <f t="shared" si="669"/>
        <v>9.7452814473518927</v>
      </c>
      <c r="BL2531" s="63">
        <f t="shared" si="669"/>
        <v>9.8491703599934741</v>
      </c>
      <c r="BM2531" s="63">
        <f t="shared" si="669"/>
        <v>9.6676216473938421</v>
      </c>
      <c r="BN2531" s="63">
        <f t="shared" si="659"/>
        <v>9.9950024885659339</v>
      </c>
      <c r="BO2531" s="63"/>
      <c r="BP2531" s="63"/>
    </row>
    <row r="2532" spans="27:68" x14ac:dyDescent="0.2">
      <c r="AA2532" s="217">
        <f t="shared" si="638"/>
        <v>-8.7334910939675485E-3</v>
      </c>
      <c r="AB2532" s="218">
        <f t="shared" si="639"/>
        <v>8.7334910939675485E-3</v>
      </c>
      <c r="AC2532" s="218">
        <f t="shared" si="640"/>
        <v>0</v>
      </c>
      <c r="AD2532" s="219">
        <f t="shared" si="641"/>
        <v>0</v>
      </c>
      <c r="AH2532" s="15">
        <f t="shared" si="642"/>
        <v>-2.9058447674383151E-2</v>
      </c>
      <c r="AI2532" s="15">
        <f t="shared" si="643"/>
        <v>0.86784475089518831</v>
      </c>
      <c r="AJ2532" s="15">
        <f t="shared" si="644"/>
        <v>-0.34557801426238927</v>
      </c>
      <c r="AK2532" s="15">
        <f t="shared" si="645"/>
        <v>-0.57281307343954613</v>
      </c>
      <c r="AL2532" s="15">
        <f t="shared" si="646"/>
        <v>-1.797541498954438</v>
      </c>
      <c r="AM2532" s="15">
        <f t="shared" si="647"/>
        <v>-1.2569818375265711</v>
      </c>
      <c r="AN2532" s="63">
        <f t="shared" si="668"/>
        <v>11.427189962028823</v>
      </c>
      <c r="AO2532" s="63">
        <f t="shared" si="668"/>
        <v>11.427367754312771</v>
      </c>
      <c r="AP2532" s="63">
        <f t="shared" si="668"/>
        <v>11.428089863368749</v>
      </c>
      <c r="AQ2532" s="63">
        <f t="shared" si="668"/>
        <v>11.431011199874796</v>
      </c>
      <c r="AR2532" s="63">
        <f t="shared" si="668"/>
        <v>11.442647265439536</v>
      </c>
      <c r="AS2532" s="63">
        <f t="shared" si="668"/>
        <v>11.486445582434989</v>
      </c>
      <c r="AT2532" s="63">
        <f t="shared" si="668"/>
        <v>11.626608381821566</v>
      </c>
      <c r="AU2532" s="63">
        <f t="shared" si="648"/>
        <v>11.961094544128683</v>
      </c>
      <c r="AV2532" s="217">
        <f t="shared" si="649"/>
        <v>-1.1469132254240177E-2</v>
      </c>
      <c r="AW2532" s="218">
        <f t="shared" si="650"/>
        <v>-9999</v>
      </c>
      <c r="AX2532" s="219">
        <f t="shared" si="651"/>
        <v>0</v>
      </c>
      <c r="AY2532" s="218">
        <f t="shared" si="652"/>
        <v>-9999</v>
      </c>
      <c r="AZ2532" s="63"/>
      <c r="BA2532" s="15">
        <f t="shared" si="653"/>
        <v>-2.7356411602726298E-3</v>
      </c>
      <c r="BB2532" s="15">
        <f t="shared" si="654"/>
        <v>0.4029668420013125</v>
      </c>
      <c r="BC2532" s="15">
        <f t="shared" si="655"/>
        <v>-0.61751157847624083</v>
      </c>
      <c r="BD2532" s="15">
        <f t="shared" si="656"/>
        <v>-0.10652366954492806</v>
      </c>
      <c r="BE2532" s="15">
        <f t="shared" si="657"/>
        <v>-2.965028905258007</v>
      </c>
      <c r="BF2532" s="15">
        <f t="shared" si="658"/>
        <v>-11.297910949131783</v>
      </c>
      <c r="BG2532" s="63">
        <f t="shared" si="669"/>
        <v>9.7786993762034928</v>
      </c>
      <c r="BH2532" s="63">
        <f t="shared" si="669"/>
        <v>9.7894726175737006</v>
      </c>
      <c r="BI2532" s="63">
        <f t="shared" si="669"/>
        <v>9.7705253791329838</v>
      </c>
      <c r="BJ2532" s="63">
        <f t="shared" si="669"/>
        <v>9.8039400735741484</v>
      </c>
      <c r="BK2532" s="63">
        <f t="shared" si="669"/>
        <v>9.7452814473518927</v>
      </c>
      <c r="BL2532" s="63">
        <f t="shared" si="669"/>
        <v>9.8491703599934741</v>
      </c>
      <c r="BM2532" s="63">
        <f t="shared" si="669"/>
        <v>9.6676216473938421</v>
      </c>
      <c r="BN2532" s="63">
        <f t="shared" si="659"/>
        <v>9.9950024885659339</v>
      </c>
      <c r="BO2532" s="63"/>
      <c r="BP2532" s="63"/>
    </row>
    <row r="2533" spans="27:68" x14ac:dyDescent="0.2">
      <c r="AA2533" s="217">
        <f t="shared" si="638"/>
        <v>-8.7334910939675485E-3</v>
      </c>
      <c r="AB2533" s="218">
        <f t="shared" si="639"/>
        <v>8.7334910939675485E-3</v>
      </c>
      <c r="AC2533" s="218">
        <f t="shared" si="640"/>
        <v>0</v>
      </c>
      <c r="AD2533" s="219">
        <f t="shared" si="641"/>
        <v>0</v>
      </c>
      <c r="AH2533" s="15">
        <f t="shared" si="642"/>
        <v>-2.9058447674383151E-2</v>
      </c>
      <c r="AI2533" s="15">
        <f t="shared" si="643"/>
        <v>0.86784475089518831</v>
      </c>
      <c r="AJ2533" s="15">
        <f t="shared" si="644"/>
        <v>-0.34557801426238927</v>
      </c>
      <c r="AK2533" s="15">
        <f t="shared" si="645"/>
        <v>-0.57281307343954613</v>
      </c>
      <c r="AL2533" s="15">
        <f t="shared" si="646"/>
        <v>-1.797541498954438</v>
      </c>
      <c r="AM2533" s="15">
        <f t="shared" si="647"/>
        <v>-1.2569818375265711</v>
      </c>
      <c r="AN2533" s="63">
        <f t="shared" si="668"/>
        <v>11.427189962028823</v>
      </c>
      <c r="AO2533" s="63">
        <f t="shared" si="668"/>
        <v>11.427367754312771</v>
      </c>
      <c r="AP2533" s="63">
        <f t="shared" si="668"/>
        <v>11.428089863368749</v>
      </c>
      <c r="AQ2533" s="63">
        <f t="shared" si="668"/>
        <v>11.431011199874796</v>
      </c>
      <c r="AR2533" s="63">
        <f t="shared" si="668"/>
        <v>11.442647265439536</v>
      </c>
      <c r="AS2533" s="63">
        <f t="shared" si="668"/>
        <v>11.486445582434989</v>
      </c>
      <c r="AT2533" s="63">
        <f t="shared" si="668"/>
        <v>11.626608381821566</v>
      </c>
      <c r="AU2533" s="63">
        <f t="shared" si="648"/>
        <v>11.961094544128683</v>
      </c>
      <c r="AV2533" s="217">
        <f t="shared" si="649"/>
        <v>-1.1469132254240177E-2</v>
      </c>
      <c r="AW2533" s="218">
        <f t="shared" si="650"/>
        <v>-9999</v>
      </c>
      <c r="AX2533" s="219">
        <f t="shared" si="651"/>
        <v>0</v>
      </c>
      <c r="AY2533" s="218">
        <f t="shared" si="652"/>
        <v>-9999</v>
      </c>
      <c r="AZ2533" s="63"/>
      <c r="BA2533" s="15">
        <f t="shared" si="653"/>
        <v>-2.7356411602726298E-3</v>
      </c>
      <c r="BB2533" s="15">
        <f t="shared" si="654"/>
        <v>0.4029668420013125</v>
      </c>
      <c r="BC2533" s="15">
        <f t="shared" si="655"/>
        <v>-0.61751157847624083</v>
      </c>
      <c r="BD2533" s="15">
        <f t="shared" si="656"/>
        <v>-0.10652366954492806</v>
      </c>
      <c r="BE2533" s="15">
        <f t="shared" si="657"/>
        <v>-2.965028905258007</v>
      </c>
      <c r="BF2533" s="15">
        <f t="shared" si="658"/>
        <v>-11.297910949131783</v>
      </c>
      <c r="BG2533" s="63">
        <f t="shared" si="669"/>
        <v>9.7786993762034928</v>
      </c>
      <c r="BH2533" s="63">
        <f t="shared" si="669"/>
        <v>9.7894726175737006</v>
      </c>
      <c r="BI2533" s="63">
        <f t="shared" si="669"/>
        <v>9.7705253791329838</v>
      </c>
      <c r="BJ2533" s="63">
        <f t="shared" si="669"/>
        <v>9.8039400735741484</v>
      </c>
      <c r="BK2533" s="63">
        <f t="shared" si="669"/>
        <v>9.7452814473518927</v>
      </c>
      <c r="BL2533" s="63">
        <f t="shared" si="669"/>
        <v>9.8491703599934741</v>
      </c>
      <c r="BM2533" s="63">
        <f t="shared" si="669"/>
        <v>9.6676216473938421</v>
      </c>
      <c r="BN2533" s="63">
        <f t="shared" si="659"/>
        <v>9.9950024885659339</v>
      </c>
      <c r="BO2533" s="63"/>
      <c r="BP2533" s="63"/>
    </row>
    <row r="2534" spans="27:68" x14ac:dyDescent="0.2">
      <c r="AA2534" s="217">
        <f t="shared" si="638"/>
        <v>-8.7334910939675485E-3</v>
      </c>
      <c r="AB2534" s="218">
        <f t="shared" si="639"/>
        <v>8.7334910939675485E-3</v>
      </c>
      <c r="AC2534" s="218">
        <f t="shared" si="640"/>
        <v>0</v>
      </c>
      <c r="AD2534" s="219">
        <f t="shared" si="641"/>
        <v>0</v>
      </c>
      <c r="AH2534" s="15">
        <f t="shared" si="642"/>
        <v>-2.9058447674383151E-2</v>
      </c>
      <c r="AI2534" s="15">
        <f t="shared" si="643"/>
        <v>0.86784475089518831</v>
      </c>
      <c r="AJ2534" s="15">
        <f t="shared" si="644"/>
        <v>-0.34557801426238927</v>
      </c>
      <c r="AK2534" s="15">
        <f t="shared" si="645"/>
        <v>-0.57281307343954613</v>
      </c>
      <c r="AL2534" s="15">
        <f t="shared" si="646"/>
        <v>-1.797541498954438</v>
      </c>
      <c r="AM2534" s="15">
        <f t="shared" si="647"/>
        <v>-1.2569818375265711</v>
      </c>
      <c r="AN2534" s="63">
        <f t="shared" si="668"/>
        <v>11.427189962028823</v>
      </c>
      <c r="AO2534" s="63">
        <f t="shared" si="668"/>
        <v>11.427367754312771</v>
      </c>
      <c r="AP2534" s="63">
        <f t="shared" si="668"/>
        <v>11.428089863368749</v>
      </c>
      <c r="AQ2534" s="63">
        <f t="shared" si="668"/>
        <v>11.431011199874796</v>
      </c>
      <c r="AR2534" s="63">
        <f t="shared" si="668"/>
        <v>11.442647265439536</v>
      </c>
      <c r="AS2534" s="63">
        <f t="shared" si="668"/>
        <v>11.486445582434989</v>
      </c>
      <c r="AT2534" s="63">
        <f t="shared" si="668"/>
        <v>11.626608381821566</v>
      </c>
      <c r="AU2534" s="63">
        <f t="shared" si="648"/>
        <v>11.961094544128683</v>
      </c>
      <c r="AV2534" s="217">
        <f t="shared" si="649"/>
        <v>-1.1469132254240177E-2</v>
      </c>
      <c r="AW2534" s="218">
        <f t="shared" si="650"/>
        <v>-9999</v>
      </c>
      <c r="AX2534" s="219">
        <f t="shared" si="651"/>
        <v>0</v>
      </c>
      <c r="AY2534" s="218">
        <f t="shared" si="652"/>
        <v>-9999</v>
      </c>
      <c r="AZ2534" s="63"/>
      <c r="BA2534" s="15">
        <f t="shared" si="653"/>
        <v>-2.7356411602726298E-3</v>
      </c>
      <c r="BB2534" s="15">
        <f t="shared" si="654"/>
        <v>0.4029668420013125</v>
      </c>
      <c r="BC2534" s="15">
        <f t="shared" si="655"/>
        <v>-0.61751157847624083</v>
      </c>
      <c r="BD2534" s="15">
        <f t="shared" si="656"/>
        <v>-0.10652366954492806</v>
      </c>
      <c r="BE2534" s="15">
        <f t="shared" si="657"/>
        <v>-2.965028905258007</v>
      </c>
      <c r="BF2534" s="15">
        <f t="shared" si="658"/>
        <v>-11.297910949131783</v>
      </c>
      <c r="BG2534" s="63">
        <f t="shared" si="669"/>
        <v>9.7786993762034928</v>
      </c>
      <c r="BH2534" s="63">
        <f t="shared" si="669"/>
        <v>9.7894726175737006</v>
      </c>
      <c r="BI2534" s="63">
        <f t="shared" si="669"/>
        <v>9.7705253791329838</v>
      </c>
      <c r="BJ2534" s="63">
        <f t="shared" si="669"/>
        <v>9.8039400735741484</v>
      </c>
      <c r="BK2534" s="63">
        <f t="shared" si="669"/>
        <v>9.7452814473518927</v>
      </c>
      <c r="BL2534" s="63">
        <f t="shared" si="669"/>
        <v>9.8491703599934741</v>
      </c>
      <c r="BM2534" s="63">
        <f t="shared" si="669"/>
        <v>9.6676216473938421</v>
      </c>
      <c r="BN2534" s="63">
        <f t="shared" si="659"/>
        <v>9.9950024885659339</v>
      </c>
      <c r="BO2534" s="63"/>
      <c r="BP2534" s="63"/>
    </row>
    <row r="2535" spans="27:68" x14ac:dyDescent="0.2">
      <c r="AA2535" s="217">
        <f t="shared" si="638"/>
        <v>-8.7334910939675485E-3</v>
      </c>
      <c r="AB2535" s="218">
        <f t="shared" si="639"/>
        <v>8.7334910939675485E-3</v>
      </c>
      <c r="AC2535" s="218">
        <f t="shared" si="640"/>
        <v>0</v>
      </c>
      <c r="AD2535" s="219">
        <f t="shared" si="641"/>
        <v>0</v>
      </c>
      <c r="AH2535" s="15">
        <f t="shared" si="642"/>
        <v>-2.9058447674383151E-2</v>
      </c>
      <c r="AI2535" s="15">
        <f t="shared" si="643"/>
        <v>0.86784475089518831</v>
      </c>
      <c r="AJ2535" s="15">
        <f t="shared" si="644"/>
        <v>-0.34557801426238927</v>
      </c>
      <c r="AK2535" s="15">
        <f t="shared" si="645"/>
        <v>-0.57281307343954613</v>
      </c>
      <c r="AL2535" s="15">
        <f t="shared" si="646"/>
        <v>-1.797541498954438</v>
      </c>
      <c r="AM2535" s="15">
        <f t="shared" si="647"/>
        <v>-1.2569818375265711</v>
      </c>
      <c r="AN2535" s="63">
        <f t="shared" si="668"/>
        <v>11.427189962028823</v>
      </c>
      <c r="AO2535" s="63">
        <f t="shared" si="668"/>
        <v>11.427367754312771</v>
      </c>
      <c r="AP2535" s="63">
        <f t="shared" si="668"/>
        <v>11.428089863368749</v>
      </c>
      <c r="AQ2535" s="63">
        <f t="shared" si="668"/>
        <v>11.431011199874796</v>
      </c>
      <c r="AR2535" s="63">
        <f t="shared" si="668"/>
        <v>11.442647265439536</v>
      </c>
      <c r="AS2535" s="63">
        <f t="shared" si="668"/>
        <v>11.486445582434989</v>
      </c>
      <c r="AT2535" s="63">
        <f t="shared" si="668"/>
        <v>11.626608381821566</v>
      </c>
      <c r="AU2535" s="63">
        <f t="shared" si="648"/>
        <v>11.961094544128683</v>
      </c>
      <c r="AV2535" s="217">
        <f t="shared" si="649"/>
        <v>-1.1469132254240177E-2</v>
      </c>
      <c r="AW2535" s="218">
        <f t="shared" si="650"/>
        <v>-9999</v>
      </c>
      <c r="AX2535" s="219">
        <f t="shared" si="651"/>
        <v>0</v>
      </c>
      <c r="AY2535" s="218">
        <f t="shared" si="652"/>
        <v>-9999</v>
      </c>
      <c r="AZ2535" s="63"/>
      <c r="BA2535" s="15">
        <f t="shared" si="653"/>
        <v>-2.7356411602726298E-3</v>
      </c>
      <c r="BB2535" s="15">
        <f t="shared" si="654"/>
        <v>0.4029668420013125</v>
      </c>
      <c r="BC2535" s="15">
        <f t="shared" si="655"/>
        <v>-0.61751157847624083</v>
      </c>
      <c r="BD2535" s="15">
        <f t="shared" si="656"/>
        <v>-0.10652366954492806</v>
      </c>
      <c r="BE2535" s="15">
        <f t="shared" si="657"/>
        <v>-2.965028905258007</v>
      </c>
      <c r="BF2535" s="15">
        <f t="shared" si="658"/>
        <v>-11.297910949131783</v>
      </c>
      <c r="BG2535" s="63">
        <f t="shared" si="669"/>
        <v>9.7786993762034928</v>
      </c>
      <c r="BH2535" s="63">
        <f t="shared" si="669"/>
        <v>9.7894726175737006</v>
      </c>
      <c r="BI2535" s="63">
        <f t="shared" si="669"/>
        <v>9.7705253791329838</v>
      </c>
      <c r="BJ2535" s="63">
        <f t="shared" si="669"/>
        <v>9.8039400735741484</v>
      </c>
      <c r="BK2535" s="63">
        <f t="shared" si="669"/>
        <v>9.7452814473518927</v>
      </c>
      <c r="BL2535" s="63">
        <f t="shared" si="669"/>
        <v>9.8491703599934741</v>
      </c>
      <c r="BM2535" s="63">
        <f t="shared" si="669"/>
        <v>9.6676216473938421</v>
      </c>
      <c r="BN2535" s="63">
        <f t="shared" si="659"/>
        <v>9.9950024885659339</v>
      </c>
      <c r="BO2535" s="63"/>
      <c r="BP2535" s="63"/>
    </row>
    <row r="2536" spans="27:68" x14ac:dyDescent="0.2">
      <c r="AA2536" s="217">
        <f t="shared" si="638"/>
        <v>-8.7334910939675485E-3</v>
      </c>
      <c r="AB2536" s="218">
        <f t="shared" si="639"/>
        <v>8.7334910939675485E-3</v>
      </c>
      <c r="AC2536" s="218">
        <f t="shared" si="640"/>
        <v>0</v>
      </c>
      <c r="AD2536" s="219">
        <f t="shared" si="641"/>
        <v>0</v>
      </c>
      <c r="AH2536" s="15">
        <f t="shared" si="642"/>
        <v>-2.9058447674383151E-2</v>
      </c>
      <c r="AI2536" s="15">
        <f t="shared" si="643"/>
        <v>0.86784475089518831</v>
      </c>
      <c r="AJ2536" s="15">
        <f t="shared" si="644"/>
        <v>-0.34557801426238927</v>
      </c>
      <c r="AK2536" s="15">
        <f t="shared" si="645"/>
        <v>-0.57281307343954613</v>
      </c>
      <c r="AL2536" s="15">
        <f t="shared" si="646"/>
        <v>-1.797541498954438</v>
      </c>
      <c r="AM2536" s="15">
        <f t="shared" si="647"/>
        <v>-1.2569818375265711</v>
      </c>
      <c r="AN2536" s="63">
        <f t="shared" si="668"/>
        <v>11.427189962028823</v>
      </c>
      <c r="AO2536" s="63">
        <f t="shared" si="668"/>
        <v>11.427367754312771</v>
      </c>
      <c r="AP2536" s="63">
        <f t="shared" si="668"/>
        <v>11.428089863368749</v>
      </c>
      <c r="AQ2536" s="63">
        <f t="shared" si="668"/>
        <v>11.431011199874796</v>
      </c>
      <c r="AR2536" s="63">
        <f t="shared" si="668"/>
        <v>11.442647265439536</v>
      </c>
      <c r="AS2536" s="63">
        <f t="shared" si="668"/>
        <v>11.486445582434989</v>
      </c>
      <c r="AT2536" s="63">
        <f t="shared" si="668"/>
        <v>11.626608381821566</v>
      </c>
      <c r="AU2536" s="63">
        <f t="shared" si="648"/>
        <v>11.961094544128683</v>
      </c>
      <c r="AV2536" s="217">
        <f t="shared" si="649"/>
        <v>-1.1469132254240177E-2</v>
      </c>
      <c r="AW2536" s="218">
        <f t="shared" si="650"/>
        <v>-9999</v>
      </c>
      <c r="AX2536" s="219">
        <f t="shared" si="651"/>
        <v>0</v>
      </c>
      <c r="AY2536" s="218">
        <f t="shared" si="652"/>
        <v>-9999</v>
      </c>
      <c r="AZ2536" s="63"/>
      <c r="BA2536" s="15">
        <f t="shared" si="653"/>
        <v>-2.7356411602726298E-3</v>
      </c>
      <c r="BB2536" s="15">
        <f t="shared" si="654"/>
        <v>0.4029668420013125</v>
      </c>
      <c r="BC2536" s="15">
        <f t="shared" si="655"/>
        <v>-0.61751157847624083</v>
      </c>
      <c r="BD2536" s="15">
        <f t="shared" si="656"/>
        <v>-0.10652366954492806</v>
      </c>
      <c r="BE2536" s="15">
        <f t="shared" si="657"/>
        <v>-2.965028905258007</v>
      </c>
      <c r="BF2536" s="15">
        <f t="shared" si="658"/>
        <v>-11.297910949131783</v>
      </c>
      <c r="BG2536" s="63">
        <f t="shared" si="669"/>
        <v>9.7786993762034928</v>
      </c>
      <c r="BH2536" s="63">
        <f t="shared" si="669"/>
        <v>9.7894726175737006</v>
      </c>
      <c r="BI2536" s="63">
        <f t="shared" si="669"/>
        <v>9.7705253791329838</v>
      </c>
      <c r="BJ2536" s="63">
        <f t="shared" si="669"/>
        <v>9.8039400735741484</v>
      </c>
      <c r="BK2536" s="63">
        <f t="shared" si="669"/>
        <v>9.7452814473518927</v>
      </c>
      <c r="BL2536" s="63">
        <f t="shared" si="669"/>
        <v>9.8491703599934741</v>
      </c>
      <c r="BM2536" s="63">
        <f t="shared" si="669"/>
        <v>9.6676216473938421</v>
      </c>
      <c r="BN2536" s="63">
        <f t="shared" si="659"/>
        <v>9.9950024885659339</v>
      </c>
      <c r="BO2536" s="63"/>
      <c r="BP2536" s="63"/>
    </row>
    <row r="2537" spans="27:68" x14ac:dyDescent="0.2">
      <c r="AA2537" s="217">
        <f t="shared" si="638"/>
        <v>-8.7334910939675485E-3</v>
      </c>
      <c r="AB2537" s="218">
        <f t="shared" si="639"/>
        <v>8.7334910939675485E-3</v>
      </c>
      <c r="AC2537" s="218">
        <f t="shared" si="640"/>
        <v>0</v>
      </c>
      <c r="AD2537" s="219">
        <f t="shared" si="641"/>
        <v>0</v>
      </c>
      <c r="AH2537" s="15">
        <f t="shared" si="642"/>
        <v>-2.9058447674383151E-2</v>
      </c>
      <c r="AI2537" s="15">
        <f t="shared" si="643"/>
        <v>0.86784475089518831</v>
      </c>
      <c r="AJ2537" s="15">
        <f t="shared" si="644"/>
        <v>-0.34557801426238927</v>
      </c>
      <c r="AK2537" s="15">
        <f t="shared" si="645"/>
        <v>-0.57281307343954613</v>
      </c>
      <c r="AL2537" s="15">
        <f t="shared" si="646"/>
        <v>-1.797541498954438</v>
      </c>
      <c r="AM2537" s="15">
        <f t="shared" si="647"/>
        <v>-1.2569818375265711</v>
      </c>
      <c r="AN2537" s="63">
        <f t="shared" si="668"/>
        <v>11.427189962028823</v>
      </c>
      <c r="AO2537" s="63">
        <f t="shared" si="668"/>
        <v>11.427367754312771</v>
      </c>
      <c r="AP2537" s="63">
        <f t="shared" si="668"/>
        <v>11.428089863368749</v>
      </c>
      <c r="AQ2537" s="63">
        <f t="shared" si="668"/>
        <v>11.431011199874796</v>
      </c>
      <c r="AR2537" s="63">
        <f t="shared" si="668"/>
        <v>11.442647265439536</v>
      </c>
      <c r="AS2537" s="63">
        <f t="shared" si="668"/>
        <v>11.486445582434989</v>
      </c>
      <c r="AT2537" s="63">
        <f t="shared" si="668"/>
        <v>11.626608381821566</v>
      </c>
      <c r="AU2537" s="63">
        <f t="shared" si="648"/>
        <v>11.961094544128683</v>
      </c>
      <c r="AV2537" s="217">
        <f t="shared" si="649"/>
        <v>-1.1469132254240177E-2</v>
      </c>
      <c r="AW2537" s="218">
        <f t="shared" si="650"/>
        <v>-9999</v>
      </c>
      <c r="AX2537" s="219">
        <f t="shared" si="651"/>
        <v>0</v>
      </c>
      <c r="AY2537" s="218">
        <f t="shared" si="652"/>
        <v>-9999</v>
      </c>
      <c r="AZ2537" s="63"/>
      <c r="BA2537" s="15">
        <f t="shared" si="653"/>
        <v>-2.7356411602726298E-3</v>
      </c>
      <c r="BB2537" s="15">
        <f t="shared" si="654"/>
        <v>0.4029668420013125</v>
      </c>
      <c r="BC2537" s="15">
        <f t="shared" si="655"/>
        <v>-0.61751157847624083</v>
      </c>
      <c r="BD2537" s="15">
        <f t="shared" si="656"/>
        <v>-0.10652366954492806</v>
      </c>
      <c r="BE2537" s="15">
        <f t="shared" si="657"/>
        <v>-2.965028905258007</v>
      </c>
      <c r="BF2537" s="15">
        <f t="shared" si="658"/>
        <v>-11.297910949131783</v>
      </c>
      <c r="BG2537" s="63">
        <f t="shared" si="669"/>
        <v>9.7786993762034928</v>
      </c>
      <c r="BH2537" s="63">
        <f t="shared" si="669"/>
        <v>9.7894726175737006</v>
      </c>
      <c r="BI2537" s="63">
        <f t="shared" si="669"/>
        <v>9.7705253791329838</v>
      </c>
      <c r="BJ2537" s="63">
        <f t="shared" si="669"/>
        <v>9.8039400735741484</v>
      </c>
      <c r="BK2537" s="63">
        <f t="shared" si="669"/>
        <v>9.7452814473518927</v>
      </c>
      <c r="BL2537" s="63">
        <f t="shared" si="669"/>
        <v>9.8491703599934741</v>
      </c>
      <c r="BM2537" s="63">
        <f t="shared" si="669"/>
        <v>9.6676216473938421</v>
      </c>
      <c r="BN2537" s="63">
        <f t="shared" si="659"/>
        <v>9.9950024885659339</v>
      </c>
      <c r="BO2537" s="63"/>
      <c r="BP2537" s="63"/>
    </row>
    <row r="2538" spans="27:68" x14ac:dyDescent="0.2">
      <c r="AA2538" s="217">
        <f t="shared" si="638"/>
        <v>-8.7334910939675485E-3</v>
      </c>
      <c r="AB2538" s="218">
        <f t="shared" si="639"/>
        <v>8.7334910939675485E-3</v>
      </c>
      <c r="AC2538" s="218">
        <f t="shared" si="640"/>
        <v>0</v>
      </c>
      <c r="AD2538" s="219">
        <f t="shared" si="641"/>
        <v>0</v>
      </c>
      <c r="AH2538" s="15">
        <f t="shared" si="642"/>
        <v>-2.9058447674383151E-2</v>
      </c>
      <c r="AI2538" s="15">
        <f t="shared" si="643"/>
        <v>0.86784475089518831</v>
      </c>
      <c r="AJ2538" s="15">
        <f t="shared" si="644"/>
        <v>-0.34557801426238927</v>
      </c>
      <c r="AK2538" s="15">
        <f t="shared" si="645"/>
        <v>-0.57281307343954613</v>
      </c>
      <c r="AL2538" s="15">
        <f t="shared" si="646"/>
        <v>-1.797541498954438</v>
      </c>
      <c r="AM2538" s="15">
        <f t="shared" si="647"/>
        <v>-1.2569818375265711</v>
      </c>
      <c r="AN2538" s="63">
        <f t="shared" si="668"/>
        <v>11.427189962028823</v>
      </c>
      <c r="AO2538" s="63">
        <f t="shared" si="668"/>
        <v>11.427367754312771</v>
      </c>
      <c r="AP2538" s="63">
        <f t="shared" si="668"/>
        <v>11.428089863368749</v>
      </c>
      <c r="AQ2538" s="63">
        <f t="shared" si="668"/>
        <v>11.431011199874796</v>
      </c>
      <c r="AR2538" s="63">
        <f t="shared" si="668"/>
        <v>11.442647265439536</v>
      </c>
      <c r="AS2538" s="63">
        <f t="shared" si="668"/>
        <v>11.486445582434989</v>
      </c>
      <c r="AT2538" s="63">
        <f t="shared" si="668"/>
        <v>11.626608381821566</v>
      </c>
      <c r="AU2538" s="63">
        <f t="shared" si="648"/>
        <v>11.961094544128683</v>
      </c>
      <c r="AV2538" s="217">
        <f t="shared" si="649"/>
        <v>-1.1469132254240177E-2</v>
      </c>
      <c r="AW2538" s="218">
        <f t="shared" si="650"/>
        <v>-9999</v>
      </c>
      <c r="AX2538" s="219">
        <f t="shared" si="651"/>
        <v>0</v>
      </c>
      <c r="AY2538" s="218">
        <f t="shared" si="652"/>
        <v>-9999</v>
      </c>
      <c r="AZ2538" s="63"/>
      <c r="BA2538" s="15">
        <f t="shared" si="653"/>
        <v>-2.7356411602726298E-3</v>
      </c>
      <c r="BB2538" s="15">
        <f t="shared" si="654"/>
        <v>0.4029668420013125</v>
      </c>
      <c r="BC2538" s="15">
        <f t="shared" si="655"/>
        <v>-0.61751157847624083</v>
      </c>
      <c r="BD2538" s="15">
        <f t="shared" si="656"/>
        <v>-0.10652366954492806</v>
      </c>
      <c r="BE2538" s="15">
        <f t="shared" si="657"/>
        <v>-2.965028905258007</v>
      </c>
      <c r="BF2538" s="15">
        <f t="shared" si="658"/>
        <v>-11.297910949131783</v>
      </c>
      <c r="BG2538" s="63">
        <f t="shared" si="669"/>
        <v>9.7786993762034928</v>
      </c>
      <c r="BH2538" s="63">
        <f t="shared" si="669"/>
        <v>9.7894726175737006</v>
      </c>
      <c r="BI2538" s="63">
        <f t="shared" si="669"/>
        <v>9.7705253791329838</v>
      </c>
      <c r="BJ2538" s="63">
        <f t="shared" si="669"/>
        <v>9.8039400735741484</v>
      </c>
      <c r="BK2538" s="63">
        <f t="shared" si="669"/>
        <v>9.7452814473518927</v>
      </c>
      <c r="BL2538" s="63">
        <f t="shared" si="669"/>
        <v>9.8491703599934741</v>
      </c>
      <c r="BM2538" s="63">
        <f t="shared" si="669"/>
        <v>9.6676216473938421</v>
      </c>
      <c r="BN2538" s="63">
        <f t="shared" si="659"/>
        <v>9.9950024885659339</v>
      </c>
      <c r="BO2538" s="63"/>
      <c r="BP2538" s="63"/>
    </row>
    <row r="2539" spans="27:68" x14ac:dyDescent="0.2">
      <c r="AA2539" s="217">
        <f t="shared" si="638"/>
        <v>-8.7334910939675485E-3</v>
      </c>
      <c r="AB2539" s="218">
        <f t="shared" si="639"/>
        <v>8.7334910939675485E-3</v>
      </c>
      <c r="AC2539" s="218">
        <f t="shared" si="640"/>
        <v>0</v>
      </c>
      <c r="AD2539" s="219">
        <f t="shared" si="641"/>
        <v>0</v>
      </c>
      <c r="AH2539" s="15">
        <f t="shared" si="642"/>
        <v>-2.9058447674383151E-2</v>
      </c>
      <c r="AI2539" s="15">
        <f t="shared" si="643"/>
        <v>0.86784475089518831</v>
      </c>
      <c r="AJ2539" s="15">
        <f t="shared" si="644"/>
        <v>-0.34557801426238927</v>
      </c>
      <c r="AK2539" s="15">
        <f t="shared" si="645"/>
        <v>-0.57281307343954613</v>
      </c>
      <c r="AL2539" s="15">
        <f t="shared" si="646"/>
        <v>-1.797541498954438</v>
      </c>
      <c r="AM2539" s="15">
        <f t="shared" si="647"/>
        <v>-1.2569818375265711</v>
      </c>
      <c r="AN2539" s="63">
        <f t="shared" si="668"/>
        <v>11.427189962028823</v>
      </c>
      <c r="AO2539" s="63">
        <f t="shared" si="668"/>
        <v>11.427367754312771</v>
      </c>
      <c r="AP2539" s="63">
        <f t="shared" si="668"/>
        <v>11.428089863368749</v>
      </c>
      <c r="AQ2539" s="63">
        <f t="shared" si="668"/>
        <v>11.431011199874796</v>
      </c>
      <c r="AR2539" s="63">
        <f t="shared" si="668"/>
        <v>11.442647265439536</v>
      </c>
      <c r="AS2539" s="63">
        <f t="shared" si="668"/>
        <v>11.486445582434989</v>
      </c>
      <c r="AT2539" s="63">
        <f t="shared" si="668"/>
        <v>11.626608381821566</v>
      </c>
      <c r="AU2539" s="63">
        <f t="shared" si="648"/>
        <v>11.961094544128683</v>
      </c>
      <c r="AV2539" s="217">
        <f t="shared" si="649"/>
        <v>-1.1469132254240177E-2</v>
      </c>
      <c r="AW2539" s="218">
        <f t="shared" si="650"/>
        <v>-9999</v>
      </c>
      <c r="AX2539" s="219">
        <f t="shared" si="651"/>
        <v>0</v>
      </c>
      <c r="AY2539" s="218">
        <f t="shared" si="652"/>
        <v>-9999</v>
      </c>
      <c r="AZ2539" s="63"/>
      <c r="BA2539" s="15">
        <f t="shared" si="653"/>
        <v>-2.7356411602726298E-3</v>
      </c>
      <c r="BB2539" s="15">
        <f t="shared" si="654"/>
        <v>0.4029668420013125</v>
      </c>
      <c r="BC2539" s="15">
        <f t="shared" si="655"/>
        <v>-0.61751157847624083</v>
      </c>
      <c r="BD2539" s="15">
        <f t="shared" si="656"/>
        <v>-0.10652366954492806</v>
      </c>
      <c r="BE2539" s="15">
        <f t="shared" si="657"/>
        <v>-2.965028905258007</v>
      </c>
      <c r="BF2539" s="15">
        <f t="shared" si="658"/>
        <v>-11.297910949131783</v>
      </c>
      <c r="BG2539" s="63">
        <f t="shared" si="669"/>
        <v>9.7786993762034928</v>
      </c>
      <c r="BH2539" s="63">
        <f t="shared" si="669"/>
        <v>9.7894726175737006</v>
      </c>
      <c r="BI2539" s="63">
        <f t="shared" si="669"/>
        <v>9.7705253791329838</v>
      </c>
      <c r="BJ2539" s="63">
        <f t="shared" si="669"/>
        <v>9.8039400735741484</v>
      </c>
      <c r="BK2539" s="63">
        <f t="shared" si="669"/>
        <v>9.7452814473518927</v>
      </c>
      <c r="BL2539" s="63">
        <f t="shared" si="669"/>
        <v>9.8491703599934741</v>
      </c>
      <c r="BM2539" s="63">
        <f t="shared" si="669"/>
        <v>9.6676216473938421</v>
      </c>
      <c r="BN2539" s="63">
        <f t="shared" si="659"/>
        <v>9.9950024885659339</v>
      </c>
      <c r="BO2539" s="63"/>
      <c r="BP2539" s="63"/>
    </row>
    <row r="2540" spans="27:68" x14ac:dyDescent="0.2">
      <c r="AA2540" s="217">
        <f t="shared" si="638"/>
        <v>-8.7334910939675485E-3</v>
      </c>
      <c r="AB2540" s="218">
        <f t="shared" si="639"/>
        <v>8.7334910939675485E-3</v>
      </c>
      <c r="AC2540" s="218">
        <f t="shared" si="640"/>
        <v>0</v>
      </c>
      <c r="AD2540" s="219">
        <f t="shared" si="641"/>
        <v>0</v>
      </c>
      <c r="AH2540" s="15">
        <f t="shared" si="642"/>
        <v>-2.9058447674383151E-2</v>
      </c>
      <c r="AI2540" s="15">
        <f t="shared" si="643"/>
        <v>0.86784475089518831</v>
      </c>
      <c r="AJ2540" s="15">
        <f t="shared" si="644"/>
        <v>-0.34557801426238927</v>
      </c>
      <c r="AK2540" s="15">
        <f t="shared" si="645"/>
        <v>-0.57281307343954613</v>
      </c>
      <c r="AL2540" s="15">
        <f t="shared" si="646"/>
        <v>-1.797541498954438</v>
      </c>
      <c r="AM2540" s="15">
        <f t="shared" si="647"/>
        <v>-1.2569818375265711</v>
      </c>
      <c r="AN2540" s="63">
        <f t="shared" si="668"/>
        <v>11.427189962028823</v>
      </c>
      <c r="AO2540" s="63">
        <f t="shared" si="668"/>
        <v>11.427367754312771</v>
      </c>
      <c r="AP2540" s="63">
        <f t="shared" si="668"/>
        <v>11.428089863368749</v>
      </c>
      <c r="AQ2540" s="63">
        <f t="shared" si="668"/>
        <v>11.431011199874796</v>
      </c>
      <c r="AR2540" s="63">
        <f t="shared" si="668"/>
        <v>11.442647265439536</v>
      </c>
      <c r="AS2540" s="63">
        <f t="shared" si="668"/>
        <v>11.486445582434989</v>
      </c>
      <c r="AT2540" s="63">
        <f t="shared" si="668"/>
        <v>11.626608381821566</v>
      </c>
      <c r="AU2540" s="63">
        <f t="shared" si="648"/>
        <v>11.961094544128683</v>
      </c>
      <c r="AV2540" s="217">
        <f t="shared" si="649"/>
        <v>-1.1469132254240177E-2</v>
      </c>
      <c r="AW2540" s="218">
        <f t="shared" si="650"/>
        <v>-9999</v>
      </c>
      <c r="AX2540" s="219">
        <f t="shared" si="651"/>
        <v>0</v>
      </c>
      <c r="AY2540" s="218">
        <f t="shared" si="652"/>
        <v>-9999</v>
      </c>
      <c r="AZ2540" s="63"/>
      <c r="BA2540" s="15">
        <f t="shared" si="653"/>
        <v>-2.7356411602726298E-3</v>
      </c>
      <c r="BB2540" s="15">
        <f t="shared" si="654"/>
        <v>0.4029668420013125</v>
      </c>
      <c r="BC2540" s="15">
        <f t="shared" si="655"/>
        <v>-0.61751157847624083</v>
      </c>
      <c r="BD2540" s="15">
        <f t="shared" si="656"/>
        <v>-0.10652366954492806</v>
      </c>
      <c r="BE2540" s="15">
        <f t="shared" si="657"/>
        <v>-2.965028905258007</v>
      </c>
      <c r="BF2540" s="15">
        <f t="shared" si="658"/>
        <v>-11.297910949131783</v>
      </c>
      <c r="BG2540" s="63">
        <f t="shared" si="669"/>
        <v>9.7786993762034928</v>
      </c>
      <c r="BH2540" s="63">
        <f t="shared" si="669"/>
        <v>9.7894726175737006</v>
      </c>
      <c r="BI2540" s="63">
        <f t="shared" si="669"/>
        <v>9.7705253791329838</v>
      </c>
      <c r="BJ2540" s="63">
        <f t="shared" si="669"/>
        <v>9.8039400735741484</v>
      </c>
      <c r="BK2540" s="63">
        <f t="shared" si="669"/>
        <v>9.7452814473518927</v>
      </c>
      <c r="BL2540" s="63">
        <f t="shared" si="669"/>
        <v>9.8491703599934741</v>
      </c>
      <c r="BM2540" s="63">
        <f t="shared" si="669"/>
        <v>9.6676216473938421</v>
      </c>
      <c r="BN2540" s="63">
        <f t="shared" si="659"/>
        <v>9.9950024885659339</v>
      </c>
      <c r="BO2540" s="63"/>
      <c r="BP2540" s="63"/>
    </row>
    <row r="2541" spans="27:68" x14ac:dyDescent="0.2">
      <c r="AA2541" s="217">
        <f t="shared" si="638"/>
        <v>-8.7334910939675485E-3</v>
      </c>
      <c r="AB2541" s="218">
        <f t="shared" si="639"/>
        <v>8.7334910939675485E-3</v>
      </c>
      <c r="AC2541" s="218">
        <f t="shared" si="640"/>
        <v>0</v>
      </c>
      <c r="AD2541" s="219">
        <f t="shared" si="641"/>
        <v>0</v>
      </c>
      <c r="AH2541" s="15">
        <f t="shared" si="642"/>
        <v>-2.9058447674383151E-2</v>
      </c>
      <c r="AI2541" s="15">
        <f t="shared" si="643"/>
        <v>0.86784475089518831</v>
      </c>
      <c r="AJ2541" s="15">
        <f t="shared" si="644"/>
        <v>-0.34557801426238927</v>
      </c>
      <c r="AK2541" s="15">
        <f t="shared" si="645"/>
        <v>-0.57281307343954613</v>
      </c>
      <c r="AL2541" s="15">
        <f t="shared" si="646"/>
        <v>-1.797541498954438</v>
      </c>
      <c r="AM2541" s="15">
        <f t="shared" si="647"/>
        <v>-1.2569818375265711</v>
      </c>
      <c r="AN2541" s="63">
        <f t="shared" ref="AN2541:AT2550" si="670">$AU2541+$AB$7*SIN(AO2541)</f>
        <v>11.427189962028823</v>
      </c>
      <c r="AO2541" s="63">
        <f t="shared" si="670"/>
        <v>11.427367754312771</v>
      </c>
      <c r="AP2541" s="63">
        <f t="shared" si="670"/>
        <v>11.428089863368749</v>
      </c>
      <c r="AQ2541" s="63">
        <f t="shared" si="670"/>
        <v>11.431011199874796</v>
      </c>
      <c r="AR2541" s="63">
        <f t="shared" si="670"/>
        <v>11.442647265439536</v>
      </c>
      <c r="AS2541" s="63">
        <f t="shared" si="670"/>
        <v>11.486445582434989</v>
      </c>
      <c r="AT2541" s="63">
        <f t="shared" si="670"/>
        <v>11.626608381821566</v>
      </c>
      <c r="AU2541" s="63">
        <f t="shared" si="648"/>
        <v>11.961094544128683</v>
      </c>
      <c r="AV2541" s="217">
        <f t="shared" si="649"/>
        <v>-1.1469132254240177E-2</v>
      </c>
      <c r="AW2541" s="218">
        <f t="shared" si="650"/>
        <v>-9999</v>
      </c>
      <c r="AX2541" s="219">
        <f t="shared" si="651"/>
        <v>0</v>
      </c>
      <c r="AY2541" s="218">
        <f t="shared" si="652"/>
        <v>-9999</v>
      </c>
      <c r="AZ2541" s="63"/>
      <c r="BA2541" s="15">
        <f t="shared" si="653"/>
        <v>-2.7356411602726298E-3</v>
      </c>
      <c r="BB2541" s="15">
        <f t="shared" si="654"/>
        <v>0.4029668420013125</v>
      </c>
      <c r="BC2541" s="15">
        <f t="shared" si="655"/>
        <v>-0.61751157847624083</v>
      </c>
      <c r="BD2541" s="15">
        <f t="shared" si="656"/>
        <v>-0.10652366954492806</v>
      </c>
      <c r="BE2541" s="15">
        <f t="shared" si="657"/>
        <v>-2.965028905258007</v>
      </c>
      <c r="BF2541" s="15">
        <f t="shared" si="658"/>
        <v>-11.297910949131783</v>
      </c>
      <c r="BG2541" s="63">
        <f t="shared" ref="BG2541:BM2550" si="671">$BN2541+$BB$7*SIN(BH2541)</f>
        <v>9.7786993762034928</v>
      </c>
      <c r="BH2541" s="63">
        <f t="shared" si="671"/>
        <v>9.7894726175737006</v>
      </c>
      <c r="BI2541" s="63">
        <f t="shared" si="671"/>
        <v>9.7705253791329838</v>
      </c>
      <c r="BJ2541" s="63">
        <f t="shared" si="671"/>
        <v>9.8039400735741484</v>
      </c>
      <c r="BK2541" s="63">
        <f t="shared" si="671"/>
        <v>9.7452814473518927</v>
      </c>
      <c r="BL2541" s="63">
        <f t="shared" si="671"/>
        <v>9.8491703599934741</v>
      </c>
      <c r="BM2541" s="63">
        <f t="shared" si="671"/>
        <v>9.6676216473938421</v>
      </c>
      <c r="BN2541" s="63">
        <f t="shared" si="659"/>
        <v>9.9950024885659339</v>
      </c>
      <c r="BO2541" s="63"/>
      <c r="BP2541" s="63"/>
    </row>
    <row r="2542" spans="27:68" x14ac:dyDescent="0.2">
      <c r="AA2542" s="217">
        <f t="shared" si="638"/>
        <v>-8.7334910939675485E-3</v>
      </c>
      <c r="AB2542" s="218">
        <f t="shared" si="639"/>
        <v>8.7334910939675485E-3</v>
      </c>
      <c r="AC2542" s="218">
        <f t="shared" si="640"/>
        <v>0</v>
      </c>
      <c r="AD2542" s="219">
        <f t="shared" si="641"/>
        <v>0</v>
      </c>
      <c r="AH2542" s="15">
        <f t="shared" si="642"/>
        <v>-2.9058447674383151E-2</v>
      </c>
      <c r="AI2542" s="15">
        <f t="shared" si="643"/>
        <v>0.86784475089518831</v>
      </c>
      <c r="AJ2542" s="15">
        <f t="shared" si="644"/>
        <v>-0.34557801426238927</v>
      </c>
      <c r="AK2542" s="15">
        <f t="shared" si="645"/>
        <v>-0.57281307343954613</v>
      </c>
      <c r="AL2542" s="15">
        <f t="shared" si="646"/>
        <v>-1.797541498954438</v>
      </c>
      <c r="AM2542" s="15">
        <f t="shared" si="647"/>
        <v>-1.2569818375265711</v>
      </c>
      <c r="AN2542" s="63">
        <f t="shared" si="670"/>
        <v>11.427189962028823</v>
      </c>
      <c r="AO2542" s="63">
        <f t="shared" si="670"/>
        <v>11.427367754312771</v>
      </c>
      <c r="AP2542" s="63">
        <f t="shared" si="670"/>
        <v>11.428089863368749</v>
      </c>
      <c r="AQ2542" s="63">
        <f t="shared" si="670"/>
        <v>11.431011199874796</v>
      </c>
      <c r="AR2542" s="63">
        <f t="shared" si="670"/>
        <v>11.442647265439536</v>
      </c>
      <c r="AS2542" s="63">
        <f t="shared" si="670"/>
        <v>11.486445582434989</v>
      </c>
      <c r="AT2542" s="63">
        <f t="shared" si="670"/>
        <v>11.626608381821566</v>
      </c>
      <c r="AU2542" s="63">
        <f t="shared" si="648"/>
        <v>11.961094544128683</v>
      </c>
      <c r="AV2542" s="217">
        <f t="shared" si="649"/>
        <v>-1.1469132254240177E-2</v>
      </c>
      <c r="AW2542" s="218">
        <f t="shared" si="650"/>
        <v>-9999</v>
      </c>
      <c r="AX2542" s="219">
        <f t="shared" si="651"/>
        <v>0</v>
      </c>
      <c r="AY2542" s="218">
        <f t="shared" si="652"/>
        <v>-9999</v>
      </c>
      <c r="AZ2542" s="63"/>
      <c r="BA2542" s="15">
        <f t="shared" si="653"/>
        <v>-2.7356411602726298E-3</v>
      </c>
      <c r="BB2542" s="15">
        <f t="shared" si="654"/>
        <v>0.4029668420013125</v>
      </c>
      <c r="BC2542" s="15">
        <f t="shared" si="655"/>
        <v>-0.61751157847624083</v>
      </c>
      <c r="BD2542" s="15">
        <f t="shared" si="656"/>
        <v>-0.10652366954492806</v>
      </c>
      <c r="BE2542" s="15">
        <f t="shared" si="657"/>
        <v>-2.965028905258007</v>
      </c>
      <c r="BF2542" s="15">
        <f t="shared" si="658"/>
        <v>-11.297910949131783</v>
      </c>
      <c r="BG2542" s="63">
        <f t="shared" si="671"/>
        <v>9.7786993762034928</v>
      </c>
      <c r="BH2542" s="63">
        <f t="shared" si="671"/>
        <v>9.7894726175737006</v>
      </c>
      <c r="BI2542" s="63">
        <f t="shared" si="671"/>
        <v>9.7705253791329838</v>
      </c>
      <c r="BJ2542" s="63">
        <f t="shared" si="671"/>
        <v>9.8039400735741484</v>
      </c>
      <c r="BK2542" s="63">
        <f t="shared" si="671"/>
        <v>9.7452814473518927</v>
      </c>
      <c r="BL2542" s="63">
        <f t="shared" si="671"/>
        <v>9.8491703599934741</v>
      </c>
      <c r="BM2542" s="63">
        <f t="shared" si="671"/>
        <v>9.6676216473938421</v>
      </c>
      <c r="BN2542" s="63">
        <f t="shared" si="659"/>
        <v>9.9950024885659339</v>
      </c>
      <c r="BO2542" s="63"/>
      <c r="BP2542" s="63"/>
    </row>
    <row r="2543" spans="27:68" x14ac:dyDescent="0.2">
      <c r="AA2543" s="217">
        <f t="shared" si="638"/>
        <v>-8.7334910939675485E-3</v>
      </c>
      <c r="AB2543" s="218">
        <f t="shared" si="639"/>
        <v>8.7334910939675485E-3</v>
      </c>
      <c r="AC2543" s="218">
        <f t="shared" si="640"/>
        <v>0</v>
      </c>
      <c r="AD2543" s="219">
        <f t="shared" si="641"/>
        <v>0</v>
      </c>
      <c r="AH2543" s="15">
        <f t="shared" si="642"/>
        <v>-2.9058447674383151E-2</v>
      </c>
      <c r="AI2543" s="15">
        <f t="shared" si="643"/>
        <v>0.86784475089518831</v>
      </c>
      <c r="AJ2543" s="15">
        <f t="shared" si="644"/>
        <v>-0.34557801426238927</v>
      </c>
      <c r="AK2543" s="15">
        <f t="shared" si="645"/>
        <v>-0.57281307343954613</v>
      </c>
      <c r="AL2543" s="15">
        <f t="shared" si="646"/>
        <v>-1.797541498954438</v>
      </c>
      <c r="AM2543" s="15">
        <f t="shared" si="647"/>
        <v>-1.2569818375265711</v>
      </c>
      <c r="AN2543" s="63">
        <f t="shared" si="670"/>
        <v>11.427189962028823</v>
      </c>
      <c r="AO2543" s="63">
        <f t="shared" si="670"/>
        <v>11.427367754312771</v>
      </c>
      <c r="AP2543" s="63">
        <f t="shared" si="670"/>
        <v>11.428089863368749</v>
      </c>
      <c r="AQ2543" s="63">
        <f t="shared" si="670"/>
        <v>11.431011199874796</v>
      </c>
      <c r="AR2543" s="63">
        <f t="shared" si="670"/>
        <v>11.442647265439536</v>
      </c>
      <c r="AS2543" s="63">
        <f t="shared" si="670"/>
        <v>11.486445582434989</v>
      </c>
      <c r="AT2543" s="63">
        <f t="shared" si="670"/>
        <v>11.626608381821566</v>
      </c>
      <c r="AU2543" s="63">
        <f t="shared" si="648"/>
        <v>11.961094544128683</v>
      </c>
      <c r="AV2543" s="217">
        <f t="shared" si="649"/>
        <v>-1.1469132254240177E-2</v>
      </c>
      <c r="AW2543" s="218">
        <f t="shared" si="650"/>
        <v>-9999</v>
      </c>
      <c r="AX2543" s="219">
        <f t="shared" si="651"/>
        <v>0</v>
      </c>
      <c r="AY2543" s="218">
        <f t="shared" si="652"/>
        <v>-9999</v>
      </c>
      <c r="AZ2543" s="63"/>
      <c r="BA2543" s="15">
        <f t="shared" si="653"/>
        <v>-2.7356411602726298E-3</v>
      </c>
      <c r="BB2543" s="15">
        <f t="shared" si="654"/>
        <v>0.4029668420013125</v>
      </c>
      <c r="BC2543" s="15">
        <f t="shared" si="655"/>
        <v>-0.61751157847624083</v>
      </c>
      <c r="BD2543" s="15">
        <f t="shared" si="656"/>
        <v>-0.10652366954492806</v>
      </c>
      <c r="BE2543" s="15">
        <f t="shared" si="657"/>
        <v>-2.965028905258007</v>
      </c>
      <c r="BF2543" s="15">
        <f t="shared" si="658"/>
        <v>-11.297910949131783</v>
      </c>
      <c r="BG2543" s="63">
        <f t="shared" si="671"/>
        <v>9.7786993762034928</v>
      </c>
      <c r="BH2543" s="63">
        <f t="shared" si="671"/>
        <v>9.7894726175737006</v>
      </c>
      <c r="BI2543" s="63">
        <f t="shared" si="671"/>
        <v>9.7705253791329838</v>
      </c>
      <c r="BJ2543" s="63">
        <f t="shared" si="671"/>
        <v>9.8039400735741484</v>
      </c>
      <c r="BK2543" s="63">
        <f t="shared" si="671"/>
        <v>9.7452814473518927</v>
      </c>
      <c r="BL2543" s="63">
        <f t="shared" si="671"/>
        <v>9.8491703599934741</v>
      </c>
      <c r="BM2543" s="63">
        <f t="shared" si="671"/>
        <v>9.6676216473938421</v>
      </c>
      <c r="BN2543" s="63">
        <f t="shared" si="659"/>
        <v>9.9950024885659339</v>
      </c>
      <c r="BO2543" s="63"/>
      <c r="BP2543" s="63"/>
    </row>
    <row r="2544" spans="27:68" x14ac:dyDescent="0.2">
      <c r="AA2544" s="217">
        <f t="shared" si="638"/>
        <v>-8.7334910939675485E-3</v>
      </c>
      <c r="AB2544" s="218">
        <f t="shared" si="639"/>
        <v>8.7334910939675485E-3</v>
      </c>
      <c r="AC2544" s="218">
        <f t="shared" si="640"/>
        <v>0</v>
      </c>
      <c r="AD2544" s="219">
        <f t="shared" si="641"/>
        <v>0</v>
      </c>
      <c r="AH2544" s="15">
        <f t="shared" si="642"/>
        <v>-2.9058447674383151E-2</v>
      </c>
      <c r="AI2544" s="15">
        <f t="shared" si="643"/>
        <v>0.86784475089518831</v>
      </c>
      <c r="AJ2544" s="15">
        <f t="shared" si="644"/>
        <v>-0.34557801426238927</v>
      </c>
      <c r="AK2544" s="15">
        <f t="shared" si="645"/>
        <v>-0.57281307343954613</v>
      </c>
      <c r="AL2544" s="15">
        <f t="shared" si="646"/>
        <v>-1.797541498954438</v>
      </c>
      <c r="AM2544" s="15">
        <f t="shared" si="647"/>
        <v>-1.2569818375265711</v>
      </c>
      <c r="AN2544" s="63">
        <f t="shared" si="670"/>
        <v>11.427189962028823</v>
      </c>
      <c r="AO2544" s="63">
        <f t="shared" si="670"/>
        <v>11.427367754312771</v>
      </c>
      <c r="AP2544" s="63">
        <f t="shared" si="670"/>
        <v>11.428089863368749</v>
      </c>
      <c r="AQ2544" s="63">
        <f t="shared" si="670"/>
        <v>11.431011199874796</v>
      </c>
      <c r="AR2544" s="63">
        <f t="shared" si="670"/>
        <v>11.442647265439536</v>
      </c>
      <c r="AS2544" s="63">
        <f t="shared" si="670"/>
        <v>11.486445582434989</v>
      </c>
      <c r="AT2544" s="63">
        <f t="shared" si="670"/>
        <v>11.626608381821566</v>
      </c>
      <c r="AU2544" s="63">
        <f t="shared" si="648"/>
        <v>11.961094544128683</v>
      </c>
      <c r="AV2544" s="217">
        <f t="shared" si="649"/>
        <v>-1.1469132254240177E-2</v>
      </c>
      <c r="AW2544" s="218">
        <f t="shared" si="650"/>
        <v>-9999</v>
      </c>
      <c r="AX2544" s="219">
        <f t="shared" si="651"/>
        <v>0</v>
      </c>
      <c r="AY2544" s="218">
        <f t="shared" si="652"/>
        <v>-9999</v>
      </c>
      <c r="AZ2544" s="63"/>
      <c r="BA2544" s="15">
        <f t="shared" si="653"/>
        <v>-2.7356411602726298E-3</v>
      </c>
      <c r="BB2544" s="15">
        <f t="shared" si="654"/>
        <v>0.4029668420013125</v>
      </c>
      <c r="BC2544" s="15">
        <f t="shared" si="655"/>
        <v>-0.61751157847624083</v>
      </c>
      <c r="BD2544" s="15">
        <f t="shared" si="656"/>
        <v>-0.10652366954492806</v>
      </c>
      <c r="BE2544" s="15">
        <f t="shared" si="657"/>
        <v>-2.965028905258007</v>
      </c>
      <c r="BF2544" s="15">
        <f t="shared" si="658"/>
        <v>-11.297910949131783</v>
      </c>
      <c r="BG2544" s="63">
        <f t="shared" si="671"/>
        <v>9.7786993762034928</v>
      </c>
      <c r="BH2544" s="63">
        <f t="shared" si="671"/>
        <v>9.7894726175737006</v>
      </c>
      <c r="BI2544" s="63">
        <f t="shared" si="671"/>
        <v>9.7705253791329838</v>
      </c>
      <c r="BJ2544" s="63">
        <f t="shared" si="671"/>
        <v>9.8039400735741484</v>
      </c>
      <c r="BK2544" s="63">
        <f t="shared" si="671"/>
        <v>9.7452814473518927</v>
      </c>
      <c r="BL2544" s="63">
        <f t="shared" si="671"/>
        <v>9.8491703599934741</v>
      </c>
      <c r="BM2544" s="63">
        <f t="shared" si="671"/>
        <v>9.6676216473938421</v>
      </c>
      <c r="BN2544" s="63">
        <f t="shared" si="659"/>
        <v>9.9950024885659339</v>
      </c>
      <c r="BO2544" s="63"/>
      <c r="BP2544" s="63"/>
    </row>
    <row r="2545" spans="27:68" x14ac:dyDescent="0.2">
      <c r="AA2545" s="217">
        <f t="shared" si="638"/>
        <v>-8.7334910939675485E-3</v>
      </c>
      <c r="AB2545" s="218">
        <f t="shared" si="639"/>
        <v>8.7334910939675485E-3</v>
      </c>
      <c r="AC2545" s="218">
        <f t="shared" si="640"/>
        <v>0</v>
      </c>
      <c r="AD2545" s="219">
        <f t="shared" si="641"/>
        <v>0</v>
      </c>
      <c r="AH2545" s="15">
        <f t="shared" si="642"/>
        <v>-2.9058447674383151E-2</v>
      </c>
      <c r="AI2545" s="15">
        <f t="shared" si="643"/>
        <v>0.86784475089518831</v>
      </c>
      <c r="AJ2545" s="15">
        <f t="shared" si="644"/>
        <v>-0.34557801426238927</v>
      </c>
      <c r="AK2545" s="15">
        <f t="shared" si="645"/>
        <v>-0.57281307343954613</v>
      </c>
      <c r="AL2545" s="15">
        <f t="shared" si="646"/>
        <v>-1.797541498954438</v>
      </c>
      <c r="AM2545" s="15">
        <f t="shared" si="647"/>
        <v>-1.2569818375265711</v>
      </c>
      <c r="AN2545" s="63">
        <f t="shared" si="670"/>
        <v>11.427189962028823</v>
      </c>
      <c r="AO2545" s="63">
        <f t="shared" si="670"/>
        <v>11.427367754312771</v>
      </c>
      <c r="AP2545" s="63">
        <f t="shared" si="670"/>
        <v>11.428089863368749</v>
      </c>
      <c r="AQ2545" s="63">
        <f t="shared" si="670"/>
        <v>11.431011199874796</v>
      </c>
      <c r="AR2545" s="63">
        <f t="shared" si="670"/>
        <v>11.442647265439536</v>
      </c>
      <c r="AS2545" s="63">
        <f t="shared" si="670"/>
        <v>11.486445582434989</v>
      </c>
      <c r="AT2545" s="63">
        <f t="shared" si="670"/>
        <v>11.626608381821566</v>
      </c>
      <c r="AU2545" s="63">
        <f t="shared" si="648"/>
        <v>11.961094544128683</v>
      </c>
      <c r="AV2545" s="217">
        <f t="shared" si="649"/>
        <v>-1.1469132254240177E-2</v>
      </c>
      <c r="AW2545" s="218">
        <f t="shared" si="650"/>
        <v>-9999</v>
      </c>
      <c r="AX2545" s="219">
        <f t="shared" si="651"/>
        <v>0</v>
      </c>
      <c r="AY2545" s="218">
        <f t="shared" si="652"/>
        <v>-9999</v>
      </c>
      <c r="AZ2545" s="63"/>
      <c r="BA2545" s="15">
        <f t="shared" si="653"/>
        <v>-2.7356411602726298E-3</v>
      </c>
      <c r="BB2545" s="15">
        <f t="shared" si="654"/>
        <v>0.4029668420013125</v>
      </c>
      <c r="BC2545" s="15">
        <f t="shared" si="655"/>
        <v>-0.61751157847624083</v>
      </c>
      <c r="BD2545" s="15">
        <f t="shared" si="656"/>
        <v>-0.10652366954492806</v>
      </c>
      <c r="BE2545" s="15">
        <f t="shared" si="657"/>
        <v>-2.965028905258007</v>
      </c>
      <c r="BF2545" s="15">
        <f t="shared" si="658"/>
        <v>-11.297910949131783</v>
      </c>
      <c r="BG2545" s="63">
        <f t="shared" si="671"/>
        <v>9.7786993762034928</v>
      </c>
      <c r="BH2545" s="63">
        <f t="shared" si="671"/>
        <v>9.7894726175737006</v>
      </c>
      <c r="BI2545" s="63">
        <f t="shared" si="671"/>
        <v>9.7705253791329838</v>
      </c>
      <c r="BJ2545" s="63">
        <f t="shared" si="671"/>
        <v>9.8039400735741484</v>
      </c>
      <c r="BK2545" s="63">
        <f t="shared" si="671"/>
        <v>9.7452814473518927</v>
      </c>
      <c r="BL2545" s="63">
        <f t="shared" si="671"/>
        <v>9.8491703599934741</v>
      </c>
      <c r="BM2545" s="63">
        <f t="shared" si="671"/>
        <v>9.6676216473938421</v>
      </c>
      <c r="BN2545" s="63">
        <f t="shared" si="659"/>
        <v>9.9950024885659339</v>
      </c>
      <c r="BO2545" s="63"/>
      <c r="BP2545" s="63"/>
    </row>
    <row r="2546" spans="27:68" x14ac:dyDescent="0.2">
      <c r="AA2546" s="217">
        <f t="shared" si="638"/>
        <v>-8.7334910939675485E-3</v>
      </c>
      <c r="AB2546" s="218">
        <f t="shared" si="639"/>
        <v>8.7334910939675485E-3</v>
      </c>
      <c r="AC2546" s="218">
        <f t="shared" si="640"/>
        <v>0</v>
      </c>
      <c r="AD2546" s="219">
        <f t="shared" si="641"/>
        <v>0</v>
      </c>
      <c r="AH2546" s="15">
        <f t="shared" si="642"/>
        <v>-2.9058447674383151E-2</v>
      </c>
      <c r="AI2546" s="15">
        <f t="shared" si="643"/>
        <v>0.86784475089518831</v>
      </c>
      <c r="AJ2546" s="15">
        <f t="shared" si="644"/>
        <v>-0.34557801426238927</v>
      </c>
      <c r="AK2546" s="15">
        <f t="shared" si="645"/>
        <v>-0.57281307343954613</v>
      </c>
      <c r="AL2546" s="15">
        <f t="shared" si="646"/>
        <v>-1.797541498954438</v>
      </c>
      <c r="AM2546" s="15">
        <f t="shared" si="647"/>
        <v>-1.2569818375265711</v>
      </c>
      <c r="AN2546" s="63">
        <f t="shared" si="670"/>
        <v>11.427189962028823</v>
      </c>
      <c r="AO2546" s="63">
        <f t="shared" si="670"/>
        <v>11.427367754312771</v>
      </c>
      <c r="AP2546" s="63">
        <f t="shared" si="670"/>
        <v>11.428089863368749</v>
      </c>
      <c r="AQ2546" s="63">
        <f t="shared" si="670"/>
        <v>11.431011199874796</v>
      </c>
      <c r="AR2546" s="63">
        <f t="shared" si="670"/>
        <v>11.442647265439536</v>
      </c>
      <c r="AS2546" s="63">
        <f t="shared" si="670"/>
        <v>11.486445582434989</v>
      </c>
      <c r="AT2546" s="63">
        <f t="shared" si="670"/>
        <v>11.626608381821566</v>
      </c>
      <c r="AU2546" s="63">
        <f t="shared" si="648"/>
        <v>11.961094544128683</v>
      </c>
      <c r="AV2546" s="217">
        <f t="shared" si="649"/>
        <v>-1.1469132254240177E-2</v>
      </c>
      <c r="AW2546" s="218">
        <f t="shared" si="650"/>
        <v>-9999</v>
      </c>
      <c r="AX2546" s="219">
        <f t="shared" si="651"/>
        <v>0</v>
      </c>
      <c r="AY2546" s="218">
        <f t="shared" si="652"/>
        <v>-9999</v>
      </c>
      <c r="AZ2546" s="63"/>
      <c r="BA2546" s="15">
        <f t="shared" si="653"/>
        <v>-2.7356411602726298E-3</v>
      </c>
      <c r="BB2546" s="15">
        <f t="shared" si="654"/>
        <v>0.4029668420013125</v>
      </c>
      <c r="BC2546" s="15">
        <f t="shared" si="655"/>
        <v>-0.61751157847624083</v>
      </c>
      <c r="BD2546" s="15">
        <f t="shared" si="656"/>
        <v>-0.10652366954492806</v>
      </c>
      <c r="BE2546" s="15">
        <f t="shared" si="657"/>
        <v>-2.965028905258007</v>
      </c>
      <c r="BF2546" s="15">
        <f t="shared" si="658"/>
        <v>-11.297910949131783</v>
      </c>
      <c r="BG2546" s="63">
        <f t="shared" si="671"/>
        <v>9.7786993762034928</v>
      </c>
      <c r="BH2546" s="63">
        <f t="shared" si="671"/>
        <v>9.7894726175737006</v>
      </c>
      <c r="BI2546" s="63">
        <f t="shared" si="671"/>
        <v>9.7705253791329838</v>
      </c>
      <c r="BJ2546" s="63">
        <f t="shared" si="671"/>
        <v>9.8039400735741484</v>
      </c>
      <c r="BK2546" s="63">
        <f t="shared" si="671"/>
        <v>9.7452814473518927</v>
      </c>
      <c r="BL2546" s="63">
        <f t="shared" si="671"/>
        <v>9.8491703599934741</v>
      </c>
      <c r="BM2546" s="63">
        <f t="shared" si="671"/>
        <v>9.6676216473938421</v>
      </c>
      <c r="BN2546" s="63">
        <f t="shared" si="659"/>
        <v>9.9950024885659339</v>
      </c>
      <c r="BO2546" s="63"/>
      <c r="BP2546" s="63"/>
    </row>
    <row r="2547" spans="27:68" x14ac:dyDescent="0.2">
      <c r="AA2547" s="217">
        <f t="shared" si="638"/>
        <v>-8.7334910939675485E-3</v>
      </c>
      <c r="AB2547" s="218">
        <f t="shared" si="639"/>
        <v>8.7334910939675485E-3</v>
      </c>
      <c r="AC2547" s="218">
        <f t="shared" si="640"/>
        <v>0</v>
      </c>
      <c r="AD2547" s="219">
        <f t="shared" si="641"/>
        <v>0</v>
      </c>
      <c r="AH2547" s="15">
        <f t="shared" si="642"/>
        <v>-2.9058447674383151E-2</v>
      </c>
      <c r="AI2547" s="15">
        <f t="shared" si="643"/>
        <v>0.86784475089518831</v>
      </c>
      <c r="AJ2547" s="15">
        <f t="shared" si="644"/>
        <v>-0.34557801426238927</v>
      </c>
      <c r="AK2547" s="15">
        <f t="shared" si="645"/>
        <v>-0.57281307343954613</v>
      </c>
      <c r="AL2547" s="15">
        <f t="shared" si="646"/>
        <v>-1.797541498954438</v>
      </c>
      <c r="AM2547" s="15">
        <f t="shared" si="647"/>
        <v>-1.2569818375265711</v>
      </c>
      <c r="AN2547" s="63">
        <f t="shared" si="670"/>
        <v>11.427189962028823</v>
      </c>
      <c r="AO2547" s="63">
        <f t="shared" si="670"/>
        <v>11.427367754312771</v>
      </c>
      <c r="AP2547" s="63">
        <f t="shared" si="670"/>
        <v>11.428089863368749</v>
      </c>
      <c r="AQ2547" s="63">
        <f t="shared" si="670"/>
        <v>11.431011199874796</v>
      </c>
      <c r="AR2547" s="63">
        <f t="shared" si="670"/>
        <v>11.442647265439536</v>
      </c>
      <c r="AS2547" s="63">
        <f t="shared" si="670"/>
        <v>11.486445582434989</v>
      </c>
      <c r="AT2547" s="63">
        <f t="shared" si="670"/>
        <v>11.626608381821566</v>
      </c>
      <c r="AU2547" s="63">
        <f t="shared" si="648"/>
        <v>11.961094544128683</v>
      </c>
      <c r="AV2547" s="217">
        <f t="shared" si="649"/>
        <v>-1.1469132254240177E-2</v>
      </c>
      <c r="AW2547" s="218">
        <f t="shared" si="650"/>
        <v>-9999</v>
      </c>
      <c r="AX2547" s="219">
        <f t="shared" si="651"/>
        <v>0</v>
      </c>
      <c r="AY2547" s="218">
        <f t="shared" si="652"/>
        <v>-9999</v>
      </c>
      <c r="AZ2547" s="63"/>
      <c r="BA2547" s="15">
        <f t="shared" si="653"/>
        <v>-2.7356411602726298E-3</v>
      </c>
      <c r="BB2547" s="15">
        <f t="shared" si="654"/>
        <v>0.4029668420013125</v>
      </c>
      <c r="BC2547" s="15">
        <f t="shared" si="655"/>
        <v>-0.61751157847624083</v>
      </c>
      <c r="BD2547" s="15">
        <f t="shared" si="656"/>
        <v>-0.10652366954492806</v>
      </c>
      <c r="BE2547" s="15">
        <f t="shared" si="657"/>
        <v>-2.965028905258007</v>
      </c>
      <c r="BF2547" s="15">
        <f t="shared" si="658"/>
        <v>-11.297910949131783</v>
      </c>
      <c r="BG2547" s="63">
        <f t="shared" si="671"/>
        <v>9.7786993762034928</v>
      </c>
      <c r="BH2547" s="63">
        <f t="shared" si="671"/>
        <v>9.7894726175737006</v>
      </c>
      <c r="BI2547" s="63">
        <f t="shared" si="671"/>
        <v>9.7705253791329838</v>
      </c>
      <c r="BJ2547" s="63">
        <f t="shared" si="671"/>
        <v>9.8039400735741484</v>
      </c>
      <c r="BK2547" s="63">
        <f t="shared" si="671"/>
        <v>9.7452814473518927</v>
      </c>
      <c r="BL2547" s="63">
        <f t="shared" si="671"/>
        <v>9.8491703599934741</v>
      </c>
      <c r="BM2547" s="63">
        <f t="shared" si="671"/>
        <v>9.6676216473938421</v>
      </c>
      <c r="BN2547" s="63">
        <f t="shared" si="659"/>
        <v>9.9950024885659339</v>
      </c>
      <c r="BO2547" s="63"/>
      <c r="BP2547" s="63"/>
    </row>
    <row r="2548" spans="27:68" x14ac:dyDescent="0.2">
      <c r="AA2548" s="217">
        <f t="shared" si="638"/>
        <v>-8.7334910939675485E-3</v>
      </c>
      <c r="AB2548" s="218">
        <f t="shared" si="639"/>
        <v>8.7334910939675485E-3</v>
      </c>
      <c r="AC2548" s="218">
        <f t="shared" si="640"/>
        <v>0</v>
      </c>
      <c r="AD2548" s="219">
        <f t="shared" si="641"/>
        <v>0</v>
      </c>
      <c r="AH2548" s="15">
        <f t="shared" si="642"/>
        <v>-2.9058447674383151E-2</v>
      </c>
      <c r="AI2548" s="15">
        <f t="shared" si="643"/>
        <v>0.86784475089518831</v>
      </c>
      <c r="AJ2548" s="15">
        <f t="shared" si="644"/>
        <v>-0.34557801426238927</v>
      </c>
      <c r="AK2548" s="15">
        <f t="shared" si="645"/>
        <v>-0.57281307343954613</v>
      </c>
      <c r="AL2548" s="15">
        <f t="shared" si="646"/>
        <v>-1.797541498954438</v>
      </c>
      <c r="AM2548" s="15">
        <f t="shared" si="647"/>
        <v>-1.2569818375265711</v>
      </c>
      <c r="AN2548" s="63">
        <f t="shared" si="670"/>
        <v>11.427189962028823</v>
      </c>
      <c r="AO2548" s="63">
        <f t="shared" si="670"/>
        <v>11.427367754312771</v>
      </c>
      <c r="AP2548" s="63">
        <f t="shared" si="670"/>
        <v>11.428089863368749</v>
      </c>
      <c r="AQ2548" s="63">
        <f t="shared" si="670"/>
        <v>11.431011199874796</v>
      </c>
      <c r="AR2548" s="63">
        <f t="shared" si="670"/>
        <v>11.442647265439536</v>
      </c>
      <c r="AS2548" s="63">
        <f t="shared" si="670"/>
        <v>11.486445582434989</v>
      </c>
      <c r="AT2548" s="63">
        <f t="shared" si="670"/>
        <v>11.626608381821566</v>
      </c>
      <c r="AU2548" s="63">
        <f t="shared" si="648"/>
        <v>11.961094544128683</v>
      </c>
      <c r="AV2548" s="217">
        <f t="shared" si="649"/>
        <v>-1.1469132254240177E-2</v>
      </c>
      <c r="AW2548" s="218">
        <f t="shared" si="650"/>
        <v>-9999</v>
      </c>
      <c r="AX2548" s="219">
        <f t="shared" si="651"/>
        <v>0</v>
      </c>
      <c r="AY2548" s="218">
        <f t="shared" si="652"/>
        <v>-9999</v>
      </c>
      <c r="AZ2548" s="63"/>
      <c r="BA2548" s="15">
        <f t="shared" si="653"/>
        <v>-2.7356411602726298E-3</v>
      </c>
      <c r="BB2548" s="15">
        <f t="shared" si="654"/>
        <v>0.4029668420013125</v>
      </c>
      <c r="BC2548" s="15">
        <f t="shared" si="655"/>
        <v>-0.61751157847624083</v>
      </c>
      <c r="BD2548" s="15">
        <f t="shared" si="656"/>
        <v>-0.10652366954492806</v>
      </c>
      <c r="BE2548" s="15">
        <f t="shared" si="657"/>
        <v>-2.965028905258007</v>
      </c>
      <c r="BF2548" s="15">
        <f t="shared" si="658"/>
        <v>-11.297910949131783</v>
      </c>
      <c r="BG2548" s="63">
        <f t="shared" si="671"/>
        <v>9.7786993762034928</v>
      </c>
      <c r="BH2548" s="63">
        <f t="shared" si="671"/>
        <v>9.7894726175737006</v>
      </c>
      <c r="BI2548" s="63">
        <f t="shared" si="671"/>
        <v>9.7705253791329838</v>
      </c>
      <c r="BJ2548" s="63">
        <f t="shared" si="671"/>
        <v>9.8039400735741484</v>
      </c>
      <c r="BK2548" s="63">
        <f t="shared" si="671"/>
        <v>9.7452814473518927</v>
      </c>
      <c r="BL2548" s="63">
        <f t="shared" si="671"/>
        <v>9.8491703599934741</v>
      </c>
      <c r="BM2548" s="63">
        <f t="shared" si="671"/>
        <v>9.6676216473938421</v>
      </c>
      <c r="BN2548" s="63">
        <f t="shared" si="659"/>
        <v>9.9950024885659339</v>
      </c>
      <c r="BO2548" s="63"/>
      <c r="BP2548" s="63"/>
    </row>
    <row r="2549" spans="27:68" x14ac:dyDescent="0.2">
      <c r="AA2549" s="217">
        <f t="shared" ref="AA2549:AA2612" si="672">AB$3+AB$4*Z2549+AB$5*Z2549^2+AH2549</f>
        <v>-8.7334910939675485E-3</v>
      </c>
      <c r="AB2549" s="218">
        <f t="shared" ref="AB2549:AB2612" si="673">+G2549-AA2549</f>
        <v>8.7334910939675485E-3</v>
      </c>
      <c r="AC2549" s="218">
        <f t="shared" ref="AC2549:AC2612" si="674">+G2549-P2549</f>
        <v>0</v>
      </c>
      <c r="AD2549" s="219">
        <f t="shared" ref="AD2549:AD2612" si="675">U2549*(G2549-AA2549)^2</f>
        <v>0</v>
      </c>
      <c r="AH2549" s="15">
        <f t="shared" ref="AH2549:AH2612" si="676">$AB$6*($AB$11/AI2549*AJ2549+$AB$12)</f>
        <v>-2.9058447674383151E-2</v>
      </c>
      <c r="AI2549" s="15">
        <f t="shared" ref="AI2549:AI2612" si="677">1+$AB$7*COS(AL2549)</f>
        <v>0.86784475089518831</v>
      </c>
      <c r="AJ2549" s="15">
        <f t="shared" ref="AJ2549:AJ2612" si="678">SIN(AL2549+RADIANS($AB$9))</f>
        <v>-0.34557801426238927</v>
      </c>
      <c r="AK2549" s="15">
        <f t="shared" ref="AK2549:AK2612" si="679">$AB$7*SIN(AL2549)</f>
        <v>-0.57281307343954613</v>
      </c>
      <c r="AL2549" s="15">
        <f t="shared" ref="AL2549:AL2612" si="680">2*ATAN(AM2549)</f>
        <v>-1.797541498954438</v>
      </c>
      <c r="AM2549" s="15">
        <f t="shared" ref="AM2549:AM2612" si="681">TAN(AN2549/2)*SQRT((1+$AB$7)/(1-$AB$7))</f>
        <v>-1.2569818375265711</v>
      </c>
      <c r="AN2549" s="63">
        <f t="shared" si="670"/>
        <v>11.427189962028823</v>
      </c>
      <c r="AO2549" s="63">
        <f t="shared" si="670"/>
        <v>11.427367754312771</v>
      </c>
      <c r="AP2549" s="63">
        <f t="shared" si="670"/>
        <v>11.428089863368749</v>
      </c>
      <c r="AQ2549" s="63">
        <f t="shared" si="670"/>
        <v>11.431011199874796</v>
      </c>
      <c r="AR2549" s="63">
        <f t="shared" si="670"/>
        <v>11.442647265439536</v>
      </c>
      <c r="AS2549" s="63">
        <f t="shared" si="670"/>
        <v>11.486445582434989</v>
      </c>
      <c r="AT2549" s="63">
        <f t="shared" si="670"/>
        <v>11.626608381821566</v>
      </c>
      <c r="AU2549" s="63">
        <f t="shared" ref="AU2549:AU2612" si="682">RADIANS($AB$9)+$AB$18*(F2549-AB$15)</f>
        <v>11.961094544128683</v>
      </c>
      <c r="AV2549" s="217">
        <f t="shared" ref="AV2549:AV2612" si="683">AA2549+BA2549</f>
        <v>-1.1469132254240177E-2</v>
      </c>
      <c r="AW2549" s="218">
        <f t="shared" ref="AW2549:AW2612" si="684">IF(U2549&lt;&gt;0,G2549-AV2549,-9999)</f>
        <v>-9999</v>
      </c>
      <c r="AX2549" s="219">
        <f t="shared" ref="AX2549:AX2612" si="685">U2549*AW2549^2</f>
        <v>0</v>
      </c>
      <c r="AY2549" s="218">
        <f t="shared" ref="AY2549:AY2612" si="686">IF(U2549&lt;&gt;0,G2549-AH2549-BA2549,-9999)</f>
        <v>-9999</v>
      </c>
      <c r="AZ2549" s="63"/>
      <c r="BA2549" s="15">
        <f t="shared" ref="BA2549:BA2612" si="687">$BB$6*($BB$11/BB2549*BC2549+$BB$12)</f>
        <v>-2.7356411602726298E-3</v>
      </c>
      <c r="BB2549" s="15">
        <f t="shared" ref="BB2549:BB2612" si="688">1+$BB$7*COS(BE2549)</f>
        <v>0.4029668420013125</v>
      </c>
      <c r="BC2549" s="15">
        <f t="shared" ref="BC2549:BC2612" si="689">SIN(BE2549+RADIANS($BB$9))</f>
        <v>-0.61751157847624083</v>
      </c>
      <c r="BD2549" s="15">
        <f t="shared" ref="BD2549:BD2612" si="690">$BB$7*SIN(BE2549)</f>
        <v>-0.10652366954492806</v>
      </c>
      <c r="BE2549" s="15">
        <f t="shared" ref="BE2549:BE2612" si="691">2*ATAN(BF2549)</f>
        <v>-2.965028905258007</v>
      </c>
      <c r="BF2549" s="15">
        <f t="shared" ref="BF2549:BF2612" si="692">TAN(BG2549/2)*SQRT((1+$BB$7)/(1-$BB$7))</f>
        <v>-11.297910949131783</v>
      </c>
      <c r="BG2549" s="63">
        <f t="shared" si="671"/>
        <v>9.7786993762034928</v>
      </c>
      <c r="BH2549" s="63">
        <f t="shared" si="671"/>
        <v>9.7894726175737006</v>
      </c>
      <c r="BI2549" s="63">
        <f t="shared" si="671"/>
        <v>9.7705253791329838</v>
      </c>
      <c r="BJ2549" s="63">
        <f t="shared" si="671"/>
        <v>9.8039400735741484</v>
      </c>
      <c r="BK2549" s="63">
        <f t="shared" si="671"/>
        <v>9.7452814473518927</v>
      </c>
      <c r="BL2549" s="63">
        <f t="shared" si="671"/>
        <v>9.8491703599934741</v>
      </c>
      <c r="BM2549" s="63">
        <f t="shared" si="671"/>
        <v>9.6676216473938421</v>
      </c>
      <c r="BN2549" s="63">
        <f t="shared" ref="BN2549:BN2612" si="693">RADIANS($BB$9)+$BB$18*(F2549-BB$15)</f>
        <v>9.9950024885659339</v>
      </c>
      <c r="BO2549" s="63"/>
      <c r="BP2549" s="63"/>
    </row>
    <row r="2550" spans="27:68" x14ac:dyDescent="0.2">
      <c r="AA2550" s="217">
        <f t="shared" si="672"/>
        <v>-8.7334910939675485E-3</v>
      </c>
      <c r="AB2550" s="218">
        <f t="shared" si="673"/>
        <v>8.7334910939675485E-3</v>
      </c>
      <c r="AC2550" s="218">
        <f t="shared" si="674"/>
        <v>0</v>
      </c>
      <c r="AD2550" s="219">
        <f t="shared" si="675"/>
        <v>0</v>
      </c>
      <c r="AH2550" s="15">
        <f t="shared" si="676"/>
        <v>-2.9058447674383151E-2</v>
      </c>
      <c r="AI2550" s="15">
        <f t="shared" si="677"/>
        <v>0.86784475089518831</v>
      </c>
      <c r="AJ2550" s="15">
        <f t="shared" si="678"/>
        <v>-0.34557801426238927</v>
      </c>
      <c r="AK2550" s="15">
        <f t="shared" si="679"/>
        <v>-0.57281307343954613</v>
      </c>
      <c r="AL2550" s="15">
        <f t="shared" si="680"/>
        <v>-1.797541498954438</v>
      </c>
      <c r="AM2550" s="15">
        <f t="shared" si="681"/>
        <v>-1.2569818375265711</v>
      </c>
      <c r="AN2550" s="63">
        <f t="shared" si="670"/>
        <v>11.427189962028823</v>
      </c>
      <c r="AO2550" s="63">
        <f t="shared" si="670"/>
        <v>11.427367754312771</v>
      </c>
      <c r="AP2550" s="63">
        <f t="shared" si="670"/>
        <v>11.428089863368749</v>
      </c>
      <c r="AQ2550" s="63">
        <f t="shared" si="670"/>
        <v>11.431011199874796</v>
      </c>
      <c r="AR2550" s="63">
        <f t="shared" si="670"/>
        <v>11.442647265439536</v>
      </c>
      <c r="AS2550" s="63">
        <f t="shared" si="670"/>
        <v>11.486445582434989</v>
      </c>
      <c r="AT2550" s="63">
        <f t="shared" si="670"/>
        <v>11.626608381821566</v>
      </c>
      <c r="AU2550" s="63">
        <f t="shared" si="682"/>
        <v>11.961094544128683</v>
      </c>
      <c r="AV2550" s="217">
        <f t="shared" si="683"/>
        <v>-1.1469132254240177E-2</v>
      </c>
      <c r="AW2550" s="218">
        <f t="shared" si="684"/>
        <v>-9999</v>
      </c>
      <c r="AX2550" s="219">
        <f t="shared" si="685"/>
        <v>0</v>
      </c>
      <c r="AY2550" s="218">
        <f t="shared" si="686"/>
        <v>-9999</v>
      </c>
      <c r="AZ2550" s="63"/>
      <c r="BA2550" s="15">
        <f t="shared" si="687"/>
        <v>-2.7356411602726298E-3</v>
      </c>
      <c r="BB2550" s="15">
        <f t="shared" si="688"/>
        <v>0.4029668420013125</v>
      </c>
      <c r="BC2550" s="15">
        <f t="shared" si="689"/>
        <v>-0.61751157847624083</v>
      </c>
      <c r="BD2550" s="15">
        <f t="shared" si="690"/>
        <v>-0.10652366954492806</v>
      </c>
      <c r="BE2550" s="15">
        <f t="shared" si="691"/>
        <v>-2.965028905258007</v>
      </c>
      <c r="BF2550" s="15">
        <f t="shared" si="692"/>
        <v>-11.297910949131783</v>
      </c>
      <c r="BG2550" s="63">
        <f t="shared" si="671"/>
        <v>9.7786993762034928</v>
      </c>
      <c r="BH2550" s="63">
        <f t="shared" si="671"/>
        <v>9.7894726175737006</v>
      </c>
      <c r="BI2550" s="63">
        <f t="shared" si="671"/>
        <v>9.7705253791329838</v>
      </c>
      <c r="BJ2550" s="63">
        <f t="shared" si="671"/>
        <v>9.8039400735741484</v>
      </c>
      <c r="BK2550" s="63">
        <f t="shared" si="671"/>
        <v>9.7452814473518927</v>
      </c>
      <c r="BL2550" s="63">
        <f t="shared" si="671"/>
        <v>9.8491703599934741</v>
      </c>
      <c r="BM2550" s="63">
        <f t="shared" si="671"/>
        <v>9.6676216473938421</v>
      </c>
      <c r="BN2550" s="63">
        <f t="shared" si="693"/>
        <v>9.9950024885659339</v>
      </c>
      <c r="BO2550" s="63"/>
      <c r="BP2550" s="63"/>
    </row>
    <row r="2551" spans="27:68" x14ac:dyDescent="0.2">
      <c r="AA2551" s="217">
        <f t="shared" si="672"/>
        <v>-8.7334910939675485E-3</v>
      </c>
      <c r="AB2551" s="218">
        <f t="shared" si="673"/>
        <v>8.7334910939675485E-3</v>
      </c>
      <c r="AC2551" s="218">
        <f t="shared" si="674"/>
        <v>0</v>
      </c>
      <c r="AD2551" s="219">
        <f t="shared" si="675"/>
        <v>0</v>
      </c>
      <c r="AH2551" s="15">
        <f t="shared" si="676"/>
        <v>-2.9058447674383151E-2</v>
      </c>
      <c r="AI2551" s="15">
        <f t="shared" si="677"/>
        <v>0.86784475089518831</v>
      </c>
      <c r="AJ2551" s="15">
        <f t="shared" si="678"/>
        <v>-0.34557801426238927</v>
      </c>
      <c r="AK2551" s="15">
        <f t="shared" si="679"/>
        <v>-0.57281307343954613</v>
      </c>
      <c r="AL2551" s="15">
        <f t="shared" si="680"/>
        <v>-1.797541498954438</v>
      </c>
      <c r="AM2551" s="15">
        <f t="shared" si="681"/>
        <v>-1.2569818375265711</v>
      </c>
      <c r="AN2551" s="63">
        <f t="shared" ref="AN2551:AT2560" si="694">$AU2551+$AB$7*SIN(AO2551)</f>
        <v>11.427189962028823</v>
      </c>
      <c r="AO2551" s="63">
        <f t="shared" si="694"/>
        <v>11.427367754312771</v>
      </c>
      <c r="AP2551" s="63">
        <f t="shared" si="694"/>
        <v>11.428089863368749</v>
      </c>
      <c r="AQ2551" s="63">
        <f t="shared" si="694"/>
        <v>11.431011199874796</v>
      </c>
      <c r="AR2551" s="63">
        <f t="shared" si="694"/>
        <v>11.442647265439536</v>
      </c>
      <c r="AS2551" s="63">
        <f t="shared" si="694"/>
        <v>11.486445582434989</v>
      </c>
      <c r="AT2551" s="63">
        <f t="shared" si="694"/>
        <v>11.626608381821566</v>
      </c>
      <c r="AU2551" s="63">
        <f t="shared" si="682"/>
        <v>11.961094544128683</v>
      </c>
      <c r="AV2551" s="217">
        <f t="shared" si="683"/>
        <v>-1.1469132254240177E-2</v>
      </c>
      <c r="AW2551" s="218">
        <f t="shared" si="684"/>
        <v>-9999</v>
      </c>
      <c r="AX2551" s="219">
        <f t="shared" si="685"/>
        <v>0</v>
      </c>
      <c r="AY2551" s="218">
        <f t="shared" si="686"/>
        <v>-9999</v>
      </c>
      <c r="AZ2551" s="63"/>
      <c r="BA2551" s="15">
        <f t="shared" si="687"/>
        <v>-2.7356411602726298E-3</v>
      </c>
      <c r="BB2551" s="15">
        <f t="shared" si="688"/>
        <v>0.4029668420013125</v>
      </c>
      <c r="BC2551" s="15">
        <f t="shared" si="689"/>
        <v>-0.61751157847624083</v>
      </c>
      <c r="BD2551" s="15">
        <f t="shared" si="690"/>
        <v>-0.10652366954492806</v>
      </c>
      <c r="BE2551" s="15">
        <f t="shared" si="691"/>
        <v>-2.965028905258007</v>
      </c>
      <c r="BF2551" s="15">
        <f t="shared" si="692"/>
        <v>-11.297910949131783</v>
      </c>
      <c r="BG2551" s="63">
        <f t="shared" ref="BG2551:BM2560" si="695">$BN2551+$BB$7*SIN(BH2551)</f>
        <v>9.7786993762034928</v>
      </c>
      <c r="BH2551" s="63">
        <f t="shared" si="695"/>
        <v>9.7894726175737006</v>
      </c>
      <c r="BI2551" s="63">
        <f t="shared" si="695"/>
        <v>9.7705253791329838</v>
      </c>
      <c r="BJ2551" s="63">
        <f t="shared" si="695"/>
        <v>9.8039400735741484</v>
      </c>
      <c r="BK2551" s="63">
        <f t="shared" si="695"/>
        <v>9.7452814473518927</v>
      </c>
      <c r="BL2551" s="63">
        <f t="shared" si="695"/>
        <v>9.8491703599934741</v>
      </c>
      <c r="BM2551" s="63">
        <f t="shared" si="695"/>
        <v>9.6676216473938421</v>
      </c>
      <c r="BN2551" s="63">
        <f t="shared" si="693"/>
        <v>9.9950024885659339</v>
      </c>
      <c r="BO2551" s="63"/>
      <c r="BP2551" s="63"/>
    </row>
    <row r="2552" spans="27:68" x14ac:dyDescent="0.2">
      <c r="AA2552" s="217">
        <f t="shared" si="672"/>
        <v>-8.7334910939675485E-3</v>
      </c>
      <c r="AB2552" s="218">
        <f t="shared" si="673"/>
        <v>8.7334910939675485E-3</v>
      </c>
      <c r="AC2552" s="218">
        <f t="shared" si="674"/>
        <v>0</v>
      </c>
      <c r="AD2552" s="219">
        <f t="shared" si="675"/>
        <v>0</v>
      </c>
      <c r="AH2552" s="15">
        <f t="shared" si="676"/>
        <v>-2.9058447674383151E-2</v>
      </c>
      <c r="AI2552" s="15">
        <f t="shared" si="677"/>
        <v>0.86784475089518831</v>
      </c>
      <c r="AJ2552" s="15">
        <f t="shared" si="678"/>
        <v>-0.34557801426238927</v>
      </c>
      <c r="AK2552" s="15">
        <f t="shared" si="679"/>
        <v>-0.57281307343954613</v>
      </c>
      <c r="AL2552" s="15">
        <f t="shared" si="680"/>
        <v>-1.797541498954438</v>
      </c>
      <c r="AM2552" s="15">
        <f t="shared" si="681"/>
        <v>-1.2569818375265711</v>
      </c>
      <c r="AN2552" s="63">
        <f t="shared" si="694"/>
        <v>11.427189962028823</v>
      </c>
      <c r="AO2552" s="63">
        <f t="shared" si="694"/>
        <v>11.427367754312771</v>
      </c>
      <c r="AP2552" s="63">
        <f t="shared" si="694"/>
        <v>11.428089863368749</v>
      </c>
      <c r="AQ2552" s="63">
        <f t="shared" si="694"/>
        <v>11.431011199874796</v>
      </c>
      <c r="AR2552" s="63">
        <f t="shared" si="694"/>
        <v>11.442647265439536</v>
      </c>
      <c r="AS2552" s="63">
        <f t="shared" si="694"/>
        <v>11.486445582434989</v>
      </c>
      <c r="AT2552" s="63">
        <f t="shared" si="694"/>
        <v>11.626608381821566</v>
      </c>
      <c r="AU2552" s="63">
        <f t="shared" si="682"/>
        <v>11.961094544128683</v>
      </c>
      <c r="AV2552" s="217">
        <f t="shared" si="683"/>
        <v>-1.1469132254240177E-2</v>
      </c>
      <c r="AW2552" s="218">
        <f t="shared" si="684"/>
        <v>-9999</v>
      </c>
      <c r="AX2552" s="219">
        <f t="shared" si="685"/>
        <v>0</v>
      </c>
      <c r="AY2552" s="218">
        <f t="shared" si="686"/>
        <v>-9999</v>
      </c>
      <c r="AZ2552" s="63"/>
      <c r="BA2552" s="15">
        <f t="shared" si="687"/>
        <v>-2.7356411602726298E-3</v>
      </c>
      <c r="BB2552" s="15">
        <f t="shared" si="688"/>
        <v>0.4029668420013125</v>
      </c>
      <c r="BC2552" s="15">
        <f t="shared" si="689"/>
        <v>-0.61751157847624083</v>
      </c>
      <c r="BD2552" s="15">
        <f t="shared" si="690"/>
        <v>-0.10652366954492806</v>
      </c>
      <c r="BE2552" s="15">
        <f t="shared" si="691"/>
        <v>-2.965028905258007</v>
      </c>
      <c r="BF2552" s="15">
        <f t="shared" si="692"/>
        <v>-11.297910949131783</v>
      </c>
      <c r="BG2552" s="63">
        <f t="shared" si="695"/>
        <v>9.7786993762034928</v>
      </c>
      <c r="BH2552" s="63">
        <f t="shared" si="695"/>
        <v>9.7894726175737006</v>
      </c>
      <c r="BI2552" s="63">
        <f t="shared" si="695"/>
        <v>9.7705253791329838</v>
      </c>
      <c r="BJ2552" s="63">
        <f t="shared" si="695"/>
        <v>9.8039400735741484</v>
      </c>
      <c r="BK2552" s="63">
        <f t="shared" si="695"/>
        <v>9.7452814473518927</v>
      </c>
      <c r="BL2552" s="63">
        <f t="shared" si="695"/>
        <v>9.8491703599934741</v>
      </c>
      <c r="BM2552" s="63">
        <f t="shared" si="695"/>
        <v>9.6676216473938421</v>
      </c>
      <c r="BN2552" s="63">
        <f t="shared" si="693"/>
        <v>9.9950024885659339</v>
      </c>
      <c r="BO2552" s="63"/>
      <c r="BP2552" s="63"/>
    </row>
    <row r="2553" spans="27:68" x14ac:dyDescent="0.2">
      <c r="AA2553" s="217">
        <f t="shared" si="672"/>
        <v>-8.7334910939675485E-3</v>
      </c>
      <c r="AB2553" s="218">
        <f t="shared" si="673"/>
        <v>8.7334910939675485E-3</v>
      </c>
      <c r="AC2553" s="218">
        <f t="shared" si="674"/>
        <v>0</v>
      </c>
      <c r="AD2553" s="219">
        <f t="shared" si="675"/>
        <v>0</v>
      </c>
      <c r="AH2553" s="15">
        <f t="shared" si="676"/>
        <v>-2.9058447674383151E-2</v>
      </c>
      <c r="AI2553" s="15">
        <f t="shared" si="677"/>
        <v>0.86784475089518831</v>
      </c>
      <c r="AJ2553" s="15">
        <f t="shared" si="678"/>
        <v>-0.34557801426238927</v>
      </c>
      <c r="AK2553" s="15">
        <f t="shared" si="679"/>
        <v>-0.57281307343954613</v>
      </c>
      <c r="AL2553" s="15">
        <f t="shared" si="680"/>
        <v>-1.797541498954438</v>
      </c>
      <c r="AM2553" s="15">
        <f t="shared" si="681"/>
        <v>-1.2569818375265711</v>
      </c>
      <c r="AN2553" s="63">
        <f t="shared" si="694"/>
        <v>11.427189962028823</v>
      </c>
      <c r="AO2553" s="63">
        <f t="shared" si="694"/>
        <v>11.427367754312771</v>
      </c>
      <c r="AP2553" s="63">
        <f t="shared" si="694"/>
        <v>11.428089863368749</v>
      </c>
      <c r="AQ2553" s="63">
        <f t="shared" si="694"/>
        <v>11.431011199874796</v>
      </c>
      <c r="AR2553" s="63">
        <f t="shared" si="694"/>
        <v>11.442647265439536</v>
      </c>
      <c r="AS2553" s="63">
        <f t="shared" si="694"/>
        <v>11.486445582434989</v>
      </c>
      <c r="AT2553" s="63">
        <f t="shared" si="694"/>
        <v>11.626608381821566</v>
      </c>
      <c r="AU2553" s="63">
        <f t="shared" si="682"/>
        <v>11.961094544128683</v>
      </c>
      <c r="AV2553" s="217">
        <f t="shared" si="683"/>
        <v>-1.1469132254240177E-2</v>
      </c>
      <c r="AW2553" s="218">
        <f t="shared" si="684"/>
        <v>-9999</v>
      </c>
      <c r="AX2553" s="219">
        <f t="shared" si="685"/>
        <v>0</v>
      </c>
      <c r="AY2553" s="218">
        <f t="shared" si="686"/>
        <v>-9999</v>
      </c>
      <c r="AZ2553" s="63"/>
      <c r="BA2553" s="15">
        <f t="shared" si="687"/>
        <v>-2.7356411602726298E-3</v>
      </c>
      <c r="BB2553" s="15">
        <f t="shared" si="688"/>
        <v>0.4029668420013125</v>
      </c>
      <c r="BC2553" s="15">
        <f t="shared" si="689"/>
        <v>-0.61751157847624083</v>
      </c>
      <c r="BD2553" s="15">
        <f t="shared" si="690"/>
        <v>-0.10652366954492806</v>
      </c>
      <c r="BE2553" s="15">
        <f t="shared" si="691"/>
        <v>-2.965028905258007</v>
      </c>
      <c r="BF2553" s="15">
        <f t="shared" si="692"/>
        <v>-11.297910949131783</v>
      </c>
      <c r="BG2553" s="63">
        <f t="shared" si="695"/>
        <v>9.7786993762034928</v>
      </c>
      <c r="BH2553" s="63">
        <f t="shared" si="695"/>
        <v>9.7894726175737006</v>
      </c>
      <c r="BI2553" s="63">
        <f t="shared" si="695"/>
        <v>9.7705253791329838</v>
      </c>
      <c r="BJ2553" s="63">
        <f t="shared" si="695"/>
        <v>9.8039400735741484</v>
      </c>
      <c r="BK2553" s="63">
        <f t="shared" si="695"/>
        <v>9.7452814473518927</v>
      </c>
      <c r="BL2553" s="63">
        <f t="shared" si="695"/>
        <v>9.8491703599934741</v>
      </c>
      <c r="BM2553" s="63">
        <f t="shared" si="695"/>
        <v>9.6676216473938421</v>
      </c>
      <c r="BN2553" s="63">
        <f t="shared" si="693"/>
        <v>9.9950024885659339</v>
      </c>
      <c r="BO2553" s="63"/>
      <c r="BP2553" s="63"/>
    </row>
    <row r="2554" spans="27:68" x14ac:dyDescent="0.2">
      <c r="AA2554" s="217">
        <f t="shared" si="672"/>
        <v>-8.7334910939675485E-3</v>
      </c>
      <c r="AB2554" s="218">
        <f t="shared" si="673"/>
        <v>8.7334910939675485E-3</v>
      </c>
      <c r="AC2554" s="218">
        <f t="shared" si="674"/>
        <v>0</v>
      </c>
      <c r="AD2554" s="219">
        <f t="shared" si="675"/>
        <v>0</v>
      </c>
      <c r="AH2554" s="15">
        <f t="shared" si="676"/>
        <v>-2.9058447674383151E-2</v>
      </c>
      <c r="AI2554" s="15">
        <f t="shared" si="677"/>
        <v>0.86784475089518831</v>
      </c>
      <c r="AJ2554" s="15">
        <f t="shared" si="678"/>
        <v>-0.34557801426238927</v>
      </c>
      <c r="AK2554" s="15">
        <f t="shared" si="679"/>
        <v>-0.57281307343954613</v>
      </c>
      <c r="AL2554" s="15">
        <f t="shared" si="680"/>
        <v>-1.797541498954438</v>
      </c>
      <c r="AM2554" s="15">
        <f t="shared" si="681"/>
        <v>-1.2569818375265711</v>
      </c>
      <c r="AN2554" s="63">
        <f t="shared" si="694"/>
        <v>11.427189962028823</v>
      </c>
      <c r="AO2554" s="63">
        <f t="shared" si="694"/>
        <v>11.427367754312771</v>
      </c>
      <c r="AP2554" s="63">
        <f t="shared" si="694"/>
        <v>11.428089863368749</v>
      </c>
      <c r="AQ2554" s="63">
        <f t="shared" si="694"/>
        <v>11.431011199874796</v>
      </c>
      <c r="AR2554" s="63">
        <f t="shared" si="694"/>
        <v>11.442647265439536</v>
      </c>
      <c r="AS2554" s="63">
        <f t="shared" si="694"/>
        <v>11.486445582434989</v>
      </c>
      <c r="AT2554" s="63">
        <f t="shared" si="694"/>
        <v>11.626608381821566</v>
      </c>
      <c r="AU2554" s="63">
        <f t="shared" si="682"/>
        <v>11.961094544128683</v>
      </c>
      <c r="AV2554" s="217">
        <f t="shared" si="683"/>
        <v>-1.1469132254240177E-2</v>
      </c>
      <c r="AW2554" s="218">
        <f t="shared" si="684"/>
        <v>-9999</v>
      </c>
      <c r="AX2554" s="219">
        <f t="shared" si="685"/>
        <v>0</v>
      </c>
      <c r="AY2554" s="218">
        <f t="shared" si="686"/>
        <v>-9999</v>
      </c>
      <c r="AZ2554" s="63"/>
      <c r="BA2554" s="15">
        <f t="shared" si="687"/>
        <v>-2.7356411602726298E-3</v>
      </c>
      <c r="BB2554" s="15">
        <f t="shared" si="688"/>
        <v>0.4029668420013125</v>
      </c>
      <c r="BC2554" s="15">
        <f t="shared" si="689"/>
        <v>-0.61751157847624083</v>
      </c>
      <c r="BD2554" s="15">
        <f t="shared" si="690"/>
        <v>-0.10652366954492806</v>
      </c>
      <c r="BE2554" s="15">
        <f t="shared" si="691"/>
        <v>-2.965028905258007</v>
      </c>
      <c r="BF2554" s="15">
        <f t="shared" si="692"/>
        <v>-11.297910949131783</v>
      </c>
      <c r="BG2554" s="63">
        <f t="shared" si="695"/>
        <v>9.7786993762034928</v>
      </c>
      <c r="BH2554" s="63">
        <f t="shared" si="695"/>
        <v>9.7894726175737006</v>
      </c>
      <c r="BI2554" s="63">
        <f t="shared" si="695"/>
        <v>9.7705253791329838</v>
      </c>
      <c r="BJ2554" s="63">
        <f t="shared" si="695"/>
        <v>9.8039400735741484</v>
      </c>
      <c r="BK2554" s="63">
        <f t="shared" si="695"/>
        <v>9.7452814473518927</v>
      </c>
      <c r="BL2554" s="63">
        <f t="shared" si="695"/>
        <v>9.8491703599934741</v>
      </c>
      <c r="BM2554" s="63">
        <f t="shared" si="695"/>
        <v>9.6676216473938421</v>
      </c>
      <c r="BN2554" s="63">
        <f t="shared" si="693"/>
        <v>9.9950024885659339</v>
      </c>
      <c r="BO2554" s="63"/>
      <c r="BP2554" s="63"/>
    </row>
    <row r="2555" spans="27:68" x14ac:dyDescent="0.2">
      <c r="AA2555" s="217">
        <f t="shared" si="672"/>
        <v>-8.7334910939675485E-3</v>
      </c>
      <c r="AB2555" s="218">
        <f t="shared" si="673"/>
        <v>8.7334910939675485E-3</v>
      </c>
      <c r="AC2555" s="218">
        <f t="shared" si="674"/>
        <v>0</v>
      </c>
      <c r="AD2555" s="219">
        <f t="shared" si="675"/>
        <v>0</v>
      </c>
      <c r="AH2555" s="15">
        <f t="shared" si="676"/>
        <v>-2.9058447674383151E-2</v>
      </c>
      <c r="AI2555" s="15">
        <f t="shared" si="677"/>
        <v>0.86784475089518831</v>
      </c>
      <c r="AJ2555" s="15">
        <f t="shared" si="678"/>
        <v>-0.34557801426238927</v>
      </c>
      <c r="AK2555" s="15">
        <f t="shared" si="679"/>
        <v>-0.57281307343954613</v>
      </c>
      <c r="AL2555" s="15">
        <f t="shared" si="680"/>
        <v>-1.797541498954438</v>
      </c>
      <c r="AM2555" s="15">
        <f t="shared" si="681"/>
        <v>-1.2569818375265711</v>
      </c>
      <c r="AN2555" s="63">
        <f t="shared" si="694"/>
        <v>11.427189962028823</v>
      </c>
      <c r="AO2555" s="63">
        <f t="shared" si="694"/>
        <v>11.427367754312771</v>
      </c>
      <c r="AP2555" s="63">
        <f t="shared" si="694"/>
        <v>11.428089863368749</v>
      </c>
      <c r="AQ2555" s="63">
        <f t="shared" si="694"/>
        <v>11.431011199874796</v>
      </c>
      <c r="AR2555" s="63">
        <f t="shared" si="694"/>
        <v>11.442647265439536</v>
      </c>
      <c r="AS2555" s="63">
        <f t="shared" si="694"/>
        <v>11.486445582434989</v>
      </c>
      <c r="AT2555" s="63">
        <f t="shared" si="694"/>
        <v>11.626608381821566</v>
      </c>
      <c r="AU2555" s="63">
        <f t="shared" si="682"/>
        <v>11.961094544128683</v>
      </c>
      <c r="AV2555" s="217">
        <f t="shared" si="683"/>
        <v>-1.1469132254240177E-2</v>
      </c>
      <c r="AW2555" s="218">
        <f t="shared" si="684"/>
        <v>-9999</v>
      </c>
      <c r="AX2555" s="219">
        <f t="shared" si="685"/>
        <v>0</v>
      </c>
      <c r="AY2555" s="218">
        <f t="shared" si="686"/>
        <v>-9999</v>
      </c>
      <c r="AZ2555" s="63"/>
      <c r="BA2555" s="15">
        <f t="shared" si="687"/>
        <v>-2.7356411602726298E-3</v>
      </c>
      <c r="BB2555" s="15">
        <f t="shared" si="688"/>
        <v>0.4029668420013125</v>
      </c>
      <c r="BC2555" s="15">
        <f t="shared" si="689"/>
        <v>-0.61751157847624083</v>
      </c>
      <c r="BD2555" s="15">
        <f t="shared" si="690"/>
        <v>-0.10652366954492806</v>
      </c>
      <c r="BE2555" s="15">
        <f t="shared" si="691"/>
        <v>-2.965028905258007</v>
      </c>
      <c r="BF2555" s="15">
        <f t="shared" si="692"/>
        <v>-11.297910949131783</v>
      </c>
      <c r="BG2555" s="63">
        <f t="shared" si="695"/>
        <v>9.7786993762034928</v>
      </c>
      <c r="BH2555" s="63">
        <f t="shared" si="695"/>
        <v>9.7894726175737006</v>
      </c>
      <c r="BI2555" s="63">
        <f t="shared" si="695"/>
        <v>9.7705253791329838</v>
      </c>
      <c r="BJ2555" s="63">
        <f t="shared" si="695"/>
        <v>9.8039400735741484</v>
      </c>
      <c r="BK2555" s="63">
        <f t="shared" si="695"/>
        <v>9.7452814473518927</v>
      </c>
      <c r="BL2555" s="63">
        <f t="shared" si="695"/>
        <v>9.8491703599934741</v>
      </c>
      <c r="BM2555" s="63">
        <f t="shared" si="695"/>
        <v>9.6676216473938421</v>
      </c>
      <c r="BN2555" s="63">
        <f t="shared" si="693"/>
        <v>9.9950024885659339</v>
      </c>
      <c r="BO2555" s="63"/>
      <c r="BP2555" s="63"/>
    </row>
    <row r="2556" spans="27:68" x14ac:dyDescent="0.2">
      <c r="AA2556" s="217">
        <f t="shared" si="672"/>
        <v>-8.7334910939675485E-3</v>
      </c>
      <c r="AB2556" s="218">
        <f t="shared" si="673"/>
        <v>8.7334910939675485E-3</v>
      </c>
      <c r="AC2556" s="218">
        <f t="shared" si="674"/>
        <v>0</v>
      </c>
      <c r="AD2556" s="219">
        <f t="shared" si="675"/>
        <v>0</v>
      </c>
      <c r="AH2556" s="15">
        <f t="shared" si="676"/>
        <v>-2.9058447674383151E-2</v>
      </c>
      <c r="AI2556" s="15">
        <f t="shared" si="677"/>
        <v>0.86784475089518831</v>
      </c>
      <c r="AJ2556" s="15">
        <f t="shared" si="678"/>
        <v>-0.34557801426238927</v>
      </c>
      <c r="AK2556" s="15">
        <f t="shared" si="679"/>
        <v>-0.57281307343954613</v>
      </c>
      <c r="AL2556" s="15">
        <f t="shared" si="680"/>
        <v>-1.797541498954438</v>
      </c>
      <c r="AM2556" s="15">
        <f t="shared" si="681"/>
        <v>-1.2569818375265711</v>
      </c>
      <c r="AN2556" s="63">
        <f t="shared" si="694"/>
        <v>11.427189962028823</v>
      </c>
      <c r="AO2556" s="63">
        <f t="shared" si="694"/>
        <v>11.427367754312771</v>
      </c>
      <c r="AP2556" s="63">
        <f t="shared" si="694"/>
        <v>11.428089863368749</v>
      </c>
      <c r="AQ2556" s="63">
        <f t="shared" si="694"/>
        <v>11.431011199874796</v>
      </c>
      <c r="AR2556" s="63">
        <f t="shared" si="694"/>
        <v>11.442647265439536</v>
      </c>
      <c r="AS2556" s="63">
        <f t="shared" si="694"/>
        <v>11.486445582434989</v>
      </c>
      <c r="AT2556" s="63">
        <f t="shared" si="694"/>
        <v>11.626608381821566</v>
      </c>
      <c r="AU2556" s="63">
        <f t="shared" si="682"/>
        <v>11.961094544128683</v>
      </c>
      <c r="AV2556" s="217">
        <f t="shared" si="683"/>
        <v>-1.1469132254240177E-2</v>
      </c>
      <c r="AW2556" s="218">
        <f t="shared" si="684"/>
        <v>-9999</v>
      </c>
      <c r="AX2556" s="219">
        <f t="shared" si="685"/>
        <v>0</v>
      </c>
      <c r="AY2556" s="218">
        <f t="shared" si="686"/>
        <v>-9999</v>
      </c>
      <c r="AZ2556" s="63"/>
      <c r="BA2556" s="15">
        <f t="shared" si="687"/>
        <v>-2.7356411602726298E-3</v>
      </c>
      <c r="BB2556" s="15">
        <f t="shared" si="688"/>
        <v>0.4029668420013125</v>
      </c>
      <c r="BC2556" s="15">
        <f t="shared" si="689"/>
        <v>-0.61751157847624083</v>
      </c>
      <c r="BD2556" s="15">
        <f t="shared" si="690"/>
        <v>-0.10652366954492806</v>
      </c>
      <c r="BE2556" s="15">
        <f t="shared" si="691"/>
        <v>-2.965028905258007</v>
      </c>
      <c r="BF2556" s="15">
        <f t="shared" si="692"/>
        <v>-11.297910949131783</v>
      </c>
      <c r="BG2556" s="63">
        <f t="shared" si="695"/>
        <v>9.7786993762034928</v>
      </c>
      <c r="BH2556" s="63">
        <f t="shared" si="695"/>
        <v>9.7894726175737006</v>
      </c>
      <c r="BI2556" s="63">
        <f t="shared" si="695"/>
        <v>9.7705253791329838</v>
      </c>
      <c r="BJ2556" s="63">
        <f t="shared" si="695"/>
        <v>9.8039400735741484</v>
      </c>
      <c r="BK2556" s="63">
        <f t="shared" si="695"/>
        <v>9.7452814473518927</v>
      </c>
      <c r="BL2556" s="63">
        <f t="shared" si="695"/>
        <v>9.8491703599934741</v>
      </c>
      <c r="BM2556" s="63">
        <f t="shared" si="695"/>
        <v>9.6676216473938421</v>
      </c>
      <c r="BN2556" s="63">
        <f t="shared" si="693"/>
        <v>9.9950024885659339</v>
      </c>
      <c r="BO2556" s="63"/>
      <c r="BP2556" s="63"/>
    </row>
    <row r="2557" spans="27:68" x14ac:dyDescent="0.2">
      <c r="AA2557" s="217">
        <f t="shared" si="672"/>
        <v>-8.7334910939675485E-3</v>
      </c>
      <c r="AB2557" s="218">
        <f t="shared" si="673"/>
        <v>8.7334910939675485E-3</v>
      </c>
      <c r="AC2557" s="218">
        <f t="shared" si="674"/>
        <v>0</v>
      </c>
      <c r="AD2557" s="219">
        <f t="shared" si="675"/>
        <v>0</v>
      </c>
      <c r="AH2557" s="15">
        <f t="shared" si="676"/>
        <v>-2.9058447674383151E-2</v>
      </c>
      <c r="AI2557" s="15">
        <f t="shared" si="677"/>
        <v>0.86784475089518831</v>
      </c>
      <c r="AJ2557" s="15">
        <f t="shared" si="678"/>
        <v>-0.34557801426238927</v>
      </c>
      <c r="AK2557" s="15">
        <f t="shared" si="679"/>
        <v>-0.57281307343954613</v>
      </c>
      <c r="AL2557" s="15">
        <f t="shared" si="680"/>
        <v>-1.797541498954438</v>
      </c>
      <c r="AM2557" s="15">
        <f t="shared" si="681"/>
        <v>-1.2569818375265711</v>
      </c>
      <c r="AN2557" s="63">
        <f t="shared" si="694"/>
        <v>11.427189962028823</v>
      </c>
      <c r="AO2557" s="63">
        <f t="shared" si="694"/>
        <v>11.427367754312771</v>
      </c>
      <c r="AP2557" s="63">
        <f t="shared" si="694"/>
        <v>11.428089863368749</v>
      </c>
      <c r="AQ2557" s="63">
        <f t="shared" si="694"/>
        <v>11.431011199874796</v>
      </c>
      <c r="AR2557" s="63">
        <f t="shared" si="694"/>
        <v>11.442647265439536</v>
      </c>
      <c r="AS2557" s="63">
        <f t="shared" si="694"/>
        <v>11.486445582434989</v>
      </c>
      <c r="AT2557" s="63">
        <f t="shared" si="694"/>
        <v>11.626608381821566</v>
      </c>
      <c r="AU2557" s="63">
        <f t="shared" si="682"/>
        <v>11.961094544128683</v>
      </c>
      <c r="AV2557" s="217">
        <f t="shared" si="683"/>
        <v>-1.1469132254240177E-2</v>
      </c>
      <c r="AW2557" s="218">
        <f t="shared" si="684"/>
        <v>-9999</v>
      </c>
      <c r="AX2557" s="219">
        <f t="shared" si="685"/>
        <v>0</v>
      </c>
      <c r="AY2557" s="218">
        <f t="shared" si="686"/>
        <v>-9999</v>
      </c>
      <c r="AZ2557" s="63"/>
      <c r="BA2557" s="15">
        <f t="shared" si="687"/>
        <v>-2.7356411602726298E-3</v>
      </c>
      <c r="BB2557" s="15">
        <f t="shared" si="688"/>
        <v>0.4029668420013125</v>
      </c>
      <c r="BC2557" s="15">
        <f t="shared" si="689"/>
        <v>-0.61751157847624083</v>
      </c>
      <c r="BD2557" s="15">
        <f t="shared" si="690"/>
        <v>-0.10652366954492806</v>
      </c>
      <c r="BE2557" s="15">
        <f t="shared" si="691"/>
        <v>-2.965028905258007</v>
      </c>
      <c r="BF2557" s="15">
        <f t="shared" si="692"/>
        <v>-11.297910949131783</v>
      </c>
      <c r="BG2557" s="63">
        <f t="shared" si="695"/>
        <v>9.7786993762034928</v>
      </c>
      <c r="BH2557" s="63">
        <f t="shared" si="695"/>
        <v>9.7894726175737006</v>
      </c>
      <c r="BI2557" s="63">
        <f t="shared" si="695"/>
        <v>9.7705253791329838</v>
      </c>
      <c r="BJ2557" s="63">
        <f t="shared" si="695"/>
        <v>9.8039400735741484</v>
      </c>
      <c r="BK2557" s="63">
        <f t="shared" si="695"/>
        <v>9.7452814473518927</v>
      </c>
      <c r="BL2557" s="63">
        <f t="shared" si="695"/>
        <v>9.8491703599934741</v>
      </c>
      <c r="BM2557" s="63">
        <f t="shared" si="695"/>
        <v>9.6676216473938421</v>
      </c>
      <c r="BN2557" s="63">
        <f t="shared" si="693"/>
        <v>9.9950024885659339</v>
      </c>
      <c r="BO2557" s="63"/>
      <c r="BP2557" s="63"/>
    </row>
    <row r="2558" spans="27:68" x14ac:dyDescent="0.2">
      <c r="AA2558" s="217">
        <f t="shared" si="672"/>
        <v>-8.7334910939675485E-3</v>
      </c>
      <c r="AB2558" s="218">
        <f t="shared" si="673"/>
        <v>8.7334910939675485E-3</v>
      </c>
      <c r="AC2558" s="218">
        <f t="shared" si="674"/>
        <v>0</v>
      </c>
      <c r="AD2558" s="219">
        <f t="shared" si="675"/>
        <v>0</v>
      </c>
      <c r="AH2558" s="15">
        <f t="shared" si="676"/>
        <v>-2.9058447674383151E-2</v>
      </c>
      <c r="AI2558" s="15">
        <f t="shared" si="677"/>
        <v>0.86784475089518831</v>
      </c>
      <c r="AJ2558" s="15">
        <f t="shared" si="678"/>
        <v>-0.34557801426238927</v>
      </c>
      <c r="AK2558" s="15">
        <f t="shared" si="679"/>
        <v>-0.57281307343954613</v>
      </c>
      <c r="AL2558" s="15">
        <f t="shared" si="680"/>
        <v>-1.797541498954438</v>
      </c>
      <c r="AM2558" s="15">
        <f t="shared" si="681"/>
        <v>-1.2569818375265711</v>
      </c>
      <c r="AN2558" s="63">
        <f t="shared" si="694"/>
        <v>11.427189962028823</v>
      </c>
      <c r="AO2558" s="63">
        <f t="shared" si="694"/>
        <v>11.427367754312771</v>
      </c>
      <c r="AP2558" s="63">
        <f t="shared" si="694"/>
        <v>11.428089863368749</v>
      </c>
      <c r="AQ2558" s="63">
        <f t="shared" si="694"/>
        <v>11.431011199874796</v>
      </c>
      <c r="AR2558" s="63">
        <f t="shared" si="694"/>
        <v>11.442647265439536</v>
      </c>
      <c r="AS2558" s="63">
        <f t="shared" si="694"/>
        <v>11.486445582434989</v>
      </c>
      <c r="AT2558" s="63">
        <f t="shared" si="694"/>
        <v>11.626608381821566</v>
      </c>
      <c r="AU2558" s="63">
        <f t="shared" si="682"/>
        <v>11.961094544128683</v>
      </c>
      <c r="AV2558" s="217">
        <f t="shared" si="683"/>
        <v>-1.1469132254240177E-2</v>
      </c>
      <c r="AW2558" s="218">
        <f t="shared" si="684"/>
        <v>-9999</v>
      </c>
      <c r="AX2558" s="219">
        <f t="shared" si="685"/>
        <v>0</v>
      </c>
      <c r="AY2558" s="218">
        <f t="shared" si="686"/>
        <v>-9999</v>
      </c>
      <c r="AZ2558" s="63"/>
      <c r="BA2558" s="15">
        <f t="shared" si="687"/>
        <v>-2.7356411602726298E-3</v>
      </c>
      <c r="BB2558" s="15">
        <f t="shared" si="688"/>
        <v>0.4029668420013125</v>
      </c>
      <c r="BC2558" s="15">
        <f t="shared" si="689"/>
        <v>-0.61751157847624083</v>
      </c>
      <c r="BD2558" s="15">
        <f t="shared" si="690"/>
        <v>-0.10652366954492806</v>
      </c>
      <c r="BE2558" s="15">
        <f t="shared" si="691"/>
        <v>-2.965028905258007</v>
      </c>
      <c r="BF2558" s="15">
        <f t="shared" si="692"/>
        <v>-11.297910949131783</v>
      </c>
      <c r="BG2558" s="63">
        <f t="shared" si="695"/>
        <v>9.7786993762034928</v>
      </c>
      <c r="BH2558" s="63">
        <f t="shared" si="695"/>
        <v>9.7894726175737006</v>
      </c>
      <c r="BI2558" s="63">
        <f t="shared" si="695"/>
        <v>9.7705253791329838</v>
      </c>
      <c r="BJ2558" s="63">
        <f t="shared" si="695"/>
        <v>9.8039400735741484</v>
      </c>
      <c r="BK2558" s="63">
        <f t="shared" si="695"/>
        <v>9.7452814473518927</v>
      </c>
      <c r="BL2558" s="63">
        <f t="shared" si="695"/>
        <v>9.8491703599934741</v>
      </c>
      <c r="BM2558" s="63">
        <f t="shared" si="695"/>
        <v>9.6676216473938421</v>
      </c>
      <c r="BN2558" s="63">
        <f t="shared" si="693"/>
        <v>9.9950024885659339</v>
      </c>
      <c r="BO2558" s="63"/>
      <c r="BP2558" s="63"/>
    </row>
    <row r="2559" spans="27:68" x14ac:dyDescent="0.2">
      <c r="AA2559" s="217">
        <f t="shared" si="672"/>
        <v>-8.7334910939675485E-3</v>
      </c>
      <c r="AB2559" s="218">
        <f t="shared" si="673"/>
        <v>8.7334910939675485E-3</v>
      </c>
      <c r="AC2559" s="218">
        <f t="shared" si="674"/>
        <v>0</v>
      </c>
      <c r="AD2559" s="219">
        <f t="shared" si="675"/>
        <v>0</v>
      </c>
      <c r="AH2559" s="15">
        <f t="shared" si="676"/>
        <v>-2.9058447674383151E-2</v>
      </c>
      <c r="AI2559" s="15">
        <f t="shared" si="677"/>
        <v>0.86784475089518831</v>
      </c>
      <c r="AJ2559" s="15">
        <f t="shared" si="678"/>
        <v>-0.34557801426238927</v>
      </c>
      <c r="AK2559" s="15">
        <f t="shared" si="679"/>
        <v>-0.57281307343954613</v>
      </c>
      <c r="AL2559" s="15">
        <f t="shared" si="680"/>
        <v>-1.797541498954438</v>
      </c>
      <c r="AM2559" s="15">
        <f t="shared" si="681"/>
        <v>-1.2569818375265711</v>
      </c>
      <c r="AN2559" s="63">
        <f t="shared" si="694"/>
        <v>11.427189962028823</v>
      </c>
      <c r="AO2559" s="63">
        <f t="shared" si="694"/>
        <v>11.427367754312771</v>
      </c>
      <c r="AP2559" s="63">
        <f t="shared" si="694"/>
        <v>11.428089863368749</v>
      </c>
      <c r="AQ2559" s="63">
        <f t="shared" si="694"/>
        <v>11.431011199874796</v>
      </c>
      <c r="AR2559" s="63">
        <f t="shared" si="694"/>
        <v>11.442647265439536</v>
      </c>
      <c r="AS2559" s="63">
        <f t="shared" si="694"/>
        <v>11.486445582434989</v>
      </c>
      <c r="AT2559" s="63">
        <f t="shared" si="694"/>
        <v>11.626608381821566</v>
      </c>
      <c r="AU2559" s="63">
        <f t="shared" si="682"/>
        <v>11.961094544128683</v>
      </c>
      <c r="AV2559" s="217">
        <f t="shared" si="683"/>
        <v>-1.1469132254240177E-2</v>
      </c>
      <c r="AW2559" s="218">
        <f t="shared" si="684"/>
        <v>-9999</v>
      </c>
      <c r="AX2559" s="219">
        <f t="shared" si="685"/>
        <v>0</v>
      </c>
      <c r="AY2559" s="218">
        <f t="shared" si="686"/>
        <v>-9999</v>
      </c>
      <c r="AZ2559" s="63"/>
      <c r="BA2559" s="15">
        <f t="shared" si="687"/>
        <v>-2.7356411602726298E-3</v>
      </c>
      <c r="BB2559" s="15">
        <f t="shared" si="688"/>
        <v>0.4029668420013125</v>
      </c>
      <c r="BC2559" s="15">
        <f t="shared" si="689"/>
        <v>-0.61751157847624083</v>
      </c>
      <c r="BD2559" s="15">
        <f t="shared" si="690"/>
        <v>-0.10652366954492806</v>
      </c>
      <c r="BE2559" s="15">
        <f t="shared" si="691"/>
        <v>-2.965028905258007</v>
      </c>
      <c r="BF2559" s="15">
        <f t="shared" si="692"/>
        <v>-11.297910949131783</v>
      </c>
      <c r="BG2559" s="63">
        <f t="shared" si="695"/>
        <v>9.7786993762034928</v>
      </c>
      <c r="BH2559" s="63">
        <f t="shared" si="695"/>
        <v>9.7894726175737006</v>
      </c>
      <c r="BI2559" s="63">
        <f t="shared" si="695"/>
        <v>9.7705253791329838</v>
      </c>
      <c r="BJ2559" s="63">
        <f t="shared" si="695"/>
        <v>9.8039400735741484</v>
      </c>
      <c r="BK2559" s="63">
        <f t="shared" si="695"/>
        <v>9.7452814473518927</v>
      </c>
      <c r="BL2559" s="63">
        <f t="shared" si="695"/>
        <v>9.8491703599934741</v>
      </c>
      <c r="BM2559" s="63">
        <f t="shared" si="695"/>
        <v>9.6676216473938421</v>
      </c>
      <c r="BN2559" s="63">
        <f t="shared" si="693"/>
        <v>9.9950024885659339</v>
      </c>
      <c r="BO2559" s="63"/>
      <c r="BP2559" s="63"/>
    </row>
    <row r="2560" spans="27:68" x14ac:dyDescent="0.2">
      <c r="AA2560" s="217">
        <f t="shared" si="672"/>
        <v>-8.7334910939675485E-3</v>
      </c>
      <c r="AB2560" s="218">
        <f t="shared" si="673"/>
        <v>8.7334910939675485E-3</v>
      </c>
      <c r="AC2560" s="218">
        <f t="shared" si="674"/>
        <v>0</v>
      </c>
      <c r="AD2560" s="219">
        <f t="shared" si="675"/>
        <v>0</v>
      </c>
      <c r="AH2560" s="15">
        <f t="shared" si="676"/>
        <v>-2.9058447674383151E-2</v>
      </c>
      <c r="AI2560" s="15">
        <f t="shared" si="677"/>
        <v>0.86784475089518831</v>
      </c>
      <c r="AJ2560" s="15">
        <f t="shared" si="678"/>
        <v>-0.34557801426238927</v>
      </c>
      <c r="AK2560" s="15">
        <f t="shared" si="679"/>
        <v>-0.57281307343954613</v>
      </c>
      <c r="AL2560" s="15">
        <f t="shared" si="680"/>
        <v>-1.797541498954438</v>
      </c>
      <c r="AM2560" s="15">
        <f t="shared" si="681"/>
        <v>-1.2569818375265711</v>
      </c>
      <c r="AN2560" s="63">
        <f t="shared" si="694"/>
        <v>11.427189962028823</v>
      </c>
      <c r="AO2560" s="63">
        <f t="shared" si="694"/>
        <v>11.427367754312771</v>
      </c>
      <c r="AP2560" s="63">
        <f t="shared" si="694"/>
        <v>11.428089863368749</v>
      </c>
      <c r="AQ2560" s="63">
        <f t="shared" si="694"/>
        <v>11.431011199874796</v>
      </c>
      <c r="AR2560" s="63">
        <f t="shared" si="694"/>
        <v>11.442647265439536</v>
      </c>
      <c r="AS2560" s="63">
        <f t="shared" si="694"/>
        <v>11.486445582434989</v>
      </c>
      <c r="AT2560" s="63">
        <f t="shared" si="694"/>
        <v>11.626608381821566</v>
      </c>
      <c r="AU2560" s="63">
        <f t="shared" si="682"/>
        <v>11.961094544128683</v>
      </c>
      <c r="AV2560" s="217">
        <f t="shared" si="683"/>
        <v>-1.1469132254240177E-2</v>
      </c>
      <c r="AW2560" s="218">
        <f t="shared" si="684"/>
        <v>-9999</v>
      </c>
      <c r="AX2560" s="219">
        <f t="shared" si="685"/>
        <v>0</v>
      </c>
      <c r="AY2560" s="218">
        <f t="shared" si="686"/>
        <v>-9999</v>
      </c>
      <c r="AZ2560" s="63"/>
      <c r="BA2560" s="15">
        <f t="shared" si="687"/>
        <v>-2.7356411602726298E-3</v>
      </c>
      <c r="BB2560" s="15">
        <f t="shared" si="688"/>
        <v>0.4029668420013125</v>
      </c>
      <c r="BC2560" s="15">
        <f t="shared" si="689"/>
        <v>-0.61751157847624083</v>
      </c>
      <c r="BD2560" s="15">
        <f t="shared" si="690"/>
        <v>-0.10652366954492806</v>
      </c>
      <c r="BE2560" s="15">
        <f t="shared" si="691"/>
        <v>-2.965028905258007</v>
      </c>
      <c r="BF2560" s="15">
        <f t="shared" si="692"/>
        <v>-11.297910949131783</v>
      </c>
      <c r="BG2560" s="63">
        <f t="shared" si="695"/>
        <v>9.7786993762034928</v>
      </c>
      <c r="BH2560" s="63">
        <f t="shared" si="695"/>
        <v>9.7894726175737006</v>
      </c>
      <c r="BI2560" s="63">
        <f t="shared" si="695"/>
        <v>9.7705253791329838</v>
      </c>
      <c r="BJ2560" s="63">
        <f t="shared" si="695"/>
        <v>9.8039400735741484</v>
      </c>
      <c r="BK2560" s="63">
        <f t="shared" si="695"/>
        <v>9.7452814473518927</v>
      </c>
      <c r="BL2560" s="63">
        <f t="shared" si="695"/>
        <v>9.8491703599934741</v>
      </c>
      <c r="BM2560" s="63">
        <f t="shared" si="695"/>
        <v>9.6676216473938421</v>
      </c>
      <c r="BN2560" s="63">
        <f t="shared" si="693"/>
        <v>9.9950024885659339</v>
      </c>
      <c r="BO2560" s="63"/>
      <c r="BP2560" s="63"/>
    </row>
    <row r="2561" spans="27:68" x14ac:dyDescent="0.2">
      <c r="AA2561" s="217">
        <f t="shared" si="672"/>
        <v>-8.7334910939675485E-3</v>
      </c>
      <c r="AB2561" s="218">
        <f t="shared" si="673"/>
        <v>8.7334910939675485E-3</v>
      </c>
      <c r="AC2561" s="218">
        <f t="shared" si="674"/>
        <v>0</v>
      </c>
      <c r="AD2561" s="219">
        <f t="shared" si="675"/>
        <v>0</v>
      </c>
      <c r="AH2561" s="15">
        <f t="shared" si="676"/>
        <v>-2.9058447674383151E-2</v>
      </c>
      <c r="AI2561" s="15">
        <f t="shared" si="677"/>
        <v>0.86784475089518831</v>
      </c>
      <c r="AJ2561" s="15">
        <f t="shared" si="678"/>
        <v>-0.34557801426238927</v>
      </c>
      <c r="AK2561" s="15">
        <f t="shared" si="679"/>
        <v>-0.57281307343954613</v>
      </c>
      <c r="AL2561" s="15">
        <f t="shared" si="680"/>
        <v>-1.797541498954438</v>
      </c>
      <c r="AM2561" s="15">
        <f t="shared" si="681"/>
        <v>-1.2569818375265711</v>
      </c>
      <c r="AN2561" s="63">
        <f t="shared" ref="AN2561:AT2570" si="696">$AU2561+$AB$7*SIN(AO2561)</f>
        <v>11.427189962028823</v>
      </c>
      <c r="AO2561" s="63">
        <f t="shared" si="696"/>
        <v>11.427367754312771</v>
      </c>
      <c r="AP2561" s="63">
        <f t="shared" si="696"/>
        <v>11.428089863368749</v>
      </c>
      <c r="AQ2561" s="63">
        <f t="shared" si="696"/>
        <v>11.431011199874796</v>
      </c>
      <c r="AR2561" s="63">
        <f t="shared" si="696"/>
        <v>11.442647265439536</v>
      </c>
      <c r="AS2561" s="63">
        <f t="shared" si="696"/>
        <v>11.486445582434989</v>
      </c>
      <c r="AT2561" s="63">
        <f t="shared" si="696"/>
        <v>11.626608381821566</v>
      </c>
      <c r="AU2561" s="63">
        <f t="shared" si="682"/>
        <v>11.961094544128683</v>
      </c>
      <c r="AV2561" s="217">
        <f t="shared" si="683"/>
        <v>-1.1469132254240177E-2</v>
      </c>
      <c r="AW2561" s="218">
        <f t="shared" si="684"/>
        <v>-9999</v>
      </c>
      <c r="AX2561" s="219">
        <f t="shared" si="685"/>
        <v>0</v>
      </c>
      <c r="AY2561" s="218">
        <f t="shared" si="686"/>
        <v>-9999</v>
      </c>
      <c r="AZ2561" s="63"/>
      <c r="BA2561" s="15">
        <f t="shared" si="687"/>
        <v>-2.7356411602726298E-3</v>
      </c>
      <c r="BB2561" s="15">
        <f t="shared" si="688"/>
        <v>0.4029668420013125</v>
      </c>
      <c r="BC2561" s="15">
        <f t="shared" si="689"/>
        <v>-0.61751157847624083</v>
      </c>
      <c r="BD2561" s="15">
        <f t="shared" si="690"/>
        <v>-0.10652366954492806</v>
      </c>
      <c r="BE2561" s="15">
        <f t="shared" si="691"/>
        <v>-2.965028905258007</v>
      </c>
      <c r="BF2561" s="15">
        <f t="shared" si="692"/>
        <v>-11.297910949131783</v>
      </c>
      <c r="BG2561" s="63">
        <f t="shared" ref="BG2561:BM2570" si="697">$BN2561+$BB$7*SIN(BH2561)</f>
        <v>9.7786993762034928</v>
      </c>
      <c r="BH2561" s="63">
        <f t="shared" si="697"/>
        <v>9.7894726175737006</v>
      </c>
      <c r="BI2561" s="63">
        <f t="shared" si="697"/>
        <v>9.7705253791329838</v>
      </c>
      <c r="BJ2561" s="63">
        <f t="shared" si="697"/>
        <v>9.8039400735741484</v>
      </c>
      <c r="BK2561" s="63">
        <f t="shared" si="697"/>
        <v>9.7452814473518927</v>
      </c>
      <c r="BL2561" s="63">
        <f t="shared" si="697"/>
        <v>9.8491703599934741</v>
      </c>
      <c r="BM2561" s="63">
        <f t="shared" si="697"/>
        <v>9.6676216473938421</v>
      </c>
      <c r="BN2561" s="63">
        <f t="shared" si="693"/>
        <v>9.9950024885659339</v>
      </c>
      <c r="BO2561" s="63"/>
      <c r="BP2561" s="63"/>
    </row>
    <row r="2562" spans="27:68" x14ac:dyDescent="0.2">
      <c r="AA2562" s="217">
        <f t="shared" si="672"/>
        <v>-8.7334910939675485E-3</v>
      </c>
      <c r="AB2562" s="218">
        <f t="shared" si="673"/>
        <v>8.7334910939675485E-3</v>
      </c>
      <c r="AC2562" s="218">
        <f t="shared" si="674"/>
        <v>0</v>
      </c>
      <c r="AD2562" s="219">
        <f t="shared" si="675"/>
        <v>0</v>
      </c>
      <c r="AH2562" s="15">
        <f t="shared" si="676"/>
        <v>-2.9058447674383151E-2</v>
      </c>
      <c r="AI2562" s="15">
        <f t="shared" si="677"/>
        <v>0.86784475089518831</v>
      </c>
      <c r="AJ2562" s="15">
        <f t="shared" si="678"/>
        <v>-0.34557801426238927</v>
      </c>
      <c r="AK2562" s="15">
        <f t="shared" si="679"/>
        <v>-0.57281307343954613</v>
      </c>
      <c r="AL2562" s="15">
        <f t="shared" si="680"/>
        <v>-1.797541498954438</v>
      </c>
      <c r="AM2562" s="15">
        <f t="shared" si="681"/>
        <v>-1.2569818375265711</v>
      </c>
      <c r="AN2562" s="63">
        <f t="shared" si="696"/>
        <v>11.427189962028823</v>
      </c>
      <c r="AO2562" s="63">
        <f t="shared" si="696"/>
        <v>11.427367754312771</v>
      </c>
      <c r="AP2562" s="63">
        <f t="shared" si="696"/>
        <v>11.428089863368749</v>
      </c>
      <c r="AQ2562" s="63">
        <f t="shared" si="696"/>
        <v>11.431011199874796</v>
      </c>
      <c r="AR2562" s="63">
        <f t="shared" si="696"/>
        <v>11.442647265439536</v>
      </c>
      <c r="AS2562" s="63">
        <f t="shared" si="696"/>
        <v>11.486445582434989</v>
      </c>
      <c r="AT2562" s="63">
        <f t="shared" si="696"/>
        <v>11.626608381821566</v>
      </c>
      <c r="AU2562" s="63">
        <f t="shared" si="682"/>
        <v>11.961094544128683</v>
      </c>
      <c r="AV2562" s="217">
        <f t="shared" si="683"/>
        <v>-1.1469132254240177E-2</v>
      </c>
      <c r="AW2562" s="218">
        <f t="shared" si="684"/>
        <v>-9999</v>
      </c>
      <c r="AX2562" s="219">
        <f t="shared" si="685"/>
        <v>0</v>
      </c>
      <c r="AY2562" s="218">
        <f t="shared" si="686"/>
        <v>-9999</v>
      </c>
      <c r="AZ2562" s="63"/>
      <c r="BA2562" s="15">
        <f t="shared" si="687"/>
        <v>-2.7356411602726298E-3</v>
      </c>
      <c r="BB2562" s="15">
        <f t="shared" si="688"/>
        <v>0.4029668420013125</v>
      </c>
      <c r="BC2562" s="15">
        <f t="shared" si="689"/>
        <v>-0.61751157847624083</v>
      </c>
      <c r="BD2562" s="15">
        <f t="shared" si="690"/>
        <v>-0.10652366954492806</v>
      </c>
      <c r="BE2562" s="15">
        <f t="shared" si="691"/>
        <v>-2.965028905258007</v>
      </c>
      <c r="BF2562" s="15">
        <f t="shared" si="692"/>
        <v>-11.297910949131783</v>
      </c>
      <c r="BG2562" s="63">
        <f t="shared" si="697"/>
        <v>9.7786993762034928</v>
      </c>
      <c r="BH2562" s="63">
        <f t="shared" si="697"/>
        <v>9.7894726175737006</v>
      </c>
      <c r="BI2562" s="63">
        <f t="shared" si="697"/>
        <v>9.7705253791329838</v>
      </c>
      <c r="BJ2562" s="63">
        <f t="shared" si="697"/>
        <v>9.8039400735741484</v>
      </c>
      <c r="BK2562" s="63">
        <f t="shared" si="697"/>
        <v>9.7452814473518927</v>
      </c>
      <c r="BL2562" s="63">
        <f t="shared" si="697"/>
        <v>9.8491703599934741</v>
      </c>
      <c r="BM2562" s="63">
        <f t="shared" si="697"/>
        <v>9.6676216473938421</v>
      </c>
      <c r="BN2562" s="63">
        <f t="shared" si="693"/>
        <v>9.9950024885659339</v>
      </c>
      <c r="BO2562" s="63"/>
      <c r="BP2562" s="63"/>
    </row>
    <row r="2563" spans="27:68" x14ac:dyDescent="0.2">
      <c r="AA2563" s="217">
        <f t="shared" si="672"/>
        <v>-8.7334910939675485E-3</v>
      </c>
      <c r="AB2563" s="218">
        <f t="shared" si="673"/>
        <v>8.7334910939675485E-3</v>
      </c>
      <c r="AC2563" s="218">
        <f t="shared" si="674"/>
        <v>0</v>
      </c>
      <c r="AD2563" s="219">
        <f t="shared" si="675"/>
        <v>0</v>
      </c>
      <c r="AH2563" s="15">
        <f t="shared" si="676"/>
        <v>-2.9058447674383151E-2</v>
      </c>
      <c r="AI2563" s="15">
        <f t="shared" si="677"/>
        <v>0.86784475089518831</v>
      </c>
      <c r="AJ2563" s="15">
        <f t="shared" si="678"/>
        <v>-0.34557801426238927</v>
      </c>
      <c r="AK2563" s="15">
        <f t="shared" si="679"/>
        <v>-0.57281307343954613</v>
      </c>
      <c r="AL2563" s="15">
        <f t="shared" si="680"/>
        <v>-1.797541498954438</v>
      </c>
      <c r="AM2563" s="15">
        <f t="shared" si="681"/>
        <v>-1.2569818375265711</v>
      </c>
      <c r="AN2563" s="63">
        <f t="shared" si="696"/>
        <v>11.427189962028823</v>
      </c>
      <c r="AO2563" s="63">
        <f t="shared" si="696"/>
        <v>11.427367754312771</v>
      </c>
      <c r="AP2563" s="63">
        <f t="shared" si="696"/>
        <v>11.428089863368749</v>
      </c>
      <c r="AQ2563" s="63">
        <f t="shared" si="696"/>
        <v>11.431011199874796</v>
      </c>
      <c r="AR2563" s="63">
        <f t="shared" si="696"/>
        <v>11.442647265439536</v>
      </c>
      <c r="AS2563" s="63">
        <f t="shared" si="696"/>
        <v>11.486445582434989</v>
      </c>
      <c r="AT2563" s="63">
        <f t="shared" si="696"/>
        <v>11.626608381821566</v>
      </c>
      <c r="AU2563" s="63">
        <f t="shared" si="682"/>
        <v>11.961094544128683</v>
      </c>
      <c r="AV2563" s="217">
        <f t="shared" si="683"/>
        <v>-1.1469132254240177E-2</v>
      </c>
      <c r="AW2563" s="218">
        <f t="shared" si="684"/>
        <v>-9999</v>
      </c>
      <c r="AX2563" s="219">
        <f t="shared" si="685"/>
        <v>0</v>
      </c>
      <c r="AY2563" s="218">
        <f t="shared" si="686"/>
        <v>-9999</v>
      </c>
      <c r="AZ2563" s="63"/>
      <c r="BA2563" s="15">
        <f t="shared" si="687"/>
        <v>-2.7356411602726298E-3</v>
      </c>
      <c r="BB2563" s="15">
        <f t="shared" si="688"/>
        <v>0.4029668420013125</v>
      </c>
      <c r="BC2563" s="15">
        <f t="shared" si="689"/>
        <v>-0.61751157847624083</v>
      </c>
      <c r="BD2563" s="15">
        <f t="shared" si="690"/>
        <v>-0.10652366954492806</v>
      </c>
      <c r="BE2563" s="15">
        <f t="shared" si="691"/>
        <v>-2.965028905258007</v>
      </c>
      <c r="BF2563" s="15">
        <f t="shared" si="692"/>
        <v>-11.297910949131783</v>
      </c>
      <c r="BG2563" s="63">
        <f t="shared" si="697"/>
        <v>9.7786993762034928</v>
      </c>
      <c r="BH2563" s="63">
        <f t="shared" si="697"/>
        <v>9.7894726175737006</v>
      </c>
      <c r="BI2563" s="63">
        <f t="shared" si="697"/>
        <v>9.7705253791329838</v>
      </c>
      <c r="BJ2563" s="63">
        <f t="shared" si="697"/>
        <v>9.8039400735741484</v>
      </c>
      <c r="BK2563" s="63">
        <f t="shared" si="697"/>
        <v>9.7452814473518927</v>
      </c>
      <c r="BL2563" s="63">
        <f t="shared" si="697"/>
        <v>9.8491703599934741</v>
      </c>
      <c r="BM2563" s="63">
        <f t="shared" si="697"/>
        <v>9.6676216473938421</v>
      </c>
      <c r="BN2563" s="63">
        <f t="shared" si="693"/>
        <v>9.9950024885659339</v>
      </c>
      <c r="BO2563" s="63"/>
      <c r="BP2563" s="63"/>
    </row>
    <row r="2564" spans="27:68" x14ac:dyDescent="0.2">
      <c r="AA2564" s="217">
        <f t="shared" si="672"/>
        <v>-8.7334910939675485E-3</v>
      </c>
      <c r="AB2564" s="218">
        <f t="shared" si="673"/>
        <v>8.7334910939675485E-3</v>
      </c>
      <c r="AC2564" s="218">
        <f t="shared" si="674"/>
        <v>0</v>
      </c>
      <c r="AD2564" s="219">
        <f t="shared" si="675"/>
        <v>0</v>
      </c>
      <c r="AH2564" s="15">
        <f t="shared" si="676"/>
        <v>-2.9058447674383151E-2</v>
      </c>
      <c r="AI2564" s="15">
        <f t="shared" si="677"/>
        <v>0.86784475089518831</v>
      </c>
      <c r="AJ2564" s="15">
        <f t="shared" si="678"/>
        <v>-0.34557801426238927</v>
      </c>
      <c r="AK2564" s="15">
        <f t="shared" si="679"/>
        <v>-0.57281307343954613</v>
      </c>
      <c r="AL2564" s="15">
        <f t="shared" si="680"/>
        <v>-1.797541498954438</v>
      </c>
      <c r="AM2564" s="15">
        <f t="shared" si="681"/>
        <v>-1.2569818375265711</v>
      </c>
      <c r="AN2564" s="63">
        <f t="shared" si="696"/>
        <v>11.427189962028823</v>
      </c>
      <c r="AO2564" s="63">
        <f t="shared" si="696"/>
        <v>11.427367754312771</v>
      </c>
      <c r="AP2564" s="63">
        <f t="shared" si="696"/>
        <v>11.428089863368749</v>
      </c>
      <c r="AQ2564" s="63">
        <f t="shared" si="696"/>
        <v>11.431011199874796</v>
      </c>
      <c r="AR2564" s="63">
        <f t="shared" si="696"/>
        <v>11.442647265439536</v>
      </c>
      <c r="AS2564" s="63">
        <f t="shared" si="696"/>
        <v>11.486445582434989</v>
      </c>
      <c r="AT2564" s="63">
        <f t="shared" si="696"/>
        <v>11.626608381821566</v>
      </c>
      <c r="AU2564" s="63">
        <f t="shared" si="682"/>
        <v>11.961094544128683</v>
      </c>
      <c r="AV2564" s="217">
        <f t="shared" si="683"/>
        <v>-1.1469132254240177E-2</v>
      </c>
      <c r="AW2564" s="218">
        <f t="shared" si="684"/>
        <v>-9999</v>
      </c>
      <c r="AX2564" s="219">
        <f t="shared" si="685"/>
        <v>0</v>
      </c>
      <c r="AY2564" s="218">
        <f t="shared" si="686"/>
        <v>-9999</v>
      </c>
      <c r="AZ2564" s="63"/>
      <c r="BA2564" s="15">
        <f t="shared" si="687"/>
        <v>-2.7356411602726298E-3</v>
      </c>
      <c r="BB2564" s="15">
        <f t="shared" si="688"/>
        <v>0.4029668420013125</v>
      </c>
      <c r="BC2564" s="15">
        <f t="shared" si="689"/>
        <v>-0.61751157847624083</v>
      </c>
      <c r="BD2564" s="15">
        <f t="shared" si="690"/>
        <v>-0.10652366954492806</v>
      </c>
      <c r="BE2564" s="15">
        <f t="shared" si="691"/>
        <v>-2.965028905258007</v>
      </c>
      <c r="BF2564" s="15">
        <f t="shared" si="692"/>
        <v>-11.297910949131783</v>
      </c>
      <c r="BG2564" s="63">
        <f t="shared" si="697"/>
        <v>9.7786993762034928</v>
      </c>
      <c r="BH2564" s="63">
        <f t="shared" si="697"/>
        <v>9.7894726175737006</v>
      </c>
      <c r="BI2564" s="63">
        <f t="shared" si="697"/>
        <v>9.7705253791329838</v>
      </c>
      <c r="BJ2564" s="63">
        <f t="shared" si="697"/>
        <v>9.8039400735741484</v>
      </c>
      <c r="BK2564" s="63">
        <f t="shared" si="697"/>
        <v>9.7452814473518927</v>
      </c>
      <c r="BL2564" s="63">
        <f t="shared" si="697"/>
        <v>9.8491703599934741</v>
      </c>
      <c r="BM2564" s="63">
        <f t="shared" si="697"/>
        <v>9.6676216473938421</v>
      </c>
      <c r="BN2564" s="63">
        <f t="shared" si="693"/>
        <v>9.9950024885659339</v>
      </c>
      <c r="BO2564" s="63"/>
      <c r="BP2564" s="63"/>
    </row>
    <row r="2565" spans="27:68" x14ac:dyDescent="0.2">
      <c r="AA2565" s="217">
        <f t="shared" si="672"/>
        <v>-8.7334910939675485E-3</v>
      </c>
      <c r="AB2565" s="218">
        <f t="shared" si="673"/>
        <v>8.7334910939675485E-3</v>
      </c>
      <c r="AC2565" s="218">
        <f t="shared" si="674"/>
        <v>0</v>
      </c>
      <c r="AD2565" s="219">
        <f t="shared" si="675"/>
        <v>0</v>
      </c>
      <c r="AH2565" s="15">
        <f t="shared" si="676"/>
        <v>-2.9058447674383151E-2</v>
      </c>
      <c r="AI2565" s="15">
        <f t="shared" si="677"/>
        <v>0.86784475089518831</v>
      </c>
      <c r="AJ2565" s="15">
        <f t="shared" si="678"/>
        <v>-0.34557801426238927</v>
      </c>
      <c r="AK2565" s="15">
        <f t="shared" si="679"/>
        <v>-0.57281307343954613</v>
      </c>
      <c r="AL2565" s="15">
        <f t="shared" si="680"/>
        <v>-1.797541498954438</v>
      </c>
      <c r="AM2565" s="15">
        <f t="shared" si="681"/>
        <v>-1.2569818375265711</v>
      </c>
      <c r="AN2565" s="63">
        <f t="shared" si="696"/>
        <v>11.427189962028823</v>
      </c>
      <c r="AO2565" s="63">
        <f t="shared" si="696"/>
        <v>11.427367754312771</v>
      </c>
      <c r="AP2565" s="63">
        <f t="shared" si="696"/>
        <v>11.428089863368749</v>
      </c>
      <c r="AQ2565" s="63">
        <f t="shared" si="696"/>
        <v>11.431011199874796</v>
      </c>
      <c r="AR2565" s="63">
        <f t="shared" si="696"/>
        <v>11.442647265439536</v>
      </c>
      <c r="AS2565" s="63">
        <f t="shared" si="696"/>
        <v>11.486445582434989</v>
      </c>
      <c r="AT2565" s="63">
        <f t="shared" si="696"/>
        <v>11.626608381821566</v>
      </c>
      <c r="AU2565" s="63">
        <f t="shared" si="682"/>
        <v>11.961094544128683</v>
      </c>
      <c r="AV2565" s="217">
        <f t="shared" si="683"/>
        <v>-1.1469132254240177E-2</v>
      </c>
      <c r="AW2565" s="218">
        <f t="shared" si="684"/>
        <v>-9999</v>
      </c>
      <c r="AX2565" s="219">
        <f t="shared" si="685"/>
        <v>0</v>
      </c>
      <c r="AY2565" s="218">
        <f t="shared" si="686"/>
        <v>-9999</v>
      </c>
      <c r="AZ2565" s="63"/>
      <c r="BA2565" s="15">
        <f t="shared" si="687"/>
        <v>-2.7356411602726298E-3</v>
      </c>
      <c r="BB2565" s="15">
        <f t="shared" si="688"/>
        <v>0.4029668420013125</v>
      </c>
      <c r="BC2565" s="15">
        <f t="shared" si="689"/>
        <v>-0.61751157847624083</v>
      </c>
      <c r="BD2565" s="15">
        <f t="shared" si="690"/>
        <v>-0.10652366954492806</v>
      </c>
      <c r="BE2565" s="15">
        <f t="shared" si="691"/>
        <v>-2.965028905258007</v>
      </c>
      <c r="BF2565" s="15">
        <f t="shared" si="692"/>
        <v>-11.297910949131783</v>
      </c>
      <c r="BG2565" s="63">
        <f t="shared" si="697"/>
        <v>9.7786993762034928</v>
      </c>
      <c r="BH2565" s="63">
        <f t="shared" si="697"/>
        <v>9.7894726175737006</v>
      </c>
      <c r="BI2565" s="63">
        <f t="shared" si="697"/>
        <v>9.7705253791329838</v>
      </c>
      <c r="BJ2565" s="63">
        <f t="shared" si="697"/>
        <v>9.8039400735741484</v>
      </c>
      <c r="BK2565" s="63">
        <f t="shared" si="697"/>
        <v>9.7452814473518927</v>
      </c>
      <c r="BL2565" s="63">
        <f t="shared" si="697"/>
        <v>9.8491703599934741</v>
      </c>
      <c r="BM2565" s="63">
        <f t="shared" si="697"/>
        <v>9.6676216473938421</v>
      </c>
      <c r="BN2565" s="63">
        <f t="shared" si="693"/>
        <v>9.9950024885659339</v>
      </c>
      <c r="BO2565" s="63"/>
      <c r="BP2565" s="63"/>
    </row>
    <row r="2566" spans="27:68" x14ac:dyDescent="0.2">
      <c r="AA2566" s="217">
        <f t="shared" si="672"/>
        <v>-8.7334910939675485E-3</v>
      </c>
      <c r="AB2566" s="218">
        <f t="shared" si="673"/>
        <v>8.7334910939675485E-3</v>
      </c>
      <c r="AC2566" s="218">
        <f t="shared" si="674"/>
        <v>0</v>
      </c>
      <c r="AD2566" s="219">
        <f t="shared" si="675"/>
        <v>0</v>
      </c>
      <c r="AH2566" s="15">
        <f t="shared" si="676"/>
        <v>-2.9058447674383151E-2</v>
      </c>
      <c r="AI2566" s="15">
        <f t="shared" si="677"/>
        <v>0.86784475089518831</v>
      </c>
      <c r="AJ2566" s="15">
        <f t="shared" si="678"/>
        <v>-0.34557801426238927</v>
      </c>
      <c r="AK2566" s="15">
        <f t="shared" si="679"/>
        <v>-0.57281307343954613</v>
      </c>
      <c r="AL2566" s="15">
        <f t="shared" si="680"/>
        <v>-1.797541498954438</v>
      </c>
      <c r="AM2566" s="15">
        <f t="shared" si="681"/>
        <v>-1.2569818375265711</v>
      </c>
      <c r="AN2566" s="63">
        <f t="shared" si="696"/>
        <v>11.427189962028823</v>
      </c>
      <c r="AO2566" s="63">
        <f t="shared" si="696"/>
        <v>11.427367754312771</v>
      </c>
      <c r="AP2566" s="63">
        <f t="shared" si="696"/>
        <v>11.428089863368749</v>
      </c>
      <c r="AQ2566" s="63">
        <f t="shared" si="696"/>
        <v>11.431011199874796</v>
      </c>
      <c r="AR2566" s="63">
        <f t="shared" si="696"/>
        <v>11.442647265439536</v>
      </c>
      <c r="AS2566" s="63">
        <f t="shared" si="696"/>
        <v>11.486445582434989</v>
      </c>
      <c r="AT2566" s="63">
        <f t="shared" si="696"/>
        <v>11.626608381821566</v>
      </c>
      <c r="AU2566" s="63">
        <f t="shared" si="682"/>
        <v>11.961094544128683</v>
      </c>
      <c r="AV2566" s="217">
        <f t="shared" si="683"/>
        <v>-1.1469132254240177E-2</v>
      </c>
      <c r="AW2566" s="218">
        <f t="shared" si="684"/>
        <v>-9999</v>
      </c>
      <c r="AX2566" s="219">
        <f t="shared" si="685"/>
        <v>0</v>
      </c>
      <c r="AY2566" s="218">
        <f t="shared" si="686"/>
        <v>-9999</v>
      </c>
      <c r="AZ2566" s="63"/>
      <c r="BA2566" s="15">
        <f t="shared" si="687"/>
        <v>-2.7356411602726298E-3</v>
      </c>
      <c r="BB2566" s="15">
        <f t="shared" si="688"/>
        <v>0.4029668420013125</v>
      </c>
      <c r="BC2566" s="15">
        <f t="shared" si="689"/>
        <v>-0.61751157847624083</v>
      </c>
      <c r="BD2566" s="15">
        <f t="shared" si="690"/>
        <v>-0.10652366954492806</v>
      </c>
      <c r="BE2566" s="15">
        <f t="shared" si="691"/>
        <v>-2.965028905258007</v>
      </c>
      <c r="BF2566" s="15">
        <f t="shared" si="692"/>
        <v>-11.297910949131783</v>
      </c>
      <c r="BG2566" s="63">
        <f t="shared" si="697"/>
        <v>9.7786993762034928</v>
      </c>
      <c r="BH2566" s="63">
        <f t="shared" si="697"/>
        <v>9.7894726175737006</v>
      </c>
      <c r="BI2566" s="63">
        <f t="shared" si="697"/>
        <v>9.7705253791329838</v>
      </c>
      <c r="BJ2566" s="63">
        <f t="shared" si="697"/>
        <v>9.8039400735741484</v>
      </c>
      <c r="BK2566" s="63">
        <f t="shared" si="697"/>
        <v>9.7452814473518927</v>
      </c>
      <c r="BL2566" s="63">
        <f t="shared" si="697"/>
        <v>9.8491703599934741</v>
      </c>
      <c r="BM2566" s="63">
        <f t="shared" si="697"/>
        <v>9.6676216473938421</v>
      </c>
      <c r="BN2566" s="63">
        <f t="shared" si="693"/>
        <v>9.9950024885659339</v>
      </c>
      <c r="BO2566" s="63"/>
      <c r="BP2566" s="63"/>
    </row>
    <row r="2567" spans="27:68" x14ac:dyDescent="0.2">
      <c r="AA2567" s="217">
        <f t="shared" si="672"/>
        <v>-8.7334910939675485E-3</v>
      </c>
      <c r="AB2567" s="218">
        <f t="shared" si="673"/>
        <v>8.7334910939675485E-3</v>
      </c>
      <c r="AC2567" s="218">
        <f t="shared" si="674"/>
        <v>0</v>
      </c>
      <c r="AD2567" s="219">
        <f t="shared" si="675"/>
        <v>0</v>
      </c>
      <c r="AH2567" s="15">
        <f t="shared" si="676"/>
        <v>-2.9058447674383151E-2</v>
      </c>
      <c r="AI2567" s="15">
        <f t="shared" si="677"/>
        <v>0.86784475089518831</v>
      </c>
      <c r="AJ2567" s="15">
        <f t="shared" si="678"/>
        <v>-0.34557801426238927</v>
      </c>
      <c r="AK2567" s="15">
        <f t="shared" si="679"/>
        <v>-0.57281307343954613</v>
      </c>
      <c r="AL2567" s="15">
        <f t="shared" si="680"/>
        <v>-1.797541498954438</v>
      </c>
      <c r="AM2567" s="15">
        <f t="shared" si="681"/>
        <v>-1.2569818375265711</v>
      </c>
      <c r="AN2567" s="63">
        <f t="shared" si="696"/>
        <v>11.427189962028823</v>
      </c>
      <c r="AO2567" s="63">
        <f t="shared" si="696"/>
        <v>11.427367754312771</v>
      </c>
      <c r="AP2567" s="63">
        <f t="shared" si="696"/>
        <v>11.428089863368749</v>
      </c>
      <c r="AQ2567" s="63">
        <f t="shared" si="696"/>
        <v>11.431011199874796</v>
      </c>
      <c r="AR2567" s="63">
        <f t="shared" si="696"/>
        <v>11.442647265439536</v>
      </c>
      <c r="AS2567" s="63">
        <f t="shared" si="696"/>
        <v>11.486445582434989</v>
      </c>
      <c r="AT2567" s="63">
        <f t="shared" si="696"/>
        <v>11.626608381821566</v>
      </c>
      <c r="AU2567" s="63">
        <f t="shared" si="682"/>
        <v>11.961094544128683</v>
      </c>
      <c r="AV2567" s="217">
        <f t="shared" si="683"/>
        <v>-1.1469132254240177E-2</v>
      </c>
      <c r="AW2567" s="218">
        <f t="shared" si="684"/>
        <v>-9999</v>
      </c>
      <c r="AX2567" s="219">
        <f t="shared" si="685"/>
        <v>0</v>
      </c>
      <c r="AY2567" s="218">
        <f t="shared" si="686"/>
        <v>-9999</v>
      </c>
      <c r="AZ2567" s="63"/>
      <c r="BA2567" s="15">
        <f t="shared" si="687"/>
        <v>-2.7356411602726298E-3</v>
      </c>
      <c r="BB2567" s="15">
        <f t="shared" si="688"/>
        <v>0.4029668420013125</v>
      </c>
      <c r="BC2567" s="15">
        <f t="shared" si="689"/>
        <v>-0.61751157847624083</v>
      </c>
      <c r="BD2567" s="15">
        <f t="shared" si="690"/>
        <v>-0.10652366954492806</v>
      </c>
      <c r="BE2567" s="15">
        <f t="shared" si="691"/>
        <v>-2.965028905258007</v>
      </c>
      <c r="BF2567" s="15">
        <f t="shared" si="692"/>
        <v>-11.297910949131783</v>
      </c>
      <c r="BG2567" s="63">
        <f t="shared" si="697"/>
        <v>9.7786993762034928</v>
      </c>
      <c r="BH2567" s="63">
        <f t="shared" si="697"/>
        <v>9.7894726175737006</v>
      </c>
      <c r="BI2567" s="63">
        <f t="shared" si="697"/>
        <v>9.7705253791329838</v>
      </c>
      <c r="BJ2567" s="63">
        <f t="shared" si="697"/>
        <v>9.8039400735741484</v>
      </c>
      <c r="BK2567" s="63">
        <f t="shared" si="697"/>
        <v>9.7452814473518927</v>
      </c>
      <c r="BL2567" s="63">
        <f t="shared" si="697"/>
        <v>9.8491703599934741</v>
      </c>
      <c r="BM2567" s="63">
        <f t="shared" si="697"/>
        <v>9.6676216473938421</v>
      </c>
      <c r="BN2567" s="63">
        <f t="shared" si="693"/>
        <v>9.9950024885659339</v>
      </c>
      <c r="BO2567" s="63"/>
      <c r="BP2567" s="63"/>
    </row>
    <row r="2568" spans="27:68" x14ac:dyDescent="0.2">
      <c r="AA2568" s="217">
        <f t="shared" si="672"/>
        <v>-8.7334910939675485E-3</v>
      </c>
      <c r="AB2568" s="218">
        <f t="shared" si="673"/>
        <v>8.7334910939675485E-3</v>
      </c>
      <c r="AC2568" s="218">
        <f t="shared" si="674"/>
        <v>0</v>
      </c>
      <c r="AD2568" s="219">
        <f t="shared" si="675"/>
        <v>0</v>
      </c>
      <c r="AH2568" s="15">
        <f t="shared" si="676"/>
        <v>-2.9058447674383151E-2</v>
      </c>
      <c r="AI2568" s="15">
        <f t="shared" si="677"/>
        <v>0.86784475089518831</v>
      </c>
      <c r="AJ2568" s="15">
        <f t="shared" si="678"/>
        <v>-0.34557801426238927</v>
      </c>
      <c r="AK2568" s="15">
        <f t="shared" si="679"/>
        <v>-0.57281307343954613</v>
      </c>
      <c r="AL2568" s="15">
        <f t="shared" si="680"/>
        <v>-1.797541498954438</v>
      </c>
      <c r="AM2568" s="15">
        <f t="shared" si="681"/>
        <v>-1.2569818375265711</v>
      </c>
      <c r="AN2568" s="63">
        <f t="shared" si="696"/>
        <v>11.427189962028823</v>
      </c>
      <c r="AO2568" s="63">
        <f t="shared" si="696"/>
        <v>11.427367754312771</v>
      </c>
      <c r="AP2568" s="63">
        <f t="shared" si="696"/>
        <v>11.428089863368749</v>
      </c>
      <c r="AQ2568" s="63">
        <f t="shared" si="696"/>
        <v>11.431011199874796</v>
      </c>
      <c r="AR2568" s="63">
        <f t="shared" si="696"/>
        <v>11.442647265439536</v>
      </c>
      <c r="AS2568" s="63">
        <f t="shared" si="696"/>
        <v>11.486445582434989</v>
      </c>
      <c r="AT2568" s="63">
        <f t="shared" si="696"/>
        <v>11.626608381821566</v>
      </c>
      <c r="AU2568" s="63">
        <f t="shared" si="682"/>
        <v>11.961094544128683</v>
      </c>
      <c r="AV2568" s="217">
        <f t="shared" si="683"/>
        <v>-1.1469132254240177E-2</v>
      </c>
      <c r="AW2568" s="218">
        <f t="shared" si="684"/>
        <v>-9999</v>
      </c>
      <c r="AX2568" s="219">
        <f t="shared" si="685"/>
        <v>0</v>
      </c>
      <c r="AY2568" s="218">
        <f t="shared" si="686"/>
        <v>-9999</v>
      </c>
      <c r="AZ2568" s="63"/>
      <c r="BA2568" s="15">
        <f t="shared" si="687"/>
        <v>-2.7356411602726298E-3</v>
      </c>
      <c r="BB2568" s="15">
        <f t="shared" si="688"/>
        <v>0.4029668420013125</v>
      </c>
      <c r="BC2568" s="15">
        <f t="shared" si="689"/>
        <v>-0.61751157847624083</v>
      </c>
      <c r="BD2568" s="15">
        <f t="shared" si="690"/>
        <v>-0.10652366954492806</v>
      </c>
      <c r="BE2568" s="15">
        <f t="shared" si="691"/>
        <v>-2.965028905258007</v>
      </c>
      <c r="BF2568" s="15">
        <f t="shared" si="692"/>
        <v>-11.297910949131783</v>
      </c>
      <c r="BG2568" s="63">
        <f t="shared" si="697"/>
        <v>9.7786993762034928</v>
      </c>
      <c r="BH2568" s="63">
        <f t="shared" si="697"/>
        <v>9.7894726175737006</v>
      </c>
      <c r="BI2568" s="63">
        <f t="shared" si="697"/>
        <v>9.7705253791329838</v>
      </c>
      <c r="BJ2568" s="63">
        <f t="shared" si="697"/>
        <v>9.8039400735741484</v>
      </c>
      <c r="BK2568" s="63">
        <f t="shared" si="697"/>
        <v>9.7452814473518927</v>
      </c>
      <c r="BL2568" s="63">
        <f t="shared" si="697"/>
        <v>9.8491703599934741</v>
      </c>
      <c r="BM2568" s="63">
        <f t="shared" si="697"/>
        <v>9.6676216473938421</v>
      </c>
      <c r="BN2568" s="63">
        <f t="shared" si="693"/>
        <v>9.9950024885659339</v>
      </c>
      <c r="BO2568" s="63"/>
      <c r="BP2568" s="63"/>
    </row>
    <row r="2569" spans="27:68" x14ac:dyDescent="0.2">
      <c r="AA2569" s="217">
        <f t="shared" si="672"/>
        <v>-8.7334910939675485E-3</v>
      </c>
      <c r="AB2569" s="218">
        <f t="shared" si="673"/>
        <v>8.7334910939675485E-3</v>
      </c>
      <c r="AC2569" s="218">
        <f t="shared" si="674"/>
        <v>0</v>
      </c>
      <c r="AD2569" s="219">
        <f t="shared" si="675"/>
        <v>0</v>
      </c>
      <c r="AH2569" s="15">
        <f t="shared" si="676"/>
        <v>-2.9058447674383151E-2</v>
      </c>
      <c r="AI2569" s="15">
        <f t="shared" si="677"/>
        <v>0.86784475089518831</v>
      </c>
      <c r="AJ2569" s="15">
        <f t="shared" si="678"/>
        <v>-0.34557801426238927</v>
      </c>
      <c r="AK2569" s="15">
        <f t="shared" si="679"/>
        <v>-0.57281307343954613</v>
      </c>
      <c r="AL2569" s="15">
        <f t="shared" si="680"/>
        <v>-1.797541498954438</v>
      </c>
      <c r="AM2569" s="15">
        <f t="shared" si="681"/>
        <v>-1.2569818375265711</v>
      </c>
      <c r="AN2569" s="63">
        <f t="shared" si="696"/>
        <v>11.427189962028823</v>
      </c>
      <c r="AO2569" s="63">
        <f t="shared" si="696"/>
        <v>11.427367754312771</v>
      </c>
      <c r="AP2569" s="63">
        <f t="shared" si="696"/>
        <v>11.428089863368749</v>
      </c>
      <c r="AQ2569" s="63">
        <f t="shared" si="696"/>
        <v>11.431011199874796</v>
      </c>
      <c r="AR2569" s="63">
        <f t="shared" si="696"/>
        <v>11.442647265439536</v>
      </c>
      <c r="AS2569" s="63">
        <f t="shared" si="696"/>
        <v>11.486445582434989</v>
      </c>
      <c r="AT2569" s="63">
        <f t="shared" si="696"/>
        <v>11.626608381821566</v>
      </c>
      <c r="AU2569" s="63">
        <f t="shared" si="682"/>
        <v>11.961094544128683</v>
      </c>
      <c r="AV2569" s="217">
        <f t="shared" si="683"/>
        <v>-1.1469132254240177E-2</v>
      </c>
      <c r="AW2569" s="218">
        <f t="shared" si="684"/>
        <v>-9999</v>
      </c>
      <c r="AX2569" s="219">
        <f t="shared" si="685"/>
        <v>0</v>
      </c>
      <c r="AY2569" s="218">
        <f t="shared" si="686"/>
        <v>-9999</v>
      </c>
      <c r="AZ2569" s="63"/>
      <c r="BA2569" s="15">
        <f t="shared" si="687"/>
        <v>-2.7356411602726298E-3</v>
      </c>
      <c r="BB2569" s="15">
        <f t="shared" si="688"/>
        <v>0.4029668420013125</v>
      </c>
      <c r="BC2569" s="15">
        <f t="shared" si="689"/>
        <v>-0.61751157847624083</v>
      </c>
      <c r="BD2569" s="15">
        <f t="shared" si="690"/>
        <v>-0.10652366954492806</v>
      </c>
      <c r="BE2569" s="15">
        <f t="shared" si="691"/>
        <v>-2.965028905258007</v>
      </c>
      <c r="BF2569" s="15">
        <f t="shared" si="692"/>
        <v>-11.297910949131783</v>
      </c>
      <c r="BG2569" s="63">
        <f t="shared" si="697"/>
        <v>9.7786993762034928</v>
      </c>
      <c r="BH2569" s="63">
        <f t="shared" si="697"/>
        <v>9.7894726175737006</v>
      </c>
      <c r="BI2569" s="63">
        <f t="shared" si="697"/>
        <v>9.7705253791329838</v>
      </c>
      <c r="BJ2569" s="63">
        <f t="shared" si="697"/>
        <v>9.8039400735741484</v>
      </c>
      <c r="BK2569" s="63">
        <f t="shared" si="697"/>
        <v>9.7452814473518927</v>
      </c>
      <c r="BL2569" s="63">
        <f t="shared" si="697"/>
        <v>9.8491703599934741</v>
      </c>
      <c r="BM2569" s="63">
        <f t="shared" si="697"/>
        <v>9.6676216473938421</v>
      </c>
      <c r="BN2569" s="63">
        <f t="shared" si="693"/>
        <v>9.9950024885659339</v>
      </c>
      <c r="BO2569" s="63"/>
      <c r="BP2569" s="63"/>
    </row>
    <row r="2570" spans="27:68" x14ac:dyDescent="0.2">
      <c r="AA2570" s="217">
        <f t="shared" si="672"/>
        <v>-8.7334910939675485E-3</v>
      </c>
      <c r="AB2570" s="218">
        <f t="shared" si="673"/>
        <v>8.7334910939675485E-3</v>
      </c>
      <c r="AC2570" s="218">
        <f t="shared" si="674"/>
        <v>0</v>
      </c>
      <c r="AD2570" s="219">
        <f t="shared" si="675"/>
        <v>0</v>
      </c>
      <c r="AH2570" s="15">
        <f t="shared" si="676"/>
        <v>-2.9058447674383151E-2</v>
      </c>
      <c r="AI2570" s="15">
        <f t="shared" si="677"/>
        <v>0.86784475089518831</v>
      </c>
      <c r="AJ2570" s="15">
        <f t="shared" si="678"/>
        <v>-0.34557801426238927</v>
      </c>
      <c r="AK2570" s="15">
        <f t="shared" si="679"/>
        <v>-0.57281307343954613</v>
      </c>
      <c r="AL2570" s="15">
        <f t="shared" si="680"/>
        <v>-1.797541498954438</v>
      </c>
      <c r="AM2570" s="15">
        <f t="shared" si="681"/>
        <v>-1.2569818375265711</v>
      </c>
      <c r="AN2570" s="63">
        <f t="shared" si="696"/>
        <v>11.427189962028823</v>
      </c>
      <c r="AO2570" s="63">
        <f t="shared" si="696"/>
        <v>11.427367754312771</v>
      </c>
      <c r="AP2570" s="63">
        <f t="shared" si="696"/>
        <v>11.428089863368749</v>
      </c>
      <c r="AQ2570" s="63">
        <f t="shared" si="696"/>
        <v>11.431011199874796</v>
      </c>
      <c r="AR2570" s="63">
        <f t="shared" si="696"/>
        <v>11.442647265439536</v>
      </c>
      <c r="AS2570" s="63">
        <f t="shared" si="696"/>
        <v>11.486445582434989</v>
      </c>
      <c r="AT2570" s="63">
        <f t="shared" si="696"/>
        <v>11.626608381821566</v>
      </c>
      <c r="AU2570" s="63">
        <f t="shared" si="682"/>
        <v>11.961094544128683</v>
      </c>
      <c r="AV2570" s="217">
        <f t="shared" si="683"/>
        <v>-1.1469132254240177E-2</v>
      </c>
      <c r="AW2570" s="218">
        <f t="shared" si="684"/>
        <v>-9999</v>
      </c>
      <c r="AX2570" s="219">
        <f t="shared" si="685"/>
        <v>0</v>
      </c>
      <c r="AY2570" s="218">
        <f t="shared" si="686"/>
        <v>-9999</v>
      </c>
      <c r="AZ2570" s="63"/>
      <c r="BA2570" s="15">
        <f t="shared" si="687"/>
        <v>-2.7356411602726298E-3</v>
      </c>
      <c r="BB2570" s="15">
        <f t="shared" si="688"/>
        <v>0.4029668420013125</v>
      </c>
      <c r="BC2570" s="15">
        <f t="shared" si="689"/>
        <v>-0.61751157847624083</v>
      </c>
      <c r="BD2570" s="15">
        <f t="shared" si="690"/>
        <v>-0.10652366954492806</v>
      </c>
      <c r="BE2570" s="15">
        <f t="shared" si="691"/>
        <v>-2.965028905258007</v>
      </c>
      <c r="BF2570" s="15">
        <f t="shared" si="692"/>
        <v>-11.297910949131783</v>
      </c>
      <c r="BG2570" s="63">
        <f t="shared" si="697"/>
        <v>9.7786993762034928</v>
      </c>
      <c r="BH2570" s="63">
        <f t="shared" si="697"/>
        <v>9.7894726175737006</v>
      </c>
      <c r="BI2570" s="63">
        <f t="shared" si="697"/>
        <v>9.7705253791329838</v>
      </c>
      <c r="BJ2570" s="63">
        <f t="shared" si="697"/>
        <v>9.8039400735741484</v>
      </c>
      <c r="BK2570" s="63">
        <f t="shared" si="697"/>
        <v>9.7452814473518927</v>
      </c>
      <c r="BL2570" s="63">
        <f t="shared" si="697"/>
        <v>9.8491703599934741</v>
      </c>
      <c r="BM2570" s="63">
        <f t="shared" si="697"/>
        <v>9.6676216473938421</v>
      </c>
      <c r="BN2570" s="63">
        <f t="shared" si="693"/>
        <v>9.9950024885659339</v>
      </c>
      <c r="BO2570" s="63"/>
      <c r="BP2570" s="63"/>
    </row>
    <row r="2571" spans="27:68" x14ac:dyDescent="0.2">
      <c r="AA2571" s="217">
        <f t="shared" si="672"/>
        <v>-8.7334910939675485E-3</v>
      </c>
      <c r="AB2571" s="218">
        <f t="shared" si="673"/>
        <v>8.7334910939675485E-3</v>
      </c>
      <c r="AC2571" s="218">
        <f t="shared" si="674"/>
        <v>0</v>
      </c>
      <c r="AD2571" s="219">
        <f t="shared" si="675"/>
        <v>0</v>
      </c>
      <c r="AH2571" s="15">
        <f t="shared" si="676"/>
        <v>-2.9058447674383151E-2</v>
      </c>
      <c r="AI2571" s="15">
        <f t="shared" si="677"/>
        <v>0.86784475089518831</v>
      </c>
      <c r="AJ2571" s="15">
        <f t="shared" si="678"/>
        <v>-0.34557801426238927</v>
      </c>
      <c r="AK2571" s="15">
        <f t="shared" si="679"/>
        <v>-0.57281307343954613</v>
      </c>
      <c r="AL2571" s="15">
        <f t="shared" si="680"/>
        <v>-1.797541498954438</v>
      </c>
      <c r="AM2571" s="15">
        <f t="shared" si="681"/>
        <v>-1.2569818375265711</v>
      </c>
      <c r="AN2571" s="63">
        <f t="shared" ref="AN2571:AT2580" si="698">$AU2571+$AB$7*SIN(AO2571)</f>
        <v>11.427189962028823</v>
      </c>
      <c r="AO2571" s="63">
        <f t="shared" si="698"/>
        <v>11.427367754312771</v>
      </c>
      <c r="AP2571" s="63">
        <f t="shared" si="698"/>
        <v>11.428089863368749</v>
      </c>
      <c r="AQ2571" s="63">
        <f t="shared" si="698"/>
        <v>11.431011199874796</v>
      </c>
      <c r="AR2571" s="63">
        <f t="shared" si="698"/>
        <v>11.442647265439536</v>
      </c>
      <c r="AS2571" s="63">
        <f t="shared" si="698"/>
        <v>11.486445582434989</v>
      </c>
      <c r="AT2571" s="63">
        <f t="shared" si="698"/>
        <v>11.626608381821566</v>
      </c>
      <c r="AU2571" s="63">
        <f t="shared" si="682"/>
        <v>11.961094544128683</v>
      </c>
      <c r="AV2571" s="217">
        <f t="shared" si="683"/>
        <v>-1.1469132254240177E-2</v>
      </c>
      <c r="AW2571" s="218">
        <f t="shared" si="684"/>
        <v>-9999</v>
      </c>
      <c r="AX2571" s="219">
        <f t="shared" si="685"/>
        <v>0</v>
      </c>
      <c r="AY2571" s="218">
        <f t="shared" si="686"/>
        <v>-9999</v>
      </c>
      <c r="AZ2571" s="63"/>
      <c r="BA2571" s="15">
        <f t="shared" si="687"/>
        <v>-2.7356411602726298E-3</v>
      </c>
      <c r="BB2571" s="15">
        <f t="shared" si="688"/>
        <v>0.4029668420013125</v>
      </c>
      <c r="BC2571" s="15">
        <f t="shared" si="689"/>
        <v>-0.61751157847624083</v>
      </c>
      <c r="BD2571" s="15">
        <f t="shared" si="690"/>
        <v>-0.10652366954492806</v>
      </c>
      <c r="BE2571" s="15">
        <f t="shared" si="691"/>
        <v>-2.965028905258007</v>
      </c>
      <c r="BF2571" s="15">
        <f t="shared" si="692"/>
        <v>-11.297910949131783</v>
      </c>
      <c r="BG2571" s="63">
        <f t="shared" ref="BG2571:BM2580" si="699">$BN2571+$BB$7*SIN(BH2571)</f>
        <v>9.7786993762034928</v>
      </c>
      <c r="BH2571" s="63">
        <f t="shared" si="699"/>
        <v>9.7894726175737006</v>
      </c>
      <c r="BI2571" s="63">
        <f t="shared" si="699"/>
        <v>9.7705253791329838</v>
      </c>
      <c r="BJ2571" s="63">
        <f t="shared" si="699"/>
        <v>9.8039400735741484</v>
      </c>
      <c r="BK2571" s="63">
        <f t="shared" si="699"/>
        <v>9.7452814473518927</v>
      </c>
      <c r="BL2571" s="63">
        <f t="shared" si="699"/>
        <v>9.8491703599934741</v>
      </c>
      <c r="BM2571" s="63">
        <f t="shared" si="699"/>
        <v>9.6676216473938421</v>
      </c>
      <c r="BN2571" s="63">
        <f t="shared" si="693"/>
        <v>9.9950024885659339</v>
      </c>
      <c r="BO2571" s="63"/>
      <c r="BP2571" s="63"/>
    </row>
    <row r="2572" spans="27:68" x14ac:dyDescent="0.2">
      <c r="AA2572" s="217">
        <f t="shared" si="672"/>
        <v>-8.7334910939675485E-3</v>
      </c>
      <c r="AB2572" s="218">
        <f t="shared" si="673"/>
        <v>8.7334910939675485E-3</v>
      </c>
      <c r="AC2572" s="218">
        <f t="shared" si="674"/>
        <v>0</v>
      </c>
      <c r="AD2572" s="219">
        <f t="shared" si="675"/>
        <v>0</v>
      </c>
      <c r="AH2572" s="15">
        <f t="shared" si="676"/>
        <v>-2.9058447674383151E-2</v>
      </c>
      <c r="AI2572" s="15">
        <f t="shared" si="677"/>
        <v>0.86784475089518831</v>
      </c>
      <c r="AJ2572" s="15">
        <f t="shared" si="678"/>
        <v>-0.34557801426238927</v>
      </c>
      <c r="AK2572" s="15">
        <f t="shared" si="679"/>
        <v>-0.57281307343954613</v>
      </c>
      <c r="AL2572" s="15">
        <f t="shared" si="680"/>
        <v>-1.797541498954438</v>
      </c>
      <c r="AM2572" s="15">
        <f t="shared" si="681"/>
        <v>-1.2569818375265711</v>
      </c>
      <c r="AN2572" s="63">
        <f t="shared" si="698"/>
        <v>11.427189962028823</v>
      </c>
      <c r="AO2572" s="63">
        <f t="shared" si="698"/>
        <v>11.427367754312771</v>
      </c>
      <c r="AP2572" s="63">
        <f t="shared" si="698"/>
        <v>11.428089863368749</v>
      </c>
      <c r="AQ2572" s="63">
        <f t="shared" si="698"/>
        <v>11.431011199874796</v>
      </c>
      <c r="AR2572" s="63">
        <f t="shared" si="698"/>
        <v>11.442647265439536</v>
      </c>
      <c r="AS2572" s="63">
        <f t="shared" si="698"/>
        <v>11.486445582434989</v>
      </c>
      <c r="AT2572" s="63">
        <f t="shared" si="698"/>
        <v>11.626608381821566</v>
      </c>
      <c r="AU2572" s="63">
        <f t="shared" si="682"/>
        <v>11.961094544128683</v>
      </c>
      <c r="AV2572" s="217">
        <f t="shared" si="683"/>
        <v>-1.1469132254240177E-2</v>
      </c>
      <c r="AW2572" s="218">
        <f t="shared" si="684"/>
        <v>-9999</v>
      </c>
      <c r="AX2572" s="219">
        <f t="shared" si="685"/>
        <v>0</v>
      </c>
      <c r="AY2572" s="218">
        <f t="shared" si="686"/>
        <v>-9999</v>
      </c>
      <c r="AZ2572" s="63"/>
      <c r="BA2572" s="15">
        <f t="shared" si="687"/>
        <v>-2.7356411602726298E-3</v>
      </c>
      <c r="BB2572" s="15">
        <f t="shared" si="688"/>
        <v>0.4029668420013125</v>
      </c>
      <c r="BC2572" s="15">
        <f t="shared" si="689"/>
        <v>-0.61751157847624083</v>
      </c>
      <c r="BD2572" s="15">
        <f t="shared" si="690"/>
        <v>-0.10652366954492806</v>
      </c>
      <c r="BE2572" s="15">
        <f t="shared" si="691"/>
        <v>-2.965028905258007</v>
      </c>
      <c r="BF2572" s="15">
        <f t="shared" si="692"/>
        <v>-11.297910949131783</v>
      </c>
      <c r="BG2572" s="63">
        <f t="shared" si="699"/>
        <v>9.7786993762034928</v>
      </c>
      <c r="BH2572" s="63">
        <f t="shared" si="699"/>
        <v>9.7894726175737006</v>
      </c>
      <c r="BI2572" s="63">
        <f t="shared" si="699"/>
        <v>9.7705253791329838</v>
      </c>
      <c r="BJ2572" s="63">
        <f t="shared" si="699"/>
        <v>9.8039400735741484</v>
      </c>
      <c r="BK2572" s="63">
        <f t="shared" si="699"/>
        <v>9.7452814473518927</v>
      </c>
      <c r="BL2572" s="63">
        <f t="shared" si="699"/>
        <v>9.8491703599934741</v>
      </c>
      <c r="BM2572" s="63">
        <f t="shared" si="699"/>
        <v>9.6676216473938421</v>
      </c>
      <c r="BN2572" s="63">
        <f t="shared" si="693"/>
        <v>9.9950024885659339</v>
      </c>
      <c r="BO2572" s="63"/>
      <c r="BP2572" s="63"/>
    </row>
    <row r="2573" spans="27:68" x14ac:dyDescent="0.2">
      <c r="AA2573" s="217">
        <f t="shared" si="672"/>
        <v>-8.7334910939675485E-3</v>
      </c>
      <c r="AB2573" s="218">
        <f t="shared" si="673"/>
        <v>8.7334910939675485E-3</v>
      </c>
      <c r="AC2573" s="218">
        <f t="shared" si="674"/>
        <v>0</v>
      </c>
      <c r="AD2573" s="219">
        <f t="shared" si="675"/>
        <v>0</v>
      </c>
      <c r="AH2573" s="15">
        <f t="shared" si="676"/>
        <v>-2.9058447674383151E-2</v>
      </c>
      <c r="AI2573" s="15">
        <f t="shared" si="677"/>
        <v>0.86784475089518831</v>
      </c>
      <c r="AJ2573" s="15">
        <f t="shared" si="678"/>
        <v>-0.34557801426238927</v>
      </c>
      <c r="AK2573" s="15">
        <f t="shared" si="679"/>
        <v>-0.57281307343954613</v>
      </c>
      <c r="AL2573" s="15">
        <f t="shared" si="680"/>
        <v>-1.797541498954438</v>
      </c>
      <c r="AM2573" s="15">
        <f t="shared" si="681"/>
        <v>-1.2569818375265711</v>
      </c>
      <c r="AN2573" s="63">
        <f t="shared" si="698"/>
        <v>11.427189962028823</v>
      </c>
      <c r="AO2573" s="63">
        <f t="shared" si="698"/>
        <v>11.427367754312771</v>
      </c>
      <c r="AP2573" s="63">
        <f t="shared" si="698"/>
        <v>11.428089863368749</v>
      </c>
      <c r="AQ2573" s="63">
        <f t="shared" si="698"/>
        <v>11.431011199874796</v>
      </c>
      <c r="AR2573" s="63">
        <f t="shared" si="698"/>
        <v>11.442647265439536</v>
      </c>
      <c r="AS2573" s="63">
        <f t="shared" si="698"/>
        <v>11.486445582434989</v>
      </c>
      <c r="AT2573" s="63">
        <f t="shared" si="698"/>
        <v>11.626608381821566</v>
      </c>
      <c r="AU2573" s="63">
        <f t="shared" si="682"/>
        <v>11.961094544128683</v>
      </c>
      <c r="AV2573" s="217">
        <f t="shared" si="683"/>
        <v>-1.1469132254240177E-2</v>
      </c>
      <c r="AW2573" s="218">
        <f t="shared" si="684"/>
        <v>-9999</v>
      </c>
      <c r="AX2573" s="219">
        <f t="shared" si="685"/>
        <v>0</v>
      </c>
      <c r="AY2573" s="218">
        <f t="shared" si="686"/>
        <v>-9999</v>
      </c>
      <c r="AZ2573" s="63"/>
      <c r="BA2573" s="15">
        <f t="shared" si="687"/>
        <v>-2.7356411602726298E-3</v>
      </c>
      <c r="BB2573" s="15">
        <f t="shared" si="688"/>
        <v>0.4029668420013125</v>
      </c>
      <c r="BC2573" s="15">
        <f t="shared" si="689"/>
        <v>-0.61751157847624083</v>
      </c>
      <c r="BD2573" s="15">
        <f t="shared" si="690"/>
        <v>-0.10652366954492806</v>
      </c>
      <c r="BE2573" s="15">
        <f t="shared" si="691"/>
        <v>-2.965028905258007</v>
      </c>
      <c r="BF2573" s="15">
        <f t="shared" si="692"/>
        <v>-11.297910949131783</v>
      </c>
      <c r="BG2573" s="63">
        <f t="shared" si="699"/>
        <v>9.7786993762034928</v>
      </c>
      <c r="BH2573" s="63">
        <f t="shared" si="699"/>
        <v>9.7894726175737006</v>
      </c>
      <c r="BI2573" s="63">
        <f t="shared" si="699"/>
        <v>9.7705253791329838</v>
      </c>
      <c r="BJ2573" s="63">
        <f t="shared" si="699"/>
        <v>9.8039400735741484</v>
      </c>
      <c r="BK2573" s="63">
        <f t="shared" si="699"/>
        <v>9.7452814473518927</v>
      </c>
      <c r="BL2573" s="63">
        <f t="shared" si="699"/>
        <v>9.8491703599934741</v>
      </c>
      <c r="BM2573" s="63">
        <f t="shared" si="699"/>
        <v>9.6676216473938421</v>
      </c>
      <c r="BN2573" s="63">
        <f t="shared" si="693"/>
        <v>9.9950024885659339</v>
      </c>
      <c r="BO2573" s="63"/>
      <c r="BP2573" s="63"/>
    </row>
    <row r="2574" spans="27:68" x14ac:dyDescent="0.2">
      <c r="AA2574" s="217">
        <f t="shared" si="672"/>
        <v>-8.7334910939675485E-3</v>
      </c>
      <c r="AB2574" s="218">
        <f t="shared" si="673"/>
        <v>8.7334910939675485E-3</v>
      </c>
      <c r="AC2574" s="218">
        <f t="shared" si="674"/>
        <v>0</v>
      </c>
      <c r="AD2574" s="219">
        <f t="shared" si="675"/>
        <v>0</v>
      </c>
      <c r="AH2574" s="15">
        <f t="shared" si="676"/>
        <v>-2.9058447674383151E-2</v>
      </c>
      <c r="AI2574" s="15">
        <f t="shared" si="677"/>
        <v>0.86784475089518831</v>
      </c>
      <c r="AJ2574" s="15">
        <f t="shared" si="678"/>
        <v>-0.34557801426238927</v>
      </c>
      <c r="AK2574" s="15">
        <f t="shared" si="679"/>
        <v>-0.57281307343954613</v>
      </c>
      <c r="AL2574" s="15">
        <f t="shared" si="680"/>
        <v>-1.797541498954438</v>
      </c>
      <c r="AM2574" s="15">
        <f t="shared" si="681"/>
        <v>-1.2569818375265711</v>
      </c>
      <c r="AN2574" s="63">
        <f t="shared" si="698"/>
        <v>11.427189962028823</v>
      </c>
      <c r="AO2574" s="63">
        <f t="shared" si="698"/>
        <v>11.427367754312771</v>
      </c>
      <c r="AP2574" s="63">
        <f t="shared" si="698"/>
        <v>11.428089863368749</v>
      </c>
      <c r="AQ2574" s="63">
        <f t="shared" si="698"/>
        <v>11.431011199874796</v>
      </c>
      <c r="AR2574" s="63">
        <f t="shared" si="698"/>
        <v>11.442647265439536</v>
      </c>
      <c r="AS2574" s="63">
        <f t="shared" si="698"/>
        <v>11.486445582434989</v>
      </c>
      <c r="AT2574" s="63">
        <f t="shared" si="698"/>
        <v>11.626608381821566</v>
      </c>
      <c r="AU2574" s="63">
        <f t="shared" si="682"/>
        <v>11.961094544128683</v>
      </c>
      <c r="AV2574" s="217">
        <f t="shared" si="683"/>
        <v>-1.1469132254240177E-2</v>
      </c>
      <c r="AW2574" s="218">
        <f t="shared" si="684"/>
        <v>-9999</v>
      </c>
      <c r="AX2574" s="219">
        <f t="shared" si="685"/>
        <v>0</v>
      </c>
      <c r="AY2574" s="218">
        <f t="shared" si="686"/>
        <v>-9999</v>
      </c>
      <c r="AZ2574" s="63"/>
      <c r="BA2574" s="15">
        <f t="shared" si="687"/>
        <v>-2.7356411602726298E-3</v>
      </c>
      <c r="BB2574" s="15">
        <f t="shared" si="688"/>
        <v>0.4029668420013125</v>
      </c>
      <c r="BC2574" s="15">
        <f t="shared" si="689"/>
        <v>-0.61751157847624083</v>
      </c>
      <c r="BD2574" s="15">
        <f t="shared" si="690"/>
        <v>-0.10652366954492806</v>
      </c>
      <c r="BE2574" s="15">
        <f t="shared" si="691"/>
        <v>-2.965028905258007</v>
      </c>
      <c r="BF2574" s="15">
        <f t="shared" si="692"/>
        <v>-11.297910949131783</v>
      </c>
      <c r="BG2574" s="63">
        <f t="shared" si="699"/>
        <v>9.7786993762034928</v>
      </c>
      <c r="BH2574" s="63">
        <f t="shared" si="699"/>
        <v>9.7894726175737006</v>
      </c>
      <c r="BI2574" s="63">
        <f t="shared" si="699"/>
        <v>9.7705253791329838</v>
      </c>
      <c r="BJ2574" s="63">
        <f t="shared" si="699"/>
        <v>9.8039400735741484</v>
      </c>
      <c r="BK2574" s="63">
        <f t="shared" si="699"/>
        <v>9.7452814473518927</v>
      </c>
      <c r="BL2574" s="63">
        <f t="shared" si="699"/>
        <v>9.8491703599934741</v>
      </c>
      <c r="BM2574" s="63">
        <f t="shared" si="699"/>
        <v>9.6676216473938421</v>
      </c>
      <c r="BN2574" s="63">
        <f t="shared" si="693"/>
        <v>9.9950024885659339</v>
      </c>
      <c r="BO2574" s="63"/>
      <c r="BP2574" s="63"/>
    </row>
    <row r="2575" spans="27:68" x14ac:dyDescent="0.2">
      <c r="AA2575" s="217">
        <f t="shared" si="672"/>
        <v>-8.7334910939675485E-3</v>
      </c>
      <c r="AB2575" s="218">
        <f t="shared" si="673"/>
        <v>8.7334910939675485E-3</v>
      </c>
      <c r="AC2575" s="218">
        <f t="shared" si="674"/>
        <v>0</v>
      </c>
      <c r="AD2575" s="219">
        <f t="shared" si="675"/>
        <v>0</v>
      </c>
      <c r="AH2575" s="15">
        <f t="shared" si="676"/>
        <v>-2.9058447674383151E-2</v>
      </c>
      <c r="AI2575" s="15">
        <f t="shared" si="677"/>
        <v>0.86784475089518831</v>
      </c>
      <c r="AJ2575" s="15">
        <f t="shared" si="678"/>
        <v>-0.34557801426238927</v>
      </c>
      <c r="AK2575" s="15">
        <f t="shared" si="679"/>
        <v>-0.57281307343954613</v>
      </c>
      <c r="AL2575" s="15">
        <f t="shared" si="680"/>
        <v>-1.797541498954438</v>
      </c>
      <c r="AM2575" s="15">
        <f t="shared" si="681"/>
        <v>-1.2569818375265711</v>
      </c>
      <c r="AN2575" s="63">
        <f t="shared" si="698"/>
        <v>11.427189962028823</v>
      </c>
      <c r="AO2575" s="63">
        <f t="shared" si="698"/>
        <v>11.427367754312771</v>
      </c>
      <c r="AP2575" s="63">
        <f t="shared" si="698"/>
        <v>11.428089863368749</v>
      </c>
      <c r="AQ2575" s="63">
        <f t="shared" si="698"/>
        <v>11.431011199874796</v>
      </c>
      <c r="AR2575" s="63">
        <f t="shared" si="698"/>
        <v>11.442647265439536</v>
      </c>
      <c r="AS2575" s="63">
        <f t="shared" si="698"/>
        <v>11.486445582434989</v>
      </c>
      <c r="AT2575" s="63">
        <f t="shared" si="698"/>
        <v>11.626608381821566</v>
      </c>
      <c r="AU2575" s="63">
        <f t="shared" si="682"/>
        <v>11.961094544128683</v>
      </c>
      <c r="AV2575" s="217">
        <f t="shared" si="683"/>
        <v>-1.1469132254240177E-2</v>
      </c>
      <c r="AW2575" s="218">
        <f t="shared" si="684"/>
        <v>-9999</v>
      </c>
      <c r="AX2575" s="219">
        <f t="shared" si="685"/>
        <v>0</v>
      </c>
      <c r="AY2575" s="218">
        <f t="shared" si="686"/>
        <v>-9999</v>
      </c>
      <c r="AZ2575" s="63"/>
      <c r="BA2575" s="15">
        <f t="shared" si="687"/>
        <v>-2.7356411602726298E-3</v>
      </c>
      <c r="BB2575" s="15">
        <f t="shared" si="688"/>
        <v>0.4029668420013125</v>
      </c>
      <c r="BC2575" s="15">
        <f t="shared" si="689"/>
        <v>-0.61751157847624083</v>
      </c>
      <c r="BD2575" s="15">
        <f t="shared" si="690"/>
        <v>-0.10652366954492806</v>
      </c>
      <c r="BE2575" s="15">
        <f t="shared" si="691"/>
        <v>-2.965028905258007</v>
      </c>
      <c r="BF2575" s="15">
        <f t="shared" si="692"/>
        <v>-11.297910949131783</v>
      </c>
      <c r="BG2575" s="63">
        <f t="shared" si="699"/>
        <v>9.7786993762034928</v>
      </c>
      <c r="BH2575" s="63">
        <f t="shared" si="699"/>
        <v>9.7894726175737006</v>
      </c>
      <c r="BI2575" s="63">
        <f t="shared" si="699"/>
        <v>9.7705253791329838</v>
      </c>
      <c r="BJ2575" s="63">
        <f t="shared" si="699"/>
        <v>9.8039400735741484</v>
      </c>
      <c r="BK2575" s="63">
        <f t="shared" si="699"/>
        <v>9.7452814473518927</v>
      </c>
      <c r="BL2575" s="63">
        <f t="shared" si="699"/>
        <v>9.8491703599934741</v>
      </c>
      <c r="BM2575" s="63">
        <f t="shared" si="699"/>
        <v>9.6676216473938421</v>
      </c>
      <c r="BN2575" s="63">
        <f t="shared" si="693"/>
        <v>9.9950024885659339</v>
      </c>
      <c r="BO2575" s="63"/>
      <c r="BP2575" s="63"/>
    </row>
    <row r="2576" spans="27:68" x14ac:dyDescent="0.2">
      <c r="AA2576" s="217">
        <f t="shared" si="672"/>
        <v>-8.7334910939675485E-3</v>
      </c>
      <c r="AB2576" s="218">
        <f t="shared" si="673"/>
        <v>8.7334910939675485E-3</v>
      </c>
      <c r="AC2576" s="218">
        <f t="shared" si="674"/>
        <v>0</v>
      </c>
      <c r="AD2576" s="219">
        <f t="shared" si="675"/>
        <v>0</v>
      </c>
      <c r="AH2576" s="15">
        <f t="shared" si="676"/>
        <v>-2.9058447674383151E-2</v>
      </c>
      <c r="AI2576" s="15">
        <f t="shared" si="677"/>
        <v>0.86784475089518831</v>
      </c>
      <c r="AJ2576" s="15">
        <f t="shared" si="678"/>
        <v>-0.34557801426238927</v>
      </c>
      <c r="AK2576" s="15">
        <f t="shared" si="679"/>
        <v>-0.57281307343954613</v>
      </c>
      <c r="AL2576" s="15">
        <f t="shared" si="680"/>
        <v>-1.797541498954438</v>
      </c>
      <c r="AM2576" s="15">
        <f t="shared" si="681"/>
        <v>-1.2569818375265711</v>
      </c>
      <c r="AN2576" s="63">
        <f t="shared" si="698"/>
        <v>11.427189962028823</v>
      </c>
      <c r="AO2576" s="63">
        <f t="shared" si="698"/>
        <v>11.427367754312771</v>
      </c>
      <c r="AP2576" s="63">
        <f t="shared" si="698"/>
        <v>11.428089863368749</v>
      </c>
      <c r="AQ2576" s="63">
        <f t="shared" si="698"/>
        <v>11.431011199874796</v>
      </c>
      <c r="AR2576" s="63">
        <f t="shared" si="698"/>
        <v>11.442647265439536</v>
      </c>
      <c r="AS2576" s="63">
        <f t="shared" si="698"/>
        <v>11.486445582434989</v>
      </c>
      <c r="AT2576" s="63">
        <f t="shared" si="698"/>
        <v>11.626608381821566</v>
      </c>
      <c r="AU2576" s="63">
        <f t="shared" si="682"/>
        <v>11.961094544128683</v>
      </c>
      <c r="AV2576" s="217">
        <f t="shared" si="683"/>
        <v>-1.1469132254240177E-2</v>
      </c>
      <c r="AW2576" s="218">
        <f t="shared" si="684"/>
        <v>-9999</v>
      </c>
      <c r="AX2576" s="219">
        <f t="shared" si="685"/>
        <v>0</v>
      </c>
      <c r="AY2576" s="218">
        <f t="shared" si="686"/>
        <v>-9999</v>
      </c>
      <c r="AZ2576" s="63"/>
      <c r="BA2576" s="15">
        <f t="shared" si="687"/>
        <v>-2.7356411602726298E-3</v>
      </c>
      <c r="BB2576" s="15">
        <f t="shared" si="688"/>
        <v>0.4029668420013125</v>
      </c>
      <c r="BC2576" s="15">
        <f t="shared" si="689"/>
        <v>-0.61751157847624083</v>
      </c>
      <c r="BD2576" s="15">
        <f t="shared" si="690"/>
        <v>-0.10652366954492806</v>
      </c>
      <c r="BE2576" s="15">
        <f t="shared" si="691"/>
        <v>-2.965028905258007</v>
      </c>
      <c r="BF2576" s="15">
        <f t="shared" si="692"/>
        <v>-11.297910949131783</v>
      </c>
      <c r="BG2576" s="63">
        <f t="shared" si="699"/>
        <v>9.7786993762034928</v>
      </c>
      <c r="BH2576" s="63">
        <f t="shared" si="699"/>
        <v>9.7894726175737006</v>
      </c>
      <c r="BI2576" s="63">
        <f t="shared" si="699"/>
        <v>9.7705253791329838</v>
      </c>
      <c r="BJ2576" s="63">
        <f t="shared" si="699"/>
        <v>9.8039400735741484</v>
      </c>
      <c r="BK2576" s="63">
        <f t="shared" si="699"/>
        <v>9.7452814473518927</v>
      </c>
      <c r="BL2576" s="63">
        <f t="shared" si="699"/>
        <v>9.8491703599934741</v>
      </c>
      <c r="BM2576" s="63">
        <f t="shared" si="699"/>
        <v>9.6676216473938421</v>
      </c>
      <c r="BN2576" s="63">
        <f t="shared" si="693"/>
        <v>9.9950024885659339</v>
      </c>
      <c r="BO2576" s="63"/>
      <c r="BP2576" s="63"/>
    </row>
    <row r="2577" spans="27:68" x14ac:dyDescent="0.2">
      <c r="AA2577" s="217">
        <f t="shared" si="672"/>
        <v>-8.7334910939675485E-3</v>
      </c>
      <c r="AB2577" s="218">
        <f t="shared" si="673"/>
        <v>8.7334910939675485E-3</v>
      </c>
      <c r="AC2577" s="218">
        <f t="shared" si="674"/>
        <v>0</v>
      </c>
      <c r="AD2577" s="219">
        <f t="shared" si="675"/>
        <v>0</v>
      </c>
      <c r="AH2577" s="15">
        <f t="shared" si="676"/>
        <v>-2.9058447674383151E-2</v>
      </c>
      <c r="AI2577" s="15">
        <f t="shared" si="677"/>
        <v>0.86784475089518831</v>
      </c>
      <c r="AJ2577" s="15">
        <f t="shared" si="678"/>
        <v>-0.34557801426238927</v>
      </c>
      <c r="AK2577" s="15">
        <f t="shared" si="679"/>
        <v>-0.57281307343954613</v>
      </c>
      <c r="AL2577" s="15">
        <f t="shared" si="680"/>
        <v>-1.797541498954438</v>
      </c>
      <c r="AM2577" s="15">
        <f t="shared" si="681"/>
        <v>-1.2569818375265711</v>
      </c>
      <c r="AN2577" s="63">
        <f t="shared" si="698"/>
        <v>11.427189962028823</v>
      </c>
      <c r="AO2577" s="63">
        <f t="shared" si="698"/>
        <v>11.427367754312771</v>
      </c>
      <c r="AP2577" s="63">
        <f t="shared" si="698"/>
        <v>11.428089863368749</v>
      </c>
      <c r="AQ2577" s="63">
        <f t="shared" si="698"/>
        <v>11.431011199874796</v>
      </c>
      <c r="AR2577" s="63">
        <f t="shared" si="698"/>
        <v>11.442647265439536</v>
      </c>
      <c r="AS2577" s="63">
        <f t="shared" si="698"/>
        <v>11.486445582434989</v>
      </c>
      <c r="AT2577" s="63">
        <f t="shared" si="698"/>
        <v>11.626608381821566</v>
      </c>
      <c r="AU2577" s="63">
        <f t="shared" si="682"/>
        <v>11.961094544128683</v>
      </c>
      <c r="AV2577" s="217">
        <f t="shared" si="683"/>
        <v>-1.1469132254240177E-2</v>
      </c>
      <c r="AW2577" s="218">
        <f t="shared" si="684"/>
        <v>-9999</v>
      </c>
      <c r="AX2577" s="219">
        <f t="shared" si="685"/>
        <v>0</v>
      </c>
      <c r="AY2577" s="218">
        <f t="shared" si="686"/>
        <v>-9999</v>
      </c>
      <c r="AZ2577" s="63"/>
      <c r="BA2577" s="15">
        <f t="shared" si="687"/>
        <v>-2.7356411602726298E-3</v>
      </c>
      <c r="BB2577" s="15">
        <f t="shared" si="688"/>
        <v>0.4029668420013125</v>
      </c>
      <c r="BC2577" s="15">
        <f t="shared" si="689"/>
        <v>-0.61751157847624083</v>
      </c>
      <c r="BD2577" s="15">
        <f t="shared" si="690"/>
        <v>-0.10652366954492806</v>
      </c>
      <c r="BE2577" s="15">
        <f t="shared" si="691"/>
        <v>-2.965028905258007</v>
      </c>
      <c r="BF2577" s="15">
        <f t="shared" si="692"/>
        <v>-11.297910949131783</v>
      </c>
      <c r="BG2577" s="63">
        <f t="shared" si="699"/>
        <v>9.7786993762034928</v>
      </c>
      <c r="BH2577" s="63">
        <f t="shared" si="699"/>
        <v>9.7894726175737006</v>
      </c>
      <c r="BI2577" s="63">
        <f t="shared" si="699"/>
        <v>9.7705253791329838</v>
      </c>
      <c r="BJ2577" s="63">
        <f t="shared" si="699"/>
        <v>9.8039400735741484</v>
      </c>
      <c r="BK2577" s="63">
        <f t="shared" si="699"/>
        <v>9.7452814473518927</v>
      </c>
      <c r="BL2577" s="63">
        <f t="shared" si="699"/>
        <v>9.8491703599934741</v>
      </c>
      <c r="BM2577" s="63">
        <f t="shared" si="699"/>
        <v>9.6676216473938421</v>
      </c>
      <c r="BN2577" s="63">
        <f t="shared" si="693"/>
        <v>9.9950024885659339</v>
      </c>
      <c r="BO2577" s="63"/>
      <c r="BP2577" s="63"/>
    </row>
    <row r="2578" spans="27:68" x14ac:dyDescent="0.2">
      <c r="AA2578" s="217">
        <f t="shared" si="672"/>
        <v>-8.7334910939675485E-3</v>
      </c>
      <c r="AB2578" s="218">
        <f t="shared" si="673"/>
        <v>8.7334910939675485E-3</v>
      </c>
      <c r="AC2578" s="218">
        <f t="shared" si="674"/>
        <v>0</v>
      </c>
      <c r="AD2578" s="219">
        <f t="shared" si="675"/>
        <v>0</v>
      </c>
      <c r="AH2578" s="15">
        <f t="shared" si="676"/>
        <v>-2.9058447674383151E-2</v>
      </c>
      <c r="AI2578" s="15">
        <f t="shared" si="677"/>
        <v>0.86784475089518831</v>
      </c>
      <c r="AJ2578" s="15">
        <f t="shared" si="678"/>
        <v>-0.34557801426238927</v>
      </c>
      <c r="AK2578" s="15">
        <f t="shared" si="679"/>
        <v>-0.57281307343954613</v>
      </c>
      <c r="AL2578" s="15">
        <f t="shared" si="680"/>
        <v>-1.797541498954438</v>
      </c>
      <c r="AM2578" s="15">
        <f t="shared" si="681"/>
        <v>-1.2569818375265711</v>
      </c>
      <c r="AN2578" s="63">
        <f t="shared" si="698"/>
        <v>11.427189962028823</v>
      </c>
      <c r="AO2578" s="63">
        <f t="shared" si="698"/>
        <v>11.427367754312771</v>
      </c>
      <c r="AP2578" s="63">
        <f t="shared" si="698"/>
        <v>11.428089863368749</v>
      </c>
      <c r="AQ2578" s="63">
        <f t="shared" si="698"/>
        <v>11.431011199874796</v>
      </c>
      <c r="AR2578" s="63">
        <f t="shared" si="698"/>
        <v>11.442647265439536</v>
      </c>
      <c r="AS2578" s="63">
        <f t="shared" si="698"/>
        <v>11.486445582434989</v>
      </c>
      <c r="AT2578" s="63">
        <f t="shared" si="698"/>
        <v>11.626608381821566</v>
      </c>
      <c r="AU2578" s="63">
        <f t="shared" si="682"/>
        <v>11.961094544128683</v>
      </c>
      <c r="AV2578" s="217">
        <f t="shared" si="683"/>
        <v>-1.1469132254240177E-2</v>
      </c>
      <c r="AW2578" s="218">
        <f t="shared" si="684"/>
        <v>-9999</v>
      </c>
      <c r="AX2578" s="219">
        <f t="shared" si="685"/>
        <v>0</v>
      </c>
      <c r="AY2578" s="218">
        <f t="shared" si="686"/>
        <v>-9999</v>
      </c>
      <c r="AZ2578" s="63"/>
      <c r="BA2578" s="15">
        <f t="shared" si="687"/>
        <v>-2.7356411602726298E-3</v>
      </c>
      <c r="BB2578" s="15">
        <f t="shared" si="688"/>
        <v>0.4029668420013125</v>
      </c>
      <c r="BC2578" s="15">
        <f t="shared" si="689"/>
        <v>-0.61751157847624083</v>
      </c>
      <c r="BD2578" s="15">
        <f t="shared" si="690"/>
        <v>-0.10652366954492806</v>
      </c>
      <c r="BE2578" s="15">
        <f t="shared" si="691"/>
        <v>-2.965028905258007</v>
      </c>
      <c r="BF2578" s="15">
        <f t="shared" si="692"/>
        <v>-11.297910949131783</v>
      </c>
      <c r="BG2578" s="63">
        <f t="shared" si="699"/>
        <v>9.7786993762034928</v>
      </c>
      <c r="BH2578" s="63">
        <f t="shared" si="699"/>
        <v>9.7894726175737006</v>
      </c>
      <c r="BI2578" s="63">
        <f t="shared" si="699"/>
        <v>9.7705253791329838</v>
      </c>
      <c r="BJ2578" s="63">
        <f t="shared" si="699"/>
        <v>9.8039400735741484</v>
      </c>
      <c r="BK2578" s="63">
        <f t="shared" si="699"/>
        <v>9.7452814473518927</v>
      </c>
      <c r="BL2578" s="63">
        <f t="shared" si="699"/>
        <v>9.8491703599934741</v>
      </c>
      <c r="BM2578" s="63">
        <f t="shared" si="699"/>
        <v>9.6676216473938421</v>
      </c>
      <c r="BN2578" s="63">
        <f t="shared" si="693"/>
        <v>9.9950024885659339</v>
      </c>
      <c r="BO2578" s="63"/>
      <c r="BP2578" s="63"/>
    </row>
    <row r="2579" spans="27:68" x14ac:dyDescent="0.2">
      <c r="AA2579" s="217">
        <f t="shared" si="672"/>
        <v>-8.7334910939675485E-3</v>
      </c>
      <c r="AB2579" s="218">
        <f t="shared" si="673"/>
        <v>8.7334910939675485E-3</v>
      </c>
      <c r="AC2579" s="218">
        <f t="shared" si="674"/>
        <v>0</v>
      </c>
      <c r="AD2579" s="219">
        <f t="shared" si="675"/>
        <v>0</v>
      </c>
      <c r="AH2579" s="15">
        <f t="shared" si="676"/>
        <v>-2.9058447674383151E-2</v>
      </c>
      <c r="AI2579" s="15">
        <f t="shared" si="677"/>
        <v>0.86784475089518831</v>
      </c>
      <c r="AJ2579" s="15">
        <f t="shared" si="678"/>
        <v>-0.34557801426238927</v>
      </c>
      <c r="AK2579" s="15">
        <f t="shared" si="679"/>
        <v>-0.57281307343954613</v>
      </c>
      <c r="AL2579" s="15">
        <f t="shared" si="680"/>
        <v>-1.797541498954438</v>
      </c>
      <c r="AM2579" s="15">
        <f t="shared" si="681"/>
        <v>-1.2569818375265711</v>
      </c>
      <c r="AN2579" s="63">
        <f t="shared" si="698"/>
        <v>11.427189962028823</v>
      </c>
      <c r="AO2579" s="63">
        <f t="shared" si="698"/>
        <v>11.427367754312771</v>
      </c>
      <c r="AP2579" s="63">
        <f t="shared" si="698"/>
        <v>11.428089863368749</v>
      </c>
      <c r="AQ2579" s="63">
        <f t="shared" si="698"/>
        <v>11.431011199874796</v>
      </c>
      <c r="AR2579" s="63">
        <f t="shared" si="698"/>
        <v>11.442647265439536</v>
      </c>
      <c r="AS2579" s="63">
        <f t="shared" si="698"/>
        <v>11.486445582434989</v>
      </c>
      <c r="AT2579" s="63">
        <f t="shared" si="698"/>
        <v>11.626608381821566</v>
      </c>
      <c r="AU2579" s="63">
        <f t="shared" si="682"/>
        <v>11.961094544128683</v>
      </c>
      <c r="AV2579" s="217">
        <f t="shared" si="683"/>
        <v>-1.1469132254240177E-2</v>
      </c>
      <c r="AW2579" s="218">
        <f t="shared" si="684"/>
        <v>-9999</v>
      </c>
      <c r="AX2579" s="219">
        <f t="shared" si="685"/>
        <v>0</v>
      </c>
      <c r="AY2579" s="218">
        <f t="shared" si="686"/>
        <v>-9999</v>
      </c>
      <c r="AZ2579" s="63"/>
      <c r="BA2579" s="15">
        <f t="shared" si="687"/>
        <v>-2.7356411602726298E-3</v>
      </c>
      <c r="BB2579" s="15">
        <f t="shared" si="688"/>
        <v>0.4029668420013125</v>
      </c>
      <c r="BC2579" s="15">
        <f t="shared" si="689"/>
        <v>-0.61751157847624083</v>
      </c>
      <c r="BD2579" s="15">
        <f t="shared" si="690"/>
        <v>-0.10652366954492806</v>
      </c>
      <c r="BE2579" s="15">
        <f t="shared" si="691"/>
        <v>-2.965028905258007</v>
      </c>
      <c r="BF2579" s="15">
        <f t="shared" si="692"/>
        <v>-11.297910949131783</v>
      </c>
      <c r="BG2579" s="63">
        <f t="shared" si="699"/>
        <v>9.7786993762034928</v>
      </c>
      <c r="BH2579" s="63">
        <f t="shared" si="699"/>
        <v>9.7894726175737006</v>
      </c>
      <c r="BI2579" s="63">
        <f t="shared" si="699"/>
        <v>9.7705253791329838</v>
      </c>
      <c r="BJ2579" s="63">
        <f t="shared" si="699"/>
        <v>9.8039400735741484</v>
      </c>
      <c r="BK2579" s="63">
        <f t="shared" si="699"/>
        <v>9.7452814473518927</v>
      </c>
      <c r="BL2579" s="63">
        <f t="shared" si="699"/>
        <v>9.8491703599934741</v>
      </c>
      <c r="BM2579" s="63">
        <f t="shared" si="699"/>
        <v>9.6676216473938421</v>
      </c>
      <c r="BN2579" s="63">
        <f t="shared" si="693"/>
        <v>9.9950024885659339</v>
      </c>
      <c r="BO2579" s="63"/>
      <c r="BP2579" s="63"/>
    </row>
    <row r="2580" spans="27:68" x14ac:dyDescent="0.2">
      <c r="AA2580" s="217">
        <f t="shared" si="672"/>
        <v>-8.7334910939675485E-3</v>
      </c>
      <c r="AB2580" s="218">
        <f t="shared" si="673"/>
        <v>8.7334910939675485E-3</v>
      </c>
      <c r="AC2580" s="218">
        <f t="shared" si="674"/>
        <v>0</v>
      </c>
      <c r="AD2580" s="219">
        <f t="shared" si="675"/>
        <v>0</v>
      </c>
      <c r="AH2580" s="15">
        <f t="shared" si="676"/>
        <v>-2.9058447674383151E-2</v>
      </c>
      <c r="AI2580" s="15">
        <f t="shared" si="677"/>
        <v>0.86784475089518831</v>
      </c>
      <c r="AJ2580" s="15">
        <f t="shared" si="678"/>
        <v>-0.34557801426238927</v>
      </c>
      <c r="AK2580" s="15">
        <f t="shared" si="679"/>
        <v>-0.57281307343954613</v>
      </c>
      <c r="AL2580" s="15">
        <f t="shared" si="680"/>
        <v>-1.797541498954438</v>
      </c>
      <c r="AM2580" s="15">
        <f t="shared" si="681"/>
        <v>-1.2569818375265711</v>
      </c>
      <c r="AN2580" s="63">
        <f t="shared" si="698"/>
        <v>11.427189962028823</v>
      </c>
      <c r="AO2580" s="63">
        <f t="shared" si="698"/>
        <v>11.427367754312771</v>
      </c>
      <c r="AP2580" s="63">
        <f t="shared" si="698"/>
        <v>11.428089863368749</v>
      </c>
      <c r="AQ2580" s="63">
        <f t="shared" si="698"/>
        <v>11.431011199874796</v>
      </c>
      <c r="AR2580" s="63">
        <f t="shared" si="698"/>
        <v>11.442647265439536</v>
      </c>
      <c r="AS2580" s="63">
        <f t="shared" si="698"/>
        <v>11.486445582434989</v>
      </c>
      <c r="AT2580" s="63">
        <f t="shared" si="698"/>
        <v>11.626608381821566</v>
      </c>
      <c r="AU2580" s="63">
        <f t="shared" si="682"/>
        <v>11.961094544128683</v>
      </c>
      <c r="AV2580" s="217">
        <f t="shared" si="683"/>
        <v>-1.1469132254240177E-2</v>
      </c>
      <c r="AW2580" s="218">
        <f t="shared" si="684"/>
        <v>-9999</v>
      </c>
      <c r="AX2580" s="219">
        <f t="shared" si="685"/>
        <v>0</v>
      </c>
      <c r="AY2580" s="218">
        <f t="shared" si="686"/>
        <v>-9999</v>
      </c>
      <c r="AZ2580" s="63"/>
      <c r="BA2580" s="15">
        <f t="shared" si="687"/>
        <v>-2.7356411602726298E-3</v>
      </c>
      <c r="BB2580" s="15">
        <f t="shared" si="688"/>
        <v>0.4029668420013125</v>
      </c>
      <c r="BC2580" s="15">
        <f t="shared" si="689"/>
        <v>-0.61751157847624083</v>
      </c>
      <c r="BD2580" s="15">
        <f t="shared" si="690"/>
        <v>-0.10652366954492806</v>
      </c>
      <c r="BE2580" s="15">
        <f t="shared" si="691"/>
        <v>-2.965028905258007</v>
      </c>
      <c r="BF2580" s="15">
        <f t="shared" si="692"/>
        <v>-11.297910949131783</v>
      </c>
      <c r="BG2580" s="63">
        <f t="shared" si="699"/>
        <v>9.7786993762034928</v>
      </c>
      <c r="BH2580" s="63">
        <f t="shared" si="699"/>
        <v>9.7894726175737006</v>
      </c>
      <c r="BI2580" s="63">
        <f t="shared" si="699"/>
        <v>9.7705253791329838</v>
      </c>
      <c r="BJ2580" s="63">
        <f t="shared" si="699"/>
        <v>9.8039400735741484</v>
      </c>
      <c r="BK2580" s="63">
        <f t="shared" si="699"/>
        <v>9.7452814473518927</v>
      </c>
      <c r="BL2580" s="63">
        <f t="shared" si="699"/>
        <v>9.8491703599934741</v>
      </c>
      <c r="BM2580" s="63">
        <f t="shared" si="699"/>
        <v>9.6676216473938421</v>
      </c>
      <c r="BN2580" s="63">
        <f t="shared" si="693"/>
        <v>9.9950024885659339</v>
      </c>
      <c r="BO2580" s="63"/>
      <c r="BP2580" s="63"/>
    </row>
    <row r="2581" spans="27:68" x14ac:dyDescent="0.2">
      <c r="AA2581" s="217">
        <f t="shared" si="672"/>
        <v>-8.7334910939675485E-3</v>
      </c>
      <c r="AB2581" s="218">
        <f t="shared" si="673"/>
        <v>8.7334910939675485E-3</v>
      </c>
      <c r="AC2581" s="218">
        <f t="shared" si="674"/>
        <v>0</v>
      </c>
      <c r="AD2581" s="219">
        <f t="shared" si="675"/>
        <v>0</v>
      </c>
      <c r="AH2581" s="15">
        <f t="shared" si="676"/>
        <v>-2.9058447674383151E-2</v>
      </c>
      <c r="AI2581" s="15">
        <f t="shared" si="677"/>
        <v>0.86784475089518831</v>
      </c>
      <c r="AJ2581" s="15">
        <f t="shared" si="678"/>
        <v>-0.34557801426238927</v>
      </c>
      <c r="AK2581" s="15">
        <f t="shared" si="679"/>
        <v>-0.57281307343954613</v>
      </c>
      <c r="AL2581" s="15">
        <f t="shared" si="680"/>
        <v>-1.797541498954438</v>
      </c>
      <c r="AM2581" s="15">
        <f t="shared" si="681"/>
        <v>-1.2569818375265711</v>
      </c>
      <c r="AN2581" s="63">
        <f t="shared" ref="AN2581:AT2590" si="700">$AU2581+$AB$7*SIN(AO2581)</f>
        <v>11.427189962028823</v>
      </c>
      <c r="AO2581" s="63">
        <f t="shared" si="700"/>
        <v>11.427367754312771</v>
      </c>
      <c r="AP2581" s="63">
        <f t="shared" si="700"/>
        <v>11.428089863368749</v>
      </c>
      <c r="AQ2581" s="63">
        <f t="shared" si="700"/>
        <v>11.431011199874796</v>
      </c>
      <c r="AR2581" s="63">
        <f t="shared" si="700"/>
        <v>11.442647265439536</v>
      </c>
      <c r="AS2581" s="63">
        <f t="shared" si="700"/>
        <v>11.486445582434989</v>
      </c>
      <c r="AT2581" s="63">
        <f t="shared" si="700"/>
        <v>11.626608381821566</v>
      </c>
      <c r="AU2581" s="63">
        <f t="shared" si="682"/>
        <v>11.961094544128683</v>
      </c>
      <c r="AV2581" s="217">
        <f t="shared" si="683"/>
        <v>-1.1469132254240177E-2</v>
      </c>
      <c r="AW2581" s="218">
        <f t="shared" si="684"/>
        <v>-9999</v>
      </c>
      <c r="AX2581" s="219">
        <f t="shared" si="685"/>
        <v>0</v>
      </c>
      <c r="AY2581" s="218">
        <f t="shared" si="686"/>
        <v>-9999</v>
      </c>
      <c r="AZ2581" s="63"/>
      <c r="BA2581" s="15">
        <f t="shared" si="687"/>
        <v>-2.7356411602726298E-3</v>
      </c>
      <c r="BB2581" s="15">
        <f t="shared" si="688"/>
        <v>0.4029668420013125</v>
      </c>
      <c r="BC2581" s="15">
        <f t="shared" si="689"/>
        <v>-0.61751157847624083</v>
      </c>
      <c r="BD2581" s="15">
        <f t="shared" si="690"/>
        <v>-0.10652366954492806</v>
      </c>
      <c r="BE2581" s="15">
        <f t="shared" si="691"/>
        <v>-2.965028905258007</v>
      </c>
      <c r="BF2581" s="15">
        <f t="shared" si="692"/>
        <v>-11.297910949131783</v>
      </c>
      <c r="BG2581" s="63">
        <f t="shared" ref="BG2581:BM2590" si="701">$BN2581+$BB$7*SIN(BH2581)</f>
        <v>9.7786993762034928</v>
      </c>
      <c r="BH2581" s="63">
        <f t="shared" si="701"/>
        <v>9.7894726175737006</v>
      </c>
      <c r="BI2581" s="63">
        <f t="shared" si="701"/>
        <v>9.7705253791329838</v>
      </c>
      <c r="BJ2581" s="63">
        <f t="shared" si="701"/>
        <v>9.8039400735741484</v>
      </c>
      <c r="BK2581" s="63">
        <f t="shared" si="701"/>
        <v>9.7452814473518927</v>
      </c>
      <c r="BL2581" s="63">
        <f t="shared" si="701"/>
        <v>9.8491703599934741</v>
      </c>
      <c r="BM2581" s="63">
        <f t="shared" si="701"/>
        <v>9.6676216473938421</v>
      </c>
      <c r="BN2581" s="63">
        <f t="shared" si="693"/>
        <v>9.9950024885659339</v>
      </c>
      <c r="BO2581" s="63"/>
      <c r="BP2581" s="63"/>
    </row>
    <row r="2582" spans="27:68" x14ac:dyDescent="0.2">
      <c r="AA2582" s="217">
        <f t="shared" si="672"/>
        <v>-8.7334910939675485E-3</v>
      </c>
      <c r="AB2582" s="218">
        <f t="shared" si="673"/>
        <v>8.7334910939675485E-3</v>
      </c>
      <c r="AC2582" s="218">
        <f t="shared" si="674"/>
        <v>0</v>
      </c>
      <c r="AD2582" s="219">
        <f t="shared" si="675"/>
        <v>0</v>
      </c>
      <c r="AH2582" s="15">
        <f t="shared" si="676"/>
        <v>-2.9058447674383151E-2</v>
      </c>
      <c r="AI2582" s="15">
        <f t="shared" si="677"/>
        <v>0.86784475089518831</v>
      </c>
      <c r="AJ2582" s="15">
        <f t="shared" si="678"/>
        <v>-0.34557801426238927</v>
      </c>
      <c r="AK2582" s="15">
        <f t="shared" si="679"/>
        <v>-0.57281307343954613</v>
      </c>
      <c r="AL2582" s="15">
        <f t="shared" si="680"/>
        <v>-1.797541498954438</v>
      </c>
      <c r="AM2582" s="15">
        <f t="shared" si="681"/>
        <v>-1.2569818375265711</v>
      </c>
      <c r="AN2582" s="63">
        <f t="shared" si="700"/>
        <v>11.427189962028823</v>
      </c>
      <c r="AO2582" s="63">
        <f t="shared" si="700"/>
        <v>11.427367754312771</v>
      </c>
      <c r="AP2582" s="63">
        <f t="shared" si="700"/>
        <v>11.428089863368749</v>
      </c>
      <c r="AQ2582" s="63">
        <f t="shared" si="700"/>
        <v>11.431011199874796</v>
      </c>
      <c r="AR2582" s="63">
        <f t="shared" si="700"/>
        <v>11.442647265439536</v>
      </c>
      <c r="AS2582" s="63">
        <f t="shared" si="700"/>
        <v>11.486445582434989</v>
      </c>
      <c r="AT2582" s="63">
        <f t="shared" si="700"/>
        <v>11.626608381821566</v>
      </c>
      <c r="AU2582" s="63">
        <f t="shared" si="682"/>
        <v>11.961094544128683</v>
      </c>
      <c r="AV2582" s="217">
        <f t="shared" si="683"/>
        <v>-1.1469132254240177E-2</v>
      </c>
      <c r="AW2582" s="218">
        <f t="shared" si="684"/>
        <v>-9999</v>
      </c>
      <c r="AX2582" s="219">
        <f t="shared" si="685"/>
        <v>0</v>
      </c>
      <c r="AY2582" s="218">
        <f t="shared" si="686"/>
        <v>-9999</v>
      </c>
      <c r="AZ2582" s="63"/>
      <c r="BA2582" s="15">
        <f t="shared" si="687"/>
        <v>-2.7356411602726298E-3</v>
      </c>
      <c r="BB2582" s="15">
        <f t="shared" si="688"/>
        <v>0.4029668420013125</v>
      </c>
      <c r="BC2582" s="15">
        <f t="shared" si="689"/>
        <v>-0.61751157847624083</v>
      </c>
      <c r="BD2582" s="15">
        <f t="shared" si="690"/>
        <v>-0.10652366954492806</v>
      </c>
      <c r="BE2582" s="15">
        <f t="shared" si="691"/>
        <v>-2.965028905258007</v>
      </c>
      <c r="BF2582" s="15">
        <f t="shared" si="692"/>
        <v>-11.297910949131783</v>
      </c>
      <c r="BG2582" s="63">
        <f t="shared" si="701"/>
        <v>9.7786993762034928</v>
      </c>
      <c r="BH2582" s="63">
        <f t="shared" si="701"/>
        <v>9.7894726175737006</v>
      </c>
      <c r="BI2582" s="63">
        <f t="shared" si="701"/>
        <v>9.7705253791329838</v>
      </c>
      <c r="BJ2582" s="63">
        <f t="shared" si="701"/>
        <v>9.8039400735741484</v>
      </c>
      <c r="BK2582" s="63">
        <f t="shared" si="701"/>
        <v>9.7452814473518927</v>
      </c>
      <c r="BL2582" s="63">
        <f t="shared" si="701"/>
        <v>9.8491703599934741</v>
      </c>
      <c r="BM2582" s="63">
        <f t="shared" si="701"/>
        <v>9.6676216473938421</v>
      </c>
      <c r="BN2582" s="63">
        <f t="shared" si="693"/>
        <v>9.9950024885659339</v>
      </c>
      <c r="BO2582" s="63"/>
      <c r="BP2582" s="63"/>
    </row>
    <row r="2583" spans="27:68" x14ac:dyDescent="0.2">
      <c r="AA2583" s="217">
        <f t="shared" si="672"/>
        <v>-8.7334910939675485E-3</v>
      </c>
      <c r="AB2583" s="218">
        <f t="shared" si="673"/>
        <v>8.7334910939675485E-3</v>
      </c>
      <c r="AC2583" s="218">
        <f t="shared" si="674"/>
        <v>0</v>
      </c>
      <c r="AD2583" s="219">
        <f t="shared" si="675"/>
        <v>0</v>
      </c>
      <c r="AH2583" s="15">
        <f t="shared" si="676"/>
        <v>-2.9058447674383151E-2</v>
      </c>
      <c r="AI2583" s="15">
        <f t="shared" si="677"/>
        <v>0.86784475089518831</v>
      </c>
      <c r="AJ2583" s="15">
        <f t="shared" si="678"/>
        <v>-0.34557801426238927</v>
      </c>
      <c r="AK2583" s="15">
        <f t="shared" si="679"/>
        <v>-0.57281307343954613</v>
      </c>
      <c r="AL2583" s="15">
        <f t="shared" si="680"/>
        <v>-1.797541498954438</v>
      </c>
      <c r="AM2583" s="15">
        <f t="shared" si="681"/>
        <v>-1.2569818375265711</v>
      </c>
      <c r="AN2583" s="63">
        <f t="shared" si="700"/>
        <v>11.427189962028823</v>
      </c>
      <c r="AO2583" s="63">
        <f t="shared" si="700"/>
        <v>11.427367754312771</v>
      </c>
      <c r="AP2583" s="63">
        <f t="shared" si="700"/>
        <v>11.428089863368749</v>
      </c>
      <c r="AQ2583" s="63">
        <f t="shared" si="700"/>
        <v>11.431011199874796</v>
      </c>
      <c r="AR2583" s="63">
        <f t="shared" si="700"/>
        <v>11.442647265439536</v>
      </c>
      <c r="AS2583" s="63">
        <f t="shared" si="700"/>
        <v>11.486445582434989</v>
      </c>
      <c r="AT2583" s="63">
        <f t="shared" si="700"/>
        <v>11.626608381821566</v>
      </c>
      <c r="AU2583" s="63">
        <f t="shared" si="682"/>
        <v>11.961094544128683</v>
      </c>
      <c r="AV2583" s="217">
        <f t="shared" si="683"/>
        <v>-1.1469132254240177E-2</v>
      </c>
      <c r="AW2583" s="218">
        <f t="shared" si="684"/>
        <v>-9999</v>
      </c>
      <c r="AX2583" s="219">
        <f t="shared" si="685"/>
        <v>0</v>
      </c>
      <c r="AY2583" s="218">
        <f t="shared" si="686"/>
        <v>-9999</v>
      </c>
      <c r="AZ2583" s="63"/>
      <c r="BA2583" s="15">
        <f t="shared" si="687"/>
        <v>-2.7356411602726298E-3</v>
      </c>
      <c r="BB2583" s="15">
        <f t="shared" si="688"/>
        <v>0.4029668420013125</v>
      </c>
      <c r="BC2583" s="15">
        <f t="shared" si="689"/>
        <v>-0.61751157847624083</v>
      </c>
      <c r="BD2583" s="15">
        <f t="shared" si="690"/>
        <v>-0.10652366954492806</v>
      </c>
      <c r="BE2583" s="15">
        <f t="shared" si="691"/>
        <v>-2.965028905258007</v>
      </c>
      <c r="BF2583" s="15">
        <f t="shared" si="692"/>
        <v>-11.297910949131783</v>
      </c>
      <c r="BG2583" s="63">
        <f t="shared" si="701"/>
        <v>9.7786993762034928</v>
      </c>
      <c r="BH2583" s="63">
        <f t="shared" si="701"/>
        <v>9.7894726175737006</v>
      </c>
      <c r="BI2583" s="63">
        <f t="shared" si="701"/>
        <v>9.7705253791329838</v>
      </c>
      <c r="BJ2583" s="63">
        <f t="shared" si="701"/>
        <v>9.8039400735741484</v>
      </c>
      <c r="BK2583" s="63">
        <f t="shared" si="701"/>
        <v>9.7452814473518927</v>
      </c>
      <c r="BL2583" s="63">
        <f t="shared" si="701"/>
        <v>9.8491703599934741</v>
      </c>
      <c r="BM2583" s="63">
        <f t="shared" si="701"/>
        <v>9.6676216473938421</v>
      </c>
      <c r="BN2583" s="63">
        <f t="shared" si="693"/>
        <v>9.9950024885659339</v>
      </c>
      <c r="BO2583" s="63"/>
      <c r="BP2583" s="63"/>
    </row>
    <row r="2584" spans="27:68" x14ac:dyDescent="0.2">
      <c r="AA2584" s="217">
        <f t="shared" si="672"/>
        <v>-8.7334910939675485E-3</v>
      </c>
      <c r="AB2584" s="218">
        <f t="shared" si="673"/>
        <v>8.7334910939675485E-3</v>
      </c>
      <c r="AC2584" s="218">
        <f t="shared" si="674"/>
        <v>0</v>
      </c>
      <c r="AD2584" s="219">
        <f t="shared" si="675"/>
        <v>0</v>
      </c>
      <c r="AH2584" s="15">
        <f t="shared" si="676"/>
        <v>-2.9058447674383151E-2</v>
      </c>
      <c r="AI2584" s="15">
        <f t="shared" si="677"/>
        <v>0.86784475089518831</v>
      </c>
      <c r="AJ2584" s="15">
        <f t="shared" si="678"/>
        <v>-0.34557801426238927</v>
      </c>
      <c r="AK2584" s="15">
        <f t="shared" si="679"/>
        <v>-0.57281307343954613</v>
      </c>
      <c r="AL2584" s="15">
        <f t="shared" si="680"/>
        <v>-1.797541498954438</v>
      </c>
      <c r="AM2584" s="15">
        <f t="shared" si="681"/>
        <v>-1.2569818375265711</v>
      </c>
      <c r="AN2584" s="63">
        <f t="shared" si="700"/>
        <v>11.427189962028823</v>
      </c>
      <c r="AO2584" s="63">
        <f t="shared" si="700"/>
        <v>11.427367754312771</v>
      </c>
      <c r="AP2584" s="63">
        <f t="shared" si="700"/>
        <v>11.428089863368749</v>
      </c>
      <c r="AQ2584" s="63">
        <f t="shared" si="700"/>
        <v>11.431011199874796</v>
      </c>
      <c r="AR2584" s="63">
        <f t="shared" si="700"/>
        <v>11.442647265439536</v>
      </c>
      <c r="AS2584" s="63">
        <f t="shared" si="700"/>
        <v>11.486445582434989</v>
      </c>
      <c r="AT2584" s="63">
        <f t="shared" si="700"/>
        <v>11.626608381821566</v>
      </c>
      <c r="AU2584" s="63">
        <f t="shared" si="682"/>
        <v>11.961094544128683</v>
      </c>
      <c r="AV2584" s="217">
        <f t="shared" si="683"/>
        <v>-1.1469132254240177E-2</v>
      </c>
      <c r="AW2584" s="218">
        <f t="shared" si="684"/>
        <v>-9999</v>
      </c>
      <c r="AX2584" s="219">
        <f t="shared" si="685"/>
        <v>0</v>
      </c>
      <c r="AY2584" s="218">
        <f t="shared" si="686"/>
        <v>-9999</v>
      </c>
      <c r="AZ2584" s="63"/>
      <c r="BA2584" s="15">
        <f t="shared" si="687"/>
        <v>-2.7356411602726298E-3</v>
      </c>
      <c r="BB2584" s="15">
        <f t="shared" si="688"/>
        <v>0.4029668420013125</v>
      </c>
      <c r="BC2584" s="15">
        <f t="shared" si="689"/>
        <v>-0.61751157847624083</v>
      </c>
      <c r="BD2584" s="15">
        <f t="shared" si="690"/>
        <v>-0.10652366954492806</v>
      </c>
      <c r="BE2584" s="15">
        <f t="shared" si="691"/>
        <v>-2.965028905258007</v>
      </c>
      <c r="BF2584" s="15">
        <f t="shared" si="692"/>
        <v>-11.297910949131783</v>
      </c>
      <c r="BG2584" s="63">
        <f t="shared" si="701"/>
        <v>9.7786993762034928</v>
      </c>
      <c r="BH2584" s="63">
        <f t="shared" si="701"/>
        <v>9.7894726175737006</v>
      </c>
      <c r="BI2584" s="63">
        <f t="shared" si="701"/>
        <v>9.7705253791329838</v>
      </c>
      <c r="BJ2584" s="63">
        <f t="shared" si="701"/>
        <v>9.8039400735741484</v>
      </c>
      <c r="BK2584" s="63">
        <f t="shared" si="701"/>
        <v>9.7452814473518927</v>
      </c>
      <c r="BL2584" s="63">
        <f t="shared" si="701"/>
        <v>9.8491703599934741</v>
      </c>
      <c r="BM2584" s="63">
        <f t="shared" si="701"/>
        <v>9.6676216473938421</v>
      </c>
      <c r="BN2584" s="63">
        <f t="shared" si="693"/>
        <v>9.9950024885659339</v>
      </c>
      <c r="BO2584" s="63"/>
      <c r="BP2584" s="63"/>
    </row>
    <row r="2585" spans="27:68" x14ac:dyDescent="0.2">
      <c r="AA2585" s="217">
        <f t="shared" si="672"/>
        <v>-8.7334910939675485E-3</v>
      </c>
      <c r="AB2585" s="218">
        <f t="shared" si="673"/>
        <v>8.7334910939675485E-3</v>
      </c>
      <c r="AC2585" s="218">
        <f t="shared" si="674"/>
        <v>0</v>
      </c>
      <c r="AD2585" s="219">
        <f t="shared" si="675"/>
        <v>0</v>
      </c>
      <c r="AH2585" s="15">
        <f t="shared" si="676"/>
        <v>-2.9058447674383151E-2</v>
      </c>
      <c r="AI2585" s="15">
        <f t="shared" si="677"/>
        <v>0.86784475089518831</v>
      </c>
      <c r="AJ2585" s="15">
        <f t="shared" si="678"/>
        <v>-0.34557801426238927</v>
      </c>
      <c r="AK2585" s="15">
        <f t="shared" si="679"/>
        <v>-0.57281307343954613</v>
      </c>
      <c r="AL2585" s="15">
        <f t="shared" si="680"/>
        <v>-1.797541498954438</v>
      </c>
      <c r="AM2585" s="15">
        <f t="shared" si="681"/>
        <v>-1.2569818375265711</v>
      </c>
      <c r="AN2585" s="63">
        <f t="shared" si="700"/>
        <v>11.427189962028823</v>
      </c>
      <c r="AO2585" s="63">
        <f t="shared" si="700"/>
        <v>11.427367754312771</v>
      </c>
      <c r="AP2585" s="63">
        <f t="shared" si="700"/>
        <v>11.428089863368749</v>
      </c>
      <c r="AQ2585" s="63">
        <f t="shared" si="700"/>
        <v>11.431011199874796</v>
      </c>
      <c r="AR2585" s="63">
        <f t="shared" si="700"/>
        <v>11.442647265439536</v>
      </c>
      <c r="AS2585" s="63">
        <f t="shared" si="700"/>
        <v>11.486445582434989</v>
      </c>
      <c r="AT2585" s="63">
        <f t="shared" si="700"/>
        <v>11.626608381821566</v>
      </c>
      <c r="AU2585" s="63">
        <f t="shared" si="682"/>
        <v>11.961094544128683</v>
      </c>
      <c r="AV2585" s="217">
        <f t="shared" si="683"/>
        <v>-1.1469132254240177E-2</v>
      </c>
      <c r="AW2585" s="218">
        <f t="shared" si="684"/>
        <v>-9999</v>
      </c>
      <c r="AX2585" s="219">
        <f t="shared" si="685"/>
        <v>0</v>
      </c>
      <c r="AY2585" s="218">
        <f t="shared" si="686"/>
        <v>-9999</v>
      </c>
      <c r="AZ2585" s="63"/>
      <c r="BA2585" s="15">
        <f t="shared" si="687"/>
        <v>-2.7356411602726298E-3</v>
      </c>
      <c r="BB2585" s="15">
        <f t="shared" si="688"/>
        <v>0.4029668420013125</v>
      </c>
      <c r="BC2585" s="15">
        <f t="shared" si="689"/>
        <v>-0.61751157847624083</v>
      </c>
      <c r="BD2585" s="15">
        <f t="shared" si="690"/>
        <v>-0.10652366954492806</v>
      </c>
      <c r="BE2585" s="15">
        <f t="shared" si="691"/>
        <v>-2.965028905258007</v>
      </c>
      <c r="BF2585" s="15">
        <f t="shared" si="692"/>
        <v>-11.297910949131783</v>
      </c>
      <c r="BG2585" s="63">
        <f t="shared" si="701"/>
        <v>9.7786993762034928</v>
      </c>
      <c r="BH2585" s="63">
        <f t="shared" si="701"/>
        <v>9.7894726175737006</v>
      </c>
      <c r="BI2585" s="63">
        <f t="shared" si="701"/>
        <v>9.7705253791329838</v>
      </c>
      <c r="BJ2585" s="63">
        <f t="shared" si="701"/>
        <v>9.8039400735741484</v>
      </c>
      <c r="BK2585" s="63">
        <f t="shared" si="701"/>
        <v>9.7452814473518927</v>
      </c>
      <c r="BL2585" s="63">
        <f t="shared" si="701"/>
        <v>9.8491703599934741</v>
      </c>
      <c r="BM2585" s="63">
        <f t="shared" si="701"/>
        <v>9.6676216473938421</v>
      </c>
      <c r="BN2585" s="63">
        <f t="shared" si="693"/>
        <v>9.9950024885659339</v>
      </c>
      <c r="BO2585" s="63"/>
      <c r="BP2585" s="63"/>
    </row>
    <row r="2586" spans="27:68" x14ac:dyDescent="0.2">
      <c r="AA2586" s="217">
        <f t="shared" si="672"/>
        <v>-8.7334910939675485E-3</v>
      </c>
      <c r="AB2586" s="218">
        <f t="shared" si="673"/>
        <v>8.7334910939675485E-3</v>
      </c>
      <c r="AC2586" s="218">
        <f t="shared" si="674"/>
        <v>0</v>
      </c>
      <c r="AD2586" s="219">
        <f t="shared" si="675"/>
        <v>0</v>
      </c>
      <c r="AH2586" s="15">
        <f t="shared" si="676"/>
        <v>-2.9058447674383151E-2</v>
      </c>
      <c r="AI2586" s="15">
        <f t="shared" si="677"/>
        <v>0.86784475089518831</v>
      </c>
      <c r="AJ2586" s="15">
        <f t="shared" si="678"/>
        <v>-0.34557801426238927</v>
      </c>
      <c r="AK2586" s="15">
        <f t="shared" si="679"/>
        <v>-0.57281307343954613</v>
      </c>
      <c r="AL2586" s="15">
        <f t="shared" si="680"/>
        <v>-1.797541498954438</v>
      </c>
      <c r="AM2586" s="15">
        <f t="shared" si="681"/>
        <v>-1.2569818375265711</v>
      </c>
      <c r="AN2586" s="63">
        <f t="shared" si="700"/>
        <v>11.427189962028823</v>
      </c>
      <c r="AO2586" s="63">
        <f t="shared" si="700"/>
        <v>11.427367754312771</v>
      </c>
      <c r="AP2586" s="63">
        <f t="shared" si="700"/>
        <v>11.428089863368749</v>
      </c>
      <c r="AQ2586" s="63">
        <f t="shared" si="700"/>
        <v>11.431011199874796</v>
      </c>
      <c r="AR2586" s="63">
        <f t="shared" si="700"/>
        <v>11.442647265439536</v>
      </c>
      <c r="AS2586" s="63">
        <f t="shared" si="700"/>
        <v>11.486445582434989</v>
      </c>
      <c r="AT2586" s="63">
        <f t="shared" si="700"/>
        <v>11.626608381821566</v>
      </c>
      <c r="AU2586" s="63">
        <f t="shared" si="682"/>
        <v>11.961094544128683</v>
      </c>
      <c r="AV2586" s="217">
        <f t="shared" si="683"/>
        <v>-1.1469132254240177E-2</v>
      </c>
      <c r="AW2586" s="218">
        <f t="shared" si="684"/>
        <v>-9999</v>
      </c>
      <c r="AX2586" s="219">
        <f t="shared" si="685"/>
        <v>0</v>
      </c>
      <c r="AY2586" s="218">
        <f t="shared" si="686"/>
        <v>-9999</v>
      </c>
      <c r="AZ2586" s="63"/>
      <c r="BA2586" s="15">
        <f t="shared" si="687"/>
        <v>-2.7356411602726298E-3</v>
      </c>
      <c r="BB2586" s="15">
        <f t="shared" si="688"/>
        <v>0.4029668420013125</v>
      </c>
      <c r="BC2586" s="15">
        <f t="shared" si="689"/>
        <v>-0.61751157847624083</v>
      </c>
      <c r="BD2586" s="15">
        <f t="shared" si="690"/>
        <v>-0.10652366954492806</v>
      </c>
      <c r="BE2586" s="15">
        <f t="shared" si="691"/>
        <v>-2.965028905258007</v>
      </c>
      <c r="BF2586" s="15">
        <f t="shared" si="692"/>
        <v>-11.297910949131783</v>
      </c>
      <c r="BG2586" s="63">
        <f t="shared" si="701"/>
        <v>9.7786993762034928</v>
      </c>
      <c r="BH2586" s="63">
        <f t="shared" si="701"/>
        <v>9.7894726175737006</v>
      </c>
      <c r="BI2586" s="63">
        <f t="shared" si="701"/>
        <v>9.7705253791329838</v>
      </c>
      <c r="BJ2586" s="63">
        <f t="shared" si="701"/>
        <v>9.8039400735741484</v>
      </c>
      <c r="BK2586" s="63">
        <f t="shared" si="701"/>
        <v>9.7452814473518927</v>
      </c>
      <c r="BL2586" s="63">
        <f t="shared" si="701"/>
        <v>9.8491703599934741</v>
      </c>
      <c r="BM2586" s="63">
        <f t="shared" si="701"/>
        <v>9.6676216473938421</v>
      </c>
      <c r="BN2586" s="63">
        <f t="shared" si="693"/>
        <v>9.9950024885659339</v>
      </c>
      <c r="BO2586" s="63"/>
      <c r="BP2586" s="63"/>
    </row>
    <row r="2587" spans="27:68" x14ac:dyDescent="0.2">
      <c r="AA2587" s="217">
        <f t="shared" si="672"/>
        <v>-8.7334910939675485E-3</v>
      </c>
      <c r="AB2587" s="218">
        <f t="shared" si="673"/>
        <v>8.7334910939675485E-3</v>
      </c>
      <c r="AC2587" s="218">
        <f t="shared" si="674"/>
        <v>0</v>
      </c>
      <c r="AD2587" s="219">
        <f t="shared" si="675"/>
        <v>0</v>
      </c>
      <c r="AH2587" s="15">
        <f t="shared" si="676"/>
        <v>-2.9058447674383151E-2</v>
      </c>
      <c r="AI2587" s="15">
        <f t="shared" si="677"/>
        <v>0.86784475089518831</v>
      </c>
      <c r="AJ2587" s="15">
        <f t="shared" si="678"/>
        <v>-0.34557801426238927</v>
      </c>
      <c r="AK2587" s="15">
        <f t="shared" si="679"/>
        <v>-0.57281307343954613</v>
      </c>
      <c r="AL2587" s="15">
        <f t="shared" si="680"/>
        <v>-1.797541498954438</v>
      </c>
      <c r="AM2587" s="15">
        <f t="shared" si="681"/>
        <v>-1.2569818375265711</v>
      </c>
      <c r="AN2587" s="63">
        <f t="shared" si="700"/>
        <v>11.427189962028823</v>
      </c>
      <c r="AO2587" s="63">
        <f t="shared" si="700"/>
        <v>11.427367754312771</v>
      </c>
      <c r="AP2587" s="63">
        <f t="shared" si="700"/>
        <v>11.428089863368749</v>
      </c>
      <c r="AQ2587" s="63">
        <f t="shared" si="700"/>
        <v>11.431011199874796</v>
      </c>
      <c r="AR2587" s="63">
        <f t="shared" si="700"/>
        <v>11.442647265439536</v>
      </c>
      <c r="AS2587" s="63">
        <f t="shared" si="700"/>
        <v>11.486445582434989</v>
      </c>
      <c r="AT2587" s="63">
        <f t="shared" si="700"/>
        <v>11.626608381821566</v>
      </c>
      <c r="AU2587" s="63">
        <f t="shared" si="682"/>
        <v>11.961094544128683</v>
      </c>
      <c r="AV2587" s="217">
        <f t="shared" si="683"/>
        <v>-1.1469132254240177E-2</v>
      </c>
      <c r="AW2587" s="218">
        <f t="shared" si="684"/>
        <v>-9999</v>
      </c>
      <c r="AX2587" s="219">
        <f t="shared" si="685"/>
        <v>0</v>
      </c>
      <c r="AY2587" s="218">
        <f t="shared" si="686"/>
        <v>-9999</v>
      </c>
      <c r="AZ2587" s="63"/>
      <c r="BA2587" s="15">
        <f t="shared" si="687"/>
        <v>-2.7356411602726298E-3</v>
      </c>
      <c r="BB2587" s="15">
        <f t="shared" si="688"/>
        <v>0.4029668420013125</v>
      </c>
      <c r="BC2587" s="15">
        <f t="shared" si="689"/>
        <v>-0.61751157847624083</v>
      </c>
      <c r="BD2587" s="15">
        <f t="shared" si="690"/>
        <v>-0.10652366954492806</v>
      </c>
      <c r="BE2587" s="15">
        <f t="shared" si="691"/>
        <v>-2.965028905258007</v>
      </c>
      <c r="BF2587" s="15">
        <f t="shared" si="692"/>
        <v>-11.297910949131783</v>
      </c>
      <c r="BG2587" s="63">
        <f t="shared" si="701"/>
        <v>9.7786993762034928</v>
      </c>
      <c r="BH2587" s="63">
        <f t="shared" si="701"/>
        <v>9.7894726175737006</v>
      </c>
      <c r="BI2587" s="63">
        <f t="shared" si="701"/>
        <v>9.7705253791329838</v>
      </c>
      <c r="BJ2587" s="63">
        <f t="shared" si="701"/>
        <v>9.8039400735741484</v>
      </c>
      <c r="BK2587" s="63">
        <f t="shared" si="701"/>
        <v>9.7452814473518927</v>
      </c>
      <c r="BL2587" s="63">
        <f t="shared" si="701"/>
        <v>9.8491703599934741</v>
      </c>
      <c r="BM2587" s="63">
        <f t="shared" si="701"/>
        <v>9.6676216473938421</v>
      </c>
      <c r="BN2587" s="63">
        <f t="shared" si="693"/>
        <v>9.9950024885659339</v>
      </c>
      <c r="BO2587" s="63"/>
      <c r="BP2587" s="63"/>
    </row>
    <row r="2588" spans="27:68" x14ac:dyDescent="0.2">
      <c r="AA2588" s="217">
        <f t="shared" si="672"/>
        <v>-8.7334910939675485E-3</v>
      </c>
      <c r="AB2588" s="218">
        <f t="shared" si="673"/>
        <v>8.7334910939675485E-3</v>
      </c>
      <c r="AC2588" s="218">
        <f t="shared" si="674"/>
        <v>0</v>
      </c>
      <c r="AD2588" s="219">
        <f t="shared" si="675"/>
        <v>0</v>
      </c>
      <c r="AH2588" s="15">
        <f t="shared" si="676"/>
        <v>-2.9058447674383151E-2</v>
      </c>
      <c r="AI2588" s="15">
        <f t="shared" si="677"/>
        <v>0.86784475089518831</v>
      </c>
      <c r="AJ2588" s="15">
        <f t="shared" si="678"/>
        <v>-0.34557801426238927</v>
      </c>
      <c r="AK2588" s="15">
        <f t="shared" si="679"/>
        <v>-0.57281307343954613</v>
      </c>
      <c r="AL2588" s="15">
        <f t="shared" si="680"/>
        <v>-1.797541498954438</v>
      </c>
      <c r="AM2588" s="15">
        <f t="shared" si="681"/>
        <v>-1.2569818375265711</v>
      </c>
      <c r="AN2588" s="63">
        <f t="shared" si="700"/>
        <v>11.427189962028823</v>
      </c>
      <c r="AO2588" s="63">
        <f t="shared" si="700"/>
        <v>11.427367754312771</v>
      </c>
      <c r="AP2588" s="63">
        <f t="shared" si="700"/>
        <v>11.428089863368749</v>
      </c>
      <c r="AQ2588" s="63">
        <f t="shared" si="700"/>
        <v>11.431011199874796</v>
      </c>
      <c r="AR2588" s="63">
        <f t="shared" si="700"/>
        <v>11.442647265439536</v>
      </c>
      <c r="AS2588" s="63">
        <f t="shared" si="700"/>
        <v>11.486445582434989</v>
      </c>
      <c r="AT2588" s="63">
        <f t="shared" si="700"/>
        <v>11.626608381821566</v>
      </c>
      <c r="AU2588" s="63">
        <f t="shared" si="682"/>
        <v>11.961094544128683</v>
      </c>
      <c r="AV2588" s="217">
        <f t="shared" si="683"/>
        <v>-1.1469132254240177E-2</v>
      </c>
      <c r="AW2588" s="218">
        <f t="shared" si="684"/>
        <v>-9999</v>
      </c>
      <c r="AX2588" s="219">
        <f t="shared" si="685"/>
        <v>0</v>
      </c>
      <c r="AY2588" s="218">
        <f t="shared" si="686"/>
        <v>-9999</v>
      </c>
      <c r="AZ2588" s="63"/>
      <c r="BA2588" s="15">
        <f t="shared" si="687"/>
        <v>-2.7356411602726298E-3</v>
      </c>
      <c r="BB2588" s="15">
        <f t="shared" si="688"/>
        <v>0.4029668420013125</v>
      </c>
      <c r="BC2588" s="15">
        <f t="shared" si="689"/>
        <v>-0.61751157847624083</v>
      </c>
      <c r="BD2588" s="15">
        <f t="shared" si="690"/>
        <v>-0.10652366954492806</v>
      </c>
      <c r="BE2588" s="15">
        <f t="shared" si="691"/>
        <v>-2.965028905258007</v>
      </c>
      <c r="BF2588" s="15">
        <f t="shared" si="692"/>
        <v>-11.297910949131783</v>
      </c>
      <c r="BG2588" s="63">
        <f t="shared" si="701"/>
        <v>9.7786993762034928</v>
      </c>
      <c r="BH2588" s="63">
        <f t="shared" si="701"/>
        <v>9.7894726175737006</v>
      </c>
      <c r="BI2588" s="63">
        <f t="shared" si="701"/>
        <v>9.7705253791329838</v>
      </c>
      <c r="BJ2588" s="63">
        <f t="shared" si="701"/>
        <v>9.8039400735741484</v>
      </c>
      <c r="BK2588" s="63">
        <f t="shared" si="701"/>
        <v>9.7452814473518927</v>
      </c>
      <c r="BL2588" s="63">
        <f t="shared" si="701"/>
        <v>9.8491703599934741</v>
      </c>
      <c r="BM2588" s="63">
        <f t="shared" si="701"/>
        <v>9.6676216473938421</v>
      </c>
      <c r="BN2588" s="63">
        <f t="shared" si="693"/>
        <v>9.9950024885659339</v>
      </c>
      <c r="BO2588" s="63"/>
      <c r="BP2588" s="63"/>
    </row>
    <row r="2589" spans="27:68" x14ac:dyDescent="0.2">
      <c r="AA2589" s="217">
        <f t="shared" si="672"/>
        <v>-8.7334910939675485E-3</v>
      </c>
      <c r="AB2589" s="218">
        <f t="shared" si="673"/>
        <v>8.7334910939675485E-3</v>
      </c>
      <c r="AC2589" s="218">
        <f t="shared" si="674"/>
        <v>0</v>
      </c>
      <c r="AD2589" s="219">
        <f t="shared" si="675"/>
        <v>0</v>
      </c>
      <c r="AH2589" s="15">
        <f t="shared" si="676"/>
        <v>-2.9058447674383151E-2</v>
      </c>
      <c r="AI2589" s="15">
        <f t="shared" si="677"/>
        <v>0.86784475089518831</v>
      </c>
      <c r="AJ2589" s="15">
        <f t="shared" si="678"/>
        <v>-0.34557801426238927</v>
      </c>
      <c r="AK2589" s="15">
        <f t="shared" si="679"/>
        <v>-0.57281307343954613</v>
      </c>
      <c r="AL2589" s="15">
        <f t="shared" si="680"/>
        <v>-1.797541498954438</v>
      </c>
      <c r="AM2589" s="15">
        <f t="shared" si="681"/>
        <v>-1.2569818375265711</v>
      </c>
      <c r="AN2589" s="63">
        <f t="shared" si="700"/>
        <v>11.427189962028823</v>
      </c>
      <c r="AO2589" s="63">
        <f t="shared" si="700"/>
        <v>11.427367754312771</v>
      </c>
      <c r="AP2589" s="63">
        <f t="shared" si="700"/>
        <v>11.428089863368749</v>
      </c>
      <c r="AQ2589" s="63">
        <f t="shared" si="700"/>
        <v>11.431011199874796</v>
      </c>
      <c r="AR2589" s="63">
        <f t="shared" si="700"/>
        <v>11.442647265439536</v>
      </c>
      <c r="AS2589" s="63">
        <f t="shared" si="700"/>
        <v>11.486445582434989</v>
      </c>
      <c r="AT2589" s="63">
        <f t="shared" si="700"/>
        <v>11.626608381821566</v>
      </c>
      <c r="AU2589" s="63">
        <f t="shared" si="682"/>
        <v>11.961094544128683</v>
      </c>
      <c r="AV2589" s="217">
        <f t="shared" si="683"/>
        <v>-1.1469132254240177E-2</v>
      </c>
      <c r="AW2589" s="218">
        <f t="shared" si="684"/>
        <v>-9999</v>
      </c>
      <c r="AX2589" s="219">
        <f t="shared" si="685"/>
        <v>0</v>
      </c>
      <c r="AY2589" s="218">
        <f t="shared" si="686"/>
        <v>-9999</v>
      </c>
      <c r="AZ2589" s="63"/>
      <c r="BA2589" s="15">
        <f t="shared" si="687"/>
        <v>-2.7356411602726298E-3</v>
      </c>
      <c r="BB2589" s="15">
        <f t="shared" si="688"/>
        <v>0.4029668420013125</v>
      </c>
      <c r="BC2589" s="15">
        <f t="shared" si="689"/>
        <v>-0.61751157847624083</v>
      </c>
      <c r="BD2589" s="15">
        <f t="shared" si="690"/>
        <v>-0.10652366954492806</v>
      </c>
      <c r="BE2589" s="15">
        <f t="shared" si="691"/>
        <v>-2.965028905258007</v>
      </c>
      <c r="BF2589" s="15">
        <f t="shared" si="692"/>
        <v>-11.297910949131783</v>
      </c>
      <c r="BG2589" s="63">
        <f t="shared" si="701"/>
        <v>9.7786993762034928</v>
      </c>
      <c r="BH2589" s="63">
        <f t="shared" si="701"/>
        <v>9.7894726175737006</v>
      </c>
      <c r="BI2589" s="63">
        <f t="shared" si="701"/>
        <v>9.7705253791329838</v>
      </c>
      <c r="BJ2589" s="63">
        <f t="shared" si="701"/>
        <v>9.8039400735741484</v>
      </c>
      <c r="BK2589" s="63">
        <f t="shared" si="701"/>
        <v>9.7452814473518927</v>
      </c>
      <c r="BL2589" s="63">
        <f t="shared" si="701"/>
        <v>9.8491703599934741</v>
      </c>
      <c r="BM2589" s="63">
        <f t="shared" si="701"/>
        <v>9.6676216473938421</v>
      </c>
      <c r="BN2589" s="63">
        <f t="shared" si="693"/>
        <v>9.9950024885659339</v>
      </c>
      <c r="BO2589" s="63"/>
      <c r="BP2589" s="63"/>
    </row>
    <row r="2590" spans="27:68" x14ac:dyDescent="0.2">
      <c r="AA2590" s="217">
        <f t="shared" si="672"/>
        <v>-8.7334910939675485E-3</v>
      </c>
      <c r="AB2590" s="218">
        <f t="shared" si="673"/>
        <v>8.7334910939675485E-3</v>
      </c>
      <c r="AC2590" s="218">
        <f t="shared" si="674"/>
        <v>0</v>
      </c>
      <c r="AD2590" s="219">
        <f t="shared" si="675"/>
        <v>0</v>
      </c>
      <c r="AH2590" s="15">
        <f t="shared" si="676"/>
        <v>-2.9058447674383151E-2</v>
      </c>
      <c r="AI2590" s="15">
        <f t="shared" si="677"/>
        <v>0.86784475089518831</v>
      </c>
      <c r="AJ2590" s="15">
        <f t="shared" si="678"/>
        <v>-0.34557801426238927</v>
      </c>
      <c r="AK2590" s="15">
        <f t="shared" si="679"/>
        <v>-0.57281307343954613</v>
      </c>
      <c r="AL2590" s="15">
        <f t="shared" si="680"/>
        <v>-1.797541498954438</v>
      </c>
      <c r="AM2590" s="15">
        <f t="shared" si="681"/>
        <v>-1.2569818375265711</v>
      </c>
      <c r="AN2590" s="63">
        <f t="shared" si="700"/>
        <v>11.427189962028823</v>
      </c>
      <c r="AO2590" s="63">
        <f t="shared" si="700"/>
        <v>11.427367754312771</v>
      </c>
      <c r="AP2590" s="63">
        <f t="shared" si="700"/>
        <v>11.428089863368749</v>
      </c>
      <c r="AQ2590" s="63">
        <f t="shared" si="700"/>
        <v>11.431011199874796</v>
      </c>
      <c r="AR2590" s="63">
        <f t="shared" si="700"/>
        <v>11.442647265439536</v>
      </c>
      <c r="AS2590" s="63">
        <f t="shared" si="700"/>
        <v>11.486445582434989</v>
      </c>
      <c r="AT2590" s="63">
        <f t="shared" si="700"/>
        <v>11.626608381821566</v>
      </c>
      <c r="AU2590" s="63">
        <f t="shared" si="682"/>
        <v>11.961094544128683</v>
      </c>
      <c r="AV2590" s="217">
        <f t="shared" si="683"/>
        <v>-1.1469132254240177E-2</v>
      </c>
      <c r="AW2590" s="218">
        <f t="shared" si="684"/>
        <v>-9999</v>
      </c>
      <c r="AX2590" s="219">
        <f t="shared" si="685"/>
        <v>0</v>
      </c>
      <c r="AY2590" s="218">
        <f t="shared" si="686"/>
        <v>-9999</v>
      </c>
      <c r="AZ2590" s="63"/>
      <c r="BA2590" s="15">
        <f t="shared" si="687"/>
        <v>-2.7356411602726298E-3</v>
      </c>
      <c r="BB2590" s="15">
        <f t="shared" si="688"/>
        <v>0.4029668420013125</v>
      </c>
      <c r="BC2590" s="15">
        <f t="shared" si="689"/>
        <v>-0.61751157847624083</v>
      </c>
      <c r="BD2590" s="15">
        <f t="shared" si="690"/>
        <v>-0.10652366954492806</v>
      </c>
      <c r="BE2590" s="15">
        <f t="shared" si="691"/>
        <v>-2.965028905258007</v>
      </c>
      <c r="BF2590" s="15">
        <f t="shared" si="692"/>
        <v>-11.297910949131783</v>
      </c>
      <c r="BG2590" s="63">
        <f t="shared" si="701"/>
        <v>9.7786993762034928</v>
      </c>
      <c r="BH2590" s="63">
        <f t="shared" si="701"/>
        <v>9.7894726175737006</v>
      </c>
      <c r="BI2590" s="63">
        <f t="shared" si="701"/>
        <v>9.7705253791329838</v>
      </c>
      <c r="BJ2590" s="63">
        <f t="shared" si="701"/>
        <v>9.8039400735741484</v>
      </c>
      <c r="BK2590" s="63">
        <f t="shared" si="701"/>
        <v>9.7452814473518927</v>
      </c>
      <c r="BL2590" s="63">
        <f t="shared" si="701"/>
        <v>9.8491703599934741</v>
      </c>
      <c r="BM2590" s="63">
        <f t="shared" si="701"/>
        <v>9.6676216473938421</v>
      </c>
      <c r="BN2590" s="63">
        <f t="shared" si="693"/>
        <v>9.9950024885659339</v>
      </c>
      <c r="BO2590" s="63"/>
      <c r="BP2590" s="63"/>
    </row>
    <row r="2591" spans="27:68" x14ac:dyDescent="0.2">
      <c r="AA2591" s="217">
        <f t="shared" si="672"/>
        <v>-8.7334910939675485E-3</v>
      </c>
      <c r="AB2591" s="218">
        <f t="shared" si="673"/>
        <v>8.7334910939675485E-3</v>
      </c>
      <c r="AC2591" s="218">
        <f t="shared" si="674"/>
        <v>0</v>
      </c>
      <c r="AD2591" s="219">
        <f t="shared" si="675"/>
        <v>0</v>
      </c>
      <c r="AH2591" s="15">
        <f t="shared" si="676"/>
        <v>-2.9058447674383151E-2</v>
      </c>
      <c r="AI2591" s="15">
        <f t="shared" si="677"/>
        <v>0.86784475089518831</v>
      </c>
      <c r="AJ2591" s="15">
        <f t="shared" si="678"/>
        <v>-0.34557801426238927</v>
      </c>
      <c r="AK2591" s="15">
        <f t="shared" si="679"/>
        <v>-0.57281307343954613</v>
      </c>
      <c r="AL2591" s="15">
        <f t="shared" si="680"/>
        <v>-1.797541498954438</v>
      </c>
      <c r="AM2591" s="15">
        <f t="shared" si="681"/>
        <v>-1.2569818375265711</v>
      </c>
      <c r="AN2591" s="63">
        <f t="shared" ref="AN2591:AT2600" si="702">$AU2591+$AB$7*SIN(AO2591)</f>
        <v>11.427189962028823</v>
      </c>
      <c r="AO2591" s="63">
        <f t="shared" si="702"/>
        <v>11.427367754312771</v>
      </c>
      <c r="AP2591" s="63">
        <f t="shared" si="702"/>
        <v>11.428089863368749</v>
      </c>
      <c r="AQ2591" s="63">
        <f t="shared" si="702"/>
        <v>11.431011199874796</v>
      </c>
      <c r="AR2591" s="63">
        <f t="shared" si="702"/>
        <v>11.442647265439536</v>
      </c>
      <c r="AS2591" s="63">
        <f t="shared" si="702"/>
        <v>11.486445582434989</v>
      </c>
      <c r="AT2591" s="63">
        <f t="shared" si="702"/>
        <v>11.626608381821566</v>
      </c>
      <c r="AU2591" s="63">
        <f t="shared" si="682"/>
        <v>11.961094544128683</v>
      </c>
      <c r="AV2591" s="217">
        <f t="shared" si="683"/>
        <v>-1.1469132254240177E-2</v>
      </c>
      <c r="AW2591" s="218">
        <f t="shared" si="684"/>
        <v>-9999</v>
      </c>
      <c r="AX2591" s="219">
        <f t="shared" si="685"/>
        <v>0</v>
      </c>
      <c r="AY2591" s="218">
        <f t="shared" si="686"/>
        <v>-9999</v>
      </c>
      <c r="AZ2591" s="63"/>
      <c r="BA2591" s="15">
        <f t="shared" si="687"/>
        <v>-2.7356411602726298E-3</v>
      </c>
      <c r="BB2591" s="15">
        <f t="shared" si="688"/>
        <v>0.4029668420013125</v>
      </c>
      <c r="BC2591" s="15">
        <f t="shared" si="689"/>
        <v>-0.61751157847624083</v>
      </c>
      <c r="BD2591" s="15">
        <f t="shared" si="690"/>
        <v>-0.10652366954492806</v>
      </c>
      <c r="BE2591" s="15">
        <f t="shared" si="691"/>
        <v>-2.965028905258007</v>
      </c>
      <c r="BF2591" s="15">
        <f t="shared" si="692"/>
        <v>-11.297910949131783</v>
      </c>
      <c r="BG2591" s="63">
        <f t="shared" ref="BG2591:BM2600" si="703">$BN2591+$BB$7*SIN(BH2591)</f>
        <v>9.7786993762034928</v>
      </c>
      <c r="BH2591" s="63">
        <f t="shared" si="703"/>
        <v>9.7894726175737006</v>
      </c>
      <c r="BI2591" s="63">
        <f t="shared" si="703"/>
        <v>9.7705253791329838</v>
      </c>
      <c r="BJ2591" s="63">
        <f t="shared" si="703"/>
        <v>9.8039400735741484</v>
      </c>
      <c r="BK2591" s="63">
        <f t="shared" si="703"/>
        <v>9.7452814473518927</v>
      </c>
      <c r="BL2591" s="63">
        <f t="shared" si="703"/>
        <v>9.8491703599934741</v>
      </c>
      <c r="BM2591" s="63">
        <f t="shared" si="703"/>
        <v>9.6676216473938421</v>
      </c>
      <c r="BN2591" s="63">
        <f t="shared" si="693"/>
        <v>9.9950024885659339</v>
      </c>
      <c r="BO2591" s="63"/>
      <c r="BP2591" s="63"/>
    </row>
    <row r="2592" spans="27:68" x14ac:dyDescent="0.2">
      <c r="AA2592" s="217">
        <f t="shared" si="672"/>
        <v>-8.7334910939675485E-3</v>
      </c>
      <c r="AB2592" s="218">
        <f t="shared" si="673"/>
        <v>8.7334910939675485E-3</v>
      </c>
      <c r="AC2592" s="218">
        <f t="shared" si="674"/>
        <v>0</v>
      </c>
      <c r="AD2592" s="219">
        <f t="shared" si="675"/>
        <v>0</v>
      </c>
      <c r="AH2592" s="15">
        <f t="shared" si="676"/>
        <v>-2.9058447674383151E-2</v>
      </c>
      <c r="AI2592" s="15">
        <f t="shared" si="677"/>
        <v>0.86784475089518831</v>
      </c>
      <c r="AJ2592" s="15">
        <f t="shared" si="678"/>
        <v>-0.34557801426238927</v>
      </c>
      <c r="AK2592" s="15">
        <f t="shared" si="679"/>
        <v>-0.57281307343954613</v>
      </c>
      <c r="AL2592" s="15">
        <f t="shared" si="680"/>
        <v>-1.797541498954438</v>
      </c>
      <c r="AM2592" s="15">
        <f t="shared" si="681"/>
        <v>-1.2569818375265711</v>
      </c>
      <c r="AN2592" s="63">
        <f t="shared" si="702"/>
        <v>11.427189962028823</v>
      </c>
      <c r="AO2592" s="63">
        <f t="shared" si="702"/>
        <v>11.427367754312771</v>
      </c>
      <c r="AP2592" s="63">
        <f t="shared" si="702"/>
        <v>11.428089863368749</v>
      </c>
      <c r="AQ2592" s="63">
        <f t="shared" si="702"/>
        <v>11.431011199874796</v>
      </c>
      <c r="AR2592" s="63">
        <f t="shared" si="702"/>
        <v>11.442647265439536</v>
      </c>
      <c r="AS2592" s="63">
        <f t="shared" si="702"/>
        <v>11.486445582434989</v>
      </c>
      <c r="AT2592" s="63">
        <f t="shared" si="702"/>
        <v>11.626608381821566</v>
      </c>
      <c r="AU2592" s="63">
        <f t="shared" si="682"/>
        <v>11.961094544128683</v>
      </c>
      <c r="AV2592" s="217">
        <f t="shared" si="683"/>
        <v>-1.1469132254240177E-2</v>
      </c>
      <c r="AW2592" s="218">
        <f t="shared" si="684"/>
        <v>-9999</v>
      </c>
      <c r="AX2592" s="219">
        <f t="shared" si="685"/>
        <v>0</v>
      </c>
      <c r="AY2592" s="218">
        <f t="shared" si="686"/>
        <v>-9999</v>
      </c>
      <c r="AZ2592" s="63"/>
      <c r="BA2592" s="15">
        <f t="shared" si="687"/>
        <v>-2.7356411602726298E-3</v>
      </c>
      <c r="BB2592" s="15">
        <f t="shared" si="688"/>
        <v>0.4029668420013125</v>
      </c>
      <c r="BC2592" s="15">
        <f t="shared" si="689"/>
        <v>-0.61751157847624083</v>
      </c>
      <c r="BD2592" s="15">
        <f t="shared" si="690"/>
        <v>-0.10652366954492806</v>
      </c>
      <c r="BE2592" s="15">
        <f t="shared" si="691"/>
        <v>-2.965028905258007</v>
      </c>
      <c r="BF2592" s="15">
        <f t="shared" si="692"/>
        <v>-11.297910949131783</v>
      </c>
      <c r="BG2592" s="63">
        <f t="shared" si="703"/>
        <v>9.7786993762034928</v>
      </c>
      <c r="BH2592" s="63">
        <f t="shared" si="703"/>
        <v>9.7894726175737006</v>
      </c>
      <c r="BI2592" s="63">
        <f t="shared" si="703"/>
        <v>9.7705253791329838</v>
      </c>
      <c r="BJ2592" s="63">
        <f t="shared" si="703"/>
        <v>9.8039400735741484</v>
      </c>
      <c r="BK2592" s="63">
        <f t="shared" si="703"/>
        <v>9.7452814473518927</v>
      </c>
      <c r="BL2592" s="63">
        <f t="shared" si="703"/>
        <v>9.8491703599934741</v>
      </c>
      <c r="BM2592" s="63">
        <f t="shared" si="703"/>
        <v>9.6676216473938421</v>
      </c>
      <c r="BN2592" s="63">
        <f t="shared" si="693"/>
        <v>9.9950024885659339</v>
      </c>
      <c r="BO2592" s="63"/>
      <c r="BP2592" s="63"/>
    </row>
    <row r="2593" spans="27:68" x14ac:dyDescent="0.2">
      <c r="AA2593" s="217">
        <f t="shared" si="672"/>
        <v>-8.7334910939675485E-3</v>
      </c>
      <c r="AB2593" s="218">
        <f t="shared" si="673"/>
        <v>8.7334910939675485E-3</v>
      </c>
      <c r="AC2593" s="218">
        <f t="shared" si="674"/>
        <v>0</v>
      </c>
      <c r="AD2593" s="219">
        <f t="shared" si="675"/>
        <v>0</v>
      </c>
      <c r="AH2593" s="15">
        <f t="shared" si="676"/>
        <v>-2.9058447674383151E-2</v>
      </c>
      <c r="AI2593" s="15">
        <f t="shared" si="677"/>
        <v>0.86784475089518831</v>
      </c>
      <c r="AJ2593" s="15">
        <f t="shared" si="678"/>
        <v>-0.34557801426238927</v>
      </c>
      <c r="AK2593" s="15">
        <f t="shared" si="679"/>
        <v>-0.57281307343954613</v>
      </c>
      <c r="AL2593" s="15">
        <f t="shared" si="680"/>
        <v>-1.797541498954438</v>
      </c>
      <c r="AM2593" s="15">
        <f t="shared" si="681"/>
        <v>-1.2569818375265711</v>
      </c>
      <c r="AN2593" s="63">
        <f t="shared" si="702"/>
        <v>11.427189962028823</v>
      </c>
      <c r="AO2593" s="63">
        <f t="shared" si="702"/>
        <v>11.427367754312771</v>
      </c>
      <c r="AP2593" s="63">
        <f t="shared" si="702"/>
        <v>11.428089863368749</v>
      </c>
      <c r="AQ2593" s="63">
        <f t="shared" si="702"/>
        <v>11.431011199874796</v>
      </c>
      <c r="AR2593" s="63">
        <f t="shared" si="702"/>
        <v>11.442647265439536</v>
      </c>
      <c r="AS2593" s="63">
        <f t="shared" si="702"/>
        <v>11.486445582434989</v>
      </c>
      <c r="AT2593" s="63">
        <f t="shared" si="702"/>
        <v>11.626608381821566</v>
      </c>
      <c r="AU2593" s="63">
        <f t="shared" si="682"/>
        <v>11.961094544128683</v>
      </c>
      <c r="AV2593" s="217">
        <f t="shared" si="683"/>
        <v>-1.1469132254240177E-2</v>
      </c>
      <c r="AW2593" s="218">
        <f t="shared" si="684"/>
        <v>-9999</v>
      </c>
      <c r="AX2593" s="219">
        <f t="shared" si="685"/>
        <v>0</v>
      </c>
      <c r="AY2593" s="218">
        <f t="shared" si="686"/>
        <v>-9999</v>
      </c>
      <c r="AZ2593" s="63"/>
      <c r="BA2593" s="15">
        <f t="shared" si="687"/>
        <v>-2.7356411602726298E-3</v>
      </c>
      <c r="BB2593" s="15">
        <f t="shared" si="688"/>
        <v>0.4029668420013125</v>
      </c>
      <c r="BC2593" s="15">
        <f t="shared" si="689"/>
        <v>-0.61751157847624083</v>
      </c>
      <c r="BD2593" s="15">
        <f t="shared" si="690"/>
        <v>-0.10652366954492806</v>
      </c>
      <c r="BE2593" s="15">
        <f t="shared" si="691"/>
        <v>-2.965028905258007</v>
      </c>
      <c r="BF2593" s="15">
        <f t="shared" si="692"/>
        <v>-11.297910949131783</v>
      </c>
      <c r="BG2593" s="63">
        <f t="shared" si="703"/>
        <v>9.7786993762034928</v>
      </c>
      <c r="BH2593" s="63">
        <f t="shared" si="703"/>
        <v>9.7894726175737006</v>
      </c>
      <c r="BI2593" s="63">
        <f t="shared" si="703"/>
        <v>9.7705253791329838</v>
      </c>
      <c r="BJ2593" s="63">
        <f t="shared" si="703"/>
        <v>9.8039400735741484</v>
      </c>
      <c r="BK2593" s="63">
        <f t="shared" si="703"/>
        <v>9.7452814473518927</v>
      </c>
      <c r="BL2593" s="63">
        <f t="shared" si="703"/>
        <v>9.8491703599934741</v>
      </c>
      <c r="BM2593" s="63">
        <f t="shared" si="703"/>
        <v>9.6676216473938421</v>
      </c>
      <c r="BN2593" s="63">
        <f t="shared" si="693"/>
        <v>9.9950024885659339</v>
      </c>
      <c r="BO2593" s="63"/>
      <c r="BP2593" s="63"/>
    </row>
    <row r="2594" spans="27:68" x14ac:dyDescent="0.2">
      <c r="AA2594" s="217">
        <f t="shared" si="672"/>
        <v>-8.7334910939675485E-3</v>
      </c>
      <c r="AB2594" s="218">
        <f t="shared" si="673"/>
        <v>8.7334910939675485E-3</v>
      </c>
      <c r="AC2594" s="218">
        <f t="shared" si="674"/>
        <v>0</v>
      </c>
      <c r="AD2594" s="219">
        <f t="shared" si="675"/>
        <v>0</v>
      </c>
      <c r="AH2594" s="15">
        <f t="shared" si="676"/>
        <v>-2.9058447674383151E-2</v>
      </c>
      <c r="AI2594" s="15">
        <f t="shared" si="677"/>
        <v>0.86784475089518831</v>
      </c>
      <c r="AJ2594" s="15">
        <f t="shared" si="678"/>
        <v>-0.34557801426238927</v>
      </c>
      <c r="AK2594" s="15">
        <f t="shared" si="679"/>
        <v>-0.57281307343954613</v>
      </c>
      <c r="AL2594" s="15">
        <f t="shared" si="680"/>
        <v>-1.797541498954438</v>
      </c>
      <c r="AM2594" s="15">
        <f t="shared" si="681"/>
        <v>-1.2569818375265711</v>
      </c>
      <c r="AN2594" s="63">
        <f t="shared" si="702"/>
        <v>11.427189962028823</v>
      </c>
      <c r="AO2594" s="63">
        <f t="shared" si="702"/>
        <v>11.427367754312771</v>
      </c>
      <c r="AP2594" s="63">
        <f t="shared" si="702"/>
        <v>11.428089863368749</v>
      </c>
      <c r="AQ2594" s="63">
        <f t="shared" si="702"/>
        <v>11.431011199874796</v>
      </c>
      <c r="AR2594" s="63">
        <f t="shared" si="702"/>
        <v>11.442647265439536</v>
      </c>
      <c r="AS2594" s="63">
        <f t="shared" si="702"/>
        <v>11.486445582434989</v>
      </c>
      <c r="AT2594" s="63">
        <f t="shared" si="702"/>
        <v>11.626608381821566</v>
      </c>
      <c r="AU2594" s="63">
        <f t="shared" si="682"/>
        <v>11.961094544128683</v>
      </c>
      <c r="AV2594" s="217">
        <f t="shared" si="683"/>
        <v>-1.1469132254240177E-2</v>
      </c>
      <c r="AW2594" s="218">
        <f t="shared" si="684"/>
        <v>-9999</v>
      </c>
      <c r="AX2594" s="219">
        <f t="shared" si="685"/>
        <v>0</v>
      </c>
      <c r="AY2594" s="218">
        <f t="shared" si="686"/>
        <v>-9999</v>
      </c>
      <c r="AZ2594" s="63"/>
      <c r="BA2594" s="15">
        <f t="shared" si="687"/>
        <v>-2.7356411602726298E-3</v>
      </c>
      <c r="BB2594" s="15">
        <f t="shared" si="688"/>
        <v>0.4029668420013125</v>
      </c>
      <c r="BC2594" s="15">
        <f t="shared" si="689"/>
        <v>-0.61751157847624083</v>
      </c>
      <c r="BD2594" s="15">
        <f t="shared" si="690"/>
        <v>-0.10652366954492806</v>
      </c>
      <c r="BE2594" s="15">
        <f t="shared" si="691"/>
        <v>-2.965028905258007</v>
      </c>
      <c r="BF2594" s="15">
        <f t="shared" si="692"/>
        <v>-11.297910949131783</v>
      </c>
      <c r="BG2594" s="63">
        <f t="shared" si="703"/>
        <v>9.7786993762034928</v>
      </c>
      <c r="BH2594" s="63">
        <f t="shared" si="703"/>
        <v>9.7894726175737006</v>
      </c>
      <c r="BI2594" s="63">
        <f t="shared" si="703"/>
        <v>9.7705253791329838</v>
      </c>
      <c r="BJ2594" s="63">
        <f t="shared" si="703"/>
        <v>9.8039400735741484</v>
      </c>
      <c r="BK2594" s="63">
        <f t="shared" si="703"/>
        <v>9.7452814473518927</v>
      </c>
      <c r="BL2594" s="63">
        <f t="shared" si="703"/>
        <v>9.8491703599934741</v>
      </c>
      <c r="BM2594" s="63">
        <f t="shared" si="703"/>
        <v>9.6676216473938421</v>
      </c>
      <c r="BN2594" s="63">
        <f t="shared" si="693"/>
        <v>9.9950024885659339</v>
      </c>
      <c r="BO2594" s="63"/>
      <c r="BP2594" s="63"/>
    </row>
    <row r="2595" spans="27:68" x14ac:dyDescent="0.2">
      <c r="AA2595" s="217">
        <f t="shared" si="672"/>
        <v>-8.7334910939675485E-3</v>
      </c>
      <c r="AB2595" s="218">
        <f t="shared" si="673"/>
        <v>8.7334910939675485E-3</v>
      </c>
      <c r="AC2595" s="218">
        <f t="shared" si="674"/>
        <v>0</v>
      </c>
      <c r="AD2595" s="219">
        <f t="shared" si="675"/>
        <v>0</v>
      </c>
      <c r="AH2595" s="15">
        <f t="shared" si="676"/>
        <v>-2.9058447674383151E-2</v>
      </c>
      <c r="AI2595" s="15">
        <f t="shared" si="677"/>
        <v>0.86784475089518831</v>
      </c>
      <c r="AJ2595" s="15">
        <f t="shared" si="678"/>
        <v>-0.34557801426238927</v>
      </c>
      <c r="AK2595" s="15">
        <f t="shared" si="679"/>
        <v>-0.57281307343954613</v>
      </c>
      <c r="AL2595" s="15">
        <f t="shared" si="680"/>
        <v>-1.797541498954438</v>
      </c>
      <c r="AM2595" s="15">
        <f t="shared" si="681"/>
        <v>-1.2569818375265711</v>
      </c>
      <c r="AN2595" s="63">
        <f t="shared" si="702"/>
        <v>11.427189962028823</v>
      </c>
      <c r="AO2595" s="63">
        <f t="shared" si="702"/>
        <v>11.427367754312771</v>
      </c>
      <c r="AP2595" s="63">
        <f t="shared" si="702"/>
        <v>11.428089863368749</v>
      </c>
      <c r="AQ2595" s="63">
        <f t="shared" si="702"/>
        <v>11.431011199874796</v>
      </c>
      <c r="AR2595" s="63">
        <f t="shared" si="702"/>
        <v>11.442647265439536</v>
      </c>
      <c r="AS2595" s="63">
        <f t="shared" si="702"/>
        <v>11.486445582434989</v>
      </c>
      <c r="AT2595" s="63">
        <f t="shared" si="702"/>
        <v>11.626608381821566</v>
      </c>
      <c r="AU2595" s="63">
        <f t="shared" si="682"/>
        <v>11.961094544128683</v>
      </c>
      <c r="AV2595" s="217">
        <f t="shared" si="683"/>
        <v>-1.1469132254240177E-2</v>
      </c>
      <c r="AW2595" s="218">
        <f t="shared" si="684"/>
        <v>-9999</v>
      </c>
      <c r="AX2595" s="219">
        <f t="shared" si="685"/>
        <v>0</v>
      </c>
      <c r="AY2595" s="218">
        <f t="shared" si="686"/>
        <v>-9999</v>
      </c>
      <c r="AZ2595" s="63"/>
      <c r="BA2595" s="15">
        <f t="shared" si="687"/>
        <v>-2.7356411602726298E-3</v>
      </c>
      <c r="BB2595" s="15">
        <f t="shared" si="688"/>
        <v>0.4029668420013125</v>
      </c>
      <c r="BC2595" s="15">
        <f t="shared" si="689"/>
        <v>-0.61751157847624083</v>
      </c>
      <c r="BD2595" s="15">
        <f t="shared" si="690"/>
        <v>-0.10652366954492806</v>
      </c>
      <c r="BE2595" s="15">
        <f t="shared" si="691"/>
        <v>-2.965028905258007</v>
      </c>
      <c r="BF2595" s="15">
        <f t="shared" si="692"/>
        <v>-11.297910949131783</v>
      </c>
      <c r="BG2595" s="63">
        <f t="shared" si="703"/>
        <v>9.7786993762034928</v>
      </c>
      <c r="BH2595" s="63">
        <f t="shared" si="703"/>
        <v>9.7894726175737006</v>
      </c>
      <c r="BI2595" s="63">
        <f t="shared" si="703"/>
        <v>9.7705253791329838</v>
      </c>
      <c r="BJ2595" s="63">
        <f t="shared" si="703"/>
        <v>9.8039400735741484</v>
      </c>
      <c r="BK2595" s="63">
        <f t="shared" si="703"/>
        <v>9.7452814473518927</v>
      </c>
      <c r="BL2595" s="63">
        <f t="shared" si="703"/>
        <v>9.8491703599934741</v>
      </c>
      <c r="BM2595" s="63">
        <f t="shared" si="703"/>
        <v>9.6676216473938421</v>
      </c>
      <c r="BN2595" s="63">
        <f t="shared" si="693"/>
        <v>9.9950024885659339</v>
      </c>
      <c r="BO2595" s="63"/>
      <c r="BP2595" s="63"/>
    </row>
    <row r="2596" spans="27:68" x14ac:dyDescent="0.2">
      <c r="AA2596" s="217">
        <f t="shared" si="672"/>
        <v>-8.7334910939675485E-3</v>
      </c>
      <c r="AB2596" s="218">
        <f t="shared" si="673"/>
        <v>8.7334910939675485E-3</v>
      </c>
      <c r="AC2596" s="218">
        <f t="shared" si="674"/>
        <v>0</v>
      </c>
      <c r="AD2596" s="219">
        <f t="shared" si="675"/>
        <v>0</v>
      </c>
      <c r="AH2596" s="15">
        <f t="shared" si="676"/>
        <v>-2.9058447674383151E-2</v>
      </c>
      <c r="AI2596" s="15">
        <f t="shared" si="677"/>
        <v>0.86784475089518831</v>
      </c>
      <c r="AJ2596" s="15">
        <f t="shared" si="678"/>
        <v>-0.34557801426238927</v>
      </c>
      <c r="AK2596" s="15">
        <f t="shared" si="679"/>
        <v>-0.57281307343954613</v>
      </c>
      <c r="AL2596" s="15">
        <f t="shared" si="680"/>
        <v>-1.797541498954438</v>
      </c>
      <c r="AM2596" s="15">
        <f t="shared" si="681"/>
        <v>-1.2569818375265711</v>
      </c>
      <c r="AN2596" s="63">
        <f t="shared" si="702"/>
        <v>11.427189962028823</v>
      </c>
      <c r="AO2596" s="63">
        <f t="shared" si="702"/>
        <v>11.427367754312771</v>
      </c>
      <c r="AP2596" s="63">
        <f t="shared" si="702"/>
        <v>11.428089863368749</v>
      </c>
      <c r="AQ2596" s="63">
        <f t="shared" si="702"/>
        <v>11.431011199874796</v>
      </c>
      <c r="AR2596" s="63">
        <f t="shared" si="702"/>
        <v>11.442647265439536</v>
      </c>
      <c r="AS2596" s="63">
        <f t="shared" si="702"/>
        <v>11.486445582434989</v>
      </c>
      <c r="AT2596" s="63">
        <f t="shared" si="702"/>
        <v>11.626608381821566</v>
      </c>
      <c r="AU2596" s="63">
        <f t="shared" si="682"/>
        <v>11.961094544128683</v>
      </c>
      <c r="AV2596" s="217">
        <f t="shared" si="683"/>
        <v>-1.1469132254240177E-2</v>
      </c>
      <c r="AW2596" s="218">
        <f t="shared" si="684"/>
        <v>-9999</v>
      </c>
      <c r="AX2596" s="219">
        <f t="shared" si="685"/>
        <v>0</v>
      </c>
      <c r="AY2596" s="218">
        <f t="shared" si="686"/>
        <v>-9999</v>
      </c>
      <c r="AZ2596" s="63"/>
      <c r="BA2596" s="15">
        <f t="shared" si="687"/>
        <v>-2.7356411602726298E-3</v>
      </c>
      <c r="BB2596" s="15">
        <f t="shared" si="688"/>
        <v>0.4029668420013125</v>
      </c>
      <c r="BC2596" s="15">
        <f t="shared" si="689"/>
        <v>-0.61751157847624083</v>
      </c>
      <c r="BD2596" s="15">
        <f t="shared" si="690"/>
        <v>-0.10652366954492806</v>
      </c>
      <c r="BE2596" s="15">
        <f t="shared" si="691"/>
        <v>-2.965028905258007</v>
      </c>
      <c r="BF2596" s="15">
        <f t="shared" si="692"/>
        <v>-11.297910949131783</v>
      </c>
      <c r="BG2596" s="63">
        <f t="shared" si="703"/>
        <v>9.7786993762034928</v>
      </c>
      <c r="BH2596" s="63">
        <f t="shared" si="703"/>
        <v>9.7894726175737006</v>
      </c>
      <c r="BI2596" s="63">
        <f t="shared" si="703"/>
        <v>9.7705253791329838</v>
      </c>
      <c r="BJ2596" s="63">
        <f t="shared" si="703"/>
        <v>9.8039400735741484</v>
      </c>
      <c r="BK2596" s="63">
        <f t="shared" si="703"/>
        <v>9.7452814473518927</v>
      </c>
      <c r="BL2596" s="63">
        <f t="shared" si="703"/>
        <v>9.8491703599934741</v>
      </c>
      <c r="BM2596" s="63">
        <f t="shared" si="703"/>
        <v>9.6676216473938421</v>
      </c>
      <c r="BN2596" s="63">
        <f t="shared" si="693"/>
        <v>9.9950024885659339</v>
      </c>
      <c r="BO2596" s="63"/>
      <c r="BP2596" s="63"/>
    </row>
    <row r="2597" spans="27:68" x14ac:dyDescent="0.2">
      <c r="AA2597" s="217">
        <f t="shared" si="672"/>
        <v>-8.7334910939675485E-3</v>
      </c>
      <c r="AB2597" s="218">
        <f t="shared" si="673"/>
        <v>8.7334910939675485E-3</v>
      </c>
      <c r="AC2597" s="218">
        <f t="shared" si="674"/>
        <v>0</v>
      </c>
      <c r="AD2597" s="219">
        <f t="shared" si="675"/>
        <v>0</v>
      </c>
      <c r="AH2597" s="15">
        <f t="shared" si="676"/>
        <v>-2.9058447674383151E-2</v>
      </c>
      <c r="AI2597" s="15">
        <f t="shared" si="677"/>
        <v>0.86784475089518831</v>
      </c>
      <c r="AJ2597" s="15">
        <f t="shared" si="678"/>
        <v>-0.34557801426238927</v>
      </c>
      <c r="AK2597" s="15">
        <f t="shared" si="679"/>
        <v>-0.57281307343954613</v>
      </c>
      <c r="AL2597" s="15">
        <f t="shared" si="680"/>
        <v>-1.797541498954438</v>
      </c>
      <c r="AM2597" s="15">
        <f t="shared" si="681"/>
        <v>-1.2569818375265711</v>
      </c>
      <c r="AN2597" s="63">
        <f t="shared" si="702"/>
        <v>11.427189962028823</v>
      </c>
      <c r="AO2597" s="63">
        <f t="shared" si="702"/>
        <v>11.427367754312771</v>
      </c>
      <c r="AP2597" s="63">
        <f t="shared" si="702"/>
        <v>11.428089863368749</v>
      </c>
      <c r="AQ2597" s="63">
        <f t="shared" si="702"/>
        <v>11.431011199874796</v>
      </c>
      <c r="AR2597" s="63">
        <f t="shared" si="702"/>
        <v>11.442647265439536</v>
      </c>
      <c r="AS2597" s="63">
        <f t="shared" si="702"/>
        <v>11.486445582434989</v>
      </c>
      <c r="AT2597" s="63">
        <f t="shared" si="702"/>
        <v>11.626608381821566</v>
      </c>
      <c r="AU2597" s="63">
        <f t="shared" si="682"/>
        <v>11.961094544128683</v>
      </c>
      <c r="AV2597" s="217">
        <f t="shared" si="683"/>
        <v>-1.1469132254240177E-2</v>
      </c>
      <c r="AW2597" s="218">
        <f t="shared" si="684"/>
        <v>-9999</v>
      </c>
      <c r="AX2597" s="219">
        <f t="shared" si="685"/>
        <v>0</v>
      </c>
      <c r="AY2597" s="218">
        <f t="shared" si="686"/>
        <v>-9999</v>
      </c>
      <c r="AZ2597" s="63"/>
      <c r="BA2597" s="15">
        <f t="shared" si="687"/>
        <v>-2.7356411602726298E-3</v>
      </c>
      <c r="BB2597" s="15">
        <f t="shared" si="688"/>
        <v>0.4029668420013125</v>
      </c>
      <c r="BC2597" s="15">
        <f t="shared" si="689"/>
        <v>-0.61751157847624083</v>
      </c>
      <c r="BD2597" s="15">
        <f t="shared" si="690"/>
        <v>-0.10652366954492806</v>
      </c>
      <c r="BE2597" s="15">
        <f t="shared" si="691"/>
        <v>-2.965028905258007</v>
      </c>
      <c r="BF2597" s="15">
        <f t="shared" si="692"/>
        <v>-11.297910949131783</v>
      </c>
      <c r="BG2597" s="63">
        <f t="shared" si="703"/>
        <v>9.7786993762034928</v>
      </c>
      <c r="BH2597" s="63">
        <f t="shared" si="703"/>
        <v>9.7894726175737006</v>
      </c>
      <c r="BI2597" s="63">
        <f t="shared" si="703"/>
        <v>9.7705253791329838</v>
      </c>
      <c r="BJ2597" s="63">
        <f t="shared" si="703"/>
        <v>9.8039400735741484</v>
      </c>
      <c r="BK2597" s="63">
        <f t="shared" si="703"/>
        <v>9.7452814473518927</v>
      </c>
      <c r="BL2597" s="63">
        <f t="shared" si="703"/>
        <v>9.8491703599934741</v>
      </c>
      <c r="BM2597" s="63">
        <f t="shared" si="703"/>
        <v>9.6676216473938421</v>
      </c>
      <c r="BN2597" s="63">
        <f t="shared" si="693"/>
        <v>9.9950024885659339</v>
      </c>
      <c r="BO2597" s="63"/>
      <c r="BP2597" s="63"/>
    </row>
    <row r="2598" spans="27:68" x14ac:dyDescent="0.2">
      <c r="AA2598" s="217">
        <f t="shared" si="672"/>
        <v>-8.7334910939675485E-3</v>
      </c>
      <c r="AB2598" s="218">
        <f t="shared" si="673"/>
        <v>8.7334910939675485E-3</v>
      </c>
      <c r="AC2598" s="218">
        <f t="shared" si="674"/>
        <v>0</v>
      </c>
      <c r="AD2598" s="219">
        <f t="shared" si="675"/>
        <v>0</v>
      </c>
      <c r="AH2598" s="15">
        <f t="shared" si="676"/>
        <v>-2.9058447674383151E-2</v>
      </c>
      <c r="AI2598" s="15">
        <f t="shared" si="677"/>
        <v>0.86784475089518831</v>
      </c>
      <c r="AJ2598" s="15">
        <f t="shared" si="678"/>
        <v>-0.34557801426238927</v>
      </c>
      <c r="AK2598" s="15">
        <f t="shared" si="679"/>
        <v>-0.57281307343954613</v>
      </c>
      <c r="AL2598" s="15">
        <f t="shared" si="680"/>
        <v>-1.797541498954438</v>
      </c>
      <c r="AM2598" s="15">
        <f t="shared" si="681"/>
        <v>-1.2569818375265711</v>
      </c>
      <c r="AN2598" s="63">
        <f t="shared" si="702"/>
        <v>11.427189962028823</v>
      </c>
      <c r="AO2598" s="63">
        <f t="shared" si="702"/>
        <v>11.427367754312771</v>
      </c>
      <c r="AP2598" s="63">
        <f t="shared" si="702"/>
        <v>11.428089863368749</v>
      </c>
      <c r="AQ2598" s="63">
        <f t="shared" si="702"/>
        <v>11.431011199874796</v>
      </c>
      <c r="AR2598" s="63">
        <f t="shared" si="702"/>
        <v>11.442647265439536</v>
      </c>
      <c r="AS2598" s="63">
        <f t="shared" si="702"/>
        <v>11.486445582434989</v>
      </c>
      <c r="AT2598" s="63">
        <f t="shared" si="702"/>
        <v>11.626608381821566</v>
      </c>
      <c r="AU2598" s="63">
        <f t="shared" si="682"/>
        <v>11.961094544128683</v>
      </c>
      <c r="AV2598" s="217">
        <f t="shared" si="683"/>
        <v>-1.1469132254240177E-2</v>
      </c>
      <c r="AW2598" s="218">
        <f t="shared" si="684"/>
        <v>-9999</v>
      </c>
      <c r="AX2598" s="219">
        <f t="shared" si="685"/>
        <v>0</v>
      </c>
      <c r="AY2598" s="218">
        <f t="shared" si="686"/>
        <v>-9999</v>
      </c>
      <c r="AZ2598" s="63"/>
      <c r="BA2598" s="15">
        <f t="shared" si="687"/>
        <v>-2.7356411602726298E-3</v>
      </c>
      <c r="BB2598" s="15">
        <f t="shared" si="688"/>
        <v>0.4029668420013125</v>
      </c>
      <c r="BC2598" s="15">
        <f t="shared" si="689"/>
        <v>-0.61751157847624083</v>
      </c>
      <c r="BD2598" s="15">
        <f t="shared" si="690"/>
        <v>-0.10652366954492806</v>
      </c>
      <c r="BE2598" s="15">
        <f t="shared" si="691"/>
        <v>-2.965028905258007</v>
      </c>
      <c r="BF2598" s="15">
        <f t="shared" si="692"/>
        <v>-11.297910949131783</v>
      </c>
      <c r="BG2598" s="63">
        <f t="shared" si="703"/>
        <v>9.7786993762034928</v>
      </c>
      <c r="BH2598" s="63">
        <f t="shared" si="703"/>
        <v>9.7894726175737006</v>
      </c>
      <c r="BI2598" s="63">
        <f t="shared" si="703"/>
        <v>9.7705253791329838</v>
      </c>
      <c r="BJ2598" s="63">
        <f t="shared" si="703"/>
        <v>9.8039400735741484</v>
      </c>
      <c r="BK2598" s="63">
        <f t="shared" si="703"/>
        <v>9.7452814473518927</v>
      </c>
      <c r="BL2598" s="63">
        <f t="shared" si="703"/>
        <v>9.8491703599934741</v>
      </c>
      <c r="BM2598" s="63">
        <f t="shared" si="703"/>
        <v>9.6676216473938421</v>
      </c>
      <c r="BN2598" s="63">
        <f t="shared" si="693"/>
        <v>9.9950024885659339</v>
      </c>
      <c r="BO2598" s="63"/>
      <c r="BP2598" s="63"/>
    </row>
    <row r="2599" spans="27:68" x14ac:dyDescent="0.2">
      <c r="AA2599" s="217">
        <f t="shared" si="672"/>
        <v>-8.7334910939675485E-3</v>
      </c>
      <c r="AB2599" s="218">
        <f t="shared" si="673"/>
        <v>8.7334910939675485E-3</v>
      </c>
      <c r="AC2599" s="218">
        <f t="shared" si="674"/>
        <v>0</v>
      </c>
      <c r="AD2599" s="219">
        <f t="shared" si="675"/>
        <v>0</v>
      </c>
      <c r="AH2599" s="15">
        <f t="shared" si="676"/>
        <v>-2.9058447674383151E-2</v>
      </c>
      <c r="AI2599" s="15">
        <f t="shared" si="677"/>
        <v>0.86784475089518831</v>
      </c>
      <c r="AJ2599" s="15">
        <f t="shared" si="678"/>
        <v>-0.34557801426238927</v>
      </c>
      <c r="AK2599" s="15">
        <f t="shared" si="679"/>
        <v>-0.57281307343954613</v>
      </c>
      <c r="AL2599" s="15">
        <f t="shared" si="680"/>
        <v>-1.797541498954438</v>
      </c>
      <c r="AM2599" s="15">
        <f t="shared" si="681"/>
        <v>-1.2569818375265711</v>
      </c>
      <c r="AN2599" s="63">
        <f t="shared" si="702"/>
        <v>11.427189962028823</v>
      </c>
      <c r="AO2599" s="63">
        <f t="shared" si="702"/>
        <v>11.427367754312771</v>
      </c>
      <c r="AP2599" s="63">
        <f t="shared" si="702"/>
        <v>11.428089863368749</v>
      </c>
      <c r="AQ2599" s="63">
        <f t="shared" si="702"/>
        <v>11.431011199874796</v>
      </c>
      <c r="AR2599" s="63">
        <f t="shared" si="702"/>
        <v>11.442647265439536</v>
      </c>
      <c r="AS2599" s="63">
        <f t="shared" si="702"/>
        <v>11.486445582434989</v>
      </c>
      <c r="AT2599" s="63">
        <f t="shared" si="702"/>
        <v>11.626608381821566</v>
      </c>
      <c r="AU2599" s="63">
        <f t="shared" si="682"/>
        <v>11.961094544128683</v>
      </c>
      <c r="AV2599" s="217">
        <f t="shared" si="683"/>
        <v>-1.1469132254240177E-2</v>
      </c>
      <c r="AW2599" s="218">
        <f t="shared" si="684"/>
        <v>-9999</v>
      </c>
      <c r="AX2599" s="219">
        <f t="shared" si="685"/>
        <v>0</v>
      </c>
      <c r="AY2599" s="218">
        <f t="shared" si="686"/>
        <v>-9999</v>
      </c>
      <c r="AZ2599" s="63"/>
      <c r="BA2599" s="15">
        <f t="shared" si="687"/>
        <v>-2.7356411602726298E-3</v>
      </c>
      <c r="BB2599" s="15">
        <f t="shared" si="688"/>
        <v>0.4029668420013125</v>
      </c>
      <c r="BC2599" s="15">
        <f t="shared" si="689"/>
        <v>-0.61751157847624083</v>
      </c>
      <c r="BD2599" s="15">
        <f t="shared" si="690"/>
        <v>-0.10652366954492806</v>
      </c>
      <c r="BE2599" s="15">
        <f t="shared" si="691"/>
        <v>-2.965028905258007</v>
      </c>
      <c r="BF2599" s="15">
        <f t="shared" si="692"/>
        <v>-11.297910949131783</v>
      </c>
      <c r="BG2599" s="63">
        <f t="shared" si="703"/>
        <v>9.7786993762034928</v>
      </c>
      <c r="BH2599" s="63">
        <f t="shared" si="703"/>
        <v>9.7894726175737006</v>
      </c>
      <c r="BI2599" s="63">
        <f t="shared" si="703"/>
        <v>9.7705253791329838</v>
      </c>
      <c r="BJ2599" s="63">
        <f t="shared" si="703"/>
        <v>9.8039400735741484</v>
      </c>
      <c r="BK2599" s="63">
        <f t="shared" si="703"/>
        <v>9.7452814473518927</v>
      </c>
      <c r="BL2599" s="63">
        <f t="shared" si="703"/>
        <v>9.8491703599934741</v>
      </c>
      <c r="BM2599" s="63">
        <f t="shared" si="703"/>
        <v>9.6676216473938421</v>
      </c>
      <c r="BN2599" s="63">
        <f t="shared" si="693"/>
        <v>9.9950024885659339</v>
      </c>
      <c r="BO2599" s="63"/>
      <c r="BP2599" s="63"/>
    </row>
    <row r="2600" spans="27:68" x14ac:dyDescent="0.2">
      <c r="AA2600" s="217">
        <f t="shared" si="672"/>
        <v>-8.7334910939675485E-3</v>
      </c>
      <c r="AB2600" s="218">
        <f t="shared" si="673"/>
        <v>8.7334910939675485E-3</v>
      </c>
      <c r="AC2600" s="218">
        <f t="shared" si="674"/>
        <v>0</v>
      </c>
      <c r="AD2600" s="219">
        <f t="shared" si="675"/>
        <v>0</v>
      </c>
      <c r="AH2600" s="15">
        <f t="shared" si="676"/>
        <v>-2.9058447674383151E-2</v>
      </c>
      <c r="AI2600" s="15">
        <f t="shared" si="677"/>
        <v>0.86784475089518831</v>
      </c>
      <c r="AJ2600" s="15">
        <f t="shared" si="678"/>
        <v>-0.34557801426238927</v>
      </c>
      <c r="AK2600" s="15">
        <f t="shared" si="679"/>
        <v>-0.57281307343954613</v>
      </c>
      <c r="AL2600" s="15">
        <f t="shared" si="680"/>
        <v>-1.797541498954438</v>
      </c>
      <c r="AM2600" s="15">
        <f t="shared" si="681"/>
        <v>-1.2569818375265711</v>
      </c>
      <c r="AN2600" s="63">
        <f t="shared" si="702"/>
        <v>11.427189962028823</v>
      </c>
      <c r="AO2600" s="63">
        <f t="shared" si="702"/>
        <v>11.427367754312771</v>
      </c>
      <c r="AP2600" s="63">
        <f t="shared" si="702"/>
        <v>11.428089863368749</v>
      </c>
      <c r="AQ2600" s="63">
        <f t="shared" si="702"/>
        <v>11.431011199874796</v>
      </c>
      <c r="AR2600" s="63">
        <f t="shared" si="702"/>
        <v>11.442647265439536</v>
      </c>
      <c r="AS2600" s="63">
        <f t="shared" si="702"/>
        <v>11.486445582434989</v>
      </c>
      <c r="AT2600" s="63">
        <f t="shared" si="702"/>
        <v>11.626608381821566</v>
      </c>
      <c r="AU2600" s="63">
        <f t="shared" si="682"/>
        <v>11.961094544128683</v>
      </c>
      <c r="AV2600" s="217">
        <f t="shared" si="683"/>
        <v>-1.1469132254240177E-2</v>
      </c>
      <c r="AW2600" s="218">
        <f t="shared" si="684"/>
        <v>-9999</v>
      </c>
      <c r="AX2600" s="219">
        <f t="shared" si="685"/>
        <v>0</v>
      </c>
      <c r="AY2600" s="218">
        <f t="shared" si="686"/>
        <v>-9999</v>
      </c>
      <c r="AZ2600" s="63"/>
      <c r="BA2600" s="15">
        <f t="shared" si="687"/>
        <v>-2.7356411602726298E-3</v>
      </c>
      <c r="BB2600" s="15">
        <f t="shared" si="688"/>
        <v>0.4029668420013125</v>
      </c>
      <c r="BC2600" s="15">
        <f t="shared" si="689"/>
        <v>-0.61751157847624083</v>
      </c>
      <c r="BD2600" s="15">
        <f t="shared" si="690"/>
        <v>-0.10652366954492806</v>
      </c>
      <c r="BE2600" s="15">
        <f t="shared" si="691"/>
        <v>-2.965028905258007</v>
      </c>
      <c r="BF2600" s="15">
        <f t="shared" si="692"/>
        <v>-11.297910949131783</v>
      </c>
      <c r="BG2600" s="63">
        <f t="shared" si="703"/>
        <v>9.7786993762034928</v>
      </c>
      <c r="BH2600" s="63">
        <f t="shared" si="703"/>
        <v>9.7894726175737006</v>
      </c>
      <c r="BI2600" s="63">
        <f t="shared" si="703"/>
        <v>9.7705253791329838</v>
      </c>
      <c r="BJ2600" s="63">
        <f t="shared" si="703"/>
        <v>9.8039400735741484</v>
      </c>
      <c r="BK2600" s="63">
        <f t="shared" si="703"/>
        <v>9.7452814473518927</v>
      </c>
      <c r="BL2600" s="63">
        <f t="shared" si="703"/>
        <v>9.8491703599934741</v>
      </c>
      <c r="BM2600" s="63">
        <f t="shared" si="703"/>
        <v>9.6676216473938421</v>
      </c>
      <c r="BN2600" s="63">
        <f t="shared" si="693"/>
        <v>9.9950024885659339</v>
      </c>
      <c r="BO2600" s="63"/>
      <c r="BP2600" s="63"/>
    </row>
    <row r="2601" spans="27:68" x14ac:dyDescent="0.2">
      <c r="AA2601" s="217">
        <f t="shared" si="672"/>
        <v>-8.7334910939675485E-3</v>
      </c>
      <c r="AB2601" s="218">
        <f t="shared" si="673"/>
        <v>8.7334910939675485E-3</v>
      </c>
      <c r="AC2601" s="218">
        <f t="shared" si="674"/>
        <v>0</v>
      </c>
      <c r="AD2601" s="219">
        <f t="shared" si="675"/>
        <v>0</v>
      </c>
      <c r="AH2601" s="15">
        <f t="shared" si="676"/>
        <v>-2.9058447674383151E-2</v>
      </c>
      <c r="AI2601" s="15">
        <f t="shared" si="677"/>
        <v>0.86784475089518831</v>
      </c>
      <c r="AJ2601" s="15">
        <f t="shared" si="678"/>
        <v>-0.34557801426238927</v>
      </c>
      <c r="AK2601" s="15">
        <f t="shared" si="679"/>
        <v>-0.57281307343954613</v>
      </c>
      <c r="AL2601" s="15">
        <f t="shared" si="680"/>
        <v>-1.797541498954438</v>
      </c>
      <c r="AM2601" s="15">
        <f t="shared" si="681"/>
        <v>-1.2569818375265711</v>
      </c>
      <c r="AN2601" s="63">
        <f t="shared" ref="AN2601:AT2610" si="704">$AU2601+$AB$7*SIN(AO2601)</f>
        <v>11.427189962028823</v>
      </c>
      <c r="AO2601" s="63">
        <f t="shared" si="704"/>
        <v>11.427367754312771</v>
      </c>
      <c r="AP2601" s="63">
        <f t="shared" si="704"/>
        <v>11.428089863368749</v>
      </c>
      <c r="AQ2601" s="63">
        <f t="shared" si="704"/>
        <v>11.431011199874796</v>
      </c>
      <c r="AR2601" s="63">
        <f t="shared" si="704"/>
        <v>11.442647265439536</v>
      </c>
      <c r="AS2601" s="63">
        <f t="shared" si="704"/>
        <v>11.486445582434989</v>
      </c>
      <c r="AT2601" s="63">
        <f t="shared" si="704"/>
        <v>11.626608381821566</v>
      </c>
      <c r="AU2601" s="63">
        <f t="shared" si="682"/>
        <v>11.961094544128683</v>
      </c>
      <c r="AV2601" s="217">
        <f t="shared" si="683"/>
        <v>-1.1469132254240177E-2</v>
      </c>
      <c r="AW2601" s="218">
        <f t="shared" si="684"/>
        <v>-9999</v>
      </c>
      <c r="AX2601" s="219">
        <f t="shared" si="685"/>
        <v>0</v>
      </c>
      <c r="AY2601" s="218">
        <f t="shared" si="686"/>
        <v>-9999</v>
      </c>
      <c r="AZ2601" s="63"/>
      <c r="BA2601" s="15">
        <f t="shared" si="687"/>
        <v>-2.7356411602726298E-3</v>
      </c>
      <c r="BB2601" s="15">
        <f t="shared" si="688"/>
        <v>0.4029668420013125</v>
      </c>
      <c r="BC2601" s="15">
        <f t="shared" si="689"/>
        <v>-0.61751157847624083</v>
      </c>
      <c r="BD2601" s="15">
        <f t="shared" si="690"/>
        <v>-0.10652366954492806</v>
      </c>
      <c r="BE2601" s="15">
        <f t="shared" si="691"/>
        <v>-2.965028905258007</v>
      </c>
      <c r="BF2601" s="15">
        <f t="shared" si="692"/>
        <v>-11.297910949131783</v>
      </c>
      <c r="BG2601" s="63">
        <f t="shared" ref="BG2601:BM2610" si="705">$BN2601+$BB$7*SIN(BH2601)</f>
        <v>9.7786993762034928</v>
      </c>
      <c r="BH2601" s="63">
        <f t="shared" si="705"/>
        <v>9.7894726175737006</v>
      </c>
      <c r="BI2601" s="63">
        <f t="shared" si="705"/>
        <v>9.7705253791329838</v>
      </c>
      <c r="BJ2601" s="63">
        <f t="shared" si="705"/>
        <v>9.8039400735741484</v>
      </c>
      <c r="BK2601" s="63">
        <f t="shared" si="705"/>
        <v>9.7452814473518927</v>
      </c>
      <c r="BL2601" s="63">
        <f t="shared" si="705"/>
        <v>9.8491703599934741</v>
      </c>
      <c r="BM2601" s="63">
        <f t="shared" si="705"/>
        <v>9.6676216473938421</v>
      </c>
      <c r="BN2601" s="63">
        <f t="shared" si="693"/>
        <v>9.9950024885659339</v>
      </c>
      <c r="BO2601" s="63"/>
      <c r="BP2601" s="63"/>
    </row>
    <row r="2602" spans="27:68" x14ac:dyDescent="0.2">
      <c r="AA2602" s="217">
        <f t="shared" si="672"/>
        <v>-8.7334910939675485E-3</v>
      </c>
      <c r="AB2602" s="218">
        <f t="shared" si="673"/>
        <v>8.7334910939675485E-3</v>
      </c>
      <c r="AC2602" s="218">
        <f t="shared" si="674"/>
        <v>0</v>
      </c>
      <c r="AD2602" s="219">
        <f t="shared" si="675"/>
        <v>0</v>
      </c>
      <c r="AH2602" s="15">
        <f t="shared" si="676"/>
        <v>-2.9058447674383151E-2</v>
      </c>
      <c r="AI2602" s="15">
        <f t="shared" si="677"/>
        <v>0.86784475089518831</v>
      </c>
      <c r="AJ2602" s="15">
        <f t="shared" si="678"/>
        <v>-0.34557801426238927</v>
      </c>
      <c r="AK2602" s="15">
        <f t="shared" si="679"/>
        <v>-0.57281307343954613</v>
      </c>
      <c r="AL2602" s="15">
        <f t="shared" si="680"/>
        <v>-1.797541498954438</v>
      </c>
      <c r="AM2602" s="15">
        <f t="shared" si="681"/>
        <v>-1.2569818375265711</v>
      </c>
      <c r="AN2602" s="63">
        <f t="shared" si="704"/>
        <v>11.427189962028823</v>
      </c>
      <c r="AO2602" s="63">
        <f t="shared" si="704"/>
        <v>11.427367754312771</v>
      </c>
      <c r="AP2602" s="63">
        <f t="shared" si="704"/>
        <v>11.428089863368749</v>
      </c>
      <c r="AQ2602" s="63">
        <f t="shared" si="704"/>
        <v>11.431011199874796</v>
      </c>
      <c r="AR2602" s="63">
        <f t="shared" si="704"/>
        <v>11.442647265439536</v>
      </c>
      <c r="AS2602" s="63">
        <f t="shared" si="704"/>
        <v>11.486445582434989</v>
      </c>
      <c r="AT2602" s="63">
        <f t="shared" si="704"/>
        <v>11.626608381821566</v>
      </c>
      <c r="AU2602" s="63">
        <f t="shared" si="682"/>
        <v>11.961094544128683</v>
      </c>
      <c r="AV2602" s="217">
        <f t="shared" si="683"/>
        <v>-1.1469132254240177E-2</v>
      </c>
      <c r="AW2602" s="218">
        <f t="shared" si="684"/>
        <v>-9999</v>
      </c>
      <c r="AX2602" s="219">
        <f t="shared" si="685"/>
        <v>0</v>
      </c>
      <c r="AY2602" s="218">
        <f t="shared" si="686"/>
        <v>-9999</v>
      </c>
      <c r="AZ2602" s="63"/>
      <c r="BA2602" s="15">
        <f t="shared" si="687"/>
        <v>-2.7356411602726298E-3</v>
      </c>
      <c r="BB2602" s="15">
        <f t="shared" si="688"/>
        <v>0.4029668420013125</v>
      </c>
      <c r="BC2602" s="15">
        <f t="shared" si="689"/>
        <v>-0.61751157847624083</v>
      </c>
      <c r="BD2602" s="15">
        <f t="shared" si="690"/>
        <v>-0.10652366954492806</v>
      </c>
      <c r="BE2602" s="15">
        <f t="shared" si="691"/>
        <v>-2.965028905258007</v>
      </c>
      <c r="BF2602" s="15">
        <f t="shared" si="692"/>
        <v>-11.297910949131783</v>
      </c>
      <c r="BG2602" s="63">
        <f t="shared" si="705"/>
        <v>9.7786993762034928</v>
      </c>
      <c r="BH2602" s="63">
        <f t="shared" si="705"/>
        <v>9.7894726175737006</v>
      </c>
      <c r="BI2602" s="63">
        <f t="shared" si="705"/>
        <v>9.7705253791329838</v>
      </c>
      <c r="BJ2602" s="63">
        <f t="shared" si="705"/>
        <v>9.8039400735741484</v>
      </c>
      <c r="BK2602" s="63">
        <f t="shared" si="705"/>
        <v>9.7452814473518927</v>
      </c>
      <c r="BL2602" s="63">
        <f t="shared" si="705"/>
        <v>9.8491703599934741</v>
      </c>
      <c r="BM2602" s="63">
        <f t="shared" si="705"/>
        <v>9.6676216473938421</v>
      </c>
      <c r="BN2602" s="63">
        <f t="shared" si="693"/>
        <v>9.9950024885659339</v>
      </c>
      <c r="BO2602" s="63"/>
      <c r="BP2602" s="63"/>
    </row>
    <row r="2603" spans="27:68" x14ac:dyDescent="0.2">
      <c r="AA2603" s="217">
        <f t="shared" si="672"/>
        <v>-8.7334910939675485E-3</v>
      </c>
      <c r="AB2603" s="218">
        <f t="shared" si="673"/>
        <v>8.7334910939675485E-3</v>
      </c>
      <c r="AC2603" s="218">
        <f t="shared" si="674"/>
        <v>0</v>
      </c>
      <c r="AD2603" s="219">
        <f t="shared" si="675"/>
        <v>0</v>
      </c>
      <c r="AH2603" s="15">
        <f t="shared" si="676"/>
        <v>-2.9058447674383151E-2</v>
      </c>
      <c r="AI2603" s="15">
        <f t="shared" si="677"/>
        <v>0.86784475089518831</v>
      </c>
      <c r="AJ2603" s="15">
        <f t="shared" si="678"/>
        <v>-0.34557801426238927</v>
      </c>
      <c r="AK2603" s="15">
        <f t="shared" si="679"/>
        <v>-0.57281307343954613</v>
      </c>
      <c r="AL2603" s="15">
        <f t="shared" si="680"/>
        <v>-1.797541498954438</v>
      </c>
      <c r="AM2603" s="15">
        <f t="shared" si="681"/>
        <v>-1.2569818375265711</v>
      </c>
      <c r="AN2603" s="63">
        <f t="shared" si="704"/>
        <v>11.427189962028823</v>
      </c>
      <c r="AO2603" s="63">
        <f t="shared" si="704"/>
        <v>11.427367754312771</v>
      </c>
      <c r="AP2603" s="63">
        <f t="shared" si="704"/>
        <v>11.428089863368749</v>
      </c>
      <c r="AQ2603" s="63">
        <f t="shared" si="704"/>
        <v>11.431011199874796</v>
      </c>
      <c r="AR2603" s="63">
        <f t="shared" si="704"/>
        <v>11.442647265439536</v>
      </c>
      <c r="AS2603" s="63">
        <f t="shared" si="704"/>
        <v>11.486445582434989</v>
      </c>
      <c r="AT2603" s="63">
        <f t="shared" si="704"/>
        <v>11.626608381821566</v>
      </c>
      <c r="AU2603" s="63">
        <f t="shared" si="682"/>
        <v>11.961094544128683</v>
      </c>
      <c r="AV2603" s="217">
        <f t="shared" si="683"/>
        <v>-1.1469132254240177E-2</v>
      </c>
      <c r="AW2603" s="218">
        <f t="shared" si="684"/>
        <v>-9999</v>
      </c>
      <c r="AX2603" s="219">
        <f t="shared" si="685"/>
        <v>0</v>
      </c>
      <c r="AY2603" s="218">
        <f t="shared" si="686"/>
        <v>-9999</v>
      </c>
      <c r="AZ2603" s="63"/>
      <c r="BA2603" s="15">
        <f t="shared" si="687"/>
        <v>-2.7356411602726298E-3</v>
      </c>
      <c r="BB2603" s="15">
        <f t="shared" si="688"/>
        <v>0.4029668420013125</v>
      </c>
      <c r="BC2603" s="15">
        <f t="shared" si="689"/>
        <v>-0.61751157847624083</v>
      </c>
      <c r="BD2603" s="15">
        <f t="shared" si="690"/>
        <v>-0.10652366954492806</v>
      </c>
      <c r="BE2603" s="15">
        <f t="shared" si="691"/>
        <v>-2.965028905258007</v>
      </c>
      <c r="BF2603" s="15">
        <f t="shared" si="692"/>
        <v>-11.297910949131783</v>
      </c>
      <c r="BG2603" s="63">
        <f t="shared" si="705"/>
        <v>9.7786993762034928</v>
      </c>
      <c r="BH2603" s="63">
        <f t="shared" si="705"/>
        <v>9.7894726175737006</v>
      </c>
      <c r="BI2603" s="63">
        <f t="shared" si="705"/>
        <v>9.7705253791329838</v>
      </c>
      <c r="BJ2603" s="63">
        <f t="shared" si="705"/>
        <v>9.8039400735741484</v>
      </c>
      <c r="BK2603" s="63">
        <f t="shared" si="705"/>
        <v>9.7452814473518927</v>
      </c>
      <c r="BL2603" s="63">
        <f t="shared" si="705"/>
        <v>9.8491703599934741</v>
      </c>
      <c r="BM2603" s="63">
        <f t="shared" si="705"/>
        <v>9.6676216473938421</v>
      </c>
      <c r="BN2603" s="63">
        <f t="shared" si="693"/>
        <v>9.9950024885659339</v>
      </c>
      <c r="BO2603" s="63"/>
      <c r="BP2603" s="63"/>
    </row>
    <row r="2604" spans="27:68" x14ac:dyDescent="0.2">
      <c r="AA2604" s="217">
        <f t="shared" si="672"/>
        <v>-8.7334910939675485E-3</v>
      </c>
      <c r="AB2604" s="218">
        <f t="shared" si="673"/>
        <v>8.7334910939675485E-3</v>
      </c>
      <c r="AC2604" s="218">
        <f t="shared" si="674"/>
        <v>0</v>
      </c>
      <c r="AD2604" s="219">
        <f t="shared" si="675"/>
        <v>0</v>
      </c>
      <c r="AH2604" s="15">
        <f t="shared" si="676"/>
        <v>-2.9058447674383151E-2</v>
      </c>
      <c r="AI2604" s="15">
        <f t="shared" si="677"/>
        <v>0.86784475089518831</v>
      </c>
      <c r="AJ2604" s="15">
        <f t="shared" si="678"/>
        <v>-0.34557801426238927</v>
      </c>
      <c r="AK2604" s="15">
        <f t="shared" si="679"/>
        <v>-0.57281307343954613</v>
      </c>
      <c r="AL2604" s="15">
        <f t="shared" si="680"/>
        <v>-1.797541498954438</v>
      </c>
      <c r="AM2604" s="15">
        <f t="shared" si="681"/>
        <v>-1.2569818375265711</v>
      </c>
      <c r="AN2604" s="63">
        <f t="shared" si="704"/>
        <v>11.427189962028823</v>
      </c>
      <c r="AO2604" s="63">
        <f t="shared" si="704"/>
        <v>11.427367754312771</v>
      </c>
      <c r="AP2604" s="63">
        <f t="shared" si="704"/>
        <v>11.428089863368749</v>
      </c>
      <c r="AQ2604" s="63">
        <f t="shared" si="704"/>
        <v>11.431011199874796</v>
      </c>
      <c r="AR2604" s="63">
        <f t="shared" si="704"/>
        <v>11.442647265439536</v>
      </c>
      <c r="AS2604" s="63">
        <f t="shared" si="704"/>
        <v>11.486445582434989</v>
      </c>
      <c r="AT2604" s="63">
        <f t="shared" si="704"/>
        <v>11.626608381821566</v>
      </c>
      <c r="AU2604" s="63">
        <f t="shared" si="682"/>
        <v>11.961094544128683</v>
      </c>
      <c r="AV2604" s="217">
        <f t="shared" si="683"/>
        <v>-1.1469132254240177E-2</v>
      </c>
      <c r="AW2604" s="218">
        <f t="shared" si="684"/>
        <v>-9999</v>
      </c>
      <c r="AX2604" s="219">
        <f t="shared" si="685"/>
        <v>0</v>
      </c>
      <c r="AY2604" s="218">
        <f t="shared" si="686"/>
        <v>-9999</v>
      </c>
      <c r="AZ2604" s="63"/>
      <c r="BA2604" s="15">
        <f t="shared" si="687"/>
        <v>-2.7356411602726298E-3</v>
      </c>
      <c r="BB2604" s="15">
        <f t="shared" si="688"/>
        <v>0.4029668420013125</v>
      </c>
      <c r="BC2604" s="15">
        <f t="shared" si="689"/>
        <v>-0.61751157847624083</v>
      </c>
      <c r="BD2604" s="15">
        <f t="shared" si="690"/>
        <v>-0.10652366954492806</v>
      </c>
      <c r="BE2604" s="15">
        <f t="shared" si="691"/>
        <v>-2.965028905258007</v>
      </c>
      <c r="BF2604" s="15">
        <f t="shared" si="692"/>
        <v>-11.297910949131783</v>
      </c>
      <c r="BG2604" s="63">
        <f t="shared" si="705"/>
        <v>9.7786993762034928</v>
      </c>
      <c r="BH2604" s="63">
        <f t="shared" si="705"/>
        <v>9.7894726175737006</v>
      </c>
      <c r="BI2604" s="63">
        <f t="shared" si="705"/>
        <v>9.7705253791329838</v>
      </c>
      <c r="BJ2604" s="63">
        <f t="shared" si="705"/>
        <v>9.8039400735741484</v>
      </c>
      <c r="BK2604" s="63">
        <f t="shared" si="705"/>
        <v>9.7452814473518927</v>
      </c>
      <c r="BL2604" s="63">
        <f t="shared" si="705"/>
        <v>9.8491703599934741</v>
      </c>
      <c r="BM2604" s="63">
        <f t="shared" si="705"/>
        <v>9.6676216473938421</v>
      </c>
      <c r="BN2604" s="63">
        <f t="shared" si="693"/>
        <v>9.9950024885659339</v>
      </c>
      <c r="BO2604" s="63"/>
      <c r="BP2604" s="63"/>
    </row>
    <row r="2605" spans="27:68" x14ac:dyDescent="0.2">
      <c r="AA2605" s="217">
        <f t="shared" si="672"/>
        <v>-8.7334910939675485E-3</v>
      </c>
      <c r="AB2605" s="218">
        <f t="shared" si="673"/>
        <v>8.7334910939675485E-3</v>
      </c>
      <c r="AC2605" s="218">
        <f t="shared" si="674"/>
        <v>0</v>
      </c>
      <c r="AD2605" s="219">
        <f t="shared" si="675"/>
        <v>0</v>
      </c>
      <c r="AH2605" s="15">
        <f t="shared" si="676"/>
        <v>-2.9058447674383151E-2</v>
      </c>
      <c r="AI2605" s="15">
        <f t="shared" si="677"/>
        <v>0.86784475089518831</v>
      </c>
      <c r="AJ2605" s="15">
        <f t="shared" si="678"/>
        <v>-0.34557801426238927</v>
      </c>
      <c r="AK2605" s="15">
        <f t="shared" si="679"/>
        <v>-0.57281307343954613</v>
      </c>
      <c r="AL2605" s="15">
        <f t="shared" si="680"/>
        <v>-1.797541498954438</v>
      </c>
      <c r="AM2605" s="15">
        <f t="shared" si="681"/>
        <v>-1.2569818375265711</v>
      </c>
      <c r="AN2605" s="63">
        <f t="shared" si="704"/>
        <v>11.427189962028823</v>
      </c>
      <c r="AO2605" s="63">
        <f t="shared" si="704"/>
        <v>11.427367754312771</v>
      </c>
      <c r="AP2605" s="63">
        <f t="shared" si="704"/>
        <v>11.428089863368749</v>
      </c>
      <c r="AQ2605" s="63">
        <f t="shared" si="704"/>
        <v>11.431011199874796</v>
      </c>
      <c r="AR2605" s="63">
        <f t="shared" si="704"/>
        <v>11.442647265439536</v>
      </c>
      <c r="AS2605" s="63">
        <f t="shared" si="704"/>
        <v>11.486445582434989</v>
      </c>
      <c r="AT2605" s="63">
        <f t="shared" si="704"/>
        <v>11.626608381821566</v>
      </c>
      <c r="AU2605" s="63">
        <f t="shared" si="682"/>
        <v>11.961094544128683</v>
      </c>
      <c r="AV2605" s="217">
        <f t="shared" si="683"/>
        <v>-1.1469132254240177E-2</v>
      </c>
      <c r="AW2605" s="218">
        <f t="shared" si="684"/>
        <v>-9999</v>
      </c>
      <c r="AX2605" s="219">
        <f t="shared" si="685"/>
        <v>0</v>
      </c>
      <c r="AY2605" s="218">
        <f t="shared" si="686"/>
        <v>-9999</v>
      </c>
      <c r="AZ2605" s="63"/>
      <c r="BA2605" s="15">
        <f t="shared" si="687"/>
        <v>-2.7356411602726298E-3</v>
      </c>
      <c r="BB2605" s="15">
        <f t="shared" si="688"/>
        <v>0.4029668420013125</v>
      </c>
      <c r="BC2605" s="15">
        <f t="shared" si="689"/>
        <v>-0.61751157847624083</v>
      </c>
      <c r="BD2605" s="15">
        <f t="shared" si="690"/>
        <v>-0.10652366954492806</v>
      </c>
      <c r="BE2605" s="15">
        <f t="shared" si="691"/>
        <v>-2.965028905258007</v>
      </c>
      <c r="BF2605" s="15">
        <f t="shared" si="692"/>
        <v>-11.297910949131783</v>
      </c>
      <c r="BG2605" s="63">
        <f t="shared" si="705"/>
        <v>9.7786993762034928</v>
      </c>
      <c r="BH2605" s="63">
        <f t="shared" si="705"/>
        <v>9.7894726175737006</v>
      </c>
      <c r="BI2605" s="63">
        <f t="shared" si="705"/>
        <v>9.7705253791329838</v>
      </c>
      <c r="BJ2605" s="63">
        <f t="shared" si="705"/>
        <v>9.8039400735741484</v>
      </c>
      <c r="BK2605" s="63">
        <f t="shared" si="705"/>
        <v>9.7452814473518927</v>
      </c>
      <c r="BL2605" s="63">
        <f t="shared" si="705"/>
        <v>9.8491703599934741</v>
      </c>
      <c r="BM2605" s="63">
        <f t="shared" si="705"/>
        <v>9.6676216473938421</v>
      </c>
      <c r="BN2605" s="63">
        <f t="shared" si="693"/>
        <v>9.9950024885659339</v>
      </c>
      <c r="BO2605" s="63"/>
      <c r="BP2605" s="63"/>
    </row>
    <row r="2606" spans="27:68" x14ac:dyDescent="0.2">
      <c r="AA2606" s="217">
        <f t="shared" si="672"/>
        <v>-8.7334910939675485E-3</v>
      </c>
      <c r="AB2606" s="218">
        <f t="shared" si="673"/>
        <v>8.7334910939675485E-3</v>
      </c>
      <c r="AC2606" s="218">
        <f t="shared" si="674"/>
        <v>0</v>
      </c>
      <c r="AD2606" s="219">
        <f t="shared" si="675"/>
        <v>0</v>
      </c>
      <c r="AH2606" s="15">
        <f t="shared" si="676"/>
        <v>-2.9058447674383151E-2</v>
      </c>
      <c r="AI2606" s="15">
        <f t="shared" si="677"/>
        <v>0.86784475089518831</v>
      </c>
      <c r="AJ2606" s="15">
        <f t="shared" si="678"/>
        <v>-0.34557801426238927</v>
      </c>
      <c r="AK2606" s="15">
        <f t="shared" si="679"/>
        <v>-0.57281307343954613</v>
      </c>
      <c r="AL2606" s="15">
        <f t="shared" si="680"/>
        <v>-1.797541498954438</v>
      </c>
      <c r="AM2606" s="15">
        <f t="shared" si="681"/>
        <v>-1.2569818375265711</v>
      </c>
      <c r="AN2606" s="63">
        <f t="shared" si="704"/>
        <v>11.427189962028823</v>
      </c>
      <c r="AO2606" s="63">
        <f t="shared" si="704"/>
        <v>11.427367754312771</v>
      </c>
      <c r="AP2606" s="63">
        <f t="shared" si="704"/>
        <v>11.428089863368749</v>
      </c>
      <c r="AQ2606" s="63">
        <f t="shared" si="704"/>
        <v>11.431011199874796</v>
      </c>
      <c r="AR2606" s="63">
        <f t="shared" si="704"/>
        <v>11.442647265439536</v>
      </c>
      <c r="AS2606" s="63">
        <f t="shared" si="704"/>
        <v>11.486445582434989</v>
      </c>
      <c r="AT2606" s="63">
        <f t="shared" si="704"/>
        <v>11.626608381821566</v>
      </c>
      <c r="AU2606" s="63">
        <f t="shared" si="682"/>
        <v>11.961094544128683</v>
      </c>
      <c r="AV2606" s="217">
        <f t="shared" si="683"/>
        <v>-1.1469132254240177E-2</v>
      </c>
      <c r="AW2606" s="218">
        <f t="shared" si="684"/>
        <v>-9999</v>
      </c>
      <c r="AX2606" s="219">
        <f t="shared" si="685"/>
        <v>0</v>
      </c>
      <c r="AY2606" s="218">
        <f t="shared" si="686"/>
        <v>-9999</v>
      </c>
      <c r="AZ2606" s="63"/>
      <c r="BA2606" s="15">
        <f t="shared" si="687"/>
        <v>-2.7356411602726298E-3</v>
      </c>
      <c r="BB2606" s="15">
        <f t="shared" si="688"/>
        <v>0.4029668420013125</v>
      </c>
      <c r="BC2606" s="15">
        <f t="shared" si="689"/>
        <v>-0.61751157847624083</v>
      </c>
      <c r="BD2606" s="15">
        <f t="shared" si="690"/>
        <v>-0.10652366954492806</v>
      </c>
      <c r="BE2606" s="15">
        <f t="shared" si="691"/>
        <v>-2.965028905258007</v>
      </c>
      <c r="BF2606" s="15">
        <f t="shared" si="692"/>
        <v>-11.297910949131783</v>
      </c>
      <c r="BG2606" s="63">
        <f t="shared" si="705"/>
        <v>9.7786993762034928</v>
      </c>
      <c r="BH2606" s="63">
        <f t="shared" si="705"/>
        <v>9.7894726175737006</v>
      </c>
      <c r="BI2606" s="63">
        <f t="shared" si="705"/>
        <v>9.7705253791329838</v>
      </c>
      <c r="BJ2606" s="63">
        <f t="shared" si="705"/>
        <v>9.8039400735741484</v>
      </c>
      <c r="BK2606" s="63">
        <f t="shared" si="705"/>
        <v>9.7452814473518927</v>
      </c>
      <c r="BL2606" s="63">
        <f t="shared" si="705"/>
        <v>9.8491703599934741</v>
      </c>
      <c r="BM2606" s="63">
        <f t="shared" si="705"/>
        <v>9.6676216473938421</v>
      </c>
      <c r="BN2606" s="63">
        <f t="shared" si="693"/>
        <v>9.9950024885659339</v>
      </c>
      <c r="BO2606" s="63"/>
      <c r="BP2606" s="63"/>
    </row>
    <row r="2607" spans="27:68" x14ac:dyDescent="0.2">
      <c r="AA2607" s="217">
        <f t="shared" si="672"/>
        <v>-8.7334910939675485E-3</v>
      </c>
      <c r="AB2607" s="218">
        <f t="shared" si="673"/>
        <v>8.7334910939675485E-3</v>
      </c>
      <c r="AC2607" s="218">
        <f t="shared" si="674"/>
        <v>0</v>
      </c>
      <c r="AD2607" s="219">
        <f t="shared" si="675"/>
        <v>0</v>
      </c>
      <c r="AH2607" s="15">
        <f t="shared" si="676"/>
        <v>-2.9058447674383151E-2</v>
      </c>
      <c r="AI2607" s="15">
        <f t="shared" si="677"/>
        <v>0.86784475089518831</v>
      </c>
      <c r="AJ2607" s="15">
        <f t="shared" si="678"/>
        <v>-0.34557801426238927</v>
      </c>
      <c r="AK2607" s="15">
        <f t="shared" si="679"/>
        <v>-0.57281307343954613</v>
      </c>
      <c r="AL2607" s="15">
        <f t="shared" si="680"/>
        <v>-1.797541498954438</v>
      </c>
      <c r="AM2607" s="15">
        <f t="shared" si="681"/>
        <v>-1.2569818375265711</v>
      </c>
      <c r="AN2607" s="63">
        <f t="shared" si="704"/>
        <v>11.427189962028823</v>
      </c>
      <c r="AO2607" s="63">
        <f t="shared" si="704"/>
        <v>11.427367754312771</v>
      </c>
      <c r="AP2607" s="63">
        <f t="shared" si="704"/>
        <v>11.428089863368749</v>
      </c>
      <c r="AQ2607" s="63">
        <f t="shared" si="704"/>
        <v>11.431011199874796</v>
      </c>
      <c r="AR2607" s="63">
        <f t="shared" si="704"/>
        <v>11.442647265439536</v>
      </c>
      <c r="AS2607" s="63">
        <f t="shared" si="704"/>
        <v>11.486445582434989</v>
      </c>
      <c r="AT2607" s="63">
        <f t="shared" si="704"/>
        <v>11.626608381821566</v>
      </c>
      <c r="AU2607" s="63">
        <f t="shared" si="682"/>
        <v>11.961094544128683</v>
      </c>
      <c r="AV2607" s="217">
        <f t="shared" si="683"/>
        <v>-1.1469132254240177E-2</v>
      </c>
      <c r="AW2607" s="218">
        <f t="shared" si="684"/>
        <v>-9999</v>
      </c>
      <c r="AX2607" s="219">
        <f t="shared" si="685"/>
        <v>0</v>
      </c>
      <c r="AY2607" s="218">
        <f t="shared" si="686"/>
        <v>-9999</v>
      </c>
      <c r="AZ2607" s="63"/>
      <c r="BA2607" s="15">
        <f t="shared" si="687"/>
        <v>-2.7356411602726298E-3</v>
      </c>
      <c r="BB2607" s="15">
        <f t="shared" si="688"/>
        <v>0.4029668420013125</v>
      </c>
      <c r="BC2607" s="15">
        <f t="shared" si="689"/>
        <v>-0.61751157847624083</v>
      </c>
      <c r="BD2607" s="15">
        <f t="shared" si="690"/>
        <v>-0.10652366954492806</v>
      </c>
      <c r="BE2607" s="15">
        <f t="shared" si="691"/>
        <v>-2.965028905258007</v>
      </c>
      <c r="BF2607" s="15">
        <f t="shared" si="692"/>
        <v>-11.297910949131783</v>
      </c>
      <c r="BG2607" s="63">
        <f t="shared" si="705"/>
        <v>9.7786993762034928</v>
      </c>
      <c r="BH2607" s="63">
        <f t="shared" si="705"/>
        <v>9.7894726175737006</v>
      </c>
      <c r="BI2607" s="63">
        <f t="shared" si="705"/>
        <v>9.7705253791329838</v>
      </c>
      <c r="BJ2607" s="63">
        <f t="shared" si="705"/>
        <v>9.8039400735741484</v>
      </c>
      <c r="BK2607" s="63">
        <f t="shared" si="705"/>
        <v>9.7452814473518927</v>
      </c>
      <c r="BL2607" s="63">
        <f t="shared" si="705"/>
        <v>9.8491703599934741</v>
      </c>
      <c r="BM2607" s="63">
        <f t="shared" si="705"/>
        <v>9.6676216473938421</v>
      </c>
      <c r="BN2607" s="63">
        <f t="shared" si="693"/>
        <v>9.9950024885659339</v>
      </c>
      <c r="BO2607" s="63"/>
      <c r="BP2607" s="63"/>
    </row>
    <row r="2608" spans="27:68" x14ac:dyDescent="0.2">
      <c r="AA2608" s="217">
        <f t="shared" si="672"/>
        <v>-8.7334910939675485E-3</v>
      </c>
      <c r="AB2608" s="218">
        <f t="shared" si="673"/>
        <v>8.7334910939675485E-3</v>
      </c>
      <c r="AC2608" s="218">
        <f t="shared" si="674"/>
        <v>0</v>
      </c>
      <c r="AD2608" s="219">
        <f t="shared" si="675"/>
        <v>0</v>
      </c>
      <c r="AH2608" s="15">
        <f t="shared" si="676"/>
        <v>-2.9058447674383151E-2</v>
      </c>
      <c r="AI2608" s="15">
        <f t="shared" si="677"/>
        <v>0.86784475089518831</v>
      </c>
      <c r="AJ2608" s="15">
        <f t="shared" si="678"/>
        <v>-0.34557801426238927</v>
      </c>
      <c r="AK2608" s="15">
        <f t="shared" si="679"/>
        <v>-0.57281307343954613</v>
      </c>
      <c r="AL2608" s="15">
        <f t="shared" si="680"/>
        <v>-1.797541498954438</v>
      </c>
      <c r="AM2608" s="15">
        <f t="shared" si="681"/>
        <v>-1.2569818375265711</v>
      </c>
      <c r="AN2608" s="63">
        <f t="shared" si="704"/>
        <v>11.427189962028823</v>
      </c>
      <c r="AO2608" s="63">
        <f t="shared" si="704"/>
        <v>11.427367754312771</v>
      </c>
      <c r="AP2608" s="63">
        <f t="shared" si="704"/>
        <v>11.428089863368749</v>
      </c>
      <c r="AQ2608" s="63">
        <f t="shared" si="704"/>
        <v>11.431011199874796</v>
      </c>
      <c r="AR2608" s="63">
        <f t="shared" si="704"/>
        <v>11.442647265439536</v>
      </c>
      <c r="AS2608" s="63">
        <f t="shared" si="704"/>
        <v>11.486445582434989</v>
      </c>
      <c r="AT2608" s="63">
        <f t="shared" si="704"/>
        <v>11.626608381821566</v>
      </c>
      <c r="AU2608" s="63">
        <f t="shared" si="682"/>
        <v>11.961094544128683</v>
      </c>
      <c r="AV2608" s="217">
        <f t="shared" si="683"/>
        <v>-1.1469132254240177E-2</v>
      </c>
      <c r="AW2608" s="218">
        <f t="shared" si="684"/>
        <v>-9999</v>
      </c>
      <c r="AX2608" s="219">
        <f t="shared" si="685"/>
        <v>0</v>
      </c>
      <c r="AY2608" s="218">
        <f t="shared" si="686"/>
        <v>-9999</v>
      </c>
      <c r="AZ2608" s="63"/>
      <c r="BA2608" s="15">
        <f t="shared" si="687"/>
        <v>-2.7356411602726298E-3</v>
      </c>
      <c r="BB2608" s="15">
        <f t="shared" si="688"/>
        <v>0.4029668420013125</v>
      </c>
      <c r="BC2608" s="15">
        <f t="shared" si="689"/>
        <v>-0.61751157847624083</v>
      </c>
      <c r="BD2608" s="15">
        <f t="shared" si="690"/>
        <v>-0.10652366954492806</v>
      </c>
      <c r="BE2608" s="15">
        <f t="shared" si="691"/>
        <v>-2.965028905258007</v>
      </c>
      <c r="BF2608" s="15">
        <f t="shared" si="692"/>
        <v>-11.297910949131783</v>
      </c>
      <c r="BG2608" s="63">
        <f t="shared" si="705"/>
        <v>9.7786993762034928</v>
      </c>
      <c r="BH2608" s="63">
        <f t="shared" si="705"/>
        <v>9.7894726175737006</v>
      </c>
      <c r="BI2608" s="63">
        <f t="shared" si="705"/>
        <v>9.7705253791329838</v>
      </c>
      <c r="BJ2608" s="63">
        <f t="shared" si="705"/>
        <v>9.8039400735741484</v>
      </c>
      <c r="BK2608" s="63">
        <f t="shared" si="705"/>
        <v>9.7452814473518927</v>
      </c>
      <c r="BL2608" s="63">
        <f t="shared" si="705"/>
        <v>9.8491703599934741</v>
      </c>
      <c r="BM2608" s="63">
        <f t="shared" si="705"/>
        <v>9.6676216473938421</v>
      </c>
      <c r="BN2608" s="63">
        <f t="shared" si="693"/>
        <v>9.9950024885659339</v>
      </c>
      <c r="BO2608" s="63"/>
      <c r="BP2608" s="63"/>
    </row>
    <row r="2609" spans="27:68" x14ac:dyDescent="0.2">
      <c r="AA2609" s="217">
        <f t="shared" si="672"/>
        <v>-8.7334910939675485E-3</v>
      </c>
      <c r="AB2609" s="218">
        <f t="shared" si="673"/>
        <v>8.7334910939675485E-3</v>
      </c>
      <c r="AC2609" s="218">
        <f t="shared" si="674"/>
        <v>0</v>
      </c>
      <c r="AD2609" s="219">
        <f t="shared" si="675"/>
        <v>0</v>
      </c>
      <c r="AH2609" s="15">
        <f t="shared" si="676"/>
        <v>-2.9058447674383151E-2</v>
      </c>
      <c r="AI2609" s="15">
        <f t="shared" si="677"/>
        <v>0.86784475089518831</v>
      </c>
      <c r="AJ2609" s="15">
        <f t="shared" si="678"/>
        <v>-0.34557801426238927</v>
      </c>
      <c r="AK2609" s="15">
        <f t="shared" si="679"/>
        <v>-0.57281307343954613</v>
      </c>
      <c r="AL2609" s="15">
        <f t="shared" si="680"/>
        <v>-1.797541498954438</v>
      </c>
      <c r="AM2609" s="15">
        <f t="shared" si="681"/>
        <v>-1.2569818375265711</v>
      </c>
      <c r="AN2609" s="63">
        <f t="shared" si="704"/>
        <v>11.427189962028823</v>
      </c>
      <c r="AO2609" s="63">
        <f t="shared" si="704"/>
        <v>11.427367754312771</v>
      </c>
      <c r="AP2609" s="63">
        <f t="shared" si="704"/>
        <v>11.428089863368749</v>
      </c>
      <c r="AQ2609" s="63">
        <f t="shared" si="704"/>
        <v>11.431011199874796</v>
      </c>
      <c r="AR2609" s="63">
        <f t="shared" si="704"/>
        <v>11.442647265439536</v>
      </c>
      <c r="AS2609" s="63">
        <f t="shared" si="704"/>
        <v>11.486445582434989</v>
      </c>
      <c r="AT2609" s="63">
        <f t="shared" si="704"/>
        <v>11.626608381821566</v>
      </c>
      <c r="AU2609" s="63">
        <f t="shared" si="682"/>
        <v>11.961094544128683</v>
      </c>
      <c r="AV2609" s="217">
        <f t="shared" si="683"/>
        <v>-1.1469132254240177E-2</v>
      </c>
      <c r="AW2609" s="218">
        <f t="shared" si="684"/>
        <v>-9999</v>
      </c>
      <c r="AX2609" s="219">
        <f t="shared" si="685"/>
        <v>0</v>
      </c>
      <c r="AY2609" s="218">
        <f t="shared" si="686"/>
        <v>-9999</v>
      </c>
      <c r="AZ2609" s="63"/>
      <c r="BA2609" s="15">
        <f t="shared" si="687"/>
        <v>-2.7356411602726298E-3</v>
      </c>
      <c r="BB2609" s="15">
        <f t="shared" si="688"/>
        <v>0.4029668420013125</v>
      </c>
      <c r="BC2609" s="15">
        <f t="shared" si="689"/>
        <v>-0.61751157847624083</v>
      </c>
      <c r="BD2609" s="15">
        <f t="shared" si="690"/>
        <v>-0.10652366954492806</v>
      </c>
      <c r="BE2609" s="15">
        <f t="shared" si="691"/>
        <v>-2.965028905258007</v>
      </c>
      <c r="BF2609" s="15">
        <f t="shared" si="692"/>
        <v>-11.297910949131783</v>
      </c>
      <c r="BG2609" s="63">
        <f t="shared" si="705"/>
        <v>9.7786993762034928</v>
      </c>
      <c r="BH2609" s="63">
        <f t="shared" si="705"/>
        <v>9.7894726175737006</v>
      </c>
      <c r="BI2609" s="63">
        <f t="shared" si="705"/>
        <v>9.7705253791329838</v>
      </c>
      <c r="BJ2609" s="63">
        <f t="shared" si="705"/>
        <v>9.8039400735741484</v>
      </c>
      <c r="BK2609" s="63">
        <f t="shared" si="705"/>
        <v>9.7452814473518927</v>
      </c>
      <c r="BL2609" s="63">
        <f t="shared" si="705"/>
        <v>9.8491703599934741</v>
      </c>
      <c r="BM2609" s="63">
        <f t="shared" si="705"/>
        <v>9.6676216473938421</v>
      </c>
      <c r="BN2609" s="63">
        <f t="shared" si="693"/>
        <v>9.9950024885659339</v>
      </c>
      <c r="BO2609" s="63"/>
      <c r="BP2609" s="63"/>
    </row>
    <row r="2610" spans="27:68" x14ac:dyDescent="0.2">
      <c r="AA2610" s="217">
        <f t="shared" si="672"/>
        <v>-8.7334910939675485E-3</v>
      </c>
      <c r="AB2610" s="218">
        <f t="shared" si="673"/>
        <v>8.7334910939675485E-3</v>
      </c>
      <c r="AC2610" s="218">
        <f t="shared" si="674"/>
        <v>0</v>
      </c>
      <c r="AD2610" s="219">
        <f t="shared" si="675"/>
        <v>0</v>
      </c>
      <c r="AH2610" s="15">
        <f t="shared" si="676"/>
        <v>-2.9058447674383151E-2</v>
      </c>
      <c r="AI2610" s="15">
        <f t="shared" si="677"/>
        <v>0.86784475089518831</v>
      </c>
      <c r="AJ2610" s="15">
        <f t="shared" si="678"/>
        <v>-0.34557801426238927</v>
      </c>
      <c r="AK2610" s="15">
        <f t="shared" si="679"/>
        <v>-0.57281307343954613</v>
      </c>
      <c r="AL2610" s="15">
        <f t="shared" si="680"/>
        <v>-1.797541498954438</v>
      </c>
      <c r="AM2610" s="15">
        <f t="shared" si="681"/>
        <v>-1.2569818375265711</v>
      </c>
      <c r="AN2610" s="63">
        <f t="shared" si="704"/>
        <v>11.427189962028823</v>
      </c>
      <c r="AO2610" s="63">
        <f t="shared" si="704"/>
        <v>11.427367754312771</v>
      </c>
      <c r="AP2610" s="63">
        <f t="shared" si="704"/>
        <v>11.428089863368749</v>
      </c>
      <c r="AQ2610" s="63">
        <f t="shared" si="704"/>
        <v>11.431011199874796</v>
      </c>
      <c r="AR2610" s="63">
        <f t="shared" si="704"/>
        <v>11.442647265439536</v>
      </c>
      <c r="AS2610" s="63">
        <f t="shared" si="704"/>
        <v>11.486445582434989</v>
      </c>
      <c r="AT2610" s="63">
        <f t="shared" si="704"/>
        <v>11.626608381821566</v>
      </c>
      <c r="AU2610" s="63">
        <f t="shared" si="682"/>
        <v>11.961094544128683</v>
      </c>
      <c r="AV2610" s="217">
        <f t="shared" si="683"/>
        <v>-1.1469132254240177E-2</v>
      </c>
      <c r="AW2610" s="218">
        <f t="shared" si="684"/>
        <v>-9999</v>
      </c>
      <c r="AX2610" s="219">
        <f t="shared" si="685"/>
        <v>0</v>
      </c>
      <c r="AY2610" s="218">
        <f t="shared" si="686"/>
        <v>-9999</v>
      </c>
      <c r="AZ2610" s="63"/>
      <c r="BA2610" s="15">
        <f t="shared" si="687"/>
        <v>-2.7356411602726298E-3</v>
      </c>
      <c r="BB2610" s="15">
        <f t="shared" si="688"/>
        <v>0.4029668420013125</v>
      </c>
      <c r="BC2610" s="15">
        <f t="shared" si="689"/>
        <v>-0.61751157847624083</v>
      </c>
      <c r="BD2610" s="15">
        <f t="shared" si="690"/>
        <v>-0.10652366954492806</v>
      </c>
      <c r="BE2610" s="15">
        <f t="shared" si="691"/>
        <v>-2.965028905258007</v>
      </c>
      <c r="BF2610" s="15">
        <f t="shared" si="692"/>
        <v>-11.297910949131783</v>
      </c>
      <c r="BG2610" s="63">
        <f t="shared" si="705"/>
        <v>9.7786993762034928</v>
      </c>
      <c r="BH2610" s="63">
        <f t="shared" si="705"/>
        <v>9.7894726175737006</v>
      </c>
      <c r="BI2610" s="63">
        <f t="shared" si="705"/>
        <v>9.7705253791329838</v>
      </c>
      <c r="BJ2610" s="63">
        <f t="shared" si="705"/>
        <v>9.8039400735741484</v>
      </c>
      <c r="BK2610" s="63">
        <f t="shared" si="705"/>
        <v>9.7452814473518927</v>
      </c>
      <c r="BL2610" s="63">
        <f t="shared" si="705"/>
        <v>9.8491703599934741</v>
      </c>
      <c r="BM2610" s="63">
        <f t="shared" si="705"/>
        <v>9.6676216473938421</v>
      </c>
      <c r="BN2610" s="63">
        <f t="shared" si="693"/>
        <v>9.9950024885659339</v>
      </c>
      <c r="BO2610" s="63"/>
      <c r="BP2610" s="63"/>
    </row>
    <row r="2611" spans="27:68" x14ac:dyDescent="0.2">
      <c r="AA2611" s="217">
        <f t="shared" si="672"/>
        <v>-8.7334910939675485E-3</v>
      </c>
      <c r="AB2611" s="218">
        <f t="shared" si="673"/>
        <v>8.7334910939675485E-3</v>
      </c>
      <c r="AC2611" s="218">
        <f t="shared" si="674"/>
        <v>0</v>
      </c>
      <c r="AD2611" s="219">
        <f t="shared" si="675"/>
        <v>0</v>
      </c>
      <c r="AH2611" s="15">
        <f t="shared" si="676"/>
        <v>-2.9058447674383151E-2</v>
      </c>
      <c r="AI2611" s="15">
        <f t="shared" si="677"/>
        <v>0.86784475089518831</v>
      </c>
      <c r="AJ2611" s="15">
        <f t="shared" si="678"/>
        <v>-0.34557801426238927</v>
      </c>
      <c r="AK2611" s="15">
        <f t="shared" si="679"/>
        <v>-0.57281307343954613</v>
      </c>
      <c r="AL2611" s="15">
        <f t="shared" si="680"/>
        <v>-1.797541498954438</v>
      </c>
      <c r="AM2611" s="15">
        <f t="shared" si="681"/>
        <v>-1.2569818375265711</v>
      </c>
      <c r="AN2611" s="63">
        <f t="shared" ref="AN2611:AT2620" si="706">$AU2611+$AB$7*SIN(AO2611)</f>
        <v>11.427189962028823</v>
      </c>
      <c r="AO2611" s="63">
        <f t="shared" si="706"/>
        <v>11.427367754312771</v>
      </c>
      <c r="AP2611" s="63">
        <f t="shared" si="706"/>
        <v>11.428089863368749</v>
      </c>
      <c r="AQ2611" s="63">
        <f t="shared" si="706"/>
        <v>11.431011199874796</v>
      </c>
      <c r="AR2611" s="63">
        <f t="shared" si="706"/>
        <v>11.442647265439536</v>
      </c>
      <c r="AS2611" s="63">
        <f t="shared" si="706"/>
        <v>11.486445582434989</v>
      </c>
      <c r="AT2611" s="63">
        <f t="shared" si="706"/>
        <v>11.626608381821566</v>
      </c>
      <c r="AU2611" s="63">
        <f t="shared" si="682"/>
        <v>11.961094544128683</v>
      </c>
      <c r="AV2611" s="217">
        <f t="shared" si="683"/>
        <v>-1.1469132254240177E-2</v>
      </c>
      <c r="AW2611" s="218">
        <f t="shared" si="684"/>
        <v>-9999</v>
      </c>
      <c r="AX2611" s="219">
        <f t="shared" si="685"/>
        <v>0</v>
      </c>
      <c r="AY2611" s="218">
        <f t="shared" si="686"/>
        <v>-9999</v>
      </c>
      <c r="AZ2611" s="63"/>
      <c r="BA2611" s="15">
        <f t="shared" si="687"/>
        <v>-2.7356411602726298E-3</v>
      </c>
      <c r="BB2611" s="15">
        <f t="shared" si="688"/>
        <v>0.4029668420013125</v>
      </c>
      <c r="BC2611" s="15">
        <f t="shared" si="689"/>
        <v>-0.61751157847624083</v>
      </c>
      <c r="BD2611" s="15">
        <f t="shared" si="690"/>
        <v>-0.10652366954492806</v>
      </c>
      <c r="BE2611" s="15">
        <f t="shared" si="691"/>
        <v>-2.965028905258007</v>
      </c>
      <c r="BF2611" s="15">
        <f t="shared" si="692"/>
        <v>-11.297910949131783</v>
      </c>
      <c r="BG2611" s="63">
        <f t="shared" ref="BG2611:BM2620" si="707">$BN2611+$BB$7*SIN(BH2611)</f>
        <v>9.7786993762034928</v>
      </c>
      <c r="BH2611" s="63">
        <f t="shared" si="707"/>
        <v>9.7894726175737006</v>
      </c>
      <c r="BI2611" s="63">
        <f t="shared" si="707"/>
        <v>9.7705253791329838</v>
      </c>
      <c r="BJ2611" s="63">
        <f t="shared" si="707"/>
        <v>9.8039400735741484</v>
      </c>
      <c r="BK2611" s="63">
        <f t="shared" si="707"/>
        <v>9.7452814473518927</v>
      </c>
      <c r="BL2611" s="63">
        <f t="shared" si="707"/>
        <v>9.8491703599934741</v>
      </c>
      <c r="BM2611" s="63">
        <f t="shared" si="707"/>
        <v>9.6676216473938421</v>
      </c>
      <c r="BN2611" s="63">
        <f t="shared" si="693"/>
        <v>9.9950024885659339</v>
      </c>
      <c r="BO2611" s="63"/>
      <c r="BP2611" s="63"/>
    </row>
    <row r="2612" spans="27:68" x14ac:dyDescent="0.2">
      <c r="AA2612" s="217">
        <f t="shared" si="672"/>
        <v>-8.7334910939675485E-3</v>
      </c>
      <c r="AB2612" s="218">
        <f t="shared" si="673"/>
        <v>8.7334910939675485E-3</v>
      </c>
      <c r="AC2612" s="218">
        <f t="shared" si="674"/>
        <v>0</v>
      </c>
      <c r="AD2612" s="219">
        <f t="shared" si="675"/>
        <v>0</v>
      </c>
      <c r="AH2612" s="15">
        <f t="shared" si="676"/>
        <v>-2.9058447674383151E-2</v>
      </c>
      <c r="AI2612" s="15">
        <f t="shared" si="677"/>
        <v>0.86784475089518831</v>
      </c>
      <c r="AJ2612" s="15">
        <f t="shared" si="678"/>
        <v>-0.34557801426238927</v>
      </c>
      <c r="AK2612" s="15">
        <f t="shared" si="679"/>
        <v>-0.57281307343954613</v>
      </c>
      <c r="AL2612" s="15">
        <f t="shared" si="680"/>
        <v>-1.797541498954438</v>
      </c>
      <c r="AM2612" s="15">
        <f t="shared" si="681"/>
        <v>-1.2569818375265711</v>
      </c>
      <c r="AN2612" s="63">
        <f t="shared" si="706"/>
        <v>11.427189962028823</v>
      </c>
      <c r="AO2612" s="63">
        <f t="shared" si="706"/>
        <v>11.427367754312771</v>
      </c>
      <c r="AP2612" s="63">
        <f t="shared" si="706"/>
        <v>11.428089863368749</v>
      </c>
      <c r="AQ2612" s="63">
        <f t="shared" si="706"/>
        <v>11.431011199874796</v>
      </c>
      <c r="AR2612" s="63">
        <f t="shared" si="706"/>
        <v>11.442647265439536</v>
      </c>
      <c r="AS2612" s="63">
        <f t="shared" si="706"/>
        <v>11.486445582434989</v>
      </c>
      <c r="AT2612" s="63">
        <f t="shared" si="706"/>
        <v>11.626608381821566</v>
      </c>
      <c r="AU2612" s="63">
        <f t="shared" si="682"/>
        <v>11.961094544128683</v>
      </c>
      <c r="AV2612" s="217">
        <f t="shared" si="683"/>
        <v>-1.1469132254240177E-2</v>
      </c>
      <c r="AW2612" s="218">
        <f t="shared" si="684"/>
        <v>-9999</v>
      </c>
      <c r="AX2612" s="219">
        <f t="shared" si="685"/>
        <v>0</v>
      </c>
      <c r="AY2612" s="218">
        <f t="shared" si="686"/>
        <v>-9999</v>
      </c>
      <c r="AZ2612" s="63"/>
      <c r="BA2612" s="15">
        <f t="shared" si="687"/>
        <v>-2.7356411602726298E-3</v>
      </c>
      <c r="BB2612" s="15">
        <f t="shared" si="688"/>
        <v>0.4029668420013125</v>
      </c>
      <c r="BC2612" s="15">
        <f t="shared" si="689"/>
        <v>-0.61751157847624083</v>
      </c>
      <c r="BD2612" s="15">
        <f t="shared" si="690"/>
        <v>-0.10652366954492806</v>
      </c>
      <c r="BE2612" s="15">
        <f t="shared" si="691"/>
        <v>-2.965028905258007</v>
      </c>
      <c r="BF2612" s="15">
        <f t="shared" si="692"/>
        <v>-11.297910949131783</v>
      </c>
      <c r="BG2612" s="63">
        <f t="shared" si="707"/>
        <v>9.7786993762034928</v>
      </c>
      <c r="BH2612" s="63">
        <f t="shared" si="707"/>
        <v>9.7894726175737006</v>
      </c>
      <c r="BI2612" s="63">
        <f t="shared" si="707"/>
        <v>9.7705253791329838</v>
      </c>
      <c r="BJ2612" s="63">
        <f t="shared" si="707"/>
        <v>9.8039400735741484</v>
      </c>
      <c r="BK2612" s="63">
        <f t="shared" si="707"/>
        <v>9.7452814473518927</v>
      </c>
      <c r="BL2612" s="63">
        <f t="shared" si="707"/>
        <v>9.8491703599934741</v>
      </c>
      <c r="BM2612" s="63">
        <f t="shared" si="707"/>
        <v>9.6676216473938421</v>
      </c>
      <c r="BN2612" s="63">
        <f t="shared" si="693"/>
        <v>9.9950024885659339</v>
      </c>
      <c r="BO2612" s="63"/>
      <c r="BP2612" s="63"/>
    </row>
    <row r="2613" spans="27:68" x14ac:dyDescent="0.2">
      <c r="AA2613" s="217">
        <f t="shared" ref="AA2613:AA2676" si="708">AB$3+AB$4*Z2613+AB$5*Z2613^2+AH2613</f>
        <v>-8.7334910939675485E-3</v>
      </c>
      <c r="AB2613" s="218">
        <f t="shared" ref="AB2613:AB2676" si="709">+G2613-AA2613</f>
        <v>8.7334910939675485E-3</v>
      </c>
      <c r="AC2613" s="218">
        <f t="shared" ref="AC2613:AC2676" si="710">+G2613-P2613</f>
        <v>0</v>
      </c>
      <c r="AD2613" s="219">
        <f t="shared" ref="AD2613:AD2676" si="711">U2613*(G2613-AA2613)^2</f>
        <v>0</v>
      </c>
      <c r="AH2613" s="15">
        <f t="shared" ref="AH2613:AH2676" si="712">$AB$6*($AB$11/AI2613*AJ2613+$AB$12)</f>
        <v>-2.9058447674383151E-2</v>
      </c>
      <c r="AI2613" s="15">
        <f t="shared" ref="AI2613:AI2676" si="713">1+$AB$7*COS(AL2613)</f>
        <v>0.86784475089518831</v>
      </c>
      <c r="AJ2613" s="15">
        <f t="shared" ref="AJ2613:AJ2676" si="714">SIN(AL2613+RADIANS($AB$9))</f>
        <v>-0.34557801426238927</v>
      </c>
      <c r="AK2613" s="15">
        <f t="shared" ref="AK2613:AK2676" si="715">$AB$7*SIN(AL2613)</f>
        <v>-0.57281307343954613</v>
      </c>
      <c r="AL2613" s="15">
        <f t="shared" ref="AL2613:AL2676" si="716">2*ATAN(AM2613)</f>
        <v>-1.797541498954438</v>
      </c>
      <c r="AM2613" s="15">
        <f t="shared" ref="AM2613:AM2676" si="717">TAN(AN2613/2)*SQRT((1+$AB$7)/(1-$AB$7))</f>
        <v>-1.2569818375265711</v>
      </c>
      <c r="AN2613" s="63">
        <f t="shared" si="706"/>
        <v>11.427189962028823</v>
      </c>
      <c r="AO2613" s="63">
        <f t="shared" si="706"/>
        <v>11.427367754312771</v>
      </c>
      <c r="AP2613" s="63">
        <f t="shared" si="706"/>
        <v>11.428089863368749</v>
      </c>
      <c r="AQ2613" s="63">
        <f t="shared" si="706"/>
        <v>11.431011199874796</v>
      </c>
      <c r="AR2613" s="63">
        <f t="shared" si="706"/>
        <v>11.442647265439536</v>
      </c>
      <c r="AS2613" s="63">
        <f t="shared" si="706"/>
        <v>11.486445582434989</v>
      </c>
      <c r="AT2613" s="63">
        <f t="shared" si="706"/>
        <v>11.626608381821566</v>
      </c>
      <c r="AU2613" s="63">
        <f t="shared" ref="AU2613:AU2676" si="718">RADIANS($AB$9)+$AB$18*(F2613-AB$15)</f>
        <v>11.961094544128683</v>
      </c>
      <c r="AV2613" s="217">
        <f t="shared" ref="AV2613:AV2676" si="719">AA2613+BA2613</f>
        <v>-1.1469132254240177E-2</v>
      </c>
      <c r="AW2613" s="218">
        <f t="shared" ref="AW2613:AW2676" si="720">IF(U2613&lt;&gt;0,G2613-AV2613,-9999)</f>
        <v>-9999</v>
      </c>
      <c r="AX2613" s="219">
        <f t="shared" ref="AX2613:AX2676" si="721">U2613*AW2613^2</f>
        <v>0</v>
      </c>
      <c r="AY2613" s="218">
        <f t="shared" ref="AY2613:AY2676" si="722">IF(U2613&lt;&gt;0,G2613-AH2613-BA2613,-9999)</f>
        <v>-9999</v>
      </c>
      <c r="AZ2613" s="63"/>
      <c r="BA2613" s="15">
        <f t="shared" ref="BA2613:BA2676" si="723">$BB$6*($BB$11/BB2613*BC2613+$BB$12)</f>
        <v>-2.7356411602726298E-3</v>
      </c>
      <c r="BB2613" s="15">
        <f t="shared" ref="BB2613:BB2676" si="724">1+$BB$7*COS(BE2613)</f>
        <v>0.4029668420013125</v>
      </c>
      <c r="BC2613" s="15">
        <f t="shared" ref="BC2613:BC2676" si="725">SIN(BE2613+RADIANS($BB$9))</f>
        <v>-0.61751157847624083</v>
      </c>
      <c r="BD2613" s="15">
        <f t="shared" ref="BD2613:BD2676" si="726">$BB$7*SIN(BE2613)</f>
        <v>-0.10652366954492806</v>
      </c>
      <c r="BE2613" s="15">
        <f t="shared" ref="BE2613:BE2676" si="727">2*ATAN(BF2613)</f>
        <v>-2.965028905258007</v>
      </c>
      <c r="BF2613" s="15">
        <f t="shared" ref="BF2613:BF2676" si="728">TAN(BG2613/2)*SQRT((1+$BB$7)/(1-$BB$7))</f>
        <v>-11.297910949131783</v>
      </c>
      <c r="BG2613" s="63">
        <f t="shared" si="707"/>
        <v>9.7786993762034928</v>
      </c>
      <c r="BH2613" s="63">
        <f t="shared" si="707"/>
        <v>9.7894726175737006</v>
      </c>
      <c r="BI2613" s="63">
        <f t="shared" si="707"/>
        <v>9.7705253791329838</v>
      </c>
      <c r="BJ2613" s="63">
        <f t="shared" si="707"/>
        <v>9.8039400735741484</v>
      </c>
      <c r="BK2613" s="63">
        <f t="shared" si="707"/>
        <v>9.7452814473518927</v>
      </c>
      <c r="BL2613" s="63">
        <f t="shared" si="707"/>
        <v>9.8491703599934741</v>
      </c>
      <c r="BM2613" s="63">
        <f t="shared" si="707"/>
        <v>9.6676216473938421</v>
      </c>
      <c r="BN2613" s="63">
        <f t="shared" ref="BN2613:BN2676" si="729">RADIANS($BB$9)+$BB$18*(F2613-BB$15)</f>
        <v>9.9950024885659339</v>
      </c>
      <c r="BO2613" s="63"/>
      <c r="BP2613" s="63"/>
    </row>
    <row r="2614" spans="27:68" x14ac:dyDescent="0.2">
      <c r="AA2614" s="217">
        <f t="shared" si="708"/>
        <v>-8.7334910939675485E-3</v>
      </c>
      <c r="AB2614" s="218">
        <f t="shared" si="709"/>
        <v>8.7334910939675485E-3</v>
      </c>
      <c r="AC2614" s="218">
        <f t="shared" si="710"/>
        <v>0</v>
      </c>
      <c r="AD2614" s="219">
        <f t="shared" si="711"/>
        <v>0</v>
      </c>
      <c r="AH2614" s="15">
        <f t="shared" si="712"/>
        <v>-2.9058447674383151E-2</v>
      </c>
      <c r="AI2614" s="15">
        <f t="shared" si="713"/>
        <v>0.86784475089518831</v>
      </c>
      <c r="AJ2614" s="15">
        <f t="shared" si="714"/>
        <v>-0.34557801426238927</v>
      </c>
      <c r="AK2614" s="15">
        <f t="shared" si="715"/>
        <v>-0.57281307343954613</v>
      </c>
      <c r="AL2614" s="15">
        <f t="shared" si="716"/>
        <v>-1.797541498954438</v>
      </c>
      <c r="AM2614" s="15">
        <f t="shared" si="717"/>
        <v>-1.2569818375265711</v>
      </c>
      <c r="AN2614" s="63">
        <f t="shared" si="706"/>
        <v>11.427189962028823</v>
      </c>
      <c r="AO2614" s="63">
        <f t="shared" si="706"/>
        <v>11.427367754312771</v>
      </c>
      <c r="AP2614" s="63">
        <f t="shared" si="706"/>
        <v>11.428089863368749</v>
      </c>
      <c r="AQ2614" s="63">
        <f t="shared" si="706"/>
        <v>11.431011199874796</v>
      </c>
      <c r="AR2614" s="63">
        <f t="shared" si="706"/>
        <v>11.442647265439536</v>
      </c>
      <c r="AS2614" s="63">
        <f t="shared" si="706"/>
        <v>11.486445582434989</v>
      </c>
      <c r="AT2614" s="63">
        <f t="shared" si="706"/>
        <v>11.626608381821566</v>
      </c>
      <c r="AU2614" s="63">
        <f t="shared" si="718"/>
        <v>11.961094544128683</v>
      </c>
      <c r="AV2614" s="217">
        <f t="shared" si="719"/>
        <v>-1.1469132254240177E-2</v>
      </c>
      <c r="AW2614" s="218">
        <f t="shared" si="720"/>
        <v>-9999</v>
      </c>
      <c r="AX2614" s="219">
        <f t="shared" si="721"/>
        <v>0</v>
      </c>
      <c r="AY2614" s="218">
        <f t="shared" si="722"/>
        <v>-9999</v>
      </c>
      <c r="AZ2614" s="63"/>
      <c r="BA2614" s="15">
        <f t="shared" si="723"/>
        <v>-2.7356411602726298E-3</v>
      </c>
      <c r="BB2614" s="15">
        <f t="shared" si="724"/>
        <v>0.4029668420013125</v>
      </c>
      <c r="BC2614" s="15">
        <f t="shared" si="725"/>
        <v>-0.61751157847624083</v>
      </c>
      <c r="BD2614" s="15">
        <f t="shared" si="726"/>
        <v>-0.10652366954492806</v>
      </c>
      <c r="BE2614" s="15">
        <f t="shared" si="727"/>
        <v>-2.965028905258007</v>
      </c>
      <c r="BF2614" s="15">
        <f t="shared" si="728"/>
        <v>-11.297910949131783</v>
      </c>
      <c r="BG2614" s="63">
        <f t="shared" si="707"/>
        <v>9.7786993762034928</v>
      </c>
      <c r="BH2614" s="63">
        <f t="shared" si="707"/>
        <v>9.7894726175737006</v>
      </c>
      <c r="BI2614" s="63">
        <f t="shared" si="707"/>
        <v>9.7705253791329838</v>
      </c>
      <c r="BJ2614" s="63">
        <f t="shared" si="707"/>
        <v>9.8039400735741484</v>
      </c>
      <c r="BK2614" s="63">
        <f t="shared" si="707"/>
        <v>9.7452814473518927</v>
      </c>
      <c r="BL2614" s="63">
        <f t="shared" si="707"/>
        <v>9.8491703599934741</v>
      </c>
      <c r="BM2614" s="63">
        <f t="shared" si="707"/>
        <v>9.6676216473938421</v>
      </c>
      <c r="BN2614" s="63">
        <f t="shared" si="729"/>
        <v>9.9950024885659339</v>
      </c>
      <c r="BO2614" s="63"/>
      <c r="BP2614" s="63"/>
    </row>
    <row r="2615" spans="27:68" x14ac:dyDescent="0.2">
      <c r="AA2615" s="217">
        <f t="shared" si="708"/>
        <v>-8.7334910939675485E-3</v>
      </c>
      <c r="AB2615" s="218">
        <f t="shared" si="709"/>
        <v>8.7334910939675485E-3</v>
      </c>
      <c r="AC2615" s="218">
        <f t="shared" si="710"/>
        <v>0</v>
      </c>
      <c r="AD2615" s="219">
        <f t="shared" si="711"/>
        <v>0</v>
      </c>
      <c r="AH2615" s="15">
        <f t="shared" si="712"/>
        <v>-2.9058447674383151E-2</v>
      </c>
      <c r="AI2615" s="15">
        <f t="shared" si="713"/>
        <v>0.86784475089518831</v>
      </c>
      <c r="AJ2615" s="15">
        <f t="shared" si="714"/>
        <v>-0.34557801426238927</v>
      </c>
      <c r="AK2615" s="15">
        <f t="shared" si="715"/>
        <v>-0.57281307343954613</v>
      </c>
      <c r="AL2615" s="15">
        <f t="shared" si="716"/>
        <v>-1.797541498954438</v>
      </c>
      <c r="AM2615" s="15">
        <f t="shared" si="717"/>
        <v>-1.2569818375265711</v>
      </c>
      <c r="AN2615" s="63">
        <f t="shared" si="706"/>
        <v>11.427189962028823</v>
      </c>
      <c r="AO2615" s="63">
        <f t="shared" si="706"/>
        <v>11.427367754312771</v>
      </c>
      <c r="AP2615" s="63">
        <f t="shared" si="706"/>
        <v>11.428089863368749</v>
      </c>
      <c r="AQ2615" s="63">
        <f t="shared" si="706"/>
        <v>11.431011199874796</v>
      </c>
      <c r="AR2615" s="63">
        <f t="shared" si="706"/>
        <v>11.442647265439536</v>
      </c>
      <c r="AS2615" s="63">
        <f t="shared" si="706"/>
        <v>11.486445582434989</v>
      </c>
      <c r="AT2615" s="63">
        <f t="shared" si="706"/>
        <v>11.626608381821566</v>
      </c>
      <c r="AU2615" s="63">
        <f t="shared" si="718"/>
        <v>11.961094544128683</v>
      </c>
      <c r="AV2615" s="217">
        <f t="shared" si="719"/>
        <v>-1.1469132254240177E-2</v>
      </c>
      <c r="AW2615" s="218">
        <f t="shared" si="720"/>
        <v>-9999</v>
      </c>
      <c r="AX2615" s="219">
        <f t="shared" si="721"/>
        <v>0</v>
      </c>
      <c r="AY2615" s="218">
        <f t="shared" si="722"/>
        <v>-9999</v>
      </c>
      <c r="AZ2615" s="63"/>
      <c r="BA2615" s="15">
        <f t="shared" si="723"/>
        <v>-2.7356411602726298E-3</v>
      </c>
      <c r="BB2615" s="15">
        <f t="shared" si="724"/>
        <v>0.4029668420013125</v>
      </c>
      <c r="BC2615" s="15">
        <f t="shared" si="725"/>
        <v>-0.61751157847624083</v>
      </c>
      <c r="BD2615" s="15">
        <f t="shared" si="726"/>
        <v>-0.10652366954492806</v>
      </c>
      <c r="BE2615" s="15">
        <f t="shared" si="727"/>
        <v>-2.965028905258007</v>
      </c>
      <c r="BF2615" s="15">
        <f t="shared" si="728"/>
        <v>-11.297910949131783</v>
      </c>
      <c r="BG2615" s="63">
        <f t="shared" si="707"/>
        <v>9.7786993762034928</v>
      </c>
      <c r="BH2615" s="63">
        <f t="shared" si="707"/>
        <v>9.7894726175737006</v>
      </c>
      <c r="BI2615" s="63">
        <f t="shared" si="707"/>
        <v>9.7705253791329838</v>
      </c>
      <c r="BJ2615" s="63">
        <f t="shared" si="707"/>
        <v>9.8039400735741484</v>
      </c>
      <c r="BK2615" s="63">
        <f t="shared" si="707"/>
        <v>9.7452814473518927</v>
      </c>
      <c r="BL2615" s="63">
        <f t="shared" si="707"/>
        <v>9.8491703599934741</v>
      </c>
      <c r="BM2615" s="63">
        <f t="shared" si="707"/>
        <v>9.6676216473938421</v>
      </c>
      <c r="BN2615" s="63">
        <f t="shared" si="729"/>
        <v>9.9950024885659339</v>
      </c>
      <c r="BO2615" s="63"/>
      <c r="BP2615" s="63"/>
    </row>
    <row r="2616" spans="27:68" x14ac:dyDescent="0.2">
      <c r="AA2616" s="217">
        <f t="shared" si="708"/>
        <v>-8.7334910939675485E-3</v>
      </c>
      <c r="AB2616" s="218">
        <f t="shared" si="709"/>
        <v>8.7334910939675485E-3</v>
      </c>
      <c r="AC2616" s="218">
        <f t="shared" si="710"/>
        <v>0</v>
      </c>
      <c r="AD2616" s="219">
        <f t="shared" si="711"/>
        <v>0</v>
      </c>
      <c r="AH2616" s="15">
        <f t="shared" si="712"/>
        <v>-2.9058447674383151E-2</v>
      </c>
      <c r="AI2616" s="15">
        <f t="shared" si="713"/>
        <v>0.86784475089518831</v>
      </c>
      <c r="AJ2616" s="15">
        <f t="shared" si="714"/>
        <v>-0.34557801426238927</v>
      </c>
      <c r="AK2616" s="15">
        <f t="shared" si="715"/>
        <v>-0.57281307343954613</v>
      </c>
      <c r="AL2616" s="15">
        <f t="shared" si="716"/>
        <v>-1.797541498954438</v>
      </c>
      <c r="AM2616" s="15">
        <f t="shared" si="717"/>
        <v>-1.2569818375265711</v>
      </c>
      <c r="AN2616" s="63">
        <f t="shared" si="706"/>
        <v>11.427189962028823</v>
      </c>
      <c r="AO2616" s="63">
        <f t="shared" si="706"/>
        <v>11.427367754312771</v>
      </c>
      <c r="AP2616" s="63">
        <f t="shared" si="706"/>
        <v>11.428089863368749</v>
      </c>
      <c r="AQ2616" s="63">
        <f t="shared" si="706"/>
        <v>11.431011199874796</v>
      </c>
      <c r="AR2616" s="63">
        <f t="shared" si="706"/>
        <v>11.442647265439536</v>
      </c>
      <c r="AS2616" s="63">
        <f t="shared" si="706"/>
        <v>11.486445582434989</v>
      </c>
      <c r="AT2616" s="63">
        <f t="shared" si="706"/>
        <v>11.626608381821566</v>
      </c>
      <c r="AU2616" s="63">
        <f t="shared" si="718"/>
        <v>11.961094544128683</v>
      </c>
      <c r="AV2616" s="217">
        <f t="shared" si="719"/>
        <v>-1.1469132254240177E-2</v>
      </c>
      <c r="AW2616" s="218">
        <f t="shared" si="720"/>
        <v>-9999</v>
      </c>
      <c r="AX2616" s="219">
        <f t="shared" si="721"/>
        <v>0</v>
      </c>
      <c r="AY2616" s="218">
        <f t="shared" si="722"/>
        <v>-9999</v>
      </c>
      <c r="AZ2616" s="63"/>
      <c r="BA2616" s="15">
        <f t="shared" si="723"/>
        <v>-2.7356411602726298E-3</v>
      </c>
      <c r="BB2616" s="15">
        <f t="shared" si="724"/>
        <v>0.4029668420013125</v>
      </c>
      <c r="BC2616" s="15">
        <f t="shared" si="725"/>
        <v>-0.61751157847624083</v>
      </c>
      <c r="BD2616" s="15">
        <f t="shared" si="726"/>
        <v>-0.10652366954492806</v>
      </c>
      <c r="BE2616" s="15">
        <f t="shared" si="727"/>
        <v>-2.965028905258007</v>
      </c>
      <c r="BF2616" s="15">
        <f t="shared" si="728"/>
        <v>-11.297910949131783</v>
      </c>
      <c r="BG2616" s="63">
        <f t="shared" si="707"/>
        <v>9.7786993762034928</v>
      </c>
      <c r="BH2616" s="63">
        <f t="shared" si="707"/>
        <v>9.7894726175737006</v>
      </c>
      <c r="BI2616" s="63">
        <f t="shared" si="707"/>
        <v>9.7705253791329838</v>
      </c>
      <c r="BJ2616" s="63">
        <f t="shared" si="707"/>
        <v>9.8039400735741484</v>
      </c>
      <c r="BK2616" s="63">
        <f t="shared" si="707"/>
        <v>9.7452814473518927</v>
      </c>
      <c r="BL2616" s="63">
        <f t="shared" si="707"/>
        <v>9.8491703599934741</v>
      </c>
      <c r="BM2616" s="63">
        <f t="shared" si="707"/>
        <v>9.6676216473938421</v>
      </c>
      <c r="BN2616" s="63">
        <f t="shared" si="729"/>
        <v>9.9950024885659339</v>
      </c>
      <c r="BO2616" s="63"/>
      <c r="BP2616" s="63"/>
    </row>
    <row r="2617" spans="27:68" x14ac:dyDescent="0.2">
      <c r="AA2617" s="217">
        <f t="shared" si="708"/>
        <v>-8.7334910939675485E-3</v>
      </c>
      <c r="AB2617" s="218">
        <f t="shared" si="709"/>
        <v>8.7334910939675485E-3</v>
      </c>
      <c r="AC2617" s="218">
        <f t="shared" si="710"/>
        <v>0</v>
      </c>
      <c r="AD2617" s="219">
        <f t="shared" si="711"/>
        <v>0</v>
      </c>
      <c r="AH2617" s="15">
        <f t="shared" si="712"/>
        <v>-2.9058447674383151E-2</v>
      </c>
      <c r="AI2617" s="15">
        <f t="shared" si="713"/>
        <v>0.86784475089518831</v>
      </c>
      <c r="AJ2617" s="15">
        <f t="shared" si="714"/>
        <v>-0.34557801426238927</v>
      </c>
      <c r="AK2617" s="15">
        <f t="shared" si="715"/>
        <v>-0.57281307343954613</v>
      </c>
      <c r="AL2617" s="15">
        <f t="shared" si="716"/>
        <v>-1.797541498954438</v>
      </c>
      <c r="AM2617" s="15">
        <f t="shared" si="717"/>
        <v>-1.2569818375265711</v>
      </c>
      <c r="AN2617" s="63">
        <f t="shared" si="706"/>
        <v>11.427189962028823</v>
      </c>
      <c r="AO2617" s="63">
        <f t="shared" si="706"/>
        <v>11.427367754312771</v>
      </c>
      <c r="AP2617" s="63">
        <f t="shared" si="706"/>
        <v>11.428089863368749</v>
      </c>
      <c r="AQ2617" s="63">
        <f t="shared" si="706"/>
        <v>11.431011199874796</v>
      </c>
      <c r="AR2617" s="63">
        <f t="shared" si="706"/>
        <v>11.442647265439536</v>
      </c>
      <c r="AS2617" s="63">
        <f t="shared" si="706"/>
        <v>11.486445582434989</v>
      </c>
      <c r="AT2617" s="63">
        <f t="shared" si="706"/>
        <v>11.626608381821566</v>
      </c>
      <c r="AU2617" s="63">
        <f t="shared" si="718"/>
        <v>11.961094544128683</v>
      </c>
      <c r="AV2617" s="217">
        <f t="shared" si="719"/>
        <v>-1.1469132254240177E-2</v>
      </c>
      <c r="AW2617" s="218">
        <f t="shared" si="720"/>
        <v>-9999</v>
      </c>
      <c r="AX2617" s="219">
        <f t="shared" si="721"/>
        <v>0</v>
      </c>
      <c r="AY2617" s="218">
        <f t="shared" si="722"/>
        <v>-9999</v>
      </c>
      <c r="AZ2617" s="63"/>
      <c r="BA2617" s="15">
        <f t="shared" si="723"/>
        <v>-2.7356411602726298E-3</v>
      </c>
      <c r="BB2617" s="15">
        <f t="shared" si="724"/>
        <v>0.4029668420013125</v>
      </c>
      <c r="BC2617" s="15">
        <f t="shared" si="725"/>
        <v>-0.61751157847624083</v>
      </c>
      <c r="BD2617" s="15">
        <f t="shared" si="726"/>
        <v>-0.10652366954492806</v>
      </c>
      <c r="BE2617" s="15">
        <f t="shared" si="727"/>
        <v>-2.965028905258007</v>
      </c>
      <c r="BF2617" s="15">
        <f t="shared" si="728"/>
        <v>-11.297910949131783</v>
      </c>
      <c r="BG2617" s="63">
        <f t="shared" si="707"/>
        <v>9.7786993762034928</v>
      </c>
      <c r="BH2617" s="63">
        <f t="shared" si="707"/>
        <v>9.7894726175737006</v>
      </c>
      <c r="BI2617" s="63">
        <f t="shared" si="707"/>
        <v>9.7705253791329838</v>
      </c>
      <c r="BJ2617" s="63">
        <f t="shared" si="707"/>
        <v>9.8039400735741484</v>
      </c>
      <c r="BK2617" s="63">
        <f t="shared" si="707"/>
        <v>9.7452814473518927</v>
      </c>
      <c r="BL2617" s="63">
        <f t="shared" si="707"/>
        <v>9.8491703599934741</v>
      </c>
      <c r="BM2617" s="63">
        <f t="shared" si="707"/>
        <v>9.6676216473938421</v>
      </c>
      <c r="BN2617" s="63">
        <f t="shared" si="729"/>
        <v>9.9950024885659339</v>
      </c>
      <c r="BO2617" s="63"/>
      <c r="BP2617" s="63"/>
    </row>
    <row r="2618" spans="27:68" x14ac:dyDescent="0.2">
      <c r="AA2618" s="217">
        <f t="shared" si="708"/>
        <v>-8.7334910939675485E-3</v>
      </c>
      <c r="AB2618" s="218">
        <f t="shared" si="709"/>
        <v>8.7334910939675485E-3</v>
      </c>
      <c r="AC2618" s="218">
        <f t="shared" si="710"/>
        <v>0</v>
      </c>
      <c r="AD2618" s="219">
        <f t="shared" si="711"/>
        <v>0</v>
      </c>
      <c r="AH2618" s="15">
        <f t="shared" si="712"/>
        <v>-2.9058447674383151E-2</v>
      </c>
      <c r="AI2618" s="15">
        <f t="shared" si="713"/>
        <v>0.86784475089518831</v>
      </c>
      <c r="AJ2618" s="15">
        <f t="shared" si="714"/>
        <v>-0.34557801426238927</v>
      </c>
      <c r="AK2618" s="15">
        <f t="shared" si="715"/>
        <v>-0.57281307343954613</v>
      </c>
      <c r="AL2618" s="15">
        <f t="shared" si="716"/>
        <v>-1.797541498954438</v>
      </c>
      <c r="AM2618" s="15">
        <f t="shared" si="717"/>
        <v>-1.2569818375265711</v>
      </c>
      <c r="AN2618" s="63">
        <f t="shared" si="706"/>
        <v>11.427189962028823</v>
      </c>
      <c r="AO2618" s="63">
        <f t="shared" si="706"/>
        <v>11.427367754312771</v>
      </c>
      <c r="AP2618" s="63">
        <f t="shared" si="706"/>
        <v>11.428089863368749</v>
      </c>
      <c r="AQ2618" s="63">
        <f t="shared" si="706"/>
        <v>11.431011199874796</v>
      </c>
      <c r="AR2618" s="63">
        <f t="shared" si="706"/>
        <v>11.442647265439536</v>
      </c>
      <c r="AS2618" s="63">
        <f t="shared" si="706"/>
        <v>11.486445582434989</v>
      </c>
      <c r="AT2618" s="63">
        <f t="shared" si="706"/>
        <v>11.626608381821566</v>
      </c>
      <c r="AU2618" s="63">
        <f t="shared" si="718"/>
        <v>11.961094544128683</v>
      </c>
      <c r="AV2618" s="217">
        <f t="shared" si="719"/>
        <v>-1.1469132254240177E-2</v>
      </c>
      <c r="AW2618" s="218">
        <f t="shared" si="720"/>
        <v>-9999</v>
      </c>
      <c r="AX2618" s="219">
        <f t="shared" si="721"/>
        <v>0</v>
      </c>
      <c r="AY2618" s="218">
        <f t="shared" si="722"/>
        <v>-9999</v>
      </c>
      <c r="AZ2618" s="63"/>
      <c r="BA2618" s="15">
        <f t="shared" si="723"/>
        <v>-2.7356411602726298E-3</v>
      </c>
      <c r="BB2618" s="15">
        <f t="shared" si="724"/>
        <v>0.4029668420013125</v>
      </c>
      <c r="BC2618" s="15">
        <f t="shared" si="725"/>
        <v>-0.61751157847624083</v>
      </c>
      <c r="BD2618" s="15">
        <f t="shared" si="726"/>
        <v>-0.10652366954492806</v>
      </c>
      <c r="BE2618" s="15">
        <f t="shared" si="727"/>
        <v>-2.965028905258007</v>
      </c>
      <c r="BF2618" s="15">
        <f t="shared" si="728"/>
        <v>-11.297910949131783</v>
      </c>
      <c r="BG2618" s="63">
        <f t="shared" si="707"/>
        <v>9.7786993762034928</v>
      </c>
      <c r="BH2618" s="63">
        <f t="shared" si="707"/>
        <v>9.7894726175737006</v>
      </c>
      <c r="BI2618" s="63">
        <f t="shared" si="707"/>
        <v>9.7705253791329838</v>
      </c>
      <c r="BJ2618" s="63">
        <f t="shared" si="707"/>
        <v>9.8039400735741484</v>
      </c>
      <c r="BK2618" s="63">
        <f t="shared" si="707"/>
        <v>9.7452814473518927</v>
      </c>
      <c r="BL2618" s="63">
        <f t="shared" si="707"/>
        <v>9.8491703599934741</v>
      </c>
      <c r="BM2618" s="63">
        <f t="shared" si="707"/>
        <v>9.6676216473938421</v>
      </c>
      <c r="BN2618" s="63">
        <f t="shared" si="729"/>
        <v>9.9950024885659339</v>
      </c>
      <c r="BO2618" s="63"/>
      <c r="BP2618" s="63"/>
    </row>
    <row r="2619" spans="27:68" x14ac:dyDescent="0.2">
      <c r="AA2619" s="217">
        <f t="shared" si="708"/>
        <v>-8.7334910939675485E-3</v>
      </c>
      <c r="AB2619" s="218">
        <f t="shared" si="709"/>
        <v>8.7334910939675485E-3</v>
      </c>
      <c r="AC2619" s="218">
        <f t="shared" si="710"/>
        <v>0</v>
      </c>
      <c r="AD2619" s="219">
        <f t="shared" si="711"/>
        <v>0</v>
      </c>
      <c r="AH2619" s="15">
        <f t="shared" si="712"/>
        <v>-2.9058447674383151E-2</v>
      </c>
      <c r="AI2619" s="15">
        <f t="shared" si="713"/>
        <v>0.86784475089518831</v>
      </c>
      <c r="AJ2619" s="15">
        <f t="shared" si="714"/>
        <v>-0.34557801426238927</v>
      </c>
      <c r="AK2619" s="15">
        <f t="shared" si="715"/>
        <v>-0.57281307343954613</v>
      </c>
      <c r="AL2619" s="15">
        <f t="shared" si="716"/>
        <v>-1.797541498954438</v>
      </c>
      <c r="AM2619" s="15">
        <f t="shared" si="717"/>
        <v>-1.2569818375265711</v>
      </c>
      <c r="AN2619" s="63">
        <f t="shared" si="706"/>
        <v>11.427189962028823</v>
      </c>
      <c r="AO2619" s="63">
        <f t="shared" si="706"/>
        <v>11.427367754312771</v>
      </c>
      <c r="AP2619" s="63">
        <f t="shared" si="706"/>
        <v>11.428089863368749</v>
      </c>
      <c r="AQ2619" s="63">
        <f t="shared" si="706"/>
        <v>11.431011199874796</v>
      </c>
      <c r="AR2619" s="63">
        <f t="shared" si="706"/>
        <v>11.442647265439536</v>
      </c>
      <c r="AS2619" s="63">
        <f t="shared" si="706"/>
        <v>11.486445582434989</v>
      </c>
      <c r="AT2619" s="63">
        <f t="shared" si="706"/>
        <v>11.626608381821566</v>
      </c>
      <c r="AU2619" s="63">
        <f t="shared" si="718"/>
        <v>11.961094544128683</v>
      </c>
      <c r="AV2619" s="217">
        <f t="shared" si="719"/>
        <v>-1.1469132254240177E-2</v>
      </c>
      <c r="AW2619" s="218">
        <f t="shared" si="720"/>
        <v>-9999</v>
      </c>
      <c r="AX2619" s="219">
        <f t="shared" si="721"/>
        <v>0</v>
      </c>
      <c r="AY2619" s="218">
        <f t="shared" si="722"/>
        <v>-9999</v>
      </c>
      <c r="AZ2619" s="63"/>
      <c r="BA2619" s="15">
        <f t="shared" si="723"/>
        <v>-2.7356411602726298E-3</v>
      </c>
      <c r="BB2619" s="15">
        <f t="shared" si="724"/>
        <v>0.4029668420013125</v>
      </c>
      <c r="BC2619" s="15">
        <f t="shared" si="725"/>
        <v>-0.61751157847624083</v>
      </c>
      <c r="BD2619" s="15">
        <f t="shared" si="726"/>
        <v>-0.10652366954492806</v>
      </c>
      <c r="BE2619" s="15">
        <f t="shared" si="727"/>
        <v>-2.965028905258007</v>
      </c>
      <c r="BF2619" s="15">
        <f t="shared" si="728"/>
        <v>-11.297910949131783</v>
      </c>
      <c r="BG2619" s="63">
        <f t="shared" si="707"/>
        <v>9.7786993762034928</v>
      </c>
      <c r="BH2619" s="63">
        <f t="shared" si="707"/>
        <v>9.7894726175737006</v>
      </c>
      <c r="BI2619" s="63">
        <f t="shared" si="707"/>
        <v>9.7705253791329838</v>
      </c>
      <c r="BJ2619" s="63">
        <f t="shared" si="707"/>
        <v>9.8039400735741484</v>
      </c>
      <c r="BK2619" s="63">
        <f t="shared" si="707"/>
        <v>9.7452814473518927</v>
      </c>
      <c r="BL2619" s="63">
        <f t="shared" si="707"/>
        <v>9.8491703599934741</v>
      </c>
      <c r="BM2619" s="63">
        <f t="shared" si="707"/>
        <v>9.6676216473938421</v>
      </c>
      <c r="BN2619" s="63">
        <f t="shared" si="729"/>
        <v>9.9950024885659339</v>
      </c>
      <c r="BO2619" s="63"/>
      <c r="BP2619" s="63"/>
    </row>
    <row r="2620" spans="27:68" x14ac:dyDescent="0.2">
      <c r="AA2620" s="217">
        <f t="shared" si="708"/>
        <v>-8.7334910939675485E-3</v>
      </c>
      <c r="AB2620" s="218">
        <f t="shared" si="709"/>
        <v>8.7334910939675485E-3</v>
      </c>
      <c r="AC2620" s="218">
        <f t="shared" si="710"/>
        <v>0</v>
      </c>
      <c r="AD2620" s="219">
        <f t="shared" si="711"/>
        <v>0</v>
      </c>
      <c r="AH2620" s="15">
        <f t="shared" si="712"/>
        <v>-2.9058447674383151E-2</v>
      </c>
      <c r="AI2620" s="15">
        <f t="shared" si="713"/>
        <v>0.86784475089518831</v>
      </c>
      <c r="AJ2620" s="15">
        <f t="shared" si="714"/>
        <v>-0.34557801426238927</v>
      </c>
      <c r="AK2620" s="15">
        <f t="shared" si="715"/>
        <v>-0.57281307343954613</v>
      </c>
      <c r="AL2620" s="15">
        <f t="shared" si="716"/>
        <v>-1.797541498954438</v>
      </c>
      <c r="AM2620" s="15">
        <f t="shared" si="717"/>
        <v>-1.2569818375265711</v>
      </c>
      <c r="AN2620" s="63">
        <f t="shared" si="706"/>
        <v>11.427189962028823</v>
      </c>
      <c r="AO2620" s="63">
        <f t="shared" si="706"/>
        <v>11.427367754312771</v>
      </c>
      <c r="AP2620" s="63">
        <f t="shared" si="706"/>
        <v>11.428089863368749</v>
      </c>
      <c r="AQ2620" s="63">
        <f t="shared" si="706"/>
        <v>11.431011199874796</v>
      </c>
      <c r="AR2620" s="63">
        <f t="shared" si="706"/>
        <v>11.442647265439536</v>
      </c>
      <c r="AS2620" s="63">
        <f t="shared" si="706"/>
        <v>11.486445582434989</v>
      </c>
      <c r="AT2620" s="63">
        <f t="shared" si="706"/>
        <v>11.626608381821566</v>
      </c>
      <c r="AU2620" s="63">
        <f t="shared" si="718"/>
        <v>11.961094544128683</v>
      </c>
      <c r="AV2620" s="217">
        <f t="shared" si="719"/>
        <v>-1.1469132254240177E-2</v>
      </c>
      <c r="AW2620" s="218">
        <f t="shared" si="720"/>
        <v>-9999</v>
      </c>
      <c r="AX2620" s="219">
        <f t="shared" si="721"/>
        <v>0</v>
      </c>
      <c r="AY2620" s="218">
        <f t="shared" si="722"/>
        <v>-9999</v>
      </c>
      <c r="AZ2620" s="63"/>
      <c r="BA2620" s="15">
        <f t="shared" si="723"/>
        <v>-2.7356411602726298E-3</v>
      </c>
      <c r="BB2620" s="15">
        <f t="shared" si="724"/>
        <v>0.4029668420013125</v>
      </c>
      <c r="BC2620" s="15">
        <f t="shared" si="725"/>
        <v>-0.61751157847624083</v>
      </c>
      <c r="BD2620" s="15">
        <f t="shared" si="726"/>
        <v>-0.10652366954492806</v>
      </c>
      <c r="BE2620" s="15">
        <f t="shared" si="727"/>
        <v>-2.965028905258007</v>
      </c>
      <c r="BF2620" s="15">
        <f t="shared" si="728"/>
        <v>-11.297910949131783</v>
      </c>
      <c r="BG2620" s="63">
        <f t="shared" si="707"/>
        <v>9.7786993762034928</v>
      </c>
      <c r="BH2620" s="63">
        <f t="shared" si="707"/>
        <v>9.7894726175737006</v>
      </c>
      <c r="BI2620" s="63">
        <f t="shared" si="707"/>
        <v>9.7705253791329838</v>
      </c>
      <c r="BJ2620" s="63">
        <f t="shared" si="707"/>
        <v>9.8039400735741484</v>
      </c>
      <c r="BK2620" s="63">
        <f t="shared" si="707"/>
        <v>9.7452814473518927</v>
      </c>
      <c r="BL2620" s="63">
        <f t="shared" si="707"/>
        <v>9.8491703599934741</v>
      </c>
      <c r="BM2620" s="63">
        <f t="shared" si="707"/>
        <v>9.6676216473938421</v>
      </c>
      <c r="BN2620" s="63">
        <f t="shared" si="729"/>
        <v>9.9950024885659339</v>
      </c>
      <c r="BO2620" s="63"/>
      <c r="BP2620" s="63"/>
    </row>
    <row r="2621" spans="27:68" x14ac:dyDescent="0.2">
      <c r="AA2621" s="217">
        <f t="shared" si="708"/>
        <v>-8.7334910939675485E-3</v>
      </c>
      <c r="AB2621" s="218">
        <f t="shared" si="709"/>
        <v>8.7334910939675485E-3</v>
      </c>
      <c r="AC2621" s="218">
        <f t="shared" si="710"/>
        <v>0</v>
      </c>
      <c r="AD2621" s="219">
        <f t="shared" si="711"/>
        <v>0</v>
      </c>
      <c r="AH2621" s="15">
        <f t="shared" si="712"/>
        <v>-2.9058447674383151E-2</v>
      </c>
      <c r="AI2621" s="15">
        <f t="shared" si="713"/>
        <v>0.86784475089518831</v>
      </c>
      <c r="AJ2621" s="15">
        <f t="shared" si="714"/>
        <v>-0.34557801426238927</v>
      </c>
      <c r="AK2621" s="15">
        <f t="shared" si="715"/>
        <v>-0.57281307343954613</v>
      </c>
      <c r="AL2621" s="15">
        <f t="shared" si="716"/>
        <v>-1.797541498954438</v>
      </c>
      <c r="AM2621" s="15">
        <f t="shared" si="717"/>
        <v>-1.2569818375265711</v>
      </c>
      <c r="AN2621" s="63">
        <f t="shared" ref="AN2621:AT2630" si="730">$AU2621+$AB$7*SIN(AO2621)</f>
        <v>11.427189962028823</v>
      </c>
      <c r="AO2621" s="63">
        <f t="shared" si="730"/>
        <v>11.427367754312771</v>
      </c>
      <c r="AP2621" s="63">
        <f t="shared" si="730"/>
        <v>11.428089863368749</v>
      </c>
      <c r="AQ2621" s="63">
        <f t="shared" si="730"/>
        <v>11.431011199874796</v>
      </c>
      <c r="AR2621" s="63">
        <f t="shared" si="730"/>
        <v>11.442647265439536</v>
      </c>
      <c r="AS2621" s="63">
        <f t="shared" si="730"/>
        <v>11.486445582434989</v>
      </c>
      <c r="AT2621" s="63">
        <f t="shared" si="730"/>
        <v>11.626608381821566</v>
      </c>
      <c r="AU2621" s="63">
        <f t="shared" si="718"/>
        <v>11.961094544128683</v>
      </c>
      <c r="AV2621" s="217">
        <f t="shared" si="719"/>
        <v>-1.1469132254240177E-2</v>
      </c>
      <c r="AW2621" s="218">
        <f t="shared" si="720"/>
        <v>-9999</v>
      </c>
      <c r="AX2621" s="219">
        <f t="shared" si="721"/>
        <v>0</v>
      </c>
      <c r="AY2621" s="218">
        <f t="shared" si="722"/>
        <v>-9999</v>
      </c>
      <c r="AZ2621" s="63"/>
      <c r="BA2621" s="15">
        <f t="shared" si="723"/>
        <v>-2.7356411602726298E-3</v>
      </c>
      <c r="BB2621" s="15">
        <f t="shared" si="724"/>
        <v>0.4029668420013125</v>
      </c>
      <c r="BC2621" s="15">
        <f t="shared" si="725"/>
        <v>-0.61751157847624083</v>
      </c>
      <c r="BD2621" s="15">
        <f t="shared" si="726"/>
        <v>-0.10652366954492806</v>
      </c>
      <c r="BE2621" s="15">
        <f t="shared" si="727"/>
        <v>-2.965028905258007</v>
      </c>
      <c r="BF2621" s="15">
        <f t="shared" si="728"/>
        <v>-11.297910949131783</v>
      </c>
      <c r="BG2621" s="63">
        <f t="shared" ref="BG2621:BM2630" si="731">$BN2621+$BB$7*SIN(BH2621)</f>
        <v>9.7786993762034928</v>
      </c>
      <c r="BH2621" s="63">
        <f t="shared" si="731"/>
        <v>9.7894726175737006</v>
      </c>
      <c r="BI2621" s="63">
        <f t="shared" si="731"/>
        <v>9.7705253791329838</v>
      </c>
      <c r="BJ2621" s="63">
        <f t="shared" si="731"/>
        <v>9.8039400735741484</v>
      </c>
      <c r="BK2621" s="63">
        <f t="shared" si="731"/>
        <v>9.7452814473518927</v>
      </c>
      <c r="BL2621" s="63">
        <f t="shared" si="731"/>
        <v>9.8491703599934741</v>
      </c>
      <c r="BM2621" s="63">
        <f t="shared" si="731"/>
        <v>9.6676216473938421</v>
      </c>
      <c r="BN2621" s="63">
        <f t="shared" si="729"/>
        <v>9.9950024885659339</v>
      </c>
      <c r="BO2621" s="63"/>
      <c r="BP2621" s="63"/>
    </row>
    <row r="2622" spans="27:68" x14ac:dyDescent="0.2">
      <c r="AA2622" s="217">
        <f t="shared" si="708"/>
        <v>-8.7334910939675485E-3</v>
      </c>
      <c r="AB2622" s="218">
        <f t="shared" si="709"/>
        <v>8.7334910939675485E-3</v>
      </c>
      <c r="AC2622" s="218">
        <f t="shared" si="710"/>
        <v>0</v>
      </c>
      <c r="AD2622" s="219">
        <f t="shared" si="711"/>
        <v>0</v>
      </c>
      <c r="AH2622" s="15">
        <f t="shared" si="712"/>
        <v>-2.9058447674383151E-2</v>
      </c>
      <c r="AI2622" s="15">
        <f t="shared" si="713"/>
        <v>0.86784475089518831</v>
      </c>
      <c r="AJ2622" s="15">
        <f t="shared" si="714"/>
        <v>-0.34557801426238927</v>
      </c>
      <c r="AK2622" s="15">
        <f t="shared" si="715"/>
        <v>-0.57281307343954613</v>
      </c>
      <c r="AL2622" s="15">
        <f t="shared" si="716"/>
        <v>-1.797541498954438</v>
      </c>
      <c r="AM2622" s="15">
        <f t="shared" si="717"/>
        <v>-1.2569818375265711</v>
      </c>
      <c r="AN2622" s="63">
        <f t="shared" si="730"/>
        <v>11.427189962028823</v>
      </c>
      <c r="AO2622" s="63">
        <f t="shared" si="730"/>
        <v>11.427367754312771</v>
      </c>
      <c r="AP2622" s="63">
        <f t="shared" si="730"/>
        <v>11.428089863368749</v>
      </c>
      <c r="AQ2622" s="63">
        <f t="shared" si="730"/>
        <v>11.431011199874796</v>
      </c>
      <c r="AR2622" s="63">
        <f t="shared" si="730"/>
        <v>11.442647265439536</v>
      </c>
      <c r="AS2622" s="63">
        <f t="shared" si="730"/>
        <v>11.486445582434989</v>
      </c>
      <c r="AT2622" s="63">
        <f t="shared" si="730"/>
        <v>11.626608381821566</v>
      </c>
      <c r="AU2622" s="63">
        <f t="shared" si="718"/>
        <v>11.961094544128683</v>
      </c>
      <c r="AV2622" s="217">
        <f t="shared" si="719"/>
        <v>-1.1469132254240177E-2</v>
      </c>
      <c r="AW2622" s="218">
        <f t="shared" si="720"/>
        <v>-9999</v>
      </c>
      <c r="AX2622" s="219">
        <f t="shared" si="721"/>
        <v>0</v>
      </c>
      <c r="AY2622" s="218">
        <f t="shared" si="722"/>
        <v>-9999</v>
      </c>
      <c r="AZ2622" s="63"/>
      <c r="BA2622" s="15">
        <f t="shared" si="723"/>
        <v>-2.7356411602726298E-3</v>
      </c>
      <c r="BB2622" s="15">
        <f t="shared" si="724"/>
        <v>0.4029668420013125</v>
      </c>
      <c r="BC2622" s="15">
        <f t="shared" si="725"/>
        <v>-0.61751157847624083</v>
      </c>
      <c r="BD2622" s="15">
        <f t="shared" si="726"/>
        <v>-0.10652366954492806</v>
      </c>
      <c r="BE2622" s="15">
        <f t="shared" si="727"/>
        <v>-2.965028905258007</v>
      </c>
      <c r="BF2622" s="15">
        <f t="shared" si="728"/>
        <v>-11.297910949131783</v>
      </c>
      <c r="BG2622" s="63">
        <f t="shared" si="731"/>
        <v>9.7786993762034928</v>
      </c>
      <c r="BH2622" s="63">
        <f t="shared" si="731"/>
        <v>9.7894726175737006</v>
      </c>
      <c r="BI2622" s="63">
        <f t="shared" si="731"/>
        <v>9.7705253791329838</v>
      </c>
      <c r="BJ2622" s="63">
        <f t="shared" si="731"/>
        <v>9.8039400735741484</v>
      </c>
      <c r="BK2622" s="63">
        <f t="shared" si="731"/>
        <v>9.7452814473518927</v>
      </c>
      <c r="BL2622" s="63">
        <f t="shared" si="731"/>
        <v>9.8491703599934741</v>
      </c>
      <c r="BM2622" s="63">
        <f t="shared" si="731"/>
        <v>9.6676216473938421</v>
      </c>
      <c r="BN2622" s="63">
        <f t="shared" si="729"/>
        <v>9.9950024885659339</v>
      </c>
      <c r="BO2622" s="63"/>
      <c r="BP2622" s="63"/>
    </row>
    <row r="2623" spans="27:68" x14ac:dyDescent="0.2">
      <c r="AA2623" s="217">
        <f t="shared" si="708"/>
        <v>-8.7334910939675485E-3</v>
      </c>
      <c r="AB2623" s="218">
        <f t="shared" si="709"/>
        <v>8.7334910939675485E-3</v>
      </c>
      <c r="AC2623" s="218">
        <f t="shared" si="710"/>
        <v>0</v>
      </c>
      <c r="AD2623" s="219">
        <f t="shared" si="711"/>
        <v>0</v>
      </c>
      <c r="AH2623" s="15">
        <f t="shared" si="712"/>
        <v>-2.9058447674383151E-2</v>
      </c>
      <c r="AI2623" s="15">
        <f t="shared" si="713"/>
        <v>0.86784475089518831</v>
      </c>
      <c r="AJ2623" s="15">
        <f t="shared" si="714"/>
        <v>-0.34557801426238927</v>
      </c>
      <c r="AK2623" s="15">
        <f t="shared" si="715"/>
        <v>-0.57281307343954613</v>
      </c>
      <c r="AL2623" s="15">
        <f t="shared" si="716"/>
        <v>-1.797541498954438</v>
      </c>
      <c r="AM2623" s="15">
        <f t="shared" si="717"/>
        <v>-1.2569818375265711</v>
      </c>
      <c r="AN2623" s="63">
        <f t="shared" si="730"/>
        <v>11.427189962028823</v>
      </c>
      <c r="AO2623" s="63">
        <f t="shared" si="730"/>
        <v>11.427367754312771</v>
      </c>
      <c r="AP2623" s="63">
        <f t="shared" si="730"/>
        <v>11.428089863368749</v>
      </c>
      <c r="AQ2623" s="63">
        <f t="shared" si="730"/>
        <v>11.431011199874796</v>
      </c>
      <c r="AR2623" s="63">
        <f t="shared" si="730"/>
        <v>11.442647265439536</v>
      </c>
      <c r="AS2623" s="63">
        <f t="shared" si="730"/>
        <v>11.486445582434989</v>
      </c>
      <c r="AT2623" s="63">
        <f t="shared" si="730"/>
        <v>11.626608381821566</v>
      </c>
      <c r="AU2623" s="63">
        <f t="shared" si="718"/>
        <v>11.961094544128683</v>
      </c>
      <c r="AV2623" s="217">
        <f t="shared" si="719"/>
        <v>-1.1469132254240177E-2</v>
      </c>
      <c r="AW2623" s="218">
        <f t="shared" si="720"/>
        <v>-9999</v>
      </c>
      <c r="AX2623" s="219">
        <f t="shared" si="721"/>
        <v>0</v>
      </c>
      <c r="AY2623" s="218">
        <f t="shared" si="722"/>
        <v>-9999</v>
      </c>
      <c r="AZ2623" s="63"/>
      <c r="BA2623" s="15">
        <f t="shared" si="723"/>
        <v>-2.7356411602726298E-3</v>
      </c>
      <c r="BB2623" s="15">
        <f t="shared" si="724"/>
        <v>0.4029668420013125</v>
      </c>
      <c r="BC2623" s="15">
        <f t="shared" si="725"/>
        <v>-0.61751157847624083</v>
      </c>
      <c r="BD2623" s="15">
        <f t="shared" si="726"/>
        <v>-0.10652366954492806</v>
      </c>
      <c r="BE2623" s="15">
        <f t="shared" si="727"/>
        <v>-2.965028905258007</v>
      </c>
      <c r="BF2623" s="15">
        <f t="shared" si="728"/>
        <v>-11.297910949131783</v>
      </c>
      <c r="BG2623" s="63">
        <f t="shared" si="731"/>
        <v>9.7786993762034928</v>
      </c>
      <c r="BH2623" s="63">
        <f t="shared" si="731"/>
        <v>9.7894726175737006</v>
      </c>
      <c r="BI2623" s="63">
        <f t="shared" si="731"/>
        <v>9.7705253791329838</v>
      </c>
      <c r="BJ2623" s="63">
        <f t="shared" si="731"/>
        <v>9.8039400735741484</v>
      </c>
      <c r="BK2623" s="63">
        <f t="shared" si="731"/>
        <v>9.7452814473518927</v>
      </c>
      <c r="BL2623" s="63">
        <f t="shared" si="731"/>
        <v>9.8491703599934741</v>
      </c>
      <c r="BM2623" s="63">
        <f t="shared" si="731"/>
        <v>9.6676216473938421</v>
      </c>
      <c r="BN2623" s="63">
        <f t="shared" si="729"/>
        <v>9.9950024885659339</v>
      </c>
      <c r="BO2623" s="63"/>
      <c r="BP2623" s="63"/>
    </row>
    <row r="2624" spans="27:68" x14ac:dyDescent="0.2">
      <c r="AA2624" s="217">
        <f t="shared" si="708"/>
        <v>-8.7334910939675485E-3</v>
      </c>
      <c r="AB2624" s="218">
        <f t="shared" si="709"/>
        <v>8.7334910939675485E-3</v>
      </c>
      <c r="AC2624" s="218">
        <f t="shared" si="710"/>
        <v>0</v>
      </c>
      <c r="AD2624" s="219">
        <f t="shared" si="711"/>
        <v>0</v>
      </c>
      <c r="AH2624" s="15">
        <f t="shared" si="712"/>
        <v>-2.9058447674383151E-2</v>
      </c>
      <c r="AI2624" s="15">
        <f t="shared" si="713"/>
        <v>0.86784475089518831</v>
      </c>
      <c r="AJ2624" s="15">
        <f t="shared" si="714"/>
        <v>-0.34557801426238927</v>
      </c>
      <c r="AK2624" s="15">
        <f t="shared" si="715"/>
        <v>-0.57281307343954613</v>
      </c>
      <c r="AL2624" s="15">
        <f t="shared" si="716"/>
        <v>-1.797541498954438</v>
      </c>
      <c r="AM2624" s="15">
        <f t="shared" si="717"/>
        <v>-1.2569818375265711</v>
      </c>
      <c r="AN2624" s="63">
        <f t="shared" si="730"/>
        <v>11.427189962028823</v>
      </c>
      <c r="AO2624" s="63">
        <f t="shared" si="730"/>
        <v>11.427367754312771</v>
      </c>
      <c r="AP2624" s="63">
        <f t="shared" si="730"/>
        <v>11.428089863368749</v>
      </c>
      <c r="AQ2624" s="63">
        <f t="shared" si="730"/>
        <v>11.431011199874796</v>
      </c>
      <c r="AR2624" s="63">
        <f t="shared" si="730"/>
        <v>11.442647265439536</v>
      </c>
      <c r="AS2624" s="63">
        <f t="shared" si="730"/>
        <v>11.486445582434989</v>
      </c>
      <c r="AT2624" s="63">
        <f t="shared" si="730"/>
        <v>11.626608381821566</v>
      </c>
      <c r="AU2624" s="63">
        <f t="shared" si="718"/>
        <v>11.961094544128683</v>
      </c>
      <c r="AV2624" s="217">
        <f t="shared" si="719"/>
        <v>-1.1469132254240177E-2</v>
      </c>
      <c r="AW2624" s="218">
        <f t="shared" si="720"/>
        <v>-9999</v>
      </c>
      <c r="AX2624" s="219">
        <f t="shared" si="721"/>
        <v>0</v>
      </c>
      <c r="AY2624" s="218">
        <f t="shared" si="722"/>
        <v>-9999</v>
      </c>
      <c r="AZ2624" s="63"/>
      <c r="BA2624" s="15">
        <f t="shared" si="723"/>
        <v>-2.7356411602726298E-3</v>
      </c>
      <c r="BB2624" s="15">
        <f t="shared" si="724"/>
        <v>0.4029668420013125</v>
      </c>
      <c r="BC2624" s="15">
        <f t="shared" si="725"/>
        <v>-0.61751157847624083</v>
      </c>
      <c r="BD2624" s="15">
        <f t="shared" si="726"/>
        <v>-0.10652366954492806</v>
      </c>
      <c r="BE2624" s="15">
        <f t="shared" si="727"/>
        <v>-2.965028905258007</v>
      </c>
      <c r="BF2624" s="15">
        <f t="shared" si="728"/>
        <v>-11.297910949131783</v>
      </c>
      <c r="BG2624" s="63">
        <f t="shared" si="731"/>
        <v>9.7786993762034928</v>
      </c>
      <c r="BH2624" s="63">
        <f t="shared" si="731"/>
        <v>9.7894726175737006</v>
      </c>
      <c r="BI2624" s="63">
        <f t="shared" si="731"/>
        <v>9.7705253791329838</v>
      </c>
      <c r="BJ2624" s="63">
        <f t="shared" si="731"/>
        <v>9.8039400735741484</v>
      </c>
      <c r="BK2624" s="63">
        <f t="shared" si="731"/>
        <v>9.7452814473518927</v>
      </c>
      <c r="BL2624" s="63">
        <f t="shared" si="731"/>
        <v>9.8491703599934741</v>
      </c>
      <c r="BM2624" s="63">
        <f t="shared" si="731"/>
        <v>9.6676216473938421</v>
      </c>
      <c r="BN2624" s="63">
        <f t="shared" si="729"/>
        <v>9.9950024885659339</v>
      </c>
      <c r="BO2624" s="63"/>
      <c r="BP2624" s="63"/>
    </row>
    <row r="2625" spans="27:68" x14ac:dyDescent="0.2">
      <c r="AA2625" s="217">
        <f t="shared" si="708"/>
        <v>-8.7334910939675485E-3</v>
      </c>
      <c r="AB2625" s="218">
        <f t="shared" si="709"/>
        <v>8.7334910939675485E-3</v>
      </c>
      <c r="AC2625" s="218">
        <f t="shared" si="710"/>
        <v>0</v>
      </c>
      <c r="AD2625" s="219">
        <f t="shared" si="711"/>
        <v>0</v>
      </c>
      <c r="AH2625" s="15">
        <f t="shared" si="712"/>
        <v>-2.9058447674383151E-2</v>
      </c>
      <c r="AI2625" s="15">
        <f t="shared" si="713"/>
        <v>0.86784475089518831</v>
      </c>
      <c r="AJ2625" s="15">
        <f t="shared" si="714"/>
        <v>-0.34557801426238927</v>
      </c>
      <c r="AK2625" s="15">
        <f t="shared" si="715"/>
        <v>-0.57281307343954613</v>
      </c>
      <c r="AL2625" s="15">
        <f t="shared" si="716"/>
        <v>-1.797541498954438</v>
      </c>
      <c r="AM2625" s="15">
        <f t="shared" si="717"/>
        <v>-1.2569818375265711</v>
      </c>
      <c r="AN2625" s="63">
        <f t="shared" si="730"/>
        <v>11.427189962028823</v>
      </c>
      <c r="AO2625" s="63">
        <f t="shared" si="730"/>
        <v>11.427367754312771</v>
      </c>
      <c r="AP2625" s="63">
        <f t="shared" si="730"/>
        <v>11.428089863368749</v>
      </c>
      <c r="AQ2625" s="63">
        <f t="shared" si="730"/>
        <v>11.431011199874796</v>
      </c>
      <c r="AR2625" s="63">
        <f t="shared" si="730"/>
        <v>11.442647265439536</v>
      </c>
      <c r="AS2625" s="63">
        <f t="shared" si="730"/>
        <v>11.486445582434989</v>
      </c>
      <c r="AT2625" s="63">
        <f t="shared" si="730"/>
        <v>11.626608381821566</v>
      </c>
      <c r="AU2625" s="63">
        <f t="shared" si="718"/>
        <v>11.961094544128683</v>
      </c>
      <c r="AV2625" s="217">
        <f t="shared" si="719"/>
        <v>-1.1469132254240177E-2</v>
      </c>
      <c r="AW2625" s="218">
        <f t="shared" si="720"/>
        <v>-9999</v>
      </c>
      <c r="AX2625" s="219">
        <f t="shared" si="721"/>
        <v>0</v>
      </c>
      <c r="AY2625" s="218">
        <f t="shared" si="722"/>
        <v>-9999</v>
      </c>
      <c r="AZ2625" s="63"/>
      <c r="BA2625" s="15">
        <f t="shared" si="723"/>
        <v>-2.7356411602726298E-3</v>
      </c>
      <c r="BB2625" s="15">
        <f t="shared" si="724"/>
        <v>0.4029668420013125</v>
      </c>
      <c r="BC2625" s="15">
        <f t="shared" si="725"/>
        <v>-0.61751157847624083</v>
      </c>
      <c r="BD2625" s="15">
        <f t="shared" si="726"/>
        <v>-0.10652366954492806</v>
      </c>
      <c r="BE2625" s="15">
        <f t="shared" si="727"/>
        <v>-2.965028905258007</v>
      </c>
      <c r="BF2625" s="15">
        <f t="shared" si="728"/>
        <v>-11.297910949131783</v>
      </c>
      <c r="BG2625" s="63">
        <f t="shared" si="731"/>
        <v>9.7786993762034928</v>
      </c>
      <c r="BH2625" s="63">
        <f t="shared" si="731"/>
        <v>9.7894726175737006</v>
      </c>
      <c r="BI2625" s="63">
        <f t="shared" si="731"/>
        <v>9.7705253791329838</v>
      </c>
      <c r="BJ2625" s="63">
        <f t="shared" si="731"/>
        <v>9.8039400735741484</v>
      </c>
      <c r="BK2625" s="63">
        <f t="shared" si="731"/>
        <v>9.7452814473518927</v>
      </c>
      <c r="BL2625" s="63">
        <f t="shared" si="731"/>
        <v>9.8491703599934741</v>
      </c>
      <c r="BM2625" s="63">
        <f t="shared" si="731"/>
        <v>9.6676216473938421</v>
      </c>
      <c r="BN2625" s="63">
        <f t="shared" si="729"/>
        <v>9.9950024885659339</v>
      </c>
      <c r="BO2625" s="63"/>
      <c r="BP2625" s="63"/>
    </row>
    <row r="2626" spans="27:68" x14ac:dyDescent="0.2">
      <c r="AA2626" s="217">
        <f t="shared" si="708"/>
        <v>-8.7334910939675485E-3</v>
      </c>
      <c r="AB2626" s="218">
        <f t="shared" si="709"/>
        <v>8.7334910939675485E-3</v>
      </c>
      <c r="AC2626" s="218">
        <f t="shared" si="710"/>
        <v>0</v>
      </c>
      <c r="AD2626" s="219">
        <f t="shared" si="711"/>
        <v>0</v>
      </c>
      <c r="AH2626" s="15">
        <f t="shared" si="712"/>
        <v>-2.9058447674383151E-2</v>
      </c>
      <c r="AI2626" s="15">
        <f t="shared" si="713"/>
        <v>0.86784475089518831</v>
      </c>
      <c r="AJ2626" s="15">
        <f t="shared" si="714"/>
        <v>-0.34557801426238927</v>
      </c>
      <c r="AK2626" s="15">
        <f t="shared" si="715"/>
        <v>-0.57281307343954613</v>
      </c>
      <c r="AL2626" s="15">
        <f t="shared" si="716"/>
        <v>-1.797541498954438</v>
      </c>
      <c r="AM2626" s="15">
        <f t="shared" si="717"/>
        <v>-1.2569818375265711</v>
      </c>
      <c r="AN2626" s="63">
        <f t="shared" si="730"/>
        <v>11.427189962028823</v>
      </c>
      <c r="AO2626" s="63">
        <f t="shared" si="730"/>
        <v>11.427367754312771</v>
      </c>
      <c r="AP2626" s="63">
        <f t="shared" si="730"/>
        <v>11.428089863368749</v>
      </c>
      <c r="AQ2626" s="63">
        <f t="shared" si="730"/>
        <v>11.431011199874796</v>
      </c>
      <c r="AR2626" s="63">
        <f t="shared" si="730"/>
        <v>11.442647265439536</v>
      </c>
      <c r="AS2626" s="63">
        <f t="shared" si="730"/>
        <v>11.486445582434989</v>
      </c>
      <c r="AT2626" s="63">
        <f t="shared" si="730"/>
        <v>11.626608381821566</v>
      </c>
      <c r="AU2626" s="63">
        <f t="shared" si="718"/>
        <v>11.961094544128683</v>
      </c>
      <c r="AV2626" s="217">
        <f t="shared" si="719"/>
        <v>-1.1469132254240177E-2</v>
      </c>
      <c r="AW2626" s="218">
        <f t="shared" si="720"/>
        <v>-9999</v>
      </c>
      <c r="AX2626" s="219">
        <f t="shared" si="721"/>
        <v>0</v>
      </c>
      <c r="AY2626" s="218">
        <f t="shared" si="722"/>
        <v>-9999</v>
      </c>
      <c r="AZ2626" s="63"/>
      <c r="BA2626" s="15">
        <f t="shared" si="723"/>
        <v>-2.7356411602726298E-3</v>
      </c>
      <c r="BB2626" s="15">
        <f t="shared" si="724"/>
        <v>0.4029668420013125</v>
      </c>
      <c r="BC2626" s="15">
        <f t="shared" si="725"/>
        <v>-0.61751157847624083</v>
      </c>
      <c r="BD2626" s="15">
        <f t="shared" si="726"/>
        <v>-0.10652366954492806</v>
      </c>
      <c r="BE2626" s="15">
        <f t="shared" si="727"/>
        <v>-2.965028905258007</v>
      </c>
      <c r="BF2626" s="15">
        <f t="shared" si="728"/>
        <v>-11.297910949131783</v>
      </c>
      <c r="BG2626" s="63">
        <f t="shared" si="731"/>
        <v>9.7786993762034928</v>
      </c>
      <c r="BH2626" s="63">
        <f t="shared" si="731"/>
        <v>9.7894726175737006</v>
      </c>
      <c r="BI2626" s="63">
        <f t="shared" si="731"/>
        <v>9.7705253791329838</v>
      </c>
      <c r="BJ2626" s="63">
        <f t="shared" si="731"/>
        <v>9.8039400735741484</v>
      </c>
      <c r="BK2626" s="63">
        <f t="shared" si="731"/>
        <v>9.7452814473518927</v>
      </c>
      <c r="BL2626" s="63">
        <f t="shared" si="731"/>
        <v>9.8491703599934741</v>
      </c>
      <c r="BM2626" s="63">
        <f t="shared" si="731"/>
        <v>9.6676216473938421</v>
      </c>
      <c r="BN2626" s="63">
        <f t="shared" si="729"/>
        <v>9.9950024885659339</v>
      </c>
      <c r="BO2626" s="63"/>
      <c r="BP2626" s="63"/>
    </row>
    <row r="2627" spans="27:68" x14ac:dyDescent="0.2">
      <c r="AA2627" s="217">
        <f t="shared" si="708"/>
        <v>-8.7334910939675485E-3</v>
      </c>
      <c r="AB2627" s="218">
        <f t="shared" si="709"/>
        <v>8.7334910939675485E-3</v>
      </c>
      <c r="AC2627" s="218">
        <f t="shared" si="710"/>
        <v>0</v>
      </c>
      <c r="AD2627" s="219">
        <f t="shared" si="711"/>
        <v>0</v>
      </c>
      <c r="AH2627" s="15">
        <f t="shared" si="712"/>
        <v>-2.9058447674383151E-2</v>
      </c>
      <c r="AI2627" s="15">
        <f t="shared" si="713"/>
        <v>0.86784475089518831</v>
      </c>
      <c r="AJ2627" s="15">
        <f t="shared" si="714"/>
        <v>-0.34557801426238927</v>
      </c>
      <c r="AK2627" s="15">
        <f t="shared" si="715"/>
        <v>-0.57281307343954613</v>
      </c>
      <c r="AL2627" s="15">
        <f t="shared" si="716"/>
        <v>-1.797541498954438</v>
      </c>
      <c r="AM2627" s="15">
        <f t="shared" si="717"/>
        <v>-1.2569818375265711</v>
      </c>
      <c r="AN2627" s="63">
        <f t="shared" si="730"/>
        <v>11.427189962028823</v>
      </c>
      <c r="AO2627" s="63">
        <f t="shared" si="730"/>
        <v>11.427367754312771</v>
      </c>
      <c r="AP2627" s="63">
        <f t="shared" si="730"/>
        <v>11.428089863368749</v>
      </c>
      <c r="AQ2627" s="63">
        <f t="shared" si="730"/>
        <v>11.431011199874796</v>
      </c>
      <c r="AR2627" s="63">
        <f t="shared" si="730"/>
        <v>11.442647265439536</v>
      </c>
      <c r="AS2627" s="63">
        <f t="shared" si="730"/>
        <v>11.486445582434989</v>
      </c>
      <c r="AT2627" s="63">
        <f t="shared" si="730"/>
        <v>11.626608381821566</v>
      </c>
      <c r="AU2627" s="63">
        <f t="shared" si="718"/>
        <v>11.961094544128683</v>
      </c>
      <c r="AV2627" s="217">
        <f t="shared" si="719"/>
        <v>-1.1469132254240177E-2</v>
      </c>
      <c r="AW2627" s="218">
        <f t="shared" si="720"/>
        <v>-9999</v>
      </c>
      <c r="AX2627" s="219">
        <f t="shared" si="721"/>
        <v>0</v>
      </c>
      <c r="AY2627" s="218">
        <f t="shared" si="722"/>
        <v>-9999</v>
      </c>
      <c r="AZ2627" s="63"/>
      <c r="BA2627" s="15">
        <f t="shared" si="723"/>
        <v>-2.7356411602726298E-3</v>
      </c>
      <c r="BB2627" s="15">
        <f t="shared" si="724"/>
        <v>0.4029668420013125</v>
      </c>
      <c r="BC2627" s="15">
        <f t="shared" si="725"/>
        <v>-0.61751157847624083</v>
      </c>
      <c r="BD2627" s="15">
        <f t="shared" si="726"/>
        <v>-0.10652366954492806</v>
      </c>
      <c r="BE2627" s="15">
        <f t="shared" si="727"/>
        <v>-2.965028905258007</v>
      </c>
      <c r="BF2627" s="15">
        <f t="shared" si="728"/>
        <v>-11.297910949131783</v>
      </c>
      <c r="BG2627" s="63">
        <f t="shared" si="731"/>
        <v>9.7786993762034928</v>
      </c>
      <c r="BH2627" s="63">
        <f t="shared" si="731"/>
        <v>9.7894726175737006</v>
      </c>
      <c r="BI2627" s="63">
        <f t="shared" si="731"/>
        <v>9.7705253791329838</v>
      </c>
      <c r="BJ2627" s="63">
        <f t="shared" si="731"/>
        <v>9.8039400735741484</v>
      </c>
      <c r="BK2627" s="63">
        <f t="shared" si="731"/>
        <v>9.7452814473518927</v>
      </c>
      <c r="BL2627" s="63">
        <f t="shared" si="731"/>
        <v>9.8491703599934741</v>
      </c>
      <c r="BM2627" s="63">
        <f t="shared" si="731"/>
        <v>9.6676216473938421</v>
      </c>
      <c r="BN2627" s="63">
        <f t="shared" si="729"/>
        <v>9.9950024885659339</v>
      </c>
      <c r="BO2627" s="63"/>
      <c r="BP2627" s="63"/>
    </row>
    <row r="2628" spans="27:68" x14ac:dyDescent="0.2">
      <c r="AA2628" s="217">
        <f t="shared" si="708"/>
        <v>-8.7334910939675485E-3</v>
      </c>
      <c r="AB2628" s="218">
        <f t="shared" si="709"/>
        <v>8.7334910939675485E-3</v>
      </c>
      <c r="AC2628" s="218">
        <f t="shared" si="710"/>
        <v>0</v>
      </c>
      <c r="AD2628" s="219">
        <f t="shared" si="711"/>
        <v>0</v>
      </c>
      <c r="AH2628" s="15">
        <f t="shared" si="712"/>
        <v>-2.9058447674383151E-2</v>
      </c>
      <c r="AI2628" s="15">
        <f t="shared" si="713"/>
        <v>0.86784475089518831</v>
      </c>
      <c r="AJ2628" s="15">
        <f t="shared" si="714"/>
        <v>-0.34557801426238927</v>
      </c>
      <c r="AK2628" s="15">
        <f t="shared" si="715"/>
        <v>-0.57281307343954613</v>
      </c>
      <c r="AL2628" s="15">
        <f t="shared" si="716"/>
        <v>-1.797541498954438</v>
      </c>
      <c r="AM2628" s="15">
        <f t="shared" si="717"/>
        <v>-1.2569818375265711</v>
      </c>
      <c r="AN2628" s="63">
        <f t="shared" si="730"/>
        <v>11.427189962028823</v>
      </c>
      <c r="AO2628" s="63">
        <f t="shared" si="730"/>
        <v>11.427367754312771</v>
      </c>
      <c r="AP2628" s="63">
        <f t="shared" si="730"/>
        <v>11.428089863368749</v>
      </c>
      <c r="AQ2628" s="63">
        <f t="shared" si="730"/>
        <v>11.431011199874796</v>
      </c>
      <c r="AR2628" s="63">
        <f t="shared" si="730"/>
        <v>11.442647265439536</v>
      </c>
      <c r="AS2628" s="63">
        <f t="shared" si="730"/>
        <v>11.486445582434989</v>
      </c>
      <c r="AT2628" s="63">
        <f t="shared" si="730"/>
        <v>11.626608381821566</v>
      </c>
      <c r="AU2628" s="63">
        <f t="shared" si="718"/>
        <v>11.961094544128683</v>
      </c>
      <c r="AV2628" s="217">
        <f t="shared" si="719"/>
        <v>-1.1469132254240177E-2</v>
      </c>
      <c r="AW2628" s="218">
        <f t="shared" si="720"/>
        <v>-9999</v>
      </c>
      <c r="AX2628" s="219">
        <f t="shared" si="721"/>
        <v>0</v>
      </c>
      <c r="AY2628" s="218">
        <f t="shared" si="722"/>
        <v>-9999</v>
      </c>
      <c r="AZ2628" s="63"/>
      <c r="BA2628" s="15">
        <f t="shared" si="723"/>
        <v>-2.7356411602726298E-3</v>
      </c>
      <c r="BB2628" s="15">
        <f t="shared" si="724"/>
        <v>0.4029668420013125</v>
      </c>
      <c r="BC2628" s="15">
        <f t="shared" si="725"/>
        <v>-0.61751157847624083</v>
      </c>
      <c r="BD2628" s="15">
        <f t="shared" si="726"/>
        <v>-0.10652366954492806</v>
      </c>
      <c r="BE2628" s="15">
        <f t="shared" si="727"/>
        <v>-2.965028905258007</v>
      </c>
      <c r="BF2628" s="15">
        <f t="shared" si="728"/>
        <v>-11.297910949131783</v>
      </c>
      <c r="BG2628" s="63">
        <f t="shared" si="731"/>
        <v>9.7786993762034928</v>
      </c>
      <c r="BH2628" s="63">
        <f t="shared" si="731"/>
        <v>9.7894726175737006</v>
      </c>
      <c r="BI2628" s="63">
        <f t="shared" si="731"/>
        <v>9.7705253791329838</v>
      </c>
      <c r="BJ2628" s="63">
        <f t="shared" si="731"/>
        <v>9.8039400735741484</v>
      </c>
      <c r="BK2628" s="63">
        <f t="shared" si="731"/>
        <v>9.7452814473518927</v>
      </c>
      <c r="BL2628" s="63">
        <f t="shared" si="731"/>
        <v>9.8491703599934741</v>
      </c>
      <c r="BM2628" s="63">
        <f t="shared" si="731"/>
        <v>9.6676216473938421</v>
      </c>
      <c r="BN2628" s="63">
        <f t="shared" si="729"/>
        <v>9.9950024885659339</v>
      </c>
      <c r="BO2628" s="63"/>
      <c r="BP2628" s="63"/>
    </row>
    <row r="2629" spans="27:68" x14ac:dyDescent="0.2">
      <c r="AA2629" s="217">
        <f t="shared" si="708"/>
        <v>-8.7334910939675485E-3</v>
      </c>
      <c r="AB2629" s="218">
        <f t="shared" si="709"/>
        <v>8.7334910939675485E-3</v>
      </c>
      <c r="AC2629" s="218">
        <f t="shared" si="710"/>
        <v>0</v>
      </c>
      <c r="AD2629" s="219">
        <f t="shared" si="711"/>
        <v>0</v>
      </c>
      <c r="AH2629" s="15">
        <f t="shared" si="712"/>
        <v>-2.9058447674383151E-2</v>
      </c>
      <c r="AI2629" s="15">
        <f t="shared" si="713"/>
        <v>0.86784475089518831</v>
      </c>
      <c r="AJ2629" s="15">
        <f t="shared" si="714"/>
        <v>-0.34557801426238927</v>
      </c>
      <c r="AK2629" s="15">
        <f t="shared" si="715"/>
        <v>-0.57281307343954613</v>
      </c>
      <c r="AL2629" s="15">
        <f t="shared" si="716"/>
        <v>-1.797541498954438</v>
      </c>
      <c r="AM2629" s="15">
        <f t="shared" si="717"/>
        <v>-1.2569818375265711</v>
      </c>
      <c r="AN2629" s="63">
        <f t="shared" si="730"/>
        <v>11.427189962028823</v>
      </c>
      <c r="AO2629" s="63">
        <f t="shared" si="730"/>
        <v>11.427367754312771</v>
      </c>
      <c r="AP2629" s="63">
        <f t="shared" si="730"/>
        <v>11.428089863368749</v>
      </c>
      <c r="AQ2629" s="63">
        <f t="shared" si="730"/>
        <v>11.431011199874796</v>
      </c>
      <c r="AR2629" s="63">
        <f t="shared" si="730"/>
        <v>11.442647265439536</v>
      </c>
      <c r="AS2629" s="63">
        <f t="shared" si="730"/>
        <v>11.486445582434989</v>
      </c>
      <c r="AT2629" s="63">
        <f t="shared" si="730"/>
        <v>11.626608381821566</v>
      </c>
      <c r="AU2629" s="63">
        <f t="shared" si="718"/>
        <v>11.961094544128683</v>
      </c>
      <c r="AV2629" s="217">
        <f t="shared" si="719"/>
        <v>-1.1469132254240177E-2</v>
      </c>
      <c r="AW2629" s="218">
        <f t="shared" si="720"/>
        <v>-9999</v>
      </c>
      <c r="AX2629" s="219">
        <f t="shared" si="721"/>
        <v>0</v>
      </c>
      <c r="AY2629" s="218">
        <f t="shared" si="722"/>
        <v>-9999</v>
      </c>
      <c r="AZ2629" s="63"/>
      <c r="BA2629" s="15">
        <f t="shared" si="723"/>
        <v>-2.7356411602726298E-3</v>
      </c>
      <c r="BB2629" s="15">
        <f t="shared" si="724"/>
        <v>0.4029668420013125</v>
      </c>
      <c r="BC2629" s="15">
        <f t="shared" si="725"/>
        <v>-0.61751157847624083</v>
      </c>
      <c r="BD2629" s="15">
        <f t="shared" si="726"/>
        <v>-0.10652366954492806</v>
      </c>
      <c r="BE2629" s="15">
        <f t="shared" si="727"/>
        <v>-2.965028905258007</v>
      </c>
      <c r="BF2629" s="15">
        <f t="shared" si="728"/>
        <v>-11.297910949131783</v>
      </c>
      <c r="BG2629" s="63">
        <f t="shared" si="731"/>
        <v>9.7786993762034928</v>
      </c>
      <c r="BH2629" s="63">
        <f t="shared" si="731"/>
        <v>9.7894726175737006</v>
      </c>
      <c r="BI2629" s="63">
        <f t="shared" si="731"/>
        <v>9.7705253791329838</v>
      </c>
      <c r="BJ2629" s="63">
        <f t="shared" si="731"/>
        <v>9.8039400735741484</v>
      </c>
      <c r="BK2629" s="63">
        <f t="shared" si="731"/>
        <v>9.7452814473518927</v>
      </c>
      <c r="BL2629" s="63">
        <f t="shared" si="731"/>
        <v>9.8491703599934741</v>
      </c>
      <c r="BM2629" s="63">
        <f t="shared" si="731"/>
        <v>9.6676216473938421</v>
      </c>
      <c r="BN2629" s="63">
        <f t="shared" si="729"/>
        <v>9.9950024885659339</v>
      </c>
      <c r="BO2629" s="63"/>
      <c r="BP2629" s="63"/>
    </row>
    <row r="2630" spans="27:68" x14ac:dyDescent="0.2">
      <c r="AA2630" s="217">
        <f t="shared" si="708"/>
        <v>-8.7334910939675485E-3</v>
      </c>
      <c r="AB2630" s="218">
        <f t="shared" si="709"/>
        <v>8.7334910939675485E-3</v>
      </c>
      <c r="AC2630" s="218">
        <f t="shared" si="710"/>
        <v>0</v>
      </c>
      <c r="AD2630" s="219">
        <f t="shared" si="711"/>
        <v>0</v>
      </c>
      <c r="AH2630" s="15">
        <f t="shared" si="712"/>
        <v>-2.9058447674383151E-2</v>
      </c>
      <c r="AI2630" s="15">
        <f t="shared" si="713"/>
        <v>0.86784475089518831</v>
      </c>
      <c r="AJ2630" s="15">
        <f t="shared" si="714"/>
        <v>-0.34557801426238927</v>
      </c>
      <c r="AK2630" s="15">
        <f t="shared" si="715"/>
        <v>-0.57281307343954613</v>
      </c>
      <c r="AL2630" s="15">
        <f t="shared" si="716"/>
        <v>-1.797541498954438</v>
      </c>
      <c r="AM2630" s="15">
        <f t="shared" si="717"/>
        <v>-1.2569818375265711</v>
      </c>
      <c r="AN2630" s="63">
        <f t="shared" si="730"/>
        <v>11.427189962028823</v>
      </c>
      <c r="AO2630" s="63">
        <f t="shared" si="730"/>
        <v>11.427367754312771</v>
      </c>
      <c r="AP2630" s="63">
        <f t="shared" si="730"/>
        <v>11.428089863368749</v>
      </c>
      <c r="AQ2630" s="63">
        <f t="shared" si="730"/>
        <v>11.431011199874796</v>
      </c>
      <c r="AR2630" s="63">
        <f t="shared" si="730"/>
        <v>11.442647265439536</v>
      </c>
      <c r="AS2630" s="63">
        <f t="shared" si="730"/>
        <v>11.486445582434989</v>
      </c>
      <c r="AT2630" s="63">
        <f t="shared" si="730"/>
        <v>11.626608381821566</v>
      </c>
      <c r="AU2630" s="63">
        <f t="shared" si="718"/>
        <v>11.961094544128683</v>
      </c>
      <c r="AV2630" s="217">
        <f t="shared" si="719"/>
        <v>-1.1469132254240177E-2</v>
      </c>
      <c r="AW2630" s="218">
        <f t="shared" si="720"/>
        <v>-9999</v>
      </c>
      <c r="AX2630" s="219">
        <f t="shared" si="721"/>
        <v>0</v>
      </c>
      <c r="AY2630" s="218">
        <f t="shared" si="722"/>
        <v>-9999</v>
      </c>
      <c r="AZ2630" s="63"/>
      <c r="BA2630" s="15">
        <f t="shared" si="723"/>
        <v>-2.7356411602726298E-3</v>
      </c>
      <c r="BB2630" s="15">
        <f t="shared" si="724"/>
        <v>0.4029668420013125</v>
      </c>
      <c r="BC2630" s="15">
        <f t="shared" si="725"/>
        <v>-0.61751157847624083</v>
      </c>
      <c r="BD2630" s="15">
        <f t="shared" si="726"/>
        <v>-0.10652366954492806</v>
      </c>
      <c r="BE2630" s="15">
        <f t="shared" si="727"/>
        <v>-2.965028905258007</v>
      </c>
      <c r="BF2630" s="15">
        <f t="shared" si="728"/>
        <v>-11.297910949131783</v>
      </c>
      <c r="BG2630" s="63">
        <f t="shared" si="731"/>
        <v>9.7786993762034928</v>
      </c>
      <c r="BH2630" s="63">
        <f t="shared" si="731"/>
        <v>9.7894726175737006</v>
      </c>
      <c r="BI2630" s="63">
        <f t="shared" si="731"/>
        <v>9.7705253791329838</v>
      </c>
      <c r="BJ2630" s="63">
        <f t="shared" si="731"/>
        <v>9.8039400735741484</v>
      </c>
      <c r="BK2630" s="63">
        <f t="shared" si="731"/>
        <v>9.7452814473518927</v>
      </c>
      <c r="BL2630" s="63">
        <f t="shared" si="731"/>
        <v>9.8491703599934741</v>
      </c>
      <c r="BM2630" s="63">
        <f t="shared" si="731"/>
        <v>9.6676216473938421</v>
      </c>
      <c r="BN2630" s="63">
        <f t="shared" si="729"/>
        <v>9.9950024885659339</v>
      </c>
      <c r="BO2630" s="63"/>
      <c r="BP2630" s="63"/>
    </row>
    <row r="2631" spans="27:68" x14ac:dyDescent="0.2">
      <c r="AA2631" s="217">
        <f t="shared" si="708"/>
        <v>-8.7334910939675485E-3</v>
      </c>
      <c r="AB2631" s="218">
        <f t="shared" si="709"/>
        <v>8.7334910939675485E-3</v>
      </c>
      <c r="AC2631" s="218">
        <f t="shared" si="710"/>
        <v>0</v>
      </c>
      <c r="AD2631" s="219">
        <f t="shared" si="711"/>
        <v>0</v>
      </c>
      <c r="AH2631" s="15">
        <f t="shared" si="712"/>
        <v>-2.9058447674383151E-2</v>
      </c>
      <c r="AI2631" s="15">
        <f t="shared" si="713"/>
        <v>0.86784475089518831</v>
      </c>
      <c r="AJ2631" s="15">
        <f t="shared" si="714"/>
        <v>-0.34557801426238927</v>
      </c>
      <c r="AK2631" s="15">
        <f t="shared" si="715"/>
        <v>-0.57281307343954613</v>
      </c>
      <c r="AL2631" s="15">
        <f t="shared" si="716"/>
        <v>-1.797541498954438</v>
      </c>
      <c r="AM2631" s="15">
        <f t="shared" si="717"/>
        <v>-1.2569818375265711</v>
      </c>
      <c r="AN2631" s="63">
        <f t="shared" ref="AN2631:AT2640" si="732">$AU2631+$AB$7*SIN(AO2631)</f>
        <v>11.427189962028823</v>
      </c>
      <c r="AO2631" s="63">
        <f t="shared" si="732"/>
        <v>11.427367754312771</v>
      </c>
      <c r="AP2631" s="63">
        <f t="shared" si="732"/>
        <v>11.428089863368749</v>
      </c>
      <c r="AQ2631" s="63">
        <f t="shared" si="732"/>
        <v>11.431011199874796</v>
      </c>
      <c r="AR2631" s="63">
        <f t="shared" si="732"/>
        <v>11.442647265439536</v>
      </c>
      <c r="AS2631" s="63">
        <f t="shared" si="732"/>
        <v>11.486445582434989</v>
      </c>
      <c r="AT2631" s="63">
        <f t="shared" si="732"/>
        <v>11.626608381821566</v>
      </c>
      <c r="AU2631" s="63">
        <f t="shared" si="718"/>
        <v>11.961094544128683</v>
      </c>
      <c r="AV2631" s="217">
        <f t="shared" si="719"/>
        <v>-1.1469132254240177E-2</v>
      </c>
      <c r="AW2631" s="218">
        <f t="shared" si="720"/>
        <v>-9999</v>
      </c>
      <c r="AX2631" s="219">
        <f t="shared" si="721"/>
        <v>0</v>
      </c>
      <c r="AY2631" s="218">
        <f t="shared" si="722"/>
        <v>-9999</v>
      </c>
      <c r="AZ2631" s="63"/>
      <c r="BA2631" s="15">
        <f t="shared" si="723"/>
        <v>-2.7356411602726298E-3</v>
      </c>
      <c r="BB2631" s="15">
        <f t="shared" si="724"/>
        <v>0.4029668420013125</v>
      </c>
      <c r="BC2631" s="15">
        <f t="shared" si="725"/>
        <v>-0.61751157847624083</v>
      </c>
      <c r="BD2631" s="15">
        <f t="shared" si="726"/>
        <v>-0.10652366954492806</v>
      </c>
      <c r="BE2631" s="15">
        <f t="shared" si="727"/>
        <v>-2.965028905258007</v>
      </c>
      <c r="BF2631" s="15">
        <f t="shared" si="728"/>
        <v>-11.297910949131783</v>
      </c>
      <c r="BG2631" s="63">
        <f t="shared" ref="BG2631:BM2640" si="733">$BN2631+$BB$7*SIN(BH2631)</f>
        <v>9.7786993762034928</v>
      </c>
      <c r="BH2631" s="63">
        <f t="shared" si="733"/>
        <v>9.7894726175737006</v>
      </c>
      <c r="BI2631" s="63">
        <f t="shared" si="733"/>
        <v>9.7705253791329838</v>
      </c>
      <c r="BJ2631" s="63">
        <f t="shared" si="733"/>
        <v>9.8039400735741484</v>
      </c>
      <c r="BK2631" s="63">
        <f t="shared" si="733"/>
        <v>9.7452814473518927</v>
      </c>
      <c r="BL2631" s="63">
        <f t="shared" si="733"/>
        <v>9.8491703599934741</v>
      </c>
      <c r="BM2631" s="63">
        <f t="shared" si="733"/>
        <v>9.6676216473938421</v>
      </c>
      <c r="BN2631" s="63">
        <f t="shared" si="729"/>
        <v>9.9950024885659339</v>
      </c>
      <c r="BO2631" s="63"/>
      <c r="BP2631" s="63"/>
    </row>
    <row r="2632" spans="27:68" x14ac:dyDescent="0.2">
      <c r="AA2632" s="217">
        <f t="shared" si="708"/>
        <v>-8.7334910939675485E-3</v>
      </c>
      <c r="AB2632" s="218">
        <f t="shared" si="709"/>
        <v>8.7334910939675485E-3</v>
      </c>
      <c r="AC2632" s="218">
        <f t="shared" si="710"/>
        <v>0</v>
      </c>
      <c r="AD2632" s="219">
        <f t="shared" si="711"/>
        <v>0</v>
      </c>
      <c r="AH2632" s="15">
        <f t="shared" si="712"/>
        <v>-2.9058447674383151E-2</v>
      </c>
      <c r="AI2632" s="15">
        <f t="shared" si="713"/>
        <v>0.86784475089518831</v>
      </c>
      <c r="AJ2632" s="15">
        <f t="shared" si="714"/>
        <v>-0.34557801426238927</v>
      </c>
      <c r="AK2632" s="15">
        <f t="shared" si="715"/>
        <v>-0.57281307343954613</v>
      </c>
      <c r="AL2632" s="15">
        <f t="shared" si="716"/>
        <v>-1.797541498954438</v>
      </c>
      <c r="AM2632" s="15">
        <f t="shared" si="717"/>
        <v>-1.2569818375265711</v>
      </c>
      <c r="AN2632" s="63">
        <f t="shared" si="732"/>
        <v>11.427189962028823</v>
      </c>
      <c r="AO2632" s="63">
        <f t="shared" si="732"/>
        <v>11.427367754312771</v>
      </c>
      <c r="AP2632" s="63">
        <f t="shared" si="732"/>
        <v>11.428089863368749</v>
      </c>
      <c r="AQ2632" s="63">
        <f t="shared" si="732"/>
        <v>11.431011199874796</v>
      </c>
      <c r="AR2632" s="63">
        <f t="shared" si="732"/>
        <v>11.442647265439536</v>
      </c>
      <c r="AS2632" s="63">
        <f t="shared" si="732"/>
        <v>11.486445582434989</v>
      </c>
      <c r="AT2632" s="63">
        <f t="shared" si="732"/>
        <v>11.626608381821566</v>
      </c>
      <c r="AU2632" s="63">
        <f t="shared" si="718"/>
        <v>11.961094544128683</v>
      </c>
      <c r="AV2632" s="217">
        <f t="shared" si="719"/>
        <v>-1.1469132254240177E-2</v>
      </c>
      <c r="AW2632" s="218">
        <f t="shared" si="720"/>
        <v>-9999</v>
      </c>
      <c r="AX2632" s="219">
        <f t="shared" si="721"/>
        <v>0</v>
      </c>
      <c r="AY2632" s="218">
        <f t="shared" si="722"/>
        <v>-9999</v>
      </c>
      <c r="AZ2632" s="63"/>
      <c r="BA2632" s="15">
        <f t="shared" si="723"/>
        <v>-2.7356411602726298E-3</v>
      </c>
      <c r="BB2632" s="15">
        <f t="shared" si="724"/>
        <v>0.4029668420013125</v>
      </c>
      <c r="BC2632" s="15">
        <f t="shared" si="725"/>
        <v>-0.61751157847624083</v>
      </c>
      <c r="BD2632" s="15">
        <f t="shared" si="726"/>
        <v>-0.10652366954492806</v>
      </c>
      <c r="BE2632" s="15">
        <f t="shared" si="727"/>
        <v>-2.965028905258007</v>
      </c>
      <c r="BF2632" s="15">
        <f t="shared" si="728"/>
        <v>-11.297910949131783</v>
      </c>
      <c r="BG2632" s="63">
        <f t="shared" si="733"/>
        <v>9.7786993762034928</v>
      </c>
      <c r="BH2632" s="63">
        <f t="shared" si="733"/>
        <v>9.7894726175737006</v>
      </c>
      <c r="BI2632" s="63">
        <f t="shared" si="733"/>
        <v>9.7705253791329838</v>
      </c>
      <c r="BJ2632" s="63">
        <f t="shared" si="733"/>
        <v>9.8039400735741484</v>
      </c>
      <c r="BK2632" s="63">
        <f t="shared" si="733"/>
        <v>9.7452814473518927</v>
      </c>
      <c r="BL2632" s="63">
        <f t="shared" si="733"/>
        <v>9.8491703599934741</v>
      </c>
      <c r="BM2632" s="63">
        <f t="shared" si="733"/>
        <v>9.6676216473938421</v>
      </c>
      <c r="BN2632" s="63">
        <f t="shared" si="729"/>
        <v>9.9950024885659339</v>
      </c>
      <c r="BO2632" s="63"/>
      <c r="BP2632" s="63"/>
    </row>
    <row r="2633" spans="27:68" x14ac:dyDescent="0.2">
      <c r="AA2633" s="217">
        <f t="shared" si="708"/>
        <v>-8.7334910939675485E-3</v>
      </c>
      <c r="AB2633" s="218">
        <f t="shared" si="709"/>
        <v>8.7334910939675485E-3</v>
      </c>
      <c r="AC2633" s="218">
        <f t="shared" si="710"/>
        <v>0</v>
      </c>
      <c r="AD2633" s="219">
        <f t="shared" si="711"/>
        <v>0</v>
      </c>
      <c r="AH2633" s="15">
        <f t="shared" si="712"/>
        <v>-2.9058447674383151E-2</v>
      </c>
      <c r="AI2633" s="15">
        <f t="shared" si="713"/>
        <v>0.86784475089518831</v>
      </c>
      <c r="AJ2633" s="15">
        <f t="shared" si="714"/>
        <v>-0.34557801426238927</v>
      </c>
      <c r="AK2633" s="15">
        <f t="shared" si="715"/>
        <v>-0.57281307343954613</v>
      </c>
      <c r="AL2633" s="15">
        <f t="shared" si="716"/>
        <v>-1.797541498954438</v>
      </c>
      <c r="AM2633" s="15">
        <f t="shared" si="717"/>
        <v>-1.2569818375265711</v>
      </c>
      <c r="AN2633" s="63">
        <f t="shared" si="732"/>
        <v>11.427189962028823</v>
      </c>
      <c r="AO2633" s="63">
        <f t="shared" si="732"/>
        <v>11.427367754312771</v>
      </c>
      <c r="AP2633" s="63">
        <f t="shared" si="732"/>
        <v>11.428089863368749</v>
      </c>
      <c r="AQ2633" s="63">
        <f t="shared" si="732"/>
        <v>11.431011199874796</v>
      </c>
      <c r="AR2633" s="63">
        <f t="shared" si="732"/>
        <v>11.442647265439536</v>
      </c>
      <c r="AS2633" s="63">
        <f t="shared" si="732"/>
        <v>11.486445582434989</v>
      </c>
      <c r="AT2633" s="63">
        <f t="shared" si="732"/>
        <v>11.626608381821566</v>
      </c>
      <c r="AU2633" s="63">
        <f t="shared" si="718"/>
        <v>11.961094544128683</v>
      </c>
      <c r="AV2633" s="217">
        <f t="shared" si="719"/>
        <v>-1.1469132254240177E-2</v>
      </c>
      <c r="AW2633" s="218">
        <f t="shared" si="720"/>
        <v>-9999</v>
      </c>
      <c r="AX2633" s="219">
        <f t="shared" si="721"/>
        <v>0</v>
      </c>
      <c r="AY2633" s="218">
        <f t="shared" si="722"/>
        <v>-9999</v>
      </c>
      <c r="AZ2633" s="63"/>
      <c r="BA2633" s="15">
        <f t="shared" si="723"/>
        <v>-2.7356411602726298E-3</v>
      </c>
      <c r="BB2633" s="15">
        <f t="shared" si="724"/>
        <v>0.4029668420013125</v>
      </c>
      <c r="BC2633" s="15">
        <f t="shared" si="725"/>
        <v>-0.61751157847624083</v>
      </c>
      <c r="BD2633" s="15">
        <f t="shared" si="726"/>
        <v>-0.10652366954492806</v>
      </c>
      <c r="BE2633" s="15">
        <f t="shared" si="727"/>
        <v>-2.965028905258007</v>
      </c>
      <c r="BF2633" s="15">
        <f t="shared" si="728"/>
        <v>-11.297910949131783</v>
      </c>
      <c r="BG2633" s="63">
        <f t="shared" si="733"/>
        <v>9.7786993762034928</v>
      </c>
      <c r="BH2633" s="63">
        <f t="shared" si="733"/>
        <v>9.7894726175737006</v>
      </c>
      <c r="BI2633" s="63">
        <f t="shared" si="733"/>
        <v>9.7705253791329838</v>
      </c>
      <c r="BJ2633" s="63">
        <f t="shared" si="733"/>
        <v>9.8039400735741484</v>
      </c>
      <c r="BK2633" s="63">
        <f t="shared" si="733"/>
        <v>9.7452814473518927</v>
      </c>
      <c r="BL2633" s="63">
        <f t="shared" si="733"/>
        <v>9.8491703599934741</v>
      </c>
      <c r="BM2633" s="63">
        <f t="shared" si="733"/>
        <v>9.6676216473938421</v>
      </c>
      <c r="BN2633" s="63">
        <f t="shared" si="729"/>
        <v>9.9950024885659339</v>
      </c>
      <c r="BO2633" s="63"/>
      <c r="BP2633" s="63"/>
    </row>
    <row r="2634" spans="27:68" x14ac:dyDescent="0.2">
      <c r="AA2634" s="217">
        <f t="shared" si="708"/>
        <v>-8.7334910939675485E-3</v>
      </c>
      <c r="AB2634" s="218">
        <f t="shared" si="709"/>
        <v>8.7334910939675485E-3</v>
      </c>
      <c r="AC2634" s="218">
        <f t="shared" si="710"/>
        <v>0</v>
      </c>
      <c r="AD2634" s="219">
        <f t="shared" si="711"/>
        <v>0</v>
      </c>
      <c r="AH2634" s="15">
        <f t="shared" si="712"/>
        <v>-2.9058447674383151E-2</v>
      </c>
      <c r="AI2634" s="15">
        <f t="shared" si="713"/>
        <v>0.86784475089518831</v>
      </c>
      <c r="AJ2634" s="15">
        <f t="shared" si="714"/>
        <v>-0.34557801426238927</v>
      </c>
      <c r="AK2634" s="15">
        <f t="shared" si="715"/>
        <v>-0.57281307343954613</v>
      </c>
      <c r="AL2634" s="15">
        <f t="shared" si="716"/>
        <v>-1.797541498954438</v>
      </c>
      <c r="AM2634" s="15">
        <f t="shared" si="717"/>
        <v>-1.2569818375265711</v>
      </c>
      <c r="AN2634" s="63">
        <f t="shared" si="732"/>
        <v>11.427189962028823</v>
      </c>
      <c r="AO2634" s="63">
        <f t="shared" si="732"/>
        <v>11.427367754312771</v>
      </c>
      <c r="AP2634" s="63">
        <f t="shared" si="732"/>
        <v>11.428089863368749</v>
      </c>
      <c r="AQ2634" s="63">
        <f t="shared" si="732"/>
        <v>11.431011199874796</v>
      </c>
      <c r="AR2634" s="63">
        <f t="shared" si="732"/>
        <v>11.442647265439536</v>
      </c>
      <c r="AS2634" s="63">
        <f t="shared" si="732"/>
        <v>11.486445582434989</v>
      </c>
      <c r="AT2634" s="63">
        <f t="shared" si="732"/>
        <v>11.626608381821566</v>
      </c>
      <c r="AU2634" s="63">
        <f t="shared" si="718"/>
        <v>11.961094544128683</v>
      </c>
      <c r="AV2634" s="217">
        <f t="shared" si="719"/>
        <v>-1.1469132254240177E-2</v>
      </c>
      <c r="AW2634" s="218">
        <f t="shared" si="720"/>
        <v>-9999</v>
      </c>
      <c r="AX2634" s="219">
        <f t="shared" si="721"/>
        <v>0</v>
      </c>
      <c r="AY2634" s="218">
        <f t="shared" si="722"/>
        <v>-9999</v>
      </c>
      <c r="AZ2634" s="63"/>
      <c r="BA2634" s="15">
        <f t="shared" si="723"/>
        <v>-2.7356411602726298E-3</v>
      </c>
      <c r="BB2634" s="15">
        <f t="shared" si="724"/>
        <v>0.4029668420013125</v>
      </c>
      <c r="BC2634" s="15">
        <f t="shared" si="725"/>
        <v>-0.61751157847624083</v>
      </c>
      <c r="BD2634" s="15">
        <f t="shared" si="726"/>
        <v>-0.10652366954492806</v>
      </c>
      <c r="BE2634" s="15">
        <f t="shared" si="727"/>
        <v>-2.965028905258007</v>
      </c>
      <c r="BF2634" s="15">
        <f t="shared" si="728"/>
        <v>-11.297910949131783</v>
      </c>
      <c r="BG2634" s="63">
        <f t="shared" si="733"/>
        <v>9.7786993762034928</v>
      </c>
      <c r="BH2634" s="63">
        <f t="shared" si="733"/>
        <v>9.7894726175737006</v>
      </c>
      <c r="BI2634" s="63">
        <f t="shared" si="733"/>
        <v>9.7705253791329838</v>
      </c>
      <c r="BJ2634" s="63">
        <f t="shared" si="733"/>
        <v>9.8039400735741484</v>
      </c>
      <c r="BK2634" s="63">
        <f t="shared" si="733"/>
        <v>9.7452814473518927</v>
      </c>
      <c r="BL2634" s="63">
        <f t="shared" si="733"/>
        <v>9.8491703599934741</v>
      </c>
      <c r="BM2634" s="63">
        <f t="shared" si="733"/>
        <v>9.6676216473938421</v>
      </c>
      <c r="BN2634" s="63">
        <f t="shared" si="729"/>
        <v>9.9950024885659339</v>
      </c>
      <c r="BO2634" s="63"/>
      <c r="BP2634" s="63"/>
    </row>
    <row r="2635" spans="27:68" x14ac:dyDescent="0.2">
      <c r="AA2635" s="217">
        <f t="shared" si="708"/>
        <v>-8.7334910939675485E-3</v>
      </c>
      <c r="AB2635" s="218">
        <f t="shared" si="709"/>
        <v>8.7334910939675485E-3</v>
      </c>
      <c r="AC2635" s="218">
        <f t="shared" si="710"/>
        <v>0</v>
      </c>
      <c r="AD2635" s="219">
        <f t="shared" si="711"/>
        <v>0</v>
      </c>
      <c r="AH2635" s="15">
        <f t="shared" si="712"/>
        <v>-2.9058447674383151E-2</v>
      </c>
      <c r="AI2635" s="15">
        <f t="shared" si="713"/>
        <v>0.86784475089518831</v>
      </c>
      <c r="AJ2635" s="15">
        <f t="shared" si="714"/>
        <v>-0.34557801426238927</v>
      </c>
      <c r="AK2635" s="15">
        <f t="shared" si="715"/>
        <v>-0.57281307343954613</v>
      </c>
      <c r="AL2635" s="15">
        <f t="shared" si="716"/>
        <v>-1.797541498954438</v>
      </c>
      <c r="AM2635" s="15">
        <f t="shared" si="717"/>
        <v>-1.2569818375265711</v>
      </c>
      <c r="AN2635" s="63">
        <f t="shared" si="732"/>
        <v>11.427189962028823</v>
      </c>
      <c r="AO2635" s="63">
        <f t="shared" si="732"/>
        <v>11.427367754312771</v>
      </c>
      <c r="AP2635" s="63">
        <f t="shared" si="732"/>
        <v>11.428089863368749</v>
      </c>
      <c r="AQ2635" s="63">
        <f t="shared" si="732"/>
        <v>11.431011199874796</v>
      </c>
      <c r="AR2635" s="63">
        <f t="shared" si="732"/>
        <v>11.442647265439536</v>
      </c>
      <c r="AS2635" s="63">
        <f t="shared" si="732"/>
        <v>11.486445582434989</v>
      </c>
      <c r="AT2635" s="63">
        <f t="shared" si="732"/>
        <v>11.626608381821566</v>
      </c>
      <c r="AU2635" s="63">
        <f t="shared" si="718"/>
        <v>11.961094544128683</v>
      </c>
      <c r="AV2635" s="217">
        <f t="shared" si="719"/>
        <v>-1.1469132254240177E-2</v>
      </c>
      <c r="AW2635" s="218">
        <f t="shared" si="720"/>
        <v>-9999</v>
      </c>
      <c r="AX2635" s="219">
        <f t="shared" si="721"/>
        <v>0</v>
      </c>
      <c r="AY2635" s="218">
        <f t="shared" si="722"/>
        <v>-9999</v>
      </c>
      <c r="AZ2635" s="63"/>
      <c r="BA2635" s="15">
        <f t="shared" si="723"/>
        <v>-2.7356411602726298E-3</v>
      </c>
      <c r="BB2635" s="15">
        <f t="shared" si="724"/>
        <v>0.4029668420013125</v>
      </c>
      <c r="BC2635" s="15">
        <f t="shared" si="725"/>
        <v>-0.61751157847624083</v>
      </c>
      <c r="BD2635" s="15">
        <f t="shared" si="726"/>
        <v>-0.10652366954492806</v>
      </c>
      <c r="BE2635" s="15">
        <f t="shared" si="727"/>
        <v>-2.965028905258007</v>
      </c>
      <c r="BF2635" s="15">
        <f t="shared" si="728"/>
        <v>-11.297910949131783</v>
      </c>
      <c r="BG2635" s="63">
        <f t="shared" si="733"/>
        <v>9.7786993762034928</v>
      </c>
      <c r="BH2635" s="63">
        <f t="shared" si="733"/>
        <v>9.7894726175737006</v>
      </c>
      <c r="BI2635" s="63">
        <f t="shared" si="733"/>
        <v>9.7705253791329838</v>
      </c>
      <c r="BJ2635" s="63">
        <f t="shared" si="733"/>
        <v>9.8039400735741484</v>
      </c>
      <c r="BK2635" s="63">
        <f t="shared" si="733"/>
        <v>9.7452814473518927</v>
      </c>
      <c r="BL2635" s="63">
        <f t="shared" si="733"/>
        <v>9.8491703599934741</v>
      </c>
      <c r="BM2635" s="63">
        <f t="shared" si="733"/>
        <v>9.6676216473938421</v>
      </c>
      <c r="BN2635" s="63">
        <f t="shared" si="729"/>
        <v>9.9950024885659339</v>
      </c>
      <c r="BO2635" s="63"/>
      <c r="BP2635" s="63"/>
    </row>
    <row r="2636" spans="27:68" x14ac:dyDescent="0.2">
      <c r="AA2636" s="217">
        <f t="shared" si="708"/>
        <v>-8.7334910939675485E-3</v>
      </c>
      <c r="AB2636" s="218">
        <f t="shared" si="709"/>
        <v>8.7334910939675485E-3</v>
      </c>
      <c r="AC2636" s="218">
        <f t="shared" si="710"/>
        <v>0</v>
      </c>
      <c r="AD2636" s="219">
        <f t="shared" si="711"/>
        <v>0</v>
      </c>
      <c r="AH2636" s="15">
        <f t="shared" si="712"/>
        <v>-2.9058447674383151E-2</v>
      </c>
      <c r="AI2636" s="15">
        <f t="shared" si="713"/>
        <v>0.86784475089518831</v>
      </c>
      <c r="AJ2636" s="15">
        <f t="shared" si="714"/>
        <v>-0.34557801426238927</v>
      </c>
      <c r="AK2636" s="15">
        <f t="shared" si="715"/>
        <v>-0.57281307343954613</v>
      </c>
      <c r="AL2636" s="15">
        <f t="shared" si="716"/>
        <v>-1.797541498954438</v>
      </c>
      <c r="AM2636" s="15">
        <f t="shared" si="717"/>
        <v>-1.2569818375265711</v>
      </c>
      <c r="AN2636" s="63">
        <f t="shared" si="732"/>
        <v>11.427189962028823</v>
      </c>
      <c r="AO2636" s="63">
        <f t="shared" si="732"/>
        <v>11.427367754312771</v>
      </c>
      <c r="AP2636" s="63">
        <f t="shared" si="732"/>
        <v>11.428089863368749</v>
      </c>
      <c r="AQ2636" s="63">
        <f t="shared" si="732"/>
        <v>11.431011199874796</v>
      </c>
      <c r="AR2636" s="63">
        <f t="shared" si="732"/>
        <v>11.442647265439536</v>
      </c>
      <c r="AS2636" s="63">
        <f t="shared" si="732"/>
        <v>11.486445582434989</v>
      </c>
      <c r="AT2636" s="63">
        <f t="shared" si="732"/>
        <v>11.626608381821566</v>
      </c>
      <c r="AU2636" s="63">
        <f t="shared" si="718"/>
        <v>11.961094544128683</v>
      </c>
      <c r="AV2636" s="217">
        <f t="shared" si="719"/>
        <v>-1.1469132254240177E-2</v>
      </c>
      <c r="AW2636" s="218">
        <f t="shared" si="720"/>
        <v>-9999</v>
      </c>
      <c r="AX2636" s="219">
        <f t="shared" si="721"/>
        <v>0</v>
      </c>
      <c r="AY2636" s="218">
        <f t="shared" si="722"/>
        <v>-9999</v>
      </c>
      <c r="AZ2636" s="63"/>
      <c r="BA2636" s="15">
        <f t="shared" si="723"/>
        <v>-2.7356411602726298E-3</v>
      </c>
      <c r="BB2636" s="15">
        <f t="shared" si="724"/>
        <v>0.4029668420013125</v>
      </c>
      <c r="BC2636" s="15">
        <f t="shared" si="725"/>
        <v>-0.61751157847624083</v>
      </c>
      <c r="BD2636" s="15">
        <f t="shared" si="726"/>
        <v>-0.10652366954492806</v>
      </c>
      <c r="BE2636" s="15">
        <f t="shared" si="727"/>
        <v>-2.965028905258007</v>
      </c>
      <c r="BF2636" s="15">
        <f t="shared" si="728"/>
        <v>-11.297910949131783</v>
      </c>
      <c r="BG2636" s="63">
        <f t="shared" si="733"/>
        <v>9.7786993762034928</v>
      </c>
      <c r="BH2636" s="63">
        <f t="shared" si="733"/>
        <v>9.7894726175737006</v>
      </c>
      <c r="BI2636" s="63">
        <f t="shared" si="733"/>
        <v>9.7705253791329838</v>
      </c>
      <c r="BJ2636" s="63">
        <f t="shared" si="733"/>
        <v>9.8039400735741484</v>
      </c>
      <c r="BK2636" s="63">
        <f t="shared" si="733"/>
        <v>9.7452814473518927</v>
      </c>
      <c r="BL2636" s="63">
        <f t="shared" si="733"/>
        <v>9.8491703599934741</v>
      </c>
      <c r="BM2636" s="63">
        <f t="shared" si="733"/>
        <v>9.6676216473938421</v>
      </c>
      <c r="BN2636" s="63">
        <f t="shared" si="729"/>
        <v>9.9950024885659339</v>
      </c>
      <c r="BO2636" s="63"/>
      <c r="BP2636" s="63"/>
    </row>
    <row r="2637" spans="27:68" x14ac:dyDescent="0.2">
      <c r="AA2637" s="217">
        <f t="shared" si="708"/>
        <v>-8.7334910939675485E-3</v>
      </c>
      <c r="AB2637" s="218">
        <f t="shared" si="709"/>
        <v>8.7334910939675485E-3</v>
      </c>
      <c r="AC2637" s="218">
        <f t="shared" si="710"/>
        <v>0</v>
      </c>
      <c r="AD2637" s="219">
        <f t="shared" si="711"/>
        <v>0</v>
      </c>
      <c r="AH2637" s="15">
        <f t="shared" si="712"/>
        <v>-2.9058447674383151E-2</v>
      </c>
      <c r="AI2637" s="15">
        <f t="shared" si="713"/>
        <v>0.86784475089518831</v>
      </c>
      <c r="AJ2637" s="15">
        <f t="shared" si="714"/>
        <v>-0.34557801426238927</v>
      </c>
      <c r="AK2637" s="15">
        <f t="shared" si="715"/>
        <v>-0.57281307343954613</v>
      </c>
      <c r="AL2637" s="15">
        <f t="shared" si="716"/>
        <v>-1.797541498954438</v>
      </c>
      <c r="AM2637" s="15">
        <f t="shared" si="717"/>
        <v>-1.2569818375265711</v>
      </c>
      <c r="AN2637" s="63">
        <f t="shared" si="732"/>
        <v>11.427189962028823</v>
      </c>
      <c r="AO2637" s="63">
        <f t="shared" si="732"/>
        <v>11.427367754312771</v>
      </c>
      <c r="AP2637" s="63">
        <f t="shared" si="732"/>
        <v>11.428089863368749</v>
      </c>
      <c r="AQ2637" s="63">
        <f t="shared" si="732"/>
        <v>11.431011199874796</v>
      </c>
      <c r="AR2637" s="63">
        <f t="shared" si="732"/>
        <v>11.442647265439536</v>
      </c>
      <c r="AS2637" s="63">
        <f t="shared" si="732"/>
        <v>11.486445582434989</v>
      </c>
      <c r="AT2637" s="63">
        <f t="shared" si="732"/>
        <v>11.626608381821566</v>
      </c>
      <c r="AU2637" s="63">
        <f t="shared" si="718"/>
        <v>11.961094544128683</v>
      </c>
      <c r="AV2637" s="217">
        <f t="shared" si="719"/>
        <v>-1.1469132254240177E-2</v>
      </c>
      <c r="AW2637" s="218">
        <f t="shared" si="720"/>
        <v>-9999</v>
      </c>
      <c r="AX2637" s="219">
        <f t="shared" si="721"/>
        <v>0</v>
      </c>
      <c r="AY2637" s="218">
        <f t="shared" si="722"/>
        <v>-9999</v>
      </c>
      <c r="AZ2637" s="63"/>
      <c r="BA2637" s="15">
        <f t="shared" si="723"/>
        <v>-2.7356411602726298E-3</v>
      </c>
      <c r="BB2637" s="15">
        <f t="shared" si="724"/>
        <v>0.4029668420013125</v>
      </c>
      <c r="BC2637" s="15">
        <f t="shared" si="725"/>
        <v>-0.61751157847624083</v>
      </c>
      <c r="BD2637" s="15">
        <f t="shared" si="726"/>
        <v>-0.10652366954492806</v>
      </c>
      <c r="BE2637" s="15">
        <f t="shared" si="727"/>
        <v>-2.965028905258007</v>
      </c>
      <c r="BF2637" s="15">
        <f t="shared" si="728"/>
        <v>-11.297910949131783</v>
      </c>
      <c r="BG2637" s="63">
        <f t="shared" si="733"/>
        <v>9.7786993762034928</v>
      </c>
      <c r="BH2637" s="63">
        <f t="shared" si="733"/>
        <v>9.7894726175737006</v>
      </c>
      <c r="BI2637" s="63">
        <f t="shared" si="733"/>
        <v>9.7705253791329838</v>
      </c>
      <c r="BJ2637" s="63">
        <f t="shared" si="733"/>
        <v>9.8039400735741484</v>
      </c>
      <c r="BK2637" s="63">
        <f t="shared" si="733"/>
        <v>9.7452814473518927</v>
      </c>
      <c r="BL2637" s="63">
        <f t="shared" si="733"/>
        <v>9.8491703599934741</v>
      </c>
      <c r="BM2637" s="63">
        <f t="shared" si="733"/>
        <v>9.6676216473938421</v>
      </c>
      <c r="BN2637" s="63">
        <f t="shared" si="729"/>
        <v>9.9950024885659339</v>
      </c>
      <c r="BO2637" s="63"/>
      <c r="BP2637" s="63"/>
    </row>
    <row r="2638" spans="27:68" x14ac:dyDescent="0.2">
      <c r="AA2638" s="217">
        <f t="shared" si="708"/>
        <v>-8.7334910939675485E-3</v>
      </c>
      <c r="AB2638" s="218">
        <f t="shared" si="709"/>
        <v>8.7334910939675485E-3</v>
      </c>
      <c r="AC2638" s="218">
        <f t="shared" si="710"/>
        <v>0</v>
      </c>
      <c r="AD2638" s="219">
        <f t="shared" si="711"/>
        <v>0</v>
      </c>
      <c r="AH2638" s="15">
        <f t="shared" si="712"/>
        <v>-2.9058447674383151E-2</v>
      </c>
      <c r="AI2638" s="15">
        <f t="shared" si="713"/>
        <v>0.86784475089518831</v>
      </c>
      <c r="AJ2638" s="15">
        <f t="shared" si="714"/>
        <v>-0.34557801426238927</v>
      </c>
      <c r="AK2638" s="15">
        <f t="shared" si="715"/>
        <v>-0.57281307343954613</v>
      </c>
      <c r="AL2638" s="15">
        <f t="shared" si="716"/>
        <v>-1.797541498954438</v>
      </c>
      <c r="AM2638" s="15">
        <f t="shared" si="717"/>
        <v>-1.2569818375265711</v>
      </c>
      <c r="AN2638" s="63">
        <f t="shared" si="732"/>
        <v>11.427189962028823</v>
      </c>
      <c r="AO2638" s="63">
        <f t="shared" si="732"/>
        <v>11.427367754312771</v>
      </c>
      <c r="AP2638" s="63">
        <f t="shared" si="732"/>
        <v>11.428089863368749</v>
      </c>
      <c r="AQ2638" s="63">
        <f t="shared" si="732"/>
        <v>11.431011199874796</v>
      </c>
      <c r="AR2638" s="63">
        <f t="shared" si="732"/>
        <v>11.442647265439536</v>
      </c>
      <c r="AS2638" s="63">
        <f t="shared" si="732"/>
        <v>11.486445582434989</v>
      </c>
      <c r="AT2638" s="63">
        <f t="shared" si="732"/>
        <v>11.626608381821566</v>
      </c>
      <c r="AU2638" s="63">
        <f t="shared" si="718"/>
        <v>11.961094544128683</v>
      </c>
      <c r="AV2638" s="217">
        <f t="shared" si="719"/>
        <v>-1.1469132254240177E-2</v>
      </c>
      <c r="AW2638" s="218">
        <f t="shared" si="720"/>
        <v>-9999</v>
      </c>
      <c r="AX2638" s="219">
        <f t="shared" si="721"/>
        <v>0</v>
      </c>
      <c r="AY2638" s="218">
        <f t="shared" si="722"/>
        <v>-9999</v>
      </c>
      <c r="AZ2638" s="63"/>
      <c r="BA2638" s="15">
        <f t="shared" si="723"/>
        <v>-2.7356411602726298E-3</v>
      </c>
      <c r="BB2638" s="15">
        <f t="shared" si="724"/>
        <v>0.4029668420013125</v>
      </c>
      <c r="BC2638" s="15">
        <f t="shared" si="725"/>
        <v>-0.61751157847624083</v>
      </c>
      <c r="BD2638" s="15">
        <f t="shared" si="726"/>
        <v>-0.10652366954492806</v>
      </c>
      <c r="BE2638" s="15">
        <f t="shared" si="727"/>
        <v>-2.965028905258007</v>
      </c>
      <c r="BF2638" s="15">
        <f t="shared" si="728"/>
        <v>-11.297910949131783</v>
      </c>
      <c r="BG2638" s="63">
        <f t="shared" si="733"/>
        <v>9.7786993762034928</v>
      </c>
      <c r="BH2638" s="63">
        <f t="shared" si="733"/>
        <v>9.7894726175737006</v>
      </c>
      <c r="BI2638" s="63">
        <f t="shared" si="733"/>
        <v>9.7705253791329838</v>
      </c>
      <c r="BJ2638" s="63">
        <f t="shared" si="733"/>
        <v>9.8039400735741484</v>
      </c>
      <c r="BK2638" s="63">
        <f t="shared" si="733"/>
        <v>9.7452814473518927</v>
      </c>
      <c r="BL2638" s="63">
        <f t="shared" si="733"/>
        <v>9.8491703599934741</v>
      </c>
      <c r="BM2638" s="63">
        <f t="shared" si="733"/>
        <v>9.6676216473938421</v>
      </c>
      <c r="BN2638" s="63">
        <f t="shared" si="729"/>
        <v>9.9950024885659339</v>
      </c>
      <c r="BO2638" s="63"/>
      <c r="BP2638" s="63"/>
    </row>
    <row r="2639" spans="27:68" x14ac:dyDescent="0.2">
      <c r="AA2639" s="217">
        <f t="shared" si="708"/>
        <v>-8.7334910939675485E-3</v>
      </c>
      <c r="AB2639" s="218">
        <f t="shared" si="709"/>
        <v>8.7334910939675485E-3</v>
      </c>
      <c r="AC2639" s="218">
        <f t="shared" si="710"/>
        <v>0</v>
      </c>
      <c r="AD2639" s="219">
        <f t="shared" si="711"/>
        <v>0</v>
      </c>
      <c r="AH2639" s="15">
        <f t="shared" si="712"/>
        <v>-2.9058447674383151E-2</v>
      </c>
      <c r="AI2639" s="15">
        <f t="shared" si="713"/>
        <v>0.86784475089518831</v>
      </c>
      <c r="AJ2639" s="15">
        <f t="shared" si="714"/>
        <v>-0.34557801426238927</v>
      </c>
      <c r="AK2639" s="15">
        <f t="shared" si="715"/>
        <v>-0.57281307343954613</v>
      </c>
      <c r="AL2639" s="15">
        <f t="shared" si="716"/>
        <v>-1.797541498954438</v>
      </c>
      <c r="AM2639" s="15">
        <f t="shared" si="717"/>
        <v>-1.2569818375265711</v>
      </c>
      <c r="AN2639" s="63">
        <f t="shared" si="732"/>
        <v>11.427189962028823</v>
      </c>
      <c r="AO2639" s="63">
        <f t="shared" si="732"/>
        <v>11.427367754312771</v>
      </c>
      <c r="AP2639" s="63">
        <f t="shared" si="732"/>
        <v>11.428089863368749</v>
      </c>
      <c r="AQ2639" s="63">
        <f t="shared" si="732"/>
        <v>11.431011199874796</v>
      </c>
      <c r="AR2639" s="63">
        <f t="shared" si="732"/>
        <v>11.442647265439536</v>
      </c>
      <c r="AS2639" s="63">
        <f t="shared" si="732"/>
        <v>11.486445582434989</v>
      </c>
      <c r="AT2639" s="63">
        <f t="shared" si="732"/>
        <v>11.626608381821566</v>
      </c>
      <c r="AU2639" s="63">
        <f t="shared" si="718"/>
        <v>11.961094544128683</v>
      </c>
      <c r="AV2639" s="217">
        <f t="shared" si="719"/>
        <v>-1.1469132254240177E-2</v>
      </c>
      <c r="AW2639" s="218">
        <f t="shared" si="720"/>
        <v>-9999</v>
      </c>
      <c r="AX2639" s="219">
        <f t="shared" si="721"/>
        <v>0</v>
      </c>
      <c r="AY2639" s="218">
        <f t="shared" si="722"/>
        <v>-9999</v>
      </c>
      <c r="AZ2639" s="63"/>
      <c r="BA2639" s="15">
        <f t="shared" si="723"/>
        <v>-2.7356411602726298E-3</v>
      </c>
      <c r="BB2639" s="15">
        <f t="shared" si="724"/>
        <v>0.4029668420013125</v>
      </c>
      <c r="BC2639" s="15">
        <f t="shared" si="725"/>
        <v>-0.61751157847624083</v>
      </c>
      <c r="BD2639" s="15">
        <f t="shared" si="726"/>
        <v>-0.10652366954492806</v>
      </c>
      <c r="BE2639" s="15">
        <f t="shared" si="727"/>
        <v>-2.965028905258007</v>
      </c>
      <c r="BF2639" s="15">
        <f t="shared" si="728"/>
        <v>-11.297910949131783</v>
      </c>
      <c r="BG2639" s="63">
        <f t="shared" si="733"/>
        <v>9.7786993762034928</v>
      </c>
      <c r="BH2639" s="63">
        <f t="shared" si="733"/>
        <v>9.7894726175737006</v>
      </c>
      <c r="BI2639" s="63">
        <f t="shared" si="733"/>
        <v>9.7705253791329838</v>
      </c>
      <c r="BJ2639" s="63">
        <f t="shared" si="733"/>
        <v>9.8039400735741484</v>
      </c>
      <c r="BK2639" s="63">
        <f t="shared" si="733"/>
        <v>9.7452814473518927</v>
      </c>
      <c r="BL2639" s="63">
        <f t="shared" si="733"/>
        <v>9.8491703599934741</v>
      </c>
      <c r="BM2639" s="63">
        <f t="shared" si="733"/>
        <v>9.6676216473938421</v>
      </c>
      <c r="BN2639" s="63">
        <f t="shared" si="729"/>
        <v>9.9950024885659339</v>
      </c>
      <c r="BO2639" s="63"/>
      <c r="BP2639" s="63"/>
    </row>
    <row r="2640" spans="27:68" x14ac:dyDescent="0.2">
      <c r="AA2640" s="217">
        <f t="shared" si="708"/>
        <v>-8.7334910939675485E-3</v>
      </c>
      <c r="AB2640" s="218">
        <f t="shared" si="709"/>
        <v>8.7334910939675485E-3</v>
      </c>
      <c r="AC2640" s="218">
        <f t="shared" si="710"/>
        <v>0</v>
      </c>
      <c r="AD2640" s="219">
        <f t="shared" si="711"/>
        <v>0</v>
      </c>
      <c r="AH2640" s="15">
        <f t="shared" si="712"/>
        <v>-2.9058447674383151E-2</v>
      </c>
      <c r="AI2640" s="15">
        <f t="shared" si="713"/>
        <v>0.86784475089518831</v>
      </c>
      <c r="AJ2640" s="15">
        <f t="shared" si="714"/>
        <v>-0.34557801426238927</v>
      </c>
      <c r="AK2640" s="15">
        <f t="shared" si="715"/>
        <v>-0.57281307343954613</v>
      </c>
      <c r="AL2640" s="15">
        <f t="shared" si="716"/>
        <v>-1.797541498954438</v>
      </c>
      <c r="AM2640" s="15">
        <f t="shared" si="717"/>
        <v>-1.2569818375265711</v>
      </c>
      <c r="AN2640" s="63">
        <f t="shared" si="732"/>
        <v>11.427189962028823</v>
      </c>
      <c r="AO2640" s="63">
        <f t="shared" si="732"/>
        <v>11.427367754312771</v>
      </c>
      <c r="AP2640" s="63">
        <f t="shared" si="732"/>
        <v>11.428089863368749</v>
      </c>
      <c r="AQ2640" s="63">
        <f t="shared" si="732"/>
        <v>11.431011199874796</v>
      </c>
      <c r="AR2640" s="63">
        <f t="shared" si="732"/>
        <v>11.442647265439536</v>
      </c>
      <c r="AS2640" s="63">
        <f t="shared" si="732"/>
        <v>11.486445582434989</v>
      </c>
      <c r="AT2640" s="63">
        <f t="shared" si="732"/>
        <v>11.626608381821566</v>
      </c>
      <c r="AU2640" s="63">
        <f t="shared" si="718"/>
        <v>11.961094544128683</v>
      </c>
      <c r="AV2640" s="217">
        <f t="shared" si="719"/>
        <v>-1.1469132254240177E-2</v>
      </c>
      <c r="AW2640" s="218">
        <f t="shared" si="720"/>
        <v>-9999</v>
      </c>
      <c r="AX2640" s="219">
        <f t="shared" si="721"/>
        <v>0</v>
      </c>
      <c r="AY2640" s="218">
        <f t="shared" si="722"/>
        <v>-9999</v>
      </c>
      <c r="AZ2640" s="63"/>
      <c r="BA2640" s="15">
        <f t="shared" si="723"/>
        <v>-2.7356411602726298E-3</v>
      </c>
      <c r="BB2640" s="15">
        <f t="shared" si="724"/>
        <v>0.4029668420013125</v>
      </c>
      <c r="BC2640" s="15">
        <f t="shared" si="725"/>
        <v>-0.61751157847624083</v>
      </c>
      <c r="BD2640" s="15">
        <f t="shared" si="726"/>
        <v>-0.10652366954492806</v>
      </c>
      <c r="BE2640" s="15">
        <f t="shared" si="727"/>
        <v>-2.965028905258007</v>
      </c>
      <c r="BF2640" s="15">
        <f t="shared" si="728"/>
        <v>-11.297910949131783</v>
      </c>
      <c r="BG2640" s="63">
        <f t="shared" si="733"/>
        <v>9.7786993762034928</v>
      </c>
      <c r="BH2640" s="63">
        <f t="shared" si="733"/>
        <v>9.7894726175737006</v>
      </c>
      <c r="BI2640" s="63">
        <f t="shared" si="733"/>
        <v>9.7705253791329838</v>
      </c>
      <c r="BJ2640" s="63">
        <f t="shared" si="733"/>
        <v>9.8039400735741484</v>
      </c>
      <c r="BK2640" s="63">
        <f t="shared" si="733"/>
        <v>9.7452814473518927</v>
      </c>
      <c r="BL2640" s="63">
        <f t="shared" si="733"/>
        <v>9.8491703599934741</v>
      </c>
      <c r="BM2640" s="63">
        <f t="shared" si="733"/>
        <v>9.6676216473938421</v>
      </c>
      <c r="BN2640" s="63">
        <f t="shared" si="729"/>
        <v>9.9950024885659339</v>
      </c>
      <c r="BO2640" s="63"/>
      <c r="BP2640" s="63"/>
    </row>
    <row r="2641" spans="27:68" x14ac:dyDescent="0.2">
      <c r="AA2641" s="217">
        <f t="shared" si="708"/>
        <v>-8.7334910939675485E-3</v>
      </c>
      <c r="AB2641" s="218">
        <f t="shared" si="709"/>
        <v>8.7334910939675485E-3</v>
      </c>
      <c r="AC2641" s="218">
        <f t="shared" si="710"/>
        <v>0</v>
      </c>
      <c r="AD2641" s="219">
        <f t="shared" si="711"/>
        <v>0</v>
      </c>
      <c r="AH2641" s="15">
        <f t="shared" si="712"/>
        <v>-2.9058447674383151E-2</v>
      </c>
      <c r="AI2641" s="15">
        <f t="shared" si="713"/>
        <v>0.86784475089518831</v>
      </c>
      <c r="AJ2641" s="15">
        <f t="shared" si="714"/>
        <v>-0.34557801426238927</v>
      </c>
      <c r="AK2641" s="15">
        <f t="shared" si="715"/>
        <v>-0.57281307343954613</v>
      </c>
      <c r="AL2641" s="15">
        <f t="shared" si="716"/>
        <v>-1.797541498954438</v>
      </c>
      <c r="AM2641" s="15">
        <f t="shared" si="717"/>
        <v>-1.2569818375265711</v>
      </c>
      <c r="AN2641" s="63">
        <f t="shared" ref="AN2641:AT2650" si="734">$AU2641+$AB$7*SIN(AO2641)</f>
        <v>11.427189962028823</v>
      </c>
      <c r="AO2641" s="63">
        <f t="shared" si="734"/>
        <v>11.427367754312771</v>
      </c>
      <c r="AP2641" s="63">
        <f t="shared" si="734"/>
        <v>11.428089863368749</v>
      </c>
      <c r="AQ2641" s="63">
        <f t="shared" si="734"/>
        <v>11.431011199874796</v>
      </c>
      <c r="AR2641" s="63">
        <f t="shared" si="734"/>
        <v>11.442647265439536</v>
      </c>
      <c r="AS2641" s="63">
        <f t="shared" si="734"/>
        <v>11.486445582434989</v>
      </c>
      <c r="AT2641" s="63">
        <f t="shared" si="734"/>
        <v>11.626608381821566</v>
      </c>
      <c r="AU2641" s="63">
        <f t="shared" si="718"/>
        <v>11.961094544128683</v>
      </c>
      <c r="AV2641" s="217">
        <f t="shared" si="719"/>
        <v>-1.1469132254240177E-2</v>
      </c>
      <c r="AW2641" s="218">
        <f t="shared" si="720"/>
        <v>-9999</v>
      </c>
      <c r="AX2641" s="219">
        <f t="shared" si="721"/>
        <v>0</v>
      </c>
      <c r="AY2641" s="218">
        <f t="shared" si="722"/>
        <v>-9999</v>
      </c>
      <c r="AZ2641" s="63"/>
      <c r="BA2641" s="15">
        <f t="shared" si="723"/>
        <v>-2.7356411602726298E-3</v>
      </c>
      <c r="BB2641" s="15">
        <f t="shared" si="724"/>
        <v>0.4029668420013125</v>
      </c>
      <c r="BC2641" s="15">
        <f t="shared" si="725"/>
        <v>-0.61751157847624083</v>
      </c>
      <c r="BD2641" s="15">
        <f t="shared" si="726"/>
        <v>-0.10652366954492806</v>
      </c>
      <c r="BE2641" s="15">
        <f t="shared" si="727"/>
        <v>-2.965028905258007</v>
      </c>
      <c r="BF2641" s="15">
        <f t="shared" si="728"/>
        <v>-11.297910949131783</v>
      </c>
      <c r="BG2641" s="63">
        <f t="shared" ref="BG2641:BM2650" si="735">$BN2641+$BB$7*SIN(BH2641)</f>
        <v>9.7786993762034928</v>
      </c>
      <c r="BH2641" s="63">
        <f t="shared" si="735"/>
        <v>9.7894726175737006</v>
      </c>
      <c r="BI2641" s="63">
        <f t="shared" si="735"/>
        <v>9.7705253791329838</v>
      </c>
      <c r="BJ2641" s="63">
        <f t="shared" si="735"/>
        <v>9.8039400735741484</v>
      </c>
      <c r="BK2641" s="63">
        <f t="shared" si="735"/>
        <v>9.7452814473518927</v>
      </c>
      <c r="BL2641" s="63">
        <f t="shared" si="735"/>
        <v>9.8491703599934741</v>
      </c>
      <c r="BM2641" s="63">
        <f t="shared" si="735"/>
        <v>9.6676216473938421</v>
      </c>
      <c r="BN2641" s="63">
        <f t="shared" si="729"/>
        <v>9.9950024885659339</v>
      </c>
      <c r="BO2641" s="63"/>
      <c r="BP2641" s="63"/>
    </row>
    <row r="2642" spans="27:68" x14ac:dyDescent="0.2">
      <c r="AA2642" s="217">
        <f t="shared" si="708"/>
        <v>-8.7334910939675485E-3</v>
      </c>
      <c r="AB2642" s="218">
        <f t="shared" si="709"/>
        <v>8.7334910939675485E-3</v>
      </c>
      <c r="AC2642" s="218">
        <f t="shared" si="710"/>
        <v>0</v>
      </c>
      <c r="AD2642" s="219">
        <f t="shared" si="711"/>
        <v>0</v>
      </c>
      <c r="AH2642" s="15">
        <f t="shared" si="712"/>
        <v>-2.9058447674383151E-2</v>
      </c>
      <c r="AI2642" s="15">
        <f t="shared" si="713"/>
        <v>0.86784475089518831</v>
      </c>
      <c r="AJ2642" s="15">
        <f t="shared" si="714"/>
        <v>-0.34557801426238927</v>
      </c>
      <c r="AK2642" s="15">
        <f t="shared" si="715"/>
        <v>-0.57281307343954613</v>
      </c>
      <c r="AL2642" s="15">
        <f t="shared" si="716"/>
        <v>-1.797541498954438</v>
      </c>
      <c r="AM2642" s="15">
        <f t="shared" si="717"/>
        <v>-1.2569818375265711</v>
      </c>
      <c r="AN2642" s="63">
        <f t="shared" si="734"/>
        <v>11.427189962028823</v>
      </c>
      <c r="AO2642" s="63">
        <f t="shared" si="734"/>
        <v>11.427367754312771</v>
      </c>
      <c r="AP2642" s="63">
        <f t="shared" si="734"/>
        <v>11.428089863368749</v>
      </c>
      <c r="AQ2642" s="63">
        <f t="shared" si="734"/>
        <v>11.431011199874796</v>
      </c>
      <c r="AR2642" s="63">
        <f t="shared" si="734"/>
        <v>11.442647265439536</v>
      </c>
      <c r="AS2642" s="63">
        <f t="shared" si="734"/>
        <v>11.486445582434989</v>
      </c>
      <c r="AT2642" s="63">
        <f t="shared" si="734"/>
        <v>11.626608381821566</v>
      </c>
      <c r="AU2642" s="63">
        <f t="shared" si="718"/>
        <v>11.961094544128683</v>
      </c>
      <c r="AV2642" s="217">
        <f t="shared" si="719"/>
        <v>-1.1469132254240177E-2</v>
      </c>
      <c r="AW2642" s="218">
        <f t="shared" si="720"/>
        <v>-9999</v>
      </c>
      <c r="AX2642" s="219">
        <f t="shared" si="721"/>
        <v>0</v>
      </c>
      <c r="AY2642" s="218">
        <f t="shared" si="722"/>
        <v>-9999</v>
      </c>
      <c r="AZ2642" s="63"/>
      <c r="BA2642" s="15">
        <f t="shared" si="723"/>
        <v>-2.7356411602726298E-3</v>
      </c>
      <c r="BB2642" s="15">
        <f t="shared" si="724"/>
        <v>0.4029668420013125</v>
      </c>
      <c r="BC2642" s="15">
        <f t="shared" si="725"/>
        <v>-0.61751157847624083</v>
      </c>
      <c r="BD2642" s="15">
        <f t="shared" si="726"/>
        <v>-0.10652366954492806</v>
      </c>
      <c r="BE2642" s="15">
        <f t="shared" si="727"/>
        <v>-2.965028905258007</v>
      </c>
      <c r="BF2642" s="15">
        <f t="shared" si="728"/>
        <v>-11.297910949131783</v>
      </c>
      <c r="BG2642" s="63">
        <f t="shared" si="735"/>
        <v>9.7786993762034928</v>
      </c>
      <c r="BH2642" s="63">
        <f t="shared" si="735"/>
        <v>9.7894726175737006</v>
      </c>
      <c r="BI2642" s="63">
        <f t="shared" si="735"/>
        <v>9.7705253791329838</v>
      </c>
      <c r="BJ2642" s="63">
        <f t="shared" si="735"/>
        <v>9.8039400735741484</v>
      </c>
      <c r="BK2642" s="63">
        <f t="shared" si="735"/>
        <v>9.7452814473518927</v>
      </c>
      <c r="BL2642" s="63">
        <f t="shared" si="735"/>
        <v>9.8491703599934741</v>
      </c>
      <c r="BM2642" s="63">
        <f t="shared" si="735"/>
        <v>9.6676216473938421</v>
      </c>
      <c r="BN2642" s="63">
        <f t="shared" si="729"/>
        <v>9.9950024885659339</v>
      </c>
      <c r="BO2642" s="63"/>
      <c r="BP2642" s="63"/>
    </row>
    <row r="2643" spans="27:68" x14ac:dyDescent="0.2">
      <c r="AA2643" s="217">
        <f t="shared" si="708"/>
        <v>-8.7334910939675485E-3</v>
      </c>
      <c r="AB2643" s="218">
        <f t="shared" si="709"/>
        <v>8.7334910939675485E-3</v>
      </c>
      <c r="AC2643" s="218">
        <f t="shared" si="710"/>
        <v>0</v>
      </c>
      <c r="AD2643" s="219">
        <f t="shared" si="711"/>
        <v>0</v>
      </c>
      <c r="AH2643" s="15">
        <f t="shared" si="712"/>
        <v>-2.9058447674383151E-2</v>
      </c>
      <c r="AI2643" s="15">
        <f t="shared" si="713"/>
        <v>0.86784475089518831</v>
      </c>
      <c r="AJ2643" s="15">
        <f t="shared" si="714"/>
        <v>-0.34557801426238927</v>
      </c>
      <c r="AK2643" s="15">
        <f t="shared" si="715"/>
        <v>-0.57281307343954613</v>
      </c>
      <c r="AL2643" s="15">
        <f t="shared" si="716"/>
        <v>-1.797541498954438</v>
      </c>
      <c r="AM2643" s="15">
        <f t="shared" si="717"/>
        <v>-1.2569818375265711</v>
      </c>
      <c r="AN2643" s="63">
        <f t="shared" si="734"/>
        <v>11.427189962028823</v>
      </c>
      <c r="AO2643" s="63">
        <f t="shared" si="734"/>
        <v>11.427367754312771</v>
      </c>
      <c r="AP2643" s="63">
        <f t="shared" si="734"/>
        <v>11.428089863368749</v>
      </c>
      <c r="AQ2643" s="63">
        <f t="shared" si="734"/>
        <v>11.431011199874796</v>
      </c>
      <c r="AR2643" s="63">
        <f t="shared" si="734"/>
        <v>11.442647265439536</v>
      </c>
      <c r="AS2643" s="63">
        <f t="shared" si="734"/>
        <v>11.486445582434989</v>
      </c>
      <c r="AT2643" s="63">
        <f t="shared" si="734"/>
        <v>11.626608381821566</v>
      </c>
      <c r="AU2643" s="63">
        <f t="shared" si="718"/>
        <v>11.961094544128683</v>
      </c>
      <c r="AV2643" s="217">
        <f t="shared" si="719"/>
        <v>-1.1469132254240177E-2</v>
      </c>
      <c r="AW2643" s="218">
        <f t="shared" si="720"/>
        <v>-9999</v>
      </c>
      <c r="AX2643" s="219">
        <f t="shared" si="721"/>
        <v>0</v>
      </c>
      <c r="AY2643" s="218">
        <f t="shared" si="722"/>
        <v>-9999</v>
      </c>
      <c r="AZ2643" s="63"/>
      <c r="BA2643" s="15">
        <f t="shared" si="723"/>
        <v>-2.7356411602726298E-3</v>
      </c>
      <c r="BB2643" s="15">
        <f t="shared" si="724"/>
        <v>0.4029668420013125</v>
      </c>
      <c r="BC2643" s="15">
        <f t="shared" si="725"/>
        <v>-0.61751157847624083</v>
      </c>
      <c r="BD2643" s="15">
        <f t="shared" si="726"/>
        <v>-0.10652366954492806</v>
      </c>
      <c r="BE2643" s="15">
        <f t="shared" si="727"/>
        <v>-2.965028905258007</v>
      </c>
      <c r="BF2643" s="15">
        <f t="shared" si="728"/>
        <v>-11.297910949131783</v>
      </c>
      <c r="BG2643" s="63">
        <f t="shared" si="735"/>
        <v>9.7786993762034928</v>
      </c>
      <c r="BH2643" s="63">
        <f t="shared" si="735"/>
        <v>9.7894726175737006</v>
      </c>
      <c r="BI2643" s="63">
        <f t="shared" si="735"/>
        <v>9.7705253791329838</v>
      </c>
      <c r="BJ2643" s="63">
        <f t="shared" si="735"/>
        <v>9.8039400735741484</v>
      </c>
      <c r="BK2643" s="63">
        <f t="shared" si="735"/>
        <v>9.7452814473518927</v>
      </c>
      <c r="BL2643" s="63">
        <f t="shared" si="735"/>
        <v>9.8491703599934741</v>
      </c>
      <c r="BM2643" s="63">
        <f t="shared" si="735"/>
        <v>9.6676216473938421</v>
      </c>
      <c r="BN2643" s="63">
        <f t="shared" si="729"/>
        <v>9.9950024885659339</v>
      </c>
      <c r="BO2643" s="63"/>
      <c r="BP2643" s="63"/>
    </row>
    <row r="2644" spans="27:68" x14ac:dyDescent="0.2">
      <c r="AA2644" s="217">
        <f t="shared" si="708"/>
        <v>-8.7334910939675485E-3</v>
      </c>
      <c r="AB2644" s="218">
        <f t="shared" si="709"/>
        <v>8.7334910939675485E-3</v>
      </c>
      <c r="AC2644" s="218">
        <f t="shared" si="710"/>
        <v>0</v>
      </c>
      <c r="AD2644" s="219">
        <f t="shared" si="711"/>
        <v>0</v>
      </c>
      <c r="AH2644" s="15">
        <f t="shared" si="712"/>
        <v>-2.9058447674383151E-2</v>
      </c>
      <c r="AI2644" s="15">
        <f t="shared" si="713"/>
        <v>0.86784475089518831</v>
      </c>
      <c r="AJ2644" s="15">
        <f t="shared" si="714"/>
        <v>-0.34557801426238927</v>
      </c>
      <c r="AK2644" s="15">
        <f t="shared" si="715"/>
        <v>-0.57281307343954613</v>
      </c>
      <c r="AL2644" s="15">
        <f t="shared" si="716"/>
        <v>-1.797541498954438</v>
      </c>
      <c r="AM2644" s="15">
        <f t="shared" si="717"/>
        <v>-1.2569818375265711</v>
      </c>
      <c r="AN2644" s="63">
        <f t="shared" si="734"/>
        <v>11.427189962028823</v>
      </c>
      <c r="AO2644" s="63">
        <f t="shared" si="734"/>
        <v>11.427367754312771</v>
      </c>
      <c r="AP2644" s="63">
        <f t="shared" si="734"/>
        <v>11.428089863368749</v>
      </c>
      <c r="AQ2644" s="63">
        <f t="shared" si="734"/>
        <v>11.431011199874796</v>
      </c>
      <c r="AR2644" s="63">
        <f t="shared" si="734"/>
        <v>11.442647265439536</v>
      </c>
      <c r="AS2644" s="63">
        <f t="shared" si="734"/>
        <v>11.486445582434989</v>
      </c>
      <c r="AT2644" s="63">
        <f t="shared" si="734"/>
        <v>11.626608381821566</v>
      </c>
      <c r="AU2644" s="63">
        <f t="shared" si="718"/>
        <v>11.961094544128683</v>
      </c>
      <c r="AV2644" s="217">
        <f t="shared" si="719"/>
        <v>-1.1469132254240177E-2</v>
      </c>
      <c r="AW2644" s="218">
        <f t="shared" si="720"/>
        <v>-9999</v>
      </c>
      <c r="AX2644" s="219">
        <f t="shared" si="721"/>
        <v>0</v>
      </c>
      <c r="AY2644" s="218">
        <f t="shared" si="722"/>
        <v>-9999</v>
      </c>
      <c r="AZ2644" s="63"/>
      <c r="BA2644" s="15">
        <f t="shared" si="723"/>
        <v>-2.7356411602726298E-3</v>
      </c>
      <c r="BB2644" s="15">
        <f t="shared" si="724"/>
        <v>0.4029668420013125</v>
      </c>
      <c r="BC2644" s="15">
        <f t="shared" si="725"/>
        <v>-0.61751157847624083</v>
      </c>
      <c r="BD2644" s="15">
        <f t="shared" si="726"/>
        <v>-0.10652366954492806</v>
      </c>
      <c r="BE2644" s="15">
        <f t="shared" si="727"/>
        <v>-2.965028905258007</v>
      </c>
      <c r="BF2644" s="15">
        <f t="shared" si="728"/>
        <v>-11.297910949131783</v>
      </c>
      <c r="BG2644" s="63">
        <f t="shared" si="735"/>
        <v>9.7786993762034928</v>
      </c>
      <c r="BH2644" s="63">
        <f t="shared" si="735"/>
        <v>9.7894726175737006</v>
      </c>
      <c r="BI2644" s="63">
        <f t="shared" si="735"/>
        <v>9.7705253791329838</v>
      </c>
      <c r="BJ2644" s="63">
        <f t="shared" si="735"/>
        <v>9.8039400735741484</v>
      </c>
      <c r="BK2644" s="63">
        <f t="shared" si="735"/>
        <v>9.7452814473518927</v>
      </c>
      <c r="BL2644" s="63">
        <f t="shared" si="735"/>
        <v>9.8491703599934741</v>
      </c>
      <c r="BM2644" s="63">
        <f t="shared" si="735"/>
        <v>9.6676216473938421</v>
      </c>
      <c r="BN2644" s="63">
        <f t="shared" si="729"/>
        <v>9.9950024885659339</v>
      </c>
      <c r="BO2644" s="63"/>
      <c r="BP2644" s="63"/>
    </row>
    <row r="2645" spans="27:68" x14ac:dyDescent="0.2">
      <c r="AA2645" s="217">
        <f t="shared" si="708"/>
        <v>-8.7334910939675485E-3</v>
      </c>
      <c r="AB2645" s="218">
        <f t="shared" si="709"/>
        <v>8.7334910939675485E-3</v>
      </c>
      <c r="AC2645" s="218">
        <f t="shared" si="710"/>
        <v>0</v>
      </c>
      <c r="AD2645" s="219">
        <f t="shared" si="711"/>
        <v>0</v>
      </c>
      <c r="AH2645" s="15">
        <f t="shared" si="712"/>
        <v>-2.9058447674383151E-2</v>
      </c>
      <c r="AI2645" s="15">
        <f t="shared" si="713"/>
        <v>0.86784475089518831</v>
      </c>
      <c r="AJ2645" s="15">
        <f t="shared" si="714"/>
        <v>-0.34557801426238927</v>
      </c>
      <c r="AK2645" s="15">
        <f t="shared" si="715"/>
        <v>-0.57281307343954613</v>
      </c>
      <c r="AL2645" s="15">
        <f t="shared" si="716"/>
        <v>-1.797541498954438</v>
      </c>
      <c r="AM2645" s="15">
        <f t="shared" si="717"/>
        <v>-1.2569818375265711</v>
      </c>
      <c r="AN2645" s="63">
        <f t="shared" si="734"/>
        <v>11.427189962028823</v>
      </c>
      <c r="AO2645" s="63">
        <f t="shared" si="734"/>
        <v>11.427367754312771</v>
      </c>
      <c r="AP2645" s="63">
        <f t="shared" si="734"/>
        <v>11.428089863368749</v>
      </c>
      <c r="AQ2645" s="63">
        <f t="shared" si="734"/>
        <v>11.431011199874796</v>
      </c>
      <c r="AR2645" s="63">
        <f t="shared" si="734"/>
        <v>11.442647265439536</v>
      </c>
      <c r="AS2645" s="63">
        <f t="shared" si="734"/>
        <v>11.486445582434989</v>
      </c>
      <c r="AT2645" s="63">
        <f t="shared" si="734"/>
        <v>11.626608381821566</v>
      </c>
      <c r="AU2645" s="63">
        <f t="shared" si="718"/>
        <v>11.961094544128683</v>
      </c>
      <c r="AV2645" s="217">
        <f t="shared" si="719"/>
        <v>-1.1469132254240177E-2</v>
      </c>
      <c r="AW2645" s="218">
        <f t="shared" si="720"/>
        <v>-9999</v>
      </c>
      <c r="AX2645" s="219">
        <f t="shared" si="721"/>
        <v>0</v>
      </c>
      <c r="AY2645" s="218">
        <f t="shared" si="722"/>
        <v>-9999</v>
      </c>
      <c r="AZ2645" s="63"/>
      <c r="BA2645" s="15">
        <f t="shared" si="723"/>
        <v>-2.7356411602726298E-3</v>
      </c>
      <c r="BB2645" s="15">
        <f t="shared" si="724"/>
        <v>0.4029668420013125</v>
      </c>
      <c r="BC2645" s="15">
        <f t="shared" si="725"/>
        <v>-0.61751157847624083</v>
      </c>
      <c r="BD2645" s="15">
        <f t="shared" si="726"/>
        <v>-0.10652366954492806</v>
      </c>
      <c r="BE2645" s="15">
        <f t="shared" si="727"/>
        <v>-2.965028905258007</v>
      </c>
      <c r="BF2645" s="15">
        <f t="shared" si="728"/>
        <v>-11.297910949131783</v>
      </c>
      <c r="BG2645" s="63">
        <f t="shared" si="735"/>
        <v>9.7786993762034928</v>
      </c>
      <c r="BH2645" s="63">
        <f t="shared" si="735"/>
        <v>9.7894726175737006</v>
      </c>
      <c r="BI2645" s="63">
        <f t="shared" si="735"/>
        <v>9.7705253791329838</v>
      </c>
      <c r="BJ2645" s="63">
        <f t="shared" si="735"/>
        <v>9.8039400735741484</v>
      </c>
      <c r="BK2645" s="63">
        <f t="shared" si="735"/>
        <v>9.7452814473518927</v>
      </c>
      <c r="BL2645" s="63">
        <f t="shared" si="735"/>
        <v>9.8491703599934741</v>
      </c>
      <c r="BM2645" s="63">
        <f t="shared" si="735"/>
        <v>9.6676216473938421</v>
      </c>
      <c r="BN2645" s="63">
        <f t="shared" si="729"/>
        <v>9.9950024885659339</v>
      </c>
      <c r="BO2645" s="63"/>
      <c r="BP2645" s="63"/>
    </row>
    <row r="2646" spans="27:68" x14ac:dyDescent="0.2">
      <c r="AA2646" s="217">
        <f t="shared" si="708"/>
        <v>-8.7334910939675485E-3</v>
      </c>
      <c r="AB2646" s="218">
        <f t="shared" si="709"/>
        <v>8.7334910939675485E-3</v>
      </c>
      <c r="AC2646" s="218">
        <f t="shared" si="710"/>
        <v>0</v>
      </c>
      <c r="AD2646" s="219">
        <f t="shared" si="711"/>
        <v>0</v>
      </c>
      <c r="AH2646" s="15">
        <f t="shared" si="712"/>
        <v>-2.9058447674383151E-2</v>
      </c>
      <c r="AI2646" s="15">
        <f t="shared" si="713"/>
        <v>0.86784475089518831</v>
      </c>
      <c r="AJ2646" s="15">
        <f t="shared" si="714"/>
        <v>-0.34557801426238927</v>
      </c>
      <c r="AK2646" s="15">
        <f t="shared" si="715"/>
        <v>-0.57281307343954613</v>
      </c>
      <c r="AL2646" s="15">
        <f t="shared" si="716"/>
        <v>-1.797541498954438</v>
      </c>
      <c r="AM2646" s="15">
        <f t="shared" si="717"/>
        <v>-1.2569818375265711</v>
      </c>
      <c r="AN2646" s="63">
        <f t="shared" si="734"/>
        <v>11.427189962028823</v>
      </c>
      <c r="AO2646" s="63">
        <f t="shared" si="734"/>
        <v>11.427367754312771</v>
      </c>
      <c r="AP2646" s="63">
        <f t="shared" si="734"/>
        <v>11.428089863368749</v>
      </c>
      <c r="AQ2646" s="63">
        <f t="shared" si="734"/>
        <v>11.431011199874796</v>
      </c>
      <c r="AR2646" s="63">
        <f t="shared" si="734"/>
        <v>11.442647265439536</v>
      </c>
      <c r="AS2646" s="63">
        <f t="shared" si="734"/>
        <v>11.486445582434989</v>
      </c>
      <c r="AT2646" s="63">
        <f t="shared" si="734"/>
        <v>11.626608381821566</v>
      </c>
      <c r="AU2646" s="63">
        <f t="shared" si="718"/>
        <v>11.961094544128683</v>
      </c>
      <c r="AV2646" s="217">
        <f t="shared" si="719"/>
        <v>-1.1469132254240177E-2</v>
      </c>
      <c r="AW2646" s="218">
        <f t="shared" si="720"/>
        <v>-9999</v>
      </c>
      <c r="AX2646" s="219">
        <f t="shared" si="721"/>
        <v>0</v>
      </c>
      <c r="AY2646" s="218">
        <f t="shared" si="722"/>
        <v>-9999</v>
      </c>
      <c r="AZ2646" s="63"/>
      <c r="BA2646" s="15">
        <f t="shared" si="723"/>
        <v>-2.7356411602726298E-3</v>
      </c>
      <c r="BB2646" s="15">
        <f t="shared" si="724"/>
        <v>0.4029668420013125</v>
      </c>
      <c r="BC2646" s="15">
        <f t="shared" si="725"/>
        <v>-0.61751157847624083</v>
      </c>
      <c r="BD2646" s="15">
        <f t="shared" si="726"/>
        <v>-0.10652366954492806</v>
      </c>
      <c r="BE2646" s="15">
        <f t="shared" si="727"/>
        <v>-2.965028905258007</v>
      </c>
      <c r="BF2646" s="15">
        <f t="shared" si="728"/>
        <v>-11.297910949131783</v>
      </c>
      <c r="BG2646" s="63">
        <f t="shared" si="735"/>
        <v>9.7786993762034928</v>
      </c>
      <c r="BH2646" s="63">
        <f t="shared" si="735"/>
        <v>9.7894726175737006</v>
      </c>
      <c r="BI2646" s="63">
        <f t="shared" si="735"/>
        <v>9.7705253791329838</v>
      </c>
      <c r="BJ2646" s="63">
        <f t="shared" si="735"/>
        <v>9.8039400735741484</v>
      </c>
      <c r="BK2646" s="63">
        <f t="shared" si="735"/>
        <v>9.7452814473518927</v>
      </c>
      <c r="BL2646" s="63">
        <f t="shared" si="735"/>
        <v>9.8491703599934741</v>
      </c>
      <c r="BM2646" s="63">
        <f t="shared" si="735"/>
        <v>9.6676216473938421</v>
      </c>
      <c r="BN2646" s="63">
        <f t="shared" si="729"/>
        <v>9.9950024885659339</v>
      </c>
      <c r="BO2646" s="63"/>
      <c r="BP2646" s="63"/>
    </row>
    <row r="2647" spans="27:68" x14ac:dyDescent="0.2">
      <c r="AA2647" s="217">
        <f t="shared" si="708"/>
        <v>-8.7334910939675485E-3</v>
      </c>
      <c r="AB2647" s="218">
        <f t="shared" si="709"/>
        <v>8.7334910939675485E-3</v>
      </c>
      <c r="AC2647" s="218">
        <f t="shared" si="710"/>
        <v>0</v>
      </c>
      <c r="AD2647" s="219">
        <f t="shared" si="711"/>
        <v>0</v>
      </c>
      <c r="AH2647" s="15">
        <f t="shared" si="712"/>
        <v>-2.9058447674383151E-2</v>
      </c>
      <c r="AI2647" s="15">
        <f t="shared" si="713"/>
        <v>0.86784475089518831</v>
      </c>
      <c r="AJ2647" s="15">
        <f t="shared" si="714"/>
        <v>-0.34557801426238927</v>
      </c>
      <c r="AK2647" s="15">
        <f t="shared" si="715"/>
        <v>-0.57281307343954613</v>
      </c>
      <c r="AL2647" s="15">
        <f t="shared" si="716"/>
        <v>-1.797541498954438</v>
      </c>
      <c r="AM2647" s="15">
        <f t="shared" si="717"/>
        <v>-1.2569818375265711</v>
      </c>
      <c r="AN2647" s="63">
        <f t="shared" si="734"/>
        <v>11.427189962028823</v>
      </c>
      <c r="AO2647" s="63">
        <f t="shared" si="734"/>
        <v>11.427367754312771</v>
      </c>
      <c r="AP2647" s="63">
        <f t="shared" si="734"/>
        <v>11.428089863368749</v>
      </c>
      <c r="AQ2647" s="63">
        <f t="shared" si="734"/>
        <v>11.431011199874796</v>
      </c>
      <c r="AR2647" s="63">
        <f t="shared" si="734"/>
        <v>11.442647265439536</v>
      </c>
      <c r="AS2647" s="63">
        <f t="shared" si="734"/>
        <v>11.486445582434989</v>
      </c>
      <c r="AT2647" s="63">
        <f t="shared" si="734"/>
        <v>11.626608381821566</v>
      </c>
      <c r="AU2647" s="63">
        <f t="shared" si="718"/>
        <v>11.961094544128683</v>
      </c>
      <c r="AV2647" s="217">
        <f t="shared" si="719"/>
        <v>-1.1469132254240177E-2</v>
      </c>
      <c r="AW2647" s="218">
        <f t="shared" si="720"/>
        <v>-9999</v>
      </c>
      <c r="AX2647" s="219">
        <f t="shared" si="721"/>
        <v>0</v>
      </c>
      <c r="AY2647" s="218">
        <f t="shared" si="722"/>
        <v>-9999</v>
      </c>
      <c r="AZ2647" s="63"/>
      <c r="BA2647" s="15">
        <f t="shared" si="723"/>
        <v>-2.7356411602726298E-3</v>
      </c>
      <c r="BB2647" s="15">
        <f t="shared" si="724"/>
        <v>0.4029668420013125</v>
      </c>
      <c r="BC2647" s="15">
        <f t="shared" si="725"/>
        <v>-0.61751157847624083</v>
      </c>
      <c r="BD2647" s="15">
        <f t="shared" si="726"/>
        <v>-0.10652366954492806</v>
      </c>
      <c r="BE2647" s="15">
        <f t="shared" si="727"/>
        <v>-2.965028905258007</v>
      </c>
      <c r="BF2647" s="15">
        <f t="shared" si="728"/>
        <v>-11.297910949131783</v>
      </c>
      <c r="BG2647" s="63">
        <f t="shared" si="735"/>
        <v>9.7786993762034928</v>
      </c>
      <c r="BH2647" s="63">
        <f t="shared" si="735"/>
        <v>9.7894726175737006</v>
      </c>
      <c r="BI2647" s="63">
        <f t="shared" si="735"/>
        <v>9.7705253791329838</v>
      </c>
      <c r="BJ2647" s="63">
        <f t="shared" si="735"/>
        <v>9.8039400735741484</v>
      </c>
      <c r="BK2647" s="63">
        <f t="shared" si="735"/>
        <v>9.7452814473518927</v>
      </c>
      <c r="BL2647" s="63">
        <f t="shared" si="735"/>
        <v>9.8491703599934741</v>
      </c>
      <c r="BM2647" s="63">
        <f t="shared" si="735"/>
        <v>9.6676216473938421</v>
      </c>
      <c r="BN2647" s="63">
        <f t="shared" si="729"/>
        <v>9.9950024885659339</v>
      </c>
      <c r="BO2647" s="63"/>
      <c r="BP2647" s="63"/>
    </row>
    <row r="2648" spans="27:68" x14ac:dyDescent="0.2">
      <c r="AA2648" s="217">
        <f t="shared" si="708"/>
        <v>-8.7334910939675485E-3</v>
      </c>
      <c r="AB2648" s="218">
        <f t="shared" si="709"/>
        <v>8.7334910939675485E-3</v>
      </c>
      <c r="AC2648" s="218">
        <f t="shared" si="710"/>
        <v>0</v>
      </c>
      <c r="AD2648" s="219">
        <f t="shared" si="711"/>
        <v>0</v>
      </c>
      <c r="AH2648" s="15">
        <f t="shared" si="712"/>
        <v>-2.9058447674383151E-2</v>
      </c>
      <c r="AI2648" s="15">
        <f t="shared" si="713"/>
        <v>0.86784475089518831</v>
      </c>
      <c r="AJ2648" s="15">
        <f t="shared" si="714"/>
        <v>-0.34557801426238927</v>
      </c>
      <c r="AK2648" s="15">
        <f t="shared" si="715"/>
        <v>-0.57281307343954613</v>
      </c>
      <c r="AL2648" s="15">
        <f t="shared" si="716"/>
        <v>-1.797541498954438</v>
      </c>
      <c r="AM2648" s="15">
        <f t="shared" si="717"/>
        <v>-1.2569818375265711</v>
      </c>
      <c r="AN2648" s="63">
        <f t="shared" si="734"/>
        <v>11.427189962028823</v>
      </c>
      <c r="AO2648" s="63">
        <f t="shared" si="734"/>
        <v>11.427367754312771</v>
      </c>
      <c r="AP2648" s="63">
        <f t="shared" si="734"/>
        <v>11.428089863368749</v>
      </c>
      <c r="AQ2648" s="63">
        <f t="shared" si="734"/>
        <v>11.431011199874796</v>
      </c>
      <c r="AR2648" s="63">
        <f t="shared" si="734"/>
        <v>11.442647265439536</v>
      </c>
      <c r="AS2648" s="63">
        <f t="shared" si="734"/>
        <v>11.486445582434989</v>
      </c>
      <c r="AT2648" s="63">
        <f t="shared" si="734"/>
        <v>11.626608381821566</v>
      </c>
      <c r="AU2648" s="63">
        <f t="shared" si="718"/>
        <v>11.961094544128683</v>
      </c>
      <c r="AV2648" s="217">
        <f t="shared" si="719"/>
        <v>-1.1469132254240177E-2</v>
      </c>
      <c r="AW2648" s="218">
        <f t="shared" si="720"/>
        <v>-9999</v>
      </c>
      <c r="AX2648" s="219">
        <f t="shared" si="721"/>
        <v>0</v>
      </c>
      <c r="AY2648" s="218">
        <f t="shared" si="722"/>
        <v>-9999</v>
      </c>
      <c r="AZ2648" s="63"/>
      <c r="BA2648" s="15">
        <f t="shared" si="723"/>
        <v>-2.7356411602726298E-3</v>
      </c>
      <c r="BB2648" s="15">
        <f t="shared" si="724"/>
        <v>0.4029668420013125</v>
      </c>
      <c r="BC2648" s="15">
        <f t="shared" si="725"/>
        <v>-0.61751157847624083</v>
      </c>
      <c r="BD2648" s="15">
        <f t="shared" si="726"/>
        <v>-0.10652366954492806</v>
      </c>
      <c r="BE2648" s="15">
        <f t="shared" si="727"/>
        <v>-2.965028905258007</v>
      </c>
      <c r="BF2648" s="15">
        <f t="shared" si="728"/>
        <v>-11.297910949131783</v>
      </c>
      <c r="BG2648" s="63">
        <f t="shared" si="735"/>
        <v>9.7786993762034928</v>
      </c>
      <c r="BH2648" s="63">
        <f t="shared" si="735"/>
        <v>9.7894726175737006</v>
      </c>
      <c r="BI2648" s="63">
        <f t="shared" si="735"/>
        <v>9.7705253791329838</v>
      </c>
      <c r="BJ2648" s="63">
        <f t="shared" si="735"/>
        <v>9.8039400735741484</v>
      </c>
      <c r="BK2648" s="63">
        <f t="shared" si="735"/>
        <v>9.7452814473518927</v>
      </c>
      <c r="BL2648" s="63">
        <f t="shared" si="735"/>
        <v>9.8491703599934741</v>
      </c>
      <c r="BM2648" s="63">
        <f t="shared" si="735"/>
        <v>9.6676216473938421</v>
      </c>
      <c r="BN2648" s="63">
        <f t="shared" si="729"/>
        <v>9.9950024885659339</v>
      </c>
      <c r="BO2648" s="63"/>
      <c r="BP2648" s="63"/>
    </row>
    <row r="2649" spans="27:68" x14ac:dyDescent="0.2">
      <c r="AA2649" s="217">
        <f t="shared" si="708"/>
        <v>-8.7334910939675485E-3</v>
      </c>
      <c r="AB2649" s="218">
        <f t="shared" si="709"/>
        <v>8.7334910939675485E-3</v>
      </c>
      <c r="AC2649" s="218">
        <f t="shared" si="710"/>
        <v>0</v>
      </c>
      <c r="AD2649" s="219">
        <f t="shared" si="711"/>
        <v>0</v>
      </c>
      <c r="AH2649" s="15">
        <f t="shared" si="712"/>
        <v>-2.9058447674383151E-2</v>
      </c>
      <c r="AI2649" s="15">
        <f t="shared" si="713"/>
        <v>0.86784475089518831</v>
      </c>
      <c r="AJ2649" s="15">
        <f t="shared" si="714"/>
        <v>-0.34557801426238927</v>
      </c>
      <c r="AK2649" s="15">
        <f t="shared" si="715"/>
        <v>-0.57281307343954613</v>
      </c>
      <c r="AL2649" s="15">
        <f t="shared" si="716"/>
        <v>-1.797541498954438</v>
      </c>
      <c r="AM2649" s="15">
        <f t="shared" si="717"/>
        <v>-1.2569818375265711</v>
      </c>
      <c r="AN2649" s="63">
        <f t="shared" si="734"/>
        <v>11.427189962028823</v>
      </c>
      <c r="AO2649" s="63">
        <f t="shared" si="734"/>
        <v>11.427367754312771</v>
      </c>
      <c r="AP2649" s="63">
        <f t="shared" si="734"/>
        <v>11.428089863368749</v>
      </c>
      <c r="AQ2649" s="63">
        <f t="shared" si="734"/>
        <v>11.431011199874796</v>
      </c>
      <c r="AR2649" s="63">
        <f t="shared" si="734"/>
        <v>11.442647265439536</v>
      </c>
      <c r="AS2649" s="63">
        <f t="shared" si="734"/>
        <v>11.486445582434989</v>
      </c>
      <c r="AT2649" s="63">
        <f t="shared" si="734"/>
        <v>11.626608381821566</v>
      </c>
      <c r="AU2649" s="63">
        <f t="shared" si="718"/>
        <v>11.961094544128683</v>
      </c>
      <c r="AV2649" s="217">
        <f t="shared" si="719"/>
        <v>-1.1469132254240177E-2</v>
      </c>
      <c r="AW2649" s="218">
        <f t="shared" si="720"/>
        <v>-9999</v>
      </c>
      <c r="AX2649" s="219">
        <f t="shared" si="721"/>
        <v>0</v>
      </c>
      <c r="AY2649" s="218">
        <f t="shared" si="722"/>
        <v>-9999</v>
      </c>
      <c r="AZ2649" s="63"/>
      <c r="BA2649" s="15">
        <f t="shared" si="723"/>
        <v>-2.7356411602726298E-3</v>
      </c>
      <c r="BB2649" s="15">
        <f t="shared" si="724"/>
        <v>0.4029668420013125</v>
      </c>
      <c r="BC2649" s="15">
        <f t="shared" si="725"/>
        <v>-0.61751157847624083</v>
      </c>
      <c r="BD2649" s="15">
        <f t="shared" si="726"/>
        <v>-0.10652366954492806</v>
      </c>
      <c r="BE2649" s="15">
        <f t="shared" si="727"/>
        <v>-2.965028905258007</v>
      </c>
      <c r="BF2649" s="15">
        <f t="shared" si="728"/>
        <v>-11.297910949131783</v>
      </c>
      <c r="BG2649" s="63">
        <f t="shared" si="735"/>
        <v>9.7786993762034928</v>
      </c>
      <c r="BH2649" s="63">
        <f t="shared" si="735"/>
        <v>9.7894726175737006</v>
      </c>
      <c r="BI2649" s="63">
        <f t="shared" si="735"/>
        <v>9.7705253791329838</v>
      </c>
      <c r="BJ2649" s="63">
        <f t="shared" si="735"/>
        <v>9.8039400735741484</v>
      </c>
      <c r="BK2649" s="63">
        <f t="shared" si="735"/>
        <v>9.7452814473518927</v>
      </c>
      <c r="BL2649" s="63">
        <f t="shared" si="735"/>
        <v>9.8491703599934741</v>
      </c>
      <c r="BM2649" s="63">
        <f t="shared" si="735"/>
        <v>9.6676216473938421</v>
      </c>
      <c r="BN2649" s="63">
        <f t="shared" si="729"/>
        <v>9.9950024885659339</v>
      </c>
      <c r="BO2649" s="63"/>
      <c r="BP2649" s="63"/>
    </row>
    <row r="2650" spans="27:68" x14ac:dyDescent="0.2">
      <c r="AA2650" s="217">
        <f t="shared" si="708"/>
        <v>-8.7334910939675485E-3</v>
      </c>
      <c r="AB2650" s="218">
        <f t="shared" si="709"/>
        <v>8.7334910939675485E-3</v>
      </c>
      <c r="AC2650" s="218">
        <f t="shared" si="710"/>
        <v>0</v>
      </c>
      <c r="AD2650" s="219">
        <f t="shared" si="711"/>
        <v>0</v>
      </c>
      <c r="AH2650" s="15">
        <f t="shared" si="712"/>
        <v>-2.9058447674383151E-2</v>
      </c>
      <c r="AI2650" s="15">
        <f t="shared" si="713"/>
        <v>0.86784475089518831</v>
      </c>
      <c r="AJ2650" s="15">
        <f t="shared" si="714"/>
        <v>-0.34557801426238927</v>
      </c>
      <c r="AK2650" s="15">
        <f t="shared" si="715"/>
        <v>-0.57281307343954613</v>
      </c>
      <c r="AL2650" s="15">
        <f t="shared" si="716"/>
        <v>-1.797541498954438</v>
      </c>
      <c r="AM2650" s="15">
        <f t="shared" si="717"/>
        <v>-1.2569818375265711</v>
      </c>
      <c r="AN2650" s="63">
        <f t="shared" si="734"/>
        <v>11.427189962028823</v>
      </c>
      <c r="AO2650" s="63">
        <f t="shared" si="734"/>
        <v>11.427367754312771</v>
      </c>
      <c r="AP2650" s="63">
        <f t="shared" si="734"/>
        <v>11.428089863368749</v>
      </c>
      <c r="AQ2650" s="63">
        <f t="shared" si="734"/>
        <v>11.431011199874796</v>
      </c>
      <c r="AR2650" s="63">
        <f t="shared" si="734"/>
        <v>11.442647265439536</v>
      </c>
      <c r="AS2650" s="63">
        <f t="shared" si="734"/>
        <v>11.486445582434989</v>
      </c>
      <c r="AT2650" s="63">
        <f t="shared" si="734"/>
        <v>11.626608381821566</v>
      </c>
      <c r="AU2650" s="63">
        <f t="shared" si="718"/>
        <v>11.961094544128683</v>
      </c>
      <c r="AV2650" s="217">
        <f t="shared" si="719"/>
        <v>-1.1469132254240177E-2</v>
      </c>
      <c r="AW2650" s="218">
        <f t="shared" si="720"/>
        <v>-9999</v>
      </c>
      <c r="AX2650" s="219">
        <f t="shared" si="721"/>
        <v>0</v>
      </c>
      <c r="AY2650" s="218">
        <f t="shared" si="722"/>
        <v>-9999</v>
      </c>
      <c r="AZ2650" s="63"/>
      <c r="BA2650" s="15">
        <f t="shared" si="723"/>
        <v>-2.7356411602726298E-3</v>
      </c>
      <c r="BB2650" s="15">
        <f t="shared" si="724"/>
        <v>0.4029668420013125</v>
      </c>
      <c r="BC2650" s="15">
        <f t="shared" si="725"/>
        <v>-0.61751157847624083</v>
      </c>
      <c r="BD2650" s="15">
        <f t="shared" si="726"/>
        <v>-0.10652366954492806</v>
      </c>
      <c r="BE2650" s="15">
        <f t="shared" si="727"/>
        <v>-2.965028905258007</v>
      </c>
      <c r="BF2650" s="15">
        <f t="shared" si="728"/>
        <v>-11.297910949131783</v>
      </c>
      <c r="BG2650" s="63">
        <f t="shared" si="735"/>
        <v>9.7786993762034928</v>
      </c>
      <c r="BH2650" s="63">
        <f t="shared" si="735"/>
        <v>9.7894726175737006</v>
      </c>
      <c r="BI2650" s="63">
        <f t="shared" si="735"/>
        <v>9.7705253791329838</v>
      </c>
      <c r="BJ2650" s="63">
        <f t="shared" si="735"/>
        <v>9.8039400735741484</v>
      </c>
      <c r="BK2650" s="63">
        <f t="shared" si="735"/>
        <v>9.7452814473518927</v>
      </c>
      <c r="BL2650" s="63">
        <f t="shared" si="735"/>
        <v>9.8491703599934741</v>
      </c>
      <c r="BM2650" s="63">
        <f t="shared" si="735"/>
        <v>9.6676216473938421</v>
      </c>
      <c r="BN2650" s="63">
        <f t="shared" si="729"/>
        <v>9.9950024885659339</v>
      </c>
      <c r="BO2650" s="63"/>
      <c r="BP2650" s="63"/>
    </row>
    <row r="2651" spans="27:68" x14ac:dyDescent="0.2">
      <c r="AA2651" s="217">
        <f t="shared" si="708"/>
        <v>-8.7334910939675485E-3</v>
      </c>
      <c r="AB2651" s="218">
        <f t="shared" si="709"/>
        <v>8.7334910939675485E-3</v>
      </c>
      <c r="AC2651" s="218">
        <f t="shared" si="710"/>
        <v>0</v>
      </c>
      <c r="AD2651" s="219">
        <f t="shared" si="711"/>
        <v>0</v>
      </c>
      <c r="AH2651" s="15">
        <f t="shared" si="712"/>
        <v>-2.9058447674383151E-2</v>
      </c>
      <c r="AI2651" s="15">
        <f t="shared" si="713"/>
        <v>0.86784475089518831</v>
      </c>
      <c r="AJ2651" s="15">
        <f t="shared" si="714"/>
        <v>-0.34557801426238927</v>
      </c>
      <c r="AK2651" s="15">
        <f t="shared" si="715"/>
        <v>-0.57281307343954613</v>
      </c>
      <c r="AL2651" s="15">
        <f t="shared" si="716"/>
        <v>-1.797541498954438</v>
      </c>
      <c r="AM2651" s="15">
        <f t="shared" si="717"/>
        <v>-1.2569818375265711</v>
      </c>
      <c r="AN2651" s="63">
        <f t="shared" ref="AN2651:AT2660" si="736">$AU2651+$AB$7*SIN(AO2651)</f>
        <v>11.427189962028823</v>
      </c>
      <c r="AO2651" s="63">
        <f t="shared" si="736"/>
        <v>11.427367754312771</v>
      </c>
      <c r="AP2651" s="63">
        <f t="shared" si="736"/>
        <v>11.428089863368749</v>
      </c>
      <c r="AQ2651" s="63">
        <f t="shared" si="736"/>
        <v>11.431011199874796</v>
      </c>
      <c r="AR2651" s="63">
        <f t="shared" si="736"/>
        <v>11.442647265439536</v>
      </c>
      <c r="AS2651" s="63">
        <f t="shared" si="736"/>
        <v>11.486445582434989</v>
      </c>
      <c r="AT2651" s="63">
        <f t="shared" si="736"/>
        <v>11.626608381821566</v>
      </c>
      <c r="AU2651" s="63">
        <f t="shared" si="718"/>
        <v>11.961094544128683</v>
      </c>
      <c r="AV2651" s="217">
        <f t="shared" si="719"/>
        <v>-1.1469132254240177E-2</v>
      </c>
      <c r="AW2651" s="218">
        <f t="shared" si="720"/>
        <v>-9999</v>
      </c>
      <c r="AX2651" s="219">
        <f t="shared" si="721"/>
        <v>0</v>
      </c>
      <c r="AY2651" s="218">
        <f t="shared" si="722"/>
        <v>-9999</v>
      </c>
      <c r="AZ2651" s="63"/>
      <c r="BA2651" s="15">
        <f t="shared" si="723"/>
        <v>-2.7356411602726298E-3</v>
      </c>
      <c r="BB2651" s="15">
        <f t="shared" si="724"/>
        <v>0.4029668420013125</v>
      </c>
      <c r="BC2651" s="15">
        <f t="shared" si="725"/>
        <v>-0.61751157847624083</v>
      </c>
      <c r="BD2651" s="15">
        <f t="shared" si="726"/>
        <v>-0.10652366954492806</v>
      </c>
      <c r="BE2651" s="15">
        <f t="shared" si="727"/>
        <v>-2.965028905258007</v>
      </c>
      <c r="BF2651" s="15">
        <f t="shared" si="728"/>
        <v>-11.297910949131783</v>
      </c>
      <c r="BG2651" s="63">
        <f t="shared" ref="BG2651:BM2660" si="737">$BN2651+$BB$7*SIN(BH2651)</f>
        <v>9.7786993762034928</v>
      </c>
      <c r="BH2651" s="63">
        <f t="shared" si="737"/>
        <v>9.7894726175737006</v>
      </c>
      <c r="BI2651" s="63">
        <f t="shared" si="737"/>
        <v>9.7705253791329838</v>
      </c>
      <c r="BJ2651" s="63">
        <f t="shared" si="737"/>
        <v>9.8039400735741484</v>
      </c>
      <c r="BK2651" s="63">
        <f t="shared" si="737"/>
        <v>9.7452814473518927</v>
      </c>
      <c r="BL2651" s="63">
        <f t="shared" si="737"/>
        <v>9.8491703599934741</v>
      </c>
      <c r="BM2651" s="63">
        <f t="shared" si="737"/>
        <v>9.6676216473938421</v>
      </c>
      <c r="BN2651" s="63">
        <f t="shared" si="729"/>
        <v>9.9950024885659339</v>
      </c>
      <c r="BO2651" s="63"/>
      <c r="BP2651" s="63"/>
    </row>
    <row r="2652" spans="27:68" x14ac:dyDescent="0.2">
      <c r="AA2652" s="217">
        <f t="shared" si="708"/>
        <v>-8.7334910939675485E-3</v>
      </c>
      <c r="AB2652" s="218">
        <f t="shared" si="709"/>
        <v>8.7334910939675485E-3</v>
      </c>
      <c r="AC2652" s="218">
        <f t="shared" si="710"/>
        <v>0</v>
      </c>
      <c r="AD2652" s="219">
        <f t="shared" si="711"/>
        <v>0</v>
      </c>
      <c r="AH2652" s="15">
        <f t="shared" si="712"/>
        <v>-2.9058447674383151E-2</v>
      </c>
      <c r="AI2652" s="15">
        <f t="shared" si="713"/>
        <v>0.86784475089518831</v>
      </c>
      <c r="AJ2652" s="15">
        <f t="shared" si="714"/>
        <v>-0.34557801426238927</v>
      </c>
      <c r="AK2652" s="15">
        <f t="shared" si="715"/>
        <v>-0.57281307343954613</v>
      </c>
      <c r="AL2652" s="15">
        <f t="shared" si="716"/>
        <v>-1.797541498954438</v>
      </c>
      <c r="AM2652" s="15">
        <f t="shared" si="717"/>
        <v>-1.2569818375265711</v>
      </c>
      <c r="AN2652" s="63">
        <f t="shared" si="736"/>
        <v>11.427189962028823</v>
      </c>
      <c r="AO2652" s="63">
        <f t="shared" si="736"/>
        <v>11.427367754312771</v>
      </c>
      <c r="AP2652" s="63">
        <f t="shared" si="736"/>
        <v>11.428089863368749</v>
      </c>
      <c r="AQ2652" s="63">
        <f t="shared" si="736"/>
        <v>11.431011199874796</v>
      </c>
      <c r="AR2652" s="63">
        <f t="shared" si="736"/>
        <v>11.442647265439536</v>
      </c>
      <c r="AS2652" s="63">
        <f t="shared" si="736"/>
        <v>11.486445582434989</v>
      </c>
      <c r="AT2652" s="63">
        <f t="shared" si="736"/>
        <v>11.626608381821566</v>
      </c>
      <c r="AU2652" s="63">
        <f t="shared" si="718"/>
        <v>11.961094544128683</v>
      </c>
      <c r="AV2652" s="217">
        <f t="shared" si="719"/>
        <v>-1.1469132254240177E-2</v>
      </c>
      <c r="AW2652" s="218">
        <f t="shared" si="720"/>
        <v>-9999</v>
      </c>
      <c r="AX2652" s="219">
        <f t="shared" si="721"/>
        <v>0</v>
      </c>
      <c r="AY2652" s="218">
        <f t="shared" si="722"/>
        <v>-9999</v>
      </c>
      <c r="AZ2652" s="63"/>
      <c r="BA2652" s="15">
        <f t="shared" si="723"/>
        <v>-2.7356411602726298E-3</v>
      </c>
      <c r="BB2652" s="15">
        <f t="shared" si="724"/>
        <v>0.4029668420013125</v>
      </c>
      <c r="BC2652" s="15">
        <f t="shared" si="725"/>
        <v>-0.61751157847624083</v>
      </c>
      <c r="BD2652" s="15">
        <f t="shared" si="726"/>
        <v>-0.10652366954492806</v>
      </c>
      <c r="BE2652" s="15">
        <f t="shared" si="727"/>
        <v>-2.965028905258007</v>
      </c>
      <c r="BF2652" s="15">
        <f t="shared" si="728"/>
        <v>-11.297910949131783</v>
      </c>
      <c r="BG2652" s="63">
        <f t="shared" si="737"/>
        <v>9.7786993762034928</v>
      </c>
      <c r="BH2652" s="63">
        <f t="shared" si="737"/>
        <v>9.7894726175737006</v>
      </c>
      <c r="BI2652" s="63">
        <f t="shared" si="737"/>
        <v>9.7705253791329838</v>
      </c>
      <c r="BJ2652" s="63">
        <f t="shared" si="737"/>
        <v>9.8039400735741484</v>
      </c>
      <c r="BK2652" s="63">
        <f t="shared" si="737"/>
        <v>9.7452814473518927</v>
      </c>
      <c r="BL2652" s="63">
        <f t="shared" si="737"/>
        <v>9.8491703599934741</v>
      </c>
      <c r="BM2652" s="63">
        <f t="shared" si="737"/>
        <v>9.6676216473938421</v>
      </c>
      <c r="BN2652" s="63">
        <f t="shared" si="729"/>
        <v>9.9950024885659339</v>
      </c>
      <c r="BO2652" s="63"/>
      <c r="BP2652" s="63"/>
    </row>
    <row r="2653" spans="27:68" x14ac:dyDescent="0.2">
      <c r="AA2653" s="217">
        <f t="shared" si="708"/>
        <v>-8.7334910939675485E-3</v>
      </c>
      <c r="AB2653" s="218">
        <f t="shared" si="709"/>
        <v>8.7334910939675485E-3</v>
      </c>
      <c r="AC2653" s="218">
        <f t="shared" si="710"/>
        <v>0</v>
      </c>
      <c r="AD2653" s="219">
        <f t="shared" si="711"/>
        <v>0</v>
      </c>
      <c r="AH2653" s="15">
        <f t="shared" si="712"/>
        <v>-2.9058447674383151E-2</v>
      </c>
      <c r="AI2653" s="15">
        <f t="shared" si="713"/>
        <v>0.86784475089518831</v>
      </c>
      <c r="AJ2653" s="15">
        <f t="shared" si="714"/>
        <v>-0.34557801426238927</v>
      </c>
      <c r="AK2653" s="15">
        <f t="shared" si="715"/>
        <v>-0.57281307343954613</v>
      </c>
      <c r="AL2653" s="15">
        <f t="shared" si="716"/>
        <v>-1.797541498954438</v>
      </c>
      <c r="AM2653" s="15">
        <f t="shared" si="717"/>
        <v>-1.2569818375265711</v>
      </c>
      <c r="AN2653" s="63">
        <f t="shared" si="736"/>
        <v>11.427189962028823</v>
      </c>
      <c r="AO2653" s="63">
        <f t="shared" si="736"/>
        <v>11.427367754312771</v>
      </c>
      <c r="AP2653" s="63">
        <f t="shared" si="736"/>
        <v>11.428089863368749</v>
      </c>
      <c r="AQ2653" s="63">
        <f t="shared" si="736"/>
        <v>11.431011199874796</v>
      </c>
      <c r="AR2653" s="63">
        <f t="shared" si="736"/>
        <v>11.442647265439536</v>
      </c>
      <c r="AS2653" s="63">
        <f t="shared" si="736"/>
        <v>11.486445582434989</v>
      </c>
      <c r="AT2653" s="63">
        <f t="shared" si="736"/>
        <v>11.626608381821566</v>
      </c>
      <c r="AU2653" s="63">
        <f t="shared" si="718"/>
        <v>11.961094544128683</v>
      </c>
      <c r="AV2653" s="217">
        <f t="shared" si="719"/>
        <v>-1.1469132254240177E-2</v>
      </c>
      <c r="AW2653" s="218">
        <f t="shared" si="720"/>
        <v>-9999</v>
      </c>
      <c r="AX2653" s="219">
        <f t="shared" si="721"/>
        <v>0</v>
      </c>
      <c r="AY2653" s="218">
        <f t="shared" si="722"/>
        <v>-9999</v>
      </c>
      <c r="AZ2653" s="63"/>
      <c r="BA2653" s="15">
        <f t="shared" si="723"/>
        <v>-2.7356411602726298E-3</v>
      </c>
      <c r="BB2653" s="15">
        <f t="shared" si="724"/>
        <v>0.4029668420013125</v>
      </c>
      <c r="BC2653" s="15">
        <f t="shared" si="725"/>
        <v>-0.61751157847624083</v>
      </c>
      <c r="BD2653" s="15">
        <f t="shared" si="726"/>
        <v>-0.10652366954492806</v>
      </c>
      <c r="BE2653" s="15">
        <f t="shared" si="727"/>
        <v>-2.965028905258007</v>
      </c>
      <c r="BF2653" s="15">
        <f t="shared" si="728"/>
        <v>-11.297910949131783</v>
      </c>
      <c r="BG2653" s="63">
        <f t="shared" si="737"/>
        <v>9.7786993762034928</v>
      </c>
      <c r="BH2653" s="63">
        <f t="shared" si="737"/>
        <v>9.7894726175737006</v>
      </c>
      <c r="BI2653" s="63">
        <f t="shared" si="737"/>
        <v>9.7705253791329838</v>
      </c>
      <c r="BJ2653" s="63">
        <f t="shared" si="737"/>
        <v>9.8039400735741484</v>
      </c>
      <c r="BK2653" s="63">
        <f t="shared" si="737"/>
        <v>9.7452814473518927</v>
      </c>
      <c r="BL2653" s="63">
        <f t="shared" si="737"/>
        <v>9.8491703599934741</v>
      </c>
      <c r="BM2653" s="63">
        <f t="shared" si="737"/>
        <v>9.6676216473938421</v>
      </c>
      <c r="BN2653" s="63">
        <f t="shared" si="729"/>
        <v>9.9950024885659339</v>
      </c>
      <c r="BO2653" s="63"/>
      <c r="BP2653" s="63"/>
    </row>
    <row r="2654" spans="27:68" x14ac:dyDescent="0.2">
      <c r="AA2654" s="217">
        <f t="shared" si="708"/>
        <v>-8.7334910939675485E-3</v>
      </c>
      <c r="AB2654" s="218">
        <f t="shared" si="709"/>
        <v>8.7334910939675485E-3</v>
      </c>
      <c r="AC2654" s="218">
        <f t="shared" si="710"/>
        <v>0</v>
      </c>
      <c r="AD2654" s="219">
        <f t="shared" si="711"/>
        <v>0</v>
      </c>
      <c r="AH2654" s="15">
        <f t="shared" si="712"/>
        <v>-2.9058447674383151E-2</v>
      </c>
      <c r="AI2654" s="15">
        <f t="shared" si="713"/>
        <v>0.86784475089518831</v>
      </c>
      <c r="AJ2654" s="15">
        <f t="shared" si="714"/>
        <v>-0.34557801426238927</v>
      </c>
      <c r="AK2654" s="15">
        <f t="shared" si="715"/>
        <v>-0.57281307343954613</v>
      </c>
      <c r="AL2654" s="15">
        <f t="shared" si="716"/>
        <v>-1.797541498954438</v>
      </c>
      <c r="AM2654" s="15">
        <f t="shared" si="717"/>
        <v>-1.2569818375265711</v>
      </c>
      <c r="AN2654" s="63">
        <f t="shared" si="736"/>
        <v>11.427189962028823</v>
      </c>
      <c r="AO2654" s="63">
        <f t="shared" si="736"/>
        <v>11.427367754312771</v>
      </c>
      <c r="AP2654" s="63">
        <f t="shared" si="736"/>
        <v>11.428089863368749</v>
      </c>
      <c r="AQ2654" s="63">
        <f t="shared" si="736"/>
        <v>11.431011199874796</v>
      </c>
      <c r="AR2654" s="63">
        <f t="shared" si="736"/>
        <v>11.442647265439536</v>
      </c>
      <c r="AS2654" s="63">
        <f t="shared" si="736"/>
        <v>11.486445582434989</v>
      </c>
      <c r="AT2654" s="63">
        <f t="shared" si="736"/>
        <v>11.626608381821566</v>
      </c>
      <c r="AU2654" s="63">
        <f t="shared" si="718"/>
        <v>11.961094544128683</v>
      </c>
      <c r="AV2654" s="217">
        <f t="shared" si="719"/>
        <v>-1.1469132254240177E-2</v>
      </c>
      <c r="AW2654" s="218">
        <f t="shared" si="720"/>
        <v>-9999</v>
      </c>
      <c r="AX2654" s="219">
        <f t="shared" si="721"/>
        <v>0</v>
      </c>
      <c r="AY2654" s="218">
        <f t="shared" si="722"/>
        <v>-9999</v>
      </c>
      <c r="AZ2654" s="63"/>
      <c r="BA2654" s="15">
        <f t="shared" si="723"/>
        <v>-2.7356411602726298E-3</v>
      </c>
      <c r="BB2654" s="15">
        <f t="shared" si="724"/>
        <v>0.4029668420013125</v>
      </c>
      <c r="BC2654" s="15">
        <f t="shared" si="725"/>
        <v>-0.61751157847624083</v>
      </c>
      <c r="BD2654" s="15">
        <f t="shared" si="726"/>
        <v>-0.10652366954492806</v>
      </c>
      <c r="BE2654" s="15">
        <f t="shared" si="727"/>
        <v>-2.965028905258007</v>
      </c>
      <c r="BF2654" s="15">
        <f t="shared" si="728"/>
        <v>-11.297910949131783</v>
      </c>
      <c r="BG2654" s="63">
        <f t="shared" si="737"/>
        <v>9.7786993762034928</v>
      </c>
      <c r="BH2654" s="63">
        <f t="shared" si="737"/>
        <v>9.7894726175737006</v>
      </c>
      <c r="BI2654" s="63">
        <f t="shared" si="737"/>
        <v>9.7705253791329838</v>
      </c>
      <c r="BJ2654" s="63">
        <f t="shared" si="737"/>
        <v>9.8039400735741484</v>
      </c>
      <c r="BK2654" s="63">
        <f t="shared" si="737"/>
        <v>9.7452814473518927</v>
      </c>
      <c r="BL2654" s="63">
        <f t="shared" si="737"/>
        <v>9.8491703599934741</v>
      </c>
      <c r="BM2654" s="63">
        <f t="shared" si="737"/>
        <v>9.6676216473938421</v>
      </c>
      <c r="BN2654" s="63">
        <f t="shared" si="729"/>
        <v>9.9950024885659339</v>
      </c>
      <c r="BO2654" s="63"/>
      <c r="BP2654" s="63"/>
    </row>
    <row r="2655" spans="27:68" x14ac:dyDescent="0.2">
      <c r="AA2655" s="217">
        <f t="shared" si="708"/>
        <v>-8.7334910939675485E-3</v>
      </c>
      <c r="AB2655" s="218">
        <f t="shared" si="709"/>
        <v>8.7334910939675485E-3</v>
      </c>
      <c r="AC2655" s="218">
        <f t="shared" si="710"/>
        <v>0</v>
      </c>
      <c r="AD2655" s="219">
        <f t="shared" si="711"/>
        <v>0</v>
      </c>
      <c r="AH2655" s="15">
        <f t="shared" si="712"/>
        <v>-2.9058447674383151E-2</v>
      </c>
      <c r="AI2655" s="15">
        <f t="shared" si="713"/>
        <v>0.86784475089518831</v>
      </c>
      <c r="AJ2655" s="15">
        <f t="shared" si="714"/>
        <v>-0.34557801426238927</v>
      </c>
      <c r="AK2655" s="15">
        <f t="shared" si="715"/>
        <v>-0.57281307343954613</v>
      </c>
      <c r="AL2655" s="15">
        <f t="shared" si="716"/>
        <v>-1.797541498954438</v>
      </c>
      <c r="AM2655" s="15">
        <f t="shared" si="717"/>
        <v>-1.2569818375265711</v>
      </c>
      <c r="AN2655" s="63">
        <f t="shared" si="736"/>
        <v>11.427189962028823</v>
      </c>
      <c r="AO2655" s="63">
        <f t="shared" si="736"/>
        <v>11.427367754312771</v>
      </c>
      <c r="AP2655" s="63">
        <f t="shared" si="736"/>
        <v>11.428089863368749</v>
      </c>
      <c r="AQ2655" s="63">
        <f t="shared" si="736"/>
        <v>11.431011199874796</v>
      </c>
      <c r="AR2655" s="63">
        <f t="shared" si="736"/>
        <v>11.442647265439536</v>
      </c>
      <c r="AS2655" s="63">
        <f t="shared" si="736"/>
        <v>11.486445582434989</v>
      </c>
      <c r="AT2655" s="63">
        <f t="shared" si="736"/>
        <v>11.626608381821566</v>
      </c>
      <c r="AU2655" s="63">
        <f t="shared" si="718"/>
        <v>11.961094544128683</v>
      </c>
      <c r="AV2655" s="217">
        <f t="shared" si="719"/>
        <v>-1.1469132254240177E-2</v>
      </c>
      <c r="AW2655" s="218">
        <f t="shared" si="720"/>
        <v>-9999</v>
      </c>
      <c r="AX2655" s="219">
        <f t="shared" si="721"/>
        <v>0</v>
      </c>
      <c r="AY2655" s="218">
        <f t="shared" si="722"/>
        <v>-9999</v>
      </c>
      <c r="AZ2655" s="63"/>
      <c r="BA2655" s="15">
        <f t="shared" si="723"/>
        <v>-2.7356411602726298E-3</v>
      </c>
      <c r="BB2655" s="15">
        <f t="shared" si="724"/>
        <v>0.4029668420013125</v>
      </c>
      <c r="BC2655" s="15">
        <f t="shared" si="725"/>
        <v>-0.61751157847624083</v>
      </c>
      <c r="BD2655" s="15">
        <f t="shared" si="726"/>
        <v>-0.10652366954492806</v>
      </c>
      <c r="BE2655" s="15">
        <f t="shared" si="727"/>
        <v>-2.965028905258007</v>
      </c>
      <c r="BF2655" s="15">
        <f t="shared" si="728"/>
        <v>-11.297910949131783</v>
      </c>
      <c r="BG2655" s="63">
        <f t="shared" si="737"/>
        <v>9.7786993762034928</v>
      </c>
      <c r="BH2655" s="63">
        <f t="shared" si="737"/>
        <v>9.7894726175737006</v>
      </c>
      <c r="BI2655" s="63">
        <f t="shared" si="737"/>
        <v>9.7705253791329838</v>
      </c>
      <c r="BJ2655" s="63">
        <f t="shared" si="737"/>
        <v>9.8039400735741484</v>
      </c>
      <c r="BK2655" s="63">
        <f t="shared" si="737"/>
        <v>9.7452814473518927</v>
      </c>
      <c r="BL2655" s="63">
        <f t="shared" si="737"/>
        <v>9.8491703599934741</v>
      </c>
      <c r="BM2655" s="63">
        <f t="shared" si="737"/>
        <v>9.6676216473938421</v>
      </c>
      <c r="BN2655" s="63">
        <f t="shared" si="729"/>
        <v>9.9950024885659339</v>
      </c>
      <c r="BO2655" s="63"/>
      <c r="BP2655" s="63"/>
    </row>
    <row r="2656" spans="27:68" x14ac:dyDescent="0.2">
      <c r="AA2656" s="217">
        <f t="shared" si="708"/>
        <v>-8.7334910939675485E-3</v>
      </c>
      <c r="AB2656" s="218">
        <f t="shared" si="709"/>
        <v>8.7334910939675485E-3</v>
      </c>
      <c r="AC2656" s="218">
        <f t="shared" si="710"/>
        <v>0</v>
      </c>
      <c r="AD2656" s="219">
        <f t="shared" si="711"/>
        <v>0</v>
      </c>
      <c r="AH2656" s="15">
        <f t="shared" si="712"/>
        <v>-2.9058447674383151E-2</v>
      </c>
      <c r="AI2656" s="15">
        <f t="shared" si="713"/>
        <v>0.86784475089518831</v>
      </c>
      <c r="AJ2656" s="15">
        <f t="shared" si="714"/>
        <v>-0.34557801426238927</v>
      </c>
      <c r="AK2656" s="15">
        <f t="shared" si="715"/>
        <v>-0.57281307343954613</v>
      </c>
      <c r="AL2656" s="15">
        <f t="shared" si="716"/>
        <v>-1.797541498954438</v>
      </c>
      <c r="AM2656" s="15">
        <f t="shared" si="717"/>
        <v>-1.2569818375265711</v>
      </c>
      <c r="AN2656" s="63">
        <f t="shared" si="736"/>
        <v>11.427189962028823</v>
      </c>
      <c r="AO2656" s="63">
        <f t="shared" si="736"/>
        <v>11.427367754312771</v>
      </c>
      <c r="AP2656" s="63">
        <f t="shared" si="736"/>
        <v>11.428089863368749</v>
      </c>
      <c r="AQ2656" s="63">
        <f t="shared" si="736"/>
        <v>11.431011199874796</v>
      </c>
      <c r="AR2656" s="63">
        <f t="shared" si="736"/>
        <v>11.442647265439536</v>
      </c>
      <c r="AS2656" s="63">
        <f t="shared" si="736"/>
        <v>11.486445582434989</v>
      </c>
      <c r="AT2656" s="63">
        <f t="shared" si="736"/>
        <v>11.626608381821566</v>
      </c>
      <c r="AU2656" s="63">
        <f t="shared" si="718"/>
        <v>11.961094544128683</v>
      </c>
      <c r="AV2656" s="217">
        <f t="shared" si="719"/>
        <v>-1.1469132254240177E-2</v>
      </c>
      <c r="AW2656" s="218">
        <f t="shared" si="720"/>
        <v>-9999</v>
      </c>
      <c r="AX2656" s="219">
        <f t="shared" si="721"/>
        <v>0</v>
      </c>
      <c r="AY2656" s="218">
        <f t="shared" si="722"/>
        <v>-9999</v>
      </c>
      <c r="AZ2656" s="63"/>
      <c r="BA2656" s="15">
        <f t="shared" si="723"/>
        <v>-2.7356411602726298E-3</v>
      </c>
      <c r="BB2656" s="15">
        <f t="shared" si="724"/>
        <v>0.4029668420013125</v>
      </c>
      <c r="BC2656" s="15">
        <f t="shared" si="725"/>
        <v>-0.61751157847624083</v>
      </c>
      <c r="BD2656" s="15">
        <f t="shared" si="726"/>
        <v>-0.10652366954492806</v>
      </c>
      <c r="BE2656" s="15">
        <f t="shared" si="727"/>
        <v>-2.965028905258007</v>
      </c>
      <c r="BF2656" s="15">
        <f t="shared" si="728"/>
        <v>-11.297910949131783</v>
      </c>
      <c r="BG2656" s="63">
        <f t="shared" si="737"/>
        <v>9.7786993762034928</v>
      </c>
      <c r="BH2656" s="63">
        <f t="shared" si="737"/>
        <v>9.7894726175737006</v>
      </c>
      <c r="BI2656" s="63">
        <f t="shared" si="737"/>
        <v>9.7705253791329838</v>
      </c>
      <c r="BJ2656" s="63">
        <f t="shared" si="737"/>
        <v>9.8039400735741484</v>
      </c>
      <c r="BK2656" s="63">
        <f t="shared" si="737"/>
        <v>9.7452814473518927</v>
      </c>
      <c r="BL2656" s="63">
        <f t="shared" si="737"/>
        <v>9.8491703599934741</v>
      </c>
      <c r="BM2656" s="63">
        <f t="shared" si="737"/>
        <v>9.6676216473938421</v>
      </c>
      <c r="BN2656" s="63">
        <f t="shared" si="729"/>
        <v>9.9950024885659339</v>
      </c>
      <c r="BO2656" s="63"/>
      <c r="BP2656" s="63"/>
    </row>
    <row r="2657" spans="27:68" x14ac:dyDescent="0.2">
      <c r="AA2657" s="217">
        <f t="shared" si="708"/>
        <v>-8.7334910939675485E-3</v>
      </c>
      <c r="AB2657" s="218">
        <f t="shared" si="709"/>
        <v>8.7334910939675485E-3</v>
      </c>
      <c r="AC2657" s="218">
        <f t="shared" si="710"/>
        <v>0</v>
      </c>
      <c r="AD2657" s="219">
        <f t="shared" si="711"/>
        <v>0</v>
      </c>
      <c r="AH2657" s="15">
        <f t="shared" si="712"/>
        <v>-2.9058447674383151E-2</v>
      </c>
      <c r="AI2657" s="15">
        <f t="shared" si="713"/>
        <v>0.86784475089518831</v>
      </c>
      <c r="AJ2657" s="15">
        <f t="shared" si="714"/>
        <v>-0.34557801426238927</v>
      </c>
      <c r="AK2657" s="15">
        <f t="shared" si="715"/>
        <v>-0.57281307343954613</v>
      </c>
      <c r="AL2657" s="15">
        <f t="shared" si="716"/>
        <v>-1.797541498954438</v>
      </c>
      <c r="AM2657" s="15">
        <f t="shared" si="717"/>
        <v>-1.2569818375265711</v>
      </c>
      <c r="AN2657" s="63">
        <f t="shared" si="736"/>
        <v>11.427189962028823</v>
      </c>
      <c r="AO2657" s="63">
        <f t="shared" si="736"/>
        <v>11.427367754312771</v>
      </c>
      <c r="AP2657" s="63">
        <f t="shared" si="736"/>
        <v>11.428089863368749</v>
      </c>
      <c r="AQ2657" s="63">
        <f t="shared" si="736"/>
        <v>11.431011199874796</v>
      </c>
      <c r="AR2657" s="63">
        <f t="shared" si="736"/>
        <v>11.442647265439536</v>
      </c>
      <c r="AS2657" s="63">
        <f t="shared" si="736"/>
        <v>11.486445582434989</v>
      </c>
      <c r="AT2657" s="63">
        <f t="shared" si="736"/>
        <v>11.626608381821566</v>
      </c>
      <c r="AU2657" s="63">
        <f t="shared" si="718"/>
        <v>11.961094544128683</v>
      </c>
      <c r="AV2657" s="217">
        <f t="shared" si="719"/>
        <v>-1.1469132254240177E-2</v>
      </c>
      <c r="AW2657" s="218">
        <f t="shared" si="720"/>
        <v>-9999</v>
      </c>
      <c r="AX2657" s="219">
        <f t="shared" si="721"/>
        <v>0</v>
      </c>
      <c r="AY2657" s="218">
        <f t="shared" si="722"/>
        <v>-9999</v>
      </c>
      <c r="AZ2657" s="63"/>
      <c r="BA2657" s="15">
        <f t="shared" si="723"/>
        <v>-2.7356411602726298E-3</v>
      </c>
      <c r="BB2657" s="15">
        <f t="shared" si="724"/>
        <v>0.4029668420013125</v>
      </c>
      <c r="BC2657" s="15">
        <f t="shared" si="725"/>
        <v>-0.61751157847624083</v>
      </c>
      <c r="BD2657" s="15">
        <f t="shared" si="726"/>
        <v>-0.10652366954492806</v>
      </c>
      <c r="BE2657" s="15">
        <f t="shared" si="727"/>
        <v>-2.965028905258007</v>
      </c>
      <c r="BF2657" s="15">
        <f t="shared" si="728"/>
        <v>-11.297910949131783</v>
      </c>
      <c r="BG2657" s="63">
        <f t="shared" si="737"/>
        <v>9.7786993762034928</v>
      </c>
      <c r="BH2657" s="63">
        <f t="shared" si="737"/>
        <v>9.7894726175737006</v>
      </c>
      <c r="BI2657" s="63">
        <f t="shared" si="737"/>
        <v>9.7705253791329838</v>
      </c>
      <c r="BJ2657" s="63">
        <f t="shared" si="737"/>
        <v>9.8039400735741484</v>
      </c>
      <c r="BK2657" s="63">
        <f t="shared" si="737"/>
        <v>9.7452814473518927</v>
      </c>
      <c r="BL2657" s="63">
        <f t="shared" si="737"/>
        <v>9.8491703599934741</v>
      </c>
      <c r="BM2657" s="63">
        <f t="shared" si="737"/>
        <v>9.6676216473938421</v>
      </c>
      <c r="BN2657" s="63">
        <f t="shared" si="729"/>
        <v>9.9950024885659339</v>
      </c>
      <c r="BO2657" s="63"/>
      <c r="BP2657" s="63"/>
    </row>
    <row r="2658" spans="27:68" x14ac:dyDescent="0.2">
      <c r="AA2658" s="217">
        <f t="shared" si="708"/>
        <v>-8.7334910939675485E-3</v>
      </c>
      <c r="AB2658" s="218">
        <f t="shared" si="709"/>
        <v>8.7334910939675485E-3</v>
      </c>
      <c r="AC2658" s="218">
        <f t="shared" si="710"/>
        <v>0</v>
      </c>
      <c r="AD2658" s="219">
        <f t="shared" si="711"/>
        <v>0</v>
      </c>
      <c r="AH2658" s="15">
        <f t="shared" si="712"/>
        <v>-2.9058447674383151E-2</v>
      </c>
      <c r="AI2658" s="15">
        <f t="shared" si="713"/>
        <v>0.86784475089518831</v>
      </c>
      <c r="AJ2658" s="15">
        <f t="shared" si="714"/>
        <v>-0.34557801426238927</v>
      </c>
      <c r="AK2658" s="15">
        <f t="shared" si="715"/>
        <v>-0.57281307343954613</v>
      </c>
      <c r="AL2658" s="15">
        <f t="shared" si="716"/>
        <v>-1.797541498954438</v>
      </c>
      <c r="AM2658" s="15">
        <f t="shared" si="717"/>
        <v>-1.2569818375265711</v>
      </c>
      <c r="AN2658" s="63">
        <f t="shared" si="736"/>
        <v>11.427189962028823</v>
      </c>
      <c r="AO2658" s="63">
        <f t="shared" si="736"/>
        <v>11.427367754312771</v>
      </c>
      <c r="AP2658" s="63">
        <f t="shared" si="736"/>
        <v>11.428089863368749</v>
      </c>
      <c r="AQ2658" s="63">
        <f t="shared" si="736"/>
        <v>11.431011199874796</v>
      </c>
      <c r="AR2658" s="63">
        <f t="shared" si="736"/>
        <v>11.442647265439536</v>
      </c>
      <c r="AS2658" s="63">
        <f t="shared" si="736"/>
        <v>11.486445582434989</v>
      </c>
      <c r="AT2658" s="63">
        <f t="shared" si="736"/>
        <v>11.626608381821566</v>
      </c>
      <c r="AU2658" s="63">
        <f t="shared" si="718"/>
        <v>11.961094544128683</v>
      </c>
      <c r="AV2658" s="217">
        <f t="shared" si="719"/>
        <v>-1.1469132254240177E-2</v>
      </c>
      <c r="AW2658" s="218">
        <f t="shared" si="720"/>
        <v>-9999</v>
      </c>
      <c r="AX2658" s="219">
        <f t="shared" si="721"/>
        <v>0</v>
      </c>
      <c r="AY2658" s="218">
        <f t="shared" si="722"/>
        <v>-9999</v>
      </c>
      <c r="AZ2658" s="63"/>
      <c r="BA2658" s="15">
        <f t="shared" si="723"/>
        <v>-2.7356411602726298E-3</v>
      </c>
      <c r="BB2658" s="15">
        <f t="shared" si="724"/>
        <v>0.4029668420013125</v>
      </c>
      <c r="BC2658" s="15">
        <f t="shared" si="725"/>
        <v>-0.61751157847624083</v>
      </c>
      <c r="BD2658" s="15">
        <f t="shared" si="726"/>
        <v>-0.10652366954492806</v>
      </c>
      <c r="BE2658" s="15">
        <f t="shared" si="727"/>
        <v>-2.965028905258007</v>
      </c>
      <c r="BF2658" s="15">
        <f t="shared" si="728"/>
        <v>-11.297910949131783</v>
      </c>
      <c r="BG2658" s="63">
        <f t="shared" si="737"/>
        <v>9.7786993762034928</v>
      </c>
      <c r="BH2658" s="63">
        <f t="shared" si="737"/>
        <v>9.7894726175737006</v>
      </c>
      <c r="BI2658" s="63">
        <f t="shared" si="737"/>
        <v>9.7705253791329838</v>
      </c>
      <c r="BJ2658" s="63">
        <f t="shared" si="737"/>
        <v>9.8039400735741484</v>
      </c>
      <c r="BK2658" s="63">
        <f t="shared" si="737"/>
        <v>9.7452814473518927</v>
      </c>
      <c r="BL2658" s="63">
        <f t="shared" si="737"/>
        <v>9.8491703599934741</v>
      </c>
      <c r="BM2658" s="63">
        <f t="shared" si="737"/>
        <v>9.6676216473938421</v>
      </c>
      <c r="BN2658" s="63">
        <f t="shared" si="729"/>
        <v>9.9950024885659339</v>
      </c>
      <c r="BO2658" s="63"/>
      <c r="BP2658" s="63"/>
    </row>
    <row r="2659" spans="27:68" x14ac:dyDescent="0.2">
      <c r="AA2659" s="217">
        <f t="shared" si="708"/>
        <v>-8.7334910939675485E-3</v>
      </c>
      <c r="AB2659" s="218">
        <f t="shared" si="709"/>
        <v>8.7334910939675485E-3</v>
      </c>
      <c r="AC2659" s="218">
        <f t="shared" si="710"/>
        <v>0</v>
      </c>
      <c r="AD2659" s="219">
        <f t="shared" si="711"/>
        <v>0</v>
      </c>
      <c r="AH2659" s="15">
        <f t="shared" si="712"/>
        <v>-2.9058447674383151E-2</v>
      </c>
      <c r="AI2659" s="15">
        <f t="shared" si="713"/>
        <v>0.86784475089518831</v>
      </c>
      <c r="AJ2659" s="15">
        <f t="shared" si="714"/>
        <v>-0.34557801426238927</v>
      </c>
      <c r="AK2659" s="15">
        <f t="shared" si="715"/>
        <v>-0.57281307343954613</v>
      </c>
      <c r="AL2659" s="15">
        <f t="shared" si="716"/>
        <v>-1.797541498954438</v>
      </c>
      <c r="AM2659" s="15">
        <f t="shared" si="717"/>
        <v>-1.2569818375265711</v>
      </c>
      <c r="AN2659" s="63">
        <f t="shared" si="736"/>
        <v>11.427189962028823</v>
      </c>
      <c r="AO2659" s="63">
        <f t="shared" si="736"/>
        <v>11.427367754312771</v>
      </c>
      <c r="AP2659" s="63">
        <f t="shared" si="736"/>
        <v>11.428089863368749</v>
      </c>
      <c r="AQ2659" s="63">
        <f t="shared" si="736"/>
        <v>11.431011199874796</v>
      </c>
      <c r="AR2659" s="63">
        <f t="shared" si="736"/>
        <v>11.442647265439536</v>
      </c>
      <c r="AS2659" s="63">
        <f t="shared" si="736"/>
        <v>11.486445582434989</v>
      </c>
      <c r="AT2659" s="63">
        <f t="shared" si="736"/>
        <v>11.626608381821566</v>
      </c>
      <c r="AU2659" s="63">
        <f t="shared" si="718"/>
        <v>11.961094544128683</v>
      </c>
      <c r="AV2659" s="217">
        <f t="shared" si="719"/>
        <v>-1.1469132254240177E-2</v>
      </c>
      <c r="AW2659" s="218">
        <f t="shared" si="720"/>
        <v>-9999</v>
      </c>
      <c r="AX2659" s="219">
        <f t="shared" si="721"/>
        <v>0</v>
      </c>
      <c r="AY2659" s="218">
        <f t="shared" si="722"/>
        <v>-9999</v>
      </c>
      <c r="AZ2659" s="63"/>
      <c r="BA2659" s="15">
        <f t="shared" si="723"/>
        <v>-2.7356411602726298E-3</v>
      </c>
      <c r="BB2659" s="15">
        <f t="shared" si="724"/>
        <v>0.4029668420013125</v>
      </c>
      <c r="BC2659" s="15">
        <f t="shared" si="725"/>
        <v>-0.61751157847624083</v>
      </c>
      <c r="BD2659" s="15">
        <f t="shared" si="726"/>
        <v>-0.10652366954492806</v>
      </c>
      <c r="BE2659" s="15">
        <f t="shared" si="727"/>
        <v>-2.965028905258007</v>
      </c>
      <c r="BF2659" s="15">
        <f t="shared" si="728"/>
        <v>-11.297910949131783</v>
      </c>
      <c r="BG2659" s="63">
        <f t="shared" si="737"/>
        <v>9.7786993762034928</v>
      </c>
      <c r="BH2659" s="63">
        <f t="shared" si="737"/>
        <v>9.7894726175737006</v>
      </c>
      <c r="BI2659" s="63">
        <f t="shared" si="737"/>
        <v>9.7705253791329838</v>
      </c>
      <c r="BJ2659" s="63">
        <f t="shared" si="737"/>
        <v>9.8039400735741484</v>
      </c>
      <c r="BK2659" s="63">
        <f t="shared" si="737"/>
        <v>9.7452814473518927</v>
      </c>
      <c r="BL2659" s="63">
        <f t="shared" si="737"/>
        <v>9.8491703599934741</v>
      </c>
      <c r="BM2659" s="63">
        <f t="shared" si="737"/>
        <v>9.6676216473938421</v>
      </c>
      <c r="BN2659" s="63">
        <f t="shared" si="729"/>
        <v>9.9950024885659339</v>
      </c>
      <c r="BO2659" s="63"/>
      <c r="BP2659" s="63"/>
    </row>
    <row r="2660" spans="27:68" x14ac:dyDescent="0.2">
      <c r="AA2660" s="217">
        <f t="shared" si="708"/>
        <v>-8.7334910939675485E-3</v>
      </c>
      <c r="AB2660" s="218">
        <f t="shared" si="709"/>
        <v>8.7334910939675485E-3</v>
      </c>
      <c r="AC2660" s="218">
        <f t="shared" si="710"/>
        <v>0</v>
      </c>
      <c r="AD2660" s="219">
        <f t="shared" si="711"/>
        <v>0</v>
      </c>
      <c r="AH2660" s="15">
        <f t="shared" si="712"/>
        <v>-2.9058447674383151E-2</v>
      </c>
      <c r="AI2660" s="15">
        <f t="shared" si="713"/>
        <v>0.86784475089518831</v>
      </c>
      <c r="AJ2660" s="15">
        <f t="shared" si="714"/>
        <v>-0.34557801426238927</v>
      </c>
      <c r="AK2660" s="15">
        <f t="shared" si="715"/>
        <v>-0.57281307343954613</v>
      </c>
      <c r="AL2660" s="15">
        <f t="shared" si="716"/>
        <v>-1.797541498954438</v>
      </c>
      <c r="AM2660" s="15">
        <f t="shared" si="717"/>
        <v>-1.2569818375265711</v>
      </c>
      <c r="AN2660" s="63">
        <f t="shared" si="736"/>
        <v>11.427189962028823</v>
      </c>
      <c r="AO2660" s="63">
        <f t="shared" si="736"/>
        <v>11.427367754312771</v>
      </c>
      <c r="AP2660" s="63">
        <f t="shared" si="736"/>
        <v>11.428089863368749</v>
      </c>
      <c r="AQ2660" s="63">
        <f t="shared" si="736"/>
        <v>11.431011199874796</v>
      </c>
      <c r="AR2660" s="63">
        <f t="shared" si="736"/>
        <v>11.442647265439536</v>
      </c>
      <c r="AS2660" s="63">
        <f t="shared" si="736"/>
        <v>11.486445582434989</v>
      </c>
      <c r="AT2660" s="63">
        <f t="shared" si="736"/>
        <v>11.626608381821566</v>
      </c>
      <c r="AU2660" s="63">
        <f t="shared" si="718"/>
        <v>11.961094544128683</v>
      </c>
      <c r="AV2660" s="217">
        <f t="shared" si="719"/>
        <v>-1.1469132254240177E-2</v>
      </c>
      <c r="AW2660" s="218">
        <f t="shared" si="720"/>
        <v>-9999</v>
      </c>
      <c r="AX2660" s="219">
        <f t="shared" si="721"/>
        <v>0</v>
      </c>
      <c r="AY2660" s="218">
        <f t="shared" si="722"/>
        <v>-9999</v>
      </c>
      <c r="AZ2660" s="63"/>
      <c r="BA2660" s="15">
        <f t="shared" si="723"/>
        <v>-2.7356411602726298E-3</v>
      </c>
      <c r="BB2660" s="15">
        <f t="shared" si="724"/>
        <v>0.4029668420013125</v>
      </c>
      <c r="BC2660" s="15">
        <f t="shared" si="725"/>
        <v>-0.61751157847624083</v>
      </c>
      <c r="BD2660" s="15">
        <f t="shared" si="726"/>
        <v>-0.10652366954492806</v>
      </c>
      <c r="BE2660" s="15">
        <f t="shared" si="727"/>
        <v>-2.965028905258007</v>
      </c>
      <c r="BF2660" s="15">
        <f t="shared" si="728"/>
        <v>-11.297910949131783</v>
      </c>
      <c r="BG2660" s="63">
        <f t="shared" si="737"/>
        <v>9.7786993762034928</v>
      </c>
      <c r="BH2660" s="63">
        <f t="shared" si="737"/>
        <v>9.7894726175737006</v>
      </c>
      <c r="BI2660" s="63">
        <f t="shared" si="737"/>
        <v>9.7705253791329838</v>
      </c>
      <c r="BJ2660" s="63">
        <f t="shared" si="737"/>
        <v>9.8039400735741484</v>
      </c>
      <c r="BK2660" s="63">
        <f t="shared" si="737"/>
        <v>9.7452814473518927</v>
      </c>
      <c r="BL2660" s="63">
        <f t="shared" si="737"/>
        <v>9.8491703599934741</v>
      </c>
      <c r="BM2660" s="63">
        <f t="shared" si="737"/>
        <v>9.6676216473938421</v>
      </c>
      <c r="BN2660" s="63">
        <f t="shared" si="729"/>
        <v>9.9950024885659339</v>
      </c>
      <c r="BO2660" s="63"/>
      <c r="BP2660" s="63"/>
    </row>
    <row r="2661" spans="27:68" x14ac:dyDescent="0.2">
      <c r="AA2661" s="217">
        <f t="shared" si="708"/>
        <v>-8.7334910939675485E-3</v>
      </c>
      <c r="AB2661" s="218">
        <f t="shared" si="709"/>
        <v>8.7334910939675485E-3</v>
      </c>
      <c r="AC2661" s="218">
        <f t="shared" si="710"/>
        <v>0</v>
      </c>
      <c r="AD2661" s="219">
        <f t="shared" si="711"/>
        <v>0</v>
      </c>
      <c r="AH2661" s="15">
        <f t="shared" si="712"/>
        <v>-2.9058447674383151E-2</v>
      </c>
      <c r="AI2661" s="15">
        <f t="shared" si="713"/>
        <v>0.86784475089518831</v>
      </c>
      <c r="AJ2661" s="15">
        <f t="shared" si="714"/>
        <v>-0.34557801426238927</v>
      </c>
      <c r="AK2661" s="15">
        <f t="shared" si="715"/>
        <v>-0.57281307343954613</v>
      </c>
      <c r="AL2661" s="15">
        <f t="shared" si="716"/>
        <v>-1.797541498954438</v>
      </c>
      <c r="AM2661" s="15">
        <f t="shared" si="717"/>
        <v>-1.2569818375265711</v>
      </c>
      <c r="AN2661" s="63">
        <f t="shared" ref="AN2661:AT2670" si="738">$AU2661+$AB$7*SIN(AO2661)</f>
        <v>11.427189962028823</v>
      </c>
      <c r="AO2661" s="63">
        <f t="shared" si="738"/>
        <v>11.427367754312771</v>
      </c>
      <c r="AP2661" s="63">
        <f t="shared" si="738"/>
        <v>11.428089863368749</v>
      </c>
      <c r="AQ2661" s="63">
        <f t="shared" si="738"/>
        <v>11.431011199874796</v>
      </c>
      <c r="AR2661" s="63">
        <f t="shared" si="738"/>
        <v>11.442647265439536</v>
      </c>
      <c r="AS2661" s="63">
        <f t="shared" si="738"/>
        <v>11.486445582434989</v>
      </c>
      <c r="AT2661" s="63">
        <f t="shared" si="738"/>
        <v>11.626608381821566</v>
      </c>
      <c r="AU2661" s="63">
        <f t="shared" si="718"/>
        <v>11.961094544128683</v>
      </c>
      <c r="AV2661" s="217">
        <f t="shared" si="719"/>
        <v>-1.1469132254240177E-2</v>
      </c>
      <c r="AW2661" s="218">
        <f t="shared" si="720"/>
        <v>-9999</v>
      </c>
      <c r="AX2661" s="219">
        <f t="shared" si="721"/>
        <v>0</v>
      </c>
      <c r="AY2661" s="218">
        <f t="shared" si="722"/>
        <v>-9999</v>
      </c>
      <c r="AZ2661" s="63"/>
      <c r="BA2661" s="15">
        <f t="shared" si="723"/>
        <v>-2.7356411602726298E-3</v>
      </c>
      <c r="BB2661" s="15">
        <f t="shared" si="724"/>
        <v>0.4029668420013125</v>
      </c>
      <c r="BC2661" s="15">
        <f t="shared" si="725"/>
        <v>-0.61751157847624083</v>
      </c>
      <c r="BD2661" s="15">
        <f t="shared" si="726"/>
        <v>-0.10652366954492806</v>
      </c>
      <c r="BE2661" s="15">
        <f t="shared" si="727"/>
        <v>-2.965028905258007</v>
      </c>
      <c r="BF2661" s="15">
        <f t="shared" si="728"/>
        <v>-11.297910949131783</v>
      </c>
      <c r="BG2661" s="63">
        <f t="shared" ref="BG2661:BM2670" si="739">$BN2661+$BB$7*SIN(BH2661)</f>
        <v>9.7786993762034928</v>
      </c>
      <c r="BH2661" s="63">
        <f t="shared" si="739"/>
        <v>9.7894726175737006</v>
      </c>
      <c r="BI2661" s="63">
        <f t="shared" si="739"/>
        <v>9.7705253791329838</v>
      </c>
      <c r="BJ2661" s="63">
        <f t="shared" si="739"/>
        <v>9.8039400735741484</v>
      </c>
      <c r="BK2661" s="63">
        <f t="shared" si="739"/>
        <v>9.7452814473518927</v>
      </c>
      <c r="BL2661" s="63">
        <f t="shared" si="739"/>
        <v>9.8491703599934741</v>
      </c>
      <c r="BM2661" s="63">
        <f t="shared" si="739"/>
        <v>9.6676216473938421</v>
      </c>
      <c r="BN2661" s="63">
        <f t="shared" si="729"/>
        <v>9.9950024885659339</v>
      </c>
      <c r="BO2661" s="63"/>
      <c r="BP2661" s="63"/>
    </row>
    <row r="2662" spans="27:68" x14ac:dyDescent="0.2">
      <c r="AA2662" s="217">
        <f t="shared" si="708"/>
        <v>-8.7334910939675485E-3</v>
      </c>
      <c r="AB2662" s="218">
        <f t="shared" si="709"/>
        <v>8.7334910939675485E-3</v>
      </c>
      <c r="AC2662" s="218">
        <f t="shared" si="710"/>
        <v>0</v>
      </c>
      <c r="AD2662" s="219">
        <f t="shared" si="711"/>
        <v>0</v>
      </c>
      <c r="AH2662" s="15">
        <f t="shared" si="712"/>
        <v>-2.9058447674383151E-2</v>
      </c>
      <c r="AI2662" s="15">
        <f t="shared" si="713"/>
        <v>0.86784475089518831</v>
      </c>
      <c r="AJ2662" s="15">
        <f t="shared" si="714"/>
        <v>-0.34557801426238927</v>
      </c>
      <c r="AK2662" s="15">
        <f t="shared" si="715"/>
        <v>-0.57281307343954613</v>
      </c>
      <c r="AL2662" s="15">
        <f t="shared" si="716"/>
        <v>-1.797541498954438</v>
      </c>
      <c r="AM2662" s="15">
        <f t="shared" si="717"/>
        <v>-1.2569818375265711</v>
      </c>
      <c r="AN2662" s="63">
        <f t="shared" si="738"/>
        <v>11.427189962028823</v>
      </c>
      <c r="AO2662" s="63">
        <f t="shared" si="738"/>
        <v>11.427367754312771</v>
      </c>
      <c r="AP2662" s="63">
        <f t="shared" si="738"/>
        <v>11.428089863368749</v>
      </c>
      <c r="AQ2662" s="63">
        <f t="shared" si="738"/>
        <v>11.431011199874796</v>
      </c>
      <c r="AR2662" s="63">
        <f t="shared" si="738"/>
        <v>11.442647265439536</v>
      </c>
      <c r="AS2662" s="63">
        <f t="shared" si="738"/>
        <v>11.486445582434989</v>
      </c>
      <c r="AT2662" s="63">
        <f t="shared" si="738"/>
        <v>11.626608381821566</v>
      </c>
      <c r="AU2662" s="63">
        <f t="shared" si="718"/>
        <v>11.961094544128683</v>
      </c>
      <c r="AV2662" s="217">
        <f t="shared" si="719"/>
        <v>-1.1469132254240177E-2</v>
      </c>
      <c r="AW2662" s="218">
        <f t="shared" si="720"/>
        <v>-9999</v>
      </c>
      <c r="AX2662" s="219">
        <f t="shared" si="721"/>
        <v>0</v>
      </c>
      <c r="AY2662" s="218">
        <f t="shared" si="722"/>
        <v>-9999</v>
      </c>
      <c r="AZ2662" s="63"/>
      <c r="BA2662" s="15">
        <f t="shared" si="723"/>
        <v>-2.7356411602726298E-3</v>
      </c>
      <c r="BB2662" s="15">
        <f t="shared" si="724"/>
        <v>0.4029668420013125</v>
      </c>
      <c r="BC2662" s="15">
        <f t="shared" si="725"/>
        <v>-0.61751157847624083</v>
      </c>
      <c r="BD2662" s="15">
        <f t="shared" si="726"/>
        <v>-0.10652366954492806</v>
      </c>
      <c r="BE2662" s="15">
        <f t="shared" si="727"/>
        <v>-2.965028905258007</v>
      </c>
      <c r="BF2662" s="15">
        <f t="shared" si="728"/>
        <v>-11.297910949131783</v>
      </c>
      <c r="BG2662" s="63">
        <f t="shared" si="739"/>
        <v>9.7786993762034928</v>
      </c>
      <c r="BH2662" s="63">
        <f t="shared" si="739"/>
        <v>9.7894726175737006</v>
      </c>
      <c r="BI2662" s="63">
        <f t="shared" si="739"/>
        <v>9.7705253791329838</v>
      </c>
      <c r="BJ2662" s="63">
        <f t="shared" si="739"/>
        <v>9.8039400735741484</v>
      </c>
      <c r="BK2662" s="63">
        <f t="shared" si="739"/>
        <v>9.7452814473518927</v>
      </c>
      <c r="BL2662" s="63">
        <f t="shared" si="739"/>
        <v>9.8491703599934741</v>
      </c>
      <c r="BM2662" s="63">
        <f t="shared" si="739"/>
        <v>9.6676216473938421</v>
      </c>
      <c r="BN2662" s="63">
        <f t="shared" si="729"/>
        <v>9.9950024885659339</v>
      </c>
      <c r="BO2662" s="63"/>
      <c r="BP2662" s="63"/>
    </row>
    <row r="2663" spans="27:68" x14ac:dyDescent="0.2">
      <c r="AA2663" s="217">
        <f t="shared" si="708"/>
        <v>-8.7334910939675485E-3</v>
      </c>
      <c r="AB2663" s="218">
        <f t="shared" si="709"/>
        <v>8.7334910939675485E-3</v>
      </c>
      <c r="AC2663" s="218">
        <f t="shared" si="710"/>
        <v>0</v>
      </c>
      <c r="AD2663" s="219">
        <f t="shared" si="711"/>
        <v>0</v>
      </c>
      <c r="AH2663" s="15">
        <f t="shared" si="712"/>
        <v>-2.9058447674383151E-2</v>
      </c>
      <c r="AI2663" s="15">
        <f t="shared" si="713"/>
        <v>0.86784475089518831</v>
      </c>
      <c r="AJ2663" s="15">
        <f t="shared" si="714"/>
        <v>-0.34557801426238927</v>
      </c>
      <c r="AK2663" s="15">
        <f t="shared" si="715"/>
        <v>-0.57281307343954613</v>
      </c>
      <c r="AL2663" s="15">
        <f t="shared" si="716"/>
        <v>-1.797541498954438</v>
      </c>
      <c r="AM2663" s="15">
        <f t="shared" si="717"/>
        <v>-1.2569818375265711</v>
      </c>
      <c r="AN2663" s="63">
        <f t="shared" si="738"/>
        <v>11.427189962028823</v>
      </c>
      <c r="AO2663" s="63">
        <f t="shared" si="738"/>
        <v>11.427367754312771</v>
      </c>
      <c r="AP2663" s="63">
        <f t="shared" si="738"/>
        <v>11.428089863368749</v>
      </c>
      <c r="AQ2663" s="63">
        <f t="shared" si="738"/>
        <v>11.431011199874796</v>
      </c>
      <c r="AR2663" s="63">
        <f t="shared" si="738"/>
        <v>11.442647265439536</v>
      </c>
      <c r="AS2663" s="63">
        <f t="shared" si="738"/>
        <v>11.486445582434989</v>
      </c>
      <c r="AT2663" s="63">
        <f t="shared" si="738"/>
        <v>11.626608381821566</v>
      </c>
      <c r="AU2663" s="63">
        <f t="shared" si="718"/>
        <v>11.961094544128683</v>
      </c>
      <c r="AV2663" s="217">
        <f t="shared" si="719"/>
        <v>-1.1469132254240177E-2</v>
      </c>
      <c r="AW2663" s="218">
        <f t="shared" si="720"/>
        <v>-9999</v>
      </c>
      <c r="AX2663" s="219">
        <f t="shared" si="721"/>
        <v>0</v>
      </c>
      <c r="AY2663" s="218">
        <f t="shared" si="722"/>
        <v>-9999</v>
      </c>
      <c r="AZ2663" s="63"/>
      <c r="BA2663" s="15">
        <f t="shared" si="723"/>
        <v>-2.7356411602726298E-3</v>
      </c>
      <c r="BB2663" s="15">
        <f t="shared" si="724"/>
        <v>0.4029668420013125</v>
      </c>
      <c r="BC2663" s="15">
        <f t="shared" si="725"/>
        <v>-0.61751157847624083</v>
      </c>
      <c r="BD2663" s="15">
        <f t="shared" si="726"/>
        <v>-0.10652366954492806</v>
      </c>
      <c r="BE2663" s="15">
        <f t="shared" si="727"/>
        <v>-2.965028905258007</v>
      </c>
      <c r="BF2663" s="15">
        <f t="shared" si="728"/>
        <v>-11.297910949131783</v>
      </c>
      <c r="BG2663" s="63">
        <f t="shared" si="739"/>
        <v>9.7786993762034928</v>
      </c>
      <c r="BH2663" s="63">
        <f t="shared" si="739"/>
        <v>9.7894726175737006</v>
      </c>
      <c r="BI2663" s="63">
        <f t="shared" si="739"/>
        <v>9.7705253791329838</v>
      </c>
      <c r="BJ2663" s="63">
        <f t="shared" si="739"/>
        <v>9.8039400735741484</v>
      </c>
      <c r="BK2663" s="63">
        <f t="shared" si="739"/>
        <v>9.7452814473518927</v>
      </c>
      <c r="BL2663" s="63">
        <f t="shared" si="739"/>
        <v>9.8491703599934741</v>
      </c>
      <c r="BM2663" s="63">
        <f t="shared" si="739"/>
        <v>9.6676216473938421</v>
      </c>
      <c r="BN2663" s="63">
        <f t="shared" si="729"/>
        <v>9.9950024885659339</v>
      </c>
      <c r="BO2663" s="63"/>
      <c r="BP2663" s="63"/>
    </row>
    <row r="2664" spans="27:68" x14ac:dyDescent="0.2">
      <c r="AA2664" s="217">
        <f t="shared" si="708"/>
        <v>-8.7334910939675485E-3</v>
      </c>
      <c r="AB2664" s="218">
        <f t="shared" si="709"/>
        <v>8.7334910939675485E-3</v>
      </c>
      <c r="AC2664" s="218">
        <f t="shared" si="710"/>
        <v>0</v>
      </c>
      <c r="AD2664" s="219">
        <f t="shared" si="711"/>
        <v>0</v>
      </c>
      <c r="AH2664" s="15">
        <f t="shared" si="712"/>
        <v>-2.9058447674383151E-2</v>
      </c>
      <c r="AI2664" s="15">
        <f t="shared" si="713"/>
        <v>0.86784475089518831</v>
      </c>
      <c r="AJ2664" s="15">
        <f t="shared" si="714"/>
        <v>-0.34557801426238927</v>
      </c>
      <c r="AK2664" s="15">
        <f t="shared" si="715"/>
        <v>-0.57281307343954613</v>
      </c>
      <c r="AL2664" s="15">
        <f t="shared" si="716"/>
        <v>-1.797541498954438</v>
      </c>
      <c r="AM2664" s="15">
        <f t="shared" si="717"/>
        <v>-1.2569818375265711</v>
      </c>
      <c r="AN2664" s="63">
        <f t="shared" si="738"/>
        <v>11.427189962028823</v>
      </c>
      <c r="AO2664" s="63">
        <f t="shared" si="738"/>
        <v>11.427367754312771</v>
      </c>
      <c r="AP2664" s="63">
        <f t="shared" si="738"/>
        <v>11.428089863368749</v>
      </c>
      <c r="AQ2664" s="63">
        <f t="shared" si="738"/>
        <v>11.431011199874796</v>
      </c>
      <c r="AR2664" s="63">
        <f t="shared" si="738"/>
        <v>11.442647265439536</v>
      </c>
      <c r="AS2664" s="63">
        <f t="shared" si="738"/>
        <v>11.486445582434989</v>
      </c>
      <c r="AT2664" s="63">
        <f t="shared" si="738"/>
        <v>11.626608381821566</v>
      </c>
      <c r="AU2664" s="63">
        <f t="shared" si="718"/>
        <v>11.961094544128683</v>
      </c>
      <c r="AV2664" s="217">
        <f t="shared" si="719"/>
        <v>-1.1469132254240177E-2</v>
      </c>
      <c r="AW2664" s="218">
        <f t="shared" si="720"/>
        <v>-9999</v>
      </c>
      <c r="AX2664" s="219">
        <f t="shared" si="721"/>
        <v>0</v>
      </c>
      <c r="AY2664" s="218">
        <f t="shared" si="722"/>
        <v>-9999</v>
      </c>
      <c r="AZ2664" s="63"/>
      <c r="BA2664" s="15">
        <f t="shared" si="723"/>
        <v>-2.7356411602726298E-3</v>
      </c>
      <c r="BB2664" s="15">
        <f t="shared" si="724"/>
        <v>0.4029668420013125</v>
      </c>
      <c r="BC2664" s="15">
        <f t="shared" si="725"/>
        <v>-0.61751157847624083</v>
      </c>
      <c r="BD2664" s="15">
        <f t="shared" si="726"/>
        <v>-0.10652366954492806</v>
      </c>
      <c r="BE2664" s="15">
        <f t="shared" si="727"/>
        <v>-2.965028905258007</v>
      </c>
      <c r="BF2664" s="15">
        <f t="shared" si="728"/>
        <v>-11.297910949131783</v>
      </c>
      <c r="BG2664" s="63">
        <f t="shared" si="739"/>
        <v>9.7786993762034928</v>
      </c>
      <c r="BH2664" s="63">
        <f t="shared" si="739"/>
        <v>9.7894726175737006</v>
      </c>
      <c r="BI2664" s="63">
        <f t="shared" si="739"/>
        <v>9.7705253791329838</v>
      </c>
      <c r="BJ2664" s="63">
        <f t="shared" si="739"/>
        <v>9.8039400735741484</v>
      </c>
      <c r="BK2664" s="63">
        <f t="shared" si="739"/>
        <v>9.7452814473518927</v>
      </c>
      <c r="BL2664" s="63">
        <f t="shared" si="739"/>
        <v>9.8491703599934741</v>
      </c>
      <c r="BM2664" s="63">
        <f t="shared" si="739"/>
        <v>9.6676216473938421</v>
      </c>
      <c r="BN2664" s="63">
        <f t="shared" si="729"/>
        <v>9.9950024885659339</v>
      </c>
      <c r="BO2664" s="63"/>
      <c r="BP2664" s="63"/>
    </row>
    <row r="2665" spans="27:68" x14ac:dyDescent="0.2">
      <c r="AA2665" s="217">
        <f t="shared" si="708"/>
        <v>-8.7334910939675485E-3</v>
      </c>
      <c r="AB2665" s="218">
        <f t="shared" si="709"/>
        <v>8.7334910939675485E-3</v>
      </c>
      <c r="AC2665" s="218">
        <f t="shared" si="710"/>
        <v>0</v>
      </c>
      <c r="AD2665" s="219">
        <f t="shared" si="711"/>
        <v>0</v>
      </c>
      <c r="AH2665" s="15">
        <f t="shared" si="712"/>
        <v>-2.9058447674383151E-2</v>
      </c>
      <c r="AI2665" s="15">
        <f t="shared" si="713"/>
        <v>0.86784475089518831</v>
      </c>
      <c r="AJ2665" s="15">
        <f t="shared" si="714"/>
        <v>-0.34557801426238927</v>
      </c>
      <c r="AK2665" s="15">
        <f t="shared" si="715"/>
        <v>-0.57281307343954613</v>
      </c>
      <c r="AL2665" s="15">
        <f t="shared" si="716"/>
        <v>-1.797541498954438</v>
      </c>
      <c r="AM2665" s="15">
        <f t="shared" si="717"/>
        <v>-1.2569818375265711</v>
      </c>
      <c r="AN2665" s="63">
        <f t="shared" si="738"/>
        <v>11.427189962028823</v>
      </c>
      <c r="AO2665" s="63">
        <f t="shared" si="738"/>
        <v>11.427367754312771</v>
      </c>
      <c r="AP2665" s="63">
        <f t="shared" si="738"/>
        <v>11.428089863368749</v>
      </c>
      <c r="AQ2665" s="63">
        <f t="shared" si="738"/>
        <v>11.431011199874796</v>
      </c>
      <c r="AR2665" s="63">
        <f t="shared" si="738"/>
        <v>11.442647265439536</v>
      </c>
      <c r="AS2665" s="63">
        <f t="shared" si="738"/>
        <v>11.486445582434989</v>
      </c>
      <c r="AT2665" s="63">
        <f t="shared" si="738"/>
        <v>11.626608381821566</v>
      </c>
      <c r="AU2665" s="63">
        <f t="shared" si="718"/>
        <v>11.961094544128683</v>
      </c>
      <c r="AV2665" s="217">
        <f t="shared" si="719"/>
        <v>-1.1469132254240177E-2</v>
      </c>
      <c r="AW2665" s="218">
        <f t="shared" si="720"/>
        <v>-9999</v>
      </c>
      <c r="AX2665" s="219">
        <f t="shared" si="721"/>
        <v>0</v>
      </c>
      <c r="AY2665" s="218">
        <f t="shared" si="722"/>
        <v>-9999</v>
      </c>
      <c r="AZ2665" s="63"/>
      <c r="BA2665" s="15">
        <f t="shared" si="723"/>
        <v>-2.7356411602726298E-3</v>
      </c>
      <c r="BB2665" s="15">
        <f t="shared" si="724"/>
        <v>0.4029668420013125</v>
      </c>
      <c r="BC2665" s="15">
        <f t="shared" si="725"/>
        <v>-0.61751157847624083</v>
      </c>
      <c r="BD2665" s="15">
        <f t="shared" si="726"/>
        <v>-0.10652366954492806</v>
      </c>
      <c r="BE2665" s="15">
        <f t="shared" si="727"/>
        <v>-2.965028905258007</v>
      </c>
      <c r="BF2665" s="15">
        <f t="shared" si="728"/>
        <v>-11.297910949131783</v>
      </c>
      <c r="BG2665" s="63">
        <f t="shared" si="739"/>
        <v>9.7786993762034928</v>
      </c>
      <c r="BH2665" s="63">
        <f t="shared" si="739"/>
        <v>9.7894726175737006</v>
      </c>
      <c r="BI2665" s="63">
        <f t="shared" si="739"/>
        <v>9.7705253791329838</v>
      </c>
      <c r="BJ2665" s="63">
        <f t="shared" si="739"/>
        <v>9.8039400735741484</v>
      </c>
      <c r="BK2665" s="63">
        <f t="shared" si="739"/>
        <v>9.7452814473518927</v>
      </c>
      <c r="BL2665" s="63">
        <f t="shared" si="739"/>
        <v>9.8491703599934741</v>
      </c>
      <c r="BM2665" s="63">
        <f t="shared" si="739"/>
        <v>9.6676216473938421</v>
      </c>
      <c r="BN2665" s="63">
        <f t="shared" si="729"/>
        <v>9.9950024885659339</v>
      </c>
      <c r="BO2665" s="63"/>
      <c r="BP2665" s="63"/>
    </row>
    <row r="2666" spans="27:68" x14ac:dyDescent="0.2">
      <c r="AA2666" s="217">
        <f t="shared" si="708"/>
        <v>-8.7334910939675485E-3</v>
      </c>
      <c r="AB2666" s="218">
        <f t="shared" si="709"/>
        <v>8.7334910939675485E-3</v>
      </c>
      <c r="AC2666" s="218">
        <f t="shared" si="710"/>
        <v>0</v>
      </c>
      <c r="AD2666" s="219">
        <f t="shared" si="711"/>
        <v>0</v>
      </c>
      <c r="AH2666" s="15">
        <f t="shared" si="712"/>
        <v>-2.9058447674383151E-2</v>
      </c>
      <c r="AI2666" s="15">
        <f t="shared" si="713"/>
        <v>0.86784475089518831</v>
      </c>
      <c r="AJ2666" s="15">
        <f t="shared" si="714"/>
        <v>-0.34557801426238927</v>
      </c>
      <c r="AK2666" s="15">
        <f t="shared" si="715"/>
        <v>-0.57281307343954613</v>
      </c>
      <c r="AL2666" s="15">
        <f t="shared" si="716"/>
        <v>-1.797541498954438</v>
      </c>
      <c r="AM2666" s="15">
        <f t="shared" si="717"/>
        <v>-1.2569818375265711</v>
      </c>
      <c r="AN2666" s="63">
        <f t="shared" si="738"/>
        <v>11.427189962028823</v>
      </c>
      <c r="AO2666" s="63">
        <f t="shared" si="738"/>
        <v>11.427367754312771</v>
      </c>
      <c r="AP2666" s="63">
        <f t="shared" si="738"/>
        <v>11.428089863368749</v>
      </c>
      <c r="AQ2666" s="63">
        <f t="shared" si="738"/>
        <v>11.431011199874796</v>
      </c>
      <c r="AR2666" s="63">
        <f t="shared" si="738"/>
        <v>11.442647265439536</v>
      </c>
      <c r="AS2666" s="63">
        <f t="shared" si="738"/>
        <v>11.486445582434989</v>
      </c>
      <c r="AT2666" s="63">
        <f t="shared" si="738"/>
        <v>11.626608381821566</v>
      </c>
      <c r="AU2666" s="63">
        <f t="shared" si="718"/>
        <v>11.961094544128683</v>
      </c>
      <c r="AV2666" s="217">
        <f t="shared" si="719"/>
        <v>-1.1469132254240177E-2</v>
      </c>
      <c r="AW2666" s="218">
        <f t="shared" si="720"/>
        <v>-9999</v>
      </c>
      <c r="AX2666" s="219">
        <f t="shared" si="721"/>
        <v>0</v>
      </c>
      <c r="AY2666" s="218">
        <f t="shared" si="722"/>
        <v>-9999</v>
      </c>
      <c r="AZ2666" s="63"/>
      <c r="BA2666" s="15">
        <f t="shared" si="723"/>
        <v>-2.7356411602726298E-3</v>
      </c>
      <c r="BB2666" s="15">
        <f t="shared" si="724"/>
        <v>0.4029668420013125</v>
      </c>
      <c r="BC2666" s="15">
        <f t="shared" si="725"/>
        <v>-0.61751157847624083</v>
      </c>
      <c r="BD2666" s="15">
        <f t="shared" si="726"/>
        <v>-0.10652366954492806</v>
      </c>
      <c r="BE2666" s="15">
        <f t="shared" si="727"/>
        <v>-2.965028905258007</v>
      </c>
      <c r="BF2666" s="15">
        <f t="shared" si="728"/>
        <v>-11.297910949131783</v>
      </c>
      <c r="BG2666" s="63">
        <f t="shared" si="739"/>
        <v>9.7786993762034928</v>
      </c>
      <c r="BH2666" s="63">
        <f t="shared" si="739"/>
        <v>9.7894726175737006</v>
      </c>
      <c r="BI2666" s="63">
        <f t="shared" si="739"/>
        <v>9.7705253791329838</v>
      </c>
      <c r="BJ2666" s="63">
        <f t="shared" si="739"/>
        <v>9.8039400735741484</v>
      </c>
      <c r="BK2666" s="63">
        <f t="shared" si="739"/>
        <v>9.7452814473518927</v>
      </c>
      <c r="BL2666" s="63">
        <f t="shared" si="739"/>
        <v>9.8491703599934741</v>
      </c>
      <c r="BM2666" s="63">
        <f t="shared" si="739"/>
        <v>9.6676216473938421</v>
      </c>
      <c r="BN2666" s="63">
        <f t="shared" si="729"/>
        <v>9.9950024885659339</v>
      </c>
      <c r="BO2666" s="63"/>
      <c r="BP2666" s="63"/>
    </row>
    <row r="2667" spans="27:68" x14ac:dyDescent="0.2">
      <c r="AA2667" s="217">
        <f t="shared" si="708"/>
        <v>-8.7334910939675485E-3</v>
      </c>
      <c r="AB2667" s="218">
        <f t="shared" si="709"/>
        <v>8.7334910939675485E-3</v>
      </c>
      <c r="AC2667" s="218">
        <f t="shared" si="710"/>
        <v>0</v>
      </c>
      <c r="AD2667" s="219">
        <f t="shared" si="711"/>
        <v>0</v>
      </c>
      <c r="AH2667" s="15">
        <f t="shared" si="712"/>
        <v>-2.9058447674383151E-2</v>
      </c>
      <c r="AI2667" s="15">
        <f t="shared" si="713"/>
        <v>0.86784475089518831</v>
      </c>
      <c r="AJ2667" s="15">
        <f t="shared" si="714"/>
        <v>-0.34557801426238927</v>
      </c>
      <c r="AK2667" s="15">
        <f t="shared" si="715"/>
        <v>-0.57281307343954613</v>
      </c>
      <c r="AL2667" s="15">
        <f t="shared" si="716"/>
        <v>-1.797541498954438</v>
      </c>
      <c r="AM2667" s="15">
        <f t="shared" si="717"/>
        <v>-1.2569818375265711</v>
      </c>
      <c r="AN2667" s="63">
        <f t="shared" si="738"/>
        <v>11.427189962028823</v>
      </c>
      <c r="AO2667" s="63">
        <f t="shared" si="738"/>
        <v>11.427367754312771</v>
      </c>
      <c r="AP2667" s="63">
        <f t="shared" si="738"/>
        <v>11.428089863368749</v>
      </c>
      <c r="AQ2667" s="63">
        <f t="shared" si="738"/>
        <v>11.431011199874796</v>
      </c>
      <c r="AR2667" s="63">
        <f t="shared" si="738"/>
        <v>11.442647265439536</v>
      </c>
      <c r="AS2667" s="63">
        <f t="shared" si="738"/>
        <v>11.486445582434989</v>
      </c>
      <c r="AT2667" s="63">
        <f t="shared" si="738"/>
        <v>11.626608381821566</v>
      </c>
      <c r="AU2667" s="63">
        <f t="shared" si="718"/>
        <v>11.961094544128683</v>
      </c>
      <c r="AV2667" s="217">
        <f t="shared" si="719"/>
        <v>-1.1469132254240177E-2</v>
      </c>
      <c r="AW2667" s="218">
        <f t="shared" si="720"/>
        <v>-9999</v>
      </c>
      <c r="AX2667" s="219">
        <f t="shared" si="721"/>
        <v>0</v>
      </c>
      <c r="AY2667" s="218">
        <f t="shared" si="722"/>
        <v>-9999</v>
      </c>
      <c r="AZ2667" s="63"/>
      <c r="BA2667" s="15">
        <f t="shared" si="723"/>
        <v>-2.7356411602726298E-3</v>
      </c>
      <c r="BB2667" s="15">
        <f t="shared" si="724"/>
        <v>0.4029668420013125</v>
      </c>
      <c r="BC2667" s="15">
        <f t="shared" si="725"/>
        <v>-0.61751157847624083</v>
      </c>
      <c r="BD2667" s="15">
        <f t="shared" si="726"/>
        <v>-0.10652366954492806</v>
      </c>
      <c r="BE2667" s="15">
        <f t="shared" si="727"/>
        <v>-2.965028905258007</v>
      </c>
      <c r="BF2667" s="15">
        <f t="shared" si="728"/>
        <v>-11.297910949131783</v>
      </c>
      <c r="BG2667" s="63">
        <f t="shared" si="739"/>
        <v>9.7786993762034928</v>
      </c>
      <c r="BH2667" s="63">
        <f t="shared" si="739"/>
        <v>9.7894726175737006</v>
      </c>
      <c r="BI2667" s="63">
        <f t="shared" si="739"/>
        <v>9.7705253791329838</v>
      </c>
      <c r="BJ2667" s="63">
        <f t="shared" si="739"/>
        <v>9.8039400735741484</v>
      </c>
      <c r="BK2667" s="63">
        <f t="shared" si="739"/>
        <v>9.7452814473518927</v>
      </c>
      <c r="BL2667" s="63">
        <f t="shared" si="739"/>
        <v>9.8491703599934741</v>
      </c>
      <c r="BM2667" s="63">
        <f t="shared" si="739"/>
        <v>9.6676216473938421</v>
      </c>
      <c r="BN2667" s="63">
        <f t="shared" si="729"/>
        <v>9.9950024885659339</v>
      </c>
      <c r="BO2667" s="63"/>
      <c r="BP2667" s="63"/>
    </row>
    <row r="2668" spans="27:68" x14ac:dyDescent="0.2">
      <c r="AA2668" s="217">
        <f t="shared" si="708"/>
        <v>-8.7334910939675485E-3</v>
      </c>
      <c r="AB2668" s="218">
        <f t="shared" si="709"/>
        <v>8.7334910939675485E-3</v>
      </c>
      <c r="AC2668" s="218">
        <f t="shared" si="710"/>
        <v>0</v>
      </c>
      <c r="AD2668" s="219">
        <f t="shared" si="711"/>
        <v>0</v>
      </c>
      <c r="AH2668" s="15">
        <f t="shared" si="712"/>
        <v>-2.9058447674383151E-2</v>
      </c>
      <c r="AI2668" s="15">
        <f t="shared" si="713"/>
        <v>0.86784475089518831</v>
      </c>
      <c r="AJ2668" s="15">
        <f t="shared" si="714"/>
        <v>-0.34557801426238927</v>
      </c>
      <c r="AK2668" s="15">
        <f t="shared" si="715"/>
        <v>-0.57281307343954613</v>
      </c>
      <c r="AL2668" s="15">
        <f t="shared" si="716"/>
        <v>-1.797541498954438</v>
      </c>
      <c r="AM2668" s="15">
        <f t="shared" si="717"/>
        <v>-1.2569818375265711</v>
      </c>
      <c r="AN2668" s="63">
        <f t="shared" si="738"/>
        <v>11.427189962028823</v>
      </c>
      <c r="AO2668" s="63">
        <f t="shared" si="738"/>
        <v>11.427367754312771</v>
      </c>
      <c r="AP2668" s="63">
        <f t="shared" si="738"/>
        <v>11.428089863368749</v>
      </c>
      <c r="AQ2668" s="63">
        <f t="shared" si="738"/>
        <v>11.431011199874796</v>
      </c>
      <c r="AR2668" s="63">
        <f t="shared" si="738"/>
        <v>11.442647265439536</v>
      </c>
      <c r="AS2668" s="63">
        <f t="shared" si="738"/>
        <v>11.486445582434989</v>
      </c>
      <c r="AT2668" s="63">
        <f t="shared" si="738"/>
        <v>11.626608381821566</v>
      </c>
      <c r="AU2668" s="63">
        <f t="shared" si="718"/>
        <v>11.961094544128683</v>
      </c>
      <c r="AV2668" s="217">
        <f t="shared" si="719"/>
        <v>-1.1469132254240177E-2</v>
      </c>
      <c r="AW2668" s="218">
        <f t="shared" si="720"/>
        <v>-9999</v>
      </c>
      <c r="AX2668" s="219">
        <f t="shared" si="721"/>
        <v>0</v>
      </c>
      <c r="AY2668" s="218">
        <f t="shared" si="722"/>
        <v>-9999</v>
      </c>
      <c r="AZ2668" s="63"/>
      <c r="BA2668" s="15">
        <f t="shared" si="723"/>
        <v>-2.7356411602726298E-3</v>
      </c>
      <c r="BB2668" s="15">
        <f t="shared" si="724"/>
        <v>0.4029668420013125</v>
      </c>
      <c r="BC2668" s="15">
        <f t="shared" si="725"/>
        <v>-0.61751157847624083</v>
      </c>
      <c r="BD2668" s="15">
        <f t="shared" si="726"/>
        <v>-0.10652366954492806</v>
      </c>
      <c r="BE2668" s="15">
        <f t="shared" si="727"/>
        <v>-2.965028905258007</v>
      </c>
      <c r="BF2668" s="15">
        <f t="shared" si="728"/>
        <v>-11.297910949131783</v>
      </c>
      <c r="BG2668" s="63">
        <f t="shared" si="739"/>
        <v>9.7786993762034928</v>
      </c>
      <c r="BH2668" s="63">
        <f t="shared" si="739"/>
        <v>9.7894726175737006</v>
      </c>
      <c r="BI2668" s="63">
        <f t="shared" si="739"/>
        <v>9.7705253791329838</v>
      </c>
      <c r="BJ2668" s="63">
        <f t="shared" si="739"/>
        <v>9.8039400735741484</v>
      </c>
      <c r="BK2668" s="63">
        <f t="shared" si="739"/>
        <v>9.7452814473518927</v>
      </c>
      <c r="BL2668" s="63">
        <f t="shared" si="739"/>
        <v>9.8491703599934741</v>
      </c>
      <c r="BM2668" s="63">
        <f t="shared" si="739"/>
        <v>9.6676216473938421</v>
      </c>
      <c r="BN2668" s="63">
        <f t="shared" si="729"/>
        <v>9.9950024885659339</v>
      </c>
      <c r="BO2668" s="63"/>
      <c r="BP2668" s="63"/>
    </row>
    <row r="2669" spans="27:68" x14ac:dyDescent="0.2">
      <c r="AA2669" s="217">
        <f t="shared" si="708"/>
        <v>-8.7334910939675485E-3</v>
      </c>
      <c r="AB2669" s="218">
        <f t="shared" si="709"/>
        <v>8.7334910939675485E-3</v>
      </c>
      <c r="AC2669" s="218">
        <f t="shared" si="710"/>
        <v>0</v>
      </c>
      <c r="AD2669" s="219">
        <f t="shared" si="711"/>
        <v>0</v>
      </c>
      <c r="AH2669" s="15">
        <f t="shared" si="712"/>
        <v>-2.9058447674383151E-2</v>
      </c>
      <c r="AI2669" s="15">
        <f t="shared" si="713"/>
        <v>0.86784475089518831</v>
      </c>
      <c r="AJ2669" s="15">
        <f t="shared" si="714"/>
        <v>-0.34557801426238927</v>
      </c>
      <c r="AK2669" s="15">
        <f t="shared" si="715"/>
        <v>-0.57281307343954613</v>
      </c>
      <c r="AL2669" s="15">
        <f t="shared" si="716"/>
        <v>-1.797541498954438</v>
      </c>
      <c r="AM2669" s="15">
        <f t="shared" si="717"/>
        <v>-1.2569818375265711</v>
      </c>
      <c r="AN2669" s="63">
        <f t="shared" si="738"/>
        <v>11.427189962028823</v>
      </c>
      <c r="AO2669" s="63">
        <f t="shared" si="738"/>
        <v>11.427367754312771</v>
      </c>
      <c r="AP2669" s="63">
        <f t="shared" si="738"/>
        <v>11.428089863368749</v>
      </c>
      <c r="AQ2669" s="63">
        <f t="shared" si="738"/>
        <v>11.431011199874796</v>
      </c>
      <c r="AR2669" s="63">
        <f t="shared" si="738"/>
        <v>11.442647265439536</v>
      </c>
      <c r="AS2669" s="63">
        <f t="shared" si="738"/>
        <v>11.486445582434989</v>
      </c>
      <c r="AT2669" s="63">
        <f t="shared" si="738"/>
        <v>11.626608381821566</v>
      </c>
      <c r="AU2669" s="63">
        <f t="shared" si="718"/>
        <v>11.961094544128683</v>
      </c>
      <c r="AV2669" s="217">
        <f t="shared" si="719"/>
        <v>-1.1469132254240177E-2</v>
      </c>
      <c r="AW2669" s="218">
        <f t="shared" si="720"/>
        <v>-9999</v>
      </c>
      <c r="AX2669" s="219">
        <f t="shared" si="721"/>
        <v>0</v>
      </c>
      <c r="AY2669" s="218">
        <f t="shared" si="722"/>
        <v>-9999</v>
      </c>
      <c r="AZ2669" s="63"/>
      <c r="BA2669" s="15">
        <f t="shared" si="723"/>
        <v>-2.7356411602726298E-3</v>
      </c>
      <c r="BB2669" s="15">
        <f t="shared" si="724"/>
        <v>0.4029668420013125</v>
      </c>
      <c r="BC2669" s="15">
        <f t="shared" si="725"/>
        <v>-0.61751157847624083</v>
      </c>
      <c r="BD2669" s="15">
        <f t="shared" si="726"/>
        <v>-0.10652366954492806</v>
      </c>
      <c r="BE2669" s="15">
        <f t="shared" si="727"/>
        <v>-2.965028905258007</v>
      </c>
      <c r="BF2669" s="15">
        <f t="shared" si="728"/>
        <v>-11.297910949131783</v>
      </c>
      <c r="BG2669" s="63">
        <f t="shared" si="739"/>
        <v>9.7786993762034928</v>
      </c>
      <c r="BH2669" s="63">
        <f t="shared" si="739"/>
        <v>9.7894726175737006</v>
      </c>
      <c r="BI2669" s="63">
        <f t="shared" si="739"/>
        <v>9.7705253791329838</v>
      </c>
      <c r="BJ2669" s="63">
        <f t="shared" si="739"/>
        <v>9.8039400735741484</v>
      </c>
      <c r="BK2669" s="63">
        <f t="shared" si="739"/>
        <v>9.7452814473518927</v>
      </c>
      <c r="BL2669" s="63">
        <f t="shared" si="739"/>
        <v>9.8491703599934741</v>
      </c>
      <c r="BM2669" s="63">
        <f t="shared" si="739"/>
        <v>9.6676216473938421</v>
      </c>
      <c r="BN2669" s="63">
        <f t="shared" si="729"/>
        <v>9.9950024885659339</v>
      </c>
      <c r="BO2669" s="63"/>
      <c r="BP2669" s="63"/>
    </row>
    <row r="2670" spans="27:68" x14ac:dyDescent="0.2">
      <c r="AA2670" s="217">
        <f t="shared" si="708"/>
        <v>-8.7334910939675485E-3</v>
      </c>
      <c r="AB2670" s="218">
        <f t="shared" si="709"/>
        <v>8.7334910939675485E-3</v>
      </c>
      <c r="AC2670" s="218">
        <f t="shared" si="710"/>
        <v>0</v>
      </c>
      <c r="AD2670" s="219">
        <f t="shared" si="711"/>
        <v>0</v>
      </c>
      <c r="AH2670" s="15">
        <f t="shared" si="712"/>
        <v>-2.9058447674383151E-2</v>
      </c>
      <c r="AI2670" s="15">
        <f t="shared" si="713"/>
        <v>0.86784475089518831</v>
      </c>
      <c r="AJ2670" s="15">
        <f t="shared" si="714"/>
        <v>-0.34557801426238927</v>
      </c>
      <c r="AK2670" s="15">
        <f t="shared" si="715"/>
        <v>-0.57281307343954613</v>
      </c>
      <c r="AL2670" s="15">
        <f t="shared" si="716"/>
        <v>-1.797541498954438</v>
      </c>
      <c r="AM2670" s="15">
        <f t="shared" si="717"/>
        <v>-1.2569818375265711</v>
      </c>
      <c r="AN2670" s="63">
        <f t="shared" si="738"/>
        <v>11.427189962028823</v>
      </c>
      <c r="AO2670" s="63">
        <f t="shared" si="738"/>
        <v>11.427367754312771</v>
      </c>
      <c r="AP2670" s="63">
        <f t="shared" si="738"/>
        <v>11.428089863368749</v>
      </c>
      <c r="AQ2670" s="63">
        <f t="shared" si="738"/>
        <v>11.431011199874796</v>
      </c>
      <c r="AR2670" s="63">
        <f t="shared" si="738"/>
        <v>11.442647265439536</v>
      </c>
      <c r="AS2670" s="63">
        <f t="shared" si="738"/>
        <v>11.486445582434989</v>
      </c>
      <c r="AT2670" s="63">
        <f t="shared" si="738"/>
        <v>11.626608381821566</v>
      </c>
      <c r="AU2670" s="63">
        <f t="shared" si="718"/>
        <v>11.961094544128683</v>
      </c>
      <c r="AV2670" s="217">
        <f t="shared" si="719"/>
        <v>-1.1469132254240177E-2</v>
      </c>
      <c r="AW2670" s="218">
        <f t="shared" si="720"/>
        <v>-9999</v>
      </c>
      <c r="AX2670" s="219">
        <f t="shared" si="721"/>
        <v>0</v>
      </c>
      <c r="AY2670" s="218">
        <f t="shared" si="722"/>
        <v>-9999</v>
      </c>
      <c r="AZ2670" s="63"/>
      <c r="BA2670" s="15">
        <f t="shared" si="723"/>
        <v>-2.7356411602726298E-3</v>
      </c>
      <c r="BB2670" s="15">
        <f t="shared" si="724"/>
        <v>0.4029668420013125</v>
      </c>
      <c r="BC2670" s="15">
        <f t="shared" si="725"/>
        <v>-0.61751157847624083</v>
      </c>
      <c r="BD2670" s="15">
        <f t="shared" si="726"/>
        <v>-0.10652366954492806</v>
      </c>
      <c r="BE2670" s="15">
        <f t="shared" si="727"/>
        <v>-2.965028905258007</v>
      </c>
      <c r="BF2670" s="15">
        <f t="shared" si="728"/>
        <v>-11.297910949131783</v>
      </c>
      <c r="BG2670" s="63">
        <f t="shared" si="739"/>
        <v>9.7786993762034928</v>
      </c>
      <c r="BH2670" s="63">
        <f t="shared" si="739"/>
        <v>9.7894726175737006</v>
      </c>
      <c r="BI2670" s="63">
        <f t="shared" si="739"/>
        <v>9.7705253791329838</v>
      </c>
      <c r="BJ2670" s="63">
        <f t="shared" si="739"/>
        <v>9.8039400735741484</v>
      </c>
      <c r="BK2670" s="63">
        <f t="shared" si="739"/>
        <v>9.7452814473518927</v>
      </c>
      <c r="BL2670" s="63">
        <f t="shared" si="739"/>
        <v>9.8491703599934741</v>
      </c>
      <c r="BM2670" s="63">
        <f t="shared" si="739"/>
        <v>9.6676216473938421</v>
      </c>
      <c r="BN2670" s="63">
        <f t="shared" si="729"/>
        <v>9.9950024885659339</v>
      </c>
      <c r="BO2670" s="63"/>
      <c r="BP2670" s="63"/>
    </row>
    <row r="2671" spans="27:68" x14ac:dyDescent="0.2">
      <c r="AA2671" s="217">
        <f t="shared" si="708"/>
        <v>-8.7334910939675485E-3</v>
      </c>
      <c r="AB2671" s="218">
        <f t="shared" si="709"/>
        <v>8.7334910939675485E-3</v>
      </c>
      <c r="AC2671" s="218">
        <f t="shared" si="710"/>
        <v>0</v>
      </c>
      <c r="AD2671" s="219">
        <f t="shared" si="711"/>
        <v>0</v>
      </c>
      <c r="AH2671" s="15">
        <f t="shared" si="712"/>
        <v>-2.9058447674383151E-2</v>
      </c>
      <c r="AI2671" s="15">
        <f t="shared" si="713"/>
        <v>0.86784475089518831</v>
      </c>
      <c r="AJ2671" s="15">
        <f t="shared" si="714"/>
        <v>-0.34557801426238927</v>
      </c>
      <c r="AK2671" s="15">
        <f t="shared" si="715"/>
        <v>-0.57281307343954613</v>
      </c>
      <c r="AL2671" s="15">
        <f t="shared" si="716"/>
        <v>-1.797541498954438</v>
      </c>
      <c r="AM2671" s="15">
        <f t="shared" si="717"/>
        <v>-1.2569818375265711</v>
      </c>
      <c r="AN2671" s="63">
        <f t="shared" ref="AN2671:AT2680" si="740">$AU2671+$AB$7*SIN(AO2671)</f>
        <v>11.427189962028823</v>
      </c>
      <c r="AO2671" s="63">
        <f t="shared" si="740"/>
        <v>11.427367754312771</v>
      </c>
      <c r="AP2671" s="63">
        <f t="shared" si="740"/>
        <v>11.428089863368749</v>
      </c>
      <c r="AQ2671" s="63">
        <f t="shared" si="740"/>
        <v>11.431011199874796</v>
      </c>
      <c r="AR2671" s="63">
        <f t="shared" si="740"/>
        <v>11.442647265439536</v>
      </c>
      <c r="AS2671" s="63">
        <f t="shared" si="740"/>
        <v>11.486445582434989</v>
      </c>
      <c r="AT2671" s="63">
        <f t="shared" si="740"/>
        <v>11.626608381821566</v>
      </c>
      <c r="AU2671" s="63">
        <f t="shared" si="718"/>
        <v>11.961094544128683</v>
      </c>
      <c r="AV2671" s="217">
        <f t="shared" si="719"/>
        <v>-1.1469132254240177E-2</v>
      </c>
      <c r="AW2671" s="218">
        <f t="shared" si="720"/>
        <v>-9999</v>
      </c>
      <c r="AX2671" s="219">
        <f t="shared" si="721"/>
        <v>0</v>
      </c>
      <c r="AY2671" s="218">
        <f t="shared" si="722"/>
        <v>-9999</v>
      </c>
      <c r="AZ2671" s="63"/>
      <c r="BA2671" s="15">
        <f t="shared" si="723"/>
        <v>-2.7356411602726298E-3</v>
      </c>
      <c r="BB2671" s="15">
        <f t="shared" si="724"/>
        <v>0.4029668420013125</v>
      </c>
      <c r="BC2671" s="15">
        <f t="shared" si="725"/>
        <v>-0.61751157847624083</v>
      </c>
      <c r="BD2671" s="15">
        <f t="shared" si="726"/>
        <v>-0.10652366954492806</v>
      </c>
      <c r="BE2671" s="15">
        <f t="shared" si="727"/>
        <v>-2.965028905258007</v>
      </c>
      <c r="BF2671" s="15">
        <f t="shared" si="728"/>
        <v>-11.297910949131783</v>
      </c>
      <c r="BG2671" s="63">
        <f t="shared" ref="BG2671:BM2680" si="741">$BN2671+$BB$7*SIN(BH2671)</f>
        <v>9.7786993762034928</v>
      </c>
      <c r="BH2671" s="63">
        <f t="shared" si="741"/>
        <v>9.7894726175737006</v>
      </c>
      <c r="BI2671" s="63">
        <f t="shared" si="741"/>
        <v>9.7705253791329838</v>
      </c>
      <c r="BJ2671" s="63">
        <f t="shared" si="741"/>
        <v>9.8039400735741484</v>
      </c>
      <c r="BK2671" s="63">
        <f t="shared" si="741"/>
        <v>9.7452814473518927</v>
      </c>
      <c r="BL2671" s="63">
        <f t="shared" si="741"/>
        <v>9.8491703599934741</v>
      </c>
      <c r="BM2671" s="63">
        <f t="shared" si="741"/>
        <v>9.6676216473938421</v>
      </c>
      <c r="BN2671" s="63">
        <f t="shared" si="729"/>
        <v>9.9950024885659339</v>
      </c>
      <c r="BO2671" s="63"/>
      <c r="BP2671" s="63"/>
    </row>
    <row r="2672" spans="27:68" x14ac:dyDescent="0.2">
      <c r="AA2672" s="217">
        <f t="shared" si="708"/>
        <v>-8.7334910939675485E-3</v>
      </c>
      <c r="AB2672" s="218">
        <f t="shared" si="709"/>
        <v>8.7334910939675485E-3</v>
      </c>
      <c r="AC2672" s="218">
        <f t="shared" si="710"/>
        <v>0</v>
      </c>
      <c r="AD2672" s="219">
        <f t="shared" si="711"/>
        <v>0</v>
      </c>
      <c r="AH2672" s="15">
        <f t="shared" si="712"/>
        <v>-2.9058447674383151E-2</v>
      </c>
      <c r="AI2672" s="15">
        <f t="shared" si="713"/>
        <v>0.86784475089518831</v>
      </c>
      <c r="AJ2672" s="15">
        <f t="shared" si="714"/>
        <v>-0.34557801426238927</v>
      </c>
      <c r="AK2672" s="15">
        <f t="shared" si="715"/>
        <v>-0.57281307343954613</v>
      </c>
      <c r="AL2672" s="15">
        <f t="shared" si="716"/>
        <v>-1.797541498954438</v>
      </c>
      <c r="AM2672" s="15">
        <f t="shared" si="717"/>
        <v>-1.2569818375265711</v>
      </c>
      <c r="AN2672" s="63">
        <f t="shared" si="740"/>
        <v>11.427189962028823</v>
      </c>
      <c r="AO2672" s="63">
        <f t="shared" si="740"/>
        <v>11.427367754312771</v>
      </c>
      <c r="AP2672" s="63">
        <f t="shared" si="740"/>
        <v>11.428089863368749</v>
      </c>
      <c r="AQ2672" s="63">
        <f t="shared" si="740"/>
        <v>11.431011199874796</v>
      </c>
      <c r="AR2672" s="63">
        <f t="shared" si="740"/>
        <v>11.442647265439536</v>
      </c>
      <c r="AS2672" s="63">
        <f t="shared" si="740"/>
        <v>11.486445582434989</v>
      </c>
      <c r="AT2672" s="63">
        <f t="shared" si="740"/>
        <v>11.626608381821566</v>
      </c>
      <c r="AU2672" s="63">
        <f t="shared" si="718"/>
        <v>11.961094544128683</v>
      </c>
      <c r="AV2672" s="217">
        <f t="shared" si="719"/>
        <v>-1.1469132254240177E-2</v>
      </c>
      <c r="AW2672" s="218">
        <f t="shared" si="720"/>
        <v>-9999</v>
      </c>
      <c r="AX2672" s="219">
        <f t="shared" si="721"/>
        <v>0</v>
      </c>
      <c r="AY2672" s="218">
        <f t="shared" si="722"/>
        <v>-9999</v>
      </c>
      <c r="AZ2672" s="63"/>
      <c r="BA2672" s="15">
        <f t="shared" si="723"/>
        <v>-2.7356411602726298E-3</v>
      </c>
      <c r="BB2672" s="15">
        <f t="shared" si="724"/>
        <v>0.4029668420013125</v>
      </c>
      <c r="BC2672" s="15">
        <f t="shared" si="725"/>
        <v>-0.61751157847624083</v>
      </c>
      <c r="BD2672" s="15">
        <f t="shared" si="726"/>
        <v>-0.10652366954492806</v>
      </c>
      <c r="BE2672" s="15">
        <f t="shared" si="727"/>
        <v>-2.965028905258007</v>
      </c>
      <c r="BF2672" s="15">
        <f t="shared" si="728"/>
        <v>-11.297910949131783</v>
      </c>
      <c r="BG2672" s="63">
        <f t="shared" si="741"/>
        <v>9.7786993762034928</v>
      </c>
      <c r="BH2672" s="63">
        <f t="shared" si="741"/>
        <v>9.7894726175737006</v>
      </c>
      <c r="BI2672" s="63">
        <f t="shared" si="741"/>
        <v>9.7705253791329838</v>
      </c>
      <c r="BJ2672" s="63">
        <f t="shared" si="741"/>
        <v>9.8039400735741484</v>
      </c>
      <c r="BK2672" s="63">
        <f t="shared" si="741"/>
        <v>9.7452814473518927</v>
      </c>
      <c r="BL2672" s="63">
        <f t="shared" si="741"/>
        <v>9.8491703599934741</v>
      </c>
      <c r="BM2672" s="63">
        <f t="shared" si="741"/>
        <v>9.6676216473938421</v>
      </c>
      <c r="BN2672" s="63">
        <f t="shared" si="729"/>
        <v>9.9950024885659339</v>
      </c>
      <c r="BO2672" s="63"/>
      <c r="BP2672" s="63"/>
    </row>
    <row r="2673" spans="27:68" x14ac:dyDescent="0.2">
      <c r="AA2673" s="217">
        <f t="shared" si="708"/>
        <v>-8.7334910939675485E-3</v>
      </c>
      <c r="AB2673" s="218">
        <f t="shared" si="709"/>
        <v>8.7334910939675485E-3</v>
      </c>
      <c r="AC2673" s="218">
        <f t="shared" si="710"/>
        <v>0</v>
      </c>
      <c r="AD2673" s="219">
        <f t="shared" si="711"/>
        <v>0</v>
      </c>
      <c r="AH2673" s="15">
        <f t="shared" si="712"/>
        <v>-2.9058447674383151E-2</v>
      </c>
      <c r="AI2673" s="15">
        <f t="shared" si="713"/>
        <v>0.86784475089518831</v>
      </c>
      <c r="AJ2673" s="15">
        <f t="shared" si="714"/>
        <v>-0.34557801426238927</v>
      </c>
      <c r="AK2673" s="15">
        <f t="shared" si="715"/>
        <v>-0.57281307343954613</v>
      </c>
      <c r="AL2673" s="15">
        <f t="shared" si="716"/>
        <v>-1.797541498954438</v>
      </c>
      <c r="AM2673" s="15">
        <f t="shared" si="717"/>
        <v>-1.2569818375265711</v>
      </c>
      <c r="AN2673" s="63">
        <f t="shared" si="740"/>
        <v>11.427189962028823</v>
      </c>
      <c r="AO2673" s="63">
        <f t="shared" si="740"/>
        <v>11.427367754312771</v>
      </c>
      <c r="AP2673" s="63">
        <f t="shared" si="740"/>
        <v>11.428089863368749</v>
      </c>
      <c r="AQ2673" s="63">
        <f t="shared" si="740"/>
        <v>11.431011199874796</v>
      </c>
      <c r="AR2673" s="63">
        <f t="shared" si="740"/>
        <v>11.442647265439536</v>
      </c>
      <c r="AS2673" s="63">
        <f t="shared" si="740"/>
        <v>11.486445582434989</v>
      </c>
      <c r="AT2673" s="63">
        <f t="shared" si="740"/>
        <v>11.626608381821566</v>
      </c>
      <c r="AU2673" s="63">
        <f t="shared" si="718"/>
        <v>11.961094544128683</v>
      </c>
      <c r="AV2673" s="217">
        <f t="shared" si="719"/>
        <v>-1.1469132254240177E-2</v>
      </c>
      <c r="AW2673" s="218">
        <f t="shared" si="720"/>
        <v>-9999</v>
      </c>
      <c r="AX2673" s="219">
        <f t="shared" si="721"/>
        <v>0</v>
      </c>
      <c r="AY2673" s="218">
        <f t="shared" si="722"/>
        <v>-9999</v>
      </c>
      <c r="AZ2673" s="63"/>
      <c r="BA2673" s="15">
        <f t="shared" si="723"/>
        <v>-2.7356411602726298E-3</v>
      </c>
      <c r="BB2673" s="15">
        <f t="shared" si="724"/>
        <v>0.4029668420013125</v>
      </c>
      <c r="BC2673" s="15">
        <f t="shared" si="725"/>
        <v>-0.61751157847624083</v>
      </c>
      <c r="BD2673" s="15">
        <f t="shared" si="726"/>
        <v>-0.10652366954492806</v>
      </c>
      <c r="BE2673" s="15">
        <f t="shared" si="727"/>
        <v>-2.965028905258007</v>
      </c>
      <c r="BF2673" s="15">
        <f t="shared" si="728"/>
        <v>-11.297910949131783</v>
      </c>
      <c r="BG2673" s="63">
        <f t="shared" si="741"/>
        <v>9.7786993762034928</v>
      </c>
      <c r="BH2673" s="63">
        <f t="shared" si="741"/>
        <v>9.7894726175737006</v>
      </c>
      <c r="BI2673" s="63">
        <f t="shared" si="741"/>
        <v>9.7705253791329838</v>
      </c>
      <c r="BJ2673" s="63">
        <f t="shared" si="741"/>
        <v>9.8039400735741484</v>
      </c>
      <c r="BK2673" s="63">
        <f t="shared" si="741"/>
        <v>9.7452814473518927</v>
      </c>
      <c r="BL2673" s="63">
        <f t="shared" si="741"/>
        <v>9.8491703599934741</v>
      </c>
      <c r="BM2673" s="63">
        <f t="shared" si="741"/>
        <v>9.6676216473938421</v>
      </c>
      <c r="BN2673" s="63">
        <f t="shared" si="729"/>
        <v>9.9950024885659339</v>
      </c>
      <c r="BO2673" s="63"/>
      <c r="BP2673" s="63"/>
    </row>
    <row r="2674" spans="27:68" x14ac:dyDescent="0.2">
      <c r="AA2674" s="217">
        <f t="shared" si="708"/>
        <v>-8.7334910939675485E-3</v>
      </c>
      <c r="AB2674" s="218">
        <f t="shared" si="709"/>
        <v>8.7334910939675485E-3</v>
      </c>
      <c r="AC2674" s="218">
        <f t="shared" si="710"/>
        <v>0</v>
      </c>
      <c r="AD2674" s="219">
        <f t="shared" si="711"/>
        <v>0</v>
      </c>
      <c r="AH2674" s="15">
        <f t="shared" si="712"/>
        <v>-2.9058447674383151E-2</v>
      </c>
      <c r="AI2674" s="15">
        <f t="shared" si="713"/>
        <v>0.86784475089518831</v>
      </c>
      <c r="AJ2674" s="15">
        <f t="shared" si="714"/>
        <v>-0.34557801426238927</v>
      </c>
      <c r="AK2674" s="15">
        <f t="shared" si="715"/>
        <v>-0.57281307343954613</v>
      </c>
      <c r="AL2674" s="15">
        <f t="shared" si="716"/>
        <v>-1.797541498954438</v>
      </c>
      <c r="AM2674" s="15">
        <f t="shared" si="717"/>
        <v>-1.2569818375265711</v>
      </c>
      <c r="AN2674" s="63">
        <f t="shared" si="740"/>
        <v>11.427189962028823</v>
      </c>
      <c r="AO2674" s="63">
        <f t="shared" si="740"/>
        <v>11.427367754312771</v>
      </c>
      <c r="AP2674" s="63">
        <f t="shared" si="740"/>
        <v>11.428089863368749</v>
      </c>
      <c r="AQ2674" s="63">
        <f t="shared" si="740"/>
        <v>11.431011199874796</v>
      </c>
      <c r="AR2674" s="63">
        <f t="shared" si="740"/>
        <v>11.442647265439536</v>
      </c>
      <c r="AS2674" s="63">
        <f t="shared" si="740"/>
        <v>11.486445582434989</v>
      </c>
      <c r="AT2674" s="63">
        <f t="shared" si="740"/>
        <v>11.626608381821566</v>
      </c>
      <c r="AU2674" s="63">
        <f t="shared" si="718"/>
        <v>11.961094544128683</v>
      </c>
      <c r="AV2674" s="217">
        <f t="shared" si="719"/>
        <v>-1.1469132254240177E-2</v>
      </c>
      <c r="AW2674" s="218">
        <f t="shared" si="720"/>
        <v>-9999</v>
      </c>
      <c r="AX2674" s="219">
        <f t="shared" si="721"/>
        <v>0</v>
      </c>
      <c r="AY2674" s="218">
        <f t="shared" si="722"/>
        <v>-9999</v>
      </c>
      <c r="AZ2674" s="63"/>
      <c r="BA2674" s="15">
        <f t="shared" si="723"/>
        <v>-2.7356411602726298E-3</v>
      </c>
      <c r="BB2674" s="15">
        <f t="shared" si="724"/>
        <v>0.4029668420013125</v>
      </c>
      <c r="BC2674" s="15">
        <f t="shared" si="725"/>
        <v>-0.61751157847624083</v>
      </c>
      <c r="BD2674" s="15">
        <f t="shared" si="726"/>
        <v>-0.10652366954492806</v>
      </c>
      <c r="BE2674" s="15">
        <f t="shared" si="727"/>
        <v>-2.965028905258007</v>
      </c>
      <c r="BF2674" s="15">
        <f t="shared" si="728"/>
        <v>-11.297910949131783</v>
      </c>
      <c r="BG2674" s="63">
        <f t="shared" si="741"/>
        <v>9.7786993762034928</v>
      </c>
      <c r="BH2674" s="63">
        <f t="shared" si="741"/>
        <v>9.7894726175737006</v>
      </c>
      <c r="BI2674" s="63">
        <f t="shared" si="741"/>
        <v>9.7705253791329838</v>
      </c>
      <c r="BJ2674" s="63">
        <f t="shared" si="741"/>
        <v>9.8039400735741484</v>
      </c>
      <c r="BK2674" s="63">
        <f t="shared" si="741"/>
        <v>9.7452814473518927</v>
      </c>
      <c r="BL2674" s="63">
        <f t="shared" si="741"/>
        <v>9.8491703599934741</v>
      </c>
      <c r="BM2674" s="63">
        <f t="shared" si="741"/>
        <v>9.6676216473938421</v>
      </c>
      <c r="BN2674" s="63">
        <f t="shared" si="729"/>
        <v>9.9950024885659339</v>
      </c>
      <c r="BO2674" s="63"/>
      <c r="BP2674" s="63"/>
    </row>
    <row r="2675" spans="27:68" x14ac:dyDescent="0.2">
      <c r="AA2675" s="217">
        <f t="shared" si="708"/>
        <v>-8.7334910939675485E-3</v>
      </c>
      <c r="AB2675" s="218">
        <f t="shared" si="709"/>
        <v>8.7334910939675485E-3</v>
      </c>
      <c r="AC2675" s="218">
        <f t="shared" si="710"/>
        <v>0</v>
      </c>
      <c r="AD2675" s="219">
        <f t="shared" si="711"/>
        <v>0</v>
      </c>
      <c r="AH2675" s="15">
        <f t="shared" si="712"/>
        <v>-2.9058447674383151E-2</v>
      </c>
      <c r="AI2675" s="15">
        <f t="shared" si="713"/>
        <v>0.86784475089518831</v>
      </c>
      <c r="AJ2675" s="15">
        <f t="shared" si="714"/>
        <v>-0.34557801426238927</v>
      </c>
      <c r="AK2675" s="15">
        <f t="shared" si="715"/>
        <v>-0.57281307343954613</v>
      </c>
      <c r="AL2675" s="15">
        <f t="shared" si="716"/>
        <v>-1.797541498954438</v>
      </c>
      <c r="AM2675" s="15">
        <f t="shared" si="717"/>
        <v>-1.2569818375265711</v>
      </c>
      <c r="AN2675" s="63">
        <f t="shared" si="740"/>
        <v>11.427189962028823</v>
      </c>
      <c r="AO2675" s="63">
        <f t="shared" si="740"/>
        <v>11.427367754312771</v>
      </c>
      <c r="AP2675" s="63">
        <f t="shared" si="740"/>
        <v>11.428089863368749</v>
      </c>
      <c r="AQ2675" s="63">
        <f t="shared" si="740"/>
        <v>11.431011199874796</v>
      </c>
      <c r="AR2675" s="63">
        <f t="shared" si="740"/>
        <v>11.442647265439536</v>
      </c>
      <c r="AS2675" s="63">
        <f t="shared" si="740"/>
        <v>11.486445582434989</v>
      </c>
      <c r="AT2675" s="63">
        <f t="shared" si="740"/>
        <v>11.626608381821566</v>
      </c>
      <c r="AU2675" s="63">
        <f t="shared" si="718"/>
        <v>11.961094544128683</v>
      </c>
      <c r="AV2675" s="217">
        <f t="shared" si="719"/>
        <v>-1.1469132254240177E-2</v>
      </c>
      <c r="AW2675" s="218">
        <f t="shared" si="720"/>
        <v>-9999</v>
      </c>
      <c r="AX2675" s="219">
        <f t="shared" si="721"/>
        <v>0</v>
      </c>
      <c r="AY2675" s="218">
        <f t="shared" si="722"/>
        <v>-9999</v>
      </c>
      <c r="AZ2675" s="63"/>
      <c r="BA2675" s="15">
        <f t="shared" si="723"/>
        <v>-2.7356411602726298E-3</v>
      </c>
      <c r="BB2675" s="15">
        <f t="shared" si="724"/>
        <v>0.4029668420013125</v>
      </c>
      <c r="BC2675" s="15">
        <f t="shared" si="725"/>
        <v>-0.61751157847624083</v>
      </c>
      <c r="BD2675" s="15">
        <f t="shared" si="726"/>
        <v>-0.10652366954492806</v>
      </c>
      <c r="BE2675" s="15">
        <f t="shared" si="727"/>
        <v>-2.965028905258007</v>
      </c>
      <c r="BF2675" s="15">
        <f t="shared" si="728"/>
        <v>-11.297910949131783</v>
      </c>
      <c r="BG2675" s="63">
        <f t="shared" si="741"/>
        <v>9.7786993762034928</v>
      </c>
      <c r="BH2675" s="63">
        <f t="shared" si="741"/>
        <v>9.7894726175737006</v>
      </c>
      <c r="BI2675" s="63">
        <f t="shared" si="741"/>
        <v>9.7705253791329838</v>
      </c>
      <c r="BJ2675" s="63">
        <f t="shared" si="741"/>
        <v>9.8039400735741484</v>
      </c>
      <c r="BK2675" s="63">
        <f t="shared" si="741"/>
        <v>9.7452814473518927</v>
      </c>
      <c r="BL2675" s="63">
        <f t="shared" si="741"/>
        <v>9.8491703599934741</v>
      </c>
      <c r="BM2675" s="63">
        <f t="shared" si="741"/>
        <v>9.6676216473938421</v>
      </c>
      <c r="BN2675" s="63">
        <f t="shared" si="729"/>
        <v>9.9950024885659339</v>
      </c>
      <c r="BO2675" s="63"/>
      <c r="BP2675" s="63"/>
    </row>
    <row r="2676" spans="27:68" x14ac:dyDescent="0.2">
      <c r="AA2676" s="217">
        <f t="shared" si="708"/>
        <v>-8.7334910939675485E-3</v>
      </c>
      <c r="AB2676" s="218">
        <f t="shared" si="709"/>
        <v>8.7334910939675485E-3</v>
      </c>
      <c r="AC2676" s="218">
        <f t="shared" si="710"/>
        <v>0</v>
      </c>
      <c r="AD2676" s="219">
        <f t="shared" si="711"/>
        <v>0</v>
      </c>
      <c r="AH2676" s="15">
        <f t="shared" si="712"/>
        <v>-2.9058447674383151E-2</v>
      </c>
      <c r="AI2676" s="15">
        <f t="shared" si="713"/>
        <v>0.86784475089518831</v>
      </c>
      <c r="AJ2676" s="15">
        <f t="shared" si="714"/>
        <v>-0.34557801426238927</v>
      </c>
      <c r="AK2676" s="15">
        <f t="shared" si="715"/>
        <v>-0.57281307343954613</v>
      </c>
      <c r="AL2676" s="15">
        <f t="shared" si="716"/>
        <v>-1.797541498954438</v>
      </c>
      <c r="AM2676" s="15">
        <f t="shared" si="717"/>
        <v>-1.2569818375265711</v>
      </c>
      <c r="AN2676" s="63">
        <f t="shared" si="740"/>
        <v>11.427189962028823</v>
      </c>
      <c r="AO2676" s="63">
        <f t="shared" si="740"/>
        <v>11.427367754312771</v>
      </c>
      <c r="AP2676" s="63">
        <f t="shared" si="740"/>
        <v>11.428089863368749</v>
      </c>
      <c r="AQ2676" s="63">
        <f t="shared" si="740"/>
        <v>11.431011199874796</v>
      </c>
      <c r="AR2676" s="63">
        <f t="shared" si="740"/>
        <v>11.442647265439536</v>
      </c>
      <c r="AS2676" s="63">
        <f t="shared" si="740"/>
        <v>11.486445582434989</v>
      </c>
      <c r="AT2676" s="63">
        <f t="shared" si="740"/>
        <v>11.626608381821566</v>
      </c>
      <c r="AU2676" s="63">
        <f t="shared" si="718"/>
        <v>11.961094544128683</v>
      </c>
      <c r="AV2676" s="217">
        <f t="shared" si="719"/>
        <v>-1.1469132254240177E-2</v>
      </c>
      <c r="AW2676" s="218">
        <f t="shared" si="720"/>
        <v>-9999</v>
      </c>
      <c r="AX2676" s="219">
        <f t="shared" si="721"/>
        <v>0</v>
      </c>
      <c r="AY2676" s="218">
        <f t="shared" si="722"/>
        <v>-9999</v>
      </c>
      <c r="AZ2676" s="63"/>
      <c r="BA2676" s="15">
        <f t="shared" si="723"/>
        <v>-2.7356411602726298E-3</v>
      </c>
      <c r="BB2676" s="15">
        <f t="shared" si="724"/>
        <v>0.4029668420013125</v>
      </c>
      <c r="BC2676" s="15">
        <f t="shared" si="725"/>
        <v>-0.61751157847624083</v>
      </c>
      <c r="BD2676" s="15">
        <f t="shared" si="726"/>
        <v>-0.10652366954492806</v>
      </c>
      <c r="BE2676" s="15">
        <f t="shared" si="727"/>
        <v>-2.965028905258007</v>
      </c>
      <c r="BF2676" s="15">
        <f t="shared" si="728"/>
        <v>-11.297910949131783</v>
      </c>
      <c r="BG2676" s="63">
        <f t="shared" si="741"/>
        <v>9.7786993762034928</v>
      </c>
      <c r="BH2676" s="63">
        <f t="shared" si="741"/>
        <v>9.7894726175737006</v>
      </c>
      <c r="BI2676" s="63">
        <f t="shared" si="741"/>
        <v>9.7705253791329838</v>
      </c>
      <c r="BJ2676" s="63">
        <f t="shared" si="741"/>
        <v>9.8039400735741484</v>
      </c>
      <c r="BK2676" s="63">
        <f t="shared" si="741"/>
        <v>9.7452814473518927</v>
      </c>
      <c r="BL2676" s="63">
        <f t="shared" si="741"/>
        <v>9.8491703599934741</v>
      </c>
      <c r="BM2676" s="63">
        <f t="shared" si="741"/>
        <v>9.6676216473938421</v>
      </c>
      <c r="BN2676" s="63">
        <f t="shared" si="729"/>
        <v>9.9950024885659339</v>
      </c>
      <c r="BO2676" s="63"/>
      <c r="BP2676" s="63"/>
    </row>
    <row r="2677" spans="27:68" x14ac:dyDescent="0.2">
      <c r="AA2677" s="217">
        <f t="shared" ref="AA2677:AA2738" si="742">AB$3+AB$4*Z2677+AB$5*Z2677^2+AH2677</f>
        <v>-8.7334910939675485E-3</v>
      </c>
      <c r="AB2677" s="218">
        <f t="shared" ref="AB2677:AB2738" si="743">+G2677-AA2677</f>
        <v>8.7334910939675485E-3</v>
      </c>
      <c r="AC2677" s="218">
        <f t="shared" ref="AC2677:AC2738" si="744">+G2677-P2677</f>
        <v>0</v>
      </c>
      <c r="AD2677" s="219">
        <f t="shared" ref="AD2677:AD2738" si="745">U2677*(G2677-AA2677)^2</f>
        <v>0</v>
      </c>
      <c r="AH2677" s="15">
        <f t="shared" ref="AH2677:AH2738" si="746">$AB$6*($AB$11/AI2677*AJ2677+$AB$12)</f>
        <v>-2.9058447674383151E-2</v>
      </c>
      <c r="AI2677" s="15">
        <f t="shared" ref="AI2677:AI2738" si="747">1+$AB$7*COS(AL2677)</f>
        <v>0.86784475089518831</v>
      </c>
      <c r="AJ2677" s="15">
        <f t="shared" ref="AJ2677:AJ2738" si="748">SIN(AL2677+RADIANS($AB$9))</f>
        <v>-0.34557801426238927</v>
      </c>
      <c r="AK2677" s="15">
        <f t="shared" ref="AK2677:AK2738" si="749">$AB$7*SIN(AL2677)</f>
        <v>-0.57281307343954613</v>
      </c>
      <c r="AL2677" s="15">
        <f t="shared" ref="AL2677:AL2738" si="750">2*ATAN(AM2677)</f>
        <v>-1.797541498954438</v>
      </c>
      <c r="AM2677" s="15">
        <f t="shared" ref="AM2677:AM2738" si="751">TAN(AN2677/2)*SQRT((1+$AB$7)/(1-$AB$7))</f>
        <v>-1.2569818375265711</v>
      </c>
      <c r="AN2677" s="63">
        <f t="shared" si="740"/>
        <v>11.427189962028823</v>
      </c>
      <c r="AO2677" s="63">
        <f t="shared" si="740"/>
        <v>11.427367754312771</v>
      </c>
      <c r="AP2677" s="63">
        <f t="shared" si="740"/>
        <v>11.428089863368749</v>
      </c>
      <c r="AQ2677" s="63">
        <f t="shared" si="740"/>
        <v>11.431011199874796</v>
      </c>
      <c r="AR2677" s="63">
        <f t="shared" si="740"/>
        <v>11.442647265439536</v>
      </c>
      <c r="AS2677" s="63">
        <f t="shared" si="740"/>
        <v>11.486445582434989</v>
      </c>
      <c r="AT2677" s="63">
        <f t="shared" si="740"/>
        <v>11.626608381821566</v>
      </c>
      <c r="AU2677" s="63">
        <f t="shared" ref="AU2677:AU2738" si="752">RADIANS($AB$9)+$AB$18*(F2677-AB$15)</f>
        <v>11.961094544128683</v>
      </c>
      <c r="AV2677" s="217">
        <f t="shared" ref="AV2677:AV2738" si="753">AA2677+BA2677</f>
        <v>-1.1469132254240177E-2</v>
      </c>
      <c r="AW2677" s="218">
        <f t="shared" ref="AW2677:AW2738" si="754">IF(U2677&lt;&gt;0,G2677-AV2677,-9999)</f>
        <v>-9999</v>
      </c>
      <c r="AX2677" s="219">
        <f t="shared" ref="AX2677:AX2738" si="755">U2677*AW2677^2</f>
        <v>0</v>
      </c>
      <c r="AY2677" s="218">
        <f t="shared" ref="AY2677:AY2738" si="756">IF(U2677&lt;&gt;0,G2677-AH2677-BA2677,-9999)</f>
        <v>-9999</v>
      </c>
      <c r="AZ2677" s="63"/>
      <c r="BA2677" s="15">
        <f t="shared" ref="BA2677:BA2738" si="757">$BB$6*($BB$11/BB2677*BC2677+$BB$12)</f>
        <v>-2.7356411602726298E-3</v>
      </c>
      <c r="BB2677" s="15">
        <f t="shared" ref="BB2677:BB2738" si="758">1+$BB$7*COS(BE2677)</f>
        <v>0.4029668420013125</v>
      </c>
      <c r="BC2677" s="15">
        <f t="shared" ref="BC2677:BC2738" si="759">SIN(BE2677+RADIANS($BB$9))</f>
        <v>-0.61751157847624083</v>
      </c>
      <c r="BD2677" s="15">
        <f t="shared" ref="BD2677:BD2738" si="760">$BB$7*SIN(BE2677)</f>
        <v>-0.10652366954492806</v>
      </c>
      <c r="BE2677" s="15">
        <f t="shared" ref="BE2677:BE2738" si="761">2*ATAN(BF2677)</f>
        <v>-2.965028905258007</v>
      </c>
      <c r="BF2677" s="15">
        <f t="shared" ref="BF2677:BF2738" si="762">TAN(BG2677/2)*SQRT((1+$BB$7)/(1-$BB$7))</f>
        <v>-11.297910949131783</v>
      </c>
      <c r="BG2677" s="63">
        <f t="shared" si="741"/>
        <v>9.7786993762034928</v>
      </c>
      <c r="BH2677" s="63">
        <f t="shared" si="741"/>
        <v>9.7894726175737006</v>
      </c>
      <c r="BI2677" s="63">
        <f t="shared" si="741"/>
        <v>9.7705253791329838</v>
      </c>
      <c r="BJ2677" s="63">
        <f t="shared" si="741"/>
        <v>9.8039400735741484</v>
      </c>
      <c r="BK2677" s="63">
        <f t="shared" si="741"/>
        <v>9.7452814473518927</v>
      </c>
      <c r="BL2677" s="63">
        <f t="shared" si="741"/>
        <v>9.8491703599934741</v>
      </c>
      <c r="BM2677" s="63">
        <f t="shared" si="741"/>
        <v>9.6676216473938421</v>
      </c>
      <c r="BN2677" s="63">
        <f t="shared" ref="BN2677:BN2738" si="763">RADIANS($BB$9)+$BB$18*(F2677-BB$15)</f>
        <v>9.9950024885659339</v>
      </c>
      <c r="BO2677" s="63"/>
      <c r="BP2677" s="63"/>
    </row>
    <row r="2678" spans="27:68" x14ac:dyDescent="0.2">
      <c r="AA2678" s="217">
        <f t="shared" si="742"/>
        <v>-8.7334910939675485E-3</v>
      </c>
      <c r="AB2678" s="218">
        <f t="shared" si="743"/>
        <v>8.7334910939675485E-3</v>
      </c>
      <c r="AC2678" s="218">
        <f t="shared" si="744"/>
        <v>0</v>
      </c>
      <c r="AD2678" s="219">
        <f t="shared" si="745"/>
        <v>0</v>
      </c>
      <c r="AH2678" s="15">
        <f t="shared" si="746"/>
        <v>-2.9058447674383151E-2</v>
      </c>
      <c r="AI2678" s="15">
        <f t="shared" si="747"/>
        <v>0.86784475089518831</v>
      </c>
      <c r="AJ2678" s="15">
        <f t="shared" si="748"/>
        <v>-0.34557801426238927</v>
      </c>
      <c r="AK2678" s="15">
        <f t="shared" si="749"/>
        <v>-0.57281307343954613</v>
      </c>
      <c r="AL2678" s="15">
        <f t="shared" si="750"/>
        <v>-1.797541498954438</v>
      </c>
      <c r="AM2678" s="15">
        <f t="shared" si="751"/>
        <v>-1.2569818375265711</v>
      </c>
      <c r="AN2678" s="63">
        <f t="shared" si="740"/>
        <v>11.427189962028823</v>
      </c>
      <c r="AO2678" s="63">
        <f t="shared" si="740"/>
        <v>11.427367754312771</v>
      </c>
      <c r="AP2678" s="63">
        <f t="shared" si="740"/>
        <v>11.428089863368749</v>
      </c>
      <c r="AQ2678" s="63">
        <f t="shared" si="740"/>
        <v>11.431011199874796</v>
      </c>
      <c r="AR2678" s="63">
        <f t="shared" si="740"/>
        <v>11.442647265439536</v>
      </c>
      <c r="AS2678" s="63">
        <f t="shared" si="740"/>
        <v>11.486445582434989</v>
      </c>
      <c r="AT2678" s="63">
        <f t="shared" si="740"/>
        <v>11.626608381821566</v>
      </c>
      <c r="AU2678" s="63">
        <f t="shared" si="752"/>
        <v>11.961094544128683</v>
      </c>
      <c r="AV2678" s="217">
        <f t="shared" si="753"/>
        <v>-1.1469132254240177E-2</v>
      </c>
      <c r="AW2678" s="218">
        <f t="shared" si="754"/>
        <v>-9999</v>
      </c>
      <c r="AX2678" s="219">
        <f t="shared" si="755"/>
        <v>0</v>
      </c>
      <c r="AY2678" s="218">
        <f t="shared" si="756"/>
        <v>-9999</v>
      </c>
      <c r="AZ2678" s="63"/>
      <c r="BA2678" s="15">
        <f t="shared" si="757"/>
        <v>-2.7356411602726298E-3</v>
      </c>
      <c r="BB2678" s="15">
        <f t="shared" si="758"/>
        <v>0.4029668420013125</v>
      </c>
      <c r="BC2678" s="15">
        <f t="shared" si="759"/>
        <v>-0.61751157847624083</v>
      </c>
      <c r="BD2678" s="15">
        <f t="shared" si="760"/>
        <v>-0.10652366954492806</v>
      </c>
      <c r="BE2678" s="15">
        <f t="shared" si="761"/>
        <v>-2.965028905258007</v>
      </c>
      <c r="BF2678" s="15">
        <f t="shared" si="762"/>
        <v>-11.297910949131783</v>
      </c>
      <c r="BG2678" s="63">
        <f t="shared" si="741"/>
        <v>9.7786993762034928</v>
      </c>
      <c r="BH2678" s="63">
        <f t="shared" si="741"/>
        <v>9.7894726175737006</v>
      </c>
      <c r="BI2678" s="63">
        <f t="shared" si="741"/>
        <v>9.7705253791329838</v>
      </c>
      <c r="BJ2678" s="63">
        <f t="shared" si="741"/>
        <v>9.8039400735741484</v>
      </c>
      <c r="BK2678" s="63">
        <f t="shared" si="741"/>
        <v>9.7452814473518927</v>
      </c>
      <c r="BL2678" s="63">
        <f t="shared" si="741"/>
        <v>9.8491703599934741</v>
      </c>
      <c r="BM2678" s="63">
        <f t="shared" si="741"/>
        <v>9.6676216473938421</v>
      </c>
      <c r="BN2678" s="63">
        <f t="shared" si="763"/>
        <v>9.9950024885659339</v>
      </c>
      <c r="BO2678" s="63"/>
      <c r="BP2678" s="63"/>
    </row>
    <row r="2679" spans="27:68" x14ac:dyDescent="0.2">
      <c r="AA2679" s="217">
        <f t="shared" si="742"/>
        <v>-8.7334910939675485E-3</v>
      </c>
      <c r="AB2679" s="218">
        <f t="shared" si="743"/>
        <v>8.7334910939675485E-3</v>
      </c>
      <c r="AC2679" s="218">
        <f t="shared" si="744"/>
        <v>0</v>
      </c>
      <c r="AD2679" s="219">
        <f t="shared" si="745"/>
        <v>0</v>
      </c>
      <c r="AH2679" s="15">
        <f t="shared" si="746"/>
        <v>-2.9058447674383151E-2</v>
      </c>
      <c r="AI2679" s="15">
        <f t="shared" si="747"/>
        <v>0.86784475089518831</v>
      </c>
      <c r="AJ2679" s="15">
        <f t="shared" si="748"/>
        <v>-0.34557801426238927</v>
      </c>
      <c r="AK2679" s="15">
        <f t="shared" si="749"/>
        <v>-0.57281307343954613</v>
      </c>
      <c r="AL2679" s="15">
        <f t="shared" si="750"/>
        <v>-1.797541498954438</v>
      </c>
      <c r="AM2679" s="15">
        <f t="shared" si="751"/>
        <v>-1.2569818375265711</v>
      </c>
      <c r="AN2679" s="63">
        <f t="shared" si="740"/>
        <v>11.427189962028823</v>
      </c>
      <c r="AO2679" s="63">
        <f t="shared" si="740"/>
        <v>11.427367754312771</v>
      </c>
      <c r="AP2679" s="63">
        <f t="shared" si="740"/>
        <v>11.428089863368749</v>
      </c>
      <c r="AQ2679" s="63">
        <f t="shared" si="740"/>
        <v>11.431011199874796</v>
      </c>
      <c r="AR2679" s="63">
        <f t="shared" si="740"/>
        <v>11.442647265439536</v>
      </c>
      <c r="AS2679" s="63">
        <f t="shared" si="740"/>
        <v>11.486445582434989</v>
      </c>
      <c r="AT2679" s="63">
        <f t="shared" si="740"/>
        <v>11.626608381821566</v>
      </c>
      <c r="AU2679" s="63">
        <f t="shared" si="752"/>
        <v>11.961094544128683</v>
      </c>
      <c r="AV2679" s="217">
        <f t="shared" si="753"/>
        <v>-1.1469132254240177E-2</v>
      </c>
      <c r="AW2679" s="218">
        <f t="shared" si="754"/>
        <v>-9999</v>
      </c>
      <c r="AX2679" s="219">
        <f t="shared" si="755"/>
        <v>0</v>
      </c>
      <c r="AY2679" s="218">
        <f t="shared" si="756"/>
        <v>-9999</v>
      </c>
      <c r="AZ2679" s="63"/>
      <c r="BA2679" s="15">
        <f t="shared" si="757"/>
        <v>-2.7356411602726298E-3</v>
      </c>
      <c r="BB2679" s="15">
        <f t="shared" si="758"/>
        <v>0.4029668420013125</v>
      </c>
      <c r="BC2679" s="15">
        <f t="shared" si="759"/>
        <v>-0.61751157847624083</v>
      </c>
      <c r="BD2679" s="15">
        <f t="shared" si="760"/>
        <v>-0.10652366954492806</v>
      </c>
      <c r="BE2679" s="15">
        <f t="shared" si="761"/>
        <v>-2.965028905258007</v>
      </c>
      <c r="BF2679" s="15">
        <f t="shared" si="762"/>
        <v>-11.297910949131783</v>
      </c>
      <c r="BG2679" s="63">
        <f t="shared" si="741"/>
        <v>9.7786993762034928</v>
      </c>
      <c r="BH2679" s="63">
        <f t="shared" si="741"/>
        <v>9.7894726175737006</v>
      </c>
      <c r="BI2679" s="63">
        <f t="shared" si="741"/>
        <v>9.7705253791329838</v>
      </c>
      <c r="BJ2679" s="63">
        <f t="shared" si="741"/>
        <v>9.8039400735741484</v>
      </c>
      <c r="BK2679" s="63">
        <f t="shared" si="741"/>
        <v>9.7452814473518927</v>
      </c>
      <c r="BL2679" s="63">
        <f t="shared" si="741"/>
        <v>9.8491703599934741</v>
      </c>
      <c r="BM2679" s="63">
        <f t="shared" si="741"/>
        <v>9.6676216473938421</v>
      </c>
      <c r="BN2679" s="63">
        <f t="shared" si="763"/>
        <v>9.9950024885659339</v>
      </c>
      <c r="BO2679" s="63"/>
      <c r="BP2679" s="63"/>
    </row>
    <row r="2680" spans="27:68" x14ac:dyDescent="0.2">
      <c r="AA2680" s="217">
        <f t="shared" si="742"/>
        <v>-8.7334910939675485E-3</v>
      </c>
      <c r="AB2680" s="218">
        <f t="shared" si="743"/>
        <v>8.7334910939675485E-3</v>
      </c>
      <c r="AC2680" s="218">
        <f t="shared" si="744"/>
        <v>0</v>
      </c>
      <c r="AD2680" s="219">
        <f t="shared" si="745"/>
        <v>0</v>
      </c>
      <c r="AH2680" s="15">
        <f t="shared" si="746"/>
        <v>-2.9058447674383151E-2</v>
      </c>
      <c r="AI2680" s="15">
        <f t="shared" si="747"/>
        <v>0.86784475089518831</v>
      </c>
      <c r="AJ2680" s="15">
        <f t="shared" si="748"/>
        <v>-0.34557801426238927</v>
      </c>
      <c r="AK2680" s="15">
        <f t="shared" si="749"/>
        <v>-0.57281307343954613</v>
      </c>
      <c r="AL2680" s="15">
        <f t="shared" si="750"/>
        <v>-1.797541498954438</v>
      </c>
      <c r="AM2680" s="15">
        <f t="shared" si="751"/>
        <v>-1.2569818375265711</v>
      </c>
      <c r="AN2680" s="63">
        <f t="shared" si="740"/>
        <v>11.427189962028823</v>
      </c>
      <c r="AO2680" s="63">
        <f t="shared" si="740"/>
        <v>11.427367754312771</v>
      </c>
      <c r="AP2680" s="63">
        <f t="shared" si="740"/>
        <v>11.428089863368749</v>
      </c>
      <c r="AQ2680" s="63">
        <f t="shared" si="740"/>
        <v>11.431011199874796</v>
      </c>
      <c r="AR2680" s="63">
        <f t="shared" si="740"/>
        <v>11.442647265439536</v>
      </c>
      <c r="AS2680" s="63">
        <f t="shared" si="740"/>
        <v>11.486445582434989</v>
      </c>
      <c r="AT2680" s="63">
        <f t="shared" si="740"/>
        <v>11.626608381821566</v>
      </c>
      <c r="AU2680" s="63">
        <f t="shared" si="752"/>
        <v>11.961094544128683</v>
      </c>
      <c r="AV2680" s="217">
        <f t="shared" si="753"/>
        <v>-1.1469132254240177E-2</v>
      </c>
      <c r="AW2680" s="218">
        <f t="shared" si="754"/>
        <v>-9999</v>
      </c>
      <c r="AX2680" s="219">
        <f t="shared" si="755"/>
        <v>0</v>
      </c>
      <c r="AY2680" s="218">
        <f t="shared" si="756"/>
        <v>-9999</v>
      </c>
      <c r="AZ2680" s="63"/>
      <c r="BA2680" s="15">
        <f t="shared" si="757"/>
        <v>-2.7356411602726298E-3</v>
      </c>
      <c r="BB2680" s="15">
        <f t="shared" si="758"/>
        <v>0.4029668420013125</v>
      </c>
      <c r="BC2680" s="15">
        <f t="shared" si="759"/>
        <v>-0.61751157847624083</v>
      </c>
      <c r="BD2680" s="15">
        <f t="shared" si="760"/>
        <v>-0.10652366954492806</v>
      </c>
      <c r="BE2680" s="15">
        <f t="shared" si="761"/>
        <v>-2.965028905258007</v>
      </c>
      <c r="BF2680" s="15">
        <f t="shared" si="762"/>
        <v>-11.297910949131783</v>
      </c>
      <c r="BG2680" s="63">
        <f t="shared" si="741"/>
        <v>9.7786993762034928</v>
      </c>
      <c r="BH2680" s="63">
        <f t="shared" si="741"/>
        <v>9.7894726175737006</v>
      </c>
      <c r="BI2680" s="63">
        <f t="shared" si="741"/>
        <v>9.7705253791329838</v>
      </c>
      <c r="BJ2680" s="63">
        <f t="shared" si="741"/>
        <v>9.8039400735741484</v>
      </c>
      <c r="BK2680" s="63">
        <f t="shared" si="741"/>
        <v>9.7452814473518927</v>
      </c>
      <c r="BL2680" s="63">
        <f t="shared" si="741"/>
        <v>9.8491703599934741</v>
      </c>
      <c r="BM2680" s="63">
        <f t="shared" si="741"/>
        <v>9.6676216473938421</v>
      </c>
      <c r="BN2680" s="63">
        <f t="shared" si="763"/>
        <v>9.9950024885659339</v>
      </c>
      <c r="BO2680" s="63"/>
      <c r="BP2680" s="63"/>
    </row>
    <row r="2681" spans="27:68" x14ac:dyDescent="0.2">
      <c r="AA2681" s="217">
        <f t="shared" si="742"/>
        <v>-8.7334910939675485E-3</v>
      </c>
      <c r="AB2681" s="218">
        <f t="shared" si="743"/>
        <v>8.7334910939675485E-3</v>
      </c>
      <c r="AC2681" s="218">
        <f t="shared" si="744"/>
        <v>0</v>
      </c>
      <c r="AD2681" s="219">
        <f t="shared" si="745"/>
        <v>0</v>
      </c>
      <c r="AH2681" s="15">
        <f t="shared" si="746"/>
        <v>-2.9058447674383151E-2</v>
      </c>
      <c r="AI2681" s="15">
        <f t="shared" si="747"/>
        <v>0.86784475089518831</v>
      </c>
      <c r="AJ2681" s="15">
        <f t="shared" si="748"/>
        <v>-0.34557801426238927</v>
      </c>
      <c r="AK2681" s="15">
        <f t="shared" si="749"/>
        <v>-0.57281307343954613</v>
      </c>
      <c r="AL2681" s="15">
        <f t="shared" si="750"/>
        <v>-1.797541498954438</v>
      </c>
      <c r="AM2681" s="15">
        <f t="shared" si="751"/>
        <v>-1.2569818375265711</v>
      </c>
      <c r="AN2681" s="63">
        <f t="shared" ref="AN2681:AT2690" si="764">$AU2681+$AB$7*SIN(AO2681)</f>
        <v>11.427189962028823</v>
      </c>
      <c r="AO2681" s="63">
        <f t="shared" si="764"/>
        <v>11.427367754312771</v>
      </c>
      <c r="AP2681" s="63">
        <f t="shared" si="764"/>
        <v>11.428089863368749</v>
      </c>
      <c r="AQ2681" s="63">
        <f t="shared" si="764"/>
        <v>11.431011199874796</v>
      </c>
      <c r="AR2681" s="63">
        <f t="shared" si="764"/>
        <v>11.442647265439536</v>
      </c>
      <c r="AS2681" s="63">
        <f t="shared" si="764"/>
        <v>11.486445582434989</v>
      </c>
      <c r="AT2681" s="63">
        <f t="shared" si="764"/>
        <v>11.626608381821566</v>
      </c>
      <c r="AU2681" s="63">
        <f t="shared" si="752"/>
        <v>11.961094544128683</v>
      </c>
      <c r="AV2681" s="217">
        <f t="shared" si="753"/>
        <v>-1.1469132254240177E-2</v>
      </c>
      <c r="AW2681" s="218">
        <f t="shared" si="754"/>
        <v>-9999</v>
      </c>
      <c r="AX2681" s="219">
        <f t="shared" si="755"/>
        <v>0</v>
      </c>
      <c r="AY2681" s="218">
        <f t="shared" si="756"/>
        <v>-9999</v>
      </c>
      <c r="AZ2681" s="63"/>
      <c r="BA2681" s="15">
        <f t="shared" si="757"/>
        <v>-2.7356411602726298E-3</v>
      </c>
      <c r="BB2681" s="15">
        <f t="shared" si="758"/>
        <v>0.4029668420013125</v>
      </c>
      <c r="BC2681" s="15">
        <f t="shared" si="759"/>
        <v>-0.61751157847624083</v>
      </c>
      <c r="BD2681" s="15">
        <f t="shared" si="760"/>
        <v>-0.10652366954492806</v>
      </c>
      <c r="BE2681" s="15">
        <f t="shared" si="761"/>
        <v>-2.965028905258007</v>
      </c>
      <c r="BF2681" s="15">
        <f t="shared" si="762"/>
        <v>-11.297910949131783</v>
      </c>
      <c r="BG2681" s="63">
        <f t="shared" ref="BG2681:BM2690" si="765">$BN2681+$BB$7*SIN(BH2681)</f>
        <v>9.7786993762034928</v>
      </c>
      <c r="BH2681" s="63">
        <f t="shared" si="765"/>
        <v>9.7894726175737006</v>
      </c>
      <c r="BI2681" s="63">
        <f t="shared" si="765"/>
        <v>9.7705253791329838</v>
      </c>
      <c r="BJ2681" s="63">
        <f t="shared" si="765"/>
        <v>9.8039400735741484</v>
      </c>
      <c r="BK2681" s="63">
        <f t="shared" si="765"/>
        <v>9.7452814473518927</v>
      </c>
      <c r="BL2681" s="63">
        <f t="shared" si="765"/>
        <v>9.8491703599934741</v>
      </c>
      <c r="BM2681" s="63">
        <f t="shared" si="765"/>
        <v>9.6676216473938421</v>
      </c>
      <c r="BN2681" s="63">
        <f t="shared" si="763"/>
        <v>9.9950024885659339</v>
      </c>
      <c r="BO2681" s="63"/>
      <c r="BP2681" s="63"/>
    </row>
    <row r="2682" spans="27:68" x14ac:dyDescent="0.2">
      <c r="AA2682" s="217">
        <f t="shared" si="742"/>
        <v>-8.7334910939675485E-3</v>
      </c>
      <c r="AB2682" s="218">
        <f t="shared" si="743"/>
        <v>8.7334910939675485E-3</v>
      </c>
      <c r="AC2682" s="218">
        <f t="shared" si="744"/>
        <v>0</v>
      </c>
      <c r="AD2682" s="219">
        <f t="shared" si="745"/>
        <v>0</v>
      </c>
      <c r="AH2682" s="15">
        <f t="shared" si="746"/>
        <v>-2.9058447674383151E-2</v>
      </c>
      <c r="AI2682" s="15">
        <f t="shared" si="747"/>
        <v>0.86784475089518831</v>
      </c>
      <c r="AJ2682" s="15">
        <f t="shared" si="748"/>
        <v>-0.34557801426238927</v>
      </c>
      <c r="AK2682" s="15">
        <f t="shared" si="749"/>
        <v>-0.57281307343954613</v>
      </c>
      <c r="AL2682" s="15">
        <f t="shared" si="750"/>
        <v>-1.797541498954438</v>
      </c>
      <c r="AM2682" s="15">
        <f t="shared" si="751"/>
        <v>-1.2569818375265711</v>
      </c>
      <c r="AN2682" s="63">
        <f t="shared" si="764"/>
        <v>11.427189962028823</v>
      </c>
      <c r="AO2682" s="63">
        <f t="shared" si="764"/>
        <v>11.427367754312771</v>
      </c>
      <c r="AP2682" s="63">
        <f t="shared" si="764"/>
        <v>11.428089863368749</v>
      </c>
      <c r="AQ2682" s="63">
        <f t="shared" si="764"/>
        <v>11.431011199874796</v>
      </c>
      <c r="AR2682" s="63">
        <f t="shared" si="764"/>
        <v>11.442647265439536</v>
      </c>
      <c r="AS2682" s="63">
        <f t="shared" si="764"/>
        <v>11.486445582434989</v>
      </c>
      <c r="AT2682" s="63">
        <f t="shared" si="764"/>
        <v>11.626608381821566</v>
      </c>
      <c r="AU2682" s="63">
        <f t="shared" si="752"/>
        <v>11.961094544128683</v>
      </c>
      <c r="AV2682" s="217">
        <f t="shared" si="753"/>
        <v>-1.1469132254240177E-2</v>
      </c>
      <c r="AW2682" s="218">
        <f t="shared" si="754"/>
        <v>-9999</v>
      </c>
      <c r="AX2682" s="219">
        <f t="shared" si="755"/>
        <v>0</v>
      </c>
      <c r="AY2682" s="218">
        <f t="shared" si="756"/>
        <v>-9999</v>
      </c>
      <c r="AZ2682" s="63"/>
      <c r="BA2682" s="15">
        <f t="shared" si="757"/>
        <v>-2.7356411602726298E-3</v>
      </c>
      <c r="BB2682" s="15">
        <f t="shared" si="758"/>
        <v>0.4029668420013125</v>
      </c>
      <c r="BC2682" s="15">
        <f t="shared" si="759"/>
        <v>-0.61751157847624083</v>
      </c>
      <c r="BD2682" s="15">
        <f t="shared" si="760"/>
        <v>-0.10652366954492806</v>
      </c>
      <c r="BE2682" s="15">
        <f t="shared" si="761"/>
        <v>-2.965028905258007</v>
      </c>
      <c r="BF2682" s="15">
        <f t="shared" si="762"/>
        <v>-11.297910949131783</v>
      </c>
      <c r="BG2682" s="63">
        <f t="shared" si="765"/>
        <v>9.7786993762034928</v>
      </c>
      <c r="BH2682" s="63">
        <f t="shared" si="765"/>
        <v>9.7894726175737006</v>
      </c>
      <c r="BI2682" s="63">
        <f t="shared" si="765"/>
        <v>9.7705253791329838</v>
      </c>
      <c r="BJ2682" s="63">
        <f t="shared" si="765"/>
        <v>9.8039400735741484</v>
      </c>
      <c r="BK2682" s="63">
        <f t="shared" si="765"/>
        <v>9.7452814473518927</v>
      </c>
      <c r="BL2682" s="63">
        <f t="shared" si="765"/>
        <v>9.8491703599934741</v>
      </c>
      <c r="BM2682" s="63">
        <f t="shared" si="765"/>
        <v>9.6676216473938421</v>
      </c>
      <c r="BN2682" s="63">
        <f t="shared" si="763"/>
        <v>9.9950024885659339</v>
      </c>
      <c r="BO2682" s="63"/>
      <c r="BP2682" s="63"/>
    </row>
    <row r="2683" spans="27:68" x14ac:dyDescent="0.2">
      <c r="AA2683" s="217">
        <f t="shared" si="742"/>
        <v>-8.7334910939675485E-3</v>
      </c>
      <c r="AB2683" s="218">
        <f t="shared" si="743"/>
        <v>8.7334910939675485E-3</v>
      </c>
      <c r="AC2683" s="218">
        <f t="shared" si="744"/>
        <v>0</v>
      </c>
      <c r="AD2683" s="219">
        <f t="shared" si="745"/>
        <v>0</v>
      </c>
      <c r="AH2683" s="15">
        <f t="shared" si="746"/>
        <v>-2.9058447674383151E-2</v>
      </c>
      <c r="AI2683" s="15">
        <f t="shared" si="747"/>
        <v>0.86784475089518831</v>
      </c>
      <c r="AJ2683" s="15">
        <f t="shared" si="748"/>
        <v>-0.34557801426238927</v>
      </c>
      <c r="AK2683" s="15">
        <f t="shared" si="749"/>
        <v>-0.57281307343954613</v>
      </c>
      <c r="AL2683" s="15">
        <f t="shared" si="750"/>
        <v>-1.797541498954438</v>
      </c>
      <c r="AM2683" s="15">
        <f t="shared" si="751"/>
        <v>-1.2569818375265711</v>
      </c>
      <c r="AN2683" s="63">
        <f t="shared" si="764"/>
        <v>11.427189962028823</v>
      </c>
      <c r="AO2683" s="63">
        <f t="shared" si="764"/>
        <v>11.427367754312771</v>
      </c>
      <c r="AP2683" s="63">
        <f t="shared" si="764"/>
        <v>11.428089863368749</v>
      </c>
      <c r="AQ2683" s="63">
        <f t="shared" si="764"/>
        <v>11.431011199874796</v>
      </c>
      <c r="AR2683" s="63">
        <f t="shared" si="764"/>
        <v>11.442647265439536</v>
      </c>
      <c r="AS2683" s="63">
        <f t="shared" si="764"/>
        <v>11.486445582434989</v>
      </c>
      <c r="AT2683" s="63">
        <f t="shared" si="764"/>
        <v>11.626608381821566</v>
      </c>
      <c r="AU2683" s="63">
        <f t="shared" si="752"/>
        <v>11.961094544128683</v>
      </c>
      <c r="AV2683" s="217">
        <f t="shared" si="753"/>
        <v>-1.1469132254240177E-2</v>
      </c>
      <c r="AW2683" s="218">
        <f t="shared" si="754"/>
        <v>-9999</v>
      </c>
      <c r="AX2683" s="219">
        <f t="shared" si="755"/>
        <v>0</v>
      </c>
      <c r="AY2683" s="218">
        <f t="shared" si="756"/>
        <v>-9999</v>
      </c>
      <c r="AZ2683" s="63"/>
      <c r="BA2683" s="15">
        <f t="shared" si="757"/>
        <v>-2.7356411602726298E-3</v>
      </c>
      <c r="BB2683" s="15">
        <f t="shared" si="758"/>
        <v>0.4029668420013125</v>
      </c>
      <c r="BC2683" s="15">
        <f t="shared" si="759"/>
        <v>-0.61751157847624083</v>
      </c>
      <c r="BD2683" s="15">
        <f t="shared" si="760"/>
        <v>-0.10652366954492806</v>
      </c>
      <c r="BE2683" s="15">
        <f t="shared" si="761"/>
        <v>-2.965028905258007</v>
      </c>
      <c r="BF2683" s="15">
        <f t="shared" si="762"/>
        <v>-11.297910949131783</v>
      </c>
      <c r="BG2683" s="63">
        <f t="shared" si="765"/>
        <v>9.7786993762034928</v>
      </c>
      <c r="BH2683" s="63">
        <f t="shared" si="765"/>
        <v>9.7894726175737006</v>
      </c>
      <c r="BI2683" s="63">
        <f t="shared" si="765"/>
        <v>9.7705253791329838</v>
      </c>
      <c r="BJ2683" s="63">
        <f t="shared" si="765"/>
        <v>9.8039400735741484</v>
      </c>
      <c r="BK2683" s="63">
        <f t="shared" si="765"/>
        <v>9.7452814473518927</v>
      </c>
      <c r="BL2683" s="63">
        <f t="shared" si="765"/>
        <v>9.8491703599934741</v>
      </c>
      <c r="BM2683" s="63">
        <f t="shared" si="765"/>
        <v>9.6676216473938421</v>
      </c>
      <c r="BN2683" s="63">
        <f t="shared" si="763"/>
        <v>9.9950024885659339</v>
      </c>
      <c r="BO2683" s="63"/>
      <c r="BP2683" s="63"/>
    </row>
    <row r="2684" spans="27:68" x14ac:dyDescent="0.2">
      <c r="AA2684" s="217">
        <f t="shared" si="742"/>
        <v>-8.7334910939675485E-3</v>
      </c>
      <c r="AB2684" s="218">
        <f t="shared" si="743"/>
        <v>8.7334910939675485E-3</v>
      </c>
      <c r="AC2684" s="218">
        <f t="shared" si="744"/>
        <v>0</v>
      </c>
      <c r="AD2684" s="219">
        <f t="shared" si="745"/>
        <v>0</v>
      </c>
      <c r="AH2684" s="15">
        <f t="shared" si="746"/>
        <v>-2.9058447674383151E-2</v>
      </c>
      <c r="AI2684" s="15">
        <f t="shared" si="747"/>
        <v>0.86784475089518831</v>
      </c>
      <c r="AJ2684" s="15">
        <f t="shared" si="748"/>
        <v>-0.34557801426238927</v>
      </c>
      <c r="AK2684" s="15">
        <f t="shared" si="749"/>
        <v>-0.57281307343954613</v>
      </c>
      <c r="AL2684" s="15">
        <f t="shared" si="750"/>
        <v>-1.797541498954438</v>
      </c>
      <c r="AM2684" s="15">
        <f t="shared" si="751"/>
        <v>-1.2569818375265711</v>
      </c>
      <c r="AN2684" s="63">
        <f t="shared" si="764"/>
        <v>11.427189962028823</v>
      </c>
      <c r="AO2684" s="63">
        <f t="shared" si="764"/>
        <v>11.427367754312771</v>
      </c>
      <c r="AP2684" s="63">
        <f t="shared" si="764"/>
        <v>11.428089863368749</v>
      </c>
      <c r="AQ2684" s="63">
        <f t="shared" si="764"/>
        <v>11.431011199874796</v>
      </c>
      <c r="AR2684" s="63">
        <f t="shared" si="764"/>
        <v>11.442647265439536</v>
      </c>
      <c r="AS2684" s="63">
        <f t="shared" si="764"/>
        <v>11.486445582434989</v>
      </c>
      <c r="AT2684" s="63">
        <f t="shared" si="764"/>
        <v>11.626608381821566</v>
      </c>
      <c r="AU2684" s="63">
        <f t="shared" si="752"/>
        <v>11.961094544128683</v>
      </c>
      <c r="AV2684" s="217">
        <f t="shared" si="753"/>
        <v>-1.1469132254240177E-2</v>
      </c>
      <c r="AW2684" s="218">
        <f t="shared" si="754"/>
        <v>-9999</v>
      </c>
      <c r="AX2684" s="219">
        <f t="shared" si="755"/>
        <v>0</v>
      </c>
      <c r="AY2684" s="218">
        <f t="shared" si="756"/>
        <v>-9999</v>
      </c>
      <c r="AZ2684" s="63"/>
      <c r="BA2684" s="15">
        <f t="shared" si="757"/>
        <v>-2.7356411602726298E-3</v>
      </c>
      <c r="BB2684" s="15">
        <f t="shared" si="758"/>
        <v>0.4029668420013125</v>
      </c>
      <c r="BC2684" s="15">
        <f t="shared" si="759"/>
        <v>-0.61751157847624083</v>
      </c>
      <c r="BD2684" s="15">
        <f t="shared" si="760"/>
        <v>-0.10652366954492806</v>
      </c>
      <c r="BE2684" s="15">
        <f t="shared" si="761"/>
        <v>-2.965028905258007</v>
      </c>
      <c r="BF2684" s="15">
        <f t="shared" si="762"/>
        <v>-11.297910949131783</v>
      </c>
      <c r="BG2684" s="63">
        <f t="shared" si="765"/>
        <v>9.7786993762034928</v>
      </c>
      <c r="BH2684" s="63">
        <f t="shared" si="765"/>
        <v>9.7894726175737006</v>
      </c>
      <c r="BI2684" s="63">
        <f t="shared" si="765"/>
        <v>9.7705253791329838</v>
      </c>
      <c r="BJ2684" s="63">
        <f t="shared" si="765"/>
        <v>9.8039400735741484</v>
      </c>
      <c r="BK2684" s="63">
        <f t="shared" si="765"/>
        <v>9.7452814473518927</v>
      </c>
      <c r="BL2684" s="63">
        <f t="shared" si="765"/>
        <v>9.8491703599934741</v>
      </c>
      <c r="BM2684" s="63">
        <f t="shared" si="765"/>
        <v>9.6676216473938421</v>
      </c>
      <c r="BN2684" s="63">
        <f t="shared" si="763"/>
        <v>9.9950024885659339</v>
      </c>
      <c r="BO2684" s="63"/>
      <c r="BP2684" s="63"/>
    </row>
    <row r="2685" spans="27:68" x14ac:dyDescent="0.2">
      <c r="AA2685" s="217">
        <f t="shared" si="742"/>
        <v>-8.7334910939675485E-3</v>
      </c>
      <c r="AB2685" s="218">
        <f t="shared" si="743"/>
        <v>8.7334910939675485E-3</v>
      </c>
      <c r="AC2685" s="218">
        <f t="shared" si="744"/>
        <v>0</v>
      </c>
      <c r="AD2685" s="219">
        <f t="shared" si="745"/>
        <v>0</v>
      </c>
      <c r="AH2685" s="15">
        <f t="shared" si="746"/>
        <v>-2.9058447674383151E-2</v>
      </c>
      <c r="AI2685" s="15">
        <f t="shared" si="747"/>
        <v>0.86784475089518831</v>
      </c>
      <c r="AJ2685" s="15">
        <f t="shared" si="748"/>
        <v>-0.34557801426238927</v>
      </c>
      <c r="AK2685" s="15">
        <f t="shared" si="749"/>
        <v>-0.57281307343954613</v>
      </c>
      <c r="AL2685" s="15">
        <f t="shared" si="750"/>
        <v>-1.797541498954438</v>
      </c>
      <c r="AM2685" s="15">
        <f t="shared" si="751"/>
        <v>-1.2569818375265711</v>
      </c>
      <c r="AN2685" s="63">
        <f t="shared" si="764"/>
        <v>11.427189962028823</v>
      </c>
      <c r="AO2685" s="63">
        <f t="shared" si="764"/>
        <v>11.427367754312771</v>
      </c>
      <c r="AP2685" s="63">
        <f t="shared" si="764"/>
        <v>11.428089863368749</v>
      </c>
      <c r="AQ2685" s="63">
        <f t="shared" si="764"/>
        <v>11.431011199874796</v>
      </c>
      <c r="AR2685" s="63">
        <f t="shared" si="764"/>
        <v>11.442647265439536</v>
      </c>
      <c r="AS2685" s="63">
        <f t="shared" si="764"/>
        <v>11.486445582434989</v>
      </c>
      <c r="AT2685" s="63">
        <f t="shared" si="764"/>
        <v>11.626608381821566</v>
      </c>
      <c r="AU2685" s="63">
        <f t="shared" si="752"/>
        <v>11.961094544128683</v>
      </c>
      <c r="AV2685" s="217">
        <f t="shared" si="753"/>
        <v>-1.1469132254240177E-2</v>
      </c>
      <c r="AW2685" s="218">
        <f t="shared" si="754"/>
        <v>-9999</v>
      </c>
      <c r="AX2685" s="219">
        <f t="shared" si="755"/>
        <v>0</v>
      </c>
      <c r="AY2685" s="218">
        <f t="shared" si="756"/>
        <v>-9999</v>
      </c>
      <c r="AZ2685" s="63"/>
      <c r="BA2685" s="15">
        <f t="shared" si="757"/>
        <v>-2.7356411602726298E-3</v>
      </c>
      <c r="BB2685" s="15">
        <f t="shared" si="758"/>
        <v>0.4029668420013125</v>
      </c>
      <c r="BC2685" s="15">
        <f t="shared" si="759"/>
        <v>-0.61751157847624083</v>
      </c>
      <c r="BD2685" s="15">
        <f t="shared" si="760"/>
        <v>-0.10652366954492806</v>
      </c>
      <c r="BE2685" s="15">
        <f t="shared" si="761"/>
        <v>-2.965028905258007</v>
      </c>
      <c r="BF2685" s="15">
        <f t="shared" si="762"/>
        <v>-11.297910949131783</v>
      </c>
      <c r="BG2685" s="63">
        <f t="shared" si="765"/>
        <v>9.7786993762034928</v>
      </c>
      <c r="BH2685" s="63">
        <f t="shared" si="765"/>
        <v>9.7894726175737006</v>
      </c>
      <c r="BI2685" s="63">
        <f t="shared" si="765"/>
        <v>9.7705253791329838</v>
      </c>
      <c r="BJ2685" s="63">
        <f t="shared" si="765"/>
        <v>9.8039400735741484</v>
      </c>
      <c r="BK2685" s="63">
        <f t="shared" si="765"/>
        <v>9.7452814473518927</v>
      </c>
      <c r="BL2685" s="63">
        <f t="shared" si="765"/>
        <v>9.8491703599934741</v>
      </c>
      <c r="BM2685" s="63">
        <f t="shared" si="765"/>
        <v>9.6676216473938421</v>
      </c>
      <c r="BN2685" s="63">
        <f t="shared" si="763"/>
        <v>9.9950024885659339</v>
      </c>
      <c r="BO2685" s="63"/>
      <c r="BP2685" s="63"/>
    </row>
    <row r="2686" spans="27:68" x14ac:dyDescent="0.2">
      <c r="AA2686" s="217">
        <f t="shared" si="742"/>
        <v>-8.7334910939675485E-3</v>
      </c>
      <c r="AB2686" s="218">
        <f t="shared" si="743"/>
        <v>8.7334910939675485E-3</v>
      </c>
      <c r="AC2686" s="218">
        <f t="shared" si="744"/>
        <v>0</v>
      </c>
      <c r="AD2686" s="219">
        <f t="shared" si="745"/>
        <v>0</v>
      </c>
      <c r="AH2686" s="15">
        <f t="shared" si="746"/>
        <v>-2.9058447674383151E-2</v>
      </c>
      <c r="AI2686" s="15">
        <f t="shared" si="747"/>
        <v>0.86784475089518831</v>
      </c>
      <c r="AJ2686" s="15">
        <f t="shared" si="748"/>
        <v>-0.34557801426238927</v>
      </c>
      <c r="AK2686" s="15">
        <f t="shared" si="749"/>
        <v>-0.57281307343954613</v>
      </c>
      <c r="AL2686" s="15">
        <f t="shared" si="750"/>
        <v>-1.797541498954438</v>
      </c>
      <c r="AM2686" s="15">
        <f t="shared" si="751"/>
        <v>-1.2569818375265711</v>
      </c>
      <c r="AN2686" s="63">
        <f t="shared" si="764"/>
        <v>11.427189962028823</v>
      </c>
      <c r="AO2686" s="63">
        <f t="shared" si="764"/>
        <v>11.427367754312771</v>
      </c>
      <c r="AP2686" s="63">
        <f t="shared" si="764"/>
        <v>11.428089863368749</v>
      </c>
      <c r="AQ2686" s="63">
        <f t="shared" si="764"/>
        <v>11.431011199874796</v>
      </c>
      <c r="AR2686" s="63">
        <f t="shared" si="764"/>
        <v>11.442647265439536</v>
      </c>
      <c r="AS2686" s="63">
        <f t="shared" si="764"/>
        <v>11.486445582434989</v>
      </c>
      <c r="AT2686" s="63">
        <f t="shared" si="764"/>
        <v>11.626608381821566</v>
      </c>
      <c r="AU2686" s="63">
        <f t="shared" si="752"/>
        <v>11.961094544128683</v>
      </c>
      <c r="AV2686" s="217">
        <f t="shared" si="753"/>
        <v>-1.1469132254240177E-2</v>
      </c>
      <c r="AW2686" s="218">
        <f t="shared" si="754"/>
        <v>-9999</v>
      </c>
      <c r="AX2686" s="219">
        <f t="shared" si="755"/>
        <v>0</v>
      </c>
      <c r="AY2686" s="218">
        <f t="shared" si="756"/>
        <v>-9999</v>
      </c>
      <c r="AZ2686" s="63"/>
      <c r="BA2686" s="15">
        <f t="shared" si="757"/>
        <v>-2.7356411602726298E-3</v>
      </c>
      <c r="BB2686" s="15">
        <f t="shared" si="758"/>
        <v>0.4029668420013125</v>
      </c>
      <c r="BC2686" s="15">
        <f t="shared" si="759"/>
        <v>-0.61751157847624083</v>
      </c>
      <c r="BD2686" s="15">
        <f t="shared" si="760"/>
        <v>-0.10652366954492806</v>
      </c>
      <c r="BE2686" s="15">
        <f t="shared" si="761"/>
        <v>-2.965028905258007</v>
      </c>
      <c r="BF2686" s="15">
        <f t="shared" si="762"/>
        <v>-11.297910949131783</v>
      </c>
      <c r="BG2686" s="63">
        <f t="shared" si="765"/>
        <v>9.7786993762034928</v>
      </c>
      <c r="BH2686" s="63">
        <f t="shared" si="765"/>
        <v>9.7894726175737006</v>
      </c>
      <c r="BI2686" s="63">
        <f t="shared" si="765"/>
        <v>9.7705253791329838</v>
      </c>
      <c r="BJ2686" s="63">
        <f t="shared" si="765"/>
        <v>9.8039400735741484</v>
      </c>
      <c r="BK2686" s="63">
        <f t="shared" si="765"/>
        <v>9.7452814473518927</v>
      </c>
      <c r="BL2686" s="63">
        <f t="shared" si="765"/>
        <v>9.8491703599934741</v>
      </c>
      <c r="BM2686" s="63">
        <f t="shared" si="765"/>
        <v>9.6676216473938421</v>
      </c>
      <c r="BN2686" s="63">
        <f t="shared" si="763"/>
        <v>9.9950024885659339</v>
      </c>
      <c r="BO2686" s="63"/>
      <c r="BP2686" s="63"/>
    </row>
    <row r="2687" spans="27:68" x14ac:dyDescent="0.2">
      <c r="AA2687" s="217">
        <f t="shared" si="742"/>
        <v>-8.7334910939675485E-3</v>
      </c>
      <c r="AB2687" s="218">
        <f t="shared" si="743"/>
        <v>8.7334910939675485E-3</v>
      </c>
      <c r="AC2687" s="218">
        <f t="shared" si="744"/>
        <v>0</v>
      </c>
      <c r="AD2687" s="219">
        <f t="shared" si="745"/>
        <v>0</v>
      </c>
      <c r="AH2687" s="15">
        <f t="shared" si="746"/>
        <v>-2.9058447674383151E-2</v>
      </c>
      <c r="AI2687" s="15">
        <f t="shared" si="747"/>
        <v>0.86784475089518831</v>
      </c>
      <c r="AJ2687" s="15">
        <f t="shared" si="748"/>
        <v>-0.34557801426238927</v>
      </c>
      <c r="AK2687" s="15">
        <f t="shared" si="749"/>
        <v>-0.57281307343954613</v>
      </c>
      <c r="AL2687" s="15">
        <f t="shared" si="750"/>
        <v>-1.797541498954438</v>
      </c>
      <c r="AM2687" s="15">
        <f t="shared" si="751"/>
        <v>-1.2569818375265711</v>
      </c>
      <c r="AN2687" s="63">
        <f t="shared" si="764"/>
        <v>11.427189962028823</v>
      </c>
      <c r="AO2687" s="63">
        <f t="shared" si="764"/>
        <v>11.427367754312771</v>
      </c>
      <c r="AP2687" s="63">
        <f t="shared" si="764"/>
        <v>11.428089863368749</v>
      </c>
      <c r="AQ2687" s="63">
        <f t="shared" si="764"/>
        <v>11.431011199874796</v>
      </c>
      <c r="AR2687" s="63">
        <f t="shared" si="764"/>
        <v>11.442647265439536</v>
      </c>
      <c r="AS2687" s="63">
        <f t="shared" si="764"/>
        <v>11.486445582434989</v>
      </c>
      <c r="AT2687" s="63">
        <f t="shared" si="764"/>
        <v>11.626608381821566</v>
      </c>
      <c r="AU2687" s="63">
        <f t="shared" si="752"/>
        <v>11.961094544128683</v>
      </c>
      <c r="AV2687" s="217">
        <f t="shared" si="753"/>
        <v>-1.1469132254240177E-2</v>
      </c>
      <c r="AW2687" s="218">
        <f t="shared" si="754"/>
        <v>-9999</v>
      </c>
      <c r="AX2687" s="219">
        <f t="shared" si="755"/>
        <v>0</v>
      </c>
      <c r="AY2687" s="218">
        <f t="shared" si="756"/>
        <v>-9999</v>
      </c>
      <c r="AZ2687" s="63"/>
      <c r="BA2687" s="15">
        <f t="shared" si="757"/>
        <v>-2.7356411602726298E-3</v>
      </c>
      <c r="BB2687" s="15">
        <f t="shared" si="758"/>
        <v>0.4029668420013125</v>
      </c>
      <c r="BC2687" s="15">
        <f t="shared" si="759"/>
        <v>-0.61751157847624083</v>
      </c>
      <c r="BD2687" s="15">
        <f t="shared" si="760"/>
        <v>-0.10652366954492806</v>
      </c>
      <c r="BE2687" s="15">
        <f t="shared" si="761"/>
        <v>-2.965028905258007</v>
      </c>
      <c r="BF2687" s="15">
        <f t="shared" si="762"/>
        <v>-11.297910949131783</v>
      </c>
      <c r="BG2687" s="63">
        <f t="shared" si="765"/>
        <v>9.7786993762034928</v>
      </c>
      <c r="BH2687" s="63">
        <f t="shared" si="765"/>
        <v>9.7894726175737006</v>
      </c>
      <c r="BI2687" s="63">
        <f t="shared" si="765"/>
        <v>9.7705253791329838</v>
      </c>
      <c r="BJ2687" s="63">
        <f t="shared" si="765"/>
        <v>9.8039400735741484</v>
      </c>
      <c r="BK2687" s="63">
        <f t="shared" si="765"/>
        <v>9.7452814473518927</v>
      </c>
      <c r="BL2687" s="63">
        <f t="shared" si="765"/>
        <v>9.8491703599934741</v>
      </c>
      <c r="BM2687" s="63">
        <f t="shared" si="765"/>
        <v>9.6676216473938421</v>
      </c>
      <c r="BN2687" s="63">
        <f t="shared" si="763"/>
        <v>9.9950024885659339</v>
      </c>
      <c r="BO2687" s="63"/>
      <c r="BP2687" s="63"/>
    </row>
    <row r="2688" spans="27:68" x14ac:dyDescent="0.2">
      <c r="AA2688" s="217">
        <f t="shared" si="742"/>
        <v>-8.7334910939675485E-3</v>
      </c>
      <c r="AB2688" s="218">
        <f t="shared" si="743"/>
        <v>8.7334910939675485E-3</v>
      </c>
      <c r="AC2688" s="218">
        <f t="shared" si="744"/>
        <v>0</v>
      </c>
      <c r="AD2688" s="219">
        <f t="shared" si="745"/>
        <v>0</v>
      </c>
      <c r="AH2688" s="15">
        <f t="shared" si="746"/>
        <v>-2.9058447674383151E-2</v>
      </c>
      <c r="AI2688" s="15">
        <f t="shared" si="747"/>
        <v>0.86784475089518831</v>
      </c>
      <c r="AJ2688" s="15">
        <f t="shared" si="748"/>
        <v>-0.34557801426238927</v>
      </c>
      <c r="AK2688" s="15">
        <f t="shared" si="749"/>
        <v>-0.57281307343954613</v>
      </c>
      <c r="AL2688" s="15">
        <f t="shared" si="750"/>
        <v>-1.797541498954438</v>
      </c>
      <c r="AM2688" s="15">
        <f t="shared" si="751"/>
        <v>-1.2569818375265711</v>
      </c>
      <c r="AN2688" s="63">
        <f t="shared" si="764"/>
        <v>11.427189962028823</v>
      </c>
      <c r="AO2688" s="63">
        <f t="shared" si="764"/>
        <v>11.427367754312771</v>
      </c>
      <c r="AP2688" s="63">
        <f t="shared" si="764"/>
        <v>11.428089863368749</v>
      </c>
      <c r="AQ2688" s="63">
        <f t="shared" si="764"/>
        <v>11.431011199874796</v>
      </c>
      <c r="AR2688" s="63">
        <f t="shared" si="764"/>
        <v>11.442647265439536</v>
      </c>
      <c r="AS2688" s="63">
        <f t="shared" si="764"/>
        <v>11.486445582434989</v>
      </c>
      <c r="AT2688" s="63">
        <f t="shared" si="764"/>
        <v>11.626608381821566</v>
      </c>
      <c r="AU2688" s="63">
        <f t="shared" si="752"/>
        <v>11.961094544128683</v>
      </c>
      <c r="AV2688" s="217">
        <f t="shared" si="753"/>
        <v>-1.1469132254240177E-2</v>
      </c>
      <c r="AW2688" s="218">
        <f t="shared" si="754"/>
        <v>-9999</v>
      </c>
      <c r="AX2688" s="219">
        <f t="shared" si="755"/>
        <v>0</v>
      </c>
      <c r="AY2688" s="218">
        <f t="shared" si="756"/>
        <v>-9999</v>
      </c>
      <c r="AZ2688" s="63"/>
      <c r="BA2688" s="15">
        <f t="shared" si="757"/>
        <v>-2.7356411602726298E-3</v>
      </c>
      <c r="BB2688" s="15">
        <f t="shared" si="758"/>
        <v>0.4029668420013125</v>
      </c>
      <c r="BC2688" s="15">
        <f t="shared" si="759"/>
        <v>-0.61751157847624083</v>
      </c>
      <c r="BD2688" s="15">
        <f t="shared" si="760"/>
        <v>-0.10652366954492806</v>
      </c>
      <c r="BE2688" s="15">
        <f t="shared" si="761"/>
        <v>-2.965028905258007</v>
      </c>
      <c r="BF2688" s="15">
        <f t="shared" si="762"/>
        <v>-11.297910949131783</v>
      </c>
      <c r="BG2688" s="63">
        <f t="shared" si="765"/>
        <v>9.7786993762034928</v>
      </c>
      <c r="BH2688" s="63">
        <f t="shared" si="765"/>
        <v>9.7894726175737006</v>
      </c>
      <c r="BI2688" s="63">
        <f t="shared" si="765"/>
        <v>9.7705253791329838</v>
      </c>
      <c r="BJ2688" s="63">
        <f t="shared" si="765"/>
        <v>9.8039400735741484</v>
      </c>
      <c r="BK2688" s="63">
        <f t="shared" si="765"/>
        <v>9.7452814473518927</v>
      </c>
      <c r="BL2688" s="63">
        <f t="shared" si="765"/>
        <v>9.8491703599934741</v>
      </c>
      <c r="BM2688" s="63">
        <f t="shared" si="765"/>
        <v>9.6676216473938421</v>
      </c>
      <c r="BN2688" s="63">
        <f t="shared" si="763"/>
        <v>9.9950024885659339</v>
      </c>
      <c r="BO2688" s="63"/>
      <c r="BP2688" s="63"/>
    </row>
    <row r="2689" spans="27:68" x14ac:dyDescent="0.2">
      <c r="AA2689" s="217">
        <f t="shared" si="742"/>
        <v>-8.7334910939675485E-3</v>
      </c>
      <c r="AB2689" s="218">
        <f t="shared" si="743"/>
        <v>8.7334910939675485E-3</v>
      </c>
      <c r="AC2689" s="218">
        <f t="shared" si="744"/>
        <v>0</v>
      </c>
      <c r="AD2689" s="219">
        <f t="shared" si="745"/>
        <v>0</v>
      </c>
      <c r="AH2689" s="15">
        <f t="shared" si="746"/>
        <v>-2.9058447674383151E-2</v>
      </c>
      <c r="AI2689" s="15">
        <f t="shared" si="747"/>
        <v>0.86784475089518831</v>
      </c>
      <c r="AJ2689" s="15">
        <f t="shared" si="748"/>
        <v>-0.34557801426238927</v>
      </c>
      <c r="AK2689" s="15">
        <f t="shared" si="749"/>
        <v>-0.57281307343954613</v>
      </c>
      <c r="AL2689" s="15">
        <f t="shared" si="750"/>
        <v>-1.797541498954438</v>
      </c>
      <c r="AM2689" s="15">
        <f t="shared" si="751"/>
        <v>-1.2569818375265711</v>
      </c>
      <c r="AN2689" s="63">
        <f t="shared" si="764"/>
        <v>11.427189962028823</v>
      </c>
      <c r="AO2689" s="63">
        <f t="shared" si="764"/>
        <v>11.427367754312771</v>
      </c>
      <c r="AP2689" s="63">
        <f t="shared" si="764"/>
        <v>11.428089863368749</v>
      </c>
      <c r="AQ2689" s="63">
        <f t="shared" si="764"/>
        <v>11.431011199874796</v>
      </c>
      <c r="AR2689" s="63">
        <f t="shared" si="764"/>
        <v>11.442647265439536</v>
      </c>
      <c r="AS2689" s="63">
        <f t="shared" si="764"/>
        <v>11.486445582434989</v>
      </c>
      <c r="AT2689" s="63">
        <f t="shared" si="764"/>
        <v>11.626608381821566</v>
      </c>
      <c r="AU2689" s="63">
        <f t="shared" si="752"/>
        <v>11.961094544128683</v>
      </c>
      <c r="AV2689" s="217">
        <f t="shared" si="753"/>
        <v>-1.1469132254240177E-2</v>
      </c>
      <c r="AW2689" s="218">
        <f t="shared" si="754"/>
        <v>-9999</v>
      </c>
      <c r="AX2689" s="219">
        <f t="shared" si="755"/>
        <v>0</v>
      </c>
      <c r="AY2689" s="218">
        <f t="shared" si="756"/>
        <v>-9999</v>
      </c>
      <c r="AZ2689" s="63"/>
      <c r="BA2689" s="15">
        <f t="shared" si="757"/>
        <v>-2.7356411602726298E-3</v>
      </c>
      <c r="BB2689" s="15">
        <f t="shared" si="758"/>
        <v>0.4029668420013125</v>
      </c>
      <c r="BC2689" s="15">
        <f t="shared" si="759"/>
        <v>-0.61751157847624083</v>
      </c>
      <c r="BD2689" s="15">
        <f t="shared" si="760"/>
        <v>-0.10652366954492806</v>
      </c>
      <c r="BE2689" s="15">
        <f t="shared" si="761"/>
        <v>-2.965028905258007</v>
      </c>
      <c r="BF2689" s="15">
        <f t="shared" si="762"/>
        <v>-11.297910949131783</v>
      </c>
      <c r="BG2689" s="63">
        <f t="shared" si="765"/>
        <v>9.7786993762034928</v>
      </c>
      <c r="BH2689" s="63">
        <f t="shared" si="765"/>
        <v>9.7894726175737006</v>
      </c>
      <c r="BI2689" s="63">
        <f t="shared" si="765"/>
        <v>9.7705253791329838</v>
      </c>
      <c r="BJ2689" s="63">
        <f t="shared" si="765"/>
        <v>9.8039400735741484</v>
      </c>
      <c r="BK2689" s="63">
        <f t="shared" si="765"/>
        <v>9.7452814473518927</v>
      </c>
      <c r="BL2689" s="63">
        <f t="shared" si="765"/>
        <v>9.8491703599934741</v>
      </c>
      <c r="BM2689" s="63">
        <f t="shared" si="765"/>
        <v>9.6676216473938421</v>
      </c>
      <c r="BN2689" s="63">
        <f t="shared" si="763"/>
        <v>9.9950024885659339</v>
      </c>
      <c r="BO2689" s="63"/>
      <c r="BP2689" s="63"/>
    </row>
    <row r="2690" spans="27:68" x14ac:dyDescent="0.2">
      <c r="AA2690" s="217">
        <f t="shared" si="742"/>
        <v>-8.7334910939675485E-3</v>
      </c>
      <c r="AB2690" s="218">
        <f t="shared" si="743"/>
        <v>8.7334910939675485E-3</v>
      </c>
      <c r="AC2690" s="218">
        <f t="shared" si="744"/>
        <v>0</v>
      </c>
      <c r="AD2690" s="219">
        <f t="shared" si="745"/>
        <v>0</v>
      </c>
      <c r="AH2690" s="15">
        <f t="shared" si="746"/>
        <v>-2.9058447674383151E-2</v>
      </c>
      <c r="AI2690" s="15">
        <f t="shared" si="747"/>
        <v>0.86784475089518831</v>
      </c>
      <c r="AJ2690" s="15">
        <f t="shared" si="748"/>
        <v>-0.34557801426238927</v>
      </c>
      <c r="AK2690" s="15">
        <f t="shared" si="749"/>
        <v>-0.57281307343954613</v>
      </c>
      <c r="AL2690" s="15">
        <f t="shared" si="750"/>
        <v>-1.797541498954438</v>
      </c>
      <c r="AM2690" s="15">
        <f t="shared" si="751"/>
        <v>-1.2569818375265711</v>
      </c>
      <c r="AN2690" s="63">
        <f t="shared" si="764"/>
        <v>11.427189962028823</v>
      </c>
      <c r="AO2690" s="63">
        <f t="shared" si="764"/>
        <v>11.427367754312771</v>
      </c>
      <c r="AP2690" s="63">
        <f t="shared" si="764"/>
        <v>11.428089863368749</v>
      </c>
      <c r="AQ2690" s="63">
        <f t="shared" si="764"/>
        <v>11.431011199874796</v>
      </c>
      <c r="AR2690" s="63">
        <f t="shared" si="764"/>
        <v>11.442647265439536</v>
      </c>
      <c r="AS2690" s="63">
        <f t="shared" si="764"/>
        <v>11.486445582434989</v>
      </c>
      <c r="AT2690" s="63">
        <f t="shared" si="764"/>
        <v>11.626608381821566</v>
      </c>
      <c r="AU2690" s="63">
        <f t="shared" si="752"/>
        <v>11.961094544128683</v>
      </c>
      <c r="AV2690" s="217">
        <f t="shared" si="753"/>
        <v>-1.1469132254240177E-2</v>
      </c>
      <c r="AW2690" s="218">
        <f t="shared" si="754"/>
        <v>-9999</v>
      </c>
      <c r="AX2690" s="219">
        <f t="shared" si="755"/>
        <v>0</v>
      </c>
      <c r="AY2690" s="218">
        <f t="shared" si="756"/>
        <v>-9999</v>
      </c>
      <c r="AZ2690" s="63"/>
      <c r="BA2690" s="15">
        <f t="shared" si="757"/>
        <v>-2.7356411602726298E-3</v>
      </c>
      <c r="BB2690" s="15">
        <f t="shared" si="758"/>
        <v>0.4029668420013125</v>
      </c>
      <c r="BC2690" s="15">
        <f t="shared" si="759"/>
        <v>-0.61751157847624083</v>
      </c>
      <c r="BD2690" s="15">
        <f t="shared" si="760"/>
        <v>-0.10652366954492806</v>
      </c>
      <c r="BE2690" s="15">
        <f t="shared" si="761"/>
        <v>-2.965028905258007</v>
      </c>
      <c r="BF2690" s="15">
        <f t="shared" si="762"/>
        <v>-11.297910949131783</v>
      </c>
      <c r="BG2690" s="63">
        <f t="shared" si="765"/>
        <v>9.7786993762034928</v>
      </c>
      <c r="BH2690" s="63">
        <f t="shared" si="765"/>
        <v>9.7894726175737006</v>
      </c>
      <c r="BI2690" s="63">
        <f t="shared" si="765"/>
        <v>9.7705253791329838</v>
      </c>
      <c r="BJ2690" s="63">
        <f t="shared" si="765"/>
        <v>9.8039400735741484</v>
      </c>
      <c r="BK2690" s="63">
        <f t="shared" si="765"/>
        <v>9.7452814473518927</v>
      </c>
      <c r="BL2690" s="63">
        <f t="shared" si="765"/>
        <v>9.8491703599934741</v>
      </c>
      <c r="BM2690" s="63">
        <f t="shared" si="765"/>
        <v>9.6676216473938421</v>
      </c>
      <c r="BN2690" s="63">
        <f t="shared" si="763"/>
        <v>9.9950024885659339</v>
      </c>
      <c r="BO2690" s="63"/>
      <c r="BP2690" s="63"/>
    </row>
    <row r="2691" spans="27:68" x14ac:dyDescent="0.2">
      <c r="AA2691" s="217">
        <f t="shared" si="742"/>
        <v>-8.7334910939675485E-3</v>
      </c>
      <c r="AB2691" s="218">
        <f t="shared" si="743"/>
        <v>8.7334910939675485E-3</v>
      </c>
      <c r="AC2691" s="218">
        <f t="shared" si="744"/>
        <v>0</v>
      </c>
      <c r="AD2691" s="219">
        <f t="shared" si="745"/>
        <v>0</v>
      </c>
      <c r="AH2691" s="15">
        <f t="shared" si="746"/>
        <v>-2.9058447674383151E-2</v>
      </c>
      <c r="AI2691" s="15">
        <f t="shared" si="747"/>
        <v>0.86784475089518831</v>
      </c>
      <c r="AJ2691" s="15">
        <f t="shared" si="748"/>
        <v>-0.34557801426238927</v>
      </c>
      <c r="AK2691" s="15">
        <f t="shared" si="749"/>
        <v>-0.57281307343954613</v>
      </c>
      <c r="AL2691" s="15">
        <f t="shared" si="750"/>
        <v>-1.797541498954438</v>
      </c>
      <c r="AM2691" s="15">
        <f t="shared" si="751"/>
        <v>-1.2569818375265711</v>
      </c>
      <c r="AN2691" s="63">
        <f t="shared" ref="AN2691:AT2700" si="766">$AU2691+$AB$7*SIN(AO2691)</f>
        <v>11.427189962028823</v>
      </c>
      <c r="AO2691" s="63">
        <f t="shared" si="766"/>
        <v>11.427367754312771</v>
      </c>
      <c r="AP2691" s="63">
        <f t="shared" si="766"/>
        <v>11.428089863368749</v>
      </c>
      <c r="AQ2691" s="63">
        <f t="shared" si="766"/>
        <v>11.431011199874796</v>
      </c>
      <c r="AR2691" s="63">
        <f t="shared" si="766"/>
        <v>11.442647265439536</v>
      </c>
      <c r="AS2691" s="63">
        <f t="shared" si="766"/>
        <v>11.486445582434989</v>
      </c>
      <c r="AT2691" s="63">
        <f t="shared" si="766"/>
        <v>11.626608381821566</v>
      </c>
      <c r="AU2691" s="63">
        <f t="shared" si="752"/>
        <v>11.961094544128683</v>
      </c>
      <c r="AV2691" s="217">
        <f t="shared" si="753"/>
        <v>-1.1469132254240177E-2</v>
      </c>
      <c r="AW2691" s="218">
        <f t="shared" si="754"/>
        <v>-9999</v>
      </c>
      <c r="AX2691" s="219">
        <f t="shared" si="755"/>
        <v>0</v>
      </c>
      <c r="AY2691" s="218">
        <f t="shared" si="756"/>
        <v>-9999</v>
      </c>
      <c r="AZ2691" s="63"/>
      <c r="BA2691" s="15">
        <f t="shared" si="757"/>
        <v>-2.7356411602726298E-3</v>
      </c>
      <c r="BB2691" s="15">
        <f t="shared" si="758"/>
        <v>0.4029668420013125</v>
      </c>
      <c r="BC2691" s="15">
        <f t="shared" si="759"/>
        <v>-0.61751157847624083</v>
      </c>
      <c r="BD2691" s="15">
        <f t="shared" si="760"/>
        <v>-0.10652366954492806</v>
      </c>
      <c r="BE2691" s="15">
        <f t="shared" si="761"/>
        <v>-2.965028905258007</v>
      </c>
      <c r="BF2691" s="15">
        <f t="shared" si="762"/>
        <v>-11.297910949131783</v>
      </c>
      <c r="BG2691" s="63">
        <f t="shared" ref="BG2691:BM2700" si="767">$BN2691+$BB$7*SIN(BH2691)</f>
        <v>9.7786993762034928</v>
      </c>
      <c r="BH2691" s="63">
        <f t="shared" si="767"/>
        <v>9.7894726175737006</v>
      </c>
      <c r="BI2691" s="63">
        <f t="shared" si="767"/>
        <v>9.7705253791329838</v>
      </c>
      <c r="BJ2691" s="63">
        <f t="shared" si="767"/>
        <v>9.8039400735741484</v>
      </c>
      <c r="BK2691" s="63">
        <f t="shared" si="767"/>
        <v>9.7452814473518927</v>
      </c>
      <c r="BL2691" s="63">
        <f t="shared" si="767"/>
        <v>9.8491703599934741</v>
      </c>
      <c r="BM2691" s="63">
        <f t="shared" si="767"/>
        <v>9.6676216473938421</v>
      </c>
      <c r="BN2691" s="63">
        <f t="shared" si="763"/>
        <v>9.9950024885659339</v>
      </c>
      <c r="BO2691" s="63"/>
      <c r="BP2691" s="63"/>
    </row>
    <row r="2692" spans="27:68" x14ac:dyDescent="0.2">
      <c r="AA2692" s="217">
        <f t="shared" si="742"/>
        <v>-8.7334910939675485E-3</v>
      </c>
      <c r="AB2692" s="218">
        <f t="shared" si="743"/>
        <v>8.7334910939675485E-3</v>
      </c>
      <c r="AC2692" s="218">
        <f t="shared" si="744"/>
        <v>0</v>
      </c>
      <c r="AD2692" s="219">
        <f t="shared" si="745"/>
        <v>0</v>
      </c>
      <c r="AH2692" s="15">
        <f t="shared" si="746"/>
        <v>-2.9058447674383151E-2</v>
      </c>
      <c r="AI2692" s="15">
        <f t="shared" si="747"/>
        <v>0.86784475089518831</v>
      </c>
      <c r="AJ2692" s="15">
        <f t="shared" si="748"/>
        <v>-0.34557801426238927</v>
      </c>
      <c r="AK2692" s="15">
        <f t="shared" si="749"/>
        <v>-0.57281307343954613</v>
      </c>
      <c r="AL2692" s="15">
        <f t="shared" si="750"/>
        <v>-1.797541498954438</v>
      </c>
      <c r="AM2692" s="15">
        <f t="shared" si="751"/>
        <v>-1.2569818375265711</v>
      </c>
      <c r="AN2692" s="63">
        <f t="shared" si="766"/>
        <v>11.427189962028823</v>
      </c>
      <c r="AO2692" s="63">
        <f t="shared" si="766"/>
        <v>11.427367754312771</v>
      </c>
      <c r="AP2692" s="63">
        <f t="shared" si="766"/>
        <v>11.428089863368749</v>
      </c>
      <c r="AQ2692" s="63">
        <f t="shared" si="766"/>
        <v>11.431011199874796</v>
      </c>
      <c r="AR2692" s="63">
        <f t="shared" si="766"/>
        <v>11.442647265439536</v>
      </c>
      <c r="AS2692" s="63">
        <f t="shared" si="766"/>
        <v>11.486445582434989</v>
      </c>
      <c r="AT2692" s="63">
        <f t="shared" si="766"/>
        <v>11.626608381821566</v>
      </c>
      <c r="AU2692" s="63">
        <f t="shared" si="752"/>
        <v>11.961094544128683</v>
      </c>
      <c r="AV2692" s="217">
        <f t="shared" si="753"/>
        <v>-1.1469132254240177E-2</v>
      </c>
      <c r="AW2692" s="218">
        <f t="shared" si="754"/>
        <v>-9999</v>
      </c>
      <c r="AX2692" s="219">
        <f t="shared" si="755"/>
        <v>0</v>
      </c>
      <c r="AY2692" s="218">
        <f t="shared" si="756"/>
        <v>-9999</v>
      </c>
      <c r="AZ2692" s="63"/>
      <c r="BA2692" s="15">
        <f t="shared" si="757"/>
        <v>-2.7356411602726298E-3</v>
      </c>
      <c r="BB2692" s="15">
        <f t="shared" si="758"/>
        <v>0.4029668420013125</v>
      </c>
      <c r="BC2692" s="15">
        <f t="shared" si="759"/>
        <v>-0.61751157847624083</v>
      </c>
      <c r="BD2692" s="15">
        <f t="shared" si="760"/>
        <v>-0.10652366954492806</v>
      </c>
      <c r="BE2692" s="15">
        <f t="shared" si="761"/>
        <v>-2.965028905258007</v>
      </c>
      <c r="BF2692" s="15">
        <f t="shared" si="762"/>
        <v>-11.297910949131783</v>
      </c>
      <c r="BG2692" s="63">
        <f t="shared" si="767"/>
        <v>9.7786993762034928</v>
      </c>
      <c r="BH2692" s="63">
        <f t="shared" si="767"/>
        <v>9.7894726175737006</v>
      </c>
      <c r="BI2692" s="63">
        <f t="shared" si="767"/>
        <v>9.7705253791329838</v>
      </c>
      <c r="BJ2692" s="63">
        <f t="shared" si="767"/>
        <v>9.8039400735741484</v>
      </c>
      <c r="BK2692" s="63">
        <f t="shared" si="767"/>
        <v>9.7452814473518927</v>
      </c>
      <c r="BL2692" s="63">
        <f t="shared" si="767"/>
        <v>9.8491703599934741</v>
      </c>
      <c r="BM2692" s="63">
        <f t="shared" si="767"/>
        <v>9.6676216473938421</v>
      </c>
      <c r="BN2692" s="63">
        <f t="shared" si="763"/>
        <v>9.9950024885659339</v>
      </c>
      <c r="BO2692" s="63"/>
      <c r="BP2692" s="63"/>
    </row>
    <row r="2693" spans="27:68" x14ac:dyDescent="0.2">
      <c r="AA2693" s="217">
        <f t="shared" si="742"/>
        <v>-8.7334910939675485E-3</v>
      </c>
      <c r="AB2693" s="218">
        <f t="shared" si="743"/>
        <v>8.7334910939675485E-3</v>
      </c>
      <c r="AC2693" s="218">
        <f t="shared" si="744"/>
        <v>0</v>
      </c>
      <c r="AD2693" s="219">
        <f t="shared" si="745"/>
        <v>0</v>
      </c>
      <c r="AH2693" s="15">
        <f t="shared" si="746"/>
        <v>-2.9058447674383151E-2</v>
      </c>
      <c r="AI2693" s="15">
        <f t="shared" si="747"/>
        <v>0.86784475089518831</v>
      </c>
      <c r="AJ2693" s="15">
        <f t="shared" si="748"/>
        <v>-0.34557801426238927</v>
      </c>
      <c r="AK2693" s="15">
        <f t="shared" si="749"/>
        <v>-0.57281307343954613</v>
      </c>
      <c r="AL2693" s="15">
        <f t="shared" si="750"/>
        <v>-1.797541498954438</v>
      </c>
      <c r="AM2693" s="15">
        <f t="shared" si="751"/>
        <v>-1.2569818375265711</v>
      </c>
      <c r="AN2693" s="63">
        <f t="shared" si="766"/>
        <v>11.427189962028823</v>
      </c>
      <c r="AO2693" s="63">
        <f t="shared" si="766"/>
        <v>11.427367754312771</v>
      </c>
      <c r="AP2693" s="63">
        <f t="shared" si="766"/>
        <v>11.428089863368749</v>
      </c>
      <c r="AQ2693" s="63">
        <f t="shared" si="766"/>
        <v>11.431011199874796</v>
      </c>
      <c r="AR2693" s="63">
        <f t="shared" si="766"/>
        <v>11.442647265439536</v>
      </c>
      <c r="AS2693" s="63">
        <f t="shared" si="766"/>
        <v>11.486445582434989</v>
      </c>
      <c r="AT2693" s="63">
        <f t="shared" si="766"/>
        <v>11.626608381821566</v>
      </c>
      <c r="AU2693" s="63">
        <f t="shared" si="752"/>
        <v>11.961094544128683</v>
      </c>
      <c r="AV2693" s="217">
        <f t="shared" si="753"/>
        <v>-1.1469132254240177E-2</v>
      </c>
      <c r="AW2693" s="218">
        <f t="shared" si="754"/>
        <v>-9999</v>
      </c>
      <c r="AX2693" s="219">
        <f t="shared" si="755"/>
        <v>0</v>
      </c>
      <c r="AY2693" s="218">
        <f t="shared" si="756"/>
        <v>-9999</v>
      </c>
      <c r="AZ2693" s="63"/>
      <c r="BA2693" s="15">
        <f t="shared" si="757"/>
        <v>-2.7356411602726298E-3</v>
      </c>
      <c r="BB2693" s="15">
        <f t="shared" si="758"/>
        <v>0.4029668420013125</v>
      </c>
      <c r="BC2693" s="15">
        <f t="shared" si="759"/>
        <v>-0.61751157847624083</v>
      </c>
      <c r="BD2693" s="15">
        <f t="shared" si="760"/>
        <v>-0.10652366954492806</v>
      </c>
      <c r="BE2693" s="15">
        <f t="shared" si="761"/>
        <v>-2.965028905258007</v>
      </c>
      <c r="BF2693" s="15">
        <f t="shared" si="762"/>
        <v>-11.297910949131783</v>
      </c>
      <c r="BG2693" s="63">
        <f t="shared" si="767"/>
        <v>9.7786993762034928</v>
      </c>
      <c r="BH2693" s="63">
        <f t="shared" si="767"/>
        <v>9.7894726175737006</v>
      </c>
      <c r="BI2693" s="63">
        <f t="shared" si="767"/>
        <v>9.7705253791329838</v>
      </c>
      <c r="BJ2693" s="63">
        <f t="shared" si="767"/>
        <v>9.8039400735741484</v>
      </c>
      <c r="BK2693" s="63">
        <f t="shared" si="767"/>
        <v>9.7452814473518927</v>
      </c>
      <c r="BL2693" s="63">
        <f t="shared" si="767"/>
        <v>9.8491703599934741</v>
      </c>
      <c r="BM2693" s="63">
        <f t="shared" si="767"/>
        <v>9.6676216473938421</v>
      </c>
      <c r="BN2693" s="63">
        <f t="shared" si="763"/>
        <v>9.9950024885659339</v>
      </c>
      <c r="BO2693" s="63"/>
      <c r="BP2693" s="63"/>
    </row>
    <row r="2694" spans="27:68" x14ac:dyDescent="0.2">
      <c r="AA2694" s="217">
        <f t="shared" si="742"/>
        <v>-8.7334910939675485E-3</v>
      </c>
      <c r="AB2694" s="218">
        <f t="shared" si="743"/>
        <v>8.7334910939675485E-3</v>
      </c>
      <c r="AC2694" s="218">
        <f t="shared" si="744"/>
        <v>0</v>
      </c>
      <c r="AD2694" s="219">
        <f t="shared" si="745"/>
        <v>0</v>
      </c>
      <c r="AH2694" s="15">
        <f t="shared" si="746"/>
        <v>-2.9058447674383151E-2</v>
      </c>
      <c r="AI2694" s="15">
        <f t="shared" si="747"/>
        <v>0.86784475089518831</v>
      </c>
      <c r="AJ2694" s="15">
        <f t="shared" si="748"/>
        <v>-0.34557801426238927</v>
      </c>
      <c r="AK2694" s="15">
        <f t="shared" si="749"/>
        <v>-0.57281307343954613</v>
      </c>
      <c r="AL2694" s="15">
        <f t="shared" si="750"/>
        <v>-1.797541498954438</v>
      </c>
      <c r="AM2694" s="15">
        <f t="shared" si="751"/>
        <v>-1.2569818375265711</v>
      </c>
      <c r="AN2694" s="63">
        <f t="shared" si="766"/>
        <v>11.427189962028823</v>
      </c>
      <c r="AO2694" s="63">
        <f t="shared" si="766"/>
        <v>11.427367754312771</v>
      </c>
      <c r="AP2694" s="63">
        <f t="shared" si="766"/>
        <v>11.428089863368749</v>
      </c>
      <c r="AQ2694" s="63">
        <f t="shared" si="766"/>
        <v>11.431011199874796</v>
      </c>
      <c r="AR2694" s="63">
        <f t="shared" si="766"/>
        <v>11.442647265439536</v>
      </c>
      <c r="AS2694" s="63">
        <f t="shared" si="766"/>
        <v>11.486445582434989</v>
      </c>
      <c r="AT2694" s="63">
        <f t="shared" si="766"/>
        <v>11.626608381821566</v>
      </c>
      <c r="AU2694" s="63">
        <f t="shared" si="752"/>
        <v>11.961094544128683</v>
      </c>
      <c r="AV2694" s="217">
        <f t="shared" si="753"/>
        <v>-1.1469132254240177E-2</v>
      </c>
      <c r="AW2694" s="218">
        <f t="shared" si="754"/>
        <v>-9999</v>
      </c>
      <c r="AX2694" s="219">
        <f t="shared" si="755"/>
        <v>0</v>
      </c>
      <c r="AY2694" s="218">
        <f t="shared" si="756"/>
        <v>-9999</v>
      </c>
      <c r="AZ2694" s="63"/>
      <c r="BA2694" s="15">
        <f t="shared" si="757"/>
        <v>-2.7356411602726298E-3</v>
      </c>
      <c r="BB2694" s="15">
        <f t="shared" si="758"/>
        <v>0.4029668420013125</v>
      </c>
      <c r="BC2694" s="15">
        <f t="shared" si="759"/>
        <v>-0.61751157847624083</v>
      </c>
      <c r="BD2694" s="15">
        <f t="shared" si="760"/>
        <v>-0.10652366954492806</v>
      </c>
      <c r="BE2694" s="15">
        <f t="shared" si="761"/>
        <v>-2.965028905258007</v>
      </c>
      <c r="BF2694" s="15">
        <f t="shared" si="762"/>
        <v>-11.297910949131783</v>
      </c>
      <c r="BG2694" s="63">
        <f t="shared" si="767"/>
        <v>9.7786993762034928</v>
      </c>
      <c r="BH2694" s="63">
        <f t="shared" si="767"/>
        <v>9.7894726175737006</v>
      </c>
      <c r="BI2694" s="63">
        <f t="shared" si="767"/>
        <v>9.7705253791329838</v>
      </c>
      <c r="BJ2694" s="63">
        <f t="shared" si="767"/>
        <v>9.8039400735741484</v>
      </c>
      <c r="BK2694" s="63">
        <f t="shared" si="767"/>
        <v>9.7452814473518927</v>
      </c>
      <c r="BL2694" s="63">
        <f t="shared" si="767"/>
        <v>9.8491703599934741</v>
      </c>
      <c r="BM2694" s="63">
        <f t="shared" si="767"/>
        <v>9.6676216473938421</v>
      </c>
      <c r="BN2694" s="63">
        <f t="shared" si="763"/>
        <v>9.9950024885659339</v>
      </c>
      <c r="BO2694" s="63"/>
      <c r="BP2694" s="63"/>
    </row>
    <row r="2695" spans="27:68" x14ac:dyDescent="0.2">
      <c r="AA2695" s="217">
        <f t="shared" si="742"/>
        <v>-8.7334910939675485E-3</v>
      </c>
      <c r="AB2695" s="218">
        <f t="shared" si="743"/>
        <v>8.7334910939675485E-3</v>
      </c>
      <c r="AC2695" s="218">
        <f t="shared" si="744"/>
        <v>0</v>
      </c>
      <c r="AD2695" s="219">
        <f t="shared" si="745"/>
        <v>0</v>
      </c>
      <c r="AH2695" s="15">
        <f t="shared" si="746"/>
        <v>-2.9058447674383151E-2</v>
      </c>
      <c r="AI2695" s="15">
        <f t="shared" si="747"/>
        <v>0.86784475089518831</v>
      </c>
      <c r="AJ2695" s="15">
        <f t="shared" si="748"/>
        <v>-0.34557801426238927</v>
      </c>
      <c r="AK2695" s="15">
        <f t="shared" si="749"/>
        <v>-0.57281307343954613</v>
      </c>
      <c r="AL2695" s="15">
        <f t="shared" si="750"/>
        <v>-1.797541498954438</v>
      </c>
      <c r="AM2695" s="15">
        <f t="shared" si="751"/>
        <v>-1.2569818375265711</v>
      </c>
      <c r="AN2695" s="63">
        <f t="shared" si="766"/>
        <v>11.427189962028823</v>
      </c>
      <c r="AO2695" s="63">
        <f t="shared" si="766"/>
        <v>11.427367754312771</v>
      </c>
      <c r="AP2695" s="63">
        <f t="shared" si="766"/>
        <v>11.428089863368749</v>
      </c>
      <c r="AQ2695" s="63">
        <f t="shared" si="766"/>
        <v>11.431011199874796</v>
      </c>
      <c r="AR2695" s="63">
        <f t="shared" si="766"/>
        <v>11.442647265439536</v>
      </c>
      <c r="AS2695" s="63">
        <f t="shared" si="766"/>
        <v>11.486445582434989</v>
      </c>
      <c r="AT2695" s="63">
        <f t="shared" si="766"/>
        <v>11.626608381821566</v>
      </c>
      <c r="AU2695" s="63">
        <f t="shared" si="752"/>
        <v>11.961094544128683</v>
      </c>
      <c r="AV2695" s="217">
        <f t="shared" si="753"/>
        <v>-1.1469132254240177E-2</v>
      </c>
      <c r="AW2695" s="218">
        <f t="shared" si="754"/>
        <v>-9999</v>
      </c>
      <c r="AX2695" s="219">
        <f t="shared" si="755"/>
        <v>0</v>
      </c>
      <c r="AY2695" s="218">
        <f t="shared" si="756"/>
        <v>-9999</v>
      </c>
      <c r="AZ2695" s="63"/>
      <c r="BA2695" s="15">
        <f t="shared" si="757"/>
        <v>-2.7356411602726298E-3</v>
      </c>
      <c r="BB2695" s="15">
        <f t="shared" si="758"/>
        <v>0.4029668420013125</v>
      </c>
      <c r="BC2695" s="15">
        <f t="shared" si="759"/>
        <v>-0.61751157847624083</v>
      </c>
      <c r="BD2695" s="15">
        <f t="shared" si="760"/>
        <v>-0.10652366954492806</v>
      </c>
      <c r="BE2695" s="15">
        <f t="shared" si="761"/>
        <v>-2.965028905258007</v>
      </c>
      <c r="BF2695" s="15">
        <f t="shared" si="762"/>
        <v>-11.297910949131783</v>
      </c>
      <c r="BG2695" s="63">
        <f t="shared" si="767"/>
        <v>9.7786993762034928</v>
      </c>
      <c r="BH2695" s="63">
        <f t="shared" si="767"/>
        <v>9.7894726175737006</v>
      </c>
      <c r="BI2695" s="63">
        <f t="shared" si="767"/>
        <v>9.7705253791329838</v>
      </c>
      <c r="BJ2695" s="63">
        <f t="shared" si="767"/>
        <v>9.8039400735741484</v>
      </c>
      <c r="BK2695" s="63">
        <f t="shared" si="767"/>
        <v>9.7452814473518927</v>
      </c>
      <c r="BL2695" s="63">
        <f t="shared" si="767"/>
        <v>9.8491703599934741</v>
      </c>
      <c r="BM2695" s="63">
        <f t="shared" si="767"/>
        <v>9.6676216473938421</v>
      </c>
      <c r="BN2695" s="63">
        <f t="shared" si="763"/>
        <v>9.9950024885659339</v>
      </c>
      <c r="BO2695" s="63"/>
      <c r="BP2695" s="63"/>
    </row>
    <row r="2696" spans="27:68" x14ac:dyDescent="0.2">
      <c r="AA2696" s="217">
        <f t="shared" si="742"/>
        <v>-8.7334910939675485E-3</v>
      </c>
      <c r="AB2696" s="218">
        <f t="shared" si="743"/>
        <v>8.7334910939675485E-3</v>
      </c>
      <c r="AC2696" s="218">
        <f t="shared" si="744"/>
        <v>0</v>
      </c>
      <c r="AD2696" s="219">
        <f t="shared" si="745"/>
        <v>0</v>
      </c>
      <c r="AH2696" s="15">
        <f t="shared" si="746"/>
        <v>-2.9058447674383151E-2</v>
      </c>
      <c r="AI2696" s="15">
        <f t="shared" si="747"/>
        <v>0.86784475089518831</v>
      </c>
      <c r="AJ2696" s="15">
        <f t="shared" si="748"/>
        <v>-0.34557801426238927</v>
      </c>
      <c r="AK2696" s="15">
        <f t="shared" si="749"/>
        <v>-0.57281307343954613</v>
      </c>
      <c r="AL2696" s="15">
        <f t="shared" si="750"/>
        <v>-1.797541498954438</v>
      </c>
      <c r="AM2696" s="15">
        <f t="shared" si="751"/>
        <v>-1.2569818375265711</v>
      </c>
      <c r="AN2696" s="63">
        <f t="shared" si="766"/>
        <v>11.427189962028823</v>
      </c>
      <c r="AO2696" s="63">
        <f t="shared" si="766"/>
        <v>11.427367754312771</v>
      </c>
      <c r="AP2696" s="63">
        <f t="shared" si="766"/>
        <v>11.428089863368749</v>
      </c>
      <c r="AQ2696" s="63">
        <f t="shared" si="766"/>
        <v>11.431011199874796</v>
      </c>
      <c r="AR2696" s="63">
        <f t="shared" si="766"/>
        <v>11.442647265439536</v>
      </c>
      <c r="AS2696" s="63">
        <f t="shared" si="766"/>
        <v>11.486445582434989</v>
      </c>
      <c r="AT2696" s="63">
        <f t="shared" si="766"/>
        <v>11.626608381821566</v>
      </c>
      <c r="AU2696" s="63">
        <f t="shared" si="752"/>
        <v>11.961094544128683</v>
      </c>
      <c r="AV2696" s="217">
        <f t="shared" si="753"/>
        <v>-1.1469132254240177E-2</v>
      </c>
      <c r="AW2696" s="218">
        <f t="shared" si="754"/>
        <v>-9999</v>
      </c>
      <c r="AX2696" s="219">
        <f t="shared" si="755"/>
        <v>0</v>
      </c>
      <c r="AY2696" s="218">
        <f t="shared" si="756"/>
        <v>-9999</v>
      </c>
      <c r="AZ2696" s="63"/>
      <c r="BA2696" s="15">
        <f t="shared" si="757"/>
        <v>-2.7356411602726298E-3</v>
      </c>
      <c r="BB2696" s="15">
        <f t="shared" si="758"/>
        <v>0.4029668420013125</v>
      </c>
      <c r="BC2696" s="15">
        <f t="shared" si="759"/>
        <v>-0.61751157847624083</v>
      </c>
      <c r="BD2696" s="15">
        <f t="shared" si="760"/>
        <v>-0.10652366954492806</v>
      </c>
      <c r="BE2696" s="15">
        <f t="shared" si="761"/>
        <v>-2.965028905258007</v>
      </c>
      <c r="BF2696" s="15">
        <f t="shared" si="762"/>
        <v>-11.297910949131783</v>
      </c>
      <c r="BG2696" s="63">
        <f t="shared" si="767"/>
        <v>9.7786993762034928</v>
      </c>
      <c r="BH2696" s="63">
        <f t="shared" si="767"/>
        <v>9.7894726175737006</v>
      </c>
      <c r="BI2696" s="63">
        <f t="shared" si="767"/>
        <v>9.7705253791329838</v>
      </c>
      <c r="BJ2696" s="63">
        <f t="shared" si="767"/>
        <v>9.8039400735741484</v>
      </c>
      <c r="BK2696" s="63">
        <f t="shared" si="767"/>
        <v>9.7452814473518927</v>
      </c>
      <c r="BL2696" s="63">
        <f t="shared" si="767"/>
        <v>9.8491703599934741</v>
      </c>
      <c r="BM2696" s="63">
        <f t="shared" si="767"/>
        <v>9.6676216473938421</v>
      </c>
      <c r="BN2696" s="63">
        <f t="shared" si="763"/>
        <v>9.9950024885659339</v>
      </c>
      <c r="BO2696" s="63"/>
      <c r="BP2696" s="63"/>
    </row>
    <row r="2697" spans="27:68" x14ac:dyDescent="0.2">
      <c r="AA2697" s="217">
        <f t="shared" si="742"/>
        <v>-8.7334910939675485E-3</v>
      </c>
      <c r="AB2697" s="218">
        <f t="shared" si="743"/>
        <v>8.7334910939675485E-3</v>
      </c>
      <c r="AC2697" s="218">
        <f t="shared" si="744"/>
        <v>0</v>
      </c>
      <c r="AD2697" s="219">
        <f t="shared" si="745"/>
        <v>0</v>
      </c>
      <c r="AH2697" s="15">
        <f t="shared" si="746"/>
        <v>-2.9058447674383151E-2</v>
      </c>
      <c r="AI2697" s="15">
        <f t="shared" si="747"/>
        <v>0.86784475089518831</v>
      </c>
      <c r="AJ2697" s="15">
        <f t="shared" si="748"/>
        <v>-0.34557801426238927</v>
      </c>
      <c r="AK2697" s="15">
        <f t="shared" si="749"/>
        <v>-0.57281307343954613</v>
      </c>
      <c r="AL2697" s="15">
        <f t="shared" si="750"/>
        <v>-1.797541498954438</v>
      </c>
      <c r="AM2697" s="15">
        <f t="shared" si="751"/>
        <v>-1.2569818375265711</v>
      </c>
      <c r="AN2697" s="63">
        <f t="shared" si="766"/>
        <v>11.427189962028823</v>
      </c>
      <c r="AO2697" s="63">
        <f t="shared" si="766"/>
        <v>11.427367754312771</v>
      </c>
      <c r="AP2697" s="63">
        <f t="shared" si="766"/>
        <v>11.428089863368749</v>
      </c>
      <c r="AQ2697" s="63">
        <f t="shared" si="766"/>
        <v>11.431011199874796</v>
      </c>
      <c r="AR2697" s="63">
        <f t="shared" si="766"/>
        <v>11.442647265439536</v>
      </c>
      <c r="AS2697" s="63">
        <f t="shared" si="766"/>
        <v>11.486445582434989</v>
      </c>
      <c r="AT2697" s="63">
        <f t="shared" si="766"/>
        <v>11.626608381821566</v>
      </c>
      <c r="AU2697" s="63">
        <f t="shared" si="752"/>
        <v>11.961094544128683</v>
      </c>
      <c r="AV2697" s="217">
        <f t="shared" si="753"/>
        <v>-1.1469132254240177E-2</v>
      </c>
      <c r="AW2697" s="218">
        <f t="shared" si="754"/>
        <v>-9999</v>
      </c>
      <c r="AX2697" s="219">
        <f t="shared" si="755"/>
        <v>0</v>
      </c>
      <c r="AY2697" s="218">
        <f t="shared" si="756"/>
        <v>-9999</v>
      </c>
      <c r="AZ2697" s="63"/>
      <c r="BA2697" s="15">
        <f t="shared" si="757"/>
        <v>-2.7356411602726298E-3</v>
      </c>
      <c r="BB2697" s="15">
        <f t="shared" si="758"/>
        <v>0.4029668420013125</v>
      </c>
      <c r="BC2697" s="15">
        <f t="shared" si="759"/>
        <v>-0.61751157847624083</v>
      </c>
      <c r="BD2697" s="15">
        <f t="shared" si="760"/>
        <v>-0.10652366954492806</v>
      </c>
      <c r="BE2697" s="15">
        <f t="shared" si="761"/>
        <v>-2.965028905258007</v>
      </c>
      <c r="BF2697" s="15">
        <f t="shared" si="762"/>
        <v>-11.297910949131783</v>
      </c>
      <c r="BG2697" s="63">
        <f t="shared" si="767"/>
        <v>9.7786993762034928</v>
      </c>
      <c r="BH2697" s="63">
        <f t="shared" si="767"/>
        <v>9.7894726175737006</v>
      </c>
      <c r="BI2697" s="63">
        <f t="shared" si="767"/>
        <v>9.7705253791329838</v>
      </c>
      <c r="BJ2697" s="63">
        <f t="shared" si="767"/>
        <v>9.8039400735741484</v>
      </c>
      <c r="BK2697" s="63">
        <f t="shared" si="767"/>
        <v>9.7452814473518927</v>
      </c>
      <c r="BL2697" s="63">
        <f t="shared" si="767"/>
        <v>9.8491703599934741</v>
      </c>
      <c r="BM2697" s="63">
        <f t="shared" si="767"/>
        <v>9.6676216473938421</v>
      </c>
      <c r="BN2697" s="63">
        <f t="shared" si="763"/>
        <v>9.9950024885659339</v>
      </c>
      <c r="BO2697" s="63"/>
      <c r="BP2697" s="63"/>
    </row>
    <row r="2698" spans="27:68" x14ac:dyDescent="0.2">
      <c r="AA2698" s="217">
        <f t="shared" si="742"/>
        <v>-8.7334910939675485E-3</v>
      </c>
      <c r="AB2698" s="218">
        <f t="shared" si="743"/>
        <v>8.7334910939675485E-3</v>
      </c>
      <c r="AC2698" s="218">
        <f t="shared" si="744"/>
        <v>0</v>
      </c>
      <c r="AD2698" s="219">
        <f t="shared" si="745"/>
        <v>0</v>
      </c>
      <c r="AH2698" s="15">
        <f t="shared" si="746"/>
        <v>-2.9058447674383151E-2</v>
      </c>
      <c r="AI2698" s="15">
        <f t="shared" si="747"/>
        <v>0.86784475089518831</v>
      </c>
      <c r="AJ2698" s="15">
        <f t="shared" si="748"/>
        <v>-0.34557801426238927</v>
      </c>
      <c r="AK2698" s="15">
        <f t="shared" si="749"/>
        <v>-0.57281307343954613</v>
      </c>
      <c r="AL2698" s="15">
        <f t="shared" si="750"/>
        <v>-1.797541498954438</v>
      </c>
      <c r="AM2698" s="15">
        <f t="shared" si="751"/>
        <v>-1.2569818375265711</v>
      </c>
      <c r="AN2698" s="63">
        <f t="shared" si="766"/>
        <v>11.427189962028823</v>
      </c>
      <c r="AO2698" s="63">
        <f t="shared" si="766"/>
        <v>11.427367754312771</v>
      </c>
      <c r="AP2698" s="63">
        <f t="shared" si="766"/>
        <v>11.428089863368749</v>
      </c>
      <c r="AQ2698" s="63">
        <f t="shared" si="766"/>
        <v>11.431011199874796</v>
      </c>
      <c r="AR2698" s="63">
        <f t="shared" si="766"/>
        <v>11.442647265439536</v>
      </c>
      <c r="AS2698" s="63">
        <f t="shared" si="766"/>
        <v>11.486445582434989</v>
      </c>
      <c r="AT2698" s="63">
        <f t="shared" si="766"/>
        <v>11.626608381821566</v>
      </c>
      <c r="AU2698" s="63">
        <f t="shared" si="752"/>
        <v>11.961094544128683</v>
      </c>
      <c r="AV2698" s="217">
        <f t="shared" si="753"/>
        <v>-1.1469132254240177E-2</v>
      </c>
      <c r="AW2698" s="218">
        <f t="shared" si="754"/>
        <v>-9999</v>
      </c>
      <c r="AX2698" s="219">
        <f t="shared" si="755"/>
        <v>0</v>
      </c>
      <c r="AY2698" s="218">
        <f t="shared" si="756"/>
        <v>-9999</v>
      </c>
      <c r="AZ2698" s="63"/>
      <c r="BA2698" s="15">
        <f t="shared" si="757"/>
        <v>-2.7356411602726298E-3</v>
      </c>
      <c r="BB2698" s="15">
        <f t="shared" si="758"/>
        <v>0.4029668420013125</v>
      </c>
      <c r="BC2698" s="15">
        <f t="shared" si="759"/>
        <v>-0.61751157847624083</v>
      </c>
      <c r="BD2698" s="15">
        <f t="shared" si="760"/>
        <v>-0.10652366954492806</v>
      </c>
      <c r="BE2698" s="15">
        <f t="shared" si="761"/>
        <v>-2.965028905258007</v>
      </c>
      <c r="BF2698" s="15">
        <f t="shared" si="762"/>
        <v>-11.297910949131783</v>
      </c>
      <c r="BG2698" s="63">
        <f t="shared" si="767"/>
        <v>9.7786993762034928</v>
      </c>
      <c r="BH2698" s="63">
        <f t="shared" si="767"/>
        <v>9.7894726175737006</v>
      </c>
      <c r="BI2698" s="63">
        <f t="shared" si="767"/>
        <v>9.7705253791329838</v>
      </c>
      <c r="BJ2698" s="63">
        <f t="shared" si="767"/>
        <v>9.8039400735741484</v>
      </c>
      <c r="BK2698" s="63">
        <f t="shared" si="767"/>
        <v>9.7452814473518927</v>
      </c>
      <c r="BL2698" s="63">
        <f t="shared" si="767"/>
        <v>9.8491703599934741</v>
      </c>
      <c r="BM2698" s="63">
        <f t="shared" si="767"/>
        <v>9.6676216473938421</v>
      </c>
      <c r="BN2698" s="63">
        <f t="shared" si="763"/>
        <v>9.9950024885659339</v>
      </c>
      <c r="BO2698" s="63"/>
      <c r="BP2698" s="63"/>
    </row>
    <row r="2699" spans="27:68" x14ac:dyDescent="0.2">
      <c r="AA2699" s="217">
        <f t="shared" si="742"/>
        <v>-8.7334910939675485E-3</v>
      </c>
      <c r="AB2699" s="218">
        <f t="shared" si="743"/>
        <v>8.7334910939675485E-3</v>
      </c>
      <c r="AC2699" s="218">
        <f t="shared" si="744"/>
        <v>0</v>
      </c>
      <c r="AD2699" s="219">
        <f t="shared" si="745"/>
        <v>0</v>
      </c>
      <c r="AH2699" s="15">
        <f t="shared" si="746"/>
        <v>-2.9058447674383151E-2</v>
      </c>
      <c r="AI2699" s="15">
        <f t="shared" si="747"/>
        <v>0.86784475089518831</v>
      </c>
      <c r="AJ2699" s="15">
        <f t="shared" si="748"/>
        <v>-0.34557801426238927</v>
      </c>
      <c r="AK2699" s="15">
        <f t="shared" si="749"/>
        <v>-0.57281307343954613</v>
      </c>
      <c r="AL2699" s="15">
        <f t="shared" si="750"/>
        <v>-1.797541498954438</v>
      </c>
      <c r="AM2699" s="15">
        <f t="shared" si="751"/>
        <v>-1.2569818375265711</v>
      </c>
      <c r="AN2699" s="63">
        <f t="shared" si="766"/>
        <v>11.427189962028823</v>
      </c>
      <c r="AO2699" s="63">
        <f t="shared" si="766"/>
        <v>11.427367754312771</v>
      </c>
      <c r="AP2699" s="63">
        <f t="shared" si="766"/>
        <v>11.428089863368749</v>
      </c>
      <c r="AQ2699" s="63">
        <f t="shared" si="766"/>
        <v>11.431011199874796</v>
      </c>
      <c r="AR2699" s="63">
        <f t="shared" si="766"/>
        <v>11.442647265439536</v>
      </c>
      <c r="AS2699" s="63">
        <f t="shared" si="766"/>
        <v>11.486445582434989</v>
      </c>
      <c r="AT2699" s="63">
        <f t="shared" si="766"/>
        <v>11.626608381821566</v>
      </c>
      <c r="AU2699" s="63">
        <f t="shared" si="752"/>
        <v>11.961094544128683</v>
      </c>
      <c r="AV2699" s="217">
        <f t="shared" si="753"/>
        <v>-1.1469132254240177E-2</v>
      </c>
      <c r="AW2699" s="218">
        <f t="shared" si="754"/>
        <v>-9999</v>
      </c>
      <c r="AX2699" s="219">
        <f t="shared" si="755"/>
        <v>0</v>
      </c>
      <c r="AY2699" s="218">
        <f t="shared" si="756"/>
        <v>-9999</v>
      </c>
      <c r="AZ2699" s="63"/>
      <c r="BA2699" s="15">
        <f t="shared" si="757"/>
        <v>-2.7356411602726298E-3</v>
      </c>
      <c r="BB2699" s="15">
        <f t="shared" si="758"/>
        <v>0.4029668420013125</v>
      </c>
      <c r="BC2699" s="15">
        <f t="shared" si="759"/>
        <v>-0.61751157847624083</v>
      </c>
      <c r="BD2699" s="15">
        <f t="shared" si="760"/>
        <v>-0.10652366954492806</v>
      </c>
      <c r="BE2699" s="15">
        <f t="shared" si="761"/>
        <v>-2.965028905258007</v>
      </c>
      <c r="BF2699" s="15">
        <f t="shared" si="762"/>
        <v>-11.297910949131783</v>
      </c>
      <c r="BG2699" s="63">
        <f t="shared" si="767"/>
        <v>9.7786993762034928</v>
      </c>
      <c r="BH2699" s="63">
        <f t="shared" si="767"/>
        <v>9.7894726175737006</v>
      </c>
      <c r="BI2699" s="63">
        <f t="shared" si="767"/>
        <v>9.7705253791329838</v>
      </c>
      <c r="BJ2699" s="63">
        <f t="shared" si="767"/>
        <v>9.8039400735741484</v>
      </c>
      <c r="BK2699" s="63">
        <f t="shared" si="767"/>
        <v>9.7452814473518927</v>
      </c>
      <c r="BL2699" s="63">
        <f t="shared" si="767"/>
        <v>9.8491703599934741</v>
      </c>
      <c r="BM2699" s="63">
        <f t="shared" si="767"/>
        <v>9.6676216473938421</v>
      </c>
      <c r="BN2699" s="63">
        <f t="shared" si="763"/>
        <v>9.9950024885659339</v>
      </c>
      <c r="BO2699" s="63"/>
      <c r="BP2699" s="63"/>
    </row>
    <row r="2700" spans="27:68" x14ac:dyDescent="0.2">
      <c r="AA2700" s="217">
        <f t="shared" si="742"/>
        <v>-8.7334910939675485E-3</v>
      </c>
      <c r="AB2700" s="218">
        <f t="shared" si="743"/>
        <v>8.7334910939675485E-3</v>
      </c>
      <c r="AC2700" s="218">
        <f t="shared" si="744"/>
        <v>0</v>
      </c>
      <c r="AD2700" s="219">
        <f t="shared" si="745"/>
        <v>0</v>
      </c>
      <c r="AH2700" s="15">
        <f t="shared" si="746"/>
        <v>-2.9058447674383151E-2</v>
      </c>
      <c r="AI2700" s="15">
        <f t="shared" si="747"/>
        <v>0.86784475089518831</v>
      </c>
      <c r="AJ2700" s="15">
        <f t="shared" si="748"/>
        <v>-0.34557801426238927</v>
      </c>
      <c r="AK2700" s="15">
        <f t="shared" si="749"/>
        <v>-0.57281307343954613</v>
      </c>
      <c r="AL2700" s="15">
        <f t="shared" si="750"/>
        <v>-1.797541498954438</v>
      </c>
      <c r="AM2700" s="15">
        <f t="shared" si="751"/>
        <v>-1.2569818375265711</v>
      </c>
      <c r="AN2700" s="63">
        <f t="shared" si="766"/>
        <v>11.427189962028823</v>
      </c>
      <c r="AO2700" s="63">
        <f t="shared" si="766"/>
        <v>11.427367754312771</v>
      </c>
      <c r="AP2700" s="63">
        <f t="shared" si="766"/>
        <v>11.428089863368749</v>
      </c>
      <c r="AQ2700" s="63">
        <f t="shared" si="766"/>
        <v>11.431011199874796</v>
      </c>
      <c r="AR2700" s="63">
        <f t="shared" si="766"/>
        <v>11.442647265439536</v>
      </c>
      <c r="AS2700" s="63">
        <f t="shared" si="766"/>
        <v>11.486445582434989</v>
      </c>
      <c r="AT2700" s="63">
        <f t="shared" si="766"/>
        <v>11.626608381821566</v>
      </c>
      <c r="AU2700" s="63">
        <f t="shared" si="752"/>
        <v>11.961094544128683</v>
      </c>
      <c r="AV2700" s="217">
        <f t="shared" si="753"/>
        <v>-1.1469132254240177E-2</v>
      </c>
      <c r="AW2700" s="218">
        <f t="shared" si="754"/>
        <v>-9999</v>
      </c>
      <c r="AX2700" s="219">
        <f t="shared" si="755"/>
        <v>0</v>
      </c>
      <c r="AY2700" s="218">
        <f t="shared" si="756"/>
        <v>-9999</v>
      </c>
      <c r="AZ2700" s="63"/>
      <c r="BA2700" s="15">
        <f t="shared" si="757"/>
        <v>-2.7356411602726298E-3</v>
      </c>
      <c r="BB2700" s="15">
        <f t="shared" si="758"/>
        <v>0.4029668420013125</v>
      </c>
      <c r="BC2700" s="15">
        <f t="shared" si="759"/>
        <v>-0.61751157847624083</v>
      </c>
      <c r="BD2700" s="15">
        <f t="shared" si="760"/>
        <v>-0.10652366954492806</v>
      </c>
      <c r="BE2700" s="15">
        <f t="shared" si="761"/>
        <v>-2.965028905258007</v>
      </c>
      <c r="BF2700" s="15">
        <f t="shared" si="762"/>
        <v>-11.297910949131783</v>
      </c>
      <c r="BG2700" s="63">
        <f t="shared" si="767"/>
        <v>9.7786993762034928</v>
      </c>
      <c r="BH2700" s="63">
        <f t="shared" si="767"/>
        <v>9.7894726175737006</v>
      </c>
      <c r="BI2700" s="63">
        <f t="shared" si="767"/>
        <v>9.7705253791329838</v>
      </c>
      <c r="BJ2700" s="63">
        <f t="shared" si="767"/>
        <v>9.8039400735741484</v>
      </c>
      <c r="BK2700" s="63">
        <f t="shared" si="767"/>
        <v>9.7452814473518927</v>
      </c>
      <c r="BL2700" s="63">
        <f t="shared" si="767"/>
        <v>9.8491703599934741</v>
      </c>
      <c r="BM2700" s="63">
        <f t="shared" si="767"/>
        <v>9.6676216473938421</v>
      </c>
      <c r="BN2700" s="63">
        <f t="shared" si="763"/>
        <v>9.9950024885659339</v>
      </c>
      <c r="BO2700" s="63"/>
      <c r="BP2700" s="63"/>
    </row>
    <row r="2701" spans="27:68" x14ac:dyDescent="0.2">
      <c r="AA2701" s="217">
        <f t="shared" si="742"/>
        <v>-8.7334910939675485E-3</v>
      </c>
      <c r="AB2701" s="218">
        <f t="shared" si="743"/>
        <v>8.7334910939675485E-3</v>
      </c>
      <c r="AC2701" s="218">
        <f t="shared" si="744"/>
        <v>0</v>
      </c>
      <c r="AD2701" s="219">
        <f t="shared" si="745"/>
        <v>0</v>
      </c>
      <c r="AH2701" s="15">
        <f t="shared" si="746"/>
        <v>-2.9058447674383151E-2</v>
      </c>
      <c r="AI2701" s="15">
        <f t="shared" si="747"/>
        <v>0.86784475089518831</v>
      </c>
      <c r="AJ2701" s="15">
        <f t="shared" si="748"/>
        <v>-0.34557801426238927</v>
      </c>
      <c r="AK2701" s="15">
        <f t="shared" si="749"/>
        <v>-0.57281307343954613</v>
      </c>
      <c r="AL2701" s="15">
        <f t="shared" si="750"/>
        <v>-1.797541498954438</v>
      </c>
      <c r="AM2701" s="15">
        <f t="shared" si="751"/>
        <v>-1.2569818375265711</v>
      </c>
      <c r="AN2701" s="63">
        <f t="shared" ref="AN2701:AT2710" si="768">$AU2701+$AB$7*SIN(AO2701)</f>
        <v>11.427189962028823</v>
      </c>
      <c r="AO2701" s="63">
        <f t="shared" si="768"/>
        <v>11.427367754312771</v>
      </c>
      <c r="AP2701" s="63">
        <f t="shared" si="768"/>
        <v>11.428089863368749</v>
      </c>
      <c r="AQ2701" s="63">
        <f t="shared" si="768"/>
        <v>11.431011199874796</v>
      </c>
      <c r="AR2701" s="63">
        <f t="shared" si="768"/>
        <v>11.442647265439536</v>
      </c>
      <c r="AS2701" s="63">
        <f t="shared" si="768"/>
        <v>11.486445582434989</v>
      </c>
      <c r="AT2701" s="63">
        <f t="shared" si="768"/>
        <v>11.626608381821566</v>
      </c>
      <c r="AU2701" s="63">
        <f t="shared" si="752"/>
        <v>11.961094544128683</v>
      </c>
      <c r="AV2701" s="217">
        <f t="shared" si="753"/>
        <v>-1.1469132254240177E-2</v>
      </c>
      <c r="AW2701" s="218">
        <f t="shared" si="754"/>
        <v>-9999</v>
      </c>
      <c r="AX2701" s="219">
        <f t="shared" si="755"/>
        <v>0</v>
      </c>
      <c r="AY2701" s="218">
        <f t="shared" si="756"/>
        <v>-9999</v>
      </c>
      <c r="AZ2701" s="63"/>
      <c r="BA2701" s="15">
        <f t="shared" si="757"/>
        <v>-2.7356411602726298E-3</v>
      </c>
      <c r="BB2701" s="15">
        <f t="shared" si="758"/>
        <v>0.4029668420013125</v>
      </c>
      <c r="BC2701" s="15">
        <f t="shared" si="759"/>
        <v>-0.61751157847624083</v>
      </c>
      <c r="BD2701" s="15">
        <f t="shared" si="760"/>
        <v>-0.10652366954492806</v>
      </c>
      <c r="BE2701" s="15">
        <f t="shared" si="761"/>
        <v>-2.965028905258007</v>
      </c>
      <c r="BF2701" s="15">
        <f t="shared" si="762"/>
        <v>-11.297910949131783</v>
      </c>
      <c r="BG2701" s="63">
        <f t="shared" ref="BG2701:BM2710" si="769">$BN2701+$BB$7*SIN(BH2701)</f>
        <v>9.7786993762034928</v>
      </c>
      <c r="BH2701" s="63">
        <f t="shared" si="769"/>
        <v>9.7894726175737006</v>
      </c>
      <c r="BI2701" s="63">
        <f t="shared" si="769"/>
        <v>9.7705253791329838</v>
      </c>
      <c r="BJ2701" s="63">
        <f t="shared" si="769"/>
        <v>9.8039400735741484</v>
      </c>
      <c r="BK2701" s="63">
        <f t="shared" si="769"/>
        <v>9.7452814473518927</v>
      </c>
      <c r="BL2701" s="63">
        <f t="shared" si="769"/>
        <v>9.8491703599934741</v>
      </c>
      <c r="BM2701" s="63">
        <f t="shared" si="769"/>
        <v>9.6676216473938421</v>
      </c>
      <c r="BN2701" s="63">
        <f t="shared" si="763"/>
        <v>9.9950024885659339</v>
      </c>
      <c r="BO2701" s="63"/>
      <c r="BP2701" s="63"/>
    </row>
    <row r="2702" spans="27:68" x14ac:dyDescent="0.2">
      <c r="AA2702" s="217">
        <f t="shared" si="742"/>
        <v>-8.7334910939675485E-3</v>
      </c>
      <c r="AB2702" s="218">
        <f t="shared" si="743"/>
        <v>8.7334910939675485E-3</v>
      </c>
      <c r="AC2702" s="218">
        <f t="shared" si="744"/>
        <v>0</v>
      </c>
      <c r="AD2702" s="219">
        <f t="shared" si="745"/>
        <v>0</v>
      </c>
      <c r="AH2702" s="15">
        <f t="shared" si="746"/>
        <v>-2.9058447674383151E-2</v>
      </c>
      <c r="AI2702" s="15">
        <f t="shared" si="747"/>
        <v>0.86784475089518831</v>
      </c>
      <c r="AJ2702" s="15">
        <f t="shared" si="748"/>
        <v>-0.34557801426238927</v>
      </c>
      <c r="AK2702" s="15">
        <f t="shared" si="749"/>
        <v>-0.57281307343954613</v>
      </c>
      <c r="AL2702" s="15">
        <f t="shared" si="750"/>
        <v>-1.797541498954438</v>
      </c>
      <c r="AM2702" s="15">
        <f t="shared" si="751"/>
        <v>-1.2569818375265711</v>
      </c>
      <c r="AN2702" s="63">
        <f t="shared" si="768"/>
        <v>11.427189962028823</v>
      </c>
      <c r="AO2702" s="63">
        <f t="shared" si="768"/>
        <v>11.427367754312771</v>
      </c>
      <c r="AP2702" s="63">
        <f t="shared" si="768"/>
        <v>11.428089863368749</v>
      </c>
      <c r="AQ2702" s="63">
        <f t="shared" si="768"/>
        <v>11.431011199874796</v>
      </c>
      <c r="AR2702" s="63">
        <f t="shared" si="768"/>
        <v>11.442647265439536</v>
      </c>
      <c r="AS2702" s="63">
        <f t="shared" si="768"/>
        <v>11.486445582434989</v>
      </c>
      <c r="AT2702" s="63">
        <f t="shared" si="768"/>
        <v>11.626608381821566</v>
      </c>
      <c r="AU2702" s="63">
        <f t="shared" si="752"/>
        <v>11.961094544128683</v>
      </c>
      <c r="AV2702" s="217">
        <f t="shared" si="753"/>
        <v>-1.1469132254240177E-2</v>
      </c>
      <c r="AW2702" s="218">
        <f t="shared" si="754"/>
        <v>-9999</v>
      </c>
      <c r="AX2702" s="219">
        <f t="shared" si="755"/>
        <v>0</v>
      </c>
      <c r="AY2702" s="218">
        <f t="shared" si="756"/>
        <v>-9999</v>
      </c>
      <c r="AZ2702" s="63"/>
      <c r="BA2702" s="15">
        <f t="shared" si="757"/>
        <v>-2.7356411602726298E-3</v>
      </c>
      <c r="BB2702" s="15">
        <f t="shared" si="758"/>
        <v>0.4029668420013125</v>
      </c>
      <c r="BC2702" s="15">
        <f t="shared" si="759"/>
        <v>-0.61751157847624083</v>
      </c>
      <c r="BD2702" s="15">
        <f t="shared" si="760"/>
        <v>-0.10652366954492806</v>
      </c>
      <c r="BE2702" s="15">
        <f t="shared" si="761"/>
        <v>-2.965028905258007</v>
      </c>
      <c r="BF2702" s="15">
        <f t="shared" si="762"/>
        <v>-11.297910949131783</v>
      </c>
      <c r="BG2702" s="63">
        <f t="shared" si="769"/>
        <v>9.7786993762034928</v>
      </c>
      <c r="BH2702" s="63">
        <f t="shared" si="769"/>
        <v>9.7894726175737006</v>
      </c>
      <c r="BI2702" s="63">
        <f t="shared" si="769"/>
        <v>9.7705253791329838</v>
      </c>
      <c r="BJ2702" s="63">
        <f t="shared" si="769"/>
        <v>9.8039400735741484</v>
      </c>
      <c r="BK2702" s="63">
        <f t="shared" si="769"/>
        <v>9.7452814473518927</v>
      </c>
      <c r="BL2702" s="63">
        <f t="shared" si="769"/>
        <v>9.8491703599934741</v>
      </c>
      <c r="BM2702" s="63">
        <f t="shared" si="769"/>
        <v>9.6676216473938421</v>
      </c>
      <c r="BN2702" s="63">
        <f t="shared" si="763"/>
        <v>9.9950024885659339</v>
      </c>
      <c r="BO2702" s="63"/>
      <c r="BP2702" s="63"/>
    </row>
    <row r="2703" spans="27:68" x14ac:dyDescent="0.2">
      <c r="AA2703" s="217">
        <f t="shared" si="742"/>
        <v>-8.7334910939675485E-3</v>
      </c>
      <c r="AB2703" s="218">
        <f t="shared" si="743"/>
        <v>8.7334910939675485E-3</v>
      </c>
      <c r="AC2703" s="218">
        <f t="shared" si="744"/>
        <v>0</v>
      </c>
      <c r="AD2703" s="219">
        <f t="shared" si="745"/>
        <v>0</v>
      </c>
      <c r="AH2703" s="15">
        <f t="shared" si="746"/>
        <v>-2.9058447674383151E-2</v>
      </c>
      <c r="AI2703" s="15">
        <f t="shared" si="747"/>
        <v>0.86784475089518831</v>
      </c>
      <c r="AJ2703" s="15">
        <f t="shared" si="748"/>
        <v>-0.34557801426238927</v>
      </c>
      <c r="AK2703" s="15">
        <f t="shared" si="749"/>
        <v>-0.57281307343954613</v>
      </c>
      <c r="AL2703" s="15">
        <f t="shared" si="750"/>
        <v>-1.797541498954438</v>
      </c>
      <c r="AM2703" s="15">
        <f t="shared" si="751"/>
        <v>-1.2569818375265711</v>
      </c>
      <c r="AN2703" s="63">
        <f t="shared" si="768"/>
        <v>11.427189962028823</v>
      </c>
      <c r="AO2703" s="63">
        <f t="shared" si="768"/>
        <v>11.427367754312771</v>
      </c>
      <c r="AP2703" s="63">
        <f t="shared" si="768"/>
        <v>11.428089863368749</v>
      </c>
      <c r="AQ2703" s="63">
        <f t="shared" si="768"/>
        <v>11.431011199874796</v>
      </c>
      <c r="AR2703" s="63">
        <f t="shared" si="768"/>
        <v>11.442647265439536</v>
      </c>
      <c r="AS2703" s="63">
        <f t="shared" si="768"/>
        <v>11.486445582434989</v>
      </c>
      <c r="AT2703" s="63">
        <f t="shared" si="768"/>
        <v>11.626608381821566</v>
      </c>
      <c r="AU2703" s="63">
        <f t="shared" si="752"/>
        <v>11.961094544128683</v>
      </c>
      <c r="AV2703" s="217">
        <f t="shared" si="753"/>
        <v>-1.1469132254240177E-2</v>
      </c>
      <c r="AW2703" s="218">
        <f t="shared" si="754"/>
        <v>-9999</v>
      </c>
      <c r="AX2703" s="219">
        <f t="shared" si="755"/>
        <v>0</v>
      </c>
      <c r="AY2703" s="218">
        <f t="shared" si="756"/>
        <v>-9999</v>
      </c>
      <c r="AZ2703" s="63"/>
      <c r="BA2703" s="15">
        <f t="shared" si="757"/>
        <v>-2.7356411602726298E-3</v>
      </c>
      <c r="BB2703" s="15">
        <f t="shared" si="758"/>
        <v>0.4029668420013125</v>
      </c>
      <c r="BC2703" s="15">
        <f t="shared" si="759"/>
        <v>-0.61751157847624083</v>
      </c>
      <c r="BD2703" s="15">
        <f t="shared" si="760"/>
        <v>-0.10652366954492806</v>
      </c>
      <c r="BE2703" s="15">
        <f t="shared" si="761"/>
        <v>-2.965028905258007</v>
      </c>
      <c r="BF2703" s="15">
        <f t="shared" si="762"/>
        <v>-11.297910949131783</v>
      </c>
      <c r="BG2703" s="63">
        <f t="shared" si="769"/>
        <v>9.7786993762034928</v>
      </c>
      <c r="BH2703" s="63">
        <f t="shared" si="769"/>
        <v>9.7894726175737006</v>
      </c>
      <c r="BI2703" s="63">
        <f t="shared" si="769"/>
        <v>9.7705253791329838</v>
      </c>
      <c r="BJ2703" s="63">
        <f t="shared" si="769"/>
        <v>9.8039400735741484</v>
      </c>
      <c r="BK2703" s="63">
        <f t="shared" si="769"/>
        <v>9.7452814473518927</v>
      </c>
      <c r="BL2703" s="63">
        <f t="shared" si="769"/>
        <v>9.8491703599934741</v>
      </c>
      <c r="BM2703" s="63">
        <f t="shared" si="769"/>
        <v>9.6676216473938421</v>
      </c>
      <c r="BN2703" s="63">
        <f t="shared" si="763"/>
        <v>9.9950024885659339</v>
      </c>
      <c r="BO2703" s="63"/>
      <c r="BP2703" s="63"/>
    </row>
    <row r="2704" spans="27:68" x14ac:dyDescent="0.2">
      <c r="AA2704" s="217">
        <f t="shared" si="742"/>
        <v>-8.7334910939675485E-3</v>
      </c>
      <c r="AB2704" s="218">
        <f t="shared" si="743"/>
        <v>8.7334910939675485E-3</v>
      </c>
      <c r="AC2704" s="218">
        <f t="shared" si="744"/>
        <v>0</v>
      </c>
      <c r="AD2704" s="219">
        <f t="shared" si="745"/>
        <v>0</v>
      </c>
      <c r="AH2704" s="15">
        <f t="shared" si="746"/>
        <v>-2.9058447674383151E-2</v>
      </c>
      <c r="AI2704" s="15">
        <f t="shared" si="747"/>
        <v>0.86784475089518831</v>
      </c>
      <c r="AJ2704" s="15">
        <f t="shared" si="748"/>
        <v>-0.34557801426238927</v>
      </c>
      <c r="AK2704" s="15">
        <f t="shared" si="749"/>
        <v>-0.57281307343954613</v>
      </c>
      <c r="AL2704" s="15">
        <f t="shared" si="750"/>
        <v>-1.797541498954438</v>
      </c>
      <c r="AM2704" s="15">
        <f t="shared" si="751"/>
        <v>-1.2569818375265711</v>
      </c>
      <c r="AN2704" s="63">
        <f t="shared" si="768"/>
        <v>11.427189962028823</v>
      </c>
      <c r="AO2704" s="63">
        <f t="shared" si="768"/>
        <v>11.427367754312771</v>
      </c>
      <c r="AP2704" s="63">
        <f t="shared" si="768"/>
        <v>11.428089863368749</v>
      </c>
      <c r="AQ2704" s="63">
        <f t="shared" si="768"/>
        <v>11.431011199874796</v>
      </c>
      <c r="AR2704" s="63">
        <f t="shared" si="768"/>
        <v>11.442647265439536</v>
      </c>
      <c r="AS2704" s="63">
        <f t="shared" si="768"/>
        <v>11.486445582434989</v>
      </c>
      <c r="AT2704" s="63">
        <f t="shared" si="768"/>
        <v>11.626608381821566</v>
      </c>
      <c r="AU2704" s="63">
        <f t="shared" si="752"/>
        <v>11.961094544128683</v>
      </c>
      <c r="AV2704" s="217">
        <f t="shared" si="753"/>
        <v>-1.1469132254240177E-2</v>
      </c>
      <c r="AW2704" s="218">
        <f t="shared" si="754"/>
        <v>-9999</v>
      </c>
      <c r="AX2704" s="219">
        <f t="shared" si="755"/>
        <v>0</v>
      </c>
      <c r="AY2704" s="218">
        <f t="shared" si="756"/>
        <v>-9999</v>
      </c>
      <c r="AZ2704" s="63"/>
      <c r="BA2704" s="15">
        <f t="shared" si="757"/>
        <v>-2.7356411602726298E-3</v>
      </c>
      <c r="BB2704" s="15">
        <f t="shared" si="758"/>
        <v>0.4029668420013125</v>
      </c>
      <c r="BC2704" s="15">
        <f t="shared" si="759"/>
        <v>-0.61751157847624083</v>
      </c>
      <c r="BD2704" s="15">
        <f t="shared" si="760"/>
        <v>-0.10652366954492806</v>
      </c>
      <c r="BE2704" s="15">
        <f t="shared" si="761"/>
        <v>-2.965028905258007</v>
      </c>
      <c r="BF2704" s="15">
        <f t="shared" si="762"/>
        <v>-11.297910949131783</v>
      </c>
      <c r="BG2704" s="63">
        <f t="shared" si="769"/>
        <v>9.7786993762034928</v>
      </c>
      <c r="BH2704" s="63">
        <f t="shared" si="769"/>
        <v>9.7894726175737006</v>
      </c>
      <c r="BI2704" s="63">
        <f t="shared" si="769"/>
        <v>9.7705253791329838</v>
      </c>
      <c r="BJ2704" s="63">
        <f t="shared" si="769"/>
        <v>9.8039400735741484</v>
      </c>
      <c r="BK2704" s="63">
        <f t="shared" si="769"/>
        <v>9.7452814473518927</v>
      </c>
      <c r="BL2704" s="63">
        <f t="shared" si="769"/>
        <v>9.8491703599934741</v>
      </c>
      <c r="BM2704" s="63">
        <f t="shared" si="769"/>
        <v>9.6676216473938421</v>
      </c>
      <c r="BN2704" s="63">
        <f t="shared" si="763"/>
        <v>9.9950024885659339</v>
      </c>
      <c r="BO2704" s="63"/>
      <c r="BP2704" s="63"/>
    </row>
    <row r="2705" spans="27:68" x14ac:dyDescent="0.2">
      <c r="AA2705" s="217">
        <f t="shared" si="742"/>
        <v>-8.7334910939675485E-3</v>
      </c>
      <c r="AB2705" s="218">
        <f t="shared" si="743"/>
        <v>8.7334910939675485E-3</v>
      </c>
      <c r="AC2705" s="218">
        <f t="shared" si="744"/>
        <v>0</v>
      </c>
      <c r="AD2705" s="219">
        <f t="shared" si="745"/>
        <v>0</v>
      </c>
      <c r="AH2705" s="15">
        <f t="shared" si="746"/>
        <v>-2.9058447674383151E-2</v>
      </c>
      <c r="AI2705" s="15">
        <f t="shared" si="747"/>
        <v>0.86784475089518831</v>
      </c>
      <c r="AJ2705" s="15">
        <f t="shared" si="748"/>
        <v>-0.34557801426238927</v>
      </c>
      <c r="AK2705" s="15">
        <f t="shared" si="749"/>
        <v>-0.57281307343954613</v>
      </c>
      <c r="AL2705" s="15">
        <f t="shared" si="750"/>
        <v>-1.797541498954438</v>
      </c>
      <c r="AM2705" s="15">
        <f t="shared" si="751"/>
        <v>-1.2569818375265711</v>
      </c>
      <c r="AN2705" s="63">
        <f t="shared" si="768"/>
        <v>11.427189962028823</v>
      </c>
      <c r="AO2705" s="63">
        <f t="shared" si="768"/>
        <v>11.427367754312771</v>
      </c>
      <c r="AP2705" s="63">
        <f t="shared" si="768"/>
        <v>11.428089863368749</v>
      </c>
      <c r="AQ2705" s="63">
        <f t="shared" si="768"/>
        <v>11.431011199874796</v>
      </c>
      <c r="AR2705" s="63">
        <f t="shared" si="768"/>
        <v>11.442647265439536</v>
      </c>
      <c r="AS2705" s="63">
        <f t="shared" si="768"/>
        <v>11.486445582434989</v>
      </c>
      <c r="AT2705" s="63">
        <f t="shared" si="768"/>
        <v>11.626608381821566</v>
      </c>
      <c r="AU2705" s="63">
        <f t="shared" si="752"/>
        <v>11.961094544128683</v>
      </c>
      <c r="AV2705" s="217">
        <f t="shared" si="753"/>
        <v>-1.1469132254240177E-2</v>
      </c>
      <c r="AW2705" s="218">
        <f t="shared" si="754"/>
        <v>-9999</v>
      </c>
      <c r="AX2705" s="219">
        <f t="shared" si="755"/>
        <v>0</v>
      </c>
      <c r="AY2705" s="218">
        <f t="shared" si="756"/>
        <v>-9999</v>
      </c>
      <c r="AZ2705" s="63"/>
      <c r="BA2705" s="15">
        <f t="shared" si="757"/>
        <v>-2.7356411602726298E-3</v>
      </c>
      <c r="BB2705" s="15">
        <f t="shared" si="758"/>
        <v>0.4029668420013125</v>
      </c>
      <c r="BC2705" s="15">
        <f t="shared" si="759"/>
        <v>-0.61751157847624083</v>
      </c>
      <c r="BD2705" s="15">
        <f t="shared" si="760"/>
        <v>-0.10652366954492806</v>
      </c>
      <c r="BE2705" s="15">
        <f t="shared" si="761"/>
        <v>-2.965028905258007</v>
      </c>
      <c r="BF2705" s="15">
        <f t="shared" si="762"/>
        <v>-11.297910949131783</v>
      </c>
      <c r="BG2705" s="63">
        <f t="shared" si="769"/>
        <v>9.7786993762034928</v>
      </c>
      <c r="BH2705" s="63">
        <f t="shared" si="769"/>
        <v>9.7894726175737006</v>
      </c>
      <c r="BI2705" s="63">
        <f t="shared" si="769"/>
        <v>9.7705253791329838</v>
      </c>
      <c r="BJ2705" s="63">
        <f t="shared" si="769"/>
        <v>9.8039400735741484</v>
      </c>
      <c r="BK2705" s="63">
        <f t="shared" si="769"/>
        <v>9.7452814473518927</v>
      </c>
      <c r="BL2705" s="63">
        <f t="shared" si="769"/>
        <v>9.8491703599934741</v>
      </c>
      <c r="BM2705" s="63">
        <f t="shared" si="769"/>
        <v>9.6676216473938421</v>
      </c>
      <c r="BN2705" s="63">
        <f t="shared" si="763"/>
        <v>9.9950024885659339</v>
      </c>
      <c r="BO2705" s="63"/>
      <c r="BP2705" s="63"/>
    </row>
    <row r="2706" spans="27:68" x14ac:dyDescent="0.2">
      <c r="AA2706" s="217">
        <f t="shared" si="742"/>
        <v>-8.7334910939675485E-3</v>
      </c>
      <c r="AB2706" s="218">
        <f t="shared" si="743"/>
        <v>8.7334910939675485E-3</v>
      </c>
      <c r="AC2706" s="218">
        <f t="shared" si="744"/>
        <v>0</v>
      </c>
      <c r="AD2706" s="219">
        <f t="shared" si="745"/>
        <v>0</v>
      </c>
      <c r="AH2706" s="15">
        <f t="shared" si="746"/>
        <v>-2.9058447674383151E-2</v>
      </c>
      <c r="AI2706" s="15">
        <f t="shared" si="747"/>
        <v>0.86784475089518831</v>
      </c>
      <c r="AJ2706" s="15">
        <f t="shared" si="748"/>
        <v>-0.34557801426238927</v>
      </c>
      <c r="AK2706" s="15">
        <f t="shared" si="749"/>
        <v>-0.57281307343954613</v>
      </c>
      <c r="AL2706" s="15">
        <f t="shared" si="750"/>
        <v>-1.797541498954438</v>
      </c>
      <c r="AM2706" s="15">
        <f t="shared" si="751"/>
        <v>-1.2569818375265711</v>
      </c>
      <c r="AN2706" s="63">
        <f t="shared" si="768"/>
        <v>11.427189962028823</v>
      </c>
      <c r="AO2706" s="63">
        <f t="shared" si="768"/>
        <v>11.427367754312771</v>
      </c>
      <c r="AP2706" s="63">
        <f t="shared" si="768"/>
        <v>11.428089863368749</v>
      </c>
      <c r="AQ2706" s="63">
        <f t="shared" si="768"/>
        <v>11.431011199874796</v>
      </c>
      <c r="AR2706" s="63">
        <f t="shared" si="768"/>
        <v>11.442647265439536</v>
      </c>
      <c r="AS2706" s="63">
        <f t="shared" si="768"/>
        <v>11.486445582434989</v>
      </c>
      <c r="AT2706" s="63">
        <f t="shared" si="768"/>
        <v>11.626608381821566</v>
      </c>
      <c r="AU2706" s="63">
        <f t="shared" si="752"/>
        <v>11.961094544128683</v>
      </c>
      <c r="AV2706" s="217">
        <f t="shared" si="753"/>
        <v>-1.1469132254240177E-2</v>
      </c>
      <c r="AW2706" s="218">
        <f t="shared" si="754"/>
        <v>-9999</v>
      </c>
      <c r="AX2706" s="219">
        <f t="shared" si="755"/>
        <v>0</v>
      </c>
      <c r="AY2706" s="218">
        <f t="shared" si="756"/>
        <v>-9999</v>
      </c>
      <c r="AZ2706" s="63"/>
      <c r="BA2706" s="15">
        <f t="shared" si="757"/>
        <v>-2.7356411602726298E-3</v>
      </c>
      <c r="BB2706" s="15">
        <f t="shared" si="758"/>
        <v>0.4029668420013125</v>
      </c>
      <c r="BC2706" s="15">
        <f t="shared" si="759"/>
        <v>-0.61751157847624083</v>
      </c>
      <c r="BD2706" s="15">
        <f t="shared" si="760"/>
        <v>-0.10652366954492806</v>
      </c>
      <c r="BE2706" s="15">
        <f t="shared" si="761"/>
        <v>-2.965028905258007</v>
      </c>
      <c r="BF2706" s="15">
        <f t="shared" si="762"/>
        <v>-11.297910949131783</v>
      </c>
      <c r="BG2706" s="63">
        <f t="shared" si="769"/>
        <v>9.7786993762034928</v>
      </c>
      <c r="BH2706" s="63">
        <f t="shared" si="769"/>
        <v>9.7894726175737006</v>
      </c>
      <c r="BI2706" s="63">
        <f t="shared" si="769"/>
        <v>9.7705253791329838</v>
      </c>
      <c r="BJ2706" s="63">
        <f t="shared" si="769"/>
        <v>9.8039400735741484</v>
      </c>
      <c r="BK2706" s="63">
        <f t="shared" si="769"/>
        <v>9.7452814473518927</v>
      </c>
      <c r="BL2706" s="63">
        <f t="shared" si="769"/>
        <v>9.8491703599934741</v>
      </c>
      <c r="BM2706" s="63">
        <f t="shared" si="769"/>
        <v>9.6676216473938421</v>
      </c>
      <c r="BN2706" s="63">
        <f t="shared" si="763"/>
        <v>9.9950024885659339</v>
      </c>
      <c r="BO2706" s="63"/>
      <c r="BP2706" s="63"/>
    </row>
    <row r="2707" spans="27:68" x14ac:dyDescent="0.2">
      <c r="AA2707" s="217">
        <f t="shared" si="742"/>
        <v>-8.7334910939675485E-3</v>
      </c>
      <c r="AB2707" s="218">
        <f t="shared" si="743"/>
        <v>8.7334910939675485E-3</v>
      </c>
      <c r="AC2707" s="218">
        <f t="shared" si="744"/>
        <v>0</v>
      </c>
      <c r="AD2707" s="219">
        <f t="shared" si="745"/>
        <v>0</v>
      </c>
      <c r="AH2707" s="15">
        <f t="shared" si="746"/>
        <v>-2.9058447674383151E-2</v>
      </c>
      <c r="AI2707" s="15">
        <f t="shared" si="747"/>
        <v>0.86784475089518831</v>
      </c>
      <c r="AJ2707" s="15">
        <f t="shared" si="748"/>
        <v>-0.34557801426238927</v>
      </c>
      <c r="AK2707" s="15">
        <f t="shared" si="749"/>
        <v>-0.57281307343954613</v>
      </c>
      <c r="AL2707" s="15">
        <f t="shared" si="750"/>
        <v>-1.797541498954438</v>
      </c>
      <c r="AM2707" s="15">
        <f t="shared" si="751"/>
        <v>-1.2569818375265711</v>
      </c>
      <c r="AN2707" s="63">
        <f t="shared" si="768"/>
        <v>11.427189962028823</v>
      </c>
      <c r="AO2707" s="63">
        <f t="shared" si="768"/>
        <v>11.427367754312771</v>
      </c>
      <c r="AP2707" s="63">
        <f t="shared" si="768"/>
        <v>11.428089863368749</v>
      </c>
      <c r="AQ2707" s="63">
        <f t="shared" si="768"/>
        <v>11.431011199874796</v>
      </c>
      <c r="AR2707" s="63">
        <f t="shared" si="768"/>
        <v>11.442647265439536</v>
      </c>
      <c r="AS2707" s="63">
        <f t="shared" si="768"/>
        <v>11.486445582434989</v>
      </c>
      <c r="AT2707" s="63">
        <f t="shared" si="768"/>
        <v>11.626608381821566</v>
      </c>
      <c r="AU2707" s="63">
        <f t="shared" si="752"/>
        <v>11.961094544128683</v>
      </c>
      <c r="AV2707" s="217">
        <f t="shared" si="753"/>
        <v>-1.1469132254240177E-2</v>
      </c>
      <c r="AW2707" s="218">
        <f t="shared" si="754"/>
        <v>-9999</v>
      </c>
      <c r="AX2707" s="219">
        <f t="shared" si="755"/>
        <v>0</v>
      </c>
      <c r="AY2707" s="218">
        <f t="shared" si="756"/>
        <v>-9999</v>
      </c>
      <c r="AZ2707" s="63"/>
      <c r="BA2707" s="15">
        <f t="shared" si="757"/>
        <v>-2.7356411602726298E-3</v>
      </c>
      <c r="BB2707" s="15">
        <f t="shared" si="758"/>
        <v>0.4029668420013125</v>
      </c>
      <c r="BC2707" s="15">
        <f t="shared" si="759"/>
        <v>-0.61751157847624083</v>
      </c>
      <c r="BD2707" s="15">
        <f t="shared" si="760"/>
        <v>-0.10652366954492806</v>
      </c>
      <c r="BE2707" s="15">
        <f t="shared" si="761"/>
        <v>-2.965028905258007</v>
      </c>
      <c r="BF2707" s="15">
        <f t="shared" si="762"/>
        <v>-11.297910949131783</v>
      </c>
      <c r="BG2707" s="63">
        <f t="shared" si="769"/>
        <v>9.7786993762034928</v>
      </c>
      <c r="BH2707" s="63">
        <f t="shared" si="769"/>
        <v>9.7894726175737006</v>
      </c>
      <c r="BI2707" s="63">
        <f t="shared" si="769"/>
        <v>9.7705253791329838</v>
      </c>
      <c r="BJ2707" s="63">
        <f t="shared" si="769"/>
        <v>9.8039400735741484</v>
      </c>
      <c r="BK2707" s="63">
        <f t="shared" si="769"/>
        <v>9.7452814473518927</v>
      </c>
      <c r="BL2707" s="63">
        <f t="shared" si="769"/>
        <v>9.8491703599934741</v>
      </c>
      <c r="BM2707" s="63">
        <f t="shared" si="769"/>
        <v>9.6676216473938421</v>
      </c>
      <c r="BN2707" s="63">
        <f t="shared" si="763"/>
        <v>9.9950024885659339</v>
      </c>
      <c r="BO2707" s="63"/>
      <c r="BP2707" s="63"/>
    </row>
    <row r="2708" spans="27:68" x14ac:dyDescent="0.2">
      <c r="AA2708" s="217">
        <f t="shared" si="742"/>
        <v>-8.7334910939675485E-3</v>
      </c>
      <c r="AB2708" s="218">
        <f t="shared" si="743"/>
        <v>8.7334910939675485E-3</v>
      </c>
      <c r="AC2708" s="218">
        <f t="shared" si="744"/>
        <v>0</v>
      </c>
      <c r="AD2708" s="219">
        <f t="shared" si="745"/>
        <v>0</v>
      </c>
      <c r="AH2708" s="15">
        <f t="shared" si="746"/>
        <v>-2.9058447674383151E-2</v>
      </c>
      <c r="AI2708" s="15">
        <f t="shared" si="747"/>
        <v>0.86784475089518831</v>
      </c>
      <c r="AJ2708" s="15">
        <f t="shared" si="748"/>
        <v>-0.34557801426238927</v>
      </c>
      <c r="AK2708" s="15">
        <f t="shared" si="749"/>
        <v>-0.57281307343954613</v>
      </c>
      <c r="AL2708" s="15">
        <f t="shared" si="750"/>
        <v>-1.797541498954438</v>
      </c>
      <c r="AM2708" s="15">
        <f t="shared" si="751"/>
        <v>-1.2569818375265711</v>
      </c>
      <c r="AN2708" s="63">
        <f t="shared" si="768"/>
        <v>11.427189962028823</v>
      </c>
      <c r="AO2708" s="63">
        <f t="shared" si="768"/>
        <v>11.427367754312771</v>
      </c>
      <c r="AP2708" s="63">
        <f t="shared" si="768"/>
        <v>11.428089863368749</v>
      </c>
      <c r="AQ2708" s="63">
        <f t="shared" si="768"/>
        <v>11.431011199874796</v>
      </c>
      <c r="AR2708" s="63">
        <f t="shared" si="768"/>
        <v>11.442647265439536</v>
      </c>
      <c r="AS2708" s="63">
        <f t="shared" si="768"/>
        <v>11.486445582434989</v>
      </c>
      <c r="AT2708" s="63">
        <f t="shared" si="768"/>
        <v>11.626608381821566</v>
      </c>
      <c r="AU2708" s="63">
        <f t="shared" si="752"/>
        <v>11.961094544128683</v>
      </c>
      <c r="AV2708" s="217">
        <f t="shared" si="753"/>
        <v>-1.1469132254240177E-2</v>
      </c>
      <c r="AW2708" s="218">
        <f t="shared" si="754"/>
        <v>-9999</v>
      </c>
      <c r="AX2708" s="219">
        <f t="shared" si="755"/>
        <v>0</v>
      </c>
      <c r="AY2708" s="218">
        <f t="shared" si="756"/>
        <v>-9999</v>
      </c>
      <c r="AZ2708" s="63"/>
      <c r="BA2708" s="15">
        <f t="shared" si="757"/>
        <v>-2.7356411602726298E-3</v>
      </c>
      <c r="BB2708" s="15">
        <f t="shared" si="758"/>
        <v>0.4029668420013125</v>
      </c>
      <c r="BC2708" s="15">
        <f t="shared" si="759"/>
        <v>-0.61751157847624083</v>
      </c>
      <c r="BD2708" s="15">
        <f t="shared" si="760"/>
        <v>-0.10652366954492806</v>
      </c>
      <c r="BE2708" s="15">
        <f t="shared" si="761"/>
        <v>-2.965028905258007</v>
      </c>
      <c r="BF2708" s="15">
        <f t="shared" si="762"/>
        <v>-11.297910949131783</v>
      </c>
      <c r="BG2708" s="63">
        <f t="shared" si="769"/>
        <v>9.7786993762034928</v>
      </c>
      <c r="BH2708" s="63">
        <f t="shared" si="769"/>
        <v>9.7894726175737006</v>
      </c>
      <c r="BI2708" s="63">
        <f t="shared" si="769"/>
        <v>9.7705253791329838</v>
      </c>
      <c r="BJ2708" s="63">
        <f t="shared" si="769"/>
        <v>9.8039400735741484</v>
      </c>
      <c r="BK2708" s="63">
        <f t="shared" si="769"/>
        <v>9.7452814473518927</v>
      </c>
      <c r="BL2708" s="63">
        <f t="shared" si="769"/>
        <v>9.8491703599934741</v>
      </c>
      <c r="BM2708" s="63">
        <f t="shared" si="769"/>
        <v>9.6676216473938421</v>
      </c>
      <c r="BN2708" s="63">
        <f t="shared" si="763"/>
        <v>9.9950024885659339</v>
      </c>
      <c r="BO2708" s="63"/>
      <c r="BP2708" s="63"/>
    </row>
    <row r="2709" spans="27:68" x14ac:dyDescent="0.2">
      <c r="AA2709" s="217">
        <f t="shared" si="742"/>
        <v>-8.7334910939675485E-3</v>
      </c>
      <c r="AB2709" s="218">
        <f t="shared" si="743"/>
        <v>8.7334910939675485E-3</v>
      </c>
      <c r="AC2709" s="218">
        <f t="shared" si="744"/>
        <v>0</v>
      </c>
      <c r="AD2709" s="219">
        <f t="shared" si="745"/>
        <v>0</v>
      </c>
      <c r="AH2709" s="15">
        <f t="shared" si="746"/>
        <v>-2.9058447674383151E-2</v>
      </c>
      <c r="AI2709" s="15">
        <f t="shared" si="747"/>
        <v>0.86784475089518831</v>
      </c>
      <c r="AJ2709" s="15">
        <f t="shared" si="748"/>
        <v>-0.34557801426238927</v>
      </c>
      <c r="AK2709" s="15">
        <f t="shared" si="749"/>
        <v>-0.57281307343954613</v>
      </c>
      <c r="AL2709" s="15">
        <f t="shared" si="750"/>
        <v>-1.797541498954438</v>
      </c>
      <c r="AM2709" s="15">
        <f t="shared" si="751"/>
        <v>-1.2569818375265711</v>
      </c>
      <c r="AN2709" s="63">
        <f t="shared" si="768"/>
        <v>11.427189962028823</v>
      </c>
      <c r="AO2709" s="63">
        <f t="shared" si="768"/>
        <v>11.427367754312771</v>
      </c>
      <c r="AP2709" s="63">
        <f t="shared" si="768"/>
        <v>11.428089863368749</v>
      </c>
      <c r="AQ2709" s="63">
        <f t="shared" si="768"/>
        <v>11.431011199874796</v>
      </c>
      <c r="AR2709" s="63">
        <f t="shared" si="768"/>
        <v>11.442647265439536</v>
      </c>
      <c r="AS2709" s="63">
        <f t="shared" si="768"/>
        <v>11.486445582434989</v>
      </c>
      <c r="AT2709" s="63">
        <f t="shared" si="768"/>
        <v>11.626608381821566</v>
      </c>
      <c r="AU2709" s="63">
        <f t="shared" si="752"/>
        <v>11.961094544128683</v>
      </c>
      <c r="AV2709" s="217">
        <f t="shared" si="753"/>
        <v>-1.1469132254240177E-2</v>
      </c>
      <c r="AW2709" s="218">
        <f t="shared" si="754"/>
        <v>-9999</v>
      </c>
      <c r="AX2709" s="219">
        <f t="shared" si="755"/>
        <v>0</v>
      </c>
      <c r="AY2709" s="218">
        <f t="shared" si="756"/>
        <v>-9999</v>
      </c>
      <c r="AZ2709" s="63"/>
      <c r="BA2709" s="15">
        <f t="shared" si="757"/>
        <v>-2.7356411602726298E-3</v>
      </c>
      <c r="BB2709" s="15">
        <f t="shared" si="758"/>
        <v>0.4029668420013125</v>
      </c>
      <c r="BC2709" s="15">
        <f t="shared" si="759"/>
        <v>-0.61751157847624083</v>
      </c>
      <c r="BD2709" s="15">
        <f t="shared" si="760"/>
        <v>-0.10652366954492806</v>
      </c>
      <c r="BE2709" s="15">
        <f t="shared" si="761"/>
        <v>-2.965028905258007</v>
      </c>
      <c r="BF2709" s="15">
        <f t="shared" si="762"/>
        <v>-11.297910949131783</v>
      </c>
      <c r="BG2709" s="63">
        <f t="shared" si="769"/>
        <v>9.7786993762034928</v>
      </c>
      <c r="BH2709" s="63">
        <f t="shared" si="769"/>
        <v>9.7894726175737006</v>
      </c>
      <c r="BI2709" s="63">
        <f t="shared" si="769"/>
        <v>9.7705253791329838</v>
      </c>
      <c r="BJ2709" s="63">
        <f t="shared" si="769"/>
        <v>9.8039400735741484</v>
      </c>
      <c r="BK2709" s="63">
        <f t="shared" si="769"/>
        <v>9.7452814473518927</v>
      </c>
      <c r="BL2709" s="63">
        <f t="shared" si="769"/>
        <v>9.8491703599934741</v>
      </c>
      <c r="BM2709" s="63">
        <f t="shared" si="769"/>
        <v>9.6676216473938421</v>
      </c>
      <c r="BN2709" s="63">
        <f t="shared" si="763"/>
        <v>9.9950024885659339</v>
      </c>
      <c r="BO2709" s="63"/>
      <c r="BP2709" s="63"/>
    </row>
    <row r="2710" spans="27:68" x14ac:dyDescent="0.2">
      <c r="AA2710" s="217">
        <f t="shared" si="742"/>
        <v>-8.7334910939675485E-3</v>
      </c>
      <c r="AB2710" s="218">
        <f t="shared" si="743"/>
        <v>8.7334910939675485E-3</v>
      </c>
      <c r="AC2710" s="218">
        <f t="shared" si="744"/>
        <v>0</v>
      </c>
      <c r="AD2710" s="219">
        <f t="shared" si="745"/>
        <v>0</v>
      </c>
      <c r="AH2710" s="15">
        <f t="shared" si="746"/>
        <v>-2.9058447674383151E-2</v>
      </c>
      <c r="AI2710" s="15">
        <f t="shared" si="747"/>
        <v>0.86784475089518831</v>
      </c>
      <c r="AJ2710" s="15">
        <f t="shared" si="748"/>
        <v>-0.34557801426238927</v>
      </c>
      <c r="AK2710" s="15">
        <f t="shared" si="749"/>
        <v>-0.57281307343954613</v>
      </c>
      <c r="AL2710" s="15">
        <f t="shared" si="750"/>
        <v>-1.797541498954438</v>
      </c>
      <c r="AM2710" s="15">
        <f t="shared" si="751"/>
        <v>-1.2569818375265711</v>
      </c>
      <c r="AN2710" s="63">
        <f t="shared" si="768"/>
        <v>11.427189962028823</v>
      </c>
      <c r="AO2710" s="63">
        <f t="shared" si="768"/>
        <v>11.427367754312771</v>
      </c>
      <c r="AP2710" s="63">
        <f t="shared" si="768"/>
        <v>11.428089863368749</v>
      </c>
      <c r="AQ2710" s="63">
        <f t="shared" si="768"/>
        <v>11.431011199874796</v>
      </c>
      <c r="AR2710" s="63">
        <f t="shared" si="768"/>
        <v>11.442647265439536</v>
      </c>
      <c r="AS2710" s="63">
        <f t="shared" si="768"/>
        <v>11.486445582434989</v>
      </c>
      <c r="AT2710" s="63">
        <f t="shared" si="768"/>
        <v>11.626608381821566</v>
      </c>
      <c r="AU2710" s="63">
        <f t="shared" si="752"/>
        <v>11.961094544128683</v>
      </c>
      <c r="AV2710" s="217">
        <f t="shared" si="753"/>
        <v>-1.1469132254240177E-2</v>
      </c>
      <c r="AW2710" s="218">
        <f t="shared" si="754"/>
        <v>-9999</v>
      </c>
      <c r="AX2710" s="219">
        <f t="shared" si="755"/>
        <v>0</v>
      </c>
      <c r="AY2710" s="218">
        <f t="shared" si="756"/>
        <v>-9999</v>
      </c>
      <c r="AZ2710" s="63"/>
      <c r="BA2710" s="15">
        <f t="shared" si="757"/>
        <v>-2.7356411602726298E-3</v>
      </c>
      <c r="BB2710" s="15">
        <f t="shared" si="758"/>
        <v>0.4029668420013125</v>
      </c>
      <c r="BC2710" s="15">
        <f t="shared" si="759"/>
        <v>-0.61751157847624083</v>
      </c>
      <c r="BD2710" s="15">
        <f t="shared" si="760"/>
        <v>-0.10652366954492806</v>
      </c>
      <c r="BE2710" s="15">
        <f t="shared" si="761"/>
        <v>-2.965028905258007</v>
      </c>
      <c r="BF2710" s="15">
        <f t="shared" si="762"/>
        <v>-11.297910949131783</v>
      </c>
      <c r="BG2710" s="63">
        <f t="shared" si="769"/>
        <v>9.7786993762034928</v>
      </c>
      <c r="BH2710" s="63">
        <f t="shared" si="769"/>
        <v>9.7894726175737006</v>
      </c>
      <c r="BI2710" s="63">
        <f t="shared" si="769"/>
        <v>9.7705253791329838</v>
      </c>
      <c r="BJ2710" s="63">
        <f t="shared" si="769"/>
        <v>9.8039400735741484</v>
      </c>
      <c r="BK2710" s="63">
        <f t="shared" si="769"/>
        <v>9.7452814473518927</v>
      </c>
      <c r="BL2710" s="63">
        <f t="shared" si="769"/>
        <v>9.8491703599934741</v>
      </c>
      <c r="BM2710" s="63">
        <f t="shared" si="769"/>
        <v>9.6676216473938421</v>
      </c>
      <c r="BN2710" s="63">
        <f t="shared" si="763"/>
        <v>9.9950024885659339</v>
      </c>
      <c r="BO2710" s="63"/>
      <c r="BP2710" s="63"/>
    </row>
    <row r="2711" spans="27:68" x14ac:dyDescent="0.2">
      <c r="AA2711" s="217">
        <f t="shared" si="742"/>
        <v>-8.7334910939675485E-3</v>
      </c>
      <c r="AB2711" s="218">
        <f t="shared" si="743"/>
        <v>8.7334910939675485E-3</v>
      </c>
      <c r="AC2711" s="218">
        <f t="shared" si="744"/>
        <v>0</v>
      </c>
      <c r="AD2711" s="219">
        <f t="shared" si="745"/>
        <v>0</v>
      </c>
      <c r="AH2711" s="15">
        <f t="shared" si="746"/>
        <v>-2.9058447674383151E-2</v>
      </c>
      <c r="AI2711" s="15">
        <f t="shared" si="747"/>
        <v>0.86784475089518831</v>
      </c>
      <c r="AJ2711" s="15">
        <f t="shared" si="748"/>
        <v>-0.34557801426238927</v>
      </c>
      <c r="AK2711" s="15">
        <f t="shared" si="749"/>
        <v>-0.57281307343954613</v>
      </c>
      <c r="AL2711" s="15">
        <f t="shared" si="750"/>
        <v>-1.797541498954438</v>
      </c>
      <c r="AM2711" s="15">
        <f t="shared" si="751"/>
        <v>-1.2569818375265711</v>
      </c>
      <c r="AN2711" s="63">
        <f t="shared" ref="AN2711:AT2720" si="770">$AU2711+$AB$7*SIN(AO2711)</f>
        <v>11.427189962028823</v>
      </c>
      <c r="AO2711" s="63">
        <f t="shared" si="770"/>
        <v>11.427367754312771</v>
      </c>
      <c r="AP2711" s="63">
        <f t="shared" si="770"/>
        <v>11.428089863368749</v>
      </c>
      <c r="AQ2711" s="63">
        <f t="shared" si="770"/>
        <v>11.431011199874796</v>
      </c>
      <c r="AR2711" s="63">
        <f t="shared" si="770"/>
        <v>11.442647265439536</v>
      </c>
      <c r="AS2711" s="63">
        <f t="shared" si="770"/>
        <v>11.486445582434989</v>
      </c>
      <c r="AT2711" s="63">
        <f t="shared" si="770"/>
        <v>11.626608381821566</v>
      </c>
      <c r="AU2711" s="63">
        <f t="shared" si="752"/>
        <v>11.961094544128683</v>
      </c>
      <c r="AV2711" s="217">
        <f t="shared" si="753"/>
        <v>-1.1469132254240177E-2</v>
      </c>
      <c r="AW2711" s="218">
        <f t="shared" si="754"/>
        <v>-9999</v>
      </c>
      <c r="AX2711" s="219">
        <f t="shared" si="755"/>
        <v>0</v>
      </c>
      <c r="AY2711" s="218">
        <f t="shared" si="756"/>
        <v>-9999</v>
      </c>
      <c r="AZ2711" s="63"/>
      <c r="BA2711" s="15">
        <f t="shared" si="757"/>
        <v>-2.7356411602726298E-3</v>
      </c>
      <c r="BB2711" s="15">
        <f t="shared" si="758"/>
        <v>0.4029668420013125</v>
      </c>
      <c r="BC2711" s="15">
        <f t="shared" si="759"/>
        <v>-0.61751157847624083</v>
      </c>
      <c r="BD2711" s="15">
        <f t="shared" si="760"/>
        <v>-0.10652366954492806</v>
      </c>
      <c r="BE2711" s="15">
        <f t="shared" si="761"/>
        <v>-2.965028905258007</v>
      </c>
      <c r="BF2711" s="15">
        <f t="shared" si="762"/>
        <v>-11.297910949131783</v>
      </c>
      <c r="BG2711" s="63">
        <f t="shared" ref="BG2711:BM2720" si="771">$BN2711+$BB$7*SIN(BH2711)</f>
        <v>9.7786993762034928</v>
      </c>
      <c r="BH2711" s="63">
        <f t="shared" si="771"/>
        <v>9.7894726175737006</v>
      </c>
      <c r="BI2711" s="63">
        <f t="shared" si="771"/>
        <v>9.7705253791329838</v>
      </c>
      <c r="BJ2711" s="63">
        <f t="shared" si="771"/>
        <v>9.8039400735741484</v>
      </c>
      <c r="BK2711" s="63">
        <f t="shared" si="771"/>
        <v>9.7452814473518927</v>
      </c>
      <c r="BL2711" s="63">
        <f t="shared" si="771"/>
        <v>9.8491703599934741</v>
      </c>
      <c r="BM2711" s="63">
        <f t="shared" si="771"/>
        <v>9.6676216473938421</v>
      </c>
      <c r="BN2711" s="63">
        <f t="shared" si="763"/>
        <v>9.9950024885659339</v>
      </c>
      <c r="BO2711" s="63"/>
      <c r="BP2711" s="63"/>
    </row>
    <row r="2712" spans="27:68" x14ac:dyDescent="0.2">
      <c r="AA2712" s="217">
        <f t="shared" si="742"/>
        <v>-8.7334910939675485E-3</v>
      </c>
      <c r="AB2712" s="218">
        <f t="shared" si="743"/>
        <v>8.7334910939675485E-3</v>
      </c>
      <c r="AC2712" s="218">
        <f t="shared" si="744"/>
        <v>0</v>
      </c>
      <c r="AD2712" s="219">
        <f t="shared" si="745"/>
        <v>0</v>
      </c>
      <c r="AH2712" s="15">
        <f t="shared" si="746"/>
        <v>-2.9058447674383151E-2</v>
      </c>
      <c r="AI2712" s="15">
        <f t="shared" si="747"/>
        <v>0.86784475089518831</v>
      </c>
      <c r="AJ2712" s="15">
        <f t="shared" si="748"/>
        <v>-0.34557801426238927</v>
      </c>
      <c r="AK2712" s="15">
        <f t="shared" si="749"/>
        <v>-0.57281307343954613</v>
      </c>
      <c r="AL2712" s="15">
        <f t="shared" si="750"/>
        <v>-1.797541498954438</v>
      </c>
      <c r="AM2712" s="15">
        <f t="shared" si="751"/>
        <v>-1.2569818375265711</v>
      </c>
      <c r="AN2712" s="63">
        <f t="shared" si="770"/>
        <v>11.427189962028823</v>
      </c>
      <c r="AO2712" s="63">
        <f t="shared" si="770"/>
        <v>11.427367754312771</v>
      </c>
      <c r="AP2712" s="63">
        <f t="shared" si="770"/>
        <v>11.428089863368749</v>
      </c>
      <c r="AQ2712" s="63">
        <f t="shared" si="770"/>
        <v>11.431011199874796</v>
      </c>
      <c r="AR2712" s="63">
        <f t="shared" si="770"/>
        <v>11.442647265439536</v>
      </c>
      <c r="AS2712" s="63">
        <f t="shared" si="770"/>
        <v>11.486445582434989</v>
      </c>
      <c r="AT2712" s="63">
        <f t="shared" si="770"/>
        <v>11.626608381821566</v>
      </c>
      <c r="AU2712" s="63">
        <f t="shared" si="752"/>
        <v>11.961094544128683</v>
      </c>
      <c r="AV2712" s="217">
        <f t="shared" si="753"/>
        <v>-1.1469132254240177E-2</v>
      </c>
      <c r="AW2712" s="218">
        <f t="shared" si="754"/>
        <v>-9999</v>
      </c>
      <c r="AX2712" s="219">
        <f t="shared" si="755"/>
        <v>0</v>
      </c>
      <c r="AY2712" s="218">
        <f t="shared" si="756"/>
        <v>-9999</v>
      </c>
      <c r="AZ2712" s="63"/>
      <c r="BA2712" s="15">
        <f t="shared" si="757"/>
        <v>-2.7356411602726298E-3</v>
      </c>
      <c r="BB2712" s="15">
        <f t="shared" si="758"/>
        <v>0.4029668420013125</v>
      </c>
      <c r="BC2712" s="15">
        <f t="shared" si="759"/>
        <v>-0.61751157847624083</v>
      </c>
      <c r="BD2712" s="15">
        <f t="shared" si="760"/>
        <v>-0.10652366954492806</v>
      </c>
      <c r="BE2712" s="15">
        <f t="shared" si="761"/>
        <v>-2.965028905258007</v>
      </c>
      <c r="BF2712" s="15">
        <f t="shared" si="762"/>
        <v>-11.297910949131783</v>
      </c>
      <c r="BG2712" s="63">
        <f t="shared" si="771"/>
        <v>9.7786993762034928</v>
      </c>
      <c r="BH2712" s="63">
        <f t="shared" si="771"/>
        <v>9.7894726175737006</v>
      </c>
      <c r="BI2712" s="63">
        <f t="shared" si="771"/>
        <v>9.7705253791329838</v>
      </c>
      <c r="BJ2712" s="63">
        <f t="shared" si="771"/>
        <v>9.8039400735741484</v>
      </c>
      <c r="BK2712" s="63">
        <f t="shared" si="771"/>
        <v>9.7452814473518927</v>
      </c>
      <c r="BL2712" s="63">
        <f t="shared" si="771"/>
        <v>9.8491703599934741</v>
      </c>
      <c r="BM2712" s="63">
        <f t="shared" si="771"/>
        <v>9.6676216473938421</v>
      </c>
      <c r="BN2712" s="63">
        <f t="shared" si="763"/>
        <v>9.9950024885659339</v>
      </c>
      <c r="BO2712" s="63"/>
      <c r="BP2712" s="63"/>
    </row>
    <row r="2713" spans="27:68" x14ac:dyDescent="0.2">
      <c r="AA2713" s="217">
        <f t="shared" si="742"/>
        <v>-8.7334910939675485E-3</v>
      </c>
      <c r="AB2713" s="218">
        <f t="shared" si="743"/>
        <v>8.7334910939675485E-3</v>
      </c>
      <c r="AC2713" s="218">
        <f t="shared" si="744"/>
        <v>0</v>
      </c>
      <c r="AD2713" s="219">
        <f t="shared" si="745"/>
        <v>0</v>
      </c>
      <c r="AH2713" s="15">
        <f t="shared" si="746"/>
        <v>-2.9058447674383151E-2</v>
      </c>
      <c r="AI2713" s="15">
        <f t="shared" si="747"/>
        <v>0.86784475089518831</v>
      </c>
      <c r="AJ2713" s="15">
        <f t="shared" si="748"/>
        <v>-0.34557801426238927</v>
      </c>
      <c r="AK2713" s="15">
        <f t="shared" si="749"/>
        <v>-0.57281307343954613</v>
      </c>
      <c r="AL2713" s="15">
        <f t="shared" si="750"/>
        <v>-1.797541498954438</v>
      </c>
      <c r="AM2713" s="15">
        <f t="shared" si="751"/>
        <v>-1.2569818375265711</v>
      </c>
      <c r="AN2713" s="63">
        <f t="shared" si="770"/>
        <v>11.427189962028823</v>
      </c>
      <c r="AO2713" s="63">
        <f t="shared" si="770"/>
        <v>11.427367754312771</v>
      </c>
      <c r="AP2713" s="63">
        <f t="shared" si="770"/>
        <v>11.428089863368749</v>
      </c>
      <c r="AQ2713" s="63">
        <f t="shared" si="770"/>
        <v>11.431011199874796</v>
      </c>
      <c r="AR2713" s="63">
        <f t="shared" si="770"/>
        <v>11.442647265439536</v>
      </c>
      <c r="AS2713" s="63">
        <f t="shared" si="770"/>
        <v>11.486445582434989</v>
      </c>
      <c r="AT2713" s="63">
        <f t="shared" si="770"/>
        <v>11.626608381821566</v>
      </c>
      <c r="AU2713" s="63">
        <f t="shared" si="752"/>
        <v>11.961094544128683</v>
      </c>
      <c r="AV2713" s="217">
        <f t="shared" si="753"/>
        <v>-1.1469132254240177E-2</v>
      </c>
      <c r="AW2713" s="218">
        <f t="shared" si="754"/>
        <v>-9999</v>
      </c>
      <c r="AX2713" s="219">
        <f t="shared" si="755"/>
        <v>0</v>
      </c>
      <c r="AY2713" s="218">
        <f t="shared" si="756"/>
        <v>-9999</v>
      </c>
      <c r="AZ2713" s="63"/>
      <c r="BA2713" s="15">
        <f t="shared" si="757"/>
        <v>-2.7356411602726298E-3</v>
      </c>
      <c r="BB2713" s="15">
        <f t="shared" si="758"/>
        <v>0.4029668420013125</v>
      </c>
      <c r="BC2713" s="15">
        <f t="shared" si="759"/>
        <v>-0.61751157847624083</v>
      </c>
      <c r="BD2713" s="15">
        <f t="shared" si="760"/>
        <v>-0.10652366954492806</v>
      </c>
      <c r="BE2713" s="15">
        <f t="shared" si="761"/>
        <v>-2.965028905258007</v>
      </c>
      <c r="BF2713" s="15">
        <f t="shared" si="762"/>
        <v>-11.297910949131783</v>
      </c>
      <c r="BG2713" s="63">
        <f t="shared" si="771"/>
        <v>9.7786993762034928</v>
      </c>
      <c r="BH2713" s="63">
        <f t="shared" si="771"/>
        <v>9.7894726175737006</v>
      </c>
      <c r="BI2713" s="63">
        <f t="shared" si="771"/>
        <v>9.7705253791329838</v>
      </c>
      <c r="BJ2713" s="63">
        <f t="shared" si="771"/>
        <v>9.8039400735741484</v>
      </c>
      <c r="BK2713" s="63">
        <f t="shared" si="771"/>
        <v>9.7452814473518927</v>
      </c>
      <c r="BL2713" s="63">
        <f t="shared" si="771"/>
        <v>9.8491703599934741</v>
      </c>
      <c r="BM2713" s="63">
        <f t="shared" si="771"/>
        <v>9.6676216473938421</v>
      </c>
      <c r="BN2713" s="63">
        <f t="shared" si="763"/>
        <v>9.9950024885659339</v>
      </c>
      <c r="BO2713" s="63"/>
      <c r="BP2713" s="63"/>
    </row>
    <row r="2714" spans="27:68" x14ac:dyDescent="0.2">
      <c r="AA2714" s="217">
        <f t="shared" si="742"/>
        <v>-8.7334910939675485E-3</v>
      </c>
      <c r="AB2714" s="218">
        <f t="shared" si="743"/>
        <v>8.7334910939675485E-3</v>
      </c>
      <c r="AC2714" s="218">
        <f t="shared" si="744"/>
        <v>0</v>
      </c>
      <c r="AD2714" s="219">
        <f t="shared" si="745"/>
        <v>0</v>
      </c>
      <c r="AH2714" s="15">
        <f t="shared" si="746"/>
        <v>-2.9058447674383151E-2</v>
      </c>
      <c r="AI2714" s="15">
        <f t="shared" si="747"/>
        <v>0.86784475089518831</v>
      </c>
      <c r="AJ2714" s="15">
        <f t="shared" si="748"/>
        <v>-0.34557801426238927</v>
      </c>
      <c r="AK2714" s="15">
        <f t="shared" si="749"/>
        <v>-0.57281307343954613</v>
      </c>
      <c r="AL2714" s="15">
        <f t="shared" si="750"/>
        <v>-1.797541498954438</v>
      </c>
      <c r="AM2714" s="15">
        <f t="shared" si="751"/>
        <v>-1.2569818375265711</v>
      </c>
      <c r="AN2714" s="63">
        <f t="shared" si="770"/>
        <v>11.427189962028823</v>
      </c>
      <c r="AO2714" s="63">
        <f t="shared" si="770"/>
        <v>11.427367754312771</v>
      </c>
      <c r="AP2714" s="63">
        <f t="shared" si="770"/>
        <v>11.428089863368749</v>
      </c>
      <c r="AQ2714" s="63">
        <f t="shared" si="770"/>
        <v>11.431011199874796</v>
      </c>
      <c r="AR2714" s="63">
        <f t="shared" si="770"/>
        <v>11.442647265439536</v>
      </c>
      <c r="AS2714" s="63">
        <f t="shared" si="770"/>
        <v>11.486445582434989</v>
      </c>
      <c r="AT2714" s="63">
        <f t="shared" si="770"/>
        <v>11.626608381821566</v>
      </c>
      <c r="AU2714" s="63">
        <f t="shared" si="752"/>
        <v>11.961094544128683</v>
      </c>
      <c r="AV2714" s="217">
        <f t="shared" si="753"/>
        <v>-1.1469132254240177E-2</v>
      </c>
      <c r="AW2714" s="218">
        <f t="shared" si="754"/>
        <v>-9999</v>
      </c>
      <c r="AX2714" s="219">
        <f t="shared" si="755"/>
        <v>0</v>
      </c>
      <c r="AY2714" s="218">
        <f t="shared" si="756"/>
        <v>-9999</v>
      </c>
      <c r="AZ2714" s="63"/>
      <c r="BA2714" s="15">
        <f t="shared" si="757"/>
        <v>-2.7356411602726298E-3</v>
      </c>
      <c r="BB2714" s="15">
        <f t="shared" si="758"/>
        <v>0.4029668420013125</v>
      </c>
      <c r="BC2714" s="15">
        <f t="shared" si="759"/>
        <v>-0.61751157847624083</v>
      </c>
      <c r="BD2714" s="15">
        <f t="shared" si="760"/>
        <v>-0.10652366954492806</v>
      </c>
      <c r="BE2714" s="15">
        <f t="shared" si="761"/>
        <v>-2.965028905258007</v>
      </c>
      <c r="BF2714" s="15">
        <f t="shared" si="762"/>
        <v>-11.297910949131783</v>
      </c>
      <c r="BG2714" s="63">
        <f t="shared" si="771"/>
        <v>9.7786993762034928</v>
      </c>
      <c r="BH2714" s="63">
        <f t="shared" si="771"/>
        <v>9.7894726175737006</v>
      </c>
      <c r="BI2714" s="63">
        <f t="shared" si="771"/>
        <v>9.7705253791329838</v>
      </c>
      <c r="BJ2714" s="63">
        <f t="shared" si="771"/>
        <v>9.8039400735741484</v>
      </c>
      <c r="BK2714" s="63">
        <f t="shared" si="771"/>
        <v>9.7452814473518927</v>
      </c>
      <c r="BL2714" s="63">
        <f t="shared" si="771"/>
        <v>9.8491703599934741</v>
      </c>
      <c r="BM2714" s="63">
        <f t="shared" si="771"/>
        <v>9.6676216473938421</v>
      </c>
      <c r="BN2714" s="63">
        <f t="shared" si="763"/>
        <v>9.9950024885659339</v>
      </c>
      <c r="BO2714" s="63"/>
      <c r="BP2714" s="63"/>
    </row>
    <row r="2715" spans="27:68" x14ac:dyDescent="0.2">
      <c r="AA2715" s="217">
        <f t="shared" si="742"/>
        <v>-8.7334910939675485E-3</v>
      </c>
      <c r="AB2715" s="218">
        <f t="shared" si="743"/>
        <v>8.7334910939675485E-3</v>
      </c>
      <c r="AC2715" s="218">
        <f t="shared" si="744"/>
        <v>0</v>
      </c>
      <c r="AD2715" s="219">
        <f t="shared" si="745"/>
        <v>0</v>
      </c>
      <c r="AH2715" s="15">
        <f t="shared" si="746"/>
        <v>-2.9058447674383151E-2</v>
      </c>
      <c r="AI2715" s="15">
        <f t="shared" si="747"/>
        <v>0.86784475089518831</v>
      </c>
      <c r="AJ2715" s="15">
        <f t="shared" si="748"/>
        <v>-0.34557801426238927</v>
      </c>
      <c r="AK2715" s="15">
        <f t="shared" si="749"/>
        <v>-0.57281307343954613</v>
      </c>
      <c r="AL2715" s="15">
        <f t="shared" si="750"/>
        <v>-1.797541498954438</v>
      </c>
      <c r="AM2715" s="15">
        <f t="shared" si="751"/>
        <v>-1.2569818375265711</v>
      </c>
      <c r="AN2715" s="63">
        <f t="shared" si="770"/>
        <v>11.427189962028823</v>
      </c>
      <c r="AO2715" s="63">
        <f t="shared" si="770"/>
        <v>11.427367754312771</v>
      </c>
      <c r="AP2715" s="63">
        <f t="shared" si="770"/>
        <v>11.428089863368749</v>
      </c>
      <c r="AQ2715" s="63">
        <f t="shared" si="770"/>
        <v>11.431011199874796</v>
      </c>
      <c r="AR2715" s="63">
        <f t="shared" si="770"/>
        <v>11.442647265439536</v>
      </c>
      <c r="AS2715" s="63">
        <f t="shared" si="770"/>
        <v>11.486445582434989</v>
      </c>
      <c r="AT2715" s="63">
        <f t="shared" si="770"/>
        <v>11.626608381821566</v>
      </c>
      <c r="AU2715" s="63">
        <f t="shared" si="752"/>
        <v>11.961094544128683</v>
      </c>
      <c r="AV2715" s="217">
        <f t="shared" si="753"/>
        <v>-1.1469132254240177E-2</v>
      </c>
      <c r="AW2715" s="218">
        <f t="shared" si="754"/>
        <v>-9999</v>
      </c>
      <c r="AX2715" s="219">
        <f t="shared" si="755"/>
        <v>0</v>
      </c>
      <c r="AY2715" s="218">
        <f t="shared" si="756"/>
        <v>-9999</v>
      </c>
      <c r="AZ2715" s="63"/>
      <c r="BA2715" s="15">
        <f t="shared" si="757"/>
        <v>-2.7356411602726298E-3</v>
      </c>
      <c r="BB2715" s="15">
        <f t="shared" si="758"/>
        <v>0.4029668420013125</v>
      </c>
      <c r="BC2715" s="15">
        <f t="shared" si="759"/>
        <v>-0.61751157847624083</v>
      </c>
      <c r="BD2715" s="15">
        <f t="shared" si="760"/>
        <v>-0.10652366954492806</v>
      </c>
      <c r="BE2715" s="15">
        <f t="shared" si="761"/>
        <v>-2.965028905258007</v>
      </c>
      <c r="BF2715" s="15">
        <f t="shared" si="762"/>
        <v>-11.297910949131783</v>
      </c>
      <c r="BG2715" s="63">
        <f t="shared" si="771"/>
        <v>9.7786993762034928</v>
      </c>
      <c r="BH2715" s="63">
        <f t="shared" si="771"/>
        <v>9.7894726175737006</v>
      </c>
      <c r="BI2715" s="63">
        <f t="shared" si="771"/>
        <v>9.7705253791329838</v>
      </c>
      <c r="BJ2715" s="63">
        <f t="shared" si="771"/>
        <v>9.8039400735741484</v>
      </c>
      <c r="BK2715" s="63">
        <f t="shared" si="771"/>
        <v>9.7452814473518927</v>
      </c>
      <c r="BL2715" s="63">
        <f t="shared" si="771"/>
        <v>9.8491703599934741</v>
      </c>
      <c r="BM2715" s="63">
        <f t="shared" si="771"/>
        <v>9.6676216473938421</v>
      </c>
      <c r="BN2715" s="63">
        <f t="shared" si="763"/>
        <v>9.9950024885659339</v>
      </c>
      <c r="BO2715" s="63"/>
      <c r="BP2715" s="63"/>
    </row>
    <row r="2716" spans="27:68" x14ac:dyDescent="0.2">
      <c r="AA2716" s="217">
        <f t="shared" si="742"/>
        <v>-8.7334910939675485E-3</v>
      </c>
      <c r="AB2716" s="218">
        <f t="shared" si="743"/>
        <v>8.7334910939675485E-3</v>
      </c>
      <c r="AC2716" s="218">
        <f t="shared" si="744"/>
        <v>0</v>
      </c>
      <c r="AD2716" s="219">
        <f t="shared" si="745"/>
        <v>0</v>
      </c>
      <c r="AH2716" s="15">
        <f t="shared" si="746"/>
        <v>-2.9058447674383151E-2</v>
      </c>
      <c r="AI2716" s="15">
        <f t="shared" si="747"/>
        <v>0.86784475089518831</v>
      </c>
      <c r="AJ2716" s="15">
        <f t="shared" si="748"/>
        <v>-0.34557801426238927</v>
      </c>
      <c r="AK2716" s="15">
        <f t="shared" si="749"/>
        <v>-0.57281307343954613</v>
      </c>
      <c r="AL2716" s="15">
        <f t="shared" si="750"/>
        <v>-1.797541498954438</v>
      </c>
      <c r="AM2716" s="15">
        <f t="shared" si="751"/>
        <v>-1.2569818375265711</v>
      </c>
      <c r="AN2716" s="63">
        <f t="shared" si="770"/>
        <v>11.427189962028823</v>
      </c>
      <c r="AO2716" s="63">
        <f t="shared" si="770"/>
        <v>11.427367754312771</v>
      </c>
      <c r="AP2716" s="63">
        <f t="shared" si="770"/>
        <v>11.428089863368749</v>
      </c>
      <c r="AQ2716" s="63">
        <f t="shared" si="770"/>
        <v>11.431011199874796</v>
      </c>
      <c r="AR2716" s="63">
        <f t="shared" si="770"/>
        <v>11.442647265439536</v>
      </c>
      <c r="AS2716" s="63">
        <f t="shared" si="770"/>
        <v>11.486445582434989</v>
      </c>
      <c r="AT2716" s="63">
        <f t="shared" si="770"/>
        <v>11.626608381821566</v>
      </c>
      <c r="AU2716" s="63">
        <f t="shared" si="752"/>
        <v>11.961094544128683</v>
      </c>
      <c r="AV2716" s="217">
        <f t="shared" si="753"/>
        <v>-1.1469132254240177E-2</v>
      </c>
      <c r="AW2716" s="218">
        <f t="shared" si="754"/>
        <v>-9999</v>
      </c>
      <c r="AX2716" s="219">
        <f t="shared" si="755"/>
        <v>0</v>
      </c>
      <c r="AY2716" s="218">
        <f t="shared" si="756"/>
        <v>-9999</v>
      </c>
      <c r="AZ2716" s="63"/>
      <c r="BA2716" s="15">
        <f t="shared" si="757"/>
        <v>-2.7356411602726298E-3</v>
      </c>
      <c r="BB2716" s="15">
        <f t="shared" si="758"/>
        <v>0.4029668420013125</v>
      </c>
      <c r="BC2716" s="15">
        <f t="shared" si="759"/>
        <v>-0.61751157847624083</v>
      </c>
      <c r="BD2716" s="15">
        <f t="shared" si="760"/>
        <v>-0.10652366954492806</v>
      </c>
      <c r="BE2716" s="15">
        <f t="shared" si="761"/>
        <v>-2.965028905258007</v>
      </c>
      <c r="BF2716" s="15">
        <f t="shared" si="762"/>
        <v>-11.297910949131783</v>
      </c>
      <c r="BG2716" s="63">
        <f t="shared" si="771"/>
        <v>9.7786993762034928</v>
      </c>
      <c r="BH2716" s="63">
        <f t="shared" si="771"/>
        <v>9.7894726175737006</v>
      </c>
      <c r="BI2716" s="63">
        <f t="shared" si="771"/>
        <v>9.7705253791329838</v>
      </c>
      <c r="BJ2716" s="63">
        <f t="shared" si="771"/>
        <v>9.8039400735741484</v>
      </c>
      <c r="BK2716" s="63">
        <f t="shared" si="771"/>
        <v>9.7452814473518927</v>
      </c>
      <c r="BL2716" s="63">
        <f t="shared" si="771"/>
        <v>9.8491703599934741</v>
      </c>
      <c r="BM2716" s="63">
        <f t="shared" si="771"/>
        <v>9.6676216473938421</v>
      </c>
      <c r="BN2716" s="63">
        <f t="shared" si="763"/>
        <v>9.9950024885659339</v>
      </c>
      <c r="BO2716" s="63"/>
      <c r="BP2716" s="63"/>
    </row>
    <row r="2717" spans="27:68" x14ac:dyDescent="0.2">
      <c r="AA2717" s="217">
        <f t="shared" si="742"/>
        <v>-8.7334910939675485E-3</v>
      </c>
      <c r="AB2717" s="218">
        <f t="shared" si="743"/>
        <v>8.7334910939675485E-3</v>
      </c>
      <c r="AC2717" s="218">
        <f t="shared" si="744"/>
        <v>0</v>
      </c>
      <c r="AD2717" s="219">
        <f t="shared" si="745"/>
        <v>0</v>
      </c>
      <c r="AH2717" s="15">
        <f t="shared" si="746"/>
        <v>-2.9058447674383151E-2</v>
      </c>
      <c r="AI2717" s="15">
        <f t="shared" si="747"/>
        <v>0.86784475089518831</v>
      </c>
      <c r="AJ2717" s="15">
        <f t="shared" si="748"/>
        <v>-0.34557801426238927</v>
      </c>
      <c r="AK2717" s="15">
        <f t="shared" si="749"/>
        <v>-0.57281307343954613</v>
      </c>
      <c r="AL2717" s="15">
        <f t="shared" si="750"/>
        <v>-1.797541498954438</v>
      </c>
      <c r="AM2717" s="15">
        <f t="shared" si="751"/>
        <v>-1.2569818375265711</v>
      </c>
      <c r="AN2717" s="63">
        <f t="shared" si="770"/>
        <v>11.427189962028823</v>
      </c>
      <c r="AO2717" s="63">
        <f t="shared" si="770"/>
        <v>11.427367754312771</v>
      </c>
      <c r="AP2717" s="63">
        <f t="shared" si="770"/>
        <v>11.428089863368749</v>
      </c>
      <c r="AQ2717" s="63">
        <f t="shared" si="770"/>
        <v>11.431011199874796</v>
      </c>
      <c r="AR2717" s="63">
        <f t="shared" si="770"/>
        <v>11.442647265439536</v>
      </c>
      <c r="AS2717" s="63">
        <f t="shared" si="770"/>
        <v>11.486445582434989</v>
      </c>
      <c r="AT2717" s="63">
        <f t="shared" si="770"/>
        <v>11.626608381821566</v>
      </c>
      <c r="AU2717" s="63">
        <f t="shared" si="752"/>
        <v>11.961094544128683</v>
      </c>
      <c r="AV2717" s="217">
        <f t="shared" si="753"/>
        <v>-1.1469132254240177E-2</v>
      </c>
      <c r="AW2717" s="218">
        <f t="shared" si="754"/>
        <v>-9999</v>
      </c>
      <c r="AX2717" s="219">
        <f t="shared" si="755"/>
        <v>0</v>
      </c>
      <c r="AY2717" s="218">
        <f t="shared" si="756"/>
        <v>-9999</v>
      </c>
      <c r="AZ2717" s="63"/>
      <c r="BA2717" s="15">
        <f t="shared" si="757"/>
        <v>-2.7356411602726298E-3</v>
      </c>
      <c r="BB2717" s="15">
        <f t="shared" si="758"/>
        <v>0.4029668420013125</v>
      </c>
      <c r="BC2717" s="15">
        <f t="shared" si="759"/>
        <v>-0.61751157847624083</v>
      </c>
      <c r="BD2717" s="15">
        <f t="shared" si="760"/>
        <v>-0.10652366954492806</v>
      </c>
      <c r="BE2717" s="15">
        <f t="shared" si="761"/>
        <v>-2.965028905258007</v>
      </c>
      <c r="BF2717" s="15">
        <f t="shared" si="762"/>
        <v>-11.297910949131783</v>
      </c>
      <c r="BG2717" s="63">
        <f t="shared" si="771"/>
        <v>9.7786993762034928</v>
      </c>
      <c r="BH2717" s="63">
        <f t="shared" si="771"/>
        <v>9.7894726175737006</v>
      </c>
      <c r="BI2717" s="63">
        <f t="shared" si="771"/>
        <v>9.7705253791329838</v>
      </c>
      <c r="BJ2717" s="63">
        <f t="shared" si="771"/>
        <v>9.8039400735741484</v>
      </c>
      <c r="BK2717" s="63">
        <f t="shared" si="771"/>
        <v>9.7452814473518927</v>
      </c>
      <c r="BL2717" s="63">
        <f t="shared" si="771"/>
        <v>9.8491703599934741</v>
      </c>
      <c r="BM2717" s="63">
        <f t="shared" si="771"/>
        <v>9.6676216473938421</v>
      </c>
      <c r="BN2717" s="63">
        <f t="shared" si="763"/>
        <v>9.9950024885659339</v>
      </c>
      <c r="BO2717" s="63"/>
      <c r="BP2717" s="63"/>
    </row>
    <row r="2718" spans="27:68" x14ac:dyDescent="0.2">
      <c r="AA2718" s="217">
        <f t="shared" si="742"/>
        <v>-8.7334910939675485E-3</v>
      </c>
      <c r="AB2718" s="218">
        <f t="shared" si="743"/>
        <v>8.7334910939675485E-3</v>
      </c>
      <c r="AC2718" s="218">
        <f t="shared" si="744"/>
        <v>0</v>
      </c>
      <c r="AD2718" s="219">
        <f t="shared" si="745"/>
        <v>0</v>
      </c>
      <c r="AH2718" s="15">
        <f t="shared" si="746"/>
        <v>-2.9058447674383151E-2</v>
      </c>
      <c r="AI2718" s="15">
        <f t="shared" si="747"/>
        <v>0.86784475089518831</v>
      </c>
      <c r="AJ2718" s="15">
        <f t="shared" si="748"/>
        <v>-0.34557801426238927</v>
      </c>
      <c r="AK2718" s="15">
        <f t="shared" si="749"/>
        <v>-0.57281307343954613</v>
      </c>
      <c r="AL2718" s="15">
        <f t="shared" si="750"/>
        <v>-1.797541498954438</v>
      </c>
      <c r="AM2718" s="15">
        <f t="shared" si="751"/>
        <v>-1.2569818375265711</v>
      </c>
      <c r="AN2718" s="63">
        <f t="shared" si="770"/>
        <v>11.427189962028823</v>
      </c>
      <c r="AO2718" s="63">
        <f t="shared" si="770"/>
        <v>11.427367754312771</v>
      </c>
      <c r="AP2718" s="63">
        <f t="shared" si="770"/>
        <v>11.428089863368749</v>
      </c>
      <c r="AQ2718" s="63">
        <f t="shared" si="770"/>
        <v>11.431011199874796</v>
      </c>
      <c r="AR2718" s="63">
        <f t="shared" si="770"/>
        <v>11.442647265439536</v>
      </c>
      <c r="AS2718" s="63">
        <f t="shared" si="770"/>
        <v>11.486445582434989</v>
      </c>
      <c r="AT2718" s="63">
        <f t="shared" si="770"/>
        <v>11.626608381821566</v>
      </c>
      <c r="AU2718" s="63">
        <f t="shared" si="752"/>
        <v>11.961094544128683</v>
      </c>
      <c r="AV2718" s="217">
        <f t="shared" si="753"/>
        <v>-1.1469132254240177E-2</v>
      </c>
      <c r="AW2718" s="218">
        <f t="shared" si="754"/>
        <v>-9999</v>
      </c>
      <c r="AX2718" s="219">
        <f t="shared" si="755"/>
        <v>0</v>
      </c>
      <c r="AY2718" s="218">
        <f t="shared" si="756"/>
        <v>-9999</v>
      </c>
      <c r="AZ2718" s="63"/>
      <c r="BA2718" s="15">
        <f t="shared" si="757"/>
        <v>-2.7356411602726298E-3</v>
      </c>
      <c r="BB2718" s="15">
        <f t="shared" si="758"/>
        <v>0.4029668420013125</v>
      </c>
      <c r="BC2718" s="15">
        <f t="shared" si="759"/>
        <v>-0.61751157847624083</v>
      </c>
      <c r="BD2718" s="15">
        <f t="shared" si="760"/>
        <v>-0.10652366954492806</v>
      </c>
      <c r="BE2718" s="15">
        <f t="shared" si="761"/>
        <v>-2.965028905258007</v>
      </c>
      <c r="BF2718" s="15">
        <f t="shared" si="762"/>
        <v>-11.297910949131783</v>
      </c>
      <c r="BG2718" s="63">
        <f t="shared" si="771"/>
        <v>9.7786993762034928</v>
      </c>
      <c r="BH2718" s="63">
        <f t="shared" si="771"/>
        <v>9.7894726175737006</v>
      </c>
      <c r="BI2718" s="63">
        <f t="shared" si="771"/>
        <v>9.7705253791329838</v>
      </c>
      <c r="BJ2718" s="63">
        <f t="shared" si="771"/>
        <v>9.8039400735741484</v>
      </c>
      <c r="BK2718" s="63">
        <f t="shared" si="771"/>
        <v>9.7452814473518927</v>
      </c>
      <c r="BL2718" s="63">
        <f t="shared" si="771"/>
        <v>9.8491703599934741</v>
      </c>
      <c r="BM2718" s="63">
        <f t="shared" si="771"/>
        <v>9.6676216473938421</v>
      </c>
      <c r="BN2718" s="63">
        <f t="shared" si="763"/>
        <v>9.9950024885659339</v>
      </c>
      <c r="BO2718" s="63"/>
      <c r="BP2718" s="63"/>
    </row>
    <row r="2719" spans="27:68" x14ac:dyDescent="0.2">
      <c r="AA2719" s="217">
        <f t="shared" si="742"/>
        <v>-8.7334910939675485E-3</v>
      </c>
      <c r="AB2719" s="218">
        <f t="shared" si="743"/>
        <v>8.7334910939675485E-3</v>
      </c>
      <c r="AC2719" s="218">
        <f t="shared" si="744"/>
        <v>0</v>
      </c>
      <c r="AD2719" s="219">
        <f t="shared" si="745"/>
        <v>0</v>
      </c>
      <c r="AH2719" s="15">
        <f t="shared" si="746"/>
        <v>-2.9058447674383151E-2</v>
      </c>
      <c r="AI2719" s="15">
        <f t="shared" si="747"/>
        <v>0.86784475089518831</v>
      </c>
      <c r="AJ2719" s="15">
        <f t="shared" si="748"/>
        <v>-0.34557801426238927</v>
      </c>
      <c r="AK2719" s="15">
        <f t="shared" si="749"/>
        <v>-0.57281307343954613</v>
      </c>
      <c r="AL2719" s="15">
        <f t="shared" si="750"/>
        <v>-1.797541498954438</v>
      </c>
      <c r="AM2719" s="15">
        <f t="shared" si="751"/>
        <v>-1.2569818375265711</v>
      </c>
      <c r="AN2719" s="63">
        <f t="shared" si="770"/>
        <v>11.427189962028823</v>
      </c>
      <c r="AO2719" s="63">
        <f t="shared" si="770"/>
        <v>11.427367754312771</v>
      </c>
      <c r="AP2719" s="63">
        <f t="shared" si="770"/>
        <v>11.428089863368749</v>
      </c>
      <c r="AQ2719" s="63">
        <f t="shared" si="770"/>
        <v>11.431011199874796</v>
      </c>
      <c r="AR2719" s="63">
        <f t="shared" si="770"/>
        <v>11.442647265439536</v>
      </c>
      <c r="AS2719" s="63">
        <f t="shared" si="770"/>
        <v>11.486445582434989</v>
      </c>
      <c r="AT2719" s="63">
        <f t="shared" si="770"/>
        <v>11.626608381821566</v>
      </c>
      <c r="AU2719" s="63">
        <f t="shared" si="752"/>
        <v>11.961094544128683</v>
      </c>
      <c r="AV2719" s="217">
        <f t="shared" si="753"/>
        <v>-1.1469132254240177E-2</v>
      </c>
      <c r="AW2719" s="218">
        <f t="shared" si="754"/>
        <v>-9999</v>
      </c>
      <c r="AX2719" s="219">
        <f t="shared" si="755"/>
        <v>0</v>
      </c>
      <c r="AY2719" s="218">
        <f t="shared" si="756"/>
        <v>-9999</v>
      </c>
      <c r="AZ2719" s="63"/>
      <c r="BA2719" s="15">
        <f t="shared" si="757"/>
        <v>-2.7356411602726298E-3</v>
      </c>
      <c r="BB2719" s="15">
        <f t="shared" si="758"/>
        <v>0.4029668420013125</v>
      </c>
      <c r="BC2719" s="15">
        <f t="shared" si="759"/>
        <v>-0.61751157847624083</v>
      </c>
      <c r="BD2719" s="15">
        <f t="shared" si="760"/>
        <v>-0.10652366954492806</v>
      </c>
      <c r="BE2719" s="15">
        <f t="shared" si="761"/>
        <v>-2.965028905258007</v>
      </c>
      <c r="BF2719" s="15">
        <f t="shared" si="762"/>
        <v>-11.297910949131783</v>
      </c>
      <c r="BG2719" s="63">
        <f t="shared" si="771"/>
        <v>9.7786993762034928</v>
      </c>
      <c r="BH2719" s="63">
        <f t="shared" si="771"/>
        <v>9.7894726175737006</v>
      </c>
      <c r="BI2719" s="63">
        <f t="shared" si="771"/>
        <v>9.7705253791329838</v>
      </c>
      <c r="BJ2719" s="63">
        <f t="shared" si="771"/>
        <v>9.8039400735741484</v>
      </c>
      <c r="BK2719" s="63">
        <f t="shared" si="771"/>
        <v>9.7452814473518927</v>
      </c>
      <c r="BL2719" s="63">
        <f t="shared" si="771"/>
        <v>9.8491703599934741</v>
      </c>
      <c r="BM2719" s="63">
        <f t="shared" si="771"/>
        <v>9.6676216473938421</v>
      </c>
      <c r="BN2719" s="63">
        <f t="shared" si="763"/>
        <v>9.9950024885659339</v>
      </c>
      <c r="BO2719" s="63"/>
      <c r="BP2719" s="63"/>
    </row>
    <row r="2720" spans="27:68" x14ac:dyDescent="0.2">
      <c r="AA2720" s="217">
        <f t="shared" si="742"/>
        <v>-8.7334910939675485E-3</v>
      </c>
      <c r="AB2720" s="218">
        <f t="shared" si="743"/>
        <v>8.7334910939675485E-3</v>
      </c>
      <c r="AC2720" s="218">
        <f t="shared" si="744"/>
        <v>0</v>
      </c>
      <c r="AD2720" s="219">
        <f t="shared" si="745"/>
        <v>0</v>
      </c>
      <c r="AH2720" s="15">
        <f t="shared" si="746"/>
        <v>-2.9058447674383151E-2</v>
      </c>
      <c r="AI2720" s="15">
        <f t="shared" si="747"/>
        <v>0.86784475089518831</v>
      </c>
      <c r="AJ2720" s="15">
        <f t="shared" si="748"/>
        <v>-0.34557801426238927</v>
      </c>
      <c r="AK2720" s="15">
        <f t="shared" si="749"/>
        <v>-0.57281307343954613</v>
      </c>
      <c r="AL2720" s="15">
        <f t="shared" si="750"/>
        <v>-1.797541498954438</v>
      </c>
      <c r="AM2720" s="15">
        <f t="shared" si="751"/>
        <v>-1.2569818375265711</v>
      </c>
      <c r="AN2720" s="63">
        <f t="shared" si="770"/>
        <v>11.427189962028823</v>
      </c>
      <c r="AO2720" s="63">
        <f t="shared" si="770"/>
        <v>11.427367754312771</v>
      </c>
      <c r="AP2720" s="63">
        <f t="shared" si="770"/>
        <v>11.428089863368749</v>
      </c>
      <c r="AQ2720" s="63">
        <f t="shared" si="770"/>
        <v>11.431011199874796</v>
      </c>
      <c r="AR2720" s="63">
        <f t="shared" si="770"/>
        <v>11.442647265439536</v>
      </c>
      <c r="AS2720" s="63">
        <f t="shared" si="770"/>
        <v>11.486445582434989</v>
      </c>
      <c r="AT2720" s="63">
        <f t="shared" si="770"/>
        <v>11.626608381821566</v>
      </c>
      <c r="AU2720" s="63">
        <f t="shared" si="752"/>
        <v>11.961094544128683</v>
      </c>
      <c r="AV2720" s="217">
        <f t="shared" si="753"/>
        <v>-1.1469132254240177E-2</v>
      </c>
      <c r="AW2720" s="218">
        <f t="shared" si="754"/>
        <v>-9999</v>
      </c>
      <c r="AX2720" s="219">
        <f t="shared" si="755"/>
        <v>0</v>
      </c>
      <c r="AY2720" s="218">
        <f t="shared" si="756"/>
        <v>-9999</v>
      </c>
      <c r="AZ2720" s="63"/>
      <c r="BA2720" s="15">
        <f t="shared" si="757"/>
        <v>-2.7356411602726298E-3</v>
      </c>
      <c r="BB2720" s="15">
        <f t="shared" si="758"/>
        <v>0.4029668420013125</v>
      </c>
      <c r="BC2720" s="15">
        <f t="shared" si="759"/>
        <v>-0.61751157847624083</v>
      </c>
      <c r="BD2720" s="15">
        <f t="shared" si="760"/>
        <v>-0.10652366954492806</v>
      </c>
      <c r="BE2720" s="15">
        <f t="shared" si="761"/>
        <v>-2.965028905258007</v>
      </c>
      <c r="BF2720" s="15">
        <f t="shared" si="762"/>
        <v>-11.297910949131783</v>
      </c>
      <c r="BG2720" s="63">
        <f t="shared" si="771"/>
        <v>9.7786993762034928</v>
      </c>
      <c r="BH2720" s="63">
        <f t="shared" si="771"/>
        <v>9.7894726175737006</v>
      </c>
      <c r="BI2720" s="63">
        <f t="shared" si="771"/>
        <v>9.7705253791329838</v>
      </c>
      <c r="BJ2720" s="63">
        <f t="shared" si="771"/>
        <v>9.8039400735741484</v>
      </c>
      <c r="BK2720" s="63">
        <f t="shared" si="771"/>
        <v>9.7452814473518927</v>
      </c>
      <c r="BL2720" s="63">
        <f t="shared" si="771"/>
        <v>9.8491703599934741</v>
      </c>
      <c r="BM2720" s="63">
        <f t="shared" si="771"/>
        <v>9.6676216473938421</v>
      </c>
      <c r="BN2720" s="63">
        <f t="shared" si="763"/>
        <v>9.9950024885659339</v>
      </c>
      <c r="BO2720" s="63"/>
      <c r="BP2720" s="63"/>
    </row>
    <row r="2721" spans="27:68" x14ac:dyDescent="0.2">
      <c r="AA2721" s="217">
        <f t="shared" si="742"/>
        <v>-8.7334910939675485E-3</v>
      </c>
      <c r="AB2721" s="218">
        <f t="shared" si="743"/>
        <v>8.7334910939675485E-3</v>
      </c>
      <c r="AC2721" s="218">
        <f t="shared" si="744"/>
        <v>0</v>
      </c>
      <c r="AD2721" s="219">
        <f t="shared" si="745"/>
        <v>0</v>
      </c>
      <c r="AH2721" s="15">
        <f t="shared" si="746"/>
        <v>-2.9058447674383151E-2</v>
      </c>
      <c r="AI2721" s="15">
        <f t="shared" si="747"/>
        <v>0.86784475089518831</v>
      </c>
      <c r="AJ2721" s="15">
        <f t="shared" si="748"/>
        <v>-0.34557801426238927</v>
      </c>
      <c r="AK2721" s="15">
        <f t="shared" si="749"/>
        <v>-0.57281307343954613</v>
      </c>
      <c r="AL2721" s="15">
        <f t="shared" si="750"/>
        <v>-1.797541498954438</v>
      </c>
      <c r="AM2721" s="15">
        <f t="shared" si="751"/>
        <v>-1.2569818375265711</v>
      </c>
      <c r="AN2721" s="63">
        <f t="shared" ref="AN2721:AT2730" si="772">$AU2721+$AB$7*SIN(AO2721)</f>
        <v>11.427189962028823</v>
      </c>
      <c r="AO2721" s="63">
        <f t="shared" si="772"/>
        <v>11.427367754312771</v>
      </c>
      <c r="AP2721" s="63">
        <f t="shared" si="772"/>
        <v>11.428089863368749</v>
      </c>
      <c r="AQ2721" s="63">
        <f t="shared" si="772"/>
        <v>11.431011199874796</v>
      </c>
      <c r="AR2721" s="63">
        <f t="shared" si="772"/>
        <v>11.442647265439536</v>
      </c>
      <c r="AS2721" s="63">
        <f t="shared" si="772"/>
        <v>11.486445582434989</v>
      </c>
      <c r="AT2721" s="63">
        <f t="shared" si="772"/>
        <v>11.626608381821566</v>
      </c>
      <c r="AU2721" s="63">
        <f t="shared" si="752"/>
        <v>11.961094544128683</v>
      </c>
      <c r="AV2721" s="217">
        <f t="shared" si="753"/>
        <v>-1.1469132254240177E-2</v>
      </c>
      <c r="AW2721" s="218">
        <f t="shared" si="754"/>
        <v>-9999</v>
      </c>
      <c r="AX2721" s="219">
        <f t="shared" si="755"/>
        <v>0</v>
      </c>
      <c r="AY2721" s="218">
        <f t="shared" si="756"/>
        <v>-9999</v>
      </c>
      <c r="AZ2721" s="63"/>
      <c r="BA2721" s="15">
        <f t="shared" si="757"/>
        <v>-2.7356411602726298E-3</v>
      </c>
      <c r="BB2721" s="15">
        <f t="shared" si="758"/>
        <v>0.4029668420013125</v>
      </c>
      <c r="BC2721" s="15">
        <f t="shared" si="759"/>
        <v>-0.61751157847624083</v>
      </c>
      <c r="BD2721" s="15">
        <f t="shared" si="760"/>
        <v>-0.10652366954492806</v>
      </c>
      <c r="BE2721" s="15">
        <f t="shared" si="761"/>
        <v>-2.965028905258007</v>
      </c>
      <c r="BF2721" s="15">
        <f t="shared" si="762"/>
        <v>-11.297910949131783</v>
      </c>
      <c r="BG2721" s="63">
        <f t="shared" ref="BG2721:BM2730" si="773">$BN2721+$BB$7*SIN(BH2721)</f>
        <v>9.7786993762034928</v>
      </c>
      <c r="BH2721" s="63">
        <f t="shared" si="773"/>
        <v>9.7894726175737006</v>
      </c>
      <c r="BI2721" s="63">
        <f t="shared" si="773"/>
        <v>9.7705253791329838</v>
      </c>
      <c r="BJ2721" s="63">
        <f t="shared" si="773"/>
        <v>9.8039400735741484</v>
      </c>
      <c r="BK2721" s="63">
        <f t="shared" si="773"/>
        <v>9.7452814473518927</v>
      </c>
      <c r="BL2721" s="63">
        <f t="shared" si="773"/>
        <v>9.8491703599934741</v>
      </c>
      <c r="BM2721" s="63">
        <f t="shared" si="773"/>
        <v>9.6676216473938421</v>
      </c>
      <c r="BN2721" s="63">
        <f t="shared" si="763"/>
        <v>9.9950024885659339</v>
      </c>
      <c r="BO2721" s="63"/>
      <c r="BP2721" s="63"/>
    </row>
    <row r="2722" spans="27:68" x14ac:dyDescent="0.2">
      <c r="AA2722" s="217">
        <f t="shared" si="742"/>
        <v>-8.7334910939675485E-3</v>
      </c>
      <c r="AB2722" s="218">
        <f t="shared" si="743"/>
        <v>8.7334910939675485E-3</v>
      </c>
      <c r="AC2722" s="218">
        <f t="shared" si="744"/>
        <v>0</v>
      </c>
      <c r="AD2722" s="219">
        <f t="shared" si="745"/>
        <v>0</v>
      </c>
      <c r="AH2722" s="15">
        <f t="shared" si="746"/>
        <v>-2.9058447674383151E-2</v>
      </c>
      <c r="AI2722" s="15">
        <f t="shared" si="747"/>
        <v>0.86784475089518831</v>
      </c>
      <c r="AJ2722" s="15">
        <f t="shared" si="748"/>
        <v>-0.34557801426238927</v>
      </c>
      <c r="AK2722" s="15">
        <f t="shared" si="749"/>
        <v>-0.57281307343954613</v>
      </c>
      <c r="AL2722" s="15">
        <f t="shared" si="750"/>
        <v>-1.797541498954438</v>
      </c>
      <c r="AM2722" s="15">
        <f t="shared" si="751"/>
        <v>-1.2569818375265711</v>
      </c>
      <c r="AN2722" s="63">
        <f t="shared" si="772"/>
        <v>11.427189962028823</v>
      </c>
      <c r="AO2722" s="63">
        <f t="shared" si="772"/>
        <v>11.427367754312771</v>
      </c>
      <c r="AP2722" s="63">
        <f t="shared" si="772"/>
        <v>11.428089863368749</v>
      </c>
      <c r="AQ2722" s="63">
        <f t="shared" si="772"/>
        <v>11.431011199874796</v>
      </c>
      <c r="AR2722" s="63">
        <f t="shared" si="772"/>
        <v>11.442647265439536</v>
      </c>
      <c r="AS2722" s="63">
        <f t="shared" si="772"/>
        <v>11.486445582434989</v>
      </c>
      <c r="AT2722" s="63">
        <f t="shared" si="772"/>
        <v>11.626608381821566</v>
      </c>
      <c r="AU2722" s="63">
        <f t="shared" si="752"/>
        <v>11.961094544128683</v>
      </c>
      <c r="AV2722" s="217">
        <f t="shared" si="753"/>
        <v>-1.1469132254240177E-2</v>
      </c>
      <c r="AW2722" s="218">
        <f t="shared" si="754"/>
        <v>-9999</v>
      </c>
      <c r="AX2722" s="219">
        <f t="shared" si="755"/>
        <v>0</v>
      </c>
      <c r="AY2722" s="218">
        <f t="shared" si="756"/>
        <v>-9999</v>
      </c>
      <c r="AZ2722" s="63"/>
      <c r="BA2722" s="15">
        <f t="shared" si="757"/>
        <v>-2.7356411602726298E-3</v>
      </c>
      <c r="BB2722" s="15">
        <f t="shared" si="758"/>
        <v>0.4029668420013125</v>
      </c>
      <c r="BC2722" s="15">
        <f t="shared" si="759"/>
        <v>-0.61751157847624083</v>
      </c>
      <c r="BD2722" s="15">
        <f t="shared" si="760"/>
        <v>-0.10652366954492806</v>
      </c>
      <c r="BE2722" s="15">
        <f t="shared" si="761"/>
        <v>-2.965028905258007</v>
      </c>
      <c r="BF2722" s="15">
        <f t="shared" si="762"/>
        <v>-11.297910949131783</v>
      </c>
      <c r="BG2722" s="63">
        <f t="shared" si="773"/>
        <v>9.7786993762034928</v>
      </c>
      <c r="BH2722" s="63">
        <f t="shared" si="773"/>
        <v>9.7894726175737006</v>
      </c>
      <c r="BI2722" s="63">
        <f t="shared" si="773"/>
        <v>9.7705253791329838</v>
      </c>
      <c r="BJ2722" s="63">
        <f t="shared" si="773"/>
        <v>9.8039400735741484</v>
      </c>
      <c r="BK2722" s="63">
        <f t="shared" si="773"/>
        <v>9.7452814473518927</v>
      </c>
      <c r="BL2722" s="63">
        <f t="shared" si="773"/>
        <v>9.8491703599934741</v>
      </c>
      <c r="BM2722" s="63">
        <f t="shared" si="773"/>
        <v>9.6676216473938421</v>
      </c>
      <c r="BN2722" s="63">
        <f t="shared" si="763"/>
        <v>9.9950024885659339</v>
      </c>
      <c r="BO2722" s="63"/>
      <c r="BP2722" s="63"/>
    </row>
    <row r="2723" spans="27:68" x14ac:dyDescent="0.2">
      <c r="AA2723" s="217">
        <f t="shared" si="742"/>
        <v>-8.7334910939675485E-3</v>
      </c>
      <c r="AB2723" s="218">
        <f t="shared" si="743"/>
        <v>8.7334910939675485E-3</v>
      </c>
      <c r="AC2723" s="218">
        <f t="shared" si="744"/>
        <v>0</v>
      </c>
      <c r="AD2723" s="219">
        <f t="shared" si="745"/>
        <v>0</v>
      </c>
      <c r="AH2723" s="15">
        <f t="shared" si="746"/>
        <v>-2.9058447674383151E-2</v>
      </c>
      <c r="AI2723" s="15">
        <f t="shared" si="747"/>
        <v>0.86784475089518831</v>
      </c>
      <c r="AJ2723" s="15">
        <f t="shared" si="748"/>
        <v>-0.34557801426238927</v>
      </c>
      <c r="AK2723" s="15">
        <f t="shared" si="749"/>
        <v>-0.57281307343954613</v>
      </c>
      <c r="AL2723" s="15">
        <f t="shared" si="750"/>
        <v>-1.797541498954438</v>
      </c>
      <c r="AM2723" s="15">
        <f t="shared" si="751"/>
        <v>-1.2569818375265711</v>
      </c>
      <c r="AN2723" s="63">
        <f t="shared" si="772"/>
        <v>11.427189962028823</v>
      </c>
      <c r="AO2723" s="63">
        <f t="shared" si="772"/>
        <v>11.427367754312771</v>
      </c>
      <c r="AP2723" s="63">
        <f t="shared" si="772"/>
        <v>11.428089863368749</v>
      </c>
      <c r="AQ2723" s="63">
        <f t="shared" si="772"/>
        <v>11.431011199874796</v>
      </c>
      <c r="AR2723" s="63">
        <f t="shared" si="772"/>
        <v>11.442647265439536</v>
      </c>
      <c r="AS2723" s="63">
        <f t="shared" si="772"/>
        <v>11.486445582434989</v>
      </c>
      <c r="AT2723" s="63">
        <f t="shared" si="772"/>
        <v>11.626608381821566</v>
      </c>
      <c r="AU2723" s="63">
        <f t="shared" si="752"/>
        <v>11.961094544128683</v>
      </c>
      <c r="AV2723" s="217">
        <f t="shared" si="753"/>
        <v>-1.1469132254240177E-2</v>
      </c>
      <c r="AW2723" s="218">
        <f t="shared" si="754"/>
        <v>-9999</v>
      </c>
      <c r="AX2723" s="219">
        <f t="shared" si="755"/>
        <v>0</v>
      </c>
      <c r="AY2723" s="218">
        <f t="shared" si="756"/>
        <v>-9999</v>
      </c>
      <c r="AZ2723" s="63"/>
      <c r="BA2723" s="15">
        <f t="shared" si="757"/>
        <v>-2.7356411602726298E-3</v>
      </c>
      <c r="BB2723" s="15">
        <f t="shared" si="758"/>
        <v>0.4029668420013125</v>
      </c>
      <c r="BC2723" s="15">
        <f t="shared" si="759"/>
        <v>-0.61751157847624083</v>
      </c>
      <c r="BD2723" s="15">
        <f t="shared" si="760"/>
        <v>-0.10652366954492806</v>
      </c>
      <c r="BE2723" s="15">
        <f t="shared" si="761"/>
        <v>-2.965028905258007</v>
      </c>
      <c r="BF2723" s="15">
        <f t="shared" si="762"/>
        <v>-11.297910949131783</v>
      </c>
      <c r="BG2723" s="63">
        <f t="shared" si="773"/>
        <v>9.7786993762034928</v>
      </c>
      <c r="BH2723" s="63">
        <f t="shared" si="773"/>
        <v>9.7894726175737006</v>
      </c>
      <c r="BI2723" s="63">
        <f t="shared" si="773"/>
        <v>9.7705253791329838</v>
      </c>
      <c r="BJ2723" s="63">
        <f t="shared" si="773"/>
        <v>9.8039400735741484</v>
      </c>
      <c r="BK2723" s="63">
        <f t="shared" si="773"/>
        <v>9.7452814473518927</v>
      </c>
      <c r="BL2723" s="63">
        <f t="shared" si="773"/>
        <v>9.8491703599934741</v>
      </c>
      <c r="BM2723" s="63">
        <f t="shared" si="773"/>
        <v>9.6676216473938421</v>
      </c>
      <c r="BN2723" s="63">
        <f t="shared" si="763"/>
        <v>9.9950024885659339</v>
      </c>
      <c r="BO2723" s="63"/>
      <c r="BP2723" s="63"/>
    </row>
    <row r="2724" spans="27:68" x14ac:dyDescent="0.2">
      <c r="AA2724" s="217">
        <f t="shared" si="742"/>
        <v>-8.7334910939675485E-3</v>
      </c>
      <c r="AB2724" s="218">
        <f t="shared" si="743"/>
        <v>8.7334910939675485E-3</v>
      </c>
      <c r="AC2724" s="218">
        <f t="shared" si="744"/>
        <v>0</v>
      </c>
      <c r="AD2724" s="219">
        <f t="shared" si="745"/>
        <v>0</v>
      </c>
      <c r="AH2724" s="15">
        <f t="shared" si="746"/>
        <v>-2.9058447674383151E-2</v>
      </c>
      <c r="AI2724" s="15">
        <f t="shared" si="747"/>
        <v>0.86784475089518831</v>
      </c>
      <c r="AJ2724" s="15">
        <f t="shared" si="748"/>
        <v>-0.34557801426238927</v>
      </c>
      <c r="AK2724" s="15">
        <f t="shared" si="749"/>
        <v>-0.57281307343954613</v>
      </c>
      <c r="AL2724" s="15">
        <f t="shared" si="750"/>
        <v>-1.797541498954438</v>
      </c>
      <c r="AM2724" s="15">
        <f t="shared" si="751"/>
        <v>-1.2569818375265711</v>
      </c>
      <c r="AN2724" s="63">
        <f t="shared" si="772"/>
        <v>11.427189962028823</v>
      </c>
      <c r="AO2724" s="63">
        <f t="shared" si="772"/>
        <v>11.427367754312771</v>
      </c>
      <c r="AP2724" s="63">
        <f t="shared" si="772"/>
        <v>11.428089863368749</v>
      </c>
      <c r="AQ2724" s="63">
        <f t="shared" si="772"/>
        <v>11.431011199874796</v>
      </c>
      <c r="AR2724" s="63">
        <f t="shared" si="772"/>
        <v>11.442647265439536</v>
      </c>
      <c r="AS2724" s="63">
        <f t="shared" si="772"/>
        <v>11.486445582434989</v>
      </c>
      <c r="AT2724" s="63">
        <f t="shared" si="772"/>
        <v>11.626608381821566</v>
      </c>
      <c r="AU2724" s="63">
        <f t="shared" si="752"/>
        <v>11.961094544128683</v>
      </c>
      <c r="AV2724" s="217">
        <f t="shared" si="753"/>
        <v>-1.1469132254240177E-2</v>
      </c>
      <c r="AW2724" s="218">
        <f t="shared" si="754"/>
        <v>-9999</v>
      </c>
      <c r="AX2724" s="219">
        <f t="shared" si="755"/>
        <v>0</v>
      </c>
      <c r="AY2724" s="218">
        <f t="shared" si="756"/>
        <v>-9999</v>
      </c>
      <c r="AZ2724" s="63"/>
      <c r="BA2724" s="15">
        <f t="shared" si="757"/>
        <v>-2.7356411602726298E-3</v>
      </c>
      <c r="BB2724" s="15">
        <f t="shared" si="758"/>
        <v>0.4029668420013125</v>
      </c>
      <c r="BC2724" s="15">
        <f t="shared" si="759"/>
        <v>-0.61751157847624083</v>
      </c>
      <c r="BD2724" s="15">
        <f t="shared" si="760"/>
        <v>-0.10652366954492806</v>
      </c>
      <c r="BE2724" s="15">
        <f t="shared" si="761"/>
        <v>-2.965028905258007</v>
      </c>
      <c r="BF2724" s="15">
        <f t="shared" si="762"/>
        <v>-11.297910949131783</v>
      </c>
      <c r="BG2724" s="63">
        <f t="shared" si="773"/>
        <v>9.7786993762034928</v>
      </c>
      <c r="BH2724" s="63">
        <f t="shared" si="773"/>
        <v>9.7894726175737006</v>
      </c>
      <c r="BI2724" s="63">
        <f t="shared" si="773"/>
        <v>9.7705253791329838</v>
      </c>
      <c r="BJ2724" s="63">
        <f t="shared" si="773"/>
        <v>9.8039400735741484</v>
      </c>
      <c r="BK2724" s="63">
        <f t="shared" si="773"/>
        <v>9.7452814473518927</v>
      </c>
      <c r="BL2724" s="63">
        <f t="shared" si="773"/>
        <v>9.8491703599934741</v>
      </c>
      <c r="BM2724" s="63">
        <f t="shared" si="773"/>
        <v>9.6676216473938421</v>
      </c>
      <c r="BN2724" s="63">
        <f t="shared" si="763"/>
        <v>9.9950024885659339</v>
      </c>
      <c r="BO2724" s="63"/>
      <c r="BP2724" s="63"/>
    </row>
    <row r="2725" spans="27:68" x14ac:dyDescent="0.2">
      <c r="AA2725" s="217">
        <f t="shared" si="742"/>
        <v>-8.7334910939675485E-3</v>
      </c>
      <c r="AB2725" s="218">
        <f t="shared" si="743"/>
        <v>8.7334910939675485E-3</v>
      </c>
      <c r="AC2725" s="218">
        <f t="shared" si="744"/>
        <v>0</v>
      </c>
      <c r="AD2725" s="219">
        <f t="shared" si="745"/>
        <v>0</v>
      </c>
      <c r="AH2725" s="15">
        <f t="shared" si="746"/>
        <v>-2.9058447674383151E-2</v>
      </c>
      <c r="AI2725" s="15">
        <f t="shared" si="747"/>
        <v>0.86784475089518831</v>
      </c>
      <c r="AJ2725" s="15">
        <f t="shared" si="748"/>
        <v>-0.34557801426238927</v>
      </c>
      <c r="AK2725" s="15">
        <f t="shared" si="749"/>
        <v>-0.57281307343954613</v>
      </c>
      <c r="AL2725" s="15">
        <f t="shared" si="750"/>
        <v>-1.797541498954438</v>
      </c>
      <c r="AM2725" s="15">
        <f t="shared" si="751"/>
        <v>-1.2569818375265711</v>
      </c>
      <c r="AN2725" s="63">
        <f t="shared" si="772"/>
        <v>11.427189962028823</v>
      </c>
      <c r="AO2725" s="63">
        <f t="shared" si="772"/>
        <v>11.427367754312771</v>
      </c>
      <c r="AP2725" s="63">
        <f t="shared" si="772"/>
        <v>11.428089863368749</v>
      </c>
      <c r="AQ2725" s="63">
        <f t="shared" si="772"/>
        <v>11.431011199874796</v>
      </c>
      <c r="AR2725" s="63">
        <f t="shared" si="772"/>
        <v>11.442647265439536</v>
      </c>
      <c r="AS2725" s="63">
        <f t="shared" si="772"/>
        <v>11.486445582434989</v>
      </c>
      <c r="AT2725" s="63">
        <f t="shared" si="772"/>
        <v>11.626608381821566</v>
      </c>
      <c r="AU2725" s="63">
        <f t="shared" si="752"/>
        <v>11.961094544128683</v>
      </c>
      <c r="AV2725" s="217">
        <f t="shared" si="753"/>
        <v>-1.1469132254240177E-2</v>
      </c>
      <c r="AW2725" s="218">
        <f t="shared" si="754"/>
        <v>-9999</v>
      </c>
      <c r="AX2725" s="219">
        <f t="shared" si="755"/>
        <v>0</v>
      </c>
      <c r="AY2725" s="218">
        <f t="shared" si="756"/>
        <v>-9999</v>
      </c>
      <c r="AZ2725" s="63"/>
      <c r="BA2725" s="15">
        <f t="shared" si="757"/>
        <v>-2.7356411602726298E-3</v>
      </c>
      <c r="BB2725" s="15">
        <f t="shared" si="758"/>
        <v>0.4029668420013125</v>
      </c>
      <c r="BC2725" s="15">
        <f t="shared" si="759"/>
        <v>-0.61751157847624083</v>
      </c>
      <c r="BD2725" s="15">
        <f t="shared" si="760"/>
        <v>-0.10652366954492806</v>
      </c>
      <c r="BE2725" s="15">
        <f t="shared" si="761"/>
        <v>-2.965028905258007</v>
      </c>
      <c r="BF2725" s="15">
        <f t="shared" si="762"/>
        <v>-11.297910949131783</v>
      </c>
      <c r="BG2725" s="63">
        <f t="shared" si="773"/>
        <v>9.7786993762034928</v>
      </c>
      <c r="BH2725" s="63">
        <f t="shared" si="773"/>
        <v>9.7894726175737006</v>
      </c>
      <c r="BI2725" s="63">
        <f t="shared" si="773"/>
        <v>9.7705253791329838</v>
      </c>
      <c r="BJ2725" s="63">
        <f t="shared" si="773"/>
        <v>9.8039400735741484</v>
      </c>
      <c r="BK2725" s="63">
        <f t="shared" si="773"/>
        <v>9.7452814473518927</v>
      </c>
      <c r="BL2725" s="63">
        <f t="shared" si="773"/>
        <v>9.8491703599934741</v>
      </c>
      <c r="BM2725" s="63">
        <f t="shared" si="773"/>
        <v>9.6676216473938421</v>
      </c>
      <c r="BN2725" s="63">
        <f t="shared" si="763"/>
        <v>9.9950024885659339</v>
      </c>
      <c r="BO2725" s="63"/>
      <c r="BP2725" s="63"/>
    </row>
    <row r="2726" spans="27:68" x14ac:dyDescent="0.2">
      <c r="AA2726" s="217">
        <f t="shared" si="742"/>
        <v>-8.7334910939675485E-3</v>
      </c>
      <c r="AB2726" s="218">
        <f t="shared" si="743"/>
        <v>8.7334910939675485E-3</v>
      </c>
      <c r="AC2726" s="218">
        <f t="shared" si="744"/>
        <v>0</v>
      </c>
      <c r="AD2726" s="219">
        <f t="shared" si="745"/>
        <v>0</v>
      </c>
      <c r="AH2726" s="15">
        <f t="shared" si="746"/>
        <v>-2.9058447674383151E-2</v>
      </c>
      <c r="AI2726" s="15">
        <f t="shared" si="747"/>
        <v>0.86784475089518831</v>
      </c>
      <c r="AJ2726" s="15">
        <f t="shared" si="748"/>
        <v>-0.34557801426238927</v>
      </c>
      <c r="AK2726" s="15">
        <f t="shared" si="749"/>
        <v>-0.57281307343954613</v>
      </c>
      <c r="AL2726" s="15">
        <f t="shared" si="750"/>
        <v>-1.797541498954438</v>
      </c>
      <c r="AM2726" s="15">
        <f t="shared" si="751"/>
        <v>-1.2569818375265711</v>
      </c>
      <c r="AN2726" s="63">
        <f t="shared" si="772"/>
        <v>11.427189962028823</v>
      </c>
      <c r="AO2726" s="63">
        <f t="shared" si="772"/>
        <v>11.427367754312771</v>
      </c>
      <c r="AP2726" s="63">
        <f t="shared" si="772"/>
        <v>11.428089863368749</v>
      </c>
      <c r="AQ2726" s="63">
        <f t="shared" si="772"/>
        <v>11.431011199874796</v>
      </c>
      <c r="AR2726" s="63">
        <f t="shared" si="772"/>
        <v>11.442647265439536</v>
      </c>
      <c r="AS2726" s="63">
        <f t="shared" si="772"/>
        <v>11.486445582434989</v>
      </c>
      <c r="AT2726" s="63">
        <f t="shared" si="772"/>
        <v>11.626608381821566</v>
      </c>
      <c r="AU2726" s="63">
        <f t="shared" si="752"/>
        <v>11.961094544128683</v>
      </c>
      <c r="AV2726" s="217">
        <f t="shared" si="753"/>
        <v>-1.1469132254240177E-2</v>
      </c>
      <c r="AW2726" s="218">
        <f t="shared" si="754"/>
        <v>-9999</v>
      </c>
      <c r="AX2726" s="219">
        <f t="shared" si="755"/>
        <v>0</v>
      </c>
      <c r="AY2726" s="218">
        <f t="shared" si="756"/>
        <v>-9999</v>
      </c>
      <c r="AZ2726" s="63"/>
      <c r="BA2726" s="15">
        <f t="shared" si="757"/>
        <v>-2.7356411602726298E-3</v>
      </c>
      <c r="BB2726" s="15">
        <f t="shared" si="758"/>
        <v>0.4029668420013125</v>
      </c>
      <c r="BC2726" s="15">
        <f t="shared" si="759"/>
        <v>-0.61751157847624083</v>
      </c>
      <c r="BD2726" s="15">
        <f t="shared" si="760"/>
        <v>-0.10652366954492806</v>
      </c>
      <c r="BE2726" s="15">
        <f t="shared" si="761"/>
        <v>-2.965028905258007</v>
      </c>
      <c r="BF2726" s="15">
        <f t="shared" si="762"/>
        <v>-11.297910949131783</v>
      </c>
      <c r="BG2726" s="63">
        <f t="shared" si="773"/>
        <v>9.7786993762034928</v>
      </c>
      <c r="BH2726" s="63">
        <f t="shared" si="773"/>
        <v>9.7894726175737006</v>
      </c>
      <c r="BI2726" s="63">
        <f t="shared" si="773"/>
        <v>9.7705253791329838</v>
      </c>
      <c r="BJ2726" s="63">
        <f t="shared" si="773"/>
        <v>9.8039400735741484</v>
      </c>
      <c r="BK2726" s="63">
        <f t="shared" si="773"/>
        <v>9.7452814473518927</v>
      </c>
      <c r="BL2726" s="63">
        <f t="shared" si="773"/>
        <v>9.8491703599934741</v>
      </c>
      <c r="BM2726" s="63">
        <f t="shared" si="773"/>
        <v>9.6676216473938421</v>
      </c>
      <c r="BN2726" s="63">
        <f t="shared" si="763"/>
        <v>9.9950024885659339</v>
      </c>
      <c r="BO2726" s="63"/>
      <c r="BP2726" s="63"/>
    </row>
    <row r="2727" spans="27:68" x14ac:dyDescent="0.2">
      <c r="AA2727" s="217">
        <f t="shared" si="742"/>
        <v>-8.7334910939675485E-3</v>
      </c>
      <c r="AB2727" s="218">
        <f t="shared" si="743"/>
        <v>8.7334910939675485E-3</v>
      </c>
      <c r="AC2727" s="218">
        <f t="shared" si="744"/>
        <v>0</v>
      </c>
      <c r="AD2727" s="219">
        <f t="shared" si="745"/>
        <v>0</v>
      </c>
      <c r="AH2727" s="15">
        <f t="shared" si="746"/>
        <v>-2.9058447674383151E-2</v>
      </c>
      <c r="AI2727" s="15">
        <f t="shared" si="747"/>
        <v>0.86784475089518831</v>
      </c>
      <c r="AJ2727" s="15">
        <f t="shared" si="748"/>
        <v>-0.34557801426238927</v>
      </c>
      <c r="AK2727" s="15">
        <f t="shared" si="749"/>
        <v>-0.57281307343954613</v>
      </c>
      <c r="AL2727" s="15">
        <f t="shared" si="750"/>
        <v>-1.797541498954438</v>
      </c>
      <c r="AM2727" s="15">
        <f t="shared" si="751"/>
        <v>-1.2569818375265711</v>
      </c>
      <c r="AN2727" s="63">
        <f t="shared" si="772"/>
        <v>11.427189962028823</v>
      </c>
      <c r="AO2727" s="63">
        <f t="shared" si="772"/>
        <v>11.427367754312771</v>
      </c>
      <c r="AP2727" s="63">
        <f t="shared" si="772"/>
        <v>11.428089863368749</v>
      </c>
      <c r="AQ2727" s="63">
        <f t="shared" si="772"/>
        <v>11.431011199874796</v>
      </c>
      <c r="AR2727" s="63">
        <f t="shared" si="772"/>
        <v>11.442647265439536</v>
      </c>
      <c r="AS2727" s="63">
        <f t="shared" si="772"/>
        <v>11.486445582434989</v>
      </c>
      <c r="AT2727" s="63">
        <f t="shared" si="772"/>
        <v>11.626608381821566</v>
      </c>
      <c r="AU2727" s="63">
        <f t="shared" si="752"/>
        <v>11.961094544128683</v>
      </c>
      <c r="AV2727" s="217">
        <f t="shared" si="753"/>
        <v>-1.1469132254240177E-2</v>
      </c>
      <c r="AW2727" s="218">
        <f t="shared" si="754"/>
        <v>-9999</v>
      </c>
      <c r="AX2727" s="219">
        <f t="shared" si="755"/>
        <v>0</v>
      </c>
      <c r="AY2727" s="218">
        <f t="shared" si="756"/>
        <v>-9999</v>
      </c>
      <c r="AZ2727" s="63"/>
      <c r="BA2727" s="15">
        <f t="shared" si="757"/>
        <v>-2.7356411602726298E-3</v>
      </c>
      <c r="BB2727" s="15">
        <f t="shared" si="758"/>
        <v>0.4029668420013125</v>
      </c>
      <c r="BC2727" s="15">
        <f t="shared" si="759"/>
        <v>-0.61751157847624083</v>
      </c>
      <c r="BD2727" s="15">
        <f t="shared" si="760"/>
        <v>-0.10652366954492806</v>
      </c>
      <c r="BE2727" s="15">
        <f t="shared" si="761"/>
        <v>-2.965028905258007</v>
      </c>
      <c r="BF2727" s="15">
        <f t="shared" si="762"/>
        <v>-11.297910949131783</v>
      </c>
      <c r="BG2727" s="63">
        <f t="shared" si="773"/>
        <v>9.7786993762034928</v>
      </c>
      <c r="BH2727" s="63">
        <f t="shared" si="773"/>
        <v>9.7894726175737006</v>
      </c>
      <c r="BI2727" s="63">
        <f t="shared" si="773"/>
        <v>9.7705253791329838</v>
      </c>
      <c r="BJ2727" s="63">
        <f t="shared" si="773"/>
        <v>9.8039400735741484</v>
      </c>
      <c r="BK2727" s="63">
        <f t="shared" si="773"/>
        <v>9.7452814473518927</v>
      </c>
      <c r="BL2727" s="63">
        <f t="shared" si="773"/>
        <v>9.8491703599934741</v>
      </c>
      <c r="BM2727" s="63">
        <f t="shared" si="773"/>
        <v>9.6676216473938421</v>
      </c>
      <c r="BN2727" s="63">
        <f t="shared" si="763"/>
        <v>9.9950024885659339</v>
      </c>
      <c r="BO2727" s="63"/>
      <c r="BP2727" s="63"/>
    </row>
    <row r="2728" spans="27:68" x14ac:dyDescent="0.2">
      <c r="AA2728" s="217">
        <f t="shared" si="742"/>
        <v>-8.7334910939675485E-3</v>
      </c>
      <c r="AB2728" s="218">
        <f t="shared" si="743"/>
        <v>8.7334910939675485E-3</v>
      </c>
      <c r="AC2728" s="218">
        <f t="shared" si="744"/>
        <v>0</v>
      </c>
      <c r="AD2728" s="219">
        <f t="shared" si="745"/>
        <v>0</v>
      </c>
      <c r="AH2728" s="15">
        <f t="shared" si="746"/>
        <v>-2.9058447674383151E-2</v>
      </c>
      <c r="AI2728" s="15">
        <f t="shared" si="747"/>
        <v>0.86784475089518831</v>
      </c>
      <c r="AJ2728" s="15">
        <f t="shared" si="748"/>
        <v>-0.34557801426238927</v>
      </c>
      <c r="AK2728" s="15">
        <f t="shared" si="749"/>
        <v>-0.57281307343954613</v>
      </c>
      <c r="AL2728" s="15">
        <f t="shared" si="750"/>
        <v>-1.797541498954438</v>
      </c>
      <c r="AM2728" s="15">
        <f t="shared" si="751"/>
        <v>-1.2569818375265711</v>
      </c>
      <c r="AN2728" s="63">
        <f t="shared" si="772"/>
        <v>11.427189962028823</v>
      </c>
      <c r="AO2728" s="63">
        <f t="shared" si="772"/>
        <v>11.427367754312771</v>
      </c>
      <c r="AP2728" s="63">
        <f t="shared" si="772"/>
        <v>11.428089863368749</v>
      </c>
      <c r="AQ2728" s="63">
        <f t="shared" si="772"/>
        <v>11.431011199874796</v>
      </c>
      <c r="AR2728" s="63">
        <f t="shared" si="772"/>
        <v>11.442647265439536</v>
      </c>
      <c r="AS2728" s="63">
        <f t="shared" si="772"/>
        <v>11.486445582434989</v>
      </c>
      <c r="AT2728" s="63">
        <f t="shared" si="772"/>
        <v>11.626608381821566</v>
      </c>
      <c r="AU2728" s="63">
        <f t="shared" si="752"/>
        <v>11.961094544128683</v>
      </c>
      <c r="AV2728" s="217">
        <f t="shared" si="753"/>
        <v>-1.1469132254240177E-2</v>
      </c>
      <c r="AW2728" s="218">
        <f t="shared" si="754"/>
        <v>-9999</v>
      </c>
      <c r="AX2728" s="219">
        <f t="shared" si="755"/>
        <v>0</v>
      </c>
      <c r="AY2728" s="218">
        <f t="shared" si="756"/>
        <v>-9999</v>
      </c>
      <c r="AZ2728" s="63"/>
      <c r="BA2728" s="15">
        <f t="shared" si="757"/>
        <v>-2.7356411602726298E-3</v>
      </c>
      <c r="BB2728" s="15">
        <f t="shared" si="758"/>
        <v>0.4029668420013125</v>
      </c>
      <c r="BC2728" s="15">
        <f t="shared" si="759"/>
        <v>-0.61751157847624083</v>
      </c>
      <c r="BD2728" s="15">
        <f t="shared" si="760"/>
        <v>-0.10652366954492806</v>
      </c>
      <c r="BE2728" s="15">
        <f t="shared" si="761"/>
        <v>-2.965028905258007</v>
      </c>
      <c r="BF2728" s="15">
        <f t="shared" si="762"/>
        <v>-11.297910949131783</v>
      </c>
      <c r="BG2728" s="63">
        <f t="shared" si="773"/>
        <v>9.7786993762034928</v>
      </c>
      <c r="BH2728" s="63">
        <f t="shared" si="773"/>
        <v>9.7894726175737006</v>
      </c>
      <c r="BI2728" s="63">
        <f t="shared" si="773"/>
        <v>9.7705253791329838</v>
      </c>
      <c r="BJ2728" s="63">
        <f t="shared" si="773"/>
        <v>9.8039400735741484</v>
      </c>
      <c r="BK2728" s="63">
        <f t="shared" si="773"/>
        <v>9.7452814473518927</v>
      </c>
      <c r="BL2728" s="63">
        <f t="shared" si="773"/>
        <v>9.8491703599934741</v>
      </c>
      <c r="BM2728" s="63">
        <f t="shared" si="773"/>
        <v>9.6676216473938421</v>
      </c>
      <c r="BN2728" s="63">
        <f t="shared" si="763"/>
        <v>9.9950024885659339</v>
      </c>
      <c r="BO2728" s="63"/>
      <c r="BP2728" s="63"/>
    </row>
    <row r="2729" spans="27:68" x14ac:dyDescent="0.2">
      <c r="AA2729" s="217">
        <f t="shared" si="742"/>
        <v>-8.7334910939675485E-3</v>
      </c>
      <c r="AB2729" s="218">
        <f t="shared" si="743"/>
        <v>8.7334910939675485E-3</v>
      </c>
      <c r="AC2729" s="218">
        <f t="shared" si="744"/>
        <v>0</v>
      </c>
      <c r="AD2729" s="219">
        <f t="shared" si="745"/>
        <v>0</v>
      </c>
      <c r="AH2729" s="15">
        <f t="shared" si="746"/>
        <v>-2.9058447674383151E-2</v>
      </c>
      <c r="AI2729" s="15">
        <f t="shared" si="747"/>
        <v>0.86784475089518831</v>
      </c>
      <c r="AJ2729" s="15">
        <f t="shared" si="748"/>
        <v>-0.34557801426238927</v>
      </c>
      <c r="AK2729" s="15">
        <f t="shared" si="749"/>
        <v>-0.57281307343954613</v>
      </c>
      <c r="AL2729" s="15">
        <f t="shared" si="750"/>
        <v>-1.797541498954438</v>
      </c>
      <c r="AM2729" s="15">
        <f t="shared" si="751"/>
        <v>-1.2569818375265711</v>
      </c>
      <c r="AN2729" s="63">
        <f t="shared" si="772"/>
        <v>11.427189962028823</v>
      </c>
      <c r="AO2729" s="63">
        <f t="shared" si="772"/>
        <v>11.427367754312771</v>
      </c>
      <c r="AP2729" s="63">
        <f t="shared" si="772"/>
        <v>11.428089863368749</v>
      </c>
      <c r="AQ2729" s="63">
        <f t="shared" si="772"/>
        <v>11.431011199874796</v>
      </c>
      <c r="AR2729" s="63">
        <f t="shared" si="772"/>
        <v>11.442647265439536</v>
      </c>
      <c r="AS2729" s="63">
        <f t="shared" si="772"/>
        <v>11.486445582434989</v>
      </c>
      <c r="AT2729" s="63">
        <f t="shared" si="772"/>
        <v>11.626608381821566</v>
      </c>
      <c r="AU2729" s="63">
        <f t="shared" si="752"/>
        <v>11.961094544128683</v>
      </c>
      <c r="AV2729" s="217">
        <f t="shared" si="753"/>
        <v>-1.1469132254240177E-2</v>
      </c>
      <c r="AW2729" s="218">
        <f t="shared" si="754"/>
        <v>-9999</v>
      </c>
      <c r="AX2729" s="219">
        <f t="shared" si="755"/>
        <v>0</v>
      </c>
      <c r="AY2729" s="218">
        <f t="shared" si="756"/>
        <v>-9999</v>
      </c>
      <c r="AZ2729" s="63"/>
      <c r="BA2729" s="15">
        <f t="shared" si="757"/>
        <v>-2.7356411602726298E-3</v>
      </c>
      <c r="BB2729" s="15">
        <f t="shared" si="758"/>
        <v>0.4029668420013125</v>
      </c>
      <c r="BC2729" s="15">
        <f t="shared" si="759"/>
        <v>-0.61751157847624083</v>
      </c>
      <c r="BD2729" s="15">
        <f t="shared" si="760"/>
        <v>-0.10652366954492806</v>
      </c>
      <c r="BE2729" s="15">
        <f t="shared" si="761"/>
        <v>-2.965028905258007</v>
      </c>
      <c r="BF2729" s="15">
        <f t="shared" si="762"/>
        <v>-11.297910949131783</v>
      </c>
      <c r="BG2729" s="63">
        <f t="shared" si="773"/>
        <v>9.7786993762034928</v>
      </c>
      <c r="BH2729" s="63">
        <f t="shared" si="773"/>
        <v>9.7894726175737006</v>
      </c>
      <c r="BI2729" s="63">
        <f t="shared" si="773"/>
        <v>9.7705253791329838</v>
      </c>
      <c r="BJ2729" s="63">
        <f t="shared" si="773"/>
        <v>9.8039400735741484</v>
      </c>
      <c r="BK2729" s="63">
        <f t="shared" si="773"/>
        <v>9.7452814473518927</v>
      </c>
      <c r="BL2729" s="63">
        <f t="shared" si="773"/>
        <v>9.8491703599934741</v>
      </c>
      <c r="BM2729" s="63">
        <f t="shared" si="773"/>
        <v>9.6676216473938421</v>
      </c>
      <c r="BN2729" s="63">
        <f t="shared" si="763"/>
        <v>9.9950024885659339</v>
      </c>
      <c r="BO2729" s="63"/>
      <c r="BP2729" s="63"/>
    </row>
    <row r="2730" spans="27:68" x14ac:dyDescent="0.2">
      <c r="AA2730" s="217">
        <f t="shared" si="742"/>
        <v>-8.7334910939675485E-3</v>
      </c>
      <c r="AB2730" s="218">
        <f t="shared" si="743"/>
        <v>8.7334910939675485E-3</v>
      </c>
      <c r="AC2730" s="218">
        <f t="shared" si="744"/>
        <v>0</v>
      </c>
      <c r="AD2730" s="219">
        <f t="shared" si="745"/>
        <v>0</v>
      </c>
      <c r="AH2730" s="15">
        <f t="shared" si="746"/>
        <v>-2.9058447674383151E-2</v>
      </c>
      <c r="AI2730" s="15">
        <f t="shared" si="747"/>
        <v>0.86784475089518831</v>
      </c>
      <c r="AJ2730" s="15">
        <f t="shared" si="748"/>
        <v>-0.34557801426238927</v>
      </c>
      <c r="AK2730" s="15">
        <f t="shared" si="749"/>
        <v>-0.57281307343954613</v>
      </c>
      <c r="AL2730" s="15">
        <f t="shared" si="750"/>
        <v>-1.797541498954438</v>
      </c>
      <c r="AM2730" s="15">
        <f t="shared" si="751"/>
        <v>-1.2569818375265711</v>
      </c>
      <c r="AN2730" s="63">
        <f t="shared" si="772"/>
        <v>11.427189962028823</v>
      </c>
      <c r="AO2730" s="63">
        <f t="shared" si="772"/>
        <v>11.427367754312771</v>
      </c>
      <c r="AP2730" s="63">
        <f t="shared" si="772"/>
        <v>11.428089863368749</v>
      </c>
      <c r="AQ2730" s="63">
        <f t="shared" si="772"/>
        <v>11.431011199874796</v>
      </c>
      <c r="AR2730" s="63">
        <f t="shared" si="772"/>
        <v>11.442647265439536</v>
      </c>
      <c r="AS2730" s="63">
        <f t="shared" si="772"/>
        <v>11.486445582434989</v>
      </c>
      <c r="AT2730" s="63">
        <f t="shared" si="772"/>
        <v>11.626608381821566</v>
      </c>
      <c r="AU2730" s="63">
        <f t="shared" si="752"/>
        <v>11.961094544128683</v>
      </c>
      <c r="AV2730" s="217">
        <f t="shared" si="753"/>
        <v>-1.1469132254240177E-2</v>
      </c>
      <c r="AW2730" s="218">
        <f t="shared" si="754"/>
        <v>-9999</v>
      </c>
      <c r="AX2730" s="219">
        <f t="shared" si="755"/>
        <v>0</v>
      </c>
      <c r="AY2730" s="218">
        <f t="shared" si="756"/>
        <v>-9999</v>
      </c>
      <c r="AZ2730" s="63"/>
      <c r="BA2730" s="15">
        <f t="shared" si="757"/>
        <v>-2.7356411602726298E-3</v>
      </c>
      <c r="BB2730" s="15">
        <f t="shared" si="758"/>
        <v>0.4029668420013125</v>
      </c>
      <c r="BC2730" s="15">
        <f t="shared" si="759"/>
        <v>-0.61751157847624083</v>
      </c>
      <c r="BD2730" s="15">
        <f t="shared" si="760"/>
        <v>-0.10652366954492806</v>
      </c>
      <c r="BE2730" s="15">
        <f t="shared" si="761"/>
        <v>-2.965028905258007</v>
      </c>
      <c r="BF2730" s="15">
        <f t="shared" si="762"/>
        <v>-11.297910949131783</v>
      </c>
      <c r="BG2730" s="63">
        <f t="shared" si="773"/>
        <v>9.7786993762034928</v>
      </c>
      <c r="BH2730" s="63">
        <f t="shared" si="773"/>
        <v>9.7894726175737006</v>
      </c>
      <c r="BI2730" s="63">
        <f t="shared" si="773"/>
        <v>9.7705253791329838</v>
      </c>
      <c r="BJ2730" s="63">
        <f t="shared" si="773"/>
        <v>9.8039400735741484</v>
      </c>
      <c r="BK2730" s="63">
        <f t="shared" si="773"/>
        <v>9.7452814473518927</v>
      </c>
      <c r="BL2730" s="63">
        <f t="shared" si="773"/>
        <v>9.8491703599934741</v>
      </c>
      <c r="BM2730" s="63">
        <f t="shared" si="773"/>
        <v>9.6676216473938421</v>
      </c>
      <c r="BN2730" s="63">
        <f t="shared" si="763"/>
        <v>9.9950024885659339</v>
      </c>
      <c r="BO2730" s="63"/>
      <c r="BP2730" s="63"/>
    </row>
    <row r="2731" spans="27:68" x14ac:dyDescent="0.2">
      <c r="AA2731" s="217">
        <f t="shared" si="742"/>
        <v>-8.7334910939675485E-3</v>
      </c>
      <c r="AB2731" s="218">
        <f t="shared" si="743"/>
        <v>8.7334910939675485E-3</v>
      </c>
      <c r="AC2731" s="218">
        <f t="shared" si="744"/>
        <v>0</v>
      </c>
      <c r="AD2731" s="219">
        <f t="shared" si="745"/>
        <v>0</v>
      </c>
      <c r="AH2731" s="15">
        <f t="shared" si="746"/>
        <v>-2.9058447674383151E-2</v>
      </c>
      <c r="AI2731" s="15">
        <f t="shared" si="747"/>
        <v>0.86784475089518831</v>
      </c>
      <c r="AJ2731" s="15">
        <f t="shared" si="748"/>
        <v>-0.34557801426238927</v>
      </c>
      <c r="AK2731" s="15">
        <f t="shared" si="749"/>
        <v>-0.57281307343954613</v>
      </c>
      <c r="AL2731" s="15">
        <f t="shared" si="750"/>
        <v>-1.797541498954438</v>
      </c>
      <c r="AM2731" s="15">
        <f t="shared" si="751"/>
        <v>-1.2569818375265711</v>
      </c>
      <c r="AN2731" s="63">
        <f t="shared" ref="AN2731:AT2738" si="774">$AU2731+$AB$7*SIN(AO2731)</f>
        <v>11.427189962028823</v>
      </c>
      <c r="AO2731" s="63">
        <f t="shared" si="774"/>
        <v>11.427367754312771</v>
      </c>
      <c r="AP2731" s="63">
        <f t="shared" si="774"/>
        <v>11.428089863368749</v>
      </c>
      <c r="AQ2731" s="63">
        <f t="shared" si="774"/>
        <v>11.431011199874796</v>
      </c>
      <c r="AR2731" s="63">
        <f t="shared" si="774"/>
        <v>11.442647265439536</v>
      </c>
      <c r="AS2731" s="63">
        <f t="shared" si="774"/>
        <v>11.486445582434989</v>
      </c>
      <c r="AT2731" s="63">
        <f t="shared" si="774"/>
        <v>11.626608381821566</v>
      </c>
      <c r="AU2731" s="63">
        <f t="shared" si="752"/>
        <v>11.961094544128683</v>
      </c>
      <c r="AV2731" s="217">
        <f t="shared" si="753"/>
        <v>-1.1469132254240177E-2</v>
      </c>
      <c r="AW2731" s="218">
        <f t="shared" si="754"/>
        <v>-9999</v>
      </c>
      <c r="AX2731" s="219">
        <f t="shared" si="755"/>
        <v>0</v>
      </c>
      <c r="AY2731" s="218">
        <f t="shared" si="756"/>
        <v>-9999</v>
      </c>
      <c r="AZ2731" s="63"/>
      <c r="BA2731" s="15">
        <f t="shared" si="757"/>
        <v>-2.7356411602726298E-3</v>
      </c>
      <c r="BB2731" s="15">
        <f t="shared" si="758"/>
        <v>0.4029668420013125</v>
      </c>
      <c r="BC2731" s="15">
        <f t="shared" si="759"/>
        <v>-0.61751157847624083</v>
      </c>
      <c r="BD2731" s="15">
        <f t="shared" si="760"/>
        <v>-0.10652366954492806</v>
      </c>
      <c r="BE2731" s="15">
        <f t="shared" si="761"/>
        <v>-2.965028905258007</v>
      </c>
      <c r="BF2731" s="15">
        <f t="shared" si="762"/>
        <v>-11.297910949131783</v>
      </c>
      <c r="BG2731" s="63">
        <f t="shared" ref="BG2731:BM2738" si="775">$BN2731+$BB$7*SIN(BH2731)</f>
        <v>9.7786993762034928</v>
      </c>
      <c r="BH2731" s="63">
        <f t="shared" si="775"/>
        <v>9.7894726175737006</v>
      </c>
      <c r="BI2731" s="63">
        <f t="shared" si="775"/>
        <v>9.7705253791329838</v>
      </c>
      <c r="BJ2731" s="63">
        <f t="shared" si="775"/>
        <v>9.8039400735741484</v>
      </c>
      <c r="BK2731" s="63">
        <f t="shared" si="775"/>
        <v>9.7452814473518927</v>
      </c>
      <c r="BL2731" s="63">
        <f t="shared" si="775"/>
        <v>9.8491703599934741</v>
      </c>
      <c r="BM2731" s="63">
        <f t="shared" si="775"/>
        <v>9.6676216473938421</v>
      </c>
      <c r="BN2731" s="63">
        <f t="shared" si="763"/>
        <v>9.9950024885659339</v>
      </c>
      <c r="BO2731" s="63"/>
      <c r="BP2731" s="63"/>
    </row>
    <row r="2732" spans="27:68" x14ac:dyDescent="0.2">
      <c r="AA2732" s="217">
        <f t="shared" si="742"/>
        <v>-8.7334910939675485E-3</v>
      </c>
      <c r="AB2732" s="218">
        <f t="shared" si="743"/>
        <v>8.7334910939675485E-3</v>
      </c>
      <c r="AC2732" s="218">
        <f t="shared" si="744"/>
        <v>0</v>
      </c>
      <c r="AD2732" s="219">
        <f t="shared" si="745"/>
        <v>0</v>
      </c>
      <c r="AH2732" s="15">
        <f t="shared" si="746"/>
        <v>-2.9058447674383151E-2</v>
      </c>
      <c r="AI2732" s="15">
        <f t="shared" si="747"/>
        <v>0.86784475089518831</v>
      </c>
      <c r="AJ2732" s="15">
        <f t="shared" si="748"/>
        <v>-0.34557801426238927</v>
      </c>
      <c r="AK2732" s="15">
        <f t="shared" si="749"/>
        <v>-0.57281307343954613</v>
      </c>
      <c r="AL2732" s="15">
        <f t="shared" si="750"/>
        <v>-1.797541498954438</v>
      </c>
      <c r="AM2732" s="15">
        <f t="shared" si="751"/>
        <v>-1.2569818375265711</v>
      </c>
      <c r="AN2732" s="63">
        <f t="shared" si="774"/>
        <v>11.427189962028823</v>
      </c>
      <c r="AO2732" s="63">
        <f t="shared" si="774"/>
        <v>11.427367754312771</v>
      </c>
      <c r="AP2732" s="63">
        <f t="shared" si="774"/>
        <v>11.428089863368749</v>
      </c>
      <c r="AQ2732" s="63">
        <f t="shared" si="774"/>
        <v>11.431011199874796</v>
      </c>
      <c r="AR2732" s="63">
        <f t="shared" si="774"/>
        <v>11.442647265439536</v>
      </c>
      <c r="AS2732" s="63">
        <f t="shared" si="774"/>
        <v>11.486445582434989</v>
      </c>
      <c r="AT2732" s="63">
        <f t="shared" si="774"/>
        <v>11.626608381821566</v>
      </c>
      <c r="AU2732" s="63">
        <f t="shared" si="752"/>
        <v>11.961094544128683</v>
      </c>
      <c r="AV2732" s="217">
        <f t="shared" si="753"/>
        <v>-1.1469132254240177E-2</v>
      </c>
      <c r="AW2732" s="218">
        <f t="shared" si="754"/>
        <v>-9999</v>
      </c>
      <c r="AX2732" s="219">
        <f t="shared" si="755"/>
        <v>0</v>
      </c>
      <c r="AY2732" s="218">
        <f t="shared" si="756"/>
        <v>-9999</v>
      </c>
      <c r="AZ2732" s="63"/>
      <c r="BA2732" s="15">
        <f t="shared" si="757"/>
        <v>-2.7356411602726298E-3</v>
      </c>
      <c r="BB2732" s="15">
        <f t="shared" si="758"/>
        <v>0.4029668420013125</v>
      </c>
      <c r="BC2732" s="15">
        <f t="shared" si="759"/>
        <v>-0.61751157847624083</v>
      </c>
      <c r="BD2732" s="15">
        <f t="shared" si="760"/>
        <v>-0.10652366954492806</v>
      </c>
      <c r="BE2732" s="15">
        <f t="shared" si="761"/>
        <v>-2.965028905258007</v>
      </c>
      <c r="BF2732" s="15">
        <f t="shared" si="762"/>
        <v>-11.297910949131783</v>
      </c>
      <c r="BG2732" s="63">
        <f t="shared" si="775"/>
        <v>9.7786993762034928</v>
      </c>
      <c r="BH2732" s="63">
        <f t="shared" si="775"/>
        <v>9.7894726175737006</v>
      </c>
      <c r="BI2732" s="63">
        <f t="shared" si="775"/>
        <v>9.7705253791329838</v>
      </c>
      <c r="BJ2732" s="63">
        <f t="shared" si="775"/>
        <v>9.8039400735741484</v>
      </c>
      <c r="BK2732" s="63">
        <f t="shared" si="775"/>
        <v>9.7452814473518927</v>
      </c>
      <c r="BL2732" s="63">
        <f t="shared" si="775"/>
        <v>9.8491703599934741</v>
      </c>
      <c r="BM2732" s="63">
        <f t="shared" si="775"/>
        <v>9.6676216473938421</v>
      </c>
      <c r="BN2732" s="63">
        <f t="shared" si="763"/>
        <v>9.9950024885659339</v>
      </c>
      <c r="BO2732" s="63"/>
      <c r="BP2732" s="63"/>
    </row>
    <row r="2733" spans="27:68" x14ac:dyDescent="0.2">
      <c r="AA2733" s="217">
        <f t="shared" si="742"/>
        <v>-8.7334910939675485E-3</v>
      </c>
      <c r="AB2733" s="218">
        <f t="shared" si="743"/>
        <v>8.7334910939675485E-3</v>
      </c>
      <c r="AC2733" s="218">
        <f t="shared" si="744"/>
        <v>0</v>
      </c>
      <c r="AD2733" s="219">
        <f t="shared" si="745"/>
        <v>0</v>
      </c>
      <c r="AH2733" s="15">
        <f t="shared" si="746"/>
        <v>-2.9058447674383151E-2</v>
      </c>
      <c r="AI2733" s="15">
        <f t="shared" si="747"/>
        <v>0.86784475089518831</v>
      </c>
      <c r="AJ2733" s="15">
        <f t="shared" si="748"/>
        <v>-0.34557801426238927</v>
      </c>
      <c r="AK2733" s="15">
        <f t="shared" si="749"/>
        <v>-0.57281307343954613</v>
      </c>
      <c r="AL2733" s="15">
        <f t="shared" si="750"/>
        <v>-1.797541498954438</v>
      </c>
      <c r="AM2733" s="15">
        <f t="shared" si="751"/>
        <v>-1.2569818375265711</v>
      </c>
      <c r="AN2733" s="63">
        <f t="shared" si="774"/>
        <v>11.427189962028823</v>
      </c>
      <c r="AO2733" s="63">
        <f t="shared" si="774"/>
        <v>11.427367754312771</v>
      </c>
      <c r="AP2733" s="63">
        <f t="shared" si="774"/>
        <v>11.428089863368749</v>
      </c>
      <c r="AQ2733" s="63">
        <f t="shared" si="774"/>
        <v>11.431011199874796</v>
      </c>
      <c r="AR2733" s="63">
        <f t="shared" si="774"/>
        <v>11.442647265439536</v>
      </c>
      <c r="AS2733" s="63">
        <f t="shared" si="774"/>
        <v>11.486445582434989</v>
      </c>
      <c r="AT2733" s="63">
        <f t="shared" si="774"/>
        <v>11.626608381821566</v>
      </c>
      <c r="AU2733" s="63">
        <f t="shared" si="752"/>
        <v>11.961094544128683</v>
      </c>
      <c r="AV2733" s="217">
        <f t="shared" si="753"/>
        <v>-1.1469132254240177E-2</v>
      </c>
      <c r="AW2733" s="218">
        <f t="shared" si="754"/>
        <v>-9999</v>
      </c>
      <c r="AX2733" s="219">
        <f t="shared" si="755"/>
        <v>0</v>
      </c>
      <c r="AY2733" s="218">
        <f t="shared" si="756"/>
        <v>-9999</v>
      </c>
      <c r="AZ2733" s="63"/>
      <c r="BA2733" s="15">
        <f t="shared" si="757"/>
        <v>-2.7356411602726298E-3</v>
      </c>
      <c r="BB2733" s="15">
        <f t="shared" si="758"/>
        <v>0.4029668420013125</v>
      </c>
      <c r="BC2733" s="15">
        <f t="shared" si="759"/>
        <v>-0.61751157847624083</v>
      </c>
      <c r="BD2733" s="15">
        <f t="shared" si="760"/>
        <v>-0.10652366954492806</v>
      </c>
      <c r="BE2733" s="15">
        <f t="shared" si="761"/>
        <v>-2.965028905258007</v>
      </c>
      <c r="BF2733" s="15">
        <f t="shared" si="762"/>
        <v>-11.297910949131783</v>
      </c>
      <c r="BG2733" s="63">
        <f t="shared" si="775"/>
        <v>9.7786993762034928</v>
      </c>
      <c r="BH2733" s="63">
        <f t="shared" si="775"/>
        <v>9.7894726175737006</v>
      </c>
      <c r="BI2733" s="63">
        <f t="shared" si="775"/>
        <v>9.7705253791329838</v>
      </c>
      <c r="BJ2733" s="63">
        <f t="shared" si="775"/>
        <v>9.8039400735741484</v>
      </c>
      <c r="BK2733" s="63">
        <f t="shared" si="775"/>
        <v>9.7452814473518927</v>
      </c>
      <c r="BL2733" s="63">
        <f t="shared" si="775"/>
        <v>9.8491703599934741</v>
      </c>
      <c r="BM2733" s="63">
        <f t="shared" si="775"/>
        <v>9.6676216473938421</v>
      </c>
      <c r="BN2733" s="63">
        <f t="shared" si="763"/>
        <v>9.9950024885659339</v>
      </c>
      <c r="BO2733" s="63"/>
      <c r="BP2733" s="63"/>
    </row>
    <row r="2734" spans="27:68" x14ac:dyDescent="0.2">
      <c r="AA2734" s="217">
        <f t="shared" si="742"/>
        <v>-8.7334910939675485E-3</v>
      </c>
      <c r="AB2734" s="218">
        <f t="shared" si="743"/>
        <v>8.7334910939675485E-3</v>
      </c>
      <c r="AC2734" s="218">
        <f t="shared" si="744"/>
        <v>0</v>
      </c>
      <c r="AD2734" s="219">
        <f t="shared" si="745"/>
        <v>0</v>
      </c>
      <c r="AH2734" s="15">
        <f t="shared" si="746"/>
        <v>-2.9058447674383151E-2</v>
      </c>
      <c r="AI2734" s="15">
        <f t="shared" si="747"/>
        <v>0.86784475089518831</v>
      </c>
      <c r="AJ2734" s="15">
        <f t="shared" si="748"/>
        <v>-0.34557801426238927</v>
      </c>
      <c r="AK2734" s="15">
        <f t="shared" si="749"/>
        <v>-0.57281307343954613</v>
      </c>
      <c r="AL2734" s="15">
        <f t="shared" si="750"/>
        <v>-1.797541498954438</v>
      </c>
      <c r="AM2734" s="15">
        <f t="shared" si="751"/>
        <v>-1.2569818375265711</v>
      </c>
      <c r="AN2734" s="63">
        <f t="shared" si="774"/>
        <v>11.427189962028823</v>
      </c>
      <c r="AO2734" s="63">
        <f t="shared" si="774"/>
        <v>11.427367754312771</v>
      </c>
      <c r="AP2734" s="63">
        <f t="shared" si="774"/>
        <v>11.428089863368749</v>
      </c>
      <c r="AQ2734" s="63">
        <f t="shared" si="774"/>
        <v>11.431011199874796</v>
      </c>
      <c r="AR2734" s="63">
        <f t="shared" si="774"/>
        <v>11.442647265439536</v>
      </c>
      <c r="AS2734" s="63">
        <f t="shared" si="774"/>
        <v>11.486445582434989</v>
      </c>
      <c r="AT2734" s="63">
        <f t="shared" si="774"/>
        <v>11.626608381821566</v>
      </c>
      <c r="AU2734" s="63">
        <f t="shared" si="752"/>
        <v>11.961094544128683</v>
      </c>
      <c r="AV2734" s="217">
        <f t="shared" si="753"/>
        <v>-1.1469132254240177E-2</v>
      </c>
      <c r="AW2734" s="218">
        <f t="shared" si="754"/>
        <v>-9999</v>
      </c>
      <c r="AX2734" s="219">
        <f t="shared" si="755"/>
        <v>0</v>
      </c>
      <c r="AY2734" s="218">
        <f t="shared" si="756"/>
        <v>-9999</v>
      </c>
      <c r="AZ2734" s="63"/>
      <c r="BA2734" s="15">
        <f t="shared" si="757"/>
        <v>-2.7356411602726298E-3</v>
      </c>
      <c r="BB2734" s="15">
        <f t="shared" si="758"/>
        <v>0.4029668420013125</v>
      </c>
      <c r="BC2734" s="15">
        <f t="shared" si="759"/>
        <v>-0.61751157847624083</v>
      </c>
      <c r="BD2734" s="15">
        <f t="shared" si="760"/>
        <v>-0.10652366954492806</v>
      </c>
      <c r="BE2734" s="15">
        <f t="shared" si="761"/>
        <v>-2.965028905258007</v>
      </c>
      <c r="BF2734" s="15">
        <f t="shared" si="762"/>
        <v>-11.297910949131783</v>
      </c>
      <c r="BG2734" s="63">
        <f t="shared" si="775"/>
        <v>9.7786993762034928</v>
      </c>
      <c r="BH2734" s="63">
        <f t="shared" si="775"/>
        <v>9.7894726175737006</v>
      </c>
      <c r="BI2734" s="63">
        <f t="shared" si="775"/>
        <v>9.7705253791329838</v>
      </c>
      <c r="BJ2734" s="63">
        <f t="shared" si="775"/>
        <v>9.8039400735741484</v>
      </c>
      <c r="BK2734" s="63">
        <f t="shared" si="775"/>
        <v>9.7452814473518927</v>
      </c>
      <c r="BL2734" s="63">
        <f t="shared" si="775"/>
        <v>9.8491703599934741</v>
      </c>
      <c r="BM2734" s="63">
        <f t="shared" si="775"/>
        <v>9.6676216473938421</v>
      </c>
      <c r="BN2734" s="63">
        <f t="shared" si="763"/>
        <v>9.9950024885659339</v>
      </c>
      <c r="BO2734" s="63"/>
      <c r="BP2734" s="63"/>
    </row>
    <row r="2735" spans="27:68" x14ac:dyDescent="0.2">
      <c r="AA2735" s="217">
        <f t="shared" si="742"/>
        <v>-8.7334910939675485E-3</v>
      </c>
      <c r="AB2735" s="218">
        <f t="shared" si="743"/>
        <v>8.7334910939675485E-3</v>
      </c>
      <c r="AC2735" s="218">
        <f t="shared" si="744"/>
        <v>0</v>
      </c>
      <c r="AD2735" s="219">
        <f t="shared" si="745"/>
        <v>0</v>
      </c>
      <c r="AH2735" s="15">
        <f t="shared" si="746"/>
        <v>-2.9058447674383151E-2</v>
      </c>
      <c r="AI2735" s="15">
        <f t="shared" si="747"/>
        <v>0.86784475089518831</v>
      </c>
      <c r="AJ2735" s="15">
        <f t="shared" si="748"/>
        <v>-0.34557801426238927</v>
      </c>
      <c r="AK2735" s="15">
        <f t="shared" si="749"/>
        <v>-0.57281307343954613</v>
      </c>
      <c r="AL2735" s="15">
        <f t="shared" si="750"/>
        <v>-1.797541498954438</v>
      </c>
      <c r="AM2735" s="15">
        <f t="shared" si="751"/>
        <v>-1.2569818375265711</v>
      </c>
      <c r="AN2735" s="63">
        <f t="shared" si="774"/>
        <v>11.427189962028823</v>
      </c>
      <c r="AO2735" s="63">
        <f t="shared" si="774"/>
        <v>11.427367754312771</v>
      </c>
      <c r="AP2735" s="63">
        <f t="shared" si="774"/>
        <v>11.428089863368749</v>
      </c>
      <c r="AQ2735" s="63">
        <f t="shared" si="774"/>
        <v>11.431011199874796</v>
      </c>
      <c r="AR2735" s="63">
        <f t="shared" si="774"/>
        <v>11.442647265439536</v>
      </c>
      <c r="AS2735" s="63">
        <f t="shared" si="774"/>
        <v>11.486445582434989</v>
      </c>
      <c r="AT2735" s="63">
        <f t="shared" si="774"/>
        <v>11.626608381821566</v>
      </c>
      <c r="AU2735" s="63">
        <f t="shared" si="752"/>
        <v>11.961094544128683</v>
      </c>
      <c r="AV2735" s="217">
        <f t="shared" si="753"/>
        <v>-1.1469132254240177E-2</v>
      </c>
      <c r="AW2735" s="218">
        <f t="shared" si="754"/>
        <v>-9999</v>
      </c>
      <c r="AX2735" s="219">
        <f t="shared" si="755"/>
        <v>0</v>
      </c>
      <c r="AY2735" s="218">
        <f t="shared" si="756"/>
        <v>-9999</v>
      </c>
      <c r="AZ2735" s="63"/>
      <c r="BA2735" s="15">
        <f t="shared" si="757"/>
        <v>-2.7356411602726298E-3</v>
      </c>
      <c r="BB2735" s="15">
        <f t="shared" si="758"/>
        <v>0.4029668420013125</v>
      </c>
      <c r="BC2735" s="15">
        <f t="shared" si="759"/>
        <v>-0.61751157847624083</v>
      </c>
      <c r="BD2735" s="15">
        <f t="shared" si="760"/>
        <v>-0.10652366954492806</v>
      </c>
      <c r="BE2735" s="15">
        <f t="shared" si="761"/>
        <v>-2.965028905258007</v>
      </c>
      <c r="BF2735" s="15">
        <f t="shared" si="762"/>
        <v>-11.297910949131783</v>
      </c>
      <c r="BG2735" s="63">
        <f t="shared" si="775"/>
        <v>9.7786993762034928</v>
      </c>
      <c r="BH2735" s="63">
        <f t="shared" si="775"/>
        <v>9.7894726175737006</v>
      </c>
      <c r="BI2735" s="63">
        <f t="shared" si="775"/>
        <v>9.7705253791329838</v>
      </c>
      <c r="BJ2735" s="63">
        <f t="shared" si="775"/>
        <v>9.8039400735741484</v>
      </c>
      <c r="BK2735" s="63">
        <f t="shared" si="775"/>
        <v>9.7452814473518927</v>
      </c>
      <c r="BL2735" s="63">
        <f t="shared" si="775"/>
        <v>9.8491703599934741</v>
      </c>
      <c r="BM2735" s="63">
        <f t="shared" si="775"/>
        <v>9.6676216473938421</v>
      </c>
      <c r="BN2735" s="63">
        <f t="shared" si="763"/>
        <v>9.9950024885659339</v>
      </c>
      <c r="BO2735" s="63"/>
      <c r="BP2735" s="63"/>
    </row>
    <row r="2736" spans="27:68" x14ac:dyDescent="0.2">
      <c r="AA2736" s="217">
        <f t="shared" si="742"/>
        <v>-8.7334910939675485E-3</v>
      </c>
      <c r="AB2736" s="218">
        <f t="shared" si="743"/>
        <v>8.7334910939675485E-3</v>
      </c>
      <c r="AC2736" s="218">
        <f t="shared" si="744"/>
        <v>0</v>
      </c>
      <c r="AD2736" s="219">
        <f t="shared" si="745"/>
        <v>0</v>
      </c>
      <c r="AH2736" s="15">
        <f t="shared" si="746"/>
        <v>-2.9058447674383151E-2</v>
      </c>
      <c r="AI2736" s="15">
        <f t="shared" si="747"/>
        <v>0.86784475089518831</v>
      </c>
      <c r="AJ2736" s="15">
        <f t="shared" si="748"/>
        <v>-0.34557801426238927</v>
      </c>
      <c r="AK2736" s="15">
        <f t="shared" si="749"/>
        <v>-0.57281307343954613</v>
      </c>
      <c r="AL2736" s="15">
        <f t="shared" si="750"/>
        <v>-1.797541498954438</v>
      </c>
      <c r="AM2736" s="15">
        <f t="shared" si="751"/>
        <v>-1.2569818375265711</v>
      </c>
      <c r="AN2736" s="63">
        <f t="shared" si="774"/>
        <v>11.427189962028823</v>
      </c>
      <c r="AO2736" s="63">
        <f t="shared" si="774"/>
        <v>11.427367754312771</v>
      </c>
      <c r="AP2736" s="63">
        <f t="shared" si="774"/>
        <v>11.428089863368749</v>
      </c>
      <c r="AQ2736" s="63">
        <f t="shared" si="774"/>
        <v>11.431011199874796</v>
      </c>
      <c r="AR2736" s="63">
        <f t="shared" si="774"/>
        <v>11.442647265439536</v>
      </c>
      <c r="AS2736" s="63">
        <f t="shared" si="774"/>
        <v>11.486445582434989</v>
      </c>
      <c r="AT2736" s="63">
        <f t="shared" si="774"/>
        <v>11.626608381821566</v>
      </c>
      <c r="AU2736" s="63">
        <f t="shared" si="752"/>
        <v>11.961094544128683</v>
      </c>
      <c r="AV2736" s="217">
        <f t="shared" si="753"/>
        <v>-1.1469132254240177E-2</v>
      </c>
      <c r="AW2736" s="218">
        <f t="shared" si="754"/>
        <v>-9999</v>
      </c>
      <c r="AX2736" s="219">
        <f t="shared" si="755"/>
        <v>0</v>
      </c>
      <c r="AY2736" s="218">
        <f t="shared" si="756"/>
        <v>-9999</v>
      </c>
      <c r="AZ2736" s="63"/>
      <c r="BA2736" s="15">
        <f t="shared" si="757"/>
        <v>-2.7356411602726298E-3</v>
      </c>
      <c r="BB2736" s="15">
        <f t="shared" si="758"/>
        <v>0.4029668420013125</v>
      </c>
      <c r="BC2736" s="15">
        <f t="shared" si="759"/>
        <v>-0.61751157847624083</v>
      </c>
      <c r="BD2736" s="15">
        <f t="shared" si="760"/>
        <v>-0.10652366954492806</v>
      </c>
      <c r="BE2736" s="15">
        <f t="shared" si="761"/>
        <v>-2.965028905258007</v>
      </c>
      <c r="BF2736" s="15">
        <f t="shared" si="762"/>
        <v>-11.297910949131783</v>
      </c>
      <c r="BG2736" s="63">
        <f t="shared" si="775"/>
        <v>9.7786993762034928</v>
      </c>
      <c r="BH2736" s="63">
        <f t="shared" si="775"/>
        <v>9.7894726175737006</v>
      </c>
      <c r="BI2736" s="63">
        <f t="shared" si="775"/>
        <v>9.7705253791329838</v>
      </c>
      <c r="BJ2736" s="63">
        <f t="shared" si="775"/>
        <v>9.8039400735741484</v>
      </c>
      <c r="BK2736" s="63">
        <f t="shared" si="775"/>
        <v>9.7452814473518927</v>
      </c>
      <c r="BL2736" s="63">
        <f t="shared" si="775"/>
        <v>9.8491703599934741</v>
      </c>
      <c r="BM2736" s="63">
        <f t="shared" si="775"/>
        <v>9.6676216473938421</v>
      </c>
      <c r="BN2736" s="63">
        <f t="shared" si="763"/>
        <v>9.9950024885659339</v>
      </c>
      <c r="BO2736" s="63"/>
      <c r="BP2736" s="63"/>
    </row>
    <row r="2737" spans="27:68" x14ac:dyDescent="0.2">
      <c r="AA2737" s="217">
        <f t="shared" si="742"/>
        <v>-8.7334910939675485E-3</v>
      </c>
      <c r="AB2737" s="218">
        <f t="shared" si="743"/>
        <v>8.7334910939675485E-3</v>
      </c>
      <c r="AC2737" s="218">
        <f t="shared" si="744"/>
        <v>0</v>
      </c>
      <c r="AD2737" s="219">
        <f t="shared" si="745"/>
        <v>0</v>
      </c>
      <c r="AH2737" s="15">
        <f t="shared" si="746"/>
        <v>-2.9058447674383151E-2</v>
      </c>
      <c r="AI2737" s="15">
        <f t="shared" si="747"/>
        <v>0.86784475089518831</v>
      </c>
      <c r="AJ2737" s="15">
        <f t="shared" si="748"/>
        <v>-0.34557801426238927</v>
      </c>
      <c r="AK2737" s="15">
        <f t="shared" si="749"/>
        <v>-0.57281307343954613</v>
      </c>
      <c r="AL2737" s="15">
        <f t="shared" si="750"/>
        <v>-1.797541498954438</v>
      </c>
      <c r="AM2737" s="15">
        <f t="shared" si="751"/>
        <v>-1.2569818375265711</v>
      </c>
      <c r="AN2737" s="63">
        <f t="shared" si="774"/>
        <v>11.427189962028823</v>
      </c>
      <c r="AO2737" s="63">
        <f t="shared" si="774"/>
        <v>11.427367754312771</v>
      </c>
      <c r="AP2737" s="63">
        <f t="shared" si="774"/>
        <v>11.428089863368749</v>
      </c>
      <c r="AQ2737" s="63">
        <f t="shared" si="774"/>
        <v>11.431011199874796</v>
      </c>
      <c r="AR2737" s="63">
        <f t="shared" si="774"/>
        <v>11.442647265439536</v>
      </c>
      <c r="AS2737" s="63">
        <f t="shared" si="774"/>
        <v>11.486445582434989</v>
      </c>
      <c r="AT2737" s="63">
        <f t="shared" si="774"/>
        <v>11.626608381821566</v>
      </c>
      <c r="AU2737" s="63">
        <f t="shared" si="752"/>
        <v>11.961094544128683</v>
      </c>
      <c r="AV2737" s="217">
        <f t="shared" si="753"/>
        <v>-1.1469132254240177E-2</v>
      </c>
      <c r="AW2737" s="218">
        <f t="shared" si="754"/>
        <v>-9999</v>
      </c>
      <c r="AX2737" s="219">
        <f t="shared" si="755"/>
        <v>0</v>
      </c>
      <c r="AY2737" s="218">
        <f t="shared" si="756"/>
        <v>-9999</v>
      </c>
      <c r="AZ2737" s="63"/>
      <c r="BA2737" s="15">
        <f t="shared" si="757"/>
        <v>-2.7356411602726298E-3</v>
      </c>
      <c r="BB2737" s="15">
        <f t="shared" si="758"/>
        <v>0.4029668420013125</v>
      </c>
      <c r="BC2737" s="15">
        <f t="shared" si="759"/>
        <v>-0.61751157847624083</v>
      </c>
      <c r="BD2737" s="15">
        <f t="shared" si="760"/>
        <v>-0.10652366954492806</v>
      </c>
      <c r="BE2737" s="15">
        <f t="shared" si="761"/>
        <v>-2.965028905258007</v>
      </c>
      <c r="BF2737" s="15">
        <f t="shared" si="762"/>
        <v>-11.297910949131783</v>
      </c>
      <c r="BG2737" s="63">
        <f t="shared" si="775"/>
        <v>9.7786993762034928</v>
      </c>
      <c r="BH2737" s="63">
        <f t="shared" si="775"/>
        <v>9.7894726175737006</v>
      </c>
      <c r="BI2737" s="63">
        <f t="shared" si="775"/>
        <v>9.7705253791329838</v>
      </c>
      <c r="BJ2737" s="63">
        <f t="shared" si="775"/>
        <v>9.8039400735741484</v>
      </c>
      <c r="BK2737" s="63">
        <f t="shared" si="775"/>
        <v>9.7452814473518927</v>
      </c>
      <c r="BL2737" s="63">
        <f t="shared" si="775"/>
        <v>9.8491703599934741</v>
      </c>
      <c r="BM2737" s="63">
        <f t="shared" si="775"/>
        <v>9.6676216473938421</v>
      </c>
      <c r="BN2737" s="63">
        <f t="shared" si="763"/>
        <v>9.9950024885659339</v>
      </c>
      <c r="BO2737" s="63"/>
      <c r="BP2737" s="63"/>
    </row>
    <row r="2738" spans="27:68" x14ac:dyDescent="0.2">
      <c r="AA2738" s="217">
        <f t="shared" si="742"/>
        <v>-8.7334910939675485E-3</v>
      </c>
      <c r="AB2738" s="218">
        <f t="shared" si="743"/>
        <v>8.7334910939675485E-3</v>
      </c>
      <c r="AC2738" s="218">
        <f t="shared" si="744"/>
        <v>0</v>
      </c>
      <c r="AD2738" s="219">
        <f t="shared" si="745"/>
        <v>0</v>
      </c>
      <c r="AH2738" s="15">
        <f t="shared" si="746"/>
        <v>-2.9058447674383151E-2</v>
      </c>
      <c r="AI2738" s="15">
        <f t="shared" si="747"/>
        <v>0.86784475089518831</v>
      </c>
      <c r="AJ2738" s="15">
        <f t="shared" si="748"/>
        <v>-0.34557801426238927</v>
      </c>
      <c r="AK2738" s="15">
        <f t="shared" si="749"/>
        <v>-0.57281307343954613</v>
      </c>
      <c r="AL2738" s="15">
        <f t="shared" si="750"/>
        <v>-1.797541498954438</v>
      </c>
      <c r="AM2738" s="15">
        <f t="shared" si="751"/>
        <v>-1.2569818375265711</v>
      </c>
      <c r="AN2738" s="63">
        <f t="shared" si="774"/>
        <v>11.427189962028823</v>
      </c>
      <c r="AO2738" s="63">
        <f t="shared" si="774"/>
        <v>11.427367754312771</v>
      </c>
      <c r="AP2738" s="63">
        <f t="shared" si="774"/>
        <v>11.428089863368749</v>
      </c>
      <c r="AQ2738" s="63">
        <f t="shared" si="774"/>
        <v>11.431011199874796</v>
      </c>
      <c r="AR2738" s="63">
        <f t="shared" si="774"/>
        <v>11.442647265439536</v>
      </c>
      <c r="AS2738" s="63">
        <f t="shared" si="774"/>
        <v>11.486445582434989</v>
      </c>
      <c r="AT2738" s="63">
        <f t="shared" si="774"/>
        <v>11.626608381821566</v>
      </c>
      <c r="AU2738" s="63">
        <f t="shared" si="752"/>
        <v>11.961094544128683</v>
      </c>
      <c r="AV2738" s="217">
        <f t="shared" si="753"/>
        <v>-1.1469132254240177E-2</v>
      </c>
      <c r="AW2738" s="218">
        <f t="shared" si="754"/>
        <v>-9999</v>
      </c>
      <c r="AX2738" s="219">
        <f t="shared" si="755"/>
        <v>0</v>
      </c>
      <c r="AY2738" s="218">
        <f t="shared" si="756"/>
        <v>-9999</v>
      </c>
      <c r="AZ2738" s="63"/>
      <c r="BA2738" s="15">
        <f t="shared" si="757"/>
        <v>-2.7356411602726298E-3</v>
      </c>
      <c r="BB2738" s="15">
        <f t="shared" si="758"/>
        <v>0.4029668420013125</v>
      </c>
      <c r="BC2738" s="15">
        <f t="shared" si="759"/>
        <v>-0.61751157847624083</v>
      </c>
      <c r="BD2738" s="15">
        <f t="shared" si="760"/>
        <v>-0.10652366954492806</v>
      </c>
      <c r="BE2738" s="15">
        <f t="shared" si="761"/>
        <v>-2.965028905258007</v>
      </c>
      <c r="BF2738" s="15">
        <f t="shared" si="762"/>
        <v>-11.297910949131783</v>
      </c>
      <c r="BG2738" s="63">
        <f t="shared" si="775"/>
        <v>9.7786993762034928</v>
      </c>
      <c r="BH2738" s="63">
        <f t="shared" si="775"/>
        <v>9.7894726175737006</v>
      </c>
      <c r="BI2738" s="63">
        <f t="shared" si="775"/>
        <v>9.7705253791329838</v>
      </c>
      <c r="BJ2738" s="63">
        <f t="shared" si="775"/>
        <v>9.8039400735741484</v>
      </c>
      <c r="BK2738" s="63">
        <f t="shared" si="775"/>
        <v>9.7452814473518927</v>
      </c>
      <c r="BL2738" s="63">
        <f t="shared" si="775"/>
        <v>9.8491703599934741</v>
      </c>
      <c r="BM2738" s="63">
        <f t="shared" si="775"/>
        <v>9.6676216473938421</v>
      </c>
      <c r="BN2738" s="63">
        <f t="shared" si="763"/>
        <v>9.9950024885659339</v>
      </c>
      <c r="BO2738" s="63"/>
      <c r="BP2738" s="63"/>
    </row>
    <row r="2739" spans="27:68" x14ac:dyDescent="0.2">
      <c r="AA2739" s="63"/>
      <c r="AB2739" s="63"/>
      <c r="AC2739" s="63"/>
      <c r="AD2739" s="63"/>
      <c r="AF2739" s="220"/>
      <c r="AN2739" s="63"/>
      <c r="AO2739" s="63"/>
      <c r="AP2739" s="63"/>
      <c r="AQ2739" s="63"/>
      <c r="AR2739" s="63"/>
      <c r="AS2739" s="63"/>
      <c r="AT2739" s="63"/>
      <c r="AU2739" s="63"/>
      <c r="AV2739" s="63"/>
      <c r="AW2739" s="63"/>
      <c r="AX2739" s="63"/>
      <c r="AY2739" s="63"/>
      <c r="AZ2739" s="63"/>
      <c r="BG2739" s="63"/>
      <c r="BH2739" s="63"/>
      <c r="BI2739" s="63"/>
      <c r="BJ2739" s="63"/>
      <c r="BK2739" s="63"/>
      <c r="BL2739" s="63"/>
      <c r="BM2739" s="63"/>
      <c r="BN2739" s="63"/>
      <c r="BO2739" s="63"/>
      <c r="BP2739" s="63"/>
    </row>
    <row r="2740" spans="27:68" x14ac:dyDescent="0.2">
      <c r="AA2740" s="63"/>
      <c r="AB2740" s="63"/>
      <c r="AC2740" s="63"/>
      <c r="AD2740" s="63"/>
      <c r="AF2740" s="220"/>
      <c r="AN2740" s="63"/>
      <c r="AO2740" s="63"/>
      <c r="AP2740" s="63"/>
      <c r="AQ2740" s="63"/>
      <c r="AR2740" s="63"/>
      <c r="AS2740" s="63"/>
      <c r="AT2740" s="63"/>
      <c r="AU2740" s="63"/>
      <c r="AV2740" s="63"/>
      <c r="AW2740" s="63"/>
      <c r="AX2740" s="63"/>
      <c r="AY2740" s="63"/>
      <c r="AZ2740" s="63"/>
      <c r="BG2740" s="63"/>
      <c r="BH2740" s="63"/>
      <c r="BI2740" s="63"/>
      <c r="BJ2740" s="63"/>
      <c r="BK2740" s="63"/>
      <c r="BL2740" s="63"/>
      <c r="BM2740" s="63"/>
      <c r="BN2740" s="63"/>
      <c r="BO2740" s="63"/>
      <c r="BP2740" s="63"/>
    </row>
    <row r="2741" spans="27:68" x14ac:dyDescent="0.2">
      <c r="AA2741" s="63"/>
      <c r="AB2741" s="63"/>
      <c r="AC2741" s="63"/>
      <c r="AD2741" s="63"/>
      <c r="AF2741" s="220"/>
      <c r="AN2741" s="63"/>
      <c r="AO2741" s="63"/>
      <c r="AP2741" s="63"/>
      <c r="AQ2741" s="63"/>
      <c r="AR2741" s="63"/>
      <c r="AS2741" s="63"/>
      <c r="AT2741" s="63"/>
      <c r="AU2741" s="63"/>
      <c r="AV2741" s="63"/>
      <c r="AW2741" s="63"/>
      <c r="AX2741" s="63"/>
      <c r="AY2741" s="63"/>
      <c r="AZ2741" s="63"/>
      <c r="BG2741" s="63"/>
      <c r="BH2741" s="63"/>
      <c r="BI2741" s="63"/>
      <c r="BJ2741" s="63"/>
      <c r="BK2741" s="63"/>
      <c r="BL2741" s="63"/>
      <c r="BM2741" s="63"/>
      <c r="BN2741" s="63"/>
      <c r="BO2741" s="63"/>
      <c r="BP2741" s="63"/>
    </row>
    <row r="2742" spans="27:68" x14ac:dyDescent="0.2">
      <c r="AA2742" s="63"/>
      <c r="AB2742" s="63"/>
      <c r="AC2742" s="63"/>
      <c r="AD2742" s="63"/>
      <c r="AF2742" s="220"/>
      <c r="AN2742" s="63"/>
      <c r="AO2742" s="63"/>
      <c r="AP2742" s="63"/>
      <c r="AQ2742" s="63"/>
      <c r="AR2742" s="63"/>
      <c r="AS2742" s="63"/>
      <c r="AT2742" s="63"/>
      <c r="AU2742" s="63"/>
      <c r="AV2742" s="63"/>
      <c r="AW2742" s="63"/>
      <c r="AX2742" s="63"/>
      <c r="AY2742" s="63"/>
      <c r="AZ2742" s="63"/>
      <c r="BG2742" s="63"/>
      <c r="BH2742" s="63"/>
      <c r="BI2742" s="63"/>
      <c r="BJ2742" s="63"/>
      <c r="BK2742" s="63"/>
      <c r="BL2742" s="63"/>
      <c r="BM2742" s="63"/>
      <c r="BN2742" s="63"/>
      <c r="BO2742" s="63"/>
      <c r="BP2742" s="63"/>
    </row>
    <row r="2743" spans="27:68" x14ac:dyDescent="0.2">
      <c r="AA2743" s="63"/>
      <c r="AB2743" s="63"/>
      <c r="AC2743" s="63"/>
      <c r="AD2743" s="63"/>
      <c r="AF2743" s="220"/>
      <c r="AN2743" s="63"/>
      <c r="AO2743" s="63"/>
      <c r="AP2743" s="63"/>
      <c r="AQ2743" s="63"/>
      <c r="AR2743" s="63"/>
      <c r="AS2743" s="63"/>
      <c r="AT2743" s="63"/>
      <c r="AU2743" s="63"/>
      <c r="AV2743" s="63"/>
      <c r="AW2743" s="63"/>
      <c r="AX2743" s="63"/>
      <c r="AY2743" s="63"/>
      <c r="AZ2743" s="63"/>
      <c r="BG2743" s="63"/>
      <c r="BH2743" s="63"/>
      <c r="BI2743" s="63"/>
      <c r="BJ2743" s="63"/>
      <c r="BK2743" s="63"/>
      <c r="BL2743" s="63"/>
      <c r="BM2743" s="63"/>
      <c r="BN2743" s="63"/>
      <c r="BO2743" s="63"/>
      <c r="BP2743" s="63"/>
    </row>
    <row r="2744" spans="27:68" x14ac:dyDescent="0.2">
      <c r="AA2744" s="63"/>
      <c r="AB2744" s="63"/>
      <c r="AC2744" s="63"/>
      <c r="AD2744" s="63"/>
      <c r="AF2744" s="220"/>
      <c r="AN2744" s="63"/>
      <c r="AO2744" s="63"/>
      <c r="AP2744" s="63"/>
      <c r="AQ2744" s="63"/>
      <c r="AR2744" s="63"/>
      <c r="AS2744" s="63"/>
      <c r="AT2744" s="63"/>
      <c r="AU2744" s="63"/>
      <c r="AV2744" s="63"/>
      <c r="AW2744" s="63"/>
      <c r="AX2744" s="63"/>
      <c r="AY2744" s="63"/>
      <c r="AZ2744" s="63"/>
      <c r="BG2744" s="63"/>
      <c r="BH2744" s="63"/>
      <c r="BI2744" s="63"/>
      <c r="BJ2744" s="63"/>
      <c r="BK2744" s="63"/>
      <c r="BL2744" s="63"/>
      <c r="BM2744" s="63"/>
      <c r="BN2744" s="63"/>
      <c r="BO2744" s="63"/>
      <c r="BP2744" s="63"/>
    </row>
    <row r="2745" spans="27:68" x14ac:dyDescent="0.2">
      <c r="AA2745" s="63"/>
      <c r="AB2745" s="63"/>
      <c r="AC2745" s="63"/>
      <c r="AD2745" s="63"/>
      <c r="AF2745" s="220"/>
      <c r="AN2745" s="63"/>
      <c r="AO2745" s="63"/>
      <c r="AP2745" s="63"/>
      <c r="AQ2745" s="63"/>
      <c r="AR2745" s="63"/>
      <c r="AS2745" s="63"/>
      <c r="AT2745" s="63"/>
      <c r="AU2745" s="63"/>
      <c r="AV2745" s="63"/>
      <c r="AW2745" s="63"/>
      <c r="AX2745" s="63"/>
      <c r="AY2745" s="63"/>
      <c r="AZ2745" s="63"/>
      <c r="BG2745" s="63"/>
      <c r="BH2745" s="63"/>
      <c r="BI2745" s="63"/>
      <c r="BJ2745" s="63"/>
      <c r="BK2745" s="63"/>
      <c r="BL2745" s="63"/>
      <c r="BM2745" s="63"/>
      <c r="BN2745" s="63"/>
      <c r="BO2745" s="63"/>
      <c r="BP2745" s="63"/>
    </row>
    <row r="2746" spans="27:68" x14ac:dyDescent="0.2">
      <c r="AA2746" s="63"/>
      <c r="AB2746" s="63"/>
      <c r="AC2746" s="63"/>
      <c r="AD2746" s="63"/>
      <c r="AF2746" s="220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</row>
    <row r="2747" spans="27:68" x14ac:dyDescent="0.2">
      <c r="AA2747" s="63"/>
      <c r="AB2747" s="63"/>
      <c r="AC2747" s="63"/>
      <c r="AD2747" s="63"/>
      <c r="AF2747" s="220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</row>
    <row r="2748" spans="27:68" x14ac:dyDescent="0.2">
      <c r="AA2748" s="63"/>
      <c r="AB2748" s="63"/>
      <c r="AC2748" s="63"/>
      <c r="AD2748" s="63"/>
      <c r="AF2748" s="220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</row>
    <row r="2749" spans="27:68" x14ac:dyDescent="0.2">
      <c r="AA2749" s="63"/>
      <c r="AB2749" s="63"/>
      <c r="AC2749" s="63"/>
      <c r="AD2749" s="63"/>
      <c r="AF2749" s="220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</row>
    <row r="2750" spans="27:68" x14ac:dyDescent="0.2">
      <c r="AA2750" s="63"/>
      <c r="AB2750" s="63"/>
      <c r="AC2750" s="63"/>
      <c r="AD2750" s="63"/>
      <c r="AF2750" s="220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</row>
    <row r="2751" spans="27:68" x14ac:dyDescent="0.2">
      <c r="AA2751" s="63"/>
      <c r="AB2751" s="63"/>
      <c r="AC2751" s="63"/>
      <c r="AD2751" s="63"/>
      <c r="AF2751" s="220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</row>
    <row r="2752" spans="27:68" x14ac:dyDescent="0.2">
      <c r="AA2752" s="63"/>
      <c r="AB2752" s="63"/>
      <c r="AC2752" s="63"/>
      <c r="AD2752" s="63"/>
      <c r="AF2752" s="220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</row>
    <row r="2753" spans="27:68" x14ac:dyDescent="0.2">
      <c r="AA2753" s="63"/>
      <c r="AB2753" s="63"/>
      <c r="AC2753" s="63"/>
      <c r="AD2753" s="63"/>
      <c r="AF2753" s="220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</row>
    <row r="2754" spans="27:68" x14ac:dyDescent="0.2">
      <c r="AA2754" s="63"/>
      <c r="AB2754" s="63"/>
      <c r="AC2754" s="63"/>
      <c r="AD2754" s="63"/>
      <c r="AF2754" s="220"/>
      <c r="AN2754" s="63"/>
      <c r="AO2754" s="63"/>
      <c r="AP2754" s="63"/>
      <c r="AQ2754" s="63"/>
      <c r="AR2754" s="63"/>
      <c r="AS2754" s="63"/>
      <c r="AT2754" s="63"/>
      <c r="AU2754" s="63"/>
      <c r="AV2754" s="63"/>
      <c r="AW2754" s="63"/>
      <c r="AX2754" s="63"/>
      <c r="AY2754" s="63"/>
      <c r="AZ2754" s="63"/>
      <c r="BG2754" s="63"/>
      <c r="BH2754" s="63"/>
      <c r="BI2754" s="63"/>
      <c r="BJ2754" s="63"/>
      <c r="BK2754" s="63"/>
      <c r="BL2754" s="63"/>
      <c r="BM2754" s="63"/>
      <c r="BN2754" s="63"/>
      <c r="BO2754" s="63"/>
      <c r="BP2754" s="63"/>
    </row>
    <row r="2755" spans="27:68" x14ac:dyDescent="0.2">
      <c r="AA2755" s="63"/>
      <c r="AB2755" s="63"/>
      <c r="AC2755" s="63"/>
      <c r="AD2755" s="63"/>
      <c r="AF2755" s="220"/>
      <c r="AN2755" s="63"/>
      <c r="AO2755" s="63"/>
      <c r="AP2755" s="63"/>
      <c r="AQ2755" s="63"/>
      <c r="AR2755" s="63"/>
      <c r="AS2755" s="63"/>
      <c r="AT2755" s="63"/>
      <c r="AU2755" s="63"/>
      <c r="AV2755" s="63"/>
      <c r="AW2755" s="63"/>
      <c r="AX2755" s="63"/>
      <c r="AY2755" s="63"/>
      <c r="AZ2755" s="63"/>
      <c r="BG2755" s="63"/>
      <c r="BH2755" s="63"/>
      <c r="BI2755" s="63"/>
      <c r="BJ2755" s="63"/>
      <c r="BK2755" s="63"/>
      <c r="BL2755" s="63"/>
      <c r="BM2755" s="63"/>
      <c r="BN2755" s="63"/>
      <c r="BO2755" s="63"/>
      <c r="BP2755" s="63"/>
    </row>
    <row r="2756" spans="27:68" x14ac:dyDescent="0.2">
      <c r="AA2756" s="63"/>
      <c r="AB2756" s="63"/>
      <c r="AC2756" s="63"/>
      <c r="AD2756" s="63"/>
      <c r="AF2756" s="220"/>
      <c r="AN2756" s="63"/>
      <c r="AO2756" s="63"/>
      <c r="AP2756" s="63"/>
      <c r="AQ2756" s="63"/>
      <c r="AR2756" s="63"/>
      <c r="AS2756" s="63"/>
      <c r="AT2756" s="63"/>
      <c r="AU2756" s="63"/>
      <c r="AV2756" s="63"/>
      <c r="AW2756" s="63"/>
      <c r="AX2756" s="63"/>
      <c r="AY2756" s="63"/>
      <c r="AZ2756" s="63"/>
      <c r="BG2756" s="63"/>
      <c r="BH2756" s="63"/>
      <c r="BI2756" s="63"/>
      <c r="BJ2756" s="63"/>
      <c r="BK2756" s="63"/>
      <c r="BL2756" s="63"/>
      <c r="BM2756" s="63"/>
      <c r="BN2756" s="63"/>
      <c r="BO2756" s="63"/>
      <c r="BP2756" s="63"/>
    </row>
    <row r="2757" spans="27:68" x14ac:dyDescent="0.2">
      <c r="AA2757" s="63"/>
      <c r="AB2757" s="63"/>
      <c r="AC2757" s="63"/>
      <c r="AD2757" s="63"/>
      <c r="AF2757" s="220"/>
      <c r="AN2757" s="63"/>
      <c r="AO2757" s="63"/>
      <c r="AP2757" s="63"/>
      <c r="AQ2757" s="63"/>
      <c r="AR2757" s="63"/>
      <c r="AS2757" s="63"/>
      <c r="AT2757" s="63"/>
      <c r="AU2757" s="63"/>
      <c r="AV2757" s="63"/>
      <c r="AW2757" s="63"/>
      <c r="AX2757" s="63"/>
      <c r="AY2757" s="63"/>
      <c r="AZ2757" s="63"/>
      <c r="BG2757" s="63"/>
      <c r="BH2757" s="63"/>
      <c r="BI2757" s="63"/>
      <c r="BJ2757" s="63"/>
      <c r="BK2757" s="63"/>
      <c r="BL2757" s="63"/>
      <c r="BM2757" s="63"/>
      <c r="BN2757" s="63"/>
      <c r="BO2757" s="63"/>
      <c r="BP2757" s="63"/>
    </row>
    <row r="2758" spans="27:68" x14ac:dyDescent="0.2">
      <c r="AA2758" s="63"/>
      <c r="AB2758" s="63"/>
      <c r="AC2758" s="63"/>
      <c r="AD2758" s="63"/>
      <c r="AF2758" s="220"/>
      <c r="AN2758" s="63"/>
      <c r="AO2758" s="63"/>
      <c r="AP2758" s="63"/>
      <c r="AQ2758" s="63"/>
      <c r="AR2758" s="63"/>
      <c r="AS2758" s="63"/>
      <c r="AT2758" s="63"/>
      <c r="AU2758" s="63"/>
      <c r="AV2758" s="63"/>
      <c r="AW2758" s="63"/>
      <c r="AX2758" s="63"/>
      <c r="AY2758" s="63"/>
      <c r="AZ2758" s="63"/>
      <c r="BG2758" s="63"/>
      <c r="BH2758" s="63"/>
      <c r="BI2758" s="63"/>
      <c r="BJ2758" s="63"/>
      <c r="BK2758" s="63"/>
      <c r="BL2758" s="63"/>
      <c r="BM2758" s="63"/>
      <c r="BN2758" s="63"/>
      <c r="BO2758" s="63"/>
      <c r="BP2758" s="63"/>
    </row>
    <row r="2759" spans="27:68" x14ac:dyDescent="0.2">
      <c r="AA2759" s="63"/>
      <c r="AB2759" s="63"/>
      <c r="AC2759" s="63"/>
      <c r="AD2759" s="63"/>
      <c r="AF2759" s="220"/>
      <c r="AN2759" s="63"/>
      <c r="AO2759" s="63"/>
      <c r="AP2759" s="63"/>
      <c r="AQ2759" s="63"/>
      <c r="AR2759" s="63"/>
      <c r="AS2759" s="63"/>
      <c r="AT2759" s="63"/>
      <c r="AU2759" s="63"/>
      <c r="AV2759" s="63"/>
      <c r="AW2759" s="63"/>
      <c r="AX2759" s="63"/>
      <c r="AY2759" s="63"/>
      <c r="AZ2759" s="63"/>
      <c r="BG2759" s="63"/>
      <c r="BH2759" s="63"/>
      <c r="BI2759" s="63"/>
      <c r="BJ2759" s="63"/>
      <c r="BK2759" s="63"/>
      <c r="BL2759" s="63"/>
      <c r="BM2759" s="63"/>
      <c r="BN2759" s="63"/>
      <c r="BO2759" s="63"/>
      <c r="BP2759" s="63"/>
    </row>
    <row r="2760" spans="27:68" x14ac:dyDescent="0.2">
      <c r="AA2760" s="63"/>
      <c r="AB2760" s="63"/>
      <c r="AC2760" s="63"/>
      <c r="AD2760" s="63"/>
      <c r="AF2760" s="220"/>
      <c r="AN2760" s="63"/>
      <c r="AO2760" s="63"/>
      <c r="AP2760" s="63"/>
      <c r="AQ2760" s="63"/>
      <c r="AR2760" s="63"/>
      <c r="AS2760" s="63"/>
      <c r="AT2760" s="63"/>
      <c r="AU2760" s="63"/>
      <c r="AV2760" s="63"/>
      <c r="AW2760" s="63"/>
      <c r="AX2760" s="63"/>
      <c r="AY2760" s="63"/>
      <c r="AZ2760" s="63"/>
      <c r="BG2760" s="63"/>
      <c r="BH2760" s="63"/>
      <c r="BI2760" s="63"/>
      <c r="BJ2760" s="63"/>
      <c r="BK2760" s="63"/>
      <c r="BL2760" s="63"/>
      <c r="BM2760" s="63"/>
      <c r="BN2760" s="63"/>
      <c r="BO2760" s="63"/>
      <c r="BP2760" s="63"/>
    </row>
    <row r="2761" spans="27:68" x14ac:dyDescent="0.2">
      <c r="AA2761" s="63"/>
      <c r="AB2761" s="63"/>
      <c r="AC2761" s="63"/>
      <c r="AD2761" s="63"/>
      <c r="AF2761" s="220"/>
      <c r="AN2761" s="63"/>
      <c r="AO2761" s="63"/>
      <c r="AP2761" s="63"/>
      <c r="AQ2761" s="63"/>
      <c r="AR2761" s="63"/>
      <c r="AS2761" s="63"/>
      <c r="AT2761" s="63"/>
      <c r="AU2761" s="63"/>
      <c r="AV2761" s="63"/>
      <c r="AW2761" s="63"/>
      <c r="AX2761" s="63"/>
      <c r="AY2761" s="63"/>
      <c r="AZ2761" s="63"/>
      <c r="BG2761" s="63"/>
      <c r="BH2761" s="63"/>
      <c r="BI2761" s="63"/>
      <c r="BJ2761" s="63"/>
      <c r="BK2761" s="63"/>
      <c r="BL2761" s="63"/>
      <c r="BM2761" s="63"/>
      <c r="BN2761" s="63"/>
      <c r="BO2761" s="63"/>
      <c r="BP2761" s="63"/>
    </row>
    <row r="2762" spans="27:68" x14ac:dyDescent="0.2">
      <c r="AA2762" s="63"/>
      <c r="AB2762" s="63"/>
      <c r="AC2762" s="63"/>
      <c r="AD2762" s="63"/>
      <c r="AF2762" s="220"/>
      <c r="AN2762" s="63"/>
      <c r="AO2762" s="63"/>
      <c r="AP2762" s="63"/>
      <c r="AQ2762" s="63"/>
      <c r="AR2762" s="63"/>
      <c r="AS2762" s="63"/>
      <c r="AT2762" s="63"/>
      <c r="AU2762" s="63"/>
      <c r="AV2762" s="63"/>
      <c r="AW2762" s="63"/>
      <c r="AX2762" s="63"/>
      <c r="AY2762" s="63"/>
      <c r="AZ2762" s="63"/>
      <c r="BG2762" s="63"/>
      <c r="BH2762" s="63"/>
      <c r="BI2762" s="63"/>
      <c r="BJ2762" s="63"/>
      <c r="BK2762" s="63"/>
      <c r="BL2762" s="63"/>
      <c r="BM2762" s="63"/>
      <c r="BN2762" s="63"/>
      <c r="BO2762" s="63"/>
      <c r="BP2762" s="63"/>
    </row>
    <row r="2763" spans="27:68" x14ac:dyDescent="0.2">
      <c r="AA2763" s="63"/>
      <c r="AB2763" s="63"/>
      <c r="AC2763" s="63"/>
      <c r="AD2763" s="63"/>
      <c r="AF2763" s="220"/>
      <c r="AN2763" s="63"/>
      <c r="AO2763" s="63"/>
      <c r="AP2763" s="63"/>
      <c r="AQ2763" s="63"/>
      <c r="AR2763" s="63"/>
      <c r="AS2763" s="63"/>
      <c r="AT2763" s="63"/>
      <c r="AU2763" s="63"/>
      <c r="AV2763" s="63"/>
      <c r="AW2763" s="63"/>
      <c r="AX2763" s="63"/>
      <c r="AY2763" s="63"/>
      <c r="AZ2763" s="63"/>
      <c r="BG2763" s="63"/>
      <c r="BH2763" s="63"/>
      <c r="BI2763" s="63"/>
      <c r="BJ2763" s="63"/>
      <c r="BK2763" s="63"/>
      <c r="BL2763" s="63"/>
      <c r="BM2763" s="63"/>
      <c r="BN2763" s="63"/>
      <c r="BO2763" s="63"/>
      <c r="BP2763" s="63"/>
    </row>
    <row r="2764" spans="27:68" x14ac:dyDescent="0.2">
      <c r="AA2764" s="63"/>
      <c r="AB2764" s="63"/>
      <c r="AC2764" s="63"/>
      <c r="AD2764" s="63"/>
      <c r="AF2764" s="220"/>
      <c r="AN2764" s="63"/>
      <c r="AO2764" s="63"/>
      <c r="AP2764" s="63"/>
      <c r="AQ2764" s="63"/>
      <c r="AR2764" s="63"/>
      <c r="AS2764" s="63"/>
      <c r="AT2764" s="63"/>
      <c r="AU2764" s="63"/>
      <c r="AV2764" s="63"/>
      <c r="AW2764" s="63"/>
      <c r="AX2764" s="63"/>
      <c r="AY2764" s="63"/>
      <c r="AZ2764" s="63"/>
      <c r="BG2764" s="63"/>
      <c r="BH2764" s="63"/>
      <c r="BI2764" s="63"/>
      <c r="BJ2764" s="63"/>
      <c r="BK2764" s="63"/>
      <c r="BL2764" s="63"/>
      <c r="BM2764" s="63"/>
      <c r="BN2764" s="63"/>
      <c r="BO2764" s="63"/>
      <c r="BP2764" s="63"/>
    </row>
    <row r="2765" spans="27:68" x14ac:dyDescent="0.2">
      <c r="AA2765" s="63"/>
      <c r="AB2765" s="63"/>
      <c r="AC2765" s="63"/>
      <c r="AD2765" s="63"/>
      <c r="AF2765" s="220"/>
      <c r="AN2765" s="63"/>
      <c r="AO2765" s="63"/>
      <c r="AP2765" s="63"/>
      <c r="AQ2765" s="63"/>
      <c r="AR2765" s="63"/>
      <c r="AS2765" s="63"/>
      <c r="AT2765" s="63"/>
      <c r="AU2765" s="63"/>
      <c r="AV2765" s="63"/>
      <c r="AW2765" s="63"/>
      <c r="AX2765" s="63"/>
      <c r="AY2765" s="63"/>
      <c r="AZ2765" s="63"/>
      <c r="BG2765" s="63"/>
      <c r="BH2765" s="63"/>
      <c r="BI2765" s="63"/>
      <c r="BJ2765" s="63"/>
      <c r="BK2765" s="63"/>
      <c r="BL2765" s="63"/>
      <c r="BM2765" s="63"/>
      <c r="BN2765" s="63"/>
      <c r="BO2765" s="63"/>
      <c r="BP2765" s="63"/>
    </row>
    <row r="2766" spans="27:68" x14ac:dyDescent="0.2">
      <c r="AA2766" s="63"/>
      <c r="AB2766" s="63"/>
      <c r="AC2766" s="63"/>
      <c r="AD2766" s="63"/>
      <c r="AF2766" s="220"/>
      <c r="AN2766" s="63"/>
      <c r="AO2766" s="63"/>
      <c r="AP2766" s="63"/>
      <c r="AQ2766" s="63"/>
      <c r="AR2766" s="63"/>
      <c r="AS2766" s="63"/>
      <c r="AT2766" s="63"/>
      <c r="AU2766" s="63"/>
      <c r="AV2766" s="63"/>
      <c r="AW2766" s="63"/>
      <c r="AX2766" s="63"/>
      <c r="AY2766" s="63"/>
      <c r="AZ2766" s="63"/>
      <c r="BG2766" s="63"/>
      <c r="BH2766" s="63"/>
      <c r="BI2766" s="63"/>
      <c r="BJ2766" s="63"/>
      <c r="BK2766" s="63"/>
      <c r="BL2766" s="63"/>
      <c r="BM2766" s="63"/>
      <c r="BN2766" s="63"/>
      <c r="BO2766" s="63"/>
      <c r="BP2766" s="63"/>
    </row>
    <row r="2767" spans="27:68" x14ac:dyDescent="0.2">
      <c r="AA2767" s="63"/>
      <c r="AB2767" s="63"/>
      <c r="AC2767" s="63"/>
      <c r="AD2767" s="63"/>
      <c r="AF2767" s="220"/>
      <c r="AN2767" s="63"/>
      <c r="AO2767" s="63"/>
      <c r="AP2767" s="63"/>
      <c r="AQ2767" s="63"/>
      <c r="AR2767" s="63"/>
      <c r="AS2767" s="63"/>
      <c r="AT2767" s="63"/>
      <c r="AU2767" s="63"/>
      <c r="AV2767" s="63"/>
      <c r="AW2767" s="63"/>
      <c r="AX2767" s="63"/>
      <c r="AY2767" s="63"/>
      <c r="AZ2767" s="63"/>
      <c r="BG2767" s="63"/>
      <c r="BH2767" s="63"/>
      <c r="BI2767" s="63"/>
      <c r="BJ2767" s="63"/>
      <c r="BK2767" s="63"/>
      <c r="BL2767" s="63"/>
      <c r="BM2767" s="63"/>
      <c r="BN2767" s="63"/>
      <c r="BO2767" s="63"/>
      <c r="BP2767" s="63"/>
    </row>
    <row r="2768" spans="27:68" x14ac:dyDescent="0.2">
      <c r="AA2768" s="63"/>
      <c r="AB2768" s="63"/>
      <c r="AC2768" s="63"/>
      <c r="AD2768" s="63"/>
      <c r="AF2768" s="220"/>
      <c r="AN2768" s="63"/>
      <c r="AO2768" s="63"/>
      <c r="AP2768" s="63"/>
      <c r="AQ2768" s="63"/>
      <c r="AR2768" s="63"/>
      <c r="AS2768" s="63"/>
      <c r="AT2768" s="63"/>
      <c r="AU2768" s="63"/>
      <c r="AV2768" s="63"/>
      <c r="AW2768" s="63"/>
      <c r="AX2768" s="63"/>
      <c r="AY2768" s="63"/>
      <c r="AZ2768" s="63"/>
      <c r="BG2768" s="63"/>
      <c r="BH2768" s="63"/>
      <c r="BI2768" s="63"/>
      <c r="BJ2768" s="63"/>
      <c r="BK2768" s="63"/>
      <c r="BL2768" s="63"/>
      <c r="BM2768" s="63"/>
      <c r="BN2768" s="63"/>
      <c r="BO2768" s="63"/>
      <c r="BP2768" s="63"/>
    </row>
    <row r="2769" spans="27:68" x14ac:dyDescent="0.2">
      <c r="AA2769" s="63"/>
      <c r="AB2769" s="63"/>
      <c r="AC2769" s="63"/>
      <c r="AD2769" s="63"/>
      <c r="AF2769" s="220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</row>
    <row r="2770" spans="27:68" x14ac:dyDescent="0.2">
      <c r="AA2770" s="63"/>
      <c r="AB2770" s="63"/>
      <c r="AC2770" s="63"/>
      <c r="AD2770" s="63"/>
      <c r="AF2770" s="220"/>
      <c r="AN2770" s="63"/>
      <c r="AO2770" s="63"/>
      <c r="AP2770" s="63"/>
      <c r="AQ2770" s="63"/>
      <c r="AR2770" s="63"/>
      <c r="AS2770" s="63"/>
      <c r="AT2770" s="63"/>
      <c r="AU2770" s="63"/>
      <c r="AV2770" s="63"/>
      <c r="AW2770" s="63"/>
      <c r="AX2770" s="63"/>
      <c r="AY2770" s="63"/>
      <c r="AZ2770" s="63"/>
      <c r="BG2770" s="63"/>
      <c r="BH2770" s="63"/>
      <c r="BI2770" s="63"/>
      <c r="BJ2770" s="63"/>
      <c r="BK2770" s="63"/>
      <c r="BL2770" s="63"/>
      <c r="BM2770" s="63"/>
      <c r="BN2770" s="63"/>
      <c r="BO2770" s="63"/>
      <c r="BP2770" s="63"/>
    </row>
    <row r="2771" spans="27:68" x14ac:dyDescent="0.2">
      <c r="AA2771" s="63"/>
      <c r="AB2771" s="63"/>
      <c r="AC2771" s="63"/>
      <c r="AD2771" s="63"/>
      <c r="AF2771" s="220"/>
      <c r="AN2771" s="63"/>
      <c r="AO2771" s="63"/>
      <c r="AP2771" s="63"/>
      <c r="AQ2771" s="63"/>
      <c r="AR2771" s="63"/>
      <c r="AS2771" s="63"/>
      <c r="AT2771" s="63"/>
      <c r="AU2771" s="63"/>
      <c r="AV2771" s="63"/>
      <c r="AW2771" s="63"/>
      <c r="AX2771" s="63"/>
      <c r="AY2771" s="63"/>
      <c r="AZ2771" s="63"/>
      <c r="BG2771" s="63"/>
      <c r="BH2771" s="63"/>
      <c r="BI2771" s="63"/>
      <c r="BJ2771" s="63"/>
      <c r="BK2771" s="63"/>
      <c r="BL2771" s="63"/>
      <c r="BM2771" s="63"/>
      <c r="BN2771" s="63"/>
      <c r="BO2771" s="63"/>
      <c r="BP2771" s="63"/>
    </row>
    <row r="2772" spans="27:68" x14ac:dyDescent="0.2">
      <c r="AA2772" s="63"/>
      <c r="AB2772" s="63"/>
      <c r="AC2772" s="63"/>
      <c r="AD2772" s="63"/>
      <c r="AF2772" s="220"/>
      <c r="AN2772" s="63"/>
      <c r="AO2772" s="63"/>
      <c r="AP2772" s="63"/>
      <c r="AQ2772" s="63"/>
      <c r="AR2772" s="63"/>
      <c r="AS2772" s="63"/>
      <c r="AT2772" s="63"/>
      <c r="AU2772" s="63"/>
      <c r="AV2772" s="63"/>
      <c r="AW2772" s="63"/>
      <c r="AX2772" s="63"/>
      <c r="AY2772" s="63"/>
      <c r="AZ2772" s="63"/>
      <c r="BG2772" s="63"/>
      <c r="BH2772" s="63"/>
      <c r="BI2772" s="63"/>
      <c r="BJ2772" s="63"/>
      <c r="BK2772" s="63"/>
      <c r="BL2772" s="63"/>
      <c r="BM2772" s="63"/>
      <c r="BN2772" s="63"/>
      <c r="BO2772" s="63"/>
      <c r="BP2772" s="63"/>
    </row>
    <row r="2773" spans="27:68" x14ac:dyDescent="0.2">
      <c r="AA2773" s="63"/>
      <c r="AB2773" s="63"/>
      <c r="AC2773" s="63"/>
      <c r="AD2773" s="63"/>
      <c r="AF2773" s="220"/>
      <c r="AN2773" s="63"/>
      <c r="AO2773" s="63"/>
      <c r="AP2773" s="63"/>
      <c r="AQ2773" s="63"/>
      <c r="AR2773" s="63"/>
      <c r="AS2773" s="63"/>
      <c r="AT2773" s="63"/>
      <c r="AU2773" s="63"/>
      <c r="AV2773" s="63"/>
      <c r="AW2773" s="63"/>
      <c r="AX2773" s="63"/>
      <c r="AY2773" s="63"/>
      <c r="AZ2773" s="63"/>
      <c r="BG2773" s="63"/>
      <c r="BH2773" s="63"/>
      <c r="BI2773" s="63"/>
      <c r="BJ2773" s="63"/>
      <c r="BK2773" s="63"/>
      <c r="BL2773" s="63"/>
      <c r="BM2773" s="63"/>
      <c r="BN2773" s="63"/>
      <c r="BO2773" s="63"/>
      <c r="BP2773" s="63"/>
    </row>
    <row r="2774" spans="27:68" x14ac:dyDescent="0.2">
      <c r="AA2774" s="63"/>
      <c r="AB2774" s="63"/>
      <c r="AC2774" s="63"/>
      <c r="AD2774" s="63"/>
      <c r="AF2774" s="220"/>
      <c r="AN2774" s="63"/>
      <c r="AO2774" s="63"/>
      <c r="AP2774" s="63"/>
      <c r="AQ2774" s="63"/>
      <c r="AR2774" s="63"/>
      <c r="AS2774" s="63"/>
      <c r="AT2774" s="63"/>
      <c r="AU2774" s="63"/>
      <c r="AV2774" s="63"/>
      <c r="AW2774" s="63"/>
      <c r="AX2774" s="63"/>
      <c r="AY2774" s="63"/>
      <c r="AZ2774" s="63"/>
      <c r="BG2774" s="63"/>
      <c r="BH2774" s="63"/>
      <c r="BI2774" s="63"/>
      <c r="BJ2774" s="63"/>
      <c r="BK2774" s="63"/>
      <c r="BL2774" s="63"/>
      <c r="BM2774" s="63"/>
      <c r="BN2774" s="63"/>
      <c r="BO2774" s="63"/>
      <c r="BP2774" s="63"/>
    </row>
    <row r="2775" spans="27:68" x14ac:dyDescent="0.2">
      <c r="AA2775" s="63"/>
      <c r="AB2775" s="63"/>
      <c r="AC2775" s="63"/>
      <c r="AD2775" s="63"/>
      <c r="AF2775" s="220"/>
      <c r="AN2775" s="63"/>
      <c r="AO2775" s="63"/>
      <c r="AP2775" s="63"/>
      <c r="AQ2775" s="63"/>
      <c r="AR2775" s="63"/>
      <c r="AS2775" s="63"/>
      <c r="AT2775" s="63"/>
      <c r="AU2775" s="63"/>
      <c r="AV2775" s="63"/>
      <c r="AW2775" s="63"/>
      <c r="AX2775" s="63"/>
      <c r="AY2775" s="63"/>
      <c r="AZ2775" s="63"/>
      <c r="BG2775" s="63"/>
      <c r="BH2775" s="63"/>
      <c r="BI2775" s="63"/>
      <c r="BJ2775" s="63"/>
      <c r="BK2775" s="63"/>
      <c r="BL2775" s="63"/>
      <c r="BM2775" s="63"/>
      <c r="BN2775" s="63"/>
      <c r="BO2775" s="63"/>
      <c r="BP2775" s="63"/>
    </row>
    <row r="2776" spans="27:68" x14ac:dyDescent="0.2">
      <c r="AA2776" s="63"/>
      <c r="AB2776" s="63"/>
      <c r="AC2776" s="63"/>
      <c r="AD2776" s="63"/>
      <c r="AF2776" s="220"/>
      <c r="AN2776" s="63"/>
      <c r="AO2776" s="63"/>
      <c r="AP2776" s="63"/>
      <c r="AQ2776" s="63"/>
      <c r="AR2776" s="63"/>
      <c r="AS2776" s="63"/>
      <c r="AT2776" s="63"/>
      <c r="AU2776" s="63"/>
      <c r="AV2776" s="63"/>
      <c r="AW2776" s="63"/>
      <c r="AX2776" s="63"/>
      <c r="AY2776" s="63"/>
      <c r="AZ2776" s="63"/>
      <c r="BG2776" s="63"/>
      <c r="BH2776" s="63"/>
      <c r="BI2776" s="63"/>
      <c r="BJ2776" s="63"/>
      <c r="BK2776" s="63"/>
      <c r="BL2776" s="63"/>
      <c r="BM2776" s="63"/>
      <c r="BN2776" s="63"/>
      <c r="BO2776" s="63"/>
      <c r="BP2776" s="63"/>
    </row>
    <row r="2777" spans="27:68" x14ac:dyDescent="0.2">
      <c r="AA2777" s="63"/>
      <c r="AB2777" s="63"/>
      <c r="AC2777" s="63"/>
      <c r="AD2777" s="63"/>
      <c r="AF2777" s="220"/>
      <c r="AN2777" s="63"/>
      <c r="AO2777" s="63"/>
      <c r="AP2777" s="63"/>
      <c r="AQ2777" s="63"/>
      <c r="AR2777" s="63"/>
      <c r="AS2777" s="63"/>
      <c r="AT2777" s="63"/>
      <c r="AU2777" s="63"/>
      <c r="AV2777" s="63"/>
      <c r="AW2777" s="63"/>
      <c r="AX2777" s="63"/>
      <c r="AY2777" s="63"/>
      <c r="AZ2777" s="63"/>
      <c r="BG2777" s="63"/>
      <c r="BH2777" s="63"/>
      <c r="BI2777" s="63"/>
      <c r="BJ2777" s="63"/>
      <c r="BK2777" s="63"/>
      <c r="BL2777" s="63"/>
      <c r="BM2777" s="63"/>
      <c r="BN2777" s="63"/>
      <c r="BO2777" s="63"/>
      <c r="BP2777" s="63"/>
    </row>
    <row r="2778" spans="27:68" x14ac:dyDescent="0.2">
      <c r="AA2778" s="63"/>
      <c r="AB2778" s="63"/>
      <c r="AC2778" s="63"/>
      <c r="AD2778" s="63"/>
      <c r="AF2778" s="220"/>
      <c r="AN2778" s="63"/>
      <c r="AO2778" s="63"/>
      <c r="AP2778" s="63"/>
      <c r="AQ2778" s="63"/>
      <c r="AR2778" s="63"/>
      <c r="AS2778" s="63"/>
      <c r="AT2778" s="63"/>
      <c r="AU2778" s="63"/>
      <c r="AV2778" s="63"/>
      <c r="AW2778" s="63"/>
      <c r="AX2778" s="63"/>
      <c r="AY2778" s="63"/>
      <c r="AZ2778" s="63"/>
      <c r="BG2778" s="63"/>
      <c r="BH2778" s="63"/>
      <c r="BI2778" s="63"/>
      <c r="BJ2778" s="63"/>
      <c r="BK2778" s="63"/>
      <c r="BL2778" s="63"/>
      <c r="BM2778" s="63"/>
      <c r="BN2778" s="63"/>
      <c r="BO2778" s="63"/>
      <c r="BP2778" s="63"/>
    </row>
    <row r="2779" spans="27:68" x14ac:dyDescent="0.2">
      <c r="AA2779" s="63"/>
      <c r="AB2779" s="63"/>
      <c r="AC2779" s="63"/>
      <c r="AD2779" s="63"/>
      <c r="AF2779" s="220"/>
      <c r="AN2779" s="63"/>
      <c r="AO2779" s="63"/>
      <c r="AP2779" s="63"/>
      <c r="AQ2779" s="63"/>
      <c r="AR2779" s="63"/>
      <c r="AS2779" s="63"/>
      <c r="AT2779" s="63"/>
      <c r="AU2779" s="63"/>
      <c r="AV2779" s="63"/>
      <c r="AW2779" s="63"/>
      <c r="AX2779" s="63"/>
      <c r="AY2779" s="63"/>
      <c r="AZ2779" s="63"/>
      <c r="BG2779" s="63"/>
      <c r="BH2779" s="63"/>
      <c r="BI2779" s="63"/>
      <c r="BJ2779" s="63"/>
      <c r="BK2779" s="63"/>
      <c r="BL2779" s="63"/>
      <c r="BM2779" s="63"/>
      <c r="BN2779" s="63"/>
      <c r="BO2779" s="63"/>
      <c r="BP2779" s="63"/>
    </row>
    <row r="2780" spans="27:68" x14ac:dyDescent="0.2">
      <c r="AA2780" s="63"/>
      <c r="AB2780" s="63"/>
      <c r="AC2780" s="63"/>
      <c r="AD2780" s="63"/>
      <c r="AF2780" s="220"/>
      <c r="AN2780" s="63"/>
      <c r="AO2780" s="63"/>
      <c r="AP2780" s="63"/>
      <c r="AQ2780" s="63"/>
      <c r="AR2780" s="63"/>
      <c r="AS2780" s="63"/>
      <c r="AT2780" s="63"/>
      <c r="AU2780" s="63"/>
      <c r="AV2780" s="63"/>
      <c r="AW2780" s="63"/>
      <c r="AX2780" s="63"/>
      <c r="AY2780" s="63"/>
      <c r="AZ2780" s="63"/>
      <c r="BG2780" s="63"/>
      <c r="BH2780" s="63"/>
      <c r="BI2780" s="63"/>
      <c r="BJ2780" s="63"/>
      <c r="BK2780" s="63"/>
      <c r="BL2780" s="63"/>
      <c r="BM2780" s="63"/>
      <c r="BN2780" s="63"/>
      <c r="BO2780" s="63"/>
      <c r="BP2780" s="63"/>
    </row>
    <row r="2781" spans="27:68" x14ac:dyDescent="0.2">
      <c r="AA2781" s="63"/>
      <c r="AB2781" s="63"/>
      <c r="AC2781" s="63"/>
      <c r="AD2781" s="63"/>
      <c r="AF2781" s="220"/>
      <c r="AN2781" s="63"/>
      <c r="AO2781" s="63"/>
      <c r="AP2781" s="63"/>
      <c r="AQ2781" s="63"/>
      <c r="AR2781" s="63"/>
      <c r="AS2781" s="63"/>
      <c r="AT2781" s="63"/>
      <c r="AU2781" s="63"/>
      <c r="AV2781" s="63"/>
      <c r="AW2781" s="63"/>
      <c r="AX2781" s="63"/>
      <c r="AY2781" s="63"/>
      <c r="AZ2781" s="63"/>
      <c r="BG2781" s="63"/>
      <c r="BH2781" s="63"/>
      <c r="BI2781" s="63"/>
      <c r="BJ2781" s="63"/>
      <c r="BK2781" s="63"/>
      <c r="BL2781" s="63"/>
      <c r="BM2781" s="63"/>
      <c r="BN2781" s="63"/>
      <c r="BO2781" s="63"/>
      <c r="BP2781" s="63"/>
    </row>
    <row r="2782" spans="27:68" x14ac:dyDescent="0.2">
      <c r="AA2782" s="63"/>
      <c r="AB2782" s="63"/>
      <c r="AC2782" s="63"/>
      <c r="AD2782" s="63"/>
      <c r="AF2782" s="220"/>
      <c r="AN2782" s="63"/>
      <c r="AO2782" s="63"/>
      <c r="AP2782" s="63"/>
      <c r="AQ2782" s="63"/>
      <c r="AR2782" s="63"/>
      <c r="AS2782" s="63"/>
      <c r="AT2782" s="63"/>
      <c r="AU2782" s="63"/>
      <c r="AV2782" s="63"/>
      <c r="AW2782" s="63"/>
      <c r="AX2782" s="63"/>
      <c r="AY2782" s="63"/>
      <c r="AZ2782" s="63"/>
      <c r="BG2782" s="63"/>
      <c r="BH2782" s="63"/>
      <c r="BI2782" s="63"/>
      <c r="BJ2782" s="63"/>
      <c r="BK2782" s="63"/>
      <c r="BL2782" s="63"/>
      <c r="BM2782" s="63"/>
      <c r="BN2782" s="63"/>
      <c r="BO2782" s="63"/>
      <c r="BP2782" s="63"/>
    </row>
    <row r="2783" spans="27:68" x14ac:dyDescent="0.2">
      <c r="AA2783" s="63"/>
      <c r="AB2783" s="63"/>
      <c r="AC2783" s="63"/>
      <c r="AD2783" s="63"/>
      <c r="AF2783" s="220"/>
      <c r="AN2783" s="63"/>
      <c r="AO2783" s="63"/>
      <c r="AP2783" s="63"/>
      <c r="AQ2783" s="63"/>
      <c r="AR2783" s="63"/>
      <c r="AS2783" s="63"/>
      <c r="AT2783" s="63"/>
      <c r="AU2783" s="63"/>
      <c r="AV2783" s="63"/>
      <c r="AW2783" s="63"/>
      <c r="AX2783" s="63"/>
      <c r="AY2783" s="63"/>
      <c r="AZ2783" s="63"/>
      <c r="BG2783" s="63"/>
      <c r="BH2783" s="63"/>
      <c r="BI2783" s="63"/>
      <c r="BJ2783" s="63"/>
      <c r="BK2783" s="63"/>
      <c r="BL2783" s="63"/>
      <c r="BM2783" s="63"/>
      <c r="BN2783" s="63"/>
      <c r="BO2783" s="63"/>
      <c r="BP2783" s="63"/>
    </row>
    <row r="2784" spans="27:68" x14ac:dyDescent="0.2">
      <c r="AA2784" s="63"/>
      <c r="AB2784" s="63"/>
      <c r="AC2784" s="63"/>
      <c r="AD2784" s="63"/>
      <c r="AF2784" s="220"/>
      <c r="AN2784" s="63"/>
      <c r="AO2784" s="63"/>
      <c r="AP2784" s="63"/>
      <c r="AQ2784" s="63"/>
      <c r="AR2784" s="63"/>
      <c r="AS2784" s="63"/>
      <c r="AT2784" s="63"/>
      <c r="AU2784" s="63"/>
      <c r="AV2784" s="63"/>
      <c r="AW2784" s="63"/>
      <c r="AX2784" s="63"/>
      <c r="AY2784" s="63"/>
      <c r="AZ2784" s="63"/>
      <c r="BG2784" s="63"/>
      <c r="BH2784" s="63"/>
      <c r="BI2784" s="63"/>
      <c r="BJ2784" s="63"/>
      <c r="BK2784" s="63"/>
      <c r="BL2784" s="63"/>
      <c r="BM2784" s="63"/>
      <c r="BN2784" s="63"/>
      <c r="BO2784" s="63"/>
      <c r="BP2784" s="63"/>
    </row>
    <row r="2785" spans="27:68" x14ac:dyDescent="0.2">
      <c r="AA2785" s="63"/>
      <c r="AB2785" s="63"/>
      <c r="AC2785" s="63"/>
      <c r="AD2785" s="63"/>
      <c r="AF2785" s="220"/>
      <c r="AN2785" s="63"/>
      <c r="AO2785" s="63"/>
      <c r="AP2785" s="63"/>
      <c r="AQ2785" s="63"/>
      <c r="AR2785" s="63"/>
      <c r="AS2785" s="63"/>
      <c r="AT2785" s="63"/>
      <c r="AU2785" s="63"/>
      <c r="AV2785" s="63"/>
      <c r="AW2785" s="63"/>
      <c r="AX2785" s="63"/>
      <c r="AY2785" s="63"/>
      <c r="AZ2785" s="63"/>
      <c r="BG2785" s="63"/>
      <c r="BH2785" s="63"/>
      <c r="BI2785" s="63"/>
      <c r="BJ2785" s="63"/>
      <c r="BK2785" s="63"/>
      <c r="BL2785" s="63"/>
      <c r="BM2785" s="63"/>
      <c r="BN2785" s="63"/>
      <c r="BO2785" s="63"/>
      <c r="BP2785" s="63"/>
    </row>
    <row r="2786" spans="27:68" x14ac:dyDescent="0.2">
      <c r="AA2786" s="63"/>
      <c r="AB2786" s="63"/>
      <c r="AC2786" s="63"/>
      <c r="AD2786" s="63"/>
      <c r="AF2786" s="220"/>
      <c r="AN2786" s="63"/>
      <c r="AO2786" s="63"/>
      <c r="AP2786" s="63"/>
      <c r="AQ2786" s="63"/>
      <c r="AR2786" s="63"/>
      <c r="AS2786" s="63"/>
      <c r="AT2786" s="63"/>
      <c r="AU2786" s="63"/>
      <c r="AV2786" s="63"/>
      <c r="AW2786" s="63"/>
      <c r="AX2786" s="63"/>
      <c r="AY2786" s="63"/>
      <c r="AZ2786" s="63"/>
      <c r="BG2786" s="63"/>
      <c r="BH2786" s="63"/>
      <c r="BI2786" s="63"/>
      <c r="BJ2786" s="63"/>
      <c r="BK2786" s="63"/>
      <c r="BL2786" s="63"/>
      <c r="BM2786" s="63"/>
      <c r="BN2786" s="63"/>
      <c r="BO2786" s="63"/>
      <c r="BP2786" s="63"/>
    </row>
    <row r="2787" spans="27:68" x14ac:dyDescent="0.2">
      <c r="AA2787" s="63"/>
      <c r="AB2787" s="63"/>
      <c r="AC2787" s="63"/>
      <c r="AD2787" s="63"/>
      <c r="AF2787" s="220"/>
      <c r="AN2787" s="63"/>
      <c r="AO2787" s="63"/>
      <c r="AP2787" s="63"/>
      <c r="AQ2787" s="63"/>
      <c r="AR2787" s="63"/>
      <c r="AS2787" s="63"/>
      <c r="AT2787" s="63"/>
      <c r="AU2787" s="63"/>
      <c r="AV2787" s="63"/>
      <c r="AW2787" s="63"/>
      <c r="AX2787" s="63"/>
      <c r="AY2787" s="63"/>
      <c r="AZ2787" s="63"/>
      <c r="BG2787" s="63"/>
      <c r="BH2787" s="63"/>
      <c r="BI2787" s="63"/>
      <c r="BJ2787" s="63"/>
      <c r="BK2787" s="63"/>
      <c r="BL2787" s="63"/>
      <c r="BM2787" s="63"/>
      <c r="BN2787" s="63"/>
      <c r="BO2787" s="63"/>
      <c r="BP2787" s="63"/>
    </row>
    <row r="2788" spans="27:68" x14ac:dyDescent="0.2">
      <c r="AA2788" s="63"/>
      <c r="AB2788" s="63"/>
      <c r="AC2788" s="63"/>
      <c r="AD2788" s="63"/>
      <c r="AF2788" s="220"/>
      <c r="AN2788" s="63"/>
      <c r="AO2788" s="63"/>
      <c r="AP2788" s="63"/>
      <c r="AQ2788" s="63"/>
      <c r="AR2788" s="63"/>
      <c r="AS2788" s="63"/>
      <c r="AT2788" s="63"/>
      <c r="AU2788" s="63"/>
      <c r="AV2788" s="63"/>
      <c r="AW2788" s="63"/>
      <c r="AX2788" s="63"/>
      <c r="AY2788" s="63"/>
      <c r="AZ2788" s="63"/>
      <c r="BG2788" s="63"/>
      <c r="BH2788" s="63"/>
      <c r="BI2788" s="63"/>
      <c r="BJ2788" s="63"/>
      <c r="BK2788" s="63"/>
      <c r="BL2788" s="63"/>
      <c r="BM2788" s="63"/>
      <c r="BN2788" s="63"/>
      <c r="BO2788" s="63"/>
      <c r="BP2788" s="63"/>
    </row>
    <row r="2789" spans="27:68" x14ac:dyDescent="0.2">
      <c r="AA2789" s="63"/>
      <c r="AB2789" s="63"/>
      <c r="AC2789" s="63"/>
      <c r="AD2789" s="63"/>
      <c r="AF2789" s="220"/>
      <c r="AN2789" s="63"/>
      <c r="AO2789" s="63"/>
      <c r="AP2789" s="63"/>
      <c r="AQ2789" s="63"/>
      <c r="AR2789" s="63"/>
      <c r="AS2789" s="63"/>
      <c r="AT2789" s="63"/>
      <c r="AU2789" s="63"/>
      <c r="AV2789" s="63"/>
      <c r="AW2789" s="63"/>
      <c r="AX2789" s="63"/>
      <c r="AY2789" s="63"/>
      <c r="AZ2789" s="63"/>
      <c r="BG2789" s="63"/>
      <c r="BH2789" s="63"/>
      <c r="BI2789" s="63"/>
      <c r="BJ2789" s="63"/>
      <c r="BK2789" s="63"/>
      <c r="BL2789" s="63"/>
      <c r="BM2789" s="63"/>
      <c r="BN2789" s="63"/>
      <c r="BO2789" s="63"/>
      <c r="BP2789" s="63"/>
    </row>
    <row r="2790" spans="27:68" x14ac:dyDescent="0.2">
      <c r="AA2790" s="63"/>
      <c r="AB2790" s="63"/>
      <c r="AC2790" s="63"/>
      <c r="AD2790" s="63"/>
      <c r="AF2790" s="220"/>
      <c r="AN2790" s="63"/>
      <c r="AO2790" s="63"/>
      <c r="AP2790" s="63"/>
      <c r="AQ2790" s="63"/>
      <c r="AR2790" s="63"/>
      <c r="AS2790" s="63"/>
      <c r="AT2790" s="63"/>
      <c r="AU2790" s="63"/>
      <c r="AV2790" s="63"/>
      <c r="AW2790" s="63"/>
      <c r="AX2790" s="63"/>
      <c r="AY2790" s="63"/>
      <c r="AZ2790" s="63"/>
      <c r="BG2790" s="63"/>
      <c r="BH2790" s="63"/>
      <c r="BI2790" s="63"/>
      <c r="BJ2790" s="63"/>
      <c r="BK2790" s="63"/>
      <c r="BL2790" s="63"/>
      <c r="BM2790" s="63"/>
      <c r="BN2790" s="63"/>
      <c r="BO2790" s="63"/>
      <c r="BP2790" s="63"/>
    </row>
    <row r="2791" spans="27:68" x14ac:dyDescent="0.2">
      <c r="AA2791" s="63"/>
      <c r="AB2791" s="63"/>
      <c r="AC2791" s="63"/>
      <c r="AD2791" s="63"/>
      <c r="AF2791" s="220"/>
      <c r="AN2791" s="63"/>
      <c r="AO2791" s="63"/>
      <c r="AP2791" s="63"/>
      <c r="AQ2791" s="63"/>
      <c r="AR2791" s="63"/>
      <c r="AS2791" s="63"/>
      <c r="AT2791" s="63"/>
      <c r="AU2791" s="63"/>
      <c r="AV2791" s="63"/>
      <c r="AW2791" s="63"/>
      <c r="AX2791" s="63"/>
      <c r="AY2791" s="63"/>
      <c r="AZ2791" s="63"/>
      <c r="BG2791" s="63"/>
      <c r="BH2791" s="63"/>
      <c r="BI2791" s="63"/>
      <c r="BJ2791" s="63"/>
      <c r="BK2791" s="63"/>
      <c r="BL2791" s="63"/>
      <c r="BM2791" s="63"/>
      <c r="BN2791" s="63"/>
      <c r="BO2791" s="63"/>
      <c r="BP2791" s="63"/>
    </row>
    <row r="2792" spans="27:68" x14ac:dyDescent="0.2">
      <c r="AA2792" s="63"/>
      <c r="AB2792" s="63"/>
      <c r="AC2792" s="63"/>
      <c r="AD2792" s="63"/>
      <c r="AF2792" s="220"/>
      <c r="AN2792" s="63"/>
      <c r="AO2792" s="63"/>
      <c r="AP2792" s="63"/>
      <c r="AQ2792" s="63"/>
      <c r="AR2792" s="63"/>
      <c r="AS2792" s="63"/>
      <c r="AT2792" s="63"/>
      <c r="AU2792" s="63"/>
      <c r="AV2792" s="63"/>
      <c r="AW2792" s="63"/>
      <c r="AX2792" s="63"/>
      <c r="AY2792" s="63"/>
      <c r="AZ2792" s="63"/>
      <c r="BG2792" s="63"/>
      <c r="BH2792" s="63"/>
      <c r="BI2792" s="63"/>
      <c r="BJ2792" s="63"/>
      <c r="BK2792" s="63"/>
      <c r="BL2792" s="63"/>
      <c r="BM2792" s="63"/>
      <c r="BN2792" s="63"/>
      <c r="BO2792" s="63"/>
      <c r="BP2792" s="63"/>
    </row>
    <row r="2793" spans="27:68" x14ac:dyDescent="0.2">
      <c r="AA2793" s="63"/>
      <c r="AB2793" s="63"/>
      <c r="AC2793" s="63"/>
      <c r="AD2793" s="63"/>
      <c r="AF2793" s="220"/>
      <c r="AN2793" s="63"/>
      <c r="AO2793" s="63"/>
      <c r="AP2793" s="63"/>
      <c r="AQ2793" s="63"/>
      <c r="AR2793" s="63"/>
      <c r="AS2793" s="63"/>
      <c r="AT2793" s="63"/>
      <c r="AU2793" s="63"/>
      <c r="AV2793" s="63"/>
      <c r="AW2793" s="63"/>
      <c r="AX2793" s="63"/>
      <c r="AY2793" s="63"/>
      <c r="AZ2793" s="63"/>
      <c r="BG2793" s="63"/>
      <c r="BH2793" s="63"/>
      <c r="BI2793" s="63"/>
      <c r="BJ2793" s="63"/>
      <c r="BK2793" s="63"/>
      <c r="BL2793" s="63"/>
      <c r="BM2793" s="63"/>
      <c r="BN2793" s="63"/>
      <c r="BO2793" s="63"/>
      <c r="BP2793" s="63"/>
    </row>
    <row r="2794" spans="27:68" x14ac:dyDescent="0.2">
      <c r="AA2794" s="63"/>
      <c r="AB2794" s="63"/>
      <c r="AC2794" s="63"/>
      <c r="AD2794" s="63"/>
      <c r="AF2794" s="220"/>
      <c r="AN2794" s="63"/>
      <c r="AO2794" s="63"/>
      <c r="AP2794" s="63"/>
      <c r="AQ2794" s="63"/>
      <c r="AR2794" s="63"/>
      <c r="AS2794" s="63"/>
      <c r="AT2794" s="63"/>
      <c r="AU2794" s="63"/>
      <c r="AV2794" s="63"/>
      <c r="AW2794" s="63"/>
      <c r="AX2794" s="63"/>
      <c r="AY2794" s="63"/>
      <c r="AZ2794" s="63"/>
      <c r="BG2794" s="63"/>
      <c r="BH2794" s="63"/>
      <c r="BI2794" s="63"/>
      <c r="BJ2794" s="63"/>
      <c r="BK2794" s="63"/>
      <c r="BL2794" s="63"/>
      <c r="BM2794" s="63"/>
      <c r="BN2794" s="63"/>
      <c r="BO2794" s="63"/>
      <c r="BP2794" s="63"/>
    </row>
    <row r="2795" spans="27:68" x14ac:dyDescent="0.2">
      <c r="AA2795" s="63"/>
      <c r="AB2795" s="63"/>
      <c r="AC2795" s="63"/>
      <c r="AD2795" s="63"/>
      <c r="AF2795" s="220"/>
      <c r="AN2795" s="63"/>
      <c r="AO2795" s="63"/>
      <c r="AP2795" s="63"/>
      <c r="AQ2795" s="63"/>
      <c r="AR2795" s="63"/>
      <c r="AS2795" s="63"/>
      <c r="AT2795" s="63"/>
      <c r="AU2795" s="63"/>
      <c r="AV2795" s="63"/>
      <c r="AW2795" s="63"/>
      <c r="AX2795" s="63"/>
      <c r="AY2795" s="63"/>
      <c r="AZ2795" s="63"/>
      <c r="BG2795" s="63"/>
      <c r="BH2795" s="63"/>
      <c r="BI2795" s="63"/>
      <c r="BJ2795" s="63"/>
      <c r="BK2795" s="63"/>
      <c r="BL2795" s="63"/>
      <c r="BM2795" s="63"/>
      <c r="BN2795" s="63"/>
      <c r="BO2795" s="63"/>
      <c r="BP2795" s="63"/>
    </row>
    <row r="2796" spans="27:68" x14ac:dyDescent="0.2">
      <c r="AA2796" s="63"/>
      <c r="AB2796" s="63"/>
      <c r="AC2796" s="63"/>
      <c r="AD2796" s="63"/>
      <c r="AF2796" s="220"/>
      <c r="AN2796" s="63"/>
      <c r="AO2796" s="63"/>
      <c r="AP2796" s="63"/>
      <c r="AQ2796" s="63"/>
      <c r="AR2796" s="63"/>
      <c r="AS2796" s="63"/>
      <c r="AT2796" s="63"/>
      <c r="AU2796" s="63"/>
      <c r="AV2796" s="63"/>
      <c r="AW2796" s="63"/>
      <c r="AX2796" s="63"/>
      <c r="AY2796" s="63"/>
      <c r="AZ2796" s="63"/>
      <c r="BG2796" s="63"/>
      <c r="BH2796" s="63"/>
      <c r="BI2796" s="63"/>
      <c r="BJ2796" s="63"/>
      <c r="BK2796" s="63"/>
      <c r="BL2796" s="63"/>
      <c r="BM2796" s="63"/>
      <c r="BN2796" s="63"/>
      <c r="BO2796" s="63"/>
      <c r="BP2796" s="63"/>
    </row>
    <row r="2797" spans="27:68" x14ac:dyDescent="0.2">
      <c r="AA2797" s="63"/>
      <c r="AB2797" s="63"/>
      <c r="AC2797" s="63"/>
      <c r="AD2797" s="63"/>
      <c r="AF2797" s="220"/>
      <c r="AN2797" s="63"/>
      <c r="AO2797" s="63"/>
      <c r="AP2797" s="63"/>
      <c r="AQ2797" s="63"/>
      <c r="AR2797" s="63"/>
      <c r="AS2797" s="63"/>
      <c r="AT2797" s="63"/>
      <c r="AU2797" s="63"/>
      <c r="AV2797" s="63"/>
      <c r="AW2797" s="63"/>
      <c r="AX2797" s="63"/>
      <c r="AY2797" s="63"/>
      <c r="AZ2797" s="63"/>
      <c r="BG2797" s="63"/>
      <c r="BH2797" s="63"/>
      <c r="BI2797" s="63"/>
      <c r="BJ2797" s="63"/>
      <c r="BK2797" s="63"/>
      <c r="BL2797" s="63"/>
      <c r="BM2797" s="63"/>
      <c r="BN2797" s="63"/>
      <c r="BO2797" s="63"/>
      <c r="BP2797" s="63"/>
    </row>
    <row r="2798" spans="27:68" x14ac:dyDescent="0.2">
      <c r="AA2798" s="63"/>
      <c r="AB2798" s="63"/>
      <c r="AC2798" s="63"/>
      <c r="AD2798" s="63"/>
      <c r="AF2798" s="220"/>
      <c r="AN2798" s="63"/>
      <c r="AO2798" s="63"/>
      <c r="AP2798" s="63"/>
      <c r="AQ2798" s="63"/>
      <c r="AR2798" s="63"/>
      <c r="AS2798" s="63"/>
      <c r="AT2798" s="63"/>
      <c r="AU2798" s="63"/>
      <c r="AV2798" s="63"/>
      <c r="AW2798" s="63"/>
      <c r="AX2798" s="63"/>
      <c r="AY2798" s="63"/>
      <c r="AZ2798" s="63"/>
      <c r="BG2798" s="63"/>
      <c r="BH2798" s="63"/>
      <c r="BI2798" s="63"/>
      <c r="BJ2798" s="63"/>
      <c r="BK2798" s="63"/>
      <c r="BL2798" s="63"/>
      <c r="BM2798" s="63"/>
      <c r="BN2798" s="63"/>
      <c r="BO2798" s="63"/>
      <c r="BP2798" s="63"/>
    </row>
    <row r="2799" spans="27:68" x14ac:dyDescent="0.2">
      <c r="AA2799" s="63"/>
      <c r="AB2799" s="63"/>
      <c r="AC2799" s="63"/>
      <c r="AD2799" s="63"/>
      <c r="AF2799" s="220"/>
      <c r="AN2799" s="63"/>
      <c r="AO2799" s="63"/>
      <c r="AP2799" s="63"/>
      <c r="AQ2799" s="63"/>
      <c r="AR2799" s="63"/>
      <c r="AS2799" s="63"/>
      <c r="AT2799" s="63"/>
      <c r="AU2799" s="63"/>
      <c r="AV2799" s="63"/>
      <c r="AW2799" s="63"/>
      <c r="AX2799" s="63"/>
      <c r="AY2799" s="63"/>
      <c r="AZ2799" s="63"/>
      <c r="BG2799" s="63"/>
      <c r="BH2799" s="63"/>
      <c r="BI2799" s="63"/>
      <c r="BJ2799" s="63"/>
      <c r="BK2799" s="63"/>
      <c r="BL2799" s="63"/>
      <c r="BM2799" s="63"/>
      <c r="BN2799" s="63"/>
      <c r="BO2799" s="63"/>
      <c r="BP2799" s="63"/>
    </row>
    <row r="2800" spans="27:68" x14ac:dyDescent="0.2">
      <c r="AA2800" s="63"/>
      <c r="AB2800" s="63"/>
      <c r="AC2800" s="63"/>
      <c r="AD2800" s="63"/>
      <c r="AF2800" s="220"/>
      <c r="AN2800" s="63"/>
      <c r="AO2800" s="63"/>
      <c r="AP2800" s="63"/>
      <c r="AQ2800" s="63"/>
      <c r="AR2800" s="63"/>
      <c r="AS2800" s="63"/>
      <c r="AT2800" s="63"/>
      <c r="AU2800" s="63"/>
      <c r="AV2800" s="63"/>
      <c r="AW2800" s="63"/>
      <c r="AX2800" s="63"/>
      <c r="AY2800" s="63"/>
      <c r="AZ2800" s="63"/>
      <c r="BG2800" s="63"/>
      <c r="BH2800" s="63"/>
      <c r="BI2800" s="63"/>
      <c r="BJ2800" s="63"/>
      <c r="BK2800" s="63"/>
      <c r="BL2800" s="63"/>
      <c r="BM2800" s="63"/>
      <c r="BN2800" s="63"/>
      <c r="BO2800" s="63"/>
      <c r="BP2800" s="63"/>
    </row>
    <row r="2801" spans="27:68" x14ac:dyDescent="0.2">
      <c r="AA2801" s="63"/>
      <c r="AB2801" s="63"/>
      <c r="AC2801" s="63"/>
      <c r="AD2801" s="63"/>
      <c r="AF2801" s="220"/>
      <c r="AN2801" s="63"/>
      <c r="AO2801" s="63"/>
      <c r="AP2801" s="63"/>
      <c r="AQ2801" s="63"/>
      <c r="AR2801" s="63"/>
      <c r="AS2801" s="63"/>
      <c r="AT2801" s="63"/>
      <c r="AU2801" s="63"/>
      <c r="AV2801" s="63"/>
      <c r="AW2801" s="63"/>
      <c r="AX2801" s="63"/>
      <c r="AY2801" s="63"/>
      <c r="AZ2801" s="63"/>
      <c r="BG2801" s="63"/>
      <c r="BH2801" s="63"/>
      <c r="BI2801" s="63"/>
      <c r="BJ2801" s="63"/>
      <c r="BK2801" s="63"/>
      <c r="BL2801" s="63"/>
      <c r="BM2801" s="63"/>
      <c r="BN2801" s="63"/>
      <c r="BO2801" s="63"/>
      <c r="BP2801" s="63"/>
    </row>
    <row r="2802" spans="27:68" x14ac:dyDescent="0.2">
      <c r="AA2802" s="63"/>
      <c r="AB2802" s="63"/>
      <c r="AC2802" s="63"/>
      <c r="AD2802" s="63"/>
      <c r="AF2802" s="220"/>
      <c r="AN2802" s="63"/>
      <c r="AO2802" s="63"/>
      <c r="AP2802" s="63"/>
      <c r="AQ2802" s="63"/>
      <c r="AR2802" s="63"/>
      <c r="AS2802" s="63"/>
      <c r="AT2802" s="63"/>
      <c r="AU2802" s="63"/>
      <c r="AV2802" s="63"/>
      <c r="AW2802" s="63"/>
      <c r="AX2802" s="63"/>
      <c r="AY2802" s="63"/>
      <c r="AZ2802" s="63"/>
      <c r="BG2802" s="63"/>
      <c r="BH2802" s="63"/>
      <c r="BI2802" s="63"/>
      <c r="BJ2802" s="63"/>
      <c r="BK2802" s="63"/>
      <c r="BL2802" s="63"/>
      <c r="BM2802" s="63"/>
      <c r="BN2802" s="63"/>
      <c r="BO2802" s="63"/>
      <c r="BP2802" s="63"/>
    </row>
    <row r="2803" spans="27:68" x14ac:dyDescent="0.2">
      <c r="AA2803" s="63"/>
      <c r="AB2803" s="63"/>
      <c r="AC2803" s="63"/>
      <c r="AD2803" s="63"/>
      <c r="AF2803" s="220"/>
      <c r="AN2803" s="63"/>
      <c r="AO2803" s="63"/>
      <c r="AP2803" s="63"/>
      <c r="AQ2803" s="63"/>
      <c r="AR2803" s="63"/>
      <c r="AS2803" s="63"/>
      <c r="AT2803" s="63"/>
      <c r="AU2803" s="63"/>
      <c r="AV2803" s="63"/>
      <c r="AW2803" s="63"/>
      <c r="AX2803" s="63"/>
      <c r="AY2803" s="63"/>
      <c r="AZ2803" s="63"/>
      <c r="BG2803" s="63"/>
      <c r="BH2803" s="63"/>
      <c r="BI2803" s="63"/>
      <c r="BJ2803" s="63"/>
      <c r="BK2803" s="63"/>
      <c r="BL2803" s="63"/>
      <c r="BM2803" s="63"/>
      <c r="BN2803" s="63"/>
      <c r="BO2803" s="63"/>
      <c r="BP2803" s="63"/>
    </row>
    <row r="2804" spans="27:68" x14ac:dyDescent="0.2">
      <c r="AA2804" s="63"/>
      <c r="AB2804" s="63"/>
      <c r="AC2804" s="63"/>
      <c r="AD2804" s="63"/>
      <c r="AF2804" s="220"/>
      <c r="AN2804" s="63"/>
      <c r="AO2804" s="63"/>
      <c r="AP2804" s="63"/>
      <c r="AQ2804" s="63"/>
      <c r="AR2804" s="63"/>
      <c r="AS2804" s="63"/>
      <c r="AT2804" s="63"/>
      <c r="AU2804" s="63"/>
      <c r="AV2804" s="63"/>
      <c r="AW2804" s="63"/>
      <c r="AX2804" s="63"/>
      <c r="AY2804" s="63"/>
      <c r="AZ2804" s="63"/>
      <c r="BG2804" s="63"/>
      <c r="BH2804" s="63"/>
      <c r="BI2804" s="63"/>
      <c r="BJ2804" s="63"/>
      <c r="BK2804" s="63"/>
      <c r="BL2804" s="63"/>
      <c r="BM2804" s="63"/>
      <c r="BN2804" s="63"/>
      <c r="BO2804" s="63"/>
      <c r="BP2804" s="63"/>
    </row>
    <row r="2805" spans="27:68" x14ac:dyDescent="0.2">
      <c r="AA2805" s="63"/>
      <c r="AB2805" s="63"/>
      <c r="AC2805" s="63"/>
      <c r="AD2805" s="63"/>
      <c r="AF2805" s="220"/>
      <c r="AN2805" s="63"/>
      <c r="AO2805" s="63"/>
      <c r="AP2805" s="63"/>
      <c r="AQ2805" s="63"/>
      <c r="AR2805" s="63"/>
      <c r="AS2805" s="63"/>
      <c r="AT2805" s="63"/>
      <c r="AU2805" s="63"/>
      <c r="AV2805" s="63"/>
      <c r="AW2805" s="63"/>
      <c r="AX2805" s="63"/>
      <c r="AY2805" s="63"/>
      <c r="AZ2805" s="63"/>
      <c r="BG2805" s="63"/>
      <c r="BH2805" s="63"/>
      <c r="BI2805" s="63"/>
      <c r="BJ2805" s="63"/>
      <c r="BK2805" s="63"/>
      <c r="BL2805" s="63"/>
      <c r="BM2805" s="63"/>
      <c r="BN2805" s="63"/>
      <c r="BO2805" s="63"/>
      <c r="BP2805" s="63"/>
    </row>
    <row r="2806" spans="27:68" x14ac:dyDescent="0.2">
      <c r="AA2806" s="63"/>
      <c r="AB2806" s="63"/>
      <c r="AC2806" s="63"/>
      <c r="AD2806" s="63"/>
      <c r="AF2806" s="220"/>
      <c r="AN2806" s="63"/>
      <c r="AO2806" s="63"/>
      <c r="AP2806" s="63"/>
      <c r="AQ2806" s="63"/>
      <c r="AR2806" s="63"/>
      <c r="AS2806" s="63"/>
      <c r="AT2806" s="63"/>
      <c r="AU2806" s="63"/>
      <c r="AV2806" s="63"/>
      <c r="AW2806" s="63"/>
      <c r="AX2806" s="63"/>
      <c r="AY2806" s="63"/>
      <c r="AZ2806" s="63"/>
      <c r="BG2806" s="63"/>
      <c r="BH2806" s="63"/>
      <c r="BI2806" s="63"/>
      <c r="BJ2806" s="63"/>
      <c r="BK2806" s="63"/>
      <c r="BL2806" s="63"/>
      <c r="BM2806" s="63"/>
      <c r="BN2806" s="63"/>
      <c r="BO2806" s="63"/>
      <c r="BP2806" s="63"/>
    </row>
    <row r="2807" spans="27:68" x14ac:dyDescent="0.2">
      <c r="AA2807" s="63"/>
      <c r="AB2807" s="63"/>
      <c r="AC2807" s="63"/>
      <c r="AD2807" s="63"/>
      <c r="AF2807" s="220"/>
      <c r="AN2807" s="63"/>
      <c r="AO2807" s="63"/>
      <c r="AP2807" s="63"/>
      <c r="AQ2807" s="63"/>
      <c r="AR2807" s="63"/>
      <c r="AS2807" s="63"/>
      <c r="AT2807" s="63"/>
      <c r="AU2807" s="63"/>
      <c r="AV2807" s="63"/>
      <c r="AW2807" s="63"/>
      <c r="AX2807" s="63"/>
      <c r="AY2807" s="63"/>
      <c r="AZ2807" s="63"/>
      <c r="BG2807" s="63"/>
      <c r="BH2807" s="63"/>
      <c r="BI2807" s="63"/>
      <c r="BJ2807" s="63"/>
      <c r="BK2807" s="63"/>
      <c r="BL2807" s="63"/>
      <c r="BM2807" s="63"/>
      <c r="BN2807" s="63"/>
      <c r="BO2807" s="63"/>
      <c r="BP2807" s="63"/>
    </row>
    <row r="2808" spans="27:68" x14ac:dyDescent="0.2">
      <c r="AA2808" s="63"/>
      <c r="AB2808" s="63"/>
      <c r="AC2808" s="63"/>
      <c r="AD2808" s="63"/>
      <c r="AF2808" s="220"/>
      <c r="AN2808" s="63"/>
      <c r="AO2808" s="63"/>
      <c r="AP2808" s="63"/>
      <c r="AQ2808" s="63"/>
      <c r="AR2808" s="63"/>
      <c r="AS2808" s="63"/>
      <c r="AT2808" s="63"/>
      <c r="AU2808" s="63"/>
      <c r="AV2808" s="63"/>
      <c r="AW2808" s="63"/>
      <c r="AX2808" s="63"/>
      <c r="AY2808" s="63"/>
      <c r="AZ2808" s="63"/>
      <c r="BG2808" s="63"/>
      <c r="BH2808" s="63"/>
      <c r="BI2808" s="63"/>
      <c r="BJ2808" s="63"/>
      <c r="BK2808" s="63"/>
      <c r="BL2808" s="63"/>
      <c r="BM2808" s="63"/>
      <c r="BN2808" s="63"/>
      <c r="BO2808" s="63"/>
      <c r="BP2808" s="63"/>
    </row>
    <row r="2809" spans="27:68" x14ac:dyDescent="0.2">
      <c r="AA2809" s="63"/>
      <c r="AB2809" s="63"/>
      <c r="AC2809" s="63"/>
      <c r="AD2809" s="63"/>
      <c r="AF2809" s="220"/>
      <c r="AN2809" s="63"/>
      <c r="AO2809" s="63"/>
      <c r="AP2809" s="63"/>
      <c r="AQ2809" s="63"/>
      <c r="AR2809" s="63"/>
      <c r="AS2809" s="63"/>
      <c r="AT2809" s="63"/>
      <c r="AU2809" s="63"/>
      <c r="AV2809" s="63"/>
      <c r="AW2809" s="63"/>
      <c r="AX2809" s="63"/>
      <c r="AY2809" s="63"/>
      <c r="AZ2809" s="63"/>
      <c r="BG2809" s="63"/>
      <c r="BH2809" s="63"/>
      <c r="BI2809" s="63"/>
      <c r="BJ2809" s="63"/>
      <c r="BK2809" s="63"/>
      <c r="BL2809" s="63"/>
      <c r="BM2809" s="63"/>
      <c r="BN2809" s="63"/>
      <c r="BO2809" s="63"/>
      <c r="BP2809" s="63"/>
    </row>
    <row r="2810" spans="27:68" x14ac:dyDescent="0.2">
      <c r="AA2810" s="63"/>
      <c r="AB2810" s="63"/>
      <c r="AC2810" s="63"/>
      <c r="AD2810" s="63"/>
      <c r="AF2810" s="220"/>
      <c r="AN2810" s="63"/>
      <c r="AO2810" s="63"/>
      <c r="AP2810" s="63"/>
      <c r="AQ2810" s="63"/>
      <c r="AR2810" s="63"/>
      <c r="AS2810" s="63"/>
      <c r="AT2810" s="63"/>
      <c r="AU2810" s="63"/>
      <c r="AV2810" s="63"/>
      <c r="AW2810" s="63"/>
      <c r="AX2810" s="63"/>
      <c r="AY2810" s="63"/>
      <c r="AZ2810" s="63"/>
      <c r="BG2810" s="63"/>
      <c r="BH2810" s="63"/>
      <c r="BI2810" s="63"/>
      <c r="BJ2810" s="63"/>
      <c r="BK2810" s="63"/>
      <c r="BL2810" s="63"/>
      <c r="BM2810" s="63"/>
      <c r="BN2810" s="63"/>
      <c r="BO2810" s="63"/>
      <c r="BP2810" s="63"/>
    </row>
    <row r="2811" spans="27:68" x14ac:dyDescent="0.2">
      <c r="AA2811" s="63"/>
      <c r="AB2811" s="63"/>
      <c r="AC2811" s="63"/>
      <c r="AD2811" s="63"/>
      <c r="AF2811" s="220"/>
      <c r="AN2811" s="63"/>
      <c r="AO2811" s="63"/>
      <c r="AP2811" s="63"/>
      <c r="AQ2811" s="63"/>
      <c r="AR2811" s="63"/>
      <c r="AS2811" s="63"/>
      <c r="AT2811" s="63"/>
      <c r="AU2811" s="63"/>
      <c r="AV2811" s="63"/>
      <c r="AW2811" s="63"/>
      <c r="AX2811" s="63"/>
      <c r="AY2811" s="63"/>
      <c r="AZ2811" s="63"/>
      <c r="BG2811" s="63"/>
      <c r="BH2811" s="63"/>
      <c r="BI2811" s="63"/>
      <c r="BJ2811" s="63"/>
      <c r="BK2811" s="63"/>
      <c r="BL2811" s="63"/>
      <c r="BM2811" s="63"/>
      <c r="BN2811" s="63"/>
      <c r="BO2811" s="63"/>
      <c r="BP2811" s="63"/>
    </row>
    <row r="2812" spans="27:68" x14ac:dyDescent="0.2">
      <c r="AA2812" s="63"/>
      <c r="AB2812" s="63"/>
      <c r="AC2812" s="63"/>
      <c r="AD2812" s="63"/>
      <c r="AF2812" s="220"/>
      <c r="AN2812" s="63"/>
      <c r="AO2812" s="63"/>
      <c r="AP2812" s="63"/>
      <c r="AQ2812" s="63"/>
      <c r="AR2812" s="63"/>
      <c r="AS2812" s="63"/>
      <c r="AT2812" s="63"/>
      <c r="AU2812" s="63"/>
      <c r="AV2812" s="63"/>
      <c r="AW2812" s="63"/>
      <c r="AX2812" s="63"/>
      <c r="AY2812" s="63"/>
      <c r="AZ2812" s="63"/>
      <c r="BG2812" s="63"/>
      <c r="BH2812" s="63"/>
      <c r="BI2812" s="63"/>
      <c r="BJ2812" s="63"/>
      <c r="BK2812" s="63"/>
      <c r="BL2812" s="63"/>
      <c r="BM2812" s="63"/>
      <c r="BN2812" s="63"/>
      <c r="BO2812" s="63"/>
      <c r="BP2812" s="63"/>
    </row>
    <row r="2813" spans="27:68" x14ac:dyDescent="0.2">
      <c r="AA2813" s="63"/>
      <c r="AB2813" s="63"/>
      <c r="AC2813" s="63"/>
      <c r="AD2813" s="63"/>
      <c r="AF2813" s="220"/>
      <c r="AN2813" s="63"/>
      <c r="AO2813" s="63"/>
      <c r="AP2813" s="63"/>
      <c r="AQ2813" s="63"/>
      <c r="AR2813" s="63"/>
      <c r="AS2813" s="63"/>
      <c r="AT2813" s="63"/>
      <c r="AU2813" s="63"/>
      <c r="AV2813" s="63"/>
      <c r="AW2813" s="63"/>
      <c r="AX2813" s="63"/>
      <c r="AY2813" s="63"/>
      <c r="AZ2813" s="63"/>
      <c r="BG2813" s="63"/>
      <c r="BH2813" s="63"/>
      <c r="BI2813" s="63"/>
      <c r="BJ2813" s="63"/>
      <c r="BK2813" s="63"/>
      <c r="BL2813" s="63"/>
      <c r="BM2813" s="63"/>
      <c r="BN2813" s="63"/>
      <c r="BO2813" s="63"/>
      <c r="BP2813" s="63"/>
    </row>
    <row r="2814" spans="27:68" x14ac:dyDescent="0.2">
      <c r="AA2814" s="63"/>
      <c r="AB2814" s="63"/>
      <c r="AC2814" s="63"/>
      <c r="AD2814" s="63"/>
      <c r="AF2814" s="220"/>
      <c r="AN2814" s="63"/>
      <c r="AO2814" s="63"/>
      <c r="AP2814" s="63"/>
      <c r="AQ2814" s="63"/>
      <c r="AR2814" s="63"/>
      <c r="AS2814" s="63"/>
      <c r="AT2814" s="63"/>
      <c r="AU2814" s="63"/>
      <c r="AV2814" s="63"/>
      <c r="AW2814" s="63"/>
      <c r="AX2814" s="63"/>
      <c r="AY2814" s="63"/>
      <c r="AZ2814" s="63"/>
      <c r="BG2814" s="63"/>
      <c r="BH2814" s="63"/>
      <c r="BI2814" s="63"/>
      <c r="BJ2814" s="63"/>
      <c r="BK2814" s="63"/>
      <c r="BL2814" s="63"/>
      <c r="BM2814" s="63"/>
      <c r="BN2814" s="63"/>
      <c r="BO2814" s="63"/>
      <c r="BP2814" s="63"/>
    </row>
    <row r="2815" spans="27:68" x14ac:dyDescent="0.2">
      <c r="AA2815" s="63"/>
      <c r="AB2815" s="63"/>
      <c r="AC2815" s="63"/>
      <c r="AD2815" s="63"/>
      <c r="AF2815" s="220"/>
      <c r="AN2815" s="63"/>
      <c r="AO2815" s="63"/>
      <c r="AP2815" s="63"/>
      <c r="AQ2815" s="63"/>
      <c r="AR2815" s="63"/>
      <c r="AS2815" s="63"/>
      <c r="AT2815" s="63"/>
      <c r="AU2815" s="63"/>
      <c r="AV2815" s="63"/>
      <c r="AW2815" s="63"/>
      <c r="AX2815" s="63"/>
      <c r="AY2815" s="63"/>
      <c r="AZ2815" s="63"/>
      <c r="BG2815" s="63"/>
      <c r="BH2815" s="63"/>
      <c r="BI2815" s="63"/>
      <c r="BJ2815" s="63"/>
      <c r="BK2815" s="63"/>
      <c r="BL2815" s="63"/>
      <c r="BM2815" s="63"/>
      <c r="BN2815" s="63"/>
      <c r="BO2815" s="63"/>
      <c r="BP2815" s="63"/>
    </row>
    <row r="2816" spans="27:68" x14ac:dyDescent="0.2">
      <c r="AA2816" s="63"/>
      <c r="AB2816" s="63"/>
      <c r="AC2816" s="63"/>
      <c r="AD2816" s="63"/>
      <c r="AF2816" s="220"/>
      <c r="AN2816" s="63"/>
      <c r="AO2816" s="63"/>
      <c r="AP2816" s="63"/>
      <c r="AQ2816" s="63"/>
      <c r="AR2816" s="63"/>
      <c r="AS2816" s="63"/>
      <c r="AT2816" s="63"/>
      <c r="AU2816" s="63"/>
      <c r="AV2816" s="63"/>
      <c r="AW2816" s="63"/>
      <c r="AX2816" s="63"/>
      <c r="AY2816" s="63"/>
      <c r="AZ2816" s="63"/>
      <c r="BG2816" s="63"/>
      <c r="BH2816" s="63"/>
      <c r="BI2816" s="63"/>
      <c r="BJ2816" s="63"/>
      <c r="BK2816" s="63"/>
      <c r="BL2816" s="63"/>
      <c r="BM2816" s="63"/>
      <c r="BN2816" s="63"/>
      <c r="BO2816" s="63"/>
      <c r="BP2816" s="63"/>
    </row>
    <row r="2817" spans="27:68" x14ac:dyDescent="0.2">
      <c r="AA2817" s="63"/>
      <c r="AB2817" s="63"/>
      <c r="AC2817" s="63"/>
      <c r="AD2817" s="63"/>
      <c r="AF2817" s="220"/>
      <c r="AN2817" s="63"/>
      <c r="AO2817" s="63"/>
      <c r="AP2817" s="63"/>
      <c r="AQ2817" s="63"/>
      <c r="AR2817" s="63"/>
      <c r="AS2817" s="63"/>
      <c r="AT2817" s="63"/>
      <c r="AU2817" s="63"/>
      <c r="AV2817" s="63"/>
      <c r="AW2817" s="63"/>
      <c r="AX2817" s="63"/>
      <c r="AY2817" s="63"/>
      <c r="AZ2817" s="63"/>
      <c r="BG2817" s="63"/>
      <c r="BH2817" s="63"/>
      <c r="BI2817" s="63"/>
      <c r="BJ2817" s="63"/>
      <c r="BK2817" s="63"/>
      <c r="BL2817" s="63"/>
      <c r="BM2817" s="63"/>
      <c r="BN2817" s="63"/>
      <c r="BO2817" s="63"/>
      <c r="BP2817" s="63"/>
    </row>
    <row r="2818" spans="27:68" x14ac:dyDescent="0.2">
      <c r="AA2818" s="63"/>
      <c r="AB2818" s="63"/>
      <c r="AC2818" s="63"/>
      <c r="AD2818" s="63"/>
      <c r="AF2818" s="220"/>
      <c r="AN2818" s="63"/>
      <c r="AO2818" s="63"/>
      <c r="AP2818" s="63"/>
      <c r="AQ2818" s="63"/>
      <c r="AR2818" s="63"/>
      <c r="AS2818" s="63"/>
      <c r="AT2818" s="63"/>
      <c r="AU2818" s="63"/>
      <c r="AV2818" s="63"/>
      <c r="AW2818" s="63"/>
      <c r="AX2818" s="63"/>
      <c r="AY2818" s="63"/>
      <c r="AZ2818" s="63"/>
      <c r="BG2818" s="63"/>
      <c r="BH2818" s="63"/>
      <c r="BI2818" s="63"/>
      <c r="BJ2818" s="63"/>
      <c r="BK2818" s="63"/>
      <c r="BL2818" s="63"/>
      <c r="BM2818" s="63"/>
      <c r="BN2818" s="63"/>
      <c r="BO2818" s="63"/>
      <c r="BP2818" s="63"/>
    </row>
    <row r="2819" spans="27:68" x14ac:dyDescent="0.2">
      <c r="AA2819" s="63"/>
      <c r="AB2819" s="63"/>
      <c r="AC2819" s="63"/>
      <c r="AD2819" s="63"/>
      <c r="AF2819" s="220"/>
      <c r="AN2819" s="63"/>
      <c r="AO2819" s="63"/>
      <c r="AP2819" s="63"/>
      <c r="AQ2819" s="63"/>
      <c r="AR2819" s="63"/>
      <c r="AS2819" s="63"/>
      <c r="AT2819" s="63"/>
      <c r="AU2819" s="63"/>
      <c r="AV2819" s="63"/>
      <c r="AW2819" s="63"/>
      <c r="AX2819" s="63"/>
      <c r="AY2819" s="63"/>
      <c r="AZ2819" s="63"/>
      <c r="BG2819" s="63"/>
      <c r="BH2819" s="63"/>
      <c r="BI2819" s="63"/>
      <c r="BJ2819" s="63"/>
      <c r="BK2819" s="63"/>
      <c r="BL2819" s="63"/>
      <c r="BM2819" s="63"/>
      <c r="BN2819" s="63"/>
      <c r="BO2819" s="63"/>
      <c r="BP2819" s="63"/>
    </row>
    <row r="2820" spans="27:68" x14ac:dyDescent="0.2">
      <c r="AA2820" s="63"/>
      <c r="AB2820" s="63"/>
      <c r="AC2820" s="63"/>
      <c r="AD2820" s="63"/>
      <c r="AF2820" s="220"/>
      <c r="AN2820" s="63"/>
      <c r="AO2820" s="63"/>
      <c r="AP2820" s="63"/>
      <c r="AQ2820" s="63"/>
      <c r="AR2820" s="63"/>
      <c r="AS2820" s="63"/>
      <c r="AT2820" s="63"/>
      <c r="AU2820" s="63"/>
      <c r="AV2820" s="63"/>
      <c r="AW2820" s="63"/>
      <c r="AX2820" s="63"/>
      <c r="AY2820" s="63"/>
      <c r="AZ2820" s="63"/>
      <c r="BG2820" s="63"/>
      <c r="BH2820" s="63"/>
      <c r="BI2820" s="63"/>
      <c r="BJ2820" s="63"/>
      <c r="BK2820" s="63"/>
      <c r="BL2820" s="63"/>
      <c r="BM2820" s="63"/>
      <c r="BN2820" s="63"/>
      <c r="BO2820" s="63"/>
      <c r="BP2820" s="63"/>
    </row>
    <row r="2821" spans="27:68" x14ac:dyDescent="0.2">
      <c r="AA2821" s="63"/>
      <c r="AB2821" s="63"/>
      <c r="AC2821" s="63"/>
      <c r="AD2821" s="63"/>
      <c r="AF2821" s="220"/>
      <c r="AN2821" s="63"/>
      <c r="AO2821" s="63"/>
      <c r="AP2821" s="63"/>
      <c r="AQ2821" s="63"/>
      <c r="AR2821" s="63"/>
      <c r="AS2821" s="63"/>
      <c r="AT2821" s="63"/>
      <c r="AU2821" s="63"/>
      <c r="AV2821" s="63"/>
      <c r="AW2821" s="63"/>
      <c r="AX2821" s="63"/>
      <c r="AY2821" s="63"/>
      <c r="AZ2821" s="63"/>
      <c r="BG2821" s="63"/>
      <c r="BH2821" s="63"/>
      <c r="BI2821" s="63"/>
      <c r="BJ2821" s="63"/>
      <c r="BK2821" s="63"/>
      <c r="BL2821" s="63"/>
      <c r="BM2821" s="63"/>
      <c r="BN2821" s="63"/>
      <c r="BO2821" s="63"/>
      <c r="BP2821" s="63"/>
    </row>
    <row r="2822" spans="27:68" x14ac:dyDescent="0.2">
      <c r="AA2822" s="63"/>
      <c r="AB2822" s="63"/>
      <c r="AC2822" s="63"/>
      <c r="AD2822" s="63"/>
      <c r="AF2822" s="220"/>
      <c r="AN2822" s="63"/>
      <c r="AO2822" s="63"/>
      <c r="AP2822" s="63"/>
      <c r="AQ2822" s="63"/>
      <c r="AR2822" s="63"/>
      <c r="AS2822" s="63"/>
      <c r="AT2822" s="63"/>
      <c r="AU2822" s="63"/>
      <c r="AV2822" s="63"/>
      <c r="AW2822" s="63"/>
      <c r="AX2822" s="63"/>
      <c r="AY2822" s="63"/>
      <c r="AZ2822" s="63"/>
      <c r="BG2822" s="63"/>
      <c r="BH2822" s="63"/>
      <c r="BI2822" s="63"/>
      <c r="BJ2822" s="63"/>
      <c r="BK2822" s="63"/>
      <c r="BL2822" s="63"/>
      <c r="BM2822" s="63"/>
      <c r="BN2822" s="63"/>
      <c r="BO2822" s="63"/>
      <c r="BP2822" s="63"/>
    </row>
    <row r="2823" spans="27:68" x14ac:dyDescent="0.2">
      <c r="AA2823" s="63"/>
      <c r="AB2823" s="63"/>
      <c r="AC2823" s="63"/>
      <c r="AD2823" s="63"/>
      <c r="AF2823" s="220"/>
      <c r="AN2823" s="63"/>
      <c r="AO2823" s="63"/>
      <c r="AP2823" s="63"/>
      <c r="AQ2823" s="63"/>
      <c r="AR2823" s="63"/>
      <c r="AS2823" s="63"/>
      <c r="AT2823" s="63"/>
      <c r="AU2823" s="63"/>
      <c r="AV2823" s="63"/>
      <c r="AW2823" s="63"/>
      <c r="AX2823" s="63"/>
      <c r="AY2823" s="63"/>
      <c r="AZ2823" s="63"/>
      <c r="BG2823" s="63"/>
      <c r="BH2823" s="63"/>
      <c r="BI2823" s="63"/>
      <c r="BJ2823" s="63"/>
      <c r="BK2823" s="63"/>
      <c r="BL2823" s="63"/>
      <c r="BM2823" s="63"/>
      <c r="BN2823" s="63"/>
      <c r="BO2823" s="63"/>
      <c r="BP2823" s="63"/>
    </row>
    <row r="2824" spans="27:68" x14ac:dyDescent="0.2">
      <c r="AA2824" s="63"/>
      <c r="AB2824" s="63"/>
      <c r="AC2824" s="63"/>
      <c r="AD2824" s="63"/>
      <c r="AF2824" s="220"/>
      <c r="AN2824" s="63"/>
      <c r="AO2824" s="63"/>
      <c r="AP2824" s="63"/>
      <c r="AQ2824" s="63"/>
      <c r="AR2824" s="63"/>
      <c r="AS2824" s="63"/>
      <c r="AT2824" s="63"/>
      <c r="AU2824" s="63"/>
      <c r="AV2824" s="63"/>
      <c r="AW2824" s="63"/>
      <c r="AX2824" s="63"/>
      <c r="AY2824" s="63"/>
      <c r="AZ2824" s="63"/>
      <c r="BG2824" s="63"/>
      <c r="BH2824" s="63"/>
      <c r="BI2824" s="63"/>
      <c r="BJ2824" s="63"/>
      <c r="BK2824" s="63"/>
      <c r="BL2824" s="63"/>
      <c r="BM2824" s="63"/>
      <c r="BN2824" s="63"/>
      <c r="BO2824" s="63"/>
      <c r="BP2824" s="63"/>
    </row>
    <row r="2825" spans="27:68" x14ac:dyDescent="0.2">
      <c r="AA2825" s="63"/>
      <c r="AB2825" s="63"/>
      <c r="AC2825" s="63"/>
      <c r="AD2825" s="63"/>
      <c r="AF2825" s="220"/>
      <c r="AN2825" s="63"/>
      <c r="AO2825" s="63"/>
      <c r="AP2825" s="63"/>
      <c r="AQ2825" s="63"/>
      <c r="AR2825" s="63"/>
      <c r="AS2825" s="63"/>
      <c r="AT2825" s="63"/>
      <c r="AU2825" s="63"/>
      <c r="AV2825" s="63"/>
      <c r="AW2825" s="63"/>
      <c r="AX2825" s="63"/>
      <c r="AY2825" s="63"/>
      <c r="AZ2825" s="63"/>
      <c r="BG2825" s="63"/>
      <c r="BH2825" s="63"/>
      <c r="BI2825" s="63"/>
      <c r="BJ2825" s="63"/>
      <c r="BK2825" s="63"/>
      <c r="BL2825" s="63"/>
      <c r="BM2825" s="63"/>
      <c r="BN2825" s="63"/>
      <c r="BO2825" s="63"/>
      <c r="BP2825" s="63"/>
    </row>
    <row r="2826" spans="27:68" x14ac:dyDescent="0.2">
      <c r="AA2826" s="63"/>
      <c r="AB2826" s="63"/>
      <c r="AC2826" s="63"/>
      <c r="AD2826" s="63"/>
      <c r="AF2826" s="220"/>
      <c r="AN2826" s="63"/>
      <c r="AO2826" s="63"/>
      <c r="AP2826" s="63"/>
      <c r="AQ2826" s="63"/>
      <c r="AR2826" s="63"/>
      <c r="AS2826" s="63"/>
      <c r="AT2826" s="63"/>
      <c r="AU2826" s="63"/>
      <c r="AV2826" s="63"/>
      <c r="AW2826" s="63"/>
      <c r="AX2826" s="63"/>
      <c r="AY2826" s="63"/>
      <c r="AZ2826" s="63"/>
      <c r="BG2826" s="63"/>
      <c r="BH2826" s="63"/>
      <c r="BI2826" s="63"/>
      <c r="BJ2826" s="63"/>
      <c r="BK2826" s="63"/>
      <c r="BL2826" s="63"/>
      <c r="BM2826" s="63"/>
      <c r="BN2826" s="63"/>
      <c r="BO2826" s="63"/>
      <c r="BP2826" s="63"/>
    </row>
    <row r="2827" spans="27:68" x14ac:dyDescent="0.2">
      <c r="AA2827" s="63"/>
      <c r="AB2827" s="63"/>
      <c r="AC2827" s="63"/>
      <c r="AD2827" s="63"/>
      <c r="AF2827" s="220"/>
      <c r="AN2827" s="63"/>
      <c r="AO2827" s="63"/>
      <c r="AP2827" s="63"/>
      <c r="AQ2827" s="63"/>
      <c r="AR2827" s="63"/>
      <c r="AS2827" s="63"/>
      <c r="AT2827" s="63"/>
      <c r="AU2827" s="63"/>
      <c r="AV2827" s="63"/>
      <c r="AW2827" s="63"/>
      <c r="AX2827" s="63"/>
      <c r="AY2827" s="63"/>
      <c r="AZ2827" s="63"/>
      <c r="BG2827" s="63"/>
      <c r="BH2827" s="63"/>
      <c r="BI2827" s="63"/>
      <c r="BJ2827" s="63"/>
      <c r="BK2827" s="63"/>
      <c r="BL2827" s="63"/>
      <c r="BM2827" s="63"/>
      <c r="BN2827" s="63"/>
      <c r="BO2827" s="63"/>
      <c r="BP2827" s="63"/>
    </row>
    <row r="2828" spans="27:68" x14ac:dyDescent="0.2">
      <c r="AA2828" s="63"/>
      <c r="AB2828" s="63"/>
      <c r="AC2828" s="63"/>
      <c r="AD2828" s="63"/>
      <c r="AF2828" s="220"/>
      <c r="AN2828" s="63"/>
      <c r="AO2828" s="63"/>
      <c r="AP2828" s="63"/>
      <c r="AQ2828" s="63"/>
      <c r="AR2828" s="63"/>
      <c r="AS2828" s="63"/>
      <c r="AT2828" s="63"/>
      <c r="AU2828" s="63"/>
      <c r="AV2828" s="63"/>
      <c r="AW2828" s="63"/>
      <c r="AX2828" s="63"/>
      <c r="AY2828" s="63"/>
      <c r="AZ2828" s="63"/>
      <c r="BG2828" s="63"/>
      <c r="BH2828" s="63"/>
      <c r="BI2828" s="63"/>
      <c r="BJ2828" s="63"/>
      <c r="BK2828" s="63"/>
      <c r="BL2828" s="63"/>
      <c r="BM2828" s="63"/>
      <c r="BN2828" s="63"/>
      <c r="BO2828" s="63"/>
      <c r="BP2828" s="63"/>
    </row>
    <row r="2829" spans="27:68" x14ac:dyDescent="0.2">
      <c r="AA2829" s="63"/>
      <c r="AB2829" s="63"/>
      <c r="AC2829" s="63"/>
      <c r="AD2829" s="63"/>
      <c r="AF2829" s="220"/>
      <c r="AN2829" s="63"/>
      <c r="AO2829" s="63"/>
      <c r="AP2829" s="63"/>
      <c r="AQ2829" s="63"/>
      <c r="AR2829" s="63"/>
      <c r="AS2829" s="63"/>
      <c r="AT2829" s="63"/>
      <c r="AU2829" s="63"/>
      <c r="AV2829" s="63"/>
      <c r="AW2829" s="63"/>
      <c r="AX2829" s="63"/>
      <c r="AY2829" s="63"/>
      <c r="AZ2829" s="63"/>
      <c r="BG2829" s="63"/>
      <c r="BH2829" s="63"/>
      <c r="BI2829" s="63"/>
      <c r="BJ2829" s="63"/>
      <c r="BK2829" s="63"/>
      <c r="BL2829" s="63"/>
      <c r="BM2829" s="63"/>
      <c r="BN2829" s="63"/>
      <c r="BO2829" s="63"/>
      <c r="BP2829" s="63"/>
    </row>
    <row r="2830" spans="27:68" x14ac:dyDescent="0.2">
      <c r="AA2830" s="63"/>
      <c r="AB2830" s="63"/>
      <c r="AC2830" s="63"/>
      <c r="AD2830" s="63"/>
      <c r="AF2830" s="220"/>
      <c r="AN2830" s="63"/>
      <c r="AO2830" s="63"/>
      <c r="AP2830" s="63"/>
      <c r="AQ2830" s="63"/>
      <c r="AR2830" s="63"/>
      <c r="AS2830" s="63"/>
      <c r="AT2830" s="63"/>
      <c r="AU2830" s="63"/>
      <c r="AV2830" s="63"/>
      <c r="AW2830" s="63"/>
      <c r="AX2830" s="63"/>
      <c r="AY2830" s="63"/>
      <c r="AZ2830" s="63"/>
      <c r="BG2830" s="63"/>
      <c r="BH2830" s="63"/>
      <c r="BI2830" s="63"/>
      <c r="BJ2830" s="63"/>
      <c r="BK2830" s="63"/>
      <c r="BL2830" s="63"/>
      <c r="BM2830" s="63"/>
      <c r="BN2830" s="63"/>
      <c r="BO2830" s="63"/>
      <c r="BP2830" s="63"/>
    </row>
    <row r="2831" spans="27:68" x14ac:dyDescent="0.2">
      <c r="AA2831" s="63"/>
      <c r="AB2831" s="63"/>
      <c r="AC2831" s="63"/>
      <c r="AD2831" s="63"/>
      <c r="AF2831" s="220"/>
      <c r="AN2831" s="63"/>
      <c r="AO2831" s="63"/>
      <c r="AP2831" s="63"/>
      <c r="AQ2831" s="63"/>
      <c r="AR2831" s="63"/>
      <c r="AS2831" s="63"/>
      <c r="AT2831" s="63"/>
      <c r="AU2831" s="63"/>
      <c r="AV2831" s="63"/>
      <c r="AW2831" s="63"/>
      <c r="AX2831" s="63"/>
      <c r="AY2831" s="63"/>
      <c r="AZ2831" s="63"/>
      <c r="BG2831" s="63"/>
      <c r="BH2831" s="63"/>
      <c r="BI2831" s="63"/>
      <c r="BJ2831" s="63"/>
      <c r="BK2831" s="63"/>
      <c r="BL2831" s="63"/>
      <c r="BM2831" s="63"/>
      <c r="BN2831" s="63"/>
      <c r="BO2831" s="63"/>
      <c r="BP2831" s="63"/>
    </row>
    <row r="2832" spans="27:68" x14ac:dyDescent="0.2">
      <c r="AA2832" s="63"/>
      <c r="AB2832" s="63"/>
      <c r="AC2832" s="63"/>
      <c r="AD2832" s="63"/>
      <c r="AF2832" s="220"/>
      <c r="AN2832" s="63"/>
      <c r="AO2832" s="63"/>
      <c r="AP2832" s="63"/>
      <c r="AQ2832" s="63"/>
      <c r="AR2832" s="63"/>
      <c r="AS2832" s="63"/>
      <c r="AT2832" s="63"/>
      <c r="AU2832" s="63"/>
      <c r="AV2832" s="63"/>
      <c r="AW2832" s="63"/>
      <c r="AX2832" s="63"/>
      <c r="AY2832" s="63"/>
      <c r="AZ2832" s="63"/>
      <c r="BG2832" s="63"/>
      <c r="BH2832" s="63"/>
      <c r="BI2832" s="63"/>
      <c r="BJ2832" s="63"/>
      <c r="BK2832" s="63"/>
      <c r="BL2832" s="63"/>
      <c r="BM2832" s="63"/>
      <c r="BN2832" s="63"/>
      <c r="BO2832" s="63"/>
      <c r="BP2832" s="63"/>
    </row>
    <row r="2833" spans="27:68" x14ac:dyDescent="0.2">
      <c r="AA2833" s="63"/>
      <c r="AB2833" s="63"/>
      <c r="AC2833" s="63"/>
      <c r="AD2833" s="63"/>
      <c r="AF2833" s="220"/>
      <c r="AN2833" s="63"/>
      <c r="AO2833" s="63"/>
      <c r="AP2833" s="63"/>
      <c r="AQ2833" s="63"/>
      <c r="AR2833" s="63"/>
      <c r="AS2833" s="63"/>
      <c r="AT2833" s="63"/>
      <c r="AU2833" s="63"/>
      <c r="AV2833" s="63"/>
      <c r="AW2833" s="63"/>
      <c r="AX2833" s="63"/>
      <c r="AY2833" s="63"/>
      <c r="AZ2833" s="63"/>
      <c r="BG2833" s="63"/>
      <c r="BH2833" s="63"/>
      <c r="BI2833" s="63"/>
      <c r="BJ2833" s="63"/>
      <c r="BK2833" s="63"/>
      <c r="BL2833" s="63"/>
      <c r="BM2833" s="63"/>
      <c r="BN2833" s="63"/>
      <c r="BO2833" s="63"/>
      <c r="BP2833" s="63"/>
    </row>
    <row r="2834" spans="27:68" x14ac:dyDescent="0.2">
      <c r="AA2834" s="63"/>
      <c r="AB2834" s="63"/>
      <c r="AC2834" s="63"/>
      <c r="AD2834" s="63"/>
      <c r="AF2834" s="220"/>
      <c r="AN2834" s="63"/>
      <c r="AO2834" s="63"/>
      <c r="AP2834" s="63"/>
      <c r="AQ2834" s="63"/>
      <c r="AR2834" s="63"/>
      <c r="AS2834" s="63"/>
      <c r="AT2834" s="63"/>
      <c r="AU2834" s="63"/>
      <c r="AV2834" s="63"/>
      <c r="AW2834" s="63"/>
      <c r="AX2834" s="63"/>
      <c r="AY2834" s="63"/>
      <c r="AZ2834" s="63"/>
      <c r="BG2834" s="63"/>
      <c r="BH2834" s="63"/>
      <c r="BI2834" s="63"/>
      <c r="BJ2834" s="63"/>
      <c r="BK2834" s="63"/>
      <c r="BL2834" s="63"/>
      <c r="BM2834" s="63"/>
      <c r="BN2834" s="63"/>
      <c r="BO2834" s="63"/>
      <c r="BP2834" s="63"/>
    </row>
    <row r="2835" spans="27:68" x14ac:dyDescent="0.2">
      <c r="AA2835" s="63"/>
      <c r="AB2835" s="63"/>
      <c r="AC2835" s="63"/>
      <c r="AD2835" s="63"/>
      <c r="AF2835" s="220"/>
      <c r="AN2835" s="63"/>
      <c r="AO2835" s="63"/>
      <c r="AP2835" s="63"/>
      <c r="AQ2835" s="63"/>
      <c r="AR2835" s="63"/>
      <c r="AS2835" s="63"/>
      <c r="AT2835" s="63"/>
      <c r="AU2835" s="63"/>
      <c r="AV2835" s="63"/>
      <c r="AW2835" s="63"/>
      <c r="AX2835" s="63"/>
      <c r="AY2835" s="63"/>
      <c r="AZ2835" s="63"/>
      <c r="BG2835" s="63"/>
      <c r="BH2835" s="63"/>
      <c r="BI2835" s="63"/>
      <c r="BJ2835" s="63"/>
      <c r="BK2835" s="63"/>
      <c r="BL2835" s="63"/>
      <c r="BM2835" s="63"/>
      <c r="BN2835" s="63"/>
      <c r="BO2835" s="63"/>
      <c r="BP2835" s="63"/>
    </row>
    <row r="2836" spans="27:68" x14ac:dyDescent="0.2">
      <c r="AA2836" s="63"/>
      <c r="AB2836" s="63"/>
      <c r="AC2836" s="63"/>
      <c r="AD2836" s="63"/>
      <c r="AF2836" s="220"/>
      <c r="AN2836" s="63"/>
      <c r="AO2836" s="63"/>
      <c r="AP2836" s="63"/>
      <c r="AQ2836" s="63"/>
      <c r="AR2836" s="63"/>
      <c r="AS2836" s="63"/>
      <c r="AT2836" s="63"/>
      <c r="AU2836" s="63"/>
      <c r="AV2836" s="63"/>
      <c r="AW2836" s="63"/>
      <c r="AX2836" s="63"/>
      <c r="AY2836" s="63"/>
      <c r="AZ2836" s="63"/>
      <c r="BG2836" s="63"/>
      <c r="BH2836" s="63"/>
      <c r="BI2836" s="63"/>
      <c r="BJ2836" s="63"/>
      <c r="BK2836" s="63"/>
      <c r="BL2836" s="63"/>
      <c r="BM2836" s="63"/>
      <c r="BN2836" s="63"/>
      <c r="BO2836" s="63"/>
      <c r="BP2836" s="63"/>
    </row>
    <row r="2837" spans="27:68" x14ac:dyDescent="0.2">
      <c r="AA2837" s="63"/>
      <c r="AB2837" s="63"/>
      <c r="AC2837" s="63"/>
      <c r="AD2837" s="63"/>
      <c r="AF2837" s="220"/>
      <c r="AN2837" s="63"/>
      <c r="AO2837" s="63"/>
      <c r="AP2837" s="63"/>
      <c r="AQ2837" s="63"/>
      <c r="AR2837" s="63"/>
      <c r="AS2837" s="63"/>
      <c r="AT2837" s="63"/>
      <c r="AU2837" s="63"/>
      <c r="AV2837" s="63"/>
      <c r="AW2837" s="63"/>
      <c r="AX2837" s="63"/>
      <c r="AY2837" s="63"/>
      <c r="AZ2837" s="63"/>
      <c r="BG2837" s="63"/>
      <c r="BH2837" s="63"/>
      <c r="BI2837" s="63"/>
      <c r="BJ2837" s="63"/>
      <c r="BK2837" s="63"/>
      <c r="BL2837" s="63"/>
      <c r="BM2837" s="63"/>
      <c r="BN2837" s="63"/>
      <c r="BO2837" s="63"/>
      <c r="BP2837" s="63"/>
    </row>
    <row r="2838" spans="27:68" x14ac:dyDescent="0.2">
      <c r="AA2838" s="63"/>
      <c r="AB2838" s="63"/>
      <c r="AC2838" s="63"/>
      <c r="AD2838" s="63"/>
      <c r="AF2838" s="220"/>
      <c r="AN2838" s="63"/>
      <c r="AO2838" s="63"/>
      <c r="AP2838" s="63"/>
      <c r="AQ2838" s="63"/>
      <c r="AR2838" s="63"/>
      <c r="AS2838" s="63"/>
      <c r="AT2838" s="63"/>
      <c r="AU2838" s="63"/>
      <c r="AV2838" s="63"/>
      <c r="AW2838" s="63"/>
      <c r="AX2838" s="63"/>
      <c r="AY2838" s="63"/>
      <c r="AZ2838" s="63"/>
      <c r="BG2838" s="63"/>
      <c r="BH2838" s="63"/>
      <c r="BI2838" s="63"/>
      <c r="BJ2838" s="63"/>
      <c r="BK2838" s="63"/>
      <c r="BL2838" s="63"/>
      <c r="BM2838" s="63"/>
      <c r="BN2838" s="63"/>
      <c r="BO2838" s="63"/>
      <c r="BP2838" s="63"/>
    </row>
    <row r="2839" spans="27:68" x14ac:dyDescent="0.2">
      <c r="AA2839" s="63"/>
      <c r="AB2839" s="63"/>
      <c r="AC2839" s="63"/>
      <c r="AD2839" s="63"/>
      <c r="AF2839" s="220"/>
      <c r="AN2839" s="63"/>
      <c r="AO2839" s="63"/>
      <c r="AP2839" s="63"/>
      <c r="AQ2839" s="63"/>
      <c r="AR2839" s="63"/>
      <c r="AS2839" s="63"/>
      <c r="AT2839" s="63"/>
      <c r="AU2839" s="63"/>
      <c r="AV2839" s="63"/>
      <c r="AW2839" s="63"/>
      <c r="AX2839" s="63"/>
      <c r="AY2839" s="63"/>
      <c r="AZ2839" s="63"/>
      <c r="BG2839" s="63"/>
      <c r="BH2839" s="63"/>
      <c r="BI2839" s="63"/>
      <c r="BJ2839" s="63"/>
      <c r="BK2839" s="63"/>
      <c r="BL2839" s="63"/>
      <c r="BM2839" s="63"/>
      <c r="BN2839" s="63"/>
      <c r="BO2839" s="63"/>
      <c r="BP2839" s="63"/>
    </row>
    <row r="2840" spans="27:68" x14ac:dyDescent="0.2">
      <c r="AA2840" s="63"/>
      <c r="AB2840" s="63"/>
      <c r="AC2840" s="63"/>
      <c r="AD2840" s="63"/>
      <c r="AF2840" s="220"/>
      <c r="AN2840" s="63"/>
      <c r="AO2840" s="63"/>
      <c r="AP2840" s="63"/>
      <c r="AQ2840" s="63"/>
      <c r="AR2840" s="63"/>
      <c r="AS2840" s="63"/>
      <c r="AT2840" s="63"/>
      <c r="AU2840" s="63"/>
      <c r="AV2840" s="63"/>
      <c r="AW2840" s="63"/>
      <c r="AX2840" s="63"/>
      <c r="AY2840" s="63"/>
      <c r="AZ2840" s="63"/>
      <c r="BG2840" s="63"/>
      <c r="BH2840" s="63"/>
      <c r="BI2840" s="63"/>
      <c r="BJ2840" s="63"/>
      <c r="BK2840" s="63"/>
      <c r="BL2840" s="63"/>
      <c r="BM2840" s="63"/>
      <c r="BN2840" s="63"/>
      <c r="BO2840" s="63"/>
      <c r="BP2840" s="63"/>
    </row>
    <row r="2841" spans="27:68" x14ac:dyDescent="0.2">
      <c r="AA2841" s="63"/>
      <c r="AB2841" s="63"/>
      <c r="AC2841" s="63"/>
      <c r="AD2841" s="63"/>
      <c r="AF2841" s="220"/>
      <c r="AN2841" s="63"/>
      <c r="AO2841" s="63"/>
      <c r="AP2841" s="63"/>
      <c r="AQ2841" s="63"/>
      <c r="AR2841" s="63"/>
      <c r="AS2841" s="63"/>
      <c r="AT2841" s="63"/>
      <c r="AU2841" s="63"/>
      <c r="AV2841" s="63"/>
      <c r="AW2841" s="63"/>
      <c r="AX2841" s="63"/>
      <c r="AY2841" s="63"/>
      <c r="AZ2841" s="63"/>
      <c r="BG2841" s="63"/>
      <c r="BH2841" s="63"/>
      <c r="BI2841" s="63"/>
      <c r="BJ2841" s="63"/>
      <c r="BK2841" s="63"/>
      <c r="BL2841" s="63"/>
      <c r="BM2841" s="63"/>
      <c r="BN2841" s="63"/>
      <c r="BO2841" s="63"/>
      <c r="BP2841" s="63"/>
    </row>
    <row r="2842" spans="27:68" x14ac:dyDescent="0.2">
      <c r="AA2842" s="63"/>
      <c r="AB2842" s="63"/>
      <c r="AC2842" s="63"/>
      <c r="AD2842" s="63"/>
      <c r="AF2842" s="220"/>
      <c r="AN2842" s="63"/>
      <c r="AO2842" s="63"/>
      <c r="AP2842" s="63"/>
      <c r="AQ2842" s="63"/>
      <c r="AR2842" s="63"/>
      <c r="AS2842" s="63"/>
      <c r="AT2842" s="63"/>
      <c r="AU2842" s="63"/>
      <c r="AV2842" s="63"/>
      <c r="AW2842" s="63"/>
      <c r="AX2842" s="63"/>
      <c r="AY2842" s="63"/>
      <c r="AZ2842" s="63"/>
      <c r="BG2842" s="63"/>
      <c r="BH2842" s="63"/>
      <c r="BI2842" s="63"/>
      <c r="BJ2842" s="63"/>
      <c r="BK2842" s="63"/>
      <c r="BL2842" s="63"/>
      <c r="BM2842" s="63"/>
      <c r="BN2842" s="63"/>
      <c r="BO2842" s="63"/>
      <c r="BP2842" s="63"/>
    </row>
    <row r="2843" spans="27:68" x14ac:dyDescent="0.2">
      <c r="AA2843" s="63"/>
      <c r="AB2843" s="63"/>
      <c r="AC2843" s="63"/>
      <c r="AD2843" s="63"/>
      <c r="AF2843" s="220"/>
      <c r="AN2843" s="63"/>
      <c r="AO2843" s="63"/>
      <c r="AP2843" s="63"/>
      <c r="AQ2843" s="63"/>
      <c r="AR2843" s="63"/>
      <c r="AS2843" s="63"/>
      <c r="AT2843" s="63"/>
      <c r="AU2843" s="63"/>
      <c r="AV2843" s="63"/>
      <c r="AW2843" s="63"/>
      <c r="AX2843" s="63"/>
      <c r="AY2843" s="63"/>
      <c r="AZ2843" s="63"/>
      <c r="BG2843" s="63"/>
      <c r="BH2843" s="63"/>
      <c r="BI2843" s="63"/>
      <c r="BJ2843" s="63"/>
      <c r="BK2843" s="63"/>
      <c r="BL2843" s="63"/>
      <c r="BM2843" s="63"/>
      <c r="BN2843" s="63"/>
      <c r="BO2843" s="63"/>
      <c r="BP2843" s="63"/>
    </row>
    <row r="2844" spans="27:68" x14ac:dyDescent="0.2">
      <c r="AA2844" s="63"/>
      <c r="AB2844" s="63"/>
      <c r="AC2844" s="63"/>
      <c r="AD2844" s="63"/>
      <c r="AF2844" s="220"/>
      <c r="AN2844" s="63"/>
      <c r="AO2844" s="63"/>
      <c r="AP2844" s="63"/>
      <c r="AQ2844" s="63"/>
      <c r="AR2844" s="63"/>
      <c r="AS2844" s="63"/>
      <c r="AT2844" s="63"/>
      <c r="AU2844" s="63"/>
      <c r="AV2844" s="63"/>
      <c r="AW2844" s="63"/>
      <c r="AX2844" s="63"/>
      <c r="AY2844" s="63"/>
      <c r="AZ2844" s="63"/>
      <c r="BG2844" s="63"/>
      <c r="BH2844" s="63"/>
      <c r="BI2844" s="63"/>
      <c r="BJ2844" s="63"/>
      <c r="BK2844" s="63"/>
      <c r="BL2844" s="63"/>
      <c r="BM2844" s="63"/>
      <c r="BN2844" s="63"/>
      <c r="BO2844" s="63"/>
      <c r="BP2844" s="63"/>
    </row>
    <row r="2845" spans="27:68" x14ac:dyDescent="0.2">
      <c r="AA2845" s="63"/>
      <c r="AB2845" s="63"/>
      <c r="AC2845" s="63"/>
      <c r="AD2845" s="63"/>
      <c r="AF2845" s="220"/>
      <c r="AN2845" s="63"/>
      <c r="AO2845" s="63"/>
      <c r="AP2845" s="63"/>
      <c r="AQ2845" s="63"/>
      <c r="AR2845" s="63"/>
      <c r="AS2845" s="63"/>
      <c r="AT2845" s="63"/>
      <c r="AU2845" s="63"/>
      <c r="AV2845" s="63"/>
      <c r="AW2845" s="63"/>
      <c r="AX2845" s="63"/>
      <c r="AY2845" s="63"/>
      <c r="AZ2845" s="63"/>
      <c r="BG2845" s="63"/>
      <c r="BH2845" s="63"/>
      <c r="BI2845" s="63"/>
      <c r="BJ2845" s="63"/>
      <c r="BK2845" s="63"/>
      <c r="BL2845" s="63"/>
      <c r="BM2845" s="63"/>
      <c r="BN2845" s="63"/>
      <c r="BO2845" s="63"/>
      <c r="BP2845" s="63"/>
    </row>
    <row r="2846" spans="27:68" x14ac:dyDescent="0.2">
      <c r="AA2846" s="63"/>
      <c r="AB2846" s="63"/>
      <c r="AC2846" s="63"/>
      <c r="AD2846" s="63"/>
      <c r="AF2846" s="220"/>
      <c r="AN2846" s="63"/>
      <c r="AO2846" s="63"/>
      <c r="AP2846" s="63"/>
      <c r="AQ2846" s="63"/>
      <c r="AR2846" s="63"/>
      <c r="AS2846" s="63"/>
      <c r="AT2846" s="63"/>
      <c r="AU2846" s="63"/>
      <c r="AV2846" s="63"/>
      <c r="AW2846" s="63"/>
      <c r="AX2846" s="63"/>
      <c r="AY2846" s="63"/>
      <c r="AZ2846" s="63"/>
      <c r="BG2846" s="63"/>
      <c r="BH2846" s="63"/>
      <c r="BI2846" s="63"/>
      <c r="BJ2846" s="63"/>
      <c r="BK2846" s="63"/>
      <c r="BL2846" s="63"/>
      <c r="BM2846" s="63"/>
      <c r="BN2846" s="63"/>
      <c r="BO2846" s="63"/>
      <c r="BP2846" s="63"/>
    </row>
    <row r="2847" spans="27:68" x14ac:dyDescent="0.2">
      <c r="AA2847" s="63"/>
      <c r="AB2847" s="63"/>
      <c r="AC2847" s="63"/>
      <c r="AD2847" s="63"/>
      <c r="AF2847" s="220"/>
      <c r="AN2847" s="63"/>
      <c r="AO2847" s="63"/>
      <c r="AP2847" s="63"/>
      <c r="AQ2847" s="63"/>
      <c r="AR2847" s="63"/>
      <c r="AS2847" s="63"/>
      <c r="AT2847" s="63"/>
      <c r="AU2847" s="63"/>
      <c r="AV2847" s="63"/>
      <c r="AW2847" s="63"/>
      <c r="AX2847" s="63"/>
      <c r="AY2847" s="63"/>
      <c r="AZ2847" s="63"/>
      <c r="BG2847" s="63"/>
      <c r="BH2847" s="63"/>
      <c r="BI2847" s="63"/>
      <c r="BJ2847" s="63"/>
      <c r="BK2847" s="63"/>
      <c r="BL2847" s="63"/>
      <c r="BM2847" s="63"/>
      <c r="BN2847" s="63"/>
      <c r="BO2847" s="63"/>
      <c r="BP2847" s="63"/>
    </row>
    <row r="2848" spans="27:68" x14ac:dyDescent="0.2">
      <c r="AA2848" s="63"/>
      <c r="AB2848" s="63"/>
      <c r="AC2848" s="63"/>
      <c r="AD2848" s="63"/>
      <c r="AF2848" s="220"/>
      <c r="AN2848" s="63"/>
      <c r="AO2848" s="63"/>
      <c r="AP2848" s="63"/>
      <c r="AQ2848" s="63"/>
      <c r="AR2848" s="63"/>
      <c r="AS2848" s="63"/>
      <c r="AT2848" s="63"/>
      <c r="AU2848" s="63"/>
      <c r="AV2848" s="63"/>
      <c r="AW2848" s="63"/>
      <c r="AX2848" s="63"/>
      <c r="AY2848" s="63"/>
      <c r="AZ2848" s="63"/>
      <c r="BG2848" s="63"/>
      <c r="BH2848" s="63"/>
      <c r="BI2848" s="63"/>
      <c r="BJ2848" s="63"/>
      <c r="BK2848" s="63"/>
      <c r="BL2848" s="63"/>
      <c r="BM2848" s="63"/>
      <c r="BN2848" s="63"/>
      <c r="BO2848" s="63"/>
      <c r="BP2848" s="63"/>
    </row>
    <row r="2849" spans="27:68" x14ac:dyDescent="0.2">
      <c r="AA2849" s="63"/>
      <c r="AB2849" s="63"/>
      <c r="AC2849" s="63"/>
      <c r="AD2849" s="63"/>
      <c r="AF2849" s="220"/>
      <c r="AN2849" s="63"/>
      <c r="AO2849" s="63"/>
      <c r="AP2849" s="63"/>
      <c r="AQ2849" s="63"/>
      <c r="AR2849" s="63"/>
      <c r="AS2849" s="63"/>
      <c r="AT2849" s="63"/>
      <c r="AU2849" s="63"/>
      <c r="AV2849" s="63"/>
      <c r="AW2849" s="63"/>
      <c r="AX2849" s="63"/>
      <c r="AY2849" s="63"/>
      <c r="AZ2849" s="63"/>
      <c r="BG2849" s="63"/>
      <c r="BH2849" s="63"/>
      <c r="BI2849" s="63"/>
      <c r="BJ2849" s="63"/>
      <c r="BK2849" s="63"/>
      <c r="BL2849" s="63"/>
      <c r="BM2849" s="63"/>
      <c r="BN2849" s="63"/>
      <c r="BO2849" s="63"/>
      <c r="BP2849" s="63"/>
    </row>
    <row r="2850" spans="27:68" x14ac:dyDescent="0.2">
      <c r="AA2850" s="63"/>
      <c r="AB2850" s="63"/>
      <c r="AC2850" s="63"/>
      <c r="AD2850" s="63"/>
      <c r="AF2850" s="220"/>
      <c r="AN2850" s="63"/>
      <c r="AO2850" s="63"/>
      <c r="AP2850" s="63"/>
      <c r="AQ2850" s="63"/>
      <c r="AR2850" s="63"/>
      <c r="AS2850" s="63"/>
      <c r="AT2850" s="63"/>
      <c r="AU2850" s="63"/>
      <c r="AV2850" s="63"/>
      <c r="AW2850" s="63"/>
      <c r="AX2850" s="63"/>
      <c r="AY2850" s="63"/>
      <c r="AZ2850" s="63"/>
      <c r="BG2850" s="63"/>
      <c r="BH2850" s="63"/>
      <c r="BI2850" s="63"/>
      <c r="BJ2850" s="63"/>
      <c r="BK2850" s="63"/>
      <c r="BL2850" s="63"/>
      <c r="BM2850" s="63"/>
      <c r="BN2850" s="63"/>
      <c r="BO2850" s="63"/>
      <c r="BP2850" s="63"/>
    </row>
    <row r="2851" spans="27:68" x14ac:dyDescent="0.2">
      <c r="AA2851" s="63"/>
      <c r="AB2851" s="63"/>
      <c r="AC2851" s="63"/>
      <c r="AD2851" s="63"/>
      <c r="AF2851" s="220"/>
      <c r="AN2851" s="63"/>
      <c r="AO2851" s="63"/>
      <c r="AP2851" s="63"/>
      <c r="AQ2851" s="63"/>
      <c r="AR2851" s="63"/>
      <c r="AS2851" s="63"/>
      <c r="AT2851" s="63"/>
      <c r="AU2851" s="63"/>
      <c r="AV2851" s="63"/>
      <c r="AW2851" s="63"/>
      <c r="AX2851" s="63"/>
      <c r="AY2851" s="63"/>
      <c r="AZ2851" s="63"/>
      <c r="BG2851" s="63"/>
      <c r="BH2851" s="63"/>
      <c r="BI2851" s="63"/>
      <c r="BJ2851" s="63"/>
      <c r="BK2851" s="63"/>
      <c r="BL2851" s="63"/>
      <c r="BM2851" s="63"/>
      <c r="BN2851" s="63"/>
      <c r="BO2851" s="63"/>
      <c r="BP2851" s="63"/>
    </row>
    <row r="2852" spans="27:68" x14ac:dyDescent="0.2">
      <c r="AA2852" s="63"/>
      <c r="AB2852" s="63"/>
      <c r="AC2852" s="63"/>
      <c r="AD2852" s="63"/>
      <c r="AF2852" s="220"/>
      <c r="AN2852" s="63"/>
      <c r="AO2852" s="63"/>
      <c r="AP2852" s="63"/>
      <c r="AQ2852" s="63"/>
      <c r="AR2852" s="63"/>
      <c r="AS2852" s="63"/>
      <c r="AT2852" s="63"/>
      <c r="AU2852" s="63"/>
      <c r="AV2852" s="63"/>
      <c r="AW2852" s="63"/>
      <c r="AX2852" s="63"/>
      <c r="AY2852" s="63"/>
      <c r="AZ2852" s="63"/>
      <c r="BG2852" s="63"/>
      <c r="BH2852" s="63"/>
      <c r="BI2852" s="63"/>
      <c r="BJ2852" s="63"/>
      <c r="BK2852" s="63"/>
      <c r="BL2852" s="63"/>
      <c r="BM2852" s="63"/>
      <c r="BN2852" s="63"/>
      <c r="BO2852" s="63"/>
      <c r="BP2852" s="63"/>
    </row>
    <row r="2853" spans="27:68" x14ac:dyDescent="0.2">
      <c r="AA2853" s="63"/>
      <c r="AB2853" s="63"/>
      <c r="AC2853" s="63"/>
      <c r="AD2853" s="63"/>
      <c r="AF2853" s="220"/>
      <c r="AN2853" s="63"/>
      <c r="AO2853" s="63"/>
      <c r="AP2853" s="63"/>
      <c r="AQ2853" s="63"/>
      <c r="AR2853" s="63"/>
      <c r="AS2853" s="63"/>
      <c r="AT2853" s="63"/>
      <c r="AU2853" s="63"/>
      <c r="AV2853" s="63"/>
      <c r="AW2853" s="63"/>
      <c r="AX2853" s="63"/>
      <c r="AY2853" s="63"/>
      <c r="AZ2853" s="63"/>
      <c r="BG2853" s="63"/>
      <c r="BH2853" s="63"/>
      <c r="BI2853" s="63"/>
      <c r="BJ2853" s="63"/>
      <c r="BK2853" s="63"/>
      <c r="BL2853" s="63"/>
      <c r="BM2853" s="63"/>
      <c r="BN2853" s="63"/>
      <c r="BO2853" s="63"/>
      <c r="BP2853" s="63"/>
    </row>
    <row r="2854" spans="27:68" x14ac:dyDescent="0.2">
      <c r="AA2854" s="63"/>
      <c r="AB2854" s="63"/>
      <c r="AC2854" s="63"/>
      <c r="AD2854" s="63"/>
      <c r="AF2854" s="220"/>
      <c r="AN2854" s="63"/>
      <c r="AO2854" s="63"/>
      <c r="AP2854" s="63"/>
      <c r="AQ2854" s="63"/>
      <c r="AR2854" s="63"/>
      <c r="AS2854" s="63"/>
      <c r="AT2854" s="63"/>
      <c r="AU2854" s="63"/>
      <c r="AV2854" s="63"/>
      <c r="AW2854" s="63"/>
      <c r="AX2854" s="63"/>
      <c r="AY2854" s="63"/>
      <c r="AZ2854" s="63"/>
      <c r="BG2854" s="63"/>
      <c r="BH2854" s="63"/>
      <c r="BI2854" s="63"/>
      <c r="BJ2854" s="63"/>
      <c r="BK2854" s="63"/>
      <c r="BL2854" s="63"/>
      <c r="BM2854" s="63"/>
      <c r="BN2854" s="63"/>
      <c r="BO2854" s="63"/>
      <c r="BP2854" s="63"/>
    </row>
    <row r="2855" spans="27:68" x14ac:dyDescent="0.2">
      <c r="AA2855" s="63"/>
      <c r="AB2855" s="63"/>
      <c r="AC2855" s="63"/>
      <c r="AD2855" s="63"/>
      <c r="AF2855" s="220"/>
      <c r="AN2855" s="63"/>
      <c r="AO2855" s="63"/>
      <c r="AP2855" s="63"/>
      <c r="AQ2855" s="63"/>
      <c r="AR2855" s="63"/>
      <c r="AS2855" s="63"/>
      <c r="AT2855" s="63"/>
      <c r="AU2855" s="63"/>
      <c r="AV2855" s="63"/>
      <c r="AW2855" s="63"/>
      <c r="AX2855" s="63"/>
      <c r="AY2855" s="63"/>
      <c r="AZ2855" s="63"/>
      <c r="BG2855" s="63"/>
      <c r="BH2855" s="63"/>
      <c r="BI2855" s="63"/>
      <c r="BJ2855" s="63"/>
      <c r="BK2855" s="63"/>
      <c r="BL2855" s="63"/>
      <c r="BM2855" s="63"/>
      <c r="BN2855" s="63"/>
      <c r="BO2855" s="63"/>
      <c r="BP2855" s="63"/>
    </row>
    <row r="2856" spans="27:68" x14ac:dyDescent="0.2">
      <c r="AA2856" s="63"/>
      <c r="AB2856" s="63"/>
      <c r="AC2856" s="63"/>
      <c r="AD2856" s="63"/>
      <c r="AF2856" s="220"/>
      <c r="AN2856" s="63"/>
      <c r="AO2856" s="63"/>
      <c r="AP2856" s="63"/>
      <c r="AQ2856" s="63"/>
      <c r="AR2856" s="63"/>
      <c r="AS2856" s="63"/>
      <c r="AT2856" s="63"/>
      <c r="AU2856" s="63"/>
      <c r="AV2856" s="63"/>
      <c r="AW2856" s="63"/>
      <c r="AX2856" s="63"/>
      <c r="AY2856" s="63"/>
      <c r="AZ2856" s="63"/>
      <c r="BG2856" s="63"/>
      <c r="BH2856" s="63"/>
      <c r="BI2856" s="63"/>
      <c r="BJ2856" s="63"/>
      <c r="BK2856" s="63"/>
      <c r="BL2856" s="63"/>
      <c r="BM2856" s="63"/>
      <c r="BN2856" s="63"/>
      <c r="BO2856" s="63"/>
      <c r="BP2856" s="63"/>
    </row>
    <row r="2857" spans="27:68" x14ac:dyDescent="0.2">
      <c r="AA2857" s="63"/>
      <c r="AB2857" s="63"/>
      <c r="AC2857" s="63"/>
      <c r="AD2857" s="63"/>
      <c r="AF2857" s="220"/>
      <c r="AN2857" s="63"/>
      <c r="AO2857" s="63"/>
      <c r="AP2857" s="63"/>
      <c r="AQ2857" s="63"/>
      <c r="AR2857" s="63"/>
      <c r="AS2857" s="63"/>
      <c r="AT2857" s="63"/>
      <c r="AU2857" s="63"/>
      <c r="AV2857" s="63"/>
      <c r="AW2857" s="63"/>
      <c r="AX2857" s="63"/>
      <c r="AY2857" s="63"/>
      <c r="AZ2857" s="63"/>
      <c r="BG2857" s="63"/>
      <c r="BH2857" s="63"/>
      <c r="BI2857" s="63"/>
      <c r="BJ2857" s="63"/>
      <c r="BK2857" s="63"/>
      <c r="BL2857" s="63"/>
      <c r="BM2857" s="63"/>
      <c r="BN2857" s="63"/>
      <c r="BO2857" s="63"/>
      <c r="BP2857" s="63"/>
    </row>
    <row r="2858" spans="27:68" x14ac:dyDescent="0.2">
      <c r="AA2858" s="63"/>
      <c r="AB2858" s="63"/>
      <c r="AC2858" s="63"/>
      <c r="AD2858" s="63"/>
      <c r="AF2858" s="220"/>
      <c r="AN2858" s="63"/>
      <c r="AO2858" s="63"/>
      <c r="AP2858" s="63"/>
      <c r="AQ2858" s="63"/>
      <c r="AR2858" s="63"/>
      <c r="AS2858" s="63"/>
      <c r="AT2858" s="63"/>
      <c r="AU2858" s="63"/>
      <c r="AV2858" s="63"/>
      <c r="AW2858" s="63"/>
      <c r="AX2858" s="63"/>
      <c r="AY2858" s="63"/>
      <c r="AZ2858" s="63"/>
      <c r="BG2858" s="63"/>
      <c r="BH2858" s="63"/>
      <c r="BI2858" s="63"/>
      <c r="BJ2858" s="63"/>
      <c r="BK2858" s="63"/>
      <c r="BL2858" s="63"/>
      <c r="BM2858" s="63"/>
      <c r="BN2858" s="63"/>
      <c r="BO2858" s="63"/>
      <c r="BP2858" s="63"/>
    </row>
    <row r="2859" spans="27:68" x14ac:dyDescent="0.2">
      <c r="AA2859" s="63"/>
      <c r="AB2859" s="63"/>
      <c r="AC2859" s="63"/>
      <c r="AD2859" s="63"/>
      <c r="AF2859" s="220"/>
      <c r="AN2859" s="63"/>
      <c r="AO2859" s="63"/>
      <c r="AP2859" s="63"/>
      <c r="AQ2859" s="63"/>
      <c r="AR2859" s="63"/>
      <c r="AS2859" s="63"/>
      <c r="AT2859" s="63"/>
      <c r="AU2859" s="63"/>
      <c r="AV2859" s="63"/>
      <c r="AW2859" s="63"/>
      <c r="AX2859" s="63"/>
      <c r="AY2859" s="63"/>
      <c r="AZ2859" s="63"/>
      <c r="BG2859" s="63"/>
      <c r="BH2859" s="63"/>
      <c r="BI2859" s="63"/>
      <c r="BJ2859" s="63"/>
      <c r="BK2859" s="63"/>
      <c r="BL2859" s="63"/>
      <c r="BM2859" s="63"/>
      <c r="BN2859" s="63"/>
      <c r="BO2859" s="63"/>
      <c r="BP2859" s="63"/>
    </row>
    <row r="2860" spans="27:68" x14ac:dyDescent="0.2">
      <c r="AA2860" s="63"/>
      <c r="AB2860" s="63"/>
      <c r="AC2860" s="63"/>
      <c r="AD2860" s="63"/>
      <c r="AF2860" s="220"/>
      <c r="AN2860" s="63"/>
      <c r="AO2860" s="63"/>
      <c r="AP2860" s="63"/>
      <c r="AQ2860" s="63"/>
      <c r="AR2860" s="63"/>
      <c r="AS2860" s="63"/>
      <c r="AT2860" s="63"/>
      <c r="AU2860" s="63"/>
      <c r="AV2860" s="63"/>
      <c r="AW2860" s="63"/>
      <c r="AX2860" s="63"/>
      <c r="AY2860" s="63"/>
      <c r="AZ2860" s="63"/>
      <c r="BG2860" s="63"/>
      <c r="BH2860" s="63"/>
      <c r="BI2860" s="63"/>
      <c r="BJ2860" s="63"/>
      <c r="BK2860" s="63"/>
      <c r="BL2860" s="63"/>
      <c r="BM2860" s="63"/>
      <c r="BN2860" s="63"/>
      <c r="BO2860" s="63"/>
      <c r="BP2860" s="63"/>
    </row>
    <row r="2861" spans="27:68" x14ac:dyDescent="0.2">
      <c r="AA2861" s="63"/>
      <c r="AB2861" s="63"/>
      <c r="AC2861" s="63"/>
      <c r="AD2861" s="63"/>
      <c r="AF2861" s="220"/>
      <c r="AN2861" s="63"/>
      <c r="AO2861" s="63"/>
      <c r="AP2861" s="63"/>
      <c r="AQ2861" s="63"/>
      <c r="AR2861" s="63"/>
      <c r="AS2861" s="63"/>
      <c r="AT2861" s="63"/>
      <c r="AU2861" s="63"/>
      <c r="AV2861" s="63"/>
      <c r="AW2861" s="63"/>
      <c r="AX2861" s="63"/>
      <c r="AY2861" s="63"/>
      <c r="AZ2861" s="63"/>
      <c r="BG2861" s="63"/>
      <c r="BH2861" s="63"/>
      <c r="BI2861" s="63"/>
      <c r="BJ2861" s="63"/>
      <c r="BK2861" s="63"/>
      <c r="BL2861" s="63"/>
      <c r="BM2861" s="63"/>
      <c r="BN2861" s="63"/>
      <c r="BO2861" s="63"/>
      <c r="BP2861" s="63"/>
    </row>
    <row r="2862" spans="27:68" x14ac:dyDescent="0.2">
      <c r="AA2862" s="63"/>
      <c r="AB2862" s="63"/>
      <c r="AC2862" s="63"/>
      <c r="AD2862" s="63"/>
      <c r="AF2862" s="220"/>
      <c r="AN2862" s="63"/>
      <c r="AO2862" s="63"/>
      <c r="AP2862" s="63"/>
      <c r="AQ2862" s="63"/>
      <c r="AR2862" s="63"/>
      <c r="AS2862" s="63"/>
      <c r="AT2862" s="63"/>
      <c r="AU2862" s="63"/>
      <c r="AV2862" s="63"/>
      <c r="AW2862" s="63"/>
      <c r="AX2862" s="63"/>
      <c r="AY2862" s="63"/>
      <c r="AZ2862" s="63"/>
      <c r="BG2862" s="63"/>
      <c r="BH2862" s="63"/>
      <c r="BI2862" s="63"/>
      <c r="BJ2862" s="63"/>
      <c r="BK2862" s="63"/>
      <c r="BL2862" s="63"/>
      <c r="BM2862" s="63"/>
      <c r="BN2862" s="63"/>
      <c r="BO2862" s="63"/>
      <c r="BP2862" s="63"/>
    </row>
    <row r="2863" spans="27:68" x14ac:dyDescent="0.2">
      <c r="AA2863" s="63"/>
      <c r="AB2863" s="63"/>
      <c r="AC2863" s="63"/>
      <c r="AD2863" s="63"/>
      <c r="AF2863" s="220"/>
      <c r="AN2863" s="63"/>
      <c r="AO2863" s="63"/>
      <c r="AP2863" s="63"/>
      <c r="AQ2863" s="63"/>
      <c r="AR2863" s="63"/>
      <c r="AS2863" s="63"/>
      <c r="AT2863" s="63"/>
      <c r="AU2863" s="63"/>
      <c r="AV2863" s="63"/>
      <c r="AW2863" s="63"/>
      <c r="AX2863" s="63"/>
      <c r="AY2863" s="63"/>
      <c r="AZ2863" s="63"/>
      <c r="BG2863" s="63"/>
      <c r="BH2863" s="63"/>
      <c r="BI2863" s="63"/>
      <c r="BJ2863" s="63"/>
      <c r="BK2863" s="63"/>
      <c r="BL2863" s="63"/>
      <c r="BM2863" s="63"/>
      <c r="BN2863" s="63"/>
      <c r="BO2863" s="63"/>
      <c r="BP2863" s="63"/>
    </row>
    <row r="2864" spans="27:68" x14ac:dyDescent="0.2">
      <c r="AA2864" s="63"/>
      <c r="AB2864" s="63"/>
      <c r="AC2864" s="63"/>
      <c r="AD2864" s="63"/>
      <c r="AF2864" s="220"/>
      <c r="AN2864" s="63"/>
      <c r="AO2864" s="63"/>
      <c r="AP2864" s="63"/>
      <c r="AQ2864" s="63"/>
      <c r="AR2864" s="63"/>
      <c r="AS2864" s="63"/>
      <c r="AT2864" s="63"/>
      <c r="AU2864" s="63"/>
      <c r="AV2864" s="63"/>
      <c r="AW2864" s="63"/>
      <c r="AX2864" s="63"/>
      <c r="AY2864" s="63"/>
      <c r="AZ2864" s="63"/>
      <c r="BG2864" s="63"/>
      <c r="BH2864" s="63"/>
      <c r="BI2864" s="63"/>
      <c r="BJ2864" s="63"/>
      <c r="BK2864" s="63"/>
      <c r="BL2864" s="63"/>
      <c r="BM2864" s="63"/>
      <c r="BN2864" s="63"/>
      <c r="BO2864" s="63"/>
      <c r="BP2864" s="63"/>
    </row>
    <row r="2865" spans="27:68" x14ac:dyDescent="0.2">
      <c r="AA2865" s="63"/>
      <c r="AB2865" s="63"/>
      <c r="AC2865" s="63"/>
      <c r="AD2865" s="63"/>
      <c r="AF2865" s="220"/>
      <c r="AN2865" s="63"/>
      <c r="AO2865" s="63"/>
      <c r="AP2865" s="63"/>
      <c r="AQ2865" s="63"/>
      <c r="AR2865" s="63"/>
      <c r="AS2865" s="63"/>
      <c r="AT2865" s="63"/>
      <c r="AU2865" s="63"/>
      <c r="AV2865" s="63"/>
      <c r="AW2865" s="63"/>
      <c r="AX2865" s="63"/>
      <c r="AY2865" s="63"/>
      <c r="AZ2865" s="63"/>
      <c r="BG2865" s="63"/>
      <c r="BH2865" s="63"/>
      <c r="BI2865" s="63"/>
      <c r="BJ2865" s="63"/>
      <c r="BK2865" s="63"/>
      <c r="BL2865" s="63"/>
      <c r="BM2865" s="63"/>
      <c r="BN2865" s="63"/>
      <c r="BO2865" s="63"/>
      <c r="BP2865" s="63"/>
    </row>
    <row r="2866" spans="27:68" x14ac:dyDescent="0.2">
      <c r="AA2866" s="63"/>
      <c r="AB2866" s="63"/>
      <c r="AC2866" s="63"/>
      <c r="AD2866" s="63"/>
      <c r="AF2866" s="220"/>
      <c r="AN2866" s="63"/>
      <c r="AO2866" s="63"/>
      <c r="AP2866" s="63"/>
      <c r="AQ2866" s="63"/>
      <c r="AR2866" s="63"/>
      <c r="AS2866" s="63"/>
      <c r="AT2866" s="63"/>
      <c r="AU2866" s="63"/>
      <c r="AV2866" s="63"/>
      <c r="AW2866" s="63"/>
      <c r="AX2866" s="63"/>
      <c r="AY2866" s="63"/>
      <c r="AZ2866" s="63"/>
      <c r="BG2866" s="63"/>
      <c r="BH2866" s="63"/>
      <c r="BI2866" s="63"/>
      <c r="BJ2866" s="63"/>
      <c r="BK2866" s="63"/>
      <c r="BL2866" s="63"/>
      <c r="BM2866" s="63"/>
      <c r="BN2866" s="63"/>
      <c r="BO2866" s="63"/>
      <c r="BP2866" s="63"/>
    </row>
    <row r="2867" spans="27:68" x14ac:dyDescent="0.2">
      <c r="AA2867" s="63"/>
      <c r="AB2867" s="63"/>
      <c r="AC2867" s="63"/>
      <c r="AD2867" s="63"/>
      <c r="AF2867" s="220"/>
      <c r="AN2867" s="63"/>
      <c r="AO2867" s="63"/>
      <c r="AP2867" s="63"/>
      <c r="AQ2867" s="63"/>
      <c r="AR2867" s="63"/>
      <c r="AS2867" s="63"/>
      <c r="AT2867" s="63"/>
      <c r="AU2867" s="63"/>
      <c r="AV2867" s="63"/>
      <c r="AW2867" s="63"/>
      <c r="AX2867" s="63"/>
      <c r="AY2867" s="63"/>
      <c r="AZ2867" s="63"/>
      <c r="BG2867" s="63"/>
      <c r="BH2867" s="63"/>
      <c r="BI2867" s="63"/>
      <c r="BJ2867" s="63"/>
      <c r="BK2867" s="63"/>
      <c r="BL2867" s="63"/>
      <c r="BM2867" s="63"/>
      <c r="BN2867" s="63"/>
      <c r="BO2867" s="63"/>
      <c r="BP2867" s="63"/>
    </row>
    <row r="2868" spans="27:68" x14ac:dyDescent="0.2">
      <c r="AA2868" s="63"/>
      <c r="AB2868" s="63"/>
      <c r="AC2868" s="63"/>
      <c r="AD2868" s="63"/>
      <c r="AF2868" s="220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</row>
    <row r="2869" spans="27:68" x14ac:dyDescent="0.2">
      <c r="AA2869" s="63"/>
      <c r="AB2869" s="63"/>
      <c r="AC2869" s="63"/>
      <c r="AD2869" s="63"/>
      <c r="AF2869" s="220"/>
      <c r="AN2869" s="63"/>
      <c r="AO2869" s="63"/>
      <c r="AP2869" s="63"/>
      <c r="AQ2869" s="63"/>
      <c r="AR2869" s="63"/>
      <c r="AS2869" s="63"/>
      <c r="AT2869" s="63"/>
      <c r="AU2869" s="63"/>
      <c r="AV2869" s="63"/>
      <c r="AW2869" s="63"/>
      <c r="AX2869" s="63"/>
      <c r="AY2869" s="63"/>
      <c r="AZ2869" s="63"/>
      <c r="BG2869" s="63"/>
      <c r="BH2869" s="63"/>
      <c r="BI2869" s="63"/>
      <c r="BJ2869" s="63"/>
      <c r="BK2869" s="63"/>
      <c r="BL2869" s="63"/>
      <c r="BM2869" s="63"/>
      <c r="BN2869" s="63"/>
      <c r="BO2869" s="63"/>
      <c r="BP2869" s="63"/>
    </row>
    <row r="2870" spans="27:68" x14ac:dyDescent="0.2">
      <c r="AA2870" s="63"/>
      <c r="AB2870" s="63"/>
      <c r="AC2870" s="63"/>
      <c r="AD2870" s="63"/>
      <c r="AF2870" s="220"/>
      <c r="AN2870" s="63"/>
      <c r="AO2870" s="63"/>
      <c r="AP2870" s="63"/>
      <c r="AQ2870" s="63"/>
      <c r="AR2870" s="63"/>
      <c r="AS2870" s="63"/>
      <c r="AT2870" s="63"/>
      <c r="AU2870" s="63"/>
      <c r="AV2870" s="63"/>
      <c r="AW2870" s="63"/>
      <c r="AX2870" s="63"/>
      <c r="AY2870" s="63"/>
      <c r="AZ2870" s="63"/>
      <c r="BG2870" s="63"/>
      <c r="BH2870" s="63"/>
      <c r="BI2870" s="63"/>
      <c r="BJ2870" s="63"/>
      <c r="BK2870" s="63"/>
      <c r="BL2870" s="63"/>
      <c r="BM2870" s="63"/>
      <c r="BN2870" s="63"/>
      <c r="BO2870" s="63"/>
      <c r="BP2870" s="63"/>
    </row>
    <row r="2871" spans="27:68" x14ac:dyDescent="0.2">
      <c r="AA2871" s="63"/>
      <c r="AB2871" s="63"/>
      <c r="AC2871" s="63"/>
      <c r="AD2871" s="63"/>
      <c r="AF2871" s="220"/>
      <c r="AN2871" s="63"/>
      <c r="AO2871" s="63"/>
      <c r="AP2871" s="63"/>
      <c r="AQ2871" s="63"/>
      <c r="AR2871" s="63"/>
      <c r="AS2871" s="63"/>
      <c r="AT2871" s="63"/>
      <c r="AU2871" s="63"/>
      <c r="AV2871" s="63"/>
      <c r="AW2871" s="63"/>
      <c r="AX2871" s="63"/>
      <c r="AY2871" s="63"/>
      <c r="AZ2871" s="63"/>
      <c r="BG2871" s="63"/>
      <c r="BH2871" s="63"/>
      <c r="BI2871" s="63"/>
      <c r="BJ2871" s="63"/>
      <c r="BK2871" s="63"/>
      <c r="BL2871" s="63"/>
      <c r="BM2871" s="63"/>
      <c r="BN2871" s="63"/>
      <c r="BO2871" s="63"/>
      <c r="BP2871" s="63"/>
    </row>
    <row r="2872" spans="27:68" x14ac:dyDescent="0.2">
      <c r="AA2872" s="63"/>
      <c r="AB2872" s="63"/>
      <c r="AC2872" s="63"/>
      <c r="AD2872" s="63"/>
      <c r="AF2872" s="220"/>
      <c r="AN2872" s="63"/>
      <c r="AO2872" s="63"/>
      <c r="AP2872" s="63"/>
      <c r="AQ2872" s="63"/>
      <c r="AR2872" s="63"/>
      <c r="AS2872" s="63"/>
      <c r="AT2872" s="63"/>
      <c r="AU2872" s="63"/>
      <c r="AV2872" s="63"/>
      <c r="AW2872" s="63"/>
      <c r="AX2872" s="63"/>
      <c r="AY2872" s="63"/>
      <c r="AZ2872" s="63"/>
      <c r="BG2872" s="63"/>
      <c r="BH2872" s="63"/>
      <c r="BI2872" s="63"/>
      <c r="BJ2872" s="63"/>
      <c r="BK2872" s="63"/>
      <c r="BL2872" s="63"/>
      <c r="BM2872" s="63"/>
      <c r="BN2872" s="63"/>
      <c r="BO2872" s="63"/>
      <c r="BP2872" s="63"/>
    </row>
    <row r="2873" spans="27:68" x14ac:dyDescent="0.2">
      <c r="AA2873" s="63"/>
      <c r="AB2873" s="63"/>
      <c r="AC2873" s="63"/>
      <c r="AD2873" s="63"/>
      <c r="AF2873" s="220"/>
      <c r="AN2873" s="63"/>
      <c r="AO2873" s="63"/>
      <c r="AP2873" s="63"/>
      <c r="AQ2873" s="63"/>
      <c r="AR2873" s="63"/>
      <c r="AS2873" s="63"/>
      <c r="AT2873" s="63"/>
      <c r="AU2873" s="63"/>
      <c r="AV2873" s="63"/>
      <c r="AW2873" s="63"/>
      <c r="AX2873" s="63"/>
      <c r="AY2873" s="63"/>
      <c r="AZ2873" s="63"/>
      <c r="BG2873" s="63"/>
      <c r="BH2873" s="63"/>
      <c r="BI2873" s="63"/>
      <c r="BJ2873" s="63"/>
      <c r="BK2873" s="63"/>
      <c r="BL2873" s="63"/>
      <c r="BM2873" s="63"/>
      <c r="BN2873" s="63"/>
      <c r="BO2873" s="63"/>
      <c r="BP2873" s="63"/>
    </row>
    <row r="2874" spans="27:68" x14ac:dyDescent="0.2">
      <c r="AA2874" s="63"/>
      <c r="AB2874" s="63"/>
      <c r="AC2874" s="63"/>
      <c r="AD2874" s="63"/>
      <c r="AF2874" s="220"/>
      <c r="AN2874" s="63"/>
      <c r="AO2874" s="63"/>
      <c r="AP2874" s="63"/>
      <c r="AQ2874" s="63"/>
      <c r="AR2874" s="63"/>
      <c r="AS2874" s="63"/>
      <c r="AT2874" s="63"/>
      <c r="AU2874" s="63"/>
      <c r="AV2874" s="63"/>
      <c r="AW2874" s="63"/>
      <c r="AX2874" s="63"/>
      <c r="AY2874" s="63"/>
      <c r="AZ2874" s="63"/>
      <c r="BG2874" s="63"/>
      <c r="BH2874" s="63"/>
      <c r="BI2874" s="63"/>
      <c r="BJ2874" s="63"/>
      <c r="BK2874" s="63"/>
      <c r="BL2874" s="63"/>
      <c r="BM2874" s="63"/>
      <c r="BN2874" s="63"/>
      <c r="BO2874" s="63"/>
      <c r="BP2874" s="63"/>
    </row>
    <row r="2875" spans="27:68" x14ac:dyDescent="0.2">
      <c r="AA2875" s="63"/>
      <c r="AB2875" s="63"/>
      <c r="AC2875" s="63"/>
      <c r="AD2875" s="63"/>
      <c r="AF2875" s="220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</row>
    <row r="2876" spans="27:68" x14ac:dyDescent="0.2">
      <c r="AA2876" s="63"/>
      <c r="AB2876" s="63"/>
      <c r="AC2876" s="63"/>
      <c r="AD2876" s="63"/>
      <c r="AF2876" s="220"/>
      <c r="AN2876" s="63"/>
      <c r="AO2876" s="63"/>
      <c r="AP2876" s="63"/>
      <c r="AQ2876" s="63"/>
      <c r="AR2876" s="63"/>
      <c r="AS2876" s="63"/>
      <c r="AT2876" s="63"/>
      <c r="AU2876" s="63"/>
      <c r="AV2876" s="63"/>
      <c r="AW2876" s="63"/>
      <c r="AX2876" s="63"/>
      <c r="AY2876" s="63"/>
      <c r="AZ2876" s="63"/>
      <c r="BG2876" s="63"/>
      <c r="BH2876" s="63"/>
      <c r="BI2876" s="63"/>
      <c r="BJ2876" s="63"/>
      <c r="BK2876" s="63"/>
      <c r="BL2876" s="63"/>
      <c r="BM2876" s="63"/>
      <c r="BN2876" s="63"/>
      <c r="BO2876" s="63"/>
      <c r="BP2876" s="63"/>
    </row>
    <row r="2877" spans="27:68" x14ac:dyDescent="0.2">
      <c r="AA2877" s="63"/>
      <c r="AB2877" s="63"/>
      <c r="AC2877" s="63"/>
      <c r="AD2877" s="63"/>
      <c r="AF2877" s="220"/>
      <c r="AN2877" s="63"/>
      <c r="AO2877" s="63"/>
      <c r="AP2877" s="63"/>
      <c r="AQ2877" s="63"/>
      <c r="AR2877" s="63"/>
      <c r="AS2877" s="63"/>
      <c r="AT2877" s="63"/>
      <c r="AU2877" s="63"/>
      <c r="AV2877" s="63"/>
      <c r="AW2877" s="63"/>
      <c r="AX2877" s="63"/>
      <c r="AY2877" s="63"/>
      <c r="AZ2877" s="63"/>
      <c r="BG2877" s="63"/>
      <c r="BH2877" s="63"/>
      <c r="BI2877" s="63"/>
      <c r="BJ2877" s="63"/>
      <c r="BK2877" s="63"/>
      <c r="BL2877" s="63"/>
      <c r="BM2877" s="63"/>
      <c r="BN2877" s="63"/>
      <c r="BO2877" s="63"/>
      <c r="BP2877" s="63"/>
    </row>
    <row r="2878" spans="27:68" x14ac:dyDescent="0.2">
      <c r="AA2878" s="63"/>
      <c r="AB2878" s="63"/>
      <c r="AC2878" s="63"/>
      <c r="AD2878" s="63"/>
      <c r="AF2878" s="220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</row>
    <row r="2879" spans="27:68" x14ac:dyDescent="0.2">
      <c r="AA2879" s="63"/>
      <c r="AB2879" s="63"/>
      <c r="AC2879" s="63"/>
      <c r="AD2879" s="63"/>
      <c r="AF2879" s="220"/>
      <c r="AN2879" s="63"/>
      <c r="AO2879" s="63"/>
      <c r="AP2879" s="63"/>
      <c r="AQ2879" s="63"/>
      <c r="AR2879" s="63"/>
      <c r="AS2879" s="63"/>
      <c r="AT2879" s="63"/>
      <c r="AU2879" s="63"/>
      <c r="AV2879" s="63"/>
      <c r="AW2879" s="63"/>
      <c r="AX2879" s="63"/>
      <c r="AY2879" s="63"/>
      <c r="AZ2879" s="63"/>
      <c r="BG2879" s="63"/>
      <c r="BH2879" s="63"/>
      <c r="BI2879" s="63"/>
      <c r="BJ2879" s="63"/>
      <c r="BK2879" s="63"/>
      <c r="BL2879" s="63"/>
      <c r="BM2879" s="63"/>
      <c r="BN2879" s="63"/>
      <c r="BO2879" s="63"/>
      <c r="BP2879" s="63"/>
    </row>
    <row r="2880" spans="27:68" x14ac:dyDescent="0.2">
      <c r="AA2880" s="63"/>
      <c r="AB2880" s="63"/>
      <c r="AC2880" s="63"/>
      <c r="AD2880" s="63"/>
      <c r="AF2880" s="220"/>
      <c r="AN2880" s="63"/>
      <c r="AO2880" s="63"/>
      <c r="AP2880" s="63"/>
      <c r="AQ2880" s="63"/>
      <c r="AR2880" s="63"/>
      <c r="AS2880" s="63"/>
      <c r="AT2880" s="63"/>
      <c r="AU2880" s="63"/>
      <c r="AV2880" s="63"/>
      <c r="AW2880" s="63"/>
      <c r="AX2880" s="63"/>
      <c r="AY2880" s="63"/>
      <c r="AZ2880" s="63"/>
      <c r="BG2880" s="63"/>
      <c r="BH2880" s="63"/>
      <c r="BI2880" s="63"/>
      <c r="BJ2880" s="63"/>
      <c r="BK2880" s="63"/>
      <c r="BL2880" s="63"/>
      <c r="BM2880" s="63"/>
      <c r="BN2880" s="63"/>
      <c r="BO2880" s="63"/>
      <c r="BP2880" s="63"/>
    </row>
    <row r="2881" spans="27:68" x14ac:dyDescent="0.2">
      <c r="AA2881" s="63"/>
      <c r="AB2881" s="63"/>
      <c r="AC2881" s="63"/>
      <c r="AD2881" s="63"/>
      <c r="AF2881" s="220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</row>
    <row r="2882" spans="27:68" x14ac:dyDescent="0.2">
      <c r="AA2882" s="63"/>
      <c r="AB2882" s="63"/>
      <c r="AC2882" s="63"/>
      <c r="AD2882" s="63"/>
      <c r="AF2882" s="220"/>
      <c r="AN2882" s="63"/>
      <c r="AO2882" s="63"/>
      <c r="AP2882" s="63"/>
      <c r="AQ2882" s="63"/>
      <c r="AR2882" s="63"/>
      <c r="AS2882" s="63"/>
      <c r="AT2882" s="63"/>
      <c r="AU2882" s="63"/>
      <c r="AV2882" s="63"/>
      <c r="AW2882" s="63"/>
      <c r="AX2882" s="63"/>
      <c r="AY2882" s="63"/>
      <c r="AZ2882" s="63"/>
      <c r="BG2882" s="63"/>
      <c r="BH2882" s="63"/>
      <c r="BI2882" s="63"/>
      <c r="BJ2882" s="63"/>
      <c r="BK2882" s="63"/>
      <c r="BL2882" s="63"/>
      <c r="BM2882" s="63"/>
      <c r="BN2882" s="63"/>
      <c r="BO2882" s="63"/>
      <c r="BP2882" s="63"/>
    </row>
    <row r="2883" spans="27:68" x14ac:dyDescent="0.2">
      <c r="AA2883" s="63"/>
      <c r="AB2883" s="63"/>
      <c r="AC2883" s="63"/>
      <c r="AD2883" s="63"/>
      <c r="AF2883" s="220"/>
      <c r="AN2883" s="63"/>
      <c r="AO2883" s="63"/>
      <c r="AP2883" s="63"/>
      <c r="AQ2883" s="63"/>
      <c r="AR2883" s="63"/>
      <c r="AS2883" s="63"/>
      <c r="AT2883" s="63"/>
      <c r="AU2883" s="63"/>
      <c r="AV2883" s="63"/>
      <c r="AW2883" s="63"/>
      <c r="AX2883" s="63"/>
      <c r="AY2883" s="63"/>
      <c r="AZ2883" s="63"/>
      <c r="BG2883" s="63"/>
      <c r="BH2883" s="63"/>
      <c r="BI2883" s="63"/>
      <c r="BJ2883" s="63"/>
      <c r="BK2883" s="63"/>
      <c r="BL2883" s="63"/>
      <c r="BM2883" s="63"/>
      <c r="BN2883" s="63"/>
      <c r="BO2883" s="63"/>
      <c r="BP2883" s="63"/>
    </row>
    <row r="2884" spans="27:68" x14ac:dyDescent="0.2">
      <c r="AA2884" s="63"/>
      <c r="AB2884" s="63"/>
      <c r="AC2884" s="63"/>
      <c r="AD2884" s="63"/>
      <c r="AF2884" s="220"/>
      <c r="AN2884" s="63"/>
      <c r="AO2884" s="63"/>
      <c r="AP2884" s="63"/>
      <c r="AQ2884" s="63"/>
      <c r="AR2884" s="63"/>
      <c r="AS2884" s="63"/>
      <c r="AT2884" s="63"/>
      <c r="AU2884" s="63"/>
      <c r="AV2884" s="63"/>
      <c r="AW2884" s="63"/>
      <c r="AX2884" s="63"/>
      <c r="AY2884" s="63"/>
      <c r="AZ2884" s="63"/>
      <c r="BG2884" s="63"/>
      <c r="BH2884" s="63"/>
      <c r="BI2884" s="63"/>
      <c r="BJ2884" s="63"/>
      <c r="BK2884" s="63"/>
      <c r="BL2884" s="63"/>
      <c r="BM2884" s="63"/>
      <c r="BN2884" s="63"/>
      <c r="BO2884" s="63"/>
      <c r="BP2884" s="63"/>
    </row>
    <row r="2885" spans="27:68" x14ac:dyDescent="0.2">
      <c r="AA2885" s="63"/>
      <c r="AB2885" s="63"/>
      <c r="AC2885" s="63"/>
      <c r="AD2885" s="63"/>
      <c r="AF2885" s="220"/>
      <c r="AN2885" s="63"/>
      <c r="AO2885" s="63"/>
      <c r="AP2885" s="63"/>
      <c r="AQ2885" s="63"/>
      <c r="AR2885" s="63"/>
      <c r="AS2885" s="63"/>
      <c r="AT2885" s="63"/>
      <c r="AU2885" s="63"/>
      <c r="AV2885" s="63"/>
      <c r="AW2885" s="63"/>
      <c r="AX2885" s="63"/>
      <c r="AY2885" s="63"/>
      <c r="AZ2885" s="63"/>
      <c r="BG2885" s="63"/>
      <c r="BH2885" s="63"/>
      <c r="BI2885" s="63"/>
      <c r="BJ2885" s="63"/>
      <c r="BK2885" s="63"/>
      <c r="BL2885" s="63"/>
      <c r="BM2885" s="63"/>
      <c r="BN2885" s="63"/>
      <c r="BO2885" s="63"/>
      <c r="BP2885" s="63"/>
    </row>
    <row r="2886" spans="27:68" x14ac:dyDescent="0.2">
      <c r="AA2886" s="63"/>
      <c r="AB2886" s="63"/>
      <c r="AC2886" s="63"/>
      <c r="AD2886" s="63"/>
      <c r="AF2886" s="220"/>
      <c r="AN2886" s="63"/>
      <c r="AO2886" s="63"/>
      <c r="AP2886" s="63"/>
      <c r="AQ2886" s="63"/>
      <c r="AR2886" s="63"/>
      <c r="AS2886" s="63"/>
      <c r="AT2886" s="63"/>
      <c r="AU2886" s="63"/>
      <c r="AV2886" s="63"/>
      <c r="AW2886" s="63"/>
      <c r="AX2886" s="63"/>
      <c r="AY2886" s="63"/>
      <c r="AZ2886" s="63"/>
      <c r="BG2886" s="63"/>
      <c r="BH2886" s="63"/>
      <c r="BI2886" s="63"/>
      <c r="BJ2886" s="63"/>
      <c r="BK2886" s="63"/>
      <c r="BL2886" s="63"/>
      <c r="BM2886" s="63"/>
      <c r="BN2886" s="63"/>
      <c r="BO2886" s="63"/>
      <c r="BP2886" s="63"/>
    </row>
    <row r="2887" spans="27:68" x14ac:dyDescent="0.2">
      <c r="AA2887" s="63"/>
      <c r="AB2887" s="63"/>
      <c r="AC2887" s="63"/>
      <c r="AD2887" s="63"/>
      <c r="AF2887" s="220"/>
      <c r="AN2887" s="63"/>
      <c r="AO2887" s="63"/>
      <c r="AP2887" s="63"/>
      <c r="AQ2887" s="63"/>
      <c r="AR2887" s="63"/>
      <c r="AS2887" s="63"/>
      <c r="AT2887" s="63"/>
      <c r="AU2887" s="63"/>
      <c r="AV2887" s="63"/>
      <c r="AW2887" s="63"/>
      <c r="AX2887" s="63"/>
      <c r="AY2887" s="63"/>
      <c r="AZ2887" s="63"/>
      <c r="BG2887" s="63"/>
      <c r="BH2887" s="63"/>
      <c r="BI2887" s="63"/>
      <c r="BJ2887" s="63"/>
      <c r="BK2887" s="63"/>
      <c r="BL2887" s="63"/>
      <c r="BM2887" s="63"/>
      <c r="BN2887" s="63"/>
      <c r="BO2887" s="63"/>
      <c r="BP2887" s="63"/>
    </row>
    <row r="2888" spans="27:68" x14ac:dyDescent="0.2">
      <c r="AA2888" s="63"/>
      <c r="AB2888" s="63"/>
      <c r="AC2888" s="63"/>
      <c r="AD2888" s="63"/>
      <c r="AF2888" s="220"/>
      <c r="AN2888" s="63"/>
      <c r="AO2888" s="63"/>
      <c r="AP2888" s="63"/>
      <c r="AQ2888" s="63"/>
      <c r="AR2888" s="63"/>
      <c r="AS2888" s="63"/>
      <c r="AT2888" s="63"/>
      <c r="AU2888" s="63"/>
      <c r="AV2888" s="63"/>
      <c r="AW2888" s="63"/>
      <c r="AX2888" s="63"/>
      <c r="AY2888" s="63"/>
      <c r="AZ2888" s="63"/>
      <c r="BG2888" s="63"/>
      <c r="BH2888" s="63"/>
      <c r="BI2888" s="63"/>
      <c r="BJ2888" s="63"/>
      <c r="BK2888" s="63"/>
      <c r="BL2888" s="63"/>
      <c r="BM2888" s="63"/>
      <c r="BN2888" s="63"/>
      <c r="BO2888" s="63"/>
      <c r="BP2888" s="63"/>
    </row>
    <row r="2889" spans="27:68" x14ac:dyDescent="0.2">
      <c r="AA2889" s="63"/>
      <c r="AB2889" s="63"/>
      <c r="AC2889" s="63"/>
      <c r="AD2889" s="63"/>
      <c r="AF2889" s="220"/>
      <c r="AN2889" s="63"/>
      <c r="AO2889" s="63"/>
      <c r="AP2889" s="63"/>
      <c r="AQ2889" s="63"/>
      <c r="AR2889" s="63"/>
      <c r="AS2889" s="63"/>
      <c r="AT2889" s="63"/>
      <c r="AU2889" s="63"/>
      <c r="AV2889" s="63"/>
      <c r="AW2889" s="63"/>
      <c r="AX2889" s="63"/>
      <c r="AY2889" s="63"/>
      <c r="AZ2889" s="63"/>
      <c r="BG2889" s="63"/>
      <c r="BH2889" s="63"/>
      <c r="BI2889" s="63"/>
      <c r="BJ2889" s="63"/>
      <c r="BK2889" s="63"/>
      <c r="BL2889" s="63"/>
      <c r="BM2889" s="63"/>
      <c r="BN2889" s="63"/>
      <c r="BO2889" s="63"/>
      <c r="BP2889" s="63"/>
    </row>
    <row r="2890" spans="27:68" x14ac:dyDescent="0.2">
      <c r="AA2890" s="63"/>
      <c r="AB2890" s="63"/>
      <c r="AC2890" s="63"/>
      <c r="AD2890" s="63"/>
      <c r="AF2890" s="220"/>
      <c r="AN2890" s="63"/>
      <c r="AO2890" s="63"/>
      <c r="AP2890" s="63"/>
      <c r="AQ2890" s="63"/>
      <c r="AR2890" s="63"/>
      <c r="AS2890" s="63"/>
      <c r="AT2890" s="63"/>
      <c r="AU2890" s="63"/>
      <c r="AV2890" s="63"/>
      <c r="AW2890" s="63"/>
      <c r="AX2890" s="63"/>
      <c r="AY2890" s="63"/>
      <c r="AZ2890" s="63"/>
      <c r="BG2890" s="63"/>
      <c r="BH2890" s="63"/>
      <c r="BI2890" s="63"/>
      <c r="BJ2890" s="63"/>
      <c r="BK2890" s="63"/>
      <c r="BL2890" s="63"/>
      <c r="BM2890" s="63"/>
      <c r="BN2890" s="63"/>
      <c r="BO2890" s="63"/>
      <c r="BP2890" s="63"/>
    </row>
    <row r="2891" spans="27:68" x14ac:dyDescent="0.2">
      <c r="AA2891" s="63"/>
      <c r="AB2891" s="63"/>
      <c r="AC2891" s="63"/>
      <c r="AD2891" s="63"/>
      <c r="AF2891" s="220"/>
      <c r="AN2891" s="63"/>
      <c r="AO2891" s="63"/>
      <c r="AP2891" s="63"/>
      <c r="AQ2891" s="63"/>
      <c r="AR2891" s="63"/>
      <c r="AS2891" s="63"/>
      <c r="AT2891" s="63"/>
      <c r="AU2891" s="63"/>
      <c r="AV2891" s="63"/>
      <c r="AW2891" s="63"/>
      <c r="AX2891" s="63"/>
      <c r="AY2891" s="63"/>
      <c r="AZ2891" s="63"/>
      <c r="BG2891" s="63"/>
      <c r="BH2891" s="63"/>
      <c r="BI2891" s="63"/>
      <c r="BJ2891" s="63"/>
      <c r="BK2891" s="63"/>
      <c r="BL2891" s="63"/>
      <c r="BM2891" s="63"/>
      <c r="BN2891" s="63"/>
      <c r="BO2891" s="63"/>
      <c r="BP2891" s="63"/>
    </row>
    <row r="2892" spans="27:68" x14ac:dyDescent="0.2">
      <c r="AA2892" s="63"/>
      <c r="AB2892" s="63"/>
      <c r="AC2892" s="63"/>
      <c r="AD2892" s="63"/>
      <c r="AF2892" s="220"/>
      <c r="AN2892" s="63"/>
      <c r="AO2892" s="63"/>
      <c r="AP2892" s="63"/>
      <c r="AQ2892" s="63"/>
      <c r="AR2892" s="63"/>
      <c r="AS2892" s="63"/>
      <c r="AT2892" s="63"/>
      <c r="AU2892" s="63"/>
      <c r="AV2892" s="63"/>
      <c r="AW2892" s="63"/>
      <c r="AX2892" s="63"/>
      <c r="AY2892" s="63"/>
      <c r="AZ2892" s="63"/>
      <c r="BG2892" s="63"/>
      <c r="BH2892" s="63"/>
      <c r="BI2892" s="63"/>
      <c r="BJ2892" s="63"/>
      <c r="BK2892" s="63"/>
      <c r="BL2892" s="63"/>
      <c r="BM2892" s="63"/>
      <c r="BN2892" s="63"/>
      <c r="BO2892" s="63"/>
      <c r="BP2892" s="63"/>
    </row>
    <row r="2893" spans="27:68" x14ac:dyDescent="0.2">
      <c r="AA2893" s="63"/>
      <c r="AB2893" s="63"/>
      <c r="AC2893" s="63"/>
      <c r="AD2893" s="63"/>
      <c r="AF2893" s="220"/>
      <c r="AN2893" s="63"/>
      <c r="AO2893" s="63"/>
      <c r="AP2893" s="63"/>
      <c r="AQ2893" s="63"/>
      <c r="AR2893" s="63"/>
      <c r="AS2893" s="63"/>
      <c r="AT2893" s="63"/>
      <c r="AU2893" s="63"/>
      <c r="AV2893" s="63"/>
      <c r="AW2893" s="63"/>
      <c r="AX2893" s="63"/>
      <c r="AY2893" s="63"/>
      <c r="AZ2893" s="63"/>
      <c r="BG2893" s="63"/>
      <c r="BH2893" s="63"/>
      <c r="BI2893" s="63"/>
      <c r="BJ2893" s="63"/>
      <c r="BK2893" s="63"/>
      <c r="BL2893" s="63"/>
      <c r="BM2893" s="63"/>
      <c r="BN2893" s="63"/>
      <c r="BO2893" s="63"/>
      <c r="BP2893" s="63"/>
    </row>
    <row r="2894" spans="27:68" x14ac:dyDescent="0.2">
      <c r="AA2894" s="63"/>
      <c r="AB2894" s="63"/>
      <c r="AC2894" s="63"/>
      <c r="AD2894" s="63"/>
      <c r="AF2894" s="220"/>
      <c r="AN2894" s="63"/>
      <c r="AO2894" s="63"/>
      <c r="AP2894" s="63"/>
      <c r="AQ2894" s="63"/>
      <c r="AR2894" s="63"/>
      <c r="AS2894" s="63"/>
      <c r="AT2894" s="63"/>
      <c r="AU2894" s="63"/>
      <c r="AV2894" s="63"/>
      <c r="AW2894" s="63"/>
      <c r="AX2894" s="63"/>
      <c r="AY2894" s="63"/>
      <c r="AZ2894" s="63"/>
      <c r="BG2894" s="63"/>
      <c r="BH2894" s="63"/>
      <c r="BI2894" s="63"/>
      <c r="BJ2894" s="63"/>
      <c r="BK2894" s="63"/>
      <c r="BL2894" s="63"/>
      <c r="BM2894" s="63"/>
      <c r="BN2894" s="63"/>
      <c r="BO2894" s="63"/>
      <c r="BP2894" s="63"/>
    </row>
    <row r="2895" spans="27:68" x14ac:dyDescent="0.2">
      <c r="AA2895" s="63"/>
      <c r="AB2895" s="63"/>
      <c r="AC2895" s="63"/>
      <c r="AD2895" s="63"/>
      <c r="AF2895" s="220"/>
      <c r="AN2895" s="63"/>
      <c r="AO2895" s="63"/>
      <c r="AP2895" s="63"/>
      <c r="AQ2895" s="63"/>
      <c r="AR2895" s="63"/>
      <c r="AS2895" s="63"/>
      <c r="AT2895" s="63"/>
      <c r="AU2895" s="63"/>
      <c r="AV2895" s="63"/>
      <c r="AW2895" s="63"/>
      <c r="AX2895" s="63"/>
      <c r="AY2895" s="63"/>
      <c r="AZ2895" s="63"/>
      <c r="BG2895" s="63"/>
      <c r="BH2895" s="63"/>
      <c r="BI2895" s="63"/>
      <c r="BJ2895" s="63"/>
      <c r="BK2895" s="63"/>
      <c r="BL2895" s="63"/>
      <c r="BM2895" s="63"/>
      <c r="BN2895" s="63"/>
      <c r="BO2895" s="63"/>
      <c r="BP2895" s="63"/>
    </row>
    <row r="2896" spans="27:68" x14ac:dyDescent="0.2">
      <c r="AA2896" s="63"/>
      <c r="AB2896" s="63"/>
      <c r="AC2896" s="63"/>
      <c r="AD2896" s="63"/>
      <c r="AF2896" s="220"/>
      <c r="AN2896" s="63"/>
      <c r="AO2896" s="63"/>
      <c r="AP2896" s="63"/>
      <c r="AQ2896" s="63"/>
      <c r="AR2896" s="63"/>
      <c r="AS2896" s="63"/>
      <c r="AT2896" s="63"/>
      <c r="AU2896" s="63"/>
      <c r="AV2896" s="63"/>
      <c r="AW2896" s="63"/>
      <c r="AX2896" s="63"/>
      <c r="AY2896" s="63"/>
      <c r="AZ2896" s="63"/>
      <c r="BG2896" s="63"/>
      <c r="BH2896" s="63"/>
      <c r="BI2896" s="63"/>
      <c r="BJ2896" s="63"/>
      <c r="BK2896" s="63"/>
      <c r="BL2896" s="63"/>
      <c r="BM2896" s="63"/>
      <c r="BN2896" s="63"/>
      <c r="BO2896" s="63"/>
      <c r="BP2896" s="63"/>
    </row>
    <row r="2897" spans="27:68" x14ac:dyDescent="0.2">
      <c r="AA2897" s="63"/>
      <c r="AB2897" s="63"/>
      <c r="AC2897" s="63"/>
      <c r="AD2897" s="63"/>
      <c r="AF2897" s="220"/>
      <c r="AN2897" s="63"/>
      <c r="AO2897" s="63"/>
      <c r="AP2897" s="63"/>
      <c r="AQ2897" s="63"/>
      <c r="AR2897" s="63"/>
      <c r="AS2897" s="63"/>
      <c r="AT2897" s="63"/>
      <c r="AU2897" s="63"/>
      <c r="AV2897" s="63"/>
      <c r="AW2897" s="63"/>
      <c r="AX2897" s="63"/>
      <c r="AY2897" s="63"/>
      <c r="AZ2897" s="63"/>
      <c r="BG2897" s="63"/>
      <c r="BH2897" s="63"/>
      <c r="BI2897" s="63"/>
      <c r="BJ2897" s="63"/>
      <c r="BK2897" s="63"/>
      <c r="BL2897" s="63"/>
      <c r="BM2897" s="63"/>
      <c r="BN2897" s="63"/>
      <c r="BO2897" s="63"/>
      <c r="BP2897" s="63"/>
    </row>
    <row r="2898" spans="27:68" x14ac:dyDescent="0.2">
      <c r="AA2898" s="63"/>
      <c r="AB2898" s="63"/>
      <c r="AC2898" s="63"/>
      <c r="AD2898" s="63"/>
      <c r="AF2898" s="220"/>
      <c r="AN2898" s="63"/>
      <c r="AO2898" s="63"/>
      <c r="AP2898" s="63"/>
      <c r="AQ2898" s="63"/>
      <c r="AR2898" s="63"/>
      <c r="AS2898" s="63"/>
      <c r="AT2898" s="63"/>
      <c r="AU2898" s="63"/>
      <c r="AV2898" s="63"/>
      <c r="AW2898" s="63"/>
      <c r="AX2898" s="63"/>
      <c r="AY2898" s="63"/>
      <c r="AZ2898" s="63"/>
      <c r="BG2898" s="63"/>
      <c r="BH2898" s="63"/>
      <c r="BI2898" s="63"/>
      <c r="BJ2898" s="63"/>
      <c r="BK2898" s="63"/>
      <c r="BL2898" s="63"/>
      <c r="BM2898" s="63"/>
      <c r="BN2898" s="63"/>
      <c r="BO2898" s="63"/>
      <c r="BP2898" s="63"/>
    </row>
    <row r="2899" spans="27:68" x14ac:dyDescent="0.2">
      <c r="AA2899" s="63"/>
      <c r="AB2899" s="63"/>
      <c r="AC2899" s="63"/>
      <c r="AD2899" s="63"/>
      <c r="AF2899" s="220"/>
      <c r="AN2899" s="63"/>
      <c r="AO2899" s="63"/>
      <c r="AP2899" s="63"/>
      <c r="AQ2899" s="63"/>
      <c r="AR2899" s="63"/>
      <c r="AS2899" s="63"/>
      <c r="AT2899" s="63"/>
      <c r="AU2899" s="63"/>
      <c r="AV2899" s="63"/>
      <c r="AW2899" s="63"/>
      <c r="AX2899" s="63"/>
      <c r="AY2899" s="63"/>
      <c r="AZ2899" s="63"/>
      <c r="BG2899" s="63"/>
      <c r="BH2899" s="63"/>
      <c r="BI2899" s="63"/>
      <c r="BJ2899" s="63"/>
      <c r="BK2899" s="63"/>
      <c r="BL2899" s="63"/>
      <c r="BM2899" s="63"/>
      <c r="BN2899" s="63"/>
      <c r="BO2899" s="63"/>
      <c r="BP2899" s="63"/>
    </row>
    <row r="2900" spans="27:68" x14ac:dyDescent="0.2">
      <c r="AA2900" s="63"/>
      <c r="AB2900" s="63"/>
      <c r="AC2900" s="63"/>
      <c r="AD2900" s="63"/>
      <c r="AF2900" s="220"/>
      <c r="AN2900" s="63"/>
      <c r="AO2900" s="63"/>
      <c r="AP2900" s="63"/>
      <c r="AQ2900" s="63"/>
      <c r="AR2900" s="63"/>
      <c r="AS2900" s="63"/>
      <c r="AT2900" s="63"/>
      <c r="AU2900" s="63"/>
      <c r="AV2900" s="63"/>
      <c r="AW2900" s="63"/>
      <c r="AX2900" s="63"/>
      <c r="AY2900" s="63"/>
      <c r="AZ2900" s="63"/>
      <c r="BG2900" s="63"/>
      <c r="BH2900" s="63"/>
      <c r="BI2900" s="63"/>
      <c r="BJ2900" s="63"/>
      <c r="BK2900" s="63"/>
      <c r="BL2900" s="63"/>
      <c r="BM2900" s="63"/>
      <c r="BN2900" s="63"/>
      <c r="BO2900" s="63"/>
      <c r="BP2900" s="63"/>
    </row>
    <row r="2901" spans="27:68" x14ac:dyDescent="0.2">
      <c r="AA2901" s="63"/>
      <c r="AB2901" s="63"/>
      <c r="AC2901" s="63"/>
      <c r="AD2901" s="63"/>
      <c r="AF2901" s="220"/>
      <c r="AN2901" s="63"/>
      <c r="AO2901" s="63"/>
      <c r="AP2901" s="63"/>
      <c r="AQ2901" s="63"/>
      <c r="AR2901" s="63"/>
      <c r="AS2901" s="63"/>
      <c r="AT2901" s="63"/>
      <c r="AU2901" s="63"/>
      <c r="AV2901" s="63"/>
      <c r="AW2901" s="63"/>
      <c r="AX2901" s="63"/>
      <c r="AY2901" s="63"/>
      <c r="AZ2901" s="63"/>
      <c r="BG2901" s="63"/>
      <c r="BH2901" s="63"/>
      <c r="BI2901" s="63"/>
      <c r="BJ2901" s="63"/>
      <c r="BK2901" s="63"/>
      <c r="BL2901" s="63"/>
      <c r="BM2901" s="63"/>
      <c r="BN2901" s="63"/>
      <c r="BO2901" s="63"/>
      <c r="BP2901" s="63"/>
    </row>
    <row r="2902" spans="27:68" x14ac:dyDescent="0.2">
      <c r="AA2902" s="63"/>
      <c r="AB2902" s="63"/>
      <c r="AC2902" s="63"/>
      <c r="AD2902" s="63"/>
      <c r="AF2902" s="220"/>
      <c r="AN2902" s="63"/>
      <c r="AO2902" s="63"/>
      <c r="AP2902" s="63"/>
      <c r="AQ2902" s="63"/>
      <c r="AR2902" s="63"/>
      <c r="AS2902" s="63"/>
      <c r="AT2902" s="63"/>
      <c r="AU2902" s="63"/>
      <c r="AV2902" s="63"/>
      <c r="AW2902" s="63"/>
      <c r="AX2902" s="63"/>
      <c r="AY2902" s="63"/>
      <c r="AZ2902" s="63"/>
      <c r="BG2902" s="63"/>
      <c r="BH2902" s="63"/>
      <c r="BI2902" s="63"/>
      <c r="BJ2902" s="63"/>
      <c r="BK2902" s="63"/>
      <c r="BL2902" s="63"/>
      <c r="BM2902" s="63"/>
      <c r="BN2902" s="63"/>
      <c r="BO2902" s="63"/>
      <c r="BP2902" s="63"/>
    </row>
    <row r="2903" spans="27:68" x14ac:dyDescent="0.2">
      <c r="AA2903" s="63"/>
      <c r="AB2903" s="63"/>
      <c r="AC2903" s="63"/>
      <c r="AD2903" s="63"/>
      <c r="AF2903" s="220"/>
      <c r="AN2903" s="63"/>
      <c r="AO2903" s="63"/>
      <c r="AP2903" s="63"/>
      <c r="AQ2903" s="63"/>
      <c r="AR2903" s="63"/>
      <c r="AS2903" s="63"/>
      <c r="AT2903" s="63"/>
      <c r="AU2903" s="63"/>
      <c r="AV2903" s="63"/>
      <c r="AW2903" s="63"/>
      <c r="AX2903" s="63"/>
      <c r="AY2903" s="63"/>
      <c r="AZ2903" s="63"/>
      <c r="BG2903" s="63"/>
      <c r="BH2903" s="63"/>
      <c r="BI2903" s="63"/>
      <c r="BJ2903" s="63"/>
      <c r="BK2903" s="63"/>
      <c r="BL2903" s="63"/>
      <c r="BM2903" s="63"/>
      <c r="BN2903" s="63"/>
      <c r="BO2903" s="63"/>
      <c r="BP2903" s="63"/>
    </row>
    <row r="2904" spans="27:68" x14ac:dyDescent="0.2">
      <c r="AA2904" s="63"/>
      <c r="AB2904" s="63"/>
      <c r="AC2904" s="63"/>
      <c r="AD2904" s="63"/>
      <c r="AF2904" s="220"/>
      <c r="AN2904" s="63"/>
      <c r="AO2904" s="63"/>
      <c r="AP2904" s="63"/>
      <c r="AQ2904" s="63"/>
      <c r="AR2904" s="63"/>
      <c r="AS2904" s="63"/>
      <c r="AT2904" s="63"/>
      <c r="AU2904" s="63"/>
      <c r="AV2904" s="63"/>
      <c r="AW2904" s="63"/>
      <c r="AX2904" s="63"/>
      <c r="AY2904" s="63"/>
      <c r="AZ2904" s="63"/>
      <c r="BG2904" s="63"/>
      <c r="BH2904" s="63"/>
      <c r="BI2904" s="63"/>
      <c r="BJ2904" s="63"/>
      <c r="BK2904" s="63"/>
      <c r="BL2904" s="63"/>
      <c r="BM2904" s="63"/>
      <c r="BN2904" s="63"/>
      <c r="BO2904" s="63"/>
      <c r="BP2904" s="63"/>
    </row>
    <row r="2905" spans="27:68" x14ac:dyDescent="0.2">
      <c r="AA2905" s="63"/>
      <c r="AB2905" s="63"/>
      <c r="AC2905" s="63"/>
      <c r="AD2905" s="63"/>
      <c r="AF2905" s="220"/>
      <c r="AN2905" s="63"/>
      <c r="AO2905" s="63"/>
      <c r="AP2905" s="63"/>
      <c r="AQ2905" s="63"/>
      <c r="AR2905" s="63"/>
      <c r="AS2905" s="63"/>
      <c r="AT2905" s="63"/>
      <c r="AU2905" s="63"/>
      <c r="AV2905" s="63"/>
      <c r="AW2905" s="63"/>
      <c r="AX2905" s="63"/>
      <c r="AY2905" s="63"/>
      <c r="AZ2905" s="63"/>
      <c r="BG2905" s="63"/>
      <c r="BH2905" s="63"/>
      <c r="BI2905" s="63"/>
      <c r="BJ2905" s="63"/>
      <c r="BK2905" s="63"/>
      <c r="BL2905" s="63"/>
      <c r="BM2905" s="63"/>
      <c r="BN2905" s="63"/>
      <c r="BO2905" s="63"/>
      <c r="BP2905" s="63"/>
    </row>
    <row r="2906" spans="27:68" x14ac:dyDescent="0.2">
      <c r="AA2906" s="63"/>
      <c r="AB2906" s="63"/>
      <c r="AC2906" s="63"/>
      <c r="AD2906" s="63"/>
      <c r="AF2906" s="220"/>
      <c r="AN2906" s="63"/>
      <c r="AO2906" s="63"/>
      <c r="AP2906" s="63"/>
      <c r="AQ2906" s="63"/>
      <c r="AR2906" s="63"/>
      <c r="AS2906" s="63"/>
      <c r="AT2906" s="63"/>
      <c r="AU2906" s="63"/>
      <c r="AV2906" s="63"/>
      <c r="AW2906" s="63"/>
      <c r="AX2906" s="63"/>
      <c r="AY2906" s="63"/>
      <c r="AZ2906" s="63"/>
      <c r="BG2906" s="63"/>
      <c r="BH2906" s="63"/>
      <c r="BI2906" s="63"/>
      <c r="BJ2906" s="63"/>
      <c r="BK2906" s="63"/>
      <c r="BL2906" s="63"/>
      <c r="BM2906" s="63"/>
      <c r="BN2906" s="63"/>
      <c r="BO2906" s="63"/>
      <c r="BP2906" s="63"/>
    </row>
    <row r="2907" spans="27:68" x14ac:dyDescent="0.2">
      <c r="AA2907" s="63"/>
      <c r="AB2907" s="63"/>
      <c r="AC2907" s="63"/>
      <c r="AD2907" s="63"/>
      <c r="AF2907" s="220"/>
      <c r="AN2907" s="63"/>
      <c r="AO2907" s="63"/>
      <c r="AP2907" s="63"/>
      <c r="AQ2907" s="63"/>
      <c r="AR2907" s="63"/>
      <c r="AS2907" s="63"/>
      <c r="AT2907" s="63"/>
      <c r="AU2907" s="63"/>
      <c r="AV2907" s="63"/>
      <c r="AW2907" s="63"/>
      <c r="AX2907" s="63"/>
      <c r="AY2907" s="63"/>
      <c r="AZ2907" s="63"/>
      <c r="BG2907" s="63"/>
      <c r="BH2907" s="63"/>
      <c r="BI2907" s="63"/>
      <c r="BJ2907" s="63"/>
      <c r="BK2907" s="63"/>
      <c r="BL2907" s="63"/>
      <c r="BM2907" s="63"/>
      <c r="BN2907" s="63"/>
      <c r="BO2907" s="63"/>
      <c r="BP2907" s="63"/>
    </row>
    <row r="2908" spans="27:68" x14ac:dyDescent="0.2">
      <c r="AA2908" s="63"/>
      <c r="AB2908" s="63"/>
      <c r="AC2908" s="63"/>
      <c r="AD2908" s="63"/>
      <c r="AF2908" s="220"/>
      <c r="AN2908" s="63"/>
      <c r="AO2908" s="63"/>
      <c r="AP2908" s="63"/>
      <c r="AQ2908" s="63"/>
      <c r="AR2908" s="63"/>
      <c r="AS2908" s="63"/>
      <c r="AT2908" s="63"/>
      <c r="AU2908" s="63"/>
      <c r="AV2908" s="63"/>
      <c r="AW2908" s="63"/>
      <c r="AX2908" s="63"/>
      <c r="AY2908" s="63"/>
      <c r="AZ2908" s="63"/>
      <c r="BG2908" s="63"/>
      <c r="BH2908" s="63"/>
      <c r="BI2908" s="63"/>
      <c r="BJ2908" s="63"/>
      <c r="BK2908" s="63"/>
      <c r="BL2908" s="63"/>
      <c r="BM2908" s="63"/>
      <c r="BN2908" s="63"/>
      <c r="BO2908" s="63"/>
      <c r="BP2908" s="63"/>
    </row>
    <row r="2909" spans="27:68" x14ac:dyDescent="0.2">
      <c r="AA2909" s="63"/>
      <c r="AB2909" s="63"/>
      <c r="AC2909" s="63"/>
      <c r="AD2909" s="63"/>
      <c r="AF2909" s="220"/>
      <c r="AN2909" s="63"/>
      <c r="AO2909" s="63"/>
      <c r="AP2909" s="63"/>
      <c r="AQ2909" s="63"/>
      <c r="AR2909" s="63"/>
      <c r="AS2909" s="63"/>
      <c r="AT2909" s="63"/>
      <c r="AU2909" s="63"/>
      <c r="AV2909" s="63"/>
      <c r="AW2909" s="63"/>
      <c r="AX2909" s="63"/>
      <c r="AY2909" s="63"/>
      <c r="AZ2909" s="63"/>
      <c r="BG2909" s="63"/>
      <c r="BH2909" s="63"/>
      <c r="BI2909" s="63"/>
      <c r="BJ2909" s="63"/>
      <c r="BK2909" s="63"/>
      <c r="BL2909" s="63"/>
      <c r="BM2909" s="63"/>
      <c r="BN2909" s="63"/>
      <c r="BO2909" s="63"/>
      <c r="BP2909" s="63"/>
    </row>
    <row r="2910" spans="27:68" x14ac:dyDescent="0.2">
      <c r="AA2910" s="63"/>
      <c r="AB2910" s="63"/>
      <c r="AC2910" s="63"/>
      <c r="AD2910" s="63"/>
      <c r="AF2910" s="220"/>
      <c r="AN2910" s="63"/>
      <c r="AO2910" s="63"/>
      <c r="AP2910" s="63"/>
      <c r="AQ2910" s="63"/>
      <c r="AR2910" s="63"/>
      <c r="AS2910" s="63"/>
      <c r="AT2910" s="63"/>
      <c r="AU2910" s="63"/>
      <c r="AV2910" s="63"/>
      <c r="AW2910" s="63"/>
      <c r="AX2910" s="63"/>
      <c r="AY2910" s="63"/>
      <c r="AZ2910" s="63"/>
      <c r="BG2910" s="63"/>
      <c r="BH2910" s="63"/>
      <c r="BI2910" s="63"/>
      <c r="BJ2910" s="63"/>
      <c r="BK2910" s="63"/>
      <c r="BL2910" s="63"/>
      <c r="BM2910" s="63"/>
      <c r="BN2910" s="63"/>
      <c r="BO2910" s="63"/>
      <c r="BP2910" s="63"/>
    </row>
    <row r="2911" spans="27:68" x14ac:dyDescent="0.2">
      <c r="AA2911" s="63"/>
      <c r="AB2911" s="63"/>
      <c r="AC2911" s="63"/>
      <c r="AD2911" s="63"/>
      <c r="AF2911" s="220"/>
      <c r="AN2911" s="63"/>
      <c r="AO2911" s="63"/>
      <c r="AP2911" s="63"/>
      <c r="AQ2911" s="63"/>
      <c r="AR2911" s="63"/>
      <c r="AS2911" s="63"/>
      <c r="AT2911" s="63"/>
      <c r="AU2911" s="63"/>
      <c r="AV2911" s="63"/>
      <c r="AW2911" s="63"/>
      <c r="AX2911" s="63"/>
      <c r="AY2911" s="63"/>
      <c r="AZ2911" s="63"/>
      <c r="BG2911" s="63"/>
      <c r="BH2911" s="63"/>
      <c r="BI2911" s="63"/>
      <c r="BJ2911" s="63"/>
      <c r="BK2911" s="63"/>
      <c r="BL2911" s="63"/>
      <c r="BM2911" s="63"/>
      <c r="BN2911" s="63"/>
      <c r="BO2911" s="63"/>
      <c r="BP2911" s="63"/>
    </row>
    <row r="2912" spans="27:68" x14ac:dyDescent="0.2">
      <c r="AA2912" s="63"/>
      <c r="AB2912" s="63"/>
      <c r="AC2912" s="63"/>
      <c r="AD2912" s="63"/>
      <c r="AF2912" s="220"/>
      <c r="AN2912" s="63"/>
      <c r="AO2912" s="63"/>
      <c r="AP2912" s="63"/>
      <c r="AQ2912" s="63"/>
      <c r="AR2912" s="63"/>
      <c r="AS2912" s="63"/>
      <c r="AT2912" s="63"/>
      <c r="AU2912" s="63"/>
      <c r="AV2912" s="63"/>
      <c r="AW2912" s="63"/>
      <c r="AX2912" s="63"/>
      <c r="AY2912" s="63"/>
      <c r="AZ2912" s="63"/>
      <c r="BG2912" s="63"/>
      <c r="BH2912" s="63"/>
      <c r="BI2912" s="63"/>
      <c r="BJ2912" s="63"/>
      <c r="BK2912" s="63"/>
      <c r="BL2912" s="63"/>
      <c r="BM2912" s="63"/>
      <c r="BN2912" s="63"/>
      <c r="BO2912" s="63"/>
      <c r="BP2912" s="63"/>
    </row>
    <row r="2913" spans="27:68" x14ac:dyDescent="0.2">
      <c r="AA2913" s="63"/>
      <c r="AB2913" s="63"/>
      <c r="AC2913" s="63"/>
      <c r="AD2913" s="63"/>
      <c r="AF2913" s="220"/>
      <c r="AN2913" s="63"/>
      <c r="AO2913" s="63"/>
      <c r="AP2913" s="63"/>
      <c r="AQ2913" s="63"/>
      <c r="AR2913" s="63"/>
      <c r="AS2913" s="63"/>
      <c r="AT2913" s="63"/>
      <c r="AU2913" s="63"/>
      <c r="AV2913" s="63"/>
      <c r="AW2913" s="63"/>
      <c r="AX2913" s="63"/>
      <c r="AY2913" s="63"/>
      <c r="AZ2913" s="63"/>
      <c r="BG2913" s="63"/>
      <c r="BH2913" s="63"/>
      <c r="BI2913" s="63"/>
      <c r="BJ2913" s="63"/>
      <c r="BK2913" s="63"/>
      <c r="BL2913" s="63"/>
      <c r="BM2913" s="63"/>
      <c r="BN2913" s="63"/>
      <c r="BO2913" s="63"/>
      <c r="BP2913" s="63"/>
    </row>
    <row r="2914" spans="27:68" x14ac:dyDescent="0.2">
      <c r="AA2914" s="63"/>
      <c r="AB2914" s="63"/>
      <c r="AC2914" s="63"/>
      <c r="AD2914" s="63"/>
      <c r="AF2914" s="220"/>
      <c r="AN2914" s="63"/>
      <c r="AO2914" s="63"/>
      <c r="AP2914" s="63"/>
      <c r="AQ2914" s="63"/>
      <c r="AR2914" s="63"/>
      <c r="AS2914" s="63"/>
      <c r="AT2914" s="63"/>
      <c r="AU2914" s="63"/>
      <c r="AV2914" s="63"/>
      <c r="AW2914" s="63"/>
      <c r="AX2914" s="63"/>
      <c r="AY2914" s="63"/>
      <c r="AZ2914" s="63"/>
      <c r="BG2914" s="63"/>
      <c r="BH2914" s="63"/>
      <c r="BI2914" s="63"/>
      <c r="BJ2914" s="63"/>
      <c r="BK2914" s="63"/>
      <c r="BL2914" s="63"/>
      <c r="BM2914" s="63"/>
      <c r="BN2914" s="63"/>
      <c r="BO2914" s="63"/>
      <c r="BP2914" s="63"/>
    </row>
    <row r="2915" spans="27:68" x14ac:dyDescent="0.2">
      <c r="AA2915" s="63"/>
      <c r="AB2915" s="63"/>
      <c r="AC2915" s="63"/>
      <c r="AD2915" s="63"/>
      <c r="AF2915" s="220"/>
      <c r="AN2915" s="63"/>
      <c r="AO2915" s="63"/>
      <c r="AP2915" s="63"/>
      <c r="AQ2915" s="63"/>
      <c r="AR2915" s="63"/>
      <c r="AS2915" s="63"/>
      <c r="AT2915" s="63"/>
      <c r="AU2915" s="63"/>
      <c r="AV2915" s="63"/>
      <c r="AW2915" s="63"/>
      <c r="AX2915" s="63"/>
      <c r="AY2915" s="63"/>
      <c r="AZ2915" s="63"/>
      <c r="BG2915" s="63"/>
      <c r="BH2915" s="63"/>
      <c r="BI2915" s="63"/>
      <c r="BJ2915" s="63"/>
      <c r="BK2915" s="63"/>
      <c r="BL2915" s="63"/>
      <c r="BM2915" s="63"/>
      <c r="BN2915" s="63"/>
      <c r="BO2915" s="63"/>
      <c r="BP2915" s="63"/>
    </row>
    <row r="2916" spans="27:68" x14ac:dyDescent="0.2">
      <c r="AA2916" s="63"/>
      <c r="AB2916" s="63"/>
      <c r="AC2916" s="63"/>
      <c r="AD2916" s="63"/>
      <c r="AF2916" s="220"/>
      <c r="AN2916" s="63"/>
      <c r="AO2916" s="63"/>
      <c r="AP2916" s="63"/>
      <c r="AQ2916" s="63"/>
      <c r="AR2916" s="63"/>
      <c r="AS2916" s="63"/>
      <c r="AT2916" s="63"/>
      <c r="AU2916" s="63"/>
      <c r="AV2916" s="63"/>
      <c r="AW2916" s="63"/>
      <c r="AX2916" s="63"/>
      <c r="AY2916" s="63"/>
      <c r="AZ2916" s="63"/>
      <c r="BG2916" s="63"/>
      <c r="BH2916" s="63"/>
      <c r="BI2916" s="63"/>
      <c r="BJ2916" s="63"/>
      <c r="BK2916" s="63"/>
      <c r="BL2916" s="63"/>
      <c r="BM2916" s="63"/>
      <c r="BN2916" s="63"/>
      <c r="BO2916" s="63"/>
      <c r="BP2916" s="63"/>
    </row>
    <row r="2917" spans="27:68" x14ac:dyDescent="0.2">
      <c r="AA2917" s="63"/>
      <c r="AB2917" s="63"/>
      <c r="AC2917" s="63"/>
      <c r="AD2917" s="63"/>
      <c r="AF2917" s="220"/>
      <c r="AN2917" s="63"/>
      <c r="AO2917" s="63"/>
      <c r="AP2917" s="63"/>
      <c r="AQ2917" s="63"/>
      <c r="AR2917" s="63"/>
      <c r="AS2917" s="63"/>
      <c r="AT2917" s="63"/>
      <c r="AU2917" s="63"/>
      <c r="AV2917" s="63"/>
      <c r="AW2917" s="63"/>
      <c r="AX2917" s="63"/>
      <c r="AY2917" s="63"/>
      <c r="AZ2917" s="63"/>
      <c r="BG2917" s="63"/>
      <c r="BH2917" s="63"/>
      <c r="BI2917" s="63"/>
      <c r="BJ2917" s="63"/>
      <c r="BK2917" s="63"/>
      <c r="BL2917" s="63"/>
      <c r="BM2917" s="63"/>
      <c r="BN2917" s="63"/>
      <c r="BO2917" s="63"/>
      <c r="BP2917" s="63"/>
    </row>
    <row r="2918" spans="27:68" x14ac:dyDescent="0.2">
      <c r="AA2918" s="63"/>
      <c r="AB2918" s="63"/>
      <c r="AC2918" s="63"/>
      <c r="AD2918" s="63"/>
      <c r="AF2918" s="220"/>
      <c r="AN2918" s="63"/>
      <c r="AO2918" s="63"/>
      <c r="AP2918" s="63"/>
      <c r="AQ2918" s="63"/>
      <c r="AR2918" s="63"/>
      <c r="AS2918" s="63"/>
      <c r="AT2918" s="63"/>
      <c r="AU2918" s="63"/>
      <c r="AV2918" s="63"/>
      <c r="AW2918" s="63"/>
      <c r="AX2918" s="63"/>
      <c r="AY2918" s="63"/>
      <c r="AZ2918" s="63"/>
      <c r="BG2918" s="63"/>
      <c r="BH2918" s="63"/>
      <c r="BI2918" s="63"/>
      <c r="BJ2918" s="63"/>
      <c r="BK2918" s="63"/>
      <c r="BL2918" s="63"/>
      <c r="BM2918" s="63"/>
      <c r="BN2918" s="63"/>
      <c r="BO2918" s="63"/>
      <c r="BP2918" s="63"/>
    </row>
    <row r="2919" spans="27:68" x14ac:dyDescent="0.2">
      <c r="AA2919" s="63"/>
      <c r="AB2919" s="63"/>
      <c r="AC2919" s="63"/>
      <c r="AD2919" s="63"/>
      <c r="AF2919" s="220"/>
      <c r="AN2919" s="63"/>
      <c r="AO2919" s="63"/>
      <c r="AP2919" s="63"/>
      <c r="AQ2919" s="63"/>
      <c r="AR2919" s="63"/>
      <c r="AS2919" s="63"/>
      <c r="AT2919" s="63"/>
      <c r="AU2919" s="63"/>
      <c r="AV2919" s="63"/>
      <c r="AW2919" s="63"/>
      <c r="AX2919" s="63"/>
      <c r="AY2919" s="63"/>
      <c r="AZ2919" s="63"/>
      <c r="BG2919" s="63"/>
      <c r="BH2919" s="63"/>
      <c r="BI2919" s="63"/>
      <c r="BJ2919" s="63"/>
      <c r="BK2919" s="63"/>
      <c r="BL2919" s="63"/>
      <c r="BM2919" s="63"/>
      <c r="BN2919" s="63"/>
      <c r="BO2919" s="63"/>
      <c r="BP2919" s="63"/>
    </row>
    <row r="2920" spans="27:68" x14ac:dyDescent="0.2">
      <c r="AA2920" s="63"/>
      <c r="AB2920" s="63"/>
      <c r="AC2920" s="63"/>
      <c r="AD2920" s="63"/>
      <c r="AF2920" s="220"/>
      <c r="AN2920" s="63"/>
      <c r="AO2920" s="63"/>
      <c r="AP2920" s="63"/>
      <c r="AQ2920" s="63"/>
      <c r="AR2920" s="63"/>
      <c r="AS2920" s="63"/>
      <c r="AT2920" s="63"/>
      <c r="AU2920" s="63"/>
      <c r="AV2920" s="63"/>
      <c r="AW2920" s="63"/>
      <c r="AX2920" s="63"/>
      <c r="AY2920" s="63"/>
      <c r="AZ2920" s="63"/>
      <c r="BG2920" s="63"/>
      <c r="BH2920" s="63"/>
      <c r="BI2920" s="63"/>
      <c r="BJ2920" s="63"/>
      <c r="BK2920" s="63"/>
      <c r="BL2920" s="63"/>
      <c r="BM2920" s="63"/>
      <c r="BN2920" s="63"/>
      <c r="BO2920" s="63"/>
      <c r="BP2920" s="63"/>
    </row>
    <row r="2921" spans="27:68" x14ac:dyDescent="0.2">
      <c r="AA2921" s="63"/>
      <c r="AB2921" s="63"/>
      <c r="AC2921" s="63"/>
      <c r="AD2921" s="63"/>
      <c r="AF2921" s="220"/>
      <c r="AN2921" s="63"/>
      <c r="AO2921" s="63"/>
      <c r="AP2921" s="63"/>
      <c r="AQ2921" s="63"/>
      <c r="AR2921" s="63"/>
      <c r="AS2921" s="63"/>
      <c r="AT2921" s="63"/>
      <c r="AU2921" s="63"/>
      <c r="AV2921" s="63"/>
      <c r="AW2921" s="63"/>
      <c r="AX2921" s="63"/>
      <c r="AY2921" s="63"/>
      <c r="AZ2921" s="63"/>
      <c r="BG2921" s="63"/>
      <c r="BH2921" s="63"/>
      <c r="BI2921" s="63"/>
      <c r="BJ2921" s="63"/>
      <c r="BK2921" s="63"/>
      <c r="BL2921" s="63"/>
      <c r="BM2921" s="63"/>
      <c r="BN2921" s="63"/>
      <c r="BO2921" s="63"/>
      <c r="BP2921" s="63"/>
    </row>
    <row r="2922" spans="27:68" x14ac:dyDescent="0.2">
      <c r="AA2922" s="63"/>
      <c r="AB2922" s="63"/>
      <c r="AC2922" s="63"/>
      <c r="AD2922" s="63"/>
      <c r="AF2922" s="220"/>
      <c r="AN2922" s="63"/>
      <c r="AO2922" s="63"/>
      <c r="AP2922" s="63"/>
      <c r="AQ2922" s="63"/>
      <c r="AR2922" s="63"/>
      <c r="AS2922" s="63"/>
      <c r="AT2922" s="63"/>
      <c r="AU2922" s="63"/>
      <c r="AV2922" s="63"/>
      <c r="AW2922" s="63"/>
      <c r="AX2922" s="63"/>
      <c r="AY2922" s="63"/>
      <c r="AZ2922" s="63"/>
      <c r="BG2922" s="63"/>
      <c r="BH2922" s="63"/>
      <c r="BI2922" s="63"/>
      <c r="BJ2922" s="63"/>
      <c r="BK2922" s="63"/>
      <c r="BL2922" s="63"/>
      <c r="BM2922" s="63"/>
      <c r="BN2922" s="63"/>
      <c r="BO2922" s="63"/>
      <c r="BP2922" s="63"/>
    </row>
    <row r="2923" spans="27:68" x14ac:dyDescent="0.2">
      <c r="AA2923" s="63"/>
      <c r="AB2923" s="63"/>
      <c r="AC2923" s="63"/>
      <c r="AD2923" s="63"/>
      <c r="AF2923" s="220"/>
      <c r="AN2923" s="63"/>
      <c r="AO2923" s="63"/>
      <c r="AP2923" s="63"/>
      <c r="AQ2923" s="63"/>
      <c r="AR2923" s="63"/>
      <c r="AS2923" s="63"/>
      <c r="AT2923" s="63"/>
      <c r="AU2923" s="63"/>
      <c r="AV2923" s="63"/>
      <c r="AW2923" s="63"/>
      <c r="AX2923" s="63"/>
      <c r="AY2923" s="63"/>
      <c r="AZ2923" s="63"/>
      <c r="BG2923" s="63"/>
      <c r="BH2923" s="63"/>
      <c r="BI2923" s="63"/>
      <c r="BJ2923" s="63"/>
      <c r="BK2923" s="63"/>
      <c r="BL2923" s="63"/>
      <c r="BM2923" s="63"/>
      <c r="BN2923" s="63"/>
      <c r="BO2923" s="63"/>
      <c r="BP2923" s="63"/>
    </row>
    <row r="2924" spans="27:68" x14ac:dyDescent="0.2">
      <c r="AA2924" s="63"/>
      <c r="AB2924" s="63"/>
      <c r="AC2924" s="63"/>
      <c r="AD2924" s="63"/>
      <c r="AF2924" s="220"/>
      <c r="AN2924" s="63"/>
      <c r="AO2924" s="63"/>
      <c r="AP2924" s="63"/>
      <c r="AQ2924" s="63"/>
      <c r="AR2924" s="63"/>
      <c r="AS2924" s="63"/>
      <c r="AT2924" s="63"/>
      <c r="AU2924" s="63"/>
      <c r="AV2924" s="63"/>
      <c r="AW2924" s="63"/>
      <c r="AX2924" s="63"/>
      <c r="AY2924" s="63"/>
      <c r="AZ2924" s="63"/>
      <c r="BG2924" s="63"/>
      <c r="BH2924" s="63"/>
      <c r="BI2924" s="63"/>
      <c r="BJ2924" s="63"/>
      <c r="BK2924" s="63"/>
      <c r="BL2924" s="63"/>
      <c r="BM2924" s="63"/>
      <c r="BN2924" s="63"/>
      <c r="BO2924" s="63"/>
      <c r="BP2924" s="63"/>
    </row>
    <row r="2925" spans="27:68" x14ac:dyDescent="0.2">
      <c r="AA2925" s="63"/>
      <c r="AB2925" s="63"/>
      <c r="AC2925" s="63"/>
      <c r="AD2925" s="63"/>
      <c r="AF2925" s="220"/>
      <c r="AN2925" s="63"/>
      <c r="AO2925" s="63"/>
      <c r="AP2925" s="63"/>
      <c r="AQ2925" s="63"/>
      <c r="AR2925" s="63"/>
      <c r="AS2925" s="63"/>
      <c r="AT2925" s="63"/>
      <c r="AU2925" s="63"/>
      <c r="AV2925" s="63"/>
      <c r="AW2925" s="63"/>
      <c r="AX2925" s="63"/>
      <c r="AY2925" s="63"/>
      <c r="AZ2925" s="63"/>
      <c r="BG2925" s="63"/>
      <c r="BH2925" s="63"/>
      <c r="BI2925" s="63"/>
      <c r="BJ2925" s="63"/>
      <c r="BK2925" s="63"/>
      <c r="BL2925" s="63"/>
      <c r="BM2925" s="63"/>
      <c r="BN2925" s="63"/>
      <c r="BO2925" s="63"/>
      <c r="BP2925" s="63"/>
    </row>
    <row r="2926" spans="27:68" x14ac:dyDescent="0.2">
      <c r="AA2926" s="63"/>
      <c r="AB2926" s="63"/>
      <c r="AC2926" s="63"/>
      <c r="AD2926" s="63"/>
      <c r="AF2926" s="220"/>
      <c r="AN2926" s="63"/>
      <c r="AO2926" s="63"/>
      <c r="AP2926" s="63"/>
      <c r="AQ2926" s="63"/>
      <c r="AR2926" s="63"/>
      <c r="AS2926" s="63"/>
      <c r="AT2926" s="63"/>
      <c r="AU2926" s="63"/>
      <c r="AV2926" s="63"/>
      <c r="AW2926" s="63"/>
      <c r="AX2926" s="63"/>
      <c r="AY2926" s="63"/>
      <c r="AZ2926" s="63"/>
      <c r="BG2926" s="63"/>
      <c r="BH2926" s="63"/>
      <c r="BI2926" s="63"/>
      <c r="BJ2926" s="63"/>
      <c r="BK2926" s="63"/>
      <c r="BL2926" s="63"/>
      <c r="BM2926" s="63"/>
      <c r="BN2926" s="63"/>
      <c r="BO2926" s="63"/>
      <c r="BP2926" s="63"/>
    </row>
    <row r="2927" spans="27:68" x14ac:dyDescent="0.2">
      <c r="AA2927" s="63"/>
      <c r="AB2927" s="63"/>
      <c r="AC2927" s="63"/>
      <c r="AD2927" s="63"/>
      <c r="AF2927" s="220"/>
      <c r="AN2927" s="63"/>
      <c r="AO2927" s="63"/>
      <c r="AP2927" s="63"/>
      <c r="AQ2927" s="63"/>
      <c r="AR2927" s="63"/>
      <c r="AS2927" s="63"/>
      <c r="AT2927" s="63"/>
      <c r="AU2927" s="63"/>
      <c r="AV2927" s="63"/>
      <c r="AW2927" s="63"/>
      <c r="AX2927" s="63"/>
      <c r="AY2927" s="63"/>
      <c r="AZ2927" s="63"/>
      <c r="BG2927" s="63"/>
      <c r="BH2927" s="63"/>
      <c r="BI2927" s="63"/>
      <c r="BJ2927" s="63"/>
      <c r="BK2927" s="63"/>
      <c r="BL2927" s="63"/>
      <c r="BM2927" s="63"/>
      <c r="BN2927" s="63"/>
      <c r="BO2927" s="63"/>
      <c r="BP2927" s="63"/>
    </row>
    <row r="2928" spans="27:68" x14ac:dyDescent="0.2">
      <c r="AA2928" s="63"/>
      <c r="AB2928" s="63"/>
      <c r="AC2928" s="63"/>
      <c r="AD2928" s="63"/>
      <c r="AF2928" s="220"/>
      <c r="AN2928" s="63"/>
      <c r="AO2928" s="63"/>
      <c r="AP2928" s="63"/>
      <c r="AQ2928" s="63"/>
      <c r="AR2928" s="63"/>
      <c r="AS2928" s="63"/>
      <c r="AT2928" s="63"/>
      <c r="AU2928" s="63"/>
      <c r="AV2928" s="63"/>
      <c r="AW2928" s="63"/>
      <c r="AX2928" s="63"/>
      <c r="AY2928" s="63"/>
      <c r="AZ2928" s="63"/>
      <c r="BG2928" s="63"/>
      <c r="BH2928" s="63"/>
      <c r="BI2928" s="63"/>
      <c r="BJ2928" s="63"/>
      <c r="BK2928" s="63"/>
      <c r="BL2928" s="63"/>
      <c r="BM2928" s="63"/>
      <c r="BN2928" s="63"/>
      <c r="BO2928" s="63"/>
      <c r="BP2928" s="63"/>
    </row>
    <row r="2929" spans="27:68" x14ac:dyDescent="0.2">
      <c r="AA2929" s="63"/>
      <c r="AB2929" s="63"/>
      <c r="AC2929" s="63"/>
      <c r="AD2929" s="63"/>
      <c r="AF2929" s="220"/>
      <c r="AN2929" s="63"/>
      <c r="AO2929" s="63"/>
      <c r="AP2929" s="63"/>
      <c r="AQ2929" s="63"/>
      <c r="AR2929" s="63"/>
      <c r="AS2929" s="63"/>
      <c r="AT2929" s="63"/>
      <c r="AU2929" s="63"/>
      <c r="AV2929" s="63"/>
      <c r="AW2929" s="63"/>
      <c r="AX2929" s="63"/>
      <c r="AY2929" s="63"/>
      <c r="AZ2929" s="63"/>
      <c r="BG2929" s="63"/>
      <c r="BH2929" s="63"/>
      <c r="BI2929" s="63"/>
      <c r="BJ2929" s="63"/>
      <c r="BK2929" s="63"/>
      <c r="BL2929" s="63"/>
      <c r="BM2929" s="63"/>
      <c r="BN2929" s="63"/>
      <c r="BO2929" s="63"/>
      <c r="BP2929" s="63"/>
    </row>
    <row r="2930" spans="27:68" x14ac:dyDescent="0.2">
      <c r="AA2930" s="63"/>
      <c r="AB2930" s="63"/>
      <c r="AC2930" s="63"/>
      <c r="AD2930" s="63"/>
      <c r="AF2930" s="220"/>
      <c r="AN2930" s="63"/>
      <c r="AO2930" s="63"/>
      <c r="AP2930" s="63"/>
      <c r="AQ2930" s="63"/>
      <c r="AR2930" s="63"/>
      <c r="AS2930" s="63"/>
      <c r="AT2930" s="63"/>
      <c r="AU2930" s="63"/>
      <c r="AV2930" s="63"/>
      <c r="AW2930" s="63"/>
      <c r="AX2930" s="63"/>
      <c r="AY2930" s="63"/>
      <c r="AZ2930" s="63"/>
      <c r="BG2930" s="63"/>
      <c r="BH2930" s="63"/>
      <c r="BI2930" s="63"/>
      <c r="BJ2930" s="63"/>
      <c r="BK2930" s="63"/>
      <c r="BL2930" s="63"/>
      <c r="BM2930" s="63"/>
      <c r="BN2930" s="63"/>
      <c r="BO2930" s="63"/>
      <c r="BP2930" s="63"/>
    </row>
    <row r="2931" spans="27:68" x14ac:dyDescent="0.2">
      <c r="AA2931" s="63"/>
      <c r="AB2931" s="63"/>
      <c r="AC2931" s="63"/>
      <c r="AD2931" s="63"/>
      <c r="AF2931" s="220"/>
      <c r="AN2931" s="63"/>
      <c r="AO2931" s="63"/>
      <c r="AP2931" s="63"/>
      <c r="AQ2931" s="63"/>
      <c r="AR2931" s="63"/>
      <c r="AS2931" s="63"/>
      <c r="AT2931" s="63"/>
      <c r="AU2931" s="63"/>
      <c r="AV2931" s="63"/>
      <c r="AW2931" s="63"/>
      <c r="AX2931" s="63"/>
      <c r="AY2931" s="63"/>
      <c r="AZ2931" s="63"/>
      <c r="BG2931" s="63"/>
      <c r="BH2931" s="63"/>
      <c r="BI2931" s="63"/>
      <c r="BJ2931" s="63"/>
      <c r="BK2931" s="63"/>
      <c r="BL2931" s="63"/>
      <c r="BM2931" s="63"/>
      <c r="BN2931" s="63"/>
      <c r="BO2931" s="63"/>
      <c r="BP2931" s="63"/>
    </row>
    <row r="2932" spans="27:68" x14ac:dyDescent="0.2">
      <c r="AA2932" s="63"/>
      <c r="AB2932" s="63"/>
      <c r="AC2932" s="63"/>
      <c r="AD2932" s="63"/>
      <c r="AF2932" s="220"/>
      <c r="AN2932" s="63"/>
      <c r="AO2932" s="63"/>
      <c r="AP2932" s="63"/>
      <c r="AQ2932" s="63"/>
      <c r="AR2932" s="63"/>
      <c r="AS2932" s="63"/>
      <c r="AT2932" s="63"/>
      <c r="AU2932" s="63"/>
      <c r="AV2932" s="63"/>
      <c r="AW2932" s="63"/>
      <c r="AX2932" s="63"/>
      <c r="AY2932" s="63"/>
      <c r="AZ2932" s="63"/>
      <c r="BG2932" s="63"/>
      <c r="BH2932" s="63"/>
      <c r="BI2932" s="63"/>
      <c r="BJ2932" s="63"/>
      <c r="BK2932" s="63"/>
      <c r="BL2932" s="63"/>
      <c r="BM2932" s="63"/>
      <c r="BN2932" s="63"/>
      <c r="BO2932" s="63"/>
      <c r="BP2932" s="63"/>
    </row>
    <row r="2933" spans="27:68" x14ac:dyDescent="0.2">
      <c r="AA2933" s="63"/>
      <c r="AB2933" s="63"/>
      <c r="AC2933" s="63"/>
      <c r="AD2933" s="63"/>
      <c r="AF2933" s="220"/>
      <c r="AN2933" s="63"/>
      <c r="AO2933" s="63"/>
      <c r="AP2933" s="63"/>
      <c r="AQ2933" s="63"/>
      <c r="AR2933" s="63"/>
      <c r="AS2933" s="63"/>
      <c r="AT2933" s="63"/>
      <c r="AU2933" s="63"/>
      <c r="AV2933" s="63"/>
      <c r="AW2933" s="63"/>
      <c r="AX2933" s="63"/>
      <c r="AY2933" s="63"/>
      <c r="AZ2933" s="63"/>
      <c r="BG2933" s="63"/>
      <c r="BH2933" s="63"/>
      <c r="BI2933" s="63"/>
      <c r="BJ2933" s="63"/>
      <c r="BK2933" s="63"/>
      <c r="BL2933" s="63"/>
      <c r="BM2933" s="63"/>
      <c r="BN2933" s="63"/>
      <c r="BO2933" s="63"/>
      <c r="BP2933" s="63"/>
    </row>
    <row r="2934" spans="27:68" x14ac:dyDescent="0.2">
      <c r="AA2934" s="63"/>
      <c r="AB2934" s="63"/>
      <c r="AC2934" s="63"/>
      <c r="AD2934" s="63"/>
      <c r="AF2934" s="220"/>
      <c r="AN2934" s="63"/>
      <c r="AO2934" s="63"/>
      <c r="AP2934" s="63"/>
      <c r="AQ2934" s="63"/>
      <c r="AR2934" s="63"/>
      <c r="AS2934" s="63"/>
      <c r="AT2934" s="63"/>
      <c r="AU2934" s="63"/>
      <c r="AV2934" s="63"/>
      <c r="AW2934" s="63"/>
      <c r="AX2934" s="63"/>
      <c r="AY2934" s="63"/>
      <c r="AZ2934" s="63"/>
      <c r="BG2934" s="63"/>
      <c r="BH2934" s="63"/>
      <c r="BI2934" s="63"/>
      <c r="BJ2934" s="63"/>
      <c r="BK2934" s="63"/>
      <c r="BL2934" s="63"/>
      <c r="BM2934" s="63"/>
      <c r="BN2934" s="63"/>
      <c r="BO2934" s="63"/>
      <c r="BP2934" s="63"/>
    </row>
    <row r="2935" spans="27:68" x14ac:dyDescent="0.2">
      <c r="AA2935" s="63"/>
      <c r="AB2935" s="63"/>
      <c r="AC2935" s="63"/>
      <c r="AD2935" s="63"/>
      <c r="AF2935" s="220"/>
      <c r="AN2935" s="63"/>
      <c r="AO2935" s="63"/>
      <c r="AP2935" s="63"/>
      <c r="AQ2935" s="63"/>
      <c r="AR2935" s="63"/>
      <c r="AS2935" s="63"/>
      <c r="AT2935" s="63"/>
      <c r="AU2935" s="63"/>
      <c r="AV2935" s="63"/>
      <c r="AW2935" s="63"/>
      <c r="AX2935" s="63"/>
      <c r="AY2935" s="63"/>
      <c r="AZ2935" s="63"/>
      <c r="BG2935" s="63"/>
      <c r="BH2935" s="63"/>
      <c r="BI2935" s="63"/>
      <c r="BJ2935" s="63"/>
      <c r="BK2935" s="63"/>
      <c r="BL2935" s="63"/>
      <c r="BM2935" s="63"/>
      <c r="BN2935" s="63"/>
      <c r="BO2935" s="63"/>
      <c r="BP2935" s="63"/>
    </row>
    <row r="2936" spans="27:68" x14ac:dyDescent="0.2">
      <c r="AA2936" s="63"/>
      <c r="AB2936" s="63"/>
      <c r="AC2936" s="63"/>
      <c r="AD2936" s="63"/>
      <c r="AF2936" s="220"/>
      <c r="AN2936" s="63"/>
      <c r="AO2936" s="63"/>
      <c r="AP2936" s="63"/>
      <c r="AQ2936" s="63"/>
      <c r="AR2936" s="63"/>
      <c r="AS2936" s="63"/>
      <c r="AT2936" s="63"/>
      <c r="AU2936" s="63"/>
      <c r="AV2936" s="63"/>
      <c r="AW2936" s="63"/>
      <c r="AX2936" s="63"/>
      <c r="AY2936" s="63"/>
      <c r="AZ2936" s="63"/>
      <c r="BG2936" s="63"/>
      <c r="BH2936" s="63"/>
      <c r="BI2936" s="63"/>
      <c r="BJ2936" s="63"/>
      <c r="BK2936" s="63"/>
      <c r="BL2936" s="63"/>
      <c r="BM2936" s="63"/>
      <c r="BN2936" s="63"/>
      <c r="BO2936" s="63"/>
      <c r="BP2936" s="63"/>
    </row>
    <row r="2937" spans="27:68" x14ac:dyDescent="0.2">
      <c r="AA2937" s="63"/>
      <c r="AB2937" s="63"/>
      <c r="AC2937" s="63"/>
      <c r="AD2937" s="63"/>
      <c r="AF2937" s="220"/>
      <c r="AN2937" s="63"/>
      <c r="AO2937" s="63"/>
      <c r="AP2937" s="63"/>
      <c r="AQ2937" s="63"/>
      <c r="AR2937" s="63"/>
      <c r="AS2937" s="63"/>
      <c r="AT2937" s="63"/>
      <c r="AU2937" s="63"/>
      <c r="AV2937" s="63"/>
      <c r="AW2937" s="63"/>
      <c r="AX2937" s="63"/>
      <c r="AY2937" s="63"/>
      <c r="AZ2937" s="63"/>
      <c r="BG2937" s="63"/>
      <c r="BH2937" s="63"/>
      <c r="BI2937" s="63"/>
      <c r="BJ2937" s="63"/>
      <c r="BK2937" s="63"/>
      <c r="BL2937" s="63"/>
      <c r="BM2937" s="63"/>
      <c r="BN2937" s="63"/>
      <c r="BO2937" s="63"/>
      <c r="BP2937" s="63"/>
    </row>
    <row r="2938" spans="27:68" x14ac:dyDescent="0.2">
      <c r="AA2938" s="63"/>
      <c r="AB2938" s="63"/>
      <c r="AC2938" s="63"/>
      <c r="AD2938" s="63"/>
      <c r="AF2938" s="220"/>
      <c r="AN2938" s="63"/>
      <c r="AO2938" s="63"/>
      <c r="AP2938" s="63"/>
      <c r="AQ2938" s="63"/>
      <c r="AR2938" s="63"/>
      <c r="AS2938" s="63"/>
      <c r="AT2938" s="63"/>
      <c r="AU2938" s="63"/>
      <c r="AV2938" s="63"/>
      <c r="AW2938" s="63"/>
      <c r="AX2938" s="63"/>
      <c r="AY2938" s="63"/>
      <c r="AZ2938" s="63"/>
      <c r="BG2938" s="63"/>
      <c r="BH2938" s="63"/>
      <c r="BI2938" s="63"/>
      <c r="BJ2938" s="63"/>
      <c r="BK2938" s="63"/>
      <c r="BL2938" s="63"/>
      <c r="BM2938" s="63"/>
      <c r="BN2938" s="63"/>
      <c r="BO2938" s="63"/>
      <c r="BP2938" s="63"/>
    </row>
    <row r="2939" spans="27:68" x14ac:dyDescent="0.2">
      <c r="AA2939" s="63"/>
      <c r="AB2939" s="63"/>
      <c r="AC2939" s="63"/>
      <c r="AD2939" s="63"/>
      <c r="AF2939" s="220"/>
      <c r="AN2939" s="63"/>
      <c r="AO2939" s="63"/>
      <c r="AP2939" s="63"/>
      <c r="AQ2939" s="63"/>
      <c r="AR2939" s="63"/>
      <c r="AS2939" s="63"/>
      <c r="AT2939" s="63"/>
      <c r="AU2939" s="63"/>
      <c r="AV2939" s="63"/>
      <c r="AW2939" s="63"/>
      <c r="AX2939" s="63"/>
      <c r="AY2939" s="63"/>
      <c r="AZ2939" s="63"/>
      <c r="BG2939" s="63"/>
      <c r="BH2939" s="63"/>
      <c r="BI2939" s="63"/>
      <c r="BJ2939" s="63"/>
      <c r="BK2939" s="63"/>
      <c r="BL2939" s="63"/>
      <c r="BM2939" s="63"/>
      <c r="BN2939" s="63"/>
      <c r="BO2939" s="63"/>
      <c r="BP2939" s="63"/>
    </row>
    <row r="2940" spans="27:68" x14ac:dyDescent="0.2">
      <c r="AA2940" s="63"/>
      <c r="AB2940" s="63"/>
      <c r="AC2940" s="63"/>
      <c r="AD2940" s="63"/>
      <c r="AF2940" s="220"/>
      <c r="AN2940" s="63"/>
      <c r="AO2940" s="63"/>
      <c r="AP2940" s="63"/>
      <c r="AQ2940" s="63"/>
      <c r="AR2940" s="63"/>
      <c r="AS2940" s="63"/>
      <c r="AT2940" s="63"/>
      <c r="AU2940" s="63"/>
      <c r="AV2940" s="63"/>
      <c r="AW2940" s="63"/>
      <c r="AX2940" s="63"/>
      <c r="AY2940" s="63"/>
      <c r="AZ2940" s="63"/>
      <c r="BG2940" s="63"/>
      <c r="BH2940" s="63"/>
      <c r="BI2940" s="63"/>
      <c r="BJ2940" s="63"/>
      <c r="BK2940" s="63"/>
      <c r="BL2940" s="63"/>
      <c r="BM2940" s="63"/>
      <c r="BN2940" s="63"/>
      <c r="BO2940" s="63"/>
      <c r="BP2940" s="63"/>
    </row>
    <row r="2941" spans="27:68" x14ac:dyDescent="0.2">
      <c r="AA2941" s="63"/>
      <c r="AB2941" s="63"/>
      <c r="AC2941" s="63"/>
      <c r="AD2941" s="63"/>
      <c r="AF2941" s="220"/>
      <c r="AN2941" s="63"/>
      <c r="AO2941" s="63"/>
      <c r="AP2941" s="63"/>
      <c r="AQ2941" s="63"/>
      <c r="AR2941" s="63"/>
      <c r="AS2941" s="63"/>
      <c r="AT2941" s="63"/>
      <c r="AU2941" s="63"/>
      <c r="AV2941" s="63"/>
      <c r="AW2941" s="63"/>
      <c r="AX2941" s="63"/>
      <c r="AY2941" s="63"/>
      <c r="AZ2941" s="63"/>
      <c r="BG2941" s="63"/>
      <c r="BH2941" s="63"/>
      <c r="BI2941" s="63"/>
      <c r="BJ2941" s="63"/>
      <c r="BK2941" s="63"/>
      <c r="BL2941" s="63"/>
      <c r="BM2941" s="63"/>
      <c r="BN2941" s="63"/>
      <c r="BO2941" s="63"/>
      <c r="BP2941" s="63"/>
    </row>
    <row r="2942" spans="27:68" x14ac:dyDescent="0.2">
      <c r="AA2942" s="63"/>
      <c r="AB2942" s="63"/>
      <c r="AC2942" s="63"/>
      <c r="AD2942" s="63"/>
      <c r="AF2942" s="220"/>
      <c r="AN2942" s="63"/>
      <c r="AO2942" s="63"/>
      <c r="AP2942" s="63"/>
      <c r="AQ2942" s="63"/>
      <c r="AR2942" s="63"/>
      <c r="AS2942" s="63"/>
      <c r="AT2942" s="63"/>
      <c r="AU2942" s="63"/>
      <c r="AV2942" s="63"/>
      <c r="AW2942" s="63"/>
      <c r="AX2942" s="63"/>
      <c r="AY2942" s="63"/>
      <c r="AZ2942" s="63"/>
      <c r="BG2942" s="63"/>
      <c r="BH2942" s="63"/>
      <c r="BI2942" s="63"/>
      <c r="BJ2942" s="63"/>
      <c r="BK2942" s="63"/>
      <c r="BL2942" s="63"/>
      <c r="BM2942" s="63"/>
      <c r="BN2942" s="63"/>
      <c r="BO2942" s="63"/>
      <c r="BP2942" s="63"/>
    </row>
    <row r="2943" spans="27:68" x14ac:dyDescent="0.2">
      <c r="AA2943" s="63"/>
      <c r="AB2943" s="63"/>
      <c r="AC2943" s="63"/>
      <c r="AD2943" s="63"/>
      <c r="AF2943" s="220"/>
      <c r="AN2943" s="63"/>
      <c r="AO2943" s="63"/>
      <c r="AP2943" s="63"/>
      <c r="AQ2943" s="63"/>
      <c r="AR2943" s="63"/>
      <c r="AS2943" s="63"/>
      <c r="AT2943" s="63"/>
      <c r="AU2943" s="63"/>
      <c r="AV2943" s="63"/>
      <c r="AW2943" s="63"/>
      <c r="AX2943" s="63"/>
      <c r="AY2943" s="63"/>
      <c r="AZ2943" s="63"/>
      <c r="BG2943" s="63"/>
      <c r="BH2943" s="63"/>
      <c r="BI2943" s="63"/>
      <c r="BJ2943" s="63"/>
      <c r="BK2943" s="63"/>
      <c r="BL2943" s="63"/>
      <c r="BM2943" s="63"/>
      <c r="BN2943" s="63"/>
      <c r="BO2943" s="63"/>
      <c r="BP2943" s="63"/>
    </row>
    <row r="2944" spans="27:68" x14ac:dyDescent="0.2">
      <c r="AA2944" s="63"/>
      <c r="AB2944" s="63"/>
      <c r="AC2944" s="63"/>
      <c r="AD2944" s="63"/>
      <c r="AF2944" s="220"/>
      <c r="AN2944" s="63"/>
      <c r="AO2944" s="63"/>
      <c r="AP2944" s="63"/>
      <c r="AQ2944" s="63"/>
      <c r="AR2944" s="63"/>
      <c r="AS2944" s="63"/>
      <c r="AT2944" s="63"/>
      <c r="AU2944" s="63"/>
      <c r="AV2944" s="63"/>
      <c r="AW2944" s="63"/>
      <c r="AX2944" s="63"/>
      <c r="AY2944" s="63"/>
      <c r="AZ2944" s="63"/>
      <c r="BG2944" s="63"/>
      <c r="BH2944" s="63"/>
      <c r="BI2944" s="63"/>
      <c r="BJ2944" s="63"/>
      <c r="BK2944" s="63"/>
      <c r="BL2944" s="63"/>
      <c r="BM2944" s="63"/>
      <c r="BN2944" s="63"/>
      <c r="BO2944" s="63"/>
      <c r="BP2944" s="63"/>
    </row>
    <row r="2945" spans="27:68" x14ac:dyDescent="0.2">
      <c r="AA2945" s="63"/>
      <c r="AB2945" s="63"/>
      <c r="AC2945" s="63"/>
      <c r="AD2945" s="63"/>
      <c r="AF2945" s="220"/>
      <c r="AN2945" s="63"/>
      <c r="AO2945" s="63"/>
      <c r="AP2945" s="63"/>
      <c r="AQ2945" s="63"/>
      <c r="AR2945" s="63"/>
      <c r="AS2945" s="63"/>
      <c r="AT2945" s="63"/>
      <c r="AU2945" s="63"/>
      <c r="AV2945" s="63"/>
      <c r="AW2945" s="63"/>
      <c r="AX2945" s="63"/>
      <c r="AY2945" s="63"/>
      <c r="AZ2945" s="63"/>
      <c r="BG2945" s="63"/>
      <c r="BH2945" s="63"/>
      <c r="BI2945" s="63"/>
      <c r="BJ2945" s="63"/>
      <c r="BK2945" s="63"/>
      <c r="BL2945" s="63"/>
      <c r="BM2945" s="63"/>
      <c r="BN2945" s="63"/>
      <c r="BO2945" s="63"/>
      <c r="BP2945" s="63"/>
    </row>
    <row r="2946" spans="27:68" x14ac:dyDescent="0.2">
      <c r="AA2946" s="63"/>
      <c r="AB2946" s="63"/>
      <c r="AC2946" s="63"/>
      <c r="AD2946" s="63"/>
      <c r="AF2946" s="220"/>
      <c r="AN2946" s="63"/>
      <c r="AO2946" s="63"/>
      <c r="AP2946" s="63"/>
      <c r="AQ2946" s="63"/>
      <c r="AR2946" s="63"/>
      <c r="AS2946" s="63"/>
      <c r="AT2946" s="63"/>
      <c r="AU2946" s="63"/>
      <c r="AV2946" s="63"/>
      <c r="AW2946" s="63"/>
      <c r="AX2946" s="63"/>
      <c r="AY2946" s="63"/>
      <c r="AZ2946" s="63"/>
      <c r="BG2946" s="63"/>
      <c r="BH2946" s="63"/>
      <c r="BI2946" s="63"/>
      <c r="BJ2946" s="63"/>
      <c r="BK2946" s="63"/>
      <c r="BL2946" s="63"/>
      <c r="BM2946" s="63"/>
      <c r="BN2946" s="63"/>
      <c r="BO2946" s="63"/>
      <c r="BP2946" s="63"/>
    </row>
    <row r="2947" spans="27:68" x14ac:dyDescent="0.2">
      <c r="AA2947" s="63"/>
      <c r="AB2947" s="63"/>
      <c r="AC2947" s="63"/>
      <c r="AD2947" s="63"/>
      <c r="AF2947" s="220"/>
      <c r="AN2947" s="63"/>
      <c r="AO2947" s="63"/>
      <c r="AP2947" s="63"/>
      <c r="AQ2947" s="63"/>
      <c r="AR2947" s="63"/>
      <c r="AS2947" s="63"/>
      <c r="AT2947" s="63"/>
      <c r="AU2947" s="63"/>
      <c r="AV2947" s="63"/>
      <c r="AW2947" s="63"/>
      <c r="AX2947" s="63"/>
      <c r="AY2947" s="63"/>
      <c r="AZ2947" s="63"/>
      <c r="BG2947" s="63"/>
      <c r="BH2947" s="63"/>
      <c r="BI2947" s="63"/>
      <c r="BJ2947" s="63"/>
      <c r="BK2947" s="63"/>
      <c r="BL2947" s="63"/>
      <c r="BM2947" s="63"/>
      <c r="BN2947" s="63"/>
      <c r="BO2947" s="63"/>
      <c r="BP2947" s="63"/>
    </row>
    <row r="2948" spans="27:68" x14ac:dyDescent="0.2">
      <c r="AA2948" s="63"/>
      <c r="AB2948" s="63"/>
      <c r="AC2948" s="63"/>
      <c r="AD2948" s="63"/>
      <c r="AF2948" s="220"/>
      <c r="AN2948" s="63"/>
      <c r="AO2948" s="63"/>
      <c r="AP2948" s="63"/>
      <c r="AQ2948" s="63"/>
      <c r="AR2948" s="63"/>
      <c r="AS2948" s="63"/>
      <c r="AT2948" s="63"/>
      <c r="AU2948" s="63"/>
      <c r="AV2948" s="63"/>
      <c r="AW2948" s="63"/>
      <c r="AX2948" s="63"/>
      <c r="AY2948" s="63"/>
      <c r="AZ2948" s="63"/>
      <c r="BG2948" s="63"/>
      <c r="BH2948" s="63"/>
      <c r="BI2948" s="63"/>
      <c r="BJ2948" s="63"/>
      <c r="BK2948" s="63"/>
      <c r="BL2948" s="63"/>
      <c r="BM2948" s="63"/>
      <c r="BN2948" s="63"/>
      <c r="BO2948" s="63"/>
      <c r="BP2948" s="63"/>
    </row>
    <row r="2949" spans="27:68" x14ac:dyDescent="0.2">
      <c r="AA2949" s="63"/>
      <c r="AB2949" s="63"/>
      <c r="AC2949" s="63"/>
      <c r="AD2949" s="63"/>
      <c r="AF2949" s="220"/>
      <c r="AN2949" s="63"/>
      <c r="AO2949" s="63"/>
      <c r="AP2949" s="63"/>
      <c r="AQ2949" s="63"/>
      <c r="AR2949" s="63"/>
      <c r="AS2949" s="63"/>
      <c r="AT2949" s="63"/>
      <c r="AU2949" s="63"/>
      <c r="AV2949" s="63"/>
      <c r="AW2949" s="63"/>
      <c r="AX2949" s="63"/>
      <c r="AY2949" s="63"/>
      <c r="AZ2949" s="63"/>
      <c r="BG2949" s="63"/>
      <c r="BH2949" s="63"/>
      <c r="BI2949" s="63"/>
      <c r="BJ2949" s="63"/>
      <c r="BK2949" s="63"/>
      <c r="BL2949" s="63"/>
      <c r="BM2949" s="63"/>
      <c r="BN2949" s="63"/>
      <c r="BO2949" s="63"/>
      <c r="BP2949" s="63"/>
    </row>
    <row r="2950" spans="27:68" x14ac:dyDescent="0.2">
      <c r="AA2950" s="63"/>
      <c r="AB2950" s="63"/>
      <c r="AC2950" s="63"/>
      <c r="AD2950" s="63"/>
      <c r="AF2950" s="220"/>
      <c r="AN2950" s="63"/>
      <c r="AO2950" s="63"/>
      <c r="AP2950" s="63"/>
      <c r="AQ2950" s="63"/>
      <c r="AR2950" s="63"/>
      <c r="AS2950" s="63"/>
      <c r="AT2950" s="63"/>
      <c r="AU2950" s="63"/>
      <c r="AV2950" s="63"/>
      <c r="AW2950" s="63"/>
      <c r="AX2950" s="63"/>
      <c r="AY2950" s="63"/>
      <c r="AZ2950" s="63"/>
      <c r="BG2950" s="63"/>
      <c r="BH2950" s="63"/>
      <c r="BI2950" s="63"/>
      <c r="BJ2950" s="63"/>
      <c r="BK2950" s="63"/>
      <c r="BL2950" s="63"/>
      <c r="BM2950" s="63"/>
      <c r="BN2950" s="63"/>
      <c r="BO2950" s="63"/>
      <c r="BP2950" s="63"/>
    </row>
    <row r="2951" spans="27:68" x14ac:dyDescent="0.2">
      <c r="AA2951" s="63"/>
      <c r="AB2951" s="63"/>
      <c r="AC2951" s="63"/>
      <c r="AD2951" s="63"/>
      <c r="AF2951" s="220"/>
      <c r="AN2951" s="63"/>
      <c r="AO2951" s="63"/>
      <c r="AP2951" s="63"/>
      <c r="AQ2951" s="63"/>
      <c r="AR2951" s="63"/>
      <c r="AS2951" s="63"/>
      <c r="AT2951" s="63"/>
      <c r="AU2951" s="63"/>
      <c r="AV2951" s="63"/>
      <c r="AW2951" s="63"/>
      <c r="AX2951" s="63"/>
      <c r="AY2951" s="63"/>
      <c r="AZ2951" s="63"/>
      <c r="BG2951" s="63"/>
      <c r="BH2951" s="63"/>
      <c r="BI2951" s="63"/>
      <c r="BJ2951" s="63"/>
      <c r="BK2951" s="63"/>
      <c r="BL2951" s="63"/>
      <c r="BM2951" s="63"/>
      <c r="BN2951" s="63"/>
      <c r="BO2951" s="63"/>
      <c r="BP2951" s="63"/>
    </row>
    <row r="2952" spans="27:68" x14ac:dyDescent="0.2">
      <c r="AA2952" s="63"/>
      <c r="AB2952" s="63"/>
      <c r="AC2952" s="63"/>
      <c r="AD2952" s="63"/>
      <c r="AF2952" s="220"/>
      <c r="AN2952" s="63"/>
      <c r="AO2952" s="63"/>
      <c r="AP2952" s="63"/>
      <c r="AQ2952" s="63"/>
      <c r="AR2952" s="63"/>
      <c r="AS2952" s="63"/>
      <c r="AT2952" s="63"/>
      <c r="AU2952" s="63"/>
      <c r="AV2952" s="63"/>
      <c r="AW2952" s="63"/>
      <c r="AX2952" s="63"/>
      <c r="AY2952" s="63"/>
      <c r="AZ2952" s="63"/>
      <c r="BG2952" s="63"/>
      <c r="BH2952" s="63"/>
      <c r="BI2952" s="63"/>
      <c r="BJ2952" s="63"/>
      <c r="BK2952" s="63"/>
      <c r="BL2952" s="63"/>
      <c r="BM2952" s="63"/>
      <c r="BN2952" s="63"/>
      <c r="BO2952" s="63"/>
      <c r="BP2952" s="63"/>
    </row>
    <row r="2953" spans="27:68" x14ac:dyDescent="0.2">
      <c r="AA2953" s="63"/>
      <c r="AB2953" s="63"/>
      <c r="AC2953" s="63"/>
      <c r="AD2953" s="63"/>
      <c r="AF2953" s="220"/>
      <c r="AN2953" s="63"/>
      <c r="AO2953" s="63"/>
      <c r="AP2953" s="63"/>
      <c r="AQ2953" s="63"/>
      <c r="AR2953" s="63"/>
      <c r="AS2953" s="63"/>
      <c r="AT2953" s="63"/>
      <c r="AU2953" s="63"/>
      <c r="AV2953" s="63"/>
      <c r="AW2953" s="63"/>
      <c r="AX2953" s="63"/>
      <c r="AY2953" s="63"/>
      <c r="AZ2953" s="63"/>
      <c r="BG2953" s="63"/>
      <c r="BH2953" s="63"/>
      <c r="BI2953" s="63"/>
      <c r="BJ2953" s="63"/>
      <c r="BK2953" s="63"/>
      <c r="BL2953" s="63"/>
      <c r="BM2953" s="63"/>
      <c r="BN2953" s="63"/>
      <c r="BO2953" s="63"/>
      <c r="BP2953" s="63"/>
    </row>
    <row r="2954" spans="27:68" x14ac:dyDescent="0.2">
      <c r="AA2954" s="63"/>
      <c r="AB2954" s="63"/>
      <c r="AC2954" s="63"/>
      <c r="AD2954" s="63"/>
      <c r="AF2954" s="220"/>
      <c r="AN2954" s="63"/>
      <c r="AO2954" s="63"/>
      <c r="AP2954" s="63"/>
      <c r="AQ2954" s="63"/>
      <c r="AR2954" s="63"/>
      <c r="AS2954" s="63"/>
      <c r="AT2954" s="63"/>
      <c r="AU2954" s="63"/>
      <c r="AV2954" s="63"/>
      <c r="AW2954" s="63"/>
      <c r="AX2954" s="63"/>
      <c r="AY2954" s="63"/>
      <c r="AZ2954" s="63"/>
      <c r="BG2954" s="63"/>
      <c r="BH2954" s="63"/>
      <c r="BI2954" s="63"/>
      <c r="BJ2954" s="63"/>
      <c r="BK2954" s="63"/>
      <c r="BL2954" s="63"/>
      <c r="BM2954" s="63"/>
      <c r="BN2954" s="63"/>
      <c r="BO2954" s="63"/>
      <c r="BP2954" s="63"/>
    </row>
    <row r="2955" spans="27:68" x14ac:dyDescent="0.2">
      <c r="AA2955" s="63"/>
      <c r="AB2955" s="63"/>
      <c r="AC2955" s="63"/>
      <c r="AD2955" s="63"/>
      <c r="AF2955" s="220"/>
      <c r="AN2955" s="63"/>
      <c r="AO2955" s="63"/>
      <c r="AP2955" s="63"/>
      <c r="AQ2955" s="63"/>
      <c r="AR2955" s="63"/>
      <c r="AS2955" s="63"/>
      <c r="AT2955" s="63"/>
      <c r="AU2955" s="63"/>
      <c r="AV2955" s="63"/>
      <c r="AW2955" s="63"/>
      <c r="AX2955" s="63"/>
      <c r="AY2955" s="63"/>
      <c r="AZ2955" s="63"/>
      <c r="BG2955" s="63"/>
      <c r="BH2955" s="63"/>
      <c r="BI2955" s="63"/>
      <c r="BJ2955" s="63"/>
      <c r="BK2955" s="63"/>
      <c r="BL2955" s="63"/>
      <c r="BM2955" s="63"/>
      <c r="BN2955" s="63"/>
      <c r="BO2955" s="63"/>
      <c r="BP2955" s="63"/>
    </row>
    <row r="2956" spans="27:68" x14ac:dyDescent="0.2">
      <c r="AA2956" s="63"/>
      <c r="AB2956" s="63"/>
      <c r="AC2956" s="63"/>
      <c r="AD2956" s="63"/>
      <c r="AF2956" s="220"/>
      <c r="AN2956" s="63"/>
      <c r="AO2956" s="63"/>
      <c r="AP2956" s="63"/>
      <c r="AQ2956" s="63"/>
      <c r="AR2956" s="63"/>
      <c r="AS2956" s="63"/>
      <c r="AT2956" s="63"/>
      <c r="AU2956" s="63"/>
      <c r="AV2956" s="63"/>
      <c r="AW2956" s="63"/>
      <c r="AX2956" s="63"/>
      <c r="AY2956" s="63"/>
      <c r="AZ2956" s="63"/>
      <c r="BG2956" s="63"/>
      <c r="BH2956" s="63"/>
      <c r="BI2956" s="63"/>
      <c r="BJ2956" s="63"/>
      <c r="BK2956" s="63"/>
      <c r="BL2956" s="63"/>
      <c r="BM2956" s="63"/>
      <c r="BN2956" s="63"/>
      <c r="BO2956" s="63"/>
      <c r="BP2956" s="63"/>
    </row>
    <row r="2957" spans="27:68" x14ac:dyDescent="0.2">
      <c r="AA2957" s="63"/>
      <c r="AB2957" s="63"/>
      <c r="AC2957" s="63"/>
      <c r="AD2957" s="63"/>
      <c r="AF2957" s="220"/>
      <c r="AN2957" s="63"/>
      <c r="AO2957" s="63"/>
      <c r="AP2957" s="63"/>
      <c r="AQ2957" s="63"/>
      <c r="AR2957" s="63"/>
      <c r="AS2957" s="63"/>
      <c r="AT2957" s="63"/>
      <c r="AU2957" s="63"/>
      <c r="AV2957" s="63"/>
      <c r="AW2957" s="63"/>
      <c r="AX2957" s="63"/>
      <c r="AY2957" s="63"/>
      <c r="AZ2957" s="63"/>
      <c r="BG2957" s="63"/>
      <c r="BH2957" s="63"/>
      <c r="BI2957" s="63"/>
      <c r="BJ2957" s="63"/>
      <c r="BK2957" s="63"/>
      <c r="BL2957" s="63"/>
      <c r="BM2957" s="63"/>
      <c r="BN2957" s="63"/>
      <c r="BO2957" s="63"/>
      <c r="BP2957" s="63"/>
    </row>
    <row r="2958" spans="27:68" x14ac:dyDescent="0.2">
      <c r="AA2958" s="63"/>
      <c r="AB2958" s="63"/>
      <c r="AC2958" s="63"/>
      <c r="AD2958" s="63"/>
      <c r="AF2958" s="220"/>
      <c r="AN2958" s="63"/>
      <c r="AO2958" s="63"/>
      <c r="AP2958" s="63"/>
      <c r="AQ2958" s="63"/>
      <c r="AR2958" s="63"/>
      <c r="AS2958" s="63"/>
      <c r="AT2958" s="63"/>
      <c r="AU2958" s="63"/>
      <c r="AV2958" s="63"/>
      <c r="AW2958" s="63"/>
      <c r="AX2958" s="63"/>
      <c r="AY2958" s="63"/>
      <c r="AZ2958" s="63"/>
      <c r="BG2958" s="63"/>
      <c r="BH2958" s="63"/>
      <c r="BI2958" s="63"/>
      <c r="BJ2958" s="63"/>
      <c r="BK2958" s="63"/>
      <c r="BL2958" s="63"/>
      <c r="BM2958" s="63"/>
      <c r="BN2958" s="63"/>
      <c r="BO2958" s="63"/>
      <c r="BP2958" s="63"/>
    </row>
    <row r="2959" spans="27:68" x14ac:dyDescent="0.2">
      <c r="AA2959" s="63"/>
      <c r="AB2959" s="63"/>
      <c r="AC2959" s="63"/>
      <c r="AD2959" s="63"/>
      <c r="AF2959" s="220"/>
      <c r="AN2959" s="63"/>
      <c r="AO2959" s="63"/>
      <c r="AP2959" s="63"/>
      <c r="AQ2959" s="63"/>
      <c r="AR2959" s="63"/>
      <c r="AS2959" s="63"/>
      <c r="AT2959" s="63"/>
      <c r="AU2959" s="63"/>
      <c r="AV2959" s="63"/>
      <c r="AW2959" s="63"/>
      <c r="AX2959" s="63"/>
      <c r="AY2959" s="63"/>
      <c r="AZ2959" s="63"/>
      <c r="BG2959" s="63"/>
      <c r="BH2959" s="63"/>
      <c r="BI2959" s="63"/>
      <c r="BJ2959" s="63"/>
      <c r="BK2959" s="63"/>
      <c r="BL2959" s="63"/>
      <c r="BM2959" s="63"/>
      <c r="BN2959" s="63"/>
      <c r="BO2959" s="63"/>
      <c r="BP2959" s="63"/>
    </row>
    <row r="2960" spans="27:68" x14ac:dyDescent="0.2">
      <c r="AA2960" s="63"/>
      <c r="AB2960" s="63"/>
      <c r="AC2960" s="63"/>
      <c r="AD2960" s="63"/>
      <c r="AF2960" s="220"/>
      <c r="AN2960" s="63"/>
      <c r="AO2960" s="63"/>
      <c r="AP2960" s="63"/>
      <c r="AQ2960" s="63"/>
      <c r="AR2960" s="63"/>
      <c r="AS2960" s="63"/>
      <c r="AT2960" s="63"/>
      <c r="AU2960" s="63"/>
      <c r="AV2960" s="63"/>
      <c r="AW2960" s="63"/>
      <c r="AX2960" s="63"/>
      <c r="AY2960" s="63"/>
      <c r="AZ2960" s="63"/>
      <c r="BG2960" s="63"/>
      <c r="BH2960" s="63"/>
      <c r="BI2960" s="63"/>
      <c r="BJ2960" s="63"/>
      <c r="BK2960" s="63"/>
      <c r="BL2960" s="63"/>
      <c r="BM2960" s="63"/>
      <c r="BN2960" s="63"/>
      <c r="BO2960" s="63"/>
      <c r="BP2960" s="63"/>
    </row>
    <row r="2961" spans="27:68" x14ac:dyDescent="0.2">
      <c r="AA2961" s="63"/>
      <c r="AB2961" s="63"/>
      <c r="AC2961" s="63"/>
      <c r="AD2961" s="63"/>
      <c r="AF2961" s="220"/>
      <c r="AN2961" s="63"/>
      <c r="AO2961" s="63"/>
      <c r="AP2961" s="63"/>
      <c r="AQ2961" s="63"/>
      <c r="AR2961" s="63"/>
      <c r="AS2961" s="63"/>
      <c r="AT2961" s="63"/>
      <c r="AU2961" s="63"/>
      <c r="AV2961" s="63"/>
      <c r="AW2961" s="63"/>
      <c r="AX2961" s="63"/>
      <c r="AY2961" s="63"/>
      <c r="AZ2961" s="63"/>
      <c r="BG2961" s="63"/>
      <c r="BH2961" s="63"/>
      <c r="BI2961" s="63"/>
      <c r="BJ2961" s="63"/>
      <c r="BK2961" s="63"/>
      <c r="BL2961" s="63"/>
      <c r="BM2961" s="63"/>
      <c r="BN2961" s="63"/>
      <c r="BO2961" s="63"/>
      <c r="BP2961" s="63"/>
    </row>
    <row r="2962" spans="27:68" x14ac:dyDescent="0.2">
      <c r="AA2962" s="63"/>
      <c r="AB2962" s="63"/>
      <c r="AC2962" s="63"/>
      <c r="AD2962" s="63"/>
      <c r="AF2962" s="220"/>
      <c r="AN2962" s="63"/>
      <c r="AO2962" s="63"/>
      <c r="AP2962" s="63"/>
      <c r="AQ2962" s="63"/>
      <c r="AR2962" s="63"/>
      <c r="AS2962" s="63"/>
      <c r="AT2962" s="63"/>
      <c r="AU2962" s="63"/>
      <c r="AV2962" s="63"/>
      <c r="AW2962" s="63"/>
      <c r="AX2962" s="63"/>
      <c r="AY2962" s="63"/>
      <c r="AZ2962" s="63"/>
      <c r="BG2962" s="63"/>
      <c r="BH2962" s="63"/>
      <c r="BI2962" s="63"/>
      <c r="BJ2962" s="63"/>
      <c r="BK2962" s="63"/>
      <c r="BL2962" s="63"/>
      <c r="BM2962" s="63"/>
      <c r="BN2962" s="63"/>
      <c r="BO2962" s="63"/>
      <c r="BP2962" s="63"/>
    </row>
    <row r="2963" spans="27:68" x14ac:dyDescent="0.2">
      <c r="AA2963" s="63"/>
      <c r="AB2963" s="63"/>
      <c r="AC2963" s="63"/>
      <c r="AD2963" s="63"/>
      <c r="AF2963" s="220"/>
      <c r="AN2963" s="63"/>
      <c r="AO2963" s="63"/>
      <c r="AP2963" s="63"/>
      <c r="AQ2963" s="63"/>
      <c r="AR2963" s="63"/>
      <c r="AS2963" s="63"/>
      <c r="AT2963" s="63"/>
      <c r="AU2963" s="63"/>
      <c r="AV2963" s="63"/>
      <c r="AW2963" s="63"/>
      <c r="AX2963" s="63"/>
      <c r="AY2963" s="63"/>
      <c r="AZ2963" s="63"/>
      <c r="BG2963" s="63"/>
      <c r="BH2963" s="63"/>
      <c r="BI2963" s="63"/>
      <c r="BJ2963" s="63"/>
      <c r="BK2963" s="63"/>
      <c r="BL2963" s="63"/>
      <c r="BM2963" s="63"/>
      <c r="BN2963" s="63"/>
      <c r="BO2963" s="63"/>
      <c r="BP2963" s="63"/>
    </row>
    <row r="2964" spans="27:68" x14ac:dyDescent="0.2">
      <c r="AA2964" s="63"/>
      <c r="AB2964" s="63"/>
      <c r="AC2964" s="63"/>
      <c r="AD2964" s="63"/>
      <c r="AE2964" s="63"/>
      <c r="AF2964" s="220"/>
      <c r="AN2964" s="63"/>
      <c r="AO2964" s="63"/>
      <c r="AP2964" s="63"/>
      <c r="AQ2964" s="63"/>
      <c r="AR2964" s="63"/>
      <c r="AS2964" s="63"/>
      <c r="AT2964" s="63"/>
      <c r="AU2964" s="63"/>
      <c r="AV2964" s="63"/>
      <c r="AW2964" s="63"/>
      <c r="AX2964" s="63"/>
      <c r="AY2964" s="63"/>
      <c r="AZ2964" s="63"/>
      <c r="BG2964" s="63"/>
      <c r="BH2964" s="63"/>
      <c r="BI2964" s="63"/>
      <c r="BJ2964" s="63"/>
      <c r="BK2964" s="63"/>
      <c r="BL2964" s="63"/>
      <c r="BM2964" s="63"/>
      <c r="BN2964" s="63"/>
      <c r="BO2964" s="63"/>
      <c r="BP2964" s="63"/>
    </row>
    <row r="2965" spans="27:68" x14ac:dyDescent="0.2">
      <c r="AA2965" s="63"/>
      <c r="AB2965" s="63"/>
      <c r="AC2965" s="63"/>
      <c r="AD2965" s="63"/>
      <c r="AE2965" s="63"/>
      <c r="AF2965" s="220"/>
      <c r="AN2965" s="63"/>
      <c r="AO2965" s="63"/>
      <c r="AP2965" s="63"/>
      <c r="AQ2965" s="63"/>
      <c r="AR2965" s="63"/>
      <c r="AS2965" s="63"/>
      <c r="AT2965" s="63"/>
      <c r="AU2965" s="63"/>
      <c r="AV2965" s="63"/>
      <c r="AW2965" s="63"/>
      <c r="AX2965" s="63"/>
      <c r="AY2965" s="63"/>
      <c r="AZ2965" s="63"/>
      <c r="BG2965" s="63"/>
      <c r="BH2965" s="63"/>
      <c r="BI2965" s="63"/>
      <c r="BJ2965" s="63"/>
      <c r="BK2965" s="63"/>
      <c r="BL2965" s="63"/>
      <c r="BM2965" s="63"/>
      <c r="BN2965" s="63"/>
      <c r="BO2965" s="63"/>
      <c r="BP2965" s="63"/>
    </row>
    <row r="2966" spans="27:68" x14ac:dyDescent="0.2">
      <c r="AA2966" s="63"/>
      <c r="AB2966" s="63"/>
      <c r="AC2966" s="63"/>
      <c r="AD2966" s="63"/>
      <c r="AE2966" s="63"/>
      <c r="AF2966" s="220"/>
      <c r="AN2966" s="63"/>
      <c r="AO2966" s="63"/>
      <c r="AP2966" s="63"/>
      <c r="AQ2966" s="63"/>
      <c r="AR2966" s="63"/>
      <c r="AS2966" s="63"/>
      <c r="AT2966" s="63"/>
      <c r="AU2966" s="63"/>
      <c r="AV2966" s="63"/>
      <c r="AW2966" s="63"/>
      <c r="AX2966" s="63"/>
      <c r="AY2966" s="63"/>
      <c r="AZ2966" s="63"/>
      <c r="BG2966" s="63"/>
      <c r="BH2966" s="63"/>
      <c r="BI2966" s="63"/>
      <c r="BJ2966" s="63"/>
      <c r="BK2966" s="63"/>
      <c r="BL2966" s="63"/>
      <c r="BM2966" s="63"/>
      <c r="BN2966" s="63"/>
      <c r="BO2966" s="63"/>
      <c r="BP2966" s="63"/>
    </row>
    <row r="2967" spans="27:68" x14ac:dyDescent="0.2">
      <c r="AA2967" s="63"/>
      <c r="AB2967" s="63"/>
      <c r="AC2967" s="63"/>
      <c r="AD2967" s="63"/>
      <c r="AE2967" s="63"/>
      <c r="AF2967" s="220"/>
      <c r="AN2967" s="63"/>
      <c r="AO2967" s="63"/>
      <c r="AP2967" s="63"/>
      <c r="AQ2967" s="63"/>
      <c r="AR2967" s="63"/>
      <c r="AS2967" s="63"/>
      <c r="AT2967" s="63"/>
      <c r="AU2967" s="63"/>
      <c r="AV2967" s="63"/>
      <c r="AW2967" s="63"/>
      <c r="AX2967" s="63"/>
      <c r="AY2967" s="63"/>
      <c r="AZ2967" s="63"/>
      <c r="BG2967" s="63"/>
      <c r="BH2967" s="63"/>
      <c r="BI2967" s="63"/>
      <c r="BJ2967" s="63"/>
      <c r="BK2967" s="63"/>
      <c r="BL2967" s="63"/>
      <c r="BM2967" s="63"/>
      <c r="BN2967" s="63"/>
      <c r="BO2967" s="63"/>
      <c r="BP2967" s="63"/>
    </row>
    <row r="2968" spans="27:68" x14ac:dyDescent="0.2">
      <c r="AA2968" s="63"/>
      <c r="AB2968" s="63"/>
      <c r="AC2968" s="63"/>
      <c r="AD2968" s="63"/>
      <c r="AE2968" s="63"/>
      <c r="AF2968" s="220"/>
      <c r="AN2968" s="63"/>
      <c r="AO2968" s="63"/>
      <c r="AP2968" s="63"/>
      <c r="AQ2968" s="63"/>
      <c r="AR2968" s="63"/>
      <c r="AS2968" s="63"/>
      <c r="AT2968" s="63"/>
      <c r="AU2968" s="63"/>
      <c r="AV2968" s="63"/>
      <c r="AW2968" s="63"/>
      <c r="AX2968" s="63"/>
      <c r="AY2968" s="63"/>
      <c r="AZ2968" s="63"/>
      <c r="BG2968" s="63"/>
      <c r="BH2968" s="63"/>
      <c r="BI2968" s="63"/>
      <c r="BJ2968" s="63"/>
      <c r="BK2968" s="63"/>
      <c r="BL2968" s="63"/>
      <c r="BM2968" s="63"/>
      <c r="BN2968" s="63"/>
      <c r="BO2968" s="63"/>
      <c r="BP2968" s="63"/>
    </row>
    <row r="2969" spans="27:68" x14ac:dyDescent="0.2">
      <c r="AA2969" s="63"/>
      <c r="AB2969" s="63"/>
      <c r="AC2969" s="63"/>
      <c r="AD2969" s="63"/>
      <c r="AE2969" s="63"/>
      <c r="AF2969" s="220"/>
      <c r="AN2969" s="63"/>
      <c r="AO2969" s="63"/>
      <c r="AP2969" s="63"/>
      <c r="AQ2969" s="63"/>
      <c r="AR2969" s="63"/>
      <c r="AS2969" s="63"/>
      <c r="AT2969" s="63"/>
      <c r="AU2969" s="63"/>
      <c r="AV2969" s="63"/>
      <c r="AW2969" s="63"/>
      <c r="AX2969" s="63"/>
      <c r="AY2969" s="63"/>
      <c r="AZ2969" s="63"/>
      <c r="BG2969" s="63"/>
      <c r="BH2969" s="63"/>
      <c r="BI2969" s="63"/>
      <c r="BJ2969" s="63"/>
      <c r="BK2969" s="63"/>
      <c r="BL2969" s="63"/>
      <c r="BM2969" s="63"/>
      <c r="BN2969" s="63"/>
      <c r="BO2969" s="63"/>
      <c r="BP2969" s="63"/>
    </row>
    <row r="2970" spans="27:68" x14ac:dyDescent="0.2">
      <c r="AA2970" s="63"/>
      <c r="AB2970" s="63"/>
      <c r="AC2970" s="63"/>
      <c r="AD2970" s="63"/>
      <c r="AE2970" s="63"/>
      <c r="AF2970" s="220"/>
      <c r="AN2970" s="63"/>
      <c r="AO2970" s="63"/>
      <c r="AP2970" s="63"/>
      <c r="AQ2970" s="63"/>
      <c r="AR2970" s="63"/>
      <c r="AS2970" s="63"/>
      <c r="AT2970" s="63"/>
      <c r="AU2970" s="63"/>
      <c r="AV2970" s="63"/>
      <c r="AW2970" s="63"/>
      <c r="AX2970" s="63"/>
      <c r="AY2970" s="63"/>
      <c r="AZ2970" s="63"/>
      <c r="BG2970" s="63"/>
      <c r="BH2970" s="63"/>
      <c r="BI2970" s="63"/>
      <c r="BJ2970" s="63"/>
      <c r="BK2970" s="63"/>
      <c r="BL2970" s="63"/>
      <c r="BM2970" s="63"/>
      <c r="BN2970" s="63"/>
      <c r="BO2970" s="63"/>
      <c r="BP2970" s="63"/>
    </row>
    <row r="2971" spans="27:68" x14ac:dyDescent="0.2">
      <c r="AA2971" s="63"/>
      <c r="AB2971" s="63"/>
      <c r="AC2971" s="63"/>
      <c r="AD2971" s="63"/>
      <c r="AE2971" s="63"/>
      <c r="AF2971" s="220"/>
      <c r="AN2971" s="63"/>
      <c r="AO2971" s="63"/>
      <c r="AP2971" s="63"/>
      <c r="AQ2971" s="63"/>
      <c r="AR2971" s="63"/>
      <c r="AS2971" s="63"/>
      <c r="AT2971" s="63"/>
      <c r="AU2971" s="63"/>
      <c r="AV2971" s="63"/>
      <c r="AW2971" s="63"/>
      <c r="AX2971" s="63"/>
      <c r="AY2971" s="63"/>
      <c r="AZ2971" s="63"/>
      <c r="BG2971" s="63"/>
      <c r="BH2971" s="63"/>
      <c r="BI2971" s="63"/>
      <c r="BJ2971" s="63"/>
      <c r="BK2971" s="63"/>
      <c r="BL2971" s="63"/>
      <c r="BM2971" s="63"/>
      <c r="BN2971" s="63"/>
      <c r="BO2971" s="63"/>
      <c r="BP2971" s="63"/>
    </row>
    <row r="2972" spans="27:68" x14ac:dyDescent="0.2">
      <c r="AA2972" s="63"/>
      <c r="AB2972" s="63"/>
      <c r="AC2972" s="63"/>
      <c r="AD2972" s="63"/>
      <c r="AE2972" s="63"/>
      <c r="AF2972" s="220"/>
      <c r="AN2972" s="63"/>
      <c r="AO2972" s="63"/>
      <c r="AP2972" s="63"/>
      <c r="AQ2972" s="63"/>
      <c r="AR2972" s="63"/>
      <c r="AS2972" s="63"/>
      <c r="AT2972" s="63"/>
      <c r="AU2972" s="63"/>
      <c r="AV2972" s="63"/>
      <c r="AW2972" s="63"/>
      <c r="AX2972" s="63"/>
      <c r="AY2972" s="63"/>
      <c r="AZ2972" s="63"/>
      <c r="BG2972" s="63"/>
      <c r="BH2972" s="63"/>
      <c r="BI2972" s="63"/>
      <c r="BJ2972" s="63"/>
      <c r="BK2972" s="63"/>
      <c r="BL2972" s="63"/>
      <c r="BM2972" s="63"/>
      <c r="BN2972" s="63"/>
      <c r="BO2972" s="63"/>
      <c r="BP2972" s="63"/>
    </row>
    <row r="2973" spans="27:68" x14ac:dyDescent="0.2">
      <c r="AA2973" s="63"/>
      <c r="AB2973" s="63"/>
      <c r="AC2973" s="63"/>
      <c r="AD2973" s="63"/>
      <c r="AE2973" s="63"/>
      <c r="AF2973" s="220"/>
      <c r="AN2973" s="63"/>
      <c r="AO2973" s="63"/>
      <c r="AP2973" s="63"/>
      <c r="AQ2973" s="63"/>
      <c r="AR2973" s="63"/>
      <c r="AS2973" s="63"/>
      <c r="AT2973" s="63"/>
      <c r="AU2973" s="63"/>
      <c r="AV2973" s="63"/>
      <c r="AW2973" s="63"/>
      <c r="AX2973" s="63"/>
      <c r="AY2973" s="63"/>
      <c r="AZ2973" s="63"/>
      <c r="BG2973" s="63"/>
      <c r="BH2973" s="63"/>
      <c r="BI2973" s="63"/>
      <c r="BJ2973" s="63"/>
      <c r="BK2973" s="63"/>
      <c r="BL2973" s="63"/>
      <c r="BM2973" s="63"/>
      <c r="BN2973" s="63"/>
      <c r="BO2973" s="63"/>
      <c r="BP2973" s="63"/>
    </row>
    <row r="2974" spans="27:68" x14ac:dyDescent="0.2">
      <c r="AA2974" s="63"/>
      <c r="AB2974" s="63"/>
      <c r="AC2974" s="63"/>
      <c r="AD2974" s="63"/>
      <c r="AE2974" s="63"/>
      <c r="AF2974" s="220"/>
      <c r="AN2974" s="63"/>
      <c r="AO2974" s="63"/>
      <c r="AP2974" s="63"/>
      <c r="AQ2974" s="63"/>
      <c r="AR2974" s="63"/>
      <c r="AS2974" s="63"/>
      <c r="AT2974" s="63"/>
      <c r="AU2974" s="63"/>
      <c r="AV2974" s="63"/>
      <c r="AW2974" s="63"/>
      <c r="AX2974" s="63"/>
      <c r="AY2974" s="63"/>
      <c r="AZ2974" s="63"/>
      <c r="BG2974" s="63"/>
      <c r="BH2974" s="63"/>
      <c r="BI2974" s="63"/>
      <c r="BJ2974" s="63"/>
      <c r="BK2974" s="63"/>
      <c r="BL2974" s="63"/>
      <c r="BM2974" s="63"/>
      <c r="BN2974" s="63"/>
      <c r="BO2974" s="63"/>
      <c r="BP2974" s="63"/>
    </row>
    <row r="2975" spans="27:68" x14ac:dyDescent="0.2">
      <c r="AA2975" s="63"/>
      <c r="AB2975" s="63"/>
      <c r="AC2975" s="63"/>
      <c r="AD2975" s="63"/>
      <c r="AE2975" s="63"/>
      <c r="AF2975" s="220"/>
      <c r="AN2975" s="63"/>
      <c r="AO2975" s="63"/>
      <c r="AP2975" s="63"/>
      <c r="AQ2975" s="63"/>
      <c r="AR2975" s="63"/>
      <c r="AS2975" s="63"/>
      <c r="AT2975" s="63"/>
      <c r="AU2975" s="63"/>
      <c r="AV2975" s="63"/>
      <c r="AW2975" s="63"/>
      <c r="AX2975" s="63"/>
      <c r="AY2975" s="63"/>
      <c r="AZ2975" s="63"/>
      <c r="BG2975" s="63"/>
      <c r="BH2975" s="63"/>
      <c r="BI2975" s="63"/>
      <c r="BJ2975" s="63"/>
      <c r="BK2975" s="63"/>
      <c r="BL2975" s="63"/>
      <c r="BM2975" s="63"/>
      <c r="BN2975" s="63"/>
      <c r="BO2975" s="63"/>
      <c r="BP2975" s="63"/>
    </row>
    <row r="2976" spans="27:68" x14ac:dyDescent="0.2">
      <c r="AA2976" s="63"/>
      <c r="AB2976" s="63"/>
      <c r="AC2976" s="63"/>
      <c r="AD2976" s="63"/>
      <c r="AE2976" s="63"/>
      <c r="AF2976" s="220"/>
      <c r="AN2976" s="63"/>
      <c r="AO2976" s="63"/>
      <c r="AP2976" s="63"/>
      <c r="AQ2976" s="63"/>
      <c r="AR2976" s="63"/>
      <c r="AS2976" s="63"/>
      <c r="AT2976" s="63"/>
      <c r="AU2976" s="63"/>
      <c r="AV2976" s="63"/>
      <c r="AW2976" s="63"/>
      <c r="AX2976" s="63"/>
      <c r="AY2976" s="63"/>
      <c r="AZ2976" s="63"/>
      <c r="BG2976" s="63"/>
      <c r="BH2976" s="63"/>
      <c r="BI2976" s="63"/>
      <c r="BJ2976" s="63"/>
      <c r="BK2976" s="63"/>
      <c r="BL2976" s="63"/>
      <c r="BM2976" s="63"/>
      <c r="BN2976" s="63"/>
      <c r="BO2976" s="63"/>
      <c r="BP2976" s="63"/>
    </row>
    <row r="2977" spans="27:68" x14ac:dyDescent="0.2">
      <c r="AA2977" s="63"/>
      <c r="AB2977" s="63"/>
      <c r="AC2977" s="63"/>
      <c r="AD2977" s="63"/>
      <c r="AE2977" s="63"/>
      <c r="AF2977" s="220"/>
      <c r="AN2977" s="63"/>
      <c r="AO2977" s="63"/>
      <c r="AP2977" s="63"/>
      <c r="AQ2977" s="63"/>
      <c r="AR2977" s="63"/>
      <c r="AS2977" s="63"/>
      <c r="AT2977" s="63"/>
      <c r="AU2977" s="63"/>
      <c r="AV2977" s="63"/>
      <c r="AW2977" s="63"/>
      <c r="AX2977" s="63"/>
      <c r="AY2977" s="63"/>
      <c r="AZ2977" s="63"/>
      <c r="BG2977" s="63"/>
      <c r="BH2977" s="63"/>
      <c r="BI2977" s="63"/>
      <c r="BJ2977" s="63"/>
      <c r="BK2977" s="63"/>
      <c r="BL2977" s="63"/>
      <c r="BM2977" s="63"/>
      <c r="BN2977" s="63"/>
      <c r="BO2977" s="63"/>
      <c r="BP2977" s="63"/>
    </row>
    <row r="2978" spans="27:68" x14ac:dyDescent="0.2">
      <c r="AA2978" s="63"/>
      <c r="AB2978" s="63"/>
      <c r="AC2978" s="63"/>
      <c r="AD2978" s="63"/>
      <c r="AE2978" s="63"/>
      <c r="AF2978" s="220"/>
      <c r="AN2978" s="63"/>
      <c r="AO2978" s="63"/>
      <c r="AP2978" s="63"/>
      <c r="AQ2978" s="63"/>
      <c r="AR2978" s="63"/>
      <c r="AS2978" s="63"/>
      <c r="AT2978" s="63"/>
      <c r="AU2978" s="63"/>
      <c r="AV2978" s="63"/>
      <c r="AW2978" s="63"/>
      <c r="AX2978" s="63"/>
      <c r="AY2978" s="63"/>
      <c r="AZ2978" s="63"/>
      <c r="BG2978" s="63"/>
      <c r="BH2978" s="63"/>
      <c r="BI2978" s="63"/>
      <c r="BJ2978" s="63"/>
      <c r="BK2978" s="63"/>
      <c r="BL2978" s="63"/>
      <c r="BM2978" s="63"/>
      <c r="BN2978" s="63"/>
      <c r="BO2978" s="63"/>
      <c r="BP2978" s="63"/>
    </row>
    <row r="2979" spans="27:68" x14ac:dyDescent="0.2">
      <c r="AA2979" s="63"/>
      <c r="AB2979" s="63"/>
      <c r="AC2979" s="63"/>
      <c r="AD2979" s="63"/>
      <c r="AE2979" s="63"/>
      <c r="AF2979" s="220"/>
      <c r="AN2979" s="63"/>
      <c r="AO2979" s="63"/>
      <c r="AP2979" s="63"/>
      <c r="AQ2979" s="63"/>
      <c r="AR2979" s="63"/>
      <c r="AS2979" s="63"/>
      <c r="AT2979" s="63"/>
      <c r="AU2979" s="63"/>
      <c r="AV2979" s="63"/>
      <c r="AW2979" s="63"/>
      <c r="AX2979" s="63"/>
      <c r="AY2979" s="63"/>
      <c r="AZ2979" s="63"/>
      <c r="BG2979" s="63"/>
      <c r="BH2979" s="63"/>
      <c r="BI2979" s="63"/>
      <c r="BJ2979" s="63"/>
      <c r="BK2979" s="63"/>
      <c r="BL2979" s="63"/>
      <c r="BM2979" s="63"/>
      <c r="BN2979" s="63"/>
      <c r="BO2979" s="63"/>
      <c r="BP2979" s="63"/>
    </row>
    <row r="2980" spans="27:68" x14ac:dyDescent="0.2">
      <c r="AA2980" s="63"/>
      <c r="AB2980" s="63"/>
      <c r="AC2980" s="63"/>
      <c r="AD2980" s="63"/>
      <c r="AE2980" s="63"/>
      <c r="AF2980" s="220"/>
      <c r="AN2980" s="63"/>
      <c r="AO2980" s="63"/>
      <c r="AP2980" s="63"/>
      <c r="AQ2980" s="63"/>
      <c r="AR2980" s="63"/>
      <c r="AS2980" s="63"/>
      <c r="AT2980" s="63"/>
      <c r="AU2980" s="63"/>
      <c r="AV2980" s="63"/>
      <c r="AW2980" s="63"/>
      <c r="AX2980" s="63"/>
      <c r="AY2980" s="63"/>
      <c r="AZ2980" s="63"/>
      <c r="BG2980" s="63"/>
      <c r="BH2980" s="63"/>
      <c r="BI2980" s="63"/>
      <c r="BJ2980" s="63"/>
      <c r="BK2980" s="63"/>
      <c r="BL2980" s="63"/>
      <c r="BM2980" s="63"/>
      <c r="BN2980" s="63"/>
      <c r="BO2980" s="63"/>
      <c r="BP2980" s="63"/>
    </row>
    <row r="2981" spans="27:68" x14ac:dyDescent="0.2">
      <c r="AA2981" s="63"/>
      <c r="AB2981" s="63"/>
      <c r="AC2981" s="63"/>
      <c r="AD2981" s="63"/>
      <c r="AE2981" s="63"/>
      <c r="AF2981" s="220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</row>
    <row r="2982" spans="27:68" x14ac:dyDescent="0.2">
      <c r="AA2982" s="63"/>
      <c r="AB2982" s="63"/>
      <c r="AC2982" s="63"/>
      <c r="AD2982" s="63"/>
      <c r="AE2982" s="63"/>
      <c r="AF2982" s="220"/>
      <c r="AN2982" s="63"/>
      <c r="AO2982" s="63"/>
      <c r="AP2982" s="63"/>
      <c r="AQ2982" s="63"/>
      <c r="AR2982" s="63"/>
      <c r="AS2982" s="63"/>
      <c r="AT2982" s="63"/>
      <c r="AU2982" s="63"/>
      <c r="AV2982" s="63"/>
      <c r="AW2982" s="63"/>
      <c r="AX2982" s="63"/>
      <c r="AY2982" s="63"/>
      <c r="AZ2982" s="63"/>
      <c r="BG2982" s="63"/>
      <c r="BH2982" s="63"/>
      <c r="BI2982" s="63"/>
      <c r="BJ2982" s="63"/>
      <c r="BK2982" s="63"/>
      <c r="BL2982" s="63"/>
      <c r="BM2982" s="63"/>
      <c r="BN2982" s="63"/>
      <c r="BO2982" s="63"/>
      <c r="BP2982" s="63"/>
    </row>
    <row r="2983" spans="27:68" x14ac:dyDescent="0.2">
      <c r="AA2983" s="63"/>
      <c r="AB2983" s="63"/>
      <c r="AC2983" s="63"/>
      <c r="AD2983" s="63"/>
      <c r="AE2983" s="63"/>
      <c r="AF2983" s="220"/>
      <c r="AN2983" s="63"/>
      <c r="AO2983" s="63"/>
      <c r="AP2983" s="63"/>
      <c r="AQ2983" s="63"/>
      <c r="AR2983" s="63"/>
      <c r="AS2983" s="63"/>
      <c r="AT2983" s="63"/>
      <c r="AU2983" s="63"/>
      <c r="AV2983" s="63"/>
      <c r="AW2983" s="63"/>
      <c r="AX2983" s="63"/>
      <c r="AY2983" s="63"/>
      <c r="AZ2983" s="63"/>
      <c r="BG2983" s="63"/>
      <c r="BH2983" s="63"/>
      <c r="BI2983" s="63"/>
      <c r="BJ2983" s="63"/>
      <c r="BK2983" s="63"/>
      <c r="BL2983" s="63"/>
      <c r="BM2983" s="63"/>
      <c r="BN2983" s="63"/>
      <c r="BO2983" s="63"/>
      <c r="BP2983" s="63"/>
    </row>
    <row r="2984" spans="27:68" x14ac:dyDescent="0.2">
      <c r="AA2984" s="63"/>
      <c r="AB2984" s="63"/>
      <c r="AC2984" s="63"/>
      <c r="AD2984" s="63"/>
      <c r="AE2984" s="63"/>
      <c r="AF2984" s="220"/>
      <c r="AN2984" s="63"/>
      <c r="AO2984" s="63"/>
      <c r="AP2984" s="63"/>
      <c r="AQ2984" s="63"/>
      <c r="AR2984" s="63"/>
      <c r="AS2984" s="63"/>
      <c r="AT2984" s="63"/>
      <c r="AU2984" s="63"/>
      <c r="AV2984" s="63"/>
      <c r="AW2984" s="63"/>
      <c r="AX2984" s="63"/>
      <c r="AY2984" s="63"/>
      <c r="AZ2984" s="63"/>
      <c r="BG2984" s="63"/>
      <c r="BH2984" s="63"/>
      <c r="BI2984" s="63"/>
      <c r="BJ2984" s="63"/>
      <c r="BK2984" s="63"/>
      <c r="BL2984" s="63"/>
      <c r="BM2984" s="63"/>
      <c r="BN2984" s="63"/>
      <c r="BO2984" s="63"/>
      <c r="BP2984" s="63"/>
    </row>
    <row r="2985" spans="27:68" x14ac:dyDescent="0.2">
      <c r="AA2985" s="63"/>
      <c r="AB2985" s="63"/>
      <c r="AC2985" s="63"/>
      <c r="AD2985" s="63"/>
      <c r="AE2985" s="63"/>
      <c r="AF2985" s="220"/>
      <c r="AN2985" s="63"/>
      <c r="AO2985" s="63"/>
      <c r="AP2985" s="63"/>
      <c r="AQ2985" s="63"/>
      <c r="AR2985" s="63"/>
      <c r="AS2985" s="63"/>
      <c r="AT2985" s="63"/>
      <c r="AU2985" s="63"/>
      <c r="AV2985" s="63"/>
      <c r="AW2985" s="63"/>
      <c r="AX2985" s="63"/>
      <c r="AY2985" s="63"/>
      <c r="AZ2985" s="63"/>
      <c r="BG2985" s="63"/>
      <c r="BH2985" s="63"/>
      <c r="BI2985" s="63"/>
      <c r="BJ2985" s="63"/>
      <c r="BK2985" s="63"/>
      <c r="BL2985" s="63"/>
      <c r="BM2985" s="63"/>
      <c r="BN2985" s="63"/>
      <c r="BO2985" s="63"/>
      <c r="BP2985" s="63"/>
    </row>
    <row r="2986" spans="27:68" x14ac:dyDescent="0.2">
      <c r="AA2986" s="63"/>
      <c r="AB2986" s="63"/>
      <c r="AC2986" s="63"/>
      <c r="AD2986" s="63"/>
      <c r="AE2986" s="63"/>
      <c r="AF2986" s="220"/>
      <c r="AN2986" s="63"/>
      <c r="AO2986" s="63"/>
      <c r="AP2986" s="63"/>
      <c r="AQ2986" s="63"/>
      <c r="AR2986" s="63"/>
      <c r="AS2986" s="63"/>
      <c r="AT2986" s="63"/>
      <c r="AU2986" s="63"/>
      <c r="AV2986" s="63"/>
      <c r="AW2986" s="63"/>
      <c r="AX2986" s="63"/>
      <c r="AY2986" s="63"/>
      <c r="AZ2986" s="63"/>
      <c r="BG2986" s="63"/>
      <c r="BH2986" s="63"/>
      <c r="BI2986" s="63"/>
      <c r="BJ2986" s="63"/>
      <c r="BK2986" s="63"/>
      <c r="BL2986" s="63"/>
      <c r="BM2986" s="63"/>
      <c r="BN2986" s="63"/>
      <c r="BO2986" s="63"/>
      <c r="BP2986" s="63"/>
    </row>
    <row r="2987" spans="27:68" x14ac:dyDescent="0.2">
      <c r="AA2987" s="63"/>
      <c r="AB2987" s="63"/>
      <c r="AC2987" s="63"/>
      <c r="AD2987" s="63"/>
      <c r="AE2987" s="63"/>
      <c r="AF2987" s="220"/>
      <c r="AN2987" s="63"/>
      <c r="AO2987" s="63"/>
      <c r="AP2987" s="63"/>
      <c r="AQ2987" s="63"/>
      <c r="AR2987" s="63"/>
      <c r="AS2987" s="63"/>
      <c r="AT2987" s="63"/>
      <c r="AU2987" s="63"/>
      <c r="AV2987" s="63"/>
      <c r="AW2987" s="63"/>
      <c r="AX2987" s="63"/>
      <c r="AY2987" s="63"/>
      <c r="AZ2987" s="63"/>
      <c r="BG2987" s="63"/>
      <c r="BH2987" s="63"/>
      <c r="BI2987" s="63"/>
      <c r="BJ2987" s="63"/>
      <c r="BK2987" s="63"/>
      <c r="BL2987" s="63"/>
      <c r="BM2987" s="63"/>
      <c r="BN2987" s="63"/>
      <c r="BO2987" s="63"/>
      <c r="BP2987" s="63"/>
    </row>
    <row r="2988" spans="27:68" x14ac:dyDescent="0.2">
      <c r="AA2988" s="63"/>
      <c r="AB2988" s="63"/>
      <c r="AC2988" s="63"/>
      <c r="AD2988" s="63"/>
      <c r="AE2988" s="63"/>
      <c r="AF2988" s="220"/>
      <c r="AN2988" s="63"/>
      <c r="AO2988" s="63"/>
      <c r="AP2988" s="63"/>
      <c r="AQ2988" s="63"/>
      <c r="AR2988" s="63"/>
      <c r="AS2988" s="63"/>
      <c r="AT2988" s="63"/>
      <c r="AU2988" s="63"/>
      <c r="AV2988" s="63"/>
      <c r="AW2988" s="63"/>
      <c r="AX2988" s="63"/>
      <c r="AY2988" s="63"/>
      <c r="AZ2988" s="63"/>
      <c r="BG2988" s="63"/>
      <c r="BH2988" s="63"/>
      <c r="BI2988" s="63"/>
      <c r="BJ2988" s="63"/>
      <c r="BK2988" s="63"/>
      <c r="BL2988" s="63"/>
      <c r="BM2988" s="63"/>
      <c r="BN2988" s="63"/>
      <c r="BO2988" s="63"/>
      <c r="BP2988" s="63"/>
    </row>
    <row r="2989" spans="27:68" x14ac:dyDescent="0.2">
      <c r="AA2989" s="63"/>
      <c r="AB2989" s="63"/>
      <c r="AC2989" s="63"/>
      <c r="AD2989" s="63"/>
      <c r="AE2989" s="63"/>
      <c r="AF2989" s="220"/>
      <c r="AN2989" s="63"/>
      <c r="AO2989" s="63"/>
      <c r="AP2989" s="63"/>
      <c r="AQ2989" s="63"/>
      <c r="AR2989" s="63"/>
      <c r="AS2989" s="63"/>
      <c r="AT2989" s="63"/>
      <c r="AU2989" s="63"/>
      <c r="AV2989" s="63"/>
      <c r="AW2989" s="63"/>
      <c r="AX2989" s="63"/>
      <c r="AY2989" s="63"/>
      <c r="AZ2989" s="63"/>
      <c r="BG2989" s="63"/>
      <c r="BH2989" s="63"/>
      <c r="BI2989" s="63"/>
      <c r="BJ2989" s="63"/>
      <c r="BK2989" s="63"/>
      <c r="BL2989" s="63"/>
      <c r="BM2989" s="63"/>
      <c r="BN2989" s="63"/>
      <c r="BO2989" s="63"/>
      <c r="BP2989" s="63"/>
    </row>
    <row r="2990" spans="27:68" x14ac:dyDescent="0.2">
      <c r="AA2990" s="63"/>
      <c r="AB2990" s="63"/>
      <c r="AC2990" s="63"/>
      <c r="AD2990" s="63"/>
      <c r="AE2990" s="63"/>
      <c r="AF2990" s="220"/>
      <c r="AN2990" s="63"/>
      <c r="AO2990" s="63"/>
      <c r="AP2990" s="63"/>
      <c r="AQ2990" s="63"/>
      <c r="AR2990" s="63"/>
      <c r="AS2990" s="63"/>
      <c r="AT2990" s="63"/>
      <c r="AU2990" s="63"/>
      <c r="AV2990" s="63"/>
      <c r="AW2990" s="63"/>
      <c r="AX2990" s="63"/>
      <c r="AY2990" s="63"/>
      <c r="AZ2990" s="63"/>
      <c r="BG2990" s="63"/>
      <c r="BH2990" s="63"/>
      <c r="BI2990" s="63"/>
      <c r="BJ2990" s="63"/>
      <c r="BK2990" s="63"/>
      <c r="BL2990" s="63"/>
      <c r="BM2990" s="63"/>
      <c r="BN2990" s="63"/>
      <c r="BO2990" s="63"/>
      <c r="BP2990" s="63"/>
    </row>
    <row r="2991" spans="27:68" x14ac:dyDescent="0.2">
      <c r="AA2991" s="63"/>
      <c r="AB2991" s="63"/>
      <c r="AC2991" s="63"/>
      <c r="AD2991" s="63"/>
      <c r="AE2991" s="63"/>
      <c r="AF2991" s="220"/>
      <c r="AN2991" s="63"/>
      <c r="AO2991" s="63"/>
      <c r="AP2991" s="63"/>
      <c r="AQ2991" s="63"/>
      <c r="AR2991" s="63"/>
      <c r="AS2991" s="63"/>
      <c r="AT2991" s="63"/>
      <c r="AU2991" s="63"/>
      <c r="AV2991" s="63"/>
      <c r="AW2991" s="63"/>
      <c r="AX2991" s="63"/>
      <c r="AY2991" s="63"/>
      <c r="AZ2991" s="63"/>
      <c r="BG2991" s="63"/>
      <c r="BH2991" s="63"/>
      <c r="BI2991" s="63"/>
      <c r="BJ2991" s="63"/>
      <c r="BK2991" s="63"/>
      <c r="BL2991" s="63"/>
      <c r="BM2991" s="63"/>
      <c r="BN2991" s="63"/>
      <c r="BO2991" s="63"/>
      <c r="BP2991" s="63"/>
    </row>
    <row r="2992" spans="27:68" x14ac:dyDescent="0.2">
      <c r="AA2992" s="63"/>
      <c r="AB2992" s="63"/>
      <c r="AC2992" s="63"/>
      <c r="AD2992" s="63"/>
      <c r="AE2992" s="63"/>
      <c r="AF2992" s="220"/>
      <c r="AN2992" s="63"/>
      <c r="AO2992" s="63"/>
      <c r="AP2992" s="63"/>
      <c r="AQ2992" s="63"/>
      <c r="AR2992" s="63"/>
      <c r="AS2992" s="63"/>
      <c r="AT2992" s="63"/>
      <c r="AU2992" s="63"/>
      <c r="AV2992" s="63"/>
      <c r="AW2992" s="63"/>
      <c r="AX2992" s="63"/>
      <c r="AY2992" s="63"/>
      <c r="AZ2992" s="63"/>
      <c r="BG2992" s="63"/>
      <c r="BH2992" s="63"/>
      <c r="BI2992" s="63"/>
      <c r="BJ2992" s="63"/>
      <c r="BK2992" s="63"/>
      <c r="BL2992" s="63"/>
      <c r="BM2992" s="63"/>
      <c r="BN2992" s="63"/>
      <c r="BO2992" s="63"/>
      <c r="BP2992" s="63"/>
    </row>
    <row r="2993" spans="27:68" x14ac:dyDescent="0.2">
      <c r="AA2993" s="63"/>
      <c r="AB2993" s="63"/>
      <c r="AC2993" s="63"/>
      <c r="AD2993" s="63"/>
      <c r="AE2993" s="63"/>
      <c r="AF2993" s="220"/>
      <c r="AN2993" s="63"/>
      <c r="AO2993" s="63"/>
      <c r="AP2993" s="63"/>
      <c r="AQ2993" s="63"/>
      <c r="AR2993" s="63"/>
      <c r="AS2993" s="63"/>
      <c r="AT2993" s="63"/>
      <c r="AU2993" s="63"/>
      <c r="AV2993" s="63"/>
      <c r="AW2993" s="63"/>
      <c r="AX2993" s="63"/>
      <c r="AY2993" s="63"/>
      <c r="AZ2993" s="63"/>
      <c r="BG2993" s="63"/>
      <c r="BH2993" s="63"/>
      <c r="BI2993" s="63"/>
      <c r="BJ2993" s="63"/>
      <c r="BK2993" s="63"/>
      <c r="BL2993" s="63"/>
      <c r="BM2993" s="63"/>
      <c r="BN2993" s="63"/>
      <c r="BO2993" s="63"/>
      <c r="BP2993" s="63"/>
    </row>
    <row r="2994" spans="27:68" x14ac:dyDescent="0.2">
      <c r="AA2994" s="63"/>
      <c r="AB2994" s="63"/>
      <c r="AC2994" s="63"/>
      <c r="AD2994" s="63"/>
      <c r="AE2994" s="63"/>
      <c r="AF2994" s="220"/>
      <c r="AN2994" s="63"/>
      <c r="AO2994" s="63"/>
      <c r="AP2994" s="63"/>
      <c r="AQ2994" s="63"/>
      <c r="AR2994" s="63"/>
      <c r="AS2994" s="63"/>
      <c r="AT2994" s="63"/>
      <c r="AU2994" s="63"/>
      <c r="AV2994" s="63"/>
      <c r="AW2994" s="63"/>
      <c r="AX2994" s="63"/>
      <c r="AY2994" s="63"/>
      <c r="AZ2994" s="63"/>
      <c r="BG2994" s="63"/>
      <c r="BH2994" s="63"/>
      <c r="BI2994" s="63"/>
      <c r="BJ2994" s="63"/>
      <c r="BK2994" s="63"/>
      <c r="BL2994" s="63"/>
      <c r="BM2994" s="63"/>
      <c r="BN2994" s="63"/>
      <c r="BO2994" s="63"/>
      <c r="BP2994" s="63"/>
    </row>
    <row r="2995" spans="27:68" x14ac:dyDescent="0.2">
      <c r="AA2995" s="63"/>
      <c r="AB2995" s="63"/>
      <c r="AC2995" s="63"/>
      <c r="AD2995" s="63"/>
      <c r="AE2995" s="63"/>
      <c r="AF2995" s="220"/>
      <c r="AN2995" s="63"/>
      <c r="AO2995" s="63"/>
      <c r="AP2995" s="63"/>
      <c r="AQ2995" s="63"/>
      <c r="AR2995" s="63"/>
      <c r="AS2995" s="63"/>
      <c r="AT2995" s="63"/>
      <c r="AU2995" s="63"/>
      <c r="AV2995" s="63"/>
      <c r="AW2995" s="63"/>
      <c r="AX2995" s="63"/>
      <c r="AY2995" s="63"/>
      <c r="AZ2995" s="63"/>
      <c r="BG2995" s="63"/>
      <c r="BH2995" s="63"/>
      <c r="BI2995" s="63"/>
      <c r="BJ2995" s="63"/>
      <c r="BK2995" s="63"/>
      <c r="BL2995" s="63"/>
      <c r="BM2995" s="63"/>
      <c r="BN2995" s="63"/>
      <c r="BO2995" s="63"/>
      <c r="BP2995" s="63"/>
    </row>
    <row r="2996" spans="27:68" x14ac:dyDescent="0.2">
      <c r="AA2996" s="63"/>
      <c r="AB2996" s="63"/>
      <c r="AC2996" s="63"/>
      <c r="AD2996" s="63"/>
      <c r="AE2996" s="63"/>
      <c r="AF2996" s="220"/>
      <c r="AN2996" s="63"/>
      <c r="AO2996" s="63"/>
      <c r="AP2996" s="63"/>
      <c r="AQ2996" s="63"/>
      <c r="AR2996" s="63"/>
      <c r="AS2996" s="63"/>
      <c r="AT2996" s="63"/>
      <c r="AU2996" s="63"/>
      <c r="AV2996" s="63"/>
      <c r="AW2996" s="63"/>
      <c r="AX2996" s="63"/>
      <c r="AY2996" s="63"/>
      <c r="AZ2996" s="63"/>
      <c r="BG2996" s="63"/>
      <c r="BH2996" s="63"/>
      <c r="BI2996" s="63"/>
      <c r="BJ2996" s="63"/>
      <c r="BK2996" s="63"/>
      <c r="BL2996" s="63"/>
      <c r="BM2996" s="63"/>
      <c r="BN2996" s="63"/>
      <c r="BO2996" s="63"/>
      <c r="BP2996" s="63"/>
    </row>
    <row r="2997" spans="27:68" x14ac:dyDescent="0.2">
      <c r="AA2997" s="63"/>
      <c r="AB2997" s="63"/>
      <c r="AC2997" s="63"/>
      <c r="AD2997" s="63"/>
      <c r="AE2997" s="63"/>
      <c r="AF2997" s="220"/>
      <c r="AN2997" s="63"/>
      <c r="AO2997" s="63"/>
      <c r="AP2997" s="63"/>
      <c r="AQ2997" s="63"/>
      <c r="AR2997" s="63"/>
      <c r="AS2997" s="63"/>
      <c r="AT2997" s="63"/>
      <c r="AU2997" s="63"/>
      <c r="AV2997" s="63"/>
      <c r="AW2997" s="63"/>
      <c r="AX2997" s="63"/>
      <c r="AY2997" s="63"/>
      <c r="AZ2997" s="63"/>
      <c r="BG2997" s="63"/>
      <c r="BH2997" s="63"/>
      <c r="BI2997" s="63"/>
      <c r="BJ2997" s="63"/>
      <c r="BK2997" s="63"/>
      <c r="BL2997" s="63"/>
      <c r="BM2997" s="63"/>
      <c r="BN2997" s="63"/>
      <c r="BO2997" s="63"/>
      <c r="BP2997" s="63"/>
    </row>
    <row r="2998" spans="27:68" x14ac:dyDescent="0.2">
      <c r="AA2998" s="63"/>
      <c r="AB2998" s="63"/>
      <c r="AC2998" s="63"/>
      <c r="AD2998" s="63"/>
      <c r="AE2998" s="63"/>
      <c r="AF2998" s="220"/>
      <c r="AN2998" s="63"/>
      <c r="AO2998" s="63"/>
      <c r="AP2998" s="63"/>
      <c r="AQ2998" s="63"/>
      <c r="AR2998" s="63"/>
      <c r="AS2998" s="63"/>
      <c r="AT2998" s="63"/>
      <c r="AU2998" s="63"/>
      <c r="AV2998" s="63"/>
      <c r="AW2998" s="63"/>
      <c r="AX2998" s="63"/>
      <c r="AY2998" s="63"/>
      <c r="AZ2998" s="63"/>
      <c r="BG2998" s="63"/>
      <c r="BH2998" s="63"/>
      <c r="BI2998" s="63"/>
      <c r="BJ2998" s="63"/>
      <c r="BK2998" s="63"/>
      <c r="BL2998" s="63"/>
      <c r="BM2998" s="63"/>
      <c r="BN2998" s="63"/>
      <c r="BO2998" s="63"/>
      <c r="BP2998" s="63"/>
    </row>
    <row r="2999" spans="27:68" x14ac:dyDescent="0.2">
      <c r="AA2999" s="63"/>
      <c r="AB2999" s="63"/>
      <c r="AC2999" s="63"/>
      <c r="AD2999" s="63"/>
      <c r="AE2999" s="63"/>
      <c r="AF2999" s="220"/>
      <c r="AN2999" s="63"/>
      <c r="AO2999" s="63"/>
      <c r="AP2999" s="63"/>
      <c r="AQ2999" s="63"/>
      <c r="AR2999" s="63"/>
      <c r="AS2999" s="63"/>
      <c r="AT2999" s="63"/>
      <c r="AU2999" s="63"/>
      <c r="AV2999" s="63"/>
      <c r="AW2999" s="63"/>
      <c r="AX2999" s="63"/>
      <c r="AY2999" s="63"/>
      <c r="AZ2999" s="63"/>
      <c r="BG2999" s="63"/>
      <c r="BH2999" s="63"/>
      <c r="BI2999" s="63"/>
      <c r="BJ2999" s="63"/>
      <c r="BK2999" s="63"/>
      <c r="BL2999" s="63"/>
      <c r="BM2999" s="63"/>
      <c r="BN2999" s="63"/>
      <c r="BO2999" s="63"/>
      <c r="BP2999" s="63"/>
    </row>
    <row r="3000" spans="27:68" x14ac:dyDescent="0.2">
      <c r="AA3000" s="63"/>
      <c r="AB3000" s="63"/>
      <c r="AC3000" s="63"/>
      <c r="AD3000" s="63"/>
      <c r="AE3000" s="63"/>
      <c r="AF3000" s="220"/>
      <c r="AN3000" s="63"/>
      <c r="AO3000" s="63"/>
      <c r="AP3000" s="63"/>
      <c r="AQ3000" s="63"/>
      <c r="AR3000" s="63"/>
      <c r="AS3000" s="63"/>
      <c r="AT3000" s="63"/>
      <c r="AU3000" s="63"/>
      <c r="AV3000" s="63"/>
      <c r="AW3000" s="63"/>
      <c r="AX3000" s="63"/>
      <c r="AY3000" s="63"/>
      <c r="AZ3000" s="63"/>
      <c r="BG3000" s="63"/>
      <c r="BH3000" s="63"/>
      <c r="BI3000" s="63"/>
      <c r="BJ3000" s="63"/>
      <c r="BK3000" s="63"/>
      <c r="BL3000" s="63"/>
      <c r="BM3000" s="63"/>
      <c r="BN3000" s="63"/>
      <c r="BO3000" s="63"/>
      <c r="BP3000" s="63"/>
    </row>
    <row r="3001" spans="27:68" x14ac:dyDescent="0.2">
      <c r="AA3001" s="63"/>
      <c r="AB3001" s="63"/>
      <c r="AC3001" s="63"/>
      <c r="AD3001" s="63"/>
      <c r="AE3001" s="63"/>
      <c r="AF3001" s="220"/>
      <c r="AN3001" s="63"/>
      <c r="AO3001" s="63"/>
      <c r="AP3001" s="63"/>
      <c r="AQ3001" s="63"/>
      <c r="AR3001" s="63"/>
      <c r="AS3001" s="63"/>
      <c r="AT3001" s="63"/>
      <c r="AU3001" s="63"/>
      <c r="AV3001" s="63"/>
      <c r="AW3001" s="63"/>
      <c r="AX3001" s="63"/>
      <c r="AY3001" s="63"/>
      <c r="AZ3001" s="63"/>
      <c r="BG3001" s="63"/>
      <c r="BH3001" s="63"/>
      <c r="BI3001" s="63"/>
      <c r="BJ3001" s="63"/>
      <c r="BK3001" s="63"/>
      <c r="BL3001" s="63"/>
      <c r="BM3001" s="63"/>
      <c r="BN3001" s="63"/>
      <c r="BO3001" s="63"/>
      <c r="BP3001" s="63"/>
    </row>
    <row r="3002" spans="27:68" x14ac:dyDescent="0.2">
      <c r="AA3002" s="63"/>
      <c r="AB3002" s="63"/>
      <c r="AC3002" s="63"/>
      <c r="AD3002" s="63"/>
      <c r="AE3002" s="63"/>
      <c r="AF3002" s="220"/>
      <c r="AN3002" s="63"/>
      <c r="AO3002" s="63"/>
      <c r="AP3002" s="63"/>
      <c r="AQ3002" s="63"/>
      <c r="AR3002" s="63"/>
      <c r="AS3002" s="63"/>
      <c r="AT3002" s="63"/>
      <c r="AU3002" s="63"/>
      <c r="AV3002" s="63"/>
      <c r="AW3002" s="63"/>
      <c r="AX3002" s="63"/>
      <c r="AY3002" s="63"/>
      <c r="AZ3002" s="63"/>
      <c r="BG3002" s="63"/>
      <c r="BH3002" s="63"/>
      <c r="BI3002" s="63"/>
      <c r="BJ3002" s="63"/>
      <c r="BK3002" s="63"/>
      <c r="BL3002" s="63"/>
      <c r="BM3002" s="63"/>
      <c r="BN3002" s="63"/>
      <c r="BO3002" s="63"/>
      <c r="BP3002" s="63"/>
    </row>
  </sheetData>
  <sheetProtection sheet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90"/>
  <sheetViews>
    <sheetView workbookViewId="0">
      <selection activeCell="B1" sqref="B1:B65536"/>
    </sheetView>
  </sheetViews>
  <sheetFormatPr defaultRowHeight="12.75" x14ac:dyDescent="0.2"/>
  <cols>
    <col min="1" max="1" width="35.7109375" customWidth="1"/>
    <col min="2" max="2" width="9.140625" style="5"/>
  </cols>
  <sheetData>
    <row r="1" spans="1:27" x14ac:dyDescent="0.2">
      <c r="A1" t="s">
        <v>534</v>
      </c>
    </row>
    <row r="11" spans="1:27" x14ac:dyDescent="0.2">
      <c r="A11" t="s">
        <v>533</v>
      </c>
      <c r="B11" s="5" t="s">
        <v>110</v>
      </c>
      <c r="C11">
        <v>42537.613700000002</v>
      </c>
      <c r="D11">
        <v>99</v>
      </c>
      <c r="E11">
        <v>-10265.939600150019</v>
      </c>
      <c r="W11" t="s">
        <v>440</v>
      </c>
      <c r="X11">
        <v>14</v>
      </c>
      <c r="Z11">
        <v>1</v>
      </c>
      <c r="AA11" t="s">
        <v>519</v>
      </c>
    </row>
    <row r="12" spans="1:27" x14ac:dyDescent="0.2">
      <c r="A12" t="s">
        <v>519</v>
      </c>
      <c r="B12" s="5" t="s">
        <v>111</v>
      </c>
      <c r="C12">
        <v>42537.432999999997</v>
      </c>
      <c r="D12">
        <v>99</v>
      </c>
      <c r="E12">
        <v>-10266.448394664623</v>
      </c>
      <c r="W12" t="s">
        <v>441</v>
      </c>
      <c r="X12">
        <v>1</v>
      </c>
      <c r="Z12">
        <v>2</v>
      </c>
      <c r="AA12" t="s">
        <v>205</v>
      </c>
    </row>
    <row r="13" spans="1:27" x14ac:dyDescent="0.2">
      <c r="A13" t="s">
        <v>205</v>
      </c>
      <c r="B13" s="5" t="s">
        <v>110</v>
      </c>
      <c r="C13">
        <v>42897.375899999999</v>
      </c>
      <c r="D13">
        <v>99</v>
      </c>
      <c r="E13">
        <v>-9252.962101988669</v>
      </c>
      <c r="W13" t="s">
        <v>442</v>
      </c>
      <c r="X13">
        <v>2</v>
      </c>
      <c r="Z13">
        <v>3</v>
      </c>
      <c r="AA13" t="s">
        <v>520</v>
      </c>
    </row>
    <row r="14" spans="1:27" x14ac:dyDescent="0.2">
      <c r="A14" t="s">
        <v>205</v>
      </c>
      <c r="B14" s="5" t="s">
        <v>110</v>
      </c>
      <c r="C14">
        <v>42898.441800000001</v>
      </c>
      <c r="D14">
        <v>99</v>
      </c>
      <c r="E14">
        <v>-9249.9608619604169</v>
      </c>
      <c r="W14" t="s">
        <v>443</v>
      </c>
      <c r="X14">
        <v>2</v>
      </c>
      <c r="Z14">
        <v>4</v>
      </c>
      <c r="AA14" t="s">
        <v>521</v>
      </c>
    </row>
    <row r="15" spans="1:27" x14ac:dyDescent="0.2">
      <c r="A15" t="s">
        <v>205</v>
      </c>
      <c r="B15" s="5" t="s">
        <v>110</v>
      </c>
      <c r="C15">
        <v>43225.5334</v>
      </c>
      <c r="D15">
        <v>99</v>
      </c>
      <c r="E15">
        <v>-8328.9735246648506</v>
      </c>
      <c r="W15" t="s">
        <v>444</v>
      </c>
      <c r="X15">
        <v>2</v>
      </c>
      <c r="Z15">
        <v>5</v>
      </c>
      <c r="AA15" t="s">
        <v>522</v>
      </c>
    </row>
    <row r="16" spans="1:27" x14ac:dyDescent="0.2">
      <c r="A16" t="s">
        <v>205</v>
      </c>
      <c r="B16" s="5" t="s">
        <v>110</v>
      </c>
      <c r="C16">
        <v>43229.440900000001</v>
      </c>
      <c r="D16">
        <v>99</v>
      </c>
      <c r="E16">
        <v>-8317.9712304436507</v>
      </c>
      <c r="W16" t="s">
        <v>445</v>
      </c>
      <c r="X16">
        <v>2</v>
      </c>
      <c r="Z16">
        <v>6</v>
      </c>
      <c r="AA16" t="s">
        <v>523</v>
      </c>
    </row>
    <row r="17" spans="1:27" x14ac:dyDescent="0.2">
      <c r="A17" t="s">
        <v>205</v>
      </c>
      <c r="B17" s="5" t="s">
        <v>110</v>
      </c>
      <c r="C17">
        <v>43230.5069</v>
      </c>
      <c r="D17">
        <v>99</v>
      </c>
      <c r="E17">
        <v>-8314.9697088467765</v>
      </c>
      <c r="W17" t="s">
        <v>446</v>
      </c>
      <c r="X17">
        <v>2</v>
      </c>
      <c r="Z17">
        <v>7</v>
      </c>
      <c r="AA17" t="s">
        <v>524</v>
      </c>
    </row>
    <row r="18" spans="1:27" x14ac:dyDescent="0.2">
      <c r="A18" t="s">
        <v>205</v>
      </c>
      <c r="B18" s="5" t="s">
        <v>110</v>
      </c>
      <c r="C18">
        <v>43341.3122</v>
      </c>
      <c r="D18">
        <v>99</v>
      </c>
      <c r="E18">
        <v>-8002.9767435574304</v>
      </c>
      <c r="W18" t="s">
        <v>447</v>
      </c>
      <c r="X18">
        <v>2</v>
      </c>
      <c r="Z18">
        <v>8</v>
      </c>
      <c r="AA18" t="s">
        <v>525</v>
      </c>
    </row>
    <row r="19" spans="1:27" x14ac:dyDescent="0.2">
      <c r="A19" t="s">
        <v>205</v>
      </c>
      <c r="B19" s="5" t="s">
        <v>110</v>
      </c>
      <c r="C19">
        <v>43573.584600000002</v>
      </c>
      <c r="D19">
        <v>99</v>
      </c>
      <c r="E19">
        <v>-7348.9705287746219</v>
      </c>
      <c r="W19" t="s">
        <v>448</v>
      </c>
      <c r="X19">
        <v>2</v>
      </c>
      <c r="Z19">
        <v>9</v>
      </c>
      <c r="AA19" t="s">
        <v>526</v>
      </c>
    </row>
    <row r="20" spans="1:27" x14ac:dyDescent="0.2">
      <c r="A20" t="s">
        <v>205</v>
      </c>
      <c r="B20" s="5" t="s">
        <v>110</v>
      </c>
      <c r="C20">
        <v>43667.34</v>
      </c>
      <c r="D20">
        <v>99</v>
      </c>
      <c r="E20">
        <v>-7084.9847333488888</v>
      </c>
      <c r="W20" t="s">
        <v>447</v>
      </c>
      <c r="X20">
        <v>2</v>
      </c>
      <c r="Z20">
        <v>10</v>
      </c>
      <c r="AA20" t="s">
        <v>527</v>
      </c>
    </row>
    <row r="21" spans="1:27" x14ac:dyDescent="0.2">
      <c r="A21" t="s">
        <v>205</v>
      </c>
      <c r="B21" s="5" t="s">
        <v>111</v>
      </c>
      <c r="C21">
        <v>43670.360999999997</v>
      </c>
      <c r="D21">
        <v>99</v>
      </c>
      <c r="E21">
        <v>-7076.4785450335348</v>
      </c>
      <c r="W21" t="s">
        <v>449</v>
      </c>
      <c r="X21">
        <v>2</v>
      </c>
      <c r="Z21">
        <v>11</v>
      </c>
      <c r="AA21" t="s">
        <v>528</v>
      </c>
    </row>
    <row r="22" spans="1:27" x14ac:dyDescent="0.2">
      <c r="A22" t="s">
        <v>520</v>
      </c>
      <c r="B22" s="5" t="s">
        <v>110</v>
      </c>
      <c r="C22">
        <v>44753.392899999999</v>
      </c>
      <c r="D22">
        <v>99</v>
      </c>
      <c r="E22">
        <v>-4027.0004606462853</v>
      </c>
      <c r="W22" t="s">
        <v>450</v>
      </c>
      <c r="X22">
        <v>3</v>
      </c>
      <c r="Z22">
        <v>12</v>
      </c>
      <c r="AA22" t="s">
        <v>529</v>
      </c>
    </row>
    <row r="23" spans="1:27" x14ac:dyDescent="0.2">
      <c r="A23" t="s">
        <v>520</v>
      </c>
      <c r="B23" s="5" t="s">
        <v>111</v>
      </c>
      <c r="C23">
        <v>44756.416100000002</v>
      </c>
      <c r="D23">
        <v>99</v>
      </c>
      <c r="E23">
        <v>-4018.4880778210613</v>
      </c>
      <c r="W23" t="s">
        <v>451</v>
      </c>
      <c r="X23">
        <v>3</v>
      </c>
      <c r="Z23">
        <v>13</v>
      </c>
      <c r="AA23" t="s">
        <v>530</v>
      </c>
    </row>
    <row r="24" spans="1:27" x14ac:dyDescent="0.2">
      <c r="A24" t="s">
        <v>520</v>
      </c>
      <c r="B24" s="5" t="s">
        <v>110</v>
      </c>
      <c r="C24">
        <v>44790.329400000002</v>
      </c>
      <c r="D24">
        <v>99</v>
      </c>
      <c r="E24">
        <v>-3922.9988635890054</v>
      </c>
      <c r="W24" t="s">
        <v>452</v>
      </c>
      <c r="X24">
        <v>3</v>
      </c>
      <c r="Z24">
        <v>14</v>
      </c>
      <c r="AA24" t="s">
        <v>531</v>
      </c>
    </row>
    <row r="25" spans="1:27" x14ac:dyDescent="0.2">
      <c r="A25" t="s">
        <v>520</v>
      </c>
      <c r="B25" s="5" t="s">
        <v>110</v>
      </c>
      <c r="C25">
        <v>45054.5625</v>
      </c>
      <c r="D25">
        <v>99</v>
      </c>
      <c r="E25">
        <v>-3179.001343645506</v>
      </c>
      <c r="W25" t="s">
        <v>453</v>
      </c>
      <c r="X25">
        <v>3</v>
      </c>
    </row>
    <row r="26" spans="1:27" x14ac:dyDescent="0.2">
      <c r="A26" t="s">
        <v>520</v>
      </c>
      <c r="B26" s="5" t="s">
        <v>111</v>
      </c>
      <c r="C26">
        <v>45057.582900000001</v>
      </c>
      <c r="D26">
        <v>99</v>
      </c>
      <c r="E26">
        <v>-3170.496844741931</v>
      </c>
      <c r="W26" t="s">
        <v>454</v>
      </c>
      <c r="X26">
        <v>3</v>
      </c>
    </row>
    <row r="27" spans="1:27" x14ac:dyDescent="0.2">
      <c r="A27" t="s">
        <v>520</v>
      </c>
      <c r="B27" s="5" t="s">
        <v>110</v>
      </c>
      <c r="C27">
        <v>45132.340799999998</v>
      </c>
      <c r="D27">
        <v>99</v>
      </c>
      <c r="E27">
        <v>-2960.0020498196359</v>
      </c>
      <c r="W27" t="s">
        <v>455</v>
      </c>
      <c r="X27">
        <v>3</v>
      </c>
    </row>
    <row r="28" spans="1:27" x14ac:dyDescent="0.2">
      <c r="A28" t="s">
        <v>520</v>
      </c>
      <c r="B28" s="5" t="s">
        <v>111</v>
      </c>
      <c r="C28">
        <v>45140.333899999998</v>
      </c>
      <c r="D28">
        <v>99</v>
      </c>
      <c r="E28">
        <v>-2937.4959876470307</v>
      </c>
      <c r="W28" t="s">
        <v>456</v>
      </c>
      <c r="X28">
        <v>3</v>
      </c>
    </row>
    <row r="29" spans="1:27" x14ac:dyDescent="0.2">
      <c r="A29" t="s">
        <v>521</v>
      </c>
      <c r="B29" s="5" t="s">
        <v>111</v>
      </c>
      <c r="C29">
        <v>46183.410499999998</v>
      </c>
      <c r="D29">
        <v>99</v>
      </c>
      <c r="E29">
        <v>-0.51949412254493776</v>
      </c>
      <c r="W29" t="s">
        <v>457</v>
      </c>
      <c r="X29">
        <v>4</v>
      </c>
    </row>
    <row r="30" spans="1:27" x14ac:dyDescent="0.2">
      <c r="A30" t="s">
        <v>533</v>
      </c>
      <c r="B30" s="5" t="s">
        <v>110</v>
      </c>
      <c r="C30">
        <v>46207.741199999997</v>
      </c>
      <c r="D30">
        <v>99</v>
      </c>
      <c r="E30">
        <v>67.988124561444437</v>
      </c>
      <c r="W30" t="s">
        <v>458</v>
      </c>
      <c r="X30">
        <v>14</v>
      </c>
    </row>
    <row r="31" spans="1:27" x14ac:dyDescent="0.2">
      <c r="A31" t="s">
        <v>533</v>
      </c>
      <c r="B31" s="5" t="s">
        <v>111</v>
      </c>
      <c r="C31">
        <v>46209.693599999999</v>
      </c>
      <c r="D31">
        <v>99</v>
      </c>
      <c r="E31">
        <v>73.485470495542572</v>
      </c>
      <c r="W31" t="s">
        <v>459</v>
      </c>
      <c r="X31">
        <v>14</v>
      </c>
    </row>
    <row r="32" spans="1:27" x14ac:dyDescent="0.2">
      <c r="A32" t="s">
        <v>533</v>
      </c>
      <c r="B32" s="5" t="s">
        <v>111</v>
      </c>
      <c r="C32">
        <v>46210.758999999998</v>
      </c>
      <c r="D32">
        <v>99</v>
      </c>
      <c r="E32">
        <v>76.485302680637631</v>
      </c>
      <c r="W32" t="s">
        <v>460</v>
      </c>
      <c r="X32">
        <v>14</v>
      </c>
    </row>
    <row r="33" spans="1:24" x14ac:dyDescent="0.2">
      <c r="A33" t="s">
        <v>533</v>
      </c>
      <c r="B33" s="5" t="s">
        <v>110</v>
      </c>
      <c r="C33">
        <v>46212.713499999998</v>
      </c>
      <c r="D33">
        <v>99</v>
      </c>
      <c r="E33">
        <v>81.988561555961923</v>
      </c>
      <c r="W33" t="s">
        <v>461</v>
      </c>
      <c r="X33">
        <v>14</v>
      </c>
    </row>
    <row r="34" spans="1:24" x14ac:dyDescent="0.2">
      <c r="A34" t="s">
        <v>533</v>
      </c>
      <c r="B34" s="5" t="s">
        <v>110</v>
      </c>
      <c r="C34">
        <v>46229.403700000003</v>
      </c>
      <c r="D34">
        <v>99</v>
      </c>
      <c r="E34">
        <v>128.9829290570982</v>
      </c>
      <c r="W34" t="s">
        <v>462</v>
      </c>
      <c r="X34">
        <v>14</v>
      </c>
    </row>
    <row r="35" spans="1:24" x14ac:dyDescent="0.2">
      <c r="A35" t="s">
        <v>533</v>
      </c>
      <c r="B35" s="5" t="s">
        <v>111</v>
      </c>
      <c r="C35">
        <v>46231.357600000003</v>
      </c>
      <c r="D35">
        <v>99</v>
      </c>
      <c r="E35">
        <v>134.4844985206436</v>
      </c>
      <c r="W35" t="s">
        <v>463</v>
      </c>
      <c r="X35">
        <v>14</v>
      </c>
    </row>
    <row r="36" spans="1:24" x14ac:dyDescent="0.2">
      <c r="A36" t="s">
        <v>533</v>
      </c>
      <c r="B36" s="5" t="s">
        <v>111</v>
      </c>
      <c r="C36">
        <v>46232.422100000003</v>
      </c>
      <c r="D36">
        <v>99</v>
      </c>
      <c r="E36">
        <v>137.4817965880703</v>
      </c>
      <c r="W36" t="s">
        <v>464</v>
      </c>
      <c r="X36">
        <v>14</v>
      </c>
    </row>
    <row r="37" spans="1:24" x14ac:dyDescent="0.2">
      <c r="A37" t="s">
        <v>533</v>
      </c>
      <c r="B37" s="5" t="s">
        <v>111</v>
      </c>
      <c r="C37">
        <v>46233.4899</v>
      </c>
      <c r="D37">
        <v>99</v>
      </c>
      <c r="E37">
        <v>140.48838642028096</v>
      </c>
      <c r="W37" t="s">
        <v>465</v>
      </c>
      <c r="X37">
        <v>14</v>
      </c>
    </row>
    <row r="38" spans="1:24" x14ac:dyDescent="0.2">
      <c r="A38" t="s">
        <v>533</v>
      </c>
      <c r="B38" s="5" t="s">
        <v>110</v>
      </c>
      <c r="C38">
        <v>47241.582799999996</v>
      </c>
      <c r="D38">
        <v>99</v>
      </c>
      <c r="E38">
        <v>2978.9617550960975</v>
      </c>
      <c r="W38" t="s">
        <v>466</v>
      </c>
      <c r="X38">
        <v>14</v>
      </c>
    </row>
    <row r="39" spans="1:24" x14ac:dyDescent="0.2">
      <c r="A39" t="s">
        <v>533</v>
      </c>
      <c r="B39" s="5" t="s">
        <v>110</v>
      </c>
      <c r="C39">
        <v>47288.460700000003</v>
      </c>
      <c r="D39">
        <v>99</v>
      </c>
      <c r="E39">
        <v>3110.955215946251</v>
      </c>
      <c r="W39" t="s">
        <v>467</v>
      </c>
      <c r="X39">
        <v>14</v>
      </c>
    </row>
    <row r="40" spans="1:24" x14ac:dyDescent="0.2">
      <c r="A40" t="s">
        <v>522</v>
      </c>
      <c r="B40" s="5" t="s">
        <v>111</v>
      </c>
      <c r="C40">
        <v>47290.415000000001</v>
      </c>
      <c r="D40">
        <v>99</v>
      </c>
      <c r="E40">
        <v>3116.4579116843088</v>
      </c>
      <c r="W40" t="s">
        <v>468</v>
      </c>
      <c r="X40">
        <v>5</v>
      </c>
    </row>
    <row r="41" spans="1:24" x14ac:dyDescent="0.2">
      <c r="A41" t="s">
        <v>522</v>
      </c>
      <c r="B41" s="5" t="s">
        <v>111</v>
      </c>
      <c r="C41">
        <v>47291.479599999999</v>
      </c>
      <c r="D41">
        <v>99</v>
      </c>
      <c r="E41">
        <v>3119.4554913203588</v>
      </c>
      <c r="W41" t="s">
        <v>469</v>
      </c>
      <c r="X41">
        <v>5</v>
      </c>
    </row>
    <row r="42" spans="1:24" x14ac:dyDescent="0.2">
      <c r="A42" t="s">
        <v>522</v>
      </c>
      <c r="B42" s="5" t="s">
        <v>110</v>
      </c>
      <c r="C42">
        <v>47292.369899999998</v>
      </c>
      <c r="D42">
        <v>99</v>
      </c>
      <c r="E42">
        <v>3121.9622968341455</v>
      </c>
      <c r="W42" t="s">
        <v>470</v>
      </c>
      <c r="X42">
        <v>5</v>
      </c>
    </row>
    <row r="43" spans="1:24" x14ac:dyDescent="0.2">
      <c r="A43" t="s">
        <v>522</v>
      </c>
      <c r="B43" s="5" t="s">
        <v>110</v>
      </c>
      <c r="C43">
        <v>47298.407200000001</v>
      </c>
      <c r="D43">
        <v>99</v>
      </c>
      <c r="E43">
        <v>3138.9614397392456</v>
      </c>
      <c r="W43" t="s">
        <v>471</v>
      </c>
      <c r="X43">
        <v>5</v>
      </c>
    </row>
    <row r="44" spans="1:24" x14ac:dyDescent="0.2">
      <c r="A44" t="s">
        <v>533</v>
      </c>
      <c r="B44" s="5" t="s">
        <v>110</v>
      </c>
      <c r="C44">
        <v>47356.293400000002</v>
      </c>
      <c r="D44">
        <v>99</v>
      </c>
      <c r="E44">
        <v>3301.9508200967953</v>
      </c>
      <c r="W44" t="s">
        <v>472</v>
      </c>
      <c r="X44">
        <v>14</v>
      </c>
    </row>
    <row r="45" spans="1:24" x14ac:dyDescent="0.2">
      <c r="A45" t="s">
        <v>533</v>
      </c>
      <c r="B45" s="5" t="s">
        <v>111</v>
      </c>
      <c r="C45">
        <v>47359.307399999998</v>
      </c>
      <c r="D45">
        <v>99</v>
      </c>
      <c r="E45">
        <v>3310.437298608028</v>
      </c>
      <c r="W45" t="s">
        <v>473</v>
      </c>
      <c r="X45">
        <v>14</v>
      </c>
    </row>
    <row r="46" spans="1:24" x14ac:dyDescent="0.2">
      <c r="A46" t="s">
        <v>533</v>
      </c>
      <c r="B46" s="5" t="s">
        <v>110</v>
      </c>
      <c r="C46">
        <v>47587.499799999998</v>
      </c>
      <c r="D46">
        <v>99</v>
      </c>
      <c r="E46">
        <v>3952.955513282709</v>
      </c>
      <c r="W46" t="s">
        <v>474</v>
      </c>
      <c r="X46">
        <v>14</v>
      </c>
    </row>
    <row r="47" spans="1:24" x14ac:dyDescent="0.2">
      <c r="A47" t="s">
        <v>533</v>
      </c>
      <c r="B47" s="5" t="s">
        <v>111</v>
      </c>
      <c r="C47">
        <v>47596.554499999998</v>
      </c>
      <c r="D47">
        <v>99</v>
      </c>
      <c r="E47">
        <v>3978.4507080324693</v>
      </c>
      <c r="W47" t="s">
        <v>475</v>
      </c>
      <c r="X47">
        <v>14</v>
      </c>
    </row>
    <row r="48" spans="1:24" x14ac:dyDescent="0.2">
      <c r="A48" t="s">
        <v>533</v>
      </c>
      <c r="B48" s="5" t="s">
        <v>111</v>
      </c>
      <c r="C48">
        <v>47643.432000000001</v>
      </c>
      <c r="D48">
        <v>99</v>
      </c>
      <c r="E48">
        <v>4110.4430426080899</v>
      </c>
      <c r="W48" t="s">
        <v>476</v>
      </c>
      <c r="X48">
        <v>14</v>
      </c>
    </row>
    <row r="49" spans="1:24" x14ac:dyDescent="0.2">
      <c r="A49" t="s">
        <v>523</v>
      </c>
      <c r="B49" s="5" t="s">
        <v>111</v>
      </c>
      <c r="C49">
        <v>47659.417699999998</v>
      </c>
      <c r="D49">
        <v>99</v>
      </c>
      <c r="E49">
        <v>4155.4537591101443</v>
      </c>
      <c r="W49" t="s">
        <v>477</v>
      </c>
      <c r="X49">
        <v>6</v>
      </c>
    </row>
    <row r="50" spans="1:24" x14ac:dyDescent="0.2">
      <c r="A50" t="s">
        <v>533</v>
      </c>
      <c r="B50" s="5" t="s">
        <v>110</v>
      </c>
      <c r="C50">
        <v>47973.552100000001</v>
      </c>
      <c r="D50">
        <v>99</v>
      </c>
      <c r="E50">
        <v>5039.9576858662676</v>
      </c>
      <c r="W50" t="s">
        <v>478</v>
      </c>
      <c r="X50">
        <v>14</v>
      </c>
    </row>
    <row r="51" spans="1:24" x14ac:dyDescent="0.2">
      <c r="A51" t="s">
        <v>523</v>
      </c>
      <c r="B51" s="5" t="s">
        <v>110</v>
      </c>
      <c r="C51">
        <v>47982.429499999998</v>
      </c>
      <c r="D51">
        <v>99</v>
      </c>
      <c r="E51">
        <v>5064.9536594348501</v>
      </c>
      <c r="W51" t="s">
        <v>479</v>
      </c>
      <c r="X51">
        <v>6</v>
      </c>
    </row>
    <row r="52" spans="1:24" x14ac:dyDescent="0.2">
      <c r="A52" t="s">
        <v>524</v>
      </c>
      <c r="B52" s="5" t="s">
        <v>110</v>
      </c>
      <c r="C52">
        <v>48356.409099999997</v>
      </c>
      <c r="D52">
        <v>99</v>
      </c>
      <c r="E52">
        <v>6117.9628960121881</v>
      </c>
      <c r="W52" t="s">
        <v>480</v>
      </c>
      <c r="X52">
        <v>7</v>
      </c>
    </row>
    <row r="53" spans="1:24" x14ac:dyDescent="0.2">
      <c r="A53" t="s">
        <v>525</v>
      </c>
      <c r="B53" s="5" t="s">
        <v>110</v>
      </c>
      <c r="C53">
        <v>48362.090900000003</v>
      </c>
      <c r="D53">
        <v>99</v>
      </c>
      <c r="E53">
        <v>6133.9610624372854</v>
      </c>
      <c r="W53" t="s">
        <v>481</v>
      </c>
      <c r="X53">
        <v>8</v>
      </c>
    </row>
    <row r="54" spans="1:24" x14ac:dyDescent="0.2">
      <c r="A54" t="s">
        <v>525</v>
      </c>
      <c r="B54" s="5" t="s">
        <v>110</v>
      </c>
      <c r="C54">
        <v>48385.1806</v>
      </c>
      <c r="D54">
        <v>99</v>
      </c>
      <c r="E54">
        <v>6198.9744144217157</v>
      </c>
      <c r="W54" t="s">
        <v>482</v>
      </c>
      <c r="X54">
        <v>8</v>
      </c>
    </row>
    <row r="55" spans="1:24" x14ac:dyDescent="0.2">
      <c r="A55" t="s">
        <v>525</v>
      </c>
      <c r="B55" s="5" t="s">
        <v>111</v>
      </c>
      <c r="C55">
        <v>48386.067600000002</v>
      </c>
      <c r="D55">
        <v>99</v>
      </c>
      <c r="E55">
        <v>6201.4719281707185</v>
      </c>
      <c r="W55" t="s">
        <v>483</v>
      </c>
      <c r="X55">
        <v>8</v>
      </c>
    </row>
    <row r="56" spans="1:24" x14ac:dyDescent="0.2">
      <c r="A56" t="s">
        <v>525</v>
      </c>
      <c r="B56" s="5" t="s">
        <v>110</v>
      </c>
      <c r="C56">
        <v>48386.243399999999</v>
      </c>
      <c r="D56">
        <v>99</v>
      </c>
      <c r="E56">
        <v>6201.9669258224285</v>
      </c>
      <c r="W56" t="s">
        <v>484</v>
      </c>
      <c r="X56">
        <v>8</v>
      </c>
    </row>
    <row r="57" spans="1:24" x14ac:dyDescent="0.2">
      <c r="A57" t="s">
        <v>525</v>
      </c>
      <c r="B57" s="5" t="s">
        <v>111</v>
      </c>
      <c r="C57">
        <v>48387.132100000003</v>
      </c>
      <c r="D57">
        <v>99</v>
      </c>
      <c r="E57">
        <v>6204.4692262381459</v>
      </c>
      <c r="W57" t="s">
        <v>485</v>
      </c>
      <c r="X57">
        <v>8</v>
      </c>
    </row>
    <row r="58" spans="1:24" x14ac:dyDescent="0.2">
      <c r="A58" t="s">
        <v>525</v>
      </c>
      <c r="B58" s="5" t="s">
        <v>111</v>
      </c>
      <c r="C58">
        <v>48388.198700000001</v>
      </c>
      <c r="D58">
        <v>99</v>
      </c>
      <c r="E58">
        <v>6207.4724372467981</v>
      </c>
      <c r="W58" t="s">
        <v>486</v>
      </c>
      <c r="X58">
        <v>8</v>
      </c>
    </row>
    <row r="59" spans="1:24" x14ac:dyDescent="0.2">
      <c r="A59" t="s">
        <v>533</v>
      </c>
      <c r="B59" s="5" t="s">
        <v>110</v>
      </c>
      <c r="C59">
        <v>48409.329700000002</v>
      </c>
      <c r="D59">
        <v>99</v>
      </c>
      <c r="E59">
        <v>6266.9707044734523</v>
      </c>
      <c r="W59" t="s">
        <v>487</v>
      </c>
      <c r="X59">
        <v>14</v>
      </c>
    </row>
    <row r="60" spans="1:24" x14ac:dyDescent="0.2">
      <c r="A60" t="s">
        <v>533</v>
      </c>
      <c r="B60" s="5" t="s">
        <v>111</v>
      </c>
      <c r="C60">
        <v>48714.589899999999</v>
      </c>
      <c r="D60">
        <v>99</v>
      </c>
      <c r="E60">
        <v>7126.4876678571327</v>
      </c>
      <c r="W60" t="s">
        <v>488</v>
      </c>
      <c r="X60">
        <v>14</v>
      </c>
    </row>
    <row r="61" spans="1:24" x14ac:dyDescent="0.2">
      <c r="A61" t="s">
        <v>533</v>
      </c>
      <c r="B61" s="5" t="s">
        <v>110</v>
      </c>
      <c r="C61">
        <v>48716.541100000002</v>
      </c>
      <c r="D61">
        <v>99</v>
      </c>
      <c r="E61">
        <v>7131.981634967673</v>
      </c>
      <c r="W61" t="s">
        <v>489</v>
      </c>
      <c r="X61">
        <v>14</v>
      </c>
    </row>
    <row r="62" spans="1:24" x14ac:dyDescent="0.2">
      <c r="A62" t="s">
        <v>533</v>
      </c>
      <c r="B62" s="5" t="s">
        <v>110</v>
      </c>
      <c r="C62">
        <v>48735.367599999998</v>
      </c>
      <c r="D62">
        <v>99</v>
      </c>
      <c r="E62">
        <v>7184.9911531136322</v>
      </c>
      <c r="W62" t="s">
        <v>490</v>
      </c>
      <c r="X62">
        <v>14</v>
      </c>
    </row>
    <row r="63" spans="1:24" x14ac:dyDescent="0.2">
      <c r="A63" t="s">
        <v>533</v>
      </c>
      <c r="B63" s="5" t="s">
        <v>111</v>
      </c>
      <c r="C63">
        <v>48735.539700000001</v>
      </c>
      <c r="D63">
        <v>99</v>
      </c>
      <c r="E63">
        <v>7185.4757327260459</v>
      </c>
      <c r="W63" t="s">
        <v>491</v>
      </c>
      <c r="X63">
        <v>14</v>
      </c>
    </row>
    <row r="64" spans="1:24" x14ac:dyDescent="0.2">
      <c r="A64" t="s">
        <v>533</v>
      </c>
      <c r="B64" s="5" t="s">
        <v>110</v>
      </c>
      <c r="C64">
        <v>49069.572800000002</v>
      </c>
      <c r="D64">
        <v>99</v>
      </c>
      <c r="E64">
        <v>8126.0081564800785</v>
      </c>
      <c r="W64" t="s">
        <v>492</v>
      </c>
      <c r="X64">
        <v>14</v>
      </c>
    </row>
    <row r="65" spans="1:24" x14ac:dyDescent="0.2">
      <c r="A65" t="s">
        <v>533</v>
      </c>
      <c r="B65" s="5" t="s">
        <v>111</v>
      </c>
      <c r="C65">
        <v>49071.525600000001</v>
      </c>
      <c r="D65">
        <v>99</v>
      </c>
      <c r="E65">
        <v>8131.5066286886886</v>
      </c>
      <c r="W65" t="s">
        <v>493</v>
      </c>
      <c r="X65">
        <v>14</v>
      </c>
    </row>
    <row r="66" spans="1:24" x14ac:dyDescent="0.2">
      <c r="A66" t="s">
        <v>533</v>
      </c>
      <c r="B66" s="5" t="s">
        <v>111</v>
      </c>
      <c r="C66">
        <v>49135.455000000002</v>
      </c>
      <c r="D66">
        <v>99</v>
      </c>
      <c r="E66">
        <v>8311.5117645005048</v>
      </c>
      <c r="W66" t="s">
        <v>494</v>
      </c>
      <c r="X66">
        <v>14</v>
      </c>
    </row>
    <row r="67" spans="1:24" x14ac:dyDescent="0.2">
      <c r="A67" t="s">
        <v>526</v>
      </c>
      <c r="B67" s="5" t="s">
        <v>110</v>
      </c>
      <c r="C67">
        <v>49500.376600000003</v>
      </c>
      <c r="D67">
        <v>99</v>
      </c>
      <c r="E67">
        <v>9339.0165145632982</v>
      </c>
      <c r="W67" t="s">
        <v>495</v>
      </c>
      <c r="X67">
        <v>9</v>
      </c>
    </row>
    <row r="68" spans="1:24" x14ac:dyDescent="0.2">
      <c r="A68" t="s">
        <v>526</v>
      </c>
      <c r="B68" s="5" t="s">
        <v>111</v>
      </c>
      <c r="C68">
        <v>49502.335299999999</v>
      </c>
      <c r="D68">
        <v>99</v>
      </c>
      <c r="E68">
        <v>9344.5315993210752</v>
      </c>
      <c r="W68" t="s">
        <v>496</v>
      </c>
      <c r="X68">
        <v>9</v>
      </c>
    </row>
    <row r="69" spans="1:24" x14ac:dyDescent="0.2">
      <c r="A69" t="s">
        <v>526</v>
      </c>
      <c r="B69" s="5" t="s">
        <v>110</v>
      </c>
      <c r="C69">
        <v>50248.337399999997</v>
      </c>
      <c r="D69">
        <v>99</v>
      </c>
      <c r="E69">
        <v>11445.039492816046</v>
      </c>
      <c r="W69" t="s">
        <v>497</v>
      </c>
      <c r="X69">
        <v>9</v>
      </c>
    </row>
    <row r="70" spans="1:24" x14ac:dyDescent="0.2">
      <c r="A70" t="s">
        <v>526</v>
      </c>
      <c r="B70" s="5" t="s">
        <v>110</v>
      </c>
      <c r="C70">
        <v>50260.414299999997</v>
      </c>
      <c r="D70">
        <v>99</v>
      </c>
      <c r="E70">
        <v>11479.044254704717</v>
      </c>
      <c r="W70" t="s">
        <v>498</v>
      </c>
      <c r="X70">
        <v>9</v>
      </c>
    </row>
    <row r="71" spans="1:24" x14ac:dyDescent="0.2">
      <c r="A71" t="s">
        <v>527</v>
      </c>
      <c r="B71" s="5" t="s">
        <v>110</v>
      </c>
      <c r="C71">
        <v>50597.457699999999</v>
      </c>
      <c r="D71">
        <v>99</v>
      </c>
      <c r="E71">
        <v>12428.052738930686</v>
      </c>
      <c r="W71" t="s">
        <v>499</v>
      </c>
      <c r="X71">
        <v>10</v>
      </c>
    </row>
    <row r="72" spans="1:24" x14ac:dyDescent="0.2">
      <c r="A72" t="s">
        <v>533</v>
      </c>
      <c r="B72" s="5" t="s">
        <v>111</v>
      </c>
      <c r="C72">
        <v>50598.345999999998</v>
      </c>
      <c r="D72">
        <v>99</v>
      </c>
      <c r="E72">
        <v>12430.55391307187</v>
      </c>
      <c r="W72" t="s">
        <v>500</v>
      </c>
      <c r="X72">
        <v>14</v>
      </c>
    </row>
    <row r="73" spans="1:24" x14ac:dyDescent="0.2">
      <c r="A73" t="s">
        <v>527</v>
      </c>
      <c r="B73" s="5" t="s">
        <v>111</v>
      </c>
      <c r="C73">
        <v>50926.507599999997</v>
      </c>
      <c r="D73">
        <v>99</v>
      </c>
      <c r="E73">
        <v>13354.554034709518</v>
      </c>
      <c r="W73" t="s">
        <v>501</v>
      </c>
      <c r="X73">
        <v>10</v>
      </c>
    </row>
    <row r="74" spans="1:24" x14ac:dyDescent="0.2">
      <c r="A74" t="s">
        <v>528</v>
      </c>
      <c r="B74" s="5" t="s">
        <v>111</v>
      </c>
      <c r="C74">
        <v>51657.419000000002</v>
      </c>
      <c r="D74">
        <v>99</v>
      </c>
      <c r="E74">
        <v>15412.571250941848</v>
      </c>
      <c r="W74" t="s">
        <v>502</v>
      </c>
      <c r="X74">
        <v>11</v>
      </c>
    </row>
    <row r="75" spans="1:24" x14ac:dyDescent="0.2">
      <c r="A75" t="s">
        <v>528</v>
      </c>
      <c r="B75" s="5" t="s">
        <v>110</v>
      </c>
      <c r="C75">
        <v>51772.31</v>
      </c>
      <c r="D75">
        <v>99</v>
      </c>
      <c r="E75">
        <v>15736.068265751221</v>
      </c>
      <c r="W75" t="s">
        <v>503</v>
      </c>
      <c r="X75">
        <v>11</v>
      </c>
    </row>
    <row r="76" spans="1:24" x14ac:dyDescent="0.2">
      <c r="A76" t="s">
        <v>533</v>
      </c>
      <c r="B76" s="5" t="s">
        <v>111</v>
      </c>
      <c r="C76">
        <v>52032.456400000003</v>
      </c>
      <c r="D76">
        <v>99</v>
      </c>
      <c r="E76">
        <v>16468.558920488402</v>
      </c>
      <c r="W76" t="s">
        <v>504</v>
      </c>
      <c r="X76">
        <v>14</v>
      </c>
    </row>
    <row r="77" spans="1:24" x14ac:dyDescent="0.2">
      <c r="A77" t="s">
        <v>533</v>
      </c>
      <c r="B77" s="5" t="s">
        <v>111</v>
      </c>
      <c r="C77">
        <v>52053.412900000003</v>
      </c>
      <c r="D77">
        <v>99</v>
      </c>
      <c r="E77">
        <v>16527.565850455529</v>
      </c>
      <c r="W77" t="s">
        <v>505</v>
      </c>
      <c r="X77">
        <v>14</v>
      </c>
    </row>
    <row r="78" spans="1:24" x14ac:dyDescent="0.2">
      <c r="A78" t="s">
        <v>533</v>
      </c>
      <c r="B78" s="5" t="s">
        <v>111</v>
      </c>
      <c r="C78">
        <v>52074.367700000003</v>
      </c>
      <c r="D78">
        <v>99</v>
      </c>
      <c r="E78">
        <v>16586.567993755936</v>
      </c>
      <c r="W78" t="s">
        <v>506</v>
      </c>
      <c r="X78">
        <v>14</v>
      </c>
    </row>
    <row r="79" spans="1:24" x14ac:dyDescent="0.2">
      <c r="A79" t="s">
        <v>533</v>
      </c>
      <c r="B79" s="5" t="s">
        <v>111</v>
      </c>
      <c r="C79">
        <v>52347.484799999998</v>
      </c>
      <c r="D79">
        <v>99</v>
      </c>
      <c r="E79">
        <v>17355.580070797609</v>
      </c>
      <c r="W79" t="s">
        <v>507</v>
      </c>
      <c r="X79">
        <v>14</v>
      </c>
    </row>
    <row r="80" spans="1:24" x14ac:dyDescent="0.2">
      <c r="A80" t="s">
        <v>529</v>
      </c>
      <c r="B80" s="5" t="s">
        <v>110</v>
      </c>
      <c r="C80">
        <v>52399.5141</v>
      </c>
      <c r="D80">
        <v>99</v>
      </c>
      <c r="E80">
        <v>17502.078258058773</v>
      </c>
      <c r="W80" t="s">
        <v>508</v>
      </c>
      <c r="X80">
        <v>12</v>
      </c>
    </row>
    <row r="81" spans="1:24" x14ac:dyDescent="0.2">
      <c r="A81" t="s">
        <v>529</v>
      </c>
      <c r="B81" s="5" t="s">
        <v>111</v>
      </c>
      <c r="C81">
        <v>52399.686900000001</v>
      </c>
      <c r="D81">
        <v>99</v>
      </c>
      <c r="E81">
        <v>17502.56480865159</v>
      </c>
      <c r="W81" t="s">
        <v>509</v>
      </c>
      <c r="X81">
        <v>12</v>
      </c>
    </row>
    <row r="82" spans="1:24" x14ac:dyDescent="0.2">
      <c r="A82" t="s">
        <v>533</v>
      </c>
      <c r="B82" s="5" t="s">
        <v>110</v>
      </c>
      <c r="C82">
        <v>52403.421600000001</v>
      </c>
      <c r="D82">
        <v>99</v>
      </c>
      <c r="E82">
        <v>17513.080552279975</v>
      </c>
      <c r="W82" t="s">
        <v>510</v>
      </c>
      <c r="X82">
        <v>14</v>
      </c>
    </row>
    <row r="83" spans="1:24" x14ac:dyDescent="0.2">
      <c r="A83" t="s">
        <v>533</v>
      </c>
      <c r="B83" s="5" t="s">
        <v>111</v>
      </c>
      <c r="C83">
        <v>52410.3488</v>
      </c>
      <c r="D83">
        <v>99</v>
      </c>
      <c r="E83">
        <v>17532.585374424329</v>
      </c>
      <c r="W83" t="s">
        <v>511</v>
      </c>
      <c r="X83">
        <v>14</v>
      </c>
    </row>
    <row r="84" spans="1:24" x14ac:dyDescent="0.2">
      <c r="A84" t="s">
        <v>530</v>
      </c>
      <c r="B84" s="5" t="s">
        <v>110</v>
      </c>
      <c r="C84">
        <v>52462.3796</v>
      </c>
      <c r="D84">
        <v>99</v>
      </c>
      <c r="E84">
        <v>17679.087785214942</v>
      </c>
      <c r="W84" t="s">
        <v>512</v>
      </c>
      <c r="X84">
        <v>13</v>
      </c>
    </row>
    <row r="85" spans="1:24" x14ac:dyDescent="0.2">
      <c r="A85" t="s">
        <v>533</v>
      </c>
      <c r="B85" s="5" t="s">
        <v>110</v>
      </c>
      <c r="C85">
        <v>52725.547500000001</v>
      </c>
      <c r="D85">
        <v>99</v>
      </c>
      <c r="E85">
        <v>18420.086036110613</v>
      </c>
      <c r="W85" t="s">
        <v>513</v>
      </c>
      <c r="X85">
        <v>14</v>
      </c>
    </row>
    <row r="86" spans="1:24" x14ac:dyDescent="0.2">
      <c r="A86" t="s">
        <v>533</v>
      </c>
      <c r="B86" s="5" t="s">
        <v>110</v>
      </c>
      <c r="C86">
        <v>52739.394699999997</v>
      </c>
      <c r="D86">
        <v>99</v>
      </c>
      <c r="E86">
        <v>18459.075407457953</v>
      </c>
      <c r="W86" t="s">
        <v>514</v>
      </c>
      <c r="X86">
        <v>14</v>
      </c>
    </row>
    <row r="87" spans="1:24" x14ac:dyDescent="0.2">
      <c r="A87" t="s">
        <v>533</v>
      </c>
      <c r="B87" s="5" t="s">
        <v>111</v>
      </c>
      <c r="C87">
        <v>52760.528100000003</v>
      </c>
      <c r="D87">
        <v>99</v>
      </c>
      <c r="E87">
        <v>18518.580432331742</v>
      </c>
      <c r="W87" t="s">
        <v>515</v>
      </c>
      <c r="X87">
        <v>14</v>
      </c>
    </row>
    <row r="88" spans="1:24" x14ac:dyDescent="0.2">
      <c r="A88" t="s">
        <v>533</v>
      </c>
      <c r="B88" s="5" t="s">
        <v>110</v>
      </c>
      <c r="C88">
        <v>52760.353499999997</v>
      </c>
      <c r="D88">
        <v>99</v>
      </c>
      <c r="E88">
        <v>18518.088813503571</v>
      </c>
      <c r="W88" t="s">
        <v>516</v>
      </c>
      <c r="X88">
        <v>14</v>
      </c>
    </row>
    <row r="89" spans="1:24" x14ac:dyDescent="0.2">
      <c r="A89" t="s">
        <v>533</v>
      </c>
      <c r="B89" s="5" t="s">
        <v>111</v>
      </c>
      <c r="C89">
        <v>53121.366900000001</v>
      </c>
      <c r="D89">
        <v>99</v>
      </c>
      <c r="E89">
        <v>19534.589298364761</v>
      </c>
      <c r="W89" t="s">
        <v>517</v>
      </c>
      <c r="X89">
        <v>14</v>
      </c>
    </row>
    <row r="90" spans="1:24" x14ac:dyDescent="0.2">
      <c r="A90" t="s">
        <v>533</v>
      </c>
      <c r="B90" s="5" t="s">
        <v>110</v>
      </c>
      <c r="C90">
        <v>53121.545299999998</v>
      </c>
      <c r="D90">
        <v>99</v>
      </c>
      <c r="E90">
        <v>19535.091616800852</v>
      </c>
      <c r="W90" t="s">
        <v>518</v>
      </c>
      <c r="X90">
        <v>14</v>
      </c>
    </row>
  </sheetData>
  <phoneticPr fontId="25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139"/>
  <sheetViews>
    <sheetView topLeftCell="A49" workbookViewId="0">
      <selection activeCell="A74" sqref="A74:D89"/>
    </sheetView>
  </sheetViews>
  <sheetFormatPr defaultRowHeight="12.75" x14ac:dyDescent="0.2"/>
  <cols>
    <col min="1" max="1" width="19.7109375" style="12" customWidth="1"/>
    <col min="2" max="2" width="4.42578125" style="15" customWidth="1"/>
    <col min="3" max="3" width="12.7109375" style="12" customWidth="1"/>
    <col min="4" max="4" width="5.42578125" style="15" customWidth="1"/>
    <col min="5" max="5" width="14.85546875" style="15" customWidth="1"/>
    <col min="6" max="6" width="9.140625" style="15"/>
    <col min="7" max="7" width="12" style="15" customWidth="1"/>
    <col min="8" max="8" width="14.140625" style="12" customWidth="1"/>
    <col min="9" max="9" width="22.5703125" style="15" customWidth="1"/>
    <col min="10" max="10" width="25.140625" style="15" customWidth="1"/>
    <col min="11" max="11" width="15.7109375" style="15" customWidth="1"/>
    <col min="12" max="12" width="14.140625" style="15" customWidth="1"/>
    <col min="13" max="13" width="9.5703125" style="15" customWidth="1"/>
    <col min="14" max="14" width="14.140625" style="15" customWidth="1"/>
    <col min="15" max="15" width="23.42578125" style="15" customWidth="1"/>
    <col min="16" max="16" width="16.5703125" style="15" customWidth="1"/>
    <col min="17" max="17" width="41" style="15" customWidth="1"/>
    <col min="18" max="16384" width="9.140625" style="15"/>
  </cols>
  <sheetData>
    <row r="1" spans="1:16" ht="15.75" x14ac:dyDescent="0.25">
      <c r="A1" s="234" t="s">
        <v>564</v>
      </c>
      <c r="I1" s="235" t="s">
        <v>148</v>
      </c>
      <c r="J1" s="185" t="s">
        <v>342</v>
      </c>
    </row>
    <row r="2" spans="1:16" x14ac:dyDescent="0.2">
      <c r="I2" s="236" t="s">
        <v>159</v>
      </c>
      <c r="J2" s="189" t="s">
        <v>556</v>
      </c>
    </row>
    <row r="3" spans="1:16" x14ac:dyDescent="0.2">
      <c r="A3" s="237" t="s">
        <v>565</v>
      </c>
      <c r="I3" s="236" t="s">
        <v>163</v>
      </c>
      <c r="J3" s="189" t="s">
        <v>554</v>
      </c>
    </row>
    <row r="4" spans="1:16" x14ac:dyDescent="0.2">
      <c r="I4" s="236" t="s">
        <v>178</v>
      </c>
      <c r="J4" s="189" t="s">
        <v>554</v>
      </c>
    </row>
    <row r="5" spans="1:16" ht="13.5" thickBot="1" x14ac:dyDescent="0.25">
      <c r="I5" s="238" t="s">
        <v>200</v>
      </c>
      <c r="J5" s="215" t="s">
        <v>555</v>
      </c>
    </row>
    <row r="10" spans="1:16" ht="13.5" thickBot="1" x14ac:dyDescent="0.25"/>
    <row r="11" spans="1:16" ht="12.75" customHeight="1" thickBot="1" x14ac:dyDescent="0.25">
      <c r="A11" s="12" t="str">
        <f t="shared" ref="A11:A42" si="0">P11</f>
        <v> PASP 87.877 </v>
      </c>
      <c r="B11" s="5" t="str">
        <f t="shared" ref="B11:B42" si="1">IF(H11=INT(H11),"I","II")</f>
        <v>II</v>
      </c>
      <c r="C11" s="12">
        <f t="shared" ref="C11:C42" si="2">1*G11</f>
        <v>42537.432999999997</v>
      </c>
      <c r="D11" s="15" t="str">
        <f t="shared" ref="D11:D42" si="3">VLOOKUP(F11,I$1:J$5,2,FALSE)</f>
        <v>vis</v>
      </c>
      <c r="E11" s="197">
        <f>VLOOKUP(C11,'A (old)'!C$21:E$973,3,FALSE)</f>
        <v>-1011.5920001148804</v>
      </c>
      <c r="F11" s="5" t="s">
        <v>200</v>
      </c>
      <c r="G11" s="15" t="str">
        <f t="shared" ref="G11:G42" si="4">MID(I11,3,LEN(I11)-3)</f>
        <v>42537.433</v>
      </c>
      <c r="H11" s="12">
        <f t="shared" ref="H11:H42" si="5">1*K11</f>
        <v>-28051.5</v>
      </c>
      <c r="I11" s="239" t="s">
        <v>566</v>
      </c>
      <c r="J11" s="240" t="s">
        <v>567</v>
      </c>
      <c r="K11" s="239">
        <v>-28051.5</v>
      </c>
      <c r="L11" s="239" t="s">
        <v>568</v>
      </c>
      <c r="M11" s="240" t="s">
        <v>569</v>
      </c>
      <c r="N11" s="240" t="s">
        <v>570</v>
      </c>
      <c r="O11" s="241" t="s">
        <v>571</v>
      </c>
      <c r="P11" s="241" t="s">
        <v>572</v>
      </c>
    </row>
    <row r="12" spans="1:16" ht="12.75" customHeight="1" thickBot="1" x14ac:dyDescent="0.25">
      <c r="A12" s="12" t="str">
        <f t="shared" si="0"/>
        <v>IBVS 1462 </v>
      </c>
      <c r="B12" s="5" t="str">
        <f t="shared" si="1"/>
        <v>I</v>
      </c>
      <c r="C12" s="12">
        <f t="shared" si="2"/>
        <v>42897.375899999999</v>
      </c>
      <c r="D12" s="15" t="str">
        <f t="shared" si="3"/>
        <v>vis</v>
      </c>
      <c r="E12" s="197">
        <f>VLOOKUP(C12,'A (old)'!C$21:E$973,3,FALSE)</f>
        <v>1.9031389826498777</v>
      </c>
      <c r="F12" s="5" t="s">
        <v>200</v>
      </c>
      <c r="G12" s="15" t="str">
        <f t="shared" si="4"/>
        <v>42897.3759</v>
      </c>
      <c r="H12" s="12">
        <f t="shared" si="5"/>
        <v>-27038</v>
      </c>
      <c r="I12" s="239" t="s">
        <v>573</v>
      </c>
      <c r="J12" s="240" t="s">
        <v>574</v>
      </c>
      <c r="K12" s="239">
        <v>-27038</v>
      </c>
      <c r="L12" s="239" t="s">
        <v>575</v>
      </c>
      <c r="M12" s="240" t="s">
        <v>569</v>
      </c>
      <c r="N12" s="240" t="s">
        <v>570</v>
      </c>
      <c r="O12" s="241" t="s">
        <v>576</v>
      </c>
      <c r="P12" s="242" t="s">
        <v>577</v>
      </c>
    </row>
    <row r="13" spans="1:16" ht="12.75" customHeight="1" thickBot="1" x14ac:dyDescent="0.25">
      <c r="A13" s="12" t="str">
        <f t="shared" si="0"/>
        <v>IBVS 1462 </v>
      </c>
      <c r="B13" s="5" t="str">
        <f t="shared" si="1"/>
        <v>I</v>
      </c>
      <c r="C13" s="12">
        <f t="shared" si="2"/>
        <v>42898.441800000001</v>
      </c>
      <c r="D13" s="15" t="str">
        <f t="shared" si="3"/>
        <v>vis</v>
      </c>
      <c r="E13" s="197">
        <f>VLOOKUP(C13,'A (old)'!C$21:E$973,3,FALSE)</f>
        <v>4.9044052078358487</v>
      </c>
      <c r="F13" s="5" t="s">
        <v>200</v>
      </c>
      <c r="G13" s="15" t="str">
        <f t="shared" si="4"/>
        <v>42898.4418</v>
      </c>
      <c r="H13" s="12">
        <f t="shared" si="5"/>
        <v>-27035</v>
      </c>
      <c r="I13" s="239" t="s">
        <v>578</v>
      </c>
      <c r="J13" s="240" t="s">
        <v>579</v>
      </c>
      <c r="K13" s="239">
        <v>-27035</v>
      </c>
      <c r="L13" s="239" t="s">
        <v>580</v>
      </c>
      <c r="M13" s="240" t="s">
        <v>569</v>
      </c>
      <c r="N13" s="240" t="s">
        <v>570</v>
      </c>
      <c r="O13" s="241" t="s">
        <v>576</v>
      </c>
      <c r="P13" s="242" t="s">
        <v>577</v>
      </c>
    </row>
    <row r="14" spans="1:16" ht="12.75" customHeight="1" thickBot="1" x14ac:dyDescent="0.25">
      <c r="A14" s="12" t="str">
        <f t="shared" si="0"/>
        <v>IBVS 1462 </v>
      </c>
      <c r="B14" s="5" t="str">
        <f t="shared" si="1"/>
        <v>I</v>
      </c>
      <c r="C14" s="12">
        <f t="shared" si="2"/>
        <v>43225.5334</v>
      </c>
      <c r="D14" s="15" t="str">
        <f t="shared" si="3"/>
        <v>vis</v>
      </c>
      <c r="E14" s="197">
        <f>VLOOKUP(C14,'A (old)'!C$21:E$973,3,FALSE)</f>
        <v>925.89978152900176</v>
      </c>
      <c r="F14" s="5" t="s">
        <v>200</v>
      </c>
      <c r="G14" s="15" t="str">
        <f t="shared" si="4"/>
        <v>43225.5334</v>
      </c>
      <c r="H14" s="12">
        <f t="shared" si="5"/>
        <v>-26114</v>
      </c>
      <c r="I14" s="239" t="s">
        <v>581</v>
      </c>
      <c r="J14" s="240" t="s">
        <v>582</v>
      </c>
      <c r="K14" s="239">
        <v>-26114</v>
      </c>
      <c r="L14" s="239" t="s">
        <v>583</v>
      </c>
      <c r="M14" s="240" t="s">
        <v>569</v>
      </c>
      <c r="N14" s="240" t="s">
        <v>570</v>
      </c>
      <c r="O14" s="241" t="s">
        <v>576</v>
      </c>
      <c r="P14" s="242" t="s">
        <v>577</v>
      </c>
    </row>
    <row r="15" spans="1:16" ht="12.75" customHeight="1" thickBot="1" x14ac:dyDescent="0.25">
      <c r="A15" s="12" t="str">
        <f t="shared" si="0"/>
        <v>IBVS 1462 </v>
      </c>
      <c r="B15" s="5" t="str">
        <f t="shared" si="1"/>
        <v>I</v>
      </c>
      <c r="C15" s="12">
        <f t="shared" si="2"/>
        <v>43229.440900000001</v>
      </c>
      <c r="D15" s="15" t="str">
        <f t="shared" si="3"/>
        <v>vis</v>
      </c>
      <c r="E15" s="197">
        <f>VLOOKUP(C15,'A (old)'!C$21:E$973,3,FALSE)</f>
        <v>936.9021717859697</v>
      </c>
      <c r="F15" s="5" t="s">
        <v>200</v>
      </c>
      <c r="G15" s="15" t="str">
        <f t="shared" si="4"/>
        <v>43229.4409</v>
      </c>
      <c r="H15" s="12">
        <f t="shared" si="5"/>
        <v>-26103</v>
      </c>
      <c r="I15" s="239" t="s">
        <v>584</v>
      </c>
      <c r="J15" s="240" t="s">
        <v>585</v>
      </c>
      <c r="K15" s="239">
        <v>-26103</v>
      </c>
      <c r="L15" s="239" t="s">
        <v>586</v>
      </c>
      <c r="M15" s="240" t="s">
        <v>569</v>
      </c>
      <c r="N15" s="240" t="s">
        <v>570</v>
      </c>
      <c r="O15" s="241" t="s">
        <v>576</v>
      </c>
      <c r="P15" s="242" t="s">
        <v>577</v>
      </c>
    </row>
    <row r="16" spans="1:16" ht="12.75" customHeight="1" thickBot="1" x14ac:dyDescent="0.25">
      <c r="A16" s="12" t="str">
        <f t="shared" si="0"/>
        <v>IBVS 1462 </v>
      </c>
      <c r="B16" s="5" t="str">
        <f t="shared" si="1"/>
        <v>I</v>
      </c>
      <c r="C16" s="12">
        <f t="shared" si="2"/>
        <v>43230.5069</v>
      </c>
      <c r="D16" s="15" t="str">
        <f t="shared" si="3"/>
        <v>vis</v>
      </c>
      <c r="E16" s="197">
        <f>VLOOKUP(C16,'A (old)'!C$21:E$973,3,FALSE)</f>
        <v>939.90371958223636</v>
      </c>
      <c r="F16" s="5" t="s">
        <v>200</v>
      </c>
      <c r="G16" s="15" t="str">
        <f t="shared" si="4"/>
        <v>43230.5069</v>
      </c>
      <c r="H16" s="12">
        <f t="shared" si="5"/>
        <v>-26100</v>
      </c>
      <c r="I16" s="239" t="s">
        <v>587</v>
      </c>
      <c r="J16" s="240" t="s">
        <v>588</v>
      </c>
      <c r="K16" s="239">
        <v>-26100</v>
      </c>
      <c r="L16" s="239" t="s">
        <v>589</v>
      </c>
      <c r="M16" s="240" t="s">
        <v>569</v>
      </c>
      <c r="N16" s="240" t="s">
        <v>570</v>
      </c>
      <c r="O16" s="241" t="s">
        <v>576</v>
      </c>
      <c r="P16" s="242" t="s">
        <v>577</v>
      </c>
    </row>
    <row r="17" spans="1:16" ht="12.75" customHeight="1" thickBot="1" x14ac:dyDescent="0.25">
      <c r="A17" s="12" t="str">
        <f t="shared" si="0"/>
        <v>IBVS 1462 </v>
      </c>
      <c r="B17" s="5" t="str">
        <f t="shared" si="1"/>
        <v>I</v>
      </c>
      <c r="C17" s="12">
        <f t="shared" si="2"/>
        <v>43341.3122</v>
      </c>
      <c r="D17" s="15" t="str">
        <f t="shared" si="3"/>
        <v>vis</v>
      </c>
      <c r="E17" s="197">
        <f>VLOOKUP(C17,'A (old)'!C$21:E$973,3,FALSE)</f>
        <v>1251.8994081657395</v>
      </c>
      <c r="F17" s="5" t="s">
        <v>200</v>
      </c>
      <c r="G17" s="15" t="str">
        <f t="shared" si="4"/>
        <v>43341.3122</v>
      </c>
      <c r="H17" s="12">
        <f t="shared" si="5"/>
        <v>-25788</v>
      </c>
      <c r="I17" s="239" t="s">
        <v>590</v>
      </c>
      <c r="J17" s="240" t="s">
        <v>591</v>
      </c>
      <c r="K17" s="239">
        <v>-25788</v>
      </c>
      <c r="L17" s="239" t="s">
        <v>592</v>
      </c>
      <c r="M17" s="240" t="s">
        <v>569</v>
      </c>
      <c r="N17" s="240" t="s">
        <v>570</v>
      </c>
      <c r="O17" s="241" t="s">
        <v>576</v>
      </c>
      <c r="P17" s="242" t="s">
        <v>577</v>
      </c>
    </row>
    <row r="18" spans="1:16" ht="12.75" customHeight="1" thickBot="1" x14ac:dyDescent="0.25">
      <c r="A18" s="12" t="str">
        <f t="shared" si="0"/>
        <v>IBVS 1462 </v>
      </c>
      <c r="B18" s="5" t="str">
        <f t="shared" si="1"/>
        <v>I</v>
      </c>
      <c r="C18" s="12">
        <f t="shared" si="2"/>
        <v>43573.584600000002</v>
      </c>
      <c r="D18" s="15" t="str">
        <f t="shared" si="3"/>
        <v>vis</v>
      </c>
      <c r="E18" s="197">
        <f>VLOOKUP(C18,'A (old)'!C$21:E$973,3,FALSE)</f>
        <v>1905.9113315750294</v>
      </c>
      <c r="F18" s="5" t="s">
        <v>200</v>
      </c>
      <c r="G18" s="15" t="str">
        <f t="shared" si="4"/>
        <v>43573.5846</v>
      </c>
      <c r="H18" s="12">
        <f t="shared" si="5"/>
        <v>-25134</v>
      </c>
      <c r="I18" s="239" t="s">
        <v>593</v>
      </c>
      <c r="J18" s="240" t="s">
        <v>594</v>
      </c>
      <c r="K18" s="239">
        <v>-25134</v>
      </c>
      <c r="L18" s="239" t="s">
        <v>595</v>
      </c>
      <c r="M18" s="240" t="s">
        <v>569</v>
      </c>
      <c r="N18" s="240" t="s">
        <v>570</v>
      </c>
      <c r="O18" s="241" t="s">
        <v>576</v>
      </c>
      <c r="P18" s="242" t="s">
        <v>577</v>
      </c>
    </row>
    <row r="19" spans="1:16" ht="12.75" customHeight="1" thickBot="1" x14ac:dyDescent="0.25">
      <c r="A19" s="12" t="str">
        <f t="shared" si="0"/>
        <v>IBVS 1462 </v>
      </c>
      <c r="B19" s="5" t="str">
        <f t="shared" si="1"/>
        <v>I</v>
      </c>
      <c r="C19" s="12">
        <f t="shared" si="2"/>
        <v>43667.34</v>
      </c>
      <c r="D19" s="15" t="str">
        <f t="shared" si="3"/>
        <v>vis</v>
      </c>
      <c r="E19" s="197">
        <f>VLOOKUP(C19,'A (old)'!C$21:E$973,3,FALSE)</f>
        <v>2169.8994312545578</v>
      </c>
      <c r="F19" s="5" t="s">
        <v>200</v>
      </c>
      <c r="G19" s="15" t="str">
        <f t="shared" si="4"/>
        <v>43667.3400</v>
      </c>
      <c r="H19" s="12">
        <f t="shared" si="5"/>
        <v>-24870</v>
      </c>
      <c r="I19" s="239" t="s">
        <v>596</v>
      </c>
      <c r="J19" s="240" t="s">
        <v>597</v>
      </c>
      <c r="K19" s="239">
        <v>-24870</v>
      </c>
      <c r="L19" s="239" t="s">
        <v>598</v>
      </c>
      <c r="M19" s="240" t="s">
        <v>569</v>
      </c>
      <c r="N19" s="240" t="s">
        <v>570</v>
      </c>
      <c r="O19" s="241" t="s">
        <v>576</v>
      </c>
      <c r="P19" s="242" t="s">
        <v>577</v>
      </c>
    </row>
    <row r="20" spans="1:16" ht="12.75" customHeight="1" thickBot="1" x14ac:dyDescent="0.25">
      <c r="A20" s="12" t="str">
        <f t="shared" si="0"/>
        <v>IBVS 1462 </v>
      </c>
      <c r="B20" s="5" t="str">
        <f t="shared" si="1"/>
        <v>II</v>
      </c>
      <c r="C20" s="12">
        <f t="shared" si="2"/>
        <v>43670.360999999997</v>
      </c>
      <c r="D20" s="15" t="str">
        <f t="shared" si="3"/>
        <v>vis</v>
      </c>
      <c r="E20" s="197">
        <f>VLOOKUP(C20,'A (old)'!C$21:E$973,3,FALSE)</f>
        <v>2178.4056938179097</v>
      </c>
      <c r="F20" s="5" t="s">
        <v>200</v>
      </c>
      <c r="G20" s="15" t="str">
        <f t="shared" si="4"/>
        <v>43670.3610</v>
      </c>
      <c r="H20" s="12">
        <f t="shared" si="5"/>
        <v>-24861.5</v>
      </c>
      <c r="I20" s="239" t="s">
        <v>599</v>
      </c>
      <c r="J20" s="240" t="s">
        <v>600</v>
      </c>
      <c r="K20" s="239">
        <v>-24861.5</v>
      </c>
      <c r="L20" s="239" t="s">
        <v>601</v>
      </c>
      <c r="M20" s="240" t="s">
        <v>569</v>
      </c>
      <c r="N20" s="240" t="s">
        <v>570</v>
      </c>
      <c r="O20" s="241" t="s">
        <v>576</v>
      </c>
      <c r="P20" s="242" t="s">
        <v>577</v>
      </c>
    </row>
    <row r="21" spans="1:16" ht="12.75" customHeight="1" thickBot="1" x14ac:dyDescent="0.25">
      <c r="A21" s="12" t="str">
        <f t="shared" si="0"/>
        <v> AAPS 66.296 </v>
      </c>
      <c r="B21" s="5" t="str">
        <f t="shared" si="1"/>
        <v>I</v>
      </c>
      <c r="C21" s="12">
        <f t="shared" si="2"/>
        <v>44753.392899999999</v>
      </c>
      <c r="D21" s="15" t="str">
        <f t="shared" si="3"/>
        <v>vis</v>
      </c>
      <c r="E21" s="197">
        <f>VLOOKUP(C21,'A (old)'!C$21:E$973,3,FALSE)</f>
        <v>5227.9103961958672</v>
      </c>
      <c r="F21" s="5" t="s">
        <v>200</v>
      </c>
      <c r="G21" s="15" t="str">
        <f t="shared" si="4"/>
        <v>44753.3929</v>
      </c>
      <c r="H21" s="12">
        <f t="shared" si="5"/>
        <v>-21812</v>
      </c>
      <c r="I21" s="239" t="s">
        <v>602</v>
      </c>
      <c r="J21" s="240" t="s">
        <v>603</v>
      </c>
      <c r="K21" s="239">
        <v>-21812</v>
      </c>
      <c r="L21" s="239" t="s">
        <v>604</v>
      </c>
      <c r="M21" s="240" t="s">
        <v>569</v>
      </c>
      <c r="N21" s="240" t="s">
        <v>570</v>
      </c>
      <c r="O21" s="241" t="s">
        <v>576</v>
      </c>
      <c r="P21" s="241" t="s">
        <v>605</v>
      </c>
    </row>
    <row r="22" spans="1:16" ht="12.75" customHeight="1" thickBot="1" x14ac:dyDescent="0.25">
      <c r="A22" s="12" t="str">
        <f t="shared" si="0"/>
        <v> AAPS 66.296 </v>
      </c>
      <c r="B22" s="5" t="str">
        <f t="shared" si="1"/>
        <v>II</v>
      </c>
      <c r="C22" s="12">
        <f t="shared" si="2"/>
        <v>44756.416100000002</v>
      </c>
      <c r="D22" s="15" t="str">
        <f t="shared" si="3"/>
        <v>vis</v>
      </c>
      <c r="E22" s="197">
        <f>VLOOKUP(C22,'A (old)'!C$21:E$973,3,FALSE)</f>
        <v>5236.4228533231581</v>
      </c>
      <c r="F22" s="5" t="s">
        <v>200</v>
      </c>
      <c r="G22" s="15" t="str">
        <f t="shared" si="4"/>
        <v>44756.4161</v>
      </c>
      <c r="H22" s="12">
        <f t="shared" si="5"/>
        <v>-21803.5</v>
      </c>
      <c r="I22" s="239" t="s">
        <v>606</v>
      </c>
      <c r="J22" s="240" t="s">
        <v>607</v>
      </c>
      <c r="K22" s="239">
        <v>-21803.5</v>
      </c>
      <c r="L22" s="239" t="s">
        <v>592</v>
      </c>
      <c r="M22" s="240" t="s">
        <v>569</v>
      </c>
      <c r="N22" s="240" t="s">
        <v>570</v>
      </c>
      <c r="O22" s="241" t="s">
        <v>576</v>
      </c>
      <c r="P22" s="241" t="s">
        <v>605</v>
      </c>
    </row>
    <row r="23" spans="1:16" ht="12.75" customHeight="1" thickBot="1" x14ac:dyDescent="0.25">
      <c r="A23" s="12" t="str">
        <f t="shared" si="0"/>
        <v> AAPS 66.296 </v>
      </c>
      <c r="B23" s="5" t="str">
        <f t="shared" si="1"/>
        <v>I</v>
      </c>
      <c r="C23" s="12">
        <f t="shared" si="2"/>
        <v>44790.329400000002</v>
      </c>
      <c r="D23" s="15" t="str">
        <f t="shared" si="3"/>
        <v>vis</v>
      </c>
      <c r="E23" s="197">
        <f>VLOOKUP(C23,'A (old)'!C$21:E$973,3,FALSE)</f>
        <v>5331.9129010522738</v>
      </c>
      <c r="F23" s="5" t="s">
        <v>200</v>
      </c>
      <c r="G23" s="15" t="str">
        <f t="shared" si="4"/>
        <v>44790.3294</v>
      </c>
      <c r="H23" s="12">
        <f t="shared" si="5"/>
        <v>-21708</v>
      </c>
      <c r="I23" s="239" t="s">
        <v>608</v>
      </c>
      <c r="J23" s="240" t="s">
        <v>609</v>
      </c>
      <c r="K23" s="239">
        <v>-21708</v>
      </c>
      <c r="L23" s="239" t="s">
        <v>610</v>
      </c>
      <c r="M23" s="240" t="s">
        <v>569</v>
      </c>
      <c r="N23" s="240" t="s">
        <v>570</v>
      </c>
      <c r="O23" s="241" t="s">
        <v>576</v>
      </c>
      <c r="P23" s="241" t="s">
        <v>605</v>
      </c>
    </row>
    <row r="24" spans="1:16" ht="12.75" customHeight="1" thickBot="1" x14ac:dyDescent="0.25">
      <c r="A24" s="12" t="str">
        <f t="shared" si="0"/>
        <v> AAPS 66.296 </v>
      </c>
      <c r="B24" s="5" t="str">
        <f t="shared" si="1"/>
        <v>I</v>
      </c>
      <c r="C24" s="12">
        <f t="shared" si="2"/>
        <v>45054.5625</v>
      </c>
      <c r="D24" s="15" t="str">
        <f t="shared" si="3"/>
        <v>vis</v>
      </c>
      <c r="E24" s="197">
        <f>VLOOKUP(C24,'A (old)'!C$21:E$973,3,FALSE)</f>
        <v>6075.9169151296956</v>
      </c>
      <c r="F24" s="5" t="s">
        <v>200</v>
      </c>
      <c r="G24" s="15" t="str">
        <f t="shared" si="4"/>
        <v>45054.5625</v>
      </c>
      <c r="H24" s="12">
        <f t="shared" si="5"/>
        <v>-20964</v>
      </c>
      <c r="I24" s="239" t="s">
        <v>611</v>
      </c>
      <c r="J24" s="240" t="s">
        <v>612</v>
      </c>
      <c r="K24" s="239">
        <v>-20964</v>
      </c>
      <c r="L24" s="239" t="s">
        <v>613</v>
      </c>
      <c r="M24" s="240" t="s">
        <v>569</v>
      </c>
      <c r="N24" s="240" t="s">
        <v>570</v>
      </c>
      <c r="O24" s="241" t="s">
        <v>576</v>
      </c>
      <c r="P24" s="241" t="s">
        <v>605</v>
      </c>
    </row>
    <row r="25" spans="1:16" ht="12.75" customHeight="1" thickBot="1" x14ac:dyDescent="0.25">
      <c r="A25" s="12" t="str">
        <f t="shared" si="0"/>
        <v> AAPS 66.296 </v>
      </c>
      <c r="B25" s="5" t="str">
        <f t="shared" si="1"/>
        <v>II</v>
      </c>
      <c r="C25" s="12">
        <f t="shared" si="2"/>
        <v>45057.582900000001</v>
      </c>
      <c r="D25" s="15" t="str">
        <f t="shared" si="3"/>
        <v>vis</v>
      </c>
      <c r="E25" s="197">
        <f>VLOOKUP(C25,'A (old)'!C$21:E$973,3,FALSE)</f>
        <v>6084.4214882665219</v>
      </c>
      <c r="F25" s="5" t="s">
        <v>200</v>
      </c>
      <c r="G25" s="15" t="str">
        <f t="shared" si="4"/>
        <v>45057.5829</v>
      </c>
      <c r="H25" s="12">
        <f t="shared" si="5"/>
        <v>-20955.5</v>
      </c>
      <c r="I25" s="239" t="s">
        <v>614</v>
      </c>
      <c r="J25" s="240" t="s">
        <v>615</v>
      </c>
      <c r="K25" s="239">
        <v>-20955.5</v>
      </c>
      <c r="L25" s="239" t="s">
        <v>616</v>
      </c>
      <c r="M25" s="240" t="s">
        <v>569</v>
      </c>
      <c r="N25" s="240" t="s">
        <v>570</v>
      </c>
      <c r="O25" s="241" t="s">
        <v>576</v>
      </c>
      <c r="P25" s="241" t="s">
        <v>605</v>
      </c>
    </row>
    <row r="26" spans="1:16" ht="12.75" customHeight="1" thickBot="1" x14ac:dyDescent="0.25">
      <c r="A26" s="12" t="str">
        <f t="shared" si="0"/>
        <v> AAPS 66.296 </v>
      </c>
      <c r="B26" s="5" t="str">
        <f t="shared" si="1"/>
        <v>I</v>
      </c>
      <c r="C26" s="12">
        <f t="shared" si="2"/>
        <v>45132.340799999998</v>
      </c>
      <c r="D26" s="15" t="str">
        <f t="shared" si="3"/>
        <v>vis</v>
      </c>
      <c r="E26" s="197">
        <f>VLOOKUP(C26,'A (old)'!C$21:E$973,3,FALSE)</f>
        <v>6294.9181205355171</v>
      </c>
      <c r="F26" s="5" t="s">
        <v>200</v>
      </c>
      <c r="G26" s="15" t="str">
        <f t="shared" si="4"/>
        <v>45132.3408</v>
      </c>
      <c r="H26" s="12">
        <f t="shared" si="5"/>
        <v>-20745</v>
      </c>
      <c r="I26" s="239" t="s">
        <v>617</v>
      </c>
      <c r="J26" s="240" t="s">
        <v>618</v>
      </c>
      <c r="K26" s="239">
        <v>-20745</v>
      </c>
      <c r="L26" s="239" t="s">
        <v>613</v>
      </c>
      <c r="M26" s="240" t="s">
        <v>569</v>
      </c>
      <c r="N26" s="240" t="s">
        <v>570</v>
      </c>
      <c r="O26" s="241" t="s">
        <v>576</v>
      </c>
      <c r="P26" s="241" t="s">
        <v>605</v>
      </c>
    </row>
    <row r="27" spans="1:16" ht="12.75" customHeight="1" thickBot="1" x14ac:dyDescent="0.25">
      <c r="A27" s="12" t="str">
        <f t="shared" si="0"/>
        <v> AAPS 66.296 </v>
      </c>
      <c r="B27" s="5" t="str">
        <f t="shared" si="1"/>
        <v>II</v>
      </c>
      <c r="C27" s="12">
        <f t="shared" si="2"/>
        <v>45140.333899999998</v>
      </c>
      <c r="D27" s="15" t="str">
        <f t="shared" si="3"/>
        <v>vis</v>
      </c>
      <c r="E27" s="197">
        <f>VLOOKUP(C27,'A (old)'!C$21:E$973,3,FALSE)</f>
        <v>6317.4243791568706</v>
      </c>
      <c r="F27" s="5" t="s">
        <v>200</v>
      </c>
      <c r="G27" s="15" t="str">
        <f t="shared" si="4"/>
        <v>45140.3339</v>
      </c>
      <c r="H27" s="12">
        <f t="shared" si="5"/>
        <v>-20722.5</v>
      </c>
      <c r="I27" s="239" t="s">
        <v>619</v>
      </c>
      <c r="J27" s="240" t="s">
        <v>620</v>
      </c>
      <c r="K27" s="239">
        <v>-20722.5</v>
      </c>
      <c r="L27" s="239" t="s">
        <v>621</v>
      </c>
      <c r="M27" s="240" t="s">
        <v>569</v>
      </c>
      <c r="N27" s="240" t="s">
        <v>570</v>
      </c>
      <c r="O27" s="241" t="s">
        <v>576</v>
      </c>
      <c r="P27" s="241" t="s">
        <v>605</v>
      </c>
    </row>
    <row r="28" spans="1:16" ht="12.75" customHeight="1" thickBot="1" x14ac:dyDescent="0.25">
      <c r="A28" s="12" t="str">
        <f t="shared" si="0"/>
        <v> ASS 135.172 </v>
      </c>
      <c r="B28" s="5" t="str">
        <f t="shared" si="1"/>
        <v>II</v>
      </c>
      <c r="C28" s="12">
        <f t="shared" si="2"/>
        <v>46183.41</v>
      </c>
      <c r="D28" s="15" t="str">
        <f t="shared" si="3"/>
        <v>vis</v>
      </c>
      <c r="E28" s="197">
        <f>VLOOKUP(C28,'A (old)'!C$21:E$973,3,FALSE)</f>
        <v>9254.4251008235842</v>
      </c>
      <c r="F28" s="5" t="s">
        <v>200</v>
      </c>
      <c r="G28" s="15" t="str">
        <f t="shared" si="4"/>
        <v>46183.4100</v>
      </c>
      <c r="H28" s="12">
        <f t="shared" si="5"/>
        <v>-17785.5</v>
      </c>
      <c r="I28" s="239" t="s">
        <v>622</v>
      </c>
      <c r="J28" s="240" t="s">
        <v>623</v>
      </c>
      <c r="K28" s="239">
        <v>-17785.5</v>
      </c>
      <c r="L28" s="239" t="s">
        <v>624</v>
      </c>
      <c r="M28" s="240" t="s">
        <v>569</v>
      </c>
      <c r="N28" s="240" t="s">
        <v>570</v>
      </c>
      <c r="O28" s="241" t="s">
        <v>625</v>
      </c>
      <c r="P28" s="241" t="s">
        <v>626</v>
      </c>
    </row>
    <row r="29" spans="1:16" ht="12.75" customHeight="1" thickBot="1" x14ac:dyDescent="0.25">
      <c r="A29" s="12" t="str">
        <f t="shared" si="0"/>
        <v>IBVS 3251 </v>
      </c>
      <c r="B29" s="5" t="str">
        <f t="shared" si="1"/>
        <v>II</v>
      </c>
      <c r="C29" s="12">
        <f t="shared" si="2"/>
        <v>47291.479599999999</v>
      </c>
      <c r="D29" s="15" t="str">
        <f t="shared" si="3"/>
        <v>vis</v>
      </c>
      <c r="E29" s="197">
        <f>VLOOKUP(C29,'A (old)'!C$21:E$973,3,FALSE)</f>
        <v>12374.428727459182</v>
      </c>
      <c r="F29" s="5" t="s">
        <v>200</v>
      </c>
      <c r="G29" s="15" t="str">
        <f t="shared" si="4"/>
        <v>47291.4796</v>
      </c>
      <c r="H29" s="12">
        <f t="shared" si="5"/>
        <v>-14665.5</v>
      </c>
      <c r="I29" s="239" t="s">
        <v>632</v>
      </c>
      <c r="J29" s="240" t="s">
        <v>633</v>
      </c>
      <c r="K29" s="239">
        <v>-14665.5</v>
      </c>
      <c r="L29" s="239" t="s">
        <v>634</v>
      </c>
      <c r="M29" s="240" t="s">
        <v>569</v>
      </c>
      <c r="N29" s="240" t="s">
        <v>570</v>
      </c>
      <c r="O29" s="241" t="s">
        <v>630</v>
      </c>
      <c r="P29" s="242" t="s">
        <v>631</v>
      </c>
    </row>
    <row r="30" spans="1:16" ht="12.75" customHeight="1" thickBot="1" x14ac:dyDescent="0.25">
      <c r="A30" s="12" t="str">
        <f t="shared" si="0"/>
        <v>IBVS 3251 </v>
      </c>
      <c r="B30" s="5" t="str">
        <f t="shared" si="1"/>
        <v>I</v>
      </c>
      <c r="C30" s="12">
        <f t="shared" si="2"/>
        <v>47292.369899999998</v>
      </c>
      <c r="D30" s="15" t="str">
        <f t="shared" si="3"/>
        <v>vis</v>
      </c>
      <c r="E30" s="197">
        <f>VLOOKUP(C30,'A (old)'!C$21:E$973,3,FALSE)</f>
        <v>12376.935554854132</v>
      </c>
      <c r="F30" s="5" t="s">
        <v>200</v>
      </c>
      <c r="G30" s="15" t="str">
        <f t="shared" si="4"/>
        <v>47292.3699</v>
      </c>
      <c r="H30" s="12">
        <f t="shared" si="5"/>
        <v>-14663</v>
      </c>
      <c r="I30" s="239" t="s">
        <v>635</v>
      </c>
      <c r="J30" s="240" t="s">
        <v>636</v>
      </c>
      <c r="K30" s="239">
        <v>-14663</v>
      </c>
      <c r="L30" s="239" t="s">
        <v>637</v>
      </c>
      <c r="M30" s="240" t="s">
        <v>569</v>
      </c>
      <c r="N30" s="240" t="s">
        <v>570</v>
      </c>
      <c r="O30" s="241" t="s">
        <v>630</v>
      </c>
      <c r="P30" s="242" t="s">
        <v>631</v>
      </c>
    </row>
    <row r="31" spans="1:16" ht="12.75" customHeight="1" thickBot="1" x14ac:dyDescent="0.25">
      <c r="A31" s="12" t="str">
        <f t="shared" si="0"/>
        <v>IBVS 3251 </v>
      </c>
      <c r="B31" s="5" t="str">
        <f t="shared" si="1"/>
        <v>I</v>
      </c>
      <c r="C31" s="12">
        <f t="shared" si="2"/>
        <v>47298.407200000001</v>
      </c>
      <c r="D31" s="15" t="str">
        <f t="shared" si="3"/>
        <v>vis</v>
      </c>
      <c r="E31" s="197">
        <f>VLOOKUP(C31,'A (old)'!C$21:E$973,3,FALSE)</f>
        <v>12393.934846139715</v>
      </c>
      <c r="F31" s="5" t="s">
        <v>200</v>
      </c>
      <c r="G31" s="15" t="str">
        <f t="shared" si="4"/>
        <v>47298.4072</v>
      </c>
      <c r="H31" s="12">
        <f t="shared" si="5"/>
        <v>-14646</v>
      </c>
      <c r="I31" s="239" t="s">
        <v>638</v>
      </c>
      <c r="J31" s="240" t="s">
        <v>639</v>
      </c>
      <c r="K31" s="239">
        <v>-14646</v>
      </c>
      <c r="L31" s="239" t="s">
        <v>640</v>
      </c>
      <c r="M31" s="240" t="s">
        <v>569</v>
      </c>
      <c r="N31" s="240" t="s">
        <v>570</v>
      </c>
      <c r="O31" s="241" t="s">
        <v>630</v>
      </c>
      <c r="P31" s="242" t="s">
        <v>631</v>
      </c>
    </row>
    <row r="32" spans="1:16" ht="12.75" customHeight="1" thickBot="1" x14ac:dyDescent="0.25">
      <c r="A32" s="12" t="str">
        <f t="shared" si="0"/>
        <v> BBS 88 </v>
      </c>
      <c r="B32" s="5" t="str">
        <f t="shared" si="1"/>
        <v>I</v>
      </c>
      <c r="C32" s="12">
        <f t="shared" si="2"/>
        <v>47304.428</v>
      </c>
      <c r="D32" s="15" t="str">
        <f t="shared" si="3"/>
        <v>vis</v>
      </c>
      <c r="E32" s="197">
        <f>VLOOKUP(C32,'A (old)'!C$21:E$973,3,FALSE)</f>
        <v>12410.88767819579</v>
      </c>
      <c r="F32" s="5" t="s">
        <v>200</v>
      </c>
      <c r="G32" s="15" t="str">
        <f t="shared" si="4"/>
        <v>47304.428</v>
      </c>
      <c r="H32" s="12">
        <f t="shared" si="5"/>
        <v>-14629</v>
      </c>
      <c r="I32" s="239" t="s">
        <v>641</v>
      </c>
      <c r="J32" s="240" t="s">
        <v>642</v>
      </c>
      <c r="K32" s="239">
        <v>-14629</v>
      </c>
      <c r="L32" s="239" t="s">
        <v>643</v>
      </c>
      <c r="M32" s="240" t="s">
        <v>569</v>
      </c>
      <c r="N32" s="240" t="s">
        <v>570</v>
      </c>
      <c r="O32" s="241" t="s">
        <v>644</v>
      </c>
      <c r="P32" s="241" t="s">
        <v>645</v>
      </c>
    </row>
    <row r="33" spans="1:16" ht="12.75" customHeight="1" thickBot="1" x14ac:dyDescent="0.25">
      <c r="A33" s="12" t="str">
        <f t="shared" si="0"/>
        <v>IBVS 4263 </v>
      </c>
      <c r="B33" s="5" t="str">
        <f t="shared" si="1"/>
        <v>II</v>
      </c>
      <c r="C33" s="12">
        <f t="shared" si="2"/>
        <v>47659.417699999998</v>
      </c>
      <c r="D33" s="15" t="str">
        <f t="shared" si="3"/>
        <v>vis</v>
      </c>
      <c r="E33" s="197">
        <f>VLOOKUP(C33,'A (old)'!C$21:E$973,3,FALSE)</f>
        <v>13410.436038170905</v>
      </c>
      <c r="F33" s="5" t="s">
        <v>200</v>
      </c>
      <c r="G33" s="15" t="str">
        <f t="shared" si="4"/>
        <v>47659.4177</v>
      </c>
      <c r="H33" s="12">
        <f t="shared" si="5"/>
        <v>-13629.5</v>
      </c>
      <c r="I33" s="239" t="s">
        <v>646</v>
      </c>
      <c r="J33" s="240" t="s">
        <v>647</v>
      </c>
      <c r="K33" s="239">
        <v>-13629.5</v>
      </c>
      <c r="L33" s="239" t="s">
        <v>648</v>
      </c>
      <c r="M33" s="240" t="s">
        <v>569</v>
      </c>
      <c r="N33" s="240" t="s">
        <v>570</v>
      </c>
      <c r="O33" s="241" t="s">
        <v>649</v>
      </c>
      <c r="P33" s="242" t="s">
        <v>650</v>
      </c>
    </row>
    <row r="34" spans="1:16" ht="12.75" customHeight="1" thickBot="1" x14ac:dyDescent="0.25">
      <c r="A34" s="12" t="str">
        <f t="shared" si="0"/>
        <v>IBVS 4263 </v>
      </c>
      <c r="B34" s="5" t="str">
        <f t="shared" si="1"/>
        <v>I</v>
      </c>
      <c r="C34" s="12">
        <f t="shared" si="2"/>
        <v>47982.429499999998</v>
      </c>
      <c r="D34" s="15" t="str">
        <f t="shared" si="3"/>
        <v>vis</v>
      </c>
      <c r="E34" s="197">
        <f>VLOOKUP(C34,'A (old)'!C$21:E$973,3,FALSE)</f>
        <v>14319.943877250776</v>
      </c>
      <c r="F34" s="5" t="s">
        <v>200</v>
      </c>
      <c r="G34" s="15" t="str">
        <f t="shared" si="4"/>
        <v>47982.4295</v>
      </c>
      <c r="H34" s="12">
        <f t="shared" si="5"/>
        <v>-12720</v>
      </c>
      <c r="I34" s="239" t="s">
        <v>651</v>
      </c>
      <c r="J34" s="240" t="s">
        <v>652</v>
      </c>
      <c r="K34" s="239">
        <v>-12720</v>
      </c>
      <c r="L34" s="239" t="s">
        <v>653</v>
      </c>
      <c r="M34" s="240" t="s">
        <v>569</v>
      </c>
      <c r="N34" s="240" t="s">
        <v>101</v>
      </c>
      <c r="O34" s="241" t="s">
        <v>654</v>
      </c>
      <c r="P34" s="242" t="s">
        <v>650</v>
      </c>
    </row>
    <row r="35" spans="1:16" ht="12.75" customHeight="1" thickBot="1" x14ac:dyDescent="0.25">
      <c r="A35" s="12" t="str">
        <f t="shared" si="0"/>
        <v> BBS 97 </v>
      </c>
      <c r="B35" s="5" t="str">
        <f t="shared" si="1"/>
        <v>I</v>
      </c>
      <c r="C35" s="12">
        <f t="shared" si="2"/>
        <v>48356.409099999997</v>
      </c>
      <c r="D35" s="15" t="str">
        <f t="shared" si="3"/>
        <v>vis</v>
      </c>
      <c r="E35" s="197">
        <f>VLOOKUP(C35,'A (old)'!C$21:E$973,3,FALSE)</f>
        <v>15372.962305233757</v>
      </c>
      <c r="F35" s="5" t="s">
        <v>200</v>
      </c>
      <c r="G35" s="15" t="str">
        <f t="shared" si="4"/>
        <v>48356.4091</v>
      </c>
      <c r="H35" s="12">
        <f t="shared" si="5"/>
        <v>-11667</v>
      </c>
      <c r="I35" s="239" t="s">
        <v>655</v>
      </c>
      <c r="J35" s="240" t="s">
        <v>656</v>
      </c>
      <c r="K35" s="239">
        <v>-11667</v>
      </c>
      <c r="L35" s="239" t="s">
        <v>657</v>
      </c>
      <c r="M35" s="240" t="s">
        <v>569</v>
      </c>
      <c r="N35" s="240" t="s">
        <v>570</v>
      </c>
      <c r="O35" s="241" t="s">
        <v>644</v>
      </c>
      <c r="P35" s="241" t="s">
        <v>658</v>
      </c>
    </row>
    <row r="36" spans="1:16" ht="12.75" customHeight="1" thickBot="1" x14ac:dyDescent="0.25">
      <c r="A36" s="12" t="str">
        <f t="shared" si="0"/>
        <v>IBVS 4380 </v>
      </c>
      <c r="B36" s="5" t="str">
        <f t="shared" si="1"/>
        <v>I</v>
      </c>
      <c r="C36" s="12">
        <f t="shared" si="2"/>
        <v>49500.376600000003</v>
      </c>
      <c r="D36" s="15" t="str">
        <f t="shared" si="3"/>
        <v>vis</v>
      </c>
      <c r="E36" s="197">
        <f>VLOOKUP(C36,'A (old)'!C$21:E$973,3,FALSE)</f>
        <v>18594.044039407578</v>
      </c>
      <c r="F36" s="5" t="s">
        <v>200</v>
      </c>
      <c r="G36" s="15" t="str">
        <f t="shared" si="4"/>
        <v>49500.3766</v>
      </c>
      <c r="H36" s="12">
        <f t="shared" si="5"/>
        <v>-8446</v>
      </c>
      <c r="I36" s="239" t="s">
        <v>679</v>
      </c>
      <c r="J36" s="240" t="s">
        <v>680</v>
      </c>
      <c r="K36" s="239">
        <v>-8446</v>
      </c>
      <c r="L36" s="239" t="s">
        <v>681</v>
      </c>
      <c r="M36" s="240" t="s">
        <v>569</v>
      </c>
      <c r="N36" s="240" t="s">
        <v>570</v>
      </c>
      <c r="O36" s="241" t="s">
        <v>682</v>
      </c>
      <c r="P36" s="242" t="s">
        <v>683</v>
      </c>
    </row>
    <row r="37" spans="1:16" ht="12.75" customHeight="1" thickBot="1" x14ac:dyDescent="0.25">
      <c r="A37" s="12" t="str">
        <f t="shared" si="0"/>
        <v>IBVS 4380 </v>
      </c>
      <c r="B37" s="5" t="str">
        <f t="shared" si="1"/>
        <v>II</v>
      </c>
      <c r="C37" s="12">
        <f t="shared" si="2"/>
        <v>49502.335299999999</v>
      </c>
      <c r="D37" s="15" t="str">
        <f t="shared" si="3"/>
        <v>vis</v>
      </c>
      <c r="E37" s="197">
        <f>VLOOKUP(C37,'A (old)'!C$21:E$973,3,FALSE)</f>
        <v>18599.559172304896</v>
      </c>
      <c r="F37" s="5" t="s">
        <v>200</v>
      </c>
      <c r="G37" s="15" t="str">
        <f t="shared" si="4"/>
        <v>49502.3353</v>
      </c>
      <c r="H37" s="12">
        <f t="shared" si="5"/>
        <v>-8440.5</v>
      </c>
      <c r="I37" s="239" t="s">
        <v>684</v>
      </c>
      <c r="J37" s="240" t="s">
        <v>685</v>
      </c>
      <c r="K37" s="239">
        <v>-8440.5</v>
      </c>
      <c r="L37" s="239" t="s">
        <v>686</v>
      </c>
      <c r="M37" s="240" t="s">
        <v>569</v>
      </c>
      <c r="N37" s="240" t="s">
        <v>570</v>
      </c>
      <c r="O37" s="241" t="s">
        <v>687</v>
      </c>
      <c r="P37" s="242" t="s">
        <v>683</v>
      </c>
    </row>
    <row r="38" spans="1:16" ht="12.75" customHeight="1" thickBot="1" x14ac:dyDescent="0.25">
      <c r="A38" s="12" t="str">
        <f t="shared" si="0"/>
        <v>IBVS 4380 </v>
      </c>
      <c r="B38" s="5" t="str">
        <f t="shared" si="1"/>
        <v>I</v>
      </c>
      <c r="C38" s="12">
        <f t="shared" si="2"/>
        <v>50248.337399999997</v>
      </c>
      <c r="D38" s="15" t="str">
        <f t="shared" si="3"/>
        <v>vis</v>
      </c>
      <c r="E38" s="197">
        <f>VLOOKUP(C38,'A (old)'!C$21:E$973,3,FALSE)</f>
        <v>20700.085400510936</v>
      </c>
      <c r="F38" s="5" t="s">
        <v>200</v>
      </c>
      <c r="G38" s="15" t="str">
        <f t="shared" si="4"/>
        <v>50248.3374</v>
      </c>
      <c r="H38" s="12">
        <f t="shared" si="5"/>
        <v>-6340</v>
      </c>
      <c r="I38" s="239" t="s">
        <v>688</v>
      </c>
      <c r="J38" s="240" t="s">
        <v>689</v>
      </c>
      <c r="K38" s="239">
        <v>-6340</v>
      </c>
      <c r="L38" s="239" t="s">
        <v>690</v>
      </c>
      <c r="M38" s="240" t="s">
        <v>569</v>
      </c>
      <c r="N38" s="240" t="s">
        <v>570</v>
      </c>
      <c r="O38" s="241" t="s">
        <v>691</v>
      </c>
      <c r="P38" s="242" t="s">
        <v>683</v>
      </c>
    </row>
    <row r="39" spans="1:16" ht="12.75" customHeight="1" thickBot="1" x14ac:dyDescent="0.25">
      <c r="A39" s="12" t="str">
        <f t="shared" si="0"/>
        <v>IBVS 4380 </v>
      </c>
      <c r="B39" s="5" t="str">
        <f t="shared" si="1"/>
        <v>I</v>
      </c>
      <c r="C39" s="12">
        <f t="shared" si="2"/>
        <v>50260.414299999997</v>
      </c>
      <c r="D39" s="15" t="str">
        <f t="shared" si="3"/>
        <v>vis</v>
      </c>
      <c r="E39" s="197">
        <f>VLOOKUP(C39,'A (old)'!C$21:E$973,3,FALSE)</f>
        <v>20734.090459217099</v>
      </c>
      <c r="F39" s="5" t="s">
        <v>200</v>
      </c>
      <c r="G39" s="15" t="str">
        <f t="shared" si="4"/>
        <v>50260.4143</v>
      </c>
      <c r="H39" s="12">
        <f t="shared" si="5"/>
        <v>-6306</v>
      </c>
      <c r="I39" s="239" t="s">
        <v>692</v>
      </c>
      <c r="J39" s="240" t="s">
        <v>693</v>
      </c>
      <c r="K39" s="239">
        <v>-6306</v>
      </c>
      <c r="L39" s="239" t="s">
        <v>694</v>
      </c>
      <c r="M39" s="240" t="s">
        <v>569</v>
      </c>
      <c r="N39" s="240" t="s">
        <v>570</v>
      </c>
      <c r="O39" s="241" t="s">
        <v>695</v>
      </c>
      <c r="P39" s="242" t="s">
        <v>683</v>
      </c>
    </row>
    <row r="40" spans="1:16" ht="12.75" customHeight="1" thickBot="1" x14ac:dyDescent="0.25">
      <c r="A40" s="12" t="str">
        <f t="shared" si="0"/>
        <v> JAAVSO 39;177 </v>
      </c>
      <c r="B40" s="5" t="str">
        <f t="shared" si="1"/>
        <v>II</v>
      </c>
      <c r="C40" s="12">
        <f t="shared" si="2"/>
        <v>50554.656000000003</v>
      </c>
      <c r="D40" s="15" t="str">
        <f t="shared" si="3"/>
        <v>vis</v>
      </c>
      <c r="E40" s="197">
        <f>VLOOKUP(C40,'A (old)'!C$21:E$973,3,FALSE)</f>
        <v>21562.590014757156</v>
      </c>
      <c r="F40" s="5" t="s">
        <v>200</v>
      </c>
      <c r="G40" s="15" t="str">
        <f t="shared" si="4"/>
        <v>50554.656</v>
      </c>
      <c r="H40" s="12">
        <f t="shared" si="5"/>
        <v>-5477.5</v>
      </c>
      <c r="I40" s="239" t="s">
        <v>696</v>
      </c>
      <c r="J40" s="240" t="s">
        <v>697</v>
      </c>
      <c r="K40" s="239">
        <v>-5477.5</v>
      </c>
      <c r="L40" s="239" t="s">
        <v>698</v>
      </c>
      <c r="M40" s="240" t="s">
        <v>699</v>
      </c>
      <c r="N40" s="240" t="s">
        <v>700</v>
      </c>
      <c r="O40" s="241" t="s">
        <v>701</v>
      </c>
      <c r="P40" s="241" t="s">
        <v>702</v>
      </c>
    </row>
    <row r="41" spans="1:16" ht="12.75" customHeight="1" thickBot="1" x14ac:dyDescent="0.25">
      <c r="A41" s="12" t="str">
        <f t="shared" si="0"/>
        <v>BAVM 117 </v>
      </c>
      <c r="B41" s="5" t="str">
        <f t="shared" si="1"/>
        <v>I</v>
      </c>
      <c r="C41" s="12">
        <f t="shared" si="2"/>
        <v>50597.457699999999</v>
      </c>
      <c r="D41" s="15" t="str">
        <f t="shared" si="3"/>
        <v>vis</v>
      </c>
      <c r="E41" s="197">
        <f>VLOOKUP(C41,'A (old)'!C$21:E$973,3,FALSE)</f>
        <v>21683.107227056957</v>
      </c>
      <c r="F41" s="5" t="s">
        <v>200</v>
      </c>
      <c r="G41" s="15" t="str">
        <f t="shared" si="4"/>
        <v>50597.4577</v>
      </c>
      <c r="H41" s="12">
        <f t="shared" si="5"/>
        <v>-5357</v>
      </c>
      <c r="I41" s="239" t="s">
        <v>703</v>
      </c>
      <c r="J41" s="240" t="s">
        <v>704</v>
      </c>
      <c r="K41" s="239">
        <v>-5357</v>
      </c>
      <c r="L41" s="239" t="s">
        <v>705</v>
      </c>
      <c r="M41" s="240" t="s">
        <v>569</v>
      </c>
      <c r="N41" s="240" t="s">
        <v>700</v>
      </c>
      <c r="O41" s="241" t="s">
        <v>706</v>
      </c>
      <c r="P41" s="242" t="s">
        <v>707</v>
      </c>
    </row>
    <row r="42" spans="1:16" ht="12.75" customHeight="1" thickBot="1" x14ac:dyDescent="0.25">
      <c r="A42" s="12" t="str">
        <f t="shared" si="0"/>
        <v>BAVM 117 </v>
      </c>
      <c r="B42" s="5" t="str">
        <f t="shared" si="1"/>
        <v>II</v>
      </c>
      <c r="C42" s="12">
        <f t="shared" si="2"/>
        <v>50926.507599999997</v>
      </c>
      <c r="D42" s="15" t="str">
        <f t="shared" si="3"/>
        <v>vis</v>
      </c>
      <c r="E42" s="197">
        <f>VLOOKUP(C42,'A (old)'!C$21:E$973,3,FALSE)</f>
        <v>22609.616609991099</v>
      </c>
      <c r="F42" s="5" t="s">
        <v>200</v>
      </c>
      <c r="G42" s="15" t="str">
        <f t="shared" si="4"/>
        <v>50926.5076</v>
      </c>
      <c r="H42" s="12">
        <f t="shared" si="5"/>
        <v>-4430.5</v>
      </c>
      <c r="I42" s="239" t="s">
        <v>708</v>
      </c>
      <c r="J42" s="240" t="s">
        <v>709</v>
      </c>
      <c r="K42" s="239">
        <v>-4430.5</v>
      </c>
      <c r="L42" s="239" t="s">
        <v>710</v>
      </c>
      <c r="M42" s="240" t="s">
        <v>569</v>
      </c>
      <c r="N42" s="240" t="s">
        <v>700</v>
      </c>
      <c r="O42" s="241" t="s">
        <v>706</v>
      </c>
      <c r="P42" s="242" t="s">
        <v>707</v>
      </c>
    </row>
    <row r="43" spans="1:16" ht="12.75" customHeight="1" thickBot="1" x14ac:dyDescent="0.25">
      <c r="A43" s="12" t="str">
        <f t="shared" ref="A43:A74" si="6">P43</f>
        <v>IBVS 5287 </v>
      </c>
      <c r="B43" s="5" t="str">
        <f t="shared" ref="B43:B74" si="7">IF(H43=INT(H43),"I","II")</f>
        <v>II</v>
      </c>
      <c r="C43" s="12">
        <f t="shared" ref="C43:C74" si="8">1*G43</f>
        <v>51657.419000000002</v>
      </c>
      <c r="D43" s="15" t="str">
        <f t="shared" ref="D43:D74" si="9">VLOOKUP(F43,I$1:J$5,2,FALSE)</f>
        <v>vis</v>
      </c>
      <c r="E43" s="197">
        <f>VLOOKUP(C43,'A (old)'!C$21:E$973,3,FALSE)</f>
        <v>24667.651790045966</v>
      </c>
      <c r="F43" s="5" t="s">
        <v>200</v>
      </c>
      <c r="G43" s="15" t="str">
        <f t="shared" ref="G43:G74" si="10">MID(I43,3,LEN(I43)-3)</f>
        <v>51657.4190</v>
      </c>
      <c r="H43" s="12">
        <f t="shared" ref="H43:H74" si="11">1*K43</f>
        <v>-2372.5</v>
      </c>
      <c r="I43" s="239" t="s">
        <v>711</v>
      </c>
      <c r="J43" s="240" t="s">
        <v>712</v>
      </c>
      <c r="K43" s="239">
        <v>-2372.5</v>
      </c>
      <c r="L43" s="239" t="s">
        <v>713</v>
      </c>
      <c r="M43" s="240" t="s">
        <v>569</v>
      </c>
      <c r="N43" s="240" t="s">
        <v>167</v>
      </c>
      <c r="O43" s="241" t="s">
        <v>714</v>
      </c>
      <c r="P43" s="242" t="s">
        <v>715</v>
      </c>
    </row>
    <row r="44" spans="1:16" ht="12.75" customHeight="1" thickBot="1" x14ac:dyDescent="0.25">
      <c r="A44" s="12" t="str">
        <f t="shared" si="6"/>
        <v>IBVS 5287 </v>
      </c>
      <c r="B44" s="5" t="str">
        <f t="shared" si="7"/>
        <v>I</v>
      </c>
      <c r="C44" s="12">
        <f t="shared" si="8"/>
        <v>51772.31</v>
      </c>
      <c r="D44" s="15" t="str">
        <f t="shared" si="9"/>
        <v>vis</v>
      </c>
      <c r="E44" s="197">
        <f>VLOOKUP(C44,'A (old)'!C$21:E$973,3,FALSE)</f>
        <v>24991.151628564938</v>
      </c>
      <c r="F44" s="5" t="s">
        <v>200</v>
      </c>
      <c r="G44" s="15" t="str">
        <f t="shared" si="10"/>
        <v>51772.3100</v>
      </c>
      <c r="H44" s="12">
        <f t="shared" si="11"/>
        <v>-2049</v>
      </c>
      <c r="I44" s="239" t="s">
        <v>716</v>
      </c>
      <c r="J44" s="240" t="s">
        <v>717</v>
      </c>
      <c r="K44" s="239">
        <v>-2049</v>
      </c>
      <c r="L44" s="239" t="s">
        <v>718</v>
      </c>
      <c r="M44" s="240" t="s">
        <v>569</v>
      </c>
      <c r="N44" s="240" t="s">
        <v>167</v>
      </c>
      <c r="O44" s="241" t="s">
        <v>714</v>
      </c>
      <c r="P44" s="242" t="s">
        <v>715</v>
      </c>
    </row>
    <row r="45" spans="1:16" ht="12.75" customHeight="1" thickBot="1" x14ac:dyDescent="0.25">
      <c r="A45" s="12" t="str">
        <f t="shared" si="6"/>
        <v>IBVS 5380 </v>
      </c>
      <c r="B45" s="5" t="str">
        <f t="shared" si="7"/>
        <v>I</v>
      </c>
      <c r="C45" s="12">
        <f t="shared" si="8"/>
        <v>52399.5141</v>
      </c>
      <c r="D45" s="15" t="str">
        <f t="shared" si="9"/>
        <v>vis</v>
      </c>
      <c r="E45" s="197">
        <f>VLOOKUP(C45,'A (old)'!C$21:E$973,3,FALSE)</f>
        <v>26757.177035850484</v>
      </c>
      <c r="F45" s="5" t="s">
        <v>200</v>
      </c>
      <c r="G45" s="15" t="str">
        <f t="shared" si="10"/>
        <v>52399.5141</v>
      </c>
      <c r="H45" s="12">
        <f t="shared" si="11"/>
        <v>-283</v>
      </c>
      <c r="I45" s="239" t="s">
        <v>719</v>
      </c>
      <c r="J45" s="240" t="s">
        <v>720</v>
      </c>
      <c r="K45" s="239">
        <v>-283</v>
      </c>
      <c r="L45" s="239" t="s">
        <v>721</v>
      </c>
      <c r="M45" s="240" t="s">
        <v>569</v>
      </c>
      <c r="N45" s="240" t="s">
        <v>167</v>
      </c>
      <c r="O45" s="241" t="s">
        <v>722</v>
      </c>
      <c r="P45" s="242" t="s">
        <v>723</v>
      </c>
    </row>
    <row r="46" spans="1:16" ht="12.75" customHeight="1" thickBot="1" x14ac:dyDescent="0.25">
      <c r="A46" s="12" t="str">
        <f t="shared" si="6"/>
        <v>IBVS 5380 </v>
      </c>
      <c r="B46" s="5" t="str">
        <f t="shared" si="7"/>
        <v>II</v>
      </c>
      <c r="C46" s="12">
        <f t="shared" si="8"/>
        <v>52399.686900000001</v>
      </c>
      <c r="D46" s="15" t="str">
        <f t="shared" si="9"/>
        <v>vis</v>
      </c>
      <c r="E46" s="197">
        <f>VLOOKUP(C46,'A (old)'!C$21:E$973,3,FALSE)</f>
        <v>26757.663590690256</v>
      </c>
      <c r="F46" s="5" t="s">
        <v>200</v>
      </c>
      <c r="G46" s="15" t="str">
        <f t="shared" si="10"/>
        <v>52399.6869</v>
      </c>
      <c r="H46" s="12">
        <f t="shared" si="11"/>
        <v>-282.5</v>
      </c>
      <c r="I46" s="239" t="s">
        <v>724</v>
      </c>
      <c r="J46" s="240" t="s">
        <v>725</v>
      </c>
      <c r="K46" s="239">
        <v>-282.5</v>
      </c>
      <c r="L46" s="239" t="s">
        <v>726</v>
      </c>
      <c r="M46" s="240" t="s">
        <v>569</v>
      </c>
      <c r="N46" s="240" t="s">
        <v>167</v>
      </c>
      <c r="O46" s="241" t="s">
        <v>722</v>
      </c>
      <c r="P46" s="242" t="s">
        <v>723</v>
      </c>
    </row>
    <row r="47" spans="1:16" ht="12.75" customHeight="1" thickBot="1" x14ac:dyDescent="0.25">
      <c r="A47" s="12" t="str">
        <f t="shared" si="6"/>
        <v>IBVS 5399 </v>
      </c>
      <c r="B47" s="5" t="str">
        <f t="shared" si="7"/>
        <v>I</v>
      </c>
      <c r="C47" s="12">
        <f t="shared" si="8"/>
        <v>52462.3796</v>
      </c>
      <c r="D47" s="15" t="str">
        <f t="shared" si="9"/>
        <v>vis</v>
      </c>
      <c r="E47" s="197">
        <f>VLOOKUP(C47,'A (old)'!C$21:E$973,3,FALSE)</f>
        <v>26934.188108070368</v>
      </c>
      <c r="F47" s="5" t="s">
        <v>200</v>
      </c>
      <c r="G47" s="15" t="str">
        <f t="shared" si="10"/>
        <v>52462.3796</v>
      </c>
      <c r="H47" s="12">
        <f t="shared" si="11"/>
        <v>-106</v>
      </c>
      <c r="I47" s="239" t="s">
        <v>727</v>
      </c>
      <c r="J47" s="240" t="s">
        <v>728</v>
      </c>
      <c r="K47" s="239">
        <v>-106</v>
      </c>
      <c r="L47" s="239" t="s">
        <v>729</v>
      </c>
      <c r="M47" s="240" t="s">
        <v>569</v>
      </c>
      <c r="N47" s="240" t="s">
        <v>570</v>
      </c>
      <c r="O47" s="241" t="s">
        <v>730</v>
      </c>
      <c r="P47" s="242" t="s">
        <v>731</v>
      </c>
    </row>
    <row r="48" spans="1:16" ht="12.75" customHeight="1" thickBot="1" x14ac:dyDescent="0.25">
      <c r="A48" s="12" t="str">
        <f t="shared" si="6"/>
        <v>VSB 43 </v>
      </c>
      <c r="B48" s="5" t="str">
        <f t="shared" si="7"/>
        <v>II</v>
      </c>
      <c r="C48" s="12">
        <f t="shared" si="8"/>
        <v>53071.289400000001</v>
      </c>
      <c r="D48" s="15" t="str">
        <f t="shared" si="9"/>
        <v>vis</v>
      </c>
      <c r="E48" s="197">
        <f>VLOOKUP(C48,'A (old)'!C$21:E$973,3,FALSE)</f>
        <v>28648.702055834994</v>
      </c>
      <c r="F48" s="5" t="s">
        <v>200</v>
      </c>
      <c r="G48" s="15" t="str">
        <f t="shared" si="10"/>
        <v>53071.2894</v>
      </c>
      <c r="H48" s="12">
        <f t="shared" si="11"/>
        <v>1608.5</v>
      </c>
      <c r="I48" s="239" t="s">
        <v>732</v>
      </c>
      <c r="J48" s="240" t="s">
        <v>733</v>
      </c>
      <c r="K48" s="239">
        <v>1608.5</v>
      </c>
      <c r="L48" s="239" t="s">
        <v>734</v>
      </c>
      <c r="M48" s="240" t="s">
        <v>569</v>
      </c>
      <c r="N48" s="240" t="s">
        <v>570</v>
      </c>
      <c r="O48" s="241" t="s">
        <v>735</v>
      </c>
      <c r="P48" s="242" t="s">
        <v>736</v>
      </c>
    </row>
    <row r="49" spans="1:16" ht="12.75" customHeight="1" thickBot="1" x14ac:dyDescent="0.25">
      <c r="A49" s="12" t="str">
        <f t="shared" si="6"/>
        <v> JAAVSO 39;177 </v>
      </c>
      <c r="B49" s="5" t="str">
        <f t="shared" si="7"/>
        <v>I</v>
      </c>
      <c r="C49" s="12">
        <f t="shared" si="8"/>
        <v>53087.803200000002</v>
      </c>
      <c r="D49" s="15" t="str">
        <f t="shared" si="9"/>
        <v>vis</v>
      </c>
      <c r="E49" s="197">
        <f>VLOOKUP(C49,'A (old)'!C$21:E$973,3,FALSE)</f>
        <v>28695.200142137099</v>
      </c>
      <c r="F49" s="5" t="s">
        <v>200</v>
      </c>
      <c r="G49" s="15" t="str">
        <f t="shared" si="10"/>
        <v>53087.8032</v>
      </c>
      <c r="H49" s="12">
        <f t="shared" si="11"/>
        <v>1655</v>
      </c>
      <c r="I49" s="239" t="s">
        <v>737</v>
      </c>
      <c r="J49" s="240" t="s">
        <v>738</v>
      </c>
      <c r="K49" s="239">
        <v>1655</v>
      </c>
      <c r="L49" s="239" t="s">
        <v>739</v>
      </c>
      <c r="M49" s="240" t="s">
        <v>699</v>
      </c>
      <c r="N49" s="240" t="s">
        <v>200</v>
      </c>
      <c r="O49" s="241" t="s">
        <v>740</v>
      </c>
      <c r="P49" s="241" t="s">
        <v>702</v>
      </c>
    </row>
    <row r="50" spans="1:16" ht="12.75" customHeight="1" thickBot="1" x14ac:dyDescent="0.25">
      <c r="A50" s="12" t="str">
        <f t="shared" si="6"/>
        <v>IBVS 5588 </v>
      </c>
      <c r="B50" s="5" t="str">
        <f t="shared" si="7"/>
        <v>I</v>
      </c>
      <c r="C50" s="12">
        <f t="shared" si="8"/>
        <v>53100.590199999999</v>
      </c>
      <c r="D50" s="15" t="str">
        <f t="shared" si="9"/>
        <v>vis</v>
      </c>
      <c r="E50" s="197">
        <f>VLOOKUP(C50,'A (old)'!C$21:E$973,3,FALSE)</f>
        <v>28731.204637137933</v>
      </c>
      <c r="F50" s="5" t="s">
        <v>200</v>
      </c>
      <c r="G50" s="15" t="str">
        <f t="shared" si="10"/>
        <v>53100.5902</v>
      </c>
      <c r="H50" s="12">
        <f t="shared" si="11"/>
        <v>1691</v>
      </c>
      <c r="I50" s="239" t="s">
        <v>741</v>
      </c>
      <c r="J50" s="240" t="s">
        <v>742</v>
      </c>
      <c r="K50" s="239">
        <v>1691</v>
      </c>
      <c r="L50" s="239" t="s">
        <v>743</v>
      </c>
      <c r="M50" s="240" t="s">
        <v>569</v>
      </c>
      <c r="N50" s="240" t="s">
        <v>570</v>
      </c>
      <c r="O50" s="241" t="s">
        <v>744</v>
      </c>
      <c r="P50" s="242" t="s">
        <v>745</v>
      </c>
    </row>
    <row r="51" spans="1:16" ht="12.75" customHeight="1" thickBot="1" x14ac:dyDescent="0.25">
      <c r="A51" s="12" t="str">
        <f t="shared" si="6"/>
        <v>VSB 43 </v>
      </c>
      <c r="B51" s="5" t="str">
        <f t="shared" si="7"/>
        <v>II</v>
      </c>
      <c r="C51" s="12">
        <f t="shared" si="8"/>
        <v>53133.088300000003</v>
      </c>
      <c r="D51" s="15" t="str">
        <f t="shared" si="9"/>
        <v>vis</v>
      </c>
      <c r="E51" s="197">
        <f>VLOOKUP(C51,'A (old)'!C$21:E$973,3,FALSE)</f>
        <v>28822.709890832088</v>
      </c>
      <c r="F51" s="5" t="s">
        <v>200</v>
      </c>
      <c r="G51" s="15" t="str">
        <f t="shared" si="10"/>
        <v>53133.0883</v>
      </c>
      <c r="H51" s="12">
        <f t="shared" si="11"/>
        <v>1782.5</v>
      </c>
      <c r="I51" s="239" t="s">
        <v>746</v>
      </c>
      <c r="J51" s="240" t="s">
        <v>747</v>
      </c>
      <c r="K51" s="239">
        <v>1782.5</v>
      </c>
      <c r="L51" s="239" t="s">
        <v>748</v>
      </c>
      <c r="M51" s="240" t="s">
        <v>569</v>
      </c>
      <c r="N51" s="240" t="s">
        <v>570</v>
      </c>
      <c r="O51" s="241" t="s">
        <v>749</v>
      </c>
      <c r="P51" s="242" t="s">
        <v>736</v>
      </c>
    </row>
    <row r="52" spans="1:16" ht="12.75" customHeight="1" thickBot="1" x14ac:dyDescent="0.25">
      <c r="A52" s="12" t="str">
        <f t="shared" si="6"/>
        <v>BAVM 173 </v>
      </c>
      <c r="B52" s="5" t="str">
        <f t="shared" si="7"/>
        <v>II</v>
      </c>
      <c r="C52" s="12">
        <f t="shared" si="8"/>
        <v>53451.658000000003</v>
      </c>
      <c r="D52" s="15" t="str">
        <f t="shared" si="9"/>
        <v>vis</v>
      </c>
      <c r="E52" s="197">
        <f>VLOOKUP(C52,'A (old)'!C$21:E$973,3,FALSE)</f>
        <v>29719.710060619454</v>
      </c>
      <c r="F52" s="5" t="s">
        <v>200</v>
      </c>
      <c r="G52" s="15" t="str">
        <f t="shared" si="10"/>
        <v>53451.658</v>
      </c>
      <c r="H52" s="12">
        <f t="shared" si="11"/>
        <v>2679.5</v>
      </c>
      <c r="I52" s="239" t="s">
        <v>750</v>
      </c>
      <c r="J52" s="240" t="s">
        <v>751</v>
      </c>
      <c r="K52" s="239">
        <v>2679.5</v>
      </c>
      <c r="L52" s="239" t="s">
        <v>752</v>
      </c>
      <c r="M52" s="240" t="s">
        <v>569</v>
      </c>
      <c r="N52" s="240" t="s">
        <v>753</v>
      </c>
      <c r="O52" s="241" t="s">
        <v>754</v>
      </c>
      <c r="P52" s="242" t="s">
        <v>755</v>
      </c>
    </row>
    <row r="53" spans="1:16" ht="12.75" customHeight="1" thickBot="1" x14ac:dyDescent="0.25">
      <c r="A53" s="12" t="str">
        <f t="shared" si="6"/>
        <v>IBVS 5649 </v>
      </c>
      <c r="B53" s="5" t="str">
        <f t="shared" si="7"/>
        <v>I</v>
      </c>
      <c r="C53" s="12">
        <f t="shared" si="8"/>
        <v>53494.454599999997</v>
      </c>
      <c r="D53" s="15" t="str">
        <f t="shared" si="9"/>
        <v>vis</v>
      </c>
      <c r="E53" s="197">
        <f>VLOOKUP(C53,'A (old)'!C$21:E$973,3,FALSE)</f>
        <v>29840.212912793773</v>
      </c>
      <c r="F53" s="5" t="s">
        <v>200</v>
      </c>
      <c r="G53" s="15" t="str">
        <f t="shared" si="10"/>
        <v>53494.4546</v>
      </c>
      <c r="H53" s="12">
        <f t="shared" si="11"/>
        <v>2800</v>
      </c>
      <c r="I53" s="239" t="s">
        <v>756</v>
      </c>
      <c r="J53" s="240" t="s">
        <v>757</v>
      </c>
      <c r="K53" s="239" t="s">
        <v>758</v>
      </c>
      <c r="L53" s="239" t="s">
        <v>759</v>
      </c>
      <c r="M53" s="240" t="s">
        <v>569</v>
      </c>
      <c r="N53" s="240" t="s">
        <v>570</v>
      </c>
      <c r="O53" s="241" t="s">
        <v>760</v>
      </c>
      <c r="P53" s="242" t="s">
        <v>761</v>
      </c>
    </row>
    <row r="54" spans="1:16" ht="12.75" customHeight="1" thickBot="1" x14ac:dyDescent="0.25">
      <c r="A54" s="12" t="str">
        <f t="shared" si="6"/>
        <v>IBVS 5649 </v>
      </c>
      <c r="B54" s="5" t="str">
        <f t="shared" si="7"/>
        <v>II</v>
      </c>
      <c r="C54" s="12">
        <f t="shared" si="8"/>
        <v>53495.3439</v>
      </c>
      <c r="D54" s="15" t="str">
        <f t="shared" si="9"/>
        <v>vis</v>
      </c>
      <c r="E54" s="197">
        <f>VLOOKUP(C54,'A (old)'!C$21:E$973,3,FALSE)</f>
        <v>29842.716924477852</v>
      </c>
      <c r="F54" s="5" t="s">
        <v>200</v>
      </c>
      <c r="G54" s="15" t="str">
        <f t="shared" si="10"/>
        <v>53495.3439</v>
      </c>
      <c r="H54" s="12">
        <f t="shared" si="11"/>
        <v>2802.5</v>
      </c>
      <c r="I54" s="239" t="s">
        <v>762</v>
      </c>
      <c r="J54" s="240" t="s">
        <v>763</v>
      </c>
      <c r="K54" s="239" t="s">
        <v>764</v>
      </c>
      <c r="L54" s="239" t="s">
        <v>765</v>
      </c>
      <c r="M54" s="240" t="s">
        <v>569</v>
      </c>
      <c r="N54" s="240" t="s">
        <v>570</v>
      </c>
      <c r="O54" s="241" t="s">
        <v>760</v>
      </c>
      <c r="P54" s="242" t="s">
        <v>761</v>
      </c>
    </row>
    <row r="55" spans="1:16" ht="12.75" customHeight="1" thickBot="1" x14ac:dyDescent="0.25">
      <c r="A55" s="12" t="str">
        <f t="shared" si="6"/>
        <v>IBVS 5649 </v>
      </c>
      <c r="B55" s="5" t="str">
        <f t="shared" si="7"/>
        <v>I</v>
      </c>
      <c r="C55" s="12">
        <f t="shared" si="8"/>
        <v>53509.373500000002</v>
      </c>
      <c r="D55" s="15" t="str">
        <f t="shared" si="9"/>
        <v>vis</v>
      </c>
      <c r="E55" s="197">
        <f>VLOOKUP(C55,'A (old)'!C$21:E$973,3,FALSE)</f>
        <v>29882.220221816082</v>
      </c>
      <c r="F55" s="5" t="s">
        <v>200</v>
      </c>
      <c r="G55" s="15" t="str">
        <f t="shared" si="10"/>
        <v>53509.3735</v>
      </c>
      <c r="H55" s="12">
        <f t="shared" si="11"/>
        <v>2842</v>
      </c>
      <c r="I55" s="239" t="s">
        <v>766</v>
      </c>
      <c r="J55" s="240" t="s">
        <v>767</v>
      </c>
      <c r="K55" s="239" t="s">
        <v>768</v>
      </c>
      <c r="L55" s="239" t="s">
        <v>769</v>
      </c>
      <c r="M55" s="240" t="s">
        <v>569</v>
      </c>
      <c r="N55" s="240" t="s">
        <v>570</v>
      </c>
      <c r="O55" s="241" t="s">
        <v>760</v>
      </c>
      <c r="P55" s="242" t="s">
        <v>761</v>
      </c>
    </row>
    <row r="56" spans="1:16" ht="12.75" customHeight="1" thickBot="1" x14ac:dyDescent="0.25">
      <c r="A56" s="12" t="str">
        <f t="shared" si="6"/>
        <v>IBVS 5754 </v>
      </c>
      <c r="B56" s="5" t="str">
        <f t="shared" si="7"/>
        <v>I</v>
      </c>
      <c r="C56" s="12">
        <f t="shared" si="8"/>
        <v>53804.501900000003</v>
      </c>
      <c r="D56" s="15" t="str">
        <f t="shared" si="9"/>
        <v>vis</v>
      </c>
      <c r="E56" s="197">
        <f>VLOOKUP(C56,'A (old)'!C$21:E$973,3,FALSE)</f>
        <v>30713.216468191913</v>
      </c>
      <c r="F56" s="5" t="s">
        <v>200</v>
      </c>
      <c r="G56" s="15" t="str">
        <f t="shared" si="10"/>
        <v>53804.5019</v>
      </c>
      <c r="H56" s="12">
        <f t="shared" si="11"/>
        <v>3673</v>
      </c>
      <c r="I56" s="239" t="s">
        <v>770</v>
      </c>
      <c r="J56" s="240" t="s">
        <v>771</v>
      </c>
      <c r="K56" s="239" t="s">
        <v>772</v>
      </c>
      <c r="L56" s="239" t="s">
        <v>773</v>
      </c>
      <c r="M56" s="240" t="s">
        <v>569</v>
      </c>
      <c r="N56" s="240" t="s">
        <v>570</v>
      </c>
      <c r="O56" s="241" t="s">
        <v>774</v>
      </c>
      <c r="P56" s="242" t="s">
        <v>775</v>
      </c>
    </row>
    <row r="57" spans="1:16" ht="12.75" customHeight="1" thickBot="1" x14ac:dyDescent="0.25">
      <c r="A57" s="12" t="str">
        <f t="shared" si="6"/>
        <v>IBVS 5754 </v>
      </c>
      <c r="B57" s="5" t="str">
        <f t="shared" si="7"/>
        <v>I</v>
      </c>
      <c r="C57" s="12">
        <f t="shared" si="8"/>
        <v>53874.467600000004</v>
      </c>
      <c r="D57" s="15" t="str">
        <f t="shared" si="9"/>
        <v>vis</v>
      </c>
      <c r="E57" s="197">
        <f>VLOOKUP(C57,'A (old)'!C$21:E$973,3,FALSE)</f>
        <v>30910.219650789921</v>
      </c>
      <c r="F57" s="5" t="s">
        <v>200</v>
      </c>
      <c r="G57" s="15" t="str">
        <f t="shared" si="10"/>
        <v>53874.4676</v>
      </c>
      <c r="H57" s="12">
        <f t="shared" si="11"/>
        <v>3870</v>
      </c>
      <c r="I57" s="239" t="s">
        <v>776</v>
      </c>
      <c r="J57" s="240" t="s">
        <v>777</v>
      </c>
      <c r="K57" s="239" t="s">
        <v>778</v>
      </c>
      <c r="L57" s="239" t="s">
        <v>779</v>
      </c>
      <c r="M57" s="240" t="s">
        <v>569</v>
      </c>
      <c r="N57" s="240" t="s">
        <v>570</v>
      </c>
      <c r="O57" s="241" t="s">
        <v>774</v>
      </c>
      <c r="P57" s="242" t="s">
        <v>775</v>
      </c>
    </row>
    <row r="58" spans="1:16" ht="12.75" customHeight="1" thickBot="1" x14ac:dyDescent="0.25">
      <c r="A58" s="12" t="str">
        <f t="shared" si="6"/>
        <v>IBVS 5887 </v>
      </c>
      <c r="B58" s="5" t="str">
        <f t="shared" si="7"/>
        <v>I</v>
      </c>
      <c r="C58" s="12">
        <f t="shared" si="8"/>
        <v>54489.590300000003</v>
      </c>
      <c r="D58" s="15" t="str">
        <f t="shared" si="9"/>
        <v>vis</v>
      </c>
      <c r="E58" s="197">
        <f>VLOOKUP(C58,'A (old)'!C$21:E$973,3,FALSE)</f>
        <v>32642.227328670346</v>
      </c>
      <c r="F58" s="5" t="s">
        <v>200</v>
      </c>
      <c r="G58" s="15" t="str">
        <f t="shared" si="10"/>
        <v>54489.5903</v>
      </c>
      <c r="H58" s="12">
        <f t="shared" si="11"/>
        <v>5602</v>
      </c>
      <c r="I58" s="239" t="s">
        <v>780</v>
      </c>
      <c r="J58" s="240" t="s">
        <v>781</v>
      </c>
      <c r="K58" s="239" t="s">
        <v>782</v>
      </c>
      <c r="L58" s="239" t="s">
        <v>783</v>
      </c>
      <c r="M58" s="240" t="s">
        <v>569</v>
      </c>
      <c r="N58" s="240" t="s">
        <v>784</v>
      </c>
      <c r="O58" s="241" t="s">
        <v>785</v>
      </c>
      <c r="P58" s="242" t="s">
        <v>786</v>
      </c>
    </row>
    <row r="59" spans="1:16" ht="12.75" customHeight="1" thickBot="1" x14ac:dyDescent="0.25">
      <c r="A59" s="12" t="str">
        <f t="shared" si="6"/>
        <v>IBVS 5887 </v>
      </c>
      <c r="B59" s="5" t="str">
        <f t="shared" si="7"/>
        <v>I</v>
      </c>
      <c r="C59" s="12">
        <f t="shared" si="8"/>
        <v>54648.342600000004</v>
      </c>
      <c r="D59" s="15" t="str">
        <f t="shared" si="9"/>
        <v>vis</v>
      </c>
      <c r="E59" s="197">
        <f>VLOOKUP(C59,'A (old)'!C$21:E$973,3,FALSE)</f>
        <v>33089.227906735789</v>
      </c>
      <c r="F59" s="5" t="s">
        <v>200</v>
      </c>
      <c r="G59" s="15" t="str">
        <f t="shared" si="10"/>
        <v>54648.3426</v>
      </c>
      <c r="H59" s="12">
        <f t="shared" si="11"/>
        <v>6049</v>
      </c>
      <c r="I59" s="239" t="s">
        <v>787</v>
      </c>
      <c r="J59" s="240" t="s">
        <v>788</v>
      </c>
      <c r="K59" s="239" t="s">
        <v>789</v>
      </c>
      <c r="L59" s="239" t="s">
        <v>790</v>
      </c>
      <c r="M59" s="240" t="s">
        <v>569</v>
      </c>
      <c r="N59" s="240" t="s">
        <v>784</v>
      </c>
      <c r="O59" s="241" t="s">
        <v>791</v>
      </c>
      <c r="P59" s="242" t="s">
        <v>786</v>
      </c>
    </row>
    <row r="60" spans="1:16" ht="12.75" customHeight="1" thickBot="1" x14ac:dyDescent="0.25">
      <c r="A60" s="12" t="str">
        <f t="shared" si="6"/>
        <v>IBVS 5894 </v>
      </c>
      <c r="B60" s="5" t="str">
        <f t="shared" si="7"/>
        <v>II</v>
      </c>
      <c r="C60" s="12">
        <f t="shared" si="8"/>
        <v>54961.757799999999</v>
      </c>
      <c r="D60" s="15" t="str">
        <f t="shared" si="9"/>
        <v>vis</v>
      </c>
      <c r="E60" s="197">
        <f>VLOOKUP(C60,'A (old)'!C$21:E$973,3,FALSE)</f>
        <v>33971.714494800937</v>
      </c>
      <c r="F60" s="5" t="s">
        <v>200</v>
      </c>
      <c r="G60" s="15" t="str">
        <f t="shared" si="10"/>
        <v>54961.7578</v>
      </c>
      <c r="H60" s="12">
        <f t="shared" si="11"/>
        <v>6931.5</v>
      </c>
      <c r="I60" s="239" t="s">
        <v>813</v>
      </c>
      <c r="J60" s="240" t="s">
        <v>814</v>
      </c>
      <c r="K60" s="239" t="s">
        <v>815</v>
      </c>
      <c r="L60" s="239" t="s">
        <v>816</v>
      </c>
      <c r="M60" s="240" t="s">
        <v>699</v>
      </c>
      <c r="N60" s="240" t="s">
        <v>200</v>
      </c>
      <c r="O60" s="241" t="s">
        <v>644</v>
      </c>
      <c r="P60" s="242" t="s">
        <v>817</v>
      </c>
    </row>
    <row r="61" spans="1:16" ht="12.75" customHeight="1" thickBot="1" x14ac:dyDescent="0.25">
      <c r="A61" s="12" t="str">
        <f t="shared" si="6"/>
        <v>OEJV 0160 </v>
      </c>
      <c r="B61" s="5" t="str">
        <f t="shared" si="7"/>
        <v>I</v>
      </c>
      <c r="C61" s="12">
        <f t="shared" si="8"/>
        <v>55644.540480000003</v>
      </c>
      <c r="D61" s="15" t="str">
        <f t="shared" si="9"/>
        <v>CCD</v>
      </c>
      <c r="E61" s="197">
        <f>VLOOKUP(C61,'A (old)'!C$21:E$973,3,FALSE)</f>
        <v>35894.233114393057</v>
      </c>
      <c r="F61" s="5" t="str">
        <f>LEFT(M61,1)</f>
        <v>C</v>
      </c>
      <c r="G61" s="15" t="str">
        <f t="shared" si="10"/>
        <v>55644.54048</v>
      </c>
      <c r="H61" s="12">
        <f t="shared" si="11"/>
        <v>8854</v>
      </c>
      <c r="I61" s="239" t="s">
        <v>835</v>
      </c>
      <c r="J61" s="240" t="s">
        <v>836</v>
      </c>
      <c r="K61" s="239" t="s">
        <v>837</v>
      </c>
      <c r="L61" s="239" t="s">
        <v>838</v>
      </c>
      <c r="M61" s="240" t="s">
        <v>699</v>
      </c>
      <c r="N61" s="240" t="s">
        <v>182</v>
      </c>
      <c r="O61" s="241" t="s">
        <v>839</v>
      </c>
      <c r="P61" s="242" t="s">
        <v>840</v>
      </c>
    </row>
    <row r="62" spans="1:16" ht="12.75" customHeight="1" thickBot="1" x14ac:dyDescent="0.25">
      <c r="A62" s="12" t="str">
        <f t="shared" si="6"/>
        <v>IBVS 5992 </v>
      </c>
      <c r="B62" s="5" t="str">
        <f t="shared" si="7"/>
        <v>I</v>
      </c>
      <c r="C62" s="12">
        <f t="shared" si="8"/>
        <v>55644.896200000003</v>
      </c>
      <c r="D62" s="15" t="str">
        <f t="shared" si="9"/>
        <v>CCD</v>
      </c>
      <c r="E62" s="197">
        <f>VLOOKUP(C62,'A (old)'!C$21:E$973,3,FALSE)</f>
        <v>35895.234719066684</v>
      </c>
      <c r="F62" s="5" t="str">
        <f>LEFT(M62,1)</f>
        <v>C</v>
      </c>
      <c r="G62" s="15" t="str">
        <f t="shared" si="10"/>
        <v>55644.8962</v>
      </c>
      <c r="H62" s="12">
        <f t="shared" si="11"/>
        <v>8855</v>
      </c>
      <c r="I62" s="239" t="s">
        <v>841</v>
      </c>
      <c r="J62" s="240" t="s">
        <v>842</v>
      </c>
      <c r="K62" s="239" t="s">
        <v>843</v>
      </c>
      <c r="L62" s="239" t="s">
        <v>821</v>
      </c>
      <c r="M62" s="240" t="s">
        <v>699</v>
      </c>
      <c r="N62" s="240" t="s">
        <v>200</v>
      </c>
      <c r="O62" s="241" t="s">
        <v>644</v>
      </c>
      <c r="P62" s="242" t="s">
        <v>844</v>
      </c>
    </row>
    <row r="63" spans="1:16" ht="12.75" customHeight="1" thickBot="1" x14ac:dyDescent="0.25">
      <c r="A63" s="12" t="str">
        <f t="shared" si="6"/>
        <v>IBVS 5992 </v>
      </c>
      <c r="B63" s="5" t="str">
        <f t="shared" si="7"/>
        <v>I</v>
      </c>
      <c r="C63" s="12">
        <f t="shared" si="8"/>
        <v>55680.77</v>
      </c>
      <c r="D63" s="15" t="str">
        <f t="shared" si="9"/>
        <v>CCD</v>
      </c>
      <c r="E63" s="197">
        <f>VLOOKUP(C63,'A (old)'!C$21:E$973,3,FALSE)</f>
        <v>35996.244967972692</v>
      </c>
      <c r="F63" s="5" t="str">
        <f>LEFT(M63,1)</f>
        <v>C</v>
      </c>
      <c r="G63" s="15" t="str">
        <f t="shared" si="10"/>
        <v>55680.7700</v>
      </c>
      <c r="H63" s="12">
        <f t="shared" si="11"/>
        <v>8956</v>
      </c>
      <c r="I63" s="239" t="s">
        <v>845</v>
      </c>
      <c r="J63" s="240" t="s">
        <v>846</v>
      </c>
      <c r="K63" s="239" t="s">
        <v>847</v>
      </c>
      <c r="L63" s="239" t="s">
        <v>790</v>
      </c>
      <c r="M63" s="240" t="s">
        <v>699</v>
      </c>
      <c r="N63" s="240" t="s">
        <v>200</v>
      </c>
      <c r="O63" s="241" t="s">
        <v>644</v>
      </c>
      <c r="P63" s="242" t="s">
        <v>844</v>
      </c>
    </row>
    <row r="64" spans="1:16" ht="12.75" customHeight="1" thickBot="1" x14ac:dyDescent="0.25">
      <c r="A64" s="12" t="str">
        <f t="shared" si="6"/>
        <v>OEJV 0160 </v>
      </c>
      <c r="B64" s="5" t="str">
        <f t="shared" si="7"/>
        <v>I</v>
      </c>
      <c r="C64" s="12">
        <f t="shared" si="8"/>
        <v>55996.497239999997</v>
      </c>
      <c r="D64" s="15" t="str">
        <f t="shared" si="9"/>
        <v>CCD</v>
      </c>
      <c r="E64" s="197">
        <f>VLOOKUP(C64,'A (old)'!C$21:E$973,3,FALSE)</f>
        <v>36885.241592216924</v>
      </c>
      <c r="F64" s="5" t="str">
        <f>LEFT(M64,1)</f>
        <v>C</v>
      </c>
      <c r="G64" s="15" t="str">
        <f t="shared" si="10"/>
        <v>55996.49724</v>
      </c>
      <c r="H64" s="12">
        <f t="shared" si="11"/>
        <v>9845</v>
      </c>
      <c r="I64" s="239" t="s">
        <v>848</v>
      </c>
      <c r="J64" s="240" t="s">
        <v>849</v>
      </c>
      <c r="K64" s="239" t="s">
        <v>850</v>
      </c>
      <c r="L64" s="239" t="s">
        <v>851</v>
      </c>
      <c r="M64" s="240" t="s">
        <v>699</v>
      </c>
      <c r="N64" s="240" t="s">
        <v>110</v>
      </c>
      <c r="O64" s="241" t="s">
        <v>803</v>
      </c>
      <c r="P64" s="242" t="s">
        <v>840</v>
      </c>
    </row>
    <row r="65" spans="1:16" ht="12.75" customHeight="1" thickBot="1" x14ac:dyDescent="0.25">
      <c r="A65" s="12" t="str">
        <f t="shared" si="6"/>
        <v>OEJV 0160 </v>
      </c>
      <c r="B65" s="5" t="str">
        <f t="shared" si="7"/>
        <v>I</v>
      </c>
      <c r="C65" s="12">
        <f t="shared" si="8"/>
        <v>55996.497640000001</v>
      </c>
      <c r="D65" s="15" t="str">
        <f t="shared" si="9"/>
        <v>CCD</v>
      </c>
      <c r="E65" s="197">
        <f>VLOOKUP(C65,'A (old)'!C$21:E$973,3,FALSE)</f>
        <v>36885.242718501286</v>
      </c>
      <c r="F65" s="5" t="str">
        <f>LEFT(M65,1)</f>
        <v>C</v>
      </c>
      <c r="G65" s="15" t="str">
        <f t="shared" si="10"/>
        <v>55996.49764</v>
      </c>
      <c r="H65" s="12">
        <f t="shared" si="11"/>
        <v>9845</v>
      </c>
      <c r="I65" s="239" t="s">
        <v>852</v>
      </c>
      <c r="J65" s="240" t="s">
        <v>849</v>
      </c>
      <c r="K65" s="239" t="s">
        <v>850</v>
      </c>
      <c r="L65" s="239" t="s">
        <v>853</v>
      </c>
      <c r="M65" s="240" t="s">
        <v>699</v>
      </c>
      <c r="N65" s="240" t="s">
        <v>200</v>
      </c>
      <c r="O65" s="241" t="s">
        <v>803</v>
      </c>
      <c r="P65" s="242" t="s">
        <v>840</v>
      </c>
    </row>
    <row r="66" spans="1:16" ht="12.75" customHeight="1" thickBot="1" x14ac:dyDescent="0.25">
      <c r="A66" s="12" t="str">
        <f t="shared" si="6"/>
        <v>OEJV 0160 </v>
      </c>
      <c r="B66" s="5" t="str">
        <f t="shared" si="7"/>
        <v>I</v>
      </c>
      <c r="C66" s="12">
        <f t="shared" si="8"/>
        <v>55996.497940000001</v>
      </c>
      <c r="D66" s="15" t="str">
        <f t="shared" si="9"/>
        <v>vis</v>
      </c>
      <c r="E66" s="197">
        <f>VLOOKUP(C66,'A (old)'!C$21:E$973,3,FALSE)</f>
        <v>36885.24356321455</v>
      </c>
      <c r="F66" s="5" t="s">
        <v>200</v>
      </c>
      <c r="G66" s="15" t="str">
        <f t="shared" si="10"/>
        <v>55996.49794</v>
      </c>
      <c r="H66" s="12">
        <f t="shared" si="11"/>
        <v>9845</v>
      </c>
      <c r="I66" s="239" t="s">
        <v>854</v>
      </c>
      <c r="J66" s="240" t="s">
        <v>855</v>
      </c>
      <c r="K66" s="239" t="s">
        <v>850</v>
      </c>
      <c r="L66" s="239" t="s">
        <v>856</v>
      </c>
      <c r="M66" s="240" t="s">
        <v>699</v>
      </c>
      <c r="N66" s="240" t="s">
        <v>182</v>
      </c>
      <c r="O66" s="241" t="s">
        <v>803</v>
      </c>
      <c r="P66" s="242" t="s">
        <v>840</v>
      </c>
    </row>
    <row r="67" spans="1:16" ht="12.75" customHeight="1" thickBot="1" x14ac:dyDescent="0.25">
      <c r="A67" s="12" t="str">
        <f t="shared" si="6"/>
        <v>OEJV 0147 </v>
      </c>
      <c r="B67" s="5" t="str">
        <f t="shared" si="7"/>
        <v>I</v>
      </c>
      <c r="C67" s="12">
        <f t="shared" si="8"/>
        <v>55998.629000000001</v>
      </c>
      <c r="D67" s="15" t="str">
        <f t="shared" si="9"/>
        <v>vis</v>
      </c>
      <c r="E67" s="197">
        <f>VLOOKUP(C67,'A (old)'!C$21:E$973,3,FALSE)</f>
        <v>36891.244012038864</v>
      </c>
      <c r="F67" s="5" t="s">
        <v>200</v>
      </c>
      <c r="G67" s="15" t="str">
        <f t="shared" si="10"/>
        <v>55998.629</v>
      </c>
      <c r="H67" s="12">
        <f t="shared" si="11"/>
        <v>9851</v>
      </c>
      <c r="I67" s="239" t="s">
        <v>857</v>
      </c>
      <c r="J67" s="240" t="s">
        <v>858</v>
      </c>
      <c r="K67" s="239" t="s">
        <v>859</v>
      </c>
      <c r="L67" s="239" t="s">
        <v>860</v>
      </c>
      <c r="M67" s="240" t="s">
        <v>699</v>
      </c>
      <c r="N67" s="240" t="s">
        <v>700</v>
      </c>
      <c r="O67" s="241" t="s">
        <v>861</v>
      </c>
      <c r="P67" s="242" t="s">
        <v>862</v>
      </c>
    </row>
    <row r="68" spans="1:16" ht="12.75" customHeight="1" thickBot="1" x14ac:dyDescent="0.25">
      <c r="A68" s="12" t="str">
        <f t="shared" si="6"/>
        <v>IBVS 6029 </v>
      </c>
      <c r="B68" s="5" t="str">
        <f t="shared" si="7"/>
        <v>I</v>
      </c>
      <c r="C68" s="12">
        <f t="shared" si="8"/>
        <v>56013.902399999999</v>
      </c>
      <c r="D68" s="15" t="str">
        <f t="shared" si="9"/>
        <v>vis</v>
      </c>
      <c r="E68" s="197">
        <f>VLOOKUP(C68,'A (old)'!C$21:E$973,3,FALSE)</f>
        <v>36934.249490567512</v>
      </c>
      <c r="F68" s="5" t="s">
        <v>200</v>
      </c>
      <c r="G68" s="15" t="str">
        <f t="shared" si="10"/>
        <v>56013.9024</v>
      </c>
      <c r="H68" s="12">
        <f t="shared" si="11"/>
        <v>9894</v>
      </c>
      <c r="I68" s="239" t="s">
        <v>863</v>
      </c>
      <c r="J68" s="240" t="s">
        <v>864</v>
      </c>
      <c r="K68" s="239" t="s">
        <v>865</v>
      </c>
      <c r="L68" s="239" t="s">
        <v>812</v>
      </c>
      <c r="M68" s="240" t="s">
        <v>699</v>
      </c>
      <c r="N68" s="240" t="s">
        <v>200</v>
      </c>
      <c r="O68" s="241" t="s">
        <v>644</v>
      </c>
      <c r="P68" s="242" t="s">
        <v>866</v>
      </c>
    </row>
    <row r="69" spans="1:16" ht="12.75" customHeight="1" thickBot="1" x14ac:dyDescent="0.25">
      <c r="A69" s="12" t="str">
        <f t="shared" si="6"/>
        <v>IBVS 6029 </v>
      </c>
      <c r="B69" s="5" t="str">
        <f t="shared" si="7"/>
        <v>I</v>
      </c>
      <c r="C69" s="12">
        <f t="shared" si="8"/>
        <v>56086.706200000001</v>
      </c>
      <c r="D69" s="15" t="str">
        <f t="shared" si="9"/>
        <v>vis</v>
      </c>
      <c r="E69" s="197">
        <f>VLOOKUP(C69,'A (old)'!C$21:E$973,3,FALSE)</f>
        <v>37139.243942209228</v>
      </c>
      <c r="F69" s="5" t="s">
        <v>200</v>
      </c>
      <c r="G69" s="15" t="str">
        <f t="shared" si="10"/>
        <v>56086.7062</v>
      </c>
      <c r="H69" s="12">
        <f t="shared" si="11"/>
        <v>10099</v>
      </c>
      <c r="I69" s="239" t="s">
        <v>867</v>
      </c>
      <c r="J69" s="240" t="s">
        <v>868</v>
      </c>
      <c r="K69" s="239" t="s">
        <v>869</v>
      </c>
      <c r="L69" s="239" t="s">
        <v>870</v>
      </c>
      <c r="M69" s="240" t="s">
        <v>699</v>
      </c>
      <c r="N69" s="240" t="s">
        <v>200</v>
      </c>
      <c r="O69" s="241" t="s">
        <v>644</v>
      </c>
      <c r="P69" s="242" t="s">
        <v>866</v>
      </c>
    </row>
    <row r="70" spans="1:16" ht="12.75" customHeight="1" thickBot="1" x14ac:dyDescent="0.25">
      <c r="A70" s="12" t="str">
        <f t="shared" si="6"/>
        <v>OEJV 0160 </v>
      </c>
      <c r="B70" s="5" t="str">
        <f t="shared" si="7"/>
        <v>II</v>
      </c>
      <c r="C70" s="12">
        <f t="shared" si="8"/>
        <v>56357.504699999998</v>
      </c>
      <c r="D70" s="15" t="str">
        <f t="shared" si="9"/>
        <v>vis</v>
      </c>
      <c r="E70" s="197">
        <f>VLOOKUP(C70,'A (old)'!C$21:E$973,3,FALSE)</f>
        <v>37901.734224487052</v>
      </c>
      <c r="F70" s="5" t="s">
        <v>200</v>
      </c>
      <c r="G70" s="15" t="str">
        <f t="shared" si="10"/>
        <v>56357.5047</v>
      </c>
      <c r="H70" s="12">
        <f t="shared" si="11"/>
        <v>10861.5</v>
      </c>
      <c r="I70" s="239" t="s">
        <v>871</v>
      </c>
      <c r="J70" s="240" t="s">
        <v>872</v>
      </c>
      <c r="K70" s="239" t="s">
        <v>873</v>
      </c>
      <c r="L70" s="239" t="s">
        <v>874</v>
      </c>
      <c r="M70" s="240" t="s">
        <v>699</v>
      </c>
      <c r="N70" s="240" t="s">
        <v>110</v>
      </c>
      <c r="O70" s="241" t="s">
        <v>803</v>
      </c>
      <c r="P70" s="242" t="s">
        <v>840</v>
      </c>
    </row>
    <row r="71" spans="1:16" ht="12.75" customHeight="1" thickBot="1" x14ac:dyDescent="0.25">
      <c r="A71" s="12" t="str">
        <f t="shared" si="6"/>
        <v>OEJV 0160 </v>
      </c>
      <c r="B71" s="5" t="str">
        <f t="shared" si="7"/>
        <v>II</v>
      </c>
      <c r="C71" s="12">
        <f t="shared" si="8"/>
        <v>56357.504979999998</v>
      </c>
      <c r="D71" s="15" t="str">
        <f t="shared" si="9"/>
        <v>vis</v>
      </c>
      <c r="E71" s="197">
        <f>VLOOKUP(C71,'A (old)'!C$21:E$973,3,FALSE)</f>
        <v>37901.7350128861</v>
      </c>
      <c r="F71" s="5" t="s">
        <v>200</v>
      </c>
      <c r="G71" s="15" t="str">
        <f t="shared" si="10"/>
        <v>56357.50498</v>
      </c>
      <c r="H71" s="12">
        <f t="shared" si="11"/>
        <v>10861.5</v>
      </c>
      <c r="I71" s="239" t="s">
        <v>875</v>
      </c>
      <c r="J71" s="240" t="s">
        <v>876</v>
      </c>
      <c r="K71" s="239" t="s">
        <v>873</v>
      </c>
      <c r="L71" s="239" t="s">
        <v>877</v>
      </c>
      <c r="M71" s="240" t="s">
        <v>699</v>
      </c>
      <c r="N71" s="240" t="s">
        <v>182</v>
      </c>
      <c r="O71" s="241" t="s">
        <v>803</v>
      </c>
      <c r="P71" s="242" t="s">
        <v>840</v>
      </c>
    </row>
    <row r="72" spans="1:16" ht="12.75" customHeight="1" thickBot="1" x14ac:dyDescent="0.25">
      <c r="A72" s="12" t="str">
        <f t="shared" si="6"/>
        <v>OEJV 0160 </v>
      </c>
      <c r="B72" s="5" t="str">
        <f t="shared" si="7"/>
        <v>II</v>
      </c>
      <c r="C72" s="12">
        <f t="shared" si="8"/>
        <v>56357.505100000002</v>
      </c>
      <c r="D72" s="15" t="str">
        <f t="shared" si="9"/>
        <v>vis</v>
      </c>
      <c r="E72" s="197">
        <f>VLOOKUP(C72,'A (old)'!C$21:E$973,3,FALSE)</f>
        <v>37901.735350771414</v>
      </c>
      <c r="F72" s="5" t="s">
        <v>200</v>
      </c>
      <c r="G72" s="15" t="str">
        <f t="shared" si="10"/>
        <v>56357.5051</v>
      </c>
      <c r="H72" s="12">
        <f t="shared" si="11"/>
        <v>10861.5</v>
      </c>
      <c r="I72" s="239" t="s">
        <v>878</v>
      </c>
      <c r="J72" s="240" t="s">
        <v>876</v>
      </c>
      <c r="K72" s="239" t="s">
        <v>873</v>
      </c>
      <c r="L72" s="239" t="s">
        <v>879</v>
      </c>
      <c r="M72" s="240" t="s">
        <v>699</v>
      </c>
      <c r="N72" s="240" t="s">
        <v>200</v>
      </c>
      <c r="O72" s="241" t="s">
        <v>803</v>
      </c>
      <c r="P72" s="242" t="s">
        <v>840</v>
      </c>
    </row>
    <row r="73" spans="1:16" ht="12.75" customHeight="1" thickBot="1" x14ac:dyDescent="0.25">
      <c r="A73" s="12" t="str">
        <f t="shared" si="6"/>
        <v>IBVS 3251 </v>
      </c>
      <c r="B73" s="5" t="str">
        <f t="shared" si="7"/>
        <v>II</v>
      </c>
      <c r="C73" s="12">
        <f t="shared" si="8"/>
        <v>47290.415000000001</v>
      </c>
      <c r="D73" s="15" t="str">
        <f t="shared" si="9"/>
        <v>vis</v>
      </c>
      <c r="E73" s="197" t="e">
        <f>VLOOKUP(C73,'A (old)'!C$21:E$973,3,FALSE)</f>
        <v>#N/A</v>
      </c>
      <c r="F73" s="5" t="s">
        <v>200</v>
      </c>
      <c r="G73" s="15" t="str">
        <f t="shared" si="10"/>
        <v>47290.4150</v>
      </c>
      <c r="H73" s="12">
        <f t="shared" si="11"/>
        <v>-14668.5</v>
      </c>
      <c r="I73" s="239" t="s">
        <v>627</v>
      </c>
      <c r="J73" s="240" t="s">
        <v>628</v>
      </c>
      <c r="K73" s="239">
        <v>-14668.5</v>
      </c>
      <c r="L73" s="239" t="s">
        <v>629</v>
      </c>
      <c r="M73" s="240" t="s">
        <v>569</v>
      </c>
      <c r="N73" s="240" t="s">
        <v>570</v>
      </c>
      <c r="O73" s="241" t="s">
        <v>630</v>
      </c>
      <c r="P73" s="242" t="s">
        <v>631</v>
      </c>
    </row>
    <row r="74" spans="1:16" ht="12.75" customHeight="1" thickBot="1" x14ac:dyDescent="0.25">
      <c r="A74" s="12" t="str">
        <f t="shared" si="6"/>
        <v>IBVS 3727 </v>
      </c>
      <c r="B74" s="5" t="str">
        <f t="shared" si="7"/>
        <v>I</v>
      </c>
      <c r="C74" s="12">
        <f t="shared" si="8"/>
        <v>48362.090900000003</v>
      </c>
      <c r="D74" s="15" t="str">
        <f t="shared" si="9"/>
        <v>vis</v>
      </c>
      <c r="E74" s="197" t="e">
        <f>VLOOKUP(C74,'A (old)'!C$21:E$973,3,FALSE)</f>
        <v>#N/A</v>
      </c>
      <c r="F74" s="5" t="s">
        <v>200</v>
      </c>
      <c r="G74" s="15" t="str">
        <f t="shared" si="10"/>
        <v>48362.0909</v>
      </c>
      <c r="H74" s="12">
        <f t="shared" si="11"/>
        <v>-11651</v>
      </c>
      <c r="I74" s="239" t="s">
        <v>659</v>
      </c>
      <c r="J74" s="240" t="s">
        <v>660</v>
      </c>
      <c r="K74" s="239">
        <v>-11651</v>
      </c>
      <c r="L74" s="239" t="s">
        <v>661</v>
      </c>
      <c r="M74" s="240" t="s">
        <v>569</v>
      </c>
      <c r="N74" s="240" t="s">
        <v>570</v>
      </c>
      <c r="O74" s="241" t="s">
        <v>662</v>
      </c>
      <c r="P74" s="242" t="s">
        <v>663</v>
      </c>
    </row>
    <row r="75" spans="1:16" ht="12.75" customHeight="1" thickBot="1" x14ac:dyDescent="0.25">
      <c r="A75" s="12" t="str">
        <f t="shared" ref="A75:A89" si="12">P75</f>
        <v>IBVS 3727 </v>
      </c>
      <c r="B75" s="5" t="str">
        <f t="shared" ref="B75:B89" si="13">IF(H75=INT(H75),"I","II")</f>
        <v>I</v>
      </c>
      <c r="C75" s="12">
        <f t="shared" ref="C75:C89" si="14">1*G75</f>
        <v>48385.1806</v>
      </c>
      <c r="D75" s="15" t="str">
        <f t="shared" ref="D75:D89" si="15">VLOOKUP(F75,I$1:J$5,2,FALSE)</f>
        <v>vis</v>
      </c>
      <c r="E75" s="197" t="e">
        <f>VLOOKUP(C75,'A (old)'!C$21:E$973,3,FALSE)</f>
        <v>#N/A</v>
      </c>
      <c r="F75" s="5" t="s">
        <v>200</v>
      </c>
      <c r="G75" s="15" t="str">
        <f t="shared" ref="G75:G89" si="16">MID(I75,3,LEN(I75)-3)</f>
        <v>48385.1806</v>
      </c>
      <c r="H75" s="12">
        <f t="shared" ref="H75:H89" si="17">1*K75</f>
        <v>-11586</v>
      </c>
      <c r="I75" s="239" t="s">
        <v>664</v>
      </c>
      <c r="J75" s="240" t="s">
        <v>665</v>
      </c>
      <c r="K75" s="239">
        <v>-11586</v>
      </c>
      <c r="L75" s="239" t="s">
        <v>666</v>
      </c>
      <c r="M75" s="240" t="s">
        <v>569</v>
      </c>
      <c r="N75" s="240" t="s">
        <v>570</v>
      </c>
      <c r="O75" s="241" t="s">
        <v>662</v>
      </c>
      <c r="P75" s="242" t="s">
        <v>663</v>
      </c>
    </row>
    <row r="76" spans="1:16" ht="12.75" customHeight="1" thickBot="1" x14ac:dyDescent="0.25">
      <c r="A76" s="12" t="str">
        <f t="shared" si="12"/>
        <v>IBVS 3727 </v>
      </c>
      <c r="B76" s="5" t="str">
        <f t="shared" si="13"/>
        <v>II</v>
      </c>
      <c r="C76" s="12">
        <f t="shared" si="14"/>
        <v>48386.067600000002</v>
      </c>
      <c r="D76" s="15" t="str">
        <f t="shared" si="15"/>
        <v>vis</v>
      </c>
      <c r="E76" s="197" t="e">
        <f>VLOOKUP(C76,'A (old)'!C$21:E$973,3,FALSE)</f>
        <v>#N/A</v>
      </c>
      <c r="F76" s="5" t="s">
        <v>200</v>
      </c>
      <c r="G76" s="15" t="str">
        <f t="shared" si="16"/>
        <v>48386.0676</v>
      </c>
      <c r="H76" s="12">
        <f t="shared" si="17"/>
        <v>-11583.5</v>
      </c>
      <c r="I76" s="239" t="s">
        <v>667</v>
      </c>
      <c r="J76" s="240" t="s">
        <v>668</v>
      </c>
      <c r="K76" s="239">
        <v>-11583.5</v>
      </c>
      <c r="L76" s="239" t="s">
        <v>669</v>
      </c>
      <c r="M76" s="240" t="s">
        <v>569</v>
      </c>
      <c r="N76" s="240" t="s">
        <v>570</v>
      </c>
      <c r="O76" s="241" t="s">
        <v>662</v>
      </c>
      <c r="P76" s="242" t="s">
        <v>663</v>
      </c>
    </row>
    <row r="77" spans="1:16" ht="12.75" customHeight="1" thickBot="1" x14ac:dyDescent="0.25">
      <c r="A77" s="12" t="str">
        <f t="shared" si="12"/>
        <v>IBVS 3727 </v>
      </c>
      <c r="B77" s="5" t="str">
        <f t="shared" si="13"/>
        <v>I</v>
      </c>
      <c r="C77" s="12">
        <f t="shared" si="14"/>
        <v>48386.243399999999</v>
      </c>
      <c r="D77" s="15" t="str">
        <f t="shared" si="15"/>
        <v>vis</v>
      </c>
      <c r="E77" s="197" t="e">
        <f>VLOOKUP(C77,'A (old)'!C$21:E$973,3,FALSE)</f>
        <v>#N/A</v>
      </c>
      <c r="F77" s="5" t="s">
        <v>200</v>
      </c>
      <c r="G77" s="15" t="str">
        <f t="shared" si="16"/>
        <v>48386.2434</v>
      </c>
      <c r="H77" s="12">
        <f t="shared" si="17"/>
        <v>-11583</v>
      </c>
      <c r="I77" s="239" t="s">
        <v>670</v>
      </c>
      <c r="J77" s="240" t="s">
        <v>671</v>
      </c>
      <c r="K77" s="239">
        <v>-11583</v>
      </c>
      <c r="L77" s="239" t="s">
        <v>672</v>
      </c>
      <c r="M77" s="240" t="s">
        <v>569</v>
      </c>
      <c r="N77" s="240" t="s">
        <v>570</v>
      </c>
      <c r="O77" s="241" t="s">
        <v>662</v>
      </c>
      <c r="P77" s="242" t="s">
        <v>663</v>
      </c>
    </row>
    <row r="78" spans="1:16" ht="12.75" customHeight="1" thickBot="1" x14ac:dyDescent="0.25">
      <c r="A78" s="12" t="str">
        <f t="shared" si="12"/>
        <v>IBVS 3727 </v>
      </c>
      <c r="B78" s="5" t="str">
        <f t="shared" si="13"/>
        <v>II</v>
      </c>
      <c r="C78" s="12">
        <f t="shared" si="14"/>
        <v>48387.132100000003</v>
      </c>
      <c r="D78" s="15" t="str">
        <f t="shared" si="15"/>
        <v>vis</v>
      </c>
      <c r="E78" s="197" t="e">
        <f>VLOOKUP(C78,'A (old)'!C$21:E$973,3,FALSE)</f>
        <v>#N/A</v>
      </c>
      <c r="F78" s="5" t="s">
        <v>200</v>
      </c>
      <c r="G78" s="15" t="str">
        <f t="shared" si="16"/>
        <v>48387.1321</v>
      </c>
      <c r="H78" s="12">
        <f t="shared" si="17"/>
        <v>-11580.5</v>
      </c>
      <c r="I78" s="239" t="s">
        <v>673</v>
      </c>
      <c r="J78" s="240" t="s">
        <v>674</v>
      </c>
      <c r="K78" s="239">
        <v>-11580.5</v>
      </c>
      <c r="L78" s="239" t="s">
        <v>675</v>
      </c>
      <c r="M78" s="240" t="s">
        <v>569</v>
      </c>
      <c r="N78" s="240" t="s">
        <v>570</v>
      </c>
      <c r="O78" s="241" t="s">
        <v>662</v>
      </c>
      <c r="P78" s="242" t="s">
        <v>663</v>
      </c>
    </row>
    <row r="79" spans="1:16" ht="12.75" customHeight="1" thickBot="1" x14ac:dyDescent="0.25">
      <c r="A79" s="12" t="str">
        <f t="shared" si="12"/>
        <v>IBVS 3727 </v>
      </c>
      <c r="B79" s="5" t="str">
        <f t="shared" si="13"/>
        <v>II</v>
      </c>
      <c r="C79" s="12">
        <f t="shared" si="14"/>
        <v>48388.198700000001</v>
      </c>
      <c r="D79" s="15" t="str">
        <f t="shared" si="15"/>
        <v>vis</v>
      </c>
      <c r="E79" s="197" t="e">
        <f>VLOOKUP(C79,'A (old)'!C$21:E$973,3,FALSE)</f>
        <v>#N/A</v>
      </c>
      <c r="F79" s="5" t="s">
        <v>200</v>
      </c>
      <c r="G79" s="15" t="str">
        <f t="shared" si="16"/>
        <v>48388.1987</v>
      </c>
      <c r="H79" s="12">
        <f t="shared" si="17"/>
        <v>-11577.5</v>
      </c>
      <c r="I79" s="239" t="s">
        <v>676</v>
      </c>
      <c r="J79" s="240" t="s">
        <v>677</v>
      </c>
      <c r="K79" s="239">
        <v>-11577.5</v>
      </c>
      <c r="L79" s="239" t="s">
        <v>678</v>
      </c>
      <c r="M79" s="240" t="s">
        <v>569</v>
      </c>
      <c r="N79" s="240" t="s">
        <v>570</v>
      </c>
      <c r="O79" s="241" t="s">
        <v>662</v>
      </c>
      <c r="P79" s="242" t="s">
        <v>663</v>
      </c>
    </row>
    <row r="80" spans="1:16" ht="12.75" customHeight="1" thickBot="1" x14ac:dyDescent="0.25">
      <c r="A80" s="12" t="str">
        <f t="shared" si="12"/>
        <v>VSB 50 </v>
      </c>
      <c r="B80" s="5" t="str">
        <f t="shared" si="13"/>
        <v>II</v>
      </c>
      <c r="C80" s="12">
        <f t="shared" si="14"/>
        <v>54905.296799999996</v>
      </c>
      <c r="D80" s="15" t="str">
        <f t="shared" si="15"/>
        <v>vis</v>
      </c>
      <c r="E80" s="197">
        <f>VLOOKUP(C80,'A (old)'!C$21:E$973,3,FALSE)</f>
        <v>33812.736642901124</v>
      </c>
      <c r="F80" s="5" t="s">
        <v>200</v>
      </c>
      <c r="G80" s="15" t="str">
        <f t="shared" si="16"/>
        <v>54905.2968</v>
      </c>
      <c r="H80" s="12">
        <f t="shared" si="17"/>
        <v>6772.5</v>
      </c>
      <c r="I80" s="239" t="s">
        <v>792</v>
      </c>
      <c r="J80" s="240" t="s">
        <v>793</v>
      </c>
      <c r="K80" s="239" t="s">
        <v>794</v>
      </c>
      <c r="L80" s="239" t="s">
        <v>795</v>
      </c>
      <c r="M80" s="240" t="s">
        <v>699</v>
      </c>
      <c r="N80" s="240" t="s">
        <v>796</v>
      </c>
      <c r="O80" s="241" t="s">
        <v>797</v>
      </c>
      <c r="P80" s="242" t="s">
        <v>798</v>
      </c>
    </row>
    <row r="81" spans="1:16" ht="12.75" customHeight="1" thickBot="1" x14ac:dyDescent="0.25">
      <c r="A81" s="12" t="str">
        <f t="shared" si="12"/>
        <v>OEJV 0107 </v>
      </c>
      <c r="B81" s="5" t="str">
        <f t="shared" si="13"/>
        <v>I</v>
      </c>
      <c r="C81" s="12">
        <f t="shared" si="14"/>
        <v>54942.408100000001</v>
      </c>
      <c r="D81" s="15" t="str">
        <f t="shared" si="15"/>
        <v>vis</v>
      </c>
      <c r="E81" s="197" t="e">
        <f>VLOOKUP(C81,'A (old)'!C$21:E$973,3,FALSE)</f>
        <v>#N/A</v>
      </c>
      <c r="F81" s="5" t="s">
        <v>200</v>
      </c>
      <c r="G81" s="15" t="str">
        <f t="shared" si="16"/>
        <v>54942.4081</v>
      </c>
      <c r="H81" s="12">
        <f t="shared" si="17"/>
        <v>6877</v>
      </c>
      <c r="I81" s="239" t="s">
        <v>799</v>
      </c>
      <c r="J81" s="240" t="s">
        <v>800</v>
      </c>
      <c r="K81" s="239" t="s">
        <v>801</v>
      </c>
      <c r="L81" s="239" t="s">
        <v>802</v>
      </c>
      <c r="M81" s="240" t="s">
        <v>699</v>
      </c>
      <c r="N81" s="240" t="s">
        <v>182</v>
      </c>
      <c r="O81" s="241" t="s">
        <v>803</v>
      </c>
      <c r="P81" s="242" t="s">
        <v>804</v>
      </c>
    </row>
    <row r="82" spans="1:16" ht="12.75" customHeight="1" thickBot="1" x14ac:dyDescent="0.25">
      <c r="A82" s="12" t="str">
        <f t="shared" si="12"/>
        <v>OEJV 0107 </v>
      </c>
      <c r="B82" s="5" t="str">
        <f t="shared" si="13"/>
        <v>I</v>
      </c>
      <c r="C82" s="12">
        <f t="shared" si="14"/>
        <v>54942.409099999997</v>
      </c>
      <c r="D82" s="15" t="str">
        <f t="shared" si="15"/>
        <v>vis</v>
      </c>
      <c r="E82" s="197" t="e">
        <f>VLOOKUP(C82,'A (old)'!C$21:E$973,3,FALSE)</f>
        <v>#N/A</v>
      </c>
      <c r="F82" s="5" t="s">
        <v>200</v>
      </c>
      <c r="G82" s="15" t="str">
        <f t="shared" si="16"/>
        <v>54942.4091</v>
      </c>
      <c r="H82" s="12">
        <f t="shared" si="17"/>
        <v>6877</v>
      </c>
      <c r="I82" s="239" t="s">
        <v>805</v>
      </c>
      <c r="J82" s="240" t="s">
        <v>806</v>
      </c>
      <c r="K82" s="239" t="s">
        <v>801</v>
      </c>
      <c r="L82" s="239" t="s">
        <v>807</v>
      </c>
      <c r="M82" s="240" t="s">
        <v>699</v>
      </c>
      <c r="N82" s="240" t="s">
        <v>110</v>
      </c>
      <c r="O82" s="241" t="s">
        <v>803</v>
      </c>
      <c r="P82" s="242" t="s">
        <v>804</v>
      </c>
    </row>
    <row r="83" spans="1:16" ht="12.75" customHeight="1" thickBot="1" x14ac:dyDescent="0.25">
      <c r="A83" s="12" t="str">
        <f t="shared" si="12"/>
        <v>OEJV 0107 </v>
      </c>
      <c r="B83" s="5" t="str">
        <f t="shared" si="13"/>
        <v>II</v>
      </c>
      <c r="C83" s="12">
        <f t="shared" si="14"/>
        <v>54944.361299999997</v>
      </c>
      <c r="D83" s="15" t="str">
        <f t="shared" si="15"/>
        <v>vis</v>
      </c>
      <c r="E83" s="197" t="e">
        <f>VLOOKUP(C83,'A (old)'!C$21:E$973,3,FALSE)</f>
        <v>#N/A</v>
      </c>
      <c r="F83" s="5" t="s">
        <v>200</v>
      </c>
      <c r="G83" s="15" t="str">
        <f t="shared" si="16"/>
        <v>54944.3613</v>
      </c>
      <c r="H83" s="12">
        <f t="shared" si="17"/>
        <v>6882.5</v>
      </c>
      <c r="I83" s="239" t="s">
        <v>808</v>
      </c>
      <c r="J83" s="240" t="s">
        <v>809</v>
      </c>
      <c r="K83" s="239" t="s">
        <v>810</v>
      </c>
      <c r="L83" s="239" t="s">
        <v>739</v>
      </c>
      <c r="M83" s="240" t="s">
        <v>699</v>
      </c>
      <c r="N83" s="240" t="s">
        <v>182</v>
      </c>
      <c r="O83" s="241" t="s">
        <v>803</v>
      </c>
      <c r="P83" s="242" t="s">
        <v>804</v>
      </c>
    </row>
    <row r="84" spans="1:16" ht="12.75" customHeight="1" thickBot="1" x14ac:dyDescent="0.25">
      <c r="A84" s="12" t="str">
        <f t="shared" si="12"/>
        <v>OEJV 0107 </v>
      </c>
      <c r="B84" s="5" t="str">
        <f t="shared" si="13"/>
        <v>II</v>
      </c>
      <c r="C84" s="12">
        <f t="shared" si="14"/>
        <v>54944.361499999999</v>
      </c>
      <c r="D84" s="15" t="str">
        <f t="shared" si="15"/>
        <v>vis</v>
      </c>
      <c r="E84" s="197" t="e">
        <f>VLOOKUP(C84,'A (old)'!C$21:E$973,3,FALSE)</f>
        <v>#N/A</v>
      </c>
      <c r="F84" s="5" t="s">
        <v>200</v>
      </c>
      <c r="G84" s="15" t="str">
        <f t="shared" si="16"/>
        <v>54944.3615</v>
      </c>
      <c r="H84" s="12">
        <f t="shared" si="17"/>
        <v>6882.5</v>
      </c>
      <c r="I84" s="239" t="s">
        <v>811</v>
      </c>
      <c r="J84" s="240" t="s">
        <v>809</v>
      </c>
      <c r="K84" s="239" t="s">
        <v>810</v>
      </c>
      <c r="L84" s="239" t="s">
        <v>812</v>
      </c>
      <c r="M84" s="240" t="s">
        <v>699</v>
      </c>
      <c r="N84" s="240" t="s">
        <v>110</v>
      </c>
      <c r="O84" s="241" t="s">
        <v>803</v>
      </c>
      <c r="P84" s="242" t="s">
        <v>804</v>
      </c>
    </row>
    <row r="85" spans="1:16" ht="12.75" customHeight="1" thickBot="1" x14ac:dyDescent="0.25">
      <c r="A85" s="12" t="str">
        <f t="shared" si="12"/>
        <v>OEJV 0137 </v>
      </c>
      <c r="B85" s="5" t="str">
        <f t="shared" si="13"/>
        <v>I</v>
      </c>
      <c r="C85" s="12">
        <f t="shared" si="14"/>
        <v>55284.416700000002</v>
      </c>
      <c r="D85" s="15" t="str">
        <f t="shared" si="15"/>
        <v>vis</v>
      </c>
      <c r="E85" s="197" t="e">
        <f>VLOOKUP(C85,'A (old)'!C$21:E$973,3,FALSE)</f>
        <v>#N/A</v>
      </c>
      <c r="F85" s="5" t="s">
        <v>200</v>
      </c>
      <c r="G85" s="15" t="str">
        <f t="shared" si="16"/>
        <v>55284.4167</v>
      </c>
      <c r="H85" s="12">
        <f t="shared" si="17"/>
        <v>7840</v>
      </c>
      <c r="I85" s="239" t="s">
        <v>818</v>
      </c>
      <c r="J85" s="240" t="s">
        <v>819</v>
      </c>
      <c r="K85" s="239" t="s">
        <v>820</v>
      </c>
      <c r="L85" s="239" t="s">
        <v>821</v>
      </c>
      <c r="M85" s="240" t="s">
        <v>699</v>
      </c>
      <c r="N85" s="240" t="s">
        <v>182</v>
      </c>
      <c r="O85" s="241" t="s">
        <v>803</v>
      </c>
      <c r="P85" s="242" t="s">
        <v>822</v>
      </c>
    </row>
    <row r="86" spans="1:16" ht="12.75" customHeight="1" thickBot="1" x14ac:dyDescent="0.25">
      <c r="A86" s="12" t="str">
        <f t="shared" si="12"/>
        <v>OEJV 0137 </v>
      </c>
      <c r="B86" s="5" t="str">
        <f t="shared" si="13"/>
        <v>I</v>
      </c>
      <c r="C86" s="12">
        <f t="shared" si="14"/>
        <v>55284.418599999997</v>
      </c>
      <c r="D86" s="15" t="str">
        <f t="shared" si="15"/>
        <v>vis</v>
      </c>
      <c r="E86" s="197" t="e">
        <f>VLOOKUP(C86,'A (old)'!C$21:E$973,3,FALSE)</f>
        <v>#N/A</v>
      </c>
      <c r="F86" s="5" t="s">
        <v>200</v>
      </c>
      <c r="G86" s="15" t="str">
        <f t="shared" si="16"/>
        <v>55284.4186</v>
      </c>
      <c r="H86" s="12">
        <f t="shared" si="17"/>
        <v>7840</v>
      </c>
      <c r="I86" s="239" t="s">
        <v>823</v>
      </c>
      <c r="J86" s="240" t="s">
        <v>824</v>
      </c>
      <c r="K86" s="239" t="s">
        <v>820</v>
      </c>
      <c r="L86" s="239" t="s">
        <v>825</v>
      </c>
      <c r="M86" s="240" t="s">
        <v>699</v>
      </c>
      <c r="N86" s="240" t="s">
        <v>110</v>
      </c>
      <c r="O86" s="241" t="s">
        <v>803</v>
      </c>
      <c r="P86" s="242" t="s">
        <v>822</v>
      </c>
    </row>
    <row r="87" spans="1:16" ht="12.75" customHeight="1" thickBot="1" x14ac:dyDescent="0.25">
      <c r="A87" s="12" t="str">
        <f t="shared" si="12"/>
        <v>OEJV 0137 </v>
      </c>
      <c r="B87" s="5" t="str">
        <f t="shared" si="13"/>
        <v>I</v>
      </c>
      <c r="C87" s="12">
        <f t="shared" si="14"/>
        <v>55622.523000000001</v>
      </c>
      <c r="D87" s="15" t="str">
        <f t="shared" si="15"/>
        <v>vis</v>
      </c>
      <c r="E87" s="197" t="e">
        <f>VLOOKUP(C87,'A (old)'!C$21:E$973,3,FALSE)</f>
        <v>#N/A</v>
      </c>
      <c r="F87" s="5" t="s">
        <v>200</v>
      </c>
      <c r="G87" s="15" t="str">
        <f t="shared" si="16"/>
        <v>55622.5230</v>
      </c>
      <c r="H87" s="12">
        <f t="shared" si="17"/>
        <v>8792</v>
      </c>
      <c r="I87" s="239" t="s">
        <v>826</v>
      </c>
      <c r="J87" s="240" t="s">
        <v>827</v>
      </c>
      <c r="K87" s="239" t="s">
        <v>828</v>
      </c>
      <c r="L87" s="239" t="s">
        <v>829</v>
      </c>
      <c r="M87" s="240" t="s">
        <v>699</v>
      </c>
      <c r="N87" s="240" t="s">
        <v>110</v>
      </c>
      <c r="O87" s="241" t="s">
        <v>803</v>
      </c>
      <c r="P87" s="242" t="s">
        <v>822</v>
      </c>
    </row>
    <row r="88" spans="1:16" ht="12.75" customHeight="1" thickBot="1" x14ac:dyDescent="0.25">
      <c r="A88" s="12" t="str">
        <f t="shared" si="12"/>
        <v>OEJV 0137 </v>
      </c>
      <c r="B88" s="5" t="str">
        <f t="shared" si="13"/>
        <v>I</v>
      </c>
      <c r="C88" s="12">
        <f t="shared" si="14"/>
        <v>55622.523800000003</v>
      </c>
      <c r="D88" s="15" t="str">
        <f t="shared" si="15"/>
        <v>vis</v>
      </c>
      <c r="E88" s="197" t="e">
        <f>VLOOKUP(C88,'A (old)'!C$21:E$973,3,FALSE)</f>
        <v>#N/A</v>
      </c>
      <c r="F88" s="5" t="s">
        <v>200</v>
      </c>
      <c r="G88" s="15" t="str">
        <f t="shared" si="16"/>
        <v>55622.5238</v>
      </c>
      <c r="H88" s="12">
        <f t="shared" si="17"/>
        <v>8792</v>
      </c>
      <c r="I88" s="239" t="s">
        <v>830</v>
      </c>
      <c r="J88" s="240" t="s">
        <v>831</v>
      </c>
      <c r="K88" s="239" t="s">
        <v>828</v>
      </c>
      <c r="L88" s="239" t="s">
        <v>729</v>
      </c>
      <c r="M88" s="240" t="s">
        <v>699</v>
      </c>
      <c r="N88" s="240" t="s">
        <v>182</v>
      </c>
      <c r="O88" s="241" t="s">
        <v>803</v>
      </c>
      <c r="P88" s="242" t="s">
        <v>822</v>
      </c>
    </row>
    <row r="89" spans="1:16" ht="12.75" customHeight="1" x14ac:dyDescent="0.2">
      <c r="A89" s="12" t="str">
        <f t="shared" si="12"/>
        <v>OEJV 0137 </v>
      </c>
      <c r="B89" s="5" t="str">
        <f t="shared" si="13"/>
        <v>I</v>
      </c>
      <c r="C89" s="12">
        <f t="shared" si="14"/>
        <v>55622.525300000001</v>
      </c>
      <c r="D89" s="15" t="str">
        <f t="shared" si="15"/>
        <v>vis</v>
      </c>
      <c r="E89" s="197" t="e">
        <f>VLOOKUP(C89,'A (old)'!C$21:E$973,3,FALSE)</f>
        <v>#N/A</v>
      </c>
      <c r="F89" s="5" t="s">
        <v>200</v>
      </c>
      <c r="G89" s="15" t="str">
        <f t="shared" si="16"/>
        <v>55622.5253</v>
      </c>
      <c r="H89" s="12">
        <f t="shared" si="17"/>
        <v>8792</v>
      </c>
      <c r="I89" s="243" t="s">
        <v>832</v>
      </c>
      <c r="J89" s="244" t="s">
        <v>833</v>
      </c>
      <c r="K89" s="243" t="s">
        <v>828</v>
      </c>
      <c r="L89" s="243" t="s">
        <v>834</v>
      </c>
      <c r="M89" s="244" t="s">
        <v>699</v>
      </c>
      <c r="N89" s="244" t="s">
        <v>200</v>
      </c>
      <c r="O89" s="245" t="s">
        <v>803</v>
      </c>
      <c r="P89" s="246" t="s">
        <v>822</v>
      </c>
    </row>
    <row r="90" spans="1:16" ht="12.75" customHeight="1" x14ac:dyDescent="0.2">
      <c r="B90" s="5"/>
      <c r="E90" s="197"/>
      <c r="F90" s="5"/>
      <c r="I90" s="247"/>
      <c r="J90" s="248"/>
      <c r="K90" s="247"/>
      <c r="L90" s="247"/>
      <c r="M90" s="248"/>
      <c r="N90" s="248"/>
      <c r="O90" s="249"/>
      <c r="P90" s="249"/>
    </row>
    <row r="91" spans="1:16" ht="12.75" customHeight="1" x14ac:dyDescent="0.2">
      <c r="B91" s="5"/>
      <c r="E91" s="197"/>
      <c r="F91" s="5"/>
      <c r="I91" s="247"/>
      <c r="J91" s="248"/>
      <c r="K91" s="247"/>
      <c r="L91" s="247"/>
      <c r="M91" s="248"/>
      <c r="N91" s="248"/>
      <c r="O91" s="249"/>
      <c r="P91" s="249"/>
    </row>
    <row r="92" spans="1:16" ht="12.75" customHeight="1" x14ac:dyDescent="0.2">
      <c r="B92" s="5"/>
      <c r="E92" s="197"/>
      <c r="F92" s="5"/>
      <c r="I92" s="247"/>
      <c r="J92" s="248"/>
      <c r="K92" s="247"/>
      <c r="L92" s="247"/>
      <c r="M92" s="248"/>
      <c r="N92" s="248"/>
      <c r="O92" s="249"/>
      <c r="P92" s="249"/>
    </row>
    <row r="93" spans="1:16" ht="12.75" customHeight="1" x14ac:dyDescent="0.2">
      <c r="B93" s="5"/>
      <c r="E93" s="197"/>
      <c r="F93" s="5"/>
      <c r="I93" s="247"/>
      <c r="J93" s="248"/>
      <c r="K93" s="247"/>
      <c r="L93" s="247"/>
      <c r="M93" s="248"/>
      <c r="N93" s="248"/>
      <c r="O93" s="249"/>
      <c r="P93" s="249"/>
    </row>
    <row r="94" spans="1:16" ht="12.75" customHeight="1" x14ac:dyDescent="0.2">
      <c r="B94" s="5"/>
      <c r="E94" s="197"/>
      <c r="F94" s="5"/>
      <c r="I94" s="247"/>
      <c r="J94" s="248"/>
      <c r="K94" s="247"/>
      <c r="L94" s="247"/>
      <c r="M94" s="248"/>
      <c r="N94" s="248"/>
      <c r="O94" s="249"/>
      <c r="P94" s="249"/>
    </row>
    <row r="95" spans="1:16" ht="12.75" customHeight="1" x14ac:dyDescent="0.2">
      <c r="B95" s="5"/>
      <c r="E95" s="197"/>
      <c r="F95" s="5"/>
      <c r="I95" s="247"/>
      <c r="J95" s="248"/>
      <c r="K95" s="247"/>
      <c r="L95" s="247"/>
      <c r="M95" s="248"/>
      <c r="N95" s="248"/>
      <c r="O95" s="249"/>
      <c r="P95" s="249"/>
    </row>
    <row r="96" spans="1:16" ht="12.75" customHeight="1" x14ac:dyDescent="0.2">
      <c r="B96" s="5"/>
      <c r="E96" s="197"/>
      <c r="F96" s="5"/>
      <c r="I96" s="247"/>
      <c r="J96" s="248"/>
      <c r="K96" s="247"/>
      <c r="L96" s="247"/>
      <c r="M96" s="248"/>
      <c r="N96" s="248"/>
      <c r="O96" s="249"/>
      <c r="P96" s="249"/>
    </row>
    <row r="97" spans="2:16" ht="12.75" customHeight="1" x14ac:dyDescent="0.2">
      <c r="B97" s="5"/>
      <c r="E97" s="197"/>
      <c r="F97" s="5"/>
      <c r="I97" s="247"/>
      <c r="J97" s="248"/>
      <c r="K97" s="247"/>
      <c r="L97" s="247"/>
      <c r="M97" s="248"/>
      <c r="N97" s="248"/>
      <c r="O97" s="249"/>
      <c r="P97" s="249"/>
    </row>
    <row r="98" spans="2:16" ht="12.75" customHeight="1" x14ac:dyDescent="0.2">
      <c r="B98" s="5"/>
      <c r="E98" s="197"/>
      <c r="F98" s="5"/>
      <c r="I98" s="247"/>
      <c r="J98" s="248"/>
      <c r="K98" s="247"/>
      <c r="L98" s="247"/>
      <c r="M98" s="248"/>
      <c r="N98" s="248"/>
      <c r="O98" s="249"/>
      <c r="P98" s="249"/>
    </row>
    <row r="99" spans="2:16" ht="12.75" customHeight="1" x14ac:dyDescent="0.2">
      <c r="B99" s="5"/>
      <c r="E99" s="197"/>
      <c r="F99" s="5"/>
      <c r="I99" s="247"/>
      <c r="J99" s="248"/>
      <c r="K99" s="247"/>
      <c r="L99" s="247"/>
      <c r="M99" s="248"/>
      <c r="N99" s="248"/>
      <c r="O99" s="249"/>
      <c r="P99" s="249"/>
    </row>
    <row r="100" spans="2:16" ht="12.75" customHeight="1" x14ac:dyDescent="0.2">
      <c r="B100" s="5"/>
      <c r="E100" s="197"/>
      <c r="F100" s="5"/>
      <c r="I100" s="247"/>
      <c r="J100" s="248"/>
      <c r="K100" s="247"/>
      <c r="L100" s="247"/>
      <c r="M100" s="248"/>
      <c r="N100" s="248"/>
      <c r="O100" s="249"/>
      <c r="P100" s="249"/>
    </row>
    <row r="101" spans="2:16" ht="12.75" customHeight="1" x14ac:dyDescent="0.2">
      <c r="B101" s="5"/>
      <c r="E101" s="197"/>
      <c r="F101" s="5"/>
      <c r="I101" s="247"/>
      <c r="J101" s="248"/>
      <c r="K101" s="247"/>
      <c r="L101" s="247"/>
      <c r="M101" s="248"/>
      <c r="N101" s="248"/>
      <c r="O101" s="249"/>
      <c r="P101" s="249"/>
    </row>
    <row r="102" spans="2:16" ht="12.75" customHeight="1" x14ac:dyDescent="0.2">
      <c r="B102" s="5"/>
      <c r="E102" s="197"/>
      <c r="F102" s="5"/>
      <c r="I102" s="247"/>
      <c r="J102" s="248"/>
      <c r="K102" s="247"/>
      <c r="L102" s="247"/>
      <c r="M102" s="248"/>
      <c r="N102" s="248"/>
      <c r="O102" s="249"/>
      <c r="P102" s="249"/>
    </row>
    <row r="103" spans="2:16" ht="12.75" customHeight="1" x14ac:dyDescent="0.2">
      <c r="B103" s="5"/>
      <c r="E103" s="197"/>
      <c r="F103" s="5"/>
      <c r="I103" s="247"/>
      <c r="J103" s="248"/>
      <c r="K103" s="247"/>
      <c r="L103" s="247"/>
      <c r="M103" s="248"/>
      <c r="N103" s="248"/>
      <c r="O103" s="249"/>
      <c r="P103" s="249"/>
    </row>
    <row r="104" spans="2:16" ht="12.75" customHeight="1" x14ac:dyDescent="0.2">
      <c r="B104" s="5"/>
      <c r="E104" s="197"/>
      <c r="F104" s="5"/>
      <c r="I104" s="247"/>
      <c r="J104" s="248"/>
      <c r="K104" s="247"/>
      <c r="L104" s="247"/>
      <c r="M104" s="248"/>
      <c r="N104" s="248"/>
      <c r="O104" s="249"/>
      <c r="P104" s="249"/>
    </row>
    <row r="105" spans="2:16" ht="12.75" customHeight="1" x14ac:dyDescent="0.2">
      <c r="B105" s="5"/>
      <c r="E105" s="197"/>
      <c r="F105" s="5"/>
      <c r="I105" s="247"/>
      <c r="J105" s="248"/>
      <c r="K105" s="247"/>
      <c r="L105" s="247"/>
      <c r="M105" s="248"/>
      <c r="N105" s="248"/>
      <c r="O105" s="249"/>
      <c r="P105" s="249"/>
    </row>
    <row r="106" spans="2:16" ht="12.75" customHeight="1" x14ac:dyDescent="0.2">
      <c r="B106" s="5"/>
      <c r="E106" s="197"/>
      <c r="F106" s="5"/>
      <c r="I106" s="247"/>
      <c r="J106" s="248"/>
      <c r="K106" s="247"/>
      <c r="L106" s="247"/>
      <c r="M106" s="248"/>
      <c r="N106" s="248"/>
      <c r="O106" s="249"/>
      <c r="P106" s="249"/>
    </row>
    <row r="107" spans="2:16" ht="12.75" customHeight="1" x14ac:dyDescent="0.2">
      <c r="B107" s="5"/>
      <c r="E107" s="197"/>
      <c r="F107" s="5"/>
      <c r="I107" s="247"/>
      <c r="J107" s="248"/>
      <c r="K107" s="247"/>
      <c r="L107" s="247"/>
      <c r="M107" s="248"/>
      <c r="N107" s="248"/>
      <c r="O107" s="249"/>
      <c r="P107" s="249"/>
    </row>
    <row r="108" spans="2:16" ht="12.75" customHeight="1" x14ac:dyDescent="0.2">
      <c r="B108" s="5"/>
      <c r="E108" s="197"/>
      <c r="F108" s="5"/>
      <c r="I108" s="247"/>
      <c r="J108" s="248"/>
      <c r="K108" s="247"/>
      <c r="L108" s="247"/>
      <c r="M108" s="248"/>
      <c r="N108" s="248"/>
      <c r="O108" s="249"/>
      <c r="P108" s="249"/>
    </row>
    <row r="109" spans="2:16" ht="12.75" customHeight="1" x14ac:dyDescent="0.2">
      <c r="B109" s="5"/>
      <c r="E109" s="197"/>
      <c r="F109" s="5"/>
      <c r="I109" s="247"/>
      <c r="J109" s="248"/>
      <c r="K109" s="247"/>
      <c r="L109" s="247"/>
      <c r="M109" s="248"/>
      <c r="N109" s="248"/>
      <c r="O109" s="249"/>
      <c r="P109" s="249"/>
    </row>
    <row r="110" spans="2:16" ht="12.75" customHeight="1" x14ac:dyDescent="0.2">
      <c r="B110" s="5"/>
      <c r="E110" s="197"/>
      <c r="F110" s="5"/>
      <c r="I110" s="247"/>
      <c r="J110" s="248"/>
      <c r="K110" s="247"/>
      <c r="L110" s="247"/>
      <c r="M110" s="248"/>
      <c r="N110" s="248"/>
      <c r="O110" s="249"/>
      <c r="P110" s="249"/>
    </row>
    <row r="111" spans="2:16" ht="12.75" customHeight="1" x14ac:dyDescent="0.2">
      <c r="B111" s="5"/>
      <c r="E111" s="197"/>
      <c r="F111" s="5"/>
      <c r="I111" s="247"/>
      <c r="J111" s="248"/>
      <c r="K111" s="247"/>
      <c r="L111" s="247"/>
      <c r="M111" s="248"/>
      <c r="N111" s="248"/>
      <c r="O111" s="249"/>
      <c r="P111" s="249"/>
    </row>
    <row r="112" spans="2:16" ht="12.75" customHeight="1" x14ac:dyDescent="0.2">
      <c r="B112" s="5"/>
      <c r="E112" s="197"/>
      <c r="F112" s="5"/>
      <c r="I112" s="247"/>
      <c r="J112" s="248"/>
      <c r="K112" s="247"/>
      <c r="L112" s="247"/>
      <c r="M112" s="248"/>
      <c r="N112" s="248"/>
      <c r="O112" s="249"/>
      <c r="P112" s="249"/>
    </row>
    <row r="113" spans="2:16" ht="12.75" customHeight="1" x14ac:dyDescent="0.2">
      <c r="B113" s="5"/>
      <c r="E113" s="197"/>
      <c r="F113" s="5"/>
      <c r="I113" s="247"/>
      <c r="J113" s="248"/>
      <c r="K113" s="247"/>
      <c r="L113" s="247"/>
      <c r="M113" s="248"/>
      <c r="N113" s="248"/>
      <c r="O113" s="249"/>
      <c r="P113" s="249"/>
    </row>
    <row r="114" spans="2:16" ht="12.75" customHeight="1" x14ac:dyDescent="0.2">
      <c r="B114" s="5"/>
      <c r="E114" s="197"/>
      <c r="F114" s="5"/>
      <c r="I114" s="247"/>
      <c r="J114" s="248"/>
      <c r="K114" s="247"/>
      <c r="L114" s="247"/>
      <c r="M114" s="248"/>
      <c r="N114" s="248"/>
      <c r="O114" s="249"/>
      <c r="P114" s="249"/>
    </row>
    <row r="115" spans="2:16" ht="12.75" customHeight="1" x14ac:dyDescent="0.2">
      <c r="B115" s="5"/>
      <c r="E115" s="197"/>
      <c r="F115" s="5"/>
      <c r="I115" s="247"/>
      <c r="J115" s="248"/>
      <c r="K115" s="247"/>
      <c r="L115" s="247"/>
      <c r="M115" s="248"/>
      <c r="N115" s="248"/>
      <c r="O115" s="249"/>
      <c r="P115" s="249"/>
    </row>
    <row r="116" spans="2:16" ht="12.75" customHeight="1" x14ac:dyDescent="0.2">
      <c r="B116" s="5"/>
      <c r="E116" s="197"/>
      <c r="F116" s="5"/>
      <c r="I116" s="247"/>
      <c r="J116" s="248"/>
      <c r="K116" s="247"/>
      <c r="L116" s="247"/>
      <c r="M116" s="248"/>
      <c r="N116" s="248"/>
      <c r="O116" s="249"/>
      <c r="P116" s="249"/>
    </row>
    <row r="117" spans="2:16" ht="12.75" customHeight="1" x14ac:dyDescent="0.2">
      <c r="B117" s="5"/>
      <c r="E117" s="197"/>
      <c r="F117" s="5"/>
      <c r="I117" s="247"/>
      <c r="J117" s="248"/>
      <c r="K117" s="247"/>
      <c r="L117" s="247"/>
      <c r="M117" s="248"/>
      <c r="N117" s="248"/>
      <c r="O117" s="249"/>
      <c r="P117" s="249"/>
    </row>
    <row r="118" spans="2:16" ht="12.75" customHeight="1" x14ac:dyDescent="0.2">
      <c r="B118" s="5"/>
      <c r="E118" s="197"/>
      <c r="F118" s="5"/>
      <c r="I118" s="247"/>
      <c r="J118" s="248"/>
      <c r="K118" s="247"/>
      <c r="L118" s="247"/>
      <c r="M118" s="248"/>
      <c r="N118" s="248"/>
      <c r="O118" s="249"/>
      <c r="P118" s="249"/>
    </row>
    <row r="119" spans="2:16" ht="12.75" customHeight="1" x14ac:dyDescent="0.2">
      <c r="B119" s="5"/>
      <c r="E119" s="197"/>
      <c r="F119" s="5"/>
      <c r="I119" s="247"/>
      <c r="J119" s="248"/>
      <c r="K119" s="247"/>
      <c r="L119" s="247"/>
      <c r="M119" s="248"/>
      <c r="N119" s="248"/>
      <c r="O119" s="249"/>
      <c r="P119" s="249"/>
    </row>
    <row r="120" spans="2:16" ht="12.75" customHeight="1" x14ac:dyDescent="0.2">
      <c r="B120" s="5"/>
      <c r="E120" s="197"/>
      <c r="F120" s="5"/>
      <c r="I120" s="247"/>
      <c r="J120" s="248"/>
      <c r="K120" s="247"/>
      <c r="L120" s="247"/>
      <c r="M120" s="248"/>
      <c r="N120" s="248"/>
      <c r="O120" s="249"/>
      <c r="P120" s="249"/>
    </row>
    <row r="121" spans="2:16" ht="12.75" customHeight="1" x14ac:dyDescent="0.2">
      <c r="B121" s="5"/>
      <c r="E121" s="197"/>
      <c r="F121" s="5"/>
      <c r="I121" s="247"/>
      <c r="J121" s="248"/>
      <c r="K121" s="247"/>
      <c r="L121" s="247"/>
      <c r="M121" s="248"/>
      <c r="N121" s="248"/>
      <c r="O121" s="249"/>
      <c r="P121" s="249"/>
    </row>
    <row r="122" spans="2:16" ht="12.75" customHeight="1" x14ac:dyDescent="0.2">
      <c r="B122" s="5"/>
      <c r="E122" s="197"/>
      <c r="F122" s="5"/>
      <c r="I122" s="247"/>
      <c r="J122" s="248"/>
      <c r="K122" s="247"/>
      <c r="L122" s="247"/>
      <c r="M122" s="248"/>
      <c r="N122" s="248"/>
      <c r="O122" s="249"/>
      <c r="P122" s="249"/>
    </row>
    <row r="123" spans="2:16" ht="12.75" customHeight="1" x14ac:dyDescent="0.2">
      <c r="B123" s="5"/>
      <c r="E123" s="197"/>
      <c r="F123" s="5"/>
      <c r="I123" s="247"/>
      <c r="J123" s="248"/>
      <c r="K123" s="247"/>
      <c r="L123" s="247"/>
      <c r="M123" s="248"/>
      <c r="N123" s="248"/>
      <c r="O123" s="249"/>
      <c r="P123" s="249"/>
    </row>
    <row r="124" spans="2:16" ht="12.75" customHeight="1" x14ac:dyDescent="0.2">
      <c r="B124" s="5"/>
      <c r="E124" s="197"/>
      <c r="F124" s="5"/>
      <c r="I124" s="247"/>
      <c r="J124" s="248"/>
      <c r="K124" s="247"/>
      <c r="L124" s="247"/>
      <c r="M124" s="248"/>
      <c r="N124" s="248"/>
      <c r="O124" s="249"/>
      <c r="P124" s="249"/>
    </row>
    <row r="125" spans="2:16" ht="12.75" customHeight="1" x14ac:dyDescent="0.2">
      <c r="B125" s="5"/>
      <c r="E125" s="197"/>
      <c r="F125" s="5"/>
      <c r="I125" s="247"/>
      <c r="J125" s="248"/>
      <c r="K125" s="247"/>
      <c r="L125" s="247"/>
      <c r="M125" s="248"/>
      <c r="N125" s="248"/>
      <c r="O125" s="249"/>
      <c r="P125" s="249"/>
    </row>
    <row r="126" spans="2:16" ht="12.75" customHeight="1" x14ac:dyDescent="0.2">
      <c r="B126" s="5"/>
      <c r="E126" s="197"/>
      <c r="F126" s="5"/>
      <c r="I126" s="247"/>
      <c r="J126" s="248"/>
      <c r="K126" s="247"/>
      <c r="L126" s="247"/>
      <c r="M126" s="248"/>
      <c r="N126" s="248"/>
      <c r="O126" s="249"/>
      <c r="P126" s="249"/>
    </row>
    <row r="127" spans="2:16" ht="12.75" customHeight="1" x14ac:dyDescent="0.2">
      <c r="B127" s="5"/>
      <c r="E127" s="197"/>
      <c r="F127" s="5"/>
      <c r="I127" s="247"/>
      <c r="J127" s="248"/>
      <c r="K127" s="247"/>
      <c r="L127" s="247"/>
      <c r="M127" s="248"/>
      <c r="N127" s="248"/>
      <c r="O127" s="249"/>
      <c r="P127" s="249"/>
    </row>
    <row r="128" spans="2:16" ht="12.75" customHeight="1" x14ac:dyDescent="0.2">
      <c r="B128" s="5"/>
      <c r="E128" s="197"/>
      <c r="F128" s="5"/>
      <c r="I128" s="247"/>
      <c r="J128" s="248"/>
      <c r="K128" s="247"/>
      <c r="L128" s="247"/>
      <c r="M128" s="248"/>
      <c r="N128" s="248"/>
      <c r="O128" s="249"/>
      <c r="P128" s="249"/>
    </row>
    <row r="129" spans="2:16" ht="12.75" customHeight="1" x14ac:dyDescent="0.2">
      <c r="B129" s="5"/>
      <c r="E129" s="197"/>
      <c r="F129" s="5"/>
      <c r="I129" s="247"/>
      <c r="J129" s="248"/>
      <c r="K129" s="247"/>
      <c r="L129" s="247"/>
      <c r="M129" s="248"/>
      <c r="N129" s="248"/>
      <c r="O129" s="249"/>
      <c r="P129" s="249"/>
    </row>
    <row r="130" spans="2:16" ht="12.75" customHeight="1" x14ac:dyDescent="0.2">
      <c r="B130" s="5"/>
      <c r="E130" s="197"/>
      <c r="F130" s="5"/>
      <c r="I130" s="247"/>
      <c r="J130" s="248"/>
      <c r="K130" s="247"/>
      <c r="L130" s="247"/>
      <c r="M130" s="248"/>
      <c r="N130" s="248"/>
      <c r="O130" s="249"/>
      <c r="P130" s="249"/>
    </row>
    <row r="131" spans="2:16" ht="12.75" customHeight="1" x14ac:dyDescent="0.2">
      <c r="B131" s="5"/>
      <c r="E131" s="197"/>
      <c r="F131" s="5"/>
      <c r="I131" s="247"/>
      <c r="J131" s="248"/>
      <c r="K131" s="247"/>
      <c r="L131" s="247"/>
      <c r="M131" s="248"/>
      <c r="N131" s="248"/>
      <c r="O131" s="249"/>
      <c r="P131" s="249"/>
    </row>
    <row r="132" spans="2:16" ht="12.75" customHeight="1" x14ac:dyDescent="0.2">
      <c r="B132" s="5"/>
      <c r="E132" s="197"/>
      <c r="F132" s="5"/>
      <c r="I132" s="247"/>
      <c r="J132" s="248"/>
      <c r="K132" s="247"/>
      <c r="L132" s="247"/>
      <c r="M132" s="248"/>
      <c r="N132" s="248"/>
      <c r="O132" s="249"/>
      <c r="P132" s="249"/>
    </row>
    <row r="133" spans="2:16" ht="12.75" customHeight="1" x14ac:dyDescent="0.2">
      <c r="B133" s="5"/>
      <c r="E133" s="197"/>
      <c r="F133" s="5"/>
      <c r="I133" s="247"/>
      <c r="J133" s="248"/>
      <c r="K133" s="247"/>
      <c r="L133" s="247"/>
      <c r="M133" s="248"/>
      <c r="N133" s="248"/>
      <c r="O133" s="249"/>
      <c r="P133" s="249"/>
    </row>
    <row r="134" spans="2:16" ht="12.75" customHeight="1" x14ac:dyDescent="0.2">
      <c r="B134" s="5"/>
      <c r="E134" s="197"/>
      <c r="F134" s="5"/>
      <c r="I134" s="247"/>
      <c r="J134" s="248"/>
      <c r="K134" s="247"/>
      <c r="L134" s="247"/>
      <c r="M134" s="248"/>
      <c r="N134" s="248"/>
      <c r="O134" s="249"/>
      <c r="P134" s="249"/>
    </row>
    <row r="135" spans="2:16" ht="12.75" customHeight="1" x14ac:dyDescent="0.2">
      <c r="B135" s="5"/>
      <c r="E135" s="197"/>
      <c r="F135" s="5"/>
      <c r="I135" s="247"/>
      <c r="J135" s="248"/>
      <c r="K135" s="247"/>
      <c r="L135" s="247"/>
      <c r="M135" s="248"/>
      <c r="N135" s="248"/>
      <c r="O135" s="249"/>
      <c r="P135" s="249"/>
    </row>
    <row r="136" spans="2:16" ht="12.75" customHeight="1" x14ac:dyDescent="0.2">
      <c r="B136" s="5"/>
      <c r="E136" s="197"/>
      <c r="F136" s="5"/>
      <c r="I136" s="247"/>
      <c r="J136" s="248"/>
      <c r="K136" s="247"/>
      <c r="L136" s="247"/>
      <c r="M136" s="248"/>
      <c r="N136" s="248"/>
      <c r="O136" s="249"/>
      <c r="P136" s="249"/>
    </row>
    <row r="137" spans="2:16" ht="12.75" customHeight="1" x14ac:dyDescent="0.2">
      <c r="B137" s="5"/>
      <c r="E137" s="197"/>
      <c r="F137" s="5"/>
      <c r="I137" s="247"/>
      <c r="J137" s="248"/>
      <c r="K137" s="247"/>
      <c r="L137" s="247"/>
      <c r="M137" s="248"/>
      <c r="N137" s="248"/>
      <c r="O137" s="249"/>
      <c r="P137" s="249"/>
    </row>
    <row r="138" spans="2:16" ht="12.75" customHeight="1" x14ac:dyDescent="0.2">
      <c r="B138" s="5"/>
      <c r="E138" s="197"/>
      <c r="F138" s="5"/>
      <c r="I138" s="247"/>
      <c r="J138" s="248"/>
      <c r="K138" s="247"/>
      <c r="L138" s="247"/>
      <c r="M138" s="248"/>
      <c r="N138" s="248"/>
      <c r="O138" s="249"/>
      <c r="P138" s="249"/>
    </row>
    <row r="139" spans="2:16" ht="12.75" customHeight="1" x14ac:dyDescent="0.2">
      <c r="B139" s="5"/>
      <c r="E139" s="197"/>
      <c r="F139" s="5"/>
      <c r="I139" s="247"/>
      <c r="J139" s="248"/>
      <c r="K139" s="247"/>
      <c r="L139" s="247"/>
      <c r="M139" s="248"/>
      <c r="N139" s="248"/>
      <c r="O139" s="249"/>
      <c r="P139" s="249"/>
    </row>
    <row r="140" spans="2:16" ht="12.75" customHeight="1" x14ac:dyDescent="0.2">
      <c r="B140" s="5"/>
      <c r="E140" s="197"/>
      <c r="F140" s="5"/>
      <c r="I140" s="247"/>
      <c r="J140" s="248"/>
      <c r="K140" s="247"/>
      <c r="L140" s="247"/>
      <c r="M140" s="248"/>
      <c r="N140" s="248"/>
      <c r="O140" s="249"/>
      <c r="P140" s="249"/>
    </row>
    <row r="141" spans="2:16" ht="12.75" customHeight="1" x14ac:dyDescent="0.2">
      <c r="B141" s="5"/>
      <c r="E141" s="197"/>
      <c r="F141" s="5"/>
      <c r="I141" s="247"/>
      <c r="J141" s="248"/>
      <c r="K141" s="247"/>
      <c r="L141" s="247"/>
      <c r="M141" s="248"/>
      <c r="N141" s="248"/>
      <c r="O141" s="249"/>
      <c r="P141" s="249"/>
    </row>
    <row r="142" spans="2:16" ht="12.75" customHeight="1" x14ac:dyDescent="0.2">
      <c r="B142" s="5"/>
      <c r="E142" s="197"/>
      <c r="F142" s="5"/>
      <c r="I142" s="247"/>
      <c r="J142" s="248"/>
      <c r="K142" s="247"/>
      <c r="L142" s="247"/>
      <c r="M142" s="248"/>
      <c r="N142" s="248"/>
      <c r="O142" s="249"/>
      <c r="P142" s="249"/>
    </row>
    <row r="143" spans="2:16" ht="12.75" customHeight="1" x14ac:dyDescent="0.2">
      <c r="B143" s="5"/>
      <c r="E143" s="197"/>
      <c r="F143" s="5"/>
      <c r="I143" s="247"/>
      <c r="J143" s="248"/>
      <c r="K143" s="247"/>
      <c r="L143" s="247"/>
      <c r="M143" s="248"/>
      <c r="N143" s="248"/>
      <c r="O143" s="249"/>
      <c r="P143" s="249"/>
    </row>
    <row r="144" spans="2:16" ht="12.75" customHeight="1" x14ac:dyDescent="0.2">
      <c r="B144" s="5"/>
      <c r="E144" s="197"/>
      <c r="F144" s="5"/>
      <c r="I144" s="247"/>
      <c r="J144" s="248"/>
      <c r="K144" s="247"/>
      <c r="L144" s="247"/>
      <c r="M144" s="248"/>
      <c r="N144" s="248"/>
      <c r="O144" s="249"/>
      <c r="P144" s="249"/>
    </row>
    <row r="145" spans="2:16" ht="12.75" customHeight="1" x14ac:dyDescent="0.2">
      <c r="B145" s="5"/>
      <c r="E145" s="197"/>
      <c r="F145" s="5"/>
      <c r="I145" s="247"/>
      <c r="J145" s="248"/>
      <c r="K145" s="247"/>
      <c r="L145" s="247"/>
      <c r="M145" s="248"/>
      <c r="N145" s="248"/>
      <c r="O145" s="249"/>
      <c r="P145" s="250"/>
    </row>
    <row r="146" spans="2:16" ht="12.75" customHeight="1" x14ac:dyDescent="0.2">
      <c r="B146" s="5"/>
      <c r="E146" s="197"/>
      <c r="F146" s="5"/>
      <c r="I146" s="247"/>
      <c r="J146" s="248"/>
      <c r="K146" s="247"/>
      <c r="L146" s="247"/>
      <c r="M146" s="248"/>
      <c r="N146" s="248"/>
      <c r="O146" s="249"/>
      <c r="P146" s="249"/>
    </row>
    <row r="147" spans="2:16" ht="12.75" customHeight="1" x14ac:dyDescent="0.2">
      <c r="B147" s="5"/>
      <c r="E147" s="197"/>
      <c r="F147" s="5"/>
      <c r="I147" s="247"/>
      <c r="J147" s="248"/>
      <c r="K147" s="247"/>
      <c r="L147" s="247"/>
      <c r="M147" s="248"/>
      <c r="N147" s="248"/>
      <c r="O147" s="249"/>
      <c r="P147" s="250"/>
    </row>
    <row r="148" spans="2:16" ht="12.75" customHeight="1" x14ac:dyDescent="0.2">
      <c r="B148" s="5"/>
      <c r="E148" s="197"/>
      <c r="F148" s="5"/>
      <c r="I148" s="247"/>
      <c r="J148" s="248"/>
      <c r="K148" s="247"/>
      <c r="L148" s="247"/>
      <c r="M148" s="248"/>
      <c r="N148" s="248"/>
      <c r="O148" s="249"/>
      <c r="P148" s="249"/>
    </row>
    <row r="149" spans="2:16" ht="12.75" customHeight="1" x14ac:dyDescent="0.2">
      <c r="B149" s="5"/>
      <c r="E149" s="197"/>
      <c r="F149" s="5"/>
      <c r="I149" s="247"/>
      <c r="J149" s="248"/>
      <c r="K149" s="247"/>
      <c r="L149" s="247"/>
      <c r="M149" s="248"/>
      <c r="N149" s="248"/>
      <c r="O149" s="249"/>
      <c r="P149" s="249"/>
    </row>
    <row r="150" spans="2:16" ht="12.75" customHeight="1" x14ac:dyDescent="0.2">
      <c r="B150" s="5"/>
      <c r="E150" s="197"/>
      <c r="F150" s="5"/>
      <c r="I150" s="247"/>
      <c r="J150" s="248"/>
      <c r="K150" s="247"/>
      <c r="L150" s="247"/>
      <c r="M150" s="248"/>
      <c r="N150" s="248"/>
      <c r="O150" s="249"/>
      <c r="P150" s="249"/>
    </row>
    <row r="151" spans="2:16" ht="12.75" customHeight="1" x14ac:dyDescent="0.2">
      <c r="B151" s="5"/>
      <c r="E151" s="197"/>
      <c r="F151" s="5"/>
      <c r="I151" s="247"/>
      <c r="J151" s="248"/>
      <c r="K151" s="247"/>
      <c r="L151" s="247"/>
      <c r="M151" s="248"/>
      <c r="N151" s="248"/>
      <c r="O151" s="249"/>
      <c r="P151" s="249"/>
    </row>
    <row r="152" spans="2:16" ht="12.75" customHeight="1" x14ac:dyDescent="0.2">
      <c r="B152" s="5"/>
      <c r="E152" s="197"/>
      <c r="F152" s="5"/>
      <c r="I152" s="247"/>
      <c r="J152" s="248"/>
      <c r="K152" s="247"/>
      <c r="L152" s="247"/>
      <c r="M152" s="248"/>
      <c r="N152" s="248"/>
      <c r="O152" s="249"/>
      <c r="P152" s="249"/>
    </row>
    <row r="153" spans="2:16" ht="12.75" customHeight="1" x14ac:dyDescent="0.2">
      <c r="B153" s="5"/>
      <c r="E153" s="197"/>
      <c r="F153" s="5"/>
      <c r="I153" s="247"/>
      <c r="J153" s="248"/>
      <c r="K153" s="247"/>
      <c r="L153" s="247"/>
      <c r="M153" s="248"/>
      <c r="N153" s="248"/>
      <c r="O153" s="249"/>
      <c r="P153" s="249"/>
    </row>
    <row r="154" spans="2:16" ht="12.75" customHeight="1" x14ac:dyDescent="0.2">
      <c r="B154" s="5"/>
      <c r="E154" s="197"/>
      <c r="F154" s="5"/>
      <c r="I154" s="247"/>
      <c r="J154" s="248"/>
      <c r="K154" s="247"/>
      <c r="L154" s="247"/>
      <c r="M154" s="248"/>
      <c r="N154" s="248"/>
      <c r="O154" s="249"/>
      <c r="P154" s="249"/>
    </row>
    <row r="155" spans="2:16" ht="12.75" customHeight="1" x14ac:dyDescent="0.2">
      <c r="B155" s="5"/>
      <c r="E155" s="197"/>
      <c r="F155" s="5"/>
      <c r="I155" s="247"/>
      <c r="J155" s="248"/>
      <c r="K155" s="247"/>
      <c r="L155" s="247"/>
      <c r="M155" s="248"/>
      <c r="N155" s="248"/>
      <c r="O155" s="249"/>
      <c r="P155" s="249"/>
    </row>
    <row r="156" spans="2:16" ht="12.75" customHeight="1" x14ac:dyDescent="0.2">
      <c r="B156" s="5"/>
      <c r="E156" s="197"/>
      <c r="F156" s="5"/>
      <c r="I156" s="247"/>
      <c r="J156" s="248"/>
      <c r="K156" s="247"/>
      <c r="L156" s="247"/>
      <c r="M156" s="248"/>
      <c r="N156" s="248"/>
      <c r="O156" s="249"/>
      <c r="P156" s="249"/>
    </row>
    <row r="157" spans="2:16" ht="12.75" customHeight="1" x14ac:dyDescent="0.2">
      <c r="B157" s="5"/>
      <c r="E157" s="197"/>
      <c r="F157" s="5"/>
      <c r="I157" s="247"/>
      <c r="J157" s="248"/>
      <c r="K157" s="247"/>
      <c r="L157" s="247"/>
      <c r="M157" s="248"/>
      <c r="N157" s="248"/>
      <c r="O157" s="249"/>
      <c r="P157" s="249"/>
    </row>
    <row r="158" spans="2:16" ht="12.75" customHeight="1" x14ac:dyDescent="0.2">
      <c r="B158" s="5"/>
      <c r="E158" s="197"/>
      <c r="F158" s="5"/>
      <c r="I158" s="247"/>
      <c r="J158" s="248"/>
      <c r="K158" s="247"/>
      <c r="L158" s="247"/>
      <c r="M158" s="248"/>
      <c r="N158" s="248"/>
      <c r="O158" s="249"/>
      <c r="P158" s="249"/>
    </row>
    <row r="159" spans="2:16" ht="12.75" customHeight="1" x14ac:dyDescent="0.2">
      <c r="B159" s="5"/>
      <c r="E159" s="197"/>
      <c r="F159" s="5"/>
      <c r="I159" s="247"/>
      <c r="J159" s="248"/>
      <c r="K159" s="247"/>
      <c r="L159" s="247"/>
      <c r="M159" s="248"/>
      <c r="N159" s="248"/>
      <c r="O159" s="249"/>
      <c r="P159" s="249"/>
    </row>
    <row r="160" spans="2:16" ht="12.75" customHeight="1" x14ac:dyDescent="0.2">
      <c r="B160" s="5"/>
      <c r="E160" s="197"/>
      <c r="F160" s="5"/>
      <c r="I160" s="247"/>
      <c r="J160" s="248"/>
      <c r="K160" s="247"/>
      <c r="L160" s="247"/>
      <c r="M160" s="248"/>
      <c r="N160" s="248"/>
      <c r="O160" s="249"/>
      <c r="P160" s="249"/>
    </row>
    <row r="161" spans="2:16" ht="12.75" customHeight="1" x14ac:dyDescent="0.2">
      <c r="B161" s="5"/>
      <c r="E161" s="197"/>
      <c r="F161" s="5"/>
      <c r="I161" s="247"/>
      <c r="J161" s="248"/>
      <c r="K161" s="247"/>
      <c r="L161" s="247"/>
      <c r="M161" s="248"/>
      <c r="N161" s="248"/>
      <c r="O161" s="249"/>
      <c r="P161" s="249"/>
    </row>
    <row r="162" spans="2:16" ht="12.75" customHeight="1" x14ac:dyDescent="0.2">
      <c r="B162" s="5"/>
      <c r="E162" s="197"/>
      <c r="F162" s="5"/>
      <c r="I162" s="247"/>
      <c r="J162" s="248"/>
      <c r="K162" s="247"/>
      <c r="L162" s="247"/>
      <c r="M162" s="248"/>
      <c r="N162" s="248"/>
      <c r="O162" s="249"/>
      <c r="P162" s="249"/>
    </row>
    <row r="163" spans="2:16" ht="12.75" customHeight="1" x14ac:dyDescent="0.2">
      <c r="B163" s="5"/>
      <c r="E163" s="197"/>
      <c r="F163" s="5"/>
      <c r="I163" s="247"/>
      <c r="J163" s="248"/>
      <c r="K163" s="247"/>
      <c r="L163" s="247"/>
      <c r="M163" s="248"/>
      <c r="N163" s="248"/>
      <c r="O163" s="249"/>
      <c r="P163" s="249"/>
    </row>
    <row r="164" spans="2:16" ht="12.75" customHeight="1" x14ac:dyDescent="0.2">
      <c r="B164" s="5"/>
      <c r="E164" s="197"/>
      <c r="F164" s="5"/>
      <c r="I164" s="247"/>
      <c r="J164" s="248"/>
      <c r="K164" s="247"/>
      <c r="L164" s="247"/>
      <c r="M164" s="248"/>
      <c r="N164" s="248"/>
      <c r="O164" s="249"/>
      <c r="P164" s="249"/>
    </row>
    <row r="165" spans="2:16" ht="12.75" customHeight="1" x14ac:dyDescent="0.2">
      <c r="B165" s="5"/>
      <c r="E165" s="197"/>
      <c r="F165" s="5"/>
      <c r="I165" s="247"/>
      <c r="J165" s="248"/>
      <c r="K165" s="247"/>
      <c r="L165" s="247"/>
      <c r="M165" s="248"/>
      <c r="N165" s="248"/>
      <c r="O165" s="249"/>
      <c r="P165" s="249"/>
    </row>
    <row r="166" spans="2:16" ht="12.75" customHeight="1" x14ac:dyDescent="0.2">
      <c r="B166" s="5"/>
      <c r="E166" s="197"/>
      <c r="F166" s="5"/>
      <c r="I166" s="247"/>
      <c r="J166" s="248"/>
      <c r="K166" s="247"/>
      <c r="L166" s="247"/>
      <c r="M166" s="248"/>
      <c r="N166" s="248"/>
      <c r="O166" s="249"/>
      <c r="P166" s="249"/>
    </row>
    <row r="167" spans="2:16" ht="12.75" customHeight="1" x14ac:dyDescent="0.2">
      <c r="B167" s="5"/>
      <c r="E167" s="197"/>
      <c r="F167" s="5"/>
      <c r="I167" s="247"/>
      <c r="J167" s="248"/>
      <c r="K167" s="247"/>
      <c r="L167" s="247"/>
      <c r="M167" s="248"/>
      <c r="N167" s="248"/>
      <c r="O167" s="249"/>
      <c r="P167" s="249"/>
    </row>
    <row r="168" spans="2:16" ht="12.75" customHeight="1" x14ac:dyDescent="0.2">
      <c r="B168" s="5"/>
      <c r="E168" s="197"/>
      <c r="F168" s="5"/>
      <c r="I168" s="247"/>
      <c r="J168" s="248"/>
      <c r="K168" s="247"/>
      <c r="L168" s="247"/>
      <c r="M168" s="248"/>
      <c r="N168" s="248"/>
      <c r="O168" s="249"/>
      <c r="P168" s="249"/>
    </row>
    <row r="169" spans="2:16" ht="12.75" customHeight="1" x14ac:dyDescent="0.2">
      <c r="B169" s="5"/>
      <c r="E169" s="197"/>
      <c r="F169" s="5"/>
      <c r="I169" s="247"/>
      <c r="J169" s="248"/>
      <c r="K169" s="247"/>
      <c r="L169" s="247"/>
      <c r="M169" s="248"/>
      <c r="N169" s="248"/>
      <c r="O169" s="249"/>
      <c r="P169" s="249"/>
    </row>
    <row r="170" spans="2:16" ht="12.75" customHeight="1" x14ac:dyDescent="0.2">
      <c r="B170" s="5"/>
      <c r="E170" s="197"/>
      <c r="F170" s="5"/>
      <c r="I170" s="247"/>
      <c r="J170" s="248"/>
      <c r="K170" s="247"/>
      <c r="L170" s="247"/>
      <c r="M170" s="248"/>
      <c r="N170" s="248"/>
      <c r="O170" s="249"/>
      <c r="P170" s="249"/>
    </row>
    <row r="171" spans="2:16" ht="12.75" customHeight="1" x14ac:dyDescent="0.2">
      <c r="B171" s="5"/>
      <c r="E171" s="197"/>
      <c r="F171" s="5"/>
      <c r="I171" s="247"/>
      <c r="J171" s="248"/>
      <c r="K171" s="247"/>
      <c r="L171" s="247"/>
      <c r="M171" s="248"/>
      <c r="N171" s="248"/>
      <c r="O171" s="249"/>
      <c r="P171" s="250"/>
    </row>
    <row r="172" spans="2:16" ht="12.75" customHeight="1" x14ac:dyDescent="0.2">
      <c r="B172" s="5"/>
      <c r="E172" s="197"/>
      <c r="F172" s="5"/>
      <c r="I172" s="247"/>
      <c r="J172" s="248"/>
      <c r="K172" s="247"/>
      <c r="L172" s="247"/>
      <c r="M172" s="248"/>
      <c r="N172" s="248"/>
      <c r="O172" s="249"/>
      <c r="P172" s="249"/>
    </row>
    <row r="173" spans="2:16" ht="12.75" customHeight="1" x14ac:dyDescent="0.2">
      <c r="B173" s="5"/>
      <c r="E173" s="197"/>
      <c r="F173" s="5"/>
      <c r="I173" s="247"/>
      <c r="J173" s="248"/>
      <c r="K173" s="247"/>
      <c r="L173" s="247"/>
      <c r="M173" s="248"/>
      <c r="N173" s="248"/>
      <c r="O173" s="249"/>
      <c r="P173" s="250"/>
    </row>
    <row r="174" spans="2:16" ht="12.75" customHeight="1" x14ac:dyDescent="0.2">
      <c r="B174" s="5"/>
      <c r="E174" s="197"/>
      <c r="F174" s="5"/>
      <c r="I174" s="247"/>
      <c r="J174" s="248"/>
      <c r="K174" s="247"/>
      <c r="L174" s="247"/>
      <c r="M174" s="248"/>
      <c r="N174" s="248"/>
      <c r="O174" s="249"/>
      <c r="P174" s="249"/>
    </row>
    <row r="175" spans="2:16" ht="12.75" customHeight="1" x14ac:dyDescent="0.2">
      <c r="B175" s="5"/>
      <c r="E175" s="197"/>
      <c r="F175" s="5"/>
      <c r="I175" s="247"/>
      <c r="J175" s="248"/>
      <c r="K175" s="247"/>
      <c r="L175" s="247"/>
      <c r="M175" s="248"/>
      <c r="N175" s="248"/>
      <c r="O175" s="249"/>
      <c r="P175" s="250"/>
    </row>
    <row r="176" spans="2:16" ht="12.75" customHeight="1" x14ac:dyDescent="0.2">
      <c r="B176" s="5"/>
      <c r="E176" s="197"/>
      <c r="F176" s="5"/>
      <c r="I176" s="247"/>
      <c r="J176" s="248"/>
      <c r="K176" s="247"/>
      <c r="L176" s="247"/>
      <c r="M176" s="248"/>
      <c r="N176" s="248"/>
      <c r="O176" s="249"/>
      <c r="P176" s="250"/>
    </row>
    <row r="177" spans="2:16" ht="12.75" customHeight="1" x14ac:dyDescent="0.2">
      <c r="B177" s="5"/>
      <c r="E177" s="197"/>
      <c r="F177" s="5"/>
      <c r="I177" s="247"/>
      <c r="J177" s="248"/>
      <c r="K177" s="247"/>
      <c r="L177" s="247"/>
      <c r="M177" s="248"/>
      <c r="N177" s="248"/>
      <c r="O177" s="249"/>
      <c r="P177" s="250"/>
    </row>
    <row r="178" spans="2:16" ht="12.75" customHeight="1" x14ac:dyDescent="0.2">
      <c r="B178" s="5"/>
      <c r="E178" s="197"/>
      <c r="F178" s="5"/>
      <c r="I178" s="247"/>
      <c r="J178" s="248"/>
      <c r="K178" s="247"/>
      <c r="L178" s="247"/>
      <c r="M178" s="248"/>
      <c r="N178" s="248"/>
      <c r="O178" s="249"/>
      <c r="P178" s="250"/>
    </row>
    <row r="179" spans="2:16" ht="12.75" customHeight="1" x14ac:dyDescent="0.2">
      <c r="B179" s="5"/>
      <c r="E179" s="197"/>
      <c r="F179" s="5"/>
      <c r="I179" s="247"/>
      <c r="J179" s="248"/>
      <c r="K179" s="247"/>
      <c r="L179" s="247"/>
      <c r="M179" s="248"/>
      <c r="N179" s="248"/>
      <c r="O179" s="249"/>
      <c r="P179" s="250"/>
    </row>
    <row r="180" spans="2:16" ht="12.75" customHeight="1" x14ac:dyDescent="0.2">
      <c r="B180" s="5"/>
      <c r="E180" s="197"/>
      <c r="F180" s="5"/>
      <c r="I180" s="247"/>
      <c r="J180" s="248"/>
      <c r="K180" s="247"/>
      <c r="L180" s="247"/>
      <c r="M180" s="248"/>
      <c r="N180" s="248"/>
      <c r="O180" s="249"/>
      <c r="P180" s="250"/>
    </row>
    <row r="181" spans="2:16" ht="12.75" customHeight="1" x14ac:dyDescent="0.2">
      <c r="B181" s="5"/>
      <c r="E181" s="197"/>
      <c r="F181" s="5"/>
      <c r="I181" s="247"/>
      <c r="J181" s="248"/>
      <c r="K181" s="247"/>
      <c r="L181" s="247"/>
      <c r="M181" s="248"/>
      <c r="N181" s="248"/>
      <c r="O181" s="249"/>
      <c r="P181" s="249"/>
    </row>
    <row r="182" spans="2:16" ht="12.75" customHeight="1" x14ac:dyDescent="0.2">
      <c r="B182" s="5"/>
      <c r="E182" s="197"/>
      <c r="F182" s="5"/>
      <c r="I182" s="247"/>
      <c r="J182" s="248"/>
      <c r="K182" s="247"/>
      <c r="L182" s="247"/>
      <c r="M182" s="248"/>
      <c r="N182" s="248"/>
      <c r="O182" s="249"/>
      <c r="P182" s="250"/>
    </row>
    <row r="183" spans="2:16" ht="12.75" customHeight="1" x14ac:dyDescent="0.2">
      <c r="B183" s="5"/>
      <c r="E183" s="197"/>
      <c r="F183" s="5"/>
      <c r="I183" s="247"/>
      <c r="J183" s="248"/>
      <c r="K183" s="247"/>
      <c r="L183" s="247"/>
      <c r="M183" s="248"/>
      <c r="N183" s="248"/>
      <c r="O183" s="249"/>
      <c r="P183" s="249"/>
    </row>
    <row r="184" spans="2:16" ht="12.75" customHeight="1" x14ac:dyDescent="0.2">
      <c r="B184" s="5"/>
      <c r="E184" s="197"/>
      <c r="F184" s="5"/>
      <c r="I184" s="247"/>
      <c r="J184" s="248"/>
      <c r="K184" s="247"/>
      <c r="L184" s="247"/>
      <c r="M184" s="248"/>
      <c r="N184" s="248"/>
      <c r="O184" s="249"/>
      <c r="P184" s="249"/>
    </row>
    <row r="185" spans="2:16" ht="12.75" customHeight="1" x14ac:dyDescent="0.2">
      <c r="B185" s="5"/>
      <c r="E185" s="197"/>
      <c r="F185" s="5"/>
      <c r="I185" s="247"/>
      <c r="J185" s="248"/>
      <c r="K185" s="247"/>
      <c r="L185" s="247"/>
      <c r="M185" s="248"/>
      <c r="N185" s="248"/>
      <c r="O185" s="249"/>
      <c r="P185" s="249"/>
    </row>
    <row r="186" spans="2:16" ht="12.75" customHeight="1" x14ac:dyDescent="0.2">
      <c r="B186" s="5"/>
      <c r="E186" s="197"/>
      <c r="F186" s="5"/>
      <c r="I186" s="247"/>
      <c r="J186" s="248"/>
      <c r="K186" s="247"/>
      <c r="L186" s="247"/>
      <c r="M186" s="248"/>
      <c r="N186" s="248"/>
      <c r="O186" s="249"/>
      <c r="P186" s="249"/>
    </row>
    <row r="187" spans="2:16" ht="12.75" customHeight="1" x14ac:dyDescent="0.2">
      <c r="B187" s="5"/>
      <c r="E187" s="197"/>
      <c r="F187" s="5"/>
      <c r="I187" s="247"/>
      <c r="J187" s="248"/>
      <c r="K187" s="247"/>
      <c r="L187" s="247"/>
      <c r="M187" s="248"/>
      <c r="N187" s="248"/>
      <c r="O187" s="249"/>
      <c r="P187" s="250"/>
    </row>
    <row r="188" spans="2:16" ht="12.75" customHeight="1" x14ac:dyDescent="0.2">
      <c r="B188" s="5"/>
      <c r="E188" s="197"/>
      <c r="F188" s="5"/>
      <c r="I188" s="247"/>
      <c r="J188" s="248"/>
      <c r="K188" s="247"/>
      <c r="L188" s="247"/>
      <c r="M188" s="248"/>
      <c r="N188" s="248"/>
      <c r="O188" s="249"/>
      <c r="P188" s="250"/>
    </row>
    <row r="189" spans="2:16" x14ac:dyDescent="0.2">
      <c r="B189" s="5"/>
      <c r="E189" s="197"/>
      <c r="F189" s="5"/>
    </row>
    <row r="190" spans="2:16" x14ac:dyDescent="0.2">
      <c r="B190" s="5"/>
      <c r="E190" s="197"/>
      <c r="F190" s="5"/>
    </row>
    <row r="191" spans="2:16" x14ac:dyDescent="0.2">
      <c r="B191" s="5"/>
      <c r="E191" s="197"/>
      <c r="F191" s="5"/>
    </row>
    <row r="192" spans="2:16" x14ac:dyDescent="0.2">
      <c r="B192" s="5"/>
      <c r="E192" s="197"/>
      <c r="F192" s="5"/>
    </row>
    <row r="193" spans="2:6" x14ac:dyDescent="0.2">
      <c r="B193" s="5"/>
      <c r="E193" s="197"/>
      <c r="F193" s="5"/>
    </row>
    <row r="194" spans="2:6" x14ac:dyDescent="0.2">
      <c r="B194" s="5"/>
      <c r="E194" s="197"/>
      <c r="F194" s="5"/>
    </row>
    <row r="195" spans="2:6" x14ac:dyDescent="0.2">
      <c r="B195" s="5"/>
      <c r="E195" s="197"/>
      <c r="F195" s="5"/>
    </row>
    <row r="196" spans="2:6" x14ac:dyDescent="0.2">
      <c r="B196" s="5"/>
      <c r="E196" s="197"/>
      <c r="F196" s="5"/>
    </row>
    <row r="197" spans="2:6" x14ac:dyDescent="0.2">
      <c r="B197" s="5"/>
      <c r="E197" s="197"/>
      <c r="F197" s="5"/>
    </row>
    <row r="198" spans="2:6" x14ac:dyDescent="0.2">
      <c r="B198" s="5"/>
      <c r="E198" s="197"/>
      <c r="F198" s="5"/>
    </row>
    <row r="199" spans="2:6" x14ac:dyDescent="0.2">
      <c r="B199" s="5"/>
      <c r="E199" s="197"/>
      <c r="F199" s="5"/>
    </row>
    <row r="200" spans="2:6" x14ac:dyDescent="0.2">
      <c r="B200" s="5"/>
      <c r="E200" s="197"/>
      <c r="F200" s="5"/>
    </row>
    <row r="201" spans="2:6" x14ac:dyDescent="0.2">
      <c r="B201" s="5"/>
      <c r="E201" s="197"/>
      <c r="F201" s="5"/>
    </row>
    <row r="202" spans="2:6" x14ac:dyDescent="0.2">
      <c r="B202" s="5"/>
      <c r="E202" s="197"/>
      <c r="F202" s="5"/>
    </row>
    <row r="203" spans="2:6" x14ac:dyDescent="0.2">
      <c r="B203" s="5"/>
      <c r="E203" s="197"/>
      <c r="F203" s="5"/>
    </row>
    <row r="204" spans="2:6" x14ac:dyDescent="0.2">
      <c r="B204" s="5"/>
      <c r="E204" s="197"/>
      <c r="F204" s="5"/>
    </row>
    <row r="205" spans="2:6" x14ac:dyDescent="0.2">
      <c r="B205" s="5"/>
      <c r="E205" s="197"/>
      <c r="F205" s="5"/>
    </row>
    <row r="206" spans="2:6" x14ac:dyDescent="0.2">
      <c r="B206" s="5"/>
      <c r="E206" s="197"/>
      <c r="F206" s="5"/>
    </row>
    <row r="207" spans="2:6" x14ac:dyDescent="0.2">
      <c r="B207" s="5"/>
      <c r="E207" s="197"/>
      <c r="F207" s="5"/>
    </row>
    <row r="208" spans="2:6" x14ac:dyDescent="0.2">
      <c r="B208" s="5"/>
      <c r="E208" s="197"/>
      <c r="F208" s="5"/>
    </row>
    <row r="209" spans="2:6" x14ac:dyDescent="0.2">
      <c r="B209" s="5"/>
      <c r="E209" s="197"/>
      <c r="F209" s="5"/>
    </row>
    <row r="210" spans="2:6" x14ac:dyDescent="0.2">
      <c r="B210" s="5"/>
      <c r="E210" s="197"/>
      <c r="F210" s="5"/>
    </row>
    <row r="211" spans="2:6" x14ac:dyDescent="0.2">
      <c r="B211" s="5"/>
      <c r="E211" s="197"/>
      <c r="F211" s="5"/>
    </row>
    <row r="212" spans="2:6" x14ac:dyDescent="0.2">
      <c r="B212" s="5"/>
      <c r="E212" s="197"/>
      <c r="F212" s="5"/>
    </row>
    <row r="213" spans="2:6" x14ac:dyDescent="0.2">
      <c r="B213" s="5"/>
      <c r="E213" s="197"/>
      <c r="F213" s="5"/>
    </row>
    <row r="214" spans="2:6" x14ac:dyDescent="0.2">
      <c r="B214" s="5"/>
      <c r="E214" s="197"/>
      <c r="F214" s="5"/>
    </row>
    <row r="215" spans="2:6" x14ac:dyDescent="0.2">
      <c r="B215" s="5"/>
      <c r="E215" s="197"/>
      <c r="F215" s="5"/>
    </row>
    <row r="216" spans="2:6" x14ac:dyDescent="0.2">
      <c r="B216" s="5"/>
      <c r="E216" s="197"/>
      <c r="F216" s="5"/>
    </row>
    <row r="217" spans="2:6" x14ac:dyDescent="0.2">
      <c r="B217" s="5"/>
      <c r="E217" s="197"/>
      <c r="F217" s="5"/>
    </row>
    <row r="218" spans="2:6" x14ac:dyDescent="0.2">
      <c r="B218" s="5"/>
      <c r="E218" s="197"/>
      <c r="F218" s="5"/>
    </row>
    <row r="219" spans="2:6" x14ac:dyDescent="0.2">
      <c r="B219" s="5"/>
      <c r="E219" s="197"/>
      <c r="F219" s="5"/>
    </row>
    <row r="220" spans="2:6" x14ac:dyDescent="0.2">
      <c r="B220" s="5"/>
      <c r="E220" s="197"/>
      <c r="F220" s="5"/>
    </row>
    <row r="221" spans="2:6" x14ac:dyDescent="0.2">
      <c r="B221" s="5"/>
      <c r="E221" s="197"/>
      <c r="F221" s="5"/>
    </row>
    <row r="222" spans="2:6" x14ac:dyDescent="0.2">
      <c r="B222" s="5"/>
      <c r="E222" s="197"/>
      <c r="F222" s="5"/>
    </row>
    <row r="223" spans="2:6" x14ac:dyDescent="0.2">
      <c r="B223" s="5"/>
      <c r="E223" s="197"/>
      <c r="F223" s="5"/>
    </row>
    <row r="224" spans="2:6" x14ac:dyDescent="0.2">
      <c r="B224" s="5"/>
      <c r="E224" s="197"/>
      <c r="F224" s="5"/>
    </row>
    <row r="225" spans="2:6" x14ac:dyDescent="0.2">
      <c r="B225" s="5"/>
      <c r="E225" s="197"/>
      <c r="F225" s="5"/>
    </row>
    <row r="226" spans="2:6" x14ac:dyDescent="0.2">
      <c r="B226" s="5"/>
      <c r="E226" s="197"/>
      <c r="F226" s="5"/>
    </row>
    <row r="227" spans="2:6" x14ac:dyDescent="0.2">
      <c r="B227" s="5"/>
      <c r="E227" s="197"/>
      <c r="F227" s="5"/>
    </row>
    <row r="228" spans="2:6" x14ac:dyDescent="0.2">
      <c r="B228" s="5"/>
      <c r="E228" s="197"/>
      <c r="F228" s="5"/>
    </row>
    <row r="229" spans="2:6" x14ac:dyDescent="0.2">
      <c r="B229" s="5"/>
      <c r="E229" s="197"/>
      <c r="F229" s="5"/>
    </row>
    <row r="230" spans="2:6" x14ac:dyDescent="0.2">
      <c r="B230" s="5"/>
      <c r="E230" s="197"/>
      <c r="F230" s="5"/>
    </row>
    <row r="231" spans="2:6" x14ac:dyDescent="0.2">
      <c r="B231" s="5"/>
      <c r="E231" s="197"/>
      <c r="F231" s="5"/>
    </row>
    <row r="232" spans="2:6" x14ac:dyDescent="0.2">
      <c r="B232" s="5"/>
      <c r="E232" s="197"/>
      <c r="F232" s="5"/>
    </row>
    <row r="233" spans="2:6" x14ac:dyDescent="0.2">
      <c r="B233" s="5"/>
      <c r="E233" s="197"/>
      <c r="F233" s="5"/>
    </row>
    <row r="234" spans="2:6" x14ac:dyDescent="0.2">
      <c r="B234" s="5"/>
      <c r="E234" s="197"/>
      <c r="F234" s="5"/>
    </row>
    <row r="235" spans="2:6" x14ac:dyDescent="0.2">
      <c r="B235" s="5"/>
      <c r="E235" s="197"/>
      <c r="F235" s="5"/>
    </row>
    <row r="236" spans="2:6" x14ac:dyDescent="0.2">
      <c r="B236" s="5"/>
      <c r="E236" s="197"/>
      <c r="F236" s="5"/>
    </row>
    <row r="237" spans="2:6" x14ac:dyDescent="0.2">
      <c r="B237" s="5"/>
      <c r="E237" s="197"/>
      <c r="F237" s="5"/>
    </row>
    <row r="238" spans="2:6" x14ac:dyDescent="0.2">
      <c r="B238" s="5"/>
      <c r="E238" s="197"/>
      <c r="F238" s="5"/>
    </row>
    <row r="239" spans="2:6" x14ac:dyDescent="0.2">
      <c r="B239" s="5"/>
      <c r="E239" s="197"/>
      <c r="F239" s="5"/>
    </row>
    <row r="240" spans="2:6" x14ac:dyDescent="0.2">
      <c r="B240" s="5"/>
      <c r="E240" s="197"/>
      <c r="F240" s="5"/>
    </row>
    <row r="241" spans="2:6" x14ac:dyDescent="0.2">
      <c r="B241" s="5"/>
      <c r="E241" s="197"/>
      <c r="F241" s="5"/>
    </row>
    <row r="242" spans="2:6" x14ac:dyDescent="0.2">
      <c r="B242" s="5"/>
      <c r="E242" s="197"/>
      <c r="F242" s="5"/>
    </row>
    <row r="243" spans="2:6" x14ac:dyDescent="0.2">
      <c r="B243" s="5"/>
      <c r="E243" s="197"/>
      <c r="F243" s="5"/>
    </row>
    <row r="244" spans="2:6" x14ac:dyDescent="0.2">
      <c r="B244" s="5"/>
      <c r="E244" s="197"/>
      <c r="F244" s="5"/>
    </row>
    <row r="245" spans="2:6" x14ac:dyDescent="0.2">
      <c r="B245" s="5"/>
      <c r="E245" s="197"/>
      <c r="F245" s="5"/>
    </row>
    <row r="246" spans="2:6" x14ac:dyDescent="0.2">
      <c r="B246" s="5"/>
      <c r="E246" s="197"/>
      <c r="F246" s="5"/>
    </row>
    <row r="247" spans="2:6" x14ac:dyDescent="0.2">
      <c r="B247" s="5"/>
      <c r="E247" s="197"/>
      <c r="F247" s="5"/>
    </row>
    <row r="248" spans="2:6" x14ac:dyDescent="0.2">
      <c r="B248" s="5"/>
      <c r="E248" s="197"/>
      <c r="F248" s="5"/>
    </row>
    <row r="249" spans="2:6" x14ac:dyDescent="0.2">
      <c r="B249" s="5"/>
      <c r="E249" s="197"/>
      <c r="F249" s="5"/>
    </row>
    <row r="250" spans="2:6" x14ac:dyDescent="0.2">
      <c r="B250" s="5"/>
      <c r="E250" s="197"/>
      <c r="F250" s="5"/>
    </row>
    <row r="251" spans="2:6" x14ac:dyDescent="0.2">
      <c r="B251" s="5"/>
      <c r="E251" s="197"/>
      <c r="F251" s="5"/>
    </row>
    <row r="252" spans="2:6" x14ac:dyDescent="0.2">
      <c r="B252" s="5"/>
      <c r="E252" s="197"/>
      <c r="F252" s="5"/>
    </row>
    <row r="253" spans="2:6" x14ac:dyDescent="0.2">
      <c r="B253" s="5"/>
      <c r="E253" s="197"/>
      <c r="F253" s="5"/>
    </row>
    <row r="254" spans="2:6" x14ac:dyDescent="0.2">
      <c r="B254" s="5"/>
      <c r="E254" s="197"/>
      <c r="F254" s="5"/>
    </row>
    <row r="255" spans="2:6" x14ac:dyDescent="0.2">
      <c r="B255" s="5"/>
      <c r="E255" s="197"/>
      <c r="F255" s="5"/>
    </row>
    <row r="256" spans="2:6" x14ac:dyDescent="0.2">
      <c r="B256" s="5"/>
      <c r="E256" s="197"/>
      <c r="F256" s="5"/>
    </row>
    <row r="257" spans="2:6" x14ac:dyDescent="0.2">
      <c r="B257" s="5"/>
      <c r="E257" s="197"/>
      <c r="F257" s="5"/>
    </row>
    <row r="258" spans="2:6" x14ac:dyDescent="0.2">
      <c r="B258" s="5"/>
      <c r="E258" s="197"/>
      <c r="F258" s="5"/>
    </row>
    <row r="259" spans="2:6" x14ac:dyDescent="0.2">
      <c r="B259" s="5"/>
      <c r="E259" s="197"/>
      <c r="F259" s="5"/>
    </row>
    <row r="260" spans="2:6" x14ac:dyDescent="0.2">
      <c r="B260" s="5"/>
      <c r="E260" s="197"/>
      <c r="F260" s="5"/>
    </row>
    <row r="261" spans="2:6" x14ac:dyDescent="0.2">
      <c r="B261" s="5"/>
      <c r="E261" s="197"/>
      <c r="F261" s="5"/>
    </row>
    <row r="262" spans="2:6" x14ac:dyDescent="0.2">
      <c r="B262" s="5"/>
      <c r="E262" s="197"/>
      <c r="F262" s="5"/>
    </row>
    <row r="263" spans="2:6" x14ac:dyDescent="0.2">
      <c r="B263" s="5"/>
      <c r="E263" s="197"/>
      <c r="F263" s="5"/>
    </row>
    <row r="264" spans="2:6" x14ac:dyDescent="0.2">
      <c r="B264" s="5"/>
      <c r="E264" s="197"/>
      <c r="F264" s="5"/>
    </row>
    <row r="265" spans="2:6" x14ac:dyDescent="0.2">
      <c r="B265" s="5"/>
      <c r="E265" s="197"/>
      <c r="F265" s="5"/>
    </row>
    <row r="266" spans="2:6" x14ac:dyDescent="0.2">
      <c r="B266" s="5"/>
      <c r="E266" s="197"/>
      <c r="F266" s="5"/>
    </row>
    <row r="267" spans="2:6" x14ac:dyDescent="0.2">
      <c r="B267" s="5"/>
      <c r="E267" s="197"/>
      <c r="F267" s="5"/>
    </row>
    <row r="268" spans="2:6" x14ac:dyDescent="0.2">
      <c r="B268" s="5"/>
      <c r="E268" s="197"/>
      <c r="F268" s="5"/>
    </row>
    <row r="269" spans="2:6" x14ac:dyDescent="0.2">
      <c r="B269" s="5"/>
      <c r="E269" s="197"/>
      <c r="F269" s="5"/>
    </row>
    <row r="270" spans="2:6" x14ac:dyDescent="0.2">
      <c r="B270" s="5"/>
      <c r="E270" s="197"/>
      <c r="F270" s="5"/>
    </row>
    <row r="271" spans="2:6" x14ac:dyDescent="0.2">
      <c r="B271" s="5"/>
      <c r="E271" s="197"/>
      <c r="F271" s="5"/>
    </row>
    <row r="272" spans="2:6" x14ac:dyDescent="0.2">
      <c r="B272" s="5"/>
      <c r="E272" s="197"/>
      <c r="F272" s="5"/>
    </row>
    <row r="273" spans="2:6" x14ac:dyDescent="0.2">
      <c r="B273" s="5"/>
      <c r="E273" s="197"/>
      <c r="F273" s="5"/>
    </row>
    <row r="274" spans="2:6" x14ac:dyDescent="0.2">
      <c r="B274" s="5"/>
      <c r="E274" s="197"/>
      <c r="F274" s="5"/>
    </row>
    <row r="275" spans="2:6" x14ac:dyDescent="0.2">
      <c r="B275" s="5"/>
      <c r="E275" s="197"/>
      <c r="F275" s="5"/>
    </row>
    <row r="276" spans="2:6" x14ac:dyDescent="0.2">
      <c r="B276" s="5"/>
      <c r="E276" s="197"/>
      <c r="F276" s="5"/>
    </row>
    <row r="277" spans="2:6" x14ac:dyDescent="0.2">
      <c r="B277" s="5"/>
      <c r="E277" s="197"/>
      <c r="F277" s="5"/>
    </row>
    <row r="278" spans="2:6" x14ac:dyDescent="0.2">
      <c r="B278" s="5"/>
      <c r="E278" s="197"/>
      <c r="F278" s="5"/>
    </row>
    <row r="279" spans="2:6" x14ac:dyDescent="0.2">
      <c r="B279" s="5"/>
      <c r="E279" s="197"/>
      <c r="F279" s="5"/>
    </row>
    <row r="280" spans="2:6" x14ac:dyDescent="0.2">
      <c r="B280" s="5"/>
      <c r="E280" s="197"/>
      <c r="F280" s="5"/>
    </row>
    <row r="281" spans="2:6" x14ac:dyDescent="0.2">
      <c r="B281" s="5"/>
      <c r="E281" s="197"/>
      <c r="F281" s="5"/>
    </row>
    <row r="282" spans="2:6" x14ac:dyDescent="0.2">
      <c r="B282" s="5"/>
      <c r="E282" s="197"/>
      <c r="F282" s="5"/>
    </row>
    <row r="283" spans="2:6" x14ac:dyDescent="0.2">
      <c r="B283" s="5"/>
      <c r="E283" s="197"/>
      <c r="F283" s="5"/>
    </row>
    <row r="284" spans="2:6" x14ac:dyDescent="0.2">
      <c r="B284" s="5"/>
      <c r="E284" s="197"/>
      <c r="F284" s="5"/>
    </row>
    <row r="285" spans="2:6" x14ac:dyDescent="0.2">
      <c r="B285" s="5"/>
      <c r="E285" s="197"/>
      <c r="F285" s="5"/>
    </row>
    <row r="286" spans="2:6" x14ac:dyDescent="0.2">
      <c r="B286" s="5"/>
      <c r="E286" s="197"/>
      <c r="F286" s="5"/>
    </row>
    <row r="287" spans="2:6" x14ac:dyDescent="0.2">
      <c r="B287" s="5"/>
      <c r="E287" s="197"/>
      <c r="F287" s="5"/>
    </row>
    <row r="288" spans="2:6" x14ac:dyDescent="0.2">
      <c r="B288" s="5"/>
      <c r="E288" s="197"/>
      <c r="F288" s="5"/>
    </row>
    <row r="289" spans="2:6" x14ac:dyDescent="0.2">
      <c r="B289" s="5"/>
      <c r="E289" s="197"/>
      <c r="F289" s="5"/>
    </row>
    <row r="290" spans="2:6" x14ac:dyDescent="0.2">
      <c r="B290" s="5"/>
      <c r="E290" s="197"/>
      <c r="F290" s="5"/>
    </row>
    <row r="291" spans="2:6" x14ac:dyDescent="0.2">
      <c r="B291" s="5"/>
      <c r="E291" s="197"/>
      <c r="F291" s="5"/>
    </row>
    <row r="292" spans="2:6" x14ac:dyDescent="0.2">
      <c r="B292" s="5"/>
      <c r="E292" s="197"/>
      <c r="F292" s="5"/>
    </row>
    <row r="293" spans="2:6" x14ac:dyDescent="0.2">
      <c r="B293" s="5"/>
      <c r="E293" s="197"/>
      <c r="F293" s="5"/>
    </row>
    <row r="294" spans="2:6" x14ac:dyDescent="0.2">
      <c r="B294" s="5"/>
      <c r="E294" s="197"/>
      <c r="F294" s="5"/>
    </row>
    <row r="295" spans="2:6" x14ac:dyDescent="0.2">
      <c r="B295" s="5"/>
      <c r="E295" s="197"/>
      <c r="F295" s="5"/>
    </row>
    <row r="296" spans="2:6" x14ac:dyDescent="0.2">
      <c r="B296" s="5"/>
      <c r="E296" s="197"/>
      <c r="F296" s="5"/>
    </row>
    <row r="297" spans="2:6" x14ac:dyDescent="0.2">
      <c r="B297" s="5"/>
      <c r="E297" s="197"/>
      <c r="F297" s="5"/>
    </row>
    <row r="298" spans="2:6" x14ac:dyDescent="0.2">
      <c r="B298" s="5"/>
      <c r="E298" s="197"/>
      <c r="F298" s="5"/>
    </row>
    <row r="299" spans="2:6" x14ac:dyDescent="0.2">
      <c r="B299" s="5"/>
      <c r="E299" s="197"/>
      <c r="F299" s="5"/>
    </row>
    <row r="300" spans="2:6" x14ac:dyDescent="0.2">
      <c r="B300" s="5"/>
      <c r="E300" s="197"/>
      <c r="F300" s="5"/>
    </row>
    <row r="301" spans="2:6" x14ac:dyDescent="0.2">
      <c r="B301" s="5"/>
      <c r="E301" s="197"/>
      <c r="F301" s="5"/>
    </row>
    <row r="302" spans="2:6" x14ac:dyDescent="0.2">
      <c r="B302" s="5"/>
      <c r="E302" s="197"/>
      <c r="F302" s="5"/>
    </row>
    <row r="303" spans="2:6" x14ac:dyDescent="0.2">
      <c r="B303" s="5"/>
      <c r="E303" s="197"/>
      <c r="F303" s="5"/>
    </row>
    <row r="304" spans="2:6" x14ac:dyDescent="0.2">
      <c r="B304" s="5"/>
      <c r="E304" s="197"/>
      <c r="F304" s="5"/>
    </row>
    <row r="305" spans="2:6" x14ac:dyDescent="0.2">
      <c r="B305" s="5"/>
      <c r="E305" s="197"/>
      <c r="F305" s="5"/>
    </row>
    <row r="306" spans="2:6" x14ac:dyDescent="0.2">
      <c r="B306" s="5"/>
      <c r="E306" s="197"/>
      <c r="F306" s="5"/>
    </row>
    <row r="307" spans="2:6" x14ac:dyDescent="0.2">
      <c r="B307" s="5"/>
      <c r="E307" s="197"/>
      <c r="F307" s="5"/>
    </row>
    <row r="308" spans="2:6" x14ac:dyDescent="0.2">
      <c r="B308" s="5"/>
      <c r="E308" s="197"/>
      <c r="F308" s="5"/>
    </row>
    <row r="309" spans="2:6" x14ac:dyDescent="0.2">
      <c r="B309" s="5"/>
      <c r="E309" s="197"/>
      <c r="F309" s="5"/>
    </row>
    <row r="310" spans="2:6" x14ac:dyDescent="0.2">
      <c r="B310" s="5"/>
      <c r="E310" s="197"/>
      <c r="F310" s="5"/>
    </row>
    <row r="311" spans="2:6" x14ac:dyDescent="0.2">
      <c r="B311" s="5"/>
      <c r="E311" s="197"/>
      <c r="F311" s="5"/>
    </row>
    <row r="312" spans="2:6" x14ac:dyDescent="0.2">
      <c r="B312" s="5"/>
      <c r="E312" s="197"/>
      <c r="F312" s="5"/>
    </row>
    <row r="313" spans="2:6" x14ac:dyDescent="0.2">
      <c r="B313" s="5"/>
      <c r="E313" s="197"/>
      <c r="F313" s="5"/>
    </row>
    <row r="314" spans="2:6" x14ac:dyDescent="0.2">
      <c r="B314" s="5"/>
      <c r="E314" s="197"/>
      <c r="F314" s="5"/>
    </row>
    <row r="315" spans="2:6" x14ac:dyDescent="0.2">
      <c r="B315" s="5"/>
      <c r="E315" s="197"/>
      <c r="F315" s="5"/>
    </row>
    <row r="316" spans="2:6" x14ac:dyDescent="0.2">
      <c r="B316" s="5"/>
      <c r="E316" s="197"/>
      <c r="F316" s="5"/>
    </row>
    <row r="317" spans="2:6" x14ac:dyDescent="0.2">
      <c r="B317" s="5"/>
      <c r="E317" s="197"/>
      <c r="F317" s="5"/>
    </row>
    <row r="318" spans="2:6" x14ac:dyDescent="0.2">
      <c r="B318" s="5"/>
      <c r="E318" s="197"/>
      <c r="F318" s="5"/>
    </row>
    <row r="319" spans="2:6" x14ac:dyDescent="0.2">
      <c r="B319" s="5"/>
      <c r="E319" s="197"/>
      <c r="F319" s="5"/>
    </row>
    <row r="320" spans="2:6" x14ac:dyDescent="0.2">
      <c r="B320" s="5"/>
      <c r="E320" s="197"/>
      <c r="F320" s="5"/>
    </row>
    <row r="321" spans="2:6" x14ac:dyDescent="0.2">
      <c r="B321" s="5"/>
      <c r="E321" s="197"/>
      <c r="F321" s="5"/>
    </row>
    <row r="322" spans="2:6" x14ac:dyDescent="0.2">
      <c r="B322" s="5"/>
      <c r="E322" s="197"/>
      <c r="F322" s="5"/>
    </row>
    <row r="323" spans="2:6" x14ac:dyDescent="0.2">
      <c r="B323" s="5"/>
      <c r="E323" s="197"/>
      <c r="F323" s="5"/>
    </row>
    <row r="324" spans="2:6" x14ac:dyDescent="0.2">
      <c r="B324" s="5"/>
      <c r="E324" s="197"/>
      <c r="F324" s="5"/>
    </row>
    <row r="325" spans="2:6" x14ac:dyDescent="0.2">
      <c r="B325" s="5"/>
      <c r="E325" s="197"/>
      <c r="F325" s="5"/>
    </row>
    <row r="326" spans="2:6" x14ac:dyDescent="0.2">
      <c r="B326" s="5"/>
      <c r="E326" s="197"/>
      <c r="F326" s="5"/>
    </row>
    <row r="327" spans="2:6" x14ac:dyDescent="0.2">
      <c r="B327" s="5"/>
      <c r="E327" s="197"/>
      <c r="F327" s="5"/>
    </row>
    <row r="328" spans="2:6" x14ac:dyDescent="0.2">
      <c r="B328" s="5"/>
      <c r="E328" s="197"/>
      <c r="F328" s="5"/>
    </row>
    <row r="329" spans="2:6" x14ac:dyDescent="0.2">
      <c r="B329" s="5"/>
      <c r="E329" s="197"/>
      <c r="F329" s="5"/>
    </row>
    <row r="330" spans="2:6" x14ac:dyDescent="0.2">
      <c r="B330" s="5"/>
      <c r="E330" s="197"/>
      <c r="F330" s="5"/>
    </row>
    <row r="331" spans="2:6" x14ac:dyDescent="0.2">
      <c r="B331" s="5"/>
      <c r="E331" s="197"/>
      <c r="F331" s="5"/>
    </row>
    <row r="332" spans="2:6" x14ac:dyDescent="0.2">
      <c r="B332" s="5"/>
      <c r="E332" s="197"/>
      <c r="F332" s="5"/>
    </row>
    <row r="333" spans="2:6" x14ac:dyDescent="0.2">
      <c r="B333" s="5"/>
      <c r="E333" s="197"/>
      <c r="F333" s="5"/>
    </row>
    <row r="334" spans="2:6" x14ac:dyDescent="0.2">
      <c r="B334" s="5"/>
      <c r="E334" s="197"/>
      <c r="F334" s="5"/>
    </row>
    <row r="335" spans="2:6" x14ac:dyDescent="0.2">
      <c r="B335" s="5"/>
      <c r="E335" s="197"/>
      <c r="F335" s="5"/>
    </row>
    <row r="336" spans="2:6" x14ac:dyDescent="0.2">
      <c r="B336" s="5"/>
      <c r="E336" s="197"/>
      <c r="F336" s="5"/>
    </row>
    <row r="337" spans="2:6" x14ac:dyDescent="0.2">
      <c r="B337" s="5"/>
      <c r="E337" s="197"/>
      <c r="F337" s="5"/>
    </row>
    <row r="338" spans="2:6" x14ac:dyDescent="0.2">
      <c r="B338" s="5"/>
      <c r="E338" s="197"/>
      <c r="F338" s="5"/>
    </row>
    <row r="339" spans="2:6" x14ac:dyDescent="0.2">
      <c r="B339" s="5"/>
      <c r="E339" s="197"/>
      <c r="F339" s="5"/>
    </row>
    <row r="340" spans="2:6" x14ac:dyDescent="0.2">
      <c r="B340" s="5"/>
      <c r="E340" s="197"/>
      <c r="F340" s="5"/>
    </row>
    <row r="341" spans="2:6" x14ac:dyDescent="0.2">
      <c r="B341" s="5"/>
      <c r="E341" s="197"/>
      <c r="F341" s="5"/>
    </row>
    <row r="342" spans="2:6" x14ac:dyDescent="0.2">
      <c r="B342" s="5"/>
      <c r="E342" s="197"/>
      <c r="F342" s="5"/>
    </row>
    <row r="343" spans="2:6" x14ac:dyDescent="0.2">
      <c r="B343" s="5"/>
      <c r="E343" s="197"/>
      <c r="F343" s="5"/>
    </row>
    <row r="344" spans="2:6" x14ac:dyDescent="0.2">
      <c r="B344" s="5"/>
      <c r="E344" s="197"/>
      <c r="F344" s="5"/>
    </row>
    <row r="345" spans="2:6" x14ac:dyDescent="0.2">
      <c r="B345" s="5"/>
      <c r="E345" s="197"/>
      <c r="F345" s="5"/>
    </row>
    <row r="346" spans="2:6" x14ac:dyDescent="0.2">
      <c r="B346" s="5"/>
      <c r="E346" s="197"/>
      <c r="F346" s="5"/>
    </row>
    <row r="347" spans="2:6" x14ac:dyDescent="0.2">
      <c r="B347" s="5"/>
      <c r="E347" s="197"/>
      <c r="F347" s="5"/>
    </row>
    <row r="348" spans="2:6" x14ac:dyDescent="0.2">
      <c r="B348" s="5"/>
      <c r="E348" s="197"/>
      <c r="F348" s="5"/>
    </row>
    <row r="349" spans="2:6" x14ac:dyDescent="0.2">
      <c r="B349" s="5"/>
      <c r="E349" s="197"/>
      <c r="F349" s="5"/>
    </row>
    <row r="350" spans="2:6" x14ac:dyDescent="0.2">
      <c r="B350" s="5"/>
      <c r="E350" s="197"/>
      <c r="F350" s="5"/>
    </row>
    <row r="351" spans="2:6" x14ac:dyDescent="0.2">
      <c r="B351" s="5"/>
      <c r="E351" s="197"/>
      <c r="F351" s="5"/>
    </row>
    <row r="352" spans="2:6" x14ac:dyDescent="0.2">
      <c r="B352" s="5"/>
      <c r="F352" s="5"/>
    </row>
    <row r="353" spans="2:6" x14ac:dyDescent="0.2">
      <c r="B353" s="5"/>
      <c r="F353" s="5"/>
    </row>
    <row r="354" spans="2:6" x14ac:dyDescent="0.2">
      <c r="B354" s="5"/>
      <c r="F354" s="5"/>
    </row>
    <row r="355" spans="2:6" x14ac:dyDescent="0.2">
      <c r="B355" s="5"/>
      <c r="F355" s="5"/>
    </row>
    <row r="356" spans="2:6" x14ac:dyDescent="0.2">
      <c r="B356" s="5"/>
      <c r="F356" s="5"/>
    </row>
    <row r="357" spans="2:6" x14ac:dyDescent="0.2">
      <c r="B357" s="5"/>
      <c r="F357" s="5"/>
    </row>
    <row r="358" spans="2:6" x14ac:dyDescent="0.2">
      <c r="B358" s="5"/>
      <c r="F358" s="5"/>
    </row>
    <row r="359" spans="2:6" x14ac:dyDescent="0.2">
      <c r="B359" s="5"/>
      <c r="F359" s="5"/>
    </row>
    <row r="360" spans="2:6" x14ac:dyDescent="0.2">
      <c r="B360" s="5"/>
      <c r="F360" s="5"/>
    </row>
    <row r="361" spans="2:6" x14ac:dyDescent="0.2">
      <c r="B361" s="5"/>
      <c r="F361" s="5"/>
    </row>
    <row r="362" spans="2:6" x14ac:dyDescent="0.2">
      <c r="B362" s="5"/>
      <c r="F362" s="5"/>
    </row>
    <row r="363" spans="2:6" x14ac:dyDescent="0.2">
      <c r="B363" s="5"/>
      <c r="F363" s="5"/>
    </row>
    <row r="364" spans="2:6" x14ac:dyDescent="0.2">
      <c r="B364" s="5"/>
      <c r="F364" s="5"/>
    </row>
    <row r="365" spans="2:6" x14ac:dyDescent="0.2">
      <c r="B365" s="5"/>
      <c r="F365" s="5"/>
    </row>
    <row r="366" spans="2:6" x14ac:dyDescent="0.2">
      <c r="B366" s="5"/>
      <c r="F366" s="5"/>
    </row>
    <row r="367" spans="2:6" x14ac:dyDescent="0.2">
      <c r="B367" s="5"/>
      <c r="F367" s="5"/>
    </row>
    <row r="368" spans="2:6" x14ac:dyDescent="0.2">
      <c r="B368" s="5"/>
      <c r="F368" s="5"/>
    </row>
    <row r="369" spans="2:6" x14ac:dyDescent="0.2">
      <c r="B369" s="5"/>
      <c r="F369" s="5"/>
    </row>
    <row r="370" spans="2:6" x14ac:dyDescent="0.2">
      <c r="B370" s="5"/>
      <c r="F370" s="5"/>
    </row>
    <row r="371" spans="2:6" x14ac:dyDescent="0.2">
      <c r="B371" s="5"/>
      <c r="F371" s="5"/>
    </row>
    <row r="372" spans="2:6" x14ac:dyDescent="0.2">
      <c r="B372" s="5"/>
      <c r="F372" s="5"/>
    </row>
    <row r="373" spans="2:6" x14ac:dyDescent="0.2">
      <c r="B373" s="5"/>
      <c r="F373" s="5"/>
    </row>
    <row r="374" spans="2:6" x14ac:dyDescent="0.2">
      <c r="B374" s="5"/>
      <c r="F374" s="5"/>
    </row>
    <row r="375" spans="2:6" x14ac:dyDescent="0.2">
      <c r="B375" s="5"/>
      <c r="F375" s="5"/>
    </row>
    <row r="376" spans="2:6" x14ac:dyDescent="0.2">
      <c r="B376" s="5"/>
      <c r="F376" s="5"/>
    </row>
    <row r="377" spans="2:6" x14ac:dyDescent="0.2">
      <c r="B377" s="5"/>
      <c r="F377" s="5"/>
    </row>
    <row r="378" spans="2:6" x14ac:dyDescent="0.2">
      <c r="B378" s="5"/>
      <c r="F378" s="5"/>
    </row>
    <row r="379" spans="2:6" x14ac:dyDescent="0.2">
      <c r="B379" s="5"/>
      <c r="F379" s="5"/>
    </row>
    <row r="380" spans="2:6" x14ac:dyDescent="0.2">
      <c r="B380" s="5"/>
      <c r="F380" s="5"/>
    </row>
    <row r="381" spans="2:6" x14ac:dyDescent="0.2">
      <c r="B381" s="5"/>
      <c r="F381" s="5"/>
    </row>
    <row r="382" spans="2:6" x14ac:dyDescent="0.2">
      <c r="B382" s="5"/>
      <c r="F382" s="5"/>
    </row>
    <row r="383" spans="2:6" x14ac:dyDescent="0.2">
      <c r="B383" s="5"/>
      <c r="F383" s="5"/>
    </row>
    <row r="384" spans="2:6" x14ac:dyDescent="0.2">
      <c r="B384" s="5"/>
      <c r="F384" s="5"/>
    </row>
    <row r="385" spans="2:6" x14ac:dyDescent="0.2">
      <c r="B385" s="5"/>
      <c r="F385" s="5"/>
    </row>
    <row r="386" spans="2:6" x14ac:dyDescent="0.2">
      <c r="B386" s="5"/>
      <c r="F386" s="5"/>
    </row>
    <row r="387" spans="2:6" x14ac:dyDescent="0.2">
      <c r="B387" s="5"/>
      <c r="F387" s="5"/>
    </row>
    <row r="388" spans="2:6" x14ac:dyDescent="0.2">
      <c r="B388" s="5"/>
      <c r="F388" s="5"/>
    </row>
    <row r="389" spans="2:6" x14ac:dyDescent="0.2">
      <c r="B389" s="5"/>
      <c r="F389" s="5"/>
    </row>
    <row r="390" spans="2:6" x14ac:dyDescent="0.2">
      <c r="B390" s="5"/>
      <c r="F390" s="5"/>
    </row>
    <row r="391" spans="2:6" x14ac:dyDescent="0.2">
      <c r="B391" s="5"/>
      <c r="F391" s="5"/>
    </row>
    <row r="392" spans="2:6" x14ac:dyDescent="0.2">
      <c r="B392" s="5"/>
      <c r="F392" s="5"/>
    </row>
    <row r="393" spans="2:6" x14ac:dyDescent="0.2">
      <c r="B393" s="5"/>
      <c r="F393" s="5"/>
    </row>
    <row r="394" spans="2:6" x14ac:dyDescent="0.2">
      <c r="B394" s="5"/>
      <c r="F394" s="5"/>
    </row>
    <row r="395" spans="2:6" x14ac:dyDescent="0.2">
      <c r="B395" s="5"/>
      <c r="F395" s="5"/>
    </row>
    <row r="396" spans="2:6" x14ac:dyDescent="0.2">
      <c r="B396" s="5"/>
      <c r="F396" s="5"/>
    </row>
    <row r="397" spans="2:6" x14ac:dyDescent="0.2">
      <c r="B397" s="5"/>
      <c r="F397" s="5"/>
    </row>
    <row r="398" spans="2:6" x14ac:dyDescent="0.2">
      <c r="B398" s="5"/>
      <c r="F398" s="5"/>
    </row>
    <row r="399" spans="2:6" x14ac:dyDescent="0.2">
      <c r="B399" s="5"/>
      <c r="F399" s="5"/>
    </row>
    <row r="400" spans="2:6" x14ac:dyDescent="0.2">
      <c r="B400" s="5"/>
      <c r="F400" s="5"/>
    </row>
    <row r="401" spans="2:6" x14ac:dyDescent="0.2">
      <c r="B401" s="5"/>
      <c r="F401" s="5"/>
    </row>
    <row r="402" spans="2:6" x14ac:dyDescent="0.2">
      <c r="B402" s="5"/>
      <c r="F402" s="5"/>
    </row>
    <row r="403" spans="2:6" x14ac:dyDescent="0.2">
      <c r="B403" s="5"/>
      <c r="F403" s="5"/>
    </row>
    <row r="404" spans="2:6" x14ac:dyDescent="0.2">
      <c r="B404" s="5"/>
      <c r="F404" s="5"/>
    </row>
    <row r="405" spans="2:6" x14ac:dyDescent="0.2">
      <c r="B405" s="5"/>
      <c r="F405" s="5"/>
    </row>
    <row r="406" spans="2:6" x14ac:dyDescent="0.2">
      <c r="B406" s="5"/>
      <c r="F406" s="5"/>
    </row>
    <row r="407" spans="2:6" x14ac:dyDescent="0.2">
      <c r="B407" s="5"/>
      <c r="F407" s="5"/>
    </row>
    <row r="408" spans="2:6" x14ac:dyDescent="0.2">
      <c r="B408" s="5"/>
      <c r="F408" s="5"/>
    </row>
    <row r="409" spans="2:6" x14ac:dyDescent="0.2">
      <c r="B409" s="5"/>
      <c r="F409" s="5"/>
    </row>
    <row r="410" spans="2:6" x14ac:dyDescent="0.2">
      <c r="B410" s="5"/>
      <c r="F410" s="5"/>
    </row>
    <row r="411" spans="2:6" x14ac:dyDescent="0.2">
      <c r="B411" s="5"/>
      <c r="F411" s="5"/>
    </row>
    <row r="412" spans="2:6" x14ac:dyDescent="0.2">
      <c r="B412" s="5"/>
      <c r="F412" s="5"/>
    </row>
    <row r="413" spans="2:6" x14ac:dyDescent="0.2">
      <c r="B413" s="5"/>
      <c r="F413" s="5"/>
    </row>
    <row r="414" spans="2:6" x14ac:dyDescent="0.2">
      <c r="B414" s="5"/>
      <c r="F414" s="5"/>
    </row>
    <row r="415" spans="2:6" x14ac:dyDescent="0.2">
      <c r="B415" s="5"/>
      <c r="F415" s="5"/>
    </row>
    <row r="416" spans="2:6" x14ac:dyDescent="0.2">
      <c r="B416" s="5"/>
      <c r="F416" s="5"/>
    </row>
    <row r="417" spans="2:6" x14ac:dyDescent="0.2">
      <c r="B417" s="5"/>
      <c r="F417" s="5"/>
    </row>
    <row r="418" spans="2:6" x14ac:dyDescent="0.2">
      <c r="B418" s="5"/>
      <c r="F418" s="5"/>
    </row>
    <row r="419" spans="2:6" x14ac:dyDescent="0.2">
      <c r="B419" s="5"/>
      <c r="F419" s="5"/>
    </row>
    <row r="420" spans="2:6" x14ac:dyDescent="0.2">
      <c r="B420" s="5"/>
      <c r="F420" s="5"/>
    </row>
    <row r="421" spans="2:6" x14ac:dyDescent="0.2">
      <c r="B421" s="5"/>
      <c r="F421" s="5"/>
    </row>
    <row r="422" spans="2:6" x14ac:dyDescent="0.2">
      <c r="B422" s="5"/>
      <c r="F422" s="5"/>
    </row>
    <row r="423" spans="2:6" x14ac:dyDescent="0.2">
      <c r="B423" s="5"/>
      <c r="F423" s="5"/>
    </row>
    <row r="424" spans="2:6" x14ac:dyDescent="0.2">
      <c r="B424" s="5"/>
      <c r="F424" s="5"/>
    </row>
    <row r="425" spans="2:6" x14ac:dyDescent="0.2">
      <c r="B425" s="5"/>
      <c r="F425" s="5"/>
    </row>
    <row r="426" spans="2:6" x14ac:dyDescent="0.2">
      <c r="B426" s="5"/>
      <c r="F426" s="5"/>
    </row>
    <row r="427" spans="2:6" x14ac:dyDescent="0.2">
      <c r="B427" s="5"/>
      <c r="F427" s="5"/>
    </row>
    <row r="428" spans="2:6" x14ac:dyDescent="0.2">
      <c r="B428" s="5"/>
      <c r="F428" s="5"/>
    </row>
    <row r="429" spans="2:6" x14ac:dyDescent="0.2">
      <c r="B429" s="5"/>
      <c r="F429" s="5"/>
    </row>
    <row r="430" spans="2:6" x14ac:dyDescent="0.2">
      <c r="B430" s="5"/>
      <c r="F430" s="5"/>
    </row>
    <row r="431" spans="2:6" x14ac:dyDescent="0.2">
      <c r="B431" s="5"/>
      <c r="F431" s="5"/>
    </row>
    <row r="432" spans="2:6" x14ac:dyDescent="0.2">
      <c r="B432" s="5"/>
      <c r="F432" s="5"/>
    </row>
    <row r="433" spans="2:6" x14ac:dyDescent="0.2">
      <c r="B433" s="5"/>
      <c r="F433" s="5"/>
    </row>
    <row r="434" spans="2:6" x14ac:dyDescent="0.2">
      <c r="B434" s="5"/>
      <c r="F434" s="5"/>
    </row>
    <row r="435" spans="2:6" x14ac:dyDescent="0.2">
      <c r="B435" s="5"/>
      <c r="F435" s="5"/>
    </row>
    <row r="436" spans="2:6" x14ac:dyDescent="0.2">
      <c r="B436" s="5"/>
      <c r="F436" s="5"/>
    </row>
    <row r="437" spans="2:6" x14ac:dyDescent="0.2">
      <c r="B437" s="5"/>
      <c r="F437" s="5"/>
    </row>
    <row r="438" spans="2:6" x14ac:dyDescent="0.2">
      <c r="B438" s="5"/>
      <c r="F438" s="5"/>
    </row>
    <row r="439" spans="2:6" x14ac:dyDescent="0.2">
      <c r="B439" s="5"/>
      <c r="F439" s="5"/>
    </row>
    <row r="440" spans="2:6" x14ac:dyDescent="0.2">
      <c r="B440" s="5"/>
      <c r="F440" s="5"/>
    </row>
    <row r="441" spans="2:6" x14ac:dyDescent="0.2">
      <c r="B441" s="5"/>
      <c r="F441" s="5"/>
    </row>
    <row r="442" spans="2:6" x14ac:dyDescent="0.2">
      <c r="B442" s="5"/>
      <c r="F442" s="5"/>
    </row>
    <row r="443" spans="2:6" x14ac:dyDescent="0.2">
      <c r="B443" s="5"/>
      <c r="F443" s="5"/>
    </row>
    <row r="444" spans="2:6" x14ac:dyDescent="0.2">
      <c r="B444" s="5"/>
      <c r="F444" s="5"/>
    </row>
    <row r="445" spans="2:6" x14ac:dyDescent="0.2">
      <c r="B445" s="5"/>
      <c r="F445" s="5"/>
    </row>
    <row r="446" spans="2:6" x14ac:dyDescent="0.2">
      <c r="B446" s="5"/>
      <c r="F446" s="5"/>
    </row>
    <row r="447" spans="2:6" x14ac:dyDescent="0.2">
      <c r="B447" s="5"/>
      <c r="F447" s="5"/>
    </row>
    <row r="448" spans="2:6" x14ac:dyDescent="0.2">
      <c r="B448" s="5"/>
      <c r="F448" s="5"/>
    </row>
    <row r="449" spans="2:6" x14ac:dyDescent="0.2">
      <c r="B449" s="5"/>
      <c r="F449" s="5"/>
    </row>
    <row r="450" spans="2:6" x14ac:dyDescent="0.2">
      <c r="B450" s="5"/>
      <c r="F450" s="5"/>
    </row>
    <row r="451" spans="2:6" x14ac:dyDescent="0.2">
      <c r="B451" s="5"/>
      <c r="F451" s="5"/>
    </row>
    <row r="452" spans="2:6" x14ac:dyDescent="0.2">
      <c r="B452" s="5"/>
      <c r="F452" s="5"/>
    </row>
    <row r="453" spans="2:6" x14ac:dyDescent="0.2">
      <c r="B453" s="5"/>
      <c r="F453" s="5"/>
    </row>
    <row r="454" spans="2:6" x14ac:dyDescent="0.2">
      <c r="B454" s="5"/>
      <c r="F454" s="5"/>
    </row>
    <row r="455" spans="2:6" x14ac:dyDescent="0.2">
      <c r="B455" s="5"/>
      <c r="F455" s="5"/>
    </row>
    <row r="456" spans="2:6" x14ac:dyDescent="0.2">
      <c r="B456" s="5"/>
      <c r="F456" s="5"/>
    </row>
    <row r="457" spans="2:6" x14ac:dyDescent="0.2">
      <c r="B457" s="5"/>
      <c r="F457" s="5"/>
    </row>
    <row r="458" spans="2:6" x14ac:dyDescent="0.2">
      <c r="B458" s="5"/>
      <c r="F458" s="5"/>
    </row>
    <row r="459" spans="2:6" x14ac:dyDescent="0.2">
      <c r="B459" s="5"/>
      <c r="F459" s="5"/>
    </row>
    <row r="460" spans="2:6" x14ac:dyDescent="0.2">
      <c r="B460" s="5"/>
      <c r="F460" s="5"/>
    </row>
    <row r="461" spans="2:6" x14ac:dyDescent="0.2">
      <c r="B461" s="5"/>
      <c r="F461" s="5"/>
    </row>
    <row r="462" spans="2:6" x14ac:dyDescent="0.2">
      <c r="B462" s="5"/>
      <c r="F462" s="5"/>
    </row>
    <row r="463" spans="2:6" x14ac:dyDescent="0.2">
      <c r="B463" s="5"/>
      <c r="F463" s="5"/>
    </row>
    <row r="464" spans="2:6" x14ac:dyDescent="0.2">
      <c r="B464" s="5"/>
      <c r="F464" s="5"/>
    </row>
    <row r="465" spans="2:6" x14ac:dyDescent="0.2">
      <c r="B465" s="5"/>
      <c r="F465" s="5"/>
    </row>
    <row r="466" spans="2:6" x14ac:dyDescent="0.2">
      <c r="B466" s="5"/>
      <c r="F466" s="5"/>
    </row>
    <row r="467" spans="2:6" x14ac:dyDescent="0.2">
      <c r="B467" s="5"/>
      <c r="F467" s="5"/>
    </row>
    <row r="468" spans="2:6" x14ac:dyDescent="0.2">
      <c r="B468" s="5"/>
      <c r="F468" s="5"/>
    </row>
    <row r="469" spans="2:6" x14ac:dyDescent="0.2">
      <c r="B469" s="5"/>
      <c r="F469" s="5"/>
    </row>
    <row r="470" spans="2:6" x14ac:dyDescent="0.2">
      <c r="B470" s="5"/>
      <c r="F470" s="5"/>
    </row>
    <row r="471" spans="2:6" x14ac:dyDescent="0.2">
      <c r="B471" s="5"/>
      <c r="F471" s="5"/>
    </row>
    <row r="472" spans="2:6" x14ac:dyDescent="0.2">
      <c r="B472" s="5"/>
      <c r="F472" s="5"/>
    </row>
    <row r="473" spans="2:6" x14ac:dyDescent="0.2">
      <c r="B473" s="5"/>
      <c r="F473" s="5"/>
    </row>
    <row r="474" spans="2:6" x14ac:dyDescent="0.2">
      <c r="B474" s="5"/>
      <c r="F474" s="5"/>
    </row>
    <row r="475" spans="2:6" x14ac:dyDescent="0.2">
      <c r="B475" s="5"/>
      <c r="F475" s="5"/>
    </row>
    <row r="476" spans="2:6" x14ac:dyDescent="0.2">
      <c r="B476" s="5"/>
      <c r="F476" s="5"/>
    </row>
    <row r="477" spans="2:6" x14ac:dyDescent="0.2">
      <c r="B477" s="5"/>
      <c r="F477" s="5"/>
    </row>
    <row r="478" spans="2:6" x14ac:dyDescent="0.2">
      <c r="B478" s="5"/>
      <c r="F478" s="5"/>
    </row>
    <row r="479" spans="2:6" x14ac:dyDescent="0.2">
      <c r="B479" s="5"/>
      <c r="F479" s="5"/>
    </row>
    <row r="480" spans="2:6" x14ac:dyDescent="0.2">
      <c r="B480" s="5"/>
      <c r="F480" s="5"/>
    </row>
    <row r="481" spans="2:6" x14ac:dyDescent="0.2">
      <c r="B481" s="5"/>
      <c r="F481" s="5"/>
    </row>
    <row r="482" spans="2:6" x14ac:dyDescent="0.2">
      <c r="B482" s="5"/>
      <c r="F482" s="5"/>
    </row>
    <row r="483" spans="2:6" x14ac:dyDescent="0.2">
      <c r="B483" s="5"/>
      <c r="F483" s="5"/>
    </row>
    <row r="484" spans="2:6" x14ac:dyDescent="0.2">
      <c r="B484" s="5"/>
      <c r="F484" s="5"/>
    </row>
    <row r="485" spans="2:6" x14ac:dyDescent="0.2">
      <c r="B485" s="5"/>
      <c r="F485" s="5"/>
    </row>
    <row r="486" spans="2:6" x14ac:dyDescent="0.2">
      <c r="B486" s="5"/>
      <c r="F486" s="5"/>
    </row>
    <row r="487" spans="2:6" x14ac:dyDescent="0.2">
      <c r="B487" s="5"/>
      <c r="F487" s="5"/>
    </row>
    <row r="488" spans="2:6" x14ac:dyDescent="0.2">
      <c r="B488" s="5"/>
      <c r="F488" s="5"/>
    </row>
    <row r="489" spans="2:6" x14ac:dyDescent="0.2">
      <c r="B489" s="5"/>
      <c r="F489" s="5"/>
    </row>
    <row r="490" spans="2:6" x14ac:dyDescent="0.2">
      <c r="B490" s="5"/>
      <c r="F490" s="5"/>
    </row>
    <row r="491" spans="2:6" x14ac:dyDescent="0.2">
      <c r="B491" s="5"/>
      <c r="F491" s="5"/>
    </row>
    <row r="492" spans="2:6" x14ac:dyDescent="0.2">
      <c r="B492" s="5"/>
      <c r="F492" s="5"/>
    </row>
    <row r="493" spans="2:6" x14ac:dyDescent="0.2">
      <c r="B493" s="5"/>
      <c r="F493" s="5"/>
    </row>
    <row r="494" spans="2:6" x14ac:dyDescent="0.2">
      <c r="B494" s="5"/>
      <c r="F494" s="5"/>
    </row>
    <row r="495" spans="2:6" x14ac:dyDescent="0.2">
      <c r="B495" s="5"/>
      <c r="F495" s="5"/>
    </row>
    <row r="496" spans="2:6" x14ac:dyDescent="0.2">
      <c r="B496" s="5"/>
      <c r="F496" s="5"/>
    </row>
    <row r="497" spans="2:6" x14ac:dyDescent="0.2">
      <c r="B497" s="5"/>
      <c r="F497" s="5"/>
    </row>
    <row r="498" spans="2:6" x14ac:dyDescent="0.2">
      <c r="B498" s="5"/>
      <c r="F498" s="5"/>
    </row>
    <row r="499" spans="2:6" x14ac:dyDescent="0.2">
      <c r="B499" s="5"/>
      <c r="F499" s="5"/>
    </row>
    <row r="500" spans="2:6" x14ac:dyDescent="0.2">
      <c r="B500" s="5"/>
      <c r="F500" s="5"/>
    </row>
    <row r="501" spans="2:6" x14ac:dyDescent="0.2">
      <c r="B501" s="5"/>
      <c r="F501" s="5"/>
    </row>
    <row r="502" spans="2:6" x14ac:dyDescent="0.2">
      <c r="B502" s="5"/>
      <c r="F502" s="5"/>
    </row>
    <row r="503" spans="2:6" x14ac:dyDescent="0.2">
      <c r="B503" s="5"/>
      <c r="F503" s="5"/>
    </row>
    <row r="504" spans="2:6" x14ac:dyDescent="0.2">
      <c r="B504" s="5"/>
      <c r="F504" s="5"/>
    </row>
    <row r="505" spans="2:6" x14ac:dyDescent="0.2">
      <c r="B505" s="5"/>
      <c r="F505" s="5"/>
    </row>
    <row r="506" spans="2:6" x14ac:dyDescent="0.2">
      <c r="B506" s="5"/>
      <c r="F506" s="5"/>
    </row>
    <row r="507" spans="2:6" x14ac:dyDescent="0.2">
      <c r="B507" s="5"/>
      <c r="F507" s="5"/>
    </row>
    <row r="508" spans="2:6" x14ac:dyDescent="0.2">
      <c r="B508" s="5"/>
      <c r="F508" s="5"/>
    </row>
    <row r="509" spans="2:6" x14ac:dyDescent="0.2">
      <c r="B509" s="5"/>
      <c r="F509" s="5"/>
    </row>
    <row r="510" spans="2:6" x14ac:dyDescent="0.2">
      <c r="B510" s="5"/>
      <c r="F510" s="5"/>
    </row>
    <row r="511" spans="2:6" x14ac:dyDescent="0.2">
      <c r="B511" s="5"/>
      <c r="F511" s="5"/>
    </row>
    <row r="512" spans="2:6" x14ac:dyDescent="0.2">
      <c r="B512" s="5"/>
      <c r="F512" s="5"/>
    </row>
    <row r="513" spans="2:6" x14ac:dyDescent="0.2">
      <c r="B513" s="5"/>
      <c r="F513" s="5"/>
    </row>
    <row r="514" spans="2:6" x14ac:dyDescent="0.2">
      <c r="B514" s="5"/>
      <c r="F514" s="5"/>
    </row>
    <row r="515" spans="2:6" x14ac:dyDescent="0.2">
      <c r="B515" s="5"/>
      <c r="F515" s="5"/>
    </row>
    <row r="516" spans="2:6" x14ac:dyDescent="0.2">
      <c r="B516" s="5"/>
      <c r="F516" s="5"/>
    </row>
    <row r="517" spans="2:6" x14ac:dyDescent="0.2">
      <c r="B517" s="5"/>
      <c r="F517" s="5"/>
    </row>
    <row r="518" spans="2:6" x14ac:dyDescent="0.2">
      <c r="B518" s="5"/>
      <c r="F518" s="5"/>
    </row>
    <row r="519" spans="2:6" x14ac:dyDescent="0.2">
      <c r="B519" s="5"/>
      <c r="F519" s="5"/>
    </row>
    <row r="520" spans="2:6" x14ac:dyDescent="0.2">
      <c r="B520" s="5"/>
      <c r="F520" s="5"/>
    </row>
    <row r="521" spans="2:6" x14ac:dyDescent="0.2">
      <c r="B521" s="5"/>
      <c r="F521" s="5"/>
    </row>
    <row r="522" spans="2:6" x14ac:dyDescent="0.2">
      <c r="B522" s="5"/>
      <c r="F522" s="5"/>
    </row>
    <row r="523" spans="2:6" x14ac:dyDescent="0.2">
      <c r="B523" s="5"/>
      <c r="F523" s="5"/>
    </row>
    <row r="524" spans="2:6" x14ac:dyDescent="0.2">
      <c r="B524" s="5"/>
      <c r="F524" s="5"/>
    </row>
    <row r="525" spans="2:6" x14ac:dyDescent="0.2">
      <c r="B525" s="5"/>
      <c r="F525" s="5"/>
    </row>
    <row r="526" spans="2:6" x14ac:dyDescent="0.2">
      <c r="B526" s="5"/>
      <c r="F526" s="5"/>
    </row>
    <row r="527" spans="2:6" x14ac:dyDescent="0.2">
      <c r="B527" s="5"/>
      <c r="F527" s="5"/>
    </row>
    <row r="528" spans="2:6" x14ac:dyDescent="0.2">
      <c r="B528" s="5"/>
      <c r="F528" s="5"/>
    </row>
    <row r="529" spans="2:6" x14ac:dyDescent="0.2">
      <c r="B529" s="5"/>
      <c r="F529" s="5"/>
    </row>
    <row r="530" spans="2:6" x14ac:dyDescent="0.2">
      <c r="B530" s="5"/>
      <c r="F530" s="5"/>
    </row>
    <row r="531" spans="2:6" x14ac:dyDescent="0.2">
      <c r="B531" s="5"/>
      <c r="F531" s="5"/>
    </row>
    <row r="532" spans="2:6" x14ac:dyDescent="0.2">
      <c r="B532" s="5"/>
      <c r="F532" s="5"/>
    </row>
    <row r="533" spans="2:6" x14ac:dyDescent="0.2">
      <c r="B533" s="5"/>
      <c r="F533" s="5"/>
    </row>
    <row r="534" spans="2:6" x14ac:dyDescent="0.2">
      <c r="B534" s="5"/>
      <c r="F534" s="5"/>
    </row>
    <row r="535" spans="2:6" x14ac:dyDescent="0.2">
      <c r="B535" s="5"/>
      <c r="F535" s="5"/>
    </row>
    <row r="536" spans="2:6" x14ac:dyDescent="0.2">
      <c r="B536" s="5"/>
      <c r="F536" s="5"/>
    </row>
    <row r="537" spans="2:6" x14ac:dyDescent="0.2">
      <c r="B537" s="5"/>
      <c r="F537" s="5"/>
    </row>
    <row r="538" spans="2:6" x14ac:dyDescent="0.2">
      <c r="B538" s="5"/>
      <c r="F538" s="5"/>
    </row>
    <row r="539" spans="2:6" x14ac:dyDescent="0.2">
      <c r="B539" s="5"/>
      <c r="F539" s="5"/>
    </row>
    <row r="540" spans="2:6" x14ac:dyDescent="0.2">
      <c r="B540" s="5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  <row r="815" spans="2:6" x14ac:dyDescent="0.2">
      <c r="B815" s="5"/>
      <c r="F815" s="5"/>
    </row>
    <row r="816" spans="2:6" x14ac:dyDescent="0.2">
      <c r="B816" s="5"/>
      <c r="F816" s="5"/>
    </row>
    <row r="817" spans="2:6" x14ac:dyDescent="0.2">
      <c r="B817" s="5"/>
      <c r="F817" s="5"/>
    </row>
    <row r="818" spans="2:6" x14ac:dyDescent="0.2">
      <c r="B818" s="5"/>
      <c r="F818" s="5"/>
    </row>
    <row r="819" spans="2:6" x14ac:dyDescent="0.2">
      <c r="B819" s="5"/>
      <c r="F819" s="5"/>
    </row>
    <row r="820" spans="2:6" x14ac:dyDescent="0.2">
      <c r="B820" s="5"/>
      <c r="F820" s="5"/>
    </row>
    <row r="821" spans="2:6" x14ac:dyDescent="0.2">
      <c r="B821" s="5"/>
      <c r="F821" s="5"/>
    </row>
    <row r="822" spans="2:6" x14ac:dyDescent="0.2">
      <c r="B822" s="5"/>
      <c r="F822" s="5"/>
    </row>
    <row r="823" spans="2:6" x14ac:dyDescent="0.2">
      <c r="B823" s="5"/>
      <c r="F823" s="5"/>
    </row>
    <row r="824" spans="2:6" x14ac:dyDescent="0.2">
      <c r="B824" s="5"/>
      <c r="F824" s="5"/>
    </row>
    <row r="825" spans="2:6" x14ac:dyDescent="0.2">
      <c r="B825" s="5"/>
      <c r="F825" s="5"/>
    </row>
    <row r="826" spans="2:6" x14ac:dyDescent="0.2">
      <c r="B826" s="5"/>
      <c r="F826" s="5"/>
    </row>
    <row r="827" spans="2:6" x14ac:dyDescent="0.2">
      <c r="B827" s="5"/>
      <c r="F827" s="5"/>
    </row>
    <row r="828" spans="2:6" x14ac:dyDescent="0.2">
      <c r="B828" s="5"/>
      <c r="F828" s="5"/>
    </row>
    <row r="829" spans="2:6" x14ac:dyDescent="0.2">
      <c r="B829" s="5"/>
      <c r="F829" s="5"/>
    </row>
    <row r="830" spans="2:6" x14ac:dyDescent="0.2">
      <c r="B830" s="5"/>
      <c r="F830" s="5"/>
    </row>
    <row r="831" spans="2:6" x14ac:dyDescent="0.2">
      <c r="B831" s="5"/>
      <c r="F831" s="5"/>
    </row>
    <row r="832" spans="2:6" x14ac:dyDescent="0.2">
      <c r="B832" s="5"/>
      <c r="F832" s="5"/>
    </row>
    <row r="833" spans="2:6" x14ac:dyDescent="0.2">
      <c r="B833" s="5"/>
      <c r="F833" s="5"/>
    </row>
    <row r="834" spans="2:6" x14ac:dyDescent="0.2">
      <c r="B834" s="5"/>
      <c r="F834" s="5"/>
    </row>
    <row r="835" spans="2:6" x14ac:dyDescent="0.2">
      <c r="B835" s="5"/>
      <c r="F835" s="5"/>
    </row>
    <row r="836" spans="2:6" x14ac:dyDescent="0.2">
      <c r="B836" s="5"/>
      <c r="F836" s="5"/>
    </row>
    <row r="837" spans="2:6" x14ac:dyDescent="0.2">
      <c r="B837" s="5"/>
      <c r="F837" s="5"/>
    </row>
    <row r="838" spans="2:6" x14ac:dyDescent="0.2">
      <c r="B838" s="5"/>
      <c r="F838" s="5"/>
    </row>
    <row r="839" spans="2:6" x14ac:dyDescent="0.2">
      <c r="B839" s="5"/>
      <c r="F839" s="5"/>
    </row>
    <row r="840" spans="2:6" x14ac:dyDescent="0.2">
      <c r="B840" s="5"/>
      <c r="F840" s="5"/>
    </row>
    <row r="841" spans="2:6" x14ac:dyDescent="0.2">
      <c r="B841" s="5"/>
      <c r="F841" s="5"/>
    </row>
    <row r="842" spans="2:6" x14ac:dyDescent="0.2">
      <c r="B842" s="5"/>
      <c r="F842" s="5"/>
    </row>
    <row r="843" spans="2:6" x14ac:dyDescent="0.2">
      <c r="B843" s="5"/>
      <c r="F843" s="5"/>
    </row>
    <row r="844" spans="2:6" x14ac:dyDescent="0.2">
      <c r="B844" s="5"/>
      <c r="F844" s="5"/>
    </row>
    <row r="845" spans="2:6" x14ac:dyDescent="0.2">
      <c r="B845" s="5"/>
      <c r="F845" s="5"/>
    </row>
    <row r="846" spans="2:6" x14ac:dyDescent="0.2">
      <c r="B846" s="5"/>
      <c r="F846" s="5"/>
    </row>
    <row r="847" spans="2:6" x14ac:dyDescent="0.2">
      <c r="B847" s="5"/>
      <c r="F847" s="5"/>
    </row>
    <row r="848" spans="2:6" x14ac:dyDescent="0.2">
      <c r="B848" s="5"/>
      <c r="F848" s="5"/>
    </row>
    <row r="849" spans="2:6" x14ac:dyDescent="0.2">
      <c r="B849" s="5"/>
      <c r="F849" s="5"/>
    </row>
    <row r="850" spans="2:6" x14ac:dyDescent="0.2">
      <c r="B850" s="5"/>
      <c r="F850" s="5"/>
    </row>
    <row r="851" spans="2:6" x14ac:dyDescent="0.2">
      <c r="B851" s="5"/>
      <c r="F851" s="5"/>
    </row>
    <row r="852" spans="2:6" x14ac:dyDescent="0.2">
      <c r="B852" s="5"/>
      <c r="F852" s="5"/>
    </row>
    <row r="853" spans="2:6" x14ac:dyDescent="0.2">
      <c r="B853" s="5"/>
      <c r="F853" s="5"/>
    </row>
    <row r="854" spans="2:6" x14ac:dyDescent="0.2">
      <c r="B854" s="5"/>
      <c r="F854" s="5"/>
    </row>
    <row r="855" spans="2:6" x14ac:dyDescent="0.2">
      <c r="B855" s="5"/>
      <c r="F855" s="5"/>
    </row>
    <row r="856" spans="2:6" x14ac:dyDescent="0.2">
      <c r="B856" s="5"/>
      <c r="F856" s="5"/>
    </row>
    <row r="857" spans="2:6" x14ac:dyDescent="0.2">
      <c r="B857" s="5"/>
      <c r="F857" s="5"/>
    </row>
    <row r="858" spans="2:6" x14ac:dyDescent="0.2">
      <c r="B858" s="5"/>
      <c r="F858" s="5"/>
    </row>
    <row r="859" spans="2:6" x14ac:dyDescent="0.2">
      <c r="B859" s="5"/>
      <c r="F859" s="5"/>
    </row>
    <row r="860" spans="2:6" x14ac:dyDescent="0.2">
      <c r="B860" s="5"/>
      <c r="F860" s="5"/>
    </row>
    <row r="861" spans="2:6" x14ac:dyDescent="0.2">
      <c r="B861" s="5"/>
      <c r="F861" s="5"/>
    </row>
    <row r="862" spans="2:6" x14ac:dyDescent="0.2">
      <c r="B862" s="5"/>
      <c r="F862" s="5"/>
    </row>
    <row r="863" spans="2:6" x14ac:dyDescent="0.2">
      <c r="B863" s="5"/>
      <c r="F863" s="5"/>
    </row>
    <row r="864" spans="2:6" x14ac:dyDescent="0.2">
      <c r="B864" s="5"/>
      <c r="F864" s="5"/>
    </row>
    <row r="865" spans="2:6" x14ac:dyDescent="0.2">
      <c r="B865" s="5"/>
      <c r="F865" s="5"/>
    </row>
    <row r="866" spans="2:6" x14ac:dyDescent="0.2">
      <c r="B866" s="5"/>
      <c r="F866" s="5"/>
    </row>
    <row r="867" spans="2:6" x14ac:dyDescent="0.2">
      <c r="B867" s="5"/>
      <c r="F867" s="5"/>
    </row>
    <row r="868" spans="2:6" x14ac:dyDescent="0.2">
      <c r="B868" s="5"/>
      <c r="F868" s="5"/>
    </row>
    <row r="869" spans="2:6" x14ac:dyDescent="0.2">
      <c r="B869" s="5"/>
      <c r="F869" s="5"/>
    </row>
    <row r="870" spans="2:6" x14ac:dyDescent="0.2">
      <c r="B870" s="5"/>
      <c r="F870" s="5"/>
    </row>
    <row r="871" spans="2:6" x14ac:dyDescent="0.2">
      <c r="B871" s="5"/>
      <c r="F871" s="5"/>
    </row>
    <row r="872" spans="2:6" x14ac:dyDescent="0.2">
      <c r="B872" s="5"/>
      <c r="F872" s="5"/>
    </row>
    <row r="873" spans="2:6" x14ac:dyDescent="0.2">
      <c r="B873" s="5"/>
      <c r="F873" s="5"/>
    </row>
    <row r="874" spans="2:6" x14ac:dyDescent="0.2">
      <c r="B874" s="5"/>
      <c r="F874" s="5"/>
    </row>
    <row r="875" spans="2:6" x14ac:dyDescent="0.2">
      <c r="B875" s="5"/>
      <c r="F875" s="5"/>
    </row>
    <row r="876" spans="2:6" x14ac:dyDescent="0.2">
      <c r="B876" s="5"/>
      <c r="F876" s="5"/>
    </row>
    <row r="877" spans="2:6" x14ac:dyDescent="0.2">
      <c r="B877" s="5"/>
      <c r="F877" s="5"/>
    </row>
    <row r="878" spans="2:6" x14ac:dyDescent="0.2">
      <c r="B878" s="5"/>
      <c r="F878" s="5"/>
    </row>
    <row r="879" spans="2:6" x14ac:dyDescent="0.2">
      <c r="B879" s="5"/>
      <c r="F879" s="5"/>
    </row>
    <row r="880" spans="2:6" x14ac:dyDescent="0.2">
      <c r="B880" s="5"/>
      <c r="F880" s="5"/>
    </row>
    <row r="881" spans="2:6" x14ac:dyDescent="0.2">
      <c r="B881" s="5"/>
      <c r="F881" s="5"/>
    </row>
    <row r="882" spans="2:6" x14ac:dyDescent="0.2">
      <c r="B882" s="5"/>
      <c r="F882" s="5"/>
    </row>
    <row r="883" spans="2:6" x14ac:dyDescent="0.2">
      <c r="B883" s="5"/>
      <c r="F883" s="5"/>
    </row>
    <row r="884" spans="2:6" x14ac:dyDescent="0.2">
      <c r="B884" s="5"/>
      <c r="F884" s="5"/>
    </row>
    <row r="885" spans="2:6" x14ac:dyDescent="0.2">
      <c r="B885" s="5"/>
      <c r="F885" s="5"/>
    </row>
    <row r="886" spans="2:6" x14ac:dyDescent="0.2">
      <c r="B886" s="5"/>
      <c r="F886" s="5"/>
    </row>
    <row r="887" spans="2:6" x14ac:dyDescent="0.2">
      <c r="B887" s="5"/>
      <c r="F887" s="5"/>
    </row>
    <row r="888" spans="2:6" x14ac:dyDescent="0.2">
      <c r="B888" s="5"/>
      <c r="F888" s="5"/>
    </row>
    <row r="889" spans="2:6" x14ac:dyDescent="0.2">
      <c r="B889" s="5"/>
      <c r="F889" s="5"/>
    </row>
    <row r="890" spans="2:6" x14ac:dyDescent="0.2">
      <c r="B890" s="5"/>
      <c r="F890" s="5"/>
    </row>
    <row r="891" spans="2:6" x14ac:dyDescent="0.2">
      <c r="B891" s="5"/>
      <c r="F891" s="5"/>
    </row>
    <row r="892" spans="2:6" x14ac:dyDescent="0.2">
      <c r="B892" s="5"/>
      <c r="F892" s="5"/>
    </row>
    <row r="893" spans="2:6" x14ac:dyDescent="0.2">
      <c r="B893" s="5"/>
      <c r="F893" s="5"/>
    </row>
    <row r="894" spans="2:6" x14ac:dyDescent="0.2">
      <c r="B894" s="5"/>
      <c r="F894" s="5"/>
    </row>
    <row r="895" spans="2:6" x14ac:dyDescent="0.2">
      <c r="B895" s="5"/>
      <c r="F895" s="5"/>
    </row>
    <row r="896" spans="2:6" x14ac:dyDescent="0.2">
      <c r="B896" s="5"/>
      <c r="F896" s="5"/>
    </row>
    <row r="897" spans="2:6" x14ac:dyDescent="0.2">
      <c r="B897" s="5"/>
      <c r="F897" s="5"/>
    </row>
    <row r="898" spans="2:6" x14ac:dyDescent="0.2">
      <c r="B898" s="5"/>
      <c r="F898" s="5"/>
    </row>
    <row r="899" spans="2:6" x14ac:dyDescent="0.2">
      <c r="B899" s="5"/>
      <c r="F899" s="5"/>
    </row>
    <row r="900" spans="2:6" x14ac:dyDescent="0.2">
      <c r="B900" s="5"/>
      <c r="F900" s="5"/>
    </row>
    <row r="901" spans="2:6" x14ac:dyDescent="0.2">
      <c r="B901" s="5"/>
      <c r="F901" s="5"/>
    </row>
    <row r="902" spans="2:6" x14ac:dyDescent="0.2">
      <c r="B902" s="5"/>
      <c r="F902" s="5"/>
    </row>
    <row r="903" spans="2:6" x14ac:dyDescent="0.2">
      <c r="B903" s="5"/>
      <c r="F903" s="5"/>
    </row>
    <row r="904" spans="2:6" x14ac:dyDescent="0.2">
      <c r="B904" s="5"/>
      <c r="F904" s="5"/>
    </row>
    <row r="905" spans="2:6" x14ac:dyDescent="0.2">
      <c r="B905" s="5"/>
      <c r="F905" s="5"/>
    </row>
    <row r="906" spans="2:6" x14ac:dyDescent="0.2">
      <c r="B906" s="5"/>
      <c r="F906" s="5"/>
    </row>
    <row r="907" spans="2:6" x14ac:dyDescent="0.2">
      <c r="B907" s="5"/>
      <c r="F907" s="5"/>
    </row>
    <row r="908" spans="2:6" x14ac:dyDescent="0.2">
      <c r="B908" s="5"/>
      <c r="F908" s="5"/>
    </row>
    <row r="909" spans="2:6" x14ac:dyDescent="0.2">
      <c r="B909" s="5"/>
      <c r="F909" s="5"/>
    </row>
    <row r="910" spans="2:6" x14ac:dyDescent="0.2">
      <c r="B910" s="5"/>
      <c r="F910" s="5"/>
    </row>
    <row r="911" spans="2:6" x14ac:dyDescent="0.2">
      <c r="B911" s="5"/>
      <c r="F911" s="5"/>
    </row>
    <row r="912" spans="2:6" x14ac:dyDescent="0.2">
      <c r="B912" s="5"/>
      <c r="F912" s="5"/>
    </row>
    <row r="913" spans="2:6" x14ac:dyDescent="0.2">
      <c r="B913" s="5"/>
      <c r="F913" s="5"/>
    </row>
    <row r="914" spans="2:6" x14ac:dyDescent="0.2">
      <c r="B914" s="5"/>
      <c r="F914" s="5"/>
    </row>
    <row r="915" spans="2:6" x14ac:dyDescent="0.2">
      <c r="B915" s="5"/>
      <c r="F915" s="5"/>
    </row>
    <row r="916" spans="2:6" x14ac:dyDescent="0.2">
      <c r="B916" s="5"/>
      <c r="F916" s="5"/>
    </row>
    <row r="917" spans="2:6" x14ac:dyDescent="0.2">
      <c r="B917" s="5"/>
      <c r="F917" s="5"/>
    </row>
    <row r="918" spans="2:6" x14ac:dyDescent="0.2">
      <c r="B918" s="5"/>
      <c r="F918" s="5"/>
    </row>
    <row r="919" spans="2:6" x14ac:dyDescent="0.2">
      <c r="B919" s="5"/>
      <c r="F919" s="5"/>
    </row>
    <row r="920" spans="2:6" x14ac:dyDescent="0.2">
      <c r="B920" s="5"/>
      <c r="F920" s="5"/>
    </row>
    <row r="921" spans="2:6" x14ac:dyDescent="0.2">
      <c r="B921" s="5"/>
      <c r="F921" s="5"/>
    </row>
    <row r="922" spans="2:6" x14ac:dyDescent="0.2">
      <c r="B922" s="5"/>
      <c r="F922" s="5"/>
    </row>
    <row r="923" spans="2:6" x14ac:dyDescent="0.2">
      <c r="B923" s="5"/>
      <c r="F923" s="5"/>
    </row>
    <row r="924" spans="2:6" x14ac:dyDescent="0.2">
      <c r="B924" s="5"/>
      <c r="F924" s="5"/>
    </row>
    <row r="925" spans="2:6" x14ac:dyDescent="0.2">
      <c r="B925" s="5"/>
      <c r="F925" s="5"/>
    </row>
    <row r="926" spans="2:6" x14ac:dyDescent="0.2">
      <c r="B926" s="5"/>
      <c r="F926" s="5"/>
    </row>
    <row r="927" spans="2:6" x14ac:dyDescent="0.2">
      <c r="B927" s="5"/>
      <c r="F927" s="5"/>
    </row>
    <row r="928" spans="2:6" x14ac:dyDescent="0.2">
      <c r="B928" s="5"/>
      <c r="F928" s="5"/>
    </row>
    <row r="929" spans="2:6" x14ac:dyDescent="0.2">
      <c r="B929" s="5"/>
      <c r="F929" s="5"/>
    </row>
    <row r="930" spans="2:6" x14ac:dyDescent="0.2">
      <c r="B930" s="5"/>
      <c r="F930" s="5"/>
    </row>
    <row r="931" spans="2:6" x14ac:dyDescent="0.2">
      <c r="B931" s="5"/>
      <c r="F931" s="5"/>
    </row>
    <row r="932" spans="2:6" x14ac:dyDescent="0.2">
      <c r="B932" s="5"/>
      <c r="F932" s="5"/>
    </row>
    <row r="933" spans="2:6" x14ac:dyDescent="0.2">
      <c r="B933" s="5"/>
      <c r="F933" s="5"/>
    </row>
    <row r="934" spans="2:6" x14ac:dyDescent="0.2">
      <c r="B934" s="5"/>
      <c r="F934" s="5"/>
    </row>
    <row r="935" spans="2:6" x14ac:dyDescent="0.2">
      <c r="B935" s="5"/>
      <c r="F935" s="5"/>
    </row>
    <row r="936" spans="2:6" x14ac:dyDescent="0.2">
      <c r="B936" s="5"/>
      <c r="F936" s="5"/>
    </row>
    <row r="937" spans="2:6" x14ac:dyDescent="0.2">
      <c r="B937" s="5"/>
      <c r="F937" s="5"/>
    </row>
    <row r="938" spans="2:6" x14ac:dyDescent="0.2">
      <c r="B938" s="5"/>
      <c r="F938" s="5"/>
    </row>
    <row r="939" spans="2:6" x14ac:dyDescent="0.2">
      <c r="B939" s="5"/>
      <c r="F939" s="5"/>
    </row>
    <row r="940" spans="2:6" x14ac:dyDescent="0.2">
      <c r="B940" s="5"/>
      <c r="F940" s="5"/>
    </row>
    <row r="941" spans="2:6" x14ac:dyDescent="0.2">
      <c r="B941" s="5"/>
      <c r="F941" s="5"/>
    </row>
    <row r="942" spans="2:6" x14ac:dyDescent="0.2">
      <c r="B942" s="5"/>
      <c r="F942" s="5"/>
    </row>
    <row r="943" spans="2:6" x14ac:dyDescent="0.2">
      <c r="B943" s="5"/>
      <c r="F943" s="5"/>
    </row>
    <row r="944" spans="2:6" x14ac:dyDescent="0.2">
      <c r="B944" s="5"/>
      <c r="F944" s="5"/>
    </row>
    <row r="945" spans="2:6" x14ac:dyDescent="0.2">
      <c r="B945" s="5"/>
      <c r="F945" s="5"/>
    </row>
    <row r="946" spans="2:6" x14ac:dyDescent="0.2">
      <c r="B946" s="5"/>
      <c r="F946" s="5"/>
    </row>
    <row r="947" spans="2:6" x14ac:dyDescent="0.2">
      <c r="B947" s="5"/>
      <c r="F947" s="5"/>
    </row>
    <row r="948" spans="2:6" x14ac:dyDescent="0.2">
      <c r="B948" s="5"/>
      <c r="F948" s="5"/>
    </row>
    <row r="949" spans="2:6" x14ac:dyDescent="0.2">
      <c r="B949" s="5"/>
      <c r="F949" s="5"/>
    </row>
    <row r="950" spans="2:6" x14ac:dyDescent="0.2">
      <c r="B950" s="5"/>
      <c r="F950" s="5"/>
    </row>
    <row r="951" spans="2:6" x14ac:dyDescent="0.2">
      <c r="B951" s="5"/>
      <c r="F951" s="5"/>
    </row>
    <row r="952" spans="2:6" x14ac:dyDescent="0.2">
      <c r="B952" s="5"/>
      <c r="F952" s="5"/>
    </row>
    <row r="953" spans="2:6" x14ac:dyDescent="0.2">
      <c r="B953" s="5"/>
      <c r="F953" s="5"/>
    </row>
    <row r="954" spans="2:6" x14ac:dyDescent="0.2">
      <c r="B954" s="5"/>
      <c r="F954" s="5"/>
    </row>
    <row r="955" spans="2:6" x14ac:dyDescent="0.2">
      <c r="B955" s="5"/>
      <c r="F955" s="5"/>
    </row>
    <row r="956" spans="2:6" x14ac:dyDescent="0.2">
      <c r="B956" s="5"/>
      <c r="F956" s="5"/>
    </row>
    <row r="957" spans="2:6" x14ac:dyDescent="0.2">
      <c r="B957" s="5"/>
      <c r="F957" s="5"/>
    </row>
    <row r="958" spans="2:6" x14ac:dyDescent="0.2">
      <c r="B958" s="5"/>
      <c r="F958" s="5"/>
    </row>
    <row r="959" spans="2:6" x14ac:dyDescent="0.2">
      <c r="B959" s="5"/>
      <c r="F959" s="5"/>
    </row>
    <row r="960" spans="2:6" x14ac:dyDescent="0.2">
      <c r="B960" s="5"/>
      <c r="F960" s="5"/>
    </row>
    <row r="961" spans="2:6" x14ac:dyDescent="0.2">
      <c r="B961" s="5"/>
      <c r="F961" s="5"/>
    </row>
    <row r="962" spans="2:6" x14ac:dyDescent="0.2">
      <c r="B962" s="5"/>
      <c r="F962" s="5"/>
    </row>
    <row r="963" spans="2:6" x14ac:dyDescent="0.2">
      <c r="B963" s="5"/>
      <c r="F963" s="5"/>
    </row>
    <row r="964" spans="2:6" x14ac:dyDescent="0.2">
      <c r="B964" s="5"/>
      <c r="F964" s="5"/>
    </row>
    <row r="965" spans="2:6" x14ac:dyDescent="0.2">
      <c r="B965" s="5"/>
      <c r="F965" s="5"/>
    </row>
    <row r="966" spans="2:6" x14ac:dyDescent="0.2">
      <c r="B966" s="5"/>
      <c r="F966" s="5"/>
    </row>
    <row r="967" spans="2:6" x14ac:dyDescent="0.2">
      <c r="B967" s="5"/>
      <c r="F967" s="5"/>
    </row>
    <row r="968" spans="2:6" x14ac:dyDescent="0.2">
      <c r="B968" s="5"/>
      <c r="F968" s="5"/>
    </row>
    <row r="969" spans="2:6" x14ac:dyDescent="0.2">
      <c r="B969" s="5"/>
      <c r="F969" s="5"/>
    </row>
    <row r="970" spans="2:6" x14ac:dyDescent="0.2">
      <c r="B970" s="5"/>
      <c r="F970" s="5"/>
    </row>
    <row r="971" spans="2:6" x14ac:dyDescent="0.2">
      <c r="B971" s="5"/>
      <c r="F971" s="5"/>
    </row>
    <row r="972" spans="2:6" x14ac:dyDescent="0.2">
      <c r="B972" s="5"/>
      <c r="F972" s="5"/>
    </row>
    <row r="973" spans="2:6" x14ac:dyDescent="0.2">
      <c r="B973" s="5"/>
      <c r="F973" s="5"/>
    </row>
    <row r="974" spans="2:6" x14ac:dyDescent="0.2">
      <c r="B974" s="5"/>
      <c r="F974" s="5"/>
    </row>
    <row r="975" spans="2:6" x14ac:dyDescent="0.2">
      <c r="B975" s="5"/>
      <c r="F975" s="5"/>
    </row>
    <row r="976" spans="2:6" x14ac:dyDescent="0.2">
      <c r="B976" s="5"/>
      <c r="F976" s="5"/>
    </row>
    <row r="977" spans="2:6" x14ac:dyDescent="0.2">
      <c r="B977" s="5"/>
      <c r="F977" s="5"/>
    </row>
    <row r="978" spans="2:6" x14ac:dyDescent="0.2">
      <c r="B978" s="5"/>
      <c r="F978" s="5"/>
    </row>
    <row r="979" spans="2:6" x14ac:dyDescent="0.2">
      <c r="B979" s="5"/>
      <c r="F979" s="5"/>
    </row>
    <row r="980" spans="2:6" x14ac:dyDescent="0.2">
      <c r="B980" s="5"/>
      <c r="F980" s="5"/>
    </row>
    <row r="981" spans="2:6" x14ac:dyDescent="0.2">
      <c r="B981" s="5"/>
      <c r="F981" s="5"/>
    </row>
    <row r="982" spans="2:6" x14ac:dyDescent="0.2">
      <c r="B982" s="5"/>
      <c r="F982" s="5"/>
    </row>
    <row r="983" spans="2:6" x14ac:dyDescent="0.2">
      <c r="B983" s="5"/>
      <c r="F983" s="5"/>
    </row>
    <row r="984" spans="2:6" x14ac:dyDescent="0.2">
      <c r="B984" s="5"/>
      <c r="F984" s="5"/>
    </row>
    <row r="985" spans="2:6" x14ac:dyDescent="0.2">
      <c r="B985" s="5"/>
      <c r="F985" s="5"/>
    </row>
    <row r="986" spans="2:6" x14ac:dyDescent="0.2">
      <c r="B986" s="5"/>
      <c r="F986" s="5"/>
    </row>
    <row r="987" spans="2:6" x14ac:dyDescent="0.2">
      <c r="B987" s="5"/>
      <c r="F987" s="5"/>
    </row>
    <row r="988" spans="2:6" x14ac:dyDescent="0.2">
      <c r="B988" s="5"/>
      <c r="F988" s="5"/>
    </row>
    <row r="989" spans="2:6" x14ac:dyDescent="0.2">
      <c r="B989" s="5"/>
      <c r="F989" s="5"/>
    </row>
    <row r="990" spans="2:6" x14ac:dyDescent="0.2">
      <c r="B990" s="5"/>
      <c r="F990" s="5"/>
    </row>
    <row r="991" spans="2:6" x14ac:dyDescent="0.2">
      <c r="B991" s="5"/>
      <c r="F991" s="5"/>
    </row>
    <row r="992" spans="2:6" x14ac:dyDescent="0.2">
      <c r="B992" s="5"/>
      <c r="F992" s="5"/>
    </row>
    <row r="993" spans="2:6" x14ac:dyDescent="0.2">
      <c r="B993" s="5"/>
      <c r="F993" s="5"/>
    </row>
    <row r="994" spans="2:6" x14ac:dyDescent="0.2">
      <c r="B994" s="5"/>
      <c r="F994" s="5"/>
    </row>
    <row r="995" spans="2:6" x14ac:dyDescent="0.2">
      <c r="B995" s="5"/>
      <c r="F995" s="5"/>
    </row>
    <row r="996" spans="2:6" x14ac:dyDescent="0.2">
      <c r="B996" s="5"/>
      <c r="F996" s="5"/>
    </row>
    <row r="997" spans="2:6" x14ac:dyDescent="0.2">
      <c r="B997" s="5"/>
      <c r="F997" s="5"/>
    </row>
    <row r="998" spans="2:6" x14ac:dyDescent="0.2">
      <c r="B998" s="5"/>
      <c r="F998" s="5"/>
    </row>
    <row r="999" spans="2:6" x14ac:dyDescent="0.2">
      <c r="B999" s="5"/>
      <c r="F999" s="5"/>
    </row>
    <row r="1000" spans="2:6" x14ac:dyDescent="0.2">
      <c r="B1000" s="5"/>
      <c r="F1000" s="5"/>
    </row>
    <row r="1001" spans="2:6" x14ac:dyDescent="0.2">
      <c r="B1001" s="5"/>
      <c r="F1001" s="5"/>
    </row>
    <row r="1002" spans="2:6" x14ac:dyDescent="0.2">
      <c r="B1002" s="5"/>
      <c r="F1002" s="5"/>
    </row>
    <row r="1003" spans="2:6" x14ac:dyDescent="0.2">
      <c r="B1003" s="5"/>
      <c r="F1003" s="5"/>
    </row>
    <row r="1004" spans="2:6" x14ac:dyDescent="0.2">
      <c r="B1004" s="5"/>
      <c r="F1004" s="5"/>
    </row>
    <row r="1005" spans="2:6" x14ac:dyDescent="0.2">
      <c r="B1005" s="5"/>
      <c r="F1005" s="5"/>
    </row>
    <row r="1006" spans="2:6" x14ac:dyDescent="0.2">
      <c r="B1006" s="5"/>
      <c r="F1006" s="5"/>
    </row>
    <row r="1007" spans="2:6" x14ac:dyDescent="0.2">
      <c r="B1007" s="5"/>
      <c r="F1007" s="5"/>
    </row>
    <row r="1008" spans="2:6" x14ac:dyDescent="0.2">
      <c r="B1008" s="5"/>
      <c r="F1008" s="5"/>
    </row>
    <row r="1009" spans="2:6" x14ac:dyDescent="0.2">
      <c r="B1009" s="5"/>
      <c r="F1009" s="5"/>
    </row>
    <row r="1010" spans="2:6" x14ac:dyDescent="0.2">
      <c r="B1010" s="5"/>
      <c r="F1010" s="5"/>
    </row>
    <row r="1011" spans="2:6" x14ac:dyDescent="0.2">
      <c r="B1011" s="5"/>
      <c r="F1011" s="5"/>
    </row>
    <row r="1012" spans="2:6" x14ac:dyDescent="0.2">
      <c r="B1012" s="5"/>
      <c r="F1012" s="5"/>
    </row>
    <row r="1013" spans="2:6" x14ac:dyDescent="0.2">
      <c r="B1013" s="5"/>
      <c r="F1013" s="5"/>
    </row>
    <row r="1014" spans="2:6" x14ac:dyDescent="0.2">
      <c r="B1014" s="5"/>
      <c r="F1014" s="5"/>
    </row>
    <row r="1015" spans="2:6" x14ac:dyDescent="0.2">
      <c r="B1015" s="5"/>
      <c r="F1015" s="5"/>
    </row>
    <row r="1016" spans="2:6" x14ac:dyDescent="0.2">
      <c r="B1016" s="5"/>
      <c r="F1016" s="5"/>
    </row>
    <row r="1017" spans="2:6" x14ac:dyDescent="0.2">
      <c r="B1017" s="5"/>
      <c r="F1017" s="5"/>
    </row>
    <row r="1018" spans="2:6" x14ac:dyDescent="0.2">
      <c r="B1018" s="5"/>
      <c r="F1018" s="5"/>
    </row>
    <row r="1019" spans="2:6" x14ac:dyDescent="0.2">
      <c r="B1019" s="5"/>
      <c r="F1019" s="5"/>
    </row>
    <row r="1020" spans="2:6" x14ac:dyDescent="0.2">
      <c r="B1020" s="5"/>
      <c r="F1020" s="5"/>
    </row>
    <row r="1021" spans="2:6" x14ac:dyDescent="0.2">
      <c r="B1021" s="5"/>
      <c r="F1021" s="5"/>
    </row>
    <row r="1022" spans="2:6" x14ac:dyDescent="0.2">
      <c r="B1022" s="5"/>
      <c r="F1022" s="5"/>
    </row>
    <row r="1023" spans="2:6" x14ac:dyDescent="0.2">
      <c r="B1023" s="5"/>
      <c r="F1023" s="5"/>
    </row>
    <row r="1024" spans="2:6" x14ac:dyDescent="0.2">
      <c r="B1024" s="5"/>
      <c r="F1024" s="5"/>
    </row>
    <row r="1025" spans="2:6" x14ac:dyDescent="0.2">
      <c r="B1025" s="5"/>
      <c r="F1025" s="5"/>
    </row>
    <row r="1026" spans="2:6" x14ac:dyDescent="0.2">
      <c r="B1026" s="5"/>
      <c r="F1026" s="5"/>
    </row>
    <row r="1027" spans="2:6" x14ac:dyDescent="0.2">
      <c r="B1027" s="5"/>
      <c r="F1027" s="5"/>
    </row>
    <row r="1028" spans="2:6" x14ac:dyDescent="0.2">
      <c r="B1028" s="5"/>
      <c r="F1028" s="5"/>
    </row>
    <row r="1029" spans="2:6" x14ac:dyDescent="0.2">
      <c r="B1029" s="5"/>
      <c r="F1029" s="5"/>
    </row>
    <row r="1030" spans="2:6" x14ac:dyDescent="0.2">
      <c r="B1030" s="5"/>
      <c r="F1030" s="5"/>
    </row>
    <row r="1031" spans="2:6" x14ac:dyDescent="0.2">
      <c r="B1031" s="5"/>
      <c r="F1031" s="5"/>
    </row>
    <row r="1032" spans="2:6" x14ac:dyDescent="0.2">
      <c r="B1032" s="5"/>
      <c r="F1032" s="5"/>
    </row>
    <row r="1033" spans="2:6" x14ac:dyDescent="0.2">
      <c r="B1033" s="5"/>
      <c r="F1033" s="5"/>
    </row>
    <row r="1034" spans="2:6" x14ac:dyDescent="0.2">
      <c r="B1034" s="5"/>
      <c r="F1034" s="5"/>
    </row>
    <row r="1035" spans="2:6" x14ac:dyDescent="0.2">
      <c r="B1035" s="5"/>
      <c r="F1035" s="5"/>
    </row>
    <row r="1036" spans="2:6" x14ac:dyDescent="0.2">
      <c r="B1036" s="5"/>
      <c r="F1036" s="5"/>
    </row>
    <row r="1037" spans="2:6" x14ac:dyDescent="0.2">
      <c r="B1037" s="5"/>
      <c r="F1037" s="5"/>
    </row>
    <row r="1038" spans="2:6" x14ac:dyDescent="0.2">
      <c r="B1038" s="5"/>
      <c r="F1038" s="5"/>
    </row>
    <row r="1039" spans="2:6" x14ac:dyDescent="0.2">
      <c r="B1039" s="5"/>
      <c r="F1039" s="5"/>
    </row>
    <row r="1040" spans="2:6" x14ac:dyDescent="0.2">
      <c r="B1040" s="5"/>
      <c r="F1040" s="5"/>
    </row>
    <row r="1041" spans="2:6" x14ac:dyDescent="0.2">
      <c r="B1041" s="5"/>
      <c r="F1041" s="5"/>
    </row>
    <row r="1042" spans="2:6" x14ac:dyDescent="0.2">
      <c r="B1042" s="5"/>
      <c r="F1042" s="5"/>
    </row>
    <row r="1043" spans="2:6" x14ac:dyDescent="0.2">
      <c r="B1043" s="5"/>
      <c r="F1043" s="5"/>
    </row>
    <row r="1044" spans="2:6" x14ac:dyDescent="0.2">
      <c r="B1044" s="5"/>
      <c r="F1044" s="5"/>
    </row>
    <row r="1045" spans="2:6" x14ac:dyDescent="0.2">
      <c r="B1045" s="5"/>
      <c r="F1045" s="5"/>
    </row>
    <row r="1046" spans="2:6" x14ac:dyDescent="0.2">
      <c r="B1046" s="5"/>
      <c r="F1046" s="5"/>
    </row>
    <row r="1047" spans="2:6" x14ac:dyDescent="0.2">
      <c r="B1047" s="5"/>
      <c r="F1047" s="5"/>
    </row>
    <row r="1048" spans="2:6" x14ac:dyDescent="0.2">
      <c r="B1048" s="5"/>
      <c r="F1048" s="5"/>
    </row>
    <row r="1049" spans="2:6" x14ac:dyDescent="0.2">
      <c r="B1049" s="5"/>
      <c r="F1049" s="5"/>
    </row>
    <row r="1050" spans="2:6" x14ac:dyDescent="0.2">
      <c r="B1050" s="5"/>
      <c r="F1050" s="5"/>
    </row>
    <row r="1051" spans="2:6" x14ac:dyDescent="0.2">
      <c r="B1051" s="5"/>
      <c r="F1051" s="5"/>
    </row>
    <row r="1052" spans="2:6" x14ac:dyDescent="0.2">
      <c r="B1052" s="5"/>
      <c r="F1052" s="5"/>
    </row>
    <row r="1053" spans="2:6" x14ac:dyDescent="0.2">
      <c r="B1053" s="5"/>
      <c r="F1053" s="5"/>
    </row>
    <row r="1054" spans="2:6" x14ac:dyDescent="0.2">
      <c r="B1054" s="5"/>
      <c r="F1054" s="5"/>
    </row>
    <row r="1055" spans="2:6" x14ac:dyDescent="0.2">
      <c r="B1055" s="5"/>
      <c r="F1055" s="5"/>
    </row>
    <row r="1056" spans="2:6" x14ac:dyDescent="0.2">
      <c r="B1056" s="5"/>
      <c r="F1056" s="5"/>
    </row>
    <row r="1057" spans="2:6" x14ac:dyDescent="0.2">
      <c r="B1057" s="5"/>
      <c r="F1057" s="5"/>
    </row>
    <row r="1058" spans="2:6" x14ac:dyDescent="0.2">
      <c r="B1058" s="5"/>
      <c r="F1058" s="5"/>
    </row>
    <row r="1059" spans="2:6" x14ac:dyDescent="0.2">
      <c r="B1059" s="5"/>
      <c r="F1059" s="5"/>
    </row>
    <row r="1060" spans="2:6" x14ac:dyDescent="0.2">
      <c r="B1060" s="5"/>
      <c r="F1060" s="5"/>
    </row>
    <row r="1061" spans="2:6" x14ac:dyDescent="0.2">
      <c r="B1061" s="5"/>
      <c r="F1061" s="5"/>
    </row>
    <row r="1062" spans="2:6" x14ac:dyDescent="0.2">
      <c r="B1062" s="5"/>
      <c r="F1062" s="5"/>
    </row>
    <row r="1063" spans="2:6" x14ac:dyDescent="0.2">
      <c r="B1063" s="5"/>
      <c r="F1063" s="5"/>
    </row>
    <row r="1064" spans="2:6" x14ac:dyDescent="0.2">
      <c r="B1064" s="5"/>
      <c r="F1064" s="5"/>
    </row>
    <row r="1065" spans="2:6" x14ac:dyDescent="0.2">
      <c r="B1065" s="5"/>
      <c r="F1065" s="5"/>
    </row>
    <row r="1066" spans="2:6" x14ac:dyDescent="0.2">
      <c r="B1066" s="5"/>
      <c r="F1066" s="5"/>
    </row>
    <row r="1067" spans="2:6" x14ac:dyDescent="0.2">
      <c r="B1067" s="5"/>
      <c r="F1067" s="5"/>
    </row>
    <row r="1068" spans="2:6" x14ac:dyDescent="0.2">
      <c r="B1068" s="5"/>
      <c r="F1068" s="5"/>
    </row>
    <row r="1069" spans="2:6" x14ac:dyDescent="0.2">
      <c r="B1069" s="5"/>
      <c r="F1069" s="5"/>
    </row>
    <row r="1070" spans="2:6" x14ac:dyDescent="0.2">
      <c r="B1070" s="5"/>
      <c r="F1070" s="5"/>
    </row>
    <row r="1071" spans="2:6" x14ac:dyDescent="0.2">
      <c r="B1071" s="5"/>
      <c r="F1071" s="5"/>
    </row>
    <row r="1072" spans="2:6" x14ac:dyDescent="0.2">
      <c r="B1072" s="5"/>
      <c r="F1072" s="5"/>
    </row>
    <row r="1073" spans="2:6" x14ac:dyDescent="0.2">
      <c r="B1073" s="5"/>
      <c r="F1073" s="5"/>
    </row>
    <row r="1074" spans="2:6" x14ac:dyDescent="0.2">
      <c r="B1074" s="5"/>
      <c r="F1074" s="5"/>
    </row>
    <row r="1075" spans="2:6" x14ac:dyDescent="0.2">
      <c r="B1075" s="5"/>
      <c r="F1075" s="5"/>
    </row>
    <row r="1076" spans="2:6" x14ac:dyDescent="0.2">
      <c r="B1076" s="5"/>
      <c r="F1076" s="5"/>
    </row>
    <row r="1077" spans="2:6" x14ac:dyDescent="0.2">
      <c r="B1077" s="5"/>
      <c r="F1077" s="5"/>
    </row>
    <row r="1078" spans="2:6" x14ac:dyDescent="0.2">
      <c r="B1078" s="5"/>
      <c r="F1078" s="5"/>
    </row>
    <row r="1079" spans="2:6" x14ac:dyDescent="0.2">
      <c r="B1079" s="5"/>
      <c r="F1079" s="5"/>
    </row>
    <row r="1080" spans="2:6" x14ac:dyDescent="0.2">
      <c r="B1080" s="5"/>
      <c r="F1080" s="5"/>
    </row>
    <row r="1081" spans="2:6" x14ac:dyDescent="0.2">
      <c r="B1081" s="5"/>
      <c r="F1081" s="5"/>
    </row>
    <row r="1082" spans="2:6" x14ac:dyDescent="0.2">
      <c r="B1082" s="5"/>
      <c r="F1082" s="5"/>
    </row>
    <row r="1083" spans="2:6" x14ac:dyDescent="0.2">
      <c r="B1083" s="5"/>
      <c r="F1083" s="5"/>
    </row>
    <row r="1084" spans="2:6" x14ac:dyDescent="0.2">
      <c r="B1084" s="5"/>
      <c r="F1084" s="5"/>
    </row>
    <row r="1085" spans="2:6" x14ac:dyDescent="0.2">
      <c r="B1085" s="5"/>
      <c r="F1085" s="5"/>
    </row>
    <row r="1086" spans="2:6" x14ac:dyDescent="0.2">
      <c r="B1086" s="5"/>
      <c r="F1086" s="5"/>
    </row>
    <row r="1087" spans="2:6" x14ac:dyDescent="0.2">
      <c r="B1087" s="5"/>
      <c r="F1087" s="5"/>
    </row>
    <row r="1088" spans="2:6" x14ac:dyDescent="0.2">
      <c r="B1088" s="5"/>
      <c r="F1088" s="5"/>
    </row>
    <row r="1089" spans="2:6" x14ac:dyDescent="0.2">
      <c r="B1089" s="5"/>
      <c r="F1089" s="5"/>
    </row>
    <row r="1090" spans="2:6" x14ac:dyDescent="0.2">
      <c r="B1090" s="5"/>
      <c r="F1090" s="5"/>
    </row>
    <row r="1091" spans="2:6" x14ac:dyDescent="0.2">
      <c r="B1091" s="5"/>
      <c r="F1091" s="5"/>
    </row>
    <row r="1092" spans="2:6" x14ac:dyDescent="0.2">
      <c r="B1092" s="5"/>
      <c r="F1092" s="5"/>
    </row>
    <row r="1093" spans="2:6" x14ac:dyDescent="0.2">
      <c r="B1093" s="5"/>
      <c r="F1093" s="5"/>
    </row>
    <row r="1094" spans="2:6" x14ac:dyDescent="0.2">
      <c r="B1094" s="5"/>
      <c r="F1094" s="5"/>
    </row>
    <row r="1095" spans="2:6" x14ac:dyDescent="0.2">
      <c r="B1095" s="5"/>
      <c r="F1095" s="5"/>
    </row>
    <row r="1096" spans="2:6" x14ac:dyDescent="0.2">
      <c r="B1096" s="5"/>
      <c r="F1096" s="5"/>
    </row>
    <row r="1097" spans="2:6" x14ac:dyDescent="0.2">
      <c r="B1097" s="5"/>
      <c r="F1097" s="5"/>
    </row>
    <row r="1098" spans="2:6" x14ac:dyDescent="0.2">
      <c r="B1098" s="5"/>
      <c r="F1098" s="5"/>
    </row>
    <row r="1099" spans="2:6" x14ac:dyDescent="0.2">
      <c r="B1099" s="5"/>
      <c r="F1099" s="5"/>
    </row>
    <row r="1100" spans="2:6" x14ac:dyDescent="0.2">
      <c r="B1100" s="5"/>
      <c r="F1100" s="5"/>
    </row>
    <row r="1101" spans="2:6" x14ac:dyDescent="0.2">
      <c r="B1101" s="5"/>
      <c r="F1101" s="5"/>
    </row>
    <row r="1102" spans="2:6" x14ac:dyDescent="0.2">
      <c r="B1102" s="5"/>
      <c r="F1102" s="5"/>
    </row>
    <row r="1103" spans="2:6" x14ac:dyDescent="0.2">
      <c r="B1103" s="5"/>
      <c r="F1103" s="5"/>
    </row>
    <row r="1104" spans="2:6" x14ac:dyDescent="0.2">
      <c r="B1104" s="5"/>
      <c r="F1104" s="5"/>
    </row>
    <row r="1105" spans="2:6" x14ac:dyDescent="0.2">
      <c r="B1105" s="5"/>
      <c r="F1105" s="5"/>
    </row>
    <row r="1106" spans="2:6" x14ac:dyDescent="0.2">
      <c r="B1106" s="5"/>
      <c r="F1106" s="5"/>
    </row>
    <row r="1107" spans="2:6" x14ac:dyDescent="0.2">
      <c r="B1107" s="5"/>
      <c r="F1107" s="5"/>
    </row>
    <row r="1108" spans="2:6" x14ac:dyDescent="0.2">
      <c r="B1108" s="5"/>
      <c r="F1108" s="5"/>
    </row>
    <row r="1109" spans="2:6" x14ac:dyDescent="0.2">
      <c r="B1109" s="5"/>
      <c r="F1109" s="5"/>
    </row>
    <row r="1110" spans="2:6" x14ac:dyDescent="0.2">
      <c r="B1110" s="5"/>
      <c r="F1110" s="5"/>
    </row>
    <row r="1111" spans="2:6" x14ac:dyDescent="0.2">
      <c r="B1111" s="5"/>
      <c r="F1111" s="5"/>
    </row>
    <row r="1112" spans="2:6" x14ac:dyDescent="0.2">
      <c r="B1112" s="5"/>
      <c r="F1112" s="5"/>
    </row>
    <row r="1113" spans="2:6" x14ac:dyDescent="0.2">
      <c r="B1113" s="5"/>
      <c r="F1113" s="5"/>
    </row>
    <row r="1114" spans="2:6" x14ac:dyDescent="0.2">
      <c r="B1114" s="5"/>
      <c r="F1114" s="5"/>
    </row>
    <row r="1115" spans="2:6" x14ac:dyDescent="0.2">
      <c r="B1115" s="5"/>
      <c r="F1115" s="5"/>
    </row>
    <row r="1116" spans="2:6" x14ac:dyDescent="0.2">
      <c r="B1116" s="5"/>
      <c r="F1116" s="5"/>
    </row>
    <row r="1117" spans="2:6" x14ac:dyDescent="0.2">
      <c r="B1117" s="5"/>
      <c r="F1117" s="5"/>
    </row>
    <row r="1118" spans="2:6" x14ac:dyDescent="0.2">
      <c r="B1118" s="5"/>
      <c r="F1118" s="5"/>
    </row>
    <row r="1119" spans="2:6" x14ac:dyDescent="0.2">
      <c r="B1119" s="5"/>
      <c r="F1119" s="5"/>
    </row>
    <row r="1120" spans="2:6" x14ac:dyDescent="0.2">
      <c r="B1120" s="5"/>
      <c r="F1120" s="5"/>
    </row>
    <row r="1121" spans="2:6" x14ac:dyDescent="0.2">
      <c r="B1121" s="5"/>
      <c r="F1121" s="5"/>
    </row>
    <row r="1122" spans="2:6" x14ac:dyDescent="0.2">
      <c r="B1122" s="5"/>
      <c r="F1122" s="5"/>
    </row>
    <row r="1123" spans="2:6" x14ac:dyDescent="0.2">
      <c r="B1123" s="5"/>
      <c r="F1123" s="5"/>
    </row>
    <row r="1124" spans="2:6" x14ac:dyDescent="0.2">
      <c r="B1124" s="5"/>
      <c r="F1124" s="5"/>
    </row>
    <row r="1125" spans="2:6" x14ac:dyDescent="0.2">
      <c r="B1125" s="5"/>
      <c r="F1125" s="5"/>
    </row>
    <row r="1126" spans="2:6" x14ac:dyDescent="0.2">
      <c r="B1126" s="5"/>
      <c r="F1126" s="5"/>
    </row>
    <row r="1127" spans="2:6" x14ac:dyDescent="0.2">
      <c r="B1127" s="5"/>
      <c r="F1127" s="5"/>
    </row>
    <row r="1128" spans="2:6" x14ac:dyDescent="0.2">
      <c r="B1128" s="5"/>
      <c r="F1128" s="5"/>
    </row>
    <row r="1129" spans="2:6" x14ac:dyDescent="0.2">
      <c r="B1129" s="5"/>
      <c r="F1129" s="5"/>
    </row>
    <row r="1130" spans="2:6" x14ac:dyDescent="0.2">
      <c r="B1130" s="5"/>
      <c r="F1130" s="5"/>
    </row>
    <row r="1131" spans="2:6" x14ac:dyDescent="0.2">
      <c r="B1131" s="5"/>
      <c r="F1131" s="5"/>
    </row>
    <row r="1132" spans="2:6" x14ac:dyDescent="0.2">
      <c r="B1132" s="5"/>
      <c r="F1132" s="5"/>
    </row>
    <row r="1133" spans="2:6" x14ac:dyDescent="0.2">
      <c r="B1133" s="5"/>
      <c r="F1133" s="5"/>
    </row>
    <row r="1134" spans="2:6" x14ac:dyDescent="0.2">
      <c r="B1134" s="5"/>
      <c r="F1134" s="5"/>
    </row>
    <row r="1135" spans="2:6" x14ac:dyDescent="0.2">
      <c r="B1135" s="5"/>
      <c r="F1135" s="5"/>
    </row>
    <row r="1136" spans="2:6" x14ac:dyDescent="0.2">
      <c r="B1136" s="5"/>
      <c r="F1136" s="5"/>
    </row>
    <row r="1137" spans="2:6" x14ac:dyDescent="0.2">
      <c r="B1137" s="5"/>
      <c r="F1137" s="5"/>
    </row>
    <row r="1138" spans="2:6" x14ac:dyDescent="0.2">
      <c r="B1138" s="5"/>
      <c r="F1138" s="5"/>
    </row>
    <row r="1139" spans="2:6" x14ac:dyDescent="0.2">
      <c r="B1139" s="5"/>
      <c r="F1139" s="5"/>
    </row>
  </sheetData>
  <phoneticPr fontId="25" type="noConversion"/>
  <hyperlinks>
    <hyperlink ref="A3" r:id="rId1" xr:uid="{00000000-0004-0000-1000-000000000000}"/>
    <hyperlink ref="P12" r:id="rId2" display="http://www.konkoly.hu/cgi-bin/IBVS?1462" xr:uid="{00000000-0004-0000-1000-000001000000}"/>
    <hyperlink ref="P13" r:id="rId3" display="http://www.konkoly.hu/cgi-bin/IBVS?1462" xr:uid="{00000000-0004-0000-1000-000002000000}"/>
    <hyperlink ref="P14" r:id="rId4" display="http://www.konkoly.hu/cgi-bin/IBVS?1462" xr:uid="{00000000-0004-0000-1000-000003000000}"/>
    <hyperlink ref="P15" r:id="rId5" display="http://www.konkoly.hu/cgi-bin/IBVS?1462" xr:uid="{00000000-0004-0000-1000-000004000000}"/>
    <hyperlink ref="P16" r:id="rId6" display="http://www.konkoly.hu/cgi-bin/IBVS?1462" xr:uid="{00000000-0004-0000-1000-000005000000}"/>
    <hyperlink ref="P17" r:id="rId7" display="http://www.konkoly.hu/cgi-bin/IBVS?1462" xr:uid="{00000000-0004-0000-1000-000006000000}"/>
    <hyperlink ref="P18" r:id="rId8" display="http://www.konkoly.hu/cgi-bin/IBVS?1462" xr:uid="{00000000-0004-0000-1000-000007000000}"/>
    <hyperlink ref="P19" r:id="rId9" display="http://www.konkoly.hu/cgi-bin/IBVS?1462" xr:uid="{00000000-0004-0000-1000-000008000000}"/>
    <hyperlink ref="P20" r:id="rId10" display="http://www.konkoly.hu/cgi-bin/IBVS?1462" xr:uid="{00000000-0004-0000-1000-000009000000}"/>
    <hyperlink ref="P73" r:id="rId11" display="http://www.konkoly.hu/cgi-bin/IBVS?3251" xr:uid="{00000000-0004-0000-1000-00000A000000}"/>
    <hyperlink ref="P29" r:id="rId12" display="http://www.konkoly.hu/cgi-bin/IBVS?3251" xr:uid="{00000000-0004-0000-1000-00000B000000}"/>
    <hyperlink ref="P30" r:id="rId13" display="http://www.konkoly.hu/cgi-bin/IBVS?3251" xr:uid="{00000000-0004-0000-1000-00000C000000}"/>
    <hyperlink ref="P31" r:id="rId14" display="http://www.konkoly.hu/cgi-bin/IBVS?3251" xr:uid="{00000000-0004-0000-1000-00000D000000}"/>
    <hyperlink ref="P33" r:id="rId15" display="http://www.konkoly.hu/cgi-bin/IBVS?4263" xr:uid="{00000000-0004-0000-1000-00000E000000}"/>
    <hyperlink ref="P34" r:id="rId16" display="http://www.konkoly.hu/cgi-bin/IBVS?4263" xr:uid="{00000000-0004-0000-1000-00000F000000}"/>
    <hyperlink ref="P74" r:id="rId17" display="http://www.konkoly.hu/cgi-bin/IBVS?3727" xr:uid="{00000000-0004-0000-1000-000010000000}"/>
    <hyperlink ref="P75" r:id="rId18" display="http://www.konkoly.hu/cgi-bin/IBVS?3727" xr:uid="{00000000-0004-0000-1000-000011000000}"/>
    <hyperlink ref="P76" r:id="rId19" display="http://www.konkoly.hu/cgi-bin/IBVS?3727" xr:uid="{00000000-0004-0000-1000-000012000000}"/>
    <hyperlink ref="P77" r:id="rId20" display="http://www.konkoly.hu/cgi-bin/IBVS?3727" xr:uid="{00000000-0004-0000-1000-000013000000}"/>
    <hyperlink ref="P78" r:id="rId21" display="http://www.konkoly.hu/cgi-bin/IBVS?3727" xr:uid="{00000000-0004-0000-1000-000014000000}"/>
    <hyperlink ref="P79" r:id="rId22" display="http://www.konkoly.hu/cgi-bin/IBVS?3727" xr:uid="{00000000-0004-0000-1000-000015000000}"/>
    <hyperlink ref="P36" r:id="rId23" display="http://www.konkoly.hu/cgi-bin/IBVS?4380" xr:uid="{00000000-0004-0000-1000-000016000000}"/>
    <hyperlink ref="P37" r:id="rId24" display="http://www.konkoly.hu/cgi-bin/IBVS?4380" xr:uid="{00000000-0004-0000-1000-000017000000}"/>
    <hyperlink ref="P38" r:id="rId25" display="http://www.konkoly.hu/cgi-bin/IBVS?4380" xr:uid="{00000000-0004-0000-1000-000018000000}"/>
    <hyperlink ref="P39" r:id="rId26" display="http://www.konkoly.hu/cgi-bin/IBVS?4380" xr:uid="{00000000-0004-0000-1000-000019000000}"/>
    <hyperlink ref="P41" r:id="rId27" display="http://www.bav-astro.de/sfs/BAVM_link.php?BAVMnr=117" xr:uid="{00000000-0004-0000-1000-00001A000000}"/>
    <hyperlink ref="P42" r:id="rId28" display="http://www.bav-astro.de/sfs/BAVM_link.php?BAVMnr=117" xr:uid="{00000000-0004-0000-1000-00001B000000}"/>
    <hyperlink ref="P43" r:id="rId29" display="http://www.konkoly.hu/cgi-bin/IBVS?5287" xr:uid="{00000000-0004-0000-1000-00001C000000}"/>
    <hyperlink ref="P44" r:id="rId30" display="http://www.konkoly.hu/cgi-bin/IBVS?5287" xr:uid="{00000000-0004-0000-1000-00001D000000}"/>
    <hyperlink ref="P45" r:id="rId31" display="http://www.konkoly.hu/cgi-bin/IBVS?5380" xr:uid="{00000000-0004-0000-1000-00001E000000}"/>
    <hyperlink ref="P46" r:id="rId32" display="http://www.konkoly.hu/cgi-bin/IBVS?5380" xr:uid="{00000000-0004-0000-1000-00001F000000}"/>
    <hyperlink ref="P47" r:id="rId33" display="http://www.konkoly.hu/cgi-bin/IBVS?5399" xr:uid="{00000000-0004-0000-1000-000020000000}"/>
    <hyperlink ref="P48" r:id="rId34" display="http://vsolj.cetus-net.org/no43.pdf" xr:uid="{00000000-0004-0000-1000-000021000000}"/>
    <hyperlink ref="P50" r:id="rId35" display="http://www.konkoly.hu/cgi-bin/IBVS?5588" xr:uid="{00000000-0004-0000-1000-000022000000}"/>
    <hyperlink ref="P51" r:id="rId36" display="http://vsolj.cetus-net.org/no43.pdf" xr:uid="{00000000-0004-0000-1000-000023000000}"/>
    <hyperlink ref="P52" r:id="rId37" display="http://www.bav-astro.de/sfs/BAVM_link.php?BAVMnr=173" xr:uid="{00000000-0004-0000-1000-000024000000}"/>
    <hyperlink ref="P53" r:id="rId38" display="http://www.konkoly.hu/cgi-bin/IBVS?5649" xr:uid="{00000000-0004-0000-1000-000025000000}"/>
    <hyperlink ref="P54" r:id="rId39" display="http://www.konkoly.hu/cgi-bin/IBVS?5649" xr:uid="{00000000-0004-0000-1000-000026000000}"/>
    <hyperlink ref="P55" r:id="rId40" display="http://www.konkoly.hu/cgi-bin/IBVS?5649" xr:uid="{00000000-0004-0000-1000-000027000000}"/>
    <hyperlink ref="P56" r:id="rId41" display="http://www.konkoly.hu/cgi-bin/IBVS?5754" xr:uid="{00000000-0004-0000-1000-000028000000}"/>
    <hyperlink ref="P57" r:id="rId42" display="http://www.konkoly.hu/cgi-bin/IBVS?5754" xr:uid="{00000000-0004-0000-1000-000029000000}"/>
    <hyperlink ref="P58" r:id="rId43" display="http://www.konkoly.hu/cgi-bin/IBVS?5887" xr:uid="{00000000-0004-0000-1000-00002A000000}"/>
    <hyperlink ref="P59" r:id="rId44" display="http://www.konkoly.hu/cgi-bin/IBVS?5887" xr:uid="{00000000-0004-0000-1000-00002B000000}"/>
    <hyperlink ref="P80" r:id="rId45" display="http://vsolj.cetus-net.org/vsoljno50.pdf" xr:uid="{00000000-0004-0000-1000-00002C000000}"/>
    <hyperlink ref="P81" r:id="rId46" display="http://var.astro.cz/oejv/issues/oejv0107.pdf" xr:uid="{00000000-0004-0000-1000-00002D000000}"/>
    <hyperlink ref="P82" r:id="rId47" display="http://var.astro.cz/oejv/issues/oejv0107.pdf" xr:uid="{00000000-0004-0000-1000-00002E000000}"/>
    <hyperlink ref="P83" r:id="rId48" display="http://var.astro.cz/oejv/issues/oejv0107.pdf" xr:uid="{00000000-0004-0000-1000-00002F000000}"/>
    <hyperlink ref="P84" r:id="rId49" display="http://var.astro.cz/oejv/issues/oejv0107.pdf" xr:uid="{00000000-0004-0000-1000-000030000000}"/>
    <hyperlink ref="P60" r:id="rId50" display="http://www.konkoly.hu/cgi-bin/IBVS?5894" xr:uid="{00000000-0004-0000-1000-000031000000}"/>
    <hyperlink ref="P85" r:id="rId51" display="http://var.astro.cz/oejv/issues/oejv0137.pdf" xr:uid="{00000000-0004-0000-1000-000032000000}"/>
    <hyperlink ref="P86" r:id="rId52" display="http://var.astro.cz/oejv/issues/oejv0137.pdf" xr:uid="{00000000-0004-0000-1000-000033000000}"/>
    <hyperlink ref="P87" r:id="rId53" display="http://var.astro.cz/oejv/issues/oejv0137.pdf" xr:uid="{00000000-0004-0000-1000-000034000000}"/>
    <hyperlink ref="P88" r:id="rId54" display="http://var.astro.cz/oejv/issues/oejv0137.pdf" xr:uid="{00000000-0004-0000-1000-000035000000}"/>
    <hyperlink ref="P89" r:id="rId55" display="http://var.astro.cz/oejv/issues/oejv0137.pdf" xr:uid="{00000000-0004-0000-1000-000036000000}"/>
    <hyperlink ref="P61" r:id="rId56" display="http://var.astro.cz/oejv/issues/oejv0160.pdf" xr:uid="{00000000-0004-0000-1000-000037000000}"/>
    <hyperlink ref="P62" r:id="rId57" display="http://www.konkoly.hu/cgi-bin/IBVS?5992" xr:uid="{00000000-0004-0000-1000-000038000000}"/>
    <hyperlink ref="P63" r:id="rId58" display="http://www.konkoly.hu/cgi-bin/IBVS?5992" xr:uid="{00000000-0004-0000-1000-000039000000}"/>
    <hyperlink ref="P64" r:id="rId59" display="http://var.astro.cz/oejv/issues/oejv0160.pdf" xr:uid="{00000000-0004-0000-1000-00003A000000}"/>
    <hyperlink ref="P65" r:id="rId60" display="http://var.astro.cz/oejv/issues/oejv0160.pdf" xr:uid="{00000000-0004-0000-1000-00003B000000}"/>
    <hyperlink ref="P66" r:id="rId61" display="http://var.astro.cz/oejv/issues/oejv0160.pdf" xr:uid="{00000000-0004-0000-1000-00003C000000}"/>
    <hyperlink ref="P67" r:id="rId62" display="http://var.astro.cz/oejv/issues/oejv0147.pdf" xr:uid="{00000000-0004-0000-1000-00003D000000}"/>
    <hyperlink ref="P68" r:id="rId63" display="http://www.konkoly.hu/cgi-bin/IBVS?6029" xr:uid="{00000000-0004-0000-1000-00003E000000}"/>
    <hyperlink ref="P69" r:id="rId64" display="http://www.konkoly.hu/cgi-bin/IBVS?6029" xr:uid="{00000000-0004-0000-1000-00003F000000}"/>
    <hyperlink ref="P70" r:id="rId65" display="http://var.astro.cz/oejv/issues/oejv0160.pdf" xr:uid="{00000000-0004-0000-1000-000040000000}"/>
    <hyperlink ref="P71" r:id="rId66" display="http://var.astro.cz/oejv/issues/oejv0160.pdf" xr:uid="{00000000-0004-0000-1000-000041000000}"/>
    <hyperlink ref="P72" r:id="rId67" display="http://var.astro.cz/oejv/issues/oejv0160.pdf" xr:uid="{00000000-0004-0000-1000-000042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7969-09A1-4675-BBA7-3B71E9277CCD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0"/>
  </sheetPr>
  <dimension ref="A1:AG921"/>
  <sheetViews>
    <sheetView workbookViewId="0">
      <selection activeCell="J25" sqref="J25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11.140625" customWidth="1"/>
    <col min="5" max="5" width="10" customWidth="1"/>
    <col min="6" max="6" width="16.42578125" customWidth="1"/>
    <col min="7" max="7" width="8.140625" customWidth="1"/>
    <col min="8" max="8" width="8.5703125" customWidth="1"/>
    <col min="9" max="9" width="10.85546875" customWidth="1"/>
    <col min="10" max="14" width="8.5703125" customWidth="1"/>
    <col min="15" max="15" width="8" customWidth="1"/>
    <col min="16" max="16" width="11.42578125" customWidth="1"/>
    <col min="17" max="17" width="9.85546875" customWidth="1"/>
    <col min="18" max="18" width="10.28515625" customWidth="1"/>
    <col min="19" max="19" width="10.28515625" style="5" customWidth="1"/>
  </cols>
  <sheetData>
    <row r="1" spans="1:9" ht="20.25" x14ac:dyDescent="0.3">
      <c r="A1" s="1" t="s">
        <v>121</v>
      </c>
    </row>
    <row r="2" spans="1:9" x14ac:dyDescent="0.2">
      <c r="A2" t="s">
        <v>94</v>
      </c>
      <c r="B2" t="s">
        <v>98</v>
      </c>
    </row>
    <row r="3" spans="1:9" ht="13.5" thickBot="1" x14ac:dyDescent="0.25"/>
    <row r="4" spans="1:9" ht="14.25" thickTop="1" thickBot="1" x14ac:dyDescent="0.25">
      <c r="A4" s="7" t="s">
        <v>70</v>
      </c>
      <c r="C4" s="3">
        <v>42896.875899999999</v>
      </c>
      <c r="D4" s="4">
        <v>0.35515010000000002</v>
      </c>
    </row>
    <row r="5" spans="1:9" ht="13.5" thickTop="1" x14ac:dyDescent="0.2">
      <c r="A5" s="14" t="s">
        <v>123</v>
      </c>
      <c r="B5" s="15"/>
      <c r="C5" s="16">
        <v>8</v>
      </c>
      <c r="D5" s="15" t="s">
        <v>124</v>
      </c>
      <c r="E5" s="15"/>
    </row>
    <row r="6" spans="1:9" x14ac:dyDescent="0.2">
      <c r="A6" s="7" t="s">
        <v>71</v>
      </c>
    </row>
    <row r="7" spans="1:9" x14ac:dyDescent="0.2">
      <c r="A7" t="s">
        <v>72</v>
      </c>
      <c r="C7" s="72">
        <v>42896.7</v>
      </c>
    </row>
    <row r="8" spans="1:9" x14ac:dyDescent="0.2">
      <c r="A8" t="s">
        <v>73</v>
      </c>
      <c r="C8">
        <f>+D4</f>
        <v>0.35515010000000002</v>
      </c>
    </row>
    <row r="9" spans="1:9" x14ac:dyDescent="0.2">
      <c r="A9" s="28" t="s">
        <v>126</v>
      </c>
      <c r="C9" s="70">
        <v>21</v>
      </c>
      <c r="F9" s="18" t="str">
        <f>"F"&amp;C9</f>
        <v>F21</v>
      </c>
      <c r="G9" s="10" t="str">
        <f>"G"&amp;C9</f>
        <v>G21</v>
      </c>
    </row>
    <row r="10" spans="1:9" ht="13.5" thickBot="1" x14ac:dyDescent="0.25">
      <c r="A10" s="15"/>
      <c r="B10" s="15"/>
      <c r="C10" s="6" t="s">
        <v>90</v>
      </c>
      <c r="D10" s="6" t="s">
        <v>91</v>
      </c>
      <c r="E10" s="15"/>
    </row>
    <row r="11" spans="1:9" x14ac:dyDescent="0.2">
      <c r="A11" s="15" t="s">
        <v>86</v>
      </c>
      <c r="B11" s="15"/>
      <c r="C11" s="17">
        <f ca="1">INTERCEPT(INDIRECT($G$9):G67,INDIRECT($F$9):F67)</f>
        <v>-3.4297171024590983E-2</v>
      </c>
      <c r="D11" s="71">
        <f>E11*F11</f>
        <v>-0.1989969324034917</v>
      </c>
      <c r="E11" s="32">
        <v>-0.1989969324034917</v>
      </c>
      <c r="F11" s="31">
        <v>1</v>
      </c>
      <c r="I11">
        <v>-0.202144966316299</v>
      </c>
    </row>
    <row r="12" spans="1:9" x14ac:dyDescent="0.2">
      <c r="A12" s="15" t="s">
        <v>87</v>
      </c>
      <c r="B12" s="15"/>
      <c r="C12" s="17">
        <f ca="1">SLOPE(INDIRECT($G$9):G67,INDIRECT($F$9):F67)</f>
        <v>8.063322444642689E-7</v>
      </c>
      <c r="D12" s="71">
        <f>E12*F12</f>
        <v>1.5434389269203343E-5</v>
      </c>
      <c r="E12" s="33">
        <v>0.15434389269203341</v>
      </c>
      <c r="F12" s="31">
        <v>1E-4</v>
      </c>
      <c r="I12">
        <v>0.157673406099651</v>
      </c>
    </row>
    <row r="13" spans="1:9" ht="13.5" thickBot="1" x14ac:dyDescent="0.25">
      <c r="A13" s="15" t="s">
        <v>89</v>
      </c>
      <c r="B13" s="15"/>
      <c r="C13" s="5" t="s">
        <v>84</v>
      </c>
      <c r="D13" s="96">
        <f>E13*F13</f>
        <v>-2.0973188768833948E-10</v>
      </c>
      <c r="E13" s="34">
        <v>-2.0973188768833948E-2</v>
      </c>
      <c r="F13" s="31">
        <v>1E-8</v>
      </c>
      <c r="I13">
        <v>-2.1760028113075799E-2</v>
      </c>
    </row>
    <row r="14" spans="1:9" x14ac:dyDescent="0.2">
      <c r="A14" s="15"/>
      <c r="B14" s="15"/>
      <c r="C14" s="15"/>
      <c r="D14" s="35"/>
      <c r="E14" s="17">
        <f>SUM(T47:T922)</f>
        <v>4.4444766787096393E-4</v>
      </c>
      <c r="I14">
        <v>1.6149360900310773E-4</v>
      </c>
    </row>
    <row r="15" spans="1:9" x14ac:dyDescent="0.2">
      <c r="A15" s="19" t="s">
        <v>88</v>
      </c>
      <c r="B15" s="15"/>
      <c r="C15" s="20">
        <f ca="1">(C7+C11)+(C8+C12)*INT(MAX(F21:F3473))</f>
        <v>56357.240203727371</v>
      </c>
      <c r="D15" s="10">
        <f>+C7+INT(MAX(F21:F1534))*C8+D11+D12*INT(MAX(F21:F3969))+D13*INT(MAX(F21:F3996)^2)</f>
        <v>56357.328637127561</v>
      </c>
      <c r="E15" s="21" t="s">
        <v>248</v>
      </c>
      <c r="F15" s="16">
        <v>1</v>
      </c>
    </row>
    <row r="16" spans="1:9" x14ac:dyDescent="0.2">
      <c r="A16" s="23" t="s">
        <v>74</v>
      </c>
      <c r="B16" s="15"/>
      <c r="C16" s="24">
        <f ca="1">+C8+C12</f>
        <v>0.3551509063322445</v>
      </c>
      <c r="D16" s="10">
        <f>+C8+D12+2*D13*MAX(F21:F842)</f>
        <v>0.35514963608298677</v>
      </c>
      <c r="E16" s="21" t="s">
        <v>249</v>
      </c>
      <c r="F16" s="22">
        <f ca="1">NOW()+15018.5+$C$5/24</f>
        <v>60369.354990046297</v>
      </c>
    </row>
    <row r="17" spans="1:25" ht="13.5" thickBot="1" x14ac:dyDescent="0.25">
      <c r="A17" s="21" t="s">
        <v>122</v>
      </c>
      <c r="B17" s="15"/>
      <c r="C17" s="15">
        <f>COUNT(C21:C2131)</f>
        <v>140</v>
      </c>
      <c r="D17" s="21"/>
      <c r="E17" s="21" t="s">
        <v>250</v>
      </c>
      <c r="F17" s="22">
        <f ca="1">ROUND(2*(F16-$C$7)/$C$8,0)/2+F15</f>
        <v>49199</v>
      </c>
    </row>
    <row r="18" spans="1:25" ht="14.25" thickTop="1" thickBot="1" x14ac:dyDescent="0.25">
      <c r="A18" s="7" t="s">
        <v>253</v>
      </c>
      <c r="B18" s="15"/>
      <c r="C18" s="26">
        <f ca="1">+C15</f>
        <v>56357.240203727371</v>
      </c>
      <c r="D18" s="27">
        <f ca="1">+C16</f>
        <v>0.3551509063322445</v>
      </c>
      <c r="E18" s="21" t="s">
        <v>251</v>
      </c>
      <c r="F18" s="10">
        <f ca="1">ROUND(2*(F16-$C$15)/$C$16,0)/2+F15</f>
        <v>11298</v>
      </c>
    </row>
    <row r="19" spans="1:25" ht="14.25" thickTop="1" thickBot="1" x14ac:dyDescent="0.25">
      <c r="A19" s="7" t="s">
        <v>254</v>
      </c>
      <c r="C19" s="67">
        <f>+D15</f>
        <v>56357.328637127561</v>
      </c>
      <c r="D19" s="68">
        <f>+D16</f>
        <v>0.35514963608298677</v>
      </c>
      <c r="E19" s="21" t="s">
        <v>252</v>
      </c>
      <c r="F19" s="25">
        <f ca="1">+$C$15+$C$16*F18-15018.5-$C$5/24</f>
        <v>45350.901810135736</v>
      </c>
    </row>
    <row r="20" spans="1:25" ht="13.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554</v>
      </c>
      <c r="I20" s="9" t="s">
        <v>555</v>
      </c>
      <c r="J20" s="9" t="s">
        <v>556</v>
      </c>
      <c r="K20" s="9" t="s">
        <v>342</v>
      </c>
      <c r="L20" s="9" t="s">
        <v>880</v>
      </c>
      <c r="M20" s="9" t="s">
        <v>881</v>
      </c>
      <c r="N20" s="9" t="s">
        <v>213</v>
      </c>
      <c r="O20" s="9" t="s">
        <v>93</v>
      </c>
      <c r="P20" s="8" t="s">
        <v>92</v>
      </c>
      <c r="Q20" s="6" t="s">
        <v>85</v>
      </c>
      <c r="S20" s="38" t="s">
        <v>537</v>
      </c>
    </row>
    <row r="21" spans="1:25" x14ac:dyDescent="0.2">
      <c r="A21" t="s">
        <v>113</v>
      </c>
      <c r="B21" s="5" t="s">
        <v>111</v>
      </c>
      <c r="C21" s="12">
        <v>42537.432999999997</v>
      </c>
      <c r="D21" s="12"/>
      <c r="E21">
        <f t="shared" ref="E21:E52" si="0">+(C21-C$7)/C$8</f>
        <v>-1011.5920001148804</v>
      </c>
      <c r="F21" s="11">
        <f t="shared" ref="F21:F52" si="1">ROUND(2*E21,0)/2</f>
        <v>-1011.5</v>
      </c>
      <c r="G21">
        <f>+C21-(C$7+F21*C$8)</f>
        <v>-3.267385000071954E-2</v>
      </c>
      <c r="J21">
        <f>G21</f>
        <v>-3.267385000071954E-2</v>
      </c>
      <c r="O21">
        <f t="shared" ref="O21:O67" ca="1" si="2">+C$11+C$12*F21</f>
        <v>-3.5112776089866592E-2</v>
      </c>
      <c r="Q21" s="2">
        <f t="shared" ref="Q21:Q52" si="3">+C21-15018.5</f>
        <v>27518.932999999997</v>
      </c>
      <c r="R21">
        <f>+(P21-G21)^2</f>
        <v>1.0675804738695203E-3</v>
      </c>
      <c r="S21" s="5">
        <v>1</v>
      </c>
      <c r="U21" t="s">
        <v>114</v>
      </c>
    </row>
    <row r="22" spans="1:25" x14ac:dyDescent="0.2">
      <c r="A22" s="159" t="s">
        <v>411</v>
      </c>
      <c r="B22" s="160" t="s">
        <v>111</v>
      </c>
      <c r="C22" s="161">
        <v>42537.613700000002</v>
      </c>
      <c r="D22" s="159" t="s">
        <v>260</v>
      </c>
      <c r="E22">
        <f t="shared" si="0"/>
        <v>-1011.0832011591588</v>
      </c>
      <c r="F22" s="11">
        <f t="shared" si="1"/>
        <v>-1011</v>
      </c>
      <c r="G22">
        <f>+C22-(C$7+F22*C$8)</f>
        <v>-2.9548899998189881E-2</v>
      </c>
      <c r="J22">
        <f>G22</f>
        <v>-2.9548899998189881E-2</v>
      </c>
      <c r="O22">
        <f t="shared" ca="1" si="2"/>
        <v>-3.5112372923744362E-2</v>
      </c>
      <c r="Q22" s="2">
        <f t="shared" si="3"/>
        <v>27519.113700000002</v>
      </c>
      <c r="R22">
        <f>+(P22-G22)^2</f>
        <v>8.7313749110302593E-4</v>
      </c>
      <c r="S22" s="5">
        <v>1</v>
      </c>
      <c r="V22" s="97" t="s">
        <v>262</v>
      </c>
      <c r="W22" s="102" t="s">
        <v>263</v>
      </c>
      <c r="X22" s="73" t="s">
        <v>264</v>
      </c>
      <c r="Y22" s="100">
        <v>2</v>
      </c>
    </row>
    <row r="23" spans="1:25" x14ac:dyDescent="0.2">
      <c r="A23" s="162" t="s">
        <v>108</v>
      </c>
      <c r="B23" s="163"/>
      <c r="C23" s="161">
        <v>42659.417699999998</v>
      </c>
      <c r="D23" s="161"/>
      <c r="E23">
        <f t="shared" si="0"/>
        <v>-668.11835333848683</v>
      </c>
      <c r="F23" s="11">
        <f t="shared" si="1"/>
        <v>-668</v>
      </c>
      <c r="G23">
        <f>+C23-(C$7+F23*C$8)</f>
        <v>-4.2033199999423232E-2</v>
      </c>
      <c r="J23">
        <f>G23</f>
        <v>-4.2033199999423232E-2</v>
      </c>
      <c r="O23">
        <f t="shared" ca="1" si="2"/>
        <v>-3.4835800963893118E-2</v>
      </c>
      <c r="Q23" s="2">
        <f t="shared" si="3"/>
        <v>27640.917699999998</v>
      </c>
      <c r="R23">
        <f>+(P23-G23)^2</f>
        <v>1.7667899021915133E-3</v>
      </c>
      <c r="S23" s="5">
        <v>1</v>
      </c>
    </row>
    <row r="24" spans="1:25" x14ac:dyDescent="0.2">
      <c r="A24" s="159" t="s">
        <v>412</v>
      </c>
      <c r="B24" s="160" t="s">
        <v>111</v>
      </c>
      <c r="C24" s="161">
        <v>42876.421999999999</v>
      </c>
      <c r="D24" s="159" t="s">
        <v>260</v>
      </c>
      <c r="E24">
        <f t="shared" si="0"/>
        <v>-57.096985190201067</v>
      </c>
      <c r="F24" s="11">
        <f t="shared" si="1"/>
        <v>-57</v>
      </c>
      <c r="G24">
        <f>+C24-(C$7+F24*C$8)</f>
        <v>-3.4444299999449868E-2</v>
      </c>
      <c r="J24">
        <f>G24</f>
        <v>-3.4444299999449868E-2</v>
      </c>
      <c r="O24">
        <f t="shared" ca="1" si="2"/>
        <v>-3.4343131962525447E-2</v>
      </c>
      <c r="Q24" s="2">
        <f t="shared" si="3"/>
        <v>27857.921999999999</v>
      </c>
      <c r="R24">
        <f>+(P24-G24)^2</f>
        <v>1.1864098024521022E-3</v>
      </c>
      <c r="S24" s="5">
        <v>1</v>
      </c>
      <c r="V24" s="97" t="s">
        <v>265</v>
      </c>
      <c r="W24" s="102" t="s">
        <v>266</v>
      </c>
      <c r="X24" s="73" t="s">
        <v>267</v>
      </c>
      <c r="Y24" s="100">
        <v>3</v>
      </c>
    </row>
    <row r="25" spans="1:25" x14ac:dyDescent="0.2">
      <c r="A25" s="162" t="s">
        <v>82</v>
      </c>
      <c r="B25" s="163"/>
      <c r="C25" s="161">
        <v>42896.875899999999</v>
      </c>
      <c r="D25" s="161" t="s">
        <v>84</v>
      </c>
      <c r="E25">
        <f t="shared" si="0"/>
        <v>0.49528354349893844</v>
      </c>
      <c r="F25" s="11">
        <f t="shared" si="1"/>
        <v>0.5</v>
      </c>
      <c r="O25">
        <f t="shared" ca="1" si="2"/>
        <v>-3.4296767858468753E-2</v>
      </c>
      <c r="Q25" s="2">
        <f t="shared" si="3"/>
        <v>27878.375899999999</v>
      </c>
    </row>
    <row r="26" spans="1:25" x14ac:dyDescent="0.2">
      <c r="A26" s="162" t="s">
        <v>113</v>
      </c>
      <c r="B26" s="163"/>
      <c r="C26" s="161">
        <v>42897.375899999999</v>
      </c>
      <c r="D26" s="161">
        <v>4.0000000000000002E-4</v>
      </c>
      <c r="E26">
        <f t="shared" si="0"/>
        <v>1.9031389826498777</v>
      </c>
      <c r="F26" s="11">
        <f t="shared" si="1"/>
        <v>2</v>
      </c>
      <c r="G26">
        <f t="shared" ref="G26:G57" si="4">+C26-(C$7+F26*C$8)</f>
        <v>-3.440019999834476E-2</v>
      </c>
      <c r="J26">
        <f t="shared" ref="J26:J58" si="5">G26</f>
        <v>-3.440019999834476E-2</v>
      </c>
      <c r="O26">
        <f t="shared" ca="1" si="2"/>
        <v>-3.4295558360102056E-2</v>
      </c>
      <c r="Q26" s="2">
        <f t="shared" si="3"/>
        <v>27878.875899999999</v>
      </c>
      <c r="R26">
        <f t="shared" ref="R26:R57" si="6">+(P26-G26)^2</f>
        <v>1.1833737599261189E-3</v>
      </c>
      <c r="S26" s="5">
        <v>1</v>
      </c>
    </row>
    <row r="27" spans="1:25" x14ac:dyDescent="0.2">
      <c r="A27" s="162" t="s">
        <v>113</v>
      </c>
      <c r="B27" s="163"/>
      <c r="C27" s="161">
        <v>42898.441800000001</v>
      </c>
      <c r="D27" s="161">
        <v>4.0000000000000002E-4</v>
      </c>
      <c r="E27">
        <f t="shared" si="0"/>
        <v>4.9044052078358487</v>
      </c>
      <c r="F27" s="11">
        <f t="shared" si="1"/>
        <v>5</v>
      </c>
      <c r="G27">
        <f t="shared" si="4"/>
        <v>-3.3950499993807171E-2</v>
      </c>
      <c r="J27">
        <f t="shared" si="5"/>
        <v>-3.3950499993807171E-2</v>
      </c>
      <c r="O27">
        <f t="shared" ca="1" si="2"/>
        <v>-3.4293139363368662E-2</v>
      </c>
      <c r="Q27" s="2">
        <f t="shared" si="3"/>
        <v>27879.941800000001</v>
      </c>
      <c r="R27">
        <f t="shared" si="6"/>
        <v>1.1526364498295008E-3</v>
      </c>
      <c r="S27" s="5">
        <v>1</v>
      </c>
    </row>
    <row r="28" spans="1:25" x14ac:dyDescent="0.2">
      <c r="A28" s="162" t="s">
        <v>113</v>
      </c>
      <c r="B28" s="163"/>
      <c r="C28" s="161">
        <v>43225.5334</v>
      </c>
      <c r="D28" s="161">
        <v>2.9999999999999997E-4</v>
      </c>
      <c r="E28">
        <f t="shared" si="0"/>
        <v>925.89978152900176</v>
      </c>
      <c r="F28" s="11">
        <f t="shared" si="1"/>
        <v>926</v>
      </c>
      <c r="G28">
        <f t="shared" si="4"/>
        <v>-3.5592599997471552E-2</v>
      </c>
      <c r="J28">
        <f t="shared" si="5"/>
        <v>-3.5592599997471552E-2</v>
      </c>
      <c r="O28">
        <f t="shared" ca="1" si="2"/>
        <v>-3.3550507366217071E-2</v>
      </c>
      <c r="Q28" s="2">
        <f t="shared" si="3"/>
        <v>28207.0334</v>
      </c>
      <c r="R28">
        <f t="shared" si="6"/>
        <v>1.2668331745800119E-3</v>
      </c>
      <c r="S28" s="5">
        <v>1</v>
      </c>
    </row>
    <row r="29" spans="1:25" x14ac:dyDescent="0.2">
      <c r="A29" s="162" t="s">
        <v>113</v>
      </c>
      <c r="B29" s="163"/>
      <c r="C29" s="161">
        <v>43229.440900000001</v>
      </c>
      <c r="D29" s="161">
        <v>2.9999999999999997E-4</v>
      </c>
      <c r="E29">
        <f t="shared" si="0"/>
        <v>936.9021717859697</v>
      </c>
      <c r="F29" s="11">
        <f t="shared" si="1"/>
        <v>937</v>
      </c>
      <c r="G29">
        <f t="shared" si="4"/>
        <v>-3.4743699994578492E-2</v>
      </c>
      <c r="J29">
        <f t="shared" si="5"/>
        <v>-3.4743699994578492E-2</v>
      </c>
      <c r="O29">
        <f t="shared" ca="1" si="2"/>
        <v>-3.3541637711527961E-2</v>
      </c>
      <c r="Q29" s="2">
        <f t="shared" si="3"/>
        <v>28210.940900000001</v>
      </c>
      <c r="R29">
        <f t="shared" si="6"/>
        <v>1.2071246893132735E-3</v>
      </c>
      <c r="S29" s="5">
        <v>1</v>
      </c>
    </row>
    <row r="30" spans="1:25" x14ac:dyDescent="0.2">
      <c r="A30" s="162" t="s">
        <v>113</v>
      </c>
      <c r="B30" s="163"/>
      <c r="C30" s="161">
        <v>43230.5069</v>
      </c>
      <c r="D30" s="161">
        <v>2.9999999999999997E-4</v>
      </c>
      <c r="E30">
        <f t="shared" si="0"/>
        <v>939.90371958223636</v>
      </c>
      <c r="F30" s="11">
        <f t="shared" si="1"/>
        <v>940</v>
      </c>
      <c r="G30">
        <f t="shared" si="4"/>
        <v>-3.4193999999843072E-2</v>
      </c>
      <c r="J30">
        <f t="shared" si="5"/>
        <v>-3.4193999999843072E-2</v>
      </c>
      <c r="O30">
        <f t="shared" ca="1" si="2"/>
        <v>-3.3539218714794573E-2</v>
      </c>
      <c r="Q30" s="2">
        <f t="shared" si="3"/>
        <v>28212.0069</v>
      </c>
      <c r="R30">
        <f t="shared" si="6"/>
        <v>1.1692296359892681E-3</v>
      </c>
      <c r="S30" s="5">
        <v>1</v>
      </c>
    </row>
    <row r="31" spans="1:25" x14ac:dyDescent="0.2">
      <c r="A31" s="162" t="s">
        <v>113</v>
      </c>
      <c r="B31" s="163"/>
      <c r="C31" s="161">
        <v>43341.3122</v>
      </c>
      <c r="D31" s="161">
        <v>6.9999999999999999E-4</v>
      </c>
      <c r="E31">
        <f t="shared" si="0"/>
        <v>1251.8994081657395</v>
      </c>
      <c r="F31" s="11">
        <f t="shared" si="1"/>
        <v>1252</v>
      </c>
      <c r="G31">
        <f t="shared" si="4"/>
        <v>-3.5725199995795265E-2</v>
      </c>
      <c r="J31">
        <f t="shared" si="5"/>
        <v>-3.5725199995795265E-2</v>
      </c>
      <c r="O31">
        <f t="shared" ca="1" si="2"/>
        <v>-3.3287643054521719E-2</v>
      </c>
      <c r="Q31" s="2">
        <f t="shared" si="3"/>
        <v>28322.8122</v>
      </c>
      <c r="R31">
        <f t="shared" si="6"/>
        <v>1.27628991473957E-3</v>
      </c>
      <c r="S31" s="5">
        <v>1</v>
      </c>
    </row>
    <row r="32" spans="1:25" x14ac:dyDescent="0.2">
      <c r="A32" s="162" t="s">
        <v>113</v>
      </c>
      <c r="B32" s="163"/>
      <c r="C32" s="161">
        <v>43573.584600000002</v>
      </c>
      <c r="D32" s="161">
        <v>5.9999999999999995E-4</v>
      </c>
      <c r="E32">
        <f t="shared" si="0"/>
        <v>1905.9113315750294</v>
      </c>
      <c r="F32" s="11">
        <f t="shared" si="1"/>
        <v>1906</v>
      </c>
      <c r="G32">
        <f t="shared" si="4"/>
        <v>-3.1490599998505786E-2</v>
      </c>
      <c r="J32">
        <f t="shared" si="5"/>
        <v>-3.1490599998505786E-2</v>
      </c>
      <c r="O32">
        <f t="shared" ca="1" si="2"/>
        <v>-3.2760301766642089E-2</v>
      </c>
      <c r="Q32" s="2">
        <f t="shared" si="3"/>
        <v>28555.084600000002</v>
      </c>
      <c r="R32">
        <f t="shared" si="6"/>
        <v>9.9165788826589265E-4</v>
      </c>
      <c r="S32" s="5">
        <v>1</v>
      </c>
    </row>
    <row r="33" spans="1:33" x14ac:dyDescent="0.2">
      <c r="A33" s="162" t="s">
        <v>113</v>
      </c>
      <c r="B33" s="163"/>
      <c r="C33" s="161">
        <v>43667.34</v>
      </c>
      <c r="D33" s="161">
        <v>6.9999999999999999E-4</v>
      </c>
      <c r="E33">
        <f t="shared" si="0"/>
        <v>2169.8994312545578</v>
      </c>
      <c r="F33" s="11">
        <f t="shared" si="1"/>
        <v>2170</v>
      </c>
      <c r="G33">
        <f t="shared" si="4"/>
        <v>-3.5716999998840038E-2</v>
      </c>
      <c r="J33">
        <f t="shared" si="5"/>
        <v>-3.5716999998840038E-2</v>
      </c>
      <c r="O33">
        <f t="shared" ca="1" si="2"/>
        <v>-3.2547430054103522E-2</v>
      </c>
      <c r="Q33" s="2">
        <f t="shared" si="3"/>
        <v>28648.839999999997</v>
      </c>
      <c r="R33">
        <f t="shared" si="6"/>
        <v>1.2757040889171392E-3</v>
      </c>
      <c r="S33" s="5">
        <v>1</v>
      </c>
      <c r="AE33" t="s">
        <v>99</v>
      </c>
      <c r="AG33" t="s">
        <v>101</v>
      </c>
    </row>
    <row r="34" spans="1:33" x14ac:dyDescent="0.2">
      <c r="A34" s="162" t="s">
        <v>113</v>
      </c>
      <c r="B34" s="163" t="s">
        <v>111</v>
      </c>
      <c r="C34" s="161">
        <v>43670.360999999997</v>
      </c>
      <c r="D34" s="161">
        <v>8.0000000000000004E-4</v>
      </c>
      <c r="E34">
        <f t="shared" si="0"/>
        <v>2178.4056938179097</v>
      </c>
      <c r="F34" s="11">
        <f t="shared" si="1"/>
        <v>2178.5</v>
      </c>
      <c r="G34">
        <f t="shared" si="4"/>
        <v>-3.3492850001493935E-2</v>
      </c>
      <c r="J34">
        <f t="shared" si="5"/>
        <v>-3.3492850001493935E-2</v>
      </c>
      <c r="O34">
        <f t="shared" ca="1" si="2"/>
        <v>-3.2540576230025577E-2</v>
      </c>
      <c r="Q34" s="2">
        <f t="shared" si="3"/>
        <v>28651.860999999997</v>
      </c>
      <c r="R34">
        <f t="shared" si="6"/>
        <v>1.1217710012225723E-3</v>
      </c>
      <c r="S34" s="5">
        <v>1</v>
      </c>
    </row>
    <row r="35" spans="1:33" x14ac:dyDescent="0.2">
      <c r="A35" s="162" t="s">
        <v>113</v>
      </c>
      <c r="B35" s="163"/>
      <c r="C35" s="161">
        <v>44753.392899999999</v>
      </c>
      <c r="D35" s="161">
        <v>5.0000000000000001E-4</v>
      </c>
      <c r="E35">
        <f t="shared" si="0"/>
        <v>5227.9103961958672</v>
      </c>
      <c r="F35" s="11">
        <f t="shared" si="1"/>
        <v>5228</v>
      </c>
      <c r="G35">
        <f t="shared" si="4"/>
        <v>-3.1822799996007234E-2</v>
      </c>
      <c r="J35">
        <f t="shared" si="5"/>
        <v>-3.1822799996007234E-2</v>
      </c>
      <c r="O35">
        <f t="shared" ca="1" si="2"/>
        <v>-3.0081666050531787E-2</v>
      </c>
      <c r="Q35" s="2">
        <f t="shared" si="3"/>
        <v>29734.892899999999</v>
      </c>
      <c r="R35">
        <f t="shared" si="6"/>
        <v>1.012690599585878E-3</v>
      </c>
      <c r="S35" s="5">
        <v>1</v>
      </c>
    </row>
    <row r="36" spans="1:33" x14ac:dyDescent="0.2">
      <c r="A36" s="162" t="s">
        <v>113</v>
      </c>
      <c r="B36" s="163" t="s">
        <v>111</v>
      </c>
      <c r="C36" s="161">
        <v>44756.416100000002</v>
      </c>
      <c r="D36" s="161">
        <v>5.0000000000000001E-4</v>
      </c>
      <c r="E36">
        <f t="shared" si="0"/>
        <v>5236.4228533231581</v>
      </c>
      <c r="F36" s="11">
        <f t="shared" si="1"/>
        <v>5236.5</v>
      </c>
      <c r="G36">
        <f t="shared" si="4"/>
        <v>-2.7398649996030144E-2</v>
      </c>
      <c r="J36">
        <f t="shared" si="5"/>
        <v>-2.7398649996030144E-2</v>
      </c>
      <c r="O36">
        <f t="shared" ca="1" si="2"/>
        <v>-3.0074812226453841E-2</v>
      </c>
      <c r="Q36" s="2">
        <f t="shared" si="3"/>
        <v>29737.916100000002</v>
      </c>
      <c r="R36">
        <f t="shared" si="6"/>
        <v>7.5068602160496259E-4</v>
      </c>
      <c r="S36" s="5">
        <v>1</v>
      </c>
    </row>
    <row r="37" spans="1:33" x14ac:dyDescent="0.2">
      <c r="A37" s="162" t="s">
        <v>113</v>
      </c>
      <c r="B37" s="163"/>
      <c r="C37" s="161">
        <v>44790.329400000002</v>
      </c>
      <c r="D37" s="161"/>
      <c r="E37">
        <f t="shared" si="0"/>
        <v>5331.9129010522738</v>
      </c>
      <c r="F37" s="11">
        <f t="shared" si="1"/>
        <v>5332</v>
      </c>
      <c r="G37">
        <f t="shared" si="4"/>
        <v>-3.0933199996070471E-2</v>
      </c>
      <c r="J37">
        <f t="shared" si="5"/>
        <v>-3.0933199996070471E-2</v>
      </c>
      <c r="O37">
        <f t="shared" ca="1" si="2"/>
        <v>-2.9997807497107502E-2</v>
      </c>
      <c r="Q37" s="2">
        <f t="shared" si="3"/>
        <v>29771.829400000002</v>
      </c>
      <c r="R37">
        <f t="shared" si="6"/>
        <v>9.5686286199689417E-4</v>
      </c>
      <c r="S37" s="5">
        <v>1</v>
      </c>
    </row>
    <row r="38" spans="1:33" x14ac:dyDescent="0.2">
      <c r="A38" s="162" t="s">
        <v>113</v>
      </c>
      <c r="B38" s="163"/>
      <c r="C38" s="161">
        <v>45054.5625</v>
      </c>
      <c r="D38" s="161">
        <v>5.9999999999999995E-4</v>
      </c>
      <c r="E38">
        <f t="shared" si="0"/>
        <v>6075.9169151296956</v>
      </c>
      <c r="F38" s="11">
        <f t="shared" si="1"/>
        <v>6076</v>
      </c>
      <c r="G38">
        <f t="shared" si="4"/>
        <v>-2.9507599996577483E-2</v>
      </c>
      <c r="J38">
        <f t="shared" si="5"/>
        <v>-2.9507599996577483E-2</v>
      </c>
      <c r="O38">
        <f t="shared" ca="1" si="2"/>
        <v>-2.9397896307226085E-2</v>
      </c>
      <c r="Q38" s="2">
        <f t="shared" si="3"/>
        <v>30036.0625</v>
      </c>
      <c r="R38">
        <f t="shared" si="6"/>
        <v>8.706984575580194E-4</v>
      </c>
      <c r="S38" s="5">
        <v>1</v>
      </c>
    </row>
    <row r="39" spans="1:33" x14ac:dyDescent="0.2">
      <c r="A39" s="162" t="s">
        <v>113</v>
      </c>
      <c r="B39" s="163" t="s">
        <v>111</v>
      </c>
      <c r="C39" s="161">
        <v>45057.582900000001</v>
      </c>
      <c r="D39" s="161">
        <v>2.3999999999999998E-3</v>
      </c>
      <c r="E39">
        <f t="shared" si="0"/>
        <v>6084.4214882665219</v>
      </c>
      <c r="F39" s="11">
        <f t="shared" si="1"/>
        <v>6084.5</v>
      </c>
      <c r="G39">
        <f t="shared" si="4"/>
        <v>-2.788344999862602E-2</v>
      </c>
      <c r="J39">
        <f t="shared" si="5"/>
        <v>-2.788344999862602E-2</v>
      </c>
      <c r="O39">
        <f t="shared" ca="1" si="2"/>
        <v>-2.9391042483148139E-2</v>
      </c>
      <c r="Q39" s="2">
        <f t="shared" si="3"/>
        <v>30039.082900000001</v>
      </c>
      <c r="R39">
        <f t="shared" si="6"/>
        <v>7.7748678382587734E-4</v>
      </c>
      <c r="S39" s="5">
        <v>1</v>
      </c>
    </row>
    <row r="40" spans="1:33" x14ac:dyDescent="0.2">
      <c r="A40" s="162" t="s">
        <v>113</v>
      </c>
      <c r="B40" s="163"/>
      <c r="C40" s="161">
        <v>45132.340799999998</v>
      </c>
      <c r="D40" s="161">
        <v>6.9999999999999999E-4</v>
      </c>
      <c r="E40">
        <f t="shared" si="0"/>
        <v>6294.9181205355171</v>
      </c>
      <c r="F40" s="11">
        <f t="shared" si="1"/>
        <v>6295</v>
      </c>
      <c r="G40">
        <f t="shared" si="4"/>
        <v>-2.9079499996441882E-2</v>
      </c>
      <c r="J40">
        <f t="shared" si="5"/>
        <v>-2.9079499996441882E-2</v>
      </c>
      <c r="O40">
        <f t="shared" ca="1" si="2"/>
        <v>-2.9221309545688412E-2</v>
      </c>
      <c r="Q40" s="2">
        <f t="shared" si="3"/>
        <v>30113.840799999998</v>
      </c>
      <c r="R40">
        <f t="shared" si="6"/>
        <v>8.4561732004306345E-4</v>
      </c>
      <c r="S40" s="5">
        <v>1</v>
      </c>
    </row>
    <row r="41" spans="1:33" x14ac:dyDescent="0.2">
      <c r="A41" s="162" t="s">
        <v>113</v>
      </c>
      <c r="B41" s="163" t="s">
        <v>111</v>
      </c>
      <c r="C41" s="161">
        <v>45140.333899999998</v>
      </c>
      <c r="D41" s="161">
        <v>8.0000000000000004E-4</v>
      </c>
      <c r="E41">
        <f t="shared" si="0"/>
        <v>6317.4243791568706</v>
      </c>
      <c r="F41" s="11">
        <f t="shared" si="1"/>
        <v>6317.5</v>
      </c>
      <c r="G41">
        <f t="shared" si="4"/>
        <v>-2.6856750002480112E-2</v>
      </c>
      <c r="J41">
        <f t="shared" si="5"/>
        <v>-2.6856750002480112E-2</v>
      </c>
      <c r="O41">
        <f t="shared" ca="1" si="2"/>
        <v>-2.9203167070187965E-2</v>
      </c>
      <c r="Q41" s="2">
        <f t="shared" si="3"/>
        <v>30121.833899999998</v>
      </c>
      <c r="R41">
        <f t="shared" si="6"/>
        <v>7.2128502069571554E-4</v>
      </c>
      <c r="S41" s="5">
        <v>1</v>
      </c>
    </row>
    <row r="42" spans="1:33" x14ac:dyDescent="0.2">
      <c r="A42" s="164" t="s">
        <v>256</v>
      </c>
      <c r="B42" s="165" t="s">
        <v>111</v>
      </c>
      <c r="C42" s="164">
        <v>46183.41</v>
      </c>
      <c r="D42" s="164" t="s">
        <v>257</v>
      </c>
      <c r="E42">
        <f t="shared" si="0"/>
        <v>9254.4251008235842</v>
      </c>
      <c r="F42" s="11">
        <f t="shared" si="1"/>
        <v>9254.5</v>
      </c>
      <c r="G42">
        <f t="shared" si="4"/>
        <v>-2.6600449993566144E-2</v>
      </c>
      <c r="J42">
        <f t="shared" si="5"/>
        <v>-2.6600449993566144E-2</v>
      </c>
      <c r="O42">
        <f t="shared" ca="1" si="2"/>
        <v>-2.6834969268196406E-2</v>
      </c>
      <c r="P42" s="31"/>
      <c r="Q42" s="2">
        <f t="shared" si="3"/>
        <v>31164.910000000003</v>
      </c>
      <c r="R42">
        <f t="shared" si="6"/>
        <v>7.0758393986021311E-4</v>
      </c>
      <c r="S42" s="5">
        <v>1</v>
      </c>
    </row>
    <row r="43" spans="1:33" x14ac:dyDescent="0.2">
      <c r="A43" s="166" t="s">
        <v>130</v>
      </c>
      <c r="B43" s="163" t="s">
        <v>111</v>
      </c>
      <c r="C43" s="161">
        <v>46183.410499999998</v>
      </c>
      <c r="D43" s="161"/>
      <c r="E43">
        <f t="shared" si="0"/>
        <v>9254.4265086790092</v>
      </c>
      <c r="F43" s="11">
        <f t="shared" si="1"/>
        <v>9254.5</v>
      </c>
      <c r="G43">
        <f t="shared" si="4"/>
        <v>-2.6100449998921249E-2</v>
      </c>
      <c r="J43">
        <f t="shared" si="5"/>
        <v>-2.6100449998921249E-2</v>
      </c>
      <c r="O43">
        <f t="shared" ca="1" si="2"/>
        <v>-2.6834969268196406E-2</v>
      </c>
      <c r="P43" s="31"/>
      <c r="Q43" s="2">
        <f t="shared" si="3"/>
        <v>31164.910499999998</v>
      </c>
      <c r="R43">
        <f t="shared" si="6"/>
        <v>6.8123349014618823E-4</v>
      </c>
      <c r="S43" s="5">
        <v>1</v>
      </c>
      <c r="U43" t="s">
        <v>131</v>
      </c>
    </row>
    <row r="44" spans="1:33" x14ac:dyDescent="0.2">
      <c r="A44" s="159" t="s">
        <v>410</v>
      </c>
      <c r="B44" s="160" t="s">
        <v>111</v>
      </c>
      <c r="C44" s="161">
        <v>46207.741199999997</v>
      </c>
      <c r="D44" s="159" t="s">
        <v>260</v>
      </c>
      <c r="E44">
        <f t="shared" si="0"/>
        <v>9322.9347253457036</v>
      </c>
      <c r="F44" s="11">
        <f t="shared" si="1"/>
        <v>9323</v>
      </c>
      <c r="G44">
        <f t="shared" si="4"/>
        <v>-2.3182299999461975E-2</v>
      </c>
      <c r="J44">
        <f t="shared" si="5"/>
        <v>-2.3182299999461975E-2</v>
      </c>
      <c r="O44">
        <f t="shared" ca="1" si="2"/>
        <v>-2.6779735509450606E-2</v>
      </c>
      <c r="Q44" s="2">
        <f t="shared" si="3"/>
        <v>31189.241199999997</v>
      </c>
      <c r="R44">
        <f t="shared" si="6"/>
        <v>5.3741903326505469E-4</v>
      </c>
      <c r="S44" s="5">
        <v>1</v>
      </c>
      <c r="V44" s="102" t="s">
        <v>278</v>
      </c>
      <c r="W44" s="102" t="s">
        <v>279</v>
      </c>
      <c r="X44" s="73" t="s">
        <v>280</v>
      </c>
      <c r="Y44" s="97">
        <v>1</v>
      </c>
    </row>
    <row r="45" spans="1:33" x14ac:dyDescent="0.2">
      <c r="A45" s="159" t="s">
        <v>410</v>
      </c>
      <c r="B45" s="160" t="s">
        <v>111</v>
      </c>
      <c r="C45" s="161">
        <v>46209.693599999999</v>
      </c>
      <c r="D45" s="159" t="s">
        <v>260</v>
      </c>
      <c r="E45">
        <f t="shared" si="0"/>
        <v>9328.4321192645057</v>
      </c>
      <c r="F45" s="11">
        <f t="shared" si="1"/>
        <v>9328.5</v>
      </c>
      <c r="G45">
        <f t="shared" si="4"/>
        <v>-2.4107849996653385E-2</v>
      </c>
      <c r="J45">
        <f t="shared" si="5"/>
        <v>-2.4107849996653385E-2</v>
      </c>
      <c r="O45">
        <f t="shared" ca="1" si="2"/>
        <v>-2.6775300682106051E-2</v>
      </c>
      <c r="Q45" s="2">
        <f t="shared" si="3"/>
        <v>31191.193599999999</v>
      </c>
      <c r="R45">
        <f t="shared" si="6"/>
        <v>5.8118843146114064E-4</v>
      </c>
      <c r="S45" s="5">
        <v>1</v>
      </c>
      <c r="V45" s="102" t="s">
        <v>281</v>
      </c>
      <c r="W45" s="102" t="s">
        <v>282</v>
      </c>
      <c r="X45" s="73" t="s">
        <v>270</v>
      </c>
      <c r="Y45" s="100">
        <v>1</v>
      </c>
    </row>
    <row r="46" spans="1:33" x14ac:dyDescent="0.2">
      <c r="A46" s="159" t="s">
        <v>410</v>
      </c>
      <c r="B46" s="160" t="s">
        <v>111</v>
      </c>
      <c r="C46" s="161">
        <v>46210.758999999998</v>
      </c>
      <c r="D46" s="159" t="s">
        <v>260</v>
      </c>
      <c r="E46">
        <f t="shared" si="0"/>
        <v>9331.4319776342472</v>
      </c>
      <c r="F46" s="11">
        <f t="shared" si="1"/>
        <v>9331.5</v>
      </c>
      <c r="G46">
        <f t="shared" si="4"/>
        <v>-2.4158150001312606E-2</v>
      </c>
      <c r="J46">
        <f t="shared" si="5"/>
        <v>-2.4158150001312606E-2</v>
      </c>
      <c r="O46">
        <f t="shared" ca="1" si="2"/>
        <v>-2.677288168537266E-2</v>
      </c>
      <c r="Q46" s="2">
        <f t="shared" si="3"/>
        <v>31192.258999999998</v>
      </c>
      <c r="R46">
        <f t="shared" si="6"/>
        <v>5.8361621148592027E-4</v>
      </c>
      <c r="S46" s="5">
        <v>1</v>
      </c>
      <c r="V46" s="102" t="s">
        <v>283</v>
      </c>
      <c r="W46" s="102" t="s">
        <v>282</v>
      </c>
      <c r="X46" s="73" t="s">
        <v>270</v>
      </c>
      <c r="Y46" s="100">
        <v>1</v>
      </c>
      <c r="AE46" t="s">
        <v>99</v>
      </c>
      <c r="AG46" t="s">
        <v>101</v>
      </c>
    </row>
    <row r="47" spans="1:33" x14ac:dyDescent="0.2">
      <c r="A47" s="159" t="s">
        <v>410</v>
      </c>
      <c r="B47" s="160" t="s">
        <v>111</v>
      </c>
      <c r="C47" s="161">
        <v>46212.713499999998</v>
      </c>
      <c r="D47" s="159" t="s">
        <v>260</v>
      </c>
      <c r="E47">
        <f t="shared" si="0"/>
        <v>9336.9352845458889</v>
      </c>
      <c r="F47" s="11">
        <f t="shared" si="1"/>
        <v>9337</v>
      </c>
      <c r="G47">
        <f t="shared" si="4"/>
        <v>-2.2983700000622775E-2</v>
      </c>
      <c r="J47">
        <f t="shared" si="5"/>
        <v>-2.2983700000622775E-2</v>
      </c>
      <c r="O47">
        <f t="shared" ca="1" si="2"/>
        <v>-2.6768446858028105E-2</v>
      </c>
      <c r="Q47" s="2">
        <f t="shared" si="3"/>
        <v>31194.213499999998</v>
      </c>
      <c r="R47">
        <f t="shared" si="6"/>
        <v>5.2825046571862736E-4</v>
      </c>
      <c r="S47" s="5">
        <v>1</v>
      </c>
      <c r="V47" s="102" t="s">
        <v>284</v>
      </c>
      <c r="W47" s="102" t="s">
        <v>285</v>
      </c>
      <c r="X47" s="73" t="s">
        <v>286</v>
      </c>
      <c r="Y47" s="100">
        <v>1</v>
      </c>
    </row>
    <row r="48" spans="1:33" x14ac:dyDescent="0.2">
      <c r="A48" s="159" t="s">
        <v>410</v>
      </c>
      <c r="B48" s="160" t="s">
        <v>111</v>
      </c>
      <c r="C48" s="161">
        <v>46229.403700000003</v>
      </c>
      <c r="D48" s="159" t="s">
        <v>260</v>
      </c>
      <c r="E48">
        <f t="shared" si="0"/>
        <v>9383.9300622469345</v>
      </c>
      <c r="F48" s="11">
        <f t="shared" si="1"/>
        <v>9384</v>
      </c>
      <c r="G48">
        <f t="shared" si="4"/>
        <v>-2.4838399993313942E-2</v>
      </c>
      <c r="J48">
        <f t="shared" si="5"/>
        <v>-2.4838399993313942E-2</v>
      </c>
      <c r="O48">
        <f t="shared" ca="1" si="2"/>
        <v>-2.6730549242538284E-2</v>
      </c>
      <c r="Q48" s="2">
        <f t="shared" si="3"/>
        <v>31210.903700000003</v>
      </c>
      <c r="R48">
        <f t="shared" si="6"/>
        <v>6.1694611422785802E-4</v>
      </c>
      <c r="S48" s="5">
        <v>1</v>
      </c>
      <c r="V48" s="102" t="s">
        <v>287</v>
      </c>
      <c r="W48" s="102" t="s">
        <v>288</v>
      </c>
      <c r="X48" s="73" t="s">
        <v>289</v>
      </c>
      <c r="Y48" s="100">
        <v>1</v>
      </c>
    </row>
    <row r="49" spans="1:29" x14ac:dyDescent="0.2">
      <c r="A49" s="159" t="s">
        <v>410</v>
      </c>
      <c r="B49" s="160" t="s">
        <v>111</v>
      </c>
      <c r="C49" s="161">
        <v>46231.357600000003</v>
      </c>
      <c r="D49" s="159" t="s">
        <v>260</v>
      </c>
      <c r="E49">
        <f t="shared" si="0"/>
        <v>9389.4316797320498</v>
      </c>
      <c r="F49" s="11">
        <f t="shared" si="1"/>
        <v>9389.5</v>
      </c>
      <c r="G49">
        <f t="shared" si="4"/>
        <v>-2.4263949992018752E-2</v>
      </c>
      <c r="J49">
        <f t="shared" si="5"/>
        <v>-2.4263949992018752E-2</v>
      </c>
      <c r="O49">
        <f t="shared" ca="1" si="2"/>
        <v>-2.6726114415193729E-2</v>
      </c>
      <c r="Q49" s="2">
        <f t="shared" si="3"/>
        <v>31212.857600000003</v>
      </c>
      <c r="R49">
        <f t="shared" si="6"/>
        <v>5.8873926921518683E-4</v>
      </c>
      <c r="S49" s="5">
        <v>1</v>
      </c>
      <c r="V49" s="97" t="s">
        <v>290</v>
      </c>
      <c r="W49" s="102" t="s">
        <v>291</v>
      </c>
      <c r="X49" s="73" t="s">
        <v>292</v>
      </c>
      <c r="Y49" s="100">
        <v>1</v>
      </c>
    </row>
    <row r="50" spans="1:29" x14ac:dyDescent="0.2">
      <c r="A50" s="159" t="s">
        <v>410</v>
      </c>
      <c r="B50" s="160" t="s">
        <v>111</v>
      </c>
      <c r="C50" s="161">
        <v>46232.422100000003</v>
      </c>
      <c r="D50" s="159" t="s">
        <v>260</v>
      </c>
      <c r="E50">
        <f t="shared" si="0"/>
        <v>9392.4290039620046</v>
      </c>
      <c r="F50" s="11">
        <f t="shared" si="1"/>
        <v>9392.5</v>
      </c>
      <c r="G50">
        <f t="shared" si="4"/>
        <v>-2.5214249995769933E-2</v>
      </c>
      <c r="J50">
        <f t="shared" si="5"/>
        <v>-2.5214249995769933E-2</v>
      </c>
      <c r="O50">
        <f t="shared" ca="1" si="2"/>
        <v>-2.6723695418460338E-2</v>
      </c>
      <c r="Q50" s="2">
        <f t="shared" si="3"/>
        <v>31213.922100000003</v>
      </c>
      <c r="R50">
        <f t="shared" si="6"/>
        <v>6.3575840284918407E-4</v>
      </c>
      <c r="S50" s="5">
        <v>1</v>
      </c>
      <c r="V50" s="97" t="s">
        <v>293</v>
      </c>
      <c r="W50" s="102" t="s">
        <v>294</v>
      </c>
      <c r="X50" s="73" t="s">
        <v>269</v>
      </c>
      <c r="Y50" s="100">
        <v>1</v>
      </c>
    </row>
    <row r="51" spans="1:29" x14ac:dyDescent="0.2">
      <c r="A51" s="159" t="s">
        <v>410</v>
      </c>
      <c r="B51" s="160" t="s">
        <v>111</v>
      </c>
      <c r="C51" s="161">
        <v>46233.4899</v>
      </c>
      <c r="D51" s="159" t="s">
        <v>260</v>
      </c>
      <c r="E51">
        <f t="shared" si="0"/>
        <v>9395.4356200378461</v>
      </c>
      <c r="F51" s="11">
        <f t="shared" si="1"/>
        <v>9395.5</v>
      </c>
      <c r="G51">
        <f t="shared" si="4"/>
        <v>-2.2864549995574635E-2</v>
      </c>
      <c r="J51">
        <f t="shared" si="5"/>
        <v>-2.2864549995574635E-2</v>
      </c>
      <c r="O51">
        <f t="shared" ca="1" si="2"/>
        <v>-2.6721276421726944E-2</v>
      </c>
      <c r="Q51" s="2">
        <f t="shared" si="3"/>
        <v>31214.9899</v>
      </c>
      <c r="R51">
        <f t="shared" si="6"/>
        <v>5.22787646500132E-4</v>
      </c>
      <c r="S51" s="5">
        <v>1</v>
      </c>
      <c r="V51" s="97" t="s">
        <v>295</v>
      </c>
      <c r="W51" s="102" t="s">
        <v>285</v>
      </c>
      <c r="X51" s="73" t="s">
        <v>296</v>
      </c>
      <c r="Y51" s="97">
        <v>1</v>
      </c>
    </row>
    <row r="52" spans="1:29" x14ac:dyDescent="0.2">
      <c r="A52" s="159" t="s">
        <v>410</v>
      </c>
      <c r="B52" s="160" t="s">
        <v>111</v>
      </c>
      <c r="C52" s="161">
        <v>47241.582799999996</v>
      </c>
      <c r="D52" s="159" t="s">
        <v>260</v>
      </c>
      <c r="E52">
        <f t="shared" si="0"/>
        <v>12233.933764906722</v>
      </c>
      <c r="F52" s="11">
        <f t="shared" si="1"/>
        <v>12234</v>
      </c>
      <c r="G52">
        <f t="shared" si="4"/>
        <v>-2.3523399999248795E-2</v>
      </c>
      <c r="J52">
        <f t="shared" si="5"/>
        <v>-2.3523399999248795E-2</v>
      </c>
      <c r="O52">
        <f t="shared" ca="1" si="2"/>
        <v>-2.4432502345815118E-2</v>
      </c>
      <c r="Q52" s="2">
        <f t="shared" si="3"/>
        <v>32223.082799999996</v>
      </c>
      <c r="R52">
        <f t="shared" si="6"/>
        <v>5.5335034752465823E-4</v>
      </c>
      <c r="S52" s="5">
        <v>1</v>
      </c>
      <c r="V52" s="97" t="s">
        <v>297</v>
      </c>
      <c r="W52" s="102" t="s">
        <v>298</v>
      </c>
      <c r="X52" s="73" t="s">
        <v>299</v>
      </c>
      <c r="Y52" s="97">
        <v>1</v>
      </c>
    </row>
    <row r="53" spans="1:29" x14ac:dyDescent="0.2">
      <c r="A53" s="159" t="s">
        <v>410</v>
      </c>
      <c r="B53" s="160" t="s">
        <v>110</v>
      </c>
      <c r="C53" s="161">
        <v>47288.460700000003</v>
      </c>
      <c r="D53" s="159" t="s">
        <v>260</v>
      </c>
      <c r="E53">
        <f t="shared" ref="E53:E84" si="7">+(C53-C$7)/C$8</f>
        <v>12365.928377888689</v>
      </c>
      <c r="F53" s="11">
        <f t="shared" ref="F53:F84" si="8">ROUND(2*E53,0)/2</f>
        <v>12366</v>
      </c>
      <c r="G53">
        <f t="shared" si="4"/>
        <v>-2.543659999355441E-2</v>
      </c>
      <c r="J53">
        <f t="shared" si="5"/>
        <v>-2.543659999355441E-2</v>
      </c>
      <c r="O53">
        <f t="shared" ca="1" si="2"/>
        <v>-2.4326066489545835E-2</v>
      </c>
      <c r="Q53" s="2">
        <f t="shared" ref="Q53:Q84" si="9">+C53-15018.5</f>
        <v>32269.960700000003</v>
      </c>
      <c r="R53">
        <f t="shared" si="6"/>
        <v>6.4702061923209214E-4</v>
      </c>
      <c r="S53" s="5">
        <v>1</v>
      </c>
      <c r="V53" s="97" t="s">
        <v>300</v>
      </c>
      <c r="W53" s="102" t="s">
        <v>301</v>
      </c>
      <c r="X53" s="73" t="s">
        <v>302</v>
      </c>
      <c r="Y53" s="97">
        <v>1</v>
      </c>
    </row>
    <row r="54" spans="1:29" x14ac:dyDescent="0.2">
      <c r="A54" s="164" t="s">
        <v>256</v>
      </c>
      <c r="B54" s="165" t="s">
        <v>111</v>
      </c>
      <c r="C54" s="164">
        <v>47290.414600000004</v>
      </c>
      <c r="D54" s="164" t="s">
        <v>257</v>
      </c>
      <c r="E54">
        <f t="shared" si="7"/>
        <v>12371.429995373805</v>
      </c>
      <c r="F54" s="11">
        <f t="shared" si="8"/>
        <v>12371.5</v>
      </c>
      <c r="G54">
        <f t="shared" si="4"/>
        <v>-2.4862149992259219E-2</v>
      </c>
      <c r="J54">
        <f t="shared" si="5"/>
        <v>-2.4862149992259219E-2</v>
      </c>
      <c r="O54">
        <f t="shared" ca="1" si="2"/>
        <v>-2.432163166220128E-2</v>
      </c>
      <c r="P54" s="31"/>
      <c r="Q54" s="2">
        <f t="shared" si="9"/>
        <v>32271.914600000004</v>
      </c>
      <c r="R54">
        <f t="shared" si="6"/>
        <v>6.1812650223759514E-4</v>
      </c>
      <c r="S54" s="5">
        <v>1</v>
      </c>
    </row>
    <row r="55" spans="1:29" x14ac:dyDescent="0.2">
      <c r="A55" s="162" t="s">
        <v>109</v>
      </c>
      <c r="B55" s="163" t="s">
        <v>111</v>
      </c>
      <c r="C55" s="161">
        <v>47290.415300000001</v>
      </c>
      <c r="D55" s="161">
        <v>6.9999999999999999E-4</v>
      </c>
      <c r="E55">
        <f t="shared" si="7"/>
        <v>12371.43196637141</v>
      </c>
      <c r="F55" s="11">
        <f t="shared" si="8"/>
        <v>12371.5</v>
      </c>
      <c r="G55">
        <f t="shared" si="4"/>
        <v>-2.4162149995390791E-2</v>
      </c>
      <c r="J55">
        <f t="shared" si="5"/>
        <v>-2.4162149995390791E-2</v>
      </c>
      <c r="O55">
        <f t="shared" ca="1" si="2"/>
        <v>-2.432163166220128E-2</v>
      </c>
      <c r="Q55" s="2">
        <f t="shared" si="9"/>
        <v>32271.915300000001</v>
      </c>
      <c r="R55">
        <f t="shared" si="6"/>
        <v>5.8380949239976324E-4</v>
      </c>
      <c r="S55" s="5">
        <v>1</v>
      </c>
    </row>
    <row r="56" spans="1:29" x14ac:dyDescent="0.2">
      <c r="A56" s="162" t="s">
        <v>109</v>
      </c>
      <c r="B56" s="163" t="s">
        <v>111</v>
      </c>
      <c r="C56" s="161">
        <v>47291.479599999999</v>
      </c>
      <c r="D56" s="161">
        <v>2.9999999999999997E-4</v>
      </c>
      <c r="E56">
        <f t="shared" si="7"/>
        <v>12374.428727459182</v>
      </c>
      <c r="F56" s="11">
        <f t="shared" si="8"/>
        <v>12374.5</v>
      </c>
      <c r="G56">
        <f t="shared" si="4"/>
        <v>-2.5312450001365505E-2</v>
      </c>
      <c r="J56">
        <f t="shared" si="5"/>
        <v>-2.5312450001365505E-2</v>
      </c>
      <c r="O56">
        <f t="shared" ca="1" si="2"/>
        <v>-2.4319212665467889E-2</v>
      </c>
      <c r="Q56" s="2">
        <f t="shared" si="9"/>
        <v>32272.979599999999</v>
      </c>
      <c r="R56">
        <f t="shared" si="6"/>
        <v>6.4072012507162851E-4</v>
      </c>
      <c r="S56" s="5">
        <v>1</v>
      </c>
    </row>
    <row r="57" spans="1:29" x14ac:dyDescent="0.2">
      <c r="A57" s="162" t="s">
        <v>109</v>
      </c>
      <c r="B57" s="163" t="s">
        <v>110</v>
      </c>
      <c r="C57" s="161">
        <v>47292.369899999998</v>
      </c>
      <c r="D57" s="161">
        <v>5.0000000000000001E-4</v>
      </c>
      <c r="E57">
        <f t="shared" si="7"/>
        <v>12376.935554854132</v>
      </c>
      <c r="F57" s="11">
        <f t="shared" si="8"/>
        <v>12377</v>
      </c>
      <c r="G57">
        <f t="shared" si="4"/>
        <v>-2.2887699997227173E-2</v>
      </c>
      <c r="J57">
        <f t="shared" si="5"/>
        <v>-2.2887699997227173E-2</v>
      </c>
      <c r="O57">
        <f t="shared" ca="1" si="2"/>
        <v>-2.4317196834856725E-2</v>
      </c>
      <c r="Q57" s="2">
        <f t="shared" si="9"/>
        <v>32273.869899999998</v>
      </c>
      <c r="R57">
        <f t="shared" si="6"/>
        <v>5.238468111630727E-4</v>
      </c>
      <c r="S57" s="5">
        <v>1</v>
      </c>
      <c r="AC57">
        <v>9</v>
      </c>
    </row>
    <row r="58" spans="1:29" x14ac:dyDescent="0.2">
      <c r="A58" s="162" t="s">
        <v>109</v>
      </c>
      <c r="B58" s="163" t="s">
        <v>110</v>
      </c>
      <c r="C58" s="161">
        <v>47298.407200000001</v>
      </c>
      <c r="D58" s="161">
        <v>2.0000000000000001E-4</v>
      </c>
      <c r="E58">
        <f t="shared" si="7"/>
        <v>12393.934846139715</v>
      </c>
      <c r="F58" s="11">
        <f t="shared" si="8"/>
        <v>12394</v>
      </c>
      <c r="G58">
        <f t="shared" ref="G58:G89" si="10">+C58-(C$7+F58*C$8)</f>
        <v>-2.3139399992942344E-2</v>
      </c>
      <c r="J58">
        <f t="shared" si="5"/>
        <v>-2.3139399992942344E-2</v>
      </c>
      <c r="O58">
        <f t="shared" ca="1" si="2"/>
        <v>-2.4303489186700833E-2</v>
      </c>
      <c r="Q58" s="2">
        <f t="shared" si="9"/>
        <v>32279.907200000001</v>
      </c>
      <c r="R58">
        <f t="shared" ref="R58:R89" si="11">+(P58-G58)^2</f>
        <v>5.3543183203338019E-4</v>
      </c>
      <c r="S58" s="5">
        <v>1</v>
      </c>
    </row>
    <row r="59" spans="1:29" x14ac:dyDescent="0.2">
      <c r="A59" s="162" t="s">
        <v>100</v>
      </c>
      <c r="B59" s="163" t="s">
        <v>112</v>
      </c>
      <c r="C59" s="161">
        <v>47304.428</v>
      </c>
      <c r="D59" s="161"/>
      <c r="E59">
        <f t="shared" si="7"/>
        <v>12410.88767819579</v>
      </c>
      <c r="F59" s="11">
        <f t="shared" si="8"/>
        <v>12411</v>
      </c>
      <c r="G59">
        <f t="shared" si="10"/>
        <v>-3.9891099993837997E-2</v>
      </c>
      <c r="I59">
        <f>G59</f>
        <v>-3.9891099993837997E-2</v>
      </c>
      <c r="O59">
        <f t="shared" ca="1" si="2"/>
        <v>-2.4289781538544941E-2</v>
      </c>
      <c r="Q59" s="2">
        <f t="shared" si="9"/>
        <v>32285.928</v>
      </c>
      <c r="R59">
        <f t="shared" si="11"/>
        <v>1.5912998587183818E-3</v>
      </c>
      <c r="S59" s="5">
        <v>0.1</v>
      </c>
    </row>
    <row r="60" spans="1:29" x14ac:dyDescent="0.2">
      <c r="A60" s="159" t="s">
        <v>410</v>
      </c>
      <c r="B60" s="160" t="s">
        <v>110</v>
      </c>
      <c r="C60" s="161">
        <v>47356.293400000002</v>
      </c>
      <c r="D60" s="159" t="s">
        <v>260</v>
      </c>
      <c r="E60">
        <f t="shared" si="7"/>
        <v>12556.925649183275</v>
      </c>
      <c r="F60" s="11">
        <f t="shared" si="8"/>
        <v>12557</v>
      </c>
      <c r="G60">
        <f t="shared" si="10"/>
        <v>-2.6405699994938914E-2</v>
      </c>
      <c r="J60">
        <f t="shared" ref="J60:J67" si="12">G60</f>
        <v>-2.6405699994938914E-2</v>
      </c>
      <c r="O60">
        <f t="shared" ca="1" si="2"/>
        <v>-2.4172057030853157E-2</v>
      </c>
      <c r="Q60" s="2">
        <f t="shared" si="9"/>
        <v>32337.793400000002</v>
      </c>
      <c r="R60">
        <f t="shared" si="11"/>
        <v>6.9726099222271697E-4</v>
      </c>
      <c r="S60" s="5">
        <v>1</v>
      </c>
      <c r="V60" s="97" t="s">
        <v>307</v>
      </c>
      <c r="W60" s="102" t="s">
        <v>308</v>
      </c>
      <c r="X60" s="73" t="s">
        <v>309</v>
      </c>
      <c r="Y60" s="97">
        <v>1</v>
      </c>
    </row>
    <row r="61" spans="1:29" x14ac:dyDescent="0.2">
      <c r="A61" s="159" t="s">
        <v>410</v>
      </c>
      <c r="B61" s="160" t="s">
        <v>111</v>
      </c>
      <c r="C61" s="161">
        <v>47359.307399999998</v>
      </c>
      <c r="D61" s="159" t="s">
        <v>260</v>
      </c>
      <c r="E61">
        <f t="shared" si="7"/>
        <v>12565.412201770465</v>
      </c>
      <c r="F61" s="11">
        <f t="shared" si="8"/>
        <v>12565.5</v>
      </c>
      <c r="G61">
        <f t="shared" si="10"/>
        <v>-3.1181550002656877E-2</v>
      </c>
      <c r="J61">
        <f t="shared" si="12"/>
        <v>-3.1181550002656877E-2</v>
      </c>
      <c r="O61">
        <f t="shared" ca="1" si="2"/>
        <v>-2.4165203206775211E-2</v>
      </c>
      <c r="Q61" s="2">
        <f t="shared" si="9"/>
        <v>32340.807399999998</v>
      </c>
      <c r="R61">
        <f t="shared" si="11"/>
        <v>9.7228906056819108E-4</v>
      </c>
      <c r="S61" s="5">
        <v>1</v>
      </c>
      <c r="V61" s="97" t="s">
        <v>310</v>
      </c>
      <c r="W61" s="102" t="s">
        <v>311</v>
      </c>
      <c r="X61" s="73" t="s">
        <v>312</v>
      </c>
      <c r="Y61" s="97">
        <v>1</v>
      </c>
    </row>
    <row r="62" spans="1:29" x14ac:dyDescent="0.2">
      <c r="A62" s="159" t="s">
        <v>410</v>
      </c>
      <c r="B62" s="160" t="s">
        <v>111</v>
      </c>
      <c r="C62" s="161">
        <v>47587.499799999998</v>
      </c>
      <c r="D62" s="159" t="s">
        <v>260</v>
      </c>
      <c r="E62">
        <f t="shared" si="7"/>
        <v>13207.936024796278</v>
      </c>
      <c r="F62" s="11">
        <f t="shared" si="8"/>
        <v>13208</v>
      </c>
      <c r="G62">
        <f t="shared" si="10"/>
        <v>-2.2720799999660812E-2</v>
      </c>
      <c r="J62">
        <f t="shared" si="12"/>
        <v>-2.2720799999660812E-2</v>
      </c>
      <c r="O62">
        <f t="shared" ca="1" si="2"/>
        <v>-2.3647134739706921E-2</v>
      </c>
      <c r="Q62" s="2">
        <f t="shared" si="9"/>
        <v>32568.999799999998</v>
      </c>
      <c r="R62">
        <f t="shared" si="11"/>
        <v>5.1623475262458675E-4</v>
      </c>
      <c r="S62" s="5">
        <v>1</v>
      </c>
      <c r="V62" s="97" t="s">
        <v>313</v>
      </c>
      <c r="W62" s="102" t="s">
        <v>304</v>
      </c>
      <c r="X62" s="73" t="s">
        <v>314</v>
      </c>
      <c r="Y62" s="97">
        <v>1</v>
      </c>
    </row>
    <row r="63" spans="1:29" x14ac:dyDescent="0.2">
      <c r="A63" s="159" t="s">
        <v>410</v>
      </c>
      <c r="B63" s="160" t="s">
        <v>111</v>
      </c>
      <c r="C63" s="161">
        <v>47596.554499999998</v>
      </c>
      <c r="D63" s="159" t="s">
        <v>260</v>
      </c>
      <c r="E63">
        <f t="shared" si="7"/>
        <v>13233.431442086039</v>
      </c>
      <c r="F63" s="11">
        <f t="shared" si="8"/>
        <v>13233.5</v>
      </c>
      <c r="G63">
        <f t="shared" si="10"/>
        <v>-2.434835000167368E-2</v>
      </c>
      <c r="J63">
        <f t="shared" si="12"/>
        <v>-2.434835000167368E-2</v>
      </c>
      <c r="O63">
        <f t="shared" ca="1" si="2"/>
        <v>-2.3626573267473083E-2</v>
      </c>
      <c r="Q63" s="2">
        <f t="shared" si="9"/>
        <v>32578.054499999998</v>
      </c>
      <c r="R63">
        <f t="shared" si="11"/>
        <v>5.9284214780400265E-4</v>
      </c>
      <c r="S63" s="5">
        <v>1</v>
      </c>
      <c r="V63" s="97" t="s">
        <v>315</v>
      </c>
      <c r="W63" s="102" t="s">
        <v>308</v>
      </c>
      <c r="X63" s="73" t="s">
        <v>275</v>
      </c>
      <c r="Y63" s="97">
        <v>1</v>
      </c>
    </row>
    <row r="64" spans="1:29" x14ac:dyDescent="0.2">
      <c r="A64" s="159" t="s">
        <v>410</v>
      </c>
      <c r="B64" s="160" t="s">
        <v>111</v>
      </c>
      <c r="C64" s="161">
        <v>47643.432000000001</v>
      </c>
      <c r="D64" s="159" t="s">
        <v>260</v>
      </c>
      <c r="E64">
        <f t="shared" si="7"/>
        <v>13365.424928783641</v>
      </c>
      <c r="F64" s="11">
        <f t="shared" si="8"/>
        <v>13365.5</v>
      </c>
      <c r="G64">
        <f t="shared" si="10"/>
        <v>-2.6661550000426359E-2</v>
      </c>
      <c r="J64">
        <f t="shared" si="12"/>
        <v>-2.6661550000426359E-2</v>
      </c>
      <c r="O64">
        <f t="shared" ca="1" si="2"/>
        <v>-2.3520137411203797E-2</v>
      </c>
      <c r="Q64" s="2">
        <f t="shared" si="9"/>
        <v>32624.932000000001</v>
      </c>
      <c r="R64">
        <f t="shared" si="11"/>
        <v>7.108382484252348E-4</v>
      </c>
      <c r="S64" s="5">
        <v>1</v>
      </c>
      <c r="V64" s="97" t="s">
        <v>316</v>
      </c>
      <c r="W64" s="102" t="s">
        <v>317</v>
      </c>
      <c r="X64" s="73" t="s">
        <v>318</v>
      </c>
      <c r="Y64" s="100">
        <v>1</v>
      </c>
    </row>
    <row r="65" spans="1:29" x14ac:dyDescent="0.2">
      <c r="A65" s="164" t="s">
        <v>108</v>
      </c>
      <c r="B65" s="165" t="s">
        <v>111</v>
      </c>
      <c r="C65" s="164">
        <v>47659.417699999998</v>
      </c>
      <c r="D65" s="164">
        <v>1E-3</v>
      </c>
      <c r="E65">
        <f t="shared" si="7"/>
        <v>13410.436038170905</v>
      </c>
      <c r="F65" s="11">
        <f t="shared" si="8"/>
        <v>13410.5</v>
      </c>
      <c r="G65">
        <f t="shared" si="10"/>
        <v>-2.2716049999871757E-2</v>
      </c>
      <c r="J65">
        <f t="shared" si="12"/>
        <v>-2.2716049999871757E-2</v>
      </c>
      <c r="O65">
        <f t="shared" ca="1" si="2"/>
        <v>-2.3483852460202903E-2</v>
      </c>
      <c r="P65" s="31"/>
      <c r="Q65" s="2">
        <f t="shared" si="9"/>
        <v>32640.917699999998</v>
      </c>
      <c r="R65">
        <f t="shared" si="11"/>
        <v>5.1601892759667366E-4</v>
      </c>
      <c r="S65" s="5">
        <v>1</v>
      </c>
    </row>
    <row r="66" spans="1:29" x14ac:dyDescent="0.2">
      <c r="A66" s="159" t="s">
        <v>410</v>
      </c>
      <c r="B66" s="160" t="s">
        <v>111</v>
      </c>
      <c r="C66" s="161">
        <v>47973.552100000001</v>
      </c>
      <c r="D66" s="159" t="s">
        <v>260</v>
      </c>
      <c r="E66">
        <f t="shared" si="7"/>
        <v>14294.947685499747</v>
      </c>
      <c r="F66" s="11">
        <f t="shared" si="8"/>
        <v>14295</v>
      </c>
      <c r="G66">
        <f t="shared" si="10"/>
        <v>-1.8579499999759719E-2</v>
      </c>
      <c r="J66">
        <f t="shared" si="12"/>
        <v>-1.8579499999759719E-2</v>
      </c>
      <c r="O66">
        <f t="shared" ca="1" si="2"/>
        <v>-2.277065158997426E-2</v>
      </c>
      <c r="Q66" s="2">
        <f t="shared" si="9"/>
        <v>32955.052100000001</v>
      </c>
      <c r="R66">
        <f t="shared" si="11"/>
        <v>3.451978202410714E-4</v>
      </c>
      <c r="S66" s="5">
        <v>1</v>
      </c>
      <c r="V66" s="97" t="s">
        <v>319</v>
      </c>
      <c r="W66" s="102" t="s">
        <v>320</v>
      </c>
      <c r="X66" s="73" t="s">
        <v>305</v>
      </c>
      <c r="Y66" s="100">
        <v>1</v>
      </c>
    </row>
    <row r="67" spans="1:29" ht="13.5" thickBot="1" x14ac:dyDescent="0.25">
      <c r="A67" s="164" t="s">
        <v>108</v>
      </c>
      <c r="B67" s="165" t="s">
        <v>110</v>
      </c>
      <c r="C67" s="164">
        <v>47982.429499999998</v>
      </c>
      <c r="D67" s="164">
        <v>1E-3</v>
      </c>
      <c r="E67">
        <f t="shared" si="7"/>
        <v>14319.943877250776</v>
      </c>
      <c r="F67" s="90">
        <f t="shared" si="8"/>
        <v>14320</v>
      </c>
      <c r="G67" s="89">
        <f t="shared" si="10"/>
        <v>-1.993199999560602E-2</v>
      </c>
      <c r="J67">
        <f t="shared" si="12"/>
        <v>-1.993199999560602E-2</v>
      </c>
      <c r="L67" s="89"/>
      <c r="M67" s="89"/>
      <c r="N67" s="89"/>
      <c r="O67" s="89">
        <f t="shared" ca="1" si="2"/>
        <v>-2.2750493283862652E-2</v>
      </c>
      <c r="P67" s="108"/>
      <c r="Q67" s="109">
        <f t="shared" si="9"/>
        <v>32963.929499999998</v>
      </c>
      <c r="R67" s="89">
        <f t="shared" si="11"/>
        <v>3.9728462382483838E-4</v>
      </c>
      <c r="S67" s="5">
        <v>1</v>
      </c>
      <c r="T67" s="89"/>
      <c r="AC67">
        <v>16</v>
      </c>
    </row>
    <row r="68" spans="1:29" x14ac:dyDescent="0.2">
      <c r="A68" s="162" t="s">
        <v>102</v>
      </c>
      <c r="B68" s="163" t="s">
        <v>112</v>
      </c>
      <c r="C68" s="161">
        <v>48356.409099999997</v>
      </c>
      <c r="D68" s="161">
        <v>2E-3</v>
      </c>
      <c r="E68">
        <f t="shared" si="7"/>
        <v>15372.962305233757</v>
      </c>
      <c r="F68" s="11">
        <f t="shared" si="8"/>
        <v>15373</v>
      </c>
      <c r="G68">
        <f t="shared" si="10"/>
        <v>-1.3387300001340918E-2</v>
      </c>
      <c r="I68">
        <f>G68</f>
        <v>-1.3387300001340918E-2</v>
      </c>
      <c r="P68" s="31">
        <f t="shared" ref="P68:P99" si="13">+D$11+D$12*F68+D$13*F68^2</f>
        <v>-1.1289820508939813E-2</v>
      </c>
      <c r="Q68" s="2">
        <f t="shared" si="9"/>
        <v>33337.909099999997</v>
      </c>
      <c r="R68">
        <f t="shared" si="11"/>
        <v>4.3994202210431988E-6</v>
      </c>
      <c r="S68" s="5">
        <v>0.1</v>
      </c>
      <c r="T68">
        <f t="shared" ref="T68:T99" si="14">S68*R68</f>
        <v>4.3994202210431993E-7</v>
      </c>
    </row>
    <row r="69" spans="1:29" x14ac:dyDescent="0.2">
      <c r="A69" s="164" t="s">
        <v>256</v>
      </c>
      <c r="B69" s="165" t="s">
        <v>110</v>
      </c>
      <c r="C69" s="164">
        <v>48362.090700000001</v>
      </c>
      <c r="D69" s="164" t="s">
        <v>257</v>
      </c>
      <c r="E69">
        <f t="shared" si="7"/>
        <v>15388.960048159928</v>
      </c>
      <c r="F69" s="11">
        <f t="shared" si="8"/>
        <v>15389</v>
      </c>
      <c r="G69">
        <f t="shared" si="10"/>
        <v>-1.4188899993314408E-2</v>
      </c>
      <c r="J69">
        <f t="shared" ref="J69:J95" si="15">G69</f>
        <v>-1.4188899993314408E-2</v>
      </c>
      <c r="P69" s="31">
        <f t="shared" si="13"/>
        <v>-1.1146098637897651E-2</v>
      </c>
      <c r="Q69" s="2">
        <f t="shared" si="9"/>
        <v>33343.590700000001</v>
      </c>
      <c r="R69">
        <f t="shared" si="11"/>
        <v>9.2586400885260484E-6</v>
      </c>
      <c r="S69" s="5">
        <v>1</v>
      </c>
      <c r="T69">
        <f t="shared" si="14"/>
        <v>9.2586400885260484E-6</v>
      </c>
    </row>
    <row r="70" spans="1:29" x14ac:dyDescent="0.2">
      <c r="A70" s="164" t="s">
        <v>256</v>
      </c>
      <c r="B70" s="165" t="s">
        <v>110</v>
      </c>
      <c r="C70" s="164">
        <v>48362.090799999998</v>
      </c>
      <c r="D70" s="164" t="s">
        <v>257</v>
      </c>
      <c r="E70">
        <f t="shared" si="7"/>
        <v>15388.960329731008</v>
      </c>
      <c r="F70" s="11">
        <f t="shared" si="8"/>
        <v>15389</v>
      </c>
      <c r="G70">
        <f t="shared" si="10"/>
        <v>-1.408889999584062E-2</v>
      </c>
      <c r="J70">
        <f t="shared" si="15"/>
        <v>-1.408889999584062E-2</v>
      </c>
      <c r="P70" s="31">
        <f t="shared" si="13"/>
        <v>-1.1146098637897651E-2</v>
      </c>
      <c r="Q70" s="2">
        <f t="shared" si="9"/>
        <v>33343.590799999998</v>
      </c>
      <c r="R70">
        <f t="shared" si="11"/>
        <v>8.6600798323109805E-6</v>
      </c>
      <c r="S70" s="5">
        <v>1</v>
      </c>
      <c r="T70">
        <f t="shared" si="14"/>
        <v>8.6600798323109805E-6</v>
      </c>
    </row>
    <row r="71" spans="1:29" x14ac:dyDescent="0.2">
      <c r="A71" s="164" t="s">
        <v>256</v>
      </c>
      <c r="B71" s="165" t="s">
        <v>110</v>
      </c>
      <c r="C71" s="164">
        <v>48362.0913</v>
      </c>
      <c r="D71" s="164" t="s">
        <v>257</v>
      </c>
      <c r="E71">
        <f t="shared" si="7"/>
        <v>15388.961737586453</v>
      </c>
      <c r="F71" s="11">
        <f t="shared" si="8"/>
        <v>15389</v>
      </c>
      <c r="G71">
        <f t="shared" si="10"/>
        <v>-1.3588899993919767E-2</v>
      </c>
      <c r="J71">
        <f t="shared" si="15"/>
        <v>-1.3588899993919767E-2</v>
      </c>
      <c r="P71" s="31">
        <f t="shared" si="13"/>
        <v>-1.1146098637897651E-2</v>
      </c>
      <c r="Q71" s="2">
        <f t="shared" si="9"/>
        <v>33343.5913</v>
      </c>
      <c r="R71">
        <f t="shared" si="11"/>
        <v>5.9672784649834885E-6</v>
      </c>
      <c r="S71" s="5">
        <v>1</v>
      </c>
      <c r="T71">
        <f t="shared" si="14"/>
        <v>5.9672784649834885E-6</v>
      </c>
    </row>
    <row r="72" spans="1:29" x14ac:dyDescent="0.2">
      <c r="A72" s="164" t="s">
        <v>256</v>
      </c>
      <c r="B72" s="165" t="s">
        <v>110</v>
      </c>
      <c r="C72" s="164">
        <v>48385.179700000001</v>
      </c>
      <c r="D72" s="164" t="s">
        <v>257</v>
      </c>
      <c r="E72">
        <f t="shared" si="7"/>
        <v>15453.971996629039</v>
      </c>
      <c r="F72" s="11">
        <f t="shared" si="8"/>
        <v>15454</v>
      </c>
      <c r="G72">
        <f t="shared" si="10"/>
        <v>-9.9453999937395565E-3</v>
      </c>
      <c r="J72">
        <f t="shared" si="15"/>
        <v>-9.9453999937395565E-3</v>
      </c>
      <c r="P72" s="31">
        <f t="shared" si="13"/>
        <v>-1.0563332775177584E-2</v>
      </c>
      <c r="Q72" s="2">
        <f t="shared" si="9"/>
        <v>33366.679700000001</v>
      </c>
      <c r="R72">
        <f t="shared" si="11"/>
        <v>3.8184092237573645E-7</v>
      </c>
      <c r="S72" s="5">
        <v>1</v>
      </c>
      <c r="T72">
        <f t="shared" si="14"/>
        <v>3.8184092237573645E-7</v>
      </c>
    </row>
    <row r="73" spans="1:29" x14ac:dyDescent="0.2">
      <c r="A73" s="164" t="s">
        <v>256</v>
      </c>
      <c r="B73" s="165" t="s">
        <v>110</v>
      </c>
      <c r="C73" s="164">
        <v>48385.181400000001</v>
      </c>
      <c r="D73" s="164" t="s">
        <v>257</v>
      </c>
      <c r="E73">
        <f t="shared" si="7"/>
        <v>15453.976783337535</v>
      </c>
      <c r="F73" s="11">
        <f t="shared" si="8"/>
        <v>15454</v>
      </c>
      <c r="G73">
        <f t="shared" si="10"/>
        <v>-8.2453999930294231E-3</v>
      </c>
      <c r="J73">
        <f t="shared" si="15"/>
        <v>-8.2453999930294231E-3</v>
      </c>
      <c r="P73" s="31">
        <f t="shared" si="13"/>
        <v>-1.0563332775177584E-2</v>
      </c>
      <c r="Q73" s="2">
        <f t="shared" si="9"/>
        <v>33366.681400000001</v>
      </c>
      <c r="R73">
        <f t="shared" si="11"/>
        <v>5.3728123825571112E-6</v>
      </c>
      <c r="S73" s="5">
        <v>1</v>
      </c>
      <c r="T73">
        <f t="shared" si="14"/>
        <v>5.3728123825571112E-6</v>
      </c>
    </row>
    <row r="74" spans="1:29" x14ac:dyDescent="0.2">
      <c r="A74" s="164" t="s">
        <v>256</v>
      </c>
      <c r="B74" s="165" t="s">
        <v>111</v>
      </c>
      <c r="C74" s="164">
        <v>48386.066399999996</v>
      </c>
      <c r="D74" s="164" t="s">
        <v>257</v>
      </c>
      <c r="E74">
        <f t="shared" si="7"/>
        <v>15456.468687464818</v>
      </c>
      <c r="F74" s="11">
        <f t="shared" si="8"/>
        <v>15456.5</v>
      </c>
      <c r="G74">
        <f t="shared" si="10"/>
        <v>-1.1120650000520982E-2</v>
      </c>
      <c r="J74">
        <f t="shared" si="15"/>
        <v>-1.1120650000520982E-2</v>
      </c>
      <c r="P74" s="31">
        <f t="shared" si="13"/>
        <v>-1.054095409579054E-2</v>
      </c>
      <c r="Q74" s="2">
        <f t="shared" si="9"/>
        <v>33367.566399999996</v>
      </c>
      <c r="R74">
        <f t="shared" si="11"/>
        <v>3.3604734196124505E-7</v>
      </c>
      <c r="S74" s="5">
        <v>1</v>
      </c>
      <c r="T74">
        <f t="shared" si="14"/>
        <v>3.3604734196124505E-7</v>
      </c>
    </row>
    <row r="75" spans="1:29" x14ac:dyDescent="0.2">
      <c r="A75" s="164" t="s">
        <v>256</v>
      </c>
      <c r="B75" s="165" t="s">
        <v>111</v>
      </c>
      <c r="C75" s="164">
        <v>48386.066800000001</v>
      </c>
      <c r="D75" s="164" t="s">
        <v>257</v>
      </c>
      <c r="E75">
        <f t="shared" si="7"/>
        <v>15456.469813749181</v>
      </c>
      <c r="F75" s="11">
        <f t="shared" si="8"/>
        <v>15456.5</v>
      </c>
      <c r="G75">
        <f t="shared" si="10"/>
        <v>-1.0720649996073917E-2</v>
      </c>
      <c r="J75">
        <f t="shared" si="15"/>
        <v>-1.0720649996073917E-2</v>
      </c>
      <c r="P75" s="31">
        <f t="shared" si="13"/>
        <v>-1.054095409579054E-2</v>
      </c>
      <c r="Q75" s="2">
        <f t="shared" si="9"/>
        <v>33367.566800000001</v>
      </c>
      <c r="R75">
        <f t="shared" si="11"/>
        <v>3.2290616578653077E-8</v>
      </c>
      <c r="S75" s="5">
        <v>1</v>
      </c>
      <c r="T75">
        <f t="shared" si="14"/>
        <v>3.2290616578653077E-8</v>
      </c>
    </row>
    <row r="76" spans="1:29" x14ac:dyDescent="0.2">
      <c r="A76" s="164" t="s">
        <v>256</v>
      </c>
      <c r="B76" s="165" t="s">
        <v>111</v>
      </c>
      <c r="C76" s="164">
        <v>48386.069499999998</v>
      </c>
      <c r="D76" s="164" t="s">
        <v>257</v>
      </c>
      <c r="E76">
        <f t="shared" si="7"/>
        <v>15456.477416168545</v>
      </c>
      <c r="F76" s="11">
        <f t="shared" si="8"/>
        <v>15456.5</v>
      </c>
      <c r="G76">
        <f t="shared" si="10"/>
        <v>-8.0206499987980351E-3</v>
      </c>
      <c r="J76">
        <f t="shared" si="15"/>
        <v>-8.0206499987980351E-3</v>
      </c>
      <c r="P76" s="31">
        <f t="shared" si="13"/>
        <v>-1.054095409579054E-2</v>
      </c>
      <c r="Q76" s="2">
        <f t="shared" si="9"/>
        <v>33367.569499999998</v>
      </c>
      <c r="R76">
        <f t="shared" si="11"/>
        <v>6.3519327413172073E-6</v>
      </c>
      <c r="S76" s="5">
        <v>1</v>
      </c>
      <c r="T76">
        <f t="shared" si="14"/>
        <v>6.3519327413172073E-6</v>
      </c>
    </row>
    <row r="77" spans="1:29" x14ac:dyDescent="0.2">
      <c r="A77" s="164" t="s">
        <v>256</v>
      </c>
      <c r="B77" s="165" t="s">
        <v>110</v>
      </c>
      <c r="C77" s="164">
        <v>48386.242899999997</v>
      </c>
      <c r="D77" s="164" t="s">
        <v>257</v>
      </c>
      <c r="E77">
        <f t="shared" si="7"/>
        <v>15456.965660434842</v>
      </c>
      <c r="F77" s="11">
        <f t="shared" si="8"/>
        <v>15457</v>
      </c>
      <c r="G77">
        <f t="shared" si="10"/>
        <v>-1.2195700001029763E-2</v>
      </c>
      <c r="J77">
        <f t="shared" si="15"/>
        <v>-1.2195700001029763E-2</v>
      </c>
      <c r="P77" s="31">
        <f t="shared" si="13"/>
        <v>-1.0536478674510963E-2</v>
      </c>
      <c r="Q77" s="2">
        <f t="shared" si="9"/>
        <v>33367.742899999997</v>
      </c>
      <c r="R77">
        <f t="shared" si="11"/>
        <v>2.7530154103748078E-6</v>
      </c>
      <c r="S77" s="5">
        <v>1</v>
      </c>
      <c r="T77">
        <f t="shared" si="14"/>
        <v>2.7530154103748078E-6</v>
      </c>
    </row>
    <row r="78" spans="1:29" x14ac:dyDescent="0.2">
      <c r="A78" s="164" t="s">
        <v>256</v>
      </c>
      <c r="B78" s="165" t="s">
        <v>110</v>
      </c>
      <c r="C78" s="164">
        <v>48386.243900000001</v>
      </c>
      <c r="D78" s="164" t="s">
        <v>257</v>
      </c>
      <c r="E78">
        <f t="shared" si="7"/>
        <v>15456.96847614573</v>
      </c>
      <c r="F78" s="11">
        <f t="shared" si="8"/>
        <v>15457</v>
      </c>
      <c r="G78">
        <f t="shared" si="10"/>
        <v>-1.1195699997188058E-2</v>
      </c>
      <c r="J78">
        <f t="shared" si="15"/>
        <v>-1.1195699997188058E-2</v>
      </c>
      <c r="P78" s="31">
        <f t="shared" si="13"/>
        <v>-1.0536478674510963E-2</v>
      </c>
      <c r="Q78" s="2">
        <f t="shared" si="9"/>
        <v>33367.743900000001</v>
      </c>
      <c r="R78">
        <f t="shared" si="11"/>
        <v>4.3457275227213843E-7</v>
      </c>
      <c r="S78" s="5">
        <v>1</v>
      </c>
      <c r="T78">
        <f t="shared" si="14"/>
        <v>4.3457275227213843E-7</v>
      </c>
    </row>
    <row r="79" spans="1:29" x14ac:dyDescent="0.2">
      <c r="A79" s="164" t="s">
        <v>256</v>
      </c>
      <c r="B79" s="165" t="s">
        <v>111</v>
      </c>
      <c r="C79" s="164">
        <v>48387.1319</v>
      </c>
      <c r="D79" s="164" t="s">
        <v>257</v>
      </c>
      <c r="E79">
        <f t="shared" si="7"/>
        <v>15459.468827405661</v>
      </c>
      <c r="F79" s="11">
        <f t="shared" si="8"/>
        <v>15459.5</v>
      </c>
      <c r="G79">
        <f t="shared" si="10"/>
        <v>-1.10709499931545E-2</v>
      </c>
      <c r="J79">
        <f t="shared" si="15"/>
        <v>-1.10709499931545E-2</v>
      </c>
      <c r="P79" s="31">
        <f t="shared" si="13"/>
        <v>-1.0514103141102259E-2</v>
      </c>
      <c r="Q79" s="2">
        <f t="shared" si="9"/>
        <v>33368.6319</v>
      </c>
      <c r="R79">
        <f t="shared" si="11"/>
        <v>3.1007841664049037E-7</v>
      </c>
      <c r="S79" s="5">
        <v>1</v>
      </c>
      <c r="T79">
        <f t="shared" si="14"/>
        <v>3.1007841664049037E-7</v>
      </c>
    </row>
    <row r="80" spans="1:29" x14ac:dyDescent="0.2">
      <c r="A80" s="164" t="s">
        <v>256</v>
      </c>
      <c r="B80" s="165" t="s">
        <v>111</v>
      </c>
      <c r="C80" s="164">
        <v>48387.1322</v>
      </c>
      <c r="D80" s="164" t="s">
        <v>257</v>
      </c>
      <c r="E80">
        <f t="shared" si="7"/>
        <v>15459.469672118923</v>
      </c>
      <c r="F80" s="11">
        <f t="shared" si="8"/>
        <v>15459.5</v>
      </c>
      <c r="G80">
        <f t="shared" si="10"/>
        <v>-1.077094999345718E-2</v>
      </c>
      <c r="J80">
        <f t="shared" si="15"/>
        <v>-1.077094999345718E-2</v>
      </c>
      <c r="P80" s="31">
        <f t="shared" si="13"/>
        <v>-1.0514103141102259E-2</v>
      </c>
      <c r="Q80" s="2">
        <f t="shared" si="9"/>
        <v>33368.6322</v>
      </c>
      <c r="R80">
        <f t="shared" si="11"/>
        <v>6.5970305564630504E-8</v>
      </c>
      <c r="S80" s="5">
        <v>1</v>
      </c>
      <c r="T80">
        <f t="shared" si="14"/>
        <v>6.5970305564630504E-8</v>
      </c>
    </row>
    <row r="81" spans="1:25" x14ac:dyDescent="0.2">
      <c r="A81" s="164" t="s">
        <v>256</v>
      </c>
      <c r="B81" s="165" t="s">
        <v>111</v>
      </c>
      <c r="C81" s="164">
        <v>48388.197099999998</v>
      </c>
      <c r="D81" s="164" t="s">
        <v>257</v>
      </c>
      <c r="E81">
        <f t="shared" si="7"/>
        <v>15462.46812263322</v>
      </c>
      <c r="F81" s="11">
        <f t="shared" si="8"/>
        <v>15462.5</v>
      </c>
      <c r="G81">
        <f t="shared" si="10"/>
        <v>-1.1321250000037253E-2</v>
      </c>
      <c r="J81">
        <f t="shared" si="15"/>
        <v>-1.1321250000037253E-2</v>
      </c>
      <c r="P81" s="31">
        <f t="shared" si="13"/>
        <v>-1.0487255961587928E-2</v>
      </c>
      <c r="Q81" s="2">
        <f t="shared" si="9"/>
        <v>33369.697099999998</v>
      </c>
      <c r="R81">
        <f t="shared" si="11"/>
        <v>6.9554605616901361E-7</v>
      </c>
      <c r="S81" s="5">
        <v>1</v>
      </c>
      <c r="T81">
        <f t="shared" si="14"/>
        <v>6.9554605616901361E-7</v>
      </c>
    </row>
    <row r="82" spans="1:25" x14ac:dyDescent="0.2">
      <c r="A82" s="164" t="s">
        <v>256</v>
      </c>
      <c r="B82" s="165" t="s">
        <v>111</v>
      </c>
      <c r="C82" s="164">
        <v>48388.200199999999</v>
      </c>
      <c r="D82" s="164" t="s">
        <v>257</v>
      </c>
      <c r="E82">
        <f t="shared" si="7"/>
        <v>15462.476851336947</v>
      </c>
      <c r="F82" s="11">
        <f t="shared" si="8"/>
        <v>15462.5</v>
      </c>
      <c r="G82">
        <f t="shared" si="10"/>
        <v>-8.2212499983143061E-3</v>
      </c>
      <c r="J82">
        <f t="shared" si="15"/>
        <v>-8.2212499983143061E-3</v>
      </c>
      <c r="P82" s="31">
        <f t="shared" si="13"/>
        <v>-1.0487255961587928E-2</v>
      </c>
      <c r="Q82" s="2">
        <f t="shared" si="9"/>
        <v>33369.700199999999</v>
      </c>
      <c r="R82">
        <f t="shared" si="11"/>
        <v>5.1347830255916162E-6</v>
      </c>
      <c r="S82" s="5">
        <v>1</v>
      </c>
      <c r="T82">
        <f t="shared" si="14"/>
        <v>5.1347830255916162E-6</v>
      </c>
    </row>
    <row r="83" spans="1:25" x14ac:dyDescent="0.2">
      <c r="A83" s="159" t="s">
        <v>410</v>
      </c>
      <c r="B83" s="160" t="s">
        <v>111</v>
      </c>
      <c r="C83" s="161">
        <v>48409.329700000002</v>
      </c>
      <c r="D83" s="159" t="s">
        <v>260</v>
      </c>
      <c r="E83">
        <f t="shared" si="7"/>
        <v>15521.971414340034</v>
      </c>
      <c r="F83" s="11">
        <f t="shared" si="8"/>
        <v>15522</v>
      </c>
      <c r="G83">
        <f t="shared" si="10"/>
        <v>-1.0152199996809941E-2</v>
      </c>
      <c r="J83">
        <f t="shared" si="15"/>
        <v>-1.0152199996809941E-2</v>
      </c>
      <c r="P83" s="31">
        <f t="shared" si="13"/>
        <v>-9.9555668416780596E-3</v>
      </c>
      <c r="Q83" s="2">
        <f t="shared" si="9"/>
        <v>33390.829700000002</v>
      </c>
      <c r="R83">
        <f t="shared" si="11"/>
        <v>3.8664597697118448E-8</v>
      </c>
      <c r="S83" s="5">
        <v>1</v>
      </c>
      <c r="T83">
        <f t="shared" si="14"/>
        <v>3.8664597697118448E-8</v>
      </c>
      <c r="V83" s="97" t="s">
        <v>322</v>
      </c>
      <c r="W83" s="102" t="s">
        <v>323</v>
      </c>
      <c r="X83" s="73" t="s">
        <v>324</v>
      </c>
      <c r="Y83" s="97">
        <v>1</v>
      </c>
    </row>
    <row r="84" spans="1:25" x14ac:dyDescent="0.2">
      <c r="A84" s="159" t="s">
        <v>418</v>
      </c>
      <c r="B84" s="160" t="s">
        <v>111</v>
      </c>
      <c r="C84" s="161">
        <v>48500.25</v>
      </c>
      <c r="D84" s="159" t="s">
        <v>260</v>
      </c>
      <c r="E84">
        <f t="shared" si="7"/>
        <v>15777.976692108499</v>
      </c>
      <c r="F84" s="11">
        <f t="shared" si="8"/>
        <v>15778</v>
      </c>
      <c r="G84">
        <f t="shared" si="10"/>
        <v>-8.277799999632407E-3</v>
      </c>
      <c r="J84">
        <f t="shared" si="15"/>
        <v>-8.277799999632407E-3</v>
      </c>
      <c r="P84" s="31">
        <f t="shared" si="13"/>
        <v>-7.684902858431146E-3</v>
      </c>
      <c r="Q84" s="2">
        <f t="shared" si="9"/>
        <v>33481.75</v>
      </c>
      <c r="R84">
        <f t="shared" si="11"/>
        <v>3.5152702004462801E-7</v>
      </c>
      <c r="S84" s="5">
        <v>1</v>
      </c>
      <c r="T84">
        <f t="shared" si="14"/>
        <v>3.5152702004462801E-7</v>
      </c>
      <c r="V84" s="97" t="s">
        <v>325</v>
      </c>
      <c r="W84" s="102" t="s">
        <v>326</v>
      </c>
      <c r="X84" s="73" t="s">
        <v>271</v>
      </c>
      <c r="Y84" s="97">
        <v>10</v>
      </c>
    </row>
    <row r="85" spans="1:25" x14ac:dyDescent="0.2">
      <c r="A85" s="159" t="s">
        <v>410</v>
      </c>
      <c r="B85" s="160" t="s">
        <v>111</v>
      </c>
      <c r="C85" s="161">
        <v>48714.589899999999</v>
      </c>
      <c r="D85" s="159" t="s">
        <v>260</v>
      </c>
      <c r="E85">
        <f t="shared" ref="E85:E116" si="16">+(C85-C$7)/C$8</f>
        <v>16381.495880192633</v>
      </c>
      <c r="F85" s="11">
        <f t="shared" ref="F85:F116" si="17">ROUND(2*E85,0)/2</f>
        <v>16381.5</v>
      </c>
      <c r="G85">
        <f t="shared" si="10"/>
        <v>-1.4631500016548671E-3</v>
      </c>
      <c r="J85">
        <f t="shared" si="15"/>
        <v>-1.4631500016548671E-3</v>
      </c>
      <c r="P85" s="31">
        <f t="shared" si="13"/>
        <v>-2.440779573982213E-3</v>
      </c>
      <c r="Q85" s="2">
        <f t="shared" ref="Q85:Q116" si="18">+C85-15018.5</f>
        <v>33696.089899999999</v>
      </c>
      <c r="R85">
        <f t="shared" si="11"/>
        <v>9.5575958068894922E-7</v>
      </c>
      <c r="S85" s="5">
        <v>1</v>
      </c>
      <c r="T85">
        <f t="shared" si="14"/>
        <v>9.5575958068894922E-7</v>
      </c>
      <c r="V85" s="97" t="s">
        <v>327</v>
      </c>
      <c r="W85" s="102" t="s">
        <v>328</v>
      </c>
      <c r="X85" s="73" t="s">
        <v>303</v>
      </c>
      <c r="Y85" s="97">
        <v>1</v>
      </c>
    </row>
    <row r="86" spans="1:25" x14ac:dyDescent="0.2">
      <c r="A86" s="159" t="s">
        <v>410</v>
      </c>
      <c r="B86" s="160" t="s">
        <v>111</v>
      </c>
      <c r="C86" s="161">
        <v>48716.541100000002</v>
      </c>
      <c r="D86" s="159" t="s">
        <v>260</v>
      </c>
      <c r="E86">
        <f t="shared" si="16"/>
        <v>16386.989895258383</v>
      </c>
      <c r="F86" s="11">
        <f t="shared" si="17"/>
        <v>16387</v>
      </c>
      <c r="G86">
        <f t="shared" si="10"/>
        <v>-3.5886999976355582E-3</v>
      </c>
      <c r="J86">
        <f t="shared" si="15"/>
        <v>-3.5886999976355582E-3</v>
      </c>
      <c r="P86" s="31">
        <f t="shared" si="13"/>
        <v>-2.3936897294909998E-3</v>
      </c>
      <c r="Q86" s="2">
        <f t="shared" si="18"/>
        <v>33698.041100000002</v>
      </c>
      <c r="R86">
        <f t="shared" si="11"/>
        <v>1.4280495409709296E-6</v>
      </c>
      <c r="S86" s="5">
        <v>1</v>
      </c>
      <c r="T86">
        <f t="shared" si="14"/>
        <v>1.4280495409709296E-6</v>
      </c>
      <c r="V86" s="97" t="s">
        <v>329</v>
      </c>
      <c r="W86" s="102" t="s">
        <v>294</v>
      </c>
      <c r="X86" s="73" t="s">
        <v>267</v>
      </c>
      <c r="Y86" s="97">
        <v>1</v>
      </c>
    </row>
    <row r="87" spans="1:25" x14ac:dyDescent="0.2">
      <c r="A87" s="159" t="s">
        <v>410</v>
      </c>
      <c r="B87" s="160" t="s">
        <v>111</v>
      </c>
      <c r="C87" s="161">
        <v>48735.367599999998</v>
      </c>
      <c r="D87" s="159" t="s">
        <v>260</v>
      </c>
      <c r="E87">
        <f t="shared" si="16"/>
        <v>16439.999876108723</v>
      </c>
      <c r="F87" s="11">
        <f t="shared" si="17"/>
        <v>16440</v>
      </c>
      <c r="G87">
        <f t="shared" si="10"/>
        <v>-4.400000034365803E-5</v>
      </c>
      <c r="J87">
        <f t="shared" si="15"/>
        <v>-4.400000034365803E-5</v>
      </c>
      <c r="P87" s="31">
        <f t="shared" si="13"/>
        <v>-1.9405651381119576E-3</v>
      </c>
      <c r="Q87" s="2">
        <f t="shared" si="18"/>
        <v>33716.867599999998</v>
      </c>
      <c r="R87">
        <f t="shared" si="11"/>
        <v>3.5969593217980894E-6</v>
      </c>
      <c r="S87" s="5">
        <v>1</v>
      </c>
      <c r="T87">
        <f t="shared" si="14"/>
        <v>3.5969593217980894E-6</v>
      </c>
      <c r="V87" s="97" t="s">
        <v>330</v>
      </c>
      <c r="W87" s="102" t="s">
        <v>331</v>
      </c>
      <c r="X87" s="73" t="s">
        <v>332</v>
      </c>
      <c r="Y87" s="97">
        <v>1</v>
      </c>
    </row>
    <row r="88" spans="1:25" x14ac:dyDescent="0.2">
      <c r="A88" s="159" t="s">
        <v>410</v>
      </c>
      <c r="B88" s="160" t="s">
        <v>111</v>
      </c>
      <c r="C88" s="161">
        <v>48735.539700000001</v>
      </c>
      <c r="D88" s="159" t="s">
        <v>260</v>
      </c>
      <c r="E88">
        <f t="shared" si="16"/>
        <v>16440.484459950887</v>
      </c>
      <c r="F88" s="11">
        <f t="shared" si="17"/>
        <v>16440.5</v>
      </c>
      <c r="G88">
        <f t="shared" si="10"/>
        <v>-5.5190499988384545E-3</v>
      </c>
      <c r="J88">
        <f t="shared" si="15"/>
        <v>-5.5190499988384545E-3</v>
      </c>
      <c r="P88" s="31">
        <f t="shared" si="13"/>
        <v>-1.9362959881439185E-3</v>
      </c>
      <c r="Q88" s="2">
        <f t="shared" si="18"/>
        <v>33717.039700000001</v>
      </c>
      <c r="R88">
        <f t="shared" si="11"/>
        <v>1.2836126301147784E-5</v>
      </c>
      <c r="S88" s="5">
        <v>1</v>
      </c>
      <c r="T88">
        <f t="shared" si="14"/>
        <v>1.2836126301147784E-5</v>
      </c>
      <c r="V88" s="97" t="s">
        <v>333</v>
      </c>
      <c r="W88" s="102" t="s">
        <v>334</v>
      </c>
      <c r="X88" s="73" t="s">
        <v>335</v>
      </c>
      <c r="Y88" s="97">
        <v>1</v>
      </c>
    </row>
    <row r="89" spans="1:25" x14ac:dyDescent="0.2">
      <c r="A89" s="159" t="s">
        <v>410</v>
      </c>
      <c r="B89" s="160" t="s">
        <v>111</v>
      </c>
      <c r="C89" s="161">
        <v>49069.572800000002</v>
      </c>
      <c r="D89" s="159" t="s">
        <v>260</v>
      </c>
      <c r="E89">
        <f t="shared" si="16"/>
        <v>17381.025093333788</v>
      </c>
      <c r="F89" s="11">
        <f t="shared" si="17"/>
        <v>17381</v>
      </c>
      <c r="G89">
        <f t="shared" si="10"/>
        <v>8.9119000040227547E-3</v>
      </c>
      <c r="J89">
        <f t="shared" si="15"/>
        <v>8.9119000040227547E-3</v>
      </c>
      <c r="P89" s="31">
        <f t="shared" si="13"/>
        <v>5.9083601789380324E-3</v>
      </c>
      <c r="Q89" s="2">
        <f t="shared" si="18"/>
        <v>34051.072800000002</v>
      </c>
      <c r="R89">
        <f t="shared" si="11"/>
        <v>9.0212514808699643E-6</v>
      </c>
      <c r="S89" s="5">
        <v>1</v>
      </c>
      <c r="T89">
        <f t="shared" si="14"/>
        <v>9.0212514808699643E-6</v>
      </c>
      <c r="V89" s="97" t="s">
        <v>336</v>
      </c>
      <c r="W89" s="102" t="s">
        <v>337</v>
      </c>
      <c r="X89" s="73" t="s">
        <v>296</v>
      </c>
      <c r="Y89" s="97">
        <v>1</v>
      </c>
    </row>
    <row r="90" spans="1:25" x14ac:dyDescent="0.2">
      <c r="A90" s="159" t="s">
        <v>410</v>
      </c>
      <c r="B90" s="160" t="s">
        <v>111</v>
      </c>
      <c r="C90" s="161">
        <v>49071.525600000001</v>
      </c>
      <c r="D90" s="159" t="s">
        <v>260</v>
      </c>
      <c r="E90">
        <f t="shared" si="16"/>
        <v>17386.523613536934</v>
      </c>
      <c r="F90" s="11">
        <f t="shared" si="17"/>
        <v>17386.5</v>
      </c>
      <c r="G90">
        <f t="shared" ref="G90:G121" si="19">+C90-(C$7+F90*C$8)</f>
        <v>8.3863500040024519E-3</v>
      </c>
      <c r="J90">
        <f t="shared" si="15"/>
        <v>8.3863500040024519E-3</v>
      </c>
      <c r="P90" s="31">
        <f t="shared" si="13"/>
        <v>5.9531441261899964E-3</v>
      </c>
      <c r="Q90" s="2">
        <f t="shared" si="18"/>
        <v>34053.025600000001</v>
      </c>
      <c r="R90">
        <f t="shared" ref="R90:R121" si="20">+(P90-G90)^2</f>
        <v>5.9204908438210818E-6</v>
      </c>
      <c r="S90" s="5">
        <v>1</v>
      </c>
      <c r="T90">
        <f t="shared" si="14"/>
        <v>5.9204908438210818E-6</v>
      </c>
      <c r="V90" s="97" t="s">
        <v>338</v>
      </c>
      <c r="W90" s="102" t="s">
        <v>306</v>
      </c>
      <c r="X90" s="73" t="s">
        <v>276</v>
      </c>
      <c r="Y90" s="97">
        <v>1</v>
      </c>
    </row>
    <row r="91" spans="1:25" x14ac:dyDescent="0.2">
      <c r="A91" s="159" t="s">
        <v>410</v>
      </c>
      <c r="B91" s="160" t="s">
        <v>111</v>
      </c>
      <c r="C91" s="161">
        <v>49135.455000000002</v>
      </c>
      <c r="D91" s="159" t="s">
        <v>260</v>
      </c>
      <c r="E91">
        <f t="shared" si="16"/>
        <v>17566.530320560247</v>
      </c>
      <c r="F91" s="11">
        <f t="shared" si="17"/>
        <v>17566.5</v>
      </c>
      <c r="G91">
        <f t="shared" si="19"/>
        <v>1.0768350002763327E-2</v>
      </c>
      <c r="J91">
        <f t="shared" si="15"/>
        <v>1.0768350002763327E-2</v>
      </c>
      <c r="P91" s="31">
        <f t="shared" si="13"/>
        <v>7.4117976339798941E-3</v>
      </c>
      <c r="Q91" s="2">
        <f t="shared" si="18"/>
        <v>34116.955000000002</v>
      </c>
      <c r="R91">
        <f t="shared" si="20"/>
        <v>1.1266443804385676E-5</v>
      </c>
      <c r="S91" s="5">
        <v>1</v>
      </c>
      <c r="T91">
        <f t="shared" si="14"/>
        <v>1.1266443804385676E-5</v>
      </c>
      <c r="V91" s="97" t="s">
        <v>339</v>
      </c>
      <c r="W91" s="102" t="s">
        <v>272</v>
      </c>
      <c r="X91" s="73" t="s">
        <v>332</v>
      </c>
      <c r="Y91" s="97">
        <v>1</v>
      </c>
    </row>
    <row r="92" spans="1:25" x14ac:dyDescent="0.2">
      <c r="A92" s="164" t="s">
        <v>107</v>
      </c>
      <c r="B92" s="165" t="s">
        <v>110</v>
      </c>
      <c r="C92" s="164">
        <v>49500.376600000003</v>
      </c>
      <c r="D92" s="164">
        <v>1E-3</v>
      </c>
      <c r="E92">
        <f t="shared" si="16"/>
        <v>18594.044039407578</v>
      </c>
      <c r="F92" s="11">
        <f t="shared" si="17"/>
        <v>18594</v>
      </c>
      <c r="G92">
        <f t="shared" si="19"/>
        <v>1.5640600002370775E-2</v>
      </c>
      <c r="J92">
        <f t="shared" si="15"/>
        <v>1.5640600002370775E-2</v>
      </c>
      <c r="P92" s="31">
        <f t="shared" si="13"/>
        <v>1.5478062410401408E-2</v>
      </c>
      <c r="Q92" s="2">
        <f t="shared" si="18"/>
        <v>34481.876600000003</v>
      </c>
      <c r="R92">
        <f t="shared" si="20"/>
        <v>2.6418468803200331E-8</v>
      </c>
      <c r="S92" s="5">
        <v>1</v>
      </c>
      <c r="T92">
        <f t="shared" si="14"/>
        <v>2.6418468803200331E-8</v>
      </c>
    </row>
    <row r="93" spans="1:25" x14ac:dyDescent="0.2">
      <c r="A93" s="164" t="s">
        <v>107</v>
      </c>
      <c r="B93" s="165" t="s">
        <v>111</v>
      </c>
      <c r="C93" s="164">
        <v>49502.335299999999</v>
      </c>
      <c r="D93" s="164">
        <v>8.0000000000000004E-4</v>
      </c>
      <c r="E93">
        <f t="shared" si="16"/>
        <v>18599.559172304896</v>
      </c>
      <c r="F93" s="11">
        <f t="shared" si="17"/>
        <v>18599.5</v>
      </c>
      <c r="G93">
        <f t="shared" si="19"/>
        <v>2.1015049998823088E-2</v>
      </c>
      <c r="J93">
        <f t="shared" si="15"/>
        <v>2.1015049998823088E-2</v>
      </c>
      <c r="P93" s="31">
        <f t="shared" si="13"/>
        <v>1.5520047905076009E-2</v>
      </c>
      <c r="Q93" s="2">
        <f t="shared" si="18"/>
        <v>34483.835299999999</v>
      </c>
      <c r="R93">
        <f t="shared" si="20"/>
        <v>3.0195048010284775E-5</v>
      </c>
      <c r="S93" s="5">
        <v>1</v>
      </c>
      <c r="T93">
        <f t="shared" si="14"/>
        <v>3.0195048010284775E-5</v>
      </c>
    </row>
    <row r="94" spans="1:25" x14ac:dyDescent="0.2">
      <c r="A94" s="164" t="s">
        <v>107</v>
      </c>
      <c r="B94" s="165" t="s">
        <v>110</v>
      </c>
      <c r="C94" s="164">
        <v>50248.337399999997</v>
      </c>
      <c r="D94" s="164">
        <v>1E-3</v>
      </c>
      <c r="E94">
        <f t="shared" si="16"/>
        <v>20700.085400510936</v>
      </c>
      <c r="F94" s="11">
        <f t="shared" si="17"/>
        <v>20700</v>
      </c>
      <c r="G94">
        <f t="shared" si="19"/>
        <v>3.0330000001413282E-2</v>
      </c>
      <c r="J94">
        <f t="shared" si="15"/>
        <v>3.0330000001413282E-2</v>
      </c>
      <c r="P94" s="31">
        <f t="shared" si="13"/>
        <v>3.0626908913440942E-2</v>
      </c>
      <c r="Q94" s="2">
        <f t="shared" si="18"/>
        <v>35229.837399999997</v>
      </c>
      <c r="R94">
        <f t="shared" si="20"/>
        <v>8.8154902041448882E-8</v>
      </c>
      <c r="S94" s="5">
        <v>1</v>
      </c>
      <c r="T94">
        <f t="shared" si="14"/>
        <v>8.8154902041448882E-8</v>
      </c>
    </row>
    <row r="95" spans="1:25" x14ac:dyDescent="0.2">
      <c r="A95" s="164" t="s">
        <v>107</v>
      </c>
      <c r="B95" s="165" t="s">
        <v>110</v>
      </c>
      <c r="C95" s="164">
        <v>50260.414299999997</v>
      </c>
      <c r="D95" s="164">
        <v>1.5E-3</v>
      </c>
      <c r="E95">
        <f t="shared" si="16"/>
        <v>20734.090459217099</v>
      </c>
      <c r="F95" s="11">
        <f t="shared" si="17"/>
        <v>20734</v>
      </c>
      <c r="G95">
        <f t="shared" si="19"/>
        <v>3.2126600002811756E-2</v>
      </c>
      <c r="J95">
        <f t="shared" si="15"/>
        <v>3.2126600002811756E-2</v>
      </c>
      <c r="P95" s="31">
        <f t="shared" si="13"/>
        <v>3.085621709342154E-2</v>
      </c>
      <c r="Q95" s="2">
        <f t="shared" si="18"/>
        <v>35241.914299999997</v>
      </c>
      <c r="R95">
        <f t="shared" si="20"/>
        <v>1.6138727364707507E-6</v>
      </c>
      <c r="S95" s="5">
        <v>1</v>
      </c>
      <c r="T95">
        <f t="shared" si="14"/>
        <v>1.6138727364707507E-6</v>
      </c>
    </row>
    <row r="96" spans="1:25" x14ac:dyDescent="0.2">
      <c r="A96" s="161" t="s">
        <v>259</v>
      </c>
      <c r="B96" s="163" t="s">
        <v>110</v>
      </c>
      <c r="C96" s="161">
        <v>50554.656000000003</v>
      </c>
      <c r="D96" s="161"/>
      <c r="E96">
        <f t="shared" si="16"/>
        <v>21562.590014757156</v>
      </c>
      <c r="F96" s="11">
        <f t="shared" si="17"/>
        <v>21562.5</v>
      </c>
      <c r="G96">
        <f t="shared" si="19"/>
        <v>3.1968750001396984E-2</v>
      </c>
      <c r="K96">
        <f>G96</f>
        <v>3.1968750001396984E-2</v>
      </c>
      <c r="N96">
        <f>G96</f>
        <v>3.1968750001396984E-2</v>
      </c>
      <c r="P96" s="31">
        <f t="shared" si="13"/>
        <v>3.6294047416421782E-2</v>
      </c>
      <c r="Q96" s="2">
        <f t="shared" si="18"/>
        <v>35536.156000000003</v>
      </c>
      <c r="R96">
        <f t="shared" si="20"/>
        <v>1.87081977284202E-5</v>
      </c>
      <c r="S96" s="5">
        <v>1</v>
      </c>
      <c r="T96">
        <f t="shared" si="14"/>
        <v>1.87081977284202E-5</v>
      </c>
    </row>
    <row r="97" spans="1:25" x14ac:dyDescent="0.2">
      <c r="A97" s="164" t="s">
        <v>117</v>
      </c>
      <c r="B97" s="165" t="s">
        <v>111</v>
      </c>
      <c r="C97" s="164">
        <v>50597.457699999999</v>
      </c>
      <c r="D97" s="164">
        <v>4.0000000000000002E-4</v>
      </c>
      <c r="E97">
        <f t="shared" si="16"/>
        <v>21683.107227056957</v>
      </c>
      <c r="F97" s="11">
        <f t="shared" si="17"/>
        <v>21683</v>
      </c>
      <c r="G97">
        <f t="shared" si="19"/>
        <v>3.8081700004113372E-2</v>
      </c>
      <c r="J97">
        <f>G97</f>
        <v>3.8081700004113372E-2</v>
      </c>
      <c r="P97" s="31">
        <f t="shared" si="13"/>
        <v>3.7060961101303136E-2</v>
      </c>
      <c r="Q97" s="2">
        <f t="shared" si="18"/>
        <v>35578.957699999999</v>
      </c>
      <c r="R97">
        <f t="shared" si="20"/>
        <v>1.0419079077102455E-6</v>
      </c>
      <c r="S97" s="5">
        <v>1</v>
      </c>
      <c r="T97">
        <f t="shared" si="14"/>
        <v>1.0419079077102455E-6</v>
      </c>
    </row>
    <row r="98" spans="1:25" x14ac:dyDescent="0.2">
      <c r="A98" s="159" t="s">
        <v>401</v>
      </c>
      <c r="B98" s="160" t="s">
        <v>111</v>
      </c>
      <c r="C98" s="161">
        <v>50598.345999999998</v>
      </c>
      <c r="D98" s="159" t="s">
        <v>260</v>
      </c>
      <c r="E98">
        <f t="shared" si="16"/>
        <v>21685.608423030149</v>
      </c>
      <c r="F98" s="11">
        <f t="shared" si="17"/>
        <v>21685.5</v>
      </c>
      <c r="G98">
        <f t="shared" si="19"/>
        <v>3.8506450000568293E-2</v>
      </c>
      <c r="J98">
        <f>G98</f>
        <v>3.8506450000568293E-2</v>
      </c>
      <c r="P98" s="31">
        <f t="shared" si="13"/>
        <v>3.7076807681048082E-2</v>
      </c>
      <c r="Q98" s="2">
        <f t="shared" si="18"/>
        <v>35579.845999999998</v>
      </c>
      <c r="R98">
        <f t="shared" si="20"/>
        <v>2.0438771617631281E-6</v>
      </c>
      <c r="S98" s="5">
        <v>1</v>
      </c>
      <c r="T98">
        <f t="shared" si="14"/>
        <v>2.0438771617631281E-6</v>
      </c>
      <c r="V98" s="97" t="s">
        <v>340</v>
      </c>
      <c r="W98" s="102" t="s">
        <v>341</v>
      </c>
      <c r="X98" s="73" t="s">
        <v>273</v>
      </c>
      <c r="Y98" s="97">
        <v>12</v>
      </c>
    </row>
    <row r="99" spans="1:25" x14ac:dyDescent="0.2">
      <c r="A99" s="164" t="s">
        <v>117</v>
      </c>
      <c r="B99" s="167"/>
      <c r="C99" s="164">
        <v>50926.507599999997</v>
      </c>
      <c r="D99" s="164">
        <v>4.0000000000000002E-4</v>
      </c>
      <c r="E99">
        <f t="shared" si="16"/>
        <v>22609.616609991099</v>
      </c>
      <c r="F99" s="11">
        <f t="shared" si="17"/>
        <v>22609.5</v>
      </c>
      <c r="G99">
        <f t="shared" si="19"/>
        <v>4.1414049999730196E-2</v>
      </c>
      <c r="J99">
        <f>G99</f>
        <v>4.1414049999730196E-2</v>
      </c>
      <c r="P99" s="31">
        <f t="shared" si="13"/>
        <v>4.275415502198876E-2</v>
      </c>
      <c r="Q99" s="2">
        <f t="shared" si="18"/>
        <v>35908.007599999997</v>
      </c>
      <c r="R99">
        <f t="shared" si="20"/>
        <v>1.7958814706826268E-6</v>
      </c>
      <c r="S99" s="5">
        <v>1</v>
      </c>
      <c r="T99">
        <f t="shared" si="14"/>
        <v>1.7958814706826268E-6</v>
      </c>
    </row>
    <row r="100" spans="1:25" x14ac:dyDescent="0.2">
      <c r="A100" s="162" t="s">
        <v>106</v>
      </c>
      <c r="B100" s="163" t="s">
        <v>111</v>
      </c>
      <c r="C100" s="161">
        <v>51657.419000000002</v>
      </c>
      <c r="D100" s="161">
        <v>6.7000000000000002E-3</v>
      </c>
      <c r="E100">
        <f t="shared" si="16"/>
        <v>24667.651790045966</v>
      </c>
      <c r="F100" s="11">
        <f t="shared" si="17"/>
        <v>24667.5</v>
      </c>
      <c r="G100">
        <f t="shared" si="19"/>
        <v>5.3908250003587455E-2</v>
      </c>
      <c r="K100">
        <f>G100</f>
        <v>5.3908250003587455E-2</v>
      </c>
      <c r="P100" s="31">
        <f t="shared" ref="P100:P131" si="21">+D$11+D$12*F100+D$13*F100^2</f>
        <v>5.4112040551179963E-2</v>
      </c>
      <c r="Q100" s="2">
        <f t="shared" si="18"/>
        <v>36638.919000000002</v>
      </c>
      <c r="R100">
        <f t="shared" si="20"/>
        <v>4.1530587288054419E-8</v>
      </c>
      <c r="S100" s="5">
        <v>1</v>
      </c>
      <c r="T100">
        <f t="shared" ref="T100:T131" si="22">S100*R100</f>
        <v>4.1530587288054419E-8</v>
      </c>
    </row>
    <row r="101" spans="1:25" x14ac:dyDescent="0.2">
      <c r="A101" s="162" t="s">
        <v>106</v>
      </c>
      <c r="B101" s="163"/>
      <c r="C101" s="161">
        <v>51772.31</v>
      </c>
      <c r="D101" s="161">
        <v>4.8999999999999998E-3</v>
      </c>
      <c r="E101">
        <f t="shared" si="16"/>
        <v>24991.151628564938</v>
      </c>
      <c r="F101" s="11">
        <f t="shared" si="17"/>
        <v>24991</v>
      </c>
      <c r="G101">
        <f t="shared" si="19"/>
        <v>5.3850900003453717E-2</v>
      </c>
      <c r="K101">
        <f>G101</f>
        <v>5.3850900003453717E-2</v>
      </c>
      <c r="P101" s="31">
        <f t="shared" si="21"/>
        <v>5.5735822379133743E-2</v>
      </c>
      <c r="Q101" s="2">
        <f t="shared" si="18"/>
        <v>36753.81</v>
      </c>
      <c r="R101">
        <f t="shared" si="20"/>
        <v>3.5529323623392331E-6</v>
      </c>
      <c r="S101" s="5">
        <v>1</v>
      </c>
      <c r="T101">
        <f t="shared" si="22"/>
        <v>3.5529323623392331E-6</v>
      </c>
    </row>
    <row r="102" spans="1:25" x14ac:dyDescent="0.2">
      <c r="A102" s="159" t="s">
        <v>419</v>
      </c>
      <c r="B102" s="160" t="s">
        <v>111</v>
      </c>
      <c r="C102" s="161">
        <v>52032.456400000003</v>
      </c>
      <c r="D102" s="159" t="s">
        <v>260</v>
      </c>
      <c r="E102">
        <f t="shared" si="16"/>
        <v>25723.648676996021</v>
      </c>
      <c r="F102" s="11">
        <f t="shared" si="17"/>
        <v>25723.5</v>
      </c>
      <c r="G102">
        <f t="shared" si="19"/>
        <v>5.2802650003286544E-2</v>
      </c>
      <c r="J102">
        <f>G102</f>
        <v>5.2802650003286544E-2</v>
      </c>
      <c r="L102" s="63"/>
      <c r="P102" s="31">
        <f t="shared" si="21"/>
        <v>5.9250314492015399E-2</v>
      </c>
      <c r="Q102" s="2">
        <f t="shared" si="18"/>
        <v>37013.956400000003</v>
      </c>
      <c r="R102">
        <f t="shared" si="20"/>
        <v>4.1572377359215125E-5</v>
      </c>
      <c r="S102" s="5">
        <v>1</v>
      </c>
      <c r="T102">
        <f t="shared" si="22"/>
        <v>4.1572377359215125E-5</v>
      </c>
      <c r="V102" s="73" t="s">
        <v>344</v>
      </c>
      <c r="W102" s="102" t="s">
        <v>345</v>
      </c>
      <c r="X102" s="73" t="s">
        <v>346</v>
      </c>
      <c r="Y102" s="73">
        <v>13</v>
      </c>
    </row>
    <row r="103" spans="1:25" x14ac:dyDescent="0.2">
      <c r="A103" s="159" t="s">
        <v>419</v>
      </c>
      <c r="B103" s="160" t="s">
        <v>111</v>
      </c>
      <c r="C103" s="161">
        <v>52053.412900000003</v>
      </c>
      <c r="D103" s="159" t="s">
        <v>260</v>
      </c>
      <c r="E103">
        <f t="shared" si="16"/>
        <v>25782.656122017157</v>
      </c>
      <c r="F103" s="11">
        <f t="shared" si="17"/>
        <v>25782.5</v>
      </c>
      <c r="G103">
        <f t="shared" si="19"/>
        <v>5.5446750004193746E-2</v>
      </c>
      <c r="J103">
        <f>G103</f>
        <v>5.5446750004193746E-2</v>
      </c>
      <c r="L103" s="63"/>
      <c r="P103" s="31">
        <f t="shared" si="21"/>
        <v>5.9523598873069183E-2</v>
      </c>
      <c r="Q103" s="2">
        <f t="shared" si="18"/>
        <v>37034.912900000003</v>
      </c>
      <c r="R103">
        <f t="shared" si="20"/>
        <v>1.6620696699650936E-5</v>
      </c>
      <c r="S103" s="5">
        <v>1</v>
      </c>
      <c r="T103">
        <f t="shared" si="22"/>
        <v>1.6620696699650936E-5</v>
      </c>
      <c r="V103" s="73" t="s">
        <v>347</v>
      </c>
      <c r="W103" s="102" t="s">
        <v>348</v>
      </c>
      <c r="X103" s="73" t="s">
        <v>349</v>
      </c>
      <c r="Y103" s="73">
        <v>13</v>
      </c>
    </row>
    <row r="104" spans="1:25" x14ac:dyDescent="0.2">
      <c r="A104" s="159" t="s">
        <v>410</v>
      </c>
      <c r="B104" s="160" t="s">
        <v>111</v>
      </c>
      <c r="C104" s="161">
        <v>52074.367700000003</v>
      </c>
      <c r="D104" s="159" t="s">
        <v>260</v>
      </c>
      <c r="E104">
        <f t="shared" si="16"/>
        <v>25841.658780329795</v>
      </c>
      <c r="F104" s="11">
        <f t="shared" si="17"/>
        <v>25841.5</v>
      </c>
      <c r="G104">
        <f t="shared" si="19"/>
        <v>5.6390850004390813E-2</v>
      </c>
      <c r="J104">
        <f>G104</f>
        <v>5.6390850004390813E-2</v>
      </c>
      <c r="L104" s="63"/>
      <c r="P104" s="31">
        <f t="shared" si="21"/>
        <v>5.9795423100720835E-2</v>
      </c>
      <c r="Q104" s="2">
        <f t="shared" si="18"/>
        <v>37055.867700000003</v>
      </c>
      <c r="R104">
        <f t="shared" si="20"/>
        <v>1.1591117968254188E-5</v>
      </c>
      <c r="S104" s="5">
        <v>1</v>
      </c>
      <c r="T104">
        <f t="shared" si="22"/>
        <v>1.1591117968254188E-5</v>
      </c>
      <c r="V104" s="73" t="s">
        <v>350</v>
      </c>
      <c r="W104" s="102" t="s">
        <v>351</v>
      </c>
      <c r="X104" s="73" t="s">
        <v>352</v>
      </c>
      <c r="Y104" s="73">
        <v>1</v>
      </c>
    </row>
    <row r="105" spans="1:25" x14ac:dyDescent="0.2">
      <c r="A105" s="159" t="s">
        <v>410</v>
      </c>
      <c r="B105" s="160" t="s">
        <v>111</v>
      </c>
      <c r="C105" s="161">
        <v>52347.484799999998</v>
      </c>
      <c r="D105" s="159" t="s">
        <v>260</v>
      </c>
      <c r="E105">
        <f t="shared" si="16"/>
        <v>26610.677569850046</v>
      </c>
      <c r="F105" s="11">
        <f t="shared" si="17"/>
        <v>26610.5</v>
      </c>
      <c r="G105">
        <f t="shared" si="19"/>
        <v>6.3063950001378544E-2</v>
      </c>
      <c r="J105">
        <f>G105</f>
        <v>6.3063950001378544E-2</v>
      </c>
      <c r="L105" s="63"/>
      <c r="P105" s="31">
        <f t="shared" si="21"/>
        <v>6.3204809436479048E-2</v>
      </c>
      <c r="Q105" s="2">
        <f t="shared" si="18"/>
        <v>37328.984799999998</v>
      </c>
      <c r="R105">
        <f t="shared" si="20"/>
        <v>1.9841380456833199E-8</v>
      </c>
      <c r="S105" s="5">
        <v>1</v>
      </c>
      <c r="T105">
        <f t="shared" si="22"/>
        <v>1.9841380456833199E-8</v>
      </c>
      <c r="V105" s="73" t="s">
        <v>353</v>
      </c>
      <c r="W105" s="102" t="s">
        <v>354</v>
      </c>
      <c r="X105" s="73" t="s">
        <v>296</v>
      </c>
      <c r="Y105" s="73">
        <v>1</v>
      </c>
    </row>
    <row r="106" spans="1:25" x14ac:dyDescent="0.2">
      <c r="A106" s="162" t="s">
        <v>104</v>
      </c>
      <c r="B106" s="163"/>
      <c r="C106" s="161">
        <v>52399.5141</v>
      </c>
      <c r="D106" s="161">
        <v>2.3E-3</v>
      </c>
      <c r="E106">
        <f t="shared" si="16"/>
        <v>26757.177035850484</v>
      </c>
      <c r="F106" s="11">
        <f t="shared" si="17"/>
        <v>26757</v>
      </c>
      <c r="G106">
        <f t="shared" si="19"/>
        <v>6.2874300005205441E-2</v>
      </c>
      <c r="K106">
        <f>G106</f>
        <v>6.2874300005205441E-2</v>
      </c>
      <c r="P106" s="31">
        <f t="shared" si="21"/>
        <v>6.3826192519792962E-2</v>
      </c>
      <c r="Q106" s="2">
        <f t="shared" si="18"/>
        <v>37381.0141</v>
      </c>
      <c r="R106">
        <f t="shared" si="20"/>
        <v>9.0609935932775431E-7</v>
      </c>
      <c r="S106" s="5">
        <v>1</v>
      </c>
      <c r="T106">
        <f t="shared" si="22"/>
        <v>9.0609935932775431E-7</v>
      </c>
    </row>
    <row r="107" spans="1:25" x14ac:dyDescent="0.2">
      <c r="A107" s="162" t="s">
        <v>104</v>
      </c>
      <c r="B107" s="163" t="s">
        <v>111</v>
      </c>
      <c r="C107" s="161">
        <v>52399.686900000001</v>
      </c>
      <c r="D107" s="161">
        <v>2.5999999999999999E-3</v>
      </c>
      <c r="E107">
        <f t="shared" si="16"/>
        <v>26757.663590690256</v>
      </c>
      <c r="F107" s="11">
        <f t="shared" si="17"/>
        <v>26757.5</v>
      </c>
      <c r="G107">
        <f t="shared" si="19"/>
        <v>5.8099250003579073E-2</v>
      </c>
      <c r="K107">
        <f>G107</f>
        <v>5.8099250003579073E-2</v>
      </c>
      <c r="P107" s="31">
        <f t="shared" si="21"/>
        <v>6.3828297865875683E-2</v>
      </c>
      <c r="Q107" s="2">
        <f t="shared" si="18"/>
        <v>37381.186900000001</v>
      </c>
      <c r="R107">
        <f t="shared" si="20"/>
        <v>3.2821989408485361E-5</v>
      </c>
      <c r="S107" s="5">
        <v>1</v>
      </c>
      <c r="T107">
        <f t="shared" si="22"/>
        <v>3.2821989408485361E-5</v>
      </c>
    </row>
    <row r="108" spans="1:25" x14ac:dyDescent="0.2">
      <c r="A108" s="159" t="s">
        <v>410</v>
      </c>
      <c r="B108" s="160" t="s">
        <v>111</v>
      </c>
      <c r="C108" s="161">
        <v>52403.421600000001</v>
      </c>
      <c r="D108" s="159" t="s">
        <v>260</v>
      </c>
      <c r="E108">
        <f t="shared" si="16"/>
        <v>26768.17942610745</v>
      </c>
      <c r="F108" s="11">
        <f t="shared" si="17"/>
        <v>26768</v>
      </c>
      <c r="G108">
        <f t="shared" si="19"/>
        <v>6.3723200000822544E-2</v>
      </c>
      <c r="J108">
        <f>G108</f>
        <v>6.3723200000822544E-2</v>
      </c>
      <c r="L108" s="63"/>
      <c r="P108" s="31">
        <f t="shared" si="21"/>
        <v>6.3872485909580473E-2</v>
      </c>
      <c r="Q108" s="2">
        <f t="shared" si="18"/>
        <v>37384.921600000001</v>
      </c>
      <c r="R108">
        <f t="shared" si="20"/>
        <v>2.2286282553680707E-8</v>
      </c>
      <c r="S108" s="5">
        <v>1</v>
      </c>
      <c r="T108">
        <f t="shared" si="22"/>
        <v>2.2286282553680707E-8</v>
      </c>
      <c r="V108" s="73" t="s">
        <v>355</v>
      </c>
      <c r="W108" s="102" t="s">
        <v>356</v>
      </c>
      <c r="X108" s="73" t="s">
        <v>286</v>
      </c>
      <c r="Y108" s="73" t="s">
        <v>154</v>
      </c>
    </row>
    <row r="109" spans="1:25" x14ac:dyDescent="0.2">
      <c r="A109" s="159" t="s">
        <v>410</v>
      </c>
      <c r="B109" s="160" t="s">
        <v>111</v>
      </c>
      <c r="C109" s="161">
        <v>52410.3488</v>
      </c>
      <c r="D109" s="159" t="s">
        <v>260</v>
      </c>
      <c r="E109">
        <f t="shared" si="16"/>
        <v>26787.684418503617</v>
      </c>
      <c r="F109" s="11">
        <f t="shared" si="17"/>
        <v>26787.5</v>
      </c>
      <c r="G109">
        <f t="shared" si="19"/>
        <v>6.549625000479864E-2</v>
      </c>
      <c r="J109">
        <f>G109</f>
        <v>6.549625000479864E-2</v>
      </c>
      <c r="L109" s="63"/>
      <c r="P109" s="31">
        <f t="shared" si="21"/>
        <v>6.3954426726163666E-2</v>
      </c>
      <c r="Q109" s="2">
        <f t="shared" si="18"/>
        <v>37391.8488</v>
      </c>
      <c r="R109">
        <f t="shared" si="20"/>
        <v>2.3772190225407006E-6</v>
      </c>
      <c r="S109" s="5">
        <v>1</v>
      </c>
      <c r="T109">
        <f t="shared" si="22"/>
        <v>2.3772190225407006E-6</v>
      </c>
      <c r="V109" s="73" t="s">
        <v>357</v>
      </c>
      <c r="W109" s="102" t="s">
        <v>358</v>
      </c>
      <c r="X109" s="73" t="s">
        <v>359</v>
      </c>
      <c r="Y109" s="73">
        <v>1</v>
      </c>
    </row>
    <row r="110" spans="1:25" x14ac:dyDescent="0.2">
      <c r="A110" s="162" t="s">
        <v>116</v>
      </c>
      <c r="B110" s="163" t="s">
        <v>110</v>
      </c>
      <c r="C110" s="161">
        <v>52462.3796</v>
      </c>
      <c r="D110" s="161">
        <v>5.9999999999999995E-4</v>
      </c>
      <c r="E110">
        <f t="shared" si="16"/>
        <v>26934.188108070368</v>
      </c>
      <c r="F110" s="11">
        <f t="shared" si="17"/>
        <v>26934</v>
      </c>
      <c r="G110">
        <f t="shared" si="19"/>
        <v>6.680659999983618E-2</v>
      </c>
      <c r="K110">
        <f>G110</f>
        <v>6.680659999983618E-2</v>
      </c>
      <c r="P110" s="31">
        <f t="shared" si="21"/>
        <v>6.4564932904050132E-2</v>
      </c>
      <c r="Q110" s="2">
        <f t="shared" si="18"/>
        <v>37443.8796</v>
      </c>
      <c r="R110">
        <f t="shared" si="20"/>
        <v>5.0250713683298574E-6</v>
      </c>
      <c r="S110" s="5">
        <v>1</v>
      </c>
      <c r="T110">
        <f t="shared" si="22"/>
        <v>5.0250713683298574E-6</v>
      </c>
    </row>
    <row r="111" spans="1:25" x14ac:dyDescent="0.2">
      <c r="A111" s="159" t="s">
        <v>410</v>
      </c>
      <c r="B111" s="160" t="s">
        <v>111</v>
      </c>
      <c r="C111" s="161">
        <v>52725.547500000001</v>
      </c>
      <c r="D111" s="159" t="s">
        <v>260</v>
      </c>
      <c r="E111">
        <f t="shared" si="16"/>
        <v>27675.192826920233</v>
      </c>
      <c r="F111" s="11">
        <f t="shared" si="17"/>
        <v>27675</v>
      </c>
      <c r="G111">
        <f t="shared" si="19"/>
        <v>6.8482500006211922E-2</v>
      </c>
      <c r="J111">
        <f>G111</f>
        <v>6.8482500006211922E-2</v>
      </c>
      <c r="L111" s="63"/>
      <c r="P111" s="31">
        <f t="shared" si="21"/>
        <v>6.7514958099343353E-2</v>
      </c>
      <c r="Q111" s="2">
        <f t="shared" si="18"/>
        <v>37707.047500000001</v>
      </c>
      <c r="R111">
        <f t="shared" si="20"/>
        <v>9.3613734154686602E-7</v>
      </c>
      <c r="S111" s="5">
        <v>1</v>
      </c>
      <c r="T111">
        <f t="shared" si="22"/>
        <v>9.3613734154686602E-7</v>
      </c>
      <c r="V111" s="73" t="s">
        <v>361</v>
      </c>
      <c r="W111" s="102" t="s">
        <v>362</v>
      </c>
      <c r="X111" s="73" t="s">
        <v>303</v>
      </c>
      <c r="Y111" s="73" t="s">
        <v>80</v>
      </c>
    </row>
    <row r="112" spans="1:25" x14ac:dyDescent="0.2">
      <c r="A112" s="159" t="s">
        <v>410</v>
      </c>
      <c r="B112" s="160" t="s">
        <v>111</v>
      </c>
      <c r="C112" s="161">
        <v>52739.394699999997</v>
      </c>
      <c r="D112" s="159" t="s">
        <v>260</v>
      </c>
      <c r="E112">
        <f t="shared" si="16"/>
        <v>27714.182538594243</v>
      </c>
      <c r="F112" s="11">
        <f t="shared" si="17"/>
        <v>27714</v>
      </c>
      <c r="G112">
        <f t="shared" si="19"/>
        <v>6.4828599999600556E-2</v>
      </c>
      <c r="J112">
        <f>G112</f>
        <v>6.4828599999600556E-2</v>
      </c>
      <c r="L112" s="63"/>
      <c r="P112" s="31">
        <f t="shared" si="21"/>
        <v>6.7663842539282676E-2</v>
      </c>
      <c r="Q112" s="2">
        <f t="shared" si="18"/>
        <v>37720.894699999997</v>
      </c>
      <c r="R112">
        <f t="shared" si="20"/>
        <v>8.038600258823119E-6</v>
      </c>
      <c r="S112" s="5">
        <v>1</v>
      </c>
      <c r="T112">
        <f t="shared" si="22"/>
        <v>8.038600258823119E-6</v>
      </c>
      <c r="V112" s="73" t="s">
        <v>363</v>
      </c>
      <c r="W112" s="102" t="s">
        <v>364</v>
      </c>
      <c r="X112" s="73" t="s">
        <v>365</v>
      </c>
      <c r="Y112" s="73" t="s">
        <v>154</v>
      </c>
    </row>
    <row r="113" spans="1:25" x14ac:dyDescent="0.2">
      <c r="A113" s="159" t="s">
        <v>410</v>
      </c>
      <c r="B113" s="160" t="s">
        <v>111</v>
      </c>
      <c r="C113" s="161">
        <v>52760.353499999997</v>
      </c>
      <c r="D113" s="159" t="s">
        <v>260</v>
      </c>
      <c r="E113">
        <f t="shared" si="16"/>
        <v>27773.196459750397</v>
      </c>
      <c r="F113" s="11">
        <f t="shared" si="17"/>
        <v>27773</v>
      </c>
      <c r="G113">
        <f t="shared" si="19"/>
        <v>6.9772700000612531E-2</v>
      </c>
      <c r="J113">
        <f>G113</f>
        <v>6.9772700000612531E-2</v>
      </c>
      <c r="L113" s="63"/>
      <c r="P113" s="31">
        <f t="shared" si="21"/>
        <v>6.7887865304288059E-2</v>
      </c>
      <c r="Q113" s="2">
        <f t="shared" si="18"/>
        <v>37741.853499999997</v>
      </c>
      <c r="R113">
        <f t="shared" si="20"/>
        <v>3.5526018324685655E-6</v>
      </c>
      <c r="S113" s="5">
        <v>1</v>
      </c>
      <c r="T113">
        <f t="shared" si="22"/>
        <v>3.5526018324685655E-6</v>
      </c>
      <c r="V113" s="73" t="s">
        <v>366</v>
      </c>
      <c r="W113" s="102" t="s">
        <v>367</v>
      </c>
      <c r="X113" s="73" t="s">
        <v>343</v>
      </c>
      <c r="Y113" s="73" t="s">
        <v>398</v>
      </c>
    </row>
    <row r="114" spans="1:25" x14ac:dyDescent="0.2">
      <c r="A114" s="159" t="s">
        <v>410</v>
      </c>
      <c r="B114" s="160" t="s">
        <v>111</v>
      </c>
      <c r="C114" s="161">
        <v>52760.528100000003</v>
      </c>
      <c r="D114" s="159" t="s">
        <v>260</v>
      </c>
      <c r="E114">
        <f t="shared" si="16"/>
        <v>27773.688082869765</v>
      </c>
      <c r="F114" s="11">
        <f t="shared" si="17"/>
        <v>27773.5</v>
      </c>
      <c r="G114">
        <f t="shared" si="19"/>
        <v>6.6797650004446041E-2</v>
      </c>
      <c r="J114">
        <f>G114</f>
        <v>6.6797650004446041E-2</v>
      </c>
      <c r="L114" s="63"/>
      <c r="P114" s="31">
        <f t="shared" si="21"/>
        <v>6.7889757562772907E-2</v>
      </c>
      <c r="Q114" s="2">
        <f t="shared" si="18"/>
        <v>37742.028100000003</v>
      </c>
      <c r="R114">
        <f t="shared" si="20"/>
        <v>1.1926989189546685E-6</v>
      </c>
      <c r="S114" s="5">
        <v>1</v>
      </c>
      <c r="T114">
        <f t="shared" si="22"/>
        <v>1.1926989189546685E-6</v>
      </c>
      <c r="V114" s="73" t="s">
        <v>368</v>
      </c>
      <c r="W114" s="102" t="s">
        <v>356</v>
      </c>
      <c r="X114" s="73" t="s">
        <v>267</v>
      </c>
      <c r="Y114" s="73" t="s">
        <v>398</v>
      </c>
    </row>
    <row r="115" spans="1:25" x14ac:dyDescent="0.2">
      <c r="A115" s="159" t="s">
        <v>421</v>
      </c>
      <c r="B115" s="160" t="s">
        <v>111</v>
      </c>
      <c r="C115" s="161">
        <v>53071.289400000001</v>
      </c>
      <c r="D115" s="159" t="s">
        <v>342</v>
      </c>
      <c r="E115">
        <f t="shared" si="16"/>
        <v>28648.702055834994</v>
      </c>
      <c r="F115" s="11">
        <f t="shared" si="17"/>
        <v>28648.5</v>
      </c>
      <c r="G115">
        <f t="shared" si="19"/>
        <v>7.1760150000045542E-2</v>
      </c>
      <c r="K115">
        <f>G115</f>
        <v>7.1760150000045542E-2</v>
      </c>
      <c r="L115" s="63"/>
      <c r="P115" s="31">
        <f t="shared" si="21"/>
        <v>7.1040542177068289E-2</v>
      </c>
      <c r="Q115" s="2">
        <f t="shared" si="18"/>
        <v>38052.789400000001</v>
      </c>
      <c r="R115">
        <f t="shared" si="20"/>
        <v>5.1783541889006136E-7</v>
      </c>
      <c r="S115" s="5">
        <v>1</v>
      </c>
      <c r="T115">
        <f t="shared" si="22"/>
        <v>5.1783541889006136E-7</v>
      </c>
      <c r="V115" s="73" t="s">
        <v>369</v>
      </c>
      <c r="W115" s="102" t="s">
        <v>370</v>
      </c>
      <c r="X115" s="73" t="s">
        <v>349</v>
      </c>
      <c r="Y115" s="73">
        <v>16</v>
      </c>
    </row>
    <row r="116" spans="1:25" x14ac:dyDescent="0.2">
      <c r="A116" s="161" t="s">
        <v>259</v>
      </c>
      <c r="B116" s="163" t="s">
        <v>111</v>
      </c>
      <c r="C116" s="161">
        <v>53087.803200000002</v>
      </c>
      <c r="D116" s="161">
        <v>2.9999999999999997E-4</v>
      </c>
      <c r="E116">
        <f t="shared" si="16"/>
        <v>28695.200142137099</v>
      </c>
      <c r="F116" s="11">
        <f t="shared" si="17"/>
        <v>28695</v>
      </c>
      <c r="G116">
        <f t="shared" si="19"/>
        <v>7.1080500005336944E-2</v>
      </c>
      <c r="K116">
        <f>G116</f>
        <v>7.1080500005336944E-2</v>
      </c>
      <c r="N116">
        <f>G116</f>
        <v>7.1080500005336944E-2</v>
      </c>
      <c r="P116" s="31">
        <f t="shared" si="21"/>
        <v>7.1198996914759227E-2</v>
      </c>
      <c r="Q116" s="2">
        <f t="shared" si="18"/>
        <v>38069.303200000002</v>
      </c>
      <c r="R116">
        <f t="shared" si="20"/>
        <v>1.4041517542632787E-8</v>
      </c>
      <c r="S116" s="5">
        <v>1</v>
      </c>
      <c r="T116">
        <f t="shared" si="22"/>
        <v>1.4041517542632787E-8</v>
      </c>
    </row>
    <row r="117" spans="1:25" x14ac:dyDescent="0.2">
      <c r="A117" s="164" t="s">
        <v>118</v>
      </c>
      <c r="B117" s="167" t="s">
        <v>110</v>
      </c>
      <c r="C117" s="168">
        <v>53100.590199999999</v>
      </c>
      <c r="D117" s="168">
        <v>5.0000000000000001E-4</v>
      </c>
      <c r="E117">
        <f t="shared" ref="E117:E148" si="23">+(C117-C$7)/C$8</f>
        <v>28731.204637137933</v>
      </c>
      <c r="F117" s="11">
        <f t="shared" ref="F117:F148" si="24">ROUND(2*E117,0)/2</f>
        <v>28731</v>
      </c>
      <c r="G117">
        <f t="shared" si="19"/>
        <v>7.2676900002988987E-2</v>
      </c>
      <c r="J117">
        <f>G117</f>
        <v>7.2676900002988987E-2</v>
      </c>
      <c r="P117" s="31">
        <f t="shared" si="21"/>
        <v>7.1321048646684509E-2</v>
      </c>
      <c r="Q117" s="2">
        <f t="shared" ref="Q117:Q148" si="25">+C117-15018.5</f>
        <v>38082.090199999999</v>
      </c>
      <c r="R117">
        <f t="shared" si="20"/>
        <v>1.8383329003926904E-6</v>
      </c>
      <c r="S117" s="5">
        <v>1</v>
      </c>
      <c r="T117">
        <f t="shared" si="22"/>
        <v>1.8383329003926904E-6</v>
      </c>
    </row>
    <row r="118" spans="1:25" x14ac:dyDescent="0.2">
      <c r="A118" s="159" t="s">
        <v>410</v>
      </c>
      <c r="B118" s="160" t="s">
        <v>111</v>
      </c>
      <c r="C118" s="161">
        <v>53121.366900000001</v>
      </c>
      <c r="D118" s="159" t="s">
        <v>260</v>
      </c>
      <c r="E118">
        <f t="shared" si="23"/>
        <v>28789.705817343154</v>
      </c>
      <c r="F118" s="11">
        <f t="shared" si="24"/>
        <v>28789.5</v>
      </c>
      <c r="G118">
        <f t="shared" si="19"/>
        <v>7.309605000045849E-2</v>
      </c>
      <c r="J118">
        <f>G118</f>
        <v>7.309605000045849E-2</v>
      </c>
      <c r="L118" s="63"/>
      <c r="P118" s="31">
        <f t="shared" si="21"/>
        <v>7.1518223260754937E-2</v>
      </c>
      <c r="Q118" s="2">
        <f t="shared" si="25"/>
        <v>38102.866900000001</v>
      </c>
      <c r="R118">
        <f t="shared" si="20"/>
        <v>2.489537220523543E-6</v>
      </c>
      <c r="S118" s="5">
        <v>1</v>
      </c>
      <c r="T118">
        <f t="shared" si="22"/>
        <v>2.489537220523543E-6</v>
      </c>
      <c r="V118" s="101" t="s">
        <v>371</v>
      </c>
      <c r="W118" s="99" t="s">
        <v>372</v>
      </c>
      <c r="X118" s="73" t="s">
        <v>289</v>
      </c>
      <c r="Y118" s="73" t="s">
        <v>110</v>
      </c>
    </row>
    <row r="119" spans="1:25" x14ac:dyDescent="0.2">
      <c r="A119" s="159" t="s">
        <v>410</v>
      </c>
      <c r="B119" s="160" t="s">
        <v>111</v>
      </c>
      <c r="C119" s="161">
        <v>53121.545299999998</v>
      </c>
      <c r="D119" s="159" t="s">
        <v>260</v>
      </c>
      <c r="E119">
        <f t="shared" si="23"/>
        <v>28790.208140163835</v>
      </c>
      <c r="F119" s="11">
        <f t="shared" si="24"/>
        <v>28790</v>
      </c>
      <c r="G119">
        <f t="shared" si="19"/>
        <v>7.3921000002883375E-2</v>
      </c>
      <c r="J119">
        <f>G119</f>
        <v>7.3921000002883375E-2</v>
      </c>
      <c r="L119" s="63"/>
      <c r="P119" s="31">
        <f t="shared" si="21"/>
        <v>7.1519902326775964E-2</v>
      </c>
      <c r="Q119" s="2">
        <f t="shared" si="25"/>
        <v>38103.045299999998</v>
      </c>
      <c r="R119">
        <f t="shared" si="20"/>
        <v>5.7652700502084092E-6</v>
      </c>
      <c r="S119" s="5">
        <v>1</v>
      </c>
      <c r="T119">
        <f t="shared" si="22"/>
        <v>5.7652700502084092E-6</v>
      </c>
      <c r="V119" s="101" t="s">
        <v>373</v>
      </c>
      <c r="W119" s="99" t="s">
        <v>374</v>
      </c>
      <c r="X119" s="73" t="s">
        <v>277</v>
      </c>
      <c r="Y119" s="73">
        <v>1</v>
      </c>
    </row>
    <row r="120" spans="1:25" x14ac:dyDescent="0.2">
      <c r="A120" s="159" t="s">
        <v>421</v>
      </c>
      <c r="B120" s="160" t="s">
        <v>111</v>
      </c>
      <c r="C120" s="161">
        <v>53133.088300000003</v>
      </c>
      <c r="D120" s="159" t="s">
        <v>342</v>
      </c>
      <c r="E120">
        <f t="shared" si="23"/>
        <v>28822.709890832088</v>
      </c>
      <c r="F120" s="11">
        <f t="shared" si="24"/>
        <v>28822.5</v>
      </c>
      <c r="G120">
        <f t="shared" si="19"/>
        <v>7.4542750007822178E-2</v>
      </c>
      <c r="K120">
        <f>G120</f>
        <v>7.4542750007822178E-2</v>
      </c>
      <c r="L120" s="63"/>
      <c r="P120" s="31">
        <f t="shared" si="21"/>
        <v>7.1628816680693125E-2</v>
      </c>
      <c r="Q120" s="2">
        <f t="shared" si="25"/>
        <v>38114.588300000003</v>
      </c>
      <c r="R120">
        <f t="shared" si="20"/>
        <v>8.4910074349533951E-6</v>
      </c>
      <c r="S120" s="5">
        <v>1</v>
      </c>
      <c r="T120">
        <f t="shared" si="22"/>
        <v>8.4910074349533951E-6</v>
      </c>
      <c r="V120" s="101" t="s">
        <v>375</v>
      </c>
      <c r="W120" s="99" t="s">
        <v>376</v>
      </c>
      <c r="X120" s="73" t="s">
        <v>261</v>
      </c>
      <c r="Y120" s="73">
        <v>16</v>
      </c>
    </row>
    <row r="121" spans="1:25" x14ac:dyDescent="0.2">
      <c r="A121" s="159" t="s">
        <v>427</v>
      </c>
      <c r="B121" s="160" t="s">
        <v>111</v>
      </c>
      <c r="C121" s="161">
        <v>53421.647499999999</v>
      </c>
      <c r="D121" s="159">
        <v>2.7E-4</v>
      </c>
      <c r="E121">
        <f t="shared" si="23"/>
        <v>29635.209169306163</v>
      </c>
      <c r="F121" s="11">
        <f t="shared" si="24"/>
        <v>29635</v>
      </c>
      <c r="G121">
        <f t="shared" si="19"/>
        <v>7.4286499999288935E-2</v>
      </c>
      <c r="K121">
        <f>G121</f>
        <v>7.4286499999288935E-2</v>
      </c>
      <c r="L121" s="63"/>
      <c r="P121" s="31">
        <f t="shared" si="21"/>
        <v>7.4207681479481202E-2</v>
      </c>
      <c r="Q121" s="2">
        <f t="shared" si="25"/>
        <v>38403.147499999999</v>
      </c>
      <c r="R121">
        <f t="shared" si="20"/>
        <v>6.2123590646819852E-9</v>
      </c>
      <c r="S121" s="5">
        <v>1</v>
      </c>
      <c r="T121">
        <f t="shared" si="22"/>
        <v>6.2123590646819852E-9</v>
      </c>
      <c r="V121" s="101" t="s">
        <v>377</v>
      </c>
      <c r="W121" s="99" t="s">
        <v>358</v>
      </c>
      <c r="X121" s="73" t="s">
        <v>378</v>
      </c>
      <c r="Y121" s="73">
        <v>18</v>
      </c>
    </row>
    <row r="122" spans="1:25" x14ac:dyDescent="0.2">
      <c r="A122" s="159" t="s">
        <v>427</v>
      </c>
      <c r="B122" s="160" t="s">
        <v>111</v>
      </c>
      <c r="C122" s="161">
        <v>53423.604500000001</v>
      </c>
      <c r="D122" s="159">
        <v>2.7E-4</v>
      </c>
      <c r="E122">
        <f t="shared" si="23"/>
        <v>29640.719515495006</v>
      </c>
      <c r="F122" s="11">
        <f t="shared" si="24"/>
        <v>29640.5</v>
      </c>
      <c r="G122">
        <f t="shared" ref="G122:G153" si="26">+C122-(C$7+F122*C$8)</f>
        <v>7.7960950002307072E-2</v>
      </c>
      <c r="K122">
        <f>G122</f>
        <v>7.7960950002307072E-2</v>
      </c>
      <c r="L122" s="63"/>
      <c r="P122" s="31">
        <f t="shared" si="21"/>
        <v>7.4224194826664119E-2</v>
      </c>
      <c r="Q122" s="2">
        <f t="shared" si="25"/>
        <v>38405.104500000001</v>
      </c>
      <c r="R122">
        <f t="shared" ref="R122:R153" si="27">+(P122-G122)^2</f>
        <v>1.3963339242694396E-5</v>
      </c>
      <c r="S122" s="5">
        <v>1</v>
      </c>
      <c r="T122">
        <f t="shared" si="22"/>
        <v>1.3963339242694396E-5</v>
      </c>
      <c r="V122" s="101" t="s">
        <v>379</v>
      </c>
      <c r="W122" s="99" t="s">
        <v>380</v>
      </c>
      <c r="X122" s="73" t="s">
        <v>381</v>
      </c>
      <c r="Y122" s="73">
        <v>18</v>
      </c>
    </row>
    <row r="123" spans="1:25" x14ac:dyDescent="0.2">
      <c r="A123" s="159" t="s">
        <v>427</v>
      </c>
      <c r="B123" s="160" t="s">
        <v>111</v>
      </c>
      <c r="C123" s="161">
        <v>53425.555899999999</v>
      </c>
      <c r="D123" s="159">
        <v>3.5E-4</v>
      </c>
      <c r="E123">
        <f t="shared" si="23"/>
        <v>29646.214093702922</v>
      </c>
      <c r="F123" s="11">
        <f t="shared" si="24"/>
        <v>29646</v>
      </c>
      <c r="G123">
        <f t="shared" si="26"/>
        <v>7.6035400001273956E-2</v>
      </c>
      <c r="K123">
        <f>G123</f>
        <v>7.6035400001273956E-2</v>
      </c>
      <c r="L123" s="63"/>
      <c r="P123" s="31">
        <f t="shared" si="21"/>
        <v>7.424069548506787E-2</v>
      </c>
      <c r="Q123" s="2">
        <f t="shared" si="25"/>
        <v>38407.055899999999</v>
      </c>
      <c r="R123">
        <f t="shared" si="27"/>
        <v>3.2209643004905208E-6</v>
      </c>
      <c r="S123" s="5">
        <v>1</v>
      </c>
      <c r="T123">
        <f t="shared" si="22"/>
        <v>3.2209643004905208E-6</v>
      </c>
      <c r="V123" s="101" t="s">
        <v>382</v>
      </c>
      <c r="W123" s="99" t="s">
        <v>383</v>
      </c>
      <c r="X123" s="73" t="s">
        <v>268</v>
      </c>
      <c r="Y123" s="73">
        <v>18</v>
      </c>
    </row>
    <row r="124" spans="1:25" x14ac:dyDescent="0.2">
      <c r="A124" s="169" t="s">
        <v>120</v>
      </c>
      <c r="B124" s="170"/>
      <c r="C124" s="161">
        <v>53451.658000000003</v>
      </c>
      <c r="D124" s="161">
        <v>3.0000000000000001E-3</v>
      </c>
      <c r="E124">
        <f t="shared" si="23"/>
        <v>29719.710060619454</v>
      </c>
      <c r="F124" s="11">
        <f t="shared" si="24"/>
        <v>29719.5</v>
      </c>
      <c r="G124">
        <f t="shared" si="26"/>
        <v>7.4603050008590799E-2</v>
      </c>
      <c r="J124">
        <f>G124</f>
        <v>7.4603050008590799E-2</v>
      </c>
      <c r="P124" s="31">
        <f t="shared" si="21"/>
        <v>7.4459986475529955E-2</v>
      </c>
      <c r="Q124" s="2">
        <f t="shared" si="25"/>
        <v>38433.158000000003</v>
      </c>
      <c r="R124">
        <f t="shared" si="27"/>
        <v>2.046717449185129E-8</v>
      </c>
      <c r="S124" s="5">
        <v>1</v>
      </c>
      <c r="T124">
        <f t="shared" si="22"/>
        <v>2.046717449185129E-8</v>
      </c>
      <c r="V124" s="105"/>
      <c r="W124" s="106"/>
    </row>
    <row r="125" spans="1:25" x14ac:dyDescent="0.2">
      <c r="A125" s="169" t="s">
        <v>119</v>
      </c>
      <c r="B125" s="170" t="s">
        <v>110</v>
      </c>
      <c r="C125" s="171">
        <v>53494.454599999997</v>
      </c>
      <c r="D125" s="171">
        <v>6.9999999999999999E-4</v>
      </c>
      <c r="E125">
        <f t="shared" si="23"/>
        <v>29840.212912793773</v>
      </c>
      <c r="F125" s="11">
        <f t="shared" si="24"/>
        <v>29840</v>
      </c>
      <c r="G125">
        <f t="shared" si="26"/>
        <v>7.5616000001900829E-2</v>
      </c>
      <c r="J125">
        <f>G125</f>
        <v>7.5616000001900829E-2</v>
      </c>
      <c r="P125" s="31">
        <f t="shared" si="21"/>
        <v>7.4814601455513774E-2</v>
      </c>
      <c r="Q125" s="2">
        <f t="shared" si="25"/>
        <v>38475.954599999997</v>
      </c>
      <c r="R125">
        <f t="shared" si="27"/>
        <v>6.4223963015128542E-7</v>
      </c>
      <c r="S125" s="5">
        <v>1</v>
      </c>
      <c r="T125">
        <f t="shared" si="22"/>
        <v>6.4223963015128542E-7</v>
      </c>
      <c r="V125" s="105"/>
      <c r="W125" s="106"/>
    </row>
    <row r="126" spans="1:25" x14ac:dyDescent="0.2">
      <c r="A126" s="169" t="s">
        <v>119</v>
      </c>
      <c r="B126" s="170" t="s">
        <v>111</v>
      </c>
      <c r="C126" s="171">
        <v>53495.3439</v>
      </c>
      <c r="D126" s="171">
        <v>5.9999999999999995E-4</v>
      </c>
      <c r="E126">
        <f t="shared" si="23"/>
        <v>29842.716924477852</v>
      </c>
      <c r="F126" s="11">
        <f t="shared" si="24"/>
        <v>29842.5</v>
      </c>
      <c r="G126">
        <f t="shared" si="26"/>
        <v>7.7040750002197456E-2</v>
      </c>
      <c r="J126">
        <f>G126</f>
        <v>7.7040750002197456E-2</v>
      </c>
      <c r="P126" s="31">
        <f t="shared" si="21"/>
        <v>7.4821894120219362E-2</v>
      </c>
      <c r="Q126" s="2">
        <f t="shared" si="25"/>
        <v>38476.8439</v>
      </c>
      <c r="R126">
        <f t="shared" si="27"/>
        <v>4.9233214249887828E-6</v>
      </c>
      <c r="S126" s="5">
        <v>1</v>
      </c>
      <c r="T126">
        <f t="shared" si="22"/>
        <v>4.9233214249887828E-6</v>
      </c>
      <c r="V126" s="105"/>
      <c r="W126" s="106"/>
    </row>
    <row r="127" spans="1:25" x14ac:dyDescent="0.2">
      <c r="A127" s="169" t="s">
        <v>119</v>
      </c>
      <c r="B127" s="170" t="s">
        <v>110</v>
      </c>
      <c r="C127" s="171">
        <v>53509.373500000002</v>
      </c>
      <c r="D127" s="171">
        <v>2.0000000000000001E-4</v>
      </c>
      <c r="E127">
        <f t="shared" si="23"/>
        <v>29882.220221816082</v>
      </c>
      <c r="F127" s="11">
        <f t="shared" si="24"/>
        <v>29882</v>
      </c>
      <c r="G127">
        <f t="shared" si="26"/>
        <v>7.8211800006101839E-2</v>
      </c>
      <c r="J127">
        <f>G127</f>
        <v>7.8211800006101839E-2</v>
      </c>
      <c r="P127" s="31">
        <f t="shared" si="21"/>
        <v>7.493677027736631E-2</v>
      </c>
      <c r="Q127" s="2">
        <f t="shared" si="25"/>
        <v>38490.873500000002</v>
      </c>
      <c r="R127">
        <f t="shared" si="27"/>
        <v>1.0725819724101513E-5</v>
      </c>
      <c r="S127" s="5">
        <v>1</v>
      </c>
      <c r="T127">
        <f t="shared" si="22"/>
        <v>1.0725819724101513E-5</v>
      </c>
      <c r="V127" s="105"/>
      <c r="W127" s="106"/>
    </row>
    <row r="128" spans="1:25" x14ac:dyDescent="0.2">
      <c r="A128" s="166" t="s">
        <v>125</v>
      </c>
      <c r="B128" s="170" t="s">
        <v>110</v>
      </c>
      <c r="C128" s="171">
        <v>53804.501900000003</v>
      </c>
      <c r="D128" s="171">
        <v>4.0000000000000002E-4</v>
      </c>
      <c r="E128">
        <f t="shared" si="23"/>
        <v>30713.216468191913</v>
      </c>
      <c r="F128" s="11">
        <f t="shared" si="24"/>
        <v>30713</v>
      </c>
      <c r="G128">
        <f t="shared" si="26"/>
        <v>7.6878700005181599E-2</v>
      </c>
      <c r="K128">
        <f>G128</f>
        <v>7.6878700005181599E-2</v>
      </c>
      <c r="P128" s="31">
        <f t="shared" si="21"/>
        <v>7.7201814956725678E-2</v>
      </c>
      <c r="Q128" s="2">
        <f t="shared" si="25"/>
        <v>38786.001900000003</v>
      </c>
      <c r="R128">
        <f t="shared" si="27"/>
        <v>1.0440327191133252E-7</v>
      </c>
      <c r="S128" s="5">
        <v>1</v>
      </c>
      <c r="T128">
        <f t="shared" si="22"/>
        <v>1.0440327191133252E-7</v>
      </c>
      <c r="V128" s="105"/>
      <c r="W128" s="106"/>
    </row>
    <row r="129" spans="1:25" x14ac:dyDescent="0.2">
      <c r="A129" s="166" t="s">
        <v>125</v>
      </c>
      <c r="B129" s="170" t="s">
        <v>110</v>
      </c>
      <c r="C129" s="171">
        <v>53874.467600000004</v>
      </c>
      <c r="D129" s="171">
        <v>2.9999999999999997E-4</v>
      </c>
      <c r="E129">
        <f t="shared" si="23"/>
        <v>30910.219650789921</v>
      </c>
      <c r="F129" s="11">
        <f t="shared" si="24"/>
        <v>30910</v>
      </c>
      <c r="G129">
        <f t="shared" si="26"/>
        <v>7.8009000004385598E-2</v>
      </c>
      <c r="K129">
        <f>G129</f>
        <v>7.8009000004385598E-2</v>
      </c>
      <c r="P129" s="31">
        <f t="shared" si="21"/>
        <v>7.7696300944100044E-2</v>
      </c>
      <c r="Q129" s="2">
        <f t="shared" si="25"/>
        <v>38855.967600000004</v>
      </c>
      <c r="R129">
        <f t="shared" si="27"/>
        <v>9.7780702303468504E-8</v>
      </c>
      <c r="S129" s="5">
        <v>1</v>
      </c>
      <c r="T129">
        <f t="shared" si="22"/>
        <v>9.7780702303468504E-8</v>
      </c>
      <c r="V129" s="105"/>
      <c r="W129" s="106"/>
    </row>
    <row r="130" spans="1:25" x14ac:dyDescent="0.2">
      <c r="A130" s="161" t="s">
        <v>127</v>
      </c>
      <c r="B130" s="163" t="s">
        <v>111</v>
      </c>
      <c r="C130" s="161">
        <v>54489.590300000003</v>
      </c>
      <c r="D130" s="161">
        <v>5.0000000000000001E-4</v>
      </c>
      <c r="E130">
        <f t="shared" si="23"/>
        <v>32642.227328670346</v>
      </c>
      <c r="F130" s="11">
        <f t="shared" si="24"/>
        <v>32642</v>
      </c>
      <c r="G130">
        <f t="shared" si="26"/>
        <v>8.0735800009279046E-2</v>
      </c>
      <c r="J130">
        <f>G130</f>
        <v>8.0735800009279046E-2</v>
      </c>
      <c r="P130" s="31">
        <f t="shared" si="21"/>
        <v>8.134304139388851E-2</v>
      </c>
      <c r="Q130" s="2">
        <f t="shared" si="25"/>
        <v>39471.090300000003</v>
      </c>
      <c r="R130">
        <f t="shared" si="27"/>
        <v>3.6874209918241871E-7</v>
      </c>
      <c r="S130" s="5">
        <v>1</v>
      </c>
      <c r="T130">
        <f t="shared" si="22"/>
        <v>3.6874209918241871E-7</v>
      </c>
      <c r="V130" s="105"/>
      <c r="W130" s="106"/>
    </row>
    <row r="131" spans="1:25" x14ac:dyDescent="0.2">
      <c r="A131" s="161" t="s">
        <v>127</v>
      </c>
      <c r="B131" s="163" t="s">
        <v>111</v>
      </c>
      <c r="C131" s="161">
        <v>54648.342600000004</v>
      </c>
      <c r="D131" s="161">
        <v>5.0000000000000001E-4</v>
      </c>
      <c r="E131">
        <f t="shared" si="23"/>
        <v>33089.227906735789</v>
      </c>
      <c r="F131" s="11">
        <f t="shared" si="24"/>
        <v>33089</v>
      </c>
      <c r="G131">
        <f t="shared" si="26"/>
        <v>8.0941100008203648E-2</v>
      </c>
      <c r="J131">
        <f>G131</f>
        <v>8.0941100008203648E-2</v>
      </c>
      <c r="P131" s="31">
        <f t="shared" si="21"/>
        <v>8.2079922038012315E-2</v>
      </c>
      <c r="Q131" s="2">
        <f t="shared" si="25"/>
        <v>39629.842600000004</v>
      </c>
      <c r="R131">
        <f t="shared" si="27"/>
        <v>1.2969156155775327E-6</v>
      </c>
      <c r="S131" s="5">
        <v>1</v>
      </c>
      <c r="T131">
        <f t="shared" si="22"/>
        <v>1.2969156155775327E-6</v>
      </c>
      <c r="V131" s="105"/>
      <c r="W131" s="106"/>
    </row>
    <row r="132" spans="1:25" x14ac:dyDescent="0.2">
      <c r="A132" s="103" t="s">
        <v>798</v>
      </c>
      <c r="B132" s="113" t="s">
        <v>111</v>
      </c>
      <c r="C132" s="103">
        <v>54905.296799999996</v>
      </c>
      <c r="D132" s="103" t="s">
        <v>555</v>
      </c>
      <c r="E132">
        <f t="shared" si="23"/>
        <v>33812.736642901124</v>
      </c>
      <c r="F132" s="11">
        <f t="shared" si="24"/>
        <v>33812.5</v>
      </c>
      <c r="G132">
        <f t="shared" si="26"/>
        <v>8.4043750001001172E-2</v>
      </c>
      <c r="K132">
        <f t="shared" ref="K132:K160" si="28">G132</f>
        <v>8.4043750001001172E-2</v>
      </c>
      <c r="L132" s="63"/>
      <c r="N132">
        <f>G132</f>
        <v>8.4043750001001172E-2</v>
      </c>
      <c r="P132" s="31">
        <f t="shared" ref="P132:P160" si="29">+D$11+D$12*F132+D$13*F132^2</f>
        <v>8.3095000775075673E-2</v>
      </c>
      <c r="Q132" s="2">
        <f t="shared" si="25"/>
        <v>39886.796799999996</v>
      </c>
      <c r="R132">
        <f t="shared" si="27"/>
        <v>9.0012509369423407E-7</v>
      </c>
      <c r="S132" s="5">
        <v>1</v>
      </c>
      <c r="T132">
        <f t="shared" ref="T132:T160" si="30">S132*R132</f>
        <v>9.0012509369423407E-7</v>
      </c>
      <c r="V132" s="105"/>
      <c r="W132" s="106"/>
    </row>
    <row r="133" spans="1:25" x14ac:dyDescent="0.2">
      <c r="A133" s="166" t="s">
        <v>129</v>
      </c>
      <c r="B133" s="163" t="s">
        <v>111</v>
      </c>
      <c r="C133" s="161">
        <v>54942.408109999997</v>
      </c>
      <c r="D133" s="161">
        <v>2.0000000000000001E-4</v>
      </c>
      <c r="E133">
        <f t="shared" si="23"/>
        <v>33917.231362176157</v>
      </c>
      <c r="F133" s="11">
        <f t="shared" si="24"/>
        <v>33917</v>
      </c>
      <c r="G133">
        <f t="shared" si="26"/>
        <v>8.2168300003104378E-2</v>
      </c>
      <c r="K133">
        <f t="shared" si="28"/>
        <v>8.2168300003104378E-2</v>
      </c>
      <c r="N133">
        <f>G133</f>
        <v>8.2168300003104378E-2</v>
      </c>
      <c r="P133" s="31">
        <f t="shared" si="29"/>
        <v>8.3223468203496298E-2</v>
      </c>
      <c r="Q133" s="2">
        <f t="shared" si="25"/>
        <v>39923.908109999997</v>
      </c>
      <c r="R133">
        <f t="shared" si="27"/>
        <v>1.1133799311183241E-6</v>
      </c>
      <c r="S133" s="5">
        <v>1</v>
      </c>
      <c r="T133">
        <f t="shared" si="30"/>
        <v>1.1133799311183241E-6</v>
      </c>
      <c r="V133" s="105"/>
      <c r="W133" s="106"/>
    </row>
    <row r="134" spans="1:25" x14ac:dyDescent="0.2">
      <c r="A134" s="159" t="s">
        <v>425</v>
      </c>
      <c r="B134" s="160" t="s">
        <v>111</v>
      </c>
      <c r="C134" s="161">
        <v>54942.408600000002</v>
      </c>
      <c r="D134" s="159" t="s">
        <v>342</v>
      </c>
      <c r="E134">
        <f t="shared" si="23"/>
        <v>33917.232741874504</v>
      </c>
      <c r="F134" s="11">
        <f t="shared" si="24"/>
        <v>33917</v>
      </c>
      <c r="G134">
        <f t="shared" si="26"/>
        <v>8.265830000891583E-2</v>
      </c>
      <c r="K134">
        <f t="shared" si="28"/>
        <v>8.265830000891583E-2</v>
      </c>
      <c r="L134" s="63"/>
      <c r="P134" s="31">
        <f t="shared" si="29"/>
        <v>8.3223468203496298E-2</v>
      </c>
      <c r="Q134" s="2">
        <f t="shared" si="25"/>
        <v>39923.908600000002</v>
      </c>
      <c r="R134">
        <f t="shared" si="27"/>
        <v>3.1941508816534534E-7</v>
      </c>
      <c r="S134" s="5">
        <v>1</v>
      </c>
      <c r="T134">
        <f t="shared" si="30"/>
        <v>3.1941508816534534E-7</v>
      </c>
      <c r="V134" s="101" t="s">
        <v>384</v>
      </c>
      <c r="W134" s="99" t="s">
        <v>385</v>
      </c>
      <c r="X134" s="73" t="s">
        <v>386</v>
      </c>
      <c r="Y134" s="73">
        <v>23</v>
      </c>
    </row>
    <row r="135" spans="1:25" x14ac:dyDescent="0.2">
      <c r="A135" s="166" t="s">
        <v>129</v>
      </c>
      <c r="B135" s="163" t="s">
        <v>111</v>
      </c>
      <c r="C135" s="161">
        <v>54942.409110000001</v>
      </c>
      <c r="D135" s="161">
        <v>2.9999999999999997E-4</v>
      </c>
      <c r="E135">
        <f t="shared" si="23"/>
        <v>33917.234177887047</v>
      </c>
      <c r="F135" s="11">
        <f t="shared" si="24"/>
        <v>33917</v>
      </c>
      <c r="G135">
        <f t="shared" si="26"/>
        <v>8.3168300006946083E-2</v>
      </c>
      <c r="K135">
        <f t="shared" si="28"/>
        <v>8.3168300006946083E-2</v>
      </c>
      <c r="N135">
        <f>G135</f>
        <v>8.3168300006946083E-2</v>
      </c>
      <c r="P135" s="31">
        <f t="shared" si="29"/>
        <v>8.3223468203496298E-2</v>
      </c>
      <c r="Q135" s="2">
        <f t="shared" si="25"/>
        <v>39923.909110000001</v>
      </c>
      <c r="R135">
        <f t="shared" si="27"/>
        <v>3.0435299106031408E-9</v>
      </c>
      <c r="S135" s="5">
        <v>1</v>
      </c>
      <c r="T135">
        <f t="shared" si="30"/>
        <v>3.0435299106031408E-9</v>
      </c>
      <c r="V135" s="105"/>
      <c r="W135" s="106"/>
    </row>
    <row r="136" spans="1:25" x14ac:dyDescent="0.2">
      <c r="A136" s="166" t="s">
        <v>129</v>
      </c>
      <c r="B136" s="163" t="s">
        <v>110</v>
      </c>
      <c r="C136" s="161">
        <v>54944.36131</v>
      </c>
      <c r="D136" s="161">
        <v>6.9999999999999999E-4</v>
      </c>
      <c r="E136">
        <f t="shared" si="23"/>
        <v>33922.731008663664</v>
      </c>
      <c r="F136" s="11">
        <f t="shared" si="24"/>
        <v>33922.5</v>
      </c>
      <c r="G136">
        <f t="shared" si="26"/>
        <v>8.2042750000255182E-2</v>
      </c>
      <c r="K136">
        <f t="shared" si="28"/>
        <v>8.2042750000255182E-2</v>
      </c>
      <c r="N136">
        <f>G136</f>
        <v>8.2042750000255182E-2</v>
      </c>
      <c r="P136" s="31">
        <f t="shared" si="29"/>
        <v>8.3230102759305424E-2</v>
      </c>
      <c r="Q136" s="2">
        <f t="shared" si="25"/>
        <v>39925.86131</v>
      </c>
      <c r="R136">
        <f t="shared" si="27"/>
        <v>1.409806574424222E-6</v>
      </c>
      <c r="S136" s="5">
        <v>1</v>
      </c>
      <c r="T136">
        <f t="shared" si="30"/>
        <v>1.409806574424222E-6</v>
      </c>
      <c r="V136" s="105"/>
      <c r="W136" s="106"/>
    </row>
    <row r="137" spans="1:25" x14ac:dyDescent="0.2">
      <c r="A137" s="159" t="s">
        <v>425</v>
      </c>
      <c r="B137" s="160" t="s">
        <v>111</v>
      </c>
      <c r="C137" s="161">
        <v>54944.361400000002</v>
      </c>
      <c r="D137" s="159" t="s">
        <v>342</v>
      </c>
      <c r="E137">
        <f t="shared" si="23"/>
        <v>33922.73126207765</v>
      </c>
      <c r="F137" s="11">
        <f t="shared" si="24"/>
        <v>33922.5</v>
      </c>
      <c r="G137">
        <f t="shared" si="26"/>
        <v>8.213275000161957E-2</v>
      </c>
      <c r="K137">
        <f t="shared" si="28"/>
        <v>8.213275000161957E-2</v>
      </c>
      <c r="L137" s="63"/>
      <c r="P137" s="31">
        <f t="shared" si="29"/>
        <v>8.3230102759305424E-2</v>
      </c>
      <c r="Q137" s="2">
        <f t="shared" si="25"/>
        <v>39925.861400000002</v>
      </c>
      <c r="R137">
        <f t="shared" si="27"/>
        <v>1.2041830748007494E-6</v>
      </c>
      <c r="S137" s="5">
        <v>1</v>
      </c>
      <c r="T137">
        <f t="shared" si="30"/>
        <v>1.2041830748007494E-6</v>
      </c>
      <c r="V137" s="101" t="s">
        <v>387</v>
      </c>
      <c r="W137" s="99" t="s">
        <v>388</v>
      </c>
      <c r="X137" s="73" t="s">
        <v>296</v>
      </c>
      <c r="Y137" s="73">
        <v>23</v>
      </c>
    </row>
    <row r="138" spans="1:25" x14ac:dyDescent="0.2">
      <c r="A138" s="166" t="s">
        <v>129</v>
      </c>
      <c r="B138" s="163" t="s">
        <v>110</v>
      </c>
      <c r="C138" s="161">
        <v>54944.361510000002</v>
      </c>
      <c r="D138" s="161">
        <v>6.9999999999999999E-4</v>
      </c>
      <c r="E138">
        <f t="shared" si="23"/>
        <v>33922.731571805853</v>
      </c>
      <c r="F138" s="11">
        <f t="shared" si="24"/>
        <v>33922.5</v>
      </c>
      <c r="G138">
        <f t="shared" si="26"/>
        <v>8.2242750002478715E-2</v>
      </c>
      <c r="K138">
        <f t="shared" si="28"/>
        <v>8.2242750002478715E-2</v>
      </c>
      <c r="N138">
        <f>G138</f>
        <v>8.2242750002478715E-2</v>
      </c>
      <c r="P138" s="31">
        <f t="shared" si="29"/>
        <v>8.3230102759305424E-2</v>
      </c>
      <c r="Q138" s="2">
        <f t="shared" si="25"/>
        <v>39925.861510000002</v>
      </c>
      <c r="R138">
        <f t="shared" si="27"/>
        <v>9.7486546641330301E-7</v>
      </c>
      <c r="S138" s="5">
        <v>1</v>
      </c>
      <c r="T138">
        <f t="shared" si="30"/>
        <v>9.7486546641330301E-7</v>
      </c>
      <c r="V138" s="105"/>
      <c r="W138" s="106"/>
    </row>
    <row r="139" spans="1:25" x14ac:dyDescent="0.2">
      <c r="A139" s="161" t="s">
        <v>128</v>
      </c>
      <c r="B139" s="163" t="s">
        <v>111</v>
      </c>
      <c r="C139" s="161">
        <v>54961.757799999999</v>
      </c>
      <c r="D139" s="161">
        <v>2.9999999999999997E-4</v>
      </c>
      <c r="E139">
        <f t="shared" si="23"/>
        <v>33971.714494800937</v>
      </c>
      <c r="F139" s="11">
        <f t="shared" si="24"/>
        <v>33971.5</v>
      </c>
      <c r="G139">
        <f t="shared" si="26"/>
        <v>7.6177850001840852E-2</v>
      </c>
      <c r="K139">
        <f t="shared" si="28"/>
        <v>7.6177850001840852E-2</v>
      </c>
      <c r="P139" s="31">
        <f t="shared" si="29"/>
        <v>8.3288650531143427E-2</v>
      </c>
      <c r="Q139" s="2">
        <f t="shared" si="25"/>
        <v>39943.257799999999</v>
      </c>
      <c r="R139">
        <f t="shared" si="27"/>
        <v>5.0563484167529775E-5</v>
      </c>
      <c r="S139" s="5">
        <v>1</v>
      </c>
      <c r="T139">
        <f t="shared" si="30"/>
        <v>5.0563484167529775E-5</v>
      </c>
      <c r="V139" s="105"/>
      <c r="W139" s="106"/>
    </row>
    <row r="140" spans="1:25" x14ac:dyDescent="0.2">
      <c r="A140" s="166" t="s">
        <v>255</v>
      </c>
      <c r="B140" s="163" t="s">
        <v>111</v>
      </c>
      <c r="C140" s="161">
        <v>55284.416729999997</v>
      </c>
      <c r="D140" s="161">
        <v>4.0000000000000002E-4</v>
      </c>
      <c r="E140">
        <f t="shared" si="23"/>
        <v>34880.228753983174</v>
      </c>
      <c r="F140" s="11">
        <f t="shared" si="24"/>
        <v>34880</v>
      </c>
      <c r="G140">
        <f t="shared" si="26"/>
        <v>8.1242000000202097E-2</v>
      </c>
      <c r="K140">
        <f t="shared" si="28"/>
        <v>8.1242000000202097E-2</v>
      </c>
      <c r="N140">
        <f>G140</f>
        <v>8.1242000000202097E-2</v>
      </c>
      <c r="P140" s="31">
        <f t="shared" si="29"/>
        <v>8.4191730605504389E-2</v>
      </c>
      <c r="Q140" s="2">
        <f t="shared" si="25"/>
        <v>40265.916729999997</v>
      </c>
      <c r="R140">
        <f t="shared" si="27"/>
        <v>8.7009106438570268E-6</v>
      </c>
      <c r="S140" s="5">
        <v>1</v>
      </c>
      <c r="T140">
        <f t="shared" si="30"/>
        <v>8.7009106438570268E-6</v>
      </c>
      <c r="V140" s="105"/>
      <c r="W140" s="106"/>
    </row>
    <row r="141" spans="1:25" x14ac:dyDescent="0.2">
      <c r="A141" s="166" t="s">
        <v>255</v>
      </c>
      <c r="B141" s="163" t="s">
        <v>111</v>
      </c>
      <c r="C141" s="161">
        <v>55284.41863</v>
      </c>
      <c r="D141" s="161">
        <v>1.2999999999999999E-3</v>
      </c>
      <c r="E141">
        <f t="shared" si="23"/>
        <v>34880.234103833849</v>
      </c>
      <c r="F141" s="11">
        <f t="shared" si="24"/>
        <v>34880</v>
      </c>
      <c r="G141">
        <f t="shared" si="26"/>
        <v>8.3142000003135763E-2</v>
      </c>
      <c r="K141">
        <f t="shared" si="28"/>
        <v>8.3142000003135763E-2</v>
      </c>
      <c r="N141">
        <f>G141</f>
        <v>8.3142000003135763E-2</v>
      </c>
      <c r="P141" s="31">
        <f t="shared" si="29"/>
        <v>8.4191730605504389E-2</v>
      </c>
      <c r="Q141" s="2">
        <f t="shared" si="25"/>
        <v>40265.91863</v>
      </c>
      <c r="R141">
        <f t="shared" si="27"/>
        <v>1.1019343375491983E-6</v>
      </c>
      <c r="S141" s="5">
        <v>1</v>
      </c>
      <c r="T141">
        <f t="shared" si="30"/>
        <v>1.1019343375491983E-6</v>
      </c>
      <c r="V141" s="105"/>
      <c r="W141" s="106"/>
    </row>
    <row r="142" spans="1:25" x14ac:dyDescent="0.2">
      <c r="A142" s="159" t="s">
        <v>427</v>
      </c>
      <c r="B142" s="160" t="s">
        <v>111</v>
      </c>
      <c r="C142" s="161">
        <v>55314.253599999996</v>
      </c>
      <c r="D142" s="159">
        <v>4.0000000000000002E-4</v>
      </c>
      <c r="E142">
        <f t="shared" si="23"/>
        <v>34964.240753416649</v>
      </c>
      <c r="F142" s="11">
        <f t="shared" si="24"/>
        <v>34964</v>
      </c>
      <c r="G142">
        <f t="shared" si="26"/>
        <v>8.5503599999356084E-2</v>
      </c>
      <c r="K142">
        <f t="shared" si="28"/>
        <v>8.5503599999356084E-2</v>
      </c>
      <c r="L142" s="63"/>
      <c r="P142" s="31">
        <f t="shared" si="29"/>
        <v>8.4257744131166323E-2</v>
      </c>
      <c r="Q142" s="2">
        <f t="shared" si="25"/>
        <v>40295.753599999996</v>
      </c>
      <c r="R142">
        <f t="shared" si="27"/>
        <v>1.5521568443028612E-6</v>
      </c>
      <c r="S142" s="5">
        <v>1</v>
      </c>
      <c r="T142">
        <f t="shared" si="30"/>
        <v>1.5521568443028612E-6</v>
      </c>
      <c r="V142" s="101" t="s">
        <v>389</v>
      </c>
      <c r="W142" s="99" t="s">
        <v>390</v>
      </c>
      <c r="X142" s="73" t="s">
        <v>360</v>
      </c>
      <c r="Y142" s="73">
        <v>18</v>
      </c>
    </row>
    <row r="143" spans="1:25" x14ac:dyDescent="0.2">
      <c r="A143" s="166" t="s">
        <v>255</v>
      </c>
      <c r="B143" s="163" t="s">
        <v>111</v>
      </c>
      <c r="C143" s="161">
        <v>55622.523070000003</v>
      </c>
      <c r="D143" s="161">
        <v>2.9999999999999997E-4</v>
      </c>
      <c r="E143">
        <f t="shared" si="23"/>
        <v>35832.238453544021</v>
      </c>
      <c r="F143" s="11">
        <f t="shared" si="24"/>
        <v>35832</v>
      </c>
      <c r="G143">
        <f t="shared" si="26"/>
        <v>8.4686800000781659E-2</v>
      </c>
      <c r="K143">
        <f t="shared" si="28"/>
        <v>8.4686800000781659E-2</v>
      </c>
      <c r="N143">
        <f>G143</f>
        <v>8.4686800000781659E-2</v>
      </c>
      <c r="P143" s="31">
        <f t="shared" si="29"/>
        <v>8.4766574887194579E-2</v>
      </c>
      <c r="Q143" s="2">
        <f t="shared" si="25"/>
        <v>40604.023070000003</v>
      </c>
      <c r="R143">
        <f t="shared" si="27"/>
        <v>6.3640325021942822E-9</v>
      </c>
      <c r="S143" s="5">
        <v>1</v>
      </c>
      <c r="T143">
        <f t="shared" si="30"/>
        <v>6.3640325021942822E-9</v>
      </c>
      <c r="V143" s="105"/>
      <c r="W143" s="106"/>
    </row>
    <row r="144" spans="1:25" x14ac:dyDescent="0.2">
      <c r="A144" s="166" t="s">
        <v>255</v>
      </c>
      <c r="B144" s="163" t="s">
        <v>111</v>
      </c>
      <c r="C144" s="161">
        <v>55622.523869999997</v>
      </c>
      <c r="D144" s="161">
        <v>2.9999999999999997E-4</v>
      </c>
      <c r="E144">
        <f t="shared" si="23"/>
        <v>35832.240706112709</v>
      </c>
      <c r="F144" s="11">
        <f t="shared" si="24"/>
        <v>35832</v>
      </c>
      <c r="G144">
        <f t="shared" si="26"/>
        <v>8.5486799995123874E-2</v>
      </c>
      <c r="K144">
        <f t="shared" si="28"/>
        <v>8.5486799995123874E-2</v>
      </c>
      <c r="N144">
        <f>G144</f>
        <v>8.5486799995123874E-2</v>
      </c>
      <c r="P144" s="31">
        <f t="shared" si="29"/>
        <v>8.4766574887194579E-2</v>
      </c>
      <c r="Q144" s="2">
        <f t="shared" si="25"/>
        <v>40604.023869999997</v>
      </c>
      <c r="R144">
        <f t="shared" si="27"/>
        <v>5.1872420609176515E-7</v>
      </c>
      <c r="S144" s="5">
        <v>1</v>
      </c>
      <c r="T144">
        <f t="shared" si="30"/>
        <v>5.1872420609176515E-7</v>
      </c>
      <c r="V144" s="105"/>
      <c r="W144" s="106"/>
    </row>
    <row r="145" spans="1:25" x14ac:dyDescent="0.2">
      <c r="A145" s="166" t="s">
        <v>255</v>
      </c>
      <c r="B145" s="163" t="s">
        <v>111</v>
      </c>
      <c r="C145" s="161">
        <v>55622.525370000003</v>
      </c>
      <c r="D145" s="161">
        <v>5.0000000000000001E-4</v>
      </c>
      <c r="E145">
        <f t="shared" si="23"/>
        <v>35832.244929679044</v>
      </c>
      <c r="F145" s="11">
        <f t="shared" si="24"/>
        <v>35832</v>
      </c>
      <c r="G145">
        <f t="shared" si="26"/>
        <v>8.6986800000886433E-2</v>
      </c>
      <c r="K145">
        <f t="shared" si="28"/>
        <v>8.6986800000886433E-2</v>
      </c>
      <c r="N145">
        <f>G145</f>
        <v>8.6986800000886433E-2</v>
      </c>
      <c r="P145" s="31">
        <f t="shared" si="29"/>
        <v>8.4766574887194579E-2</v>
      </c>
      <c r="Q145" s="2">
        <f t="shared" si="25"/>
        <v>40604.025370000003</v>
      </c>
      <c r="R145">
        <f t="shared" si="27"/>
        <v>4.9293995554680051E-6</v>
      </c>
      <c r="S145" s="5">
        <v>1</v>
      </c>
      <c r="T145">
        <f t="shared" si="30"/>
        <v>4.9293995554680051E-6</v>
      </c>
      <c r="V145" s="105"/>
      <c r="W145" s="106"/>
    </row>
    <row r="146" spans="1:25" x14ac:dyDescent="0.2">
      <c r="A146" s="173" t="s">
        <v>549</v>
      </c>
      <c r="B146" s="30" t="s">
        <v>110</v>
      </c>
      <c r="C146" s="29">
        <v>55644.540480000003</v>
      </c>
      <c r="D146" s="29">
        <v>1E-4</v>
      </c>
      <c r="E146">
        <f t="shared" si="23"/>
        <v>35894.233114393057</v>
      </c>
      <c r="F146" s="11">
        <f t="shared" si="24"/>
        <v>35894</v>
      </c>
      <c r="G146">
        <f t="shared" si="26"/>
        <v>8.2790600004955195E-2</v>
      </c>
      <c r="K146">
        <f t="shared" si="28"/>
        <v>8.2790600004955195E-2</v>
      </c>
      <c r="L146" s="63"/>
      <c r="N146">
        <f>G146</f>
        <v>8.2790600004955195E-2</v>
      </c>
      <c r="P146" s="31">
        <f t="shared" si="29"/>
        <v>8.4790826800552499E-2</v>
      </c>
      <c r="Q146" s="2">
        <f t="shared" si="25"/>
        <v>40626.040480000003</v>
      </c>
      <c r="R146">
        <f t="shared" si="27"/>
        <v>4.0009072338254594E-6</v>
      </c>
      <c r="S146" s="5">
        <v>1</v>
      </c>
      <c r="T146">
        <f t="shared" si="30"/>
        <v>4.0009072338254594E-6</v>
      </c>
      <c r="V146" s="98"/>
      <c r="W146" s="99"/>
      <c r="X146" s="73"/>
      <c r="Y146" s="100"/>
    </row>
    <row r="147" spans="1:25" x14ac:dyDescent="0.2">
      <c r="A147" s="164" t="s">
        <v>258</v>
      </c>
      <c r="B147" s="165" t="s">
        <v>110</v>
      </c>
      <c r="C147" s="164">
        <v>55644.896200000003</v>
      </c>
      <c r="D147" s="164">
        <v>4.0000000000000002E-4</v>
      </c>
      <c r="E147">
        <f t="shared" si="23"/>
        <v>35895.234719066684</v>
      </c>
      <c r="F147" s="11">
        <f t="shared" si="24"/>
        <v>35895</v>
      </c>
      <c r="G147">
        <f t="shared" si="26"/>
        <v>8.3360500007984228E-2</v>
      </c>
      <c r="K147">
        <f t="shared" si="28"/>
        <v>8.3360500007984228E-2</v>
      </c>
      <c r="P147" s="31">
        <f t="shared" si="29"/>
        <v>8.4791204747336424E-2</v>
      </c>
      <c r="Q147" s="2">
        <f t="shared" si="25"/>
        <v>40626.396200000003</v>
      </c>
      <c r="R147">
        <f t="shared" si="27"/>
        <v>2.0469160512048335E-6</v>
      </c>
      <c r="S147" s="5">
        <v>1</v>
      </c>
      <c r="T147">
        <f t="shared" si="30"/>
        <v>2.0469160512048335E-6</v>
      </c>
      <c r="V147" s="105"/>
      <c r="W147" s="106"/>
    </row>
    <row r="148" spans="1:25" x14ac:dyDescent="0.2">
      <c r="A148" s="164" t="s">
        <v>258</v>
      </c>
      <c r="B148" s="165" t="s">
        <v>110</v>
      </c>
      <c r="C148" s="164">
        <v>55680.77</v>
      </c>
      <c r="D148" s="164">
        <v>1.1000000000000001E-3</v>
      </c>
      <c r="E148">
        <f t="shared" si="23"/>
        <v>35996.244967972692</v>
      </c>
      <c r="F148" s="11">
        <f t="shared" si="24"/>
        <v>35996</v>
      </c>
      <c r="G148">
        <f t="shared" si="26"/>
        <v>8.7000399995304178E-2</v>
      </c>
      <c r="K148">
        <f t="shared" si="28"/>
        <v>8.7000399995304178E-2</v>
      </c>
      <c r="P148" s="31">
        <f t="shared" si="29"/>
        <v>8.4827216714607911E-2</v>
      </c>
      <c r="Q148" s="2">
        <f t="shared" si="25"/>
        <v>40662.269999999997</v>
      </c>
      <c r="R148">
        <f t="shared" si="27"/>
        <v>4.7227255714977896E-6</v>
      </c>
      <c r="S148" s="5">
        <v>1</v>
      </c>
      <c r="T148">
        <f t="shared" si="30"/>
        <v>4.7227255714977896E-6</v>
      </c>
      <c r="V148" s="105"/>
      <c r="W148" s="106"/>
    </row>
    <row r="149" spans="1:25" x14ac:dyDescent="0.2">
      <c r="A149" s="159" t="s">
        <v>427</v>
      </c>
      <c r="B149" s="160" t="s">
        <v>111</v>
      </c>
      <c r="C149" s="161">
        <v>55717.1705</v>
      </c>
      <c r="D149" s="159">
        <v>2.0000000000000001E-4</v>
      </c>
      <c r="E149">
        <f t="shared" ref="E149:E160" si="31">+(C149-C$7)/C$8</f>
        <v>36098.738251798328</v>
      </c>
      <c r="F149" s="11">
        <f t="shared" ref="F149:F160" si="32">ROUND(2*E149,0)/2</f>
        <v>36098.5</v>
      </c>
      <c r="G149">
        <f t="shared" si="26"/>
        <v>8.461515000090003E-2</v>
      </c>
      <c r="K149">
        <f t="shared" si="28"/>
        <v>8.461515000090003E-2</v>
      </c>
      <c r="L149" s="63"/>
      <c r="N149">
        <f t="shared" ref="N149:N155" si="33">G149</f>
        <v>8.461515000090003E-2</v>
      </c>
      <c r="P149" s="31">
        <f t="shared" si="29"/>
        <v>8.4859388768064148E-2</v>
      </c>
      <c r="Q149" s="2">
        <f t="shared" ref="Q149:Q160" si="34">+C149-15018.5</f>
        <v>40698.6705</v>
      </c>
      <c r="R149">
        <f t="shared" si="27"/>
        <v>5.9652575385848116E-8</v>
      </c>
      <c r="S149" s="5">
        <v>1</v>
      </c>
      <c r="T149">
        <f t="shared" si="30"/>
        <v>5.9652575385848116E-8</v>
      </c>
      <c r="V149" s="101" t="s">
        <v>391</v>
      </c>
      <c r="W149" s="99" t="s">
        <v>392</v>
      </c>
      <c r="X149" s="73" t="s">
        <v>274</v>
      </c>
      <c r="Y149" s="73">
        <v>18</v>
      </c>
    </row>
    <row r="150" spans="1:25" x14ac:dyDescent="0.2">
      <c r="A150" s="159" t="s">
        <v>427</v>
      </c>
      <c r="B150" s="160" t="s">
        <v>111</v>
      </c>
      <c r="C150" s="161">
        <v>55726.05</v>
      </c>
      <c r="D150" s="159">
        <v>2.9999999999999997E-4</v>
      </c>
      <c r="E150">
        <f t="shared" si="31"/>
        <v>36123.740356542221</v>
      </c>
      <c r="F150" s="11">
        <f t="shared" si="32"/>
        <v>36123.5</v>
      </c>
      <c r="G150">
        <f t="shared" si="26"/>
        <v>8.536265000293497E-2</v>
      </c>
      <c r="K150">
        <f t="shared" si="28"/>
        <v>8.536265000293497E-2</v>
      </c>
      <c r="L150" s="63"/>
      <c r="N150">
        <f t="shared" si="33"/>
        <v>8.536265000293497E-2</v>
      </c>
      <c r="P150" s="31">
        <f t="shared" si="29"/>
        <v>8.4866567089978584E-2</v>
      </c>
      <c r="Q150" s="2">
        <f t="shared" si="34"/>
        <v>40707.550000000003</v>
      </c>
      <c r="R150">
        <f t="shared" si="27"/>
        <v>2.4609825652729319E-7</v>
      </c>
      <c r="S150" s="5">
        <v>1</v>
      </c>
      <c r="T150">
        <f t="shared" si="30"/>
        <v>2.4609825652729319E-7</v>
      </c>
      <c r="V150" s="101" t="s">
        <v>393</v>
      </c>
      <c r="W150" s="99" t="s">
        <v>394</v>
      </c>
      <c r="X150" s="73" t="s">
        <v>321</v>
      </c>
      <c r="Y150" s="73">
        <v>18</v>
      </c>
    </row>
    <row r="151" spans="1:25" x14ac:dyDescent="0.2">
      <c r="A151" s="159" t="s">
        <v>427</v>
      </c>
      <c r="B151" s="160" t="s">
        <v>111</v>
      </c>
      <c r="C151" s="161">
        <v>55730.134899999997</v>
      </c>
      <c r="D151" s="159">
        <v>2.9999999999999997E-4</v>
      </c>
      <c r="E151">
        <f t="shared" si="31"/>
        <v>36135.242253908982</v>
      </c>
      <c r="F151" s="11">
        <f t="shared" si="32"/>
        <v>36135</v>
      </c>
      <c r="G151">
        <f t="shared" si="26"/>
        <v>8.6036499997135252E-2</v>
      </c>
      <c r="K151">
        <f t="shared" si="28"/>
        <v>8.6036499997135252E-2</v>
      </c>
      <c r="L151" s="63"/>
      <c r="N151">
        <f t="shared" si="33"/>
        <v>8.6036499997135252E-2</v>
      </c>
      <c r="P151" s="31">
        <f t="shared" si="29"/>
        <v>8.4869781083099338E-2</v>
      </c>
      <c r="Q151" s="2">
        <f t="shared" si="34"/>
        <v>40711.634899999997</v>
      </c>
      <c r="R151">
        <f t="shared" si="27"/>
        <v>1.3612330243691413E-6</v>
      </c>
      <c r="S151" s="5">
        <v>1</v>
      </c>
      <c r="T151">
        <f t="shared" si="30"/>
        <v>1.3612330243691413E-6</v>
      </c>
      <c r="V151" s="101" t="s">
        <v>395</v>
      </c>
      <c r="W151" s="99" t="s">
        <v>396</v>
      </c>
      <c r="X151" s="73" t="s">
        <v>271</v>
      </c>
      <c r="Y151" s="73">
        <v>18</v>
      </c>
    </row>
    <row r="152" spans="1:25" x14ac:dyDescent="0.2">
      <c r="A152" s="173" t="s">
        <v>549</v>
      </c>
      <c r="B152" s="30" t="s">
        <v>110</v>
      </c>
      <c r="C152" s="29">
        <v>55996.497239999997</v>
      </c>
      <c r="D152" s="29">
        <v>5.0000000000000001E-4</v>
      </c>
      <c r="E152">
        <f t="shared" si="31"/>
        <v>36885.241592216924</v>
      </c>
      <c r="F152" s="11">
        <f t="shared" si="32"/>
        <v>36885</v>
      </c>
      <c r="G152">
        <f t="shared" si="26"/>
        <v>8.5801499997614883E-2</v>
      </c>
      <c r="K152">
        <f t="shared" si="28"/>
        <v>8.5801499997614883E-2</v>
      </c>
      <c r="L152" s="63"/>
      <c r="N152">
        <f t="shared" si="33"/>
        <v>8.5801499997614883E-2</v>
      </c>
      <c r="P152" s="31">
        <f t="shared" si="29"/>
        <v>8.4959606205749938E-2</v>
      </c>
      <c r="Q152" s="2">
        <f t="shared" si="34"/>
        <v>40977.997239999997</v>
      </c>
      <c r="R152">
        <f t="shared" si="27"/>
        <v>7.087851567807353E-7</v>
      </c>
      <c r="S152" s="5">
        <v>1</v>
      </c>
      <c r="T152">
        <f t="shared" si="30"/>
        <v>7.087851567807353E-7</v>
      </c>
      <c r="V152" s="98"/>
      <c r="W152" s="99"/>
      <c r="X152" s="73"/>
      <c r="Y152" s="100"/>
    </row>
    <row r="153" spans="1:25" x14ac:dyDescent="0.2">
      <c r="A153" s="173" t="s">
        <v>549</v>
      </c>
      <c r="B153" s="30" t="s">
        <v>110</v>
      </c>
      <c r="C153" s="29">
        <v>55996.497640000001</v>
      </c>
      <c r="D153" s="29">
        <v>4.0000000000000002E-4</v>
      </c>
      <c r="E153">
        <f t="shared" si="31"/>
        <v>36885.242718501286</v>
      </c>
      <c r="F153" s="11">
        <f t="shared" si="32"/>
        <v>36885</v>
      </c>
      <c r="G153">
        <f t="shared" si="26"/>
        <v>8.6201500002061948E-2</v>
      </c>
      <c r="K153">
        <f t="shared" si="28"/>
        <v>8.6201500002061948E-2</v>
      </c>
      <c r="L153" s="63"/>
      <c r="N153">
        <f t="shared" si="33"/>
        <v>8.6201500002061948E-2</v>
      </c>
      <c r="P153" s="31">
        <f t="shared" si="29"/>
        <v>8.4959606205749938E-2</v>
      </c>
      <c r="Q153" s="2">
        <f t="shared" si="34"/>
        <v>40977.997640000001</v>
      </c>
      <c r="R153">
        <f t="shared" si="27"/>
        <v>1.5423002013182568E-6</v>
      </c>
      <c r="S153" s="5">
        <v>1</v>
      </c>
      <c r="T153">
        <f t="shared" si="30"/>
        <v>1.5423002013182568E-6</v>
      </c>
      <c r="V153" s="98"/>
      <c r="W153" s="99"/>
      <c r="X153" s="73"/>
      <c r="Y153" s="100"/>
    </row>
    <row r="154" spans="1:25" x14ac:dyDescent="0.2">
      <c r="A154" s="173" t="s">
        <v>549</v>
      </c>
      <c r="B154" s="30" t="s">
        <v>110</v>
      </c>
      <c r="C154" s="29">
        <v>55996.497940000001</v>
      </c>
      <c r="D154" s="29">
        <v>8.9999999999999998E-4</v>
      </c>
      <c r="E154">
        <f t="shared" si="31"/>
        <v>36885.24356321455</v>
      </c>
      <c r="F154" s="11">
        <f t="shared" si="32"/>
        <v>36885</v>
      </c>
      <c r="G154">
        <f t="shared" ref="G154:G160" si="35">+C154-(C$7+F154*C$8)</f>
        <v>8.6501500001759268E-2</v>
      </c>
      <c r="K154">
        <f t="shared" si="28"/>
        <v>8.6501500001759268E-2</v>
      </c>
      <c r="L154" s="63"/>
      <c r="N154">
        <f t="shared" si="33"/>
        <v>8.6501500001759268E-2</v>
      </c>
      <c r="P154" s="31">
        <f t="shared" si="29"/>
        <v>8.4959606205749938E-2</v>
      </c>
      <c r="Q154" s="2">
        <f t="shared" si="34"/>
        <v>40977.997940000001</v>
      </c>
      <c r="R154">
        <f t="shared" ref="R154:R160" si="36">+(P154-G154)^2</f>
        <v>2.3774364781720627E-6</v>
      </c>
      <c r="S154" s="5">
        <v>1</v>
      </c>
      <c r="T154">
        <f t="shared" si="30"/>
        <v>2.3774364781720627E-6</v>
      </c>
      <c r="V154" s="98"/>
      <c r="W154" s="99"/>
      <c r="X154" s="73"/>
      <c r="Y154" s="100"/>
    </row>
    <row r="155" spans="1:25" x14ac:dyDescent="0.2">
      <c r="A155" s="166" t="s">
        <v>546</v>
      </c>
      <c r="B155" s="163" t="s">
        <v>110</v>
      </c>
      <c r="C155" s="161">
        <v>55998.629000000001</v>
      </c>
      <c r="D155" s="161">
        <v>4.0000000000000001E-3</v>
      </c>
      <c r="E155">
        <f t="shared" si="31"/>
        <v>36891.244012038864</v>
      </c>
      <c r="F155" s="11">
        <f t="shared" si="32"/>
        <v>36891</v>
      </c>
      <c r="G155">
        <f t="shared" si="35"/>
        <v>8.666090000042459E-2</v>
      </c>
      <c r="K155">
        <f t="shared" si="28"/>
        <v>8.666090000042459E-2</v>
      </c>
      <c r="L155" s="63"/>
      <c r="N155">
        <f t="shared" si="33"/>
        <v>8.666090000042459E-2</v>
      </c>
      <c r="P155" s="31">
        <f t="shared" si="29"/>
        <v>8.4959373462888621E-2</v>
      </c>
      <c r="Q155" s="2">
        <f t="shared" si="34"/>
        <v>40980.129000000001</v>
      </c>
      <c r="R155">
        <f t="shared" si="36"/>
        <v>2.8951925579391429E-6</v>
      </c>
      <c r="S155" s="5">
        <v>1</v>
      </c>
      <c r="T155">
        <f t="shared" si="30"/>
        <v>2.8951925579391429E-6</v>
      </c>
      <c r="V155" s="98"/>
      <c r="W155" s="99"/>
      <c r="X155" s="73"/>
      <c r="Y155" s="100"/>
    </row>
    <row r="156" spans="1:25" x14ac:dyDescent="0.2">
      <c r="A156" s="161" t="s">
        <v>545</v>
      </c>
      <c r="B156" s="163" t="s">
        <v>110</v>
      </c>
      <c r="C156" s="161">
        <v>56013.902399999999</v>
      </c>
      <c r="D156" s="161">
        <v>5.0000000000000001E-4</v>
      </c>
      <c r="E156">
        <f t="shared" si="31"/>
        <v>36934.249490567512</v>
      </c>
      <c r="F156" s="11">
        <f t="shared" si="32"/>
        <v>36934</v>
      </c>
      <c r="G156">
        <f t="shared" si="35"/>
        <v>8.8606600002094638E-2</v>
      </c>
      <c r="K156">
        <f t="shared" si="28"/>
        <v>8.8606600002094638E-2</v>
      </c>
      <c r="L156" s="63"/>
      <c r="P156" s="31">
        <f t="shared" si="29"/>
        <v>8.4957263567294938E-2</v>
      </c>
      <c r="Q156" s="2">
        <f t="shared" si="34"/>
        <v>40995.402399999999</v>
      </c>
      <c r="R156">
        <f t="shared" si="36"/>
        <v>1.3317656414356579E-5</v>
      </c>
      <c r="S156" s="5">
        <v>1</v>
      </c>
      <c r="T156">
        <f t="shared" si="30"/>
        <v>1.3317656414356579E-5</v>
      </c>
      <c r="V156" s="98"/>
      <c r="W156" s="99"/>
      <c r="X156" s="73"/>
      <c r="Y156" s="97"/>
    </row>
    <row r="157" spans="1:25" x14ac:dyDescent="0.2">
      <c r="A157" s="161" t="s">
        <v>545</v>
      </c>
      <c r="B157" s="163" t="s">
        <v>110</v>
      </c>
      <c r="C157" s="161">
        <v>56086.706200000001</v>
      </c>
      <c r="D157" s="161">
        <v>5.9999999999999995E-4</v>
      </c>
      <c r="E157">
        <f t="shared" si="31"/>
        <v>37139.243942209228</v>
      </c>
      <c r="F157" s="11">
        <f t="shared" si="32"/>
        <v>37139</v>
      </c>
      <c r="G157">
        <f t="shared" si="35"/>
        <v>8.6636100000760052E-2</v>
      </c>
      <c r="K157">
        <f t="shared" si="28"/>
        <v>8.6636100000760052E-2</v>
      </c>
      <c r="L157" s="63"/>
      <c r="P157" s="31">
        <f t="shared" si="29"/>
        <v>8.4936541993550274E-2</v>
      </c>
      <c r="Q157" s="2">
        <f t="shared" si="34"/>
        <v>41068.206200000001</v>
      </c>
      <c r="R157">
        <f t="shared" si="36"/>
        <v>2.8884974198708727E-6</v>
      </c>
      <c r="S157" s="5">
        <v>1</v>
      </c>
      <c r="T157">
        <f t="shared" si="30"/>
        <v>2.8884974198708727E-6</v>
      </c>
      <c r="V157" s="98"/>
      <c r="W157" s="99"/>
      <c r="X157" s="73"/>
      <c r="Y157" s="97"/>
    </row>
    <row r="158" spans="1:25" x14ac:dyDescent="0.2">
      <c r="A158" s="173" t="s">
        <v>549</v>
      </c>
      <c r="B158" s="30" t="s">
        <v>111</v>
      </c>
      <c r="C158" s="29">
        <v>56357.504699999998</v>
      </c>
      <c r="D158" s="29">
        <v>2.0000000000000001E-4</v>
      </c>
      <c r="E158">
        <f t="shared" si="31"/>
        <v>37901.734224487052</v>
      </c>
      <c r="F158" s="11">
        <f t="shared" si="32"/>
        <v>37901.5</v>
      </c>
      <c r="G158">
        <f t="shared" si="35"/>
        <v>8.3184850001998711E-2</v>
      </c>
      <c r="K158">
        <f t="shared" si="28"/>
        <v>8.3184850001998711E-2</v>
      </c>
      <c r="L158" s="63"/>
      <c r="N158">
        <f>G158</f>
        <v>8.3184850001998711E-2</v>
      </c>
      <c r="P158" s="31">
        <f t="shared" si="29"/>
        <v>8.470474470128414E-2</v>
      </c>
      <c r="Q158" s="2">
        <f t="shared" si="34"/>
        <v>41339.004699999998</v>
      </c>
      <c r="R158">
        <f t="shared" si="36"/>
        <v>2.3100798969159446E-6</v>
      </c>
      <c r="S158" s="5">
        <v>1</v>
      </c>
      <c r="T158">
        <f t="shared" si="30"/>
        <v>2.3100798969159446E-6</v>
      </c>
      <c r="V158" s="105"/>
      <c r="W158" s="106"/>
    </row>
    <row r="159" spans="1:25" x14ac:dyDescent="0.2">
      <c r="A159" s="173" t="s">
        <v>549</v>
      </c>
      <c r="B159" s="30" t="s">
        <v>111</v>
      </c>
      <c r="C159" s="29">
        <v>56357.504979999998</v>
      </c>
      <c r="D159" s="29">
        <v>4.0000000000000002E-4</v>
      </c>
      <c r="E159">
        <f t="shared" si="31"/>
        <v>37901.7350128861</v>
      </c>
      <c r="F159" s="11">
        <f t="shared" si="32"/>
        <v>37901.5</v>
      </c>
      <c r="G159">
        <f t="shared" si="35"/>
        <v>8.3464850002201274E-2</v>
      </c>
      <c r="K159">
        <f t="shared" si="28"/>
        <v>8.3464850002201274E-2</v>
      </c>
      <c r="L159" s="63"/>
      <c r="N159">
        <f>G159</f>
        <v>8.3464850002201274E-2</v>
      </c>
      <c r="P159" s="31">
        <f t="shared" si="29"/>
        <v>8.470474470128414E-2</v>
      </c>
      <c r="Q159" s="2">
        <f t="shared" si="34"/>
        <v>41339.004979999998</v>
      </c>
      <c r="R159">
        <f t="shared" si="36"/>
        <v>1.5373388648137916E-6</v>
      </c>
      <c r="S159" s="5">
        <v>1</v>
      </c>
      <c r="T159">
        <f t="shared" si="30"/>
        <v>1.5373388648137916E-6</v>
      </c>
      <c r="V159" s="105"/>
      <c r="W159" s="106"/>
    </row>
    <row r="160" spans="1:25" x14ac:dyDescent="0.2">
      <c r="A160" s="173" t="s">
        <v>549</v>
      </c>
      <c r="B160" s="30" t="s">
        <v>111</v>
      </c>
      <c r="C160" s="29">
        <v>56357.505100000002</v>
      </c>
      <c r="D160" s="29">
        <v>5.9999999999999995E-4</v>
      </c>
      <c r="E160">
        <f t="shared" si="31"/>
        <v>37901.735350771414</v>
      </c>
      <c r="F160" s="11">
        <f t="shared" si="32"/>
        <v>37901.5</v>
      </c>
      <c r="G160">
        <f t="shared" si="35"/>
        <v>8.3584850006445777E-2</v>
      </c>
      <c r="K160">
        <f t="shared" si="28"/>
        <v>8.3584850006445777E-2</v>
      </c>
      <c r="L160" s="63"/>
      <c r="N160">
        <f>G160</f>
        <v>8.3584850006445777E-2</v>
      </c>
      <c r="P160" s="31">
        <f t="shared" si="29"/>
        <v>8.470474470128414E-2</v>
      </c>
      <c r="Q160" s="2">
        <f t="shared" si="34"/>
        <v>41339.005100000002</v>
      </c>
      <c r="R160">
        <f t="shared" si="36"/>
        <v>1.2541641275271118E-6</v>
      </c>
      <c r="S160" s="5">
        <v>1</v>
      </c>
      <c r="T160">
        <f t="shared" si="30"/>
        <v>1.2541641275271118E-6</v>
      </c>
      <c r="V160" s="105"/>
      <c r="W160" s="106"/>
    </row>
    <row r="161" spans="1:23" x14ac:dyDescent="0.2">
      <c r="A161" s="103"/>
      <c r="B161" s="113"/>
      <c r="C161" s="103"/>
      <c r="D161" s="103"/>
      <c r="F161" s="11"/>
      <c r="K161" s="63"/>
      <c r="L161" s="63"/>
      <c r="P161" s="31"/>
      <c r="Q161" s="2"/>
      <c r="V161" s="105"/>
      <c r="W161" s="106"/>
    </row>
    <row r="162" spans="1:23" x14ac:dyDescent="0.2">
      <c r="A162" s="103"/>
      <c r="B162" s="113"/>
      <c r="C162" s="103"/>
      <c r="D162" s="103"/>
      <c r="F162" s="11"/>
      <c r="K162" s="63"/>
      <c r="L162" s="63"/>
      <c r="P162" s="31"/>
      <c r="Q162" s="2"/>
      <c r="V162" s="105"/>
      <c r="W162" s="106"/>
    </row>
    <row r="163" spans="1:23" x14ac:dyDescent="0.2">
      <c r="A163" s="103"/>
      <c r="B163" s="113"/>
      <c r="C163" s="103"/>
      <c r="D163" s="103"/>
      <c r="F163" s="11"/>
      <c r="K163" s="63"/>
      <c r="L163" s="63"/>
      <c r="P163" s="31"/>
      <c r="Q163" s="2"/>
      <c r="V163" s="105"/>
      <c r="W163" s="106"/>
    </row>
    <row r="164" spans="1:23" x14ac:dyDescent="0.2">
      <c r="A164" s="103"/>
      <c r="B164" s="113"/>
      <c r="C164" s="103"/>
      <c r="D164" s="103"/>
      <c r="F164" s="11"/>
      <c r="K164" s="63"/>
      <c r="L164" s="63"/>
      <c r="P164" s="31"/>
      <c r="Q164" s="2"/>
      <c r="V164" s="105"/>
      <c r="W164" s="106"/>
    </row>
    <row r="165" spans="1:23" x14ac:dyDescent="0.2">
      <c r="A165" s="103"/>
      <c r="B165" s="113"/>
      <c r="C165" s="103"/>
      <c r="D165" s="103"/>
      <c r="F165" s="11"/>
      <c r="K165" s="63"/>
      <c r="L165" s="63"/>
      <c r="P165" s="31"/>
      <c r="Q165" s="2"/>
      <c r="V165" s="105"/>
      <c r="W165" s="106"/>
    </row>
    <row r="166" spans="1:23" x14ac:dyDescent="0.2">
      <c r="A166" s="103"/>
      <c r="B166" s="113"/>
      <c r="C166" s="103"/>
      <c r="D166" s="103"/>
      <c r="F166" s="11"/>
      <c r="K166" s="63"/>
      <c r="L166" s="63"/>
      <c r="P166" s="31"/>
      <c r="Q166" s="2"/>
      <c r="V166" s="105"/>
      <c r="W166" s="106"/>
    </row>
    <row r="167" spans="1:23" x14ac:dyDescent="0.2">
      <c r="A167" s="103"/>
      <c r="B167" s="113"/>
      <c r="C167" s="103"/>
      <c r="D167" s="103"/>
      <c r="F167" s="11"/>
      <c r="K167" s="63"/>
      <c r="L167" s="63"/>
      <c r="P167" s="31"/>
      <c r="Q167" s="2"/>
      <c r="V167" s="105"/>
      <c r="W167" s="106"/>
    </row>
    <row r="168" spans="1:23" x14ac:dyDescent="0.2">
      <c r="A168" s="103"/>
      <c r="B168" s="113"/>
      <c r="C168" s="103"/>
      <c r="D168" s="103"/>
      <c r="F168" s="11"/>
      <c r="K168" s="63"/>
      <c r="L168" s="63"/>
      <c r="P168" s="31"/>
      <c r="Q168" s="2"/>
      <c r="V168" s="105"/>
      <c r="W168" s="106"/>
    </row>
    <row r="169" spans="1:23" x14ac:dyDescent="0.2">
      <c r="A169" s="103"/>
      <c r="B169" s="113"/>
      <c r="C169" s="103"/>
      <c r="D169" s="103"/>
      <c r="F169" s="11"/>
      <c r="K169" s="63"/>
      <c r="L169" s="63"/>
      <c r="P169" s="31"/>
      <c r="Q169" s="2"/>
      <c r="V169" s="105"/>
      <c r="W169" s="106"/>
    </row>
    <row r="170" spans="1:23" x14ac:dyDescent="0.2">
      <c r="A170" s="103"/>
      <c r="B170" s="113"/>
      <c r="C170" s="103"/>
      <c r="D170" s="103"/>
      <c r="F170" s="11"/>
      <c r="K170" s="63"/>
      <c r="L170" s="63"/>
      <c r="P170" s="31"/>
      <c r="Q170" s="2"/>
      <c r="V170" s="105"/>
      <c r="W170" s="106"/>
    </row>
    <row r="171" spans="1:23" x14ac:dyDescent="0.2">
      <c r="A171" s="103"/>
      <c r="B171" s="113"/>
      <c r="C171" s="103"/>
      <c r="D171" s="103"/>
      <c r="F171" s="11"/>
      <c r="K171" s="63"/>
      <c r="L171" s="63"/>
      <c r="P171" s="31"/>
      <c r="Q171" s="2"/>
    </row>
    <row r="172" spans="1:23" x14ac:dyDescent="0.2">
      <c r="A172" s="251"/>
      <c r="B172" s="251"/>
      <c r="C172" s="118"/>
      <c r="D172" s="251"/>
      <c r="F172" s="11"/>
      <c r="K172" s="63"/>
      <c r="L172" s="63"/>
      <c r="P172" s="31"/>
      <c r="Q172" s="2"/>
    </row>
    <row r="173" spans="1:23" x14ac:dyDescent="0.2">
      <c r="A173" s="251"/>
      <c r="B173" s="251"/>
      <c r="C173" s="118"/>
      <c r="D173" s="251"/>
      <c r="F173" s="11"/>
      <c r="K173" s="63"/>
      <c r="L173" s="63"/>
      <c r="P173" s="31"/>
      <c r="Q173" s="2"/>
    </row>
    <row r="174" spans="1:23" x14ac:dyDescent="0.2">
      <c r="A174" s="251"/>
      <c r="B174" s="251"/>
      <c r="C174" s="118"/>
      <c r="D174" s="251"/>
      <c r="F174" s="11"/>
      <c r="K174" s="63"/>
      <c r="L174" s="63"/>
      <c r="P174" s="31"/>
      <c r="Q174" s="2"/>
    </row>
    <row r="175" spans="1:23" x14ac:dyDescent="0.2">
      <c r="A175" s="251"/>
      <c r="B175" s="251"/>
      <c r="C175" s="118"/>
      <c r="D175" s="251"/>
      <c r="F175" s="11"/>
      <c r="K175" s="63"/>
      <c r="L175" s="63"/>
      <c r="P175" s="31"/>
      <c r="Q175" s="2"/>
    </row>
    <row r="176" spans="1:23" x14ac:dyDescent="0.2">
      <c r="A176" s="162"/>
      <c r="B176" s="162"/>
      <c r="C176" s="162"/>
      <c r="D176" s="162"/>
    </row>
    <row r="177" spans="1:4" x14ac:dyDescent="0.2">
      <c r="A177" s="162"/>
      <c r="B177" s="162"/>
      <c r="C177" s="162"/>
      <c r="D177" s="162"/>
    </row>
    <row r="178" spans="1:4" x14ac:dyDescent="0.2">
      <c r="A178" s="162"/>
      <c r="B178" s="162"/>
      <c r="C178" s="162"/>
      <c r="D178" s="162"/>
    </row>
    <row r="179" spans="1:4" x14ac:dyDescent="0.2">
      <c r="A179" s="162"/>
      <c r="B179" s="162"/>
      <c r="C179" s="162"/>
      <c r="D179" s="162"/>
    </row>
    <row r="180" spans="1:4" x14ac:dyDescent="0.2">
      <c r="A180" s="162"/>
      <c r="B180" s="162"/>
      <c r="C180" s="162"/>
      <c r="D180" s="162"/>
    </row>
    <row r="181" spans="1:4" x14ac:dyDescent="0.2">
      <c r="A181" s="162"/>
      <c r="B181" s="162"/>
      <c r="C181" s="162"/>
      <c r="D181" s="162"/>
    </row>
    <row r="182" spans="1:4" x14ac:dyDescent="0.2">
      <c r="A182" s="162"/>
      <c r="B182" s="162"/>
      <c r="C182" s="162"/>
      <c r="D182" s="162"/>
    </row>
    <row r="183" spans="1:4" x14ac:dyDescent="0.2">
      <c r="A183" s="162"/>
      <c r="B183" s="162"/>
      <c r="C183" s="162"/>
      <c r="D183" s="162"/>
    </row>
    <row r="184" spans="1:4" x14ac:dyDescent="0.2">
      <c r="A184" s="162"/>
      <c r="B184" s="162"/>
      <c r="C184" s="162"/>
      <c r="D184" s="162"/>
    </row>
    <row r="185" spans="1:4" x14ac:dyDescent="0.2">
      <c r="A185" s="162"/>
      <c r="B185" s="162"/>
      <c r="C185" s="162"/>
      <c r="D185" s="162"/>
    </row>
    <row r="186" spans="1:4" x14ac:dyDescent="0.2">
      <c r="A186" s="162"/>
      <c r="B186" s="162"/>
      <c r="C186" s="162"/>
      <c r="D186" s="162"/>
    </row>
    <row r="187" spans="1:4" x14ac:dyDescent="0.2">
      <c r="A187" s="162"/>
      <c r="B187" s="162"/>
      <c r="C187" s="162"/>
      <c r="D187" s="162"/>
    </row>
    <row r="188" spans="1:4" x14ac:dyDescent="0.2">
      <c r="A188" s="162"/>
      <c r="B188" s="162"/>
      <c r="C188" s="162"/>
      <c r="D188" s="162"/>
    </row>
    <row r="189" spans="1:4" x14ac:dyDescent="0.2">
      <c r="A189" s="162"/>
      <c r="B189" s="162"/>
      <c r="C189" s="162"/>
      <c r="D189" s="162"/>
    </row>
    <row r="190" spans="1:4" x14ac:dyDescent="0.2">
      <c r="A190" s="162"/>
      <c r="B190" s="162"/>
      <c r="C190" s="162"/>
      <c r="D190" s="162"/>
    </row>
    <row r="191" spans="1:4" x14ac:dyDescent="0.2">
      <c r="A191" s="162"/>
      <c r="B191" s="162"/>
      <c r="C191" s="162"/>
      <c r="D191" s="162"/>
    </row>
    <row r="192" spans="1:4" x14ac:dyDescent="0.2">
      <c r="A192" s="162"/>
      <c r="B192" s="162"/>
      <c r="C192" s="162"/>
      <c r="D192" s="162"/>
    </row>
    <row r="193" spans="1:4" x14ac:dyDescent="0.2">
      <c r="A193" s="162"/>
      <c r="B193" s="162"/>
      <c r="C193" s="162"/>
      <c r="D193" s="162"/>
    </row>
    <row r="194" spans="1:4" x14ac:dyDescent="0.2">
      <c r="A194" s="162"/>
      <c r="B194" s="162"/>
      <c r="C194" s="162"/>
      <c r="D194" s="162"/>
    </row>
    <row r="195" spans="1:4" x14ac:dyDescent="0.2">
      <c r="A195" s="162"/>
      <c r="B195" s="162"/>
      <c r="C195" s="162"/>
      <c r="D195" s="162"/>
    </row>
    <row r="196" spans="1:4" x14ac:dyDescent="0.2">
      <c r="A196" s="162"/>
      <c r="B196" s="162"/>
      <c r="C196" s="162"/>
      <c r="D196" s="162"/>
    </row>
    <row r="197" spans="1:4" x14ac:dyDescent="0.2">
      <c r="A197" s="162"/>
      <c r="B197" s="162"/>
      <c r="C197" s="162"/>
      <c r="D197" s="162"/>
    </row>
    <row r="198" spans="1:4" x14ac:dyDescent="0.2">
      <c r="A198" s="162"/>
      <c r="B198" s="162"/>
      <c r="C198" s="162"/>
      <c r="D198" s="162"/>
    </row>
    <row r="199" spans="1:4" x14ac:dyDescent="0.2">
      <c r="A199" s="162"/>
      <c r="B199" s="162"/>
      <c r="C199" s="162"/>
      <c r="D199" s="162"/>
    </row>
    <row r="200" spans="1:4" x14ac:dyDescent="0.2">
      <c r="A200" s="162"/>
      <c r="B200" s="162"/>
      <c r="C200" s="162"/>
      <c r="D200" s="162"/>
    </row>
    <row r="201" spans="1:4" x14ac:dyDescent="0.2">
      <c r="A201" s="162"/>
      <c r="B201" s="162"/>
      <c r="C201" s="162"/>
      <c r="D201" s="162"/>
    </row>
    <row r="202" spans="1:4" x14ac:dyDescent="0.2">
      <c r="A202" s="162"/>
      <c r="B202" s="162"/>
      <c r="C202" s="162"/>
      <c r="D202" s="162"/>
    </row>
    <row r="203" spans="1:4" x14ac:dyDescent="0.2">
      <c r="A203" s="162"/>
      <c r="B203" s="162"/>
      <c r="C203" s="162"/>
      <c r="D203" s="162"/>
    </row>
    <row r="204" spans="1:4" x14ac:dyDescent="0.2">
      <c r="A204" s="162"/>
      <c r="B204" s="162"/>
      <c r="C204" s="162"/>
      <c r="D204" s="162"/>
    </row>
    <row r="205" spans="1:4" x14ac:dyDescent="0.2">
      <c r="A205" s="162"/>
      <c r="B205" s="162"/>
      <c r="C205" s="162"/>
      <c r="D205" s="162"/>
    </row>
    <row r="206" spans="1:4" x14ac:dyDescent="0.2">
      <c r="A206" s="162"/>
      <c r="B206" s="162"/>
      <c r="C206" s="162"/>
      <c r="D206" s="162"/>
    </row>
    <row r="207" spans="1:4" x14ac:dyDescent="0.2">
      <c r="A207" s="162"/>
      <c r="B207" s="162"/>
      <c r="C207" s="162"/>
      <c r="D207" s="162"/>
    </row>
    <row r="208" spans="1:4" x14ac:dyDescent="0.2">
      <c r="A208" s="162"/>
      <c r="B208" s="162"/>
      <c r="C208" s="162"/>
      <c r="D208" s="162"/>
    </row>
    <row r="209" spans="1:4" x14ac:dyDescent="0.2">
      <c r="A209" s="162"/>
      <c r="B209" s="162"/>
      <c r="C209" s="162"/>
      <c r="D209" s="162"/>
    </row>
    <row r="210" spans="1:4" x14ac:dyDescent="0.2">
      <c r="A210" s="162"/>
      <c r="B210" s="162"/>
      <c r="C210" s="162"/>
      <c r="D210" s="162"/>
    </row>
    <row r="211" spans="1:4" x14ac:dyDescent="0.2">
      <c r="A211" s="162"/>
      <c r="B211" s="162"/>
      <c r="C211" s="162"/>
      <c r="D211" s="162"/>
    </row>
    <row r="212" spans="1:4" x14ac:dyDescent="0.2">
      <c r="A212" s="162"/>
      <c r="B212" s="162"/>
      <c r="C212" s="162"/>
      <c r="D212" s="162"/>
    </row>
    <row r="213" spans="1:4" x14ac:dyDescent="0.2">
      <c r="A213" s="162"/>
      <c r="B213" s="162"/>
      <c r="C213" s="162"/>
      <c r="D213" s="162"/>
    </row>
    <row r="214" spans="1:4" x14ac:dyDescent="0.2">
      <c r="A214" s="162"/>
      <c r="B214" s="162"/>
      <c r="C214" s="162"/>
      <c r="D214" s="162"/>
    </row>
    <row r="215" spans="1:4" x14ac:dyDescent="0.2">
      <c r="A215" s="162"/>
      <c r="B215" s="162"/>
      <c r="C215" s="162"/>
      <c r="D215" s="162"/>
    </row>
    <row r="216" spans="1:4" x14ac:dyDescent="0.2">
      <c r="A216" s="162"/>
      <c r="B216" s="162"/>
      <c r="C216" s="162"/>
      <c r="D216" s="162"/>
    </row>
    <row r="217" spans="1:4" x14ac:dyDescent="0.2">
      <c r="A217" s="162"/>
      <c r="B217" s="162"/>
      <c r="C217" s="162"/>
      <c r="D217" s="162"/>
    </row>
    <row r="218" spans="1:4" x14ac:dyDescent="0.2">
      <c r="A218" s="162"/>
      <c r="B218" s="162"/>
      <c r="C218" s="162"/>
      <c r="D218" s="162"/>
    </row>
    <row r="219" spans="1:4" x14ac:dyDescent="0.2">
      <c r="A219" s="162"/>
      <c r="B219" s="162"/>
      <c r="C219" s="162"/>
      <c r="D219" s="162"/>
    </row>
    <row r="220" spans="1:4" x14ac:dyDescent="0.2">
      <c r="A220" s="162"/>
      <c r="B220" s="162"/>
      <c r="C220" s="162"/>
      <c r="D220" s="162"/>
    </row>
    <row r="221" spans="1:4" x14ac:dyDescent="0.2">
      <c r="A221" s="162"/>
      <c r="B221" s="162"/>
      <c r="C221" s="162"/>
      <c r="D221" s="162"/>
    </row>
    <row r="222" spans="1:4" x14ac:dyDescent="0.2">
      <c r="A222" s="162"/>
      <c r="B222" s="162"/>
      <c r="C222" s="162"/>
      <c r="D222" s="162"/>
    </row>
    <row r="223" spans="1:4" x14ac:dyDescent="0.2">
      <c r="A223" s="162"/>
      <c r="B223" s="162"/>
      <c r="C223" s="162"/>
      <c r="D223" s="162"/>
    </row>
    <row r="224" spans="1:4" x14ac:dyDescent="0.2">
      <c r="A224" s="162"/>
      <c r="B224" s="162"/>
      <c r="C224" s="162"/>
      <c r="D224" s="162"/>
    </row>
    <row r="225" spans="1:4" x14ac:dyDescent="0.2">
      <c r="A225" s="162"/>
      <c r="B225" s="162"/>
      <c r="C225" s="162"/>
      <c r="D225" s="162"/>
    </row>
    <row r="226" spans="1:4" x14ac:dyDescent="0.2">
      <c r="A226" s="162"/>
      <c r="B226" s="162"/>
      <c r="C226" s="162"/>
      <c r="D226" s="162"/>
    </row>
    <row r="227" spans="1:4" x14ac:dyDescent="0.2">
      <c r="A227" s="162"/>
      <c r="B227" s="162"/>
      <c r="C227" s="162"/>
      <c r="D227" s="162"/>
    </row>
    <row r="228" spans="1:4" x14ac:dyDescent="0.2">
      <c r="A228" s="162"/>
      <c r="B228" s="162"/>
      <c r="C228" s="162"/>
      <c r="D228" s="162"/>
    </row>
    <row r="229" spans="1:4" x14ac:dyDescent="0.2">
      <c r="A229" s="162"/>
      <c r="B229" s="162"/>
      <c r="C229" s="162"/>
      <c r="D229" s="162"/>
    </row>
    <row r="230" spans="1:4" x14ac:dyDescent="0.2">
      <c r="A230" s="162"/>
      <c r="B230" s="162"/>
      <c r="C230" s="162"/>
      <c r="D230" s="162"/>
    </row>
    <row r="231" spans="1:4" x14ac:dyDescent="0.2">
      <c r="A231" s="162"/>
      <c r="B231" s="162"/>
      <c r="C231" s="162"/>
      <c r="D231" s="162"/>
    </row>
    <row r="232" spans="1:4" x14ac:dyDescent="0.2">
      <c r="A232" s="162"/>
      <c r="B232" s="162"/>
      <c r="C232" s="162"/>
      <c r="D232" s="162"/>
    </row>
    <row r="233" spans="1:4" x14ac:dyDescent="0.2">
      <c r="A233" s="162"/>
      <c r="B233" s="162"/>
      <c r="C233" s="162"/>
      <c r="D233" s="162"/>
    </row>
    <row r="234" spans="1:4" x14ac:dyDescent="0.2">
      <c r="A234" s="162"/>
      <c r="B234" s="162"/>
      <c r="C234" s="162"/>
      <c r="D234" s="162"/>
    </row>
    <row r="235" spans="1:4" x14ac:dyDescent="0.2">
      <c r="A235" s="162"/>
      <c r="B235" s="162"/>
      <c r="C235" s="162"/>
      <c r="D235" s="162"/>
    </row>
    <row r="236" spans="1:4" x14ac:dyDescent="0.2">
      <c r="A236" s="162"/>
      <c r="B236" s="162"/>
      <c r="C236" s="162"/>
      <c r="D236" s="162"/>
    </row>
    <row r="237" spans="1:4" x14ac:dyDescent="0.2">
      <c r="A237" s="162"/>
      <c r="B237" s="162"/>
      <c r="C237" s="162"/>
      <c r="D237" s="162"/>
    </row>
    <row r="238" spans="1:4" x14ac:dyDescent="0.2">
      <c r="A238" s="162"/>
      <c r="B238" s="162"/>
      <c r="C238" s="162"/>
      <c r="D238" s="162"/>
    </row>
    <row r="239" spans="1:4" x14ac:dyDescent="0.2">
      <c r="A239" s="162"/>
      <c r="B239" s="162"/>
      <c r="C239" s="162"/>
      <c r="D239" s="162"/>
    </row>
    <row r="240" spans="1:4" x14ac:dyDescent="0.2">
      <c r="A240" s="162"/>
      <c r="B240" s="162"/>
      <c r="C240" s="162"/>
      <c r="D240" s="162"/>
    </row>
    <row r="241" spans="1:4" x14ac:dyDescent="0.2">
      <c r="A241" s="162"/>
      <c r="B241" s="162"/>
      <c r="C241" s="162"/>
      <c r="D241" s="162"/>
    </row>
    <row r="242" spans="1:4" x14ac:dyDescent="0.2">
      <c r="A242" s="162"/>
      <c r="B242" s="162"/>
      <c r="C242" s="162"/>
      <c r="D242" s="162"/>
    </row>
    <row r="243" spans="1:4" x14ac:dyDescent="0.2">
      <c r="A243" s="162"/>
      <c r="B243" s="162"/>
      <c r="C243" s="162"/>
      <c r="D243" s="162"/>
    </row>
    <row r="244" spans="1:4" x14ac:dyDescent="0.2">
      <c r="A244" s="162"/>
      <c r="B244" s="162"/>
      <c r="C244" s="162"/>
      <c r="D244" s="162"/>
    </row>
    <row r="245" spans="1:4" x14ac:dyDescent="0.2">
      <c r="A245" s="162"/>
      <c r="B245" s="162"/>
      <c r="C245" s="162"/>
      <c r="D245" s="162"/>
    </row>
    <row r="246" spans="1:4" x14ac:dyDescent="0.2">
      <c r="A246" s="162"/>
      <c r="B246" s="162"/>
      <c r="C246" s="162"/>
      <c r="D246" s="162"/>
    </row>
    <row r="247" spans="1:4" x14ac:dyDescent="0.2">
      <c r="A247" s="162"/>
      <c r="B247" s="162"/>
      <c r="C247" s="162"/>
      <c r="D247" s="162"/>
    </row>
    <row r="248" spans="1:4" x14ac:dyDescent="0.2">
      <c r="A248" s="162"/>
      <c r="B248" s="162"/>
      <c r="C248" s="162"/>
      <c r="D248" s="162"/>
    </row>
    <row r="249" spans="1:4" x14ac:dyDescent="0.2">
      <c r="A249" s="162"/>
      <c r="B249" s="162"/>
      <c r="C249" s="162"/>
      <c r="D249" s="162"/>
    </row>
    <row r="250" spans="1:4" x14ac:dyDescent="0.2">
      <c r="A250" s="162"/>
      <c r="B250" s="162"/>
      <c r="C250" s="162"/>
      <c r="D250" s="162"/>
    </row>
    <row r="251" spans="1:4" x14ac:dyDescent="0.2">
      <c r="A251" s="162"/>
      <c r="B251" s="162"/>
      <c r="C251" s="162"/>
      <c r="D251" s="162"/>
    </row>
    <row r="252" spans="1:4" x14ac:dyDescent="0.2">
      <c r="A252" s="162"/>
      <c r="B252" s="162"/>
      <c r="C252" s="162"/>
      <c r="D252" s="162"/>
    </row>
    <row r="253" spans="1:4" x14ac:dyDescent="0.2">
      <c r="A253" s="162"/>
      <c r="B253" s="162"/>
      <c r="C253" s="162"/>
      <c r="D253" s="162"/>
    </row>
    <row r="254" spans="1:4" x14ac:dyDescent="0.2">
      <c r="A254" s="162"/>
      <c r="B254" s="162"/>
      <c r="C254" s="162"/>
      <c r="D254" s="162"/>
    </row>
    <row r="255" spans="1:4" x14ac:dyDescent="0.2">
      <c r="A255" s="162"/>
      <c r="B255" s="162"/>
      <c r="C255" s="162"/>
      <c r="D255" s="162"/>
    </row>
    <row r="256" spans="1:4" x14ac:dyDescent="0.2">
      <c r="A256" s="162"/>
      <c r="B256" s="162"/>
      <c r="C256" s="162"/>
      <c r="D256" s="162"/>
    </row>
    <row r="257" spans="1:4" x14ac:dyDescent="0.2">
      <c r="A257" s="162"/>
      <c r="B257" s="162"/>
      <c r="C257" s="162"/>
      <c r="D257" s="162"/>
    </row>
    <row r="258" spans="1:4" x14ac:dyDescent="0.2">
      <c r="A258" s="162"/>
      <c r="B258" s="162"/>
      <c r="C258" s="162"/>
      <c r="D258" s="162"/>
    </row>
    <row r="259" spans="1:4" x14ac:dyDescent="0.2">
      <c r="A259" s="162"/>
      <c r="B259" s="162"/>
      <c r="C259" s="162"/>
      <c r="D259" s="162"/>
    </row>
    <row r="260" spans="1:4" x14ac:dyDescent="0.2">
      <c r="A260" s="162"/>
      <c r="B260" s="162"/>
      <c r="C260" s="162"/>
      <c r="D260" s="162"/>
    </row>
    <row r="261" spans="1:4" x14ac:dyDescent="0.2">
      <c r="A261" s="162"/>
      <c r="B261" s="162"/>
      <c r="C261" s="162"/>
      <c r="D261" s="162"/>
    </row>
    <row r="262" spans="1:4" x14ac:dyDescent="0.2">
      <c r="A262" s="162"/>
      <c r="B262" s="162"/>
      <c r="C262" s="162"/>
      <c r="D262" s="162"/>
    </row>
    <row r="263" spans="1:4" x14ac:dyDescent="0.2">
      <c r="A263" s="162"/>
      <c r="B263" s="162"/>
      <c r="C263" s="162"/>
      <c r="D263" s="162"/>
    </row>
    <row r="264" spans="1:4" x14ac:dyDescent="0.2">
      <c r="A264" s="162"/>
      <c r="B264" s="162"/>
      <c r="C264" s="162"/>
      <c r="D264" s="162"/>
    </row>
    <row r="265" spans="1:4" x14ac:dyDescent="0.2">
      <c r="A265" s="162"/>
      <c r="B265" s="162"/>
      <c r="C265" s="162"/>
      <c r="D265" s="162"/>
    </row>
    <row r="266" spans="1:4" x14ac:dyDescent="0.2">
      <c r="A266" s="162"/>
      <c r="B266" s="162"/>
      <c r="C266" s="162"/>
      <c r="D266" s="162"/>
    </row>
    <row r="267" spans="1:4" x14ac:dyDescent="0.2">
      <c r="A267" s="162"/>
      <c r="B267" s="162"/>
      <c r="C267" s="162"/>
      <c r="D267" s="162"/>
    </row>
    <row r="268" spans="1:4" x14ac:dyDescent="0.2">
      <c r="A268" s="162"/>
      <c r="B268" s="162"/>
      <c r="C268" s="162"/>
      <c r="D268" s="162"/>
    </row>
    <row r="269" spans="1:4" x14ac:dyDescent="0.2">
      <c r="A269" s="162"/>
      <c r="B269" s="162"/>
      <c r="C269" s="162"/>
      <c r="D269" s="162"/>
    </row>
    <row r="270" spans="1:4" x14ac:dyDescent="0.2">
      <c r="A270" s="162"/>
      <c r="B270" s="162"/>
      <c r="C270" s="162"/>
      <c r="D270" s="162"/>
    </row>
    <row r="271" spans="1:4" x14ac:dyDescent="0.2">
      <c r="A271" s="162"/>
      <c r="B271" s="162"/>
      <c r="C271" s="162"/>
      <c r="D271" s="162"/>
    </row>
    <row r="272" spans="1:4" x14ac:dyDescent="0.2">
      <c r="A272" s="162"/>
      <c r="B272" s="162"/>
      <c r="C272" s="162"/>
      <c r="D272" s="162"/>
    </row>
    <row r="273" spans="1:4" x14ac:dyDescent="0.2">
      <c r="A273" s="162"/>
      <c r="B273" s="162"/>
      <c r="C273" s="162"/>
      <c r="D273" s="162"/>
    </row>
    <row r="274" spans="1:4" x14ac:dyDescent="0.2">
      <c r="A274" s="162"/>
      <c r="B274" s="162"/>
      <c r="C274" s="162"/>
      <c r="D274" s="162"/>
    </row>
    <row r="275" spans="1:4" x14ac:dyDescent="0.2">
      <c r="A275" s="162"/>
      <c r="B275" s="162"/>
      <c r="C275" s="162"/>
      <c r="D275" s="162"/>
    </row>
    <row r="276" spans="1:4" x14ac:dyDescent="0.2">
      <c r="A276" s="162"/>
      <c r="B276" s="162"/>
      <c r="C276" s="162"/>
      <c r="D276" s="162"/>
    </row>
    <row r="277" spans="1:4" x14ac:dyDescent="0.2">
      <c r="A277" s="162"/>
      <c r="B277" s="162"/>
      <c r="C277" s="162"/>
      <c r="D277" s="162"/>
    </row>
    <row r="278" spans="1:4" x14ac:dyDescent="0.2">
      <c r="A278" s="162"/>
      <c r="B278" s="162"/>
      <c r="C278" s="162"/>
      <c r="D278" s="162"/>
    </row>
    <row r="279" spans="1:4" x14ac:dyDescent="0.2">
      <c r="A279" s="162"/>
      <c r="B279" s="162"/>
      <c r="C279" s="162"/>
      <c r="D279" s="162"/>
    </row>
    <row r="280" spans="1:4" x14ac:dyDescent="0.2">
      <c r="A280" s="162"/>
      <c r="B280" s="162"/>
      <c r="C280" s="162"/>
      <c r="D280" s="162"/>
    </row>
    <row r="281" spans="1:4" x14ac:dyDescent="0.2">
      <c r="A281" s="162"/>
      <c r="B281" s="162"/>
      <c r="C281" s="162"/>
      <c r="D281" s="162"/>
    </row>
    <row r="282" spans="1:4" x14ac:dyDescent="0.2">
      <c r="A282" s="162"/>
      <c r="B282" s="162"/>
      <c r="C282" s="162"/>
      <c r="D282" s="162"/>
    </row>
    <row r="283" spans="1:4" x14ac:dyDescent="0.2">
      <c r="A283" s="162"/>
      <c r="B283" s="162"/>
      <c r="C283" s="162"/>
      <c r="D283" s="162"/>
    </row>
    <row r="284" spans="1:4" x14ac:dyDescent="0.2">
      <c r="A284" s="162"/>
      <c r="B284" s="162"/>
      <c r="C284" s="162"/>
      <c r="D284" s="162"/>
    </row>
    <row r="285" spans="1:4" x14ac:dyDescent="0.2">
      <c r="A285" s="162"/>
      <c r="B285" s="162"/>
      <c r="C285" s="162"/>
      <c r="D285" s="162"/>
    </row>
    <row r="286" spans="1:4" x14ac:dyDescent="0.2">
      <c r="A286" s="162"/>
      <c r="B286" s="162"/>
      <c r="C286" s="162"/>
      <c r="D286" s="162"/>
    </row>
    <row r="287" spans="1:4" x14ac:dyDescent="0.2">
      <c r="A287" s="162"/>
      <c r="B287" s="162"/>
      <c r="C287" s="162"/>
      <c r="D287" s="162"/>
    </row>
    <row r="288" spans="1:4" x14ac:dyDescent="0.2">
      <c r="A288" s="162"/>
      <c r="B288" s="162"/>
      <c r="C288" s="162"/>
      <c r="D288" s="162"/>
    </row>
    <row r="289" spans="1:4" x14ac:dyDescent="0.2">
      <c r="A289" s="162"/>
      <c r="B289" s="162"/>
      <c r="C289" s="162"/>
      <c r="D289" s="162"/>
    </row>
    <row r="290" spans="1:4" x14ac:dyDescent="0.2">
      <c r="A290" s="162"/>
      <c r="B290" s="162"/>
      <c r="C290" s="162"/>
      <c r="D290" s="162"/>
    </row>
    <row r="291" spans="1:4" x14ac:dyDescent="0.2">
      <c r="A291" s="162"/>
      <c r="B291" s="162"/>
      <c r="C291" s="162"/>
      <c r="D291" s="162"/>
    </row>
    <row r="292" spans="1:4" x14ac:dyDescent="0.2">
      <c r="A292" s="162"/>
      <c r="B292" s="162"/>
      <c r="C292" s="162"/>
      <c r="D292" s="162"/>
    </row>
    <row r="293" spans="1:4" x14ac:dyDescent="0.2">
      <c r="A293" s="162"/>
      <c r="B293" s="162"/>
      <c r="C293" s="162"/>
      <c r="D293" s="162"/>
    </row>
    <row r="294" spans="1:4" x14ac:dyDescent="0.2">
      <c r="A294" s="162"/>
      <c r="B294" s="162"/>
      <c r="C294" s="162"/>
      <c r="D294" s="162"/>
    </row>
    <row r="295" spans="1:4" x14ac:dyDescent="0.2">
      <c r="A295" s="162"/>
      <c r="B295" s="162"/>
      <c r="C295" s="162"/>
      <c r="D295" s="162"/>
    </row>
    <row r="296" spans="1:4" x14ac:dyDescent="0.2">
      <c r="A296" s="162"/>
      <c r="B296" s="162"/>
      <c r="C296" s="162"/>
      <c r="D296" s="162"/>
    </row>
    <row r="297" spans="1:4" x14ac:dyDescent="0.2">
      <c r="A297" s="162"/>
      <c r="B297" s="162"/>
      <c r="C297" s="162"/>
      <c r="D297" s="162"/>
    </row>
    <row r="298" spans="1:4" x14ac:dyDescent="0.2">
      <c r="A298" s="162"/>
      <c r="B298" s="162"/>
      <c r="C298" s="162"/>
      <c r="D298" s="162"/>
    </row>
    <row r="299" spans="1:4" x14ac:dyDescent="0.2">
      <c r="A299" s="162"/>
      <c r="B299" s="162"/>
      <c r="C299" s="162"/>
      <c r="D299" s="162"/>
    </row>
    <row r="300" spans="1:4" x14ac:dyDescent="0.2">
      <c r="A300" s="162"/>
      <c r="B300" s="162"/>
      <c r="C300" s="162"/>
      <c r="D300" s="162"/>
    </row>
    <row r="301" spans="1:4" x14ac:dyDescent="0.2">
      <c r="A301" s="162"/>
      <c r="B301" s="162"/>
      <c r="C301" s="162"/>
      <c r="D301" s="162"/>
    </row>
    <row r="302" spans="1:4" x14ac:dyDescent="0.2">
      <c r="A302" s="162"/>
      <c r="B302" s="162"/>
      <c r="C302" s="162"/>
      <c r="D302" s="162"/>
    </row>
    <row r="303" spans="1:4" x14ac:dyDescent="0.2">
      <c r="A303" s="162"/>
      <c r="B303" s="162"/>
      <c r="C303" s="162"/>
      <c r="D303" s="162"/>
    </row>
    <row r="304" spans="1:4" x14ac:dyDescent="0.2">
      <c r="A304" s="162"/>
      <c r="B304" s="162"/>
      <c r="C304" s="162"/>
      <c r="D304" s="162"/>
    </row>
    <row r="305" spans="1:4" x14ac:dyDescent="0.2">
      <c r="A305" s="162"/>
      <c r="B305" s="162"/>
      <c r="C305" s="162"/>
      <c r="D305" s="162"/>
    </row>
    <row r="306" spans="1:4" x14ac:dyDescent="0.2">
      <c r="A306" s="162"/>
      <c r="B306" s="162"/>
      <c r="C306" s="162"/>
      <c r="D306" s="162"/>
    </row>
    <row r="307" spans="1:4" x14ac:dyDescent="0.2">
      <c r="A307" s="162"/>
      <c r="B307" s="162"/>
      <c r="C307" s="162"/>
      <c r="D307" s="162"/>
    </row>
    <row r="308" spans="1:4" x14ac:dyDescent="0.2">
      <c r="A308" s="162"/>
      <c r="B308" s="162"/>
      <c r="C308" s="162"/>
      <c r="D308" s="162"/>
    </row>
    <row r="309" spans="1:4" x14ac:dyDescent="0.2">
      <c r="A309" s="162"/>
      <c r="B309" s="162"/>
      <c r="C309" s="162"/>
      <c r="D309" s="162"/>
    </row>
    <row r="310" spans="1:4" x14ac:dyDescent="0.2">
      <c r="A310" s="162"/>
      <c r="B310" s="162"/>
      <c r="C310" s="162"/>
      <c r="D310" s="162"/>
    </row>
    <row r="311" spans="1:4" x14ac:dyDescent="0.2">
      <c r="A311" s="162"/>
      <c r="B311" s="162"/>
      <c r="C311" s="162"/>
      <c r="D311" s="162"/>
    </row>
    <row r="312" spans="1:4" x14ac:dyDescent="0.2">
      <c r="A312" s="162"/>
      <c r="B312" s="162"/>
      <c r="C312" s="162"/>
      <c r="D312" s="162"/>
    </row>
    <row r="313" spans="1:4" x14ac:dyDescent="0.2">
      <c r="A313" s="162"/>
      <c r="B313" s="162"/>
      <c r="C313" s="162"/>
      <c r="D313" s="162"/>
    </row>
    <row r="314" spans="1:4" x14ac:dyDescent="0.2">
      <c r="A314" s="162"/>
      <c r="B314" s="162"/>
      <c r="C314" s="162"/>
      <c r="D314" s="162"/>
    </row>
    <row r="315" spans="1:4" x14ac:dyDescent="0.2">
      <c r="A315" s="162"/>
      <c r="B315" s="162"/>
      <c r="C315" s="162"/>
      <c r="D315" s="162"/>
    </row>
    <row r="316" spans="1:4" x14ac:dyDescent="0.2">
      <c r="A316" s="162"/>
      <c r="B316" s="162"/>
      <c r="C316" s="162"/>
      <c r="D316" s="162"/>
    </row>
    <row r="317" spans="1:4" x14ac:dyDescent="0.2">
      <c r="A317" s="162"/>
      <c r="B317" s="162"/>
      <c r="C317" s="162"/>
      <c r="D317" s="162"/>
    </row>
    <row r="318" spans="1:4" x14ac:dyDescent="0.2">
      <c r="A318" s="162"/>
      <c r="B318" s="162"/>
      <c r="C318" s="162"/>
      <c r="D318" s="162"/>
    </row>
    <row r="319" spans="1:4" x14ac:dyDescent="0.2">
      <c r="A319" s="162"/>
      <c r="B319" s="162"/>
      <c r="C319" s="162"/>
      <c r="D319" s="162"/>
    </row>
    <row r="320" spans="1:4" x14ac:dyDescent="0.2">
      <c r="A320" s="162"/>
      <c r="B320" s="162"/>
      <c r="C320" s="162"/>
      <c r="D320" s="162"/>
    </row>
    <row r="321" spans="1:4" x14ac:dyDescent="0.2">
      <c r="A321" s="162"/>
      <c r="B321" s="162"/>
      <c r="C321" s="162"/>
      <c r="D321" s="162"/>
    </row>
    <row r="322" spans="1:4" x14ac:dyDescent="0.2">
      <c r="A322" s="162"/>
      <c r="B322" s="162"/>
      <c r="C322" s="162"/>
      <c r="D322" s="162"/>
    </row>
    <row r="323" spans="1:4" x14ac:dyDescent="0.2">
      <c r="A323" s="162"/>
      <c r="B323" s="162"/>
      <c r="C323" s="162"/>
      <c r="D323" s="162"/>
    </row>
    <row r="324" spans="1:4" x14ac:dyDescent="0.2">
      <c r="A324" s="162"/>
      <c r="B324" s="162"/>
      <c r="C324" s="162"/>
      <c r="D324" s="162"/>
    </row>
    <row r="325" spans="1:4" x14ac:dyDescent="0.2">
      <c r="A325" s="162"/>
      <c r="B325" s="162"/>
      <c r="C325" s="162"/>
      <c r="D325" s="162"/>
    </row>
    <row r="326" spans="1:4" x14ac:dyDescent="0.2">
      <c r="A326" s="162"/>
      <c r="B326" s="162"/>
      <c r="C326" s="162"/>
      <c r="D326" s="162"/>
    </row>
    <row r="327" spans="1:4" x14ac:dyDescent="0.2">
      <c r="A327" s="162"/>
      <c r="B327" s="162"/>
      <c r="C327" s="162"/>
      <c r="D327" s="162"/>
    </row>
    <row r="328" spans="1:4" x14ac:dyDescent="0.2">
      <c r="A328" s="162"/>
      <c r="B328" s="162"/>
      <c r="C328" s="162"/>
      <c r="D328" s="162"/>
    </row>
    <row r="329" spans="1:4" x14ac:dyDescent="0.2">
      <c r="A329" s="162"/>
      <c r="B329" s="162"/>
      <c r="C329" s="162"/>
      <c r="D329" s="162"/>
    </row>
    <row r="330" spans="1:4" x14ac:dyDescent="0.2">
      <c r="A330" s="162"/>
      <c r="B330" s="162"/>
      <c r="C330" s="162"/>
      <c r="D330" s="162"/>
    </row>
    <row r="331" spans="1:4" x14ac:dyDescent="0.2">
      <c r="A331" s="162"/>
      <c r="B331" s="162"/>
      <c r="C331" s="162"/>
      <c r="D331" s="162"/>
    </row>
    <row r="332" spans="1:4" x14ac:dyDescent="0.2">
      <c r="A332" s="162"/>
      <c r="B332" s="162"/>
      <c r="C332" s="162"/>
      <c r="D332" s="162"/>
    </row>
    <row r="333" spans="1:4" x14ac:dyDescent="0.2">
      <c r="A333" s="162"/>
      <c r="B333" s="162"/>
      <c r="C333" s="162"/>
      <c r="D333" s="162"/>
    </row>
    <row r="334" spans="1:4" x14ac:dyDescent="0.2">
      <c r="A334" s="162"/>
      <c r="B334" s="162"/>
      <c r="C334" s="162"/>
      <c r="D334" s="162"/>
    </row>
    <row r="335" spans="1:4" x14ac:dyDescent="0.2">
      <c r="A335" s="162"/>
      <c r="B335" s="162"/>
      <c r="C335" s="162"/>
      <c r="D335" s="162"/>
    </row>
    <row r="336" spans="1:4" x14ac:dyDescent="0.2">
      <c r="A336" s="162"/>
      <c r="B336" s="162"/>
      <c r="C336" s="162"/>
      <c r="D336" s="162"/>
    </row>
    <row r="337" spans="1:4" x14ac:dyDescent="0.2">
      <c r="A337" s="162"/>
      <c r="B337" s="162"/>
      <c r="C337" s="162"/>
      <c r="D337" s="162"/>
    </row>
    <row r="338" spans="1:4" x14ac:dyDescent="0.2">
      <c r="A338" s="162"/>
      <c r="B338" s="162"/>
      <c r="C338" s="162"/>
      <c r="D338" s="162"/>
    </row>
    <row r="339" spans="1:4" x14ac:dyDescent="0.2">
      <c r="A339" s="162"/>
      <c r="B339" s="162"/>
      <c r="C339" s="162"/>
      <c r="D339" s="162"/>
    </row>
    <row r="340" spans="1:4" x14ac:dyDescent="0.2">
      <c r="A340" s="162"/>
      <c r="B340" s="162"/>
      <c r="C340" s="162"/>
      <c r="D340" s="162"/>
    </row>
    <row r="341" spans="1:4" x14ac:dyDescent="0.2">
      <c r="A341" s="162"/>
      <c r="B341" s="162"/>
      <c r="C341" s="162"/>
      <c r="D341" s="162"/>
    </row>
    <row r="342" spans="1:4" x14ac:dyDescent="0.2">
      <c r="A342" s="162"/>
      <c r="B342" s="162"/>
      <c r="C342" s="162"/>
      <c r="D342" s="162"/>
    </row>
    <row r="343" spans="1:4" x14ac:dyDescent="0.2">
      <c r="A343" s="162"/>
      <c r="B343" s="162"/>
      <c r="C343" s="162"/>
      <c r="D343" s="162"/>
    </row>
    <row r="344" spans="1:4" x14ac:dyDescent="0.2">
      <c r="A344" s="162"/>
      <c r="B344" s="162"/>
      <c r="C344" s="162"/>
      <c r="D344" s="162"/>
    </row>
    <row r="345" spans="1:4" x14ac:dyDescent="0.2">
      <c r="A345" s="162"/>
      <c r="B345" s="162"/>
      <c r="C345" s="162"/>
      <c r="D345" s="162"/>
    </row>
    <row r="346" spans="1:4" x14ac:dyDescent="0.2">
      <c r="A346" s="162"/>
      <c r="B346" s="162"/>
      <c r="C346" s="162"/>
      <c r="D346" s="162"/>
    </row>
    <row r="347" spans="1:4" x14ac:dyDescent="0.2">
      <c r="A347" s="162"/>
      <c r="B347" s="162"/>
      <c r="C347" s="162"/>
      <c r="D347" s="162"/>
    </row>
    <row r="348" spans="1:4" x14ac:dyDescent="0.2">
      <c r="A348" s="162"/>
      <c r="B348" s="162"/>
      <c r="C348" s="162"/>
      <c r="D348" s="162"/>
    </row>
    <row r="349" spans="1:4" x14ac:dyDescent="0.2">
      <c r="A349" s="162"/>
      <c r="B349" s="162"/>
      <c r="C349" s="162"/>
      <c r="D349" s="162"/>
    </row>
    <row r="350" spans="1:4" x14ac:dyDescent="0.2">
      <c r="A350" s="162"/>
      <c r="B350" s="162"/>
      <c r="C350" s="162"/>
      <c r="D350" s="162"/>
    </row>
    <row r="351" spans="1:4" x14ac:dyDescent="0.2">
      <c r="A351" s="162"/>
      <c r="B351" s="162"/>
      <c r="C351" s="162"/>
      <c r="D351" s="162"/>
    </row>
    <row r="352" spans="1:4" x14ac:dyDescent="0.2">
      <c r="A352" s="162"/>
      <c r="B352" s="162"/>
      <c r="C352" s="162"/>
      <c r="D352" s="162"/>
    </row>
    <row r="353" spans="1:4" x14ac:dyDescent="0.2">
      <c r="A353" s="162"/>
      <c r="B353" s="162"/>
      <c r="C353" s="162"/>
      <c r="D353" s="162"/>
    </row>
    <row r="354" spans="1:4" x14ac:dyDescent="0.2">
      <c r="A354" s="162"/>
      <c r="B354" s="162"/>
      <c r="C354" s="162"/>
      <c r="D354" s="162"/>
    </row>
    <row r="355" spans="1:4" x14ac:dyDescent="0.2">
      <c r="A355" s="162"/>
      <c r="B355" s="162"/>
      <c r="C355" s="162"/>
      <c r="D355" s="162"/>
    </row>
    <row r="356" spans="1:4" x14ac:dyDescent="0.2">
      <c r="A356" s="162"/>
      <c r="B356" s="162"/>
      <c r="C356" s="162"/>
      <c r="D356" s="162"/>
    </row>
    <row r="357" spans="1:4" x14ac:dyDescent="0.2">
      <c r="A357" s="162"/>
      <c r="B357" s="162"/>
      <c r="C357" s="162"/>
      <c r="D357" s="162"/>
    </row>
    <row r="358" spans="1:4" x14ac:dyDescent="0.2">
      <c r="A358" s="162"/>
      <c r="B358" s="162"/>
      <c r="C358" s="162"/>
      <c r="D358" s="162"/>
    </row>
    <row r="359" spans="1:4" x14ac:dyDescent="0.2">
      <c r="A359" s="162"/>
      <c r="B359" s="162"/>
      <c r="C359" s="162"/>
      <c r="D359" s="162"/>
    </row>
    <row r="360" spans="1:4" x14ac:dyDescent="0.2">
      <c r="A360" s="162"/>
      <c r="B360" s="162"/>
      <c r="C360" s="162"/>
      <c r="D360" s="162"/>
    </row>
    <row r="361" spans="1:4" x14ac:dyDescent="0.2">
      <c r="A361" s="162"/>
      <c r="B361" s="162"/>
      <c r="C361" s="162"/>
      <c r="D361" s="162"/>
    </row>
    <row r="362" spans="1:4" x14ac:dyDescent="0.2">
      <c r="A362" s="162"/>
      <c r="B362" s="162"/>
      <c r="C362" s="162"/>
      <c r="D362" s="162"/>
    </row>
    <row r="363" spans="1:4" x14ac:dyDescent="0.2">
      <c r="A363" s="162"/>
      <c r="B363" s="162"/>
      <c r="C363" s="162"/>
      <c r="D363" s="162"/>
    </row>
    <row r="364" spans="1:4" x14ac:dyDescent="0.2">
      <c r="A364" s="162"/>
      <c r="B364" s="162"/>
      <c r="C364" s="162"/>
      <c r="D364" s="162"/>
    </row>
    <row r="365" spans="1:4" x14ac:dyDescent="0.2">
      <c r="A365" s="162"/>
      <c r="B365" s="162"/>
      <c r="C365" s="162"/>
      <c r="D365" s="162"/>
    </row>
    <row r="366" spans="1:4" x14ac:dyDescent="0.2">
      <c r="A366" s="162"/>
      <c r="B366" s="162"/>
      <c r="C366" s="162"/>
      <c r="D366" s="162"/>
    </row>
    <row r="367" spans="1:4" x14ac:dyDescent="0.2">
      <c r="A367" s="162"/>
      <c r="B367" s="162"/>
      <c r="C367" s="162"/>
      <c r="D367" s="162"/>
    </row>
    <row r="368" spans="1:4" x14ac:dyDescent="0.2">
      <c r="A368" s="162"/>
      <c r="B368" s="162"/>
      <c r="C368" s="162"/>
      <c r="D368" s="162"/>
    </row>
    <row r="369" spans="1:4" x14ac:dyDescent="0.2">
      <c r="A369" s="162"/>
      <c r="B369" s="162"/>
      <c r="C369" s="162"/>
      <c r="D369" s="162"/>
    </row>
    <row r="370" spans="1:4" x14ac:dyDescent="0.2">
      <c r="A370" s="162"/>
      <c r="B370" s="162"/>
      <c r="C370" s="162"/>
      <c r="D370" s="162"/>
    </row>
    <row r="371" spans="1:4" x14ac:dyDescent="0.2">
      <c r="A371" s="162"/>
      <c r="B371" s="162"/>
      <c r="C371" s="162"/>
      <c r="D371" s="162"/>
    </row>
    <row r="372" spans="1:4" x14ac:dyDescent="0.2">
      <c r="A372" s="162"/>
      <c r="B372" s="162"/>
      <c r="C372" s="162"/>
      <c r="D372" s="162"/>
    </row>
    <row r="373" spans="1:4" x14ac:dyDescent="0.2">
      <c r="A373" s="162"/>
      <c r="B373" s="162"/>
      <c r="C373" s="162"/>
      <c r="D373" s="162"/>
    </row>
    <row r="374" spans="1:4" x14ac:dyDescent="0.2">
      <c r="A374" s="162"/>
      <c r="B374" s="162"/>
      <c r="C374" s="162"/>
      <c r="D374" s="162"/>
    </row>
    <row r="375" spans="1:4" x14ac:dyDescent="0.2">
      <c r="A375" s="162"/>
      <c r="B375" s="162"/>
      <c r="C375" s="162"/>
      <c r="D375" s="162"/>
    </row>
    <row r="376" spans="1:4" x14ac:dyDescent="0.2">
      <c r="A376" s="162"/>
      <c r="B376" s="162"/>
      <c r="C376" s="162"/>
      <c r="D376" s="162"/>
    </row>
    <row r="377" spans="1:4" x14ac:dyDescent="0.2">
      <c r="A377" s="162"/>
      <c r="B377" s="162"/>
      <c r="C377" s="162"/>
      <c r="D377" s="162"/>
    </row>
    <row r="378" spans="1:4" x14ac:dyDescent="0.2">
      <c r="A378" s="162"/>
      <c r="B378" s="162"/>
      <c r="C378" s="162"/>
      <c r="D378" s="162"/>
    </row>
    <row r="379" spans="1:4" x14ac:dyDescent="0.2">
      <c r="A379" s="162"/>
      <c r="B379" s="162"/>
      <c r="C379" s="162"/>
      <c r="D379" s="162"/>
    </row>
    <row r="380" spans="1:4" x14ac:dyDescent="0.2">
      <c r="A380" s="162"/>
      <c r="B380" s="162"/>
      <c r="C380" s="162"/>
      <c r="D380" s="162"/>
    </row>
    <row r="381" spans="1:4" x14ac:dyDescent="0.2">
      <c r="A381" s="162"/>
      <c r="B381" s="162"/>
      <c r="C381" s="162"/>
      <c r="D381" s="162"/>
    </row>
    <row r="382" spans="1:4" x14ac:dyDescent="0.2">
      <c r="A382" s="162"/>
      <c r="B382" s="162"/>
      <c r="C382" s="162"/>
      <c r="D382" s="162"/>
    </row>
    <row r="383" spans="1:4" x14ac:dyDescent="0.2">
      <c r="A383" s="162"/>
      <c r="B383" s="162"/>
      <c r="C383" s="162"/>
      <c r="D383" s="162"/>
    </row>
    <row r="384" spans="1:4" x14ac:dyDescent="0.2">
      <c r="A384" s="162"/>
      <c r="B384" s="162"/>
      <c r="C384" s="162"/>
      <c r="D384" s="162"/>
    </row>
    <row r="385" spans="1:4" x14ac:dyDescent="0.2">
      <c r="A385" s="162"/>
      <c r="B385" s="162"/>
      <c r="C385" s="162"/>
      <c r="D385" s="162"/>
    </row>
    <row r="386" spans="1:4" x14ac:dyDescent="0.2">
      <c r="A386" s="162"/>
      <c r="B386" s="162"/>
      <c r="C386" s="162"/>
      <c r="D386" s="162"/>
    </row>
    <row r="387" spans="1:4" x14ac:dyDescent="0.2">
      <c r="A387" s="162"/>
      <c r="B387" s="162"/>
      <c r="C387" s="162"/>
      <c r="D387" s="162"/>
    </row>
    <row r="388" spans="1:4" x14ac:dyDescent="0.2">
      <c r="A388" s="162"/>
      <c r="B388" s="162"/>
      <c r="C388" s="162"/>
      <c r="D388" s="162"/>
    </row>
    <row r="389" spans="1:4" x14ac:dyDescent="0.2">
      <c r="A389" s="162"/>
      <c r="B389" s="162"/>
      <c r="C389" s="162"/>
      <c r="D389" s="162"/>
    </row>
    <row r="390" spans="1:4" x14ac:dyDescent="0.2">
      <c r="A390" s="162"/>
      <c r="B390" s="162"/>
      <c r="C390" s="162"/>
      <c r="D390" s="162"/>
    </row>
    <row r="391" spans="1:4" x14ac:dyDescent="0.2">
      <c r="A391" s="162"/>
      <c r="B391" s="162"/>
      <c r="C391" s="162"/>
      <c r="D391" s="162"/>
    </row>
    <row r="392" spans="1:4" x14ac:dyDescent="0.2">
      <c r="A392" s="162"/>
      <c r="B392" s="162"/>
      <c r="C392" s="162"/>
      <c r="D392" s="162"/>
    </row>
    <row r="393" spans="1:4" x14ac:dyDescent="0.2">
      <c r="A393" s="162"/>
      <c r="B393" s="162"/>
      <c r="C393" s="162"/>
      <c r="D393" s="162"/>
    </row>
    <row r="394" spans="1:4" x14ac:dyDescent="0.2">
      <c r="A394" s="162"/>
      <c r="B394" s="162"/>
      <c r="C394" s="162"/>
      <c r="D394" s="162"/>
    </row>
    <row r="395" spans="1:4" x14ac:dyDescent="0.2">
      <c r="A395" s="162"/>
      <c r="B395" s="162"/>
      <c r="C395" s="162"/>
      <c r="D395" s="162"/>
    </row>
    <row r="396" spans="1:4" x14ac:dyDescent="0.2">
      <c r="A396" s="162"/>
      <c r="B396" s="162"/>
      <c r="C396" s="162"/>
      <c r="D396" s="162"/>
    </row>
    <row r="397" spans="1:4" x14ac:dyDescent="0.2">
      <c r="A397" s="162"/>
      <c r="B397" s="162"/>
      <c r="C397" s="162"/>
      <c r="D397" s="162"/>
    </row>
    <row r="398" spans="1:4" x14ac:dyDescent="0.2">
      <c r="A398" s="162"/>
      <c r="B398" s="162"/>
      <c r="C398" s="162"/>
      <c r="D398" s="162"/>
    </row>
    <row r="399" spans="1:4" x14ac:dyDescent="0.2">
      <c r="A399" s="162"/>
      <c r="B399" s="162"/>
      <c r="C399" s="162"/>
      <c r="D399" s="162"/>
    </row>
    <row r="400" spans="1:4" x14ac:dyDescent="0.2">
      <c r="A400" s="162"/>
      <c r="B400" s="162"/>
      <c r="C400" s="162"/>
      <c r="D400" s="162"/>
    </row>
    <row r="401" spans="1:4" x14ac:dyDescent="0.2">
      <c r="A401" s="162"/>
      <c r="B401" s="162"/>
      <c r="C401" s="162"/>
      <c r="D401" s="162"/>
    </row>
    <row r="402" spans="1:4" x14ac:dyDescent="0.2">
      <c r="A402" s="162"/>
      <c r="B402" s="162"/>
      <c r="C402" s="162"/>
      <c r="D402" s="162"/>
    </row>
    <row r="403" spans="1:4" x14ac:dyDescent="0.2">
      <c r="A403" s="162"/>
      <c r="B403" s="162"/>
      <c r="C403" s="162"/>
      <c r="D403" s="162"/>
    </row>
    <row r="404" spans="1:4" x14ac:dyDescent="0.2">
      <c r="A404" s="162"/>
      <c r="B404" s="162"/>
      <c r="C404" s="162"/>
      <c r="D404" s="162"/>
    </row>
    <row r="405" spans="1:4" x14ac:dyDescent="0.2">
      <c r="A405" s="162"/>
      <c r="B405" s="162"/>
      <c r="C405" s="162"/>
      <c r="D405" s="162"/>
    </row>
    <row r="406" spans="1:4" x14ac:dyDescent="0.2">
      <c r="A406" s="162"/>
      <c r="B406" s="162"/>
      <c r="C406" s="162"/>
      <c r="D406" s="162"/>
    </row>
    <row r="407" spans="1:4" x14ac:dyDescent="0.2">
      <c r="A407" s="162"/>
      <c r="B407" s="162"/>
      <c r="C407" s="162"/>
      <c r="D407" s="162"/>
    </row>
    <row r="408" spans="1:4" x14ac:dyDescent="0.2">
      <c r="A408" s="162"/>
      <c r="B408" s="162"/>
      <c r="C408" s="162"/>
      <c r="D408" s="162"/>
    </row>
    <row r="409" spans="1:4" x14ac:dyDescent="0.2">
      <c r="A409" s="162"/>
      <c r="B409" s="162"/>
      <c r="C409" s="162"/>
      <c r="D409" s="162"/>
    </row>
    <row r="410" spans="1:4" x14ac:dyDescent="0.2">
      <c r="A410" s="162"/>
      <c r="B410" s="162"/>
      <c r="C410" s="162"/>
      <c r="D410" s="162"/>
    </row>
    <row r="411" spans="1:4" x14ac:dyDescent="0.2">
      <c r="A411" s="162"/>
      <c r="B411" s="162"/>
      <c r="C411" s="162"/>
      <c r="D411" s="162"/>
    </row>
    <row r="412" spans="1:4" x14ac:dyDescent="0.2">
      <c r="A412" s="162"/>
      <c r="B412" s="162"/>
      <c r="C412" s="162"/>
      <c r="D412" s="162"/>
    </row>
    <row r="413" spans="1:4" x14ac:dyDescent="0.2">
      <c r="A413" s="162"/>
      <c r="B413" s="162"/>
      <c r="C413" s="162"/>
      <c r="D413" s="162"/>
    </row>
    <row r="414" spans="1:4" x14ac:dyDescent="0.2">
      <c r="A414" s="162"/>
      <c r="B414" s="162"/>
      <c r="C414" s="162"/>
      <c r="D414" s="162"/>
    </row>
    <row r="415" spans="1:4" x14ac:dyDescent="0.2">
      <c r="A415" s="162"/>
      <c r="B415" s="162"/>
      <c r="C415" s="162"/>
      <c r="D415" s="162"/>
    </row>
    <row r="416" spans="1:4" x14ac:dyDescent="0.2">
      <c r="A416" s="162"/>
      <c r="B416" s="162"/>
      <c r="C416" s="162"/>
      <c r="D416" s="162"/>
    </row>
    <row r="417" spans="1:4" x14ac:dyDescent="0.2">
      <c r="A417" s="162"/>
      <c r="B417" s="162"/>
      <c r="C417" s="162"/>
      <c r="D417" s="162"/>
    </row>
    <row r="418" spans="1:4" x14ac:dyDescent="0.2">
      <c r="A418" s="162"/>
      <c r="B418" s="162"/>
      <c r="C418" s="162"/>
      <c r="D418" s="162"/>
    </row>
    <row r="419" spans="1:4" x14ac:dyDescent="0.2">
      <c r="A419" s="162"/>
      <c r="B419" s="162"/>
      <c r="C419" s="162"/>
      <c r="D419" s="162"/>
    </row>
    <row r="420" spans="1:4" x14ac:dyDescent="0.2">
      <c r="A420" s="162"/>
      <c r="B420" s="162"/>
      <c r="C420" s="162"/>
      <c r="D420" s="162"/>
    </row>
    <row r="421" spans="1:4" x14ac:dyDescent="0.2">
      <c r="A421" s="162"/>
      <c r="B421" s="162"/>
      <c r="C421" s="162"/>
      <c r="D421" s="162"/>
    </row>
    <row r="422" spans="1:4" x14ac:dyDescent="0.2">
      <c r="A422" s="162"/>
      <c r="B422" s="162"/>
      <c r="C422" s="162"/>
      <c r="D422" s="162"/>
    </row>
    <row r="423" spans="1:4" x14ac:dyDescent="0.2">
      <c r="A423" s="162"/>
      <c r="B423" s="162"/>
      <c r="C423" s="162"/>
      <c r="D423" s="162"/>
    </row>
    <row r="424" spans="1:4" x14ac:dyDescent="0.2">
      <c r="A424" s="162"/>
      <c r="B424" s="162"/>
      <c r="C424" s="162"/>
      <c r="D424" s="162"/>
    </row>
    <row r="425" spans="1:4" x14ac:dyDescent="0.2">
      <c r="A425" s="162"/>
      <c r="B425" s="162"/>
      <c r="C425" s="162"/>
      <c r="D425" s="162"/>
    </row>
    <row r="426" spans="1:4" x14ac:dyDescent="0.2">
      <c r="A426" s="162"/>
      <c r="B426" s="162"/>
      <c r="C426" s="162"/>
      <c r="D426" s="162"/>
    </row>
    <row r="427" spans="1:4" x14ac:dyDescent="0.2">
      <c r="A427" s="162"/>
      <c r="B427" s="162"/>
      <c r="C427" s="162"/>
      <c r="D427" s="162"/>
    </row>
    <row r="428" spans="1:4" x14ac:dyDescent="0.2">
      <c r="A428" s="162"/>
      <c r="B428" s="162"/>
      <c r="C428" s="162"/>
      <c r="D428" s="162"/>
    </row>
    <row r="429" spans="1:4" x14ac:dyDescent="0.2">
      <c r="A429" s="162"/>
      <c r="B429" s="162"/>
      <c r="C429" s="162"/>
      <c r="D429" s="162"/>
    </row>
    <row r="430" spans="1:4" x14ac:dyDescent="0.2">
      <c r="A430" s="162"/>
      <c r="B430" s="162"/>
      <c r="C430" s="162"/>
      <c r="D430" s="162"/>
    </row>
    <row r="431" spans="1:4" x14ac:dyDescent="0.2">
      <c r="A431" s="162"/>
      <c r="B431" s="162"/>
      <c r="C431" s="162"/>
      <c r="D431" s="162"/>
    </row>
    <row r="432" spans="1:4" x14ac:dyDescent="0.2">
      <c r="A432" s="162"/>
      <c r="B432" s="162"/>
      <c r="C432" s="162"/>
      <c r="D432" s="162"/>
    </row>
    <row r="433" spans="1:4" x14ac:dyDescent="0.2">
      <c r="A433" s="162"/>
      <c r="B433" s="162"/>
      <c r="C433" s="162"/>
      <c r="D433" s="162"/>
    </row>
    <row r="434" spans="1:4" x14ac:dyDescent="0.2">
      <c r="A434" s="162"/>
      <c r="B434" s="162"/>
      <c r="C434" s="162"/>
      <c r="D434" s="162"/>
    </row>
    <row r="435" spans="1:4" x14ac:dyDescent="0.2">
      <c r="A435" s="162"/>
      <c r="B435" s="162"/>
      <c r="C435" s="162"/>
      <c r="D435" s="162"/>
    </row>
    <row r="436" spans="1:4" x14ac:dyDescent="0.2">
      <c r="A436" s="162"/>
      <c r="B436" s="162"/>
      <c r="C436" s="162"/>
      <c r="D436" s="162"/>
    </row>
    <row r="437" spans="1:4" x14ac:dyDescent="0.2">
      <c r="A437" s="162"/>
      <c r="B437" s="162"/>
      <c r="C437" s="162"/>
      <c r="D437" s="162"/>
    </row>
    <row r="438" spans="1:4" x14ac:dyDescent="0.2">
      <c r="A438" s="162"/>
      <c r="B438" s="162"/>
      <c r="C438" s="162"/>
      <c r="D438" s="162"/>
    </row>
    <row r="439" spans="1:4" x14ac:dyDescent="0.2">
      <c r="A439" s="162"/>
      <c r="B439" s="162"/>
      <c r="C439" s="162"/>
      <c r="D439" s="162"/>
    </row>
    <row r="440" spans="1:4" x14ac:dyDescent="0.2">
      <c r="A440" s="162"/>
      <c r="B440" s="162"/>
      <c r="C440" s="162"/>
      <c r="D440" s="162"/>
    </row>
    <row r="441" spans="1:4" x14ac:dyDescent="0.2">
      <c r="A441" s="162"/>
      <c r="B441" s="162"/>
      <c r="C441" s="162"/>
      <c r="D441" s="162"/>
    </row>
    <row r="442" spans="1:4" x14ac:dyDescent="0.2">
      <c r="A442" s="162"/>
      <c r="B442" s="162"/>
      <c r="C442" s="162"/>
      <c r="D442" s="162"/>
    </row>
    <row r="443" spans="1:4" x14ac:dyDescent="0.2">
      <c r="A443" s="162"/>
      <c r="B443" s="162"/>
      <c r="C443" s="162"/>
      <c r="D443" s="162"/>
    </row>
    <row r="444" spans="1:4" x14ac:dyDescent="0.2">
      <c r="A444" s="162"/>
      <c r="B444" s="162"/>
      <c r="C444" s="162"/>
      <c r="D444" s="162"/>
    </row>
    <row r="445" spans="1:4" x14ac:dyDescent="0.2">
      <c r="A445" s="162"/>
      <c r="B445" s="162"/>
      <c r="C445" s="162"/>
      <c r="D445" s="162"/>
    </row>
    <row r="446" spans="1:4" x14ac:dyDescent="0.2">
      <c r="A446" s="162"/>
      <c r="B446" s="162"/>
      <c r="C446" s="162"/>
      <c r="D446" s="162"/>
    </row>
    <row r="447" spans="1:4" x14ac:dyDescent="0.2">
      <c r="A447" s="162"/>
      <c r="B447" s="162"/>
      <c r="C447" s="162"/>
      <c r="D447" s="162"/>
    </row>
    <row r="448" spans="1:4" x14ac:dyDescent="0.2">
      <c r="A448" s="162"/>
      <c r="B448" s="162"/>
      <c r="C448" s="162"/>
      <c r="D448" s="162"/>
    </row>
    <row r="449" spans="1:4" x14ac:dyDescent="0.2">
      <c r="A449" s="162"/>
      <c r="B449" s="162"/>
      <c r="C449" s="162"/>
      <c r="D449" s="162"/>
    </row>
    <row r="450" spans="1:4" x14ac:dyDescent="0.2">
      <c r="A450" s="162"/>
      <c r="B450" s="162"/>
      <c r="C450" s="162"/>
      <c r="D450" s="162"/>
    </row>
    <row r="451" spans="1:4" x14ac:dyDescent="0.2">
      <c r="A451" s="162"/>
      <c r="B451" s="162"/>
      <c r="C451" s="162"/>
      <c r="D451" s="162"/>
    </row>
    <row r="452" spans="1:4" x14ac:dyDescent="0.2">
      <c r="A452" s="162"/>
      <c r="B452" s="162"/>
      <c r="C452" s="162"/>
      <c r="D452" s="162"/>
    </row>
    <row r="453" spans="1:4" x14ac:dyDescent="0.2">
      <c r="A453" s="162"/>
      <c r="B453" s="162"/>
      <c r="C453" s="162"/>
      <c r="D453" s="162"/>
    </row>
    <row r="454" spans="1:4" x14ac:dyDescent="0.2">
      <c r="A454" s="162"/>
      <c r="B454" s="162"/>
      <c r="C454" s="162"/>
      <c r="D454" s="162"/>
    </row>
    <row r="455" spans="1:4" x14ac:dyDescent="0.2">
      <c r="A455" s="162"/>
      <c r="B455" s="162"/>
      <c r="C455" s="162"/>
      <c r="D455" s="162"/>
    </row>
    <row r="456" spans="1:4" x14ac:dyDescent="0.2">
      <c r="A456" s="162"/>
      <c r="B456" s="162"/>
      <c r="C456" s="162"/>
      <c r="D456" s="162"/>
    </row>
    <row r="457" spans="1:4" x14ac:dyDescent="0.2">
      <c r="A457" s="162"/>
      <c r="B457" s="162"/>
      <c r="C457" s="162"/>
      <c r="D457" s="162"/>
    </row>
    <row r="458" spans="1:4" x14ac:dyDescent="0.2">
      <c r="A458" s="162"/>
      <c r="B458" s="162"/>
      <c r="C458" s="162"/>
      <c r="D458" s="162"/>
    </row>
    <row r="459" spans="1:4" x14ac:dyDescent="0.2">
      <c r="A459" s="162"/>
      <c r="B459" s="162"/>
      <c r="C459" s="162"/>
      <c r="D459" s="162"/>
    </row>
    <row r="460" spans="1:4" x14ac:dyDescent="0.2">
      <c r="A460" s="162"/>
      <c r="B460" s="162"/>
      <c r="C460" s="162"/>
      <c r="D460" s="162"/>
    </row>
    <row r="461" spans="1:4" x14ac:dyDescent="0.2">
      <c r="A461" s="162"/>
      <c r="B461" s="162"/>
      <c r="C461" s="162"/>
      <c r="D461" s="162"/>
    </row>
    <row r="462" spans="1:4" x14ac:dyDescent="0.2">
      <c r="A462" s="162"/>
      <c r="B462" s="162"/>
      <c r="C462" s="162"/>
      <c r="D462" s="162"/>
    </row>
    <row r="463" spans="1:4" x14ac:dyDescent="0.2">
      <c r="A463" s="162"/>
      <c r="B463" s="162"/>
      <c r="C463" s="162"/>
      <c r="D463" s="162"/>
    </row>
    <row r="464" spans="1:4" x14ac:dyDescent="0.2">
      <c r="A464" s="162"/>
      <c r="B464" s="162"/>
      <c r="C464" s="162"/>
      <c r="D464" s="162"/>
    </row>
    <row r="465" spans="1:4" x14ac:dyDescent="0.2">
      <c r="A465" s="162"/>
      <c r="B465" s="162"/>
      <c r="C465" s="162"/>
      <c r="D465" s="162"/>
    </row>
    <row r="466" spans="1:4" x14ac:dyDescent="0.2">
      <c r="A466" s="162"/>
      <c r="B466" s="162"/>
      <c r="C466" s="162"/>
      <c r="D466" s="162"/>
    </row>
    <row r="467" spans="1:4" x14ac:dyDescent="0.2">
      <c r="A467" s="162"/>
      <c r="B467" s="162"/>
      <c r="C467" s="162"/>
      <c r="D467" s="162"/>
    </row>
    <row r="468" spans="1:4" x14ac:dyDescent="0.2">
      <c r="A468" s="162"/>
      <c r="B468" s="162"/>
      <c r="C468" s="162"/>
      <c r="D468" s="162"/>
    </row>
    <row r="469" spans="1:4" x14ac:dyDescent="0.2">
      <c r="A469" s="162"/>
      <c r="B469" s="162"/>
      <c r="C469" s="162"/>
      <c r="D469" s="162"/>
    </row>
    <row r="470" spans="1:4" x14ac:dyDescent="0.2">
      <c r="A470" s="162"/>
      <c r="B470" s="162"/>
      <c r="C470" s="162"/>
      <c r="D470" s="162"/>
    </row>
    <row r="471" spans="1:4" x14ac:dyDescent="0.2">
      <c r="A471" s="162"/>
      <c r="B471" s="162"/>
      <c r="C471" s="162"/>
      <c r="D471" s="162"/>
    </row>
    <row r="472" spans="1:4" x14ac:dyDescent="0.2">
      <c r="A472" s="162"/>
      <c r="B472" s="162"/>
      <c r="C472" s="162"/>
      <c r="D472" s="162"/>
    </row>
    <row r="473" spans="1:4" x14ac:dyDescent="0.2">
      <c r="A473" s="162"/>
      <c r="B473" s="162"/>
      <c r="C473" s="162"/>
      <c r="D473" s="162"/>
    </row>
    <row r="474" spans="1:4" x14ac:dyDescent="0.2">
      <c r="A474" s="162"/>
      <c r="B474" s="162"/>
      <c r="C474" s="162"/>
      <c r="D474" s="162"/>
    </row>
    <row r="475" spans="1:4" x14ac:dyDescent="0.2">
      <c r="A475" s="162"/>
      <c r="B475" s="162"/>
      <c r="C475" s="162"/>
      <c r="D475" s="162"/>
    </row>
    <row r="476" spans="1:4" x14ac:dyDescent="0.2">
      <c r="A476" s="162"/>
      <c r="B476" s="162"/>
      <c r="C476" s="162"/>
      <c r="D476" s="162"/>
    </row>
    <row r="477" spans="1:4" x14ac:dyDescent="0.2">
      <c r="A477" s="162"/>
      <c r="B477" s="162"/>
      <c r="C477" s="162"/>
      <c r="D477" s="162"/>
    </row>
    <row r="478" spans="1:4" x14ac:dyDescent="0.2">
      <c r="A478" s="162"/>
      <c r="B478" s="162"/>
      <c r="C478" s="162"/>
      <c r="D478" s="162"/>
    </row>
    <row r="479" spans="1:4" x14ac:dyDescent="0.2">
      <c r="A479" s="162"/>
      <c r="B479" s="162"/>
      <c r="C479" s="162"/>
      <c r="D479" s="162"/>
    </row>
    <row r="480" spans="1:4" x14ac:dyDescent="0.2">
      <c r="A480" s="162"/>
      <c r="B480" s="162"/>
      <c r="C480" s="162"/>
      <c r="D480" s="162"/>
    </row>
    <row r="481" spans="1:4" x14ac:dyDescent="0.2">
      <c r="A481" s="162"/>
      <c r="B481" s="162"/>
      <c r="C481" s="162"/>
      <c r="D481" s="162"/>
    </row>
    <row r="482" spans="1:4" x14ac:dyDescent="0.2">
      <c r="A482" s="162"/>
      <c r="B482" s="162"/>
      <c r="C482" s="162"/>
      <c r="D482" s="162"/>
    </row>
    <row r="483" spans="1:4" x14ac:dyDescent="0.2">
      <c r="A483" s="162"/>
      <c r="B483" s="162"/>
      <c r="C483" s="162"/>
      <c r="D483" s="162"/>
    </row>
    <row r="484" spans="1:4" x14ac:dyDescent="0.2">
      <c r="A484" s="162"/>
      <c r="B484" s="162"/>
      <c r="C484" s="162"/>
      <c r="D484" s="162"/>
    </row>
    <row r="485" spans="1:4" x14ac:dyDescent="0.2">
      <c r="A485" s="162"/>
      <c r="B485" s="162"/>
      <c r="C485" s="162"/>
      <c r="D485" s="162"/>
    </row>
    <row r="486" spans="1:4" x14ac:dyDescent="0.2">
      <c r="A486" s="162"/>
      <c r="B486" s="162"/>
      <c r="C486" s="162"/>
      <c r="D486" s="162"/>
    </row>
    <row r="487" spans="1:4" x14ac:dyDescent="0.2">
      <c r="A487" s="162"/>
      <c r="B487" s="162"/>
      <c r="C487" s="162"/>
      <c r="D487" s="162"/>
    </row>
    <row r="488" spans="1:4" x14ac:dyDescent="0.2">
      <c r="A488" s="162"/>
      <c r="B488" s="162"/>
      <c r="C488" s="162"/>
      <c r="D488" s="162"/>
    </row>
    <row r="489" spans="1:4" x14ac:dyDescent="0.2">
      <c r="A489" s="162"/>
      <c r="B489" s="162"/>
      <c r="C489" s="162"/>
      <c r="D489" s="162"/>
    </row>
    <row r="490" spans="1:4" x14ac:dyDescent="0.2">
      <c r="A490" s="162"/>
      <c r="B490" s="162"/>
      <c r="C490" s="162"/>
      <c r="D490" s="162"/>
    </row>
    <row r="491" spans="1:4" x14ac:dyDescent="0.2">
      <c r="A491" s="162"/>
      <c r="B491" s="162"/>
      <c r="C491" s="162"/>
      <c r="D491" s="162"/>
    </row>
    <row r="492" spans="1:4" x14ac:dyDescent="0.2">
      <c r="A492" s="162"/>
      <c r="B492" s="162"/>
      <c r="C492" s="162"/>
      <c r="D492" s="162"/>
    </row>
    <row r="493" spans="1:4" x14ac:dyDescent="0.2">
      <c r="A493" s="162"/>
      <c r="B493" s="162"/>
      <c r="C493" s="162"/>
      <c r="D493" s="162"/>
    </row>
    <row r="494" spans="1:4" x14ac:dyDescent="0.2">
      <c r="A494" s="162"/>
      <c r="B494" s="162"/>
      <c r="C494" s="162"/>
      <c r="D494" s="162"/>
    </row>
    <row r="495" spans="1:4" x14ac:dyDescent="0.2">
      <c r="A495" s="162"/>
      <c r="B495" s="162"/>
      <c r="C495" s="162"/>
      <c r="D495" s="162"/>
    </row>
    <row r="496" spans="1:4" x14ac:dyDescent="0.2">
      <c r="A496" s="162"/>
      <c r="B496" s="162"/>
      <c r="C496" s="162"/>
      <c r="D496" s="162"/>
    </row>
    <row r="497" spans="1:4" x14ac:dyDescent="0.2">
      <c r="A497" s="162"/>
      <c r="B497" s="162"/>
      <c r="C497" s="162"/>
      <c r="D497" s="162"/>
    </row>
    <row r="498" spans="1:4" x14ac:dyDescent="0.2">
      <c r="A498" s="162"/>
      <c r="B498" s="162"/>
      <c r="C498" s="162"/>
      <c r="D498" s="162"/>
    </row>
    <row r="499" spans="1:4" x14ac:dyDescent="0.2">
      <c r="A499" s="162"/>
      <c r="B499" s="162"/>
      <c r="C499" s="162"/>
      <c r="D499" s="162"/>
    </row>
    <row r="500" spans="1:4" x14ac:dyDescent="0.2">
      <c r="A500" s="162"/>
      <c r="B500" s="162"/>
      <c r="C500" s="162"/>
      <c r="D500" s="162"/>
    </row>
    <row r="501" spans="1:4" x14ac:dyDescent="0.2">
      <c r="A501" s="162"/>
      <c r="B501" s="162"/>
      <c r="C501" s="162"/>
      <c r="D501" s="162"/>
    </row>
    <row r="502" spans="1:4" x14ac:dyDescent="0.2">
      <c r="A502" s="162"/>
      <c r="B502" s="162"/>
      <c r="C502" s="162"/>
      <c r="D502" s="162"/>
    </row>
    <row r="503" spans="1:4" x14ac:dyDescent="0.2">
      <c r="A503" s="162"/>
      <c r="B503" s="162"/>
      <c r="C503" s="162"/>
      <c r="D503" s="162"/>
    </row>
    <row r="504" spans="1:4" x14ac:dyDescent="0.2">
      <c r="A504" s="162"/>
      <c r="B504" s="162"/>
      <c r="C504" s="162"/>
      <c r="D504" s="162"/>
    </row>
    <row r="505" spans="1:4" x14ac:dyDescent="0.2">
      <c r="A505" s="162"/>
      <c r="B505" s="162"/>
      <c r="C505" s="162"/>
      <c r="D505" s="162"/>
    </row>
    <row r="506" spans="1:4" x14ac:dyDescent="0.2">
      <c r="A506" s="162"/>
      <c r="B506" s="162"/>
      <c r="C506" s="162"/>
      <c r="D506" s="162"/>
    </row>
    <row r="507" spans="1:4" x14ac:dyDescent="0.2">
      <c r="A507" s="162"/>
      <c r="B507" s="162"/>
      <c r="C507" s="162"/>
      <c r="D507" s="162"/>
    </row>
    <row r="508" spans="1:4" x14ac:dyDescent="0.2">
      <c r="A508" s="162"/>
      <c r="B508" s="162"/>
      <c r="C508" s="162"/>
      <c r="D508" s="162"/>
    </row>
    <row r="509" spans="1:4" x14ac:dyDescent="0.2">
      <c r="A509" s="162"/>
      <c r="B509" s="162"/>
      <c r="C509" s="162"/>
      <c r="D509" s="162"/>
    </row>
    <row r="510" spans="1:4" x14ac:dyDescent="0.2">
      <c r="A510" s="162"/>
      <c r="B510" s="162"/>
      <c r="C510" s="162"/>
      <c r="D510" s="162"/>
    </row>
    <row r="511" spans="1:4" x14ac:dyDescent="0.2">
      <c r="A511" s="162"/>
      <c r="B511" s="162"/>
      <c r="C511" s="162"/>
      <c r="D511" s="162"/>
    </row>
    <row r="512" spans="1:4" x14ac:dyDescent="0.2">
      <c r="A512" s="162"/>
      <c r="B512" s="162"/>
      <c r="C512" s="162"/>
      <c r="D512" s="162"/>
    </row>
    <row r="513" spans="1:4" x14ac:dyDescent="0.2">
      <c r="A513" s="162"/>
      <c r="B513" s="162"/>
      <c r="C513" s="162"/>
      <c r="D513" s="162"/>
    </row>
    <row r="514" spans="1:4" x14ac:dyDescent="0.2">
      <c r="A514" s="162"/>
      <c r="B514" s="162"/>
      <c r="C514" s="162"/>
      <c r="D514" s="162"/>
    </row>
    <row r="515" spans="1:4" x14ac:dyDescent="0.2">
      <c r="A515" s="162"/>
      <c r="B515" s="162"/>
      <c r="C515" s="162"/>
      <c r="D515" s="162"/>
    </row>
    <row r="516" spans="1:4" x14ac:dyDescent="0.2">
      <c r="A516" s="162"/>
      <c r="B516" s="162"/>
      <c r="C516" s="162"/>
      <c r="D516" s="162"/>
    </row>
    <row r="517" spans="1:4" x14ac:dyDescent="0.2">
      <c r="A517" s="162"/>
      <c r="B517" s="162"/>
      <c r="C517" s="162"/>
      <c r="D517" s="162"/>
    </row>
    <row r="518" spans="1:4" x14ac:dyDescent="0.2">
      <c r="A518" s="162"/>
      <c r="B518" s="162"/>
      <c r="C518" s="162"/>
      <c r="D518" s="162"/>
    </row>
    <row r="519" spans="1:4" x14ac:dyDescent="0.2">
      <c r="A519" s="162"/>
      <c r="B519" s="162"/>
      <c r="C519" s="162"/>
      <c r="D519" s="162"/>
    </row>
    <row r="520" spans="1:4" x14ac:dyDescent="0.2">
      <c r="A520" s="162"/>
      <c r="B520" s="162"/>
      <c r="C520" s="162"/>
      <c r="D520" s="162"/>
    </row>
    <row r="521" spans="1:4" x14ac:dyDescent="0.2">
      <c r="A521" s="162"/>
      <c r="B521" s="162"/>
      <c r="C521" s="162"/>
      <c r="D521" s="162"/>
    </row>
    <row r="522" spans="1:4" x14ac:dyDescent="0.2">
      <c r="A522" s="162"/>
      <c r="B522" s="162"/>
      <c r="C522" s="162"/>
      <c r="D522" s="162"/>
    </row>
    <row r="523" spans="1:4" x14ac:dyDescent="0.2">
      <c r="A523" s="162"/>
      <c r="B523" s="162"/>
      <c r="C523" s="162"/>
      <c r="D523" s="162"/>
    </row>
    <row r="524" spans="1:4" x14ac:dyDescent="0.2">
      <c r="A524" s="162"/>
      <c r="B524" s="162"/>
      <c r="C524" s="162"/>
      <c r="D524" s="162"/>
    </row>
    <row r="525" spans="1:4" x14ac:dyDescent="0.2">
      <c r="A525" s="162"/>
      <c r="B525" s="162"/>
      <c r="C525" s="162"/>
      <c r="D525" s="162"/>
    </row>
    <row r="526" spans="1:4" x14ac:dyDescent="0.2">
      <c r="A526" s="162"/>
      <c r="B526" s="162"/>
      <c r="C526" s="162"/>
      <c r="D526" s="162"/>
    </row>
    <row r="527" spans="1:4" x14ac:dyDescent="0.2">
      <c r="A527" s="162"/>
      <c r="B527" s="162"/>
      <c r="C527" s="162"/>
      <c r="D527" s="162"/>
    </row>
    <row r="528" spans="1:4" x14ac:dyDescent="0.2">
      <c r="A528" s="162"/>
      <c r="B528" s="162"/>
      <c r="C528" s="162"/>
      <c r="D528" s="162"/>
    </row>
    <row r="529" spans="1:4" x14ac:dyDescent="0.2">
      <c r="A529" s="162"/>
      <c r="B529" s="162"/>
      <c r="C529" s="162"/>
      <c r="D529" s="162"/>
    </row>
    <row r="530" spans="1:4" x14ac:dyDescent="0.2">
      <c r="A530" s="162"/>
      <c r="B530" s="162"/>
      <c r="C530" s="162"/>
      <c r="D530" s="162"/>
    </row>
    <row r="531" spans="1:4" x14ac:dyDescent="0.2">
      <c r="A531" s="162"/>
      <c r="B531" s="162"/>
      <c r="C531" s="162"/>
      <c r="D531" s="162"/>
    </row>
    <row r="532" spans="1:4" x14ac:dyDescent="0.2">
      <c r="A532" s="162"/>
      <c r="B532" s="162"/>
      <c r="C532" s="162"/>
      <c r="D532" s="162"/>
    </row>
    <row r="533" spans="1:4" x14ac:dyDescent="0.2">
      <c r="A533" s="162"/>
      <c r="B533" s="162"/>
      <c r="C533" s="162"/>
      <c r="D533" s="162"/>
    </row>
    <row r="534" spans="1:4" x14ac:dyDescent="0.2">
      <c r="A534" s="162"/>
      <c r="B534" s="162"/>
      <c r="C534" s="162"/>
      <c r="D534" s="162"/>
    </row>
    <row r="535" spans="1:4" x14ac:dyDescent="0.2">
      <c r="A535" s="162"/>
      <c r="B535" s="162"/>
      <c r="C535" s="162"/>
      <c r="D535" s="162"/>
    </row>
    <row r="536" spans="1:4" x14ac:dyDescent="0.2">
      <c r="A536" s="162"/>
      <c r="B536" s="162"/>
      <c r="C536" s="162"/>
      <c r="D536" s="162"/>
    </row>
    <row r="537" spans="1:4" x14ac:dyDescent="0.2">
      <c r="A537" s="162"/>
      <c r="B537" s="162"/>
      <c r="C537" s="162"/>
      <c r="D537" s="162"/>
    </row>
    <row r="538" spans="1:4" x14ac:dyDescent="0.2">
      <c r="A538" s="162"/>
      <c r="B538" s="162"/>
      <c r="C538" s="162"/>
      <c r="D538" s="162"/>
    </row>
    <row r="539" spans="1:4" x14ac:dyDescent="0.2">
      <c r="A539" s="162"/>
      <c r="B539" s="162"/>
      <c r="C539" s="162"/>
      <c r="D539" s="162"/>
    </row>
    <row r="540" spans="1:4" x14ac:dyDescent="0.2">
      <c r="A540" s="162"/>
      <c r="B540" s="162"/>
      <c r="C540" s="162"/>
      <c r="D540" s="162"/>
    </row>
    <row r="541" spans="1:4" x14ac:dyDescent="0.2">
      <c r="A541" s="162"/>
      <c r="B541" s="162"/>
      <c r="C541" s="162"/>
      <c r="D541" s="162"/>
    </row>
    <row r="542" spans="1:4" x14ac:dyDescent="0.2">
      <c r="A542" s="162"/>
      <c r="B542" s="162"/>
      <c r="C542" s="162"/>
      <c r="D542" s="162"/>
    </row>
    <row r="543" spans="1:4" x14ac:dyDescent="0.2">
      <c r="A543" s="162"/>
      <c r="B543" s="162"/>
      <c r="C543" s="162"/>
      <c r="D543" s="162"/>
    </row>
    <row r="544" spans="1:4" x14ac:dyDescent="0.2">
      <c r="A544" s="162"/>
      <c r="B544" s="162"/>
      <c r="C544" s="162"/>
      <c r="D544" s="162"/>
    </row>
    <row r="545" spans="1:4" x14ac:dyDescent="0.2">
      <c r="A545" s="162"/>
      <c r="B545" s="162"/>
      <c r="C545" s="162"/>
      <c r="D545" s="162"/>
    </row>
    <row r="546" spans="1:4" x14ac:dyDescent="0.2">
      <c r="A546" s="162"/>
      <c r="B546" s="162"/>
      <c r="C546" s="162"/>
      <c r="D546" s="162"/>
    </row>
    <row r="547" spans="1:4" x14ac:dyDescent="0.2">
      <c r="A547" s="162"/>
      <c r="B547" s="162"/>
      <c r="C547" s="162"/>
      <c r="D547" s="162"/>
    </row>
    <row r="548" spans="1:4" x14ac:dyDescent="0.2">
      <c r="A548" s="162"/>
      <c r="B548" s="162"/>
      <c r="C548" s="162"/>
      <c r="D548" s="162"/>
    </row>
    <row r="549" spans="1:4" x14ac:dyDescent="0.2">
      <c r="A549" s="162"/>
      <c r="B549" s="162"/>
      <c r="C549" s="162"/>
      <c r="D549" s="162"/>
    </row>
    <row r="550" spans="1:4" x14ac:dyDescent="0.2">
      <c r="A550" s="162"/>
      <c r="B550" s="162"/>
      <c r="C550" s="162"/>
      <c r="D550" s="162"/>
    </row>
    <row r="551" spans="1:4" x14ac:dyDescent="0.2">
      <c r="A551" s="162"/>
      <c r="B551" s="162"/>
      <c r="C551" s="162"/>
      <c r="D551" s="162"/>
    </row>
    <row r="552" spans="1:4" x14ac:dyDescent="0.2">
      <c r="A552" s="162"/>
      <c r="B552" s="162"/>
      <c r="C552" s="162"/>
      <c r="D552" s="162"/>
    </row>
    <row r="553" spans="1:4" x14ac:dyDescent="0.2">
      <c r="A553" s="162"/>
      <c r="B553" s="162"/>
      <c r="C553" s="162"/>
      <c r="D553" s="162"/>
    </row>
    <row r="554" spans="1:4" x14ac:dyDescent="0.2">
      <c r="A554" s="162"/>
      <c r="B554" s="162"/>
      <c r="C554" s="162"/>
      <c r="D554" s="162"/>
    </row>
    <row r="555" spans="1:4" x14ac:dyDescent="0.2">
      <c r="A555" s="162"/>
      <c r="B555" s="162"/>
      <c r="C555" s="162"/>
      <c r="D555" s="162"/>
    </row>
    <row r="556" spans="1:4" x14ac:dyDescent="0.2">
      <c r="A556" s="162"/>
      <c r="B556" s="162"/>
      <c r="C556" s="162"/>
      <c r="D556" s="162"/>
    </row>
    <row r="557" spans="1:4" x14ac:dyDescent="0.2">
      <c r="A557" s="162"/>
      <c r="B557" s="162"/>
      <c r="C557" s="162"/>
      <c r="D557" s="162"/>
    </row>
    <row r="558" spans="1:4" x14ac:dyDescent="0.2">
      <c r="A558" s="162"/>
      <c r="B558" s="162"/>
      <c r="C558" s="162"/>
      <c r="D558" s="162"/>
    </row>
    <row r="559" spans="1:4" x14ac:dyDescent="0.2">
      <c r="A559" s="162"/>
      <c r="B559" s="162"/>
      <c r="C559" s="162"/>
      <c r="D559" s="162"/>
    </row>
    <row r="560" spans="1:4" x14ac:dyDescent="0.2">
      <c r="A560" s="162"/>
      <c r="B560" s="162"/>
      <c r="C560" s="162"/>
      <c r="D560" s="162"/>
    </row>
    <row r="561" spans="1:4" x14ac:dyDescent="0.2">
      <c r="A561" s="162"/>
      <c r="B561" s="162"/>
      <c r="C561" s="162"/>
      <c r="D561" s="162"/>
    </row>
    <row r="562" spans="1:4" x14ac:dyDescent="0.2">
      <c r="A562" s="162"/>
      <c r="B562" s="162"/>
      <c r="C562" s="162"/>
      <c r="D562" s="162"/>
    </row>
    <row r="563" spans="1:4" x14ac:dyDescent="0.2">
      <c r="A563" s="162"/>
      <c r="B563" s="162"/>
      <c r="C563" s="162"/>
      <c r="D563" s="162"/>
    </row>
    <row r="564" spans="1:4" x14ac:dyDescent="0.2">
      <c r="A564" s="162"/>
      <c r="B564" s="162"/>
      <c r="C564" s="162"/>
      <c r="D564" s="162"/>
    </row>
    <row r="565" spans="1:4" x14ac:dyDescent="0.2">
      <c r="A565" s="162"/>
      <c r="B565" s="162"/>
      <c r="C565" s="162"/>
      <c r="D565" s="162"/>
    </row>
    <row r="566" spans="1:4" x14ac:dyDescent="0.2">
      <c r="A566" s="162"/>
      <c r="B566" s="162"/>
      <c r="C566" s="162"/>
      <c r="D566" s="162"/>
    </row>
    <row r="567" spans="1:4" x14ac:dyDescent="0.2">
      <c r="A567" s="162"/>
      <c r="B567" s="162"/>
      <c r="C567" s="162"/>
      <c r="D567" s="162"/>
    </row>
    <row r="568" spans="1:4" x14ac:dyDescent="0.2">
      <c r="A568" s="162"/>
      <c r="B568" s="162"/>
      <c r="C568" s="162"/>
      <c r="D568" s="162"/>
    </row>
    <row r="569" spans="1:4" x14ac:dyDescent="0.2">
      <c r="A569" s="162"/>
      <c r="B569" s="162"/>
      <c r="C569" s="162"/>
      <c r="D569" s="162"/>
    </row>
    <row r="570" spans="1:4" x14ac:dyDescent="0.2">
      <c r="A570" s="162"/>
      <c r="B570" s="162"/>
      <c r="C570" s="162"/>
      <c r="D570" s="162"/>
    </row>
    <row r="571" spans="1:4" x14ac:dyDescent="0.2">
      <c r="A571" s="162"/>
      <c r="B571" s="162"/>
      <c r="C571" s="162"/>
      <c r="D571" s="162"/>
    </row>
    <row r="572" spans="1:4" x14ac:dyDescent="0.2">
      <c r="A572" s="162"/>
      <c r="B572" s="162"/>
      <c r="C572" s="162"/>
      <c r="D572" s="162"/>
    </row>
    <row r="573" spans="1:4" x14ac:dyDescent="0.2">
      <c r="A573" s="162"/>
      <c r="B573" s="162"/>
      <c r="C573" s="162"/>
      <c r="D573" s="162"/>
    </row>
    <row r="574" spans="1:4" x14ac:dyDescent="0.2">
      <c r="A574" s="162"/>
      <c r="B574" s="162"/>
      <c r="C574" s="162"/>
      <c r="D574" s="162"/>
    </row>
    <row r="575" spans="1:4" x14ac:dyDescent="0.2">
      <c r="A575" s="162"/>
      <c r="B575" s="162"/>
      <c r="C575" s="162"/>
      <c r="D575" s="162"/>
    </row>
    <row r="576" spans="1:4" x14ac:dyDescent="0.2">
      <c r="A576" s="162"/>
      <c r="B576" s="162"/>
      <c r="C576" s="162"/>
      <c r="D576" s="162"/>
    </row>
    <row r="577" spans="1:4" x14ac:dyDescent="0.2">
      <c r="A577" s="162"/>
      <c r="B577" s="162"/>
      <c r="C577" s="162"/>
      <c r="D577" s="162"/>
    </row>
    <row r="578" spans="1:4" x14ac:dyDescent="0.2">
      <c r="A578" s="162"/>
      <c r="B578" s="162"/>
      <c r="C578" s="162"/>
      <c r="D578" s="162"/>
    </row>
    <row r="579" spans="1:4" x14ac:dyDescent="0.2">
      <c r="A579" s="162"/>
      <c r="B579" s="162"/>
      <c r="C579" s="162"/>
      <c r="D579" s="162"/>
    </row>
    <row r="580" spans="1:4" x14ac:dyDescent="0.2">
      <c r="A580" s="162"/>
      <c r="B580" s="162"/>
      <c r="C580" s="162"/>
      <c r="D580" s="162"/>
    </row>
    <row r="581" spans="1:4" x14ac:dyDescent="0.2">
      <c r="A581" s="162"/>
      <c r="B581" s="162"/>
      <c r="C581" s="162"/>
      <c r="D581" s="162"/>
    </row>
    <row r="582" spans="1:4" x14ac:dyDescent="0.2">
      <c r="A582" s="162"/>
      <c r="B582" s="162"/>
      <c r="C582" s="162"/>
      <c r="D582" s="162"/>
    </row>
    <row r="583" spans="1:4" x14ac:dyDescent="0.2">
      <c r="A583" s="162"/>
      <c r="B583" s="162"/>
      <c r="C583" s="162"/>
      <c r="D583" s="162"/>
    </row>
    <row r="584" spans="1:4" x14ac:dyDescent="0.2">
      <c r="A584" s="162"/>
      <c r="B584" s="162"/>
      <c r="C584" s="162"/>
      <c r="D584" s="162"/>
    </row>
    <row r="585" spans="1:4" x14ac:dyDescent="0.2">
      <c r="A585" s="162"/>
      <c r="B585" s="162"/>
      <c r="C585" s="162"/>
      <c r="D585" s="162"/>
    </row>
    <row r="586" spans="1:4" x14ac:dyDescent="0.2">
      <c r="A586" s="162"/>
      <c r="B586" s="162"/>
      <c r="C586" s="162"/>
      <c r="D586" s="162"/>
    </row>
    <row r="587" spans="1:4" x14ac:dyDescent="0.2">
      <c r="A587" s="162"/>
      <c r="B587" s="162"/>
      <c r="C587" s="162"/>
      <c r="D587" s="162"/>
    </row>
    <row r="588" spans="1:4" x14ac:dyDescent="0.2">
      <c r="A588" s="162"/>
      <c r="B588" s="162"/>
      <c r="C588" s="162"/>
      <c r="D588" s="162"/>
    </row>
    <row r="589" spans="1:4" x14ac:dyDescent="0.2">
      <c r="A589" s="162"/>
      <c r="B589" s="162"/>
      <c r="C589" s="162"/>
      <c r="D589" s="162"/>
    </row>
    <row r="590" spans="1:4" x14ac:dyDescent="0.2">
      <c r="A590" s="162"/>
      <c r="B590" s="162"/>
      <c r="C590" s="162"/>
      <c r="D590" s="162"/>
    </row>
    <row r="591" spans="1:4" x14ac:dyDescent="0.2">
      <c r="A591" s="162"/>
      <c r="B591" s="162"/>
      <c r="C591" s="162"/>
      <c r="D591" s="162"/>
    </row>
    <row r="592" spans="1:4" x14ac:dyDescent="0.2">
      <c r="A592" s="162"/>
      <c r="B592" s="162"/>
      <c r="C592" s="162"/>
      <c r="D592" s="162"/>
    </row>
    <row r="593" spans="1:4" x14ac:dyDescent="0.2">
      <c r="A593" s="162"/>
      <c r="B593" s="162"/>
      <c r="C593" s="162"/>
      <c r="D593" s="162"/>
    </row>
    <row r="594" spans="1:4" x14ac:dyDescent="0.2">
      <c r="A594" s="162"/>
      <c r="B594" s="162"/>
      <c r="C594" s="162"/>
      <c r="D594" s="162"/>
    </row>
    <row r="595" spans="1:4" x14ac:dyDescent="0.2">
      <c r="A595" s="162"/>
      <c r="B595" s="162"/>
      <c r="C595" s="162"/>
      <c r="D595" s="162"/>
    </row>
    <row r="596" spans="1:4" x14ac:dyDescent="0.2">
      <c r="A596" s="162"/>
      <c r="B596" s="162"/>
      <c r="C596" s="162"/>
      <c r="D596" s="162"/>
    </row>
    <row r="597" spans="1:4" x14ac:dyDescent="0.2">
      <c r="A597" s="162"/>
      <c r="B597" s="162"/>
      <c r="C597" s="162"/>
      <c r="D597" s="162"/>
    </row>
    <row r="598" spans="1:4" x14ac:dyDescent="0.2">
      <c r="A598" s="162"/>
      <c r="B598" s="162"/>
      <c r="C598" s="162"/>
      <c r="D598" s="162"/>
    </row>
    <row r="599" spans="1:4" x14ac:dyDescent="0.2">
      <c r="A599" s="162"/>
      <c r="B599" s="162"/>
      <c r="C599" s="162"/>
      <c r="D599" s="162"/>
    </row>
    <row r="600" spans="1:4" x14ac:dyDescent="0.2">
      <c r="A600" s="162"/>
      <c r="B600" s="162"/>
      <c r="C600" s="162"/>
      <c r="D600" s="162"/>
    </row>
    <row r="601" spans="1:4" x14ac:dyDescent="0.2">
      <c r="A601" s="162"/>
      <c r="B601" s="162"/>
      <c r="C601" s="162"/>
      <c r="D601" s="162"/>
    </row>
    <row r="602" spans="1:4" x14ac:dyDescent="0.2">
      <c r="A602" s="162"/>
      <c r="B602" s="162"/>
      <c r="C602" s="162"/>
      <c r="D602" s="162"/>
    </row>
    <row r="603" spans="1:4" x14ac:dyDescent="0.2">
      <c r="A603" s="162"/>
      <c r="B603" s="162"/>
      <c r="C603" s="162"/>
      <c r="D603" s="162"/>
    </row>
    <row r="604" spans="1:4" x14ac:dyDescent="0.2">
      <c r="A604" s="162"/>
      <c r="B604" s="162"/>
      <c r="C604" s="162"/>
      <c r="D604" s="162"/>
    </row>
    <row r="605" spans="1:4" x14ac:dyDescent="0.2">
      <c r="A605" s="162"/>
      <c r="B605" s="162"/>
      <c r="C605" s="162"/>
      <c r="D605" s="162"/>
    </row>
    <row r="606" spans="1:4" x14ac:dyDescent="0.2">
      <c r="A606" s="162"/>
      <c r="B606" s="162"/>
      <c r="C606" s="162"/>
      <c r="D606" s="162"/>
    </row>
    <row r="607" spans="1:4" x14ac:dyDescent="0.2">
      <c r="A607" s="162"/>
      <c r="B607" s="162"/>
      <c r="C607" s="162"/>
      <c r="D607" s="162"/>
    </row>
    <row r="608" spans="1:4" x14ac:dyDescent="0.2">
      <c r="A608" s="162"/>
      <c r="B608" s="162"/>
      <c r="C608" s="162"/>
      <c r="D608" s="162"/>
    </row>
    <row r="609" spans="1:4" x14ac:dyDescent="0.2">
      <c r="A609" s="162"/>
      <c r="B609" s="162"/>
      <c r="C609" s="162"/>
      <c r="D609" s="162"/>
    </row>
    <row r="610" spans="1:4" x14ac:dyDescent="0.2">
      <c r="A610" s="162"/>
      <c r="B610" s="162"/>
      <c r="C610" s="162"/>
      <c r="D610" s="162"/>
    </row>
    <row r="611" spans="1:4" x14ac:dyDescent="0.2">
      <c r="A611" s="162"/>
      <c r="B611" s="162"/>
      <c r="C611" s="162"/>
      <c r="D611" s="162"/>
    </row>
    <row r="612" spans="1:4" x14ac:dyDescent="0.2">
      <c r="A612" s="162"/>
      <c r="B612" s="162"/>
      <c r="C612" s="162"/>
      <c r="D612" s="162"/>
    </row>
    <row r="613" spans="1:4" x14ac:dyDescent="0.2">
      <c r="A613" s="162"/>
      <c r="B613" s="162"/>
      <c r="C613" s="162"/>
      <c r="D613" s="162"/>
    </row>
    <row r="614" spans="1:4" x14ac:dyDescent="0.2">
      <c r="A614" s="162"/>
      <c r="B614" s="162"/>
      <c r="C614" s="162"/>
      <c r="D614" s="162"/>
    </row>
    <row r="615" spans="1:4" x14ac:dyDescent="0.2">
      <c r="A615" s="162"/>
      <c r="B615" s="162"/>
      <c r="C615" s="162"/>
      <c r="D615" s="162"/>
    </row>
    <row r="616" spans="1:4" x14ac:dyDescent="0.2">
      <c r="A616" s="162"/>
      <c r="B616" s="162"/>
      <c r="C616" s="162"/>
      <c r="D616" s="162"/>
    </row>
    <row r="617" spans="1:4" x14ac:dyDescent="0.2">
      <c r="A617" s="162"/>
      <c r="B617" s="162"/>
      <c r="C617" s="162"/>
      <c r="D617" s="162"/>
    </row>
    <row r="618" spans="1:4" x14ac:dyDescent="0.2">
      <c r="A618" s="162"/>
      <c r="B618" s="162"/>
      <c r="C618" s="162"/>
      <c r="D618" s="162"/>
    </row>
    <row r="619" spans="1:4" x14ac:dyDescent="0.2">
      <c r="A619" s="162"/>
      <c r="B619" s="162"/>
      <c r="C619" s="162"/>
      <c r="D619" s="162"/>
    </row>
    <row r="620" spans="1:4" x14ac:dyDescent="0.2">
      <c r="A620" s="162"/>
      <c r="B620" s="162"/>
      <c r="C620" s="162"/>
      <c r="D620" s="162"/>
    </row>
    <row r="621" spans="1:4" x14ac:dyDescent="0.2">
      <c r="A621" s="162"/>
      <c r="B621" s="162"/>
      <c r="C621" s="162"/>
      <c r="D621" s="162"/>
    </row>
    <row r="622" spans="1:4" x14ac:dyDescent="0.2">
      <c r="A622" s="162"/>
      <c r="B622" s="162"/>
      <c r="C622" s="162"/>
      <c r="D622" s="162"/>
    </row>
    <row r="623" spans="1:4" x14ac:dyDescent="0.2">
      <c r="A623" s="162"/>
      <c r="B623" s="162"/>
      <c r="C623" s="162"/>
      <c r="D623" s="162"/>
    </row>
    <row r="624" spans="1:4" x14ac:dyDescent="0.2">
      <c r="A624" s="162"/>
      <c r="B624" s="162"/>
      <c r="C624" s="162"/>
      <c r="D624" s="162"/>
    </row>
    <row r="625" spans="1:4" x14ac:dyDescent="0.2">
      <c r="A625" s="162"/>
      <c r="B625" s="162"/>
      <c r="C625" s="162"/>
      <c r="D625" s="162"/>
    </row>
    <row r="626" spans="1:4" x14ac:dyDescent="0.2">
      <c r="A626" s="162"/>
      <c r="B626" s="162"/>
      <c r="C626" s="162"/>
      <c r="D626" s="162"/>
    </row>
    <row r="627" spans="1:4" x14ac:dyDescent="0.2">
      <c r="A627" s="162"/>
      <c r="B627" s="162"/>
      <c r="C627" s="162"/>
      <c r="D627" s="162"/>
    </row>
    <row r="628" spans="1:4" x14ac:dyDescent="0.2">
      <c r="A628" s="162"/>
      <c r="B628" s="162"/>
      <c r="C628" s="162"/>
      <c r="D628" s="162"/>
    </row>
    <row r="629" spans="1:4" x14ac:dyDescent="0.2">
      <c r="A629" s="162"/>
      <c r="B629" s="162"/>
      <c r="C629" s="162"/>
      <c r="D629" s="162"/>
    </row>
    <row r="630" spans="1:4" x14ac:dyDescent="0.2">
      <c r="A630" s="162"/>
      <c r="B630" s="162"/>
      <c r="C630" s="162"/>
      <c r="D630" s="162"/>
    </row>
    <row r="631" spans="1:4" x14ac:dyDescent="0.2">
      <c r="A631" s="162"/>
      <c r="B631" s="162"/>
      <c r="C631" s="162"/>
      <c r="D631" s="162"/>
    </row>
    <row r="632" spans="1:4" x14ac:dyDescent="0.2">
      <c r="A632" s="162"/>
      <c r="B632" s="162"/>
      <c r="C632" s="162"/>
      <c r="D632" s="162"/>
    </row>
    <row r="633" spans="1:4" x14ac:dyDescent="0.2">
      <c r="A633" s="162"/>
      <c r="B633" s="162"/>
      <c r="C633" s="162"/>
      <c r="D633" s="162"/>
    </row>
    <row r="634" spans="1:4" x14ac:dyDescent="0.2">
      <c r="A634" s="162"/>
      <c r="B634" s="162"/>
      <c r="C634" s="162"/>
      <c r="D634" s="162"/>
    </row>
    <row r="635" spans="1:4" x14ac:dyDescent="0.2">
      <c r="A635" s="162"/>
      <c r="B635" s="162"/>
      <c r="C635" s="162"/>
      <c r="D635" s="162"/>
    </row>
    <row r="636" spans="1:4" x14ac:dyDescent="0.2">
      <c r="A636" s="162"/>
      <c r="B636" s="162"/>
      <c r="C636" s="162"/>
      <c r="D636" s="162"/>
    </row>
    <row r="637" spans="1:4" x14ac:dyDescent="0.2">
      <c r="A637" s="162"/>
      <c r="B637" s="162"/>
      <c r="C637" s="162"/>
      <c r="D637" s="162"/>
    </row>
    <row r="638" spans="1:4" x14ac:dyDescent="0.2">
      <c r="A638" s="162"/>
      <c r="B638" s="162"/>
      <c r="C638" s="162"/>
      <c r="D638" s="162"/>
    </row>
    <row r="639" spans="1:4" x14ac:dyDescent="0.2">
      <c r="A639" s="162"/>
      <c r="B639" s="162"/>
      <c r="C639" s="162"/>
      <c r="D639" s="162"/>
    </row>
    <row r="640" spans="1:4" x14ac:dyDescent="0.2">
      <c r="A640" s="162"/>
      <c r="B640" s="162"/>
      <c r="C640" s="162"/>
      <c r="D640" s="162"/>
    </row>
    <row r="641" spans="1:4" x14ac:dyDescent="0.2">
      <c r="A641" s="162"/>
      <c r="B641" s="162"/>
      <c r="C641" s="162"/>
      <c r="D641" s="162"/>
    </row>
    <row r="642" spans="1:4" x14ac:dyDescent="0.2">
      <c r="A642" s="162"/>
      <c r="B642" s="162"/>
      <c r="C642" s="162"/>
      <c r="D642" s="162"/>
    </row>
    <row r="643" spans="1:4" x14ac:dyDescent="0.2">
      <c r="A643" s="162"/>
      <c r="B643" s="162"/>
      <c r="C643" s="162"/>
      <c r="D643" s="162"/>
    </row>
    <row r="644" spans="1:4" x14ac:dyDescent="0.2">
      <c r="A644" s="162"/>
      <c r="B644" s="162"/>
      <c r="C644" s="162"/>
      <c r="D644" s="162"/>
    </row>
    <row r="645" spans="1:4" x14ac:dyDescent="0.2">
      <c r="A645" s="162"/>
      <c r="B645" s="162"/>
      <c r="C645" s="162"/>
      <c r="D645" s="162"/>
    </row>
    <row r="646" spans="1:4" x14ac:dyDescent="0.2">
      <c r="A646" s="162"/>
      <c r="B646" s="162"/>
      <c r="C646" s="162"/>
      <c r="D646" s="162"/>
    </row>
    <row r="647" spans="1:4" x14ac:dyDescent="0.2">
      <c r="A647" s="162"/>
      <c r="B647" s="162"/>
      <c r="C647" s="162"/>
      <c r="D647" s="162"/>
    </row>
    <row r="648" spans="1:4" x14ac:dyDescent="0.2">
      <c r="A648" s="162"/>
      <c r="B648" s="162"/>
      <c r="C648" s="162"/>
      <c r="D648" s="162"/>
    </row>
    <row r="649" spans="1:4" x14ac:dyDescent="0.2">
      <c r="A649" s="162"/>
      <c r="B649" s="162"/>
      <c r="C649" s="162"/>
      <c r="D649" s="162"/>
    </row>
    <row r="650" spans="1:4" x14ac:dyDescent="0.2">
      <c r="A650" s="162"/>
      <c r="B650" s="162"/>
      <c r="C650" s="162"/>
      <c r="D650" s="162"/>
    </row>
    <row r="651" spans="1:4" x14ac:dyDescent="0.2">
      <c r="A651" s="162"/>
      <c r="B651" s="162"/>
      <c r="C651" s="162"/>
      <c r="D651" s="162"/>
    </row>
    <row r="652" spans="1:4" x14ac:dyDescent="0.2">
      <c r="A652" s="162"/>
      <c r="B652" s="162"/>
      <c r="C652" s="162"/>
      <c r="D652" s="162"/>
    </row>
    <row r="653" spans="1:4" x14ac:dyDescent="0.2">
      <c r="A653" s="162"/>
      <c r="B653" s="162"/>
      <c r="C653" s="162"/>
      <c r="D653" s="162"/>
    </row>
    <row r="654" spans="1:4" x14ac:dyDescent="0.2">
      <c r="A654" s="162"/>
      <c r="B654" s="162"/>
      <c r="C654" s="162"/>
      <c r="D654" s="162"/>
    </row>
    <row r="655" spans="1:4" x14ac:dyDescent="0.2">
      <c r="A655" s="162"/>
      <c r="B655" s="162"/>
      <c r="C655" s="162"/>
      <c r="D655" s="162"/>
    </row>
    <row r="656" spans="1:4" x14ac:dyDescent="0.2">
      <c r="A656" s="162"/>
      <c r="B656" s="162"/>
      <c r="C656" s="162"/>
      <c r="D656" s="162"/>
    </row>
    <row r="657" spans="1:4" x14ac:dyDescent="0.2">
      <c r="A657" s="162"/>
      <c r="B657" s="162"/>
      <c r="C657" s="162"/>
      <c r="D657" s="162"/>
    </row>
    <row r="658" spans="1:4" x14ac:dyDescent="0.2">
      <c r="A658" s="162"/>
      <c r="B658" s="162"/>
      <c r="C658" s="162"/>
      <c r="D658" s="162"/>
    </row>
    <row r="659" spans="1:4" x14ac:dyDescent="0.2">
      <c r="A659" s="162"/>
      <c r="B659" s="162"/>
      <c r="C659" s="162"/>
      <c r="D659" s="162"/>
    </row>
    <row r="660" spans="1:4" x14ac:dyDescent="0.2">
      <c r="A660" s="162"/>
      <c r="B660" s="162"/>
      <c r="C660" s="162"/>
      <c r="D660" s="162"/>
    </row>
    <row r="661" spans="1:4" x14ac:dyDescent="0.2">
      <c r="A661" s="162"/>
      <c r="B661" s="162"/>
      <c r="C661" s="162"/>
      <c r="D661" s="162"/>
    </row>
    <row r="662" spans="1:4" x14ac:dyDescent="0.2">
      <c r="A662" s="162"/>
      <c r="B662" s="162"/>
      <c r="C662" s="162"/>
      <c r="D662" s="162"/>
    </row>
    <row r="663" spans="1:4" x14ac:dyDescent="0.2">
      <c r="A663" s="162"/>
      <c r="B663" s="162"/>
      <c r="C663" s="162"/>
      <c r="D663" s="162"/>
    </row>
    <row r="664" spans="1:4" x14ac:dyDescent="0.2">
      <c r="A664" s="162"/>
      <c r="B664" s="162"/>
      <c r="C664" s="162"/>
      <c r="D664" s="162"/>
    </row>
    <row r="665" spans="1:4" x14ac:dyDescent="0.2">
      <c r="A665" s="162"/>
      <c r="B665" s="162"/>
      <c r="C665" s="162"/>
      <c r="D665" s="162"/>
    </row>
    <row r="666" spans="1:4" x14ac:dyDescent="0.2">
      <c r="A666" s="162"/>
      <c r="B666" s="162"/>
      <c r="C666" s="162"/>
      <c r="D666" s="162"/>
    </row>
    <row r="667" spans="1:4" x14ac:dyDescent="0.2">
      <c r="A667" s="162"/>
      <c r="B667" s="162"/>
      <c r="C667" s="162"/>
      <c r="D667" s="162"/>
    </row>
    <row r="668" spans="1:4" x14ac:dyDescent="0.2">
      <c r="A668" s="162"/>
      <c r="B668" s="162"/>
      <c r="C668" s="162"/>
      <c r="D668" s="162"/>
    </row>
    <row r="669" spans="1:4" x14ac:dyDescent="0.2">
      <c r="A669" s="162"/>
      <c r="B669" s="162"/>
      <c r="C669" s="162"/>
      <c r="D669" s="162"/>
    </row>
    <row r="670" spans="1:4" x14ac:dyDescent="0.2">
      <c r="A670" s="162"/>
      <c r="B670" s="162"/>
      <c r="C670" s="162"/>
      <c r="D670" s="162"/>
    </row>
    <row r="671" spans="1:4" x14ac:dyDescent="0.2">
      <c r="A671" s="162"/>
      <c r="B671" s="162"/>
      <c r="C671" s="162"/>
      <c r="D671" s="162"/>
    </row>
    <row r="672" spans="1:4" x14ac:dyDescent="0.2">
      <c r="A672" s="162"/>
      <c r="B672" s="162"/>
      <c r="C672" s="162"/>
      <c r="D672" s="162"/>
    </row>
    <row r="673" spans="1:4" x14ac:dyDescent="0.2">
      <c r="A673" s="162"/>
      <c r="B673" s="162"/>
      <c r="C673" s="162"/>
      <c r="D673" s="162"/>
    </row>
    <row r="674" spans="1:4" x14ac:dyDescent="0.2">
      <c r="A674" s="162"/>
      <c r="B674" s="162"/>
      <c r="C674" s="162"/>
      <c r="D674" s="162"/>
    </row>
    <row r="675" spans="1:4" x14ac:dyDescent="0.2">
      <c r="A675" s="162"/>
      <c r="B675" s="162"/>
      <c r="C675" s="162"/>
      <c r="D675" s="162"/>
    </row>
    <row r="676" spans="1:4" x14ac:dyDescent="0.2">
      <c r="A676" s="162"/>
      <c r="B676" s="162"/>
      <c r="C676" s="162"/>
      <c r="D676" s="162"/>
    </row>
    <row r="677" spans="1:4" x14ac:dyDescent="0.2">
      <c r="A677" s="162"/>
      <c r="B677" s="162"/>
      <c r="C677" s="162"/>
      <c r="D677" s="162"/>
    </row>
    <row r="678" spans="1:4" x14ac:dyDescent="0.2">
      <c r="A678" s="162"/>
      <c r="B678" s="162"/>
      <c r="C678" s="162"/>
      <c r="D678" s="162"/>
    </row>
    <row r="679" spans="1:4" x14ac:dyDescent="0.2">
      <c r="A679" s="162"/>
      <c r="B679" s="162"/>
      <c r="C679" s="162"/>
      <c r="D679" s="162"/>
    </row>
    <row r="680" spans="1:4" x14ac:dyDescent="0.2">
      <c r="A680" s="162"/>
      <c r="B680" s="162"/>
      <c r="C680" s="162"/>
      <c r="D680" s="162"/>
    </row>
    <row r="681" spans="1:4" x14ac:dyDescent="0.2">
      <c r="A681" s="162"/>
      <c r="B681" s="162"/>
      <c r="C681" s="162"/>
      <c r="D681" s="162"/>
    </row>
    <row r="682" spans="1:4" x14ac:dyDescent="0.2">
      <c r="A682" s="162"/>
      <c r="B682" s="162"/>
      <c r="C682" s="162"/>
      <c r="D682" s="162"/>
    </row>
    <row r="683" spans="1:4" x14ac:dyDescent="0.2">
      <c r="A683" s="162"/>
      <c r="B683" s="162"/>
      <c r="C683" s="162"/>
      <c r="D683" s="162"/>
    </row>
    <row r="684" spans="1:4" x14ac:dyDescent="0.2">
      <c r="A684" s="162"/>
      <c r="B684" s="162"/>
      <c r="C684" s="162"/>
      <c r="D684" s="162"/>
    </row>
    <row r="685" spans="1:4" x14ac:dyDescent="0.2">
      <c r="A685" s="162"/>
      <c r="B685" s="162"/>
      <c r="C685" s="162"/>
      <c r="D685" s="162"/>
    </row>
    <row r="686" spans="1:4" x14ac:dyDescent="0.2">
      <c r="A686" s="162"/>
      <c r="B686" s="162"/>
      <c r="C686" s="162"/>
      <c r="D686" s="162"/>
    </row>
    <row r="687" spans="1:4" x14ac:dyDescent="0.2">
      <c r="A687" s="162"/>
      <c r="B687" s="162"/>
      <c r="C687" s="162"/>
      <c r="D687" s="162"/>
    </row>
    <row r="688" spans="1:4" x14ac:dyDescent="0.2">
      <c r="A688" s="162"/>
      <c r="B688" s="162"/>
      <c r="C688" s="162"/>
      <c r="D688" s="162"/>
    </row>
    <row r="689" spans="1:4" x14ac:dyDescent="0.2">
      <c r="A689" s="162"/>
      <c r="B689" s="162"/>
      <c r="C689" s="162"/>
      <c r="D689" s="162"/>
    </row>
    <row r="690" spans="1:4" x14ac:dyDescent="0.2">
      <c r="A690" s="162"/>
      <c r="B690" s="162"/>
      <c r="C690" s="162"/>
      <c r="D690" s="162"/>
    </row>
    <row r="691" spans="1:4" x14ac:dyDescent="0.2">
      <c r="A691" s="162"/>
      <c r="B691" s="162"/>
      <c r="C691" s="162"/>
      <c r="D691" s="162"/>
    </row>
    <row r="692" spans="1:4" x14ac:dyDescent="0.2">
      <c r="A692" s="162"/>
      <c r="B692" s="162"/>
      <c r="C692" s="162"/>
      <c r="D692" s="162"/>
    </row>
    <row r="693" spans="1:4" x14ac:dyDescent="0.2">
      <c r="A693" s="162"/>
      <c r="B693" s="162"/>
      <c r="C693" s="162"/>
      <c r="D693" s="162"/>
    </row>
    <row r="694" spans="1:4" x14ac:dyDescent="0.2">
      <c r="A694" s="162"/>
      <c r="B694" s="162"/>
      <c r="C694" s="162"/>
      <c r="D694" s="162"/>
    </row>
    <row r="695" spans="1:4" x14ac:dyDescent="0.2">
      <c r="A695" s="162"/>
      <c r="B695" s="162"/>
      <c r="C695" s="162"/>
      <c r="D695" s="162"/>
    </row>
    <row r="696" spans="1:4" x14ac:dyDescent="0.2">
      <c r="A696" s="162"/>
      <c r="B696" s="162"/>
      <c r="C696" s="162"/>
      <c r="D696" s="162"/>
    </row>
    <row r="697" spans="1:4" x14ac:dyDescent="0.2">
      <c r="A697" s="162"/>
      <c r="B697" s="162"/>
      <c r="C697" s="162"/>
      <c r="D697" s="162"/>
    </row>
    <row r="698" spans="1:4" x14ac:dyDescent="0.2">
      <c r="A698" s="162"/>
      <c r="B698" s="162"/>
      <c r="C698" s="162"/>
      <c r="D698" s="162"/>
    </row>
    <row r="699" spans="1:4" x14ac:dyDescent="0.2">
      <c r="A699" s="162"/>
      <c r="B699" s="162"/>
      <c r="C699" s="162"/>
      <c r="D699" s="162"/>
    </row>
    <row r="700" spans="1:4" x14ac:dyDescent="0.2">
      <c r="A700" s="162"/>
      <c r="B700" s="162"/>
      <c r="C700" s="162"/>
      <c r="D700" s="162"/>
    </row>
    <row r="701" spans="1:4" x14ac:dyDescent="0.2">
      <c r="A701" s="162"/>
      <c r="B701" s="162"/>
      <c r="C701" s="162"/>
      <c r="D701" s="162"/>
    </row>
    <row r="702" spans="1:4" x14ac:dyDescent="0.2">
      <c r="A702" s="162"/>
      <c r="B702" s="162"/>
      <c r="C702" s="162"/>
      <c r="D702" s="162"/>
    </row>
    <row r="703" spans="1:4" x14ac:dyDescent="0.2">
      <c r="A703" s="162"/>
      <c r="B703" s="162"/>
      <c r="C703" s="162"/>
      <c r="D703" s="162"/>
    </row>
    <row r="704" spans="1:4" x14ac:dyDescent="0.2">
      <c r="A704" s="162"/>
      <c r="B704" s="162"/>
      <c r="C704" s="162"/>
      <c r="D704" s="162"/>
    </row>
    <row r="705" spans="1:4" x14ac:dyDescent="0.2">
      <c r="A705" s="162"/>
      <c r="B705" s="162"/>
      <c r="C705" s="162"/>
      <c r="D705" s="162"/>
    </row>
    <row r="706" spans="1:4" x14ac:dyDescent="0.2">
      <c r="A706" s="162"/>
      <c r="B706" s="162"/>
      <c r="C706" s="162"/>
      <c r="D706" s="162"/>
    </row>
    <row r="707" spans="1:4" x14ac:dyDescent="0.2">
      <c r="A707" s="162"/>
      <c r="B707" s="162"/>
      <c r="C707" s="162"/>
      <c r="D707" s="162"/>
    </row>
    <row r="708" spans="1:4" x14ac:dyDescent="0.2">
      <c r="A708" s="162"/>
      <c r="B708" s="162"/>
      <c r="C708" s="162"/>
      <c r="D708" s="162"/>
    </row>
    <row r="709" spans="1:4" x14ac:dyDescent="0.2">
      <c r="A709" s="162"/>
      <c r="B709" s="162"/>
      <c r="C709" s="162"/>
      <c r="D709" s="162"/>
    </row>
    <row r="710" spans="1:4" x14ac:dyDescent="0.2">
      <c r="A710" s="162"/>
      <c r="B710" s="162"/>
      <c r="C710" s="162"/>
      <c r="D710" s="162"/>
    </row>
    <row r="711" spans="1:4" x14ac:dyDescent="0.2">
      <c r="A711" s="162"/>
      <c r="B711" s="162"/>
      <c r="C711" s="162"/>
      <c r="D711" s="162"/>
    </row>
    <row r="712" spans="1:4" x14ac:dyDescent="0.2">
      <c r="A712" s="162"/>
      <c r="B712" s="162"/>
      <c r="C712" s="162"/>
      <c r="D712" s="162"/>
    </row>
    <row r="713" spans="1:4" x14ac:dyDescent="0.2">
      <c r="A713" s="162"/>
      <c r="B713" s="162"/>
      <c r="C713" s="162"/>
      <c r="D713" s="162"/>
    </row>
    <row r="714" spans="1:4" x14ac:dyDescent="0.2">
      <c r="A714" s="162"/>
      <c r="B714" s="162"/>
      <c r="C714" s="162"/>
      <c r="D714" s="162"/>
    </row>
    <row r="715" spans="1:4" x14ac:dyDescent="0.2">
      <c r="A715" s="162"/>
      <c r="B715" s="162"/>
      <c r="C715" s="162"/>
      <c r="D715" s="162"/>
    </row>
    <row r="716" spans="1:4" x14ac:dyDescent="0.2">
      <c r="A716" s="162"/>
      <c r="B716" s="162"/>
      <c r="C716" s="162"/>
      <c r="D716" s="162"/>
    </row>
    <row r="717" spans="1:4" x14ac:dyDescent="0.2">
      <c r="A717" s="162"/>
      <c r="B717" s="162"/>
      <c r="C717" s="162"/>
      <c r="D717" s="162"/>
    </row>
    <row r="718" spans="1:4" x14ac:dyDescent="0.2">
      <c r="A718" s="162"/>
      <c r="B718" s="162"/>
      <c r="C718" s="162"/>
      <c r="D718" s="162"/>
    </row>
    <row r="719" spans="1:4" x14ac:dyDescent="0.2">
      <c r="A719" s="162"/>
      <c r="B719" s="162"/>
      <c r="C719" s="162"/>
      <c r="D719" s="162"/>
    </row>
    <row r="720" spans="1:4" x14ac:dyDescent="0.2">
      <c r="A720" s="162"/>
      <c r="B720" s="162"/>
      <c r="C720" s="162"/>
      <c r="D720" s="162"/>
    </row>
    <row r="721" spans="1:4" x14ac:dyDescent="0.2">
      <c r="A721" s="162"/>
      <c r="B721" s="162"/>
      <c r="C721" s="162"/>
      <c r="D721" s="162"/>
    </row>
    <row r="722" spans="1:4" x14ac:dyDescent="0.2">
      <c r="A722" s="162"/>
      <c r="B722" s="162"/>
      <c r="C722" s="162"/>
      <c r="D722" s="162"/>
    </row>
    <row r="723" spans="1:4" x14ac:dyDescent="0.2">
      <c r="A723" s="162"/>
      <c r="B723" s="162"/>
      <c r="C723" s="162"/>
      <c r="D723" s="162"/>
    </row>
    <row r="724" spans="1:4" x14ac:dyDescent="0.2">
      <c r="A724" s="162"/>
      <c r="B724" s="162"/>
      <c r="C724" s="162"/>
      <c r="D724" s="162"/>
    </row>
    <row r="725" spans="1:4" x14ac:dyDescent="0.2">
      <c r="A725" s="162"/>
      <c r="B725" s="162"/>
      <c r="C725" s="162"/>
      <c r="D725" s="162"/>
    </row>
    <row r="726" spans="1:4" x14ac:dyDescent="0.2">
      <c r="A726" s="162"/>
      <c r="B726" s="162"/>
      <c r="C726" s="162"/>
      <c r="D726" s="162"/>
    </row>
    <row r="727" spans="1:4" x14ac:dyDescent="0.2">
      <c r="A727" s="162"/>
      <c r="B727" s="162"/>
      <c r="C727" s="162"/>
      <c r="D727" s="162"/>
    </row>
    <row r="728" spans="1:4" x14ac:dyDescent="0.2">
      <c r="A728" s="162"/>
      <c r="B728" s="162"/>
      <c r="C728" s="162"/>
      <c r="D728" s="162"/>
    </row>
    <row r="729" spans="1:4" x14ac:dyDescent="0.2">
      <c r="A729" s="162"/>
      <c r="B729" s="162"/>
      <c r="C729" s="162"/>
      <c r="D729" s="162"/>
    </row>
    <row r="730" spans="1:4" x14ac:dyDescent="0.2">
      <c r="A730" s="162"/>
      <c r="B730" s="162"/>
      <c r="C730" s="162"/>
      <c r="D730" s="162"/>
    </row>
    <row r="731" spans="1:4" x14ac:dyDescent="0.2">
      <c r="A731" s="162"/>
      <c r="B731" s="162"/>
      <c r="C731" s="162"/>
      <c r="D731" s="162"/>
    </row>
    <row r="732" spans="1:4" x14ac:dyDescent="0.2">
      <c r="A732" s="162"/>
      <c r="B732" s="162"/>
      <c r="C732" s="162"/>
      <c r="D732" s="162"/>
    </row>
    <row r="733" spans="1:4" x14ac:dyDescent="0.2">
      <c r="A733" s="162"/>
      <c r="B733" s="162"/>
      <c r="C733" s="162"/>
      <c r="D733" s="162"/>
    </row>
    <row r="734" spans="1:4" x14ac:dyDescent="0.2">
      <c r="A734" s="162"/>
      <c r="B734" s="162"/>
      <c r="C734" s="162"/>
      <c r="D734" s="162"/>
    </row>
    <row r="735" spans="1:4" x14ac:dyDescent="0.2">
      <c r="A735" s="162"/>
      <c r="B735" s="162"/>
      <c r="C735" s="162"/>
      <c r="D735" s="162"/>
    </row>
    <row r="736" spans="1:4" x14ac:dyDescent="0.2">
      <c r="A736" s="162"/>
      <c r="B736" s="162"/>
      <c r="C736" s="162"/>
      <c r="D736" s="162"/>
    </row>
    <row r="737" spans="1:4" x14ac:dyDescent="0.2">
      <c r="A737" s="162"/>
      <c r="B737" s="162"/>
      <c r="C737" s="162"/>
      <c r="D737" s="162"/>
    </row>
    <row r="738" spans="1:4" x14ac:dyDescent="0.2">
      <c r="A738" s="162"/>
      <c r="B738" s="162"/>
      <c r="C738" s="162"/>
      <c r="D738" s="162"/>
    </row>
    <row r="739" spans="1:4" x14ac:dyDescent="0.2">
      <c r="A739" s="162"/>
      <c r="B739" s="162"/>
      <c r="C739" s="162"/>
      <c r="D739" s="162"/>
    </row>
    <row r="740" spans="1:4" x14ac:dyDescent="0.2">
      <c r="A740" s="162"/>
      <c r="B740" s="162"/>
      <c r="C740" s="162"/>
      <c r="D740" s="162"/>
    </row>
    <row r="741" spans="1:4" x14ac:dyDescent="0.2">
      <c r="A741" s="162"/>
      <c r="B741" s="162"/>
      <c r="C741" s="162"/>
      <c r="D741" s="162"/>
    </row>
    <row r="742" spans="1:4" x14ac:dyDescent="0.2">
      <c r="A742" s="162"/>
      <c r="B742" s="162"/>
      <c r="C742" s="162"/>
      <c r="D742" s="162"/>
    </row>
    <row r="743" spans="1:4" x14ac:dyDescent="0.2">
      <c r="A743" s="162"/>
      <c r="B743" s="162"/>
      <c r="C743" s="162"/>
      <c r="D743" s="162"/>
    </row>
    <row r="744" spans="1:4" x14ac:dyDescent="0.2">
      <c r="A744" s="162"/>
      <c r="B744" s="162"/>
      <c r="C744" s="162"/>
      <c r="D744" s="162"/>
    </row>
    <row r="745" spans="1:4" x14ac:dyDescent="0.2">
      <c r="A745" s="162"/>
      <c r="B745" s="162"/>
      <c r="C745" s="162"/>
      <c r="D745" s="162"/>
    </row>
    <row r="746" spans="1:4" x14ac:dyDescent="0.2">
      <c r="A746" s="162"/>
      <c r="B746" s="162"/>
      <c r="C746" s="162"/>
      <c r="D746" s="162"/>
    </row>
    <row r="747" spans="1:4" x14ac:dyDescent="0.2">
      <c r="A747" s="162"/>
      <c r="B747" s="162"/>
      <c r="C747" s="162"/>
      <c r="D747" s="162"/>
    </row>
    <row r="748" spans="1:4" x14ac:dyDescent="0.2">
      <c r="A748" s="162"/>
      <c r="B748" s="162"/>
      <c r="C748" s="162"/>
      <c r="D748" s="162"/>
    </row>
    <row r="749" spans="1:4" x14ac:dyDescent="0.2">
      <c r="A749" s="162"/>
      <c r="B749" s="162"/>
      <c r="C749" s="162"/>
      <c r="D749" s="162"/>
    </row>
    <row r="750" spans="1:4" x14ac:dyDescent="0.2">
      <c r="A750" s="162"/>
      <c r="B750" s="162"/>
      <c r="C750" s="162"/>
      <c r="D750" s="162"/>
    </row>
    <row r="751" spans="1:4" x14ac:dyDescent="0.2">
      <c r="A751" s="162"/>
      <c r="B751" s="162"/>
      <c r="C751" s="162"/>
      <c r="D751" s="162"/>
    </row>
    <row r="752" spans="1:4" x14ac:dyDescent="0.2">
      <c r="A752" s="162"/>
      <c r="B752" s="162"/>
      <c r="C752" s="162"/>
      <c r="D752" s="162"/>
    </row>
    <row r="753" spans="1:4" x14ac:dyDescent="0.2">
      <c r="A753" s="162"/>
      <c r="B753" s="162"/>
      <c r="C753" s="162"/>
      <c r="D753" s="162"/>
    </row>
    <row r="754" spans="1:4" x14ac:dyDescent="0.2">
      <c r="A754" s="162"/>
      <c r="B754" s="162"/>
      <c r="C754" s="162"/>
      <c r="D754" s="162"/>
    </row>
    <row r="755" spans="1:4" x14ac:dyDescent="0.2">
      <c r="A755" s="162"/>
      <c r="B755" s="162"/>
      <c r="C755" s="162"/>
      <c r="D755" s="162"/>
    </row>
    <row r="756" spans="1:4" x14ac:dyDescent="0.2">
      <c r="A756" s="162"/>
      <c r="B756" s="162"/>
      <c r="C756" s="162"/>
      <c r="D756" s="162"/>
    </row>
    <row r="757" spans="1:4" x14ac:dyDescent="0.2">
      <c r="A757" s="162"/>
      <c r="B757" s="162"/>
      <c r="C757" s="162"/>
      <c r="D757" s="162"/>
    </row>
    <row r="758" spans="1:4" x14ac:dyDescent="0.2">
      <c r="A758" s="162"/>
      <c r="B758" s="162"/>
      <c r="C758" s="162"/>
      <c r="D758" s="162"/>
    </row>
    <row r="759" spans="1:4" x14ac:dyDescent="0.2">
      <c r="A759" s="162"/>
      <c r="B759" s="162"/>
      <c r="C759" s="162"/>
      <c r="D759" s="162"/>
    </row>
    <row r="760" spans="1:4" x14ac:dyDescent="0.2">
      <c r="A760" s="162"/>
      <c r="B760" s="162"/>
      <c r="C760" s="162"/>
      <c r="D760" s="162"/>
    </row>
    <row r="761" spans="1:4" x14ac:dyDescent="0.2">
      <c r="A761" s="162"/>
      <c r="B761" s="162"/>
      <c r="C761" s="162"/>
      <c r="D761" s="162"/>
    </row>
    <row r="762" spans="1:4" x14ac:dyDescent="0.2">
      <c r="A762" s="162"/>
      <c r="B762" s="162"/>
      <c r="C762" s="162"/>
      <c r="D762" s="162"/>
    </row>
    <row r="763" spans="1:4" x14ac:dyDescent="0.2">
      <c r="A763" s="162"/>
      <c r="B763" s="162"/>
      <c r="C763" s="162"/>
      <c r="D763" s="162"/>
    </row>
    <row r="764" spans="1:4" x14ac:dyDescent="0.2">
      <c r="A764" s="162"/>
      <c r="B764" s="162"/>
      <c r="C764" s="162"/>
      <c r="D764" s="162"/>
    </row>
    <row r="765" spans="1:4" x14ac:dyDescent="0.2">
      <c r="A765" s="162"/>
      <c r="B765" s="162"/>
      <c r="C765" s="162"/>
      <c r="D765" s="162"/>
    </row>
    <row r="766" spans="1:4" x14ac:dyDescent="0.2">
      <c r="A766" s="162"/>
      <c r="B766" s="162"/>
      <c r="C766" s="162"/>
      <c r="D766" s="162"/>
    </row>
    <row r="767" spans="1:4" x14ac:dyDescent="0.2">
      <c r="A767" s="162"/>
      <c r="B767" s="162"/>
      <c r="C767" s="162"/>
      <c r="D767" s="162"/>
    </row>
    <row r="768" spans="1:4" x14ac:dyDescent="0.2">
      <c r="A768" s="162"/>
      <c r="B768" s="162"/>
      <c r="C768" s="162"/>
      <c r="D768" s="162"/>
    </row>
    <row r="769" spans="1:4" x14ac:dyDescent="0.2">
      <c r="A769" s="162"/>
      <c r="B769" s="162"/>
      <c r="C769" s="162"/>
      <c r="D769" s="162"/>
    </row>
    <row r="770" spans="1:4" x14ac:dyDescent="0.2">
      <c r="A770" s="162"/>
      <c r="B770" s="162"/>
      <c r="C770" s="162"/>
      <c r="D770" s="162"/>
    </row>
    <row r="771" spans="1:4" x14ac:dyDescent="0.2">
      <c r="A771" s="162"/>
      <c r="B771" s="162"/>
      <c r="C771" s="162"/>
      <c r="D771" s="162"/>
    </row>
    <row r="772" spans="1:4" x14ac:dyDescent="0.2">
      <c r="A772" s="162"/>
      <c r="B772" s="162"/>
      <c r="C772" s="162"/>
      <c r="D772" s="162"/>
    </row>
    <row r="773" spans="1:4" x14ac:dyDescent="0.2">
      <c r="A773" s="162"/>
      <c r="B773" s="162"/>
      <c r="C773" s="162"/>
      <c r="D773" s="162"/>
    </row>
    <row r="774" spans="1:4" x14ac:dyDescent="0.2">
      <c r="A774" s="162"/>
      <c r="B774" s="162"/>
      <c r="C774" s="162"/>
      <c r="D774" s="162"/>
    </row>
    <row r="775" spans="1:4" x14ac:dyDescent="0.2">
      <c r="A775" s="162"/>
      <c r="B775" s="162"/>
      <c r="C775" s="162"/>
      <c r="D775" s="162"/>
    </row>
    <row r="776" spans="1:4" x14ac:dyDescent="0.2">
      <c r="A776" s="162"/>
      <c r="B776" s="162"/>
      <c r="C776" s="162"/>
      <c r="D776" s="162"/>
    </row>
    <row r="777" spans="1:4" x14ac:dyDescent="0.2">
      <c r="A777" s="162"/>
      <c r="B777" s="162"/>
      <c r="C777" s="162"/>
      <c r="D777" s="162"/>
    </row>
    <row r="778" spans="1:4" x14ac:dyDescent="0.2">
      <c r="A778" s="162"/>
      <c r="B778" s="162"/>
      <c r="C778" s="162"/>
      <c r="D778" s="162"/>
    </row>
    <row r="779" spans="1:4" x14ac:dyDescent="0.2">
      <c r="A779" s="162"/>
      <c r="B779" s="162"/>
      <c r="C779" s="162"/>
      <c r="D779" s="162"/>
    </row>
    <row r="780" spans="1:4" x14ac:dyDescent="0.2">
      <c r="A780" s="162"/>
      <c r="B780" s="162"/>
      <c r="C780" s="162"/>
      <c r="D780" s="162"/>
    </row>
    <row r="781" spans="1:4" x14ac:dyDescent="0.2">
      <c r="A781" s="162"/>
      <c r="B781" s="162"/>
      <c r="C781" s="162"/>
      <c r="D781" s="162"/>
    </row>
    <row r="782" spans="1:4" x14ac:dyDescent="0.2">
      <c r="A782" s="162"/>
      <c r="B782" s="162"/>
      <c r="C782" s="162"/>
      <c r="D782" s="162"/>
    </row>
    <row r="783" spans="1:4" x14ac:dyDescent="0.2">
      <c r="A783" s="162"/>
      <c r="B783" s="162"/>
      <c r="C783" s="162"/>
      <c r="D783" s="162"/>
    </row>
    <row r="784" spans="1:4" x14ac:dyDescent="0.2">
      <c r="A784" s="162"/>
      <c r="B784" s="162"/>
      <c r="C784" s="162"/>
      <c r="D784" s="162"/>
    </row>
    <row r="785" spans="1:4" x14ac:dyDescent="0.2">
      <c r="A785" s="162"/>
      <c r="B785" s="162"/>
      <c r="C785" s="162"/>
      <c r="D785" s="162"/>
    </row>
    <row r="786" spans="1:4" x14ac:dyDescent="0.2">
      <c r="A786" s="162"/>
      <c r="B786" s="162"/>
      <c r="C786" s="162"/>
      <c r="D786" s="162"/>
    </row>
    <row r="787" spans="1:4" x14ac:dyDescent="0.2">
      <c r="A787" s="162"/>
      <c r="B787" s="162"/>
      <c r="C787" s="162"/>
      <c r="D787" s="162"/>
    </row>
    <row r="788" spans="1:4" x14ac:dyDescent="0.2">
      <c r="A788" s="162"/>
      <c r="B788" s="162"/>
      <c r="C788" s="162"/>
      <c r="D788" s="162"/>
    </row>
    <row r="789" spans="1:4" x14ac:dyDescent="0.2">
      <c r="A789" s="162"/>
      <c r="B789" s="162"/>
      <c r="C789" s="162"/>
      <c r="D789" s="162"/>
    </row>
    <row r="790" spans="1:4" x14ac:dyDescent="0.2">
      <c r="A790" s="162"/>
      <c r="B790" s="162"/>
      <c r="C790" s="162"/>
      <c r="D790" s="162"/>
    </row>
    <row r="791" spans="1:4" x14ac:dyDescent="0.2">
      <c r="A791" s="162"/>
      <c r="B791" s="162"/>
      <c r="C791" s="162"/>
      <c r="D791" s="162"/>
    </row>
    <row r="792" spans="1:4" x14ac:dyDescent="0.2">
      <c r="A792" s="162"/>
      <c r="B792" s="162"/>
      <c r="C792" s="162"/>
      <c r="D792" s="162"/>
    </row>
    <row r="793" spans="1:4" x14ac:dyDescent="0.2">
      <c r="A793" s="162"/>
      <c r="B793" s="162"/>
      <c r="C793" s="162"/>
      <c r="D793" s="162"/>
    </row>
    <row r="794" spans="1:4" x14ac:dyDescent="0.2">
      <c r="A794" s="162"/>
      <c r="B794" s="162"/>
      <c r="C794" s="162"/>
      <c r="D794" s="162"/>
    </row>
    <row r="795" spans="1:4" x14ac:dyDescent="0.2">
      <c r="A795" s="162"/>
      <c r="B795" s="162"/>
      <c r="C795" s="162"/>
      <c r="D795" s="162"/>
    </row>
    <row r="796" spans="1:4" x14ac:dyDescent="0.2">
      <c r="A796" s="162"/>
      <c r="B796" s="162"/>
      <c r="C796" s="162"/>
      <c r="D796" s="162"/>
    </row>
    <row r="797" spans="1:4" x14ac:dyDescent="0.2">
      <c r="A797" s="162"/>
      <c r="B797" s="162"/>
      <c r="C797" s="162"/>
      <c r="D797" s="162"/>
    </row>
    <row r="798" spans="1:4" x14ac:dyDescent="0.2">
      <c r="A798" s="162"/>
      <c r="B798" s="162"/>
      <c r="C798" s="162"/>
      <c r="D798" s="162"/>
    </row>
    <row r="799" spans="1:4" x14ac:dyDescent="0.2">
      <c r="A799" s="162"/>
      <c r="B799" s="162"/>
      <c r="C799" s="162"/>
      <c r="D799" s="162"/>
    </row>
    <row r="800" spans="1:4" x14ac:dyDescent="0.2">
      <c r="A800" s="162"/>
      <c r="B800" s="162"/>
      <c r="C800" s="162"/>
      <c r="D800" s="162"/>
    </row>
    <row r="801" spans="1:4" x14ac:dyDescent="0.2">
      <c r="A801" s="162"/>
      <c r="B801" s="162"/>
      <c r="C801" s="162"/>
      <c r="D801" s="162"/>
    </row>
    <row r="802" spans="1:4" x14ac:dyDescent="0.2">
      <c r="A802" s="162"/>
      <c r="B802" s="162"/>
      <c r="C802" s="162"/>
      <c r="D802" s="162"/>
    </row>
    <row r="803" spans="1:4" x14ac:dyDescent="0.2">
      <c r="A803" s="162"/>
      <c r="B803" s="162"/>
      <c r="C803" s="162"/>
      <c r="D803" s="162"/>
    </row>
    <row r="804" spans="1:4" x14ac:dyDescent="0.2">
      <c r="A804" s="162"/>
      <c r="B804" s="162"/>
      <c r="C804" s="162"/>
      <c r="D804" s="162"/>
    </row>
    <row r="805" spans="1:4" x14ac:dyDescent="0.2">
      <c r="A805" s="162"/>
      <c r="B805" s="162"/>
      <c r="C805" s="162"/>
      <c r="D805" s="162"/>
    </row>
    <row r="806" spans="1:4" x14ac:dyDescent="0.2">
      <c r="A806" s="162"/>
      <c r="B806" s="162"/>
      <c r="C806" s="162"/>
      <c r="D806" s="162"/>
    </row>
    <row r="807" spans="1:4" x14ac:dyDescent="0.2">
      <c r="A807" s="162"/>
      <c r="B807" s="162"/>
      <c r="C807" s="162"/>
      <c r="D807" s="162"/>
    </row>
    <row r="808" spans="1:4" x14ac:dyDescent="0.2">
      <c r="A808" s="162"/>
      <c r="B808" s="162"/>
      <c r="C808" s="162"/>
      <c r="D808" s="162"/>
    </row>
    <row r="809" spans="1:4" x14ac:dyDescent="0.2">
      <c r="A809" s="162"/>
      <c r="B809" s="162"/>
      <c r="C809" s="162"/>
      <c r="D809" s="162"/>
    </row>
    <row r="810" spans="1:4" x14ac:dyDescent="0.2">
      <c r="A810" s="162"/>
      <c r="B810" s="162"/>
      <c r="C810" s="162"/>
      <c r="D810" s="162"/>
    </row>
    <row r="811" spans="1:4" x14ac:dyDescent="0.2">
      <c r="A811" s="162"/>
      <c r="B811" s="162"/>
      <c r="C811" s="162"/>
      <c r="D811" s="162"/>
    </row>
    <row r="812" spans="1:4" x14ac:dyDescent="0.2">
      <c r="A812" s="162"/>
      <c r="B812" s="162"/>
      <c r="C812" s="162"/>
      <c r="D812" s="162"/>
    </row>
    <row r="813" spans="1:4" x14ac:dyDescent="0.2">
      <c r="A813" s="162"/>
      <c r="B813" s="162"/>
      <c r="C813" s="162"/>
      <c r="D813" s="162"/>
    </row>
    <row r="814" spans="1:4" x14ac:dyDescent="0.2">
      <c r="A814" s="162"/>
      <c r="B814" s="162"/>
      <c r="C814" s="162"/>
      <c r="D814" s="162"/>
    </row>
    <row r="815" spans="1:4" x14ac:dyDescent="0.2">
      <c r="A815" s="162"/>
      <c r="B815" s="162"/>
      <c r="C815" s="162"/>
      <c r="D815" s="162"/>
    </row>
    <row r="816" spans="1:4" x14ac:dyDescent="0.2">
      <c r="A816" s="162"/>
      <c r="B816" s="162"/>
      <c r="C816" s="162"/>
      <c r="D816" s="162"/>
    </row>
    <row r="817" spans="1:4" x14ac:dyDescent="0.2">
      <c r="A817" s="162"/>
      <c r="B817" s="162"/>
      <c r="C817" s="162"/>
      <c r="D817" s="162"/>
    </row>
    <row r="818" spans="1:4" x14ac:dyDescent="0.2">
      <c r="A818" s="162"/>
      <c r="B818" s="162"/>
      <c r="C818" s="162"/>
      <c r="D818" s="162"/>
    </row>
    <row r="819" spans="1:4" x14ac:dyDescent="0.2">
      <c r="A819" s="162"/>
      <c r="B819" s="162"/>
      <c r="C819" s="162"/>
      <c r="D819" s="162"/>
    </row>
    <row r="820" spans="1:4" x14ac:dyDescent="0.2">
      <c r="A820" s="162"/>
      <c r="B820" s="162"/>
      <c r="C820" s="162"/>
      <c r="D820" s="162"/>
    </row>
    <row r="821" spans="1:4" x14ac:dyDescent="0.2">
      <c r="A821" s="162"/>
      <c r="B821" s="162"/>
      <c r="C821" s="162"/>
      <c r="D821" s="162"/>
    </row>
    <row r="822" spans="1:4" x14ac:dyDescent="0.2">
      <c r="A822" s="162"/>
      <c r="B822" s="162"/>
      <c r="C822" s="162"/>
      <c r="D822" s="162"/>
    </row>
    <row r="823" spans="1:4" x14ac:dyDescent="0.2">
      <c r="A823" s="162"/>
      <c r="B823" s="162"/>
      <c r="C823" s="162"/>
      <c r="D823" s="162"/>
    </row>
    <row r="824" spans="1:4" x14ac:dyDescent="0.2">
      <c r="A824" s="162"/>
      <c r="B824" s="162"/>
      <c r="C824" s="162"/>
      <c r="D824" s="162"/>
    </row>
    <row r="825" spans="1:4" x14ac:dyDescent="0.2">
      <c r="A825" s="162"/>
      <c r="B825" s="162"/>
      <c r="C825" s="162"/>
      <c r="D825" s="162"/>
    </row>
    <row r="826" spans="1:4" x14ac:dyDescent="0.2">
      <c r="A826" s="162"/>
      <c r="B826" s="162"/>
      <c r="C826" s="162"/>
      <c r="D826" s="162"/>
    </row>
    <row r="827" spans="1:4" x14ac:dyDescent="0.2">
      <c r="A827" s="162"/>
      <c r="B827" s="162"/>
      <c r="C827" s="162"/>
      <c r="D827" s="162"/>
    </row>
    <row r="828" spans="1:4" x14ac:dyDescent="0.2">
      <c r="A828" s="162"/>
      <c r="B828" s="162"/>
      <c r="C828" s="162"/>
      <c r="D828" s="162"/>
    </row>
    <row r="829" spans="1:4" x14ac:dyDescent="0.2">
      <c r="A829" s="162"/>
      <c r="B829" s="162"/>
      <c r="C829" s="162"/>
      <c r="D829" s="162"/>
    </row>
    <row r="830" spans="1:4" x14ac:dyDescent="0.2">
      <c r="A830" s="162"/>
      <c r="B830" s="162"/>
      <c r="C830" s="162"/>
      <c r="D830" s="162"/>
    </row>
    <row r="831" spans="1:4" x14ac:dyDescent="0.2">
      <c r="A831" s="162"/>
      <c r="B831" s="162"/>
      <c r="C831" s="162"/>
      <c r="D831" s="162"/>
    </row>
    <row r="832" spans="1:4" x14ac:dyDescent="0.2">
      <c r="A832" s="162"/>
      <c r="B832" s="162"/>
      <c r="C832" s="162"/>
      <c r="D832" s="162"/>
    </row>
    <row r="833" spans="1:4" x14ac:dyDescent="0.2">
      <c r="A833" s="162"/>
      <c r="B833" s="162"/>
      <c r="C833" s="162"/>
      <c r="D833" s="162"/>
    </row>
    <row r="834" spans="1:4" x14ac:dyDescent="0.2">
      <c r="A834" s="162"/>
      <c r="B834" s="162"/>
      <c r="C834" s="162"/>
      <c r="D834" s="162"/>
    </row>
    <row r="835" spans="1:4" x14ac:dyDescent="0.2">
      <c r="A835" s="162"/>
      <c r="B835" s="162"/>
      <c r="C835" s="162"/>
      <c r="D835" s="162"/>
    </row>
    <row r="836" spans="1:4" x14ac:dyDescent="0.2">
      <c r="A836" s="162"/>
      <c r="B836" s="162"/>
      <c r="C836" s="162"/>
      <c r="D836" s="162"/>
    </row>
    <row r="837" spans="1:4" x14ac:dyDescent="0.2">
      <c r="A837" s="162"/>
      <c r="B837" s="162"/>
      <c r="C837" s="162"/>
      <c r="D837" s="162"/>
    </row>
    <row r="838" spans="1:4" x14ac:dyDescent="0.2">
      <c r="A838" s="162"/>
      <c r="B838" s="162"/>
      <c r="C838" s="162"/>
      <c r="D838" s="162"/>
    </row>
    <row r="839" spans="1:4" x14ac:dyDescent="0.2">
      <c r="A839" s="162"/>
      <c r="B839" s="162"/>
      <c r="C839" s="162"/>
      <c r="D839" s="162"/>
    </row>
    <row r="840" spans="1:4" x14ac:dyDescent="0.2">
      <c r="A840" s="162"/>
      <c r="B840" s="162"/>
      <c r="C840" s="162"/>
      <c r="D840" s="162"/>
    </row>
    <row r="841" spans="1:4" x14ac:dyDescent="0.2">
      <c r="A841" s="162"/>
      <c r="B841" s="162"/>
      <c r="C841" s="162"/>
      <c r="D841" s="162"/>
    </row>
    <row r="842" spans="1:4" x14ac:dyDescent="0.2">
      <c r="A842" s="162"/>
      <c r="B842" s="162"/>
      <c r="C842" s="162"/>
      <c r="D842" s="162"/>
    </row>
    <row r="843" spans="1:4" x14ac:dyDescent="0.2">
      <c r="A843" s="162"/>
      <c r="B843" s="162"/>
      <c r="C843" s="162"/>
      <c r="D843" s="162"/>
    </row>
    <row r="844" spans="1:4" x14ac:dyDescent="0.2">
      <c r="A844" s="162"/>
      <c r="B844" s="162"/>
      <c r="C844" s="162"/>
      <c r="D844" s="162"/>
    </row>
    <row r="845" spans="1:4" x14ac:dyDescent="0.2">
      <c r="A845" s="162"/>
      <c r="B845" s="162"/>
      <c r="C845" s="162"/>
      <c r="D845" s="162"/>
    </row>
    <row r="846" spans="1:4" x14ac:dyDescent="0.2">
      <c r="A846" s="162"/>
      <c r="B846" s="162"/>
      <c r="C846" s="162"/>
      <c r="D846" s="162"/>
    </row>
    <row r="847" spans="1:4" x14ac:dyDescent="0.2">
      <c r="A847" s="162"/>
      <c r="B847" s="162"/>
      <c r="C847" s="162"/>
      <c r="D847" s="162"/>
    </row>
    <row r="848" spans="1:4" x14ac:dyDescent="0.2">
      <c r="A848" s="162"/>
      <c r="B848" s="162"/>
      <c r="C848" s="162"/>
      <c r="D848" s="162"/>
    </row>
    <row r="849" spans="1:4" x14ac:dyDescent="0.2">
      <c r="A849" s="162"/>
      <c r="B849" s="162"/>
      <c r="C849" s="162"/>
      <c r="D849" s="162"/>
    </row>
    <row r="850" spans="1:4" x14ac:dyDescent="0.2">
      <c r="A850" s="162"/>
      <c r="B850" s="162"/>
      <c r="C850" s="162"/>
      <c r="D850" s="162"/>
    </row>
    <row r="851" spans="1:4" x14ac:dyDescent="0.2">
      <c r="A851" s="162"/>
      <c r="B851" s="162"/>
      <c r="C851" s="162"/>
      <c r="D851" s="162"/>
    </row>
    <row r="852" spans="1:4" x14ac:dyDescent="0.2">
      <c r="A852" s="162"/>
      <c r="B852" s="162"/>
      <c r="C852" s="162"/>
      <c r="D852" s="162"/>
    </row>
    <row r="853" spans="1:4" x14ac:dyDescent="0.2">
      <c r="A853" s="162"/>
      <c r="B853" s="162"/>
      <c r="C853" s="162"/>
      <c r="D853" s="162"/>
    </row>
    <row r="854" spans="1:4" x14ac:dyDescent="0.2">
      <c r="A854" s="162"/>
      <c r="B854" s="162"/>
      <c r="C854" s="162"/>
      <c r="D854" s="162"/>
    </row>
    <row r="855" spans="1:4" x14ac:dyDescent="0.2">
      <c r="A855" s="162"/>
      <c r="B855" s="162"/>
      <c r="C855" s="162"/>
      <c r="D855" s="162"/>
    </row>
    <row r="856" spans="1:4" x14ac:dyDescent="0.2">
      <c r="A856" s="162"/>
      <c r="B856" s="162"/>
      <c r="C856" s="162"/>
      <c r="D856" s="162"/>
    </row>
    <row r="857" spans="1:4" x14ac:dyDescent="0.2">
      <c r="A857" s="162"/>
      <c r="B857" s="162"/>
      <c r="C857" s="162"/>
      <c r="D857" s="162"/>
    </row>
    <row r="858" spans="1:4" x14ac:dyDescent="0.2">
      <c r="A858" s="162"/>
      <c r="B858" s="162"/>
      <c r="C858" s="162"/>
      <c r="D858" s="162"/>
    </row>
    <row r="859" spans="1:4" x14ac:dyDescent="0.2">
      <c r="A859" s="162"/>
      <c r="B859" s="162"/>
      <c r="C859" s="162"/>
      <c r="D859" s="162"/>
    </row>
    <row r="860" spans="1:4" x14ac:dyDescent="0.2">
      <c r="A860" s="162"/>
      <c r="B860" s="162"/>
      <c r="C860" s="162"/>
      <c r="D860" s="162"/>
    </row>
    <row r="861" spans="1:4" x14ac:dyDescent="0.2">
      <c r="A861" s="162"/>
      <c r="B861" s="162"/>
      <c r="C861" s="162"/>
      <c r="D861" s="162"/>
    </row>
    <row r="862" spans="1:4" x14ac:dyDescent="0.2">
      <c r="A862" s="162"/>
      <c r="B862" s="162"/>
      <c r="C862" s="162"/>
      <c r="D862" s="162"/>
    </row>
    <row r="863" spans="1:4" x14ac:dyDescent="0.2">
      <c r="A863" s="162"/>
      <c r="B863" s="162"/>
      <c r="C863" s="162"/>
      <c r="D863" s="162"/>
    </row>
    <row r="864" spans="1:4" x14ac:dyDescent="0.2">
      <c r="A864" s="162"/>
      <c r="B864" s="162"/>
      <c r="C864" s="162"/>
      <c r="D864" s="162"/>
    </row>
    <row r="865" spans="1:4" x14ac:dyDescent="0.2">
      <c r="A865" s="162"/>
      <c r="B865" s="162"/>
      <c r="C865" s="162"/>
      <c r="D865" s="162"/>
    </row>
    <row r="866" spans="1:4" x14ac:dyDescent="0.2">
      <c r="A866" s="162"/>
      <c r="B866" s="162"/>
      <c r="C866" s="162"/>
      <c r="D866" s="162"/>
    </row>
    <row r="867" spans="1:4" x14ac:dyDescent="0.2">
      <c r="A867" s="162"/>
      <c r="B867" s="162"/>
      <c r="C867" s="162"/>
      <c r="D867" s="162"/>
    </row>
    <row r="868" spans="1:4" x14ac:dyDescent="0.2">
      <c r="A868" s="162"/>
      <c r="B868" s="162"/>
      <c r="C868" s="162"/>
      <c r="D868" s="162"/>
    </row>
    <row r="869" spans="1:4" x14ac:dyDescent="0.2">
      <c r="A869" s="162"/>
      <c r="B869" s="162"/>
      <c r="C869" s="162"/>
      <c r="D869" s="162"/>
    </row>
    <row r="870" spans="1:4" x14ac:dyDescent="0.2">
      <c r="A870" s="162"/>
      <c r="B870" s="162"/>
      <c r="C870" s="162"/>
      <c r="D870" s="162"/>
    </row>
    <row r="871" spans="1:4" x14ac:dyDescent="0.2">
      <c r="A871" s="162"/>
      <c r="B871" s="162"/>
      <c r="C871" s="162"/>
      <c r="D871" s="162"/>
    </row>
    <row r="872" spans="1:4" x14ac:dyDescent="0.2">
      <c r="A872" s="162"/>
      <c r="B872" s="162"/>
      <c r="C872" s="162"/>
      <c r="D872" s="162"/>
    </row>
    <row r="873" spans="1:4" x14ac:dyDescent="0.2">
      <c r="A873" s="162"/>
      <c r="B873" s="162"/>
      <c r="C873" s="162"/>
      <c r="D873" s="162"/>
    </row>
    <row r="874" spans="1:4" x14ac:dyDescent="0.2">
      <c r="A874" s="162"/>
      <c r="B874" s="162"/>
      <c r="C874" s="162"/>
      <c r="D874" s="162"/>
    </row>
    <row r="875" spans="1:4" x14ac:dyDescent="0.2">
      <c r="A875" s="162"/>
      <c r="B875" s="162"/>
      <c r="C875" s="162"/>
      <c r="D875" s="162"/>
    </row>
    <row r="876" spans="1:4" x14ac:dyDescent="0.2">
      <c r="A876" s="162"/>
      <c r="B876" s="162"/>
      <c r="C876" s="162"/>
      <c r="D876" s="162"/>
    </row>
    <row r="877" spans="1:4" x14ac:dyDescent="0.2">
      <c r="A877" s="162"/>
      <c r="B877" s="162"/>
      <c r="C877" s="162"/>
      <c r="D877" s="162"/>
    </row>
    <row r="878" spans="1:4" x14ac:dyDescent="0.2">
      <c r="A878" s="162"/>
      <c r="B878" s="162"/>
      <c r="C878" s="162"/>
      <c r="D878" s="162"/>
    </row>
    <row r="879" spans="1:4" x14ac:dyDescent="0.2">
      <c r="A879" s="162"/>
      <c r="B879" s="162"/>
      <c r="C879" s="162"/>
      <c r="D879" s="162"/>
    </row>
    <row r="880" spans="1:4" x14ac:dyDescent="0.2">
      <c r="A880" s="162"/>
      <c r="B880" s="162"/>
      <c r="C880" s="162"/>
      <c r="D880" s="162"/>
    </row>
    <row r="881" spans="1:4" x14ac:dyDescent="0.2">
      <c r="A881" s="162"/>
      <c r="B881" s="162"/>
      <c r="C881" s="162"/>
      <c r="D881" s="162"/>
    </row>
    <row r="882" spans="1:4" x14ac:dyDescent="0.2">
      <c r="A882" s="162"/>
      <c r="B882" s="162"/>
      <c r="C882" s="162"/>
      <c r="D882" s="162"/>
    </row>
    <row r="883" spans="1:4" x14ac:dyDescent="0.2">
      <c r="A883" s="162"/>
      <c r="B883" s="162"/>
      <c r="C883" s="162"/>
      <c r="D883" s="162"/>
    </row>
    <row r="884" spans="1:4" x14ac:dyDescent="0.2">
      <c r="A884" s="162"/>
      <c r="B884" s="162"/>
      <c r="C884" s="162"/>
      <c r="D884" s="162"/>
    </row>
    <row r="885" spans="1:4" x14ac:dyDescent="0.2">
      <c r="A885" s="162"/>
      <c r="B885" s="162"/>
      <c r="C885" s="162"/>
      <c r="D885" s="162"/>
    </row>
    <row r="886" spans="1:4" x14ac:dyDescent="0.2">
      <c r="A886" s="162"/>
      <c r="B886" s="162"/>
      <c r="C886" s="162"/>
      <c r="D886" s="162"/>
    </row>
    <row r="887" spans="1:4" x14ac:dyDescent="0.2">
      <c r="A887" s="162"/>
      <c r="B887" s="162"/>
      <c r="C887" s="162"/>
      <c r="D887" s="162"/>
    </row>
    <row r="888" spans="1:4" x14ac:dyDescent="0.2">
      <c r="A888" s="162"/>
      <c r="B888" s="162"/>
      <c r="C888" s="162"/>
      <c r="D888" s="162"/>
    </row>
    <row r="889" spans="1:4" x14ac:dyDescent="0.2">
      <c r="A889" s="162"/>
      <c r="B889" s="162"/>
      <c r="C889" s="162"/>
      <c r="D889" s="162"/>
    </row>
    <row r="890" spans="1:4" x14ac:dyDescent="0.2">
      <c r="A890" s="162"/>
      <c r="B890" s="162"/>
      <c r="C890" s="162"/>
      <c r="D890" s="162"/>
    </row>
    <row r="891" spans="1:4" x14ac:dyDescent="0.2">
      <c r="A891" s="162"/>
      <c r="B891" s="162"/>
      <c r="C891" s="162"/>
      <c r="D891" s="162"/>
    </row>
    <row r="892" spans="1:4" x14ac:dyDescent="0.2">
      <c r="A892" s="162"/>
      <c r="B892" s="162"/>
      <c r="C892" s="162"/>
      <c r="D892" s="162"/>
    </row>
    <row r="893" spans="1:4" x14ac:dyDescent="0.2">
      <c r="A893" s="162"/>
      <c r="B893" s="162"/>
      <c r="C893" s="162"/>
      <c r="D893" s="162"/>
    </row>
    <row r="894" spans="1:4" x14ac:dyDescent="0.2">
      <c r="A894" s="162"/>
      <c r="B894" s="162"/>
      <c r="C894" s="162"/>
      <c r="D894" s="162"/>
    </row>
    <row r="895" spans="1:4" x14ac:dyDescent="0.2">
      <c r="A895" s="162"/>
      <c r="B895" s="162"/>
      <c r="C895" s="162"/>
      <c r="D895" s="162"/>
    </row>
    <row r="896" spans="1:4" x14ac:dyDescent="0.2">
      <c r="A896" s="162"/>
      <c r="B896" s="162"/>
      <c r="C896" s="162"/>
      <c r="D896" s="162"/>
    </row>
    <row r="897" spans="1:4" x14ac:dyDescent="0.2">
      <c r="A897" s="162"/>
      <c r="B897" s="162"/>
      <c r="C897" s="162"/>
      <c r="D897" s="162"/>
    </row>
    <row r="898" spans="1:4" x14ac:dyDescent="0.2">
      <c r="A898" s="162"/>
      <c r="B898" s="162"/>
      <c r="C898" s="162"/>
      <c r="D898" s="162"/>
    </row>
    <row r="899" spans="1:4" x14ac:dyDescent="0.2">
      <c r="A899" s="162"/>
      <c r="B899" s="162"/>
      <c r="C899" s="162"/>
      <c r="D899" s="162"/>
    </row>
    <row r="900" spans="1:4" x14ac:dyDescent="0.2">
      <c r="A900" s="162"/>
      <c r="B900" s="162"/>
      <c r="C900" s="162"/>
      <c r="D900" s="162"/>
    </row>
    <row r="901" spans="1:4" x14ac:dyDescent="0.2">
      <c r="A901" s="162"/>
      <c r="B901" s="162"/>
      <c r="C901" s="162"/>
      <c r="D901" s="162"/>
    </row>
    <row r="902" spans="1:4" x14ac:dyDescent="0.2">
      <c r="A902" s="162"/>
      <c r="B902" s="162"/>
      <c r="C902" s="162"/>
      <c r="D902" s="162"/>
    </row>
    <row r="903" spans="1:4" x14ac:dyDescent="0.2">
      <c r="A903" s="162"/>
      <c r="B903" s="162"/>
      <c r="C903" s="162"/>
      <c r="D903" s="162"/>
    </row>
    <row r="904" spans="1:4" x14ac:dyDescent="0.2">
      <c r="A904" s="162"/>
      <c r="B904" s="162"/>
      <c r="C904" s="162"/>
      <c r="D904" s="162"/>
    </row>
    <row r="905" spans="1:4" x14ac:dyDescent="0.2">
      <c r="A905" s="162"/>
      <c r="B905" s="162"/>
      <c r="C905" s="162"/>
      <c r="D905" s="162"/>
    </row>
    <row r="906" spans="1:4" x14ac:dyDescent="0.2">
      <c r="A906" s="162"/>
      <c r="B906" s="162"/>
      <c r="C906" s="162"/>
      <c r="D906" s="162"/>
    </row>
    <row r="907" spans="1:4" x14ac:dyDescent="0.2">
      <c r="A907" s="162"/>
      <c r="B907" s="162"/>
      <c r="C907" s="162"/>
      <c r="D907" s="162"/>
    </row>
    <row r="908" spans="1:4" x14ac:dyDescent="0.2">
      <c r="A908" s="162"/>
      <c r="B908" s="162"/>
      <c r="C908" s="162"/>
      <c r="D908" s="162"/>
    </row>
    <row r="909" spans="1:4" x14ac:dyDescent="0.2">
      <c r="A909" s="162"/>
      <c r="B909" s="162"/>
      <c r="C909" s="162"/>
      <c r="D909" s="162"/>
    </row>
    <row r="910" spans="1:4" x14ac:dyDescent="0.2">
      <c r="A910" s="162"/>
      <c r="B910" s="162"/>
      <c r="C910" s="162"/>
      <c r="D910" s="162"/>
    </row>
    <row r="911" spans="1:4" x14ac:dyDescent="0.2">
      <c r="A911" s="162"/>
      <c r="B911" s="162"/>
      <c r="C911" s="162"/>
      <c r="D911" s="162"/>
    </row>
    <row r="912" spans="1:4" x14ac:dyDescent="0.2">
      <c r="A912" s="162"/>
      <c r="B912" s="162"/>
      <c r="C912" s="162"/>
      <c r="D912" s="162"/>
    </row>
    <row r="913" spans="1:4" x14ac:dyDescent="0.2">
      <c r="A913" s="162"/>
      <c r="B913" s="162"/>
      <c r="C913" s="162"/>
      <c r="D913" s="162"/>
    </row>
    <row r="914" spans="1:4" x14ac:dyDescent="0.2">
      <c r="A914" s="162"/>
      <c r="B914" s="162"/>
      <c r="C914" s="162"/>
      <c r="D914" s="162"/>
    </row>
    <row r="915" spans="1:4" x14ac:dyDescent="0.2">
      <c r="A915" s="162"/>
      <c r="B915" s="162"/>
      <c r="C915" s="162"/>
      <c r="D915" s="162"/>
    </row>
    <row r="916" spans="1:4" x14ac:dyDescent="0.2">
      <c r="A916" s="162"/>
      <c r="B916" s="162"/>
      <c r="C916" s="162"/>
      <c r="D916" s="162"/>
    </row>
    <row r="917" spans="1:4" x14ac:dyDescent="0.2">
      <c r="A917" s="162"/>
      <c r="B917" s="162"/>
      <c r="C917" s="162"/>
      <c r="D917" s="162"/>
    </row>
    <row r="918" spans="1:4" x14ac:dyDescent="0.2">
      <c r="A918" s="162"/>
      <c r="B918" s="162"/>
      <c r="C918" s="162"/>
      <c r="D918" s="162"/>
    </row>
    <row r="919" spans="1:4" x14ac:dyDescent="0.2">
      <c r="A919" s="162"/>
      <c r="B919" s="162"/>
      <c r="C919" s="162"/>
      <c r="D919" s="162"/>
    </row>
    <row r="920" spans="1:4" x14ac:dyDescent="0.2">
      <c r="A920" s="162"/>
      <c r="B920" s="162"/>
      <c r="C920" s="162"/>
      <c r="D920" s="162"/>
    </row>
    <row r="921" spans="1:4" x14ac:dyDescent="0.2">
      <c r="A921" s="162"/>
      <c r="B921" s="162"/>
      <c r="C921" s="162"/>
      <c r="D921" s="162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9"/>
  </sheetPr>
  <dimension ref="A1:AB342"/>
  <sheetViews>
    <sheetView workbookViewId="0">
      <selection activeCell="E9" sqref="E9:G9"/>
    </sheetView>
  </sheetViews>
  <sheetFormatPr defaultRowHeight="12.75" x14ac:dyDescent="0.2"/>
  <cols>
    <col min="1" max="1" width="9.140625" style="15"/>
    <col min="2" max="2" width="10.7109375" style="15" customWidth="1"/>
    <col min="3" max="4" width="9.140625" style="15"/>
    <col min="5" max="5" width="11" style="15" customWidth="1"/>
    <col min="6" max="6" width="9.140625" style="15"/>
    <col min="7" max="7" width="10.7109375" style="15" customWidth="1"/>
    <col min="8" max="13" width="9.140625" style="15"/>
    <col min="14" max="14" width="12.140625" style="15" customWidth="1"/>
    <col min="15" max="15" width="11" style="15" customWidth="1"/>
    <col min="16" max="16384" width="9.140625" style="15"/>
  </cols>
  <sheetData>
    <row r="1" spans="1:28" ht="18.75" thickBot="1" x14ac:dyDescent="0.25">
      <c r="A1" s="36" t="s">
        <v>134</v>
      </c>
      <c r="D1" s="23" t="s">
        <v>203</v>
      </c>
      <c r="M1" s="37" t="s">
        <v>135</v>
      </c>
      <c r="N1" s="15" t="s">
        <v>136</v>
      </c>
      <c r="O1" s="15">
        <f ca="1">H18*J18-I18*I18</f>
        <v>125407.2820536322</v>
      </c>
      <c r="P1" s="15" t="s">
        <v>238</v>
      </c>
      <c r="U1" s="8" t="s">
        <v>192</v>
      </c>
      <c r="V1" s="64" t="s">
        <v>194</v>
      </c>
      <c r="AA1" s="15">
        <v>1</v>
      </c>
      <c r="AB1" s="15" t="s">
        <v>137</v>
      </c>
    </row>
    <row r="2" spans="1:28" x14ac:dyDescent="0.2">
      <c r="M2" s="37" t="s">
        <v>138</v>
      </c>
      <c r="N2" s="15" t="s">
        <v>139</v>
      </c>
      <c r="O2" s="15">
        <f ca="1">+F18*J18-H18*I18</f>
        <v>105445.78648287384</v>
      </c>
      <c r="P2" s="15" t="s">
        <v>239</v>
      </c>
      <c r="U2" s="15">
        <v>1.4</v>
      </c>
      <c r="V2" s="15">
        <f t="shared" ref="V2:V24" ca="1" si="0">+E$4+E$5*U2+E$6*U2^2</f>
        <v>-2.3955859355049548E-2</v>
      </c>
      <c r="AA2" s="15">
        <v>2</v>
      </c>
      <c r="AB2" s="15" t="s">
        <v>101</v>
      </c>
    </row>
    <row r="3" spans="1:28" ht="13.5" thickBot="1" x14ac:dyDescent="0.25">
      <c r="A3" s="15" t="s">
        <v>140</v>
      </c>
      <c r="B3" s="15" t="s">
        <v>141</v>
      </c>
      <c r="E3" s="38" t="s">
        <v>142</v>
      </c>
      <c r="F3" s="38" t="s">
        <v>143</v>
      </c>
      <c r="G3" s="38" t="s">
        <v>144</v>
      </c>
      <c r="H3" s="38" t="s">
        <v>145</v>
      </c>
      <c r="M3" s="37" t="s">
        <v>146</v>
      </c>
      <c r="N3" s="15" t="s">
        <v>147</v>
      </c>
      <c r="O3" s="15">
        <f ca="1">+F18*I18-H18*H18</f>
        <v>20356.927047002013</v>
      </c>
      <c r="P3" s="15" t="s">
        <v>240</v>
      </c>
      <c r="U3" s="15">
        <v>1.5</v>
      </c>
      <c r="V3" s="15">
        <f t="shared" ca="1" si="0"/>
        <v>-1.4632869936067133E-2</v>
      </c>
      <c r="AA3" s="15">
        <v>3</v>
      </c>
      <c r="AB3" s="15" t="s">
        <v>148</v>
      </c>
    </row>
    <row r="4" spans="1:28" x14ac:dyDescent="0.2">
      <c r="A4" s="15" t="s">
        <v>149</v>
      </c>
      <c r="B4" s="15" t="s">
        <v>150</v>
      </c>
      <c r="D4" s="39" t="s">
        <v>151</v>
      </c>
      <c r="E4" s="40">
        <f ca="1">(G18*O1-K18*O2+L18*O3)/O7</f>
        <v>-0.19817438150505917</v>
      </c>
      <c r="F4" s="41">
        <f ca="1">+E7/O7*O18</f>
        <v>3.4742210239412309E-3</v>
      </c>
      <c r="G4" s="42">
        <f>+B18</f>
        <v>1</v>
      </c>
      <c r="H4" s="43">
        <f ca="1">ABS(F4/E4)</f>
        <v>1.753113090378202E-2</v>
      </c>
      <c r="M4" s="37" t="s">
        <v>152</v>
      </c>
      <c r="N4" s="15" t="s">
        <v>153</v>
      </c>
      <c r="O4" s="15">
        <f ca="1">+C18*J18-H18*H18</f>
        <v>90734.2516753198</v>
      </c>
      <c r="P4" s="15" t="s">
        <v>241</v>
      </c>
      <c r="U4" s="15">
        <v>1.6</v>
      </c>
      <c r="V4" s="15">
        <f t="shared" ca="1" si="0"/>
        <v>-5.7260392816966821E-3</v>
      </c>
      <c r="AA4" s="15">
        <v>4</v>
      </c>
      <c r="AB4" s="15" t="s">
        <v>154</v>
      </c>
    </row>
    <row r="5" spans="1:28" x14ac:dyDescent="0.2">
      <c r="A5" s="15" t="s">
        <v>155</v>
      </c>
      <c r="B5" s="44">
        <v>40323</v>
      </c>
      <c r="D5" s="45" t="s">
        <v>156</v>
      </c>
      <c r="E5" s="46">
        <f ca="1">+(-G18*O2+K18*O4-L18*O5)/O7</f>
        <v>0.15357291505855841</v>
      </c>
      <c r="F5" s="47">
        <f ca="1">P18*E7/O7</f>
        <v>2.9446563484709165E-3</v>
      </c>
      <c r="G5" s="48">
        <f>+B18/A18</f>
        <v>1E-4</v>
      </c>
      <c r="H5" s="43">
        <f ca="1">ABS(F5/E5)</f>
        <v>1.9174320858258754E-2</v>
      </c>
      <c r="M5" s="37" t="s">
        <v>157</v>
      </c>
      <c r="N5" s="15" t="s">
        <v>158</v>
      </c>
      <c r="O5" s="15">
        <f ca="1">+C18*I18-F18*H18</f>
        <v>17782.28227138544</v>
      </c>
      <c r="P5" s="15" t="s">
        <v>242</v>
      </c>
      <c r="U5" s="15">
        <v>1.7</v>
      </c>
      <c r="V5" s="15">
        <f t="shared" ca="1" si="0"/>
        <v>2.7646326080617775E-3</v>
      </c>
      <c r="AA5" s="15">
        <v>5</v>
      </c>
      <c r="AB5" s="15" t="s">
        <v>159</v>
      </c>
    </row>
    <row r="6" spans="1:28" ht="13.5" thickBot="1" x14ac:dyDescent="0.25">
      <c r="D6" s="49" t="s">
        <v>160</v>
      </c>
      <c r="E6" s="50">
        <f ca="1">+(G18*O3-K18*O5+L18*O6)/O7</f>
        <v>-2.0807938230598035E-2</v>
      </c>
      <c r="F6" s="51">
        <f ca="1">Q18*E7/O7</f>
        <v>5.7946803678642414E-4</v>
      </c>
      <c r="G6" s="52">
        <f>+B18/A18^2</f>
        <v>1E-8</v>
      </c>
      <c r="H6" s="43">
        <f ca="1">ABS(F6/E6)</f>
        <v>2.7848412003372704E-2</v>
      </c>
      <c r="M6" s="53" t="s">
        <v>161</v>
      </c>
      <c r="N6" s="54" t="s">
        <v>162</v>
      </c>
      <c r="O6" s="54">
        <f ca="1">+C18*H18-F18*F18</f>
        <v>3527.7112229867271</v>
      </c>
      <c r="P6" s="15" t="s">
        <v>243</v>
      </c>
      <c r="U6" s="15">
        <v>1.8</v>
      </c>
      <c r="V6" s="15">
        <f t="shared" ca="1" si="0"/>
        <v>1.0839145733208363E-2</v>
      </c>
      <c r="AA6" s="15">
        <v>6</v>
      </c>
      <c r="AB6" s="15" t="s">
        <v>163</v>
      </c>
    </row>
    <row r="7" spans="1:28" x14ac:dyDescent="0.2">
      <c r="D7" s="23" t="s">
        <v>164</v>
      </c>
      <c r="E7" s="55">
        <f ca="1">SQRT(N18/(B15-3))</f>
        <v>2.2218732859862656E-3</v>
      </c>
      <c r="G7" s="56">
        <f>+B22</f>
        <v>-1.4188899993314408E-2</v>
      </c>
      <c r="M7" s="37" t="s">
        <v>165</v>
      </c>
      <c r="N7" s="15" t="s">
        <v>166</v>
      </c>
      <c r="O7" s="15">
        <f ca="1">+C18*O1-F18*O2+H18*O3</f>
        <v>49611.717862986028</v>
      </c>
      <c r="U7" s="15">
        <v>1.9</v>
      </c>
      <c r="V7" s="15">
        <f t="shared" ca="1" si="0"/>
        <v>1.8497500093742902E-2</v>
      </c>
      <c r="AA7" s="15">
        <v>7</v>
      </c>
      <c r="AB7" s="15" t="s">
        <v>167</v>
      </c>
    </row>
    <row r="8" spans="1:28" x14ac:dyDescent="0.2">
      <c r="A8" s="17">
        <v>21</v>
      </c>
      <c r="B8" s="15" t="s">
        <v>172</v>
      </c>
      <c r="C8" s="91">
        <f>A8</f>
        <v>21</v>
      </c>
      <c r="D8" s="23" t="s">
        <v>168</v>
      </c>
      <c r="F8" s="92">
        <f ca="1">CORREL(INDIRECT(E12):INDIRECT(E13),INDIRECT(M12):INDIRECT(M13))</f>
        <v>0.99820986789071553</v>
      </c>
      <c r="G8" s="55"/>
      <c r="K8" s="56"/>
      <c r="U8" s="15">
        <v>2</v>
      </c>
      <c r="V8" s="15">
        <f t="shared" ca="1" si="0"/>
        <v>2.5739695689665512E-2</v>
      </c>
      <c r="AA8" s="15">
        <v>8</v>
      </c>
      <c r="AB8" s="15" t="s">
        <v>169</v>
      </c>
    </row>
    <row r="9" spans="1:28" x14ac:dyDescent="0.2">
      <c r="A9" s="17">
        <f>20+COUNT(A21:A1449)</f>
        <v>105</v>
      </c>
      <c r="B9" s="15" t="s">
        <v>174</v>
      </c>
      <c r="C9" s="91">
        <f>A9</f>
        <v>105</v>
      </c>
      <c r="E9" s="57">
        <f ca="1">E6*G6</f>
        <v>-2.0807938230598035E-10</v>
      </c>
      <c r="F9" s="58">
        <f ca="1">H6</f>
        <v>2.7848412003372704E-2</v>
      </c>
      <c r="G9" s="59">
        <f ca="1">F8</f>
        <v>0.99820986789071553</v>
      </c>
      <c r="K9" s="56"/>
      <c r="U9" s="15">
        <v>2.1</v>
      </c>
      <c r="V9" s="15">
        <f t="shared" ca="1" si="0"/>
        <v>3.2565732520976165E-2</v>
      </c>
      <c r="AA9" s="15">
        <v>9</v>
      </c>
      <c r="AB9" s="15" t="s">
        <v>110</v>
      </c>
    </row>
    <row r="10" spans="1:28" x14ac:dyDescent="0.2">
      <c r="A10" s="15" t="s">
        <v>73</v>
      </c>
      <c r="B10" s="29">
        <f>'A (old)'!C8</f>
        <v>0.35515010000000002</v>
      </c>
      <c r="D10" s="15" t="s">
        <v>232</v>
      </c>
      <c r="E10" s="15">
        <f ca="1">2*E9*365.2422/B10</f>
        <v>-4.2798451341039939E-7</v>
      </c>
      <c r="F10" s="15" t="s">
        <v>233</v>
      </c>
      <c r="U10" s="15">
        <v>2.2000000000000002</v>
      </c>
      <c r="V10" s="15">
        <f t="shared" ca="1" si="0"/>
        <v>3.8975610587674847E-2</v>
      </c>
      <c r="AA10" s="15">
        <v>10</v>
      </c>
      <c r="AB10" s="15" t="s">
        <v>170</v>
      </c>
    </row>
    <row r="11" spans="1:28" x14ac:dyDescent="0.2">
      <c r="U11" s="15">
        <v>2.2999999999999998</v>
      </c>
      <c r="V11" s="15">
        <f t="shared" ca="1" si="0"/>
        <v>4.4969329889761572E-2</v>
      </c>
      <c r="AA11" s="15">
        <v>11</v>
      </c>
      <c r="AB11" s="15" t="s">
        <v>171</v>
      </c>
    </row>
    <row r="12" spans="1:28" x14ac:dyDescent="0.2"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5">
        <v>2.4</v>
      </c>
      <c r="V12" s="15">
        <f t="shared" ca="1" si="0"/>
        <v>5.0546890427236327E-2</v>
      </c>
      <c r="AA12" s="15">
        <v>12</v>
      </c>
      <c r="AB12" s="15" t="s">
        <v>173</v>
      </c>
    </row>
    <row r="13" spans="1:28" x14ac:dyDescent="0.2">
      <c r="C13" s="5" t="str">
        <f t="shared" si="1"/>
        <v>C105</v>
      </c>
      <c r="D13" s="5" t="str">
        <f t="shared" si="1"/>
        <v>D105</v>
      </c>
      <c r="E13" s="5" t="str">
        <f t="shared" si="1"/>
        <v>E105</v>
      </c>
      <c r="F13" s="5" t="str">
        <f t="shared" si="1"/>
        <v>F105</v>
      </c>
      <c r="G13" s="5" t="str">
        <f t="shared" si="1"/>
        <v>G105</v>
      </c>
      <c r="H13" s="5" t="str">
        <f t="shared" si="1"/>
        <v>H105</v>
      </c>
      <c r="I13" s="5" t="str">
        <f t="shared" si="1"/>
        <v>I105</v>
      </c>
      <c r="J13" s="5" t="str">
        <f t="shared" si="1"/>
        <v>J105</v>
      </c>
      <c r="K13" s="5" t="str">
        <f t="shared" si="1"/>
        <v>K105</v>
      </c>
      <c r="L13" s="5" t="str">
        <f t="shared" si="1"/>
        <v>L105</v>
      </c>
      <c r="M13" s="5" t="str">
        <f t="shared" si="1"/>
        <v>M105</v>
      </c>
      <c r="N13" s="5" t="str">
        <f t="shared" si="1"/>
        <v>N105</v>
      </c>
      <c r="O13" s="5" t="str">
        <f t="shared" si="1"/>
        <v>O105</v>
      </c>
      <c r="P13" s="5" t="str">
        <f t="shared" si="1"/>
        <v>P105</v>
      </c>
      <c r="Q13" s="5" t="str">
        <f t="shared" si="1"/>
        <v>Q105</v>
      </c>
      <c r="U13" s="15">
        <v>2.5</v>
      </c>
      <c r="V13" s="15">
        <f t="shared" ca="1" si="0"/>
        <v>5.5708292200099152E-2</v>
      </c>
      <c r="AA13" s="15">
        <v>13</v>
      </c>
      <c r="AB13" s="15" t="s">
        <v>175</v>
      </c>
    </row>
    <row r="14" spans="1:28" x14ac:dyDescent="0.2">
      <c r="U14" s="15">
        <v>2.6</v>
      </c>
      <c r="V14" s="15">
        <f t="shared" ca="1" si="0"/>
        <v>6.0453535208349979E-2</v>
      </c>
      <c r="AA14" s="15">
        <v>14</v>
      </c>
      <c r="AB14" s="15" t="s">
        <v>176</v>
      </c>
    </row>
    <row r="15" spans="1:28" x14ac:dyDescent="0.2">
      <c r="A15" s="23" t="s">
        <v>180</v>
      </c>
      <c r="B15" s="23">
        <f>C9-C8+1</f>
        <v>85</v>
      </c>
      <c r="C15" s="5" t="str">
        <f t="shared" ref="C15:Q15" si="3">VLOOKUP(C16,$AA1:$AB26,2,FALSE)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U15" s="15">
        <v>2.7</v>
      </c>
      <c r="V15" s="15">
        <f t="shared" ca="1" si="0"/>
        <v>6.4782619451988877E-2</v>
      </c>
      <c r="AA15" s="15">
        <v>15</v>
      </c>
      <c r="AB15" s="15" t="s">
        <v>177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5">
        <v>2.8</v>
      </c>
      <c r="V16" s="15">
        <f t="shared" ca="1" si="0"/>
        <v>6.869554493101579E-2</v>
      </c>
      <c r="AA16" s="15">
        <v>16</v>
      </c>
      <c r="AB16" s="15" t="s">
        <v>178</v>
      </c>
    </row>
    <row r="17" spans="1:28" x14ac:dyDescent="0.2">
      <c r="A17" s="23" t="s">
        <v>179</v>
      </c>
      <c r="U17" s="15">
        <v>2.9</v>
      </c>
      <c r="V17" s="15">
        <f t="shared" ca="1" si="0"/>
        <v>7.2192311645430746E-2</v>
      </c>
      <c r="AA17" s="15">
        <v>17</v>
      </c>
      <c r="AB17" s="15" t="s">
        <v>181</v>
      </c>
    </row>
    <row r="18" spans="1:28" x14ac:dyDescent="0.2">
      <c r="A18" s="60">
        <v>10000</v>
      </c>
      <c r="B18" s="60">
        <v>1</v>
      </c>
      <c r="C18" s="15">
        <f ca="1">SUM(INDIRECT(C12):INDIRECT(C13))</f>
        <v>78.099999999999994</v>
      </c>
      <c r="D18" s="93">
        <f ca="1">SUM(INDIRECT(D12):INDIRECT(D13))</f>
        <v>219.45405</v>
      </c>
      <c r="E18" s="93">
        <f ca="1">SUM(INDIRECT(E12):INDIRECT(E13))</f>
        <v>4.0556809502231772</v>
      </c>
      <c r="F18" s="23">
        <f ca="1">SUM(INDIRECT(F12):INDIRECT(F13))</f>
        <v>201.35689499999995</v>
      </c>
      <c r="G18" s="23">
        <f ca="1">SUM(INDIRECT(G12):INDIRECT(G13))</f>
        <v>3.7034986052058225</v>
      </c>
      <c r="H18" s="23">
        <f ca="1">SUM(INDIRECT(H12):INDIRECT(H13))</f>
        <v>564.30615092225014</v>
      </c>
      <c r="I18" s="23">
        <f ca="1">SUM(INDIRECT(I12):INDIRECT(I13))</f>
        <v>1682.5763975735097</v>
      </c>
      <c r="J18" s="23">
        <f ca="1">SUM(INDIRECT(J12):INDIRECT(J13))</f>
        <v>5239.1252707299</v>
      </c>
      <c r="K18" s="23">
        <f ca="1">SUM(INDIRECT(K12):INDIRECT(K13))</f>
        <v>11.747416705222214</v>
      </c>
      <c r="L18" s="23">
        <f ca="1">SUM(INDIRECT(L12):INDIRECT(L13))</f>
        <v>37.551744729841523</v>
      </c>
      <c r="N18" s="15">
        <f ca="1">SUM(INDIRECT(N12):INDIRECT(N13))</f>
        <v>4.048111137163112E-4</v>
      </c>
      <c r="O18" s="15">
        <f ca="1">SQRT(SUM(INDIRECT(O12):INDIRECT(O13)))</f>
        <v>77575.113900753844</v>
      </c>
      <c r="P18" s="15">
        <f ca="1">SQRT(SUM(INDIRECT(P12):INDIRECT(P13)))</f>
        <v>65750.581225851609</v>
      </c>
      <c r="Q18" s="15">
        <f ca="1">SQRT(SUM(INDIRECT(Q12):INDIRECT(Q13)))</f>
        <v>12938.813807694427</v>
      </c>
      <c r="U18" s="15">
        <v>3</v>
      </c>
      <c r="V18" s="15">
        <f t="shared" ca="1" si="0"/>
        <v>7.5272919595233745E-2</v>
      </c>
      <c r="AA18" s="15">
        <v>18</v>
      </c>
      <c r="AB18" s="15" t="s">
        <v>182</v>
      </c>
    </row>
    <row r="19" spans="1:28" x14ac:dyDescent="0.2">
      <c r="A19" s="61" t="s">
        <v>183</v>
      </c>
      <c r="F19" s="62" t="s">
        <v>184</v>
      </c>
      <c r="G19" s="62" t="s">
        <v>185</v>
      </c>
      <c r="H19" s="62" t="s">
        <v>186</v>
      </c>
      <c r="I19" s="62" t="s">
        <v>187</v>
      </c>
      <c r="J19" s="62" t="s">
        <v>188</v>
      </c>
      <c r="K19" s="62" t="s">
        <v>189</v>
      </c>
      <c r="L19" s="62" t="s">
        <v>190</v>
      </c>
      <c r="M19" s="63"/>
      <c r="N19" s="63"/>
      <c r="O19" s="63"/>
      <c r="P19" s="63"/>
      <c r="Q19" s="63"/>
      <c r="U19" s="15">
        <v>3.1</v>
      </c>
      <c r="V19" s="15">
        <f t="shared" ca="1" si="0"/>
        <v>7.7937368780424787E-2</v>
      </c>
      <c r="AA19" s="15">
        <v>19</v>
      </c>
      <c r="AB19" s="15" t="s">
        <v>191</v>
      </c>
    </row>
    <row r="20" spans="1:28" ht="15" thickBot="1" x14ac:dyDescent="0.25">
      <c r="A20" s="8" t="s">
        <v>192</v>
      </c>
      <c r="B20" s="8" t="s">
        <v>193</v>
      </c>
      <c r="C20" s="8" t="s">
        <v>234</v>
      </c>
      <c r="D20" s="8" t="s">
        <v>192</v>
      </c>
      <c r="E20" s="8" t="s">
        <v>193</v>
      </c>
      <c r="F20" s="8" t="s">
        <v>235</v>
      </c>
      <c r="G20" s="8" t="s">
        <v>236</v>
      </c>
      <c r="H20" s="8" t="s">
        <v>244</v>
      </c>
      <c r="I20" s="8" t="s">
        <v>245</v>
      </c>
      <c r="J20" s="8" t="s">
        <v>246</v>
      </c>
      <c r="K20" s="8" t="s">
        <v>237</v>
      </c>
      <c r="L20" s="8" t="s">
        <v>247</v>
      </c>
      <c r="M20" s="64" t="s">
        <v>194</v>
      </c>
      <c r="N20" s="8" t="s">
        <v>204</v>
      </c>
      <c r="O20" s="8" t="s">
        <v>195</v>
      </c>
      <c r="P20" s="8" t="s">
        <v>196</v>
      </c>
      <c r="Q20" s="8" t="s">
        <v>197</v>
      </c>
      <c r="R20" s="38" t="s">
        <v>198</v>
      </c>
      <c r="U20" s="15">
        <v>3.2</v>
      </c>
      <c r="V20" s="15">
        <f t="shared" ca="1" si="0"/>
        <v>8.0185659201003845E-2</v>
      </c>
      <c r="AA20" s="15">
        <v>20</v>
      </c>
      <c r="AB20" s="15" t="s">
        <v>199</v>
      </c>
    </row>
    <row r="21" spans="1:28" x14ac:dyDescent="0.2">
      <c r="A21" s="65">
        <v>15373</v>
      </c>
      <c r="B21" s="65">
        <v>-1.3387300001340918E-2</v>
      </c>
      <c r="C21" s="94">
        <v>0.1</v>
      </c>
      <c r="D21" s="66">
        <f>A21/A$18</f>
        <v>1.5373000000000001</v>
      </c>
      <c r="E21" s="66">
        <f>B21/B$18</f>
        <v>-1.3387300001340918E-2</v>
      </c>
      <c r="F21" s="17">
        <f>$C21*D21</f>
        <v>0.15373000000000003</v>
      </c>
      <c r="G21" s="17">
        <f>$C21*E21</f>
        <v>-1.338730000134092E-3</v>
      </c>
      <c r="H21" s="17">
        <f>C21*D21*D21</f>
        <v>0.23632912900000005</v>
      </c>
      <c r="I21" s="17">
        <f>C21*D21*D21*D21</f>
        <v>0.36330877001170009</v>
      </c>
      <c r="J21" s="17">
        <f>C21*D21*D21*D21*D21</f>
        <v>0.55851457213898659</v>
      </c>
      <c r="K21" s="17">
        <f>C21*E21*D21</f>
        <v>-2.0580296292061397E-3</v>
      </c>
      <c r="L21" s="17">
        <f>C21*E21*D21*D21</f>
        <v>-3.163808948978599E-3</v>
      </c>
      <c r="M21" s="17">
        <f t="shared" ref="M21:M84" ca="1" si="4">+E$4+E$5*D21+E$6*D21^2</f>
        <v>-1.1261958368767658E-2</v>
      </c>
      <c r="N21" s="17">
        <f ca="1">C21*(M21-E21)^2</f>
        <v>4.5170770551491726E-7</v>
      </c>
      <c r="O21" s="95">
        <f ca="1">(C21*O$1-O$2*F21+O$3*H21)^2</f>
        <v>1302981.8126432479</v>
      </c>
      <c r="P21" s="17">
        <f ca="1">(-C21*O$2+O$4*F21-O$5*H21)^2</f>
        <v>637559.80095995043</v>
      </c>
      <c r="Q21" s="17">
        <f ca="1">+(C21*O$3-F21*O$5+H21*O$6)^2</f>
        <v>18420.833656044284</v>
      </c>
      <c r="R21" s="15">
        <f t="shared" ref="R21:R84" ca="1" si="5">+E21-M21</f>
        <v>-2.1253416325732605E-3</v>
      </c>
      <c r="U21" s="15">
        <v>3.3</v>
      </c>
      <c r="V21" s="15">
        <f t="shared" ca="1" si="0"/>
        <v>8.2017790856970946E-2</v>
      </c>
      <c r="AA21" s="15">
        <v>21</v>
      </c>
      <c r="AB21" s="15" t="s">
        <v>231</v>
      </c>
    </row>
    <row r="22" spans="1:28" x14ac:dyDescent="0.2">
      <c r="A22" s="65">
        <v>15389</v>
      </c>
      <c r="B22" s="65">
        <v>-1.4188899993314408E-2</v>
      </c>
      <c r="C22" s="65">
        <v>1</v>
      </c>
      <c r="D22" s="66">
        <f t="shared" ref="D22:E85" si="6">A22/A$18</f>
        <v>1.5388999999999999</v>
      </c>
      <c r="E22" s="66">
        <f t="shared" si="6"/>
        <v>-1.4188899993314408E-2</v>
      </c>
      <c r="F22" s="17">
        <f t="shared" ref="F22:G85" si="7">$C22*D22</f>
        <v>1.5388999999999999</v>
      </c>
      <c r="G22" s="17">
        <f t="shared" si="7"/>
        <v>-1.4188899993314408E-2</v>
      </c>
      <c r="H22" s="17">
        <f t="shared" ref="H22:H85" si="8">C22*D22*D22</f>
        <v>2.36821321</v>
      </c>
      <c r="I22" s="17">
        <f t="shared" ref="I22:I85" si="9">C22*D22*D22*D22</f>
        <v>3.6444433088689996</v>
      </c>
      <c r="J22" s="17">
        <f t="shared" ref="J22:J85" si="10">C22*D22*D22*D22*D22</f>
        <v>5.6084338080185034</v>
      </c>
      <c r="K22" s="17">
        <f t="shared" ref="K22:K85" si="11">C22*E22*D22</f>
        <v>-2.1835298199711542E-2</v>
      </c>
      <c r="L22" s="17">
        <f t="shared" ref="L22:L85" si="12">C22*E22*D22*D22</f>
        <v>-3.3602340399536093E-2</v>
      </c>
      <c r="M22" s="17">
        <f t="shared" ca="1" si="4"/>
        <v>-1.1118656712009921E-2</v>
      </c>
      <c r="N22" s="17">
        <f t="shared" ref="N22:N85" ca="1" si="13">C22*(M22-E22)^2</f>
        <v>9.4263938063953432E-6</v>
      </c>
      <c r="O22" s="95">
        <f t="shared" ref="O22:O85" ca="1" si="14">(C22*O$1-O$2*F22+O$3*H22)^2</f>
        <v>128738632.22541787</v>
      </c>
      <c r="P22" s="17">
        <f t="shared" ref="P22:P85" ca="1" si="15">(-C22*O$2+O$4*F22-O$5*H22)^2</f>
        <v>62838634.722690821</v>
      </c>
      <c r="Q22" s="17">
        <f t="shared" ref="Q22:Q85" ca="1" si="16">+(C22*O$3-F22*O$5+H22*O$6)^2</f>
        <v>1812106.8427009785</v>
      </c>
      <c r="R22" s="15">
        <f t="shared" ca="1" si="5"/>
        <v>-3.0702432813044869E-3</v>
      </c>
      <c r="U22" s="15">
        <v>3.4</v>
      </c>
      <c r="V22" s="15">
        <f t="shared" ca="1" si="0"/>
        <v>8.343376374832609E-2</v>
      </c>
      <c r="AA22" s="15">
        <v>22</v>
      </c>
      <c r="AB22" s="15" t="s">
        <v>200</v>
      </c>
    </row>
    <row r="23" spans="1:28" x14ac:dyDescent="0.2">
      <c r="A23" s="65">
        <v>15389</v>
      </c>
      <c r="B23" s="65">
        <v>-1.408889999584062E-2</v>
      </c>
      <c r="C23" s="65">
        <v>1</v>
      </c>
      <c r="D23" s="66">
        <f t="shared" si="6"/>
        <v>1.5388999999999999</v>
      </c>
      <c r="E23" s="66">
        <f t="shared" si="6"/>
        <v>-1.408889999584062E-2</v>
      </c>
      <c r="F23" s="17">
        <f t="shared" si="7"/>
        <v>1.5388999999999999</v>
      </c>
      <c r="G23" s="17">
        <f t="shared" si="7"/>
        <v>-1.408889999584062E-2</v>
      </c>
      <c r="H23" s="17">
        <f t="shared" si="8"/>
        <v>2.36821321</v>
      </c>
      <c r="I23" s="17">
        <f t="shared" si="9"/>
        <v>3.6444433088689996</v>
      </c>
      <c r="J23" s="17">
        <f t="shared" si="10"/>
        <v>5.6084338080185034</v>
      </c>
      <c r="K23" s="17">
        <f t="shared" si="11"/>
        <v>-2.168140820359913E-2</v>
      </c>
      <c r="L23" s="17">
        <f t="shared" si="12"/>
        <v>-3.3365519084518701E-2</v>
      </c>
      <c r="M23" s="17">
        <f t="shared" ca="1" si="4"/>
        <v>-1.1118656712009921E-2</v>
      </c>
      <c r="N23" s="17">
        <f t="shared" ca="1" si="13"/>
        <v>8.822345165141377E-6</v>
      </c>
      <c r="O23" s="95">
        <f t="shared" ca="1" si="14"/>
        <v>128738632.22541787</v>
      </c>
      <c r="P23" s="17">
        <f t="shared" ca="1" si="15"/>
        <v>62838634.722690821</v>
      </c>
      <c r="Q23" s="17">
        <f t="shared" ca="1" si="16"/>
        <v>1812106.8427009785</v>
      </c>
      <c r="R23" s="15">
        <f t="shared" ca="1" si="5"/>
        <v>-2.9702432838306994E-3</v>
      </c>
      <c r="U23" s="15">
        <v>3.5</v>
      </c>
      <c r="V23" s="15">
        <f t="shared" ca="1" si="0"/>
        <v>8.4433577875069388E-2</v>
      </c>
      <c r="AA23" s="15">
        <v>23</v>
      </c>
      <c r="AB23" s="15" t="s">
        <v>201</v>
      </c>
    </row>
    <row r="24" spans="1:28" x14ac:dyDescent="0.2">
      <c r="A24" s="65">
        <v>15389</v>
      </c>
      <c r="B24" s="65">
        <v>-1.3588899993919767E-2</v>
      </c>
      <c r="C24" s="65">
        <v>1</v>
      </c>
      <c r="D24" s="66">
        <f t="shared" si="6"/>
        <v>1.5388999999999999</v>
      </c>
      <c r="E24" s="66">
        <f t="shared" si="6"/>
        <v>-1.3588899993919767E-2</v>
      </c>
      <c r="F24" s="17">
        <f t="shared" si="7"/>
        <v>1.5388999999999999</v>
      </c>
      <c r="G24" s="17">
        <f t="shared" si="7"/>
        <v>-1.3588899993919767E-2</v>
      </c>
      <c r="H24" s="17">
        <f t="shared" si="8"/>
        <v>2.36821321</v>
      </c>
      <c r="I24" s="17">
        <f t="shared" si="9"/>
        <v>3.6444433088689996</v>
      </c>
      <c r="J24" s="17">
        <f t="shared" si="10"/>
        <v>5.6084338080185034</v>
      </c>
      <c r="K24" s="17">
        <f t="shared" si="11"/>
        <v>-2.0911958200643128E-2</v>
      </c>
      <c r="L24" s="17">
        <f t="shared" si="12"/>
        <v>-3.2181412474969709E-2</v>
      </c>
      <c r="M24" s="17">
        <f t="shared" ca="1" si="4"/>
        <v>-1.1118656712009921E-2</v>
      </c>
      <c r="N24" s="17">
        <f t="shared" ca="1" si="13"/>
        <v>6.1021018718207301E-6</v>
      </c>
      <c r="O24" s="95">
        <f t="shared" ca="1" si="14"/>
        <v>128738632.22541787</v>
      </c>
      <c r="P24" s="17">
        <f t="shared" ca="1" si="15"/>
        <v>62838634.722690821</v>
      </c>
      <c r="Q24" s="17">
        <f t="shared" ca="1" si="16"/>
        <v>1812106.8427009785</v>
      </c>
      <c r="R24" s="15">
        <f t="shared" ca="1" si="5"/>
        <v>-2.4702432819098466E-3</v>
      </c>
      <c r="U24" s="15">
        <v>3.6</v>
      </c>
      <c r="V24" s="15">
        <f t="shared" ca="1" si="0"/>
        <v>8.5017233237200618E-2</v>
      </c>
      <c r="AA24" s="15">
        <v>24</v>
      </c>
      <c r="AB24" s="15" t="s">
        <v>192</v>
      </c>
    </row>
    <row r="25" spans="1:28" x14ac:dyDescent="0.2">
      <c r="A25" s="65">
        <v>15454</v>
      </c>
      <c r="B25" s="65">
        <v>-9.9453999937395565E-3</v>
      </c>
      <c r="C25" s="65">
        <v>1</v>
      </c>
      <c r="D25" s="66">
        <f t="shared" si="6"/>
        <v>1.5454000000000001</v>
      </c>
      <c r="E25" s="66">
        <f t="shared" si="6"/>
        <v>-9.9453999937395565E-3</v>
      </c>
      <c r="F25" s="17">
        <f t="shared" si="7"/>
        <v>1.5454000000000001</v>
      </c>
      <c r="G25" s="17">
        <f t="shared" si="7"/>
        <v>-9.9453999937395565E-3</v>
      </c>
      <c r="H25" s="17">
        <f t="shared" si="8"/>
        <v>2.3882611600000003</v>
      </c>
      <c r="I25" s="17">
        <f t="shared" si="9"/>
        <v>3.6908187966640007</v>
      </c>
      <c r="J25" s="17">
        <f t="shared" si="10"/>
        <v>5.7037913683645467</v>
      </c>
      <c r="K25" s="17">
        <f t="shared" si="11"/>
        <v>-1.5369621150325112E-2</v>
      </c>
      <c r="L25" s="17">
        <f t="shared" si="12"/>
        <v>-2.375221252571243E-2</v>
      </c>
      <c r="M25" s="17">
        <f t="shared" ca="1" si="4"/>
        <v>-1.0537589269379394E-2</v>
      </c>
      <c r="N25" s="17">
        <f t="shared" ca="1" si="13"/>
        <v>3.5068813818283513E-7</v>
      </c>
      <c r="O25" s="95">
        <f t="shared" ca="1" si="14"/>
        <v>122523244.19126894</v>
      </c>
      <c r="P25" s="17">
        <f t="shared" ca="1" si="15"/>
        <v>59194681.983120106</v>
      </c>
      <c r="Q25" s="17">
        <f t="shared" ca="1" si="16"/>
        <v>1693339.3260745481</v>
      </c>
      <c r="R25" s="15">
        <f t="shared" ca="1" si="5"/>
        <v>5.9218927563983725E-4</v>
      </c>
      <c r="AA25" s="15">
        <v>25</v>
      </c>
      <c r="AB25" s="15" t="s">
        <v>193</v>
      </c>
    </row>
    <row r="26" spans="1:28" x14ac:dyDescent="0.2">
      <c r="A26" s="65">
        <v>15454</v>
      </c>
      <c r="B26" s="65">
        <v>-8.2453999930294231E-3</v>
      </c>
      <c r="C26" s="65">
        <v>1</v>
      </c>
      <c r="D26" s="66">
        <f t="shared" si="6"/>
        <v>1.5454000000000001</v>
      </c>
      <c r="E26" s="66">
        <f t="shared" si="6"/>
        <v>-8.2453999930294231E-3</v>
      </c>
      <c r="F26" s="17">
        <f t="shared" si="7"/>
        <v>1.5454000000000001</v>
      </c>
      <c r="G26" s="17">
        <f t="shared" si="7"/>
        <v>-8.2453999930294231E-3</v>
      </c>
      <c r="H26" s="17">
        <f t="shared" si="8"/>
        <v>2.3882611600000003</v>
      </c>
      <c r="I26" s="17">
        <f t="shared" si="9"/>
        <v>3.6908187966640007</v>
      </c>
      <c r="J26" s="17">
        <f t="shared" si="10"/>
        <v>5.7037913683645467</v>
      </c>
      <c r="K26" s="17">
        <f t="shared" si="11"/>
        <v>-1.2742441149227672E-2</v>
      </c>
      <c r="L26" s="17">
        <f t="shared" si="12"/>
        <v>-1.9692168552016446E-2</v>
      </c>
      <c r="M26" s="17">
        <f t="shared" ca="1" si="4"/>
        <v>-1.0537589269379394E-2</v>
      </c>
      <c r="N26" s="17">
        <f t="shared" ca="1" si="13"/>
        <v>5.2541316786138026E-6</v>
      </c>
      <c r="O26" s="95">
        <f t="shared" ca="1" si="14"/>
        <v>122523244.19126894</v>
      </c>
      <c r="P26" s="17">
        <f t="shared" ca="1" si="15"/>
        <v>59194681.983120106</v>
      </c>
      <c r="Q26" s="17">
        <f t="shared" ca="1" si="16"/>
        <v>1693339.3260745481</v>
      </c>
      <c r="R26" s="15">
        <f t="shared" ca="1" si="5"/>
        <v>2.2921892763499707E-3</v>
      </c>
      <c r="AA26" s="15">
        <v>26</v>
      </c>
      <c r="AB26" s="15" t="s">
        <v>202</v>
      </c>
    </row>
    <row r="27" spans="1:28" x14ac:dyDescent="0.2">
      <c r="A27" s="65">
        <v>15456.5</v>
      </c>
      <c r="B27" s="65">
        <v>-1.1120650000520982E-2</v>
      </c>
      <c r="C27" s="65">
        <v>1</v>
      </c>
      <c r="D27" s="66">
        <f t="shared" si="6"/>
        <v>1.54565</v>
      </c>
      <c r="E27" s="66">
        <f t="shared" si="6"/>
        <v>-1.1120650000520982E-2</v>
      </c>
      <c r="F27" s="17">
        <f t="shared" si="7"/>
        <v>1.54565</v>
      </c>
      <c r="G27" s="17">
        <f t="shared" si="7"/>
        <v>-1.1120650000520982E-2</v>
      </c>
      <c r="H27" s="17">
        <f t="shared" si="8"/>
        <v>2.3890339224999999</v>
      </c>
      <c r="I27" s="17">
        <f t="shared" si="9"/>
        <v>3.692610282312125</v>
      </c>
      <c r="J27" s="17">
        <f t="shared" si="10"/>
        <v>5.7074830828557355</v>
      </c>
      <c r="K27" s="17">
        <f t="shared" si="11"/>
        <v>-1.7188632673305254E-2</v>
      </c>
      <c r="L27" s="17">
        <f t="shared" si="12"/>
        <v>-2.6567610091494265E-2</v>
      </c>
      <c r="M27" s="17">
        <f t="shared" ca="1" si="4"/>
        <v>-1.051527563498169E-2</v>
      </c>
      <c r="N27" s="17">
        <f t="shared" ca="1" si="13"/>
        <v>3.6647812245210045E-7</v>
      </c>
      <c r="O27" s="95">
        <f t="shared" ca="1" si="14"/>
        <v>122288021.45090106</v>
      </c>
      <c r="P27" s="17">
        <f t="shared" ca="1" si="15"/>
        <v>59057164.619148456</v>
      </c>
      <c r="Q27" s="17">
        <f t="shared" ca="1" si="16"/>
        <v>1688867.200200703</v>
      </c>
      <c r="R27" s="15">
        <f t="shared" ca="1" si="5"/>
        <v>-6.0537436553929208E-4</v>
      </c>
    </row>
    <row r="28" spans="1:28" x14ac:dyDescent="0.2">
      <c r="A28" s="65">
        <v>15456.5</v>
      </c>
      <c r="B28" s="65">
        <v>-1.0720649996073917E-2</v>
      </c>
      <c r="C28" s="65">
        <v>1</v>
      </c>
      <c r="D28" s="66">
        <f t="shared" si="6"/>
        <v>1.54565</v>
      </c>
      <c r="E28" s="66">
        <f t="shared" si="6"/>
        <v>-1.0720649996073917E-2</v>
      </c>
      <c r="F28" s="17">
        <f t="shared" si="7"/>
        <v>1.54565</v>
      </c>
      <c r="G28" s="17">
        <f t="shared" si="7"/>
        <v>-1.0720649996073917E-2</v>
      </c>
      <c r="H28" s="17">
        <f t="shared" si="8"/>
        <v>2.3890339224999999</v>
      </c>
      <c r="I28" s="17">
        <f t="shared" si="9"/>
        <v>3.692610282312125</v>
      </c>
      <c r="J28" s="17">
        <f t="shared" si="10"/>
        <v>5.7074830828557355</v>
      </c>
      <c r="K28" s="17">
        <f t="shared" si="11"/>
        <v>-1.6570372666431649E-2</v>
      </c>
      <c r="L28" s="17">
        <f t="shared" si="12"/>
        <v>-2.5611996511870079E-2</v>
      </c>
      <c r="M28" s="17">
        <f t="shared" ca="1" si="4"/>
        <v>-1.051527563498169E-2</v>
      </c>
      <c r="N28" s="17">
        <f t="shared" ca="1" si="13"/>
        <v>4.2178628194040356E-8</v>
      </c>
      <c r="O28" s="95">
        <f t="shared" ca="1" si="14"/>
        <v>122288021.45090106</v>
      </c>
      <c r="P28" s="17">
        <f t="shared" ca="1" si="15"/>
        <v>59057164.619148456</v>
      </c>
      <c r="Q28" s="17">
        <f t="shared" ca="1" si="16"/>
        <v>1688867.200200703</v>
      </c>
      <c r="R28" s="15">
        <f t="shared" ca="1" si="5"/>
        <v>-2.0537436109222679E-4</v>
      </c>
    </row>
    <row r="29" spans="1:28" x14ac:dyDescent="0.2">
      <c r="A29" s="65">
        <v>15456.5</v>
      </c>
      <c r="B29" s="65">
        <v>-8.0206499987980351E-3</v>
      </c>
      <c r="C29" s="65">
        <v>1</v>
      </c>
      <c r="D29" s="66">
        <f t="shared" si="6"/>
        <v>1.54565</v>
      </c>
      <c r="E29" s="66">
        <f t="shared" si="6"/>
        <v>-8.0206499987980351E-3</v>
      </c>
      <c r="F29" s="17">
        <f t="shared" si="7"/>
        <v>1.54565</v>
      </c>
      <c r="G29" s="17">
        <f t="shared" si="7"/>
        <v>-8.0206499987980351E-3</v>
      </c>
      <c r="H29" s="17">
        <f t="shared" si="8"/>
        <v>2.3890339224999999</v>
      </c>
      <c r="I29" s="17">
        <f t="shared" si="9"/>
        <v>3.692610282312125</v>
      </c>
      <c r="J29" s="17">
        <f t="shared" si="10"/>
        <v>5.7074830828557355</v>
      </c>
      <c r="K29" s="17">
        <f t="shared" si="11"/>
        <v>-1.2397117670642183E-2</v>
      </c>
      <c r="L29" s="17">
        <f t="shared" si="12"/>
        <v>-1.9161604927628091E-2</v>
      </c>
      <c r="M29" s="17">
        <f t="shared" ca="1" si="4"/>
        <v>-1.051527563498169E-2</v>
      </c>
      <c r="N29" s="17">
        <f t="shared" ca="1" si="13"/>
        <v>6.2231570647047035E-6</v>
      </c>
      <c r="O29" s="95">
        <f t="shared" ca="1" si="14"/>
        <v>122288021.45090106</v>
      </c>
      <c r="P29" s="17">
        <f t="shared" ca="1" si="15"/>
        <v>59057164.619148456</v>
      </c>
      <c r="Q29" s="17">
        <f t="shared" ca="1" si="16"/>
        <v>1688867.200200703</v>
      </c>
      <c r="R29" s="15">
        <f t="shared" ca="1" si="5"/>
        <v>2.4946256361836547E-3</v>
      </c>
    </row>
    <row r="30" spans="1:28" x14ac:dyDescent="0.2">
      <c r="A30" s="65">
        <v>15457</v>
      </c>
      <c r="B30" s="65">
        <v>-1.2195700001029763E-2</v>
      </c>
      <c r="C30" s="65">
        <v>1</v>
      </c>
      <c r="D30" s="66">
        <f t="shared" si="6"/>
        <v>1.5457000000000001</v>
      </c>
      <c r="E30" s="66">
        <f t="shared" si="6"/>
        <v>-1.2195700001029763E-2</v>
      </c>
      <c r="F30" s="17">
        <f t="shared" si="7"/>
        <v>1.5457000000000001</v>
      </c>
      <c r="G30" s="17">
        <f t="shared" si="7"/>
        <v>-1.2195700001029763E-2</v>
      </c>
      <c r="H30" s="17">
        <f t="shared" si="8"/>
        <v>2.3891884900000004</v>
      </c>
      <c r="I30" s="17">
        <f t="shared" si="9"/>
        <v>3.6929686489930007</v>
      </c>
      <c r="J30" s="17">
        <f t="shared" si="10"/>
        <v>5.7082216407484818</v>
      </c>
      <c r="K30" s="17">
        <f t="shared" si="11"/>
        <v>-1.8850893491591705E-2</v>
      </c>
      <c r="L30" s="17">
        <f t="shared" si="12"/>
        <v>-2.9137826069953299E-2</v>
      </c>
      <c r="M30" s="17">
        <f t="shared" ca="1" si="4"/>
        <v>-1.0510813220221224E-2</v>
      </c>
      <c r="N30" s="17">
        <f t="shared" ca="1" si="13"/>
        <v>2.8388434641433628E-6</v>
      </c>
      <c r="O30" s="95">
        <f t="shared" ca="1" si="14"/>
        <v>122241010.77615409</v>
      </c>
      <c r="P30" s="17">
        <f t="shared" ca="1" si="15"/>
        <v>59029684.435632899</v>
      </c>
      <c r="Q30" s="17">
        <f t="shared" ca="1" si="16"/>
        <v>1687973.6221172034</v>
      </c>
      <c r="R30" s="15">
        <f t="shared" ca="1" si="5"/>
        <v>-1.6848867808085394E-3</v>
      </c>
    </row>
    <row r="31" spans="1:28" x14ac:dyDescent="0.2">
      <c r="A31" s="65">
        <v>15457</v>
      </c>
      <c r="B31" s="65">
        <v>-1.1195699997188058E-2</v>
      </c>
      <c r="C31" s="65">
        <v>1</v>
      </c>
      <c r="D31" s="66">
        <f t="shared" si="6"/>
        <v>1.5457000000000001</v>
      </c>
      <c r="E31" s="66">
        <f t="shared" si="6"/>
        <v>-1.1195699997188058E-2</v>
      </c>
      <c r="F31" s="17">
        <f t="shared" si="7"/>
        <v>1.5457000000000001</v>
      </c>
      <c r="G31" s="17">
        <f t="shared" si="7"/>
        <v>-1.1195699997188058E-2</v>
      </c>
      <c r="H31" s="17">
        <f t="shared" si="8"/>
        <v>2.3891884900000004</v>
      </c>
      <c r="I31" s="17">
        <f t="shared" si="9"/>
        <v>3.6929686489930007</v>
      </c>
      <c r="J31" s="17">
        <f t="shared" si="10"/>
        <v>5.7082216407484818</v>
      </c>
      <c r="K31" s="17">
        <f t="shared" si="11"/>
        <v>-1.7305193485653583E-2</v>
      </c>
      <c r="L31" s="17">
        <f t="shared" si="12"/>
        <v>-2.6748637570774746E-2</v>
      </c>
      <c r="M31" s="17">
        <f t="shared" ca="1" si="4"/>
        <v>-1.0510813220221224E-2</v>
      </c>
      <c r="N31" s="17">
        <f t="shared" ca="1" si="13"/>
        <v>4.6906989726401747E-7</v>
      </c>
      <c r="O31" s="95">
        <f t="shared" ca="1" si="14"/>
        <v>122241010.77615409</v>
      </c>
      <c r="P31" s="17">
        <f t="shared" ca="1" si="15"/>
        <v>59029684.435632899</v>
      </c>
      <c r="Q31" s="17">
        <f t="shared" ca="1" si="16"/>
        <v>1687973.6221172034</v>
      </c>
      <c r="R31" s="15">
        <f t="shared" ca="1" si="5"/>
        <v>-6.8488677696683375E-4</v>
      </c>
    </row>
    <row r="32" spans="1:28" x14ac:dyDescent="0.2">
      <c r="A32" s="65">
        <v>15459.5</v>
      </c>
      <c r="B32" s="65">
        <v>-1.10709499931545E-2</v>
      </c>
      <c r="C32" s="65">
        <v>1</v>
      </c>
      <c r="D32" s="66">
        <f t="shared" si="6"/>
        <v>1.5459499999999999</v>
      </c>
      <c r="E32" s="66">
        <f t="shared" si="6"/>
        <v>-1.10709499931545E-2</v>
      </c>
      <c r="F32" s="17">
        <f t="shared" si="7"/>
        <v>1.5459499999999999</v>
      </c>
      <c r="G32" s="17">
        <f t="shared" si="7"/>
        <v>-1.10709499931545E-2</v>
      </c>
      <c r="H32" s="17">
        <f t="shared" si="8"/>
        <v>2.3899614025</v>
      </c>
      <c r="I32" s="17">
        <f t="shared" si="9"/>
        <v>3.6947608301948747</v>
      </c>
      <c r="J32" s="17">
        <f t="shared" si="10"/>
        <v>5.7119155054397659</v>
      </c>
      <c r="K32" s="17">
        <f t="shared" si="11"/>
        <v>-1.7115135141917197E-2</v>
      </c>
      <c r="L32" s="17">
        <f t="shared" si="12"/>
        <v>-2.6459143172646891E-2</v>
      </c>
      <c r="M32" s="17">
        <f t="shared" ca="1" si="4"/>
        <v>-1.0488502707014256E-2</v>
      </c>
      <c r="N32" s="17">
        <f t="shared" ca="1" si="13"/>
        <v>3.3924484113213444E-7</v>
      </c>
      <c r="O32" s="95">
        <f t="shared" ca="1" si="14"/>
        <v>122006126.69764704</v>
      </c>
      <c r="P32" s="17">
        <f t="shared" ca="1" si="15"/>
        <v>58892399.911986135</v>
      </c>
      <c r="Q32" s="17">
        <f t="shared" ca="1" si="16"/>
        <v>1683509.965154673</v>
      </c>
      <c r="R32" s="15">
        <f t="shared" ca="1" si="5"/>
        <v>-5.8244728614024327E-4</v>
      </c>
    </row>
    <row r="33" spans="1:18" x14ac:dyDescent="0.2">
      <c r="A33" s="65">
        <v>15459.5</v>
      </c>
      <c r="B33" s="65">
        <v>-1.077094999345718E-2</v>
      </c>
      <c r="C33" s="65">
        <v>1</v>
      </c>
      <c r="D33" s="66">
        <f t="shared" si="6"/>
        <v>1.5459499999999999</v>
      </c>
      <c r="E33" s="66">
        <f t="shared" si="6"/>
        <v>-1.077094999345718E-2</v>
      </c>
      <c r="F33" s="17">
        <f t="shared" si="7"/>
        <v>1.5459499999999999</v>
      </c>
      <c r="G33" s="17">
        <f t="shared" si="7"/>
        <v>-1.077094999345718E-2</v>
      </c>
      <c r="H33" s="17">
        <f t="shared" si="8"/>
        <v>2.3899614025</v>
      </c>
      <c r="I33" s="17">
        <f t="shared" si="9"/>
        <v>3.6947608301948747</v>
      </c>
      <c r="J33" s="17">
        <f t="shared" si="10"/>
        <v>5.7119155054397659</v>
      </c>
      <c r="K33" s="17">
        <f t="shared" si="11"/>
        <v>-1.6651350142385127E-2</v>
      </c>
      <c r="L33" s="17">
        <f t="shared" si="12"/>
        <v>-2.5742154752620285E-2</v>
      </c>
      <c r="M33" s="17">
        <f t="shared" ca="1" si="4"/>
        <v>-1.0488502707014256E-2</v>
      </c>
      <c r="N33" s="17">
        <f t="shared" ca="1" si="13"/>
        <v>7.9776469618970656E-8</v>
      </c>
      <c r="O33" s="95">
        <f t="shared" ca="1" si="14"/>
        <v>122006126.69764704</v>
      </c>
      <c r="P33" s="17">
        <f t="shared" ca="1" si="15"/>
        <v>58892399.911986135</v>
      </c>
      <c r="Q33" s="17">
        <f t="shared" ca="1" si="16"/>
        <v>1683509.965154673</v>
      </c>
      <c r="R33" s="15">
        <f t="shared" ca="1" si="5"/>
        <v>-2.8244728644292311E-4</v>
      </c>
    </row>
    <row r="34" spans="1:18" x14ac:dyDescent="0.2">
      <c r="A34" s="65">
        <v>15462.5</v>
      </c>
      <c r="B34" s="65">
        <v>-1.1321250000037253E-2</v>
      </c>
      <c r="C34" s="65">
        <v>1</v>
      </c>
      <c r="D34" s="66">
        <f t="shared" si="6"/>
        <v>1.5462499999999999</v>
      </c>
      <c r="E34" s="66">
        <f t="shared" si="6"/>
        <v>-1.1321250000037253E-2</v>
      </c>
      <c r="F34" s="17">
        <f t="shared" si="7"/>
        <v>1.5462499999999999</v>
      </c>
      <c r="G34" s="17">
        <f t="shared" si="7"/>
        <v>-1.1321250000037253E-2</v>
      </c>
      <c r="H34" s="17">
        <f t="shared" si="8"/>
        <v>2.3908890624999999</v>
      </c>
      <c r="I34" s="17">
        <f t="shared" si="9"/>
        <v>3.6969122128906244</v>
      </c>
      <c r="J34" s="17">
        <f t="shared" si="10"/>
        <v>5.7163505091821278</v>
      </c>
      <c r="K34" s="17">
        <f t="shared" si="11"/>
        <v>-1.75054828125576E-2</v>
      </c>
      <c r="L34" s="17">
        <f t="shared" si="12"/>
        <v>-2.7067852798917189E-2</v>
      </c>
      <c r="M34" s="17">
        <f t="shared" ca="1" si="4"/>
        <v>-1.0461733524475672E-2</v>
      </c>
      <c r="N34" s="17">
        <f t="shared" ca="1" si="13"/>
        <v>7.3876857176180158E-7</v>
      </c>
      <c r="O34" s="95">
        <f t="shared" ca="1" si="14"/>
        <v>121724638.08161095</v>
      </c>
      <c r="P34" s="17">
        <f t="shared" ca="1" si="15"/>
        <v>58727914.424363732</v>
      </c>
      <c r="Q34" s="17">
        <f t="shared" ca="1" si="16"/>
        <v>1678162.8855981161</v>
      </c>
      <c r="R34" s="15">
        <f t="shared" ca="1" si="5"/>
        <v>-8.5951647556158084E-4</v>
      </c>
    </row>
    <row r="35" spans="1:18" x14ac:dyDescent="0.2">
      <c r="A35" s="65">
        <v>15462.5</v>
      </c>
      <c r="B35" s="65">
        <v>-8.2212499983143061E-3</v>
      </c>
      <c r="C35" s="65">
        <v>1</v>
      </c>
      <c r="D35" s="66">
        <f t="shared" si="6"/>
        <v>1.5462499999999999</v>
      </c>
      <c r="E35" s="66">
        <f t="shared" si="6"/>
        <v>-8.2212499983143061E-3</v>
      </c>
      <c r="F35" s="17">
        <f t="shared" si="7"/>
        <v>1.5462499999999999</v>
      </c>
      <c r="G35" s="17">
        <f t="shared" si="7"/>
        <v>-8.2212499983143061E-3</v>
      </c>
      <c r="H35" s="17">
        <f t="shared" si="8"/>
        <v>2.3908890624999999</v>
      </c>
      <c r="I35" s="17">
        <f t="shared" si="9"/>
        <v>3.6969122128906244</v>
      </c>
      <c r="J35" s="17">
        <f t="shared" si="10"/>
        <v>5.7163505091821278</v>
      </c>
      <c r="K35" s="17">
        <f t="shared" si="11"/>
        <v>-1.2712107809893495E-2</v>
      </c>
      <c r="L35" s="17">
        <f t="shared" si="12"/>
        <v>-1.9656096701047815E-2</v>
      </c>
      <c r="M35" s="17">
        <f t="shared" ca="1" si="4"/>
        <v>-1.0461733524475672E-2</v>
      </c>
      <c r="N35" s="17">
        <f t="shared" ca="1" si="13"/>
        <v>5.0197664310004681E-6</v>
      </c>
      <c r="O35" s="95">
        <f t="shared" ca="1" si="14"/>
        <v>121724638.08161095</v>
      </c>
      <c r="P35" s="17">
        <f t="shared" ca="1" si="15"/>
        <v>58727914.424363732</v>
      </c>
      <c r="Q35" s="17">
        <f t="shared" ca="1" si="16"/>
        <v>1678162.8855981161</v>
      </c>
      <c r="R35" s="15">
        <f t="shared" ca="1" si="5"/>
        <v>2.2404835261613659E-3</v>
      </c>
    </row>
    <row r="36" spans="1:18" x14ac:dyDescent="0.2">
      <c r="A36" s="65">
        <v>15522</v>
      </c>
      <c r="B36" s="65">
        <v>-1.0152199996809941E-2</v>
      </c>
      <c r="C36" s="65">
        <v>1</v>
      </c>
      <c r="D36" s="66">
        <f t="shared" si="6"/>
        <v>1.5522</v>
      </c>
      <c r="E36" s="66">
        <f t="shared" si="6"/>
        <v>-1.0152199996809941E-2</v>
      </c>
      <c r="F36" s="17">
        <f t="shared" si="7"/>
        <v>1.5522</v>
      </c>
      <c r="G36" s="17">
        <f t="shared" si="7"/>
        <v>-1.0152199996809941E-2</v>
      </c>
      <c r="H36" s="17">
        <f t="shared" si="8"/>
        <v>2.40932484</v>
      </c>
      <c r="I36" s="17">
        <f t="shared" si="9"/>
        <v>3.7397540166479999</v>
      </c>
      <c r="J36" s="17">
        <f t="shared" si="10"/>
        <v>5.8048461846410255</v>
      </c>
      <c r="K36" s="17">
        <f t="shared" si="11"/>
        <v>-1.5758244835048389E-2</v>
      </c>
      <c r="L36" s="17">
        <f t="shared" si="12"/>
        <v>-2.4459947632962109E-2</v>
      </c>
      <c r="M36" s="17">
        <f t="shared" ca="1" si="4"/>
        <v>-9.9315851993302881E-3</v>
      </c>
      <c r="N36" s="17">
        <f t="shared" ca="1" si="13"/>
        <v>4.8670888866988167E-8</v>
      </c>
      <c r="O36" s="95">
        <f t="shared" ca="1" si="14"/>
        <v>116225266.46796639</v>
      </c>
      <c r="P36" s="17">
        <f t="shared" ca="1" si="15"/>
        <v>55522995.661449231</v>
      </c>
      <c r="Q36" s="17">
        <f t="shared" ca="1" si="16"/>
        <v>1574198.7743317191</v>
      </c>
      <c r="R36" s="15">
        <f t="shared" ca="1" si="5"/>
        <v>-2.2061479747965268E-4</v>
      </c>
    </row>
    <row r="37" spans="1:18" x14ac:dyDescent="0.2">
      <c r="A37" s="65">
        <v>15778</v>
      </c>
      <c r="B37" s="65">
        <v>-8.277799999632407E-3</v>
      </c>
      <c r="C37" s="65">
        <v>1</v>
      </c>
      <c r="D37" s="66">
        <f t="shared" si="6"/>
        <v>1.5778000000000001</v>
      </c>
      <c r="E37" s="66">
        <f t="shared" si="6"/>
        <v>-8.277799999632407E-3</v>
      </c>
      <c r="F37" s="17">
        <f t="shared" si="7"/>
        <v>1.5778000000000001</v>
      </c>
      <c r="G37" s="17">
        <f t="shared" si="7"/>
        <v>-8.277799999632407E-3</v>
      </c>
      <c r="H37" s="17">
        <f t="shared" si="8"/>
        <v>2.4894528400000002</v>
      </c>
      <c r="I37" s="17">
        <f t="shared" si="9"/>
        <v>3.9278586909520006</v>
      </c>
      <c r="J37" s="17">
        <f t="shared" si="10"/>
        <v>6.1973754425840673</v>
      </c>
      <c r="K37" s="17">
        <f t="shared" si="11"/>
        <v>-1.3060712839420013E-2</v>
      </c>
      <c r="L37" s="17">
        <f t="shared" si="12"/>
        <v>-2.0607192718036897E-2</v>
      </c>
      <c r="M37" s="17">
        <f t="shared" ca="1" si="4"/>
        <v>-7.6674170483725587E-3</v>
      </c>
      <c r="N37" s="17">
        <f t="shared" ca="1" si="13"/>
        <v>3.7256734718868227E-7</v>
      </c>
      <c r="O37" s="95">
        <f t="shared" ca="1" si="14"/>
        <v>94333238.841339216</v>
      </c>
      <c r="P37" s="17">
        <f t="shared" ca="1" si="15"/>
        <v>42947540.336721152</v>
      </c>
      <c r="Q37" s="17">
        <f t="shared" ca="1" si="16"/>
        <v>1170968.1161965507</v>
      </c>
      <c r="R37" s="15">
        <f t="shared" ca="1" si="5"/>
        <v>-6.1038295125984826E-4</v>
      </c>
    </row>
    <row r="38" spans="1:18" x14ac:dyDescent="0.2">
      <c r="A38" s="65">
        <v>16381.5</v>
      </c>
      <c r="B38" s="65">
        <v>-1.4631500016548671E-3</v>
      </c>
      <c r="C38" s="65">
        <v>1</v>
      </c>
      <c r="D38" s="66">
        <f t="shared" si="6"/>
        <v>1.63815</v>
      </c>
      <c r="E38" s="66">
        <f t="shared" si="6"/>
        <v>-1.4631500016548671E-3</v>
      </c>
      <c r="F38" s="17">
        <f t="shared" si="7"/>
        <v>1.63815</v>
      </c>
      <c r="G38" s="17">
        <f t="shared" si="7"/>
        <v>-1.4631500016548671E-3</v>
      </c>
      <c r="H38" s="17">
        <f t="shared" si="8"/>
        <v>2.6835354224999999</v>
      </c>
      <c r="I38" s="17">
        <f t="shared" si="9"/>
        <v>4.3960335523683751</v>
      </c>
      <c r="J38" s="17">
        <f t="shared" si="10"/>
        <v>7.2013623638122537</v>
      </c>
      <c r="K38" s="17">
        <f t="shared" si="11"/>
        <v>-2.3968591752109203E-3</v>
      </c>
      <c r="L38" s="17">
        <f t="shared" si="12"/>
        <v>-3.9264148578717689E-3</v>
      </c>
      <c r="M38" s="17">
        <f t="shared" ca="1" si="4"/>
        <v>-2.43775001288353E-3</v>
      </c>
      <c r="N38" s="17">
        <f t="shared" ca="1" si="13"/>
        <v>9.4984518188690987E-7</v>
      </c>
      <c r="O38" s="95">
        <f t="shared" ca="1" si="14"/>
        <v>53287105.597926162</v>
      </c>
      <c r="P38" s="17">
        <f t="shared" ca="1" si="15"/>
        <v>20510540.917756889</v>
      </c>
      <c r="Q38" s="17">
        <f t="shared" ca="1" si="16"/>
        <v>481107.83233643038</v>
      </c>
      <c r="R38" s="15">
        <f t="shared" ca="1" si="5"/>
        <v>9.7460001122866291E-4</v>
      </c>
    </row>
    <row r="39" spans="1:18" x14ac:dyDescent="0.2">
      <c r="A39" s="65">
        <v>16387</v>
      </c>
      <c r="B39" s="65">
        <v>-3.5886999976355582E-3</v>
      </c>
      <c r="C39" s="65">
        <v>1</v>
      </c>
      <c r="D39" s="66">
        <f t="shared" si="6"/>
        <v>1.6387</v>
      </c>
      <c r="E39" s="66">
        <f t="shared" si="6"/>
        <v>-3.5886999976355582E-3</v>
      </c>
      <c r="F39" s="17">
        <f t="shared" si="7"/>
        <v>1.6387</v>
      </c>
      <c r="G39" s="17">
        <f t="shared" si="7"/>
        <v>-3.5886999976355582E-3</v>
      </c>
      <c r="H39" s="17">
        <f t="shared" si="8"/>
        <v>2.6853376900000003</v>
      </c>
      <c r="I39" s="17">
        <f t="shared" si="9"/>
        <v>4.4004628726030006</v>
      </c>
      <c r="J39" s="17">
        <f t="shared" si="10"/>
        <v>7.2110385093345375</v>
      </c>
      <c r="K39" s="17">
        <f t="shared" si="11"/>
        <v>-5.8808026861253892E-3</v>
      </c>
      <c r="L39" s="17">
        <f t="shared" si="12"/>
        <v>-9.6368713617536756E-3</v>
      </c>
      <c r="M39" s="17">
        <f t="shared" ca="1" si="4"/>
        <v>-2.3907863804163085E-3</v>
      </c>
      <c r="N39" s="17">
        <f t="shared" ca="1" si="13"/>
        <v>1.4349970343193073E-6</v>
      </c>
      <c r="O39" s="95">
        <f t="shared" ca="1" si="14"/>
        <v>52976492.318802662</v>
      </c>
      <c r="P39" s="17">
        <f t="shared" ca="1" si="15"/>
        <v>20349130.564200114</v>
      </c>
      <c r="Q39" s="17">
        <f t="shared" ca="1" si="16"/>
        <v>476371.89246601181</v>
      </c>
      <c r="R39" s="15">
        <f t="shared" ca="1" si="5"/>
        <v>-1.1979136172192498E-3</v>
      </c>
    </row>
    <row r="40" spans="1:18" x14ac:dyDescent="0.2">
      <c r="A40" s="65">
        <v>16440</v>
      </c>
      <c r="B40" s="65">
        <v>-4.400000034365803E-5</v>
      </c>
      <c r="C40" s="65">
        <v>1</v>
      </c>
      <c r="D40" s="66">
        <f t="shared" si="6"/>
        <v>1.6439999999999999</v>
      </c>
      <c r="E40" s="66">
        <f t="shared" si="6"/>
        <v>-4.400000034365803E-5</v>
      </c>
      <c r="F40" s="17">
        <f t="shared" si="7"/>
        <v>1.6439999999999999</v>
      </c>
      <c r="G40" s="17">
        <f t="shared" si="7"/>
        <v>-4.400000034365803E-5</v>
      </c>
      <c r="H40" s="17">
        <f t="shared" si="8"/>
        <v>2.7027359999999998</v>
      </c>
      <c r="I40" s="17">
        <f t="shared" si="9"/>
        <v>4.4432979839999991</v>
      </c>
      <c r="J40" s="17">
        <f t="shared" si="10"/>
        <v>7.3047818856959985</v>
      </c>
      <c r="K40" s="17">
        <f t="shared" si="11"/>
        <v>-7.2336000564973801E-5</v>
      </c>
      <c r="L40" s="17">
        <f t="shared" si="12"/>
        <v>-1.1892038492881692E-4</v>
      </c>
      <c r="M40" s="17">
        <f t="shared" ca="1" si="4"/>
        <v>-1.9388728904027805E-3</v>
      </c>
      <c r="N40" s="17">
        <f t="shared" ca="1" si="13"/>
        <v>3.5905432694810113E-6</v>
      </c>
      <c r="O40" s="95">
        <f t="shared" ca="1" si="14"/>
        <v>50038768.888877727</v>
      </c>
      <c r="P40" s="17">
        <f t="shared" ca="1" si="15"/>
        <v>18831183.75062304</v>
      </c>
      <c r="Q40" s="17">
        <f t="shared" ca="1" si="16"/>
        <v>432078.93324118358</v>
      </c>
      <c r="R40" s="15">
        <f t="shared" ca="1" si="5"/>
        <v>1.8948728900591225E-3</v>
      </c>
    </row>
    <row r="41" spans="1:18" x14ac:dyDescent="0.2">
      <c r="A41" s="65">
        <v>16440.5</v>
      </c>
      <c r="B41" s="65">
        <v>-5.5190499988384545E-3</v>
      </c>
      <c r="C41" s="65">
        <v>1</v>
      </c>
      <c r="D41" s="66">
        <f t="shared" si="6"/>
        <v>1.64405</v>
      </c>
      <c r="E41" s="66">
        <f t="shared" si="6"/>
        <v>-5.5190499988384545E-3</v>
      </c>
      <c r="F41" s="17">
        <f t="shared" si="7"/>
        <v>1.64405</v>
      </c>
      <c r="G41" s="17">
        <f t="shared" si="7"/>
        <v>-5.5190499988384545E-3</v>
      </c>
      <c r="H41" s="17">
        <f t="shared" si="8"/>
        <v>2.7029004025000001</v>
      </c>
      <c r="I41" s="17">
        <f t="shared" si="9"/>
        <v>4.4437034067301253</v>
      </c>
      <c r="J41" s="17">
        <f t="shared" si="10"/>
        <v>7.3056705858346627</v>
      </c>
      <c r="K41" s="17">
        <f t="shared" si="11"/>
        <v>-9.0735941505903604E-3</v>
      </c>
      <c r="L41" s="17">
        <f t="shared" si="12"/>
        <v>-1.4917442463278082E-2</v>
      </c>
      <c r="M41" s="17">
        <f t="shared" ca="1" si="4"/>
        <v>-1.9346151217147778E-3</v>
      </c>
      <c r="N41" s="17">
        <f t="shared" ca="1" si="13"/>
        <v>1.2848173388340628E-5</v>
      </c>
      <c r="O41" s="95">
        <f t="shared" ca="1" si="14"/>
        <v>50011530.515970923</v>
      </c>
      <c r="P41" s="17">
        <f t="shared" ca="1" si="15"/>
        <v>18817184.89012558</v>
      </c>
      <c r="Q41" s="17">
        <f t="shared" ca="1" si="16"/>
        <v>431672.60402709566</v>
      </c>
      <c r="R41" s="15">
        <f t="shared" ca="1" si="5"/>
        <v>-3.5844348771236767E-3</v>
      </c>
    </row>
    <row r="42" spans="1:18" x14ac:dyDescent="0.2">
      <c r="A42" s="65">
        <v>17381</v>
      </c>
      <c r="B42" s="65">
        <v>8.9119000040227547E-3</v>
      </c>
      <c r="C42" s="65">
        <v>1</v>
      </c>
      <c r="D42" s="66">
        <f t="shared" si="6"/>
        <v>1.7381</v>
      </c>
      <c r="E42" s="66">
        <f t="shared" si="6"/>
        <v>8.9119000040227547E-3</v>
      </c>
      <c r="F42" s="17">
        <f t="shared" si="7"/>
        <v>1.7381</v>
      </c>
      <c r="G42" s="17">
        <f t="shared" si="7"/>
        <v>8.9119000040227547E-3</v>
      </c>
      <c r="H42" s="17">
        <f t="shared" si="8"/>
        <v>3.0209916099999998</v>
      </c>
      <c r="I42" s="17">
        <f t="shared" si="9"/>
        <v>5.2507855173409999</v>
      </c>
      <c r="J42" s="17">
        <f t="shared" si="10"/>
        <v>9.1263903076903912</v>
      </c>
      <c r="K42" s="17">
        <f t="shared" si="11"/>
        <v>1.548977339699195E-2</v>
      </c>
      <c r="L42" s="17">
        <f t="shared" si="12"/>
        <v>2.6922775141311708E-2</v>
      </c>
      <c r="M42" s="17">
        <f t="shared" ca="1" si="4"/>
        <v>5.890095342186305E-3</v>
      </c>
      <c r="N42" s="17">
        <f t="shared" ca="1" si="13"/>
        <v>9.1313034142964997E-6</v>
      </c>
      <c r="O42" s="95">
        <f t="shared" ca="1" si="14"/>
        <v>13177381.93862932</v>
      </c>
      <c r="P42" s="17">
        <f t="shared" ca="1" si="15"/>
        <v>2133671.3509192192</v>
      </c>
      <c r="Q42" s="17">
        <f t="shared" ca="1" si="16"/>
        <v>11390.916840529186</v>
      </c>
      <c r="R42" s="15">
        <f t="shared" ca="1" si="5"/>
        <v>3.0218046618364497E-3</v>
      </c>
    </row>
    <row r="43" spans="1:18" x14ac:dyDescent="0.2">
      <c r="A43" s="65">
        <v>17386.5</v>
      </c>
      <c r="B43" s="65">
        <v>8.3863500040024519E-3</v>
      </c>
      <c r="C43" s="65">
        <v>1</v>
      </c>
      <c r="D43" s="66">
        <f t="shared" si="6"/>
        <v>1.73865</v>
      </c>
      <c r="E43" s="66">
        <f t="shared" si="6"/>
        <v>8.3863500040024519E-3</v>
      </c>
      <c r="F43" s="17">
        <f t="shared" si="7"/>
        <v>1.73865</v>
      </c>
      <c r="G43" s="17">
        <f t="shared" si="7"/>
        <v>8.3863500040024519E-3</v>
      </c>
      <c r="H43" s="17">
        <f t="shared" si="8"/>
        <v>3.0229038225</v>
      </c>
      <c r="I43" s="17">
        <f t="shared" si="9"/>
        <v>5.2557717309896255</v>
      </c>
      <c r="J43" s="17">
        <f t="shared" si="10"/>
        <v>9.1379475200851132</v>
      </c>
      <c r="K43" s="17">
        <f t="shared" si="11"/>
        <v>1.4580927434458863E-2</v>
      </c>
      <c r="L43" s="17">
        <f t="shared" si="12"/>
        <v>2.5351129483921903E-2</v>
      </c>
      <c r="M43" s="17">
        <f t="shared" ca="1" si="4"/>
        <v>5.9347712458847207E-3</v>
      </c>
      <c r="N43" s="17">
        <f t="shared" ca="1" si="13"/>
        <v>6.0102384072540774E-6</v>
      </c>
      <c r="O43" s="95">
        <f t="shared" ca="1" si="14"/>
        <v>13039306.338763664</v>
      </c>
      <c r="P43" s="17">
        <f t="shared" ca="1" si="15"/>
        <v>2087472.6376696664</v>
      </c>
      <c r="Q43" s="17">
        <f t="shared" ca="1" si="16"/>
        <v>10752.386841674404</v>
      </c>
      <c r="R43" s="15">
        <f t="shared" ca="1" si="5"/>
        <v>2.4515787581177312E-3</v>
      </c>
    </row>
    <row r="44" spans="1:18" x14ac:dyDescent="0.2">
      <c r="A44" s="65">
        <v>17566.5</v>
      </c>
      <c r="B44" s="65">
        <v>1.0768350002763327E-2</v>
      </c>
      <c r="C44" s="65">
        <v>1</v>
      </c>
      <c r="D44" s="66">
        <f t="shared" si="6"/>
        <v>1.75665</v>
      </c>
      <c r="E44" s="66">
        <f t="shared" si="6"/>
        <v>1.0768350002763327E-2</v>
      </c>
      <c r="F44" s="17">
        <f t="shared" si="7"/>
        <v>1.75665</v>
      </c>
      <c r="G44" s="17">
        <f t="shared" si="7"/>
        <v>1.0768350002763327E-2</v>
      </c>
      <c r="H44" s="17">
        <f t="shared" si="8"/>
        <v>3.0858192225000001</v>
      </c>
      <c r="I44" s="17">
        <f t="shared" si="9"/>
        <v>5.4207043372046249</v>
      </c>
      <c r="J44" s="17">
        <f t="shared" si="10"/>
        <v>9.5222802739505052</v>
      </c>
      <c r="K44" s="17">
        <f t="shared" si="11"/>
        <v>1.8916222032354199E-2</v>
      </c>
      <c r="L44" s="17">
        <f t="shared" si="12"/>
        <v>3.3229181433135004E-2</v>
      </c>
      <c r="M44" s="17">
        <f t="shared" ca="1" si="4"/>
        <v>7.3899439599854205E-3</v>
      </c>
      <c r="N44" s="17">
        <f t="shared" ca="1" si="13"/>
        <v>1.1413627389878275E-5</v>
      </c>
      <c r="O44" s="95">
        <f t="shared" ca="1" si="14"/>
        <v>8962467.3393440209</v>
      </c>
      <c r="P44" s="17">
        <f t="shared" ca="1" si="15"/>
        <v>865591.55670045724</v>
      </c>
      <c r="Q44" s="17">
        <f t="shared" ca="1" si="16"/>
        <v>30.913581031551153</v>
      </c>
      <c r="R44" s="15">
        <f t="shared" ca="1" si="5"/>
        <v>3.3784060427779067E-3</v>
      </c>
    </row>
    <row r="45" spans="1:18" x14ac:dyDescent="0.2">
      <c r="A45" s="65">
        <v>18594</v>
      </c>
      <c r="B45" s="65">
        <v>1.5640600002370775E-2</v>
      </c>
      <c r="C45" s="65">
        <v>0.6</v>
      </c>
      <c r="D45" s="66">
        <f t="shared" si="6"/>
        <v>1.8593999999999999</v>
      </c>
      <c r="E45" s="66">
        <f t="shared" si="6"/>
        <v>1.5640600002370775E-2</v>
      </c>
      <c r="F45" s="17">
        <f t="shared" si="7"/>
        <v>1.11564</v>
      </c>
      <c r="G45" s="17">
        <f t="shared" si="7"/>
        <v>9.3843600014224642E-3</v>
      </c>
      <c r="H45" s="17">
        <f t="shared" si="8"/>
        <v>2.0744210160000001</v>
      </c>
      <c r="I45" s="17">
        <f t="shared" si="9"/>
        <v>3.8571784371504001</v>
      </c>
      <c r="J45" s="17">
        <f t="shared" si="10"/>
        <v>7.1720375860374537</v>
      </c>
      <c r="K45" s="17">
        <f t="shared" si="11"/>
        <v>1.7449278986644928E-2</v>
      </c>
      <c r="L45" s="17">
        <f t="shared" si="12"/>
        <v>3.2445189347767578E-2</v>
      </c>
      <c r="M45" s="17">
        <f t="shared" ca="1" si="4"/>
        <v>1.5438389479520337E-2</v>
      </c>
      <c r="N45" s="17">
        <f t="shared" ca="1" si="13"/>
        <v>2.4533457330868465E-8</v>
      </c>
      <c r="O45" s="95">
        <f t="shared" ca="1" si="14"/>
        <v>27665.905785779669</v>
      </c>
      <c r="P45" s="17">
        <f t="shared" ca="1" si="15"/>
        <v>1147787.8079872916</v>
      </c>
      <c r="Q45" s="17">
        <f t="shared" ca="1" si="16"/>
        <v>93948.910794930547</v>
      </c>
      <c r="R45" s="15">
        <f t="shared" ca="1" si="5"/>
        <v>2.0221052285043783E-4</v>
      </c>
    </row>
    <row r="46" spans="1:18" x14ac:dyDescent="0.2">
      <c r="A46" s="65">
        <v>18599.5</v>
      </c>
      <c r="B46" s="65">
        <v>2.1015049998823088E-2</v>
      </c>
      <c r="C46" s="65">
        <v>1</v>
      </c>
      <c r="D46" s="66">
        <f t="shared" si="6"/>
        <v>1.85995</v>
      </c>
      <c r="E46" s="66">
        <f t="shared" si="6"/>
        <v>2.1015049998823088E-2</v>
      </c>
      <c r="F46" s="17">
        <f t="shared" si="7"/>
        <v>1.85995</v>
      </c>
      <c r="G46" s="17">
        <f t="shared" si="7"/>
        <v>2.1015049998823088E-2</v>
      </c>
      <c r="H46" s="17">
        <f t="shared" si="8"/>
        <v>3.4594140025</v>
      </c>
      <c r="I46" s="17">
        <f t="shared" si="9"/>
        <v>6.4343370739498749</v>
      </c>
      <c r="J46" s="17">
        <f t="shared" si="10"/>
        <v>11.96754524069307</v>
      </c>
      <c r="K46" s="17">
        <f t="shared" si="11"/>
        <v>3.9086942245311E-2</v>
      </c>
      <c r="L46" s="17">
        <f t="shared" si="12"/>
        <v>7.2699758229166189E-2</v>
      </c>
      <c r="M46" s="17">
        <f t="shared" ca="1" si="4"/>
        <v>1.5480288980020643E-2</v>
      </c>
      <c r="N46" s="17">
        <f t="shared" ca="1" si="13"/>
        <v>3.0633579535255075E-5</v>
      </c>
      <c r="O46" s="95">
        <f t="shared" ca="1" si="14"/>
        <v>86183.368925338931</v>
      </c>
      <c r="P46" s="17">
        <f t="shared" ca="1" si="15"/>
        <v>3236791.8790883794</v>
      </c>
      <c r="Q46" s="17">
        <f t="shared" ca="1" si="16"/>
        <v>263595.23134145438</v>
      </c>
      <c r="R46" s="15">
        <f t="shared" ca="1" si="5"/>
        <v>5.5347610188024449E-3</v>
      </c>
    </row>
    <row r="47" spans="1:18" x14ac:dyDescent="0.2">
      <c r="A47" s="65">
        <v>20700</v>
      </c>
      <c r="B47" s="65">
        <v>3.0330000001413282E-2</v>
      </c>
      <c r="C47" s="65">
        <v>0.6</v>
      </c>
      <c r="D47" s="66">
        <f t="shared" si="6"/>
        <v>2.0699999999999998</v>
      </c>
      <c r="E47" s="66">
        <f t="shared" si="6"/>
        <v>3.0330000001413282E-2</v>
      </c>
      <c r="F47" s="17">
        <f t="shared" si="7"/>
        <v>1.2419999999999998</v>
      </c>
      <c r="G47" s="17">
        <f t="shared" si="7"/>
        <v>1.819800000084797E-2</v>
      </c>
      <c r="H47" s="17">
        <f t="shared" si="8"/>
        <v>2.5709399999999993</v>
      </c>
      <c r="I47" s="17">
        <f t="shared" si="9"/>
        <v>5.3218457999999984</v>
      </c>
      <c r="J47" s="17">
        <f t="shared" si="10"/>
        <v>11.016220805999996</v>
      </c>
      <c r="K47" s="17">
        <f t="shared" si="11"/>
        <v>3.7669860001755297E-2</v>
      </c>
      <c r="L47" s="17">
        <f t="shared" si="12"/>
        <v>7.7976610203633459E-2</v>
      </c>
      <c r="M47" s="17">
        <f t="shared" ca="1" si="4"/>
        <v>3.0561618141867183E-2</v>
      </c>
      <c r="N47" s="17">
        <f t="shared" ca="1" si="13"/>
        <v>3.2188177792393913E-8</v>
      </c>
      <c r="O47" s="95">
        <f t="shared" ca="1" si="14"/>
        <v>11443738.784623139</v>
      </c>
      <c r="P47" s="17">
        <f t="shared" ca="1" si="15"/>
        <v>13743983.634487644</v>
      </c>
      <c r="Q47" s="17">
        <f t="shared" ca="1" si="16"/>
        <v>643050.76494700985</v>
      </c>
      <c r="R47" s="15">
        <f t="shared" ca="1" si="5"/>
        <v>-2.3161814045390139E-4</v>
      </c>
    </row>
    <row r="48" spans="1:18" x14ac:dyDescent="0.2">
      <c r="A48" s="65">
        <v>20734</v>
      </c>
      <c r="B48" s="65">
        <v>3.2126600002811756E-2</v>
      </c>
      <c r="C48" s="65">
        <v>0.6</v>
      </c>
      <c r="D48" s="66">
        <f t="shared" si="6"/>
        <v>2.0733999999999999</v>
      </c>
      <c r="E48" s="66">
        <f t="shared" si="6"/>
        <v>3.2126600002811756E-2</v>
      </c>
      <c r="F48" s="17">
        <f t="shared" si="7"/>
        <v>1.2440399999999998</v>
      </c>
      <c r="G48" s="17">
        <f t="shared" si="7"/>
        <v>1.9275960001687052E-2</v>
      </c>
      <c r="H48" s="17">
        <f t="shared" si="8"/>
        <v>2.5793925359999994</v>
      </c>
      <c r="I48" s="17">
        <f t="shared" si="9"/>
        <v>5.3481124841423986</v>
      </c>
      <c r="J48" s="17">
        <f t="shared" si="10"/>
        <v>11.088776424620848</v>
      </c>
      <c r="K48" s="17">
        <f t="shared" si="11"/>
        <v>3.9966775467497932E-2</v>
      </c>
      <c r="L48" s="17">
        <f t="shared" si="12"/>
        <v>8.2867112254310205E-2</v>
      </c>
      <c r="M48" s="17">
        <f t="shared" ca="1" si="4"/>
        <v>3.0790632974766488E-2</v>
      </c>
      <c r="N48" s="17">
        <f t="shared" ca="1" si="13"/>
        <v>1.0708847400144634E-6</v>
      </c>
      <c r="O48" s="95">
        <f t="shared" ca="1" si="14"/>
        <v>11736799.738181552</v>
      </c>
      <c r="P48" s="17">
        <f t="shared" ca="1" si="15"/>
        <v>14003165.724433413</v>
      </c>
      <c r="Q48" s="17">
        <f t="shared" ca="1" si="16"/>
        <v>653449.4641044843</v>
      </c>
      <c r="R48" s="15">
        <f t="shared" ca="1" si="5"/>
        <v>1.3359670280452679E-3</v>
      </c>
    </row>
    <row r="49" spans="1:18" x14ac:dyDescent="0.2">
      <c r="A49" s="65">
        <v>21562.5</v>
      </c>
      <c r="B49" s="65">
        <v>3.1968750001396984E-2</v>
      </c>
      <c r="C49" s="65">
        <v>1</v>
      </c>
      <c r="D49" s="66">
        <f t="shared" si="6"/>
        <v>2.15625</v>
      </c>
      <c r="E49" s="66">
        <f t="shared" si="6"/>
        <v>3.1968750001396984E-2</v>
      </c>
      <c r="F49" s="17">
        <f t="shared" si="7"/>
        <v>2.15625</v>
      </c>
      <c r="G49" s="17">
        <f t="shared" si="7"/>
        <v>3.1968750001396984E-2</v>
      </c>
      <c r="H49" s="17">
        <f t="shared" si="8"/>
        <v>4.6494140625</v>
      </c>
      <c r="I49" s="17">
        <f t="shared" si="9"/>
        <v>10.025299072265625</v>
      </c>
      <c r="J49" s="17">
        <f t="shared" si="10"/>
        <v>21.617051124572754</v>
      </c>
      <c r="K49" s="17">
        <f t="shared" si="11"/>
        <v>6.8932617190512246E-2</v>
      </c>
      <c r="L49" s="17">
        <f t="shared" si="12"/>
        <v>0.14863595581704203</v>
      </c>
      <c r="M49" s="17">
        <f t="shared" ca="1" si="4"/>
        <v>3.622249596898354E-2</v>
      </c>
      <c r="N49" s="17">
        <f t="shared" ca="1" si="13"/>
        <v>1.8094354756758884E-5</v>
      </c>
      <c r="O49" s="95">
        <f t="shared" ca="1" si="14"/>
        <v>53471371.721248582</v>
      </c>
      <c r="P49" s="17">
        <f t="shared" ca="1" si="15"/>
        <v>56591774.12400195</v>
      </c>
      <c r="Q49" s="17">
        <f t="shared" ca="1" si="16"/>
        <v>2510098.1650234694</v>
      </c>
      <c r="R49" s="15">
        <f t="shared" ca="1" si="5"/>
        <v>-4.2537459675865558E-3</v>
      </c>
    </row>
    <row r="50" spans="1:18" x14ac:dyDescent="0.2">
      <c r="A50" s="65">
        <v>21683</v>
      </c>
      <c r="B50" s="65">
        <v>3.8081700004113372E-2</v>
      </c>
      <c r="C50" s="65">
        <v>1</v>
      </c>
      <c r="D50" s="66">
        <f t="shared" si="6"/>
        <v>2.1682999999999999</v>
      </c>
      <c r="E50" s="66">
        <f t="shared" si="6"/>
        <v>3.8081700004113372E-2</v>
      </c>
      <c r="F50" s="17">
        <f t="shared" si="7"/>
        <v>2.1682999999999999</v>
      </c>
      <c r="G50" s="17">
        <f t="shared" si="7"/>
        <v>3.8081700004113372E-2</v>
      </c>
      <c r="H50" s="17">
        <f t="shared" si="8"/>
        <v>4.70152489</v>
      </c>
      <c r="I50" s="17">
        <f t="shared" si="9"/>
        <v>10.194316418986999</v>
      </c>
      <c r="J50" s="17">
        <f t="shared" si="10"/>
        <v>22.104336291289506</v>
      </c>
      <c r="K50" s="17">
        <f t="shared" si="11"/>
        <v>8.2572550118919022E-2</v>
      </c>
      <c r="L50" s="17">
        <f t="shared" si="12"/>
        <v>0.17904206042285212</v>
      </c>
      <c r="M50" s="17">
        <f t="shared" ca="1" si="4"/>
        <v>3.6988730715673782E-2</v>
      </c>
      <c r="N50" s="17">
        <f t="shared" ca="1" si="13"/>
        <v>1.1945818654721456E-6</v>
      </c>
      <c r="O50" s="95">
        <f t="shared" ca="1" si="14"/>
        <v>56583757.347775474</v>
      </c>
      <c r="P50" s="17">
        <f t="shared" ca="1" si="15"/>
        <v>59127621.691292658</v>
      </c>
      <c r="Q50" s="17">
        <f t="shared" ca="1" si="16"/>
        <v>2607493.3995868685</v>
      </c>
      <c r="R50" s="15">
        <f t="shared" ca="1" si="5"/>
        <v>1.0929692884395908E-3</v>
      </c>
    </row>
    <row r="51" spans="1:18" x14ac:dyDescent="0.2">
      <c r="A51" s="65">
        <v>21685.5</v>
      </c>
      <c r="B51" s="65">
        <v>3.8506450000568293E-2</v>
      </c>
      <c r="C51" s="65">
        <v>1</v>
      </c>
      <c r="D51" s="66">
        <f t="shared" si="6"/>
        <v>2.1685500000000002</v>
      </c>
      <c r="E51" s="66">
        <f t="shared" si="6"/>
        <v>3.8506450000568293E-2</v>
      </c>
      <c r="F51" s="17">
        <f t="shared" si="7"/>
        <v>2.1685500000000002</v>
      </c>
      <c r="G51" s="17">
        <f t="shared" si="7"/>
        <v>3.8506450000568293E-2</v>
      </c>
      <c r="H51" s="17">
        <f t="shared" si="8"/>
        <v>4.7026091025000012</v>
      </c>
      <c r="I51" s="17">
        <f t="shared" si="9"/>
        <v>10.197842969226379</v>
      </c>
      <c r="J51" s="17">
        <f t="shared" si="10"/>
        <v>22.114532370915867</v>
      </c>
      <c r="K51" s="17">
        <f t="shared" si="11"/>
        <v>8.3503162148732379E-2</v>
      </c>
      <c r="L51" s="17">
        <f t="shared" si="12"/>
        <v>0.18108078227763361</v>
      </c>
      <c r="M51" s="17">
        <f t="shared" ca="1" si="4"/>
        <v>3.7004563717709618E-2</v>
      </c>
      <c r="N51" s="17">
        <f t="shared" ca="1" si="13"/>
        <v>2.2556624066390475E-6</v>
      </c>
      <c r="O51" s="95">
        <f t="shared" ca="1" si="14"/>
        <v>56648319.567780249</v>
      </c>
      <c r="P51" s="17">
        <f t="shared" ca="1" si="15"/>
        <v>59179979.817531839</v>
      </c>
      <c r="Q51" s="17">
        <f t="shared" ca="1" si="16"/>
        <v>2609498.6294631925</v>
      </c>
      <c r="R51" s="15">
        <f t="shared" ca="1" si="5"/>
        <v>1.5018862828586749E-3</v>
      </c>
    </row>
    <row r="52" spans="1:18" x14ac:dyDescent="0.2">
      <c r="A52" s="65">
        <v>22609.5</v>
      </c>
      <c r="B52" s="65">
        <v>4.1414049999730196E-2</v>
      </c>
      <c r="C52" s="65">
        <v>1</v>
      </c>
      <c r="D52" s="66">
        <f t="shared" si="6"/>
        <v>2.2609499999999998</v>
      </c>
      <c r="E52" s="66">
        <f t="shared" si="6"/>
        <v>4.1414049999730196E-2</v>
      </c>
      <c r="F52" s="17">
        <f t="shared" si="7"/>
        <v>2.2609499999999998</v>
      </c>
      <c r="G52" s="17">
        <f t="shared" si="7"/>
        <v>4.1414049999730196E-2</v>
      </c>
      <c r="H52" s="17">
        <f t="shared" si="8"/>
        <v>5.1118949024999987</v>
      </c>
      <c r="I52" s="17">
        <f t="shared" si="9"/>
        <v>11.557738779807371</v>
      </c>
      <c r="J52" s="17">
        <f t="shared" si="10"/>
        <v>26.131469494205472</v>
      </c>
      <c r="K52" s="17">
        <f t="shared" si="11"/>
        <v>9.3635096346889976E-2</v>
      </c>
      <c r="L52" s="17">
        <f t="shared" si="12"/>
        <v>0.21170427108550088</v>
      </c>
      <c r="M52" s="17">
        <f t="shared" ca="1" si="4"/>
        <v>4.2678307424059495E-2</v>
      </c>
      <c r="N52" s="17">
        <f t="shared" ca="1" si="13"/>
        <v>1.5983468349717523E-6</v>
      </c>
      <c r="O52" s="95">
        <f t="shared" ca="1" si="14"/>
        <v>79886008.014629498</v>
      </c>
      <c r="P52" s="17">
        <f t="shared" ca="1" si="15"/>
        <v>77416448.494640201</v>
      </c>
      <c r="Q52" s="17">
        <f t="shared" ca="1" si="16"/>
        <v>3292900.3146372708</v>
      </c>
      <c r="R52" s="15">
        <f t="shared" ca="1" si="5"/>
        <v>-1.2642574243292987E-3</v>
      </c>
    </row>
    <row r="53" spans="1:18" x14ac:dyDescent="0.2">
      <c r="A53" s="65">
        <v>24667.5</v>
      </c>
      <c r="B53" s="65">
        <v>5.3908250003587455E-2</v>
      </c>
      <c r="C53" s="65">
        <v>0.2</v>
      </c>
      <c r="D53" s="66">
        <f t="shared" si="6"/>
        <v>2.4667500000000002</v>
      </c>
      <c r="E53" s="66">
        <f t="shared" si="6"/>
        <v>5.3908250003587455E-2</v>
      </c>
      <c r="F53" s="17">
        <f t="shared" si="7"/>
        <v>0.49335000000000007</v>
      </c>
      <c r="G53" s="17">
        <f t="shared" si="7"/>
        <v>1.0781650000717492E-2</v>
      </c>
      <c r="H53" s="17">
        <f t="shared" si="8"/>
        <v>1.2169711125000002</v>
      </c>
      <c r="I53" s="17">
        <f t="shared" si="9"/>
        <v>3.0019634917593758</v>
      </c>
      <c r="J53" s="17">
        <f t="shared" si="10"/>
        <v>7.4050934432974413</v>
      </c>
      <c r="K53" s="17">
        <f t="shared" si="11"/>
        <v>2.6595635139269876E-2</v>
      </c>
      <c r="L53" s="17">
        <f t="shared" si="12"/>
        <v>6.5604782979793969E-2</v>
      </c>
      <c r="M53" s="17">
        <f t="shared" ca="1" si="4"/>
        <v>5.4038308029028953E-2</v>
      </c>
      <c r="N53" s="17">
        <f t="shared" ca="1" si="13"/>
        <v>3.3830179963482924E-9</v>
      </c>
      <c r="O53" s="95">
        <f t="shared" ca="1" si="14"/>
        <v>4693419.7903622948</v>
      </c>
      <c r="P53" s="17">
        <f t="shared" ca="1" si="15"/>
        <v>4137407.93038595</v>
      </c>
      <c r="Q53" s="17">
        <f t="shared" ca="1" si="16"/>
        <v>166774.95750066001</v>
      </c>
      <c r="R53" s="15">
        <f t="shared" ca="1" si="5"/>
        <v>-1.3005802544149847E-4</v>
      </c>
    </row>
    <row r="54" spans="1:18" x14ac:dyDescent="0.2">
      <c r="A54" s="65">
        <v>24991</v>
      </c>
      <c r="B54" s="65">
        <v>5.3850900003453717E-2</v>
      </c>
      <c r="C54" s="65">
        <v>0.4</v>
      </c>
      <c r="D54" s="66">
        <f t="shared" si="6"/>
        <v>2.4990999999999999</v>
      </c>
      <c r="E54" s="66">
        <f t="shared" si="6"/>
        <v>5.3850900003453717E-2</v>
      </c>
      <c r="F54" s="17">
        <f t="shared" si="7"/>
        <v>0.99963999999999997</v>
      </c>
      <c r="G54" s="17">
        <f t="shared" si="7"/>
        <v>2.1540360001381487E-2</v>
      </c>
      <c r="H54" s="17">
        <f t="shared" si="8"/>
        <v>2.4982003239999999</v>
      </c>
      <c r="I54" s="17">
        <f t="shared" si="9"/>
        <v>6.2432524297083996</v>
      </c>
      <c r="J54" s="17">
        <f t="shared" si="10"/>
        <v>15.60251214708426</v>
      </c>
      <c r="K54" s="17">
        <f t="shared" si="11"/>
        <v>5.3831513679452471E-2</v>
      </c>
      <c r="L54" s="17">
        <f t="shared" si="12"/>
        <v>0.13453033583631965</v>
      </c>
      <c r="M54" s="17">
        <f t="shared" ca="1" si="4"/>
        <v>5.5663695444154171E-2</v>
      </c>
      <c r="N54" s="17">
        <f t="shared" ca="1" si="13"/>
        <v>1.3144909239297418E-6</v>
      </c>
      <c r="O54" s="95">
        <f t="shared" ca="1" si="14"/>
        <v>19265352.579654023</v>
      </c>
      <c r="P54" s="17">
        <f t="shared" ca="1" si="15"/>
        <v>16806469.427206516</v>
      </c>
      <c r="Q54" s="17">
        <f t="shared" ca="1" si="16"/>
        <v>672696.07016993547</v>
      </c>
      <c r="R54" s="15">
        <f t="shared" ca="1" si="5"/>
        <v>-1.8127954407004543E-3</v>
      </c>
    </row>
    <row r="55" spans="1:18" x14ac:dyDescent="0.2">
      <c r="A55" s="65">
        <v>25723.5</v>
      </c>
      <c r="B55" s="65">
        <v>5.2802650003286544E-2</v>
      </c>
      <c r="C55" s="65">
        <v>1</v>
      </c>
      <c r="D55" s="66">
        <f t="shared" si="6"/>
        <v>2.5723500000000001</v>
      </c>
      <c r="E55" s="66">
        <f t="shared" si="6"/>
        <v>5.2802650003286544E-2</v>
      </c>
      <c r="F55" s="17">
        <f t="shared" si="7"/>
        <v>2.5723500000000001</v>
      </c>
      <c r="G55" s="17">
        <f t="shared" si="7"/>
        <v>5.2802650003286544E-2</v>
      </c>
      <c r="H55" s="17">
        <f t="shared" si="8"/>
        <v>6.616984522500001</v>
      </c>
      <c r="I55" s="17">
        <f t="shared" si="9"/>
        <v>17.02120013645288</v>
      </c>
      <c r="J55" s="17">
        <f t="shared" si="10"/>
        <v>43.784484171004564</v>
      </c>
      <c r="K55" s="17">
        <f t="shared" si="11"/>
        <v>0.13582689673595416</v>
      </c>
      <c r="L55" s="17">
        <f t="shared" si="12"/>
        <v>0.3493943178187317</v>
      </c>
      <c r="M55" s="17">
        <f t="shared" ca="1" si="4"/>
        <v>5.918310132882032E-2</v>
      </c>
      <c r="N55" s="17">
        <f t="shared" ca="1" si="13"/>
        <v>4.0710159117505719E-5</v>
      </c>
      <c r="O55" s="95">
        <f t="shared" ca="1" si="14"/>
        <v>123981891.7136699</v>
      </c>
      <c r="P55" s="17">
        <f t="shared" ca="1" si="15"/>
        <v>105871325.34315784</v>
      </c>
      <c r="Q55" s="17">
        <f t="shared" ca="1" si="16"/>
        <v>4171872.392309281</v>
      </c>
      <c r="R55" s="15">
        <f t="shared" ca="1" si="5"/>
        <v>-6.3804513255337758E-3</v>
      </c>
    </row>
    <row r="56" spans="1:18" x14ac:dyDescent="0.2">
      <c r="A56" s="65">
        <v>25782.5</v>
      </c>
      <c r="B56" s="65">
        <v>5.5446750004193746E-2</v>
      </c>
      <c r="C56" s="65">
        <v>1</v>
      </c>
      <c r="D56" s="66">
        <f t="shared" si="6"/>
        <v>2.5782500000000002</v>
      </c>
      <c r="E56" s="66">
        <f t="shared" si="6"/>
        <v>5.5446750004193746E-2</v>
      </c>
      <c r="F56" s="17">
        <f t="shared" si="7"/>
        <v>2.5782500000000002</v>
      </c>
      <c r="G56" s="17">
        <f t="shared" si="7"/>
        <v>5.5446750004193746E-2</v>
      </c>
      <c r="H56" s="17">
        <f t="shared" si="8"/>
        <v>6.6473730625000007</v>
      </c>
      <c r="I56" s="17">
        <f t="shared" si="9"/>
        <v>17.138589598390627</v>
      </c>
      <c r="J56" s="17">
        <f t="shared" si="10"/>
        <v>44.187568632050635</v>
      </c>
      <c r="K56" s="17">
        <f t="shared" si="11"/>
        <v>0.14295558319831253</v>
      </c>
      <c r="L56" s="17">
        <f t="shared" si="12"/>
        <v>0.36857523238104928</v>
      </c>
      <c r="M56" s="17">
        <f t="shared" ca="1" si="4"/>
        <v>5.9456858664427792E-2</v>
      </c>
      <c r="N56" s="17">
        <f t="shared" ca="1" si="13"/>
        <v>1.6080971466884098E-5</v>
      </c>
      <c r="O56" s="95">
        <f t="shared" ca="1" si="14"/>
        <v>124060133.18969439</v>
      </c>
      <c r="P56" s="17">
        <f t="shared" ca="1" si="15"/>
        <v>105767520.4436262</v>
      </c>
      <c r="Q56" s="17">
        <f t="shared" ca="1" si="16"/>
        <v>4162537.0787505065</v>
      </c>
      <c r="R56" s="15">
        <f t="shared" ca="1" si="5"/>
        <v>-4.0101086602340463E-3</v>
      </c>
    </row>
    <row r="57" spans="1:18" x14ac:dyDescent="0.2">
      <c r="A57" s="65">
        <v>25841.5</v>
      </c>
      <c r="B57" s="65">
        <v>5.6390850004390813E-2</v>
      </c>
      <c r="C57" s="65">
        <v>1</v>
      </c>
      <c r="D57" s="66">
        <f t="shared" si="6"/>
        <v>2.5841500000000002</v>
      </c>
      <c r="E57" s="66">
        <f t="shared" si="6"/>
        <v>5.6390850004390813E-2</v>
      </c>
      <c r="F57" s="17">
        <f t="shared" si="7"/>
        <v>2.5841500000000002</v>
      </c>
      <c r="G57" s="17">
        <f t="shared" si="7"/>
        <v>5.6390850004390813E-2</v>
      </c>
      <c r="H57" s="17">
        <f t="shared" si="8"/>
        <v>6.6778312225000009</v>
      </c>
      <c r="I57" s="17">
        <f t="shared" si="9"/>
        <v>17.256517553623379</v>
      </c>
      <c r="J57" s="17">
        <f t="shared" si="10"/>
        <v>44.59342983619586</v>
      </c>
      <c r="K57" s="17">
        <f t="shared" si="11"/>
        <v>0.14572241503884653</v>
      </c>
      <c r="L57" s="17">
        <f t="shared" si="12"/>
        <v>0.37656857882263528</v>
      </c>
      <c r="M57" s="17">
        <f t="shared" ca="1" si="4"/>
        <v>5.9729167351375567E-2</v>
      </c>
      <c r="N57" s="17">
        <f t="shared" ca="1" si="13"/>
        <v>1.1144362709179325E-5</v>
      </c>
      <c r="O57" s="95">
        <f t="shared" ca="1" si="14"/>
        <v>124106820.10525525</v>
      </c>
      <c r="P57" s="17">
        <f t="shared" ca="1" si="15"/>
        <v>105638316.42223519</v>
      </c>
      <c r="Q57" s="17">
        <f t="shared" ca="1" si="16"/>
        <v>4152211.2473004451</v>
      </c>
      <c r="R57" s="15">
        <f t="shared" ca="1" si="5"/>
        <v>-3.3383173469847538E-3</v>
      </c>
    </row>
    <row r="58" spans="1:18" x14ac:dyDescent="0.2">
      <c r="A58" s="65">
        <v>26610.5</v>
      </c>
      <c r="B58" s="65">
        <v>6.3063950001378544E-2</v>
      </c>
      <c r="C58" s="65">
        <v>1</v>
      </c>
      <c r="D58" s="66">
        <f t="shared" si="6"/>
        <v>2.6610499999999999</v>
      </c>
      <c r="E58" s="66">
        <f t="shared" si="6"/>
        <v>6.3063950001378544E-2</v>
      </c>
      <c r="F58" s="17">
        <f t="shared" si="7"/>
        <v>2.6610499999999999</v>
      </c>
      <c r="G58" s="17">
        <f t="shared" si="7"/>
        <v>6.3063950001378544E-2</v>
      </c>
      <c r="H58" s="17">
        <f t="shared" si="8"/>
        <v>7.0811871024999995</v>
      </c>
      <c r="I58" s="17">
        <f t="shared" si="9"/>
        <v>18.843392939107623</v>
      </c>
      <c r="J58" s="17">
        <f t="shared" si="10"/>
        <v>50.143210780612343</v>
      </c>
      <c r="K58" s="17">
        <f t="shared" si="11"/>
        <v>0.16781632415116837</v>
      </c>
      <c r="L58" s="17">
        <f t="shared" si="12"/>
        <v>0.44656762938246658</v>
      </c>
      <c r="M58" s="17">
        <f t="shared" ca="1" si="4"/>
        <v>6.314592028339025E-2</v>
      </c>
      <c r="N58" s="17">
        <f t="shared" ca="1" si="13"/>
        <v>6.7191271330786628E-9</v>
      </c>
      <c r="O58" s="95">
        <f t="shared" ca="1" si="14"/>
        <v>121837859.35709605</v>
      </c>
      <c r="P58" s="17">
        <f t="shared" ca="1" si="15"/>
        <v>101665398.0239266</v>
      </c>
      <c r="Q58" s="17">
        <f t="shared" ca="1" si="16"/>
        <v>3929243.6134564951</v>
      </c>
      <c r="R58" s="15">
        <f t="shared" ca="1" si="5"/>
        <v>-8.1970282011706308E-5</v>
      </c>
    </row>
    <row r="59" spans="1:18" x14ac:dyDescent="0.2">
      <c r="A59" s="65">
        <v>26757</v>
      </c>
      <c r="B59" s="65">
        <v>6.2874300005205441E-2</v>
      </c>
      <c r="C59" s="65">
        <v>0.5</v>
      </c>
      <c r="D59" s="66">
        <f t="shared" si="6"/>
        <v>2.6757</v>
      </c>
      <c r="E59" s="66">
        <f t="shared" si="6"/>
        <v>6.2874300005205441E-2</v>
      </c>
      <c r="F59" s="17">
        <f t="shared" si="7"/>
        <v>1.33785</v>
      </c>
      <c r="G59" s="17">
        <f t="shared" si="7"/>
        <v>3.1437150002602721E-2</v>
      </c>
      <c r="H59" s="17">
        <f t="shared" si="8"/>
        <v>3.5796852449999998</v>
      </c>
      <c r="I59" s="17">
        <f t="shared" si="9"/>
        <v>9.5781638100464992</v>
      </c>
      <c r="J59" s="17">
        <f t="shared" si="10"/>
        <v>25.628292906541418</v>
      </c>
      <c r="K59" s="17">
        <f t="shared" si="11"/>
        <v>8.4116382261964093E-2</v>
      </c>
      <c r="L59" s="17">
        <f t="shared" si="12"/>
        <v>0.22507020401833733</v>
      </c>
      <c r="M59" s="17">
        <f t="shared" ca="1" si="4"/>
        <v>6.3768928391239155E-2</v>
      </c>
      <c r="N59" s="17">
        <f t="shared" ca="1" si="13"/>
        <v>4.001799745486435E-7</v>
      </c>
      <c r="O59" s="95">
        <f t="shared" ca="1" si="14"/>
        <v>30201762.637080073</v>
      </c>
      <c r="P59" s="17">
        <f t="shared" ca="1" si="15"/>
        <v>25109638.874823548</v>
      </c>
      <c r="Q59" s="17">
        <f t="shared" ca="1" si="16"/>
        <v>967207.33954910259</v>
      </c>
      <c r="R59" s="15">
        <f t="shared" ca="1" si="5"/>
        <v>-8.9462838603371342E-4</v>
      </c>
    </row>
    <row r="60" spans="1:18" x14ac:dyDescent="0.2">
      <c r="A60" s="65">
        <v>26757.5</v>
      </c>
      <c r="B60" s="65">
        <v>5.8099250003579073E-2</v>
      </c>
      <c r="C60" s="65">
        <v>0.5</v>
      </c>
      <c r="D60" s="66">
        <f t="shared" si="6"/>
        <v>2.6757499999999999</v>
      </c>
      <c r="E60" s="66">
        <f t="shared" si="6"/>
        <v>5.8099250003579073E-2</v>
      </c>
      <c r="F60" s="17">
        <f t="shared" si="7"/>
        <v>1.3378749999999999</v>
      </c>
      <c r="G60" s="17">
        <f t="shared" si="7"/>
        <v>2.9049625001789536E-2</v>
      </c>
      <c r="H60" s="17">
        <f t="shared" si="8"/>
        <v>3.5798190312499996</v>
      </c>
      <c r="I60" s="17">
        <f t="shared" si="9"/>
        <v>9.5787007728671849</v>
      </c>
      <c r="J60" s="17">
        <f t="shared" si="10"/>
        <v>25.63020859299937</v>
      </c>
      <c r="K60" s="17">
        <f t="shared" si="11"/>
        <v>7.7729534098538347E-2</v>
      </c>
      <c r="L60" s="17">
        <f t="shared" si="12"/>
        <v>0.20798480086416396</v>
      </c>
      <c r="M60" s="17">
        <f t="shared" ca="1" si="4"/>
        <v>6.3771039404939917E-2</v>
      </c>
      <c r="N60" s="17">
        <f t="shared" ca="1" si="13"/>
        <v>1.6084597506694601E-5</v>
      </c>
      <c r="O60" s="95">
        <f t="shared" ca="1" si="14"/>
        <v>30200802.755994443</v>
      </c>
      <c r="P60" s="17">
        <f t="shared" ca="1" si="15"/>
        <v>25108529.777313817</v>
      </c>
      <c r="Q60" s="17">
        <f t="shared" ca="1" si="16"/>
        <v>967153.44198346301</v>
      </c>
      <c r="R60" s="15">
        <f t="shared" ca="1" si="5"/>
        <v>-5.6717894013608439E-3</v>
      </c>
    </row>
    <row r="61" spans="1:18" x14ac:dyDescent="0.2">
      <c r="A61" s="65">
        <v>26768</v>
      </c>
      <c r="B61" s="65">
        <v>6.3723200000822544E-2</v>
      </c>
      <c r="C61" s="65">
        <v>1</v>
      </c>
      <c r="D61" s="66">
        <f t="shared" si="6"/>
        <v>2.6768000000000001</v>
      </c>
      <c r="E61" s="66">
        <f t="shared" si="6"/>
        <v>6.3723200000822544E-2</v>
      </c>
      <c r="F61" s="17">
        <f t="shared" si="7"/>
        <v>2.6768000000000001</v>
      </c>
      <c r="G61" s="17">
        <f t="shared" si="7"/>
        <v>6.3723200000822544E-2</v>
      </c>
      <c r="H61" s="17">
        <f t="shared" si="8"/>
        <v>7.16525824</v>
      </c>
      <c r="I61" s="17">
        <f t="shared" si="9"/>
        <v>19.179963256832</v>
      </c>
      <c r="J61" s="17">
        <f t="shared" si="10"/>
        <v>51.3409256458879</v>
      </c>
      <c r="K61" s="17">
        <f t="shared" si="11"/>
        <v>0.17057426176220178</v>
      </c>
      <c r="L61" s="17">
        <f t="shared" si="12"/>
        <v>0.45659318388506176</v>
      </c>
      <c r="M61" s="17">
        <f t="shared" ca="1" si="4"/>
        <v>6.3815346659486405E-2</v>
      </c>
      <c r="N61" s="17">
        <f t="shared" ca="1" si="13"/>
        <v>8.4910067029140814E-9</v>
      </c>
      <c r="O61" s="95">
        <f t="shared" ca="1" si="14"/>
        <v>120722078.43165715</v>
      </c>
      <c r="P61" s="17">
        <f t="shared" ca="1" si="15"/>
        <v>100340566.08186583</v>
      </c>
      <c r="Q61" s="17">
        <f t="shared" ca="1" si="16"/>
        <v>3864071.7413183716</v>
      </c>
      <c r="R61" s="15">
        <f t="shared" ca="1" si="5"/>
        <v>-9.2146658663860848E-5</v>
      </c>
    </row>
    <row r="62" spans="1:18" x14ac:dyDescent="0.2">
      <c r="A62" s="65">
        <v>26787.5</v>
      </c>
      <c r="B62" s="65">
        <v>6.549625000479864E-2</v>
      </c>
      <c r="C62" s="65">
        <v>1</v>
      </c>
      <c r="D62" s="66">
        <f t="shared" si="6"/>
        <v>2.67875</v>
      </c>
      <c r="E62" s="66">
        <f t="shared" si="6"/>
        <v>6.549625000479864E-2</v>
      </c>
      <c r="F62" s="17">
        <f t="shared" si="7"/>
        <v>2.67875</v>
      </c>
      <c r="G62" s="17">
        <f t="shared" si="7"/>
        <v>6.549625000479864E-2</v>
      </c>
      <c r="H62" s="17">
        <f t="shared" si="8"/>
        <v>7.1757015624999996</v>
      </c>
      <c r="I62" s="17">
        <f t="shared" si="9"/>
        <v>19.221910560546874</v>
      </c>
      <c r="J62" s="17">
        <f t="shared" si="10"/>
        <v>51.490692914064937</v>
      </c>
      <c r="K62" s="17">
        <f t="shared" si="11"/>
        <v>0.17544807970035436</v>
      </c>
      <c r="L62" s="17">
        <f t="shared" si="12"/>
        <v>0.46998154349732424</v>
      </c>
      <c r="M62" s="17">
        <f t="shared" ca="1" si="4"/>
        <v>6.3897509834348387E-2</v>
      </c>
      <c r="N62" s="17">
        <f t="shared" ca="1" si="13"/>
        <v>2.5559701326113022E-6</v>
      </c>
      <c r="O62" s="95">
        <f t="shared" ca="1" si="14"/>
        <v>120568860.64458673</v>
      </c>
      <c r="P62" s="17">
        <f t="shared" ca="1" si="15"/>
        <v>100164858.1454213</v>
      </c>
      <c r="Q62" s="17">
        <f t="shared" ca="1" si="16"/>
        <v>3855562.5823459979</v>
      </c>
      <c r="R62" s="15">
        <f t="shared" ca="1" si="5"/>
        <v>1.5987401704502524E-3</v>
      </c>
    </row>
    <row r="63" spans="1:18" x14ac:dyDescent="0.2">
      <c r="A63" s="65">
        <v>26934</v>
      </c>
      <c r="B63" s="65">
        <v>6.680659999983618E-2</v>
      </c>
      <c r="C63" s="65">
        <v>1</v>
      </c>
      <c r="D63" s="66">
        <f t="shared" si="6"/>
        <v>2.6934</v>
      </c>
      <c r="E63" s="66">
        <f t="shared" si="6"/>
        <v>6.680659999983618E-2</v>
      </c>
      <c r="F63" s="17">
        <f t="shared" si="7"/>
        <v>2.6934</v>
      </c>
      <c r="G63" s="17">
        <f t="shared" si="7"/>
        <v>6.680659999983618E-2</v>
      </c>
      <c r="H63" s="17">
        <f t="shared" si="8"/>
        <v>7.2544035600000001</v>
      </c>
      <c r="I63" s="17">
        <f t="shared" si="9"/>
        <v>19.539010548503999</v>
      </c>
      <c r="J63" s="17">
        <f t="shared" si="10"/>
        <v>52.626371011340673</v>
      </c>
      <c r="K63" s="17">
        <f t="shared" si="11"/>
        <v>0.17993689643955876</v>
      </c>
      <c r="L63" s="17">
        <f t="shared" si="12"/>
        <v>0.4846420368703076</v>
      </c>
      <c r="M63" s="17">
        <f t="shared" ca="1" si="4"/>
        <v>6.4509726737351586E-2</v>
      </c>
      <c r="N63" s="17">
        <f t="shared" ca="1" si="13"/>
        <v>5.2756267839166245E-6</v>
      </c>
      <c r="O63" s="95">
        <f t="shared" ca="1" si="14"/>
        <v>119312698.39351568</v>
      </c>
      <c r="P63" s="17">
        <f t="shared" ca="1" si="15"/>
        <v>98763747.898948759</v>
      </c>
      <c r="Q63" s="17">
        <f t="shared" ca="1" si="16"/>
        <v>3788594.2919980232</v>
      </c>
      <c r="R63" s="15">
        <f t="shared" ca="1" si="5"/>
        <v>2.2968732624845944E-3</v>
      </c>
    </row>
    <row r="64" spans="1:18" x14ac:dyDescent="0.2">
      <c r="A64" s="65">
        <v>27675</v>
      </c>
      <c r="B64" s="65">
        <v>6.8482500006211922E-2</v>
      </c>
      <c r="C64" s="65">
        <v>1</v>
      </c>
      <c r="D64" s="66">
        <f t="shared" si="6"/>
        <v>2.7675000000000001</v>
      </c>
      <c r="E64" s="66">
        <f t="shared" si="6"/>
        <v>6.8482500006211922E-2</v>
      </c>
      <c r="F64" s="17">
        <f t="shared" si="7"/>
        <v>2.7675000000000001</v>
      </c>
      <c r="G64" s="17">
        <f t="shared" si="7"/>
        <v>6.8482500006211922E-2</v>
      </c>
      <c r="H64" s="17">
        <f t="shared" si="8"/>
        <v>7.6590562500000008</v>
      </c>
      <c r="I64" s="17">
        <f t="shared" si="9"/>
        <v>21.196438171875002</v>
      </c>
      <c r="J64" s="17">
        <f t="shared" si="10"/>
        <v>58.661142640664067</v>
      </c>
      <c r="K64" s="17">
        <f t="shared" si="11"/>
        <v>0.1895253187671915</v>
      </c>
      <c r="L64" s="17">
        <f t="shared" si="12"/>
        <v>0.52451131968820253</v>
      </c>
      <c r="M64" s="17">
        <f t="shared" ca="1" si="4"/>
        <v>6.7469491564825373E-2</v>
      </c>
      <c r="N64" s="17">
        <f t="shared" ca="1" si="13"/>
        <v>1.0261861023204036E-6</v>
      </c>
      <c r="O64" s="95">
        <f t="shared" ca="1" si="14"/>
        <v>110230737.70073809</v>
      </c>
      <c r="P64" s="17">
        <f t="shared" ca="1" si="15"/>
        <v>89600515.04414764</v>
      </c>
      <c r="Q64" s="17">
        <f t="shared" ca="1" si="16"/>
        <v>3373101.2072304278</v>
      </c>
      <c r="R64" s="15">
        <f t="shared" ca="1" si="5"/>
        <v>1.0130084413865481E-3</v>
      </c>
    </row>
    <row r="65" spans="1:18" x14ac:dyDescent="0.2">
      <c r="A65" s="65">
        <v>27714</v>
      </c>
      <c r="B65" s="65">
        <v>6.4828599999600556E-2</v>
      </c>
      <c r="C65" s="65">
        <v>1</v>
      </c>
      <c r="D65" s="66">
        <f t="shared" si="6"/>
        <v>2.7713999999999999</v>
      </c>
      <c r="E65" s="66">
        <f t="shared" si="6"/>
        <v>6.4828599999600556E-2</v>
      </c>
      <c r="F65" s="17">
        <f t="shared" si="7"/>
        <v>2.7713999999999999</v>
      </c>
      <c r="G65" s="17">
        <f t="shared" si="7"/>
        <v>6.4828599999600556E-2</v>
      </c>
      <c r="H65" s="17">
        <f t="shared" si="8"/>
        <v>7.6806579599999996</v>
      </c>
      <c r="I65" s="17">
        <f t="shared" si="9"/>
        <v>21.286175470343998</v>
      </c>
      <c r="J65" s="17">
        <f t="shared" si="10"/>
        <v>58.992506698511356</v>
      </c>
      <c r="K65" s="17">
        <f t="shared" si="11"/>
        <v>0.17966598203889297</v>
      </c>
      <c r="L65" s="17">
        <f t="shared" si="12"/>
        <v>0.49792630262258797</v>
      </c>
      <c r="M65" s="17">
        <f t="shared" ca="1" si="4"/>
        <v>6.7618938886198493E-2</v>
      </c>
      <c r="N65" s="17">
        <f t="shared" ca="1" si="13"/>
        <v>7.785991102060616E-6</v>
      </c>
      <c r="O65" s="95">
        <f t="shared" ca="1" si="14"/>
        <v>109632979.36881681</v>
      </c>
      <c r="P65" s="17">
        <f t="shared" ca="1" si="15"/>
        <v>89028485.418272391</v>
      </c>
      <c r="Q65" s="17">
        <f t="shared" ca="1" si="16"/>
        <v>3347973.1856078897</v>
      </c>
      <c r="R65" s="15">
        <f t="shared" ca="1" si="5"/>
        <v>-2.7903388865979373E-3</v>
      </c>
    </row>
    <row r="66" spans="1:18" x14ac:dyDescent="0.2">
      <c r="A66" s="65">
        <v>27773</v>
      </c>
      <c r="B66" s="65">
        <v>6.9772700000612531E-2</v>
      </c>
      <c r="C66" s="65">
        <v>1</v>
      </c>
      <c r="D66" s="66">
        <f t="shared" si="6"/>
        <v>2.7772999999999999</v>
      </c>
      <c r="E66" s="66">
        <f t="shared" si="6"/>
        <v>6.9772700000612531E-2</v>
      </c>
      <c r="F66" s="17">
        <f t="shared" si="7"/>
        <v>2.7772999999999999</v>
      </c>
      <c r="G66" s="17">
        <f t="shared" si="7"/>
        <v>6.9772700000612531E-2</v>
      </c>
      <c r="H66" s="17">
        <f t="shared" si="8"/>
        <v>7.7133952899999993</v>
      </c>
      <c r="I66" s="17">
        <f t="shared" si="9"/>
        <v>21.422412738916996</v>
      </c>
      <c r="J66" s="17">
        <f t="shared" si="10"/>
        <v>59.496466899794171</v>
      </c>
      <c r="K66" s="17">
        <f t="shared" si="11"/>
        <v>0.19377971971170119</v>
      </c>
      <c r="L66" s="17">
        <f t="shared" si="12"/>
        <v>0.53818441555530772</v>
      </c>
      <c r="M66" s="17">
        <f t="shared" ca="1" si="4"/>
        <v>6.7843822744569265E-2</v>
      </c>
      <c r="N66" s="17">
        <f t="shared" ca="1" si="13"/>
        <v>3.720567468880997E-6</v>
      </c>
      <c r="O66" s="95">
        <f t="shared" ca="1" si="14"/>
        <v>108707221.6784239</v>
      </c>
      <c r="P66" s="17">
        <f t="shared" ca="1" si="15"/>
        <v>88147281.674950838</v>
      </c>
      <c r="Q66" s="17">
        <f t="shared" ca="1" si="16"/>
        <v>3309395.4010201572</v>
      </c>
      <c r="R66" s="15">
        <f t="shared" ca="1" si="5"/>
        <v>1.9288772560432654E-3</v>
      </c>
    </row>
    <row r="67" spans="1:18" x14ac:dyDescent="0.2">
      <c r="A67" s="65">
        <v>27773.5</v>
      </c>
      <c r="B67" s="65">
        <v>6.6797650004446041E-2</v>
      </c>
      <c r="C67" s="65">
        <v>1</v>
      </c>
      <c r="D67" s="66">
        <f t="shared" si="6"/>
        <v>2.7773500000000002</v>
      </c>
      <c r="E67" s="66">
        <f t="shared" si="6"/>
        <v>6.6797650004446041E-2</v>
      </c>
      <c r="F67" s="17">
        <f t="shared" si="7"/>
        <v>2.7773500000000002</v>
      </c>
      <c r="G67" s="17">
        <f t="shared" si="7"/>
        <v>6.6797650004446041E-2</v>
      </c>
      <c r="H67" s="17">
        <f t="shared" si="8"/>
        <v>7.713673022500001</v>
      </c>
      <c r="I67" s="17">
        <f t="shared" si="9"/>
        <v>21.42356976904038</v>
      </c>
      <c r="J67" s="17">
        <f t="shared" si="10"/>
        <v>59.500751498044302</v>
      </c>
      <c r="K67" s="17">
        <f t="shared" si="11"/>
        <v>0.18552045323984823</v>
      </c>
      <c r="L67" s="17">
        <f t="shared" si="12"/>
        <v>0.51525523080569247</v>
      </c>
      <c r="M67" s="17">
        <f t="shared" ca="1" si="4"/>
        <v>6.784572234961761E-2</v>
      </c>
      <c r="N67" s="17">
        <f t="shared" ca="1" si="13"/>
        <v>1.0984556407134325E-6</v>
      </c>
      <c r="O67" s="95">
        <f t="shared" ca="1" si="14"/>
        <v>108699266.76512611</v>
      </c>
      <c r="P67" s="17">
        <f t="shared" ca="1" si="15"/>
        <v>88139733.242868885</v>
      </c>
      <c r="Q67" s="17">
        <f t="shared" ca="1" si="16"/>
        <v>3309065.6076812805</v>
      </c>
      <c r="R67" s="15">
        <f t="shared" ca="1" si="5"/>
        <v>-1.048072345171569E-3</v>
      </c>
    </row>
    <row r="68" spans="1:18" x14ac:dyDescent="0.2">
      <c r="A68" s="65">
        <v>28648.5</v>
      </c>
      <c r="B68" s="65">
        <v>7.1760150000045542E-2</v>
      </c>
      <c r="C68" s="65">
        <v>1</v>
      </c>
      <c r="D68" s="66">
        <f t="shared" si="6"/>
        <v>2.8648500000000001</v>
      </c>
      <c r="E68" s="66">
        <f t="shared" si="6"/>
        <v>7.1760150000045542E-2</v>
      </c>
      <c r="F68" s="17">
        <f t="shared" si="7"/>
        <v>2.8648500000000001</v>
      </c>
      <c r="G68" s="17">
        <f t="shared" si="7"/>
        <v>7.1760150000045542E-2</v>
      </c>
      <c r="H68" s="17">
        <f t="shared" si="8"/>
        <v>8.2073655225</v>
      </c>
      <c r="I68" s="17">
        <f t="shared" si="9"/>
        <v>23.512871117134125</v>
      </c>
      <c r="J68" s="17">
        <f t="shared" si="10"/>
        <v>67.360848819921699</v>
      </c>
      <c r="K68" s="17">
        <f t="shared" si="11"/>
        <v>0.20558206572763049</v>
      </c>
      <c r="L68" s="17">
        <f t="shared" si="12"/>
        <v>0.58896178099980223</v>
      </c>
      <c r="M68" s="17">
        <f t="shared" ca="1" si="4"/>
        <v>7.1010629372331963E-2</v>
      </c>
      <c r="N68" s="17">
        <f t="shared" ca="1" si="13"/>
        <v>5.6178117136815763E-7</v>
      </c>
      <c r="O68" s="95">
        <f t="shared" ca="1" si="14"/>
        <v>92204898.181567237</v>
      </c>
      <c r="P68" s="17">
        <f t="shared" ca="1" si="15"/>
        <v>73077604.582071051</v>
      </c>
      <c r="Q68" s="17">
        <f t="shared" ca="1" si="16"/>
        <v>2668089.8187896605</v>
      </c>
      <c r="R68" s="15">
        <f t="shared" ca="1" si="5"/>
        <v>7.4952062771357908E-4</v>
      </c>
    </row>
    <row r="69" spans="1:18" x14ac:dyDescent="0.2">
      <c r="A69" s="65">
        <v>28695</v>
      </c>
      <c r="B69" s="65">
        <v>7.1080500005336944E-2</v>
      </c>
      <c r="C69" s="65">
        <v>1</v>
      </c>
      <c r="D69" s="66">
        <f t="shared" si="6"/>
        <v>2.8694999999999999</v>
      </c>
      <c r="E69" s="66">
        <f t="shared" si="6"/>
        <v>7.1080500005336944E-2</v>
      </c>
      <c r="F69" s="17">
        <f t="shared" si="7"/>
        <v>2.8694999999999999</v>
      </c>
      <c r="G69" s="17">
        <f t="shared" si="7"/>
        <v>7.1080500005336944E-2</v>
      </c>
      <c r="H69" s="17">
        <f t="shared" si="8"/>
        <v>8.23403025</v>
      </c>
      <c r="I69" s="17">
        <f t="shared" si="9"/>
        <v>23.627549802375</v>
      </c>
      <c r="J69" s="17">
        <f t="shared" si="10"/>
        <v>67.799254157915058</v>
      </c>
      <c r="K69" s="17">
        <f t="shared" si="11"/>
        <v>0.20396549476531436</v>
      </c>
      <c r="L69" s="17">
        <f t="shared" si="12"/>
        <v>0.58527898722906957</v>
      </c>
      <c r="M69" s="17">
        <f t="shared" ca="1" si="4"/>
        <v>7.1169905424598473E-2</v>
      </c>
      <c r="N69" s="17">
        <f t="shared" ca="1" si="13"/>
        <v>7.9933289933297825E-9</v>
      </c>
      <c r="O69" s="95">
        <f t="shared" ca="1" si="14"/>
        <v>91199618.919859171</v>
      </c>
      <c r="P69" s="17">
        <f t="shared" ca="1" si="15"/>
        <v>72187089.268745542</v>
      </c>
      <c r="Q69" s="17">
        <f t="shared" ca="1" si="16"/>
        <v>2631049.4706115839</v>
      </c>
      <c r="R69" s="15">
        <f t="shared" ca="1" si="5"/>
        <v>-8.9405419261529007E-5</v>
      </c>
    </row>
    <row r="70" spans="1:18" x14ac:dyDescent="0.2">
      <c r="A70" s="65">
        <v>28731</v>
      </c>
      <c r="B70" s="65">
        <v>7.2676900002988987E-2</v>
      </c>
      <c r="C70" s="65">
        <v>1</v>
      </c>
      <c r="D70" s="66">
        <f t="shared" si="6"/>
        <v>2.8731</v>
      </c>
      <c r="E70" s="66">
        <f t="shared" si="6"/>
        <v>7.2676900002988987E-2</v>
      </c>
      <c r="F70" s="17">
        <f t="shared" si="7"/>
        <v>2.8731</v>
      </c>
      <c r="G70" s="17">
        <f t="shared" si="7"/>
        <v>7.2676900002988987E-2</v>
      </c>
      <c r="H70" s="17">
        <f t="shared" si="8"/>
        <v>8.25470361</v>
      </c>
      <c r="I70" s="17">
        <f t="shared" si="9"/>
        <v>23.716588941891001</v>
      </c>
      <c r="J70" s="17">
        <f t="shared" si="10"/>
        <v>68.140131688947037</v>
      </c>
      <c r="K70" s="17">
        <f t="shared" si="11"/>
        <v>0.20880800139858766</v>
      </c>
      <c r="L70" s="17">
        <f t="shared" si="12"/>
        <v>0.59992626881828215</v>
      </c>
      <c r="M70" s="17">
        <f t="shared" ca="1" si="4"/>
        <v>7.1292597920910389E-2</v>
      </c>
      <c r="N70" s="17">
        <f t="shared" ca="1" si="13"/>
        <v>1.9162922544471409E-6</v>
      </c>
      <c r="O70" s="95">
        <f t="shared" ca="1" si="14"/>
        <v>90413624.327512041</v>
      </c>
      <c r="P70" s="17">
        <f t="shared" ca="1" si="15"/>
        <v>71492475.972113699</v>
      </c>
      <c r="Q70" s="17">
        <f t="shared" ca="1" si="16"/>
        <v>2602212.8503610645</v>
      </c>
      <c r="R70" s="15">
        <f t="shared" ca="1" si="5"/>
        <v>1.3843020820785978E-3</v>
      </c>
    </row>
    <row r="71" spans="1:18" x14ac:dyDescent="0.2">
      <c r="A71" s="65">
        <v>28789.5</v>
      </c>
      <c r="B71" s="65">
        <v>7.309605000045849E-2</v>
      </c>
      <c r="C71" s="65">
        <v>1</v>
      </c>
      <c r="D71" s="66">
        <f t="shared" si="6"/>
        <v>2.8789500000000001</v>
      </c>
      <c r="E71" s="66">
        <f t="shared" si="6"/>
        <v>7.309605000045849E-2</v>
      </c>
      <c r="F71" s="17">
        <f t="shared" si="7"/>
        <v>2.8789500000000001</v>
      </c>
      <c r="G71" s="17">
        <f t="shared" si="7"/>
        <v>7.309605000045849E-2</v>
      </c>
      <c r="H71" s="17">
        <f t="shared" si="8"/>
        <v>8.2883531025000003</v>
      </c>
      <c r="I71" s="17">
        <f t="shared" si="9"/>
        <v>23.861754164442377</v>
      </c>
      <c r="J71" s="17">
        <f t="shared" si="10"/>
        <v>68.696797151721384</v>
      </c>
      <c r="K71" s="17">
        <f t="shared" si="11"/>
        <v>0.21043987314881998</v>
      </c>
      <c r="L71" s="17">
        <f t="shared" si="12"/>
        <v>0.60584587280179536</v>
      </c>
      <c r="M71" s="17">
        <f t="shared" ca="1" si="4"/>
        <v>7.1490822912571972E-2</v>
      </c>
      <c r="N71" s="17">
        <f t="shared" ca="1" si="13"/>
        <v>2.5767540036846319E-6</v>
      </c>
      <c r="O71" s="95">
        <f t="shared" ca="1" si="14"/>
        <v>89122388.740612686</v>
      </c>
      <c r="P71" s="17">
        <f t="shared" ca="1" si="15"/>
        <v>70354399.453268886</v>
      </c>
      <c r="Q71" s="17">
        <f t="shared" ca="1" si="16"/>
        <v>2555068.7400271073</v>
      </c>
      <c r="R71" s="15">
        <f t="shared" ca="1" si="5"/>
        <v>1.6052270878865182E-3</v>
      </c>
    </row>
    <row r="72" spans="1:18" x14ac:dyDescent="0.2">
      <c r="A72" s="65">
        <v>28790</v>
      </c>
      <c r="B72" s="65">
        <v>7.3921000002883375E-2</v>
      </c>
      <c r="C72" s="65">
        <v>1</v>
      </c>
      <c r="D72" s="66">
        <f t="shared" si="6"/>
        <v>2.879</v>
      </c>
      <c r="E72" s="66">
        <f t="shared" si="6"/>
        <v>7.3921000002883375E-2</v>
      </c>
      <c r="F72" s="17">
        <f t="shared" si="7"/>
        <v>2.879</v>
      </c>
      <c r="G72" s="17">
        <f t="shared" si="7"/>
        <v>7.3921000002883375E-2</v>
      </c>
      <c r="H72" s="17">
        <f t="shared" si="8"/>
        <v>8.2886410000000001</v>
      </c>
      <c r="I72" s="17">
        <f t="shared" si="9"/>
        <v>23.862997439000001</v>
      </c>
      <c r="J72" s="17">
        <f t="shared" si="10"/>
        <v>68.701569626880996</v>
      </c>
      <c r="K72" s="17">
        <f t="shared" si="11"/>
        <v>0.21281855900830124</v>
      </c>
      <c r="L72" s="17">
        <f t="shared" si="12"/>
        <v>0.61270463138489928</v>
      </c>
      <c r="M72" s="17">
        <f t="shared" ca="1" si="4"/>
        <v>7.1492511004928178E-2</v>
      </c>
      <c r="N72" s="17">
        <f t="shared" ca="1" si="13"/>
        <v>5.8975588131894377E-6</v>
      </c>
      <c r="O72" s="95">
        <f t="shared" ca="1" si="14"/>
        <v>89111279.186801523</v>
      </c>
      <c r="P72" s="17">
        <f t="shared" ca="1" si="15"/>
        <v>70344623.665073529</v>
      </c>
      <c r="Q72" s="17">
        <f t="shared" ca="1" si="16"/>
        <v>2554664.3297017086</v>
      </c>
      <c r="R72" s="15">
        <f t="shared" ca="1" si="5"/>
        <v>2.4284889979551971E-3</v>
      </c>
    </row>
    <row r="73" spans="1:18" x14ac:dyDescent="0.2">
      <c r="A73" s="65">
        <v>28822.5</v>
      </c>
      <c r="B73" s="65">
        <v>7.4542750007822178E-2</v>
      </c>
      <c r="C73" s="65">
        <v>1</v>
      </c>
      <c r="D73" s="66">
        <f t="shared" si="6"/>
        <v>2.88225</v>
      </c>
      <c r="E73" s="66">
        <f t="shared" si="6"/>
        <v>7.4542750007822178E-2</v>
      </c>
      <c r="F73" s="17">
        <f t="shared" si="7"/>
        <v>2.88225</v>
      </c>
      <c r="G73" s="17">
        <f t="shared" si="7"/>
        <v>7.4542750007822178E-2</v>
      </c>
      <c r="H73" s="17">
        <f t="shared" si="8"/>
        <v>8.3073650625000006</v>
      </c>
      <c r="I73" s="17">
        <f t="shared" si="9"/>
        <v>23.943902951390626</v>
      </c>
      <c r="J73" s="17">
        <f t="shared" si="10"/>
        <v>69.012314281645629</v>
      </c>
      <c r="K73" s="17">
        <f t="shared" si="11"/>
        <v>0.21485084121004547</v>
      </c>
      <c r="L73" s="17">
        <f t="shared" si="12"/>
        <v>0.61925383707765358</v>
      </c>
      <c r="M73" s="17">
        <f t="shared" ca="1" si="4"/>
        <v>7.1602013842942624E-2</v>
      </c>
      <c r="N73" s="17">
        <f t="shared" ca="1" si="13"/>
        <v>8.6479291914305066E-6</v>
      </c>
      <c r="O73" s="95">
        <f t="shared" ca="1" si="14"/>
        <v>88386538.314645961</v>
      </c>
      <c r="P73" s="17">
        <f t="shared" ca="1" si="15"/>
        <v>69707469.732900649</v>
      </c>
      <c r="Q73" s="17">
        <f t="shared" ca="1" si="16"/>
        <v>2528325.9926075651</v>
      </c>
      <c r="R73" s="15">
        <f t="shared" ca="1" si="5"/>
        <v>2.9407361648795538E-3</v>
      </c>
    </row>
    <row r="74" spans="1:18" x14ac:dyDescent="0.2">
      <c r="A74" s="65">
        <v>29635</v>
      </c>
      <c r="B74" s="65">
        <v>7.4286499999288935E-2</v>
      </c>
      <c r="C74" s="65">
        <v>1</v>
      </c>
      <c r="D74" s="66">
        <f t="shared" si="6"/>
        <v>2.9634999999999998</v>
      </c>
      <c r="E74" s="66">
        <f t="shared" si="6"/>
        <v>7.4286499999288935E-2</v>
      </c>
      <c r="F74" s="17">
        <f t="shared" si="7"/>
        <v>2.9634999999999998</v>
      </c>
      <c r="G74" s="17">
        <f t="shared" si="7"/>
        <v>7.4286499999288935E-2</v>
      </c>
      <c r="H74" s="17">
        <f t="shared" si="8"/>
        <v>8.7823322499999996</v>
      </c>
      <c r="I74" s="17">
        <f t="shared" si="9"/>
        <v>26.026441622874998</v>
      </c>
      <c r="J74" s="17">
        <f t="shared" si="10"/>
        <v>77.129359749390048</v>
      </c>
      <c r="K74" s="17">
        <f t="shared" si="11"/>
        <v>0.22014804274789274</v>
      </c>
      <c r="L74" s="17">
        <f t="shared" si="12"/>
        <v>0.65240872468338007</v>
      </c>
      <c r="M74" s="17">
        <f t="shared" ca="1" si="4"/>
        <v>7.4196725292389576E-2</v>
      </c>
      <c r="N74" s="17">
        <f t="shared" ca="1" si="13"/>
        <v>8.0594979988658687E-9</v>
      </c>
      <c r="O74" s="95">
        <f t="shared" ca="1" si="14"/>
        <v>68890153.924936786</v>
      </c>
      <c r="P74" s="17">
        <f t="shared" ca="1" si="15"/>
        <v>52929368.582512684</v>
      </c>
      <c r="Q74" s="17">
        <f t="shared" ca="1" si="16"/>
        <v>1847790.0706314282</v>
      </c>
      <c r="R74" s="15">
        <f t="shared" ca="1" si="5"/>
        <v>8.9774706899359291E-5</v>
      </c>
    </row>
    <row r="75" spans="1:18" x14ac:dyDescent="0.2">
      <c r="A75" s="65">
        <v>29640.5</v>
      </c>
      <c r="B75" s="65">
        <v>7.7960950002307072E-2</v>
      </c>
      <c r="C75" s="65">
        <v>1</v>
      </c>
      <c r="D75" s="66">
        <f t="shared" si="6"/>
        <v>2.9640499999999999</v>
      </c>
      <c r="E75" s="66">
        <f t="shared" si="6"/>
        <v>7.7960950002307072E-2</v>
      </c>
      <c r="F75" s="17">
        <f t="shared" si="7"/>
        <v>2.9640499999999999</v>
      </c>
      <c r="G75" s="17">
        <f t="shared" si="7"/>
        <v>7.7960950002307072E-2</v>
      </c>
      <c r="H75" s="17">
        <f t="shared" si="8"/>
        <v>8.785592402499999</v>
      </c>
      <c r="I75" s="17">
        <f t="shared" si="9"/>
        <v>26.04093516063012</v>
      </c>
      <c r="J75" s="17">
        <f t="shared" si="10"/>
        <v>77.186633862865705</v>
      </c>
      <c r="K75" s="17">
        <f t="shared" si="11"/>
        <v>0.23108015385433828</v>
      </c>
      <c r="L75" s="17">
        <f t="shared" si="12"/>
        <v>0.68493313003195133</v>
      </c>
      <c r="M75" s="17">
        <f t="shared" ca="1" si="4"/>
        <v>7.4213353343829502E-2</v>
      </c>
      <c r="N75" s="17">
        <f t="shared" ca="1" si="13"/>
        <v>1.4044480714632248E-5</v>
      </c>
      <c r="O75" s="95">
        <f t="shared" ca="1" si="14"/>
        <v>68751256.88471821</v>
      </c>
      <c r="P75" s="17">
        <f t="shared" ca="1" si="15"/>
        <v>52812023.938353345</v>
      </c>
      <c r="Q75" s="17">
        <f t="shared" ca="1" si="16"/>
        <v>1843115.2316116998</v>
      </c>
      <c r="R75" s="15">
        <f t="shared" ca="1" si="5"/>
        <v>3.74759665847757E-3</v>
      </c>
    </row>
    <row r="76" spans="1:18" x14ac:dyDescent="0.2">
      <c r="A76" s="65">
        <v>29646</v>
      </c>
      <c r="B76" s="65">
        <v>7.6035400001273956E-2</v>
      </c>
      <c r="C76" s="65">
        <v>1</v>
      </c>
      <c r="D76" s="66">
        <f t="shared" si="6"/>
        <v>2.9645999999999999</v>
      </c>
      <c r="E76" s="66">
        <f t="shared" si="6"/>
        <v>7.6035400001273956E-2</v>
      </c>
      <c r="F76" s="17">
        <f t="shared" si="7"/>
        <v>2.9645999999999999</v>
      </c>
      <c r="G76" s="17">
        <f t="shared" si="7"/>
        <v>7.6035400001273956E-2</v>
      </c>
      <c r="H76" s="17">
        <f t="shared" si="8"/>
        <v>8.7888531599999986</v>
      </c>
      <c r="I76" s="17">
        <f t="shared" si="9"/>
        <v>26.055434078135995</v>
      </c>
      <c r="J76" s="17">
        <f t="shared" si="10"/>
        <v>77.243939868041963</v>
      </c>
      <c r="K76" s="17">
        <f t="shared" si="11"/>
        <v>0.22541454684377676</v>
      </c>
      <c r="L76" s="17">
        <f t="shared" si="12"/>
        <v>0.66826396557306056</v>
      </c>
      <c r="M76" s="17">
        <f t="shared" ca="1" si="4"/>
        <v>7.4229968806466762E-2</v>
      </c>
      <c r="N76" s="17">
        <f t="shared" ca="1" si="13"/>
        <v>3.2595817991829335E-6</v>
      </c>
      <c r="O76" s="95">
        <f t="shared" ca="1" si="14"/>
        <v>68612295.976376042</v>
      </c>
      <c r="P76" s="17">
        <f t="shared" ca="1" si="15"/>
        <v>52694653.324214712</v>
      </c>
      <c r="Q76" s="17">
        <f t="shared" ca="1" si="16"/>
        <v>1838440.5260004352</v>
      </c>
      <c r="R76" s="15">
        <f t="shared" ca="1" si="5"/>
        <v>1.8054311948071944E-3</v>
      </c>
    </row>
    <row r="77" spans="1:18" x14ac:dyDescent="0.2">
      <c r="A77" s="65">
        <v>29719.5</v>
      </c>
      <c r="B77" s="65">
        <v>7.4603050008590799E-2</v>
      </c>
      <c r="C77" s="65">
        <v>0.2</v>
      </c>
      <c r="D77" s="66">
        <f t="shared" si="6"/>
        <v>2.9719500000000001</v>
      </c>
      <c r="E77" s="66">
        <f t="shared" si="6"/>
        <v>7.4603050008590799E-2</v>
      </c>
      <c r="F77" s="17">
        <f t="shared" si="7"/>
        <v>0.59439000000000008</v>
      </c>
      <c r="G77" s="17">
        <f t="shared" si="7"/>
        <v>1.4920610001718161E-2</v>
      </c>
      <c r="H77" s="17">
        <f t="shared" si="8"/>
        <v>1.7664973605000003</v>
      </c>
      <c r="I77" s="17">
        <f t="shared" si="9"/>
        <v>5.2499418305379759</v>
      </c>
      <c r="J77" s="17">
        <f t="shared" si="10"/>
        <v>15.602564623267337</v>
      </c>
      <c r="K77" s="17">
        <f t="shared" si="11"/>
        <v>4.4343306894606291E-2</v>
      </c>
      <c r="L77" s="17">
        <f t="shared" si="12"/>
        <v>0.13178609092542518</v>
      </c>
      <c r="M77" s="17">
        <f t="shared" ca="1" si="4"/>
        <v>7.4450803594231146E-2</v>
      </c>
      <c r="N77" s="17">
        <f t="shared" ca="1" si="13"/>
        <v>4.6357941370741993E-9</v>
      </c>
      <c r="O77" s="95">
        <f t="shared" ca="1" si="14"/>
        <v>2669977.9623412085</v>
      </c>
      <c r="P77" s="17">
        <f t="shared" ca="1" si="15"/>
        <v>2044956.8018541473</v>
      </c>
      <c r="Q77" s="17">
        <f t="shared" ca="1" si="16"/>
        <v>71039.725946879931</v>
      </c>
      <c r="R77" s="15">
        <f t="shared" ca="1" si="5"/>
        <v>1.5224641435965247E-4</v>
      </c>
    </row>
    <row r="78" spans="1:18" x14ac:dyDescent="0.2">
      <c r="A78" s="65">
        <v>29840</v>
      </c>
      <c r="B78" s="65">
        <v>7.5616000001900829E-2</v>
      </c>
      <c r="C78" s="65">
        <v>1</v>
      </c>
      <c r="D78" s="66">
        <f t="shared" si="6"/>
        <v>2.984</v>
      </c>
      <c r="E78" s="66">
        <f t="shared" si="6"/>
        <v>7.5616000001900829E-2</v>
      </c>
      <c r="F78" s="17">
        <f t="shared" si="7"/>
        <v>2.984</v>
      </c>
      <c r="G78" s="17">
        <f t="shared" si="7"/>
        <v>7.5616000001900829E-2</v>
      </c>
      <c r="H78" s="17">
        <f t="shared" si="8"/>
        <v>8.9042560000000002</v>
      </c>
      <c r="I78" s="17">
        <f t="shared" si="9"/>
        <v>26.570299903999999</v>
      </c>
      <c r="J78" s="17">
        <f t="shared" si="10"/>
        <v>79.285774913536002</v>
      </c>
      <c r="K78" s="17">
        <f t="shared" si="11"/>
        <v>0.22563814400567209</v>
      </c>
      <c r="L78" s="17">
        <f t="shared" si="12"/>
        <v>0.67330422171292548</v>
      </c>
      <c r="M78" s="17">
        <f t="shared" ca="1" si="4"/>
        <v>7.480798819224721E-2</v>
      </c>
      <c r="N78" s="17">
        <f t="shared" ca="1" si="13"/>
        <v>6.5288308453971666E-7</v>
      </c>
      <c r="O78" s="95">
        <f t="shared" ca="1" si="14"/>
        <v>63674894.101494327</v>
      </c>
      <c r="P78" s="17">
        <f t="shared" ca="1" si="15"/>
        <v>48542250.782027349</v>
      </c>
      <c r="Q78" s="17">
        <f t="shared" ca="1" si="16"/>
        <v>1673813.455637669</v>
      </c>
      <c r="R78" s="15">
        <f t="shared" ca="1" si="5"/>
        <v>8.080118096536193E-4</v>
      </c>
    </row>
    <row r="79" spans="1:18" x14ac:dyDescent="0.2">
      <c r="A79" s="65">
        <v>29842.5</v>
      </c>
      <c r="B79" s="65">
        <v>7.7040750002197456E-2</v>
      </c>
      <c r="C79" s="65">
        <v>1</v>
      </c>
      <c r="D79" s="66">
        <f t="shared" si="6"/>
        <v>2.9842499999999998</v>
      </c>
      <c r="E79" s="66">
        <f t="shared" si="6"/>
        <v>7.7040750002197456E-2</v>
      </c>
      <c r="F79" s="17">
        <f t="shared" si="7"/>
        <v>2.9842499999999998</v>
      </c>
      <c r="G79" s="17">
        <f t="shared" si="7"/>
        <v>7.7040750002197456E-2</v>
      </c>
      <c r="H79" s="17">
        <f t="shared" si="8"/>
        <v>8.905748062499999</v>
      </c>
      <c r="I79" s="17">
        <f t="shared" si="9"/>
        <v>26.576978655515621</v>
      </c>
      <c r="J79" s="17">
        <f t="shared" si="10"/>
        <v>79.312348552722483</v>
      </c>
      <c r="K79" s="17">
        <f t="shared" si="11"/>
        <v>0.22990885819405774</v>
      </c>
      <c r="L79" s="17">
        <f t="shared" si="12"/>
        <v>0.68610551006561671</v>
      </c>
      <c r="M79" s="17">
        <f t="shared" ca="1" si="4"/>
        <v>7.4815334676675616E-2</v>
      </c>
      <c r="N79" s="17">
        <f t="shared" ca="1" si="13"/>
        <v>4.9524733710674777E-6</v>
      </c>
      <c r="O79" s="95">
        <f t="shared" ca="1" si="14"/>
        <v>63610875.689942576</v>
      </c>
      <c r="P79" s="17">
        <f t="shared" ca="1" si="15"/>
        <v>48488635.872400157</v>
      </c>
      <c r="Q79" s="17">
        <f t="shared" ca="1" si="16"/>
        <v>1671697.5471160412</v>
      </c>
      <c r="R79" s="15">
        <f t="shared" ca="1" si="5"/>
        <v>2.2254153255218401E-3</v>
      </c>
    </row>
    <row r="80" spans="1:18" x14ac:dyDescent="0.2">
      <c r="A80" s="65">
        <v>29882</v>
      </c>
      <c r="B80" s="65">
        <v>7.8211800006101839E-2</v>
      </c>
      <c r="C80" s="65">
        <v>1</v>
      </c>
      <c r="D80" s="66">
        <f t="shared" si="6"/>
        <v>2.9882</v>
      </c>
      <c r="E80" s="66">
        <f t="shared" si="6"/>
        <v>7.8211800006101839E-2</v>
      </c>
      <c r="F80" s="17">
        <f t="shared" si="7"/>
        <v>2.9882</v>
      </c>
      <c r="G80" s="17">
        <f t="shared" si="7"/>
        <v>7.8211800006101839E-2</v>
      </c>
      <c r="H80" s="17">
        <f t="shared" si="8"/>
        <v>8.9293392399999991</v>
      </c>
      <c r="I80" s="17">
        <f t="shared" si="9"/>
        <v>26.682651516967997</v>
      </c>
      <c r="J80" s="17">
        <f t="shared" si="10"/>
        <v>79.733099263003766</v>
      </c>
      <c r="K80" s="17">
        <f t="shared" si="11"/>
        <v>0.23371250077823352</v>
      </c>
      <c r="L80" s="17">
        <f t="shared" si="12"/>
        <v>0.69837969482551743</v>
      </c>
      <c r="M80" s="17">
        <f t="shared" ca="1" si="4"/>
        <v>7.493106392694987E-2</v>
      </c>
      <c r="N80" s="17">
        <f t="shared" ca="1" si="13"/>
        <v>1.0763229221049434E-5</v>
      </c>
      <c r="O80" s="95">
        <f t="shared" ca="1" si="14"/>
        <v>62598313.959725022</v>
      </c>
      <c r="P80" s="17">
        <f t="shared" ca="1" si="15"/>
        <v>47641379.616213255</v>
      </c>
      <c r="Q80" s="17">
        <f t="shared" ca="1" si="16"/>
        <v>1638293.9807185302</v>
      </c>
      <c r="R80" s="15">
        <f t="shared" ca="1" si="5"/>
        <v>3.2807360791519691E-3</v>
      </c>
    </row>
    <row r="81" spans="1:18" x14ac:dyDescent="0.2">
      <c r="A81" s="65">
        <v>30713</v>
      </c>
      <c r="B81" s="65">
        <v>7.6878700005181599E-2</v>
      </c>
      <c r="C81" s="65">
        <v>1</v>
      </c>
      <c r="D81" s="66">
        <f t="shared" si="6"/>
        <v>3.0712999999999999</v>
      </c>
      <c r="E81" s="66">
        <f t="shared" si="6"/>
        <v>7.6878700005181599E-2</v>
      </c>
      <c r="F81" s="17">
        <f t="shared" si="7"/>
        <v>3.0712999999999999</v>
      </c>
      <c r="G81" s="17">
        <f t="shared" si="7"/>
        <v>7.6878700005181599E-2</v>
      </c>
      <c r="H81" s="17">
        <f t="shared" si="8"/>
        <v>9.4328836899999988</v>
      </c>
      <c r="I81" s="17">
        <f t="shared" si="9"/>
        <v>28.971215677096996</v>
      </c>
      <c r="J81" s="17">
        <f t="shared" si="10"/>
        <v>88.979294709068</v>
      </c>
      <c r="K81" s="17">
        <f t="shared" si="11"/>
        <v>0.23611755132591425</v>
      </c>
      <c r="L81" s="17">
        <f t="shared" si="12"/>
        <v>0.72518783538728038</v>
      </c>
      <c r="M81" s="17">
        <f t="shared" ca="1" si="4"/>
        <v>7.7215251356355652E-2</v>
      </c>
      <c r="N81" s="17">
        <f t="shared" ca="1" si="13"/>
        <v>1.1326681197708044E-7</v>
      </c>
      <c r="O81" s="95">
        <f t="shared" ca="1" si="14"/>
        <v>41265679.888690367</v>
      </c>
      <c r="P81" s="17">
        <f t="shared" ca="1" si="15"/>
        <v>30119464.194663569</v>
      </c>
      <c r="Q81" s="17">
        <f t="shared" ca="1" si="16"/>
        <v>962963.10395188455</v>
      </c>
      <c r="R81" s="15">
        <f t="shared" ca="1" si="5"/>
        <v>-3.3655135117405255E-4</v>
      </c>
    </row>
    <row r="82" spans="1:18" x14ac:dyDescent="0.2">
      <c r="A82" s="65">
        <v>30910</v>
      </c>
      <c r="B82" s="65">
        <v>7.8009000004385598E-2</v>
      </c>
      <c r="C82" s="65">
        <v>1</v>
      </c>
      <c r="D82" s="66">
        <f t="shared" si="6"/>
        <v>3.0910000000000002</v>
      </c>
      <c r="E82" s="66">
        <f t="shared" si="6"/>
        <v>7.8009000004385598E-2</v>
      </c>
      <c r="F82" s="17">
        <f t="shared" si="7"/>
        <v>3.0910000000000002</v>
      </c>
      <c r="G82" s="17">
        <f t="shared" si="7"/>
        <v>7.8009000004385598E-2</v>
      </c>
      <c r="H82" s="17">
        <f t="shared" si="8"/>
        <v>9.5542810000000014</v>
      </c>
      <c r="I82" s="17">
        <f t="shared" si="9"/>
        <v>29.532282571000007</v>
      </c>
      <c r="J82" s="17">
        <f t="shared" si="10"/>
        <v>91.28428542696102</v>
      </c>
      <c r="K82" s="17">
        <f t="shared" si="11"/>
        <v>0.2411258190135559</v>
      </c>
      <c r="L82" s="17">
        <f t="shared" si="12"/>
        <v>0.7453199065709013</v>
      </c>
      <c r="M82" s="17">
        <f t="shared" ca="1" si="4"/>
        <v>7.7714610055168443E-2</v>
      </c>
      <c r="N82" s="17">
        <f t="shared" ca="1" si="13"/>
        <v>8.6665442200079298E-8</v>
      </c>
      <c r="O82" s="95">
        <f t="shared" ca="1" si="14"/>
        <v>36359002.520918354</v>
      </c>
      <c r="P82" s="17">
        <f t="shared" ca="1" si="15"/>
        <v>26182295.182595335</v>
      </c>
      <c r="Q82" s="17">
        <f t="shared" ca="1" si="16"/>
        <v>816064.96737478289</v>
      </c>
      <c r="R82" s="15">
        <f t="shared" ca="1" si="5"/>
        <v>2.9438994921715533E-4</v>
      </c>
    </row>
    <row r="83" spans="1:18" x14ac:dyDescent="0.2">
      <c r="A83" s="65">
        <v>32642</v>
      </c>
      <c r="B83" s="65">
        <v>8.0735800009279046E-2</v>
      </c>
      <c r="C83" s="65">
        <v>1</v>
      </c>
      <c r="D83" s="66">
        <f t="shared" si="6"/>
        <v>3.2642000000000002</v>
      </c>
      <c r="E83" s="66">
        <f t="shared" si="6"/>
        <v>8.0735800009279046E-2</v>
      </c>
      <c r="F83" s="17">
        <f t="shared" si="7"/>
        <v>3.2642000000000002</v>
      </c>
      <c r="G83" s="17">
        <f t="shared" si="7"/>
        <v>8.0735800009279046E-2</v>
      </c>
      <c r="H83" s="17">
        <f t="shared" si="8"/>
        <v>10.655001640000002</v>
      </c>
      <c r="I83" s="17">
        <f t="shared" si="9"/>
        <v>34.78005635328801</v>
      </c>
      <c r="J83" s="17">
        <f t="shared" si="10"/>
        <v>113.52905994840273</v>
      </c>
      <c r="K83" s="17">
        <f t="shared" si="11"/>
        <v>0.26353779839028868</v>
      </c>
      <c r="L83" s="17">
        <f t="shared" si="12"/>
        <v>0.8602400815055804</v>
      </c>
      <c r="M83" s="17">
        <f t="shared" ca="1" si="4"/>
        <v>8.1409711857046402E-2</v>
      </c>
      <c r="N83" s="17">
        <f t="shared" ca="1" si="13"/>
        <v>4.5415717856121144E-7</v>
      </c>
      <c r="O83" s="95">
        <f t="shared" ca="1" si="14"/>
        <v>3556102.5168343526</v>
      </c>
      <c r="P83" s="17">
        <f t="shared" ca="1" si="15"/>
        <v>1584353.5606362373</v>
      </c>
      <c r="Q83" s="17">
        <f t="shared" ca="1" si="16"/>
        <v>10046.028220252734</v>
      </c>
      <c r="R83" s="15">
        <f t="shared" ca="1" si="5"/>
        <v>-6.7391184776735558E-4</v>
      </c>
    </row>
    <row r="84" spans="1:18" x14ac:dyDescent="0.2">
      <c r="A84" s="65">
        <v>33089</v>
      </c>
      <c r="B84" s="65">
        <v>8.0941100008203648E-2</v>
      </c>
      <c r="C84" s="65">
        <v>1</v>
      </c>
      <c r="D84" s="66">
        <f t="shared" si="6"/>
        <v>3.3089</v>
      </c>
      <c r="E84" s="66">
        <f t="shared" si="6"/>
        <v>8.0941100008203648E-2</v>
      </c>
      <c r="F84" s="17">
        <f t="shared" si="7"/>
        <v>3.3089</v>
      </c>
      <c r="G84" s="17">
        <f t="shared" si="7"/>
        <v>8.0941100008203648E-2</v>
      </c>
      <c r="H84" s="17">
        <f t="shared" si="8"/>
        <v>10.94881921</v>
      </c>
      <c r="I84" s="17">
        <f t="shared" si="9"/>
        <v>36.228547883969</v>
      </c>
      <c r="J84" s="17">
        <f t="shared" si="10"/>
        <v>119.87664209326502</v>
      </c>
      <c r="K84" s="17">
        <f t="shared" si="11"/>
        <v>0.26782600581714505</v>
      </c>
      <c r="L84" s="17">
        <f t="shared" si="12"/>
        <v>0.88620947064835121</v>
      </c>
      <c r="M84" s="17">
        <f t="shared" ca="1" si="4"/>
        <v>8.216068331253959E-2</v>
      </c>
      <c r="N84" s="17">
        <f t="shared" ca="1" si="13"/>
        <v>1.487383436214974E-6</v>
      </c>
      <c r="O84" s="95">
        <f t="shared" ca="1" si="14"/>
        <v>381883.12751888519</v>
      </c>
      <c r="P84" s="17">
        <f t="shared" ca="1" si="15"/>
        <v>8061.3740591823744</v>
      </c>
      <c r="Q84" s="17">
        <f t="shared" ca="1" si="16"/>
        <v>19995.556376891273</v>
      </c>
      <c r="R84" s="15">
        <f t="shared" ca="1" si="5"/>
        <v>-1.2195833043359416E-3</v>
      </c>
    </row>
    <row r="85" spans="1:18" x14ac:dyDescent="0.2">
      <c r="A85" s="65">
        <v>33917</v>
      </c>
      <c r="B85" s="65">
        <v>8.2168300003104378E-2</v>
      </c>
      <c r="C85" s="65">
        <v>1</v>
      </c>
      <c r="D85" s="66">
        <f t="shared" si="6"/>
        <v>3.3917000000000002</v>
      </c>
      <c r="E85" s="66">
        <f t="shared" si="6"/>
        <v>8.2168300003104378E-2</v>
      </c>
      <c r="F85" s="17">
        <f t="shared" si="7"/>
        <v>3.3917000000000002</v>
      </c>
      <c r="G85" s="17">
        <f t="shared" si="7"/>
        <v>8.2168300003104378E-2</v>
      </c>
      <c r="H85" s="17">
        <f t="shared" si="8"/>
        <v>11.503628890000002</v>
      </c>
      <c r="I85" s="17">
        <f t="shared" si="9"/>
        <v>39.016858106213007</v>
      </c>
      <c r="J85" s="17">
        <f t="shared" si="10"/>
        <v>132.33347763884265</v>
      </c>
      <c r="K85" s="17">
        <f t="shared" si="11"/>
        <v>0.27869022312052916</v>
      </c>
      <c r="L85" s="17">
        <f t="shared" si="12"/>
        <v>0.94523362975789882</v>
      </c>
      <c r="M85" s="17">
        <f t="shared" ref="M85:M148" ca="1" si="17">+E$4+E$5*D85+E$6*D85^2</f>
        <v>8.3332075128210364E-2</v>
      </c>
      <c r="N85" s="17">
        <f t="shared" ca="1" si="13"/>
        <v>1.3543725418154555E-6</v>
      </c>
      <c r="O85" s="95">
        <f t="shared" ca="1" si="14"/>
        <v>3784355.9995773123</v>
      </c>
      <c r="P85" s="17">
        <f t="shared" ca="1" si="15"/>
        <v>5122079.4133871421</v>
      </c>
      <c r="Q85" s="17">
        <f t="shared" ca="1" si="16"/>
        <v>392177.79943874717</v>
      </c>
      <c r="R85" s="15">
        <f t="shared" ref="R85:R148" ca="1" si="18">+E85-M85</f>
        <v>-1.1637751251059869E-3</v>
      </c>
    </row>
    <row r="86" spans="1:18" x14ac:dyDescent="0.2">
      <c r="A86" s="65">
        <v>33917</v>
      </c>
      <c r="B86" s="65">
        <v>8.265830000891583E-2</v>
      </c>
      <c r="C86" s="65">
        <v>1</v>
      </c>
      <c r="D86" s="66">
        <f t="shared" ref="D86:E149" si="19">A86/A$18</f>
        <v>3.3917000000000002</v>
      </c>
      <c r="E86" s="66">
        <f t="shared" si="19"/>
        <v>8.265830000891583E-2</v>
      </c>
      <c r="F86" s="17">
        <f t="shared" ref="F86:G149" si="20">$C86*D86</f>
        <v>3.3917000000000002</v>
      </c>
      <c r="G86" s="17">
        <f t="shared" si="20"/>
        <v>8.265830000891583E-2</v>
      </c>
      <c r="H86" s="17">
        <f t="shared" ref="H86:H149" si="21">C86*D86*D86</f>
        <v>11.503628890000002</v>
      </c>
      <c r="I86" s="17">
        <f t="shared" ref="I86:I149" si="22">C86*D86*D86*D86</f>
        <v>39.016858106213007</v>
      </c>
      <c r="J86" s="17">
        <f t="shared" ref="J86:J149" si="23">C86*D86*D86*D86*D86</f>
        <v>132.33347763884265</v>
      </c>
      <c r="K86" s="17">
        <f t="shared" ref="K86:K149" si="24">C86*E86*D86</f>
        <v>0.28035215614023984</v>
      </c>
      <c r="L86" s="17">
        <f t="shared" ref="L86:L149" si="25">C86*E86*D86*D86</f>
        <v>0.95087040798085154</v>
      </c>
      <c r="M86" s="17">
        <f t="shared" ca="1" si="17"/>
        <v>8.3332075128210364E-2</v>
      </c>
      <c r="N86" s="17">
        <f t="shared" ref="N86:N149" ca="1" si="26">C86*(M86-E86)^2</f>
        <v>4.5397291138036359E-7</v>
      </c>
      <c r="O86" s="95">
        <f t="shared" ref="O86:O149" ca="1" si="27">(C86*O$1-O$2*F86+O$3*H86)^2</f>
        <v>3784355.9995773123</v>
      </c>
      <c r="P86" s="17">
        <f t="shared" ref="P86:P149" ca="1" si="28">(-C86*O$2+O$4*F86-O$5*H86)^2</f>
        <v>5122079.4133871421</v>
      </c>
      <c r="Q86" s="17">
        <f t="shared" ref="Q86:Q149" ca="1" si="29">+(C86*O$3-F86*O$5+H86*O$6)^2</f>
        <v>392177.79943874717</v>
      </c>
      <c r="R86" s="15">
        <f t="shared" ca="1" si="18"/>
        <v>-6.7377511929453404E-4</v>
      </c>
    </row>
    <row r="87" spans="1:18" x14ac:dyDescent="0.2">
      <c r="A87" s="65">
        <v>33917</v>
      </c>
      <c r="B87" s="65">
        <v>8.3168300006946083E-2</v>
      </c>
      <c r="C87" s="65">
        <v>1</v>
      </c>
      <c r="D87" s="66">
        <f t="shared" si="19"/>
        <v>3.3917000000000002</v>
      </c>
      <c r="E87" s="66">
        <f t="shared" si="19"/>
        <v>8.3168300006946083E-2</v>
      </c>
      <c r="F87" s="17">
        <f t="shared" si="20"/>
        <v>3.3917000000000002</v>
      </c>
      <c r="G87" s="17">
        <f t="shared" si="20"/>
        <v>8.3168300006946083E-2</v>
      </c>
      <c r="H87" s="17">
        <f t="shared" si="21"/>
        <v>11.503628890000002</v>
      </c>
      <c r="I87" s="17">
        <f t="shared" si="22"/>
        <v>39.016858106213007</v>
      </c>
      <c r="J87" s="17">
        <f t="shared" si="23"/>
        <v>132.33347763884265</v>
      </c>
      <c r="K87" s="17">
        <f t="shared" si="24"/>
        <v>0.28208192313355906</v>
      </c>
      <c r="L87" s="17">
        <f t="shared" si="25"/>
        <v>0.95673725869209236</v>
      </c>
      <c r="M87" s="17">
        <f t="shared" ca="1" si="17"/>
        <v>8.3332075128210364E-2</v>
      </c>
      <c r="N87" s="17">
        <f t="shared" ca="1" si="26"/>
        <v>2.682229034513004E-8</v>
      </c>
      <c r="O87" s="95">
        <f t="shared" ca="1" si="27"/>
        <v>3784355.9995773123</v>
      </c>
      <c r="P87" s="17">
        <f t="shared" ca="1" si="28"/>
        <v>5122079.4133871421</v>
      </c>
      <c r="Q87" s="17">
        <f t="shared" ca="1" si="29"/>
        <v>392177.79943874717</v>
      </c>
      <c r="R87" s="15">
        <f t="shared" ca="1" si="18"/>
        <v>-1.6377512126428129E-4</v>
      </c>
    </row>
    <row r="88" spans="1:18" x14ac:dyDescent="0.2">
      <c r="A88" s="65">
        <v>33922.5</v>
      </c>
      <c r="B88" s="65">
        <v>8.2042750000255182E-2</v>
      </c>
      <c r="C88" s="65">
        <v>1</v>
      </c>
      <c r="D88" s="66">
        <f t="shared" si="19"/>
        <v>3.3922500000000002</v>
      </c>
      <c r="E88" s="66">
        <f t="shared" si="19"/>
        <v>8.2042750000255182E-2</v>
      </c>
      <c r="F88" s="17">
        <f t="shared" si="20"/>
        <v>3.3922500000000002</v>
      </c>
      <c r="G88" s="17">
        <f t="shared" si="20"/>
        <v>8.2042750000255182E-2</v>
      </c>
      <c r="H88" s="17">
        <f t="shared" si="21"/>
        <v>11.507360062500002</v>
      </c>
      <c r="I88" s="17">
        <f t="shared" si="22"/>
        <v>39.035842172015634</v>
      </c>
      <c r="J88" s="17">
        <f t="shared" si="23"/>
        <v>132.41933560802005</v>
      </c>
      <c r="K88" s="17">
        <f t="shared" si="24"/>
        <v>0.27830951868836568</v>
      </c>
      <c r="L88" s="17">
        <f t="shared" si="25"/>
        <v>0.94409546477060857</v>
      </c>
      <c r="M88" s="17">
        <f t="shared" ca="1" si="17"/>
        <v>8.3338902224584843E-2</v>
      </c>
      <c r="N88" s="17">
        <f t="shared" ca="1" si="26"/>
        <v>1.6800105886347274E-6</v>
      </c>
      <c r="O88" s="95">
        <f t="shared" ca="1" si="27"/>
        <v>3854555.3439763659</v>
      </c>
      <c r="P88" s="17">
        <f t="shared" ca="1" si="28"/>
        <v>5196786.1913029924</v>
      </c>
      <c r="Q88" s="17">
        <f t="shared" ca="1" si="29"/>
        <v>396425.43860937527</v>
      </c>
      <c r="R88" s="15">
        <f t="shared" ca="1" si="18"/>
        <v>-1.2961522243296608E-3</v>
      </c>
    </row>
    <row r="89" spans="1:18" x14ac:dyDescent="0.2">
      <c r="A89" s="65">
        <v>33922.5</v>
      </c>
      <c r="B89" s="65">
        <v>8.213275000161957E-2</v>
      </c>
      <c r="C89" s="65">
        <v>1</v>
      </c>
      <c r="D89" s="66">
        <f t="shared" si="19"/>
        <v>3.3922500000000002</v>
      </c>
      <c r="E89" s="66">
        <f t="shared" si="19"/>
        <v>8.213275000161957E-2</v>
      </c>
      <c r="F89" s="17">
        <f t="shared" si="20"/>
        <v>3.3922500000000002</v>
      </c>
      <c r="G89" s="17">
        <f t="shared" si="20"/>
        <v>8.213275000161957E-2</v>
      </c>
      <c r="H89" s="17">
        <f t="shared" si="21"/>
        <v>11.507360062500002</v>
      </c>
      <c r="I89" s="17">
        <f t="shared" si="22"/>
        <v>39.035842172015634</v>
      </c>
      <c r="J89" s="17">
        <f t="shared" si="23"/>
        <v>132.41933560802005</v>
      </c>
      <c r="K89" s="17">
        <f t="shared" si="24"/>
        <v>0.27861482119299402</v>
      </c>
      <c r="L89" s="17">
        <f t="shared" si="25"/>
        <v>0.94513112719193404</v>
      </c>
      <c r="M89" s="17">
        <f t="shared" ca="1" si="17"/>
        <v>8.3338902224584843E-2</v>
      </c>
      <c r="N89" s="17">
        <f t="shared" ca="1" si="26"/>
        <v>1.4548031849640702E-6</v>
      </c>
      <c r="O89" s="95">
        <f t="shared" ca="1" si="27"/>
        <v>3854555.3439763659</v>
      </c>
      <c r="P89" s="17">
        <f t="shared" ca="1" si="28"/>
        <v>5196786.1913029924</v>
      </c>
      <c r="Q89" s="17">
        <f t="shared" ca="1" si="29"/>
        <v>396425.43860937527</v>
      </c>
      <c r="R89" s="15">
        <f t="shared" ca="1" si="18"/>
        <v>-1.2061522229652732E-3</v>
      </c>
    </row>
    <row r="90" spans="1:18" x14ac:dyDescent="0.2">
      <c r="A90" s="65">
        <v>33922.5</v>
      </c>
      <c r="B90" s="65">
        <v>8.2242750002478715E-2</v>
      </c>
      <c r="C90" s="65">
        <v>1</v>
      </c>
      <c r="D90" s="66">
        <f t="shared" si="19"/>
        <v>3.3922500000000002</v>
      </c>
      <c r="E90" s="66">
        <f t="shared" si="19"/>
        <v>8.2242750002478715E-2</v>
      </c>
      <c r="F90" s="17">
        <f t="shared" si="20"/>
        <v>3.3922500000000002</v>
      </c>
      <c r="G90" s="17">
        <f t="shared" si="20"/>
        <v>8.2242750002478715E-2</v>
      </c>
      <c r="H90" s="17">
        <f t="shared" si="21"/>
        <v>11.507360062500002</v>
      </c>
      <c r="I90" s="17">
        <f t="shared" si="22"/>
        <v>39.035842172015634</v>
      </c>
      <c r="J90" s="17">
        <f t="shared" si="23"/>
        <v>132.41933560802005</v>
      </c>
      <c r="K90" s="17">
        <f t="shared" si="24"/>
        <v>0.27898796869590842</v>
      </c>
      <c r="L90" s="17">
        <f t="shared" si="25"/>
        <v>0.94639693680869541</v>
      </c>
      <c r="M90" s="17">
        <f t="shared" ca="1" si="17"/>
        <v>8.3338902224584843E-2</v>
      </c>
      <c r="N90" s="17">
        <f t="shared" ca="1" si="26"/>
        <v>1.2015496940282025E-6</v>
      </c>
      <c r="O90" s="95">
        <f t="shared" ca="1" si="27"/>
        <v>3854555.3439763659</v>
      </c>
      <c r="P90" s="17">
        <f t="shared" ca="1" si="28"/>
        <v>5196786.1913029924</v>
      </c>
      <c r="Q90" s="17">
        <f t="shared" ca="1" si="29"/>
        <v>396425.43860937527</v>
      </c>
      <c r="R90" s="15">
        <f t="shared" ca="1" si="18"/>
        <v>-1.0961522221061282E-3</v>
      </c>
    </row>
    <row r="91" spans="1:18" x14ac:dyDescent="0.2">
      <c r="A91" s="65">
        <v>33971.5</v>
      </c>
      <c r="B91" s="65">
        <v>7.6177850001840852E-2</v>
      </c>
      <c r="C91" s="65">
        <v>1</v>
      </c>
      <c r="D91" s="66">
        <f t="shared" si="19"/>
        <v>3.3971499999999999</v>
      </c>
      <c r="E91" s="66">
        <f t="shared" si="19"/>
        <v>7.6177850001840852E-2</v>
      </c>
      <c r="F91" s="17">
        <f t="shared" si="20"/>
        <v>3.3971499999999999</v>
      </c>
      <c r="G91" s="17">
        <f t="shared" si="20"/>
        <v>7.6177850001840852E-2</v>
      </c>
      <c r="H91" s="17">
        <f t="shared" si="21"/>
        <v>11.540628122499999</v>
      </c>
      <c r="I91" s="17">
        <f t="shared" si="22"/>
        <v>39.205244826350871</v>
      </c>
      <c r="J91" s="17">
        <f t="shared" si="23"/>
        <v>133.18609746183785</v>
      </c>
      <c r="K91" s="17">
        <f t="shared" si="24"/>
        <v>0.25878758313375366</v>
      </c>
      <c r="L91" s="17">
        <f t="shared" si="25"/>
        <v>0.87914023804283126</v>
      </c>
      <c r="M91" s="17">
        <f t="shared" ca="1" si="17"/>
        <v>8.3399169770839915E-2</v>
      </c>
      <c r="N91" s="17">
        <f t="shared" ca="1" si="26"/>
        <v>5.2147459206136679E-5</v>
      </c>
      <c r="O91" s="95">
        <f t="shared" ca="1" si="27"/>
        <v>4510752.711001345</v>
      </c>
      <c r="P91" s="17">
        <f t="shared" ca="1" si="28"/>
        <v>5888534.4548808886</v>
      </c>
      <c r="Q91" s="17">
        <f t="shared" ca="1" si="29"/>
        <v>435402.25585526222</v>
      </c>
      <c r="R91" s="15">
        <f t="shared" ca="1" si="18"/>
        <v>-7.2213197689990627E-3</v>
      </c>
    </row>
    <row r="92" spans="1:18" x14ac:dyDescent="0.2">
      <c r="A92" s="65">
        <v>34880</v>
      </c>
      <c r="B92" s="65">
        <v>8.1242000000202097E-2</v>
      </c>
      <c r="C92" s="65">
        <v>1</v>
      </c>
      <c r="D92" s="66">
        <f t="shared" si="19"/>
        <v>3.488</v>
      </c>
      <c r="E92" s="66">
        <f t="shared" si="19"/>
        <v>8.1242000000202097E-2</v>
      </c>
      <c r="F92" s="17">
        <f t="shared" si="20"/>
        <v>3.488</v>
      </c>
      <c r="G92" s="17">
        <f t="shared" si="20"/>
        <v>8.1242000000202097E-2</v>
      </c>
      <c r="H92" s="17">
        <f t="shared" si="21"/>
        <v>12.166143999999999</v>
      </c>
      <c r="I92" s="17">
        <f t="shared" si="22"/>
        <v>42.435510271999995</v>
      </c>
      <c r="J92" s="17">
        <f t="shared" si="23"/>
        <v>148.01505982873599</v>
      </c>
      <c r="K92" s="17">
        <f t="shared" si="24"/>
        <v>0.2833720960007049</v>
      </c>
      <c r="L92" s="17">
        <f t="shared" si="25"/>
        <v>0.98840187085045872</v>
      </c>
      <c r="M92" s="17">
        <f t="shared" ca="1" si="17"/>
        <v>8.4335573362631644E-2</v>
      </c>
      <c r="N92" s="17">
        <f t="shared" ca="1" si="26"/>
        <v>9.5701961487336536E-6</v>
      </c>
      <c r="O92" s="95">
        <f t="shared" ca="1" si="27"/>
        <v>27853955.293233931</v>
      </c>
      <c r="P92" s="17">
        <f t="shared" ca="1" si="28"/>
        <v>28159190.612584841</v>
      </c>
      <c r="Q92" s="17">
        <f t="shared" ca="1" si="29"/>
        <v>1564923.973580729</v>
      </c>
      <c r="R92" s="15">
        <f t="shared" ca="1" si="18"/>
        <v>-3.0935733624295469E-3</v>
      </c>
    </row>
    <row r="93" spans="1:18" x14ac:dyDescent="0.2">
      <c r="A93" s="65">
        <v>34880</v>
      </c>
      <c r="B93" s="65">
        <v>8.3142000003135763E-2</v>
      </c>
      <c r="C93" s="65">
        <v>0.6</v>
      </c>
      <c r="D93" s="66">
        <f t="shared" si="19"/>
        <v>3.488</v>
      </c>
      <c r="E93" s="66">
        <f t="shared" si="19"/>
        <v>8.3142000003135763E-2</v>
      </c>
      <c r="F93" s="17">
        <f t="shared" si="20"/>
        <v>2.0928</v>
      </c>
      <c r="G93" s="17">
        <f t="shared" si="20"/>
        <v>4.9885200001881458E-2</v>
      </c>
      <c r="H93" s="17">
        <f t="shared" si="21"/>
        <v>7.2996863999999997</v>
      </c>
      <c r="I93" s="17">
        <f t="shared" si="22"/>
        <v>25.4613061632</v>
      </c>
      <c r="J93" s="17">
        <f t="shared" si="23"/>
        <v>88.8090358972416</v>
      </c>
      <c r="K93" s="17">
        <f t="shared" si="24"/>
        <v>0.17399957760656251</v>
      </c>
      <c r="L93" s="17">
        <f t="shared" si="25"/>
        <v>0.60691052669168999</v>
      </c>
      <c r="M93" s="17">
        <f t="shared" ca="1" si="17"/>
        <v>8.4335573362631644E-2</v>
      </c>
      <c r="N93" s="17">
        <f t="shared" ca="1" si="26"/>
        <v>8.547704186989699E-7</v>
      </c>
      <c r="O93" s="95">
        <f t="shared" ca="1" si="27"/>
        <v>10027423.905564509</v>
      </c>
      <c r="P93" s="17">
        <f t="shared" ca="1" si="28"/>
        <v>10137308.620530486</v>
      </c>
      <c r="Q93" s="17">
        <f t="shared" ca="1" si="29"/>
        <v>563372.63048906683</v>
      </c>
      <c r="R93" s="15">
        <f t="shared" ca="1" si="18"/>
        <v>-1.1935733594958808E-3</v>
      </c>
    </row>
    <row r="94" spans="1:18" x14ac:dyDescent="0.2">
      <c r="A94" s="65">
        <v>34964</v>
      </c>
      <c r="B94" s="65">
        <v>8.5503599999356084E-2</v>
      </c>
      <c r="C94" s="65">
        <v>1</v>
      </c>
      <c r="D94" s="66">
        <f t="shared" si="19"/>
        <v>3.4964</v>
      </c>
      <c r="E94" s="66">
        <f t="shared" si="19"/>
        <v>8.5503599999356084E-2</v>
      </c>
      <c r="F94" s="17">
        <f t="shared" si="20"/>
        <v>3.4964</v>
      </c>
      <c r="G94" s="17">
        <f t="shared" si="20"/>
        <v>8.5503599999356084E-2</v>
      </c>
      <c r="H94" s="17">
        <f t="shared" si="21"/>
        <v>12.22481296</v>
      </c>
      <c r="I94" s="17">
        <f t="shared" si="22"/>
        <v>42.742836033343998</v>
      </c>
      <c r="J94" s="17">
        <f t="shared" si="23"/>
        <v>149.44605190698397</v>
      </c>
      <c r="K94" s="17">
        <f t="shared" si="24"/>
        <v>0.29895478703774858</v>
      </c>
      <c r="L94" s="17">
        <f t="shared" si="25"/>
        <v>1.0452655173987841</v>
      </c>
      <c r="M94" s="17">
        <f t="shared" ca="1" si="17"/>
        <v>8.4404805753390155E-2</v>
      </c>
      <c r="N94" s="17">
        <f t="shared" ca="1" si="26"/>
        <v>1.207348794967833E-6</v>
      </c>
      <c r="O94" s="95">
        <f t="shared" ca="1" si="27"/>
        <v>31206298.384132177</v>
      </c>
      <c r="P94" s="17">
        <f t="shared" ca="1" si="28"/>
        <v>31221538.555770379</v>
      </c>
      <c r="Q94" s="17">
        <f t="shared" ca="1" si="29"/>
        <v>1712342.8597133404</v>
      </c>
      <c r="R94" s="15">
        <f t="shared" ca="1" si="18"/>
        <v>1.0987942459659283E-3</v>
      </c>
    </row>
    <row r="95" spans="1:18" x14ac:dyDescent="0.2">
      <c r="A95" s="65">
        <v>35832</v>
      </c>
      <c r="B95" s="65">
        <v>8.4686800000781659E-2</v>
      </c>
      <c r="C95" s="65">
        <v>1</v>
      </c>
      <c r="D95" s="66">
        <f t="shared" si="19"/>
        <v>3.5832000000000002</v>
      </c>
      <c r="E95" s="66">
        <f t="shared" si="19"/>
        <v>8.4686800000781659E-2</v>
      </c>
      <c r="F95" s="17">
        <f t="shared" si="20"/>
        <v>3.5832000000000002</v>
      </c>
      <c r="G95" s="17">
        <f t="shared" si="20"/>
        <v>8.4686800000781659E-2</v>
      </c>
      <c r="H95" s="17">
        <f t="shared" si="21"/>
        <v>12.839322240000001</v>
      </c>
      <c r="I95" s="17">
        <f t="shared" si="22"/>
        <v>46.005859450368007</v>
      </c>
      <c r="J95" s="17">
        <f t="shared" si="23"/>
        <v>164.84819558255865</v>
      </c>
      <c r="K95" s="17">
        <f t="shared" si="24"/>
        <v>0.30344974176280087</v>
      </c>
      <c r="L95" s="17">
        <f t="shared" si="25"/>
        <v>1.0873211146844681</v>
      </c>
      <c r="M95" s="17">
        <f t="shared" ca="1" si="17"/>
        <v>8.4948263640103716E-2</v>
      </c>
      <c r="N95" s="17">
        <f t="shared" ca="1" si="26"/>
        <v>6.8363234687534754E-8</v>
      </c>
      <c r="O95" s="95">
        <f t="shared" ca="1" si="27"/>
        <v>79978789.006843075</v>
      </c>
      <c r="P95" s="17">
        <f t="shared" ca="1" si="28"/>
        <v>74636953.732613266</v>
      </c>
      <c r="Q95" s="17">
        <f t="shared" ca="1" si="29"/>
        <v>3736003.3447566261</v>
      </c>
      <c r="R95" s="15">
        <f t="shared" ca="1" si="18"/>
        <v>-2.6146363932205707E-4</v>
      </c>
    </row>
    <row r="96" spans="1:18" x14ac:dyDescent="0.2">
      <c r="A96" s="65">
        <v>35832</v>
      </c>
      <c r="B96" s="65">
        <v>8.5486799995123874E-2</v>
      </c>
      <c r="C96" s="65">
        <v>1</v>
      </c>
      <c r="D96" s="66">
        <f t="shared" si="19"/>
        <v>3.5832000000000002</v>
      </c>
      <c r="E96" s="66">
        <f t="shared" si="19"/>
        <v>8.5486799995123874E-2</v>
      </c>
      <c r="F96" s="17">
        <f t="shared" si="20"/>
        <v>3.5832000000000002</v>
      </c>
      <c r="G96" s="17">
        <f t="shared" si="20"/>
        <v>8.5486799995123874E-2</v>
      </c>
      <c r="H96" s="17">
        <f t="shared" si="21"/>
        <v>12.839322240000001</v>
      </c>
      <c r="I96" s="17">
        <f t="shared" si="22"/>
        <v>46.005859450368007</v>
      </c>
      <c r="J96" s="17">
        <f t="shared" si="23"/>
        <v>164.84819558255865</v>
      </c>
      <c r="K96" s="17">
        <f t="shared" si="24"/>
        <v>0.30631630174252789</v>
      </c>
      <c r="L96" s="17">
        <f t="shared" si="25"/>
        <v>1.097592572403826</v>
      </c>
      <c r="M96" s="17">
        <f t="shared" ca="1" si="17"/>
        <v>8.4948263640103716E-2</v>
      </c>
      <c r="N96" s="17">
        <f t="shared" ca="1" si="26"/>
        <v>2.9002140567839797E-7</v>
      </c>
      <c r="O96" s="95">
        <f t="shared" ca="1" si="27"/>
        <v>79978789.006843075</v>
      </c>
      <c r="P96" s="17">
        <f t="shared" ca="1" si="28"/>
        <v>74636953.732613266</v>
      </c>
      <c r="Q96" s="17">
        <f t="shared" ca="1" si="29"/>
        <v>3736003.3447566261</v>
      </c>
      <c r="R96" s="15">
        <f t="shared" ca="1" si="18"/>
        <v>5.3853635502015829E-4</v>
      </c>
    </row>
    <row r="97" spans="1:18" x14ac:dyDescent="0.2">
      <c r="A97" s="65">
        <v>35832</v>
      </c>
      <c r="B97" s="65">
        <v>8.6986800000886433E-2</v>
      </c>
      <c r="C97" s="65">
        <v>1</v>
      </c>
      <c r="D97" s="66">
        <f t="shared" si="19"/>
        <v>3.5832000000000002</v>
      </c>
      <c r="E97" s="66">
        <f t="shared" si="19"/>
        <v>8.6986800000886433E-2</v>
      </c>
      <c r="F97" s="17">
        <f t="shared" si="20"/>
        <v>3.5832000000000002</v>
      </c>
      <c r="G97" s="17">
        <f t="shared" si="20"/>
        <v>8.6986800000886433E-2</v>
      </c>
      <c r="H97" s="17">
        <f t="shared" si="21"/>
        <v>12.839322240000001</v>
      </c>
      <c r="I97" s="17">
        <f t="shared" si="22"/>
        <v>46.005859450368007</v>
      </c>
      <c r="J97" s="17">
        <f t="shared" si="23"/>
        <v>164.84819558255865</v>
      </c>
      <c r="K97" s="17">
        <f t="shared" si="24"/>
        <v>0.31169110176317627</v>
      </c>
      <c r="L97" s="17">
        <f t="shared" si="25"/>
        <v>1.1168515558378134</v>
      </c>
      <c r="M97" s="17">
        <f t="shared" ca="1" si="17"/>
        <v>8.4948263640103716E-2</v>
      </c>
      <c r="N97" s="17">
        <f t="shared" ca="1" si="26"/>
        <v>4.1556304942332427E-6</v>
      </c>
      <c r="O97" s="95">
        <f t="shared" ca="1" si="27"/>
        <v>79978789.006843075</v>
      </c>
      <c r="P97" s="17">
        <f t="shared" ca="1" si="28"/>
        <v>74636953.732613266</v>
      </c>
      <c r="Q97" s="17">
        <f t="shared" ca="1" si="29"/>
        <v>3736003.3447566261</v>
      </c>
      <c r="R97" s="15">
        <f t="shared" ca="1" si="18"/>
        <v>2.0385363607827167E-3</v>
      </c>
    </row>
    <row r="98" spans="1:18" x14ac:dyDescent="0.2">
      <c r="A98" s="65">
        <v>35895</v>
      </c>
      <c r="B98" s="65">
        <v>8.3360500007984228E-2</v>
      </c>
      <c r="C98" s="65">
        <v>1</v>
      </c>
      <c r="D98" s="66">
        <f t="shared" si="19"/>
        <v>3.5895000000000001</v>
      </c>
      <c r="E98" s="66">
        <f t="shared" si="19"/>
        <v>8.3360500007984228E-2</v>
      </c>
      <c r="F98" s="17">
        <f t="shared" si="20"/>
        <v>3.5895000000000001</v>
      </c>
      <c r="G98" s="17">
        <f t="shared" si="20"/>
        <v>8.3360500007984228E-2</v>
      </c>
      <c r="H98" s="17">
        <f t="shared" si="21"/>
        <v>12.884510250000002</v>
      </c>
      <c r="I98" s="17">
        <f t="shared" si="22"/>
        <v>46.248949542375009</v>
      </c>
      <c r="J98" s="17">
        <f t="shared" si="23"/>
        <v>166.0106043823551</v>
      </c>
      <c r="K98" s="17">
        <f t="shared" si="24"/>
        <v>0.29922251477865941</v>
      </c>
      <c r="L98" s="17">
        <f t="shared" si="25"/>
        <v>1.0740592167979981</v>
      </c>
      <c r="M98" s="17">
        <f t="shared" ca="1" si="17"/>
        <v>8.4975503684128983E-2</v>
      </c>
      <c r="N98" s="17">
        <f t="shared" ca="1" si="26"/>
        <v>2.6082368739610729E-6</v>
      </c>
      <c r="O98" s="95">
        <f t="shared" ca="1" si="27"/>
        <v>84615468.486567304</v>
      </c>
      <c r="P98" s="17">
        <f t="shared" ca="1" si="28"/>
        <v>78697981.647755936</v>
      </c>
      <c r="Q98" s="17">
        <f t="shared" ca="1" si="29"/>
        <v>3921414.7977486816</v>
      </c>
      <c r="R98" s="15">
        <f t="shared" ca="1" si="18"/>
        <v>-1.615003676144755E-3</v>
      </c>
    </row>
    <row r="99" spans="1:18" x14ac:dyDescent="0.2">
      <c r="A99" s="65">
        <v>35996</v>
      </c>
      <c r="B99" s="65">
        <v>8.7000399995304178E-2</v>
      </c>
      <c r="C99" s="65">
        <v>0.6</v>
      </c>
      <c r="D99" s="66">
        <f t="shared" si="19"/>
        <v>3.5996000000000001</v>
      </c>
      <c r="E99" s="66">
        <f t="shared" si="19"/>
        <v>8.7000399995304178E-2</v>
      </c>
      <c r="F99" s="17">
        <f t="shared" si="20"/>
        <v>2.1597599999999999</v>
      </c>
      <c r="G99" s="17">
        <f t="shared" si="20"/>
        <v>5.2200239997182506E-2</v>
      </c>
      <c r="H99" s="17">
        <f t="shared" si="21"/>
        <v>7.7742720959999998</v>
      </c>
      <c r="I99" s="17">
        <f t="shared" si="22"/>
        <v>27.984269836761602</v>
      </c>
      <c r="J99" s="17">
        <f t="shared" si="23"/>
        <v>100.73217770440706</v>
      </c>
      <c r="K99" s="17">
        <f t="shared" si="24"/>
        <v>0.18789998389385815</v>
      </c>
      <c r="L99" s="17">
        <f t="shared" si="25"/>
        <v>0.67636478202433181</v>
      </c>
      <c r="M99" s="17">
        <f t="shared" ca="1" si="17"/>
        <v>8.501572760401116E-2</v>
      </c>
      <c r="N99" s="17">
        <f t="shared" ca="1" si="26"/>
        <v>2.3633547004564492E-6</v>
      </c>
      <c r="O99" s="95">
        <f t="shared" ca="1" si="27"/>
        <v>33259065.470449563</v>
      </c>
      <c r="P99" s="17">
        <f t="shared" ca="1" si="28"/>
        <v>30775481.390884828</v>
      </c>
      <c r="Q99" s="17">
        <f t="shared" ca="1" si="29"/>
        <v>1522956.3918185029</v>
      </c>
      <c r="R99" s="15">
        <f t="shared" ca="1" si="18"/>
        <v>1.9846723912930186E-3</v>
      </c>
    </row>
    <row r="100" spans="1:18" x14ac:dyDescent="0.2">
      <c r="A100" s="65">
        <v>36098.5</v>
      </c>
      <c r="B100" s="65">
        <v>8.461515000090003E-2</v>
      </c>
      <c r="C100" s="65">
        <v>1</v>
      </c>
      <c r="D100" s="66">
        <f t="shared" si="19"/>
        <v>3.6098499999999998</v>
      </c>
      <c r="E100" s="66">
        <f t="shared" si="19"/>
        <v>8.461515000090003E-2</v>
      </c>
      <c r="F100" s="17">
        <f t="shared" si="20"/>
        <v>3.6098499999999998</v>
      </c>
      <c r="G100" s="17">
        <f t="shared" si="20"/>
        <v>8.461515000090003E-2</v>
      </c>
      <c r="H100" s="17">
        <f t="shared" si="21"/>
        <v>13.031017022499999</v>
      </c>
      <c r="I100" s="17">
        <f t="shared" si="22"/>
        <v>47.040016798671616</v>
      </c>
      <c r="J100" s="17">
        <f t="shared" si="23"/>
        <v>169.80740464068472</v>
      </c>
      <c r="K100" s="17">
        <f t="shared" si="24"/>
        <v>0.30544799923074895</v>
      </c>
      <c r="L100" s="17">
        <f t="shared" si="25"/>
        <v>1.102621460023119</v>
      </c>
      <c r="M100" s="17">
        <f t="shared" ca="1" si="17"/>
        <v>8.5052208633026372E-2</v>
      </c>
      <c r="N100" s="17">
        <f t="shared" ca="1" si="26"/>
        <v>1.9102024791614866E-7</v>
      </c>
      <c r="O100" s="95">
        <f t="shared" ca="1" si="27"/>
        <v>100706696.02994531</v>
      </c>
      <c r="P100" s="17">
        <f t="shared" ca="1" si="28"/>
        <v>92736342.424690545</v>
      </c>
      <c r="Q100" s="17">
        <f t="shared" ca="1" si="29"/>
        <v>4559166.1004011277</v>
      </c>
      <c r="R100" s="15">
        <f t="shared" ca="1" si="18"/>
        <v>-4.3705863212634144E-4</v>
      </c>
    </row>
    <row r="101" spans="1:18" x14ac:dyDescent="0.2">
      <c r="A101" s="65">
        <v>36123.5</v>
      </c>
      <c r="B101" s="65">
        <v>8.536265000293497E-2</v>
      </c>
      <c r="C101" s="65">
        <v>1</v>
      </c>
      <c r="D101" s="66">
        <f t="shared" si="19"/>
        <v>3.6123500000000002</v>
      </c>
      <c r="E101" s="66">
        <f t="shared" si="19"/>
        <v>8.536265000293497E-2</v>
      </c>
      <c r="F101" s="17">
        <f t="shared" si="20"/>
        <v>3.6123500000000002</v>
      </c>
      <c r="G101" s="17">
        <f t="shared" si="20"/>
        <v>8.536265000293497E-2</v>
      </c>
      <c r="H101" s="17">
        <f t="shared" si="21"/>
        <v>13.049072522500001</v>
      </c>
      <c r="I101" s="17">
        <f t="shared" si="22"/>
        <v>47.137817126652884</v>
      </c>
      <c r="J101" s="17">
        <f t="shared" si="23"/>
        <v>170.27829369746456</v>
      </c>
      <c r="K101" s="17">
        <f t="shared" si="24"/>
        <v>0.30835976873810217</v>
      </c>
      <c r="L101" s="17">
        <f t="shared" si="25"/>
        <v>1.1139034106010834</v>
      </c>
      <c r="M101" s="17">
        <f t="shared" ca="1" si="17"/>
        <v>8.5060443191950219E-2</v>
      </c>
      <c r="N101" s="17">
        <f t="shared" ca="1" si="26"/>
        <v>9.1328956605572954E-8</v>
      </c>
      <c r="O101" s="95">
        <f t="shared" ca="1" si="27"/>
        <v>102803632.63050205</v>
      </c>
      <c r="P101" s="17">
        <f t="shared" ca="1" si="28"/>
        <v>94560132.122557953</v>
      </c>
      <c r="Q101" s="17">
        <f t="shared" ca="1" si="29"/>
        <v>4641694.7510605268</v>
      </c>
      <c r="R101" s="15">
        <f t="shared" ca="1" si="18"/>
        <v>3.0220681098475088E-4</v>
      </c>
    </row>
    <row r="102" spans="1:18" x14ac:dyDescent="0.2">
      <c r="A102" s="65">
        <v>36135</v>
      </c>
      <c r="B102" s="65">
        <v>8.6036499997135252E-2</v>
      </c>
      <c r="C102" s="65">
        <v>1</v>
      </c>
      <c r="D102" s="66">
        <f t="shared" si="19"/>
        <v>3.6135000000000002</v>
      </c>
      <c r="E102" s="66">
        <f t="shared" si="19"/>
        <v>8.6036499997135252E-2</v>
      </c>
      <c r="F102" s="17">
        <f t="shared" si="20"/>
        <v>3.6135000000000002</v>
      </c>
      <c r="G102" s="17">
        <f t="shared" si="20"/>
        <v>8.6036499997135252E-2</v>
      </c>
      <c r="H102" s="17">
        <f t="shared" si="21"/>
        <v>13.057382250000002</v>
      </c>
      <c r="I102" s="17">
        <f t="shared" si="22"/>
        <v>47.182850760375011</v>
      </c>
      <c r="J102" s="17">
        <f t="shared" si="23"/>
        <v>170.4952312226151</v>
      </c>
      <c r="K102" s="17">
        <f t="shared" si="24"/>
        <v>0.31089289273964826</v>
      </c>
      <c r="L102" s="17">
        <f t="shared" si="25"/>
        <v>1.1234114679147191</v>
      </c>
      <c r="M102" s="17">
        <f t="shared" ca="1" si="17"/>
        <v>8.5064143747734522E-2</v>
      </c>
      <c r="N102" s="17">
        <f t="shared" ca="1" si="26"/>
        <v>9.4547667574865439E-7</v>
      </c>
      <c r="O102" s="95">
        <f t="shared" ca="1" si="27"/>
        <v>103777220.05064145</v>
      </c>
      <c r="P102" s="17">
        <f t="shared" ca="1" si="28"/>
        <v>95406497.144008666</v>
      </c>
      <c r="Q102" s="17">
        <f t="shared" ca="1" si="29"/>
        <v>4679970.5797214089</v>
      </c>
      <c r="R102" s="15">
        <f t="shared" ca="1" si="18"/>
        <v>9.7235624940072984E-4</v>
      </c>
    </row>
    <row r="103" spans="1:18" x14ac:dyDescent="0.2">
      <c r="A103" s="65">
        <v>36891</v>
      </c>
      <c r="B103" s="65">
        <v>8.666090000042459E-2</v>
      </c>
      <c r="C103" s="65">
        <v>0.2</v>
      </c>
      <c r="D103" s="66">
        <f t="shared" si="19"/>
        <v>3.6890999999999998</v>
      </c>
      <c r="E103" s="66">
        <f t="shared" si="19"/>
        <v>8.666090000042459E-2</v>
      </c>
      <c r="F103" s="17">
        <f t="shared" si="20"/>
        <v>0.73782000000000003</v>
      </c>
      <c r="G103" s="17">
        <f t="shared" si="20"/>
        <v>1.7332180000084917E-2</v>
      </c>
      <c r="H103" s="17">
        <f t="shared" si="21"/>
        <v>2.7218917619999998</v>
      </c>
      <c r="I103" s="17">
        <f t="shared" si="22"/>
        <v>10.041330899194199</v>
      </c>
      <c r="J103" s="17">
        <f t="shared" si="23"/>
        <v>37.043473820217315</v>
      </c>
      <c r="K103" s="17">
        <f t="shared" si="24"/>
        <v>6.3940145238313262E-2</v>
      </c>
      <c r="L103" s="17">
        <f t="shared" si="25"/>
        <v>0.23588158979866145</v>
      </c>
      <c r="M103" s="17">
        <f t="shared" ca="1" si="17"/>
        <v>8.5186681167120415E-2</v>
      </c>
      <c r="N103" s="17">
        <f t="shared" ca="1" si="26"/>
        <v>4.3466423369374466E-7</v>
      </c>
      <c r="O103" s="95">
        <f t="shared" ca="1" si="27"/>
        <v>7240395.2588099046</v>
      </c>
      <c r="P103" s="17">
        <f t="shared" ca="1" si="28"/>
        <v>6477327.0926452791</v>
      </c>
      <c r="Q103" s="17">
        <f t="shared" ca="1" si="29"/>
        <v>306151.97877388354</v>
      </c>
      <c r="R103" s="15">
        <f t="shared" ca="1" si="18"/>
        <v>1.474218833304175E-3</v>
      </c>
    </row>
    <row r="104" spans="1:18" x14ac:dyDescent="0.2">
      <c r="A104" s="65">
        <v>36934</v>
      </c>
      <c r="B104" s="65">
        <v>8.8606600002094638E-2</v>
      </c>
      <c r="C104" s="65">
        <v>1</v>
      </c>
      <c r="D104" s="66">
        <f t="shared" si="19"/>
        <v>3.6934</v>
      </c>
      <c r="E104" s="66">
        <f t="shared" si="19"/>
        <v>8.8606600002094638E-2</v>
      </c>
      <c r="F104" s="17">
        <f t="shared" si="20"/>
        <v>3.6934</v>
      </c>
      <c r="G104" s="17">
        <f t="shared" si="20"/>
        <v>8.8606600002094638E-2</v>
      </c>
      <c r="H104" s="17">
        <f t="shared" si="21"/>
        <v>13.641203560000001</v>
      </c>
      <c r="I104" s="17">
        <f t="shared" si="22"/>
        <v>50.382421228504001</v>
      </c>
      <c r="J104" s="17">
        <f t="shared" si="23"/>
        <v>186.08243456535666</v>
      </c>
      <c r="K104" s="17">
        <f t="shared" si="24"/>
        <v>0.32725961644773632</v>
      </c>
      <c r="L104" s="17">
        <f t="shared" si="25"/>
        <v>1.2087006673880694</v>
      </c>
      <c r="M104" s="17">
        <f t="shared" ca="1" si="17"/>
        <v>8.518650190472643E-2</v>
      </c>
      <c r="N104" s="17">
        <f t="shared" ca="1" si="26"/>
        <v>1.169707099562163E-5</v>
      </c>
      <c r="O104" s="95">
        <f t="shared" ca="1" si="27"/>
        <v>186235149.20311937</v>
      </c>
      <c r="P104" s="17">
        <f t="shared" ca="1" si="28"/>
        <v>166400546.2556389</v>
      </c>
      <c r="Q104" s="17">
        <f t="shared" ca="1" si="29"/>
        <v>7851610.8530117851</v>
      </c>
      <c r="R104" s="15">
        <f t="shared" ca="1" si="18"/>
        <v>3.4200980973682071E-3</v>
      </c>
    </row>
    <row r="105" spans="1:18" x14ac:dyDescent="0.2">
      <c r="A105" s="65">
        <v>37139</v>
      </c>
      <c r="B105" s="65">
        <v>8.6636100000760052E-2</v>
      </c>
      <c r="C105" s="65">
        <v>1</v>
      </c>
      <c r="D105" s="66">
        <f t="shared" si="19"/>
        <v>3.7139000000000002</v>
      </c>
      <c r="E105" s="66">
        <f t="shared" si="19"/>
        <v>8.6636100000760052E-2</v>
      </c>
      <c r="F105" s="17">
        <f t="shared" si="20"/>
        <v>3.7139000000000002</v>
      </c>
      <c r="G105" s="17">
        <f t="shared" si="20"/>
        <v>8.6636100000760052E-2</v>
      </c>
      <c r="H105" s="17">
        <f t="shared" si="21"/>
        <v>13.793053210000002</v>
      </c>
      <c r="I105" s="17">
        <f t="shared" si="22"/>
        <v>51.226020316619007</v>
      </c>
      <c r="J105" s="17">
        <f t="shared" si="23"/>
        <v>190.24831685389134</v>
      </c>
      <c r="K105" s="17">
        <f t="shared" si="24"/>
        <v>0.32175781179282276</v>
      </c>
      <c r="L105" s="17">
        <f t="shared" si="25"/>
        <v>1.1949763372173645</v>
      </c>
      <c r="M105" s="17">
        <f t="shared" ca="1" si="17"/>
        <v>8.5175068525888964E-2</v>
      </c>
      <c r="N105" s="17">
        <f t="shared" ca="1" si="26"/>
        <v>2.1346129705639877E-6</v>
      </c>
      <c r="O105" s="95">
        <f t="shared" ca="1" si="27"/>
        <v>212470083.87208191</v>
      </c>
      <c r="P105" s="17">
        <f t="shared" ca="1" si="28"/>
        <v>188782509.37428394</v>
      </c>
      <c r="Q105" s="17">
        <f t="shared" ca="1" si="29"/>
        <v>8840022.465677049</v>
      </c>
      <c r="R105" s="15">
        <f t="shared" ca="1" si="18"/>
        <v>1.4610314748710884E-3</v>
      </c>
    </row>
    <row r="106" spans="1:18" x14ac:dyDescent="0.2">
      <c r="A106" s="65"/>
      <c r="B106" s="65"/>
      <c r="C106" s="65"/>
      <c r="D106" s="66">
        <f t="shared" si="19"/>
        <v>0</v>
      </c>
      <c r="E106" s="66">
        <f t="shared" si="19"/>
        <v>0</v>
      </c>
      <c r="F106" s="17">
        <f t="shared" si="20"/>
        <v>0</v>
      </c>
      <c r="G106" s="17">
        <f t="shared" si="20"/>
        <v>0</v>
      </c>
      <c r="H106" s="17">
        <f t="shared" si="21"/>
        <v>0</v>
      </c>
      <c r="I106" s="17">
        <f t="shared" si="22"/>
        <v>0</v>
      </c>
      <c r="J106" s="17">
        <f t="shared" si="23"/>
        <v>0</v>
      </c>
      <c r="K106" s="17">
        <f t="shared" si="24"/>
        <v>0</v>
      </c>
      <c r="L106" s="17">
        <f t="shared" si="25"/>
        <v>0</v>
      </c>
      <c r="M106" s="17">
        <f t="shared" ca="1" si="17"/>
        <v>-0.19817438150505917</v>
      </c>
      <c r="N106" s="17">
        <f t="shared" ca="1" si="26"/>
        <v>0</v>
      </c>
      <c r="O106" s="95">
        <f t="shared" ca="1" si="27"/>
        <v>0</v>
      </c>
      <c r="P106" s="17">
        <f t="shared" ca="1" si="28"/>
        <v>0</v>
      </c>
      <c r="Q106" s="17">
        <f t="shared" ca="1" si="29"/>
        <v>0</v>
      </c>
      <c r="R106" s="15">
        <f t="shared" ca="1" si="18"/>
        <v>0.19817438150505917</v>
      </c>
    </row>
    <row r="107" spans="1:18" x14ac:dyDescent="0.2">
      <c r="A107" s="65"/>
      <c r="B107" s="65"/>
      <c r="C107" s="65"/>
      <c r="D107" s="66">
        <f t="shared" si="19"/>
        <v>0</v>
      </c>
      <c r="E107" s="66">
        <f t="shared" si="19"/>
        <v>0</v>
      </c>
      <c r="F107" s="17">
        <f t="shared" si="20"/>
        <v>0</v>
      </c>
      <c r="G107" s="17">
        <f t="shared" si="20"/>
        <v>0</v>
      </c>
      <c r="H107" s="17">
        <f t="shared" si="21"/>
        <v>0</v>
      </c>
      <c r="I107" s="17">
        <f t="shared" si="22"/>
        <v>0</v>
      </c>
      <c r="J107" s="17">
        <f t="shared" si="23"/>
        <v>0</v>
      </c>
      <c r="K107" s="17">
        <f t="shared" si="24"/>
        <v>0</v>
      </c>
      <c r="L107" s="17">
        <f t="shared" si="25"/>
        <v>0</v>
      </c>
      <c r="M107" s="17">
        <f t="shared" ca="1" si="17"/>
        <v>-0.19817438150505917</v>
      </c>
      <c r="N107" s="17">
        <f t="shared" ca="1" si="26"/>
        <v>0</v>
      </c>
      <c r="O107" s="95">
        <f t="shared" ca="1" si="27"/>
        <v>0</v>
      </c>
      <c r="P107" s="17">
        <f t="shared" ca="1" si="28"/>
        <v>0</v>
      </c>
      <c r="Q107" s="17">
        <f t="shared" ca="1" si="29"/>
        <v>0</v>
      </c>
      <c r="R107" s="15">
        <f t="shared" ca="1" si="18"/>
        <v>0.19817438150505917</v>
      </c>
    </row>
    <row r="108" spans="1:18" x14ac:dyDescent="0.2">
      <c r="A108" s="65"/>
      <c r="B108" s="65"/>
      <c r="C108" s="65"/>
      <c r="D108" s="66">
        <f t="shared" si="19"/>
        <v>0</v>
      </c>
      <c r="E108" s="66">
        <f t="shared" si="19"/>
        <v>0</v>
      </c>
      <c r="F108" s="17">
        <f t="shared" si="20"/>
        <v>0</v>
      </c>
      <c r="G108" s="17">
        <f t="shared" si="20"/>
        <v>0</v>
      </c>
      <c r="H108" s="17">
        <f t="shared" si="21"/>
        <v>0</v>
      </c>
      <c r="I108" s="17">
        <f t="shared" si="22"/>
        <v>0</v>
      </c>
      <c r="J108" s="17">
        <f t="shared" si="23"/>
        <v>0</v>
      </c>
      <c r="K108" s="17">
        <f t="shared" si="24"/>
        <v>0</v>
      </c>
      <c r="L108" s="17">
        <f t="shared" si="25"/>
        <v>0</v>
      </c>
      <c r="M108" s="17">
        <f t="shared" ca="1" si="17"/>
        <v>-0.19817438150505917</v>
      </c>
      <c r="N108" s="17">
        <f t="shared" ca="1" si="26"/>
        <v>0</v>
      </c>
      <c r="O108" s="95">
        <f t="shared" ca="1" si="27"/>
        <v>0</v>
      </c>
      <c r="P108" s="17">
        <f t="shared" ca="1" si="28"/>
        <v>0</v>
      </c>
      <c r="Q108" s="17">
        <f t="shared" ca="1" si="29"/>
        <v>0</v>
      </c>
      <c r="R108" s="15">
        <f t="shared" ca="1" si="18"/>
        <v>0.19817438150505917</v>
      </c>
    </row>
    <row r="109" spans="1:18" x14ac:dyDescent="0.2">
      <c r="A109" s="65"/>
      <c r="B109" s="65"/>
      <c r="C109" s="65"/>
      <c r="D109" s="66">
        <f t="shared" si="19"/>
        <v>0</v>
      </c>
      <c r="E109" s="66">
        <f t="shared" si="19"/>
        <v>0</v>
      </c>
      <c r="F109" s="17">
        <f t="shared" si="20"/>
        <v>0</v>
      </c>
      <c r="G109" s="17">
        <f t="shared" si="20"/>
        <v>0</v>
      </c>
      <c r="H109" s="17">
        <f t="shared" si="21"/>
        <v>0</v>
      </c>
      <c r="I109" s="17">
        <f t="shared" si="22"/>
        <v>0</v>
      </c>
      <c r="J109" s="17">
        <f t="shared" si="23"/>
        <v>0</v>
      </c>
      <c r="K109" s="17">
        <f t="shared" si="24"/>
        <v>0</v>
      </c>
      <c r="L109" s="17">
        <f t="shared" si="25"/>
        <v>0</v>
      </c>
      <c r="M109" s="17">
        <f t="shared" ca="1" si="17"/>
        <v>-0.19817438150505917</v>
      </c>
      <c r="N109" s="17">
        <f t="shared" ca="1" si="26"/>
        <v>0</v>
      </c>
      <c r="O109" s="95">
        <f t="shared" ca="1" si="27"/>
        <v>0</v>
      </c>
      <c r="P109" s="17">
        <f t="shared" ca="1" si="28"/>
        <v>0</v>
      </c>
      <c r="Q109" s="17">
        <f t="shared" ca="1" si="29"/>
        <v>0</v>
      </c>
      <c r="R109" s="15">
        <f t="shared" ca="1" si="18"/>
        <v>0.19817438150505917</v>
      </c>
    </row>
    <row r="110" spans="1:18" x14ac:dyDescent="0.2">
      <c r="A110" s="65"/>
      <c r="B110" s="65"/>
      <c r="C110" s="65"/>
      <c r="D110" s="66">
        <f t="shared" si="19"/>
        <v>0</v>
      </c>
      <c r="E110" s="66">
        <f t="shared" si="19"/>
        <v>0</v>
      </c>
      <c r="F110" s="17">
        <f t="shared" si="20"/>
        <v>0</v>
      </c>
      <c r="G110" s="17">
        <f t="shared" si="20"/>
        <v>0</v>
      </c>
      <c r="H110" s="17">
        <f t="shared" si="21"/>
        <v>0</v>
      </c>
      <c r="I110" s="17">
        <f t="shared" si="22"/>
        <v>0</v>
      </c>
      <c r="J110" s="17">
        <f t="shared" si="23"/>
        <v>0</v>
      </c>
      <c r="K110" s="17">
        <f t="shared" si="24"/>
        <v>0</v>
      </c>
      <c r="L110" s="17">
        <f t="shared" si="25"/>
        <v>0</v>
      </c>
      <c r="M110" s="17">
        <f t="shared" ca="1" si="17"/>
        <v>-0.19817438150505917</v>
      </c>
      <c r="N110" s="17">
        <f t="shared" ca="1" si="26"/>
        <v>0</v>
      </c>
      <c r="O110" s="95">
        <f t="shared" ca="1" si="27"/>
        <v>0</v>
      </c>
      <c r="P110" s="17">
        <f t="shared" ca="1" si="28"/>
        <v>0</v>
      </c>
      <c r="Q110" s="17">
        <f t="shared" ca="1" si="29"/>
        <v>0</v>
      </c>
      <c r="R110" s="15">
        <f t="shared" ca="1" si="18"/>
        <v>0.19817438150505917</v>
      </c>
    </row>
    <row r="111" spans="1:18" x14ac:dyDescent="0.2">
      <c r="A111" s="65"/>
      <c r="B111" s="65"/>
      <c r="C111" s="65"/>
      <c r="D111" s="66">
        <f t="shared" si="19"/>
        <v>0</v>
      </c>
      <c r="E111" s="66">
        <f t="shared" si="19"/>
        <v>0</v>
      </c>
      <c r="F111" s="17">
        <f t="shared" si="20"/>
        <v>0</v>
      </c>
      <c r="G111" s="17">
        <f t="shared" si="20"/>
        <v>0</v>
      </c>
      <c r="H111" s="17">
        <f t="shared" si="21"/>
        <v>0</v>
      </c>
      <c r="I111" s="17">
        <f t="shared" si="22"/>
        <v>0</v>
      </c>
      <c r="J111" s="17">
        <f t="shared" si="23"/>
        <v>0</v>
      </c>
      <c r="K111" s="17">
        <f t="shared" si="24"/>
        <v>0</v>
      </c>
      <c r="L111" s="17">
        <f t="shared" si="25"/>
        <v>0</v>
      </c>
      <c r="M111" s="17">
        <f t="shared" ca="1" si="17"/>
        <v>-0.19817438150505917</v>
      </c>
      <c r="N111" s="17">
        <f t="shared" ca="1" si="26"/>
        <v>0</v>
      </c>
      <c r="O111" s="95">
        <f t="shared" ca="1" si="27"/>
        <v>0</v>
      </c>
      <c r="P111" s="17">
        <f t="shared" ca="1" si="28"/>
        <v>0</v>
      </c>
      <c r="Q111" s="17">
        <f t="shared" ca="1" si="29"/>
        <v>0</v>
      </c>
      <c r="R111" s="15">
        <f t="shared" ca="1" si="18"/>
        <v>0.19817438150505917</v>
      </c>
    </row>
    <row r="112" spans="1:18" x14ac:dyDescent="0.2">
      <c r="A112" s="65"/>
      <c r="B112" s="65"/>
      <c r="C112" s="65"/>
      <c r="D112" s="66">
        <f t="shared" si="19"/>
        <v>0</v>
      </c>
      <c r="E112" s="66">
        <f t="shared" si="19"/>
        <v>0</v>
      </c>
      <c r="F112" s="17">
        <f t="shared" si="20"/>
        <v>0</v>
      </c>
      <c r="G112" s="17">
        <f t="shared" si="20"/>
        <v>0</v>
      </c>
      <c r="H112" s="17">
        <f t="shared" si="21"/>
        <v>0</v>
      </c>
      <c r="I112" s="17">
        <f t="shared" si="22"/>
        <v>0</v>
      </c>
      <c r="J112" s="17">
        <f t="shared" si="23"/>
        <v>0</v>
      </c>
      <c r="K112" s="17">
        <f t="shared" si="24"/>
        <v>0</v>
      </c>
      <c r="L112" s="17">
        <f t="shared" si="25"/>
        <v>0</v>
      </c>
      <c r="M112" s="17">
        <f t="shared" ca="1" si="17"/>
        <v>-0.19817438150505917</v>
      </c>
      <c r="N112" s="17">
        <f t="shared" ca="1" si="26"/>
        <v>0</v>
      </c>
      <c r="O112" s="95">
        <f t="shared" ca="1" si="27"/>
        <v>0</v>
      </c>
      <c r="P112" s="17">
        <f t="shared" ca="1" si="28"/>
        <v>0</v>
      </c>
      <c r="Q112" s="17">
        <f t="shared" ca="1" si="29"/>
        <v>0</v>
      </c>
      <c r="R112" s="15">
        <f t="shared" ca="1" si="18"/>
        <v>0.19817438150505917</v>
      </c>
    </row>
    <row r="113" spans="1:18" x14ac:dyDescent="0.2">
      <c r="A113" s="65"/>
      <c r="B113" s="65"/>
      <c r="C113" s="65"/>
      <c r="D113" s="66">
        <f t="shared" si="19"/>
        <v>0</v>
      </c>
      <c r="E113" s="66">
        <f t="shared" si="19"/>
        <v>0</v>
      </c>
      <c r="F113" s="17">
        <f t="shared" si="20"/>
        <v>0</v>
      </c>
      <c r="G113" s="17">
        <f t="shared" si="20"/>
        <v>0</v>
      </c>
      <c r="H113" s="17">
        <f t="shared" si="21"/>
        <v>0</v>
      </c>
      <c r="I113" s="17">
        <f t="shared" si="22"/>
        <v>0</v>
      </c>
      <c r="J113" s="17">
        <f t="shared" si="23"/>
        <v>0</v>
      </c>
      <c r="K113" s="17">
        <f t="shared" si="24"/>
        <v>0</v>
      </c>
      <c r="L113" s="17">
        <f t="shared" si="25"/>
        <v>0</v>
      </c>
      <c r="M113" s="17">
        <f t="shared" ca="1" si="17"/>
        <v>-0.19817438150505917</v>
      </c>
      <c r="N113" s="17">
        <f t="shared" ca="1" si="26"/>
        <v>0</v>
      </c>
      <c r="O113" s="95">
        <f t="shared" ca="1" si="27"/>
        <v>0</v>
      </c>
      <c r="P113" s="17">
        <f t="shared" ca="1" si="28"/>
        <v>0</v>
      </c>
      <c r="Q113" s="17">
        <f t="shared" ca="1" si="29"/>
        <v>0</v>
      </c>
      <c r="R113" s="15">
        <f t="shared" ca="1" si="18"/>
        <v>0.19817438150505917</v>
      </c>
    </row>
    <row r="114" spans="1:18" x14ac:dyDescent="0.2">
      <c r="A114" s="65"/>
      <c r="B114" s="65"/>
      <c r="C114" s="65"/>
      <c r="D114" s="66">
        <f t="shared" si="19"/>
        <v>0</v>
      </c>
      <c r="E114" s="66">
        <f t="shared" si="19"/>
        <v>0</v>
      </c>
      <c r="F114" s="17">
        <f t="shared" si="20"/>
        <v>0</v>
      </c>
      <c r="G114" s="17">
        <f t="shared" si="20"/>
        <v>0</v>
      </c>
      <c r="H114" s="17">
        <f t="shared" si="21"/>
        <v>0</v>
      </c>
      <c r="I114" s="17">
        <f t="shared" si="22"/>
        <v>0</v>
      </c>
      <c r="J114" s="17">
        <f t="shared" si="23"/>
        <v>0</v>
      </c>
      <c r="K114" s="17">
        <f t="shared" si="24"/>
        <v>0</v>
      </c>
      <c r="L114" s="17">
        <f t="shared" si="25"/>
        <v>0</v>
      </c>
      <c r="M114" s="17">
        <f t="shared" ca="1" si="17"/>
        <v>-0.19817438150505917</v>
      </c>
      <c r="N114" s="17">
        <f t="shared" ca="1" si="26"/>
        <v>0</v>
      </c>
      <c r="O114" s="95">
        <f t="shared" ca="1" si="27"/>
        <v>0</v>
      </c>
      <c r="P114" s="17">
        <f t="shared" ca="1" si="28"/>
        <v>0</v>
      </c>
      <c r="Q114" s="17">
        <f t="shared" ca="1" si="29"/>
        <v>0</v>
      </c>
      <c r="R114" s="15">
        <f t="shared" ca="1" si="18"/>
        <v>0.19817438150505917</v>
      </c>
    </row>
    <row r="115" spans="1:18" x14ac:dyDescent="0.2">
      <c r="A115" s="65"/>
      <c r="B115" s="65"/>
      <c r="C115" s="65"/>
      <c r="D115" s="66">
        <f t="shared" si="19"/>
        <v>0</v>
      </c>
      <c r="E115" s="66">
        <f t="shared" si="19"/>
        <v>0</v>
      </c>
      <c r="F115" s="17">
        <f t="shared" si="20"/>
        <v>0</v>
      </c>
      <c r="G115" s="17">
        <f t="shared" si="20"/>
        <v>0</v>
      </c>
      <c r="H115" s="17">
        <f t="shared" si="21"/>
        <v>0</v>
      </c>
      <c r="I115" s="17">
        <f t="shared" si="22"/>
        <v>0</v>
      </c>
      <c r="J115" s="17">
        <f t="shared" si="23"/>
        <v>0</v>
      </c>
      <c r="K115" s="17">
        <f t="shared" si="24"/>
        <v>0</v>
      </c>
      <c r="L115" s="17">
        <f t="shared" si="25"/>
        <v>0</v>
      </c>
      <c r="M115" s="17">
        <f t="shared" ca="1" si="17"/>
        <v>-0.19817438150505917</v>
      </c>
      <c r="N115" s="17">
        <f t="shared" ca="1" si="26"/>
        <v>0</v>
      </c>
      <c r="O115" s="95">
        <f t="shared" ca="1" si="27"/>
        <v>0</v>
      </c>
      <c r="P115" s="17">
        <f t="shared" ca="1" si="28"/>
        <v>0</v>
      </c>
      <c r="Q115" s="17">
        <f t="shared" ca="1" si="29"/>
        <v>0</v>
      </c>
      <c r="R115" s="15">
        <f t="shared" ca="1" si="18"/>
        <v>0.19817438150505917</v>
      </c>
    </row>
    <row r="116" spans="1:18" x14ac:dyDescent="0.2">
      <c r="A116" s="65"/>
      <c r="B116" s="65"/>
      <c r="C116" s="65"/>
      <c r="D116" s="66">
        <f t="shared" si="19"/>
        <v>0</v>
      </c>
      <c r="E116" s="66">
        <f t="shared" si="19"/>
        <v>0</v>
      </c>
      <c r="F116" s="17">
        <f t="shared" si="20"/>
        <v>0</v>
      </c>
      <c r="G116" s="17">
        <f t="shared" si="20"/>
        <v>0</v>
      </c>
      <c r="H116" s="17">
        <f t="shared" si="21"/>
        <v>0</v>
      </c>
      <c r="I116" s="17">
        <f t="shared" si="22"/>
        <v>0</v>
      </c>
      <c r="J116" s="17">
        <f t="shared" si="23"/>
        <v>0</v>
      </c>
      <c r="K116" s="17">
        <f t="shared" si="24"/>
        <v>0</v>
      </c>
      <c r="L116" s="17">
        <f t="shared" si="25"/>
        <v>0</v>
      </c>
      <c r="M116" s="17">
        <f t="shared" ca="1" si="17"/>
        <v>-0.19817438150505917</v>
      </c>
      <c r="N116" s="17">
        <f t="shared" ca="1" si="26"/>
        <v>0</v>
      </c>
      <c r="O116" s="95">
        <f t="shared" ca="1" si="27"/>
        <v>0</v>
      </c>
      <c r="P116" s="17">
        <f t="shared" ca="1" si="28"/>
        <v>0</v>
      </c>
      <c r="Q116" s="17">
        <f t="shared" ca="1" si="29"/>
        <v>0</v>
      </c>
      <c r="R116" s="15">
        <f t="shared" ca="1" si="18"/>
        <v>0.19817438150505917</v>
      </c>
    </row>
    <row r="117" spans="1:18" x14ac:dyDescent="0.2">
      <c r="A117" s="65"/>
      <c r="B117" s="65"/>
      <c r="C117" s="65"/>
      <c r="D117" s="66">
        <f t="shared" si="19"/>
        <v>0</v>
      </c>
      <c r="E117" s="66">
        <f t="shared" si="19"/>
        <v>0</v>
      </c>
      <c r="F117" s="17">
        <f t="shared" si="20"/>
        <v>0</v>
      </c>
      <c r="G117" s="17">
        <f t="shared" si="20"/>
        <v>0</v>
      </c>
      <c r="H117" s="17">
        <f t="shared" si="21"/>
        <v>0</v>
      </c>
      <c r="I117" s="17">
        <f t="shared" si="22"/>
        <v>0</v>
      </c>
      <c r="J117" s="17">
        <f t="shared" si="23"/>
        <v>0</v>
      </c>
      <c r="K117" s="17">
        <f t="shared" si="24"/>
        <v>0</v>
      </c>
      <c r="L117" s="17">
        <f t="shared" si="25"/>
        <v>0</v>
      </c>
      <c r="M117" s="17">
        <f t="shared" ca="1" si="17"/>
        <v>-0.19817438150505917</v>
      </c>
      <c r="N117" s="17">
        <f t="shared" ca="1" si="26"/>
        <v>0</v>
      </c>
      <c r="O117" s="95">
        <f t="shared" ca="1" si="27"/>
        <v>0</v>
      </c>
      <c r="P117" s="17">
        <f t="shared" ca="1" si="28"/>
        <v>0</v>
      </c>
      <c r="Q117" s="17">
        <f t="shared" ca="1" si="29"/>
        <v>0</v>
      </c>
      <c r="R117" s="15">
        <f t="shared" ca="1" si="18"/>
        <v>0.19817438150505917</v>
      </c>
    </row>
    <row r="118" spans="1:18" x14ac:dyDescent="0.2">
      <c r="A118" s="65"/>
      <c r="B118" s="65"/>
      <c r="C118" s="65"/>
      <c r="D118" s="66">
        <f t="shared" si="19"/>
        <v>0</v>
      </c>
      <c r="E118" s="66">
        <f t="shared" si="19"/>
        <v>0</v>
      </c>
      <c r="F118" s="17">
        <f t="shared" si="20"/>
        <v>0</v>
      </c>
      <c r="G118" s="17">
        <f t="shared" si="20"/>
        <v>0</v>
      </c>
      <c r="H118" s="17">
        <f t="shared" si="21"/>
        <v>0</v>
      </c>
      <c r="I118" s="17">
        <f t="shared" si="22"/>
        <v>0</v>
      </c>
      <c r="J118" s="17">
        <f t="shared" si="23"/>
        <v>0</v>
      </c>
      <c r="K118" s="17">
        <f t="shared" si="24"/>
        <v>0</v>
      </c>
      <c r="L118" s="17">
        <f t="shared" si="25"/>
        <v>0</v>
      </c>
      <c r="M118" s="17">
        <f t="shared" ca="1" si="17"/>
        <v>-0.19817438150505917</v>
      </c>
      <c r="N118" s="17">
        <f t="shared" ca="1" si="26"/>
        <v>0</v>
      </c>
      <c r="O118" s="95">
        <f t="shared" ca="1" si="27"/>
        <v>0</v>
      </c>
      <c r="P118" s="17">
        <f t="shared" ca="1" si="28"/>
        <v>0</v>
      </c>
      <c r="Q118" s="17">
        <f t="shared" ca="1" si="29"/>
        <v>0</v>
      </c>
      <c r="R118" s="15">
        <f t="shared" ca="1" si="18"/>
        <v>0.19817438150505917</v>
      </c>
    </row>
    <row r="119" spans="1:18" x14ac:dyDescent="0.2">
      <c r="A119" s="65"/>
      <c r="B119" s="65"/>
      <c r="C119" s="65"/>
      <c r="D119" s="66">
        <f t="shared" si="19"/>
        <v>0</v>
      </c>
      <c r="E119" s="66">
        <f t="shared" si="19"/>
        <v>0</v>
      </c>
      <c r="F119" s="17">
        <f t="shared" si="20"/>
        <v>0</v>
      </c>
      <c r="G119" s="17">
        <f t="shared" si="20"/>
        <v>0</v>
      </c>
      <c r="H119" s="17">
        <f t="shared" si="21"/>
        <v>0</v>
      </c>
      <c r="I119" s="17">
        <f t="shared" si="22"/>
        <v>0</v>
      </c>
      <c r="J119" s="17">
        <f t="shared" si="23"/>
        <v>0</v>
      </c>
      <c r="K119" s="17">
        <f t="shared" si="24"/>
        <v>0</v>
      </c>
      <c r="L119" s="17">
        <f t="shared" si="25"/>
        <v>0</v>
      </c>
      <c r="M119" s="17">
        <f t="shared" ca="1" si="17"/>
        <v>-0.19817438150505917</v>
      </c>
      <c r="N119" s="17">
        <f t="shared" ca="1" si="26"/>
        <v>0</v>
      </c>
      <c r="O119" s="95">
        <f t="shared" ca="1" si="27"/>
        <v>0</v>
      </c>
      <c r="P119" s="17">
        <f t="shared" ca="1" si="28"/>
        <v>0</v>
      </c>
      <c r="Q119" s="17">
        <f t="shared" ca="1" si="29"/>
        <v>0</v>
      </c>
      <c r="R119" s="15">
        <f t="shared" ca="1" si="18"/>
        <v>0.19817438150505917</v>
      </c>
    </row>
    <row r="120" spans="1:18" x14ac:dyDescent="0.2">
      <c r="A120" s="65"/>
      <c r="B120" s="65"/>
      <c r="C120" s="65"/>
      <c r="D120" s="66">
        <f t="shared" si="19"/>
        <v>0</v>
      </c>
      <c r="E120" s="66">
        <f t="shared" si="19"/>
        <v>0</v>
      </c>
      <c r="F120" s="17">
        <f t="shared" si="20"/>
        <v>0</v>
      </c>
      <c r="G120" s="17">
        <f t="shared" si="20"/>
        <v>0</v>
      </c>
      <c r="H120" s="17">
        <f t="shared" si="21"/>
        <v>0</v>
      </c>
      <c r="I120" s="17">
        <f t="shared" si="22"/>
        <v>0</v>
      </c>
      <c r="J120" s="17">
        <f t="shared" si="23"/>
        <v>0</v>
      </c>
      <c r="K120" s="17">
        <f t="shared" si="24"/>
        <v>0</v>
      </c>
      <c r="L120" s="17">
        <f t="shared" si="25"/>
        <v>0</v>
      </c>
      <c r="M120" s="17">
        <f t="shared" ca="1" si="17"/>
        <v>-0.19817438150505917</v>
      </c>
      <c r="N120" s="17">
        <f t="shared" ca="1" si="26"/>
        <v>0</v>
      </c>
      <c r="O120" s="95">
        <f t="shared" ca="1" si="27"/>
        <v>0</v>
      </c>
      <c r="P120" s="17">
        <f t="shared" ca="1" si="28"/>
        <v>0</v>
      </c>
      <c r="Q120" s="17">
        <f t="shared" ca="1" si="29"/>
        <v>0</v>
      </c>
      <c r="R120" s="15">
        <f t="shared" ca="1" si="18"/>
        <v>0.19817438150505917</v>
      </c>
    </row>
    <row r="121" spans="1:18" x14ac:dyDescent="0.2">
      <c r="A121" s="65"/>
      <c r="B121" s="65"/>
      <c r="C121" s="65"/>
      <c r="D121" s="66">
        <f t="shared" si="19"/>
        <v>0</v>
      </c>
      <c r="E121" s="66">
        <f t="shared" si="19"/>
        <v>0</v>
      </c>
      <c r="F121" s="17">
        <f t="shared" si="20"/>
        <v>0</v>
      </c>
      <c r="G121" s="17">
        <f t="shared" si="20"/>
        <v>0</v>
      </c>
      <c r="H121" s="17">
        <f t="shared" si="21"/>
        <v>0</v>
      </c>
      <c r="I121" s="17">
        <f t="shared" si="22"/>
        <v>0</v>
      </c>
      <c r="J121" s="17">
        <f t="shared" si="23"/>
        <v>0</v>
      </c>
      <c r="K121" s="17">
        <f t="shared" si="24"/>
        <v>0</v>
      </c>
      <c r="L121" s="17">
        <f t="shared" si="25"/>
        <v>0</v>
      </c>
      <c r="M121" s="17">
        <f t="shared" ca="1" si="17"/>
        <v>-0.19817438150505917</v>
      </c>
      <c r="N121" s="17">
        <f t="shared" ca="1" si="26"/>
        <v>0</v>
      </c>
      <c r="O121" s="95">
        <f t="shared" ca="1" si="27"/>
        <v>0</v>
      </c>
      <c r="P121" s="17">
        <f t="shared" ca="1" si="28"/>
        <v>0</v>
      </c>
      <c r="Q121" s="17">
        <f t="shared" ca="1" si="29"/>
        <v>0</v>
      </c>
      <c r="R121" s="15">
        <f t="shared" ca="1" si="18"/>
        <v>0.19817438150505917</v>
      </c>
    </row>
    <row r="122" spans="1:18" x14ac:dyDescent="0.2">
      <c r="A122" s="65"/>
      <c r="B122" s="65"/>
      <c r="C122" s="65"/>
      <c r="D122" s="66">
        <f t="shared" si="19"/>
        <v>0</v>
      </c>
      <c r="E122" s="66">
        <f t="shared" si="19"/>
        <v>0</v>
      </c>
      <c r="F122" s="17">
        <f t="shared" si="20"/>
        <v>0</v>
      </c>
      <c r="G122" s="17">
        <f t="shared" si="20"/>
        <v>0</v>
      </c>
      <c r="H122" s="17">
        <f t="shared" si="21"/>
        <v>0</v>
      </c>
      <c r="I122" s="17">
        <f t="shared" si="22"/>
        <v>0</v>
      </c>
      <c r="J122" s="17">
        <f t="shared" si="23"/>
        <v>0</v>
      </c>
      <c r="K122" s="17">
        <f t="shared" si="24"/>
        <v>0</v>
      </c>
      <c r="L122" s="17">
        <f t="shared" si="25"/>
        <v>0</v>
      </c>
      <c r="M122" s="17">
        <f t="shared" ca="1" si="17"/>
        <v>-0.19817438150505917</v>
      </c>
      <c r="N122" s="17">
        <f t="shared" ca="1" si="26"/>
        <v>0</v>
      </c>
      <c r="O122" s="95">
        <f t="shared" ca="1" si="27"/>
        <v>0</v>
      </c>
      <c r="P122" s="17">
        <f t="shared" ca="1" si="28"/>
        <v>0</v>
      </c>
      <c r="Q122" s="17">
        <f t="shared" ca="1" si="29"/>
        <v>0</v>
      </c>
      <c r="R122" s="15">
        <f t="shared" ca="1" si="18"/>
        <v>0.19817438150505917</v>
      </c>
    </row>
    <row r="123" spans="1:18" x14ac:dyDescent="0.2">
      <c r="A123" s="65"/>
      <c r="B123" s="65"/>
      <c r="C123" s="65"/>
      <c r="D123" s="66">
        <f t="shared" si="19"/>
        <v>0</v>
      </c>
      <c r="E123" s="66">
        <f t="shared" si="19"/>
        <v>0</v>
      </c>
      <c r="F123" s="17">
        <f t="shared" si="20"/>
        <v>0</v>
      </c>
      <c r="G123" s="17">
        <f t="shared" si="20"/>
        <v>0</v>
      </c>
      <c r="H123" s="17">
        <f t="shared" si="21"/>
        <v>0</v>
      </c>
      <c r="I123" s="17">
        <f t="shared" si="22"/>
        <v>0</v>
      </c>
      <c r="J123" s="17">
        <f t="shared" si="23"/>
        <v>0</v>
      </c>
      <c r="K123" s="17">
        <f t="shared" si="24"/>
        <v>0</v>
      </c>
      <c r="L123" s="17">
        <f t="shared" si="25"/>
        <v>0</v>
      </c>
      <c r="M123" s="17">
        <f t="shared" ca="1" si="17"/>
        <v>-0.19817438150505917</v>
      </c>
      <c r="N123" s="17">
        <f t="shared" ca="1" si="26"/>
        <v>0</v>
      </c>
      <c r="O123" s="95">
        <f t="shared" ca="1" si="27"/>
        <v>0</v>
      </c>
      <c r="P123" s="17">
        <f t="shared" ca="1" si="28"/>
        <v>0</v>
      </c>
      <c r="Q123" s="17">
        <f t="shared" ca="1" si="29"/>
        <v>0</v>
      </c>
      <c r="R123" s="15">
        <f t="shared" ca="1" si="18"/>
        <v>0.19817438150505917</v>
      </c>
    </row>
    <row r="124" spans="1:18" x14ac:dyDescent="0.2">
      <c r="A124" s="65"/>
      <c r="B124" s="65"/>
      <c r="C124" s="65"/>
      <c r="D124" s="66">
        <f t="shared" si="19"/>
        <v>0</v>
      </c>
      <c r="E124" s="66">
        <f t="shared" si="19"/>
        <v>0</v>
      </c>
      <c r="F124" s="17">
        <f t="shared" si="20"/>
        <v>0</v>
      </c>
      <c r="G124" s="17">
        <f t="shared" si="20"/>
        <v>0</v>
      </c>
      <c r="H124" s="17">
        <f t="shared" si="21"/>
        <v>0</v>
      </c>
      <c r="I124" s="17">
        <f t="shared" si="22"/>
        <v>0</v>
      </c>
      <c r="J124" s="17">
        <f t="shared" si="23"/>
        <v>0</v>
      </c>
      <c r="K124" s="17">
        <f t="shared" si="24"/>
        <v>0</v>
      </c>
      <c r="L124" s="17">
        <f t="shared" si="25"/>
        <v>0</v>
      </c>
      <c r="M124" s="17">
        <f t="shared" ca="1" si="17"/>
        <v>-0.19817438150505917</v>
      </c>
      <c r="N124" s="17">
        <f t="shared" ca="1" si="26"/>
        <v>0</v>
      </c>
      <c r="O124" s="95">
        <f t="shared" ca="1" si="27"/>
        <v>0</v>
      </c>
      <c r="P124" s="17">
        <f t="shared" ca="1" si="28"/>
        <v>0</v>
      </c>
      <c r="Q124" s="17">
        <f t="shared" ca="1" si="29"/>
        <v>0</v>
      </c>
      <c r="R124" s="15">
        <f t="shared" ca="1" si="18"/>
        <v>0.19817438150505917</v>
      </c>
    </row>
    <row r="125" spans="1:18" x14ac:dyDescent="0.2">
      <c r="A125" s="65"/>
      <c r="B125" s="65"/>
      <c r="C125" s="65"/>
      <c r="D125" s="66">
        <f t="shared" si="19"/>
        <v>0</v>
      </c>
      <c r="E125" s="66">
        <f t="shared" si="19"/>
        <v>0</v>
      </c>
      <c r="F125" s="17">
        <f t="shared" si="20"/>
        <v>0</v>
      </c>
      <c r="G125" s="17">
        <f t="shared" si="20"/>
        <v>0</v>
      </c>
      <c r="H125" s="17">
        <f t="shared" si="21"/>
        <v>0</v>
      </c>
      <c r="I125" s="17">
        <f t="shared" si="22"/>
        <v>0</v>
      </c>
      <c r="J125" s="17">
        <f t="shared" si="23"/>
        <v>0</v>
      </c>
      <c r="K125" s="17">
        <f t="shared" si="24"/>
        <v>0</v>
      </c>
      <c r="L125" s="17">
        <f t="shared" si="25"/>
        <v>0</v>
      </c>
      <c r="M125" s="17">
        <f t="shared" ca="1" si="17"/>
        <v>-0.19817438150505917</v>
      </c>
      <c r="N125" s="17">
        <f t="shared" ca="1" si="26"/>
        <v>0</v>
      </c>
      <c r="O125" s="95">
        <f t="shared" ca="1" si="27"/>
        <v>0</v>
      </c>
      <c r="P125" s="17">
        <f t="shared" ca="1" si="28"/>
        <v>0</v>
      </c>
      <c r="Q125" s="17">
        <f t="shared" ca="1" si="29"/>
        <v>0</v>
      </c>
      <c r="R125" s="15">
        <f t="shared" ca="1" si="18"/>
        <v>0.19817438150505917</v>
      </c>
    </row>
    <row r="126" spans="1:18" x14ac:dyDescent="0.2">
      <c r="A126" s="65"/>
      <c r="B126" s="65"/>
      <c r="C126" s="65"/>
      <c r="D126" s="66">
        <f t="shared" si="19"/>
        <v>0</v>
      </c>
      <c r="E126" s="66">
        <f t="shared" si="19"/>
        <v>0</v>
      </c>
      <c r="F126" s="17">
        <f t="shared" si="20"/>
        <v>0</v>
      </c>
      <c r="G126" s="17">
        <f t="shared" si="20"/>
        <v>0</v>
      </c>
      <c r="H126" s="17">
        <f t="shared" si="21"/>
        <v>0</v>
      </c>
      <c r="I126" s="17">
        <f t="shared" si="22"/>
        <v>0</v>
      </c>
      <c r="J126" s="17">
        <f t="shared" si="23"/>
        <v>0</v>
      </c>
      <c r="K126" s="17">
        <f t="shared" si="24"/>
        <v>0</v>
      </c>
      <c r="L126" s="17">
        <f t="shared" si="25"/>
        <v>0</v>
      </c>
      <c r="M126" s="17">
        <f t="shared" ca="1" si="17"/>
        <v>-0.19817438150505917</v>
      </c>
      <c r="N126" s="17">
        <f t="shared" ca="1" si="26"/>
        <v>0</v>
      </c>
      <c r="O126" s="95">
        <f t="shared" ca="1" si="27"/>
        <v>0</v>
      </c>
      <c r="P126" s="17">
        <f t="shared" ca="1" si="28"/>
        <v>0</v>
      </c>
      <c r="Q126" s="17">
        <f t="shared" ca="1" si="29"/>
        <v>0</v>
      </c>
      <c r="R126" s="15">
        <f t="shared" ca="1" si="18"/>
        <v>0.19817438150505917</v>
      </c>
    </row>
    <row r="127" spans="1:18" x14ac:dyDescent="0.2">
      <c r="A127" s="65"/>
      <c r="B127" s="65"/>
      <c r="C127" s="65"/>
      <c r="D127" s="66">
        <f t="shared" si="19"/>
        <v>0</v>
      </c>
      <c r="E127" s="66">
        <f t="shared" si="19"/>
        <v>0</v>
      </c>
      <c r="F127" s="17">
        <f t="shared" si="20"/>
        <v>0</v>
      </c>
      <c r="G127" s="17">
        <f t="shared" si="20"/>
        <v>0</v>
      </c>
      <c r="H127" s="17">
        <f t="shared" si="21"/>
        <v>0</v>
      </c>
      <c r="I127" s="17">
        <f t="shared" si="22"/>
        <v>0</v>
      </c>
      <c r="J127" s="17">
        <f t="shared" si="23"/>
        <v>0</v>
      </c>
      <c r="K127" s="17">
        <f t="shared" si="24"/>
        <v>0</v>
      </c>
      <c r="L127" s="17">
        <f t="shared" si="25"/>
        <v>0</v>
      </c>
      <c r="M127" s="17">
        <f t="shared" ca="1" si="17"/>
        <v>-0.19817438150505917</v>
      </c>
      <c r="N127" s="17">
        <f t="shared" ca="1" si="26"/>
        <v>0</v>
      </c>
      <c r="O127" s="95">
        <f t="shared" ca="1" si="27"/>
        <v>0</v>
      </c>
      <c r="P127" s="17">
        <f t="shared" ca="1" si="28"/>
        <v>0</v>
      </c>
      <c r="Q127" s="17">
        <f t="shared" ca="1" si="29"/>
        <v>0</v>
      </c>
      <c r="R127" s="15">
        <f t="shared" ca="1" si="18"/>
        <v>0.19817438150505917</v>
      </c>
    </row>
    <row r="128" spans="1:18" x14ac:dyDescent="0.2">
      <c r="A128" s="65"/>
      <c r="B128" s="65"/>
      <c r="C128" s="65"/>
      <c r="D128" s="66">
        <f t="shared" si="19"/>
        <v>0</v>
      </c>
      <c r="E128" s="66">
        <f t="shared" si="19"/>
        <v>0</v>
      </c>
      <c r="F128" s="17">
        <f t="shared" si="20"/>
        <v>0</v>
      </c>
      <c r="G128" s="17">
        <f t="shared" si="20"/>
        <v>0</v>
      </c>
      <c r="H128" s="17">
        <f t="shared" si="21"/>
        <v>0</v>
      </c>
      <c r="I128" s="17">
        <f t="shared" si="22"/>
        <v>0</v>
      </c>
      <c r="J128" s="17">
        <f t="shared" si="23"/>
        <v>0</v>
      </c>
      <c r="K128" s="17">
        <f t="shared" si="24"/>
        <v>0</v>
      </c>
      <c r="L128" s="17">
        <f t="shared" si="25"/>
        <v>0</v>
      </c>
      <c r="M128" s="17">
        <f t="shared" ca="1" si="17"/>
        <v>-0.19817438150505917</v>
      </c>
      <c r="N128" s="17">
        <f t="shared" ca="1" si="26"/>
        <v>0</v>
      </c>
      <c r="O128" s="95">
        <f t="shared" ca="1" si="27"/>
        <v>0</v>
      </c>
      <c r="P128" s="17">
        <f t="shared" ca="1" si="28"/>
        <v>0</v>
      </c>
      <c r="Q128" s="17">
        <f t="shared" ca="1" si="29"/>
        <v>0</v>
      </c>
      <c r="R128" s="15">
        <f t="shared" ca="1" si="18"/>
        <v>0.19817438150505917</v>
      </c>
    </row>
    <row r="129" spans="1:18" x14ac:dyDescent="0.2">
      <c r="A129" s="65"/>
      <c r="B129" s="65"/>
      <c r="C129" s="65"/>
      <c r="D129" s="66">
        <f t="shared" si="19"/>
        <v>0</v>
      </c>
      <c r="E129" s="66">
        <f t="shared" si="19"/>
        <v>0</v>
      </c>
      <c r="F129" s="17">
        <f t="shared" si="20"/>
        <v>0</v>
      </c>
      <c r="G129" s="17">
        <f t="shared" si="20"/>
        <v>0</v>
      </c>
      <c r="H129" s="17">
        <f t="shared" si="21"/>
        <v>0</v>
      </c>
      <c r="I129" s="17">
        <f t="shared" si="22"/>
        <v>0</v>
      </c>
      <c r="J129" s="17">
        <f t="shared" si="23"/>
        <v>0</v>
      </c>
      <c r="K129" s="17">
        <f t="shared" si="24"/>
        <v>0</v>
      </c>
      <c r="L129" s="17">
        <f t="shared" si="25"/>
        <v>0</v>
      </c>
      <c r="M129" s="17">
        <f t="shared" ca="1" si="17"/>
        <v>-0.19817438150505917</v>
      </c>
      <c r="N129" s="17">
        <f t="shared" ca="1" si="26"/>
        <v>0</v>
      </c>
      <c r="O129" s="95">
        <f t="shared" ca="1" si="27"/>
        <v>0</v>
      </c>
      <c r="P129" s="17">
        <f t="shared" ca="1" si="28"/>
        <v>0</v>
      </c>
      <c r="Q129" s="17">
        <f t="shared" ca="1" si="29"/>
        <v>0</v>
      </c>
      <c r="R129" s="15">
        <f t="shared" ca="1" si="18"/>
        <v>0.19817438150505917</v>
      </c>
    </row>
    <row r="130" spans="1:18" x14ac:dyDescent="0.2">
      <c r="A130" s="65"/>
      <c r="B130" s="65"/>
      <c r="C130" s="65"/>
      <c r="D130" s="66">
        <f t="shared" si="19"/>
        <v>0</v>
      </c>
      <c r="E130" s="66">
        <f t="shared" si="19"/>
        <v>0</v>
      </c>
      <c r="F130" s="17">
        <f t="shared" si="20"/>
        <v>0</v>
      </c>
      <c r="G130" s="17">
        <f t="shared" si="20"/>
        <v>0</v>
      </c>
      <c r="H130" s="17">
        <f t="shared" si="21"/>
        <v>0</v>
      </c>
      <c r="I130" s="17">
        <f t="shared" si="22"/>
        <v>0</v>
      </c>
      <c r="J130" s="17">
        <f t="shared" si="23"/>
        <v>0</v>
      </c>
      <c r="K130" s="17">
        <f t="shared" si="24"/>
        <v>0</v>
      </c>
      <c r="L130" s="17">
        <f t="shared" si="25"/>
        <v>0</v>
      </c>
      <c r="M130" s="17">
        <f t="shared" ca="1" si="17"/>
        <v>-0.19817438150505917</v>
      </c>
      <c r="N130" s="17">
        <f t="shared" ca="1" si="26"/>
        <v>0</v>
      </c>
      <c r="O130" s="95">
        <f t="shared" ca="1" si="27"/>
        <v>0</v>
      </c>
      <c r="P130" s="17">
        <f t="shared" ca="1" si="28"/>
        <v>0</v>
      </c>
      <c r="Q130" s="17">
        <f t="shared" ca="1" si="29"/>
        <v>0</v>
      </c>
      <c r="R130" s="15">
        <f t="shared" ca="1" si="18"/>
        <v>0.19817438150505917</v>
      </c>
    </row>
    <row r="131" spans="1:18" x14ac:dyDescent="0.2">
      <c r="A131" s="65"/>
      <c r="B131" s="65"/>
      <c r="C131" s="65"/>
      <c r="D131" s="66">
        <f t="shared" si="19"/>
        <v>0</v>
      </c>
      <c r="E131" s="66">
        <f t="shared" si="19"/>
        <v>0</v>
      </c>
      <c r="F131" s="17">
        <f t="shared" si="20"/>
        <v>0</v>
      </c>
      <c r="G131" s="17">
        <f t="shared" si="20"/>
        <v>0</v>
      </c>
      <c r="H131" s="17">
        <f t="shared" si="21"/>
        <v>0</v>
      </c>
      <c r="I131" s="17">
        <f t="shared" si="22"/>
        <v>0</v>
      </c>
      <c r="J131" s="17">
        <f t="shared" si="23"/>
        <v>0</v>
      </c>
      <c r="K131" s="17">
        <f t="shared" si="24"/>
        <v>0</v>
      </c>
      <c r="L131" s="17">
        <f t="shared" si="25"/>
        <v>0</v>
      </c>
      <c r="M131" s="17">
        <f t="shared" ca="1" si="17"/>
        <v>-0.19817438150505917</v>
      </c>
      <c r="N131" s="17">
        <f t="shared" ca="1" si="26"/>
        <v>0</v>
      </c>
      <c r="O131" s="95">
        <f t="shared" ca="1" si="27"/>
        <v>0</v>
      </c>
      <c r="P131" s="17">
        <f t="shared" ca="1" si="28"/>
        <v>0</v>
      </c>
      <c r="Q131" s="17">
        <f t="shared" ca="1" si="29"/>
        <v>0</v>
      </c>
      <c r="R131" s="15">
        <f t="shared" ca="1" si="18"/>
        <v>0.19817438150505917</v>
      </c>
    </row>
    <row r="132" spans="1:18" x14ac:dyDescent="0.2">
      <c r="A132" s="65"/>
      <c r="B132" s="65"/>
      <c r="C132" s="65"/>
      <c r="D132" s="66">
        <f t="shared" si="19"/>
        <v>0</v>
      </c>
      <c r="E132" s="66">
        <f t="shared" si="19"/>
        <v>0</v>
      </c>
      <c r="F132" s="17">
        <f t="shared" si="20"/>
        <v>0</v>
      </c>
      <c r="G132" s="17">
        <f t="shared" si="20"/>
        <v>0</v>
      </c>
      <c r="H132" s="17">
        <f t="shared" si="21"/>
        <v>0</v>
      </c>
      <c r="I132" s="17">
        <f t="shared" si="22"/>
        <v>0</v>
      </c>
      <c r="J132" s="17">
        <f t="shared" si="23"/>
        <v>0</v>
      </c>
      <c r="K132" s="17">
        <f t="shared" si="24"/>
        <v>0</v>
      </c>
      <c r="L132" s="17">
        <f t="shared" si="25"/>
        <v>0</v>
      </c>
      <c r="M132" s="17">
        <f t="shared" ca="1" si="17"/>
        <v>-0.19817438150505917</v>
      </c>
      <c r="N132" s="17">
        <f t="shared" ca="1" si="26"/>
        <v>0</v>
      </c>
      <c r="O132" s="95">
        <f t="shared" ca="1" si="27"/>
        <v>0</v>
      </c>
      <c r="P132" s="17">
        <f t="shared" ca="1" si="28"/>
        <v>0</v>
      </c>
      <c r="Q132" s="17">
        <f t="shared" ca="1" si="29"/>
        <v>0</v>
      </c>
      <c r="R132" s="15">
        <f t="shared" ca="1" si="18"/>
        <v>0.19817438150505917</v>
      </c>
    </row>
    <row r="133" spans="1:18" x14ac:dyDescent="0.2">
      <c r="A133" s="65"/>
      <c r="B133" s="65"/>
      <c r="C133" s="65"/>
      <c r="D133" s="66">
        <f t="shared" si="19"/>
        <v>0</v>
      </c>
      <c r="E133" s="66">
        <f t="shared" si="19"/>
        <v>0</v>
      </c>
      <c r="F133" s="17">
        <f t="shared" si="20"/>
        <v>0</v>
      </c>
      <c r="G133" s="17">
        <f t="shared" si="20"/>
        <v>0</v>
      </c>
      <c r="H133" s="17">
        <f t="shared" si="21"/>
        <v>0</v>
      </c>
      <c r="I133" s="17">
        <f t="shared" si="22"/>
        <v>0</v>
      </c>
      <c r="J133" s="17">
        <f t="shared" si="23"/>
        <v>0</v>
      </c>
      <c r="K133" s="17">
        <f t="shared" si="24"/>
        <v>0</v>
      </c>
      <c r="L133" s="17">
        <f t="shared" si="25"/>
        <v>0</v>
      </c>
      <c r="M133" s="17">
        <f t="shared" ca="1" si="17"/>
        <v>-0.19817438150505917</v>
      </c>
      <c r="N133" s="17">
        <f t="shared" ca="1" si="26"/>
        <v>0</v>
      </c>
      <c r="O133" s="95">
        <f t="shared" ca="1" si="27"/>
        <v>0</v>
      </c>
      <c r="P133" s="17">
        <f t="shared" ca="1" si="28"/>
        <v>0</v>
      </c>
      <c r="Q133" s="17">
        <f t="shared" ca="1" si="29"/>
        <v>0</v>
      </c>
      <c r="R133" s="15">
        <f t="shared" ca="1" si="18"/>
        <v>0.19817438150505917</v>
      </c>
    </row>
    <row r="134" spans="1:18" x14ac:dyDescent="0.2">
      <c r="A134" s="65"/>
      <c r="B134" s="65"/>
      <c r="C134" s="65"/>
      <c r="D134" s="66">
        <f t="shared" si="19"/>
        <v>0</v>
      </c>
      <c r="E134" s="66">
        <f t="shared" si="19"/>
        <v>0</v>
      </c>
      <c r="F134" s="17">
        <f t="shared" si="20"/>
        <v>0</v>
      </c>
      <c r="G134" s="17">
        <f t="shared" si="20"/>
        <v>0</v>
      </c>
      <c r="H134" s="17">
        <f t="shared" si="21"/>
        <v>0</v>
      </c>
      <c r="I134" s="17">
        <f t="shared" si="22"/>
        <v>0</v>
      </c>
      <c r="J134" s="17">
        <f t="shared" si="23"/>
        <v>0</v>
      </c>
      <c r="K134" s="17">
        <f t="shared" si="24"/>
        <v>0</v>
      </c>
      <c r="L134" s="17">
        <f t="shared" si="25"/>
        <v>0</v>
      </c>
      <c r="M134" s="17">
        <f t="shared" ca="1" si="17"/>
        <v>-0.19817438150505917</v>
      </c>
      <c r="N134" s="17">
        <f t="shared" ca="1" si="26"/>
        <v>0</v>
      </c>
      <c r="O134" s="95">
        <f t="shared" ca="1" si="27"/>
        <v>0</v>
      </c>
      <c r="P134" s="17">
        <f t="shared" ca="1" si="28"/>
        <v>0</v>
      </c>
      <c r="Q134" s="17">
        <f t="shared" ca="1" si="29"/>
        <v>0</v>
      </c>
      <c r="R134" s="15">
        <f t="shared" ca="1" si="18"/>
        <v>0.19817438150505917</v>
      </c>
    </row>
    <row r="135" spans="1:18" x14ac:dyDescent="0.2">
      <c r="A135" s="65"/>
      <c r="B135" s="65"/>
      <c r="C135" s="65"/>
      <c r="D135" s="66">
        <f t="shared" si="19"/>
        <v>0</v>
      </c>
      <c r="E135" s="66">
        <f t="shared" si="19"/>
        <v>0</v>
      </c>
      <c r="F135" s="17">
        <f t="shared" si="20"/>
        <v>0</v>
      </c>
      <c r="G135" s="17">
        <f t="shared" si="20"/>
        <v>0</v>
      </c>
      <c r="H135" s="17">
        <f t="shared" si="21"/>
        <v>0</v>
      </c>
      <c r="I135" s="17">
        <f t="shared" si="22"/>
        <v>0</v>
      </c>
      <c r="J135" s="17">
        <f t="shared" si="23"/>
        <v>0</v>
      </c>
      <c r="K135" s="17">
        <f t="shared" si="24"/>
        <v>0</v>
      </c>
      <c r="L135" s="17">
        <f t="shared" si="25"/>
        <v>0</v>
      </c>
      <c r="M135" s="17">
        <f t="shared" ca="1" si="17"/>
        <v>-0.19817438150505917</v>
      </c>
      <c r="N135" s="17">
        <f t="shared" ca="1" si="26"/>
        <v>0</v>
      </c>
      <c r="O135" s="95">
        <f t="shared" ca="1" si="27"/>
        <v>0</v>
      </c>
      <c r="P135" s="17">
        <f t="shared" ca="1" si="28"/>
        <v>0</v>
      </c>
      <c r="Q135" s="17">
        <f t="shared" ca="1" si="29"/>
        <v>0</v>
      </c>
      <c r="R135" s="15">
        <f t="shared" ca="1" si="18"/>
        <v>0.19817438150505917</v>
      </c>
    </row>
    <row r="136" spans="1:18" x14ac:dyDescent="0.2">
      <c r="A136" s="65"/>
      <c r="B136" s="65"/>
      <c r="C136" s="65"/>
      <c r="D136" s="66">
        <f t="shared" si="19"/>
        <v>0</v>
      </c>
      <c r="E136" s="66">
        <f t="shared" si="19"/>
        <v>0</v>
      </c>
      <c r="F136" s="17">
        <f t="shared" si="20"/>
        <v>0</v>
      </c>
      <c r="G136" s="17">
        <f t="shared" si="20"/>
        <v>0</v>
      </c>
      <c r="H136" s="17">
        <f t="shared" si="21"/>
        <v>0</v>
      </c>
      <c r="I136" s="17">
        <f t="shared" si="22"/>
        <v>0</v>
      </c>
      <c r="J136" s="17">
        <f t="shared" si="23"/>
        <v>0</v>
      </c>
      <c r="K136" s="17">
        <f t="shared" si="24"/>
        <v>0</v>
      </c>
      <c r="L136" s="17">
        <f t="shared" si="25"/>
        <v>0</v>
      </c>
      <c r="M136" s="17">
        <f t="shared" ca="1" si="17"/>
        <v>-0.19817438150505917</v>
      </c>
      <c r="N136" s="17">
        <f t="shared" ca="1" si="26"/>
        <v>0</v>
      </c>
      <c r="O136" s="95">
        <f t="shared" ca="1" si="27"/>
        <v>0</v>
      </c>
      <c r="P136" s="17">
        <f t="shared" ca="1" si="28"/>
        <v>0</v>
      </c>
      <c r="Q136" s="17">
        <f t="shared" ca="1" si="29"/>
        <v>0</v>
      </c>
      <c r="R136" s="15">
        <f t="shared" ca="1" si="18"/>
        <v>0.19817438150505917</v>
      </c>
    </row>
    <row r="137" spans="1:18" x14ac:dyDescent="0.2">
      <c r="A137" s="65"/>
      <c r="B137" s="65"/>
      <c r="C137" s="65"/>
      <c r="D137" s="66">
        <f t="shared" si="19"/>
        <v>0</v>
      </c>
      <c r="E137" s="66">
        <f t="shared" si="19"/>
        <v>0</v>
      </c>
      <c r="F137" s="17">
        <f t="shared" si="20"/>
        <v>0</v>
      </c>
      <c r="G137" s="17">
        <f t="shared" si="20"/>
        <v>0</v>
      </c>
      <c r="H137" s="17">
        <f t="shared" si="21"/>
        <v>0</v>
      </c>
      <c r="I137" s="17">
        <f t="shared" si="22"/>
        <v>0</v>
      </c>
      <c r="J137" s="17">
        <f t="shared" si="23"/>
        <v>0</v>
      </c>
      <c r="K137" s="17">
        <f t="shared" si="24"/>
        <v>0</v>
      </c>
      <c r="L137" s="17">
        <f t="shared" si="25"/>
        <v>0</v>
      </c>
      <c r="M137" s="17">
        <f t="shared" ca="1" si="17"/>
        <v>-0.19817438150505917</v>
      </c>
      <c r="N137" s="17">
        <f t="shared" ca="1" si="26"/>
        <v>0</v>
      </c>
      <c r="O137" s="95">
        <f t="shared" ca="1" si="27"/>
        <v>0</v>
      </c>
      <c r="P137" s="17">
        <f t="shared" ca="1" si="28"/>
        <v>0</v>
      </c>
      <c r="Q137" s="17">
        <f t="shared" ca="1" si="29"/>
        <v>0</v>
      </c>
      <c r="R137" s="15">
        <f t="shared" ca="1" si="18"/>
        <v>0.19817438150505917</v>
      </c>
    </row>
    <row r="138" spans="1:18" x14ac:dyDescent="0.2">
      <c r="A138" s="65"/>
      <c r="B138" s="65"/>
      <c r="C138" s="65"/>
      <c r="D138" s="66">
        <f t="shared" si="19"/>
        <v>0</v>
      </c>
      <c r="E138" s="66">
        <f t="shared" si="19"/>
        <v>0</v>
      </c>
      <c r="F138" s="17">
        <f t="shared" si="20"/>
        <v>0</v>
      </c>
      <c r="G138" s="17">
        <f t="shared" si="20"/>
        <v>0</v>
      </c>
      <c r="H138" s="17">
        <f t="shared" si="21"/>
        <v>0</v>
      </c>
      <c r="I138" s="17">
        <f t="shared" si="22"/>
        <v>0</v>
      </c>
      <c r="J138" s="17">
        <f t="shared" si="23"/>
        <v>0</v>
      </c>
      <c r="K138" s="17">
        <f t="shared" si="24"/>
        <v>0</v>
      </c>
      <c r="L138" s="17">
        <f t="shared" si="25"/>
        <v>0</v>
      </c>
      <c r="M138" s="17">
        <f t="shared" ca="1" si="17"/>
        <v>-0.19817438150505917</v>
      </c>
      <c r="N138" s="17">
        <f t="shared" ca="1" si="26"/>
        <v>0</v>
      </c>
      <c r="O138" s="95">
        <f t="shared" ca="1" si="27"/>
        <v>0</v>
      </c>
      <c r="P138" s="17">
        <f t="shared" ca="1" si="28"/>
        <v>0</v>
      </c>
      <c r="Q138" s="17">
        <f t="shared" ca="1" si="29"/>
        <v>0</v>
      </c>
      <c r="R138" s="15">
        <f t="shared" ca="1" si="18"/>
        <v>0.19817438150505917</v>
      </c>
    </row>
    <row r="139" spans="1:18" x14ac:dyDescent="0.2">
      <c r="A139" s="65"/>
      <c r="B139" s="65"/>
      <c r="C139" s="65"/>
      <c r="D139" s="66">
        <f t="shared" si="19"/>
        <v>0</v>
      </c>
      <c r="E139" s="66">
        <f t="shared" si="19"/>
        <v>0</v>
      </c>
      <c r="F139" s="17">
        <f t="shared" si="20"/>
        <v>0</v>
      </c>
      <c r="G139" s="17">
        <f t="shared" si="20"/>
        <v>0</v>
      </c>
      <c r="H139" s="17">
        <f t="shared" si="21"/>
        <v>0</v>
      </c>
      <c r="I139" s="17">
        <f t="shared" si="22"/>
        <v>0</v>
      </c>
      <c r="J139" s="17">
        <f t="shared" si="23"/>
        <v>0</v>
      </c>
      <c r="K139" s="17">
        <f t="shared" si="24"/>
        <v>0</v>
      </c>
      <c r="L139" s="17">
        <f t="shared" si="25"/>
        <v>0</v>
      </c>
      <c r="M139" s="17">
        <f t="shared" ca="1" si="17"/>
        <v>-0.19817438150505917</v>
      </c>
      <c r="N139" s="17">
        <f t="shared" ca="1" si="26"/>
        <v>0</v>
      </c>
      <c r="O139" s="95">
        <f t="shared" ca="1" si="27"/>
        <v>0</v>
      </c>
      <c r="P139" s="17">
        <f t="shared" ca="1" si="28"/>
        <v>0</v>
      </c>
      <c r="Q139" s="17">
        <f t="shared" ca="1" si="29"/>
        <v>0</v>
      </c>
      <c r="R139" s="15">
        <f t="shared" ca="1" si="18"/>
        <v>0.19817438150505917</v>
      </c>
    </row>
    <row r="140" spans="1:18" x14ac:dyDescent="0.2">
      <c r="A140" s="65"/>
      <c r="B140" s="65"/>
      <c r="C140" s="65"/>
      <c r="D140" s="66">
        <f t="shared" si="19"/>
        <v>0</v>
      </c>
      <c r="E140" s="66">
        <f t="shared" si="19"/>
        <v>0</v>
      </c>
      <c r="F140" s="17">
        <f t="shared" si="20"/>
        <v>0</v>
      </c>
      <c r="G140" s="17">
        <f t="shared" si="20"/>
        <v>0</v>
      </c>
      <c r="H140" s="17">
        <f t="shared" si="21"/>
        <v>0</v>
      </c>
      <c r="I140" s="17">
        <f t="shared" si="22"/>
        <v>0</v>
      </c>
      <c r="J140" s="17">
        <f t="shared" si="23"/>
        <v>0</v>
      </c>
      <c r="K140" s="17">
        <f t="shared" si="24"/>
        <v>0</v>
      </c>
      <c r="L140" s="17">
        <f t="shared" si="25"/>
        <v>0</v>
      </c>
      <c r="M140" s="17">
        <f t="shared" ca="1" si="17"/>
        <v>-0.19817438150505917</v>
      </c>
      <c r="N140" s="17">
        <f t="shared" ca="1" si="26"/>
        <v>0</v>
      </c>
      <c r="O140" s="95">
        <f t="shared" ca="1" si="27"/>
        <v>0</v>
      </c>
      <c r="P140" s="17">
        <f t="shared" ca="1" si="28"/>
        <v>0</v>
      </c>
      <c r="Q140" s="17">
        <f t="shared" ca="1" si="29"/>
        <v>0</v>
      </c>
      <c r="R140" s="15">
        <f t="shared" ca="1" si="18"/>
        <v>0.19817438150505917</v>
      </c>
    </row>
    <row r="141" spans="1:18" x14ac:dyDescent="0.2">
      <c r="A141" s="65"/>
      <c r="B141" s="65"/>
      <c r="C141" s="65"/>
      <c r="D141" s="66">
        <f t="shared" si="19"/>
        <v>0</v>
      </c>
      <c r="E141" s="66">
        <f t="shared" si="19"/>
        <v>0</v>
      </c>
      <c r="F141" s="17">
        <f t="shared" si="20"/>
        <v>0</v>
      </c>
      <c r="G141" s="17">
        <f t="shared" si="20"/>
        <v>0</v>
      </c>
      <c r="H141" s="17">
        <f t="shared" si="21"/>
        <v>0</v>
      </c>
      <c r="I141" s="17">
        <f t="shared" si="22"/>
        <v>0</v>
      </c>
      <c r="J141" s="17">
        <f t="shared" si="23"/>
        <v>0</v>
      </c>
      <c r="K141" s="17">
        <f t="shared" si="24"/>
        <v>0</v>
      </c>
      <c r="L141" s="17">
        <f t="shared" si="25"/>
        <v>0</v>
      </c>
      <c r="M141" s="17">
        <f t="shared" ca="1" si="17"/>
        <v>-0.19817438150505917</v>
      </c>
      <c r="N141" s="17">
        <f t="shared" ca="1" si="26"/>
        <v>0</v>
      </c>
      <c r="O141" s="95">
        <f t="shared" ca="1" si="27"/>
        <v>0</v>
      </c>
      <c r="P141" s="17">
        <f t="shared" ca="1" si="28"/>
        <v>0</v>
      </c>
      <c r="Q141" s="17">
        <f t="shared" ca="1" si="29"/>
        <v>0</v>
      </c>
      <c r="R141" s="15">
        <f t="shared" ca="1" si="18"/>
        <v>0.19817438150505917</v>
      </c>
    </row>
    <row r="142" spans="1:18" x14ac:dyDescent="0.2">
      <c r="A142" s="65"/>
      <c r="B142" s="65"/>
      <c r="C142" s="65"/>
      <c r="D142" s="66">
        <f t="shared" si="19"/>
        <v>0</v>
      </c>
      <c r="E142" s="66">
        <f t="shared" si="19"/>
        <v>0</v>
      </c>
      <c r="F142" s="17">
        <f t="shared" si="20"/>
        <v>0</v>
      </c>
      <c r="G142" s="17">
        <f t="shared" si="20"/>
        <v>0</v>
      </c>
      <c r="H142" s="17">
        <f t="shared" si="21"/>
        <v>0</v>
      </c>
      <c r="I142" s="17">
        <f t="shared" si="22"/>
        <v>0</v>
      </c>
      <c r="J142" s="17">
        <f t="shared" si="23"/>
        <v>0</v>
      </c>
      <c r="K142" s="17">
        <f t="shared" si="24"/>
        <v>0</v>
      </c>
      <c r="L142" s="17">
        <f t="shared" si="25"/>
        <v>0</v>
      </c>
      <c r="M142" s="17">
        <f t="shared" ca="1" si="17"/>
        <v>-0.19817438150505917</v>
      </c>
      <c r="N142" s="17">
        <f t="shared" ca="1" si="26"/>
        <v>0</v>
      </c>
      <c r="O142" s="95">
        <f t="shared" ca="1" si="27"/>
        <v>0</v>
      </c>
      <c r="P142" s="17">
        <f t="shared" ca="1" si="28"/>
        <v>0</v>
      </c>
      <c r="Q142" s="17">
        <f t="shared" ca="1" si="29"/>
        <v>0</v>
      </c>
      <c r="R142" s="15">
        <f t="shared" ca="1" si="18"/>
        <v>0.19817438150505917</v>
      </c>
    </row>
    <row r="143" spans="1:18" x14ac:dyDescent="0.2">
      <c r="A143" s="65"/>
      <c r="B143" s="65"/>
      <c r="C143" s="65"/>
      <c r="D143" s="66">
        <f t="shared" si="19"/>
        <v>0</v>
      </c>
      <c r="E143" s="66">
        <f t="shared" si="19"/>
        <v>0</v>
      </c>
      <c r="F143" s="17">
        <f t="shared" si="20"/>
        <v>0</v>
      </c>
      <c r="G143" s="17">
        <f t="shared" si="20"/>
        <v>0</v>
      </c>
      <c r="H143" s="17">
        <f t="shared" si="21"/>
        <v>0</v>
      </c>
      <c r="I143" s="17">
        <f t="shared" si="22"/>
        <v>0</v>
      </c>
      <c r="J143" s="17">
        <f t="shared" si="23"/>
        <v>0</v>
      </c>
      <c r="K143" s="17">
        <f t="shared" si="24"/>
        <v>0</v>
      </c>
      <c r="L143" s="17">
        <f t="shared" si="25"/>
        <v>0</v>
      </c>
      <c r="M143" s="17">
        <f t="shared" ca="1" si="17"/>
        <v>-0.19817438150505917</v>
      </c>
      <c r="N143" s="17">
        <f t="shared" ca="1" si="26"/>
        <v>0</v>
      </c>
      <c r="O143" s="95">
        <f t="shared" ca="1" si="27"/>
        <v>0</v>
      </c>
      <c r="P143" s="17">
        <f t="shared" ca="1" si="28"/>
        <v>0</v>
      </c>
      <c r="Q143" s="17">
        <f t="shared" ca="1" si="29"/>
        <v>0</v>
      </c>
      <c r="R143" s="15">
        <f t="shared" ca="1" si="18"/>
        <v>0.19817438150505917</v>
      </c>
    </row>
    <row r="144" spans="1:18" x14ac:dyDescent="0.2">
      <c r="A144" s="65"/>
      <c r="B144" s="65"/>
      <c r="C144" s="65"/>
      <c r="D144" s="66">
        <f t="shared" si="19"/>
        <v>0</v>
      </c>
      <c r="E144" s="66">
        <f t="shared" si="19"/>
        <v>0</v>
      </c>
      <c r="F144" s="17">
        <f t="shared" si="20"/>
        <v>0</v>
      </c>
      <c r="G144" s="17">
        <f t="shared" si="20"/>
        <v>0</v>
      </c>
      <c r="H144" s="17">
        <f t="shared" si="21"/>
        <v>0</v>
      </c>
      <c r="I144" s="17">
        <f t="shared" si="22"/>
        <v>0</v>
      </c>
      <c r="J144" s="17">
        <f t="shared" si="23"/>
        <v>0</v>
      </c>
      <c r="K144" s="17">
        <f t="shared" si="24"/>
        <v>0</v>
      </c>
      <c r="L144" s="17">
        <f t="shared" si="25"/>
        <v>0</v>
      </c>
      <c r="M144" s="17">
        <f t="shared" ca="1" si="17"/>
        <v>-0.19817438150505917</v>
      </c>
      <c r="N144" s="17">
        <f t="shared" ca="1" si="26"/>
        <v>0</v>
      </c>
      <c r="O144" s="95">
        <f t="shared" ca="1" si="27"/>
        <v>0</v>
      </c>
      <c r="P144" s="17">
        <f t="shared" ca="1" si="28"/>
        <v>0</v>
      </c>
      <c r="Q144" s="17">
        <f t="shared" ca="1" si="29"/>
        <v>0</v>
      </c>
      <c r="R144" s="15">
        <f t="shared" ca="1" si="18"/>
        <v>0.19817438150505917</v>
      </c>
    </row>
    <row r="145" spans="1:18" x14ac:dyDescent="0.2">
      <c r="A145" s="65"/>
      <c r="B145" s="65"/>
      <c r="C145" s="65"/>
      <c r="D145" s="66">
        <f t="shared" si="19"/>
        <v>0</v>
      </c>
      <c r="E145" s="66">
        <f t="shared" si="19"/>
        <v>0</v>
      </c>
      <c r="F145" s="17">
        <f t="shared" si="20"/>
        <v>0</v>
      </c>
      <c r="G145" s="17">
        <f t="shared" si="20"/>
        <v>0</v>
      </c>
      <c r="H145" s="17">
        <f t="shared" si="21"/>
        <v>0</v>
      </c>
      <c r="I145" s="17">
        <f t="shared" si="22"/>
        <v>0</v>
      </c>
      <c r="J145" s="17">
        <f t="shared" si="23"/>
        <v>0</v>
      </c>
      <c r="K145" s="17">
        <f t="shared" si="24"/>
        <v>0</v>
      </c>
      <c r="L145" s="17">
        <f t="shared" si="25"/>
        <v>0</v>
      </c>
      <c r="M145" s="17">
        <f t="shared" ca="1" si="17"/>
        <v>-0.19817438150505917</v>
      </c>
      <c r="N145" s="17">
        <f t="shared" ca="1" si="26"/>
        <v>0</v>
      </c>
      <c r="O145" s="95">
        <f t="shared" ca="1" si="27"/>
        <v>0</v>
      </c>
      <c r="P145" s="17">
        <f t="shared" ca="1" si="28"/>
        <v>0</v>
      </c>
      <c r="Q145" s="17">
        <f t="shared" ca="1" si="29"/>
        <v>0</v>
      </c>
      <c r="R145" s="15">
        <f t="shared" ca="1" si="18"/>
        <v>0.19817438150505917</v>
      </c>
    </row>
    <row r="146" spans="1:18" x14ac:dyDescent="0.2">
      <c r="A146" s="65"/>
      <c r="B146" s="65"/>
      <c r="C146" s="65"/>
      <c r="D146" s="66">
        <f t="shared" si="19"/>
        <v>0</v>
      </c>
      <c r="E146" s="66">
        <f t="shared" si="19"/>
        <v>0</v>
      </c>
      <c r="F146" s="17">
        <f t="shared" si="20"/>
        <v>0</v>
      </c>
      <c r="G146" s="17">
        <f t="shared" si="20"/>
        <v>0</v>
      </c>
      <c r="H146" s="17">
        <f t="shared" si="21"/>
        <v>0</v>
      </c>
      <c r="I146" s="17">
        <f t="shared" si="22"/>
        <v>0</v>
      </c>
      <c r="J146" s="17">
        <f t="shared" si="23"/>
        <v>0</v>
      </c>
      <c r="K146" s="17">
        <f t="shared" si="24"/>
        <v>0</v>
      </c>
      <c r="L146" s="17">
        <f t="shared" si="25"/>
        <v>0</v>
      </c>
      <c r="M146" s="17">
        <f t="shared" ca="1" si="17"/>
        <v>-0.19817438150505917</v>
      </c>
      <c r="N146" s="17">
        <f t="shared" ca="1" si="26"/>
        <v>0</v>
      </c>
      <c r="O146" s="95">
        <f t="shared" ca="1" si="27"/>
        <v>0</v>
      </c>
      <c r="P146" s="17">
        <f t="shared" ca="1" si="28"/>
        <v>0</v>
      </c>
      <c r="Q146" s="17">
        <f t="shared" ca="1" si="29"/>
        <v>0</v>
      </c>
      <c r="R146" s="15">
        <f t="shared" ca="1" si="18"/>
        <v>0.19817438150505917</v>
      </c>
    </row>
    <row r="147" spans="1:18" x14ac:dyDescent="0.2">
      <c r="A147" s="65"/>
      <c r="B147" s="65"/>
      <c r="C147" s="65"/>
      <c r="D147" s="66">
        <f t="shared" si="19"/>
        <v>0</v>
      </c>
      <c r="E147" s="66">
        <f t="shared" si="19"/>
        <v>0</v>
      </c>
      <c r="F147" s="17">
        <f t="shared" si="20"/>
        <v>0</v>
      </c>
      <c r="G147" s="17">
        <f t="shared" si="20"/>
        <v>0</v>
      </c>
      <c r="H147" s="17">
        <f t="shared" si="21"/>
        <v>0</v>
      </c>
      <c r="I147" s="17">
        <f t="shared" si="22"/>
        <v>0</v>
      </c>
      <c r="J147" s="17">
        <f t="shared" si="23"/>
        <v>0</v>
      </c>
      <c r="K147" s="17">
        <f t="shared" si="24"/>
        <v>0</v>
      </c>
      <c r="L147" s="17">
        <f t="shared" si="25"/>
        <v>0</v>
      </c>
      <c r="M147" s="17">
        <f t="shared" ca="1" si="17"/>
        <v>-0.19817438150505917</v>
      </c>
      <c r="N147" s="17">
        <f t="shared" ca="1" si="26"/>
        <v>0</v>
      </c>
      <c r="O147" s="95">
        <f t="shared" ca="1" si="27"/>
        <v>0</v>
      </c>
      <c r="P147" s="17">
        <f t="shared" ca="1" si="28"/>
        <v>0</v>
      </c>
      <c r="Q147" s="17">
        <f t="shared" ca="1" si="29"/>
        <v>0</v>
      </c>
      <c r="R147" s="15">
        <f t="shared" ca="1" si="18"/>
        <v>0.19817438150505917</v>
      </c>
    </row>
    <row r="148" spans="1:18" x14ac:dyDescent="0.2">
      <c r="A148" s="65"/>
      <c r="B148" s="65"/>
      <c r="C148" s="65"/>
      <c r="D148" s="66">
        <f t="shared" si="19"/>
        <v>0</v>
      </c>
      <c r="E148" s="66">
        <f t="shared" si="19"/>
        <v>0</v>
      </c>
      <c r="F148" s="17">
        <f t="shared" si="20"/>
        <v>0</v>
      </c>
      <c r="G148" s="17">
        <f t="shared" si="20"/>
        <v>0</v>
      </c>
      <c r="H148" s="17">
        <f t="shared" si="21"/>
        <v>0</v>
      </c>
      <c r="I148" s="17">
        <f t="shared" si="22"/>
        <v>0</v>
      </c>
      <c r="J148" s="17">
        <f t="shared" si="23"/>
        <v>0</v>
      </c>
      <c r="K148" s="17">
        <f t="shared" si="24"/>
        <v>0</v>
      </c>
      <c r="L148" s="17">
        <f t="shared" si="25"/>
        <v>0</v>
      </c>
      <c r="M148" s="17">
        <f t="shared" ca="1" si="17"/>
        <v>-0.19817438150505917</v>
      </c>
      <c r="N148" s="17">
        <f t="shared" ca="1" si="26"/>
        <v>0</v>
      </c>
      <c r="O148" s="95">
        <f t="shared" ca="1" si="27"/>
        <v>0</v>
      </c>
      <c r="P148" s="17">
        <f t="shared" ca="1" si="28"/>
        <v>0</v>
      </c>
      <c r="Q148" s="17">
        <f t="shared" ca="1" si="29"/>
        <v>0</v>
      </c>
      <c r="R148" s="15">
        <f t="shared" ca="1" si="18"/>
        <v>0.19817438150505917</v>
      </c>
    </row>
    <row r="149" spans="1:18" x14ac:dyDescent="0.2">
      <c r="A149" s="65"/>
      <c r="B149" s="65"/>
      <c r="C149" s="65"/>
      <c r="D149" s="66">
        <f t="shared" si="19"/>
        <v>0</v>
      </c>
      <c r="E149" s="66">
        <f t="shared" si="19"/>
        <v>0</v>
      </c>
      <c r="F149" s="17">
        <f t="shared" si="20"/>
        <v>0</v>
      </c>
      <c r="G149" s="17">
        <f t="shared" si="20"/>
        <v>0</v>
      </c>
      <c r="H149" s="17">
        <f t="shared" si="21"/>
        <v>0</v>
      </c>
      <c r="I149" s="17">
        <f t="shared" si="22"/>
        <v>0</v>
      </c>
      <c r="J149" s="17">
        <f t="shared" si="23"/>
        <v>0</v>
      </c>
      <c r="K149" s="17">
        <f t="shared" si="24"/>
        <v>0</v>
      </c>
      <c r="L149" s="17">
        <f t="shared" si="25"/>
        <v>0</v>
      </c>
      <c r="M149" s="17">
        <f t="shared" ref="M149:M212" ca="1" si="30">+E$4+E$5*D149+E$6*D149^2</f>
        <v>-0.19817438150505917</v>
      </c>
      <c r="N149" s="17">
        <f t="shared" ca="1" si="26"/>
        <v>0</v>
      </c>
      <c r="O149" s="95">
        <f t="shared" ca="1" si="27"/>
        <v>0</v>
      </c>
      <c r="P149" s="17">
        <f t="shared" ca="1" si="28"/>
        <v>0</v>
      </c>
      <c r="Q149" s="17">
        <f t="shared" ca="1" si="29"/>
        <v>0</v>
      </c>
      <c r="R149" s="15">
        <f t="shared" ref="R149:R212" ca="1" si="31">+E149-M149</f>
        <v>0.19817438150505917</v>
      </c>
    </row>
    <row r="150" spans="1:18" x14ac:dyDescent="0.2">
      <c r="A150" s="65"/>
      <c r="B150" s="65"/>
      <c r="C150" s="65"/>
      <c r="D150" s="66">
        <f t="shared" ref="D150:E213" si="32">A150/A$18</f>
        <v>0</v>
      </c>
      <c r="E150" s="66">
        <f t="shared" si="32"/>
        <v>0</v>
      </c>
      <c r="F150" s="17">
        <f t="shared" ref="F150:G213" si="33">$C150*D150</f>
        <v>0</v>
      </c>
      <c r="G150" s="17">
        <f t="shared" si="33"/>
        <v>0</v>
      </c>
      <c r="H150" s="17">
        <f t="shared" ref="H150:H213" si="34">C150*D150*D150</f>
        <v>0</v>
      </c>
      <c r="I150" s="17">
        <f t="shared" ref="I150:I213" si="35">C150*D150*D150*D150</f>
        <v>0</v>
      </c>
      <c r="J150" s="17">
        <f t="shared" ref="J150:J213" si="36">C150*D150*D150*D150*D150</f>
        <v>0</v>
      </c>
      <c r="K150" s="17">
        <f t="shared" ref="K150:K213" si="37">C150*E150*D150</f>
        <v>0</v>
      </c>
      <c r="L150" s="17">
        <f t="shared" ref="L150:L213" si="38">C150*E150*D150*D150</f>
        <v>0</v>
      </c>
      <c r="M150" s="17">
        <f t="shared" ca="1" si="30"/>
        <v>-0.19817438150505917</v>
      </c>
      <c r="N150" s="17">
        <f t="shared" ref="N150:N213" ca="1" si="39">C150*(M150-E150)^2</f>
        <v>0</v>
      </c>
      <c r="O150" s="95">
        <f t="shared" ref="O150:O213" ca="1" si="40">(C150*O$1-O$2*F150+O$3*H150)^2</f>
        <v>0</v>
      </c>
      <c r="P150" s="17">
        <f t="shared" ref="P150:P213" ca="1" si="41">(-C150*O$2+O$4*F150-O$5*H150)^2</f>
        <v>0</v>
      </c>
      <c r="Q150" s="17">
        <f t="shared" ref="Q150:Q213" ca="1" si="42">+(C150*O$3-F150*O$5+H150*O$6)^2</f>
        <v>0</v>
      </c>
      <c r="R150" s="15">
        <f t="shared" ca="1" si="31"/>
        <v>0.19817438150505917</v>
      </c>
    </row>
    <row r="151" spans="1:18" x14ac:dyDescent="0.2">
      <c r="A151" s="65"/>
      <c r="B151" s="65"/>
      <c r="C151" s="65"/>
      <c r="D151" s="66">
        <f t="shared" si="32"/>
        <v>0</v>
      </c>
      <c r="E151" s="66">
        <f t="shared" si="32"/>
        <v>0</v>
      </c>
      <c r="F151" s="17">
        <f t="shared" si="33"/>
        <v>0</v>
      </c>
      <c r="G151" s="17">
        <f t="shared" si="33"/>
        <v>0</v>
      </c>
      <c r="H151" s="17">
        <f t="shared" si="34"/>
        <v>0</v>
      </c>
      <c r="I151" s="17">
        <f t="shared" si="35"/>
        <v>0</v>
      </c>
      <c r="J151" s="17">
        <f t="shared" si="36"/>
        <v>0</v>
      </c>
      <c r="K151" s="17">
        <f t="shared" si="37"/>
        <v>0</v>
      </c>
      <c r="L151" s="17">
        <f t="shared" si="38"/>
        <v>0</v>
      </c>
      <c r="M151" s="17">
        <f t="shared" ca="1" si="30"/>
        <v>-0.19817438150505917</v>
      </c>
      <c r="N151" s="17">
        <f t="shared" ca="1" si="39"/>
        <v>0</v>
      </c>
      <c r="O151" s="95">
        <f t="shared" ca="1" si="40"/>
        <v>0</v>
      </c>
      <c r="P151" s="17">
        <f t="shared" ca="1" si="41"/>
        <v>0</v>
      </c>
      <c r="Q151" s="17">
        <f t="shared" ca="1" si="42"/>
        <v>0</v>
      </c>
      <c r="R151" s="15">
        <f t="shared" ca="1" si="31"/>
        <v>0.19817438150505917</v>
      </c>
    </row>
    <row r="152" spans="1:18" x14ac:dyDescent="0.2">
      <c r="A152" s="65"/>
      <c r="B152" s="65"/>
      <c r="C152" s="65"/>
      <c r="D152" s="66">
        <f t="shared" si="32"/>
        <v>0</v>
      </c>
      <c r="E152" s="66">
        <f t="shared" si="32"/>
        <v>0</v>
      </c>
      <c r="F152" s="17">
        <f t="shared" si="33"/>
        <v>0</v>
      </c>
      <c r="G152" s="17">
        <f t="shared" si="33"/>
        <v>0</v>
      </c>
      <c r="H152" s="17">
        <f t="shared" si="34"/>
        <v>0</v>
      </c>
      <c r="I152" s="17">
        <f t="shared" si="35"/>
        <v>0</v>
      </c>
      <c r="J152" s="17">
        <f t="shared" si="36"/>
        <v>0</v>
      </c>
      <c r="K152" s="17">
        <f t="shared" si="37"/>
        <v>0</v>
      </c>
      <c r="L152" s="17">
        <f t="shared" si="38"/>
        <v>0</v>
      </c>
      <c r="M152" s="17">
        <f t="shared" ca="1" si="30"/>
        <v>-0.19817438150505917</v>
      </c>
      <c r="N152" s="17">
        <f t="shared" ca="1" si="39"/>
        <v>0</v>
      </c>
      <c r="O152" s="95">
        <f t="shared" ca="1" si="40"/>
        <v>0</v>
      </c>
      <c r="P152" s="17">
        <f t="shared" ca="1" si="41"/>
        <v>0</v>
      </c>
      <c r="Q152" s="17">
        <f t="shared" ca="1" si="42"/>
        <v>0</v>
      </c>
      <c r="R152" s="15">
        <f t="shared" ca="1" si="31"/>
        <v>0.19817438150505917</v>
      </c>
    </row>
    <row r="153" spans="1:18" x14ac:dyDescent="0.2">
      <c r="A153" s="65"/>
      <c r="B153" s="65"/>
      <c r="C153" s="65"/>
      <c r="D153" s="66">
        <f t="shared" si="32"/>
        <v>0</v>
      </c>
      <c r="E153" s="66">
        <f t="shared" si="32"/>
        <v>0</v>
      </c>
      <c r="F153" s="17">
        <f t="shared" si="33"/>
        <v>0</v>
      </c>
      <c r="G153" s="17">
        <f t="shared" si="33"/>
        <v>0</v>
      </c>
      <c r="H153" s="17">
        <f t="shared" si="34"/>
        <v>0</v>
      </c>
      <c r="I153" s="17">
        <f t="shared" si="35"/>
        <v>0</v>
      </c>
      <c r="J153" s="17">
        <f t="shared" si="36"/>
        <v>0</v>
      </c>
      <c r="K153" s="17">
        <f t="shared" si="37"/>
        <v>0</v>
      </c>
      <c r="L153" s="17">
        <f t="shared" si="38"/>
        <v>0</v>
      </c>
      <c r="M153" s="17">
        <f t="shared" ca="1" si="30"/>
        <v>-0.19817438150505917</v>
      </c>
      <c r="N153" s="17">
        <f t="shared" ca="1" si="39"/>
        <v>0</v>
      </c>
      <c r="O153" s="95">
        <f t="shared" ca="1" si="40"/>
        <v>0</v>
      </c>
      <c r="P153" s="17">
        <f t="shared" ca="1" si="41"/>
        <v>0</v>
      </c>
      <c r="Q153" s="17">
        <f t="shared" ca="1" si="42"/>
        <v>0</v>
      </c>
      <c r="R153" s="15">
        <f t="shared" ca="1" si="31"/>
        <v>0.19817438150505917</v>
      </c>
    </row>
    <row r="154" spans="1:18" x14ac:dyDescent="0.2">
      <c r="A154" s="65"/>
      <c r="B154" s="65"/>
      <c r="C154" s="65"/>
      <c r="D154" s="66">
        <f t="shared" si="32"/>
        <v>0</v>
      </c>
      <c r="E154" s="66">
        <f t="shared" si="32"/>
        <v>0</v>
      </c>
      <c r="F154" s="17">
        <f t="shared" si="33"/>
        <v>0</v>
      </c>
      <c r="G154" s="17">
        <f t="shared" si="33"/>
        <v>0</v>
      </c>
      <c r="H154" s="17">
        <f t="shared" si="34"/>
        <v>0</v>
      </c>
      <c r="I154" s="17">
        <f t="shared" si="35"/>
        <v>0</v>
      </c>
      <c r="J154" s="17">
        <f t="shared" si="36"/>
        <v>0</v>
      </c>
      <c r="K154" s="17">
        <f t="shared" si="37"/>
        <v>0</v>
      </c>
      <c r="L154" s="17">
        <f t="shared" si="38"/>
        <v>0</v>
      </c>
      <c r="M154" s="17">
        <f t="shared" ca="1" si="30"/>
        <v>-0.19817438150505917</v>
      </c>
      <c r="N154" s="17">
        <f t="shared" ca="1" si="39"/>
        <v>0</v>
      </c>
      <c r="O154" s="95">
        <f t="shared" ca="1" si="40"/>
        <v>0</v>
      </c>
      <c r="P154" s="17">
        <f t="shared" ca="1" si="41"/>
        <v>0</v>
      </c>
      <c r="Q154" s="17">
        <f t="shared" ca="1" si="42"/>
        <v>0</v>
      </c>
      <c r="R154" s="15">
        <f t="shared" ca="1" si="31"/>
        <v>0.19817438150505917</v>
      </c>
    </row>
    <row r="155" spans="1:18" x14ac:dyDescent="0.2">
      <c r="A155" s="65"/>
      <c r="B155" s="65"/>
      <c r="C155" s="65"/>
      <c r="D155" s="66">
        <f t="shared" si="32"/>
        <v>0</v>
      </c>
      <c r="E155" s="66">
        <f t="shared" si="32"/>
        <v>0</v>
      </c>
      <c r="F155" s="17">
        <f t="shared" si="33"/>
        <v>0</v>
      </c>
      <c r="G155" s="17">
        <f t="shared" si="33"/>
        <v>0</v>
      </c>
      <c r="H155" s="17">
        <f t="shared" si="34"/>
        <v>0</v>
      </c>
      <c r="I155" s="17">
        <f t="shared" si="35"/>
        <v>0</v>
      </c>
      <c r="J155" s="17">
        <f t="shared" si="36"/>
        <v>0</v>
      </c>
      <c r="K155" s="17">
        <f t="shared" si="37"/>
        <v>0</v>
      </c>
      <c r="L155" s="17">
        <f t="shared" si="38"/>
        <v>0</v>
      </c>
      <c r="M155" s="17">
        <f t="shared" ca="1" si="30"/>
        <v>-0.19817438150505917</v>
      </c>
      <c r="N155" s="17">
        <f t="shared" ca="1" si="39"/>
        <v>0</v>
      </c>
      <c r="O155" s="95">
        <f t="shared" ca="1" si="40"/>
        <v>0</v>
      </c>
      <c r="P155" s="17">
        <f t="shared" ca="1" si="41"/>
        <v>0</v>
      </c>
      <c r="Q155" s="17">
        <f t="shared" ca="1" si="42"/>
        <v>0</v>
      </c>
      <c r="R155" s="15">
        <f t="shared" ca="1" si="31"/>
        <v>0.19817438150505917</v>
      </c>
    </row>
    <row r="156" spans="1:18" x14ac:dyDescent="0.2">
      <c r="A156" s="65"/>
      <c r="B156" s="65"/>
      <c r="C156" s="65"/>
      <c r="D156" s="66">
        <f t="shared" si="32"/>
        <v>0</v>
      </c>
      <c r="E156" s="66">
        <f t="shared" si="32"/>
        <v>0</v>
      </c>
      <c r="F156" s="17">
        <f t="shared" si="33"/>
        <v>0</v>
      </c>
      <c r="G156" s="17">
        <f t="shared" si="33"/>
        <v>0</v>
      </c>
      <c r="H156" s="17">
        <f t="shared" si="34"/>
        <v>0</v>
      </c>
      <c r="I156" s="17">
        <f t="shared" si="35"/>
        <v>0</v>
      </c>
      <c r="J156" s="17">
        <f t="shared" si="36"/>
        <v>0</v>
      </c>
      <c r="K156" s="17">
        <f t="shared" si="37"/>
        <v>0</v>
      </c>
      <c r="L156" s="17">
        <f t="shared" si="38"/>
        <v>0</v>
      </c>
      <c r="M156" s="17">
        <f t="shared" ca="1" si="30"/>
        <v>-0.19817438150505917</v>
      </c>
      <c r="N156" s="17">
        <f t="shared" ca="1" si="39"/>
        <v>0</v>
      </c>
      <c r="O156" s="95">
        <f t="shared" ca="1" si="40"/>
        <v>0</v>
      </c>
      <c r="P156" s="17">
        <f t="shared" ca="1" si="41"/>
        <v>0</v>
      </c>
      <c r="Q156" s="17">
        <f t="shared" ca="1" si="42"/>
        <v>0</v>
      </c>
      <c r="R156" s="15">
        <f t="shared" ca="1" si="31"/>
        <v>0.19817438150505917</v>
      </c>
    </row>
    <row r="157" spans="1:18" x14ac:dyDescent="0.2">
      <c r="A157" s="65"/>
      <c r="B157" s="65"/>
      <c r="C157" s="65"/>
      <c r="D157" s="66">
        <f t="shared" si="32"/>
        <v>0</v>
      </c>
      <c r="E157" s="66">
        <f t="shared" si="32"/>
        <v>0</v>
      </c>
      <c r="F157" s="17">
        <f t="shared" si="33"/>
        <v>0</v>
      </c>
      <c r="G157" s="17">
        <f t="shared" si="33"/>
        <v>0</v>
      </c>
      <c r="H157" s="17">
        <f t="shared" si="34"/>
        <v>0</v>
      </c>
      <c r="I157" s="17">
        <f t="shared" si="35"/>
        <v>0</v>
      </c>
      <c r="J157" s="17">
        <f t="shared" si="36"/>
        <v>0</v>
      </c>
      <c r="K157" s="17">
        <f t="shared" si="37"/>
        <v>0</v>
      </c>
      <c r="L157" s="17">
        <f t="shared" si="38"/>
        <v>0</v>
      </c>
      <c r="M157" s="17">
        <f t="shared" ca="1" si="30"/>
        <v>-0.19817438150505917</v>
      </c>
      <c r="N157" s="17">
        <f t="shared" ca="1" si="39"/>
        <v>0</v>
      </c>
      <c r="O157" s="95">
        <f t="shared" ca="1" si="40"/>
        <v>0</v>
      </c>
      <c r="P157" s="17">
        <f t="shared" ca="1" si="41"/>
        <v>0</v>
      </c>
      <c r="Q157" s="17">
        <f t="shared" ca="1" si="42"/>
        <v>0</v>
      </c>
      <c r="R157" s="15">
        <f t="shared" ca="1" si="31"/>
        <v>0.19817438150505917</v>
      </c>
    </row>
    <row r="158" spans="1:18" x14ac:dyDescent="0.2">
      <c r="A158" s="65"/>
      <c r="B158" s="65"/>
      <c r="C158" s="65"/>
      <c r="D158" s="66">
        <f t="shared" si="32"/>
        <v>0</v>
      </c>
      <c r="E158" s="66">
        <f t="shared" si="32"/>
        <v>0</v>
      </c>
      <c r="F158" s="17">
        <f t="shared" si="33"/>
        <v>0</v>
      </c>
      <c r="G158" s="17">
        <f t="shared" si="33"/>
        <v>0</v>
      </c>
      <c r="H158" s="17">
        <f t="shared" si="34"/>
        <v>0</v>
      </c>
      <c r="I158" s="17">
        <f t="shared" si="35"/>
        <v>0</v>
      </c>
      <c r="J158" s="17">
        <f t="shared" si="36"/>
        <v>0</v>
      </c>
      <c r="K158" s="17">
        <f t="shared" si="37"/>
        <v>0</v>
      </c>
      <c r="L158" s="17">
        <f t="shared" si="38"/>
        <v>0</v>
      </c>
      <c r="M158" s="17">
        <f t="shared" ca="1" si="30"/>
        <v>-0.19817438150505917</v>
      </c>
      <c r="N158" s="17">
        <f t="shared" ca="1" si="39"/>
        <v>0</v>
      </c>
      <c r="O158" s="95">
        <f t="shared" ca="1" si="40"/>
        <v>0</v>
      </c>
      <c r="P158" s="17">
        <f t="shared" ca="1" si="41"/>
        <v>0</v>
      </c>
      <c r="Q158" s="17">
        <f t="shared" ca="1" si="42"/>
        <v>0</v>
      </c>
      <c r="R158" s="15">
        <f t="shared" ca="1" si="31"/>
        <v>0.19817438150505917</v>
      </c>
    </row>
    <row r="159" spans="1:18" x14ac:dyDescent="0.2">
      <c r="A159" s="65"/>
      <c r="B159" s="65"/>
      <c r="C159" s="65"/>
      <c r="D159" s="66">
        <f t="shared" si="32"/>
        <v>0</v>
      </c>
      <c r="E159" s="66">
        <f t="shared" si="32"/>
        <v>0</v>
      </c>
      <c r="F159" s="17">
        <f t="shared" si="33"/>
        <v>0</v>
      </c>
      <c r="G159" s="17">
        <f t="shared" si="33"/>
        <v>0</v>
      </c>
      <c r="H159" s="17">
        <f t="shared" si="34"/>
        <v>0</v>
      </c>
      <c r="I159" s="17">
        <f t="shared" si="35"/>
        <v>0</v>
      </c>
      <c r="J159" s="17">
        <f t="shared" si="36"/>
        <v>0</v>
      </c>
      <c r="K159" s="17">
        <f t="shared" si="37"/>
        <v>0</v>
      </c>
      <c r="L159" s="17">
        <f t="shared" si="38"/>
        <v>0</v>
      </c>
      <c r="M159" s="17">
        <f t="shared" ca="1" si="30"/>
        <v>-0.19817438150505917</v>
      </c>
      <c r="N159" s="17">
        <f t="shared" ca="1" si="39"/>
        <v>0</v>
      </c>
      <c r="O159" s="95">
        <f t="shared" ca="1" si="40"/>
        <v>0</v>
      </c>
      <c r="P159" s="17">
        <f t="shared" ca="1" si="41"/>
        <v>0</v>
      </c>
      <c r="Q159" s="17">
        <f t="shared" ca="1" si="42"/>
        <v>0</v>
      </c>
      <c r="R159" s="15">
        <f t="shared" ca="1" si="31"/>
        <v>0.19817438150505917</v>
      </c>
    </row>
    <row r="160" spans="1:18" x14ac:dyDescent="0.2">
      <c r="A160" s="65"/>
      <c r="B160" s="65"/>
      <c r="C160" s="65"/>
      <c r="D160" s="66">
        <f t="shared" si="32"/>
        <v>0</v>
      </c>
      <c r="E160" s="66">
        <f t="shared" si="32"/>
        <v>0</v>
      </c>
      <c r="F160" s="17">
        <f t="shared" si="33"/>
        <v>0</v>
      </c>
      <c r="G160" s="17">
        <f t="shared" si="33"/>
        <v>0</v>
      </c>
      <c r="H160" s="17">
        <f t="shared" si="34"/>
        <v>0</v>
      </c>
      <c r="I160" s="17">
        <f t="shared" si="35"/>
        <v>0</v>
      </c>
      <c r="J160" s="17">
        <f t="shared" si="36"/>
        <v>0</v>
      </c>
      <c r="K160" s="17">
        <f t="shared" si="37"/>
        <v>0</v>
      </c>
      <c r="L160" s="17">
        <f t="shared" si="38"/>
        <v>0</v>
      </c>
      <c r="M160" s="17">
        <f t="shared" ca="1" si="30"/>
        <v>-0.19817438150505917</v>
      </c>
      <c r="N160" s="17">
        <f t="shared" ca="1" si="39"/>
        <v>0</v>
      </c>
      <c r="O160" s="95">
        <f t="shared" ca="1" si="40"/>
        <v>0</v>
      </c>
      <c r="P160" s="17">
        <f t="shared" ca="1" si="41"/>
        <v>0</v>
      </c>
      <c r="Q160" s="17">
        <f t="shared" ca="1" si="42"/>
        <v>0</v>
      </c>
      <c r="R160" s="15">
        <f t="shared" ca="1" si="31"/>
        <v>0.19817438150505917</v>
      </c>
    </row>
    <row r="161" spans="1:18" x14ac:dyDescent="0.2">
      <c r="A161" s="65"/>
      <c r="B161" s="65"/>
      <c r="C161" s="65"/>
      <c r="D161" s="66">
        <f t="shared" si="32"/>
        <v>0</v>
      </c>
      <c r="E161" s="66">
        <f t="shared" si="32"/>
        <v>0</v>
      </c>
      <c r="F161" s="17">
        <f t="shared" si="33"/>
        <v>0</v>
      </c>
      <c r="G161" s="17">
        <f t="shared" si="33"/>
        <v>0</v>
      </c>
      <c r="H161" s="17">
        <f t="shared" si="34"/>
        <v>0</v>
      </c>
      <c r="I161" s="17">
        <f t="shared" si="35"/>
        <v>0</v>
      </c>
      <c r="J161" s="17">
        <f t="shared" si="36"/>
        <v>0</v>
      </c>
      <c r="K161" s="17">
        <f t="shared" si="37"/>
        <v>0</v>
      </c>
      <c r="L161" s="17">
        <f t="shared" si="38"/>
        <v>0</v>
      </c>
      <c r="M161" s="17">
        <f t="shared" ca="1" si="30"/>
        <v>-0.19817438150505917</v>
      </c>
      <c r="N161" s="17">
        <f t="shared" ca="1" si="39"/>
        <v>0</v>
      </c>
      <c r="O161" s="95">
        <f t="shared" ca="1" si="40"/>
        <v>0</v>
      </c>
      <c r="P161" s="17">
        <f t="shared" ca="1" si="41"/>
        <v>0</v>
      </c>
      <c r="Q161" s="17">
        <f t="shared" ca="1" si="42"/>
        <v>0</v>
      </c>
      <c r="R161" s="15">
        <f t="shared" ca="1" si="31"/>
        <v>0.19817438150505917</v>
      </c>
    </row>
    <row r="162" spans="1:18" x14ac:dyDescent="0.2">
      <c r="A162" s="65"/>
      <c r="B162" s="65"/>
      <c r="C162" s="65"/>
      <c r="D162" s="66">
        <f t="shared" si="32"/>
        <v>0</v>
      </c>
      <c r="E162" s="66">
        <f t="shared" si="32"/>
        <v>0</v>
      </c>
      <c r="F162" s="17">
        <f t="shared" si="33"/>
        <v>0</v>
      </c>
      <c r="G162" s="17">
        <f t="shared" si="33"/>
        <v>0</v>
      </c>
      <c r="H162" s="17">
        <f t="shared" si="34"/>
        <v>0</v>
      </c>
      <c r="I162" s="17">
        <f t="shared" si="35"/>
        <v>0</v>
      </c>
      <c r="J162" s="17">
        <f t="shared" si="36"/>
        <v>0</v>
      </c>
      <c r="K162" s="17">
        <f t="shared" si="37"/>
        <v>0</v>
      </c>
      <c r="L162" s="17">
        <f t="shared" si="38"/>
        <v>0</v>
      </c>
      <c r="M162" s="17">
        <f t="shared" ca="1" si="30"/>
        <v>-0.19817438150505917</v>
      </c>
      <c r="N162" s="17">
        <f t="shared" ca="1" si="39"/>
        <v>0</v>
      </c>
      <c r="O162" s="95">
        <f t="shared" ca="1" si="40"/>
        <v>0</v>
      </c>
      <c r="P162" s="17">
        <f t="shared" ca="1" si="41"/>
        <v>0</v>
      </c>
      <c r="Q162" s="17">
        <f t="shared" ca="1" si="42"/>
        <v>0</v>
      </c>
      <c r="R162" s="15">
        <f t="shared" ca="1" si="31"/>
        <v>0.19817438150505917</v>
      </c>
    </row>
    <row r="163" spans="1:18" x14ac:dyDescent="0.2">
      <c r="A163" s="65"/>
      <c r="B163" s="65"/>
      <c r="C163" s="65"/>
      <c r="D163" s="66">
        <f t="shared" si="32"/>
        <v>0</v>
      </c>
      <c r="E163" s="66">
        <f t="shared" si="32"/>
        <v>0</v>
      </c>
      <c r="F163" s="17">
        <f t="shared" si="33"/>
        <v>0</v>
      </c>
      <c r="G163" s="17">
        <f t="shared" si="33"/>
        <v>0</v>
      </c>
      <c r="H163" s="17">
        <f t="shared" si="34"/>
        <v>0</v>
      </c>
      <c r="I163" s="17">
        <f t="shared" si="35"/>
        <v>0</v>
      </c>
      <c r="J163" s="17">
        <f t="shared" si="36"/>
        <v>0</v>
      </c>
      <c r="K163" s="17">
        <f t="shared" si="37"/>
        <v>0</v>
      </c>
      <c r="L163" s="17">
        <f t="shared" si="38"/>
        <v>0</v>
      </c>
      <c r="M163" s="17">
        <f t="shared" ca="1" si="30"/>
        <v>-0.19817438150505917</v>
      </c>
      <c r="N163" s="17">
        <f t="shared" ca="1" si="39"/>
        <v>0</v>
      </c>
      <c r="O163" s="95">
        <f t="shared" ca="1" si="40"/>
        <v>0</v>
      </c>
      <c r="P163" s="17">
        <f t="shared" ca="1" si="41"/>
        <v>0</v>
      </c>
      <c r="Q163" s="17">
        <f t="shared" ca="1" si="42"/>
        <v>0</v>
      </c>
      <c r="R163" s="15">
        <f t="shared" ca="1" si="31"/>
        <v>0.19817438150505917</v>
      </c>
    </row>
    <row r="164" spans="1:18" x14ac:dyDescent="0.2">
      <c r="A164" s="65"/>
      <c r="B164" s="65"/>
      <c r="C164" s="65"/>
      <c r="D164" s="66">
        <f t="shared" si="32"/>
        <v>0</v>
      </c>
      <c r="E164" s="66">
        <f t="shared" si="32"/>
        <v>0</v>
      </c>
      <c r="F164" s="17">
        <f t="shared" si="33"/>
        <v>0</v>
      </c>
      <c r="G164" s="17">
        <f t="shared" si="33"/>
        <v>0</v>
      </c>
      <c r="H164" s="17">
        <f t="shared" si="34"/>
        <v>0</v>
      </c>
      <c r="I164" s="17">
        <f t="shared" si="35"/>
        <v>0</v>
      </c>
      <c r="J164" s="17">
        <f t="shared" si="36"/>
        <v>0</v>
      </c>
      <c r="K164" s="17">
        <f t="shared" si="37"/>
        <v>0</v>
      </c>
      <c r="L164" s="17">
        <f t="shared" si="38"/>
        <v>0</v>
      </c>
      <c r="M164" s="17">
        <f t="shared" ca="1" si="30"/>
        <v>-0.19817438150505917</v>
      </c>
      <c r="N164" s="17">
        <f t="shared" ca="1" si="39"/>
        <v>0</v>
      </c>
      <c r="O164" s="95">
        <f t="shared" ca="1" si="40"/>
        <v>0</v>
      </c>
      <c r="P164" s="17">
        <f t="shared" ca="1" si="41"/>
        <v>0</v>
      </c>
      <c r="Q164" s="17">
        <f t="shared" ca="1" si="42"/>
        <v>0</v>
      </c>
      <c r="R164" s="15">
        <f t="shared" ca="1" si="31"/>
        <v>0.19817438150505917</v>
      </c>
    </row>
    <row r="165" spans="1:18" x14ac:dyDescent="0.2">
      <c r="A165" s="65"/>
      <c r="B165" s="65"/>
      <c r="C165" s="65"/>
      <c r="D165" s="66">
        <f t="shared" si="32"/>
        <v>0</v>
      </c>
      <c r="E165" s="66">
        <f t="shared" si="32"/>
        <v>0</v>
      </c>
      <c r="F165" s="17">
        <f t="shared" si="33"/>
        <v>0</v>
      </c>
      <c r="G165" s="17">
        <f t="shared" si="33"/>
        <v>0</v>
      </c>
      <c r="H165" s="17">
        <f t="shared" si="34"/>
        <v>0</v>
      </c>
      <c r="I165" s="17">
        <f t="shared" si="35"/>
        <v>0</v>
      </c>
      <c r="J165" s="17">
        <f t="shared" si="36"/>
        <v>0</v>
      </c>
      <c r="K165" s="17">
        <f t="shared" si="37"/>
        <v>0</v>
      </c>
      <c r="L165" s="17">
        <f t="shared" si="38"/>
        <v>0</v>
      </c>
      <c r="M165" s="17">
        <f t="shared" ca="1" si="30"/>
        <v>-0.19817438150505917</v>
      </c>
      <c r="N165" s="17">
        <f t="shared" ca="1" si="39"/>
        <v>0</v>
      </c>
      <c r="O165" s="95">
        <f t="shared" ca="1" si="40"/>
        <v>0</v>
      </c>
      <c r="P165" s="17">
        <f t="shared" ca="1" si="41"/>
        <v>0</v>
      </c>
      <c r="Q165" s="17">
        <f t="shared" ca="1" si="42"/>
        <v>0</v>
      </c>
      <c r="R165" s="15">
        <f t="shared" ca="1" si="31"/>
        <v>0.19817438150505917</v>
      </c>
    </row>
    <row r="166" spans="1:18" x14ac:dyDescent="0.2">
      <c r="A166" s="65"/>
      <c r="B166" s="65"/>
      <c r="C166" s="65"/>
      <c r="D166" s="66">
        <f t="shared" si="32"/>
        <v>0</v>
      </c>
      <c r="E166" s="66">
        <f t="shared" si="32"/>
        <v>0</v>
      </c>
      <c r="F166" s="17">
        <f t="shared" si="33"/>
        <v>0</v>
      </c>
      <c r="G166" s="17">
        <f t="shared" si="33"/>
        <v>0</v>
      </c>
      <c r="H166" s="17">
        <f t="shared" si="34"/>
        <v>0</v>
      </c>
      <c r="I166" s="17">
        <f t="shared" si="35"/>
        <v>0</v>
      </c>
      <c r="J166" s="17">
        <f t="shared" si="36"/>
        <v>0</v>
      </c>
      <c r="K166" s="17">
        <f t="shared" si="37"/>
        <v>0</v>
      </c>
      <c r="L166" s="17">
        <f t="shared" si="38"/>
        <v>0</v>
      </c>
      <c r="M166" s="17">
        <f t="shared" ca="1" si="30"/>
        <v>-0.19817438150505917</v>
      </c>
      <c r="N166" s="17">
        <f t="shared" ca="1" si="39"/>
        <v>0</v>
      </c>
      <c r="O166" s="95">
        <f t="shared" ca="1" si="40"/>
        <v>0</v>
      </c>
      <c r="P166" s="17">
        <f t="shared" ca="1" si="41"/>
        <v>0</v>
      </c>
      <c r="Q166" s="17">
        <f t="shared" ca="1" si="42"/>
        <v>0</v>
      </c>
      <c r="R166" s="15">
        <f t="shared" ca="1" si="31"/>
        <v>0.19817438150505917</v>
      </c>
    </row>
    <row r="167" spans="1:18" x14ac:dyDescent="0.2">
      <c r="A167" s="65"/>
      <c r="B167" s="65"/>
      <c r="C167" s="65"/>
      <c r="D167" s="66">
        <f t="shared" si="32"/>
        <v>0</v>
      </c>
      <c r="E167" s="66">
        <f t="shared" si="32"/>
        <v>0</v>
      </c>
      <c r="F167" s="17">
        <f t="shared" si="33"/>
        <v>0</v>
      </c>
      <c r="G167" s="17">
        <f t="shared" si="33"/>
        <v>0</v>
      </c>
      <c r="H167" s="17">
        <f t="shared" si="34"/>
        <v>0</v>
      </c>
      <c r="I167" s="17">
        <f t="shared" si="35"/>
        <v>0</v>
      </c>
      <c r="J167" s="17">
        <f t="shared" si="36"/>
        <v>0</v>
      </c>
      <c r="K167" s="17">
        <f t="shared" si="37"/>
        <v>0</v>
      </c>
      <c r="L167" s="17">
        <f t="shared" si="38"/>
        <v>0</v>
      </c>
      <c r="M167" s="17">
        <f t="shared" ca="1" si="30"/>
        <v>-0.19817438150505917</v>
      </c>
      <c r="N167" s="17">
        <f t="shared" ca="1" si="39"/>
        <v>0</v>
      </c>
      <c r="O167" s="95">
        <f t="shared" ca="1" si="40"/>
        <v>0</v>
      </c>
      <c r="P167" s="17">
        <f t="shared" ca="1" si="41"/>
        <v>0</v>
      </c>
      <c r="Q167" s="17">
        <f t="shared" ca="1" si="42"/>
        <v>0</v>
      </c>
      <c r="R167" s="15">
        <f t="shared" ca="1" si="31"/>
        <v>0.19817438150505917</v>
      </c>
    </row>
    <row r="168" spans="1:18" x14ac:dyDescent="0.2">
      <c r="A168" s="65"/>
      <c r="B168" s="65"/>
      <c r="C168" s="65"/>
      <c r="D168" s="66">
        <f t="shared" si="32"/>
        <v>0</v>
      </c>
      <c r="E168" s="66">
        <f t="shared" si="32"/>
        <v>0</v>
      </c>
      <c r="F168" s="17">
        <f t="shared" si="33"/>
        <v>0</v>
      </c>
      <c r="G168" s="17">
        <f t="shared" si="33"/>
        <v>0</v>
      </c>
      <c r="H168" s="17">
        <f t="shared" si="34"/>
        <v>0</v>
      </c>
      <c r="I168" s="17">
        <f t="shared" si="35"/>
        <v>0</v>
      </c>
      <c r="J168" s="17">
        <f t="shared" si="36"/>
        <v>0</v>
      </c>
      <c r="K168" s="17">
        <f t="shared" si="37"/>
        <v>0</v>
      </c>
      <c r="L168" s="17">
        <f t="shared" si="38"/>
        <v>0</v>
      </c>
      <c r="M168" s="17">
        <f t="shared" ca="1" si="30"/>
        <v>-0.19817438150505917</v>
      </c>
      <c r="N168" s="17">
        <f t="shared" ca="1" si="39"/>
        <v>0</v>
      </c>
      <c r="O168" s="95">
        <f t="shared" ca="1" si="40"/>
        <v>0</v>
      </c>
      <c r="P168" s="17">
        <f t="shared" ca="1" si="41"/>
        <v>0</v>
      </c>
      <c r="Q168" s="17">
        <f t="shared" ca="1" si="42"/>
        <v>0</v>
      </c>
      <c r="R168" s="15">
        <f t="shared" ca="1" si="31"/>
        <v>0.19817438150505917</v>
      </c>
    </row>
    <row r="169" spans="1:18" x14ac:dyDescent="0.2">
      <c r="A169" s="65"/>
      <c r="B169" s="65"/>
      <c r="C169" s="65"/>
      <c r="D169" s="66">
        <f t="shared" si="32"/>
        <v>0</v>
      </c>
      <c r="E169" s="66">
        <f t="shared" si="32"/>
        <v>0</v>
      </c>
      <c r="F169" s="17">
        <f t="shared" si="33"/>
        <v>0</v>
      </c>
      <c r="G169" s="17">
        <f t="shared" si="33"/>
        <v>0</v>
      </c>
      <c r="H169" s="17">
        <f t="shared" si="34"/>
        <v>0</v>
      </c>
      <c r="I169" s="17">
        <f t="shared" si="35"/>
        <v>0</v>
      </c>
      <c r="J169" s="17">
        <f t="shared" si="36"/>
        <v>0</v>
      </c>
      <c r="K169" s="17">
        <f t="shared" si="37"/>
        <v>0</v>
      </c>
      <c r="L169" s="17">
        <f t="shared" si="38"/>
        <v>0</v>
      </c>
      <c r="M169" s="17">
        <f t="shared" ca="1" si="30"/>
        <v>-0.19817438150505917</v>
      </c>
      <c r="N169" s="17">
        <f t="shared" ca="1" si="39"/>
        <v>0</v>
      </c>
      <c r="O169" s="95">
        <f t="shared" ca="1" si="40"/>
        <v>0</v>
      </c>
      <c r="P169" s="17">
        <f t="shared" ca="1" si="41"/>
        <v>0</v>
      </c>
      <c r="Q169" s="17">
        <f t="shared" ca="1" si="42"/>
        <v>0</v>
      </c>
      <c r="R169" s="15">
        <f t="shared" ca="1" si="31"/>
        <v>0.19817438150505917</v>
      </c>
    </row>
    <row r="170" spans="1:18" x14ac:dyDescent="0.2">
      <c r="A170" s="65"/>
      <c r="B170" s="65"/>
      <c r="C170" s="65"/>
      <c r="D170" s="66">
        <f t="shared" si="32"/>
        <v>0</v>
      </c>
      <c r="E170" s="66">
        <f t="shared" si="32"/>
        <v>0</v>
      </c>
      <c r="F170" s="17">
        <f t="shared" si="33"/>
        <v>0</v>
      </c>
      <c r="G170" s="17">
        <f t="shared" si="33"/>
        <v>0</v>
      </c>
      <c r="H170" s="17">
        <f t="shared" si="34"/>
        <v>0</v>
      </c>
      <c r="I170" s="17">
        <f t="shared" si="35"/>
        <v>0</v>
      </c>
      <c r="J170" s="17">
        <f t="shared" si="36"/>
        <v>0</v>
      </c>
      <c r="K170" s="17">
        <f t="shared" si="37"/>
        <v>0</v>
      </c>
      <c r="L170" s="17">
        <f t="shared" si="38"/>
        <v>0</v>
      </c>
      <c r="M170" s="17">
        <f t="shared" ca="1" si="30"/>
        <v>-0.19817438150505917</v>
      </c>
      <c r="N170" s="17">
        <f t="shared" ca="1" si="39"/>
        <v>0</v>
      </c>
      <c r="O170" s="95">
        <f t="shared" ca="1" si="40"/>
        <v>0</v>
      </c>
      <c r="P170" s="17">
        <f t="shared" ca="1" si="41"/>
        <v>0</v>
      </c>
      <c r="Q170" s="17">
        <f t="shared" ca="1" si="42"/>
        <v>0</v>
      </c>
      <c r="R170" s="15">
        <f t="shared" ca="1" si="31"/>
        <v>0.19817438150505917</v>
      </c>
    </row>
    <row r="171" spans="1:18" x14ac:dyDescent="0.2">
      <c r="A171" s="65"/>
      <c r="B171" s="65"/>
      <c r="C171" s="65"/>
      <c r="D171" s="66">
        <f t="shared" si="32"/>
        <v>0</v>
      </c>
      <c r="E171" s="66">
        <f t="shared" si="32"/>
        <v>0</v>
      </c>
      <c r="F171" s="17">
        <f t="shared" si="33"/>
        <v>0</v>
      </c>
      <c r="G171" s="17">
        <f t="shared" si="33"/>
        <v>0</v>
      </c>
      <c r="H171" s="17">
        <f t="shared" si="34"/>
        <v>0</v>
      </c>
      <c r="I171" s="17">
        <f t="shared" si="35"/>
        <v>0</v>
      </c>
      <c r="J171" s="17">
        <f t="shared" si="36"/>
        <v>0</v>
      </c>
      <c r="K171" s="17">
        <f t="shared" si="37"/>
        <v>0</v>
      </c>
      <c r="L171" s="17">
        <f t="shared" si="38"/>
        <v>0</v>
      </c>
      <c r="M171" s="17">
        <f t="shared" ca="1" si="30"/>
        <v>-0.19817438150505917</v>
      </c>
      <c r="N171" s="17">
        <f t="shared" ca="1" si="39"/>
        <v>0</v>
      </c>
      <c r="O171" s="95">
        <f t="shared" ca="1" si="40"/>
        <v>0</v>
      </c>
      <c r="P171" s="17">
        <f t="shared" ca="1" si="41"/>
        <v>0</v>
      </c>
      <c r="Q171" s="17">
        <f t="shared" ca="1" si="42"/>
        <v>0</v>
      </c>
      <c r="R171" s="15">
        <f t="shared" ca="1" si="31"/>
        <v>0.19817438150505917</v>
      </c>
    </row>
    <row r="172" spans="1:18" x14ac:dyDescent="0.2">
      <c r="A172" s="65"/>
      <c r="B172" s="65"/>
      <c r="C172" s="65"/>
      <c r="D172" s="66">
        <f t="shared" si="32"/>
        <v>0</v>
      </c>
      <c r="E172" s="66">
        <f t="shared" si="32"/>
        <v>0</v>
      </c>
      <c r="F172" s="17">
        <f t="shared" si="33"/>
        <v>0</v>
      </c>
      <c r="G172" s="17">
        <f t="shared" si="33"/>
        <v>0</v>
      </c>
      <c r="H172" s="17">
        <f t="shared" si="34"/>
        <v>0</v>
      </c>
      <c r="I172" s="17">
        <f t="shared" si="35"/>
        <v>0</v>
      </c>
      <c r="J172" s="17">
        <f t="shared" si="36"/>
        <v>0</v>
      </c>
      <c r="K172" s="17">
        <f t="shared" si="37"/>
        <v>0</v>
      </c>
      <c r="L172" s="17">
        <f t="shared" si="38"/>
        <v>0</v>
      </c>
      <c r="M172" s="17">
        <f t="shared" ca="1" si="30"/>
        <v>-0.19817438150505917</v>
      </c>
      <c r="N172" s="17">
        <f t="shared" ca="1" si="39"/>
        <v>0</v>
      </c>
      <c r="O172" s="95">
        <f t="shared" ca="1" si="40"/>
        <v>0</v>
      </c>
      <c r="P172" s="17">
        <f t="shared" ca="1" si="41"/>
        <v>0</v>
      </c>
      <c r="Q172" s="17">
        <f t="shared" ca="1" si="42"/>
        <v>0</v>
      </c>
      <c r="R172" s="15">
        <f t="shared" ca="1" si="31"/>
        <v>0.19817438150505917</v>
      </c>
    </row>
    <row r="173" spans="1:18" x14ac:dyDescent="0.2">
      <c r="A173" s="65"/>
      <c r="B173" s="65"/>
      <c r="C173" s="65"/>
      <c r="D173" s="66">
        <f t="shared" si="32"/>
        <v>0</v>
      </c>
      <c r="E173" s="66">
        <f t="shared" si="32"/>
        <v>0</v>
      </c>
      <c r="F173" s="17">
        <f t="shared" si="33"/>
        <v>0</v>
      </c>
      <c r="G173" s="17">
        <f t="shared" si="33"/>
        <v>0</v>
      </c>
      <c r="H173" s="17">
        <f t="shared" si="34"/>
        <v>0</v>
      </c>
      <c r="I173" s="17">
        <f t="shared" si="35"/>
        <v>0</v>
      </c>
      <c r="J173" s="17">
        <f t="shared" si="36"/>
        <v>0</v>
      </c>
      <c r="K173" s="17">
        <f t="shared" si="37"/>
        <v>0</v>
      </c>
      <c r="L173" s="17">
        <f t="shared" si="38"/>
        <v>0</v>
      </c>
      <c r="M173" s="17">
        <f t="shared" ca="1" si="30"/>
        <v>-0.19817438150505917</v>
      </c>
      <c r="N173" s="17">
        <f t="shared" ca="1" si="39"/>
        <v>0</v>
      </c>
      <c r="O173" s="95">
        <f t="shared" ca="1" si="40"/>
        <v>0</v>
      </c>
      <c r="P173" s="17">
        <f t="shared" ca="1" si="41"/>
        <v>0</v>
      </c>
      <c r="Q173" s="17">
        <f t="shared" ca="1" si="42"/>
        <v>0</v>
      </c>
      <c r="R173" s="15">
        <f t="shared" ca="1" si="31"/>
        <v>0.19817438150505917</v>
      </c>
    </row>
    <row r="174" spans="1:18" x14ac:dyDescent="0.2">
      <c r="A174" s="65"/>
      <c r="B174" s="65"/>
      <c r="C174" s="65"/>
      <c r="D174" s="66">
        <f t="shared" si="32"/>
        <v>0</v>
      </c>
      <c r="E174" s="66">
        <f t="shared" si="32"/>
        <v>0</v>
      </c>
      <c r="F174" s="17">
        <f t="shared" si="33"/>
        <v>0</v>
      </c>
      <c r="G174" s="17">
        <f t="shared" si="33"/>
        <v>0</v>
      </c>
      <c r="H174" s="17">
        <f t="shared" si="34"/>
        <v>0</v>
      </c>
      <c r="I174" s="17">
        <f t="shared" si="35"/>
        <v>0</v>
      </c>
      <c r="J174" s="17">
        <f t="shared" si="36"/>
        <v>0</v>
      </c>
      <c r="K174" s="17">
        <f t="shared" si="37"/>
        <v>0</v>
      </c>
      <c r="L174" s="17">
        <f t="shared" si="38"/>
        <v>0</v>
      </c>
      <c r="M174" s="17">
        <f t="shared" ca="1" si="30"/>
        <v>-0.19817438150505917</v>
      </c>
      <c r="N174" s="17">
        <f t="shared" ca="1" si="39"/>
        <v>0</v>
      </c>
      <c r="O174" s="95">
        <f t="shared" ca="1" si="40"/>
        <v>0</v>
      </c>
      <c r="P174" s="17">
        <f t="shared" ca="1" si="41"/>
        <v>0</v>
      </c>
      <c r="Q174" s="17">
        <f t="shared" ca="1" si="42"/>
        <v>0</v>
      </c>
      <c r="R174" s="15">
        <f t="shared" ca="1" si="31"/>
        <v>0.19817438150505917</v>
      </c>
    </row>
    <row r="175" spans="1:18" x14ac:dyDescent="0.2">
      <c r="A175" s="65"/>
      <c r="B175" s="65"/>
      <c r="C175" s="65"/>
      <c r="D175" s="66">
        <f t="shared" si="32"/>
        <v>0</v>
      </c>
      <c r="E175" s="66">
        <f t="shared" si="32"/>
        <v>0</v>
      </c>
      <c r="F175" s="17">
        <f t="shared" si="33"/>
        <v>0</v>
      </c>
      <c r="G175" s="17">
        <f t="shared" si="33"/>
        <v>0</v>
      </c>
      <c r="H175" s="17">
        <f t="shared" si="34"/>
        <v>0</v>
      </c>
      <c r="I175" s="17">
        <f t="shared" si="35"/>
        <v>0</v>
      </c>
      <c r="J175" s="17">
        <f t="shared" si="36"/>
        <v>0</v>
      </c>
      <c r="K175" s="17">
        <f t="shared" si="37"/>
        <v>0</v>
      </c>
      <c r="L175" s="17">
        <f t="shared" si="38"/>
        <v>0</v>
      </c>
      <c r="M175" s="17">
        <f t="shared" ca="1" si="30"/>
        <v>-0.19817438150505917</v>
      </c>
      <c r="N175" s="17">
        <f t="shared" ca="1" si="39"/>
        <v>0</v>
      </c>
      <c r="O175" s="95">
        <f t="shared" ca="1" si="40"/>
        <v>0</v>
      </c>
      <c r="P175" s="17">
        <f t="shared" ca="1" si="41"/>
        <v>0</v>
      </c>
      <c r="Q175" s="17">
        <f t="shared" ca="1" si="42"/>
        <v>0</v>
      </c>
      <c r="R175" s="15">
        <f t="shared" ca="1" si="31"/>
        <v>0.19817438150505917</v>
      </c>
    </row>
    <row r="176" spans="1:18" x14ac:dyDescent="0.2">
      <c r="A176" s="65"/>
      <c r="B176" s="65"/>
      <c r="C176" s="65"/>
      <c r="D176" s="66">
        <f t="shared" si="32"/>
        <v>0</v>
      </c>
      <c r="E176" s="66">
        <f t="shared" si="32"/>
        <v>0</v>
      </c>
      <c r="F176" s="17">
        <f t="shared" si="33"/>
        <v>0</v>
      </c>
      <c r="G176" s="17">
        <f t="shared" si="33"/>
        <v>0</v>
      </c>
      <c r="H176" s="17">
        <f t="shared" si="34"/>
        <v>0</v>
      </c>
      <c r="I176" s="17">
        <f t="shared" si="35"/>
        <v>0</v>
      </c>
      <c r="J176" s="17">
        <f t="shared" si="36"/>
        <v>0</v>
      </c>
      <c r="K176" s="17">
        <f t="shared" si="37"/>
        <v>0</v>
      </c>
      <c r="L176" s="17">
        <f t="shared" si="38"/>
        <v>0</v>
      </c>
      <c r="M176" s="17">
        <f t="shared" ca="1" si="30"/>
        <v>-0.19817438150505917</v>
      </c>
      <c r="N176" s="17">
        <f t="shared" ca="1" si="39"/>
        <v>0</v>
      </c>
      <c r="O176" s="95">
        <f t="shared" ca="1" si="40"/>
        <v>0</v>
      </c>
      <c r="P176" s="17">
        <f t="shared" ca="1" si="41"/>
        <v>0</v>
      </c>
      <c r="Q176" s="17">
        <f t="shared" ca="1" si="42"/>
        <v>0</v>
      </c>
      <c r="R176" s="15">
        <f t="shared" ca="1" si="31"/>
        <v>0.19817438150505917</v>
      </c>
    </row>
    <row r="177" spans="1:18" x14ac:dyDescent="0.2">
      <c r="A177" s="65"/>
      <c r="B177" s="65"/>
      <c r="C177" s="65"/>
      <c r="D177" s="66">
        <f t="shared" si="32"/>
        <v>0</v>
      </c>
      <c r="E177" s="66">
        <f t="shared" si="32"/>
        <v>0</v>
      </c>
      <c r="F177" s="17">
        <f t="shared" si="33"/>
        <v>0</v>
      </c>
      <c r="G177" s="17">
        <f t="shared" si="33"/>
        <v>0</v>
      </c>
      <c r="H177" s="17">
        <f t="shared" si="34"/>
        <v>0</v>
      </c>
      <c r="I177" s="17">
        <f t="shared" si="35"/>
        <v>0</v>
      </c>
      <c r="J177" s="17">
        <f t="shared" si="36"/>
        <v>0</v>
      </c>
      <c r="K177" s="17">
        <f t="shared" si="37"/>
        <v>0</v>
      </c>
      <c r="L177" s="17">
        <f t="shared" si="38"/>
        <v>0</v>
      </c>
      <c r="M177" s="17">
        <f t="shared" ca="1" si="30"/>
        <v>-0.19817438150505917</v>
      </c>
      <c r="N177" s="17">
        <f t="shared" ca="1" si="39"/>
        <v>0</v>
      </c>
      <c r="O177" s="95">
        <f t="shared" ca="1" si="40"/>
        <v>0</v>
      </c>
      <c r="P177" s="17">
        <f t="shared" ca="1" si="41"/>
        <v>0</v>
      </c>
      <c r="Q177" s="17">
        <f t="shared" ca="1" si="42"/>
        <v>0</v>
      </c>
      <c r="R177" s="15">
        <f t="shared" ca="1" si="31"/>
        <v>0.19817438150505917</v>
      </c>
    </row>
    <row r="178" spans="1:18" x14ac:dyDescent="0.2">
      <c r="A178" s="65"/>
      <c r="B178" s="65"/>
      <c r="C178" s="65"/>
      <c r="D178" s="66">
        <f t="shared" si="32"/>
        <v>0</v>
      </c>
      <c r="E178" s="66">
        <f t="shared" si="32"/>
        <v>0</v>
      </c>
      <c r="F178" s="17">
        <f t="shared" si="33"/>
        <v>0</v>
      </c>
      <c r="G178" s="17">
        <f t="shared" si="33"/>
        <v>0</v>
      </c>
      <c r="H178" s="17">
        <f t="shared" si="34"/>
        <v>0</v>
      </c>
      <c r="I178" s="17">
        <f t="shared" si="35"/>
        <v>0</v>
      </c>
      <c r="J178" s="17">
        <f t="shared" si="36"/>
        <v>0</v>
      </c>
      <c r="K178" s="17">
        <f t="shared" si="37"/>
        <v>0</v>
      </c>
      <c r="L178" s="17">
        <f t="shared" si="38"/>
        <v>0</v>
      </c>
      <c r="M178" s="17">
        <f t="shared" ca="1" si="30"/>
        <v>-0.19817438150505917</v>
      </c>
      <c r="N178" s="17">
        <f t="shared" ca="1" si="39"/>
        <v>0</v>
      </c>
      <c r="O178" s="95">
        <f t="shared" ca="1" si="40"/>
        <v>0</v>
      </c>
      <c r="P178" s="17">
        <f t="shared" ca="1" si="41"/>
        <v>0</v>
      </c>
      <c r="Q178" s="17">
        <f t="shared" ca="1" si="42"/>
        <v>0</v>
      </c>
      <c r="R178" s="15">
        <f t="shared" ca="1" si="31"/>
        <v>0.19817438150505917</v>
      </c>
    </row>
    <row r="179" spans="1:18" x14ac:dyDescent="0.2">
      <c r="A179" s="65"/>
      <c r="B179" s="65"/>
      <c r="C179" s="65"/>
      <c r="D179" s="66">
        <f t="shared" si="32"/>
        <v>0</v>
      </c>
      <c r="E179" s="66">
        <f t="shared" si="32"/>
        <v>0</v>
      </c>
      <c r="F179" s="17">
        <f t="shared" si="33"/>
        <v>0</v>
      </c>
      <c r="G179" s="17">
        <f t="shared" si="33"/>
        <v>0</v>
      </c>
      <c r="H179" s="17">
        <f t="shared" si="34"/>
        <v>0</v>
      </c>
      <c r="I179" s="17">
        <f t="shared" si="35"/>
        <v>0</v>
      </c>
      <c r="J179" s="17">
        <f t="shared" si="36"/>
        <v>0</v>
      </c>
      <c r="K179" s="17">
        <f t="shared" si="37"/>
        <v>0</v>
      </c>
      <c r="L179" s="17">
        <f t="shared" si="38"/>
        <v>0</v>
      </c>
      <c r="M179" s="17">
        <f t="shared" ca="1" si="30"/>
        <v>-0.19817438150505917</v>
      </c>
      <c r="N179" s="17">
        <f t="shared" ca="1" si="39"/>
        <v>0</v>
      </c>
      <c r="O179" s="95">
        <f t="shared" ca="1" si="40"/>
        <v>0</v>
      </c>
      <c r="P179" s="17">
        <f t="shared" ca="1" si="41"/>
        <v>0</v>
      </c>
      <c r="Q179" s="17">
        <f t="shared" ca="1" si="42"/>
        <v>0</v>
      </c>
      <c r="R179" s="15">
        <f t="shared" ca="1" si="31"/>
        <v>0.19817438150505917</v>
      </c>
    </row>
    <row r="180" spans="1:18" x14ac:dyDescent="0.2">
      <c r="A180" s="65"/>
      <c r="B180" s="65"/>
      <c r="C180" s="65"/>
      <c r="D180" s="66">
        <f t="shared" si="32"/>
        <v>0</v>
      </c>
      <c r="E180" s="66">
        <f t="shared" si="32"/>
        <v>0</v>
      </c>
      <c r="F180" s="17">
        <f t="shared" si="33"/>
        <v>0</v>
      </c>
      <c r="G180" s="17">
        <f t="shared" si="33"/>
        <v>0</v>
      </c>
      <c r="H180" s="17">
        <f t="shared" si="34"/>
        <v>0</v>
      </c>
      <c r="I180" s="17">
        <f t="shared" si="35"/>
        <v>0</v>
      </c>
      <c r="J180" s="17">
        <f t="shared" si="36"/>
        <v>0</v>
      </c>
      <c r="K180" s="17">
        <f t="shared" si="37"/>
        <v>0</v>
      </c>
      <c r="L180" s="17">
        <f t="shared" si="38"/>
        <v>0</v>
      </c>
      <c r="M180" s="17">
        <f t="shared" ca="1" si="30"/>
        <v>-0.19817438150505917</v>
      </c>
      <c r="N180" s="17">
        <f t="shared" ca="1" si="39"/>
        <v>0</v>
      </c>
      <c r="O180" s="95">
        <f t="shared" ca="1" si="40"/>
        <v>0</v>
      </c>
      <c r="P180" s="17">
        <f t="shared" ca="1" si="41"/>
        <v>0</v>
      </c>
      <c r="Q180" s="17">
        <f t="shared" ca="1" si="42"/>
        <v>0</v>
      </c>
      <c r="R180" s="15">
        <f t="shared" ca="1" si="31"/>
        <v>0.19817438150505917</v>
      </c>
    </row>
    <row r="181" spans="1:18" x14ac:dyDescent="0.2">
      <c r="A181" s="65"/>
      <c r="B181" s="65"/>
      <c r="C181" s="65"/>
      <c r="D181" s="66">
        <f t="shared" si="32"/>
        <v>0</v>
      </c>
      <c r="E181" s="66">
        <f t="shared" si="32"/>
        <v>0</v>
      </c>
      <c r="F181" s="17">
        <f t="shared" si="33"/>
        <v>0</v>
      </c>
      <c r="G181" s="17">
        <f t="shared" si="33"/>
        <v>0</v>
      </c>
      <c r="H181" s="17">
        <f t="shared" si="34"/>
        <v>0</v>
      </c>
      <c r="I181" s="17">
        <f t="shared" si="35"/>
        <v>0</v>
      </c>
      <c r="J181" s="17">
        <f t="shared" si="36"/>
        <v>0</v>
      </c>
      <c r="K181" s="17">
        <f t="shared" si="37"/>
        <v>0</v>
      </c>
      <c r="L181" s="17">
        <f t="shared" si="38"/>
        <v>0</v>
      </c>
      <c r="M181" s="17">
        <f t="shared" ca="1" si="30"/>
        <v>-0.19817438150505917</v>
      </c>
      <c r="N181" s="17">
        <f t="shared" ca="1" si="39"/>
        <v>0</v>
      </c>
      <c r="O181" s="95">
        <f t="shared" ca="1" si="40"/>
        <v>0</v>
      </c>
      <c r="P181" s="17">
        <f t="shared" ca="1" si="41"/>
        <v>0</v>
      </c>
      <c r="Q181" s="17">
        <f t="shared" ca="1" si="42"/>
        <v>0</v>
      </c>
      <c r="R181" s="15">
        <f t="shared" ca="1" si="31"/>
        <v>0.19817438150505917</v>
      </c>
    </row>
    <row r="182" spans="1:18" x14ac:dyDescent="0.2">
      <c r="A182" s="65"/>
      <c r="B182" s="65"/>
      <c r="C182" s="65"/>
      <c r="D182" s="66">
        <f t="shared" si="32"/>
        <v>0</v>
      </c>
      <c r="E182" s="66">
        <f t="shared" si="32"/>
        <v>0</v>
      </c>
      <c r="F182" s="17">
        <f t="shared" si="33"/>
        <v>0</v>
      </c>
      <c r="G182" s="17">
        <f t="shared" si="33"/>
        <v>0</v>
      </c>
      <c r="H182" s="17">
        <f t="shared" si="34"/>
        <v>0</v>
      </c>
      <c r="I182" s="17">
        <f t="shared" si="35"/>
        <v>0</v>
      </c>
      <c r="J182" s="17">
        <f t="shared" si="36"/>
        <v>0</v>
      </c>
      <c r="K182" s="17">
        <f t="shared" si="37"/>
        <v>0</v>
      </c>
      <c r="L182" s="17">
        <f t="shared" si="38"/>
        <v>0</v>
      </c>
      <c r="M182" s="17">
        <f t="shared" ca="1" si="30"/>
        <v>-0.19817438150505917</v>
      </c>
      <c r="N182" s="17">
        <f t="shared" ca="1" si="39"/>
        <v>0</v>
      </c>
      <c r="O182" s="95">
        <f t="shared" ca="1" si="40"/>
        <v>0</v>
      </c>
      <c r="P182" s="17">
        <f t="shared" ca="1" si="41"/>
        <v>0</v>
      </c>
      <c r="Q182" s="17">
        <f t="shared" ca="1" si="42"/>
        <v>0</v>
      </c>
      <c r="R182" s="15">
        <f t="shared" ca="1" si="31"/>
        <v>0.19817438150505917</v>
      </c>
    </row>
    <row r="183" spans="1:18" x14ac:dyDescent="0.2">
      <c r="A183" s="65"/>
      <c r="B183" s="65"/>
      <c r="C183" s="65"/>
      <c r="D183" s="66">
        <f t="shared" si="32"/>
        <v>0</v>
      </c>
      <c r="E183" s="66">
        <f t="shared" si="32"/>
        <v>0</v>
      </c>
      <c r="F183" s="17">
        <f t="shared" si="33"/>
        <v>0</v>
      </c>
      <c r="G183" s="17">
        <f t="shared" si="33"/>
        <v>0</v>
      </c>
      <c r="H183" s="17">
        <f t="shared" si="34"/>
        <v>0</v>
      </c>
      <c r="I183" s="17">
        <f t="shared" si="35"/>
        <v>0</v>
      </c>
      <c r="J183" s="17">
        <f t="shared" si="36"/>
        <v>0</v>
      </c>
      <c r="K183" s="17">
        <f t="shared" si="37"/>
        <v>0</v>
      </c>
      <c r="L183" s="17">
        <f t="shared" si="38"/>
        <v>0</v>
      </c>
      <c r="M183" s="17">
        <f t="shared" ca="1" si="30"/>
        <v>-0.19817438150505917</v>
      </c>
      <c r="N183" s="17">
        <f t="shared" ca="1" si="39"/>
        <v>0</v>
      </c>
      <c r="O183" s="95">
        <f t="shared" ca="1" si="40"/>
        <v>0</v>
      </c>
      <c r="P183" s="17">
        <f t="shared" ca="1" si="41"/>
        <v>0</v>
      </c>
      <c r="Q183" s="17">
        <f t="shared" ca="1" si="42"/>
        <v>0</v>
      </c>
      <c r="R183" s="15">
        <f t="shared" ca="1" si="31"/>
        <v>0.19817438150505917</v>
      </c>
    </row>
    <row r="184" spans="1:18" x14ac:dyDescent="0.2">
      <c r="A184" s="65"/>
      <c r="B184" s="65"/>
      <c r="C184" s="65"/>
      <c r="D184" s="66">
        <f t="shared" si="32"/>
        <v>0</v>
      </c>
      <c r="E184" s="66">
        <f t="shared" si="32"/>
        <v>0</v>
      </c>
      <c r="F184" s="17">
        <f t="shared" si="33"/>
        <v>0</v>
      </c>
      <c r="G184" s="17">
        <f t="shared" si="33"/>
        <v>0</v>
      </c>
      <c r="H184" s="17">
        <f t="shared" si="34"/>
        <v>0</v>
      </c>
      <c r="I184" s="17">
        <f t="shared" si="35"/>
        <v>0</v>
      </c>
      <c r="J184" s="17">
        <f t="shared" si="36"/>
        <v>0</v>
      </c>
      <c r="K184" s="17">
        <f t="shared" si="37"/>
        <v>0</v>
      </c>
      <c r="L184" s="17">
        <f t="shared" si="38"/>
        <v>0</v>
      </c>
      <c r="M184" s="17">
        <f t="shared" ca="1" si="30"/>
        <v>-0.19817438150505917</v>
      </c>
      <c r="N184" s="17">
        <f t="shared" ca="1" si="39"/>
        <v>0</v>
      </c>
      <c r="O184" s="95">
        <f t="shared" ca="1" si="40"/>
        <v>0</v>
      </c>
      <c r="P184" s="17">
        <f t="shared" ca="1" si="41"/>
        <v>0</v>
      </c>
      <c r="Q184" s="17">
        <f t="shared" ca="1" si="42"/>
        <v>0</v>
      </c>
      <c r="R184" s="15">
        <f t="shared" ca="1" si="31"/>
        <v>0.19817438150505917</v>
      </c>
    </row>
    <row r="185" spans="1:18" x14ac:dyDescent="0.2">
      <c r="A185" s="65"/>
      <c r="B185" s="65"/>
      <c r="C185" s="65"/>
      <c r="D185" s="66">
        <f t="shared" si="32"/>
        <v>0</v>
      </c>
      <c r="E185" s="66">
        <f t="shared" si="32"/>
        <v>0</v>
      </c>
      <c r="F185" s="17">
        <f t="shared" si="33"/>
        <v>0</v>
      </c>
      <c r="G185" s="17">
        <f t="shared" si="33"/>
        <v>0</v>
      </c>
      <c r="H185" s="17">
        <f t="shared" si="34"/>
        <v>0</v>
      </c>
      <c r="I185" s="17">
        <f t="shared" si="35"/>
        <v>0</v>
      </c>
      <c r="J185" s="17">
        <f t="shared" si="36"/>
        <v>0</v>
      </c>
      <c r="K185" s="17">
        <f t="shared" si="37"/>
        <v>0</v>
      </c>
      <c r="L185" s="17">
        <f t="shared" si="38"/>
        <v>0</v>
      </c>
      <c r="M185" s="17">
        <f t="shared" ca="1" si="30"/>
        <v>-0.19817438150505917</v>
      </c>
      <c r="N185" s="17">
        <f t="shared" ca="1" si="39"/>
        <v>0</v>
      </c>
      <c r="O185" s="95">
        <f t="shared" ca="1" si="40"/>
        <v>0</v>
      </c>
      <c r="P185" s="17">
        <f t="shared" ca="1" si="41"/>
        <v>0</v>
      </c>
      <c r="Q185" s="17">
        <f t="shared" ca="1" si="42"/>
        <v>0</v>
      </c>
      <c r="R185" s="15">
        <f t="shared" ca="1" si="31"/>
        <v>0.19817438150505917</v>
      </c>
    </row>
    <row r="186" spans="1:18" x14ac:dyDescent="0.2">
      <c r="A186" s="65"/>
      <c r="B186" s="65"/>
      <c r="C186" s="65"/>
      <c r="D186" s="66">
        <f t="shared" si="32"/>
        <v>0</v>
      </c>
      <c r="E186" s="66">
        <f t="shared" si="32"/>
        <v>0</v>
      </c>
      <c r="F186" s="17">
        <f t="shared" si="33"/>
        <v>0</v>
      </c>
      <c r="G186" s="17">
        <f t="shared" si="33"/>
        <v>0</v>
      </c>
      <c r="H186" s="17">
        <f t="shared" si="34"/>
        <v>0</v>
      </c>
      <c r="I186" s="17">
        <f t="shared" si="35"/>
        <v>0</v>
      </c>
      <c r="J186" s="17">
        <f t="shared" si="36"/>
        <v>0</v>
      </c>
      <c r="K186" s="17">
        <f t="shared" si="37"/>
        <v>0</v>
      </c>
      <c r="L186" s="17">
        <f t="shared" si="38"/>
        <v>0</v>
      </c>
      <c r="M186" s="17">
        <f t="shared" ca="1" si="30"/>
        <v>-0.19817438150505917</v>
      </c>
      <c r="N186" s="17">
        <f t="shared" ca="1" si="39"/>
        <v>0</v>
      </c>
      <c r="O186" s="95">
        <f t="shared" ca="1" si="40"/>
        <v>0</v>
      </c>
      <c r="P186" s="17">
        <f t="shared" ca="1" si="41"/>
        <v>0</v>
      </c>
      <c r="Q186" s="17">
        <f t="shared" ca="1" si="42"/>
        <v>0</v>
      </c>
      <c r="R186" s="15">
        <f t="shared" ca="1" si="31"/>
        <v>0.19817438150505917</v>
      </c>
    </row>
    <row r="187" spans="1:18" x14ac:dyDescent="0.2">
      <c r="A187" s="65"/>
      <c r="B187" s="65"/>
      <c r="C187" s="65"/>
      <c r="D187" s="66">
        <f t="shared" si="32"/>
        <v>0</v>
      </c>
      <c r="E187" s="66">
        <f t="shared" si="32"/>
        <v>0</v>
      </c>
      <c r="F187" s="17">
        <f t="shared" si="33"/>
        <v>0</v>
      </c>
      <c r="G187" s="17">
        <f t="shared" si="33"/>
        <v>0</v>
      </c>
      <c r="H187" s="17">
        <f t="shared" si="34"/>
        <v>0</v>
      </c>
      <c r="I187" s="17">
        <f t="shared" si="35"/>
        <v>0</v>
      </c>
      <c r="J187" s="17">
        <f t="shared" si="36"/>
        <v>0</v>
      </c>
      <c r="K187" s="17">
        <f t="shared" si="37"/>
        <v>0</v>
      </c>
      <c r="L187" s="17">
        <f t="shared" si="38"/>
        <v>0</v>
      </c>
      <c r="M187" s="17">
        <f t="shared" ca="1" si="30"/>
        <v>-0.19817438150505917</v>
      </c>
      <c r="N187" s="17">
        <f t="shared" ca="1" si="39"/>
        <v>0</v>
      </c>
      <c r="O187" s="95">
        <f t="shared" ca="1" si="40"/>
        <v>0</v>
      </c>
      <c r="P187" s="17">
        <f t="shared" ca="1" si="41"/>
        <v>0</v>
      </c>
      <c r="Q187" s="17">
        <f t="shared" ca="1" si="42"/>
        <v>0</v>
      </c>
      <c r="R187" s="15">
        <f t="shared" ca="1" si="31"/>
        <v>0.19817438150505917</v>
      </c>
    </row>
    <row r="188" spans="1:18" x14ac:dyDescent="0.2">
      <c r="A188" s="65"/>
      <c r="B188" s="65"/>
      <c r="C188" s="65"/>
      <c r="D188" s="66">
        <f t="shared" si="32"/>
        <v>0</v>
      </c>
      <c r="E188" s="66">
        <f t="shared" si="32"/>
        <v>0</v>
      </c>
      <c r="F188" s="17">
        <f t="shared" si="33"/>
        <v>0</v>
      </c>
      <c r="G188" s="17">
        <f t="shared" si="33"/>
        <v>0</v>
      </c>
      <c r="H188" s="17">
        <f t="shared" si="34"/>
        <v>0</v>
      </c>
      <c r="I188" s="17">
        <f t="shared" si="35"/>
        <v>0</v>
      </c>
      <c r="J188" s="17">
        <f t="shared" si="36"/>
        <v>0</v>
      </c>
      <c r="K188" s="17">
        <f t="shared" si="37"/>
        <v>0</v>
      </c>
      <c r="L188" s="17">
        <f t="shared" si="38"/>
        <v>0</v>
      </c>
      <c r="M188" s="17">
        <f t="shared" ca="1" si="30"/>
        <v>-0.19817438150505917</v>
      </c>
      <c r="N188" s="17">
        <f t="shared" ca="1" si="39"/>
        <v>0</v>
      </c>
      <c r="O188" s="95">
        <f t="shared" ca="1" si="40"/>
        <v>0</v>
      </c>
      <c r="P188" s="17">
        <f t="shared" ca="1" si="41"/>
        <v>0</v>
      </c>
      <c r="Q188" s="17">
        <f t="shared" ca="1" si="42"/>
        <v>0</v>
      </c>
      <c r="R188" s="15">
        <f t="shared" ca="1" si="31"/>
        <v>0.19817438150505917</v>
      </c>
    </row>
    <row r="189" spans="1:18" x14ac:dyDescent="0.2">
      <c r="A189" s="65"/>
      <c r="B189" s="65"/>
      <c r="C189" s="65"/>
      <c r="D189" s="66">
        <f t="shared" si="32"/>
        <v>0</v>
      </c>
      <c r="E189" s="66">
        <f t="shared" si="32"/>
        <v>0</v>
      </c>
      <c r="F189" s="17">
        <f t="shared" si="33"/>
        <v>0</v>
      </c>
      <c r="G189" s="17">
        <f t="shared" si="33"/>
        <v>0</v>
      </c>
      <c r="H189" s="17">
        <f t="shared" si="34"/>
        <v>0</v>
      </c>
      <c r="I189" s="17">
        <f t="shared" si="35"/>
        <v>0</v>
      </c>
      <c r="J189" s="17">
        <f t="shared" si="36"/>
        <v>0</v>
      </c>
      <c r="K189" s="17">
        <f t="shared" si="37"/>
        <v>0</v>
      </c>
      <c r="L189" s="17">
        <f t="shared" si="38"/>
        <v>0</v>
      </c>
      <c r="M189" s="17">
        <f t="shared" ca="1" si="30"/>
        <v>-0.19817438150505917</v>
      </c>
      <c r="N189" s="17">
        <f t="shared" ca="1" si="39"/>
        <v>0</v>
      </c>
      <c r="O189" s="95">
        <f t="shared" ca="1" si="40"/>
        <v>0</v>
      </c>
      <c r="P189" s="17">
        <f t="shared" ca="1" si="41"/>
        <v>0</v>
      </c>
      <c r="Q189" s="17">
        <f t="shared" ca="1" si="42"/>
        <v>0</v>
      </c>
      <c r="R189" s="15">
        <f t="shared" ca="1" si="31"/>
        <v>0.19817438150505917</v>
      </c>
    </row>
    <row r="190" spans="1:18" x14ac:dyDescent="0.2">
      <c r="A190" s="65"/>
      <c r="B190" s="65"/>
      <c r="C190" s="65"/>
      <c r="D190" s="66">
        <f t="shared" si="32"/>
        <v>0</v>
      </c>
      <c r="E190" s="66">
        <f t="shared" si="32"/>
        <v>0</v>
      </c>
      <c r="F190" s="17">
        <f t="shared" si="33"/>
        <v>0</v>
      </c>
      <c r="G190" s="17">
        <f t="shared" si="33"/>
        <v>0</v>
      </c>
      <c r="H190" s="17">
        <f t="shared" si="34"/>
        <v>0</v>
      </c>
      <c r="I190" s="17">
        <f t="shared" si="35"/>
        <v>0</v>
      </c>
      <c r="J190" s="17">
        <f t="shared" si="36"/>
        <v>0</v>
      </c>
      <c r="K190" s="17">
        <f t="shared" si="37"/>
        <v>0</v>
      </c>
      <c r="L190" s="17">
        <f t="shared" si="38"/>
        <v>0</v>
      </c>
      <c r="M190" s="17">
        <f t="shared" ca="1" si="30"/>
        <v>-0.19817438150505917</v>
      </c>
      <c r="N190" s="17">
        <f t="shared" ca="1" si="39"/>
        <v>0</v>
      </c>
      <c r="O190" s="95">
        <f t="shared" ca="1" si="40"/>
        <v>0</v>
      </c>
      <c r="P190" s="17">
        <f t="shared" ca="1" si="41"/>
        <v>0</v>
      </c>
      <c r="Q190" s="17">
        <f t="shared" ca="1" si="42"/>
        <v>0</v>
      </c>
      <c r="R190" s="15">
        <f t="shared" ca="1" si="31"/>
        <v>0.19817438150505917</v>
      </c>
    </row>
    <row r="191" spans="1:18" x14ac:dyDescent="0.2">
      <c r="A191" s="65"/>
      <c r="B191" s="65"/>
      <c r="C191" s="65"/>
      <c r="D191" s="66">
        <f t="shared" si="32"/>
        <v>0</v>
      </c>
      <c r="E191" s="66">
        <f t="shared" si="32"/>
        <v>0</v>
      </c>
      <c r="F191" s="17">
        <f t="shared" si="33"/>
        <v>0</v>
      </c>
      <c r="G191" s="17">
        <f t="shared" si="33"/>
        <v>0</v>
      </c>
      <c r="H191" s="17">
        <f t="shared" si="34"/>
        <v>0</v>
      </c>
      <c r="I191" s="17">
        <f t="shared" si="35"/>
        <v>0</v>
      </c>
      <c r="J191" s="17">
        <f t="shared" si="36"/>
        <v>0</v>
      </c>
      <c r="K191" s="17">
        <f t="shared" si="37"/>
        <v>0</v>
      </c>
      <c r="L191" s="17">
        <f t="shared" si="38"/>
        <v>0</v>
      </c>
      <c r="M191" s="17">
        <f t="shared" ca="1" si="30"/>
        <v>-0.19817438150505917</v>
      </c>
      <c r="N191" s="17">
        <f t="shared" ca="1" si="39"/>
        <v>0</v>
      </c>
      <c r="O191" s="95">
        <f t="shared" ca="1" si="40"/>
        <v>0</v>
      </c>
      <c r="P191" s="17">
        <f t="shared" ca="1" si="41"/>
        <v>0</v>
      </c>
      <c r="Q191" s="17">
        <f t="shared" ca="1" si="42"/>
        <v>0</v>
      </c>
      <c r="R191" s="15">
        <f t="shared" ca="1" si="31"/>
        <v>0.19817438150505917</v>
      </c>
    </row>
    <row r="192" spans="1:18" x14ac:dyDescent="0.2">
      <c r="A192" s="65"/>
      <c r="B192" s="65"/>
      <c r="C192" s="65"/>
      <c r="D192" s="66">
        <f t="shared" si="32"/>
        <v>0</v>
      </c>
      <c r="E192" s="66">
        <f t="shared" si="32"/>
        <v>0</v>
      </c>
      <c r="F192" s="17">
        <f t="shared" si="33"/>
        <v>0</v>
      </c>
      <c r="G192" s="17">
        <f t="shared" si="33"/>
        <v>0</v>
      </c>
      <c r="H192" s="17">
        <f t="shared" si="34"/>
        <v>0</v>
      </c>
      <c r="I192" s="17">
        <f t="shared" si="35"/>
        <v>0</v>
      </c>
      <c r="J192" s="17">
        <f t="shared" si="36"/>
        <v>0</v>
      </c>
      <c r="K192" s="17">
        <f t="shared" si="37"/>
        <v>0</v>
      </c>
      <c r="L192" s="17">
        <f t="shared" si="38"/>
        <v>0</v>
      </c>
      <c r="M192" s="17">
        <f t="shared" ca="1" si="30"/>
        <v>-0.19817438150505917</v>
      </c>
      <c r="N192" s="17">
        <f t="shared" ca="1" si="39"/>
        <v>0</v>
      </c>
      <c r="O192" s="95">
        <f t="shared" ca="1" si="40"/>
        <v>0</v>
      </c>
      <c r="P192" s="17">
        <f t="shared" ca="1" si="41"/>
        <v>0</v>
      </c>
      <c r="Q192" s="17">
        <f t="shared" ca="1" si="42"/>
        <v>0</v>
      </c>
      <c r="R192" s="15">
        <f t="shared" ca="1" si="31"/>
        <v>0.19817438150505917</v>
      </c>
    </row>
    <row r="193" spans="1:18" x14ac:dyDescent="0.2">
      <c r="A193" s="65"/>
      <c r="B193" s="65"/>
      <c r="C193" s="65"/>
      <c r="D193" s="66">
        <f t="shared" si="32"/>
        <v>0</v>
      </c>
      <c r="E193" s="66">
        <f t="shared" si="32"/>
        <v>0</v>
      </c>
      <c r="F193" s="17">
        <f t="shared" si="33"/>
        <v>0</v>
      </c>
      <c r="G193" s="17">
        <f t="shared" si="33"/>
        <v>0</v>
      </c>
      <c r="H193" s="17">
        <f t="shared" si="34"/>
        <v>0</v>
      </c>
      <c r="I193" s="17">
        <f t="shared" si="35"/>
        <v>0</v>
      </c>
      <c r="J193" s="17">
        <f t="shared" si="36"/>
        <v>0</v>
      </c>
      <c r="K193" s="17">
        <f t="shared" si="37"/>
        <v>0</v>
      </c>
      <c r="L193" s="17">
        <f t="shared" si="38"/>
        <v>0</v>
      </c>
      <c r="M193" s="17">
        <f t="shared" ca="1" si="30"/>
        <v>-0.19817438150505917</v>
      </c>
      <c r="N193" s="17">
        <f t="shared" ca="1" si="39"/>
        <v>0</v>
      </c>
      <c r="O193" s="95">
        <f t="shared" ca="1" si="40"/>
        <v>0</v>
      </c>
      <c r="P193" s="17">
        <f t="shared" ca="1" si="41"/>
        <v>0</v>
      </c>
      <c r="Q193" s="17">
        <f t="shared" ca="1" si="42"/>
        <v>0</v>
      </c>
      <c r="R193" s="15">
        <f t="shared" ca="1" si="31"/>
        <v>0.19817438150505917</v>
      </c>
    </row>
    <row r="194" spans="1:18" x14ac:dyDescent="0.2">
      <c r="A194" s="65"/>
      <c r="B194" s="65"/>
      <c r="C194" s="65"/>
      <c r="D194" s="66">
        <f t="shared" si="32"/>
        <v>0</v>
      </c>
      <c r="E194" s="66">
        <f t="shared" si="32"/>
        <v>0</v>
      </c>
      <c r="F194" s="17">
        <f t="shared" si="33"/>
        <v>0</v>
      </c>
      <c r="G194" s="17">
        <f t="shared" si="33"/>
        <v>0</v>
      </c>
      <c r="H194" s="17">
        <f t="shared" si="34"/>
        <v>0</v>
      </c>
      <c r="I194" s="17">
        <f t="shared" si="35"/>
        <v>0</v>
      </c>
      <c r="J194" s="17">
        <f t="shared" si="36"/>
        <v>0</v>
      </c>
      <c r="K194" s="17">
        <f t="shared" si="37"/>
        <v>0</v>
      </c>
      <c r="L194" s="17">
        <f t="shared" si="38"/>
        <v>0</v>
      </c>
      <c r="M194" s="17">
        <f t="shared" ca="1" si="30"/>
        <v>-0.19817438150505917</v>
      </c>
      <c r="N194" s="17">
        <f t="shared" ca="1" si="39"/>
        <v>0</v>
      </c>
      <c r="O194" s="95">
        <f t="shared" ca="1" si="40"/>
        <v>0</v>
      </c>
      <c r="P194" s="17">
        <f t="shared" ca="1" si="41"/>
        <v>0</v>
      </c>
      <c r="Q194" s="17">
        <f t="shared" ca="1" si="42"/>
        <v>0</v>
      </c>
      <c r="R194" s="15">
        <f t="shared" ca="1" si="31"/>
        <v>0.19817438150505917</v>
      </c>
    </row>
    <row r="195" spans="1:18" x14ac:dyDescent="0.2">
      <c r="A195" s="65"/>
      <c r="B195" s="65"/>
      <c r="C195" s="65"/>
      <c r="D195" s="66">
        <f t="shared" si="32"/>
        <v>0</v>
      </c>
      <c r="E195" s="66">
        <f t="shared" si="32"/>
        <v>0</v>
      </c>
      <c r="F195" s="17">
        <f t="shared" si="33"/>
        <v>0</v>
      </c>
      <c r="G195" s="17">
        <f t="shared" si="33"/>
        <v>0</v>
      </c>
      <c r="H195" s="17">
        <f t="shared" si="34"/>
        <v>0</v>
      </c>
      <c r="I195" s="17">
        <f t="shared" si="35"/>
        <v>0</v>
      </c>
      <c r="J195" s="17">
        <f t="shared" si="36"/>
        <v>0</v>
      </c>
      <c r="K195" s="17">
        <f t="shared" si="37"/>
        <v>0</v>
      </c>
      <c r="L195" s="17">
        <f t="shared" si="38"/>
        <v>0</v>
      </c>
      <c r="M195" s="17">
        <f t="shared" ca="1" si="30"/>
        <v>-0.19817438150505917</v>
      </c>
      <c r="N195" s="17">
        <f t="shared" ca="1" si="39"/>
        <v>0</v>
      </c>
      <c r="O195" s="95">
        <f t="shared" ca="1" si="40"/>
        <v>0</v>
      </c>
      <c r="P195" s="17">
        <f t="shared" ca="1" si="41"/>
        <v>0</v>
      </c>
      <c r="Q195" s="17">
        <f t="shared" ca="1" si="42"/>
        <v>0</v>
      </c>
      <c r="R195" s="15">
        <f t="shared" ca="1" si="31"/>
        <v>0.19817438150505917</v>
      </c>
    </row>
    <row r="196" spans="1:18" x14ac:dyDescent="0.2">
      <c r="A196" s="65"/>
      <c r="B196" s="65"/>
      <c r="C196" s="65"/>
      <c r="D196" s="66">
        <f t="shared" si="32"/>
        <v>0</v>
      </c>
      <c r="E196" s="66">
        <f t="shared" si="32"/>
        <v>0</v>
      </c>
      <c r="F196" s="17">
        <f t="shared" si="33"/>
        <v>0</v>
      </c>
      <c r="G196" s="17">
        <f t="shared" si="33"/>
        <v>0</v>
      </c>
      <c r="H196" s="17">
        <f t="shared" si="34"/>
        <v>0</v>
      </c>
      <c r="I196" s="17">
        <f t="shared" si="35"/>
        <v>0</v>
      </c>
      <c r="J196" s="17">
        <f t="shared" si="36"/>
        <v>0</v>
      </c>
      <c r="K196" s="17">
        <f t="shared" si="37"/>
        <v>0</v>
      </c>
      <c r="L196" s="17">
        <f t="shared" si="38"/>
        <v>0</v>
      </c>
      <c r="M196" s="17">
        <f t="shared" ca="1" si="30"/>
        <v>-0.19817438150505917</v>
      </c>
      <c r="N196" s="17">
        <f t="shared" ca="1" si="39"/>
        <v>0</v>
      </c>
      <c r="O196" s="95">
        <f t="shared" ca="1" si="40"/>
        <v>0</v>
      </c>
      <c r="P196" s="17">
        <f t="shared" ca="1" si="41"/>
        <v>0</v>
      </c>
      <c r="Q196" s="17">
        <f t="shared" ca="1" si="42"/>
        <v>0</v>
      </c>
      <c r="R196" s="15">
        <f t="shared" ca="1" si="31"/>
        <v>0.19817438150505917</v>
      </c>
    </row>
    <row r="197" spans="1:18" x14ac:dyDescent="0.2">
      <c r="A197" s="65"/>
      <c r="B197" s="65"/>
      <c r="C197" s="65"/>
      <c r="D197" s="66">
        <f t="shared" si="32"/>
        <v>0</v>
      </c>
      <c r="E197" s="66">
        <f t="shared" si="32"/>
        <v>0</v>
      </c>
      <c r="F197" s="17">
        <f t="shared" si="33"/>
        <v>0</v>
      </c>
      <c r="G197" s="17">
        <f t="shared" si="33"/>
        <v>0</v>
      </c>
      <c r="H197" s="17">
        <f t="shared" si="34"/>
        <v>0</v>
      </c>
      <c r="I197" s="17">
        <f t="shared" si="35"/>
        <v>0</v>
      </c>
      <c r="J197" s="17">
        <f t="shared" si="36"/>
        <v>0</v>
      </c>
      <c r="K197" s="17">
        <f t="shared" si="37"/>
        <v>0</v>
      </c>
      <c r="L197" s="17">
        <f t="shared" si="38"/>
        <v>0</v>
      </c>
      <c r="M197" s="17">
        <f t="shared" ca="1" si="30"/>
        <v>-0.19817438150505917</v>
      </c>
      <c r="N197" s="17">
        <f t="shared" ca="1" si="39"/>
        <v>0</v>
      </c>
      <c r="O197" s="95">
        <f t="shared" ca="1" si="40"/>
        <v>0</v>
      </c>
      <c r="P197" s="17">
        <f t="shared" ca="1" si="41"/>
        <v>0</v>
      </c>
      <c r="Q197" s="17">
        <f t="shared" ca="1" si="42"/>
        <v>0</v>
      </c>
      <c r="R197" s="15">
        <f t="shared" ca="1" si="31"/>
        <v>0.19817438150505917</v>
      </c>
    </row>
    <row r="198" spans="1:18" x14ac:dyDescent="0.2">
      <c r="A198" s="65"/>
      <c r="B198" s="65"/>
      <c r="C198" s="65"/>
      <c r="D198" s="66">
        <f t="shared" si="32"/>
        <v>0</v>
      </c>
      <c r="E198" s="66">
        <f t="shared" si="32"/>
        <v>0</v>
      </c>
      <c r="F198" s="17">
        <f t="shared" si="33"/>
        <v>0</v>
      </c>
      <c r="G198" s="17">
        <f t="shared" si="33"/>
        <v>0</v>
      </c>
      <c r="H198" s="17">
        <f t="shared" si="34"/>
        <v>0</v>
      </c>
      <c r="I198" s="17">
        <f t="shared" si="35"/>
        <v>0</v>
      </c>
      <c r="J198" s="17">
        <f t="shared" si="36"/>
        <v>0</v>
      </c>
      <c r="K198" s="17">
        <f t="shared" si="37"/>
        <v>0</v>
      </c>
      <c r="L198" s="17">
        <f t="shared" si="38"/>
        <v>0</v>
      </c>
      <c r="M198" s="17">
        <f t="shared" ca="1" si="30"/>
        <v>-0.19817438150505917</v>
      </c>
      <c r="N198" s="17">
        <f t="shared" ca="1" si="39"/>
        <v>0</v>
      </c>
      <c r="O198" s="95">
        <f t="shared" ca="1" si="40"/>
        <v>0</v>
      </c>
      <c r="P198" s="17">
        <f t="shared" ca="1" si="41"/>
        <v>0</v>
      </c>
      <c r="Q198" s="17">
        <f t="shared" ca="1" si="42"/>
        <v>0</v>
      </c>
      <c r="R198" s="15">
        <f t="shared" ca="1" si="31"/>
        <v>0.19817438150505917</v>
      </c>
    </row>
    <row r="199" spans="1:18" x14ac:dyDescent="0.2">
      <c r="A199" s="65"/>
      <c r="B199" s="65"/>
      <c r="C199" s="65"/>
      <c r="D199" s="66">
        <f t="shared" si="32"/>
        <v>0</v>
      </c>
      <c r="E199" s="66">
        <f t="shared" si="32"/>
        <v>0</v>
      </c>
      <c r="F199" s="17">
        <f t="shared" si="33"/>
        <v>0</v>
      </c>
      <c r="G199" s="17">
        <f t="shared" si="33"/>
        <v>0</v>
      </c>
      <c r="H199" s="17">
        <f t="shared" si="34"/>
        <v>0</v>
      </c>
      <c r="I199" s="17">
        <f t="shared" si="35"/>
        <v>0</v>
      </c>
      <c r="J199" s="17">
        <f t="shared" si="36"/>
        <v>0</v>
      </c>
      <c r="K199" s="17">
        <f t="shared" si="37"/>
        <v>0</v>
      </c>
      <c r="L199" s="17">
        <f t="shared" si="38"/>
        <v>0</v>
      </c>
      <c r="M199" s="17">
        <f t="shared" ca="1" si="30"/>
        <v>-0.19817438150505917</v>
      </c>
      <c r="N199" s="17">
        <f t="shared" ca="1" si="39"/>
        <v>0</v>
      </c>
      <c r="O199" s="95">
        <f t="shared" ca="1" si="40"/>
        <v>0</v>
      </c>
      <c r="P199" s="17">
        <f t="shared" ca="1" si="41"/>
        <v>0</v>
      </c>
      <c r="Q199" s="17">
        <f t="shared" ca="1" si="42"/>
        <v>0</v>
      </c>
      <c r="R199" s="15">
        <f t="shared" ca="1" si="31"/>
        <v>0.19817438150505917</v>
      </c>
    </row>
    <row r="200" spans="1:18" x14ac:dyDescent="0.2">
      <c r="A200" s="65"/>
      <c r="B200" s="65"/>
      <c r="C200" s="65"/>
      <c r="D200" s="66">
        <f t="shared" si="32"/>
        <v>0</v>
      </c>
      <c r="E200" s="66">
        <f t="shared" si="32"/>
        <v>0</v>
      </c>
      <c r="F200" s="17">
        <f t="shared" si="33"/>
        <v>0</v>
      </c>
      <c r="G200" s="17">
        <f t="shared" si="33"/>
        <v>0</v>
      </c>
      <c r="H200" s="17">
        <f t="shared" si="34"/>
        <v>0</v>
      </c>
      <c r="I200" s="17">
        <f t="shared" si="35"/>
        <v>0</v>
      </c>
      <c r="J200" s="17">
        <f t="shared" si="36"/>
        <v>0</v>
      </c>
      <c r="K200" s="17">
        <f t="shared" si="37"/>
        <v>0</v>
      </c>
      <c r="L200" s="17">
        <f t="shared" si="38"/>
        <v>0</v>
      </c>
      <c r="M200" s="17">
        <f t="shared" ca="1" si="30"/>
        <v>-0.19817438150505917</v>
      </c>
      <c r="N200" s="17">
        <f t="shared" ca="1" si="39"/>
        <v>0</v>
      </c>
      <c r="O200" s="95">
        <f t="shared" ca="1" si="40"/>
        <v>0</v>
      </c>
      <c r="P200" s="17">
        <f t="shared" ca="1" si="41"/>
        <v>0</v>
      </c>
      <c r="Q200" s="17">
        <f t="shared" ca="1" si="42"/>
        <v>0</v>
      </c>
      <c r="R200" s="15">
        <f t="shared" ca="1" si="31"/>
        <v>0.19817438150505917</v>
      </c>
    </row>
    <row r="201" spans="1:18" x14ac:dyDescent="0.2">
      <c r="A201" s="65"/>
      <c r="B201" s="65"/>
      <c r="C201" s="65"/>
      <c r="D201" s="66">
        <f t="shared" si="32"/>
        <v>0</v>
      </c>
      <c r="E201" s="66">
        <f t="shared" si="32"/>
        <v>0</v>
      </c>
      <c r="F201" s="17">
        <f t="shared" si="33"/>
        <v>0</v>
      </c>
      <c r="G201" s="17">
        <f t="shared" si="33"/>
        <v>0</v>
      </c>
      <c r="H201" s="17">
        <f t="shared" si="34"/>
        <v>0</v>
      </c>
      <c r="I201" s="17">
        <f t="shared" si="35"/>
        <v>0</v>
      </c>
      <c r="J201" s="17">
        <f t="shared" si="36"/>
        <v>0</v>
      </c>
      <c r="K201" s="17">
        <f t="shared" si="37"/>
        <v>0</v>
      </c>
      <c r="L201" s="17">
        <f t="shared" si="38"/>
        <v>0</v>
      </c>
      <c r="M201" s="17">
        <f t="shared" ca="1" si="30"/>
        <v>-0.19817438150505917</v>
      </c>
      <c r="N201" s="17">
        <f t="shared" ca="1" si="39"/>
        <v>0</v>
      </c>
      <c r="O201" s="95">
        <f t="shared" ca="1" si="40"/>
        <v>0</v>
      </c>
      <c r="P201" s="17">
        <f t="shared" ca="1" si="41"/>
        <v>0</v>
      </c>
      <c r="Q201" s="17">
        <f t="shared" ca="1" si="42"/>
        <v>0</v>
      </c>
      <c r="R201" s="15">
        <f t="shared" ca="1" si="31"/>
        <v>0.19817438150505917</v>
      </c>
    </row>
    <row r="202" spans="1:18" x14ac:dyDescent="0.2">
      <c r="A202" s="65"/>
      <c r="B202" s="65"/>
      <c r="C202" s="65"/>
      <c r="D202" s="66">
        <f t="shared" si="32"/>
        <v>0</v>
      </c>
      <c r="E202" s="66">
        <f t="shared" si="32"/>
        <v>0</v>
      </c>
      <c r="F202" s="17">
        <f t="shared" si="33"/>
        <v>0</v>
      </c>
      <c r="G202" s="17">
        <f t="shared" si="33"/>
        <v>0</v>
      </c>
      <c r="H202" s="17">
        <f t="shared" si="34"/>
        <v>0</v>
      </c>
      <c r="I202" s="17">
        <f t="shared" si="35"/>
        <v>0</v>
      </c>
      <c r="J202" s="17">
        <f t="shared" si="36"/>
        <v>0</v>
      </c>
      <c r="K202" s="17">
        <f t="shared" si="37"/>
        <v>0</v>
      </c>
      <c r="L202" s="17">
        <f t="shared" si="38"/>
        <v>0</v>
      </c>
      <c r="M202" s="17">
        <f t="shared" ca="1" si="30"/>
        <v>-0.19817438150505917</v>
      </c>
      <c r="N202" s="17">
        <f t="shared" ca="1" si="39"/>
        <v>0</v>
      </c>
      <c r="O202" s="95">
        <f t="shared" ca="1" si="40"/>
        <v>0</v>
      </c>
      <c r="P202" s="17">
        <f t="shared" ca="1" si="41"/>
        <v>0</v>
      </c>
      <c r="Q202" s="17">
        <f t="shared" ca="1" si="42"/>
        <v>0</v>
      </c>
      <c r="R202" s="15">
        <f t="shared" ca="1" si="31"/>
        <v>0.19817438150505917</v>
      </c>
    </row>
    <row r="203" spans="1:18" x14ac:dyDescent="0.2">
      <c r="A203" s="65"/>
      <c r="B203" s="65"/>
      <c r="C203" s="65"/>
      <c r="D203" s="66">
        <f t="shared" si="32"/>
        <v>0</v>
      </c>
      <c r="E203" s="66">
        <f t="shared" si="32"/>
        <v>0</v>
      </c>
      <c r="F203" s="17">
        <f t="shared" si="33"/>
        <v>0</v>
      </c>
      <c r="G203" s="17">
        <f t="shared" si="33"/>
        <v>0</v>
      </c>
      <c r="H203" s="17">
        <f t="shared" si="34"/>
        <v>0</v>
      </c>
      <c r="I203" s="17">
        <f t="shared" si="35"/>
        <v>0</v>
      </c>
      <c r="J203" s="17">
        <f t="shared" si="36"/>
        <v>0</v>
      </c>
      <c r="K203" s="17">
        <f t="shared" si="37"/>
        <v>0</v>
      </c>
      <c r="L203" s="17">
        <f t="shared" si="38"/>
        <v>0</v>
      </c>
      <c r="M203" s="17">
        <f t="shared" ca="1" si="30"/>
        <v>-0.19817438150505917</v>
      </c>
      <c r="N203" s="17">
        <f t="shared" ca="1" si="39"/>
        <v>0</v>
      </c>
      <c r="O203" s="95">
        <f t="shared" ca="1" si="40"/>
        <v>0</v>
      </c>
      <c r="P203" s="17">
        <f t="shared" ca="1" si="41"/>
        <v>0</v>
      </c>
      <c r="Q203" s="17">
        <f t="shared" ca="1" si="42"/>
        <v>0</v>
      </c>
      <c r="R203" s="15">
        <f t="shared" ca="1" si="31"/>
        <v>0.19817438150505917</v>
      </c>
    </row>
    <row r="204" spans="1:18" x14ac:dyDescent="0.2">
      <c r="A204" s="65"/>
      <c r="B204" s="65"/>
      <c r="C204" s="65"/>
      <c r="D204" s="66">
        <f t="shared" si="32"/>
        <v>0</v>
      </c>
      <c r="E204" s="66">
        <f t="shared" si="32"/>
        <v>0</v>
      </c>
      <c r="F204" s="17">
        <f t="shared" si="33"/>
        <v>0</v>
      </c>
      <c r="G204" s="17">
        <f t="shared" si="33"/>
        <v>0</v>
      </c>
      <c r="H204" s="17">
        <f t="shared" si="34"/>
        <v>0</v>
      </c>
      <c r="I204" s="17">
        <f t="shared" si="35"/>
        <v>0</v>
      </c>
      <c r="J204" s="17">
        <f t="shared" si="36"/>
        <v>0</v>
      </c>
      <c r="K204" s="17">
        <f t="shared" si="37"/>
        <v>0</v>
      </c>
      <c r="L204" s="17">
        <f t="shared" si="38"/>
        <v>0</v>
      </c>
      <c r="M204" s="17">
        <f t="shared" ca="1" si="30"/>
        <v>-0.19817438150505917</v>
      </c>
      <c r="N204" s="17">
        <f t="shared" ca="1" si="39"/>
        <v>0</v>
      </c>
      <c r="O204" s="95">
        <f t="shared" ca="1" si="40"/>
        <v>0</v>
      </c>
      <c r="P204" s="17">
        <f t="shared" ca="1" si="41"/>
        <v>0</v>
      </c>
      <c r="Q204" s="17">
        <f t="shared" ca="1" si="42"/>
        <v>0</v>
      </c>
      <c r="R204" s="15">
        <f t="shared" ca="1" si="31"/>
        <v>0.19817438150505917</v>
      </c>
    </row>
    <row r="205" spans="1:18" x14ac:dyDescent="0.2">
      <c r="A205" s="65"/>
      <c r="B205" s="65"/>
      <c r="C205" s="65"/>
      <c r="D205" s="66">
        <f t="shared" si="32"/>
        <v>0</v>
      </c>
      <c r="E205" s="66">
        <f t="shared" si="32"/>
        <v>0</v>
      </c>
      <c r="F205" s="17">
        <f t="shared" si="33"/>
        <v>0</v>
      </c>
      <c r="G205" s="17">
        <f t="shared" si="33"/>
        <v>0</v>
      </c>
      <c r="H205" s="17">
        <f t="shared" si="34"/>
        <v>0</v>
      </c>
      <c r="I205" s="17">
        <f t="shared" si="35"/>
        <v>0</v>
      </c>
      <c r="J205" s="17">
        <f t="shared" si="36"/>
        <v>0</v>
      </c>
      <c r="K205" s="17">
        <f t="shared" si="37"/>
        <v>0</v>
      </c>
      <c r="L205" s="17">
        <f t="shared" si="38"/>
        <v>0</v>
      </c>
      <c r="M205" s="17">
        <f t="shared" ca="1" si="30"/>
        <v>-0.19817438150505917</v>
      </c>
      <c r="N205" s="17">
        <f t="shared" ca="1" si="39"/>
        <v>0</v>
      </c>
      <c r="O205" s="95">
        <f t="shared" ca="1" si="40"/>
        <v>0</v>
      </c>
      <c r="P205" s="17">
        <f t="shared" ca="1" si="41"/>
        <v>0</v>
      </c>
      <c r="Q205" s="17">
        <f t="shared" ca="1" si="42"/>
        <v>0</v>
      </c>
      <c r="R205" s="15">
        <f t="shared" ca="1" si="31"/>
        <v>0.19817438150505917</v>
      </c>
    </row>
    <row r="206" spans="1:18" x14ac:dyDescent="0.2">
      <c r="A206" s="65"/>
      <c r="B206" s="65"/>
      <c r="C206" s="65"/>
      <c r="D206" s="66">
        <f t="shared" si="32"/>
        <v>0</v>
      </c>
      <c r="E206" s="66">
        <f t="shared" si="32"/>
        <v>0</v>
      </c>
      <c r="F206" s="17">
        <f t="shared" si="33"/>
        <v>0</v>
      </c>
      <c r="G206" s="17">
        <f t="shared" si="33"/>
        <v>0</v>
      </c>
      <c r="H206" s="17">
        <f t="shared" si="34"/>
        <v>0</v>
      </c>
      <c r="I206" s="17">
        <f t="shared" si="35"/>
        <v>0</v>
      </c>
      <c r="J206" s="17">
        <f t="shared" si="36"/>
        <v>0</v>
      </c>
      <c r="K206" s="17">
        <f t="shared" si="37"/>
        <v>0</v>
      </c>
      <c r="L206" s="17">
        <f t="shared" si="38"/>
        <v>0</v>
      </c>
      <c r="M206" s="17">
        <f t="shared" ca="1" si="30"/>
        <v>-0.19817438150505917</v>
      </c>
      <c r="N206" s="17">
        <f t="shared" ca="1" si="39"/>
        <v>0</v>
      </c>
      <c r="O206" s="95">
        <f t="shared" ca="1" si="40"/>
        <v>0</v>
      </c>
      <c r="P206" s="17">
        <f t="shared" ca="1" si="41"/>
        <v>0</v>
      </c>
      <c r="Q206" s="17">
        <f t="shared" ca="1" si="42"/>
        <v>0</v>
      </c>
      <c r="R206" s="15">
        <f t="shared" ca="1" si="31"/>
        <v>0.19817438150505917</v>
      </c>
    </row>
    <row r="207" spans="1:18" x14ac:dyDescent="0.2">
      <c r="A207" s="65"/>
      <c r="B207" s="65"/>
      <c r="C207" s="65"/>
      <c r="D207" s="66">
        <f t="shared" si="32"/>
        <v>0</v>
      </c>
      <c r="E207" s="66">
        <f t="shared" si="32"/>
        <v>0</v>
      </c>
      <c r="F207" s="17">
        <f t="shared" si="33"/>
        <v>0</v>
      </c>
      <c r="G207" s="17">
        <f t="shared" si="33"/>
        <v>0</v>
      </c>
      <c r="H207" s="17">
        <f t="shared" si="34"/>
        <v>0</v>
      </c>
      <c r="I207" s="17">
        <f t="shared" si="35"/>
        <v>0</v>
      </c>
      <c r="J207" s="17">
        <f t="shared" si="36"/>
        <v>0</v>
      </c>
      <c r="K207" s="17">
        <f t="shared" si="37"/>
        <v>0</v>
      </c>
      <c r="L207" s="17">
        <f t="shared" si="38"/>
        <v>0</v>
      </c>
      <c r="M207" s="17">
        <f t="shared" ca="1" si="30"/>
        <v>-0.19817438150505917</v>
      </c>
      <c r="N207" s="17">
        <f t="shared" ca="1" si="39"/>
        <v>0</v>
      </c>
      <c r="O207" s="95">
        <f t="shared" ca="1" si="40"/>
        <v>0</v>
      </c>
      <c r="P207" s="17">
        <f t="shared" ca="1" si="41"/>
        <v>0</v>
      </c>
      <c r="Q207" s="17">
        <f t="shared" ca="1" si="42"/>
        <v>0</v>
      </c>
      <c r="R207" s="15">
        <f t="shared" ca="1" si="31"/>
        <v>0.19817438150505917</v>
      </c>
    </row>
    <row r="208" spans="1:18" x14ac:dyDescent="0.2">
      <c r="A208" s="65"/>
      <c r="B208" s="65"/>
      <c r="C208" s="65"/>
      <c r="D208" s="66">
        <f t="shared" si="32"/>
        <v>0</v>
      </c>
      <c r="E208" s="66">
        <f t="shared" si="32"/>
        <v>0</v>
      </c>
      <c r="F208" s="17">
        <f t="shared" si="33"/>
        <v>0</v>
      </c>
      <c r="G208" s="17">
        <f t="shared" si="33"/>
        <v>0</v>
      </c>
      <c r="H208" s="17">
        <f t="shared" si="34"/>
        <v>0</v>
      </c>
      <c r="I208" s="17">
        <f t="shared" si="35"/>
        <v>0</v>
      </c>
      <c r="J208" s="17">
        <f t="shared" si="36"/>
        <v>0</v>
      </c>
      <c r="K208" s="17">
        <f t="shared" si="37"/>
        <v>0</v>
      </c>
      <c r="L208" s="17">
        <f t="shared" si="38"/>
        <v>0</v>
      </c>
      <c r="M208" s="17">
        <f t="shared" ca="1" si="30"/>
        <v>-0.19817438150505917</v>
      </c>
      <c r="N208" s="17">
        <f t="shared" ca="1" si="39"/>
        <v>0</v>
      </c>
      <c r="O208" s="95">
        <f t="shared" ca="1" si="40"/>
        <v>0</v>
      </c>
      <c r="P208" s="17">
        <f t="shared" ca="1" si="41"/>
        <v>0</v>
      </c>
      <c r="Q208" s="17">
        <f t="shared" ca="1" si="42"/>
        <v>0</v>
      </c>
      <c r="R208" s="15">
        <f t="shared" ca="1" si="31"/>
        <v>0.19817438150505917</v>
      </c>
    </row>
    <row r="209" spans="1:18" x14ac:dyDescent="0.2">
      <c r="A209" s="65"/>
      <c r="B209" s="65"/>
      <c r="C209" s="65"/>
      <c r="D209" s="66">
        <f t="shared" si="32"/>
        <v>0</v>
      </c>
      <c r="E209" s="66">
        <f t="shared" si="32"/>
        <v>0</v>
      </c>
      <c r="F209" s="17">
        <f t="shared" si="33"/>
        <v>0</v>
      </c>
      <c r="G209" s="17">
        <f t="shared" si="33"/>
        <v>0</v>
      </c>
      <c r="H209" s="17">
        <f t="shared" si="34"/>
        <v>0</v>
      </c>
      <c r="I209" s="17">
        <f t="shared" si="35"/>
        <v>0</v>
      </c>
      <c r="J209" s="17">
        <f t="shared" si="36"/>
        <v>0</v>
      </c>
      <c r="K209" s="17">
        <f t="shared" si="37"/>
        <v>0</v>
      </c>
      <c r="L209" s="17">
        <f t="shared" si="38"/>
        <v>0</v>
      </c>
      <c r="M209" s="17">
        <f t="shared" ca="1" si="30"/>
        <v>-0.19817438150505917</v>
      </c>
      <c r="N209" s="17">
        <f t="shared" ca="1" si="39"/>
        <v>0</v>
      </c>
      <c r="O209" s="95">
        <f t="shared" ca="1" si="40"/>
        <v>0</v>
      </c>
      <c r="P209" s="17">
        <f t="shared" ca="1" si="41"/>
        <v>0</v>
      </c>
      <c r="Q209" s="17">
        <f t="shared" ca="1" si="42"/>
        <v>0</v>
      </c>
      <c r="R209" s="15">
        <f t="shared" ca="1" si="31"/>
        <v>0.19817438150505917</v>
      </c>
    </row>
    <row r="210" spans="1:18" x14ac:dyDescent="0.2">
      <c r="A210" s="65"/>
      <c r="B210" s="65"/>
      <c r="C210" s="65"/>
      <c r="D210" s="66">
        <f t="shared" si="32"/>
        <v>0</v>
      </c>
      <c r="E210" s="66">
        <f t="shared" si="32"/>
        <v>0</v>
      </c>
      <c r="F210" s="17">
        <f t="shared" si="33"/>
        <v>0</v>
      </c>
      <c r="G210" s="17">
        <f t="shared" si="33"/>
        <v>0</v>
      </c>
      <c r="H210" s="17">
        <f t="shared" si="34"/>
        <v>0</v>
      </c>
      <c r="I210" s="17">
        <f t="shared" si="35"/>
        <v>0</v>
      </c>
      <c r="J210" s="17">
        <f t="shared" si="36"/>
        <v>0</v>
      </c>
      <c r="K210" s="17">
        <f t="shared" si="37"/>
        <v>0</v>
      </c>
      <c r="L210" s="17">
        <f t="shared" si="38"/>
        <v>0</v>
      </c>
      <c r="M210" s="17">
        <f t="shared" ca="1" si="30"/>
        <v>-0.19817438150505917</v>
      </c>
      <c r="N210" s="17">
        <f t="shared" ca="1" si="39"/>
        <v>0</v>
      </c>
      <c r="O210" s="95">
        <f t="shared" ca="1" si="40"/>
        <v>0</v>
      </c>
      <c r="P210" s="17">
        <f t="shared" ca="1" si="41"/>
        <v>0</v>
      </c>
      <c r="Q210" s="17">
        <f t="shared" ca="1" si="42"/>
        <v>0</v>
      </c>
      <c r="R210" s="15">
        <f t="shared" ca="1" si="31"/>
        <v>0.19817438150505917</v>
      </c>
    </row>
    <row r="211" spans="1:18" x14ac:dyDescent="0.2">
      <c r="A211" s="65"/>
      <c r="B211" s="65"/>
      <c r="C211" s="65"/>
      <c r="D211" s="66">
        <f t="shared" si="32"/>
        <v>0</v>
      </c>
      <c r="E211" s="66">
        <f t="shared" si="32"/>
        <v>0</v>
      </c>
      <c r="F211" s="17">
        <f t="shared" si="33"/>
        <v>0</v>
      </c>
      <c r="G211" s="17">
        <f t="shared" si="33"/>
        <v>0</v>
      </c>
      <c r="H211" s="17">
        <f t="shared" si="34"/>
        <v>0</v>
      </c>
      <c r="I211" s="17">
        <f t="shared" si="35"/>
        <v>0</v>
      </c>
      <c r="J211" s="17">
        <f t="shared" si="36"/>
        <v>0</v>
      </c>
      <c r="K211" s="17">
        <f t="shared" si="37"/>
        <v>0</v>
      </c>
      <c r="L211" s="17">
        <f t="shared" si="38"/>
        <v>0</v>
      </c>
      <c r="M211" s="17">
        <f t="shared" ca="1" si="30"/>
        <v>-0.19817438150505917</v>
      </c>
      <c r="N211" s="17">
        <f t="shared" ca="1" si="39"/>
        <v>0</v>
      </c>
      <c r="O211" s="95">
        <f t="shared" ca="1" si="40"/>
        <v>0</v>
      </c>
      <c r="P211" s="17">
        <f t="shared" ca="1" si="41"/>
        <v>0</v>
      </c>
      <c r="Q211" s="17">
        <f t="shared" ca="1" si="42"/>
        <v>0</v>
      </c>
      <c r="R211" s="15">
        <f t="shared" ca="1" si="31"/>
        <v>0.19817438150505917</v>
      </c>
    </row>
    <row r="212" spans="1:18" x14ac:dyDescent="0.2">
      <c r="A212" s="65"/>
      <c r="B212" s="65"/>
      <c r="C212" s="65"/>
      <c r="D212" s="66">
        <f t="shared" si="32"/>
        <v>0</v>
      </c>
      <c r="E212" s="66">
        <f t="shared" si="32"/>
        <v>0</v>
      </c>
      <c r="F212" s="17">
        <f t="shared" si="33"/>
        <v>0</v>
      </c>
      <c r="G212" s="17">
        <f t="shared" si="33"/>
        <v>0</v>
      </c>
      <c r="H212" s="17">
        <f t="shared" si="34"/>
        <v>0</v>
      </c>
      <c r="I212" s="17">
        <f t="shared" si="35"/>
        <v>0</v>
      </c>
      <c r="J212" s="17">
        <f t="shared" si="36"/>
        <v>0</v>
      </c>
      <c r="K212" s="17">
        <f t="shared" si="37"/>
        <v>0</v>
      </c>
      <c r="L212" s="17">
        <f t="shared" si="38"/>
        <v>0</v>
      </c>
      <c r="M212" s="17">
        <f t="shared" ca="1" si="30"/>
        <v>-0.19817438150505917</v>
      </c>
      <c r="N212" s="17">
        <f t="shared" ca="1" si="39"/>
        <v>0</v>
      </c>
      <c r="O212" s="95">
        <f t="shared" ca="1" si="40"/>
        <v>0</v>
      </c>
      <c r="P212" s="17">
        <f t="shared" ca="1" si="41"/>
        <v>0</v>
      </c>
      <c r="Q212" s="17">
        <f t="shared" ca="1" si="42"/>
        <v>0</v>
      </c>
      <c r="R212" s="15">
        <f t="shared" ca="1" si="31"/>
        <v>0.19817438150505917</v>
      </c>
    </row>
    <row r="213" spans="1:18" x14ac:dyDescent="0.2">
      <c r="A213" s="65"/>
      <c r="B213" s="65"/>
      <c r="C213" s="65"/>
      <c r="D213" s="66">
        <f t="shared" si="32"/>
        <v>0</v>
      </c>
      <c r="E213" s="66">
        <f t="shared" si="32"/>
        <v>0</v>
      </c>
      <c r="F213" s="17">
        <f t="shared" si="33"/>
        <v>0</v>
      </c>
      <c r="G213" s="17">
        <f t="shared" si="33"/>
        <v>0</v>
      </c>
      <c r="H213" s="17">
        <f t="shared" si="34"/>
        <v>0</v>
      </c>
      <c r="I213" s="17">
        <f t="shared" si="35"/>
        <v>0</v>
      </c>
      <c r="J213" s="17">
        <f t="shared" si="36"/>
        <v>0</v>
      </c>
      <c r="K213" s="17">
        <f t="shared" si="37"/>
        <v>0</v>
      </c>
      <c r="L213" s="17">
        <f t="shared" si="38"/>
        <v>0</v>
      </c>
      <c r="M213" s="17">
        <f t="shared" ref="M213:M276" ca="1" si="43">+E$4+E$5*D213+E$6*D213^2</f>
        <v>-0.19817438150505917</v>
      </c>
      <c r="N213" s="17">
        <f t="shared" ca="1" si="39"/>
        <v>0</v>
      </c>
      <c r="O213" s="95">
        <f t="shared" ca="1" si="40"/>
        <v>0</v>
      </c>
      <c r="P213" s="17">
        <f t="shared" ca="1" si="41"/>
        <v>0</v>
      </c>
      <c r="Q213" s="17">
        <f t="shared" ca="1" si="42"/>
        <v>0</v>
      </c>
      <c r="R213" s="15">
        <f t="shared" ref="R213:R276" ca="1" si="44">+E213-M213</f>
        <v>0.19817438150505917</v>
      </c>
    </row>
    <row r="214" spans="1:18" x14ac:dyDescent="0.2">
      <c r="A214" s="65"/>
      <c r="B214" s="65"/>
      <c r="C214" s="65"/>
      <c r="D214" s="66">
        <f t="shared" ref="D214:E277" si="45">A214/A$18</f>
        <v>0</v>
      </c>
      <c r="E214" s="66">
        <f t="shared" si="45"/>
        <v>0</v>
      </c>
      <c r="F214" s="17">
        <f t="shared" ref="F214:G277" si="46">$C214*D214</f>
        <v>0</v>
      </c>
      <c r="G214" s="17">
        <f t="shared" si="46"/>
        <v>0</v>
      </c>
      <c r="H214" s="17">
        <f t="shared" ref="H214:H277" si="47">C214*D214*D214</f>
        <v>0</v>
      </c>
      <c r="I214" s="17">
        <f t="shared" ref="I214:I277" si="48">C214*D214*D214*D214</f>
        <v>0</v>
      </c>
      <c r="J214" s="17">
        <f t="shared" ref="J214:J277" si="49">C214*D214*D214*D214*D214</f>
        <v>0</v>
      </c>
      <c r="K214" s="17">
        <f t="shared" ref="K214:K277" si="50">C214*E214*D214</f>
        <v>0</v>
      </c>
      <c r="L214" s="17">
        <f t="shared" ref="L214:L277" si="51">C214*E214*D214*D214</f>
        <v>0</v>
      </c>
      <c r="M214" s="17">
        <f t="shared" ca="1" si="43"/>
        <v>-0.19817438150505917</v>
      </c>
      <c r="N214" s="17">
        <f t="shared" ref="N214:N277" ca="1" si="52">C214*(M214-E214)^2</f>
        <v>0</v>
      </c>
      <c r="O214" s="95">
        <f t="shared" ref="O214:O277" ca="1" si="53">(C214*O$1-O$2*F214+O$3*H214)^2</f>
        <v>0</v>
      </c>
      <c r="P214" s="17">
        <f t="shared" ref="P214:P277" ca="1" si="54">(-C214*O$2+O$4*F214-O$5*H214)^2</f>
        <v>0</v>
      </c>
      <c r="Q214" s="17">
        <f t="shared" ref="Q214:Q277" ca="1" si="55">+(C214*O$3-F214*O$5+H214*O$6)^2</f>
        <v>0</v>
      </c>
      <c r="R214" s="15">
        <f t="shared" ca="1" si="44"/>
        <v>0.19817438150505917</v>
      </c>
    </row>
    <row r="215" spans="1:18" x14ac:dyDescent="0.2">
      <c r="A215" s="65"/>
      <c r="B215" s="65"/>
      <c r="C215" s="65"/>
      <c r="D215" s="66">
        <f t="shared" si="45"/>
        <v>0</v>
      </c>
      <c r="E215" s="66">
        <f t="shared" si="45"/>
        <v>0</v>
      </c>
      <c r="F215" s="17">
        <f t="shared" si="46"/>
        <v>0</v>
      </c>
      <c r="G215" s="17">
        <f t="shared" si="46"/>
        <v>0</v>
      </c>
      <c r="H215" s="17">
        <f t="shared" si="47"/>
        <v>0</v>
      </c>
      <c r="I215" s="17">
        <f t="shared" si="48"/>
        <v>0</v>
      </c>
      <c r="J215" s="17">
        <f t="shared" si="49"/>
        <v>0</v>
      </c>
      <c r="K215" s="17">
        <f t="shared" si="50"/>
        <v>0</v>
      </c>
      <c r="L215" s="17">
        <f t="shared" si="51"/>
        <v>0</v>
      </c>
      <c r="M215" s="17">
        <f t="shared" ca="1" si="43"/>
        <v>-0.19817438150505917</v>
      </c>
      <c r="N215" s="17">
        <f t="shared" ca="1" si="52"/>
        <v>0</v>
      </c>
      <c r="O215" s="95">
        <f t="shared" ca="1" si="53"/>
        <v>0</v>
      </c>
      <c r="P215" s="17">
        <f t="shared" ca="1" si="54"/>
        <v>0</v>
      </c>
      <c r="Q215" s="17">
        <f t="shared" ca="1" si="55"/>
        <v>0</v>
      </c>
      <c r="R215" s="15">
        <f t="shared" ca="1" si="44"/>
        <v>0.19817438150505917</v>
      </c>
    </row>
    <row r="216" spans="1:18" x14ac:dyDescent="0.2">
      <c r="A216" s="65"/>
      <c r="B216" s="65"/>
      <c r="C216" s="65"/>
      <c r="D216" s="66">
        <f t="shared" si="45"/>
        <v>0</v>
      </c>
      <c r="E216" s="66">
        <f t="shared" si="45"/>
        <v>0</v>
      </c>
      <c r="F216" s="17">
        <f t="shared" si="46"/>
        <v>0</v>
      </c>
      <c r="G216" s="17">
        <f t="shared" si="46"/>
        <v>0</v>
      </c>
      <c r="H216" s="17">
        <f t="shared" si="47"/>
        <v>0</v>
      </c>
      <c r="I216" s="17">
        <f t="shared" si="48"/>
        <v>0</v>
      </c>
      <c r="J216" s="17">
        <f t="shared" si="49"/>
        <v>0</v>
      </c>
      <c r="K216" s="17">
        <f t="shared" si="50"/>
        <v>0</v>
      </c>
      <c r="L216" s="17">
        <f t="shared" si="51"/>
        <v>0</v>
      </c>
      <c r="M216" s="17">
        <f t="shared" ca="1" si="43"/>
        <v>-0.19817438150505917</v>
      </c>
      <c r="N216" s="17">
        <f t="shared" ca="1" si="52"/>
        <v>0</v>
      </c>
      <c r="O216" s="95">
        <f t="shared" ca="1" si="53"/>
        <v>0</v>
      </c>
      <c r="P216" s="17">
        <f t="shared" ca="1" si="54"/>
        <v>0</v>
      </c>
      <c r="Q216" s="17">
        <f t="shared" ca="1" si="55"/>
        <v>0</v>
      </c>
      <c r="R216" s="15">
        <f t="shared" ca="1" si="44"/>
        <v>0.19817438150505917</v>
      </c>
    </row>
    <row r="217" spans="1:18" x14ac:dyDescent="0.2">
      <c r="A217" s="65"/>
      <c r="B217" s="65"/>
      <c r="C217" s="65"/>
      <c r="D217" s="66">
        <f t="shared" si="45"/>
        <v>0</v>
      </c>
      <c r="E217" s="66">
        <f t="shared" si="45"/>
        <v>0</v>
      </c>
      <c r="F217" s="17">
        <f t="shared" si="46"/>
        <v>0</v>
      </c>
      <c r="G217" s="17">
        <f t="shared" si="46"/>
        <v>0</v>
      </c>
      <c r="H217" s="17">
        <f t="shared" si="47"/>
        <v>0</v>
      </c>
      <c r="I217" s="17">
        <f t="shared" si="48"/>
        <v>0</v>
      </c>
      <c r="J217" s="17">
        <f t="shared" si="49"/>
        <v>0</v>
      </c>
      <c r="K217" s="17">
        <f t="shared" si="50"/>
        <v>0</v>
      </c>
      <c r="L217" s="17">
        <f t="shared" si="51"/>
        <v>0</v>
      </c>
      <c r="M217" s="17">
        <f t="shared" ca="1" si="43"/>
        <v>-0.19817438150505917</v>
      </c>
      <c r="N217" s="17">
        <f t="shared" ca="1" si="52"/>
        <v>0</v>
      </c>
      <c r="O217" s="95">
        <f t="shared" ca="1" si="53"/>
        <v>0</v>
      </c>
      <c r="P217" s="17">
        <f t="shared" ca="1" si="54"/>
        <v>0</v>
      </c>
      <c r="Q217" s="17">
        <f t="shared" ca="1" si="55"/>
        <v>0</v>
      </c>
      <c r="R217" s="15">
        <f t="shared" ca="1" si="44"/>
        <v>0.19817438150505917</v>
      </c>
    </row>
    <row r="218" spans="1:18" x14ac:dyDescent="0.2">
      <c r="A218" s="65"/>
      <c r="B218" s="65"/>
      <c r="C218" s="65"/>
      <c r="D218" s="66">
        <f t="shared" si="45"/>
        <v>0</v>
      </c>
      <c r="E218" s="66">
        <f t="shared" si="45"/>
        <v>0</v>
      </c>
      <c r="F218" s="17">
        <f t="shared" si="46"/>
        <v>0</v>
      </c>
      <c r="G218" s="17">
        <f t="shared" si="46"/>
        <v>0</v>
      </c>
      <c r="H218" s="17">
        <f t="shared" si="47"/>
        <v>0</v>
      </c>
      <c r="I218" s="17">
        <f t="shared" si="48"/>
        <v>0</v>
      </c>
      <c r="J218" s="17">
        <f t="shared" si="49"/>
        <v>0</v>
      </c>
      <c r="K218" s="17">
        <f t="shared" si="50"/>
        <v>0</v>
      </c>
      <c r="L218" s="17">
        <f t="shared" si="51"/>
        <v>0</v>
      </c>
      <c r="M218" s="17">
        <f t="shared" ca="1" si="43"/>
        <v>-0.19817438150505917</v>
      </c>
      <c r="N218" s="17">
        <f t="shared" ca="1" si="52"/>
        <v>0</v>
      </c>
      <c r="O218" s="95">
        <f t="shared" ca="1" si="53"/>
        <v>0</v>
      </c>
      <c r="P218" s="17">
        <f t="shared" ca="1" si="54"/>
        <v>0</v>
      </c>
      <c r="Q218" s="17">
        <f t="shared" ca="1" si="55"/>
        <v>0</v>
      </c>
      <c r="R218" s="15">
        <f t="shared" ca="1" si="44"/>
        <v>0.19817438150505917</v>
      </c>
    </row>
    <row r="219" spans="1:18" x14ac:dyDescent="0.2">
      <c r="A219" s="65"/>
      <c r="B219" s="65"/>
      <c r="C219" s="65"/>
      <c r="D219" s="66">
        <f t="shared" si="45"/>
        <v>0</v>
      </c>
      <c r="E219" s="66">
        <f t="shared" si="45"/>
        <v>0</v>
      </c>
      <c r="F219" s="17">
        <f t="shared" si="46"/>
        <v>0</v>
      </c>
      <c r="G219" s="17">
        <f t="shared" si="46"/>
        <v>0</v>
      </c>
      <c r="H219" s="17">
        <f t="shared" si="47"/>
        <v>0</v>
      </c>
      <c r="I219" s="17">
        <f t="shared" si="48"/>
        <v>0</v>
      </c>
      <c r="J219" s="17">
        <f t="shared" si="49"/>
        <v>0</v>
      </c>
      <c r="K219" s="17">
        <f t="shared" si="50"/>
        <v>0</v>
      </c>
      <c r="L219" s="17">
        <f t="shared" si="51"/>
        <v>0</v>
      </c>
      <c r="M219" s="17">
        <f t="shared" ca="1" si="43"/>
        <v>-0.19817438150505917</v>
      </c>
      <c r="N219" s="17">
        <f t="shared" ca="1" si="52"/>
        <v>0</v>
      </c>
      <c r="O219" s="95">
        <f t="shared" ca="1" si="53"/>
        <v>0</v>
      </c>
      <c r="P219" s="17">
        <f t="shared" ca="1" si="54"/>
        <v>0</v>
      </c>
      <c r="Q219" s="17">
        <f t="shared" ca="1" si="55"/>
        <v>0</v>
      </c>
      <c r="R219" s="15">
        <f t="shared" ca="1" si="44"/>
        <v>0.19817438150505917</v>
      </c>
    </row>
    <row r="220" spans="1:18" x14ac:dyDescent="0.2">
      <c r="A220" s="65"/>
      <c r="B220" s="65"/>
      <c r="C220" s="65"/>
      <c r="D220" s="66">
        <f t="shared" si="45"/>
        <v>0</v>
      </c>
      <c r="E220" s="66">
        <f t="shared" si="45"/>
        <v>0</v>
      </c>
      <c r="F220" s="17">
        <f t="shared" si="46"/>
        <v>0</v>
      </c>
      <c r="G220" s="17">
        <f t="shared" si="46"/>
        <v>0</v>
      </c>
      <c r="H220" s="17">
        <f t="shared" si="47"/>
        <v>0</v>
      </c>
      <c r="I220" s="17">
        <f t="shared" si="48"/>
        <v>0</v>
      </c>
      <c r="J220" s="17">
        <f t="shared" si="49"/>
        <v>0</v>
      </c>
      <c r="K220" s="17">
        <f t="shared" si="50"/>
        <v>0</v>
      </c>
      <c r="L220" s="17">
        <f t="shared" si="51"/>
        <v>0</v>
      </c>
      <c r="M220" s="17">
        <f t="shared" ca="1" si="43"/>
        <v>-0.19817438150505917</v>
      </c>
      <c r="N220" s="17">
        <f t="shared" ca="1" si="52"/>
        <v>0</v>
      </c>
      <c r="O220" s="95">
        <f t="shared" ca="1" si="53"/>
        <v>0</v>
      </c>
      <c r="P220" s="17">
        <f t="shared" ca="1" si="54"/>
        <v>0</v>
      </c>
      <c r="Q220" s="17">
        <f t="shared" ca="1" si="55"/>
        <v>0</v>
      </c>
      <c r="R220" s="15">
        <f t="shared" ca="1" si="44"/>
        <v>0.19817438150505917</v>
      </c>
    </row>
    <row r="221" spans="1:18" x14ac:dyDescent="0.2">
      <c r="A221" s="65"/>
      <c r="B221" s="65"/>
      <c r="C221" s="65"/>
      <c r="D221" s="66">
        <f t="shared" si="45"/>
        <v>0</v>
      </c>
      <c r="E221" s="66">
        <f t="shared" si="45"/>
        <v>0</v>
      </c>
      <c r="F221" s="17">
        <f t="shared" si="46"/>
        <v>0</v>
      </c>
      <c r="G221" s="17">
        <f t="shared" si="46"/>
        <v>0</v>
      </c>
      <c r="H221" s="17">
        <f t="shared" si="47"/>
        <v>0</v>
      </c>
      <c r="I221" s="17">
        <f t="shared" si="48"/>
        <v>0</v>
      </c>
      <c r="J221" s="17">
        <f t="shared" si="49"/>
        <v>0</v>
      </c>
      <c r="K221" s="17">
        <f t="shared" si="50"/>
        <v>0</v>
      </c>
      <c r="L221" s="17">
        <f t="shared" si="51"/>
        <v>0</v>
      </c>
      <c r="M221" s="17">
        <f t="shared" ca="1" si="43"/>
        <v>-0.19817438150505917</v>
      </c>
      <c r="N221" s="17">
        <f t="shared" ca="1" si="52"/>
        <v>0</v>
      </c>
      <c r="O221" s="95">
        <f t="shared" ca="1" si="53"/>
        <v>0</v>
      </c>
      <c r="P221" s="17">
        <f t="shared" ca="1" si="54"/>
        <v>0</v>
      </c>
      <c r="Q221" s="17">
        <f t="shared" ca="1" si="55"/>
        <v>0</v>
      </c>
      <c r="R221" s="15">
        <f t="shared" ca="1" si="44"/>
        <v>0.19817438150505917</v>
      </c>
    </row>
    <row r="222" spans="1:18" x14ac:dyDescent="0.2">
      <c r="A222" s="65"/>
      <c r="B222" s="65"/>
      <c r="C222" s="65"/>
      <c r="D222" s="66">
        <f t="shared" si="45"/>
        <v>0</v>
      </c>
      <c r="E222" s="66">
        <f t="shared" si="45"/>
        <v>0</v>
      </c>
      <c r="F222" s="17">
        <f t="shared" si="46"/>
        <v>0</v>
      </c>
      <c r="G222" s="17">
        <f t="shared" si="46"/>
        <v>0</v>
      </c>
      <c r="H222" s="17">
        <f t="shared" si="47"/>
        <v>0</v>
      </c>
      <c r="I222" s="17">
        <f t="shared" si="48"/>
        <v>0</v>
      </c>
      <c r="J222" s="17">
        <f t="shared" si="49"/>
        <v>0</v>
      </c>
      <c r="K222" s="17">
        <f t="shared" si="50"/>
        <v>0</v>
      </c>
      <c r="L222" s="17">
        <f t="shared" si="51"/>
        <v>0</v>
      </c>
      <c r="M222" s="17">
        <f t="shared" ca="1" si="43"/>
        <v>-0.19817438150505917</v>
      </c>
      <c r="N222" s="17">
        <f t="shared" ca="1" si="52"/>
        <v>0</v>
      </c>
      <c r="O222" s="95">
        <f t="shared" ca="1" si="53"/>
        <v>0</v>
      </c>
      <c r="P222" s="17">
        <f t="shared" ca="1" si="54"/>
        <v>0</v>
      </c>
      <c r="Q222" s="17">
        <f t="shared" ca="1" si="55"/>
        <v>0</v>
      </c>
      <c r="R222" s="15">
        <f t="shared" ca="1" si="44"/>
        <v>0.19817438150505917</v>
      </c>
    </row>
    <row r="223" spans="1:18" x14ac:dyDescent="0.2">
      <c r="A223" s="65"/>
      <c r="B223" s="65"/>
      <c r="C223" s="65"/>
      <c r="D223" s="66">
        <f t="shared" si="45"/>
        <v>0</v>
      </c>
      <c r="E223" s="66">
        <f t="shared" si="45"/>
        <v>0</v>
      </c>
      <c r="F223" s="17">
        <f t="shared" si="46"/>
        <v>0</v>
      </c>
      <c r="G223" s="17">
        <f t="shared" si="46"/>
        <v>0</v>
      </c>
      <c r="H223" s="17">
        <f t="shared" si="47"/>
        <v>0</v>
      </c>
      <c r="I223" s="17">
        <f t="shared" si="48"/>
        <v>0</v>
      </c>
      <c r="J223" s="17">
        <f t="shared" si="49"/>
        <v>0</v>
      </c>
      <c r="K223" s="17">
        <f t="shared" si="50"/>
        <v>0</v>
      </c>
      <c r="L223" s="17">
        <f t="shared" si="51"/>
        <v>0</v>
      </c>
      <c r="M223" s="17">
        <f t="shared" ca="1" si="43"/>
        <v>-0.19817438150505917</v>
      </c>
      <c r="N223" s="17">
        <f t="shared" ca="1" si="52"/>
        <v>0</v>
      </c>
      <c r="O223" s="95">
        <f t="shared" ca="1" si="53"/>
        <v>0</v>
      </c>
      <c r="P223" s="17">
        <f t="shared" ca="1" si="54"/>
        <v>0</v>
      </c>
      <c r="Q223" s="17">
        <f t="shared" ca="1" si="55"/>
        <v>0</v>
      </c>
      <c r="R223" s="15">
        <f t="shared" ca="1" si="44"/>
        <v>0.19817438150505917</v>
      </c>
    </row>
    <row r="224" spans="1:18" x14ac:dyDescent="0.2">
      <c r="A224" s="65"/>
      <c r="B224" s="65"/>
      <c r="C224" s="65"/>
      <c r="D224" s="66">
        <f t="shared" si="45"/>
        <v>0</v>
      </c>
      <c r="E224" s="66">
        <f t="shared" si="45"/>
        <v>0</v>
      </c>
      <c r="F224" s="17">
        <f t="shared" si="46"/>
        <v>0</v>
      </c>
      <c r="G224" s="17">
        <f t="shared" si="46"/>
        <v>0</v>
      </c>
      <c r="H224" s="17">
        <f t="shared" si="47"/>
        <v>0</v>
      </c>
      <c r="I224" s="17">
        <f t="shared" si="48"/>
        <v>0</v>
      </c>
      <c r="J224" s="17">
        <f t="shared" si="49"/>
        <v>0</v>
      </c>
      <c r="K224" s="17">
        <f t="shared" si="50"/>
        <v>0</v>
      </c>
      <c r="L224" s="17">
        <f t="shared" si="51"/>
        <v>0</v>
      </c>
      <c r="M224" s="17">
        <f t="shared" ca="1" si="43"/>
        <v>-0.19817438150505917</v>
      </c>
      <c r="N224" s="17">
        <f t="shared" ca="1" si="52"/>
        <v>0</v>
      </c>
      <c r="O224" s="95">
        <f t="shared" ca="1" si="53"/>
        <v>0</v>
      </c>
      <c r="P224" s="17">
        <f t="shared" ca="1" si="54"/>
        <v>0</v>
      </c>
      <c r="Q224" s="17">
        <f t="shared" ca="1" si="55"/>
        <v>0</v>
      </c>
      <c r="R224" s="15">
        <f t="shared" ca="1" si="44"/>
        <v>0.19817438150505917</v>
      </c>
    </row>
    <row r="225" spans="1:18" x14ac:dyDescent="0.2">
      <c r="A225" s="65"/>
      <c r="B225" s="65"/>
      <c r="C225" s="65"/>
      <c r="D225" s="66">
        <f t="shared" si="45"/>
        <v>0</v>
      </c>
      <c r="E225" s="66">
        <f t="shared" si="45"/>
        <v>0</v>
      </c>
      <c r="F225" s="17">
        <f t="shared" si="46"/>
        <v>0</v>
      </c>
      <c r="G225" s="17">
        <f t="shared" si="46"/>
        <v>0</v>
      </c>
      <c r="H225" s="17">
        <f t="shared" si="47"/>
        <v>0</v>
      </c>
      <c r="I225" s="17">
        <f t="shared" si="48"/>
        <v>0</v>
      </c>
      <c r="J225" s="17">
        <f t="shared" si="49"/>
        <v>0</v>
      </c>
      <c r="K225" s="17">
        <f t="shared" si="50"/>
        <v>0</v>
      </c>
      <c r="L225" s="17">
        <f t="shared" si="51"/>
        <v>0</v>
      </c>
      <c r="M225" s="17">
        <f t="shared" ca="1" si="43"/>
        <v>-0.19817438150505917</v>
      </c>
      <c r="N225" s="17">
        <f t="shared" ca="1" si="52"/>
        <v>0</v>
      </c>
      <c r="O225" s="95">
        <f t="shared" ca="1" si="53"/>
        <v>0</v>
      </c>
      <c r="P225" s="17">
        <f t="shared" ca="1" si="54"/>
        <v>0</v>
      </c>
      <c r="Q225" s="17">
        <f t="shared" ca="1" si="55"/>
        <v>0</v>
      </c>
      <c r="R225" s="15">
        <f t="shared" ca="1" si="44"/>
        <v>0.19817438150505917</v>
      </c>
    </row>
    <row r="226" spans="1:18" x14ac:dyDescent="0.2">
      <c r="A226" s="65"/>
      <c r="B226" s="65"/>
      <c r="C226" s="65"/>
      <c r="D226" s="66">
        <f t="shared" si="45"/>
        <v>0</v>
      </c>
      <c r="E226" s="66">
        <f t="shared" si="45"/>
        <v>0</v>
      </c>
      <c r="F226" s="17">
        <f t="shared" si="46"/>
        <v>0</v>
      </c>
      <c r="G226" s="17">
        <f t="shared" si="46"/>
        <v>0</v>
      </c>
      <c r="H226" s="17">
        <f t="shared" si="47"/>
        <v>0</v>
      </c>
      <c r="I226" s="17">
        <f t="shared" si="48"/>
        <v>0</v>
      </c>
      <c r="J226" s="17">
        <f t="shared" si="49"/>
        <v>0</v>
      </c>
      <c r="K226" s="17">
        <f t="shared" si="50"/>
        <v>0</v>
      </c>
      <c r="L226" s="17">
        <f t="shared" si="51"/>
        <v>0</v>
      </c>
      <c r="M226" s="17">
        <f t="shared" ca="1" si="43"/>
        <v>-0.19817438150505917</v>
      </c>
      <c r="N226" s="17">
        <f t="shared" ca="1" si="52"/>
        <v>0</v>
      </c>
      <c r="O226" s="95">
        <f t="shared" ca="1" si="53"/>
        <v>0</v>
      </c>
      <c r="P226" s="17">
        <f t="shared" ca="1" si="54"/>
        <v>0</v>
      </c>
      <c r="Q226" s="17">
        <f t="shared" ca="1" si="55"/>
        <v>0</v>
      </c>
      <c r="R226" s="15">
        <f t="shared" ca="1" si="44"/>
        <v>0.19817438150505917</v>
      </c>
    </row>
    <row r="227" spans="1:18" x14ac:dyDescent="0.2">
      <c r="A227" s="65"/>
      <c r="B227" s="65"/>
      <c r="C227" s="65"/>
      <c r="D227" s="66">
        <f t="shared" si="45"/>
        <v>0</v>
      </c>
      <c r="E227" s="66">
        <f t="shared" si="45"/>
        <v>0</v>
      </c>
      <c r="F227" s="17">
        <f t="shared" si="46"/>
        <v>0</v>
      </c>
      <c r="G227" s="17">
        <f t="shared" si="46"/>
        <v>0</v>
      </c>
      <c r="H227" s="17">
        <f t="shared" si="47"/>
        <v>0</v>
      </c>
      <c r="I227" s="17">
        <f t="shared" si="48"/>
        <v>0</v>
      </c>
      <c r="J227" s="17">
        <f t="shared" si="49"/>
        <v>0</v>
      </c>
      <c r="K227" s="17">
        <f t="shared" si="50"/>
        <v>0</v>
      </c>
      <c r="L227" s="17">
        <f t="shared" si="51"/>
        <v>0</v>
      </c>
      <c r="M227" s="17">
        <f t="shared" ca="1" si="43"/>
        <v>-0.19817438150505917</v>
      </c>
      <c r="N227" s="17">
        <f t="shared" ca="1" si="52"/>
        <v>0</v>
      </c>
      <c r="O227" s="95">
        <f t="shared" ca="1" si="53"/>
        <v>0</v>
      </c>
      <c r="P227" s="17">
        <f t="shared" ca="1" si="54"/>
        <v>0</v>
      </c>
      <c r="Q227" s="17">
        <f t="shared" ca="1" si="55"/>
        <v>0</v>
      </c>
      <c r="R227" s="15">
        <f t="shared" ca="1" si="44"/>
        <v>0.19817438150505917</v>
      </c>
    </row>
    <row r="228" spans="1:18" x14ac:dyDescent="0.2">
      <c r="A228" s="65"/>
      <c r="B228" s="65"/>
      <c r="C228" s="65"/>
      <c r="D228" s="66">
        <f t="shared" si="45"/>
        <v>0</v>
      </c>
      <c r="E228" s="66">
        <f t="shared" si="45"/>
        <v>0</v>
      </c>
      <c r="F228" s="17">
        <f t="shared" si="46"/>
        <v>0</v>
      </c>
      <c r="G228" s="17">
        <f t="shared" si="46"/>
        <v>0</v>
      </c>
      <c r="H228" s="17">
        <f t="shared" si="47"/>
        <v>0</v>
      </c>
      <c r="I228" s="17">
        <f t="shared" si="48"/>
        <v>0</v>
      </c>
      <c r="J228" s="17">
        <f t="shared" si="49"/>
        <v>0</v>
      </c>
      <c r="K228" s="17">
        <f t="shared" si="50"/>
        <v>0</v>
      </c>
      <c r="L228" s="17">
        <f t="shared" si="51"/>
        <v>0</v>
      </c>
      <c r="M228" s="17">
        <f t="shared" ca="1" si="43"/>
        <v>-0.19817438150505917</v>
      </c>
      <c r="N228" s="17">
        <f t="shared" ca="1" si="52"/>
        <v>0</v>
      </c>
      <c r="O228" s="95">
        <f t="shared" ca="1" si="53"/>
        <v>0</v>
      </c>
      <c r="P228" s="17">
        <f t="shared" ca="1" si="54"/>
        <v>0</v>
      </c>
      <c r="Q228" s="17">
        <f t="shared" ca="1" si="55"/>
        <v>0</v>
      </c>
      <c r="R228" s="15">
        <f t="shared" ca="1" si="44"/>
        <v>0.19817438150505917</v>
      </c>
    </row>
    <row r="229" spans="1:18" x14ac:dyDescent="0.2">
      <c r="A229" s="65"/>
      <c r="B229" s="65"/>
      <c r="C229" s="65"/>
      <c r="D229" s="66">
        <f t="shared" si="45"/>
        <v>0</v>
      </c>
      <c r="E229" s="66">
        <f t="shared" si="45"/>
        <v>0</v>
      </c>
      <c r="F229" s="17">
        <f t="shared" si="46"/>
        <v>0</v>
      </c>
      <c r="G229" s="17">
        <f t="shared" si="46"/>
        <v>0</v>
      </c>
      <c r="H229" s="17">
        <f t="shared" si="47"/>
        <v>0</v>
      </c>
      <c r="I229" s="17">
        <f t="shared" si="48"/>
        <v>0</v>
      </c>
      <c r="J229" s="17">
        <f t="shared" si="49"/>
        <v>0</v>
      </c>
      <c r="K229" s="17">
        <f t="shared" si="50"/>
        <v>0</v>
      </c>
      <c r="L229" s="17">
        <f t="shared" si="51"/>
        <v>0</v>
      </c>
      <c r="M229" s="17">
        <f t="shared" ca="1" si="43"/>
        <v>-0.19817438150505917</v>
      </c>
      <c r="N229" s="17">
        <f t="shared" ca="1" si="52"/>
        <v>0</v>
      </c>
      <c r="O229" s="95">
        <f t="shared" ca="1" si="53"/>
        <v>0</v>
      </c>
      <c r="P229" s="17">
        <f t="shared" ca="1" si="54"/>
        <v>0</v>
      </c>
      <c r="Q229" s="17">
        <f t="shared" ca="1" si="55"/>
        <v>0</v>
      </c>
      <c r="R229" s="15">
        <f t="shared" ca="1" si="44"/>
        <v>0.19817438150505917</v>
      </c>
    </row>
    <row r="230" spans="1:18" x14ac:dyDescent="0.2">
      <c r="A230" s="65"/>
      <c r="B230" s="65"/>
      <c r="C230" s="65"/>
      <c r="D230" s="66">
        <f t="shared" si="45"/>
        <v>0</v>
      </c>
      <c r="E230" s="66">
        <f t="shared" si="45"/>
        <v>0</v>
      </c>
      <c r="F230" s="17">
        <f t="shared" si="46"/>
        <v>0</v>
      </c>
      <c r="G230" s="17">
        <f t="shared" si="46"/>
        <v>0</v>
      </c>
      <c r="H230" s="17">
        <f t="shared" si="47"/>
        <v>0</v>
      </c>
      <c r="I230" s="17">
        <f t="shared" si="48"/>
        <v>0</v>
      </c>
      <c r="J230" s="17">
        <f t="shared" si="49"/>
        <v>0</v>
      </c>
      <c r="K230" s="17">
        <f t="shared" si="50"/>
        <v>0</v>
      </c>
      <c r="L230" s="17">
        <f t="shared" si="51"/>
        <v>0</v>
      </c>
      <c r="M230" s="17">
        <f t="shared" ca="1" si="43"/>
        <v>-0.19817438150505917</v>
      </c>
      <c r="N230" s="17">
        <f t="shared" ca="1" si="52"/>
        <v>0</v>
      </c>
      <c r="O230" s="95">
        <f t="shared" ca="1" si="53"/>
        <v>0</v>
      </c>
      <c r="P230" s="17">
        <f t="shared" ca="1" si="54"/>
        <v>0</v>
      </c>
      <c r="Q230" s="17">
        <f t="shared" ca="1" si="55"/>
        <v>0</v>
      </c>
      <c r="R230" s="15">
        <f t="shared" ca="1" si="44"/>
        <v>0.19817438150505917</v>
      </c>
    </row>
    <row r="231" spans="1:18" x14ac:dyDescent="0.2">
      <c r="A231" s="65"/>
      <c r="B231" s="65"/>
      <c r="C231" s="65"/>
      <c r="D231" s="66">
        <f t="shared" si="45"/>
        <v>0</v>
      </c>
      <c r="E231" s="66">
        <f t="shared" si="45"/>
        <v>0</v>
      </c>
      <c r="F231" s="17">
        <f t="shared" si="46"/>
        <v>0</v>
      </c>
      <c r="G231" s="17">
        <f t="shared" si="46"/>
        <v>0</v>
      </c>
      <c r="H231" s="17">
        <f t="shared" si="47"/>
        <v>0</v>
      </c>
      <c r="I231" s="17">
        <f t="shared" si="48"/>
        <v>0</v>
      </c>
      <c r="J231" s="17">
        <f t="shared" si="49"/>
        <v>0</v>
      </c>
      <c r="K231" s="17">
        <f t="shared" si="50"/>
        <v>0</v>
      </c>
      <c r="L231" s="17">
        <f t="shared" si="51"/>
        <v>0</v>
      </c>
      <c r="M231" s="17">
        <f t="shared" ca="1" si="43"/>
        <v>-0.19817438150505917</v>
      </c>
      <c r="N231" s="17">
        <f t="shared" ca="1" si="52"/>
        <v>0</v>
      </c>
      <c r="O231" s="95">
        <f t="shared" ca="1" si="53"/>
        <v>0</v>
      </c>
      <c r="P231" s="17">
        <f t="shared" ca="1" si="54"/>
        <v>0</v>
      </c>
      <c r="Q231" s="17">
        <f t="shared" ca="1" si="55"/>
        <v>0</v>
      </c>
      <c r="R231" s="15">
        <f t="shared" ca="1" si="44"/>
        <v>0.19817438150505917</v>
      </c>
    </row>
    <row r="232" spans="1:18" x14ac:dyDescent="0.2">
      <c r="A232" s="65"/>
      <c r="B232" s="65"/>
      <c r="C232" s="65"/>
      <c r="D232" s="66">
        <f t="shared" si="45"/>
        <v>0</v>
      </c>
      <c r="E232" s="66">
        <f t="shared" si="45"/>
        <v>0</v>
      </c>
      <c r="F232" s="17">
        <f t="shared" si="46"/>
        <v>0</v>
      </c>
      <c r="G232" s="17">
        <f t="shared" si="46"/>
        <v>0</v>
      </c>
      <c r="H232" s="17">
        <f t="shared" si="47"/>
        <v>0</v>
      </c>
      <c r="I232" s="17">
        <f t="shared" si="48"/>
        <v>0</v>
      </c>
      <c r="J232" s="17">
        <f t="shared" si="49"/>
        <v>0</v>
      </c>
      <c r="K232" s="17">
        <f t="shared" si="50"/>
        <v>0</v>
      </c>
      <c r="L232" s="17">
        <f t="shared" si="51"/>
        <v>0</v>
      </c>
      <c r="M232" s="17">
        <f t="shared" ca="1" si="43"/>
        <v>-0.19817438150505917</v>
      </c>
      <c r="N232" s="17">
        <f t="shared" ca="1" si="52"/>
        <v>0</v>
      </c>
      <c r="O232" s="95">
        <f t="shared" ca="1" si="53"/>
        <v>0</v>
      </c>
      <c r="P232" s="17">
        <f t="shared" ca="1" si="54"/>
        <v>0</v>
      </c>
      <c r="Q232" s="17">
        <f t="shared" ca="1" si="55"/>
        <v>0</v>
      </c>
      <c r="R232" s="15">
        <f t="shared" ca="1" si="44"/>
        <v>0.19817438150505917</v>
      </c>
    </row>
    <row r="233" spans="1:18" x14ac:dyDescent="0.2">
      <c r="A233" s="65"/>
      <c r="B233" s="65"/>
      <c r="C233" s="65"/>
      <c r="D233" s="66">
        <f t="shared" si="45"/>
        <v>0</v>
      </c>
      <c r="E233" s="66">
        <f t="shared" si="45"/>
        <v>0</v>
      </c>
      <c r="F233" s="17">
        <f t="shared" si="46"/>
        <v>0</v>
      </c>
      <c r="G233" s="17">
        <f t="shared" si="46"/>
        <v>0</v>
      </c>
      <c r="H233" s="17">
        <f t="shared" si="47"/>
        <v>0</v>
      </c>
      <c r="I233" s="17">
        <f t="shared" si="48"/>
        <v>0</v>
      </c>
      <c r="J233" s="17">
        <f t="shared" si="49"/>
        <v>0</v>
      </c>
      <c r="K233" s="17">
        <f t="shared" si="50"/>
        <v>0</v>
      </c>
      <c r="L233" s="17">
        <f t="shared" si="51"/>
        <v>0</v>
      </c>
      <c r="M233" s="17">
        <f t="shared" ca="1" si="43"/>
        <v>-0.19817438150505917</v>
      </c>
      <c r="N233" s="17">
        <f t="shared" ca="1" si="52"/>
        <v>0</v>
      </c>
      <c r="O233" s="95">
        <f t="shared" ca="1" si="53"/>
        <v>0</v>
      </c>
      <c r="P233" s="17">
        <f t="shared" ca="1" si="54"/>
        <v>0</v>
      </c>
      <c r="Q233" s="17">
        <f t="shared" ca="1" si="55"/>
        <v>0</v>
      </c>
      <c r="R233" s="15">
        <f t="shared" ca="1" si="44"/>
        <v>0.19817438150505917</v>
      </c>
    </row>
    <row r="234" spans="1:18" x14ac:dyDescent="0.2">
      <c r="A234" s="65"/>
      <c r="B234" s="65"/>
      <c r="C234" s="65"/>
      <c r="D234" s="66">
        <f t="shared" si="45"/>
        <v>0</v>
      </c>
      <c r="E234" s="66">
        <f t="shared" si="45"/>
        <v>0</v>
      </c>
      <c r="F234" s="17">
        <f t="shared" si="46"/>
        <v>0</v>
      </c>
      <c r="G234" s="17">
        <f t="shared" si="46"/>
        <v>0</v>
      </c>
      <c r="H234" s="17">
        <f t="shared" si="47"/>
        <v>0</v>
      </c>
      <c r="I234" s="17">
        <f t="shared" si="48"/>
        <v>0</v>
      </c>
      <c r="J234" s="17">
        <f t="shared" si="49"/>
        <v>0</v>
      </c>
      <c r="K234" s="17">
        <f t="shared" si="50"/>
        <v>0</v>
      </c>
      <c r="L234" s="17">
        <f t="shared" si="51"/>
        <v>0</v>
      </c>
      <c r="M234" s="17">
        <f t="shared" ca="1" si="43"/>
        <v>-0.19817438150505917</v>
      </c>
      <c r="N234" s="17">
        <f t="shared" ca="1" si="52"/>
        <v>0</v>
      </c>
      <c r="O234" s="95">
        <f t="shared" ca="1" si="53"/>
        <v>0</v>
      </c>
      <c r="P234" s="17">
        <f t="shared" ca="1" si="54"/>
        <v>0</v>
      </c>
      <c r="Q234" s="17">
        <f t="shared" ca="1" si="55"/>
        <v>0</v>
      </c>
      <c r="R234" s="15">
        <f t="shared" ca="1" si="44"/>
        <v>0.19817438150505917</v>
      </c>
    </row>
    <row r="235" spans="1:18" x14ac:dyDescent="0.2">
      <c r="A235" s="65"/>
      <c r="B235" s="65"/>
      <c r="C235" s="65"/>
      <c r="D235" s="66">
        <f t="shared" si="45"/>
        <v>0</v>
      </c>
      <c r="E235" s="66">
        <f t="shared" si="45"/>
        <v>0</v>
      </c>
      <c r="F235" s="17">
        <f t="shared" si="46"/>
        <v>0</v>
      </c>
      <c r="G235" s="17">
        <f t="shared" si="46"/>
        <v>0</v>
      </c>
      <c r="H235" s="17">
        <f t="shared" si="47"/>
        <v>0</v>
      </c>
      <c r="I235" s="17">
        <f t="shared" si="48"/>
        <v>0</v>
      </c>
      <c r="J235" s="17">
        <f t="shared" si="49"/>
        <v>0</v>
      </c>
      <c r="K235" s="17">
        <f t="shared" si="50"/>
        <v>0</v>
      </c>
      <c r="L235" s="17">
        <f t="shared" si="51"/>
        <v>0</v>
      </c>
      <c r="M235" s="17">
        <f t="shared" ca="1" si="43"/>
        <v>-0.19817438150505917</v>
      </c>
      <c r="N235" s="17">
        <f t="shared" ca="1" si="52"/>
        <v>0</v>
      </c>
      <c r="O235" s="95">
        <f t="shared" ca="1" si="53"/>
        <v>0</v>
      </c>
      <c r="P235" s="17">
        <f t="shared" ca="1" si="54"/>
        <v>0</v>
      </c>
      <c r="Q235" s="17">
        <f t="shared" ca="1" si="55"/>
        <v>0</v>
      </c>
      <c r="R235" s="15">
        <f t="shared" ca="1" si="44"/>
        <v>0.19817438150505917</v>
      </c>
    </row>
    <row r="236" spans="1:18" x14ac:dyDescent="0.2">
      <c r="A236" s="65"/>
      <c r="B236" s="65"/>
      <c r="C236" s="65"/>
      <c r="D236" s="66">
        <f t="shared" si="45"/>
        <v>0</v>
      </c>
      <c r="E236" s="66">
        <f t="shared" si="45"/>
        <v>0</v>
      </c>
      <c r="F236" s="17">
        <f t="shared" si="46"/>
        <v>0</v>
      </c>
      <c r="G236" s="17">
        <f t="shared" si="46"/>
        <v>0</v>
      </c>
      <c r="H236" s="17">
        <f t="shared" si="47"/>
        <v>0</v>
      </c>
      <c r="I236" s="17">
        <f t="shared" si="48"/>
        <v>0</v>
      </c>
      <c r="J236" s="17">
        <f t="shared" si="49"/>
        <v>0</v>
      </c>
      <c r="K236" s="17">
        <f t="shared" si="50"/>
        <v>0</v>
      </c>
      <c r="L236" s="17">
        <f t="shared" si="51"/>
        <v>0</v>
      </c>
      <c r="M236" s="17">
        <f t="shared" ca="1" si="43"/>
        <v>-0.19817438150505917</v>
      </c>
      <c r="N236" s="17">
        <f t="shared" ca="1" si="52"/>
        <v>0</v>
      </c>
      <c r="O236" s="95">
        <f t="shared" ca="1" si="53"/>
        <v>0</v>
      </c>
      <c r="P236" s="17">
        <f t="shared" ca="1" si="54"/>
        <v>0</v>
      </c>
      <c r="Q236" s="17">
        <f t="shared" ca="1" si="55"/>
        <v>0</v>
      </c>
      <c r="R236" s="15">
        <f t="shared" ca="1" si="44"/>
        <v>0.19817438150505917</v>
      </c>
    </row>
    <row r="237" spans="1:18" x14ac:dyDescent="0.2">
      <c r="A237" s="65"/>
      <c r="B237" s="65"/>
      <c r="C237" s="65"/>
      <c r="D237" s="66">
        <f t="shared" si="45"/>
        <v>0</v>
      </c>
      <c r="E237" s="66">
        <f t="shared" si="45"/>
        <v>0</v>
      </c>
      <c r="F237" s="17">
        <f t="shared" si="46"/>
        <v>0</v>
      </c>
      <c r="G237" s="17">
        <f t="shared" si="46"/>
        <v>0</v>
      </c>
      <c r="H237" s="17">
        <f t="shared" si="47"/>
        <v>0</v>
      </c>
      <c r="I237" s="17">
        <f t="shared" si="48"/>
        <v>0</v>
      </c>
      <c r="J237" s="17">
        <f t="shared" si="49"/>
        <v>0</v>
      </c>
      <c r="K237" s="17">
        <f t="shared" si="50"/>
        <v>0</v>
      </c>
      <c r="L237" s="17">
        <f t="shared" si="51"/>
        <v>0</v>
      </c>
      <c r="M237" s="17">
        <f t="shared" ca="1" si="43"/>
        <v>-0.19817438150505917</v>
      </c>
      <c r="N237" s="17">
        <f t="shared" ca="1" si="52"/>
        <v>0</v>
      </c>
      <c r="O237" s="95">
        <f t="shared" ca="1" si="53"/>
        <v>0</v>
      </c>
      <c r="P237" s="17">
        <f t="shared" ca="1" si="54"/>
        <v>0</v>
      </c>
      <c r="Q237" s="17">
        <f t="shared" ca="1" si="55"/>
        <v>0</v>
      </c>
      <c r="R237" s="15">
        <f t="shared" ca="1" si="44"/>
        <v>0.19817438150505917</v>
      </c>
    </row>
    <row r="238" spans="1:18" x14ac:dyDescent="0.2">
      <c r="A238" s="65"/>
      <c r="B238" s="65"/>
      <c r="C238" s="65"/>
      <c r="D238" s="66">
        <f t="shared" si="45"/>
        <v>0</v>
      </c>
      <c r="E238" s="66">
        <f t="shared" si="45"/>
        <v>0</v>
      </c>
      <c r="F238" s="17">
        <f t="shared" si="46"/>
        <v>0</v>
      </c>
      <c r="G238" s="17">
        <f t="shared" si="46"/>
        <v>0</v>
      </c>
      <c r="H238" s="17">
        <f t="shared" si="47"/>
        <v>0</v>
      </c>
      <c r="I238" s="17">
        <f t="shared" si="48"/>
        <v>0</v>
      </c>
      <c r="J238" s="17">
        <f t="shared" si="49"/>
        <v>0</v>
      </c>
      <c r="K238" s="17">
        <f t="shared" si="50"/>
        <v>0</v>
      </c>
      <c r="L238" s="17">
        <f t="shared" si="51"/>
        <v>0</v>
      </c>
      <c r="M238" s="17">
        <f t="shared" ca="1" si="43"/>
        <v>-0.19817438150505917</v>
      </c>
      <c r="N238" s="17">
        <f t="shared" ca="1" si="52"/>
        <v>0</v>
      </c>
      <c r="O238" s="95">
        <f t="shared" ca="1" si="53"/>
        <v>0</v>
      </c>
      <c r="P238" s="17">
        <f t="shared" ca="1" si="54"/>
        <v>0</v>
      </c>
      <c r="Q238" s="17">
        <f t="shared" ca="1" si="55"/>
        <v>0</v>
      </c>
      <c r="R238" s="15">
        <f t="shared" ca="1" si="44"/>
        <v>0.19817438150505917</v>
      </c>
    </row>
    <row r="239" spans="1:18" x14ac:dyDescent="0.2">
      <c r="A239" s="65"/>
      <c r="B239" s="65"/>
      <c r="C239" s="65"/>
      <c r="D239" s="66">
        <f t="shared" si="45"/>
        <v>0</v>
      </c>
      <c r="E239" s="66">
        <f t="shared" si="45"/>
        <v>0</v>
      </c>
      <c r="F239" s="17">
        <f t="shared" si="46"/>
        <v>0</v>
      </c>
      <c r="G239" s="17">
        <f t="shared" si="46"/>
        <v>0</v>
      </c>
      <c r="H239" s="17">
        <f t="shared" si="47"/>
        <v>0</v>
      </c>
      <c r="I239" s="17">
        <f t="shared" si="48"/>
        <v>0</v>
      </c>
      <c r="J239" s="17">
        <f t="shared" si="49"/>
        <v>0</v>
      </c>
      <c r="K239" s="17">
        <f t="shared" si="50"/>
        <v>0</v>
      </c>
      <c r="L239" s="17">
        <f t="shared" si="51"/>
        <v>0</v>
      </c>
      <c r="M239" s="17">
        <f t="shared" ca="1" si="43"/>
        <v>-0.19817438150505917</v>
      </c>
      <c r="N239" s="17">
        <f t="shared" ca="1" si="52"/>
        <v>0</v>
      </c>
      <c r="O239" s="95">
        <f t="shared" ca="1" si="53"/>
        <v>0</v>
      </c>
      <c r="P239" s="17">
        <f t="shared" ca="1" si="54"/>
        <v>0</v>
      </c>
      <c r="Q239" s="17">
        <f t="shared" ca="1" si="55"/>
        <v>0</v>
      </c>
      <c r="R239" s="15">
        <f t="shared" ca="1" si="44"/>
        <v>0.19817438150505917</v>
      </c>
    </row>
    <row r="240" spans="1:18" x14ac:dyDescent="0.2">
      <c r="A240" s="65"/>
      <c r="B240" s="65"/>
      <c r="C240" s="65"/>
      <c r="D240" s="66">
        <f t="shared" si="45"/>
        <v>0</v>
      </c>
      <c r="E240" s="66">
        <f t="shared" si="45"/>
        <v>0</v>
      </c>
      <c r="F240" s="17">
        <f t="shared" si="46"/>
        <v>0</v>
      </c>
      <c r="G240" s="17">
        <f t="shared" si="46"/>
        <v>0</v>
      </c>
      <c r="H240" s="17">
        <f t="shared" si="47"/>
        <v>0</v>
      </c>
      <c r="I240" s="17">
        <f t="shared" si="48"/>
        <v>0</v>
      </c>
      <c r="J240" s="17">
        <f t="shared" si="49"/>
        <v>0</v>
      </c>
      <c r="K240" s="17">
        <f t="shared" si="50"/>
        <v>0</v>
      </c>
      <c r="L240" s="17">
        <f t="shared" si="51"/>
        <v>0</v>
      </c>
      <c r="M240" s="17">
        <f t="shared" ca="1" si="43"/>
        <v>-0.19817438150505917</v>
      </c>
      <c r="N240" s="17">
        <f t="shared" ca="1" si="52"/>
        <v>0</v>
      </c>
      <c r="O240" s="95">
        <f t="shared" ca="1" si="53"/>
        <v>0</v>
      </c>
      <c r="P240" s="17">
        <f t="shared" ca="1" si="54"/>
        <v>0</v>
      </c>
      <c r="Q240" s="17">
        <f t="shared" ca="1" si="55"/>
        <v>0</v>
      </c>
      <c r="R240" s="15">
        <f t="shared" ca="1" si="44"/>
        <v>0.19817438150505917</v>
      </c>
    </row>
    <row r="241" spans="1:18" x14ac:dyDescent="0.2">
      <c r="A241" s="65"/>
      <c r="B241" s="65"/>
      <c r="C241" s="65"/>
      <c r="D241" s="66">
        <f t="shared" si="45"/>
        <v>0</v>
      </c>
      <c r="E241" s="66">
        <f t="shared" si="45"/>
        <v>0</v>
      </c>
      <c r="F241" s="17">
        <f t="shared" si="46"/>
        <v>0</v>
      </c>
      <c r="G241" s="17">
        <f t="shared" si="46"/>
        <v>0</v>
      </c>
      <c r="H241" s="17">
        <f t="shared" si="47"/>
        <v>0</v>
      </c>
      <c r="I241" s="17">
        <f t="shared" si="48"/>
        <v>0</v>
      </c>
      <c r="J241" s="17">
        <f t="shared" si="49"/>
        <v>0</v>
      </c>
      <c r="K241" s="17">
        <f t="shared" si="50"/>
        <v>0</v>
      </c>
      <c r="L241" s="17">
        <f t="shared" si="51"/>
        <v>0</v>
      </c>
      <c r="M241" s="17">
        <f t="shared" ca="1" si="43"/>
        <v>-0.19817438150505917</v>
      </c>
      <c r="N241" s="17">
        <f t="shared" ca="1" si="52"/>
        <v>0</v>
      </c>
      <c r="O241" s="95">
        <f t="shared" ca="1" si="53"/>
        <v>0</v>
      </c>
      <c r="P241" s="17">
        <f t="shared" ca="1" si="54"/>
        <v>0</v>
      </c>
      <c r="Q241" s="17">
        <f t="shared" ca="1" si="55"/>
        <v>0</v>
      </c>
      <c r="R241" s="15">
        <f t="shared" ca="1" si="44"/>
        <v>0.19817438150505917</v>
      </c>
    </row>
    <row r="242" spans="1:18" x14ac:dyDescent="0.2">
      <c r="A242" s="65"/>
      <c r="B242" s="65"/>
      <c r="C242" s="65"/>
      <c r="D242" s="66">
        <f t="shared" si="45"/>
        <v>0</v>
      </c>
      <c r="E242" s="66">
        <f t="shared" si="45"/>
        <v>0</v>
      </c>
      <c r="F242" s="17">
        <f t="shared" si="46"/>
        <v>0</v>
      </c>
      <c r="G242" s="17">
        <f t="shared" si="46"/>
        <v>0</v>
      </c>
      <c r="H242" s="17">
        <f t="shared" si="47"/>
        <v>0</v>
      </c>
      <c r="I242" s="17">
        <f t="shared" si="48"/>
        <v>0</v>
      </c>
      <c r="J242" s="17">
        <f t="shared" si="49"/>
        <v>0</v>
      </c>
      <c r="K242" s="17">
        <f t="shared" si="50"/>
        <v>0</v>
      </c>
      <c r="L242" s="17">
        <f t="shared" si="51"/>
        <v>0</v>
      </c>
      <c r="M242" s="17">
        <f t="shared" ca="1" si="43"/>
        <v>-0.19817438150505917</v>
      </c>
      <c r="N242" s="17">
        <f t="shared" ca="1" si="52"/>
        <v>0</v>
      </c>
      <c r="O242" s="95">
        <f t="shared" ca="1" si="53"/>
        <v>0</v>
      </c>
      <c r="P242" s="17">
        <f t="shared" ca="1" si="54"/>
        <v>0</v>
      </c>
      <c r="Q242" s="17">
        <f t="shared" ca="1" si="55"/>
        <v>0</v>
      </c>
      <c r="R242" s="15">
        <f t="shared" ca="1" si="44"/>
        <v>0.19817438150505917</v>
      </c>
    </row>
    <row r="243" spans="1:18" x14ac:dyDescent="0.2">
      <c r="A243" s="65"/>
      <c r="B243" s="65"/>
      <c r="C243" s="65"/>
      <c r="D243" s="66">
        <f t="shared" si="45"/>
        <v>0</v>
      </c>
      <c r="E243" s="66">
        <f t="shared" si="45"/>
        <v>0</v>
      </c>
      <c r="F243" s="17">
        <f t="shared" si="46"/>
        <v>0</v>
      </c>
      <c r="G243" s="17">
        <f t="shared" si="46"/>
        <v>0</v>
      </c>
      <c r="H243" s="17">
        <f t="shared" si="47"/>
        <v>0</v>
      </c>
      <c r="I243" s="17">
        <f t="shared" si="48"/>
        <v>0</v>
      </c>
      <c r="J243" s="17">
        <f t="shared" si="49"/>
        <v>0</v>
      </c>
      <c r="K243" s="17">
        <f t="shared" si="50"/>
        <v>0</v>
      </c>
      <c r="L243" s="17">
        <f t="shared" si="51"/>
        <v>0</v>
      </c>
      <c r="M243" s="17">
        <f t="shared" ca="1" si="43"/>
        <v>-0.19817438150505917</v>
      </c>
      <c r="N243" s="17">
        <f t="shared" ca="1" si="52"/>
        <v>0</v>
      </c>
      <c r="O243" s="95">
        <f t="shared" ca="1" si="53"/>
        <v>0</v>
      </c>
      <c r="P243" s="17">
        <f t="shared" ca="1" si="54"/>
        <v>0</v>
      </c>
      <c r="Q243" s="17">
        <f t="shared" ca="1" si="55"/>
        <v>0</v>
      </c>
      <c r="R243" s="15">
        <f t="shared" ca="1" si="44"/>
        <v>0.19817438150505917</v>
      </c>
    </row>
    <row r="244" spans="1:18" x14ac:dyDescent="0.2">
      <c r="A244" s="65"/>
      <c r="B244" s="65"/>
      <c r="C244" s="65"/>
      <c r="D244" s="66">
        <f t="shared" si="45"/>
        <v>0</v>
      </c>
      <c r="E244" s="66">
        <f t="shared" si="45"/>
        <v>0</v>
      </c>
      <c r="F244" s="17">
        <f t="shared" si="46"/>
        <v>0</v>
      </c>
      <c r="G244" s="17">
        <f t="shared" si="46"/>
        <v>0</v>
      </c>
      <c r="H244" s="17">
        <f t="shared" si="47"/>
        <v>0</v>
      </c>
      <c r="I244" s="17">
        <f t="shared" si="48"/>
        <v>0</v>
      </c>
      <c r="J244" s="17">
        <f t="shared" si="49"/>
        <v>0</v>
      </c>
      <c r="K244" s="17">
        <f t="shared" si="50"/>
        <v>0</v>
      </c>
      <c r="L244" s="17">
        <f t="shared" si="51"/>
        <v>0</v>
      </c>
      <c r="M244" s="17">
        <f t="shared" ca="1" si="43"/>
        <v>-0.19817438150505917</v>
      </c>
      <c r="N244" s="17">
        <f t="shared" ca="1" si="52"/>
        <v>0</v>
      </c>
      <c r="O244" s="95">
        <f t="shared" ca="1" si="53"/>
        <v>0</v>
      </c>
      <c r="P244" s="17">
        <f t="shared" ca="1" si="54"/>
        <v>0</v>
      </c>
      <c r="Q244" s="17">
        <f t="shared" ca="1" si="55"/>
        <v>0</v>
      </c>
      <c r="R244" s="15">
        <f t="shared" ca="1" si="44"/>
        <v>0.19817438150505917</v>
      </c>
    </row>
    <row r="245" spans="1:18" x14ac:dyDescent="0.2">
      <c r="A245" s="65"/>
      <c r="B245" s="65"/>
      <c r="C245" s="65"/>
      <c r="D245" s="66">
        <f t="shared" si="45"/>
        <v>0</v>
      </c>
      <c r="E245" s="66">
        <f t="shared" si="45"/>
        <v>0</v>
      </c>
      <c r="F245" s="17">
        <f t="shared" si="46"/>
        <v>0</v>
      </c>
      <c r="G245" s="17">
        <f t="shared" si="46"/>
        <v>0</v>
      </c>
      <c r="H245" s="17">
        <f t="shared" si="47"/>
        <v>0</v>
      </c>
      <c r="I245" s="17">
        <f t="shared" si="48"/>
        <v>0</v>
      </c>
      <c r="J245" s="17">
        <f t="shared" si="49"/>
        <v>0</v>
      </c>
      <c r="K245" s="17">
        <f t="shared" si="50"/>
        <v>0</v>
      </c>
      <c r="L245" s="17">
        <f t="shared" si="51"/>
        <v>0</v>
      </c>
      <c r="M245" s="17">
        <f t="shared" ca="1" si="43"/>
        <v>-0.19817438150505917</v>
      </c>
      <c r="N245" s="17">
        <f t="shared" ca="1" si="52"/>
        <v>0</v>
      </c>
      <c r="O245" s="95">
        <f t="shared" ca="1" si="53"/>
        <v>0</v>
      </c>
      <c r="P245" s="17">
        <f t="shared" ca="1" si="54"/>
        <v>0</v>
      </c>
      <c r="Q245" s="17">
        <f t="shared" ca="1" si="55"/>
        <v>0</v>
      </c>
      <c r="R245" s="15">
        <f t="shared" ca="1" si="44"/>
        <v>0.19817438150505917</v>
      </c>
    </row>
    <row r="246" spans="1:18" x14ac:dyDescent="0.2">
      <c r="A246" s="65"/>
      <c r="B246" s="65"/>
      <c r="C246" s="65"/>
      <c r="D246" s="66">
        <f t="shared" si="45"/>
        <v>0</v>
      </c>
      <c r="E246" s="66">
        <f t="shared" si="45"/>
        <v>0</v>
      </c>
      <c r="F246" s="17">
        <f t="shared" si="46"/>
        <v>0</v>
      </c>
      <c r="G246" s="17">
        <f t="shared" si="46"/>
        <v>0</v>
      </c>
      <c r="H246" s="17">
        <f t="shared" si="47"/>
        <v>0</v>
      </c>
      <c r="I246" s="17">
        <f t="shared" si="48"/>
        <v>0</v>
      </c>
      <c r="J246" s="17">
        <f t="shared" si="49"/>
        <v>0</v>
      </c>
      <c r="K246" s="17">
        <f t="shared" si="50"/>
        <v>0</v>
      </c>
      <c r="L246" s="17">
        <f t="shared" si="51"/>
        <v>0</v>
      </c>
      <c r="M246" s="17">
        <f t="shared" ca="1" si="43"/>
        <v>-0.19817438150505917</v>
      </c>
      <c r="N246" s="17">
        <f t="shared" ca="1" si="52"/>
        <v>0</v>
      </c>
      <c r="O246" s="95">
        <f t="shared" ca="1" si="53"/>
        <v>0</v>
      </c>
      <c r="P246" s="17">
        <f t="shared" ca="1" si="54"/>
        <v>0</v>
      </c>
      <c r="Q246" s="17">
        <f t="shared" ca="1" si="55"/>
        <v>0</v>
      </c>
      <c r="R246" s="15">
        <f t="shared" ca="1" si="44"/>
        <v>0.19817438150505917</v>
      </c>
    </row>
    <row r="247" spans="1:18" x14ac:dyDescent="0.2">
      <c r="A247" s="65"/>
      <c r="B247" s="65"/>
      <c r="C247" s="65"/>
      <c r="D247" s="66">
        <f t="shared" si="45"/>
        <v>0</v>
      </c>
      <c r="E247" s="66">
        <f t="shared" si="45"/>
        <v>0</v>
      </c>
      <c r="F247" s="17">
        <f t="shared" si="46"/>
        <v>0</v>
      </c>
      <c r="G247" s="17">
        <f t="shared" si="46"/>
        <v>0</v>
      </c>
      <c r="H247" s="17">
        <f t="shared" si="47"/>
        <v>0</v>
      </c>
      <c r="I247" s="17">
        <f t="shared" si="48"/>
        <v>0</v>
      </c>
      <c r="J247" s="17">
        <f t="shared" si="49"/>
        <v>0</v>
      </c>
      <c r="K247" s="17">
        <f t="shared" si="50"/>
        <v>0</v>
      </c>
      <c r="L247" s="17">
        <f t="shared" si="51"/>
        <v>0</v>
      </c>
      <c r="M247" s="17">
        <f t="shared" ca="1" si="43"/>
        <v>-0.19817438150505917</v>
      </c>
      <c r="N247" s="17">
        <f t="shared" ca="1" si="52"/>
        <v>0</v>
      </c>
      <c r="O247" s="95">
        <f t="shared" ca="1" si="53"/>
        <v>0</v>
      </c>
      <c r="P247" s="17">
        <f t="shared" ca="1" si="54"/>
        <v>0</v>
      </c>
      <c r="Q247" s="17">
        <f t="shared" ca="1" si="55"/>
        <v>0</v>
      </c>
      <c r="R247" s="15">
        <f t="shared" ca="1" si="44"/>
        <v>0.19817438150505917</v>
      </c>
    </row>
    <row r="248" spans="1:18" x14ac:dyDescent="0.2">
      <c r="A248" s="65"/>
      <c r="B248" s="65"/>
      <c r="C248" s="65"/>
      <c r="D248" s="66">
        <f t="shared" si="45"/>
        <v>0</v>
      </c>
      <c r="E248" s="66">
        <f t="shared" si="45"/>
        <v>0</v>
      </c>
      <c r="F248" s="17">
        <f t="shared" si="46"/>
        <v>0</v>
      </c>
      <c r="G248" s="17">
        <f t="shared" si="46"/>
        <v>0</v>
      </c>
      <c r="H248" s="17">
        <f t="shared" si="47"/>
        <v>0</v>
      </c>
      <c r="I248" s="17">
        <f t="shared" si="48"/>
        <v>0</v>
      </c>
      <c r="J248" s="17">
        <f t="shared" si="49"/>
        <v>0</v>
      </c>
      <c r="K248" s="17">
        <f t="shared" si="50"/>
        <v>0</v>
      </c>
      <c r="L248" s="17">
        <f t="shared" si="51"/>
        <v>0</v>
      </c>
      <c r="M248" s="17">
        <f t="shared" ca="1" si="43"/>
        <v>-0.19817438150505917</v>
      </c>
      <c r="N248" s="17">
        <f t="shared" ca="1" si="52"/>
        <v>0</v>
      </c>
      <c r="O248" s="95">
        <f t="shared" ca="1" si="53"/>
        <v>0</v>
      </c>
      <c r="P248" s="17">
        <f t="shared" ca="1" si="54"/>
        <v>0</v>
      </c>
      <c r="Q248" s="17">
        <f t="shared" ca="1" si="55"/>
        <v>0</v>
      </c>
      <c r="R248" s="15">
        <f t="shared" ca="1" si="44"/>
        <v>0.19817438150505917</v>
      </c>
    </row>
    <row r="249" spans="1:18" x14ac:dyDescent="0.2">
      <c r="A249" s="65"/>
      <c r="B249" s="65"/>
      <c r="C249" s="65"/>
      <c r="D249" s="66">
        <f t="shared" si="45"/>
        <v>0</v>
      </c>
      <c r="E249" s="66">
        <f t="shared" si="45"/>
        <v>0</v>
      </c>
      <c r="F249" s="17">
        <f t="shared" si="46"/>
        <v>0</v>
      </c>
      <c r="G249" s="17">
        <f t="shared" si="46"/>
        <v>0</v>
      </c>
      <c r="H249" s="17">
        <f t="shared" si="47"/>
        <v>0</v>
      </c>
      <c r="I249" s="17">
        <f t="shared" si="48"/>
        <v>0</v>
      </c>
      <c r="J249" s="17">
        <f t="shared" si="49"/>
        <v>0</v>
      </c>
      <c r="K249" s="17">
        <f t="shared" si="50"/>
        <v>0</v>
      </c>
      <c r="L249" s="17">
        <f t="shared" si="51"/>
        <v>0</v>
      </c>
      <c r="M249" s="17">
        <f t="shared" ca="1" si="43"/>
        <v>-0.19817438150505917</v>
      </c>
      <c r="N249" s="17">
        <f t="shared" ca="1" si="52"/>
        <v>0</v>
      </c>
      <c r="O249" s="95">
        <f t="shared" ca="1" si="53"/>
        <v>0</v>
      </c>
      <c r="P249" s="17">
        <f t="shared" ca="1" si="54"/>
        <v>0</v>
      </c>
      <c r="Q249" s="17">
        <f t="shared" ca="1" si="55"/>
        <v>0</v>
      </c>
      <c r="R249" s="15">
        <f t="shared" ca="1" si="44"/>
        <v>0.19817438150505917</v>
      </c>
    </row>
    <row r="250" spans="1:18" x14ac:dyDescent="0.2">
      <c r="A250" s="65"/>
      <c r="B250" s="65"/>
      <c r="C250" s="65"/>
      <c r="D250" s="66">
        <f t="shared" si="45"/>
        <v>0</v>
      </c>
      <c r="E250" s="66">
        <f t="shared" si="45"/>
        <v>0</v>
      </c>
      <c r="F250" s="17">
        <f t="shared" si="46"/>
        <v>0</v>
      </c>
      <c r="G250" s="17">
        <f t="shared" si="46"/>
        <v>0</v>
      </c>
      <c r="H250" s="17">
        <f t="shared" si="47"/>
        <v>0</v>
      </c>
      <c r="I250" s="17">
        <f t="shared" si="48"/>
        <v>0</v>
      </c>
      <c r="J250" s="17">
        <f t="shared" si="49"/>
        <v>0</v>
      </c>
      <c r="K250" s="17">
        <f t="shared" si="50"/>
        <v>0</v>
      </c>
      <c r="L250" s="17">
        <f t="shared" si="51"/>
        <v>0</v>
      </c>
      <c r="M250" s="17">
        <f t="shared" ca="1" si="43"/>
        <v>-0.19817438150505917</v>
      </c>
      <c r="N250" s="17">
        <f t="shared" ca="1" si="52"/>
        <v>0</v>
      </c>
      <c r="O250" s="95">
        <f t="shared" ca="1" si="53"/>
        <v>0</v>
      </c>
      <c r="P250" s="17">
        <f t="shared" ca="1" si="54"/>
        <v>0</v>
      </c>
      <c r="Q250" s="17">
        <f t="shared" ca="1" si="55"/>
        <v>0</v>
      </c>
      <c r="R250" s="15">
        <f t="shared" ca="1" si="44"/>
        <v>0.19817438150505917</v>
      </c>
    </row>
    <row r="251" spans="1:18" x14ac:dyDescent="0.2">
      <c r="A251" s="65"/>
      <c r="B251" s="65"/>
      <c r="C251" s="65"/>
      <c r="D251" s="66">
        <f t="shared" si="45"/>
        <v>0</v>
      </c>
      <c r="E251" s="66">
        <f t="shared" si="45"/>
        <v>0</v>
      </c>
      <c r="F251" s="17">
        <f t="shared" si="46"/>
        <v>0</v>
      </c>
      <c r="G251" s="17">
        <f t="shared" si="46"/>
        <v>0</v>
      </c>
      <c r="H251" s="17">
        <f t="shared" si="47"/>
        <v>0</v>
      </c>
      <c r="I251" s="17">
        <f t="shared" si="48"/>
        <v>0</v>
      </c>
      <c r="J251" s="17">
        <f t="shared" si="49"/>
        <v>0</v>
      </c>
      <c r="K251" s="17">
        <f t="shared" si="50"/>
        <v>0</v>
      </c>
      <c r="L251" s="17">
        <f t="shared" si="51"/>
        <v>0</v>
      </c>
      <c r="M251" s="17">
        <f t="shared" ca="1" si="43"/>
        <v>-0.19817438150505917</v>
      </c>
      <c r="N251" s="17">
        <f t="shared" ca="1" si="52"/>
        <v>0</v>
      </c>
      <c r="O251" s="95">
        <f t="shared" ca="1" si="53"/>
        <v>0</v>
      </c>
      <c r="P251" s="17">
        <f t="shared" ca="1" si="54"/>
        <v>0</v>
      </c>
      <c r="Q251" s="17">
        <f t="shared" ca="1" si="55"/>
        <v>0</v>
      </c>
      <c r="R251" s="15">
        <f t="shared" ca="1" si="44"/>
        <v>0.19817438150505917</v>
      </c>
    </row>
    <row r="252" spans="1:18" x14ac:dyDescent="0.2">
      <c r="A252" s="65"/>
      <c r="B252" s="65"/>
      <c r="C252" s="65"/>
      <c r="D252" s="66">
        <f t="shared" si="45"/>
        <v>0</v>
      </c>
      <c r="E252" s="66">
        <f t="shared" si="45"/>
        <v>0</v>
      </c>
      <c r="F252" s="17">
        <f t="shared" si="46"/>
        <v>0</v>
      </c>
      <c r="G252" s="17">
        <f t="shared" si="46"/>
        <v>0</v>
      </c>
      <c r="H252" s="17">
        <f t="shared" si="47"/>
        <v>0</v>
      </c>
      <c r="I252" s="17">
        <f t="shared" si="48"/>
        <v>0</v>
      </c>
      <c r="J252" s="17">
        <f t="shared" si="49"/>
        <v>0</v>
      </c>
      <c r="K252" s="17">
        <f t="shared" si="50"/>
        <v>0</v>
      </c>
      <c r="L252" s="17">
        <f t="shared" si="51"/>
        <v>0</v>
      </c>
      <c r="M252" s="17">
        <f t="shared" ca="1" si="43"/>
        <v>-0.19817438150505917</v>
      </c>
      <c r="N252" s="17">
        <f t="shared" ca="1" si="52"/>
        <v>0</v>
      </c>
      <c r="O252" s="95">
        <f t="shared" ca="1" si="53"/>
        <v>0</v>
      </c>
      <c r="P252" s="17">
        <f t="shared" ca="1" si="54"/>
        <v>0</v>
      </c>
      <c r="Q252" s="17">
        <f t="shared" ca="1" si="55"/>
        <v>0</v>
      </c>
      <c r="R252" s="15">
        <f t="shared" ca="1" si="44"/>
        <v>0.19817438150505917</v>
      </c>
    </row>
    <row r="253" spans="1:18" x14ac:dyDescent="0.2">
      <c r="A253" s="65"/>
      <c r="B253" s="65"/>
      <c r="C253" s="65"/>
      <c r="D253" s="66">
        <f t="shared" si="45"/>
        <v>0</v>
      </c>
      <c r="E253" s="66">
        <f t="shared" si="45"/>
        <v>0</v>
      </c>
      <c r="F253" s="17">
        <f t="shared" si="46"/>
        <v>0</v>
      </c>
      <c r="G253" s="17">
        <f t="shared" si="46"/>
        <v>0</v>
      </c>
      <c r="H253" s="17">
        <f t="shared" si="47"/>
        <v>0</v>
      </c>
      <c r="I253" s="17">
        <f t="shared" si="48"/>
        <v>0</v>
      </c>
      <c r="J253" s="17">
        <f t="shared" si="49"/>
        <v>0</v>
      </c>
      <c r="K253" s="17">
        <f t="shared" si="50"/>
        <v>0</v>
      </c>
      <c r="L253" s="17">
        <f t="shared" si="51"/>
        <v>0</v>
      </c>
      <c r="M253" s="17">
        <f t="shared" ca="1" si="43"/>
        <v>-0.19817438150505917</v>
      </c>
      <c r="N253" s="17">
        <f t="shared" ca="1" si="52"/>
        <v>0</v>
      </c>
      <c r="O253" s="95">
        <f t="shared" ca="1" si="53"/>
        <v>0</v>
      </c>
      <c r="P253" s="17">
        <f t="shared" ca="1" si="54"/>
        <v>0</v>
      </c>
      <c r="Q253" s="17">
        <f t="shared" ca="1" si="55"/>
        <v>0</v>
      </c>
      <c r="R253" s="15">
        <f t="shared" ca="1" si="44"/>
        <v>0.19817438150505917</v>
      </c>
    </row>
    <row r="254" spans="1:18" x14ac:dyDescent="0.2">
      <c r="A254" s="65"/>
      <c r="B254" s="65"/>
      <c r="C254" s="65"/>
      <c r="D254" s="66">
        <f t="shared" si="45"/>
        <v>0</v>
      </c>
      <c r="E254" s="66">
        <f t="shared" si="45"/>
        <v>0</v>
      </c>
      <c r="F254" s="17">
        <f t="shared" si="46"/>
        <v>0</v>
      </c>
      <c r="G254" s="17">
        <f t="shared" si="46"/>
        <v>0</v>
      </c>
      <c r="H254" s="17">
        <f t="shared" si="47"/>
        <v>0</v>
      </c>
      <c r="I254" s="17">
        <f t="shared" si="48"/>
        <v>0</v>
      </c>
      <c r="J254" s="17">
        <f t="shared" si="49"/>
        <v>0</v>
      </c>
      <c r="K254" s="17">
        <f t="shared" si="50"/>
        <v>0</v>
      </c>
      <c r="L254" s="17">
        <f t="shared" si="51"/>
        <v>0</v>
      </c>
      <c r="M254" s="17">
        <f t="shared" ca="1" si="43"/>
        <v>-0.19817438150505917</v>
      </c>
      <c r="N254" s="17">
        <f t="shared" ca="1" si="52"/>
        <v>0</v>
      </c>
      <c r="O254" s="95">
        <f t="shared" ca="1" si="53"/>
        <v>0</v>
      </c>
      <c r="P254" s="17">
        <f t="shared" ca="1" si="54"/>
        <v>0</v>
      </c>
      <c r="Q254" s="17">
        <f t="shared" ca="1" si="55"/>
        <v>0</v>
      </c>
      <c r="R254" s="15">
        <f t="shared" ca="1" si="44"/>
        <v>0.19817438150505917</v>
      </c>
    </row>
    <row r="255" spans="1:18" x14ac:dyDescent="0.2">
      <c r="A255" s="65"/>
      <c r="B255" s="65"/>
      <c r="C255" s="65"/>
      <c r="D255" s="66">
        <f t="shared" si="45"/>
        <v>0</v>
      </c>
      <c r="E255" s="66">
        <f t="shared" si="45"/>
        <v>0</v>
      </c>
      <c r="F255" s="17">
        <f t="shared" si="46"/>
        <v>0</v>
      </c>
      <c r="G255" s="17">
        <f t="shared" si="46"/>
        <v>0</v>
      </c>
      <c r="H255" s="17">
        <f t="shared" si="47"/>
        <v>0</v>
      </c>
      <c r="I255" s="17">
        <f t="shared" si="48"/>
        <v>0</v>
      </c>
      <c r="J255" s="17">
        <f t="shared" si="49"/>
        <v>0</v>
      </c>
      <c r="K255" s="17">
        <f t="shared" si="50"/>
        <v>0</v>
      </c>
      <c r="L255" s="17">
        <f t="shared" si="51"/>
        <v>0</v>
      </c>
      <c r="M255" s="17">
        <f t="shared" ca="1" si="43"/>
        <v>-0.19817438150505917</v>
      </c>
      <c r="N255" s="17">
        <f t="shared" ca="1" si="52"/>
        <v>0</v>
      </c>
      <c r="O255" s="95">
        <f t="shared" ca="1" si="53"/>
        <v>0</v>
      </c>
      <c r="P255" s="17">
        <f t="shared" ca="1" si="54"/>
        <v>0</v>
      </c>
      <c r="Q255" s="17">
        <f t="shared" ca="1" si="55"/>
        <v>0</v>
      </c>
      <c r="R255" s="15">
        <f t="shared" ca="1" si="44"/>
        <v>0.19817438150505917</v>
      </c>
    </row>
    <row r="256" spans="1:18" x14ac:dyDescent="0.2">
      <c r="A256" s="65"/>
      <c r="B256" s="65"/>
      <c r="C256" s="65"/>
      <c r="D256" s="66">
        <f t="shared" si="45"/>
        <v>0</v>
      </c>
      <c r="E256" s="66">
        <f t="shared" si="45"/>
        <v>0</v>
      </c>
      <c r="F256" s="17">
        <f t="shared" si="46"/>
        <v>0</v>
      </c>
      <c r="G256" s="17">
        <f t="shared" si="46"/>
        <v>0</v>
      </c>
      <c r="H256" s="17">
        <f t="shared" si="47"/>
        <v>0</v>
      </c>
      <c r="I256" s="17">
        <f t="shared" si="48"/>
        <v>0</v>
      </c>
      <c r="J256" s="17">
        <f t="shared" si="49"/>
        <v>0</v>
      </c>
      <c r="K256" s="17">
        <f t="shared" si="50"/>
        <v>0</v>
      </c>
      <c r="L256" s="17">
        <f t="shared" si="51"/>
        <v>0</v>
      </c>
      <c r="M256" s="17">
        <f t="shared" ca="1" si="43"/>
        <v>-0.19817438150505917</v>
      </c>
      <c r="N256" s="17">
        <f t="shared" ca="1" si="52"/>
        <v>0</v>
      </c>
      <c r="O256" s="95">
        <f t="shared" ca="1" si="53"/>
        <v>0</v>
      </c>
      <c r="P256" s="17">
        <f t="shared" ca="1" si="54"/>
        <v>0</v>
      </c>
      <c r="Q256" s="17">
        <f t="shared" ca="1" si="55"/>
        <v>0</v>
      </c>
      <c r="R256" s="15">
        <f t="shared" ca="1" si="44"/>
        <v>0.19817438150505917</v>
      </c>
    </row>
    <row r="257" spans="1:18" x14ac:dyDescent="0.2">
      <c r="A257" s="65"/>
      <c r="B257" s="65"/>
      <c r="C257" s="65"/>
      <c r="D257" s="66">
        <f t="shared" si="45"/>
        <v>0</v>
      </c>
      <c r="E257" s="66">
        <f t="shared" si="45"/>
        <v>0</v>
      </c>
      <c r="F257" s="17">
        <f t="shared" si="46"/>
        <v>0</v>
      </c>
      <c r="G257" s="17">
        <f t="shared" si="46"/>
        <v>0</v>
      </c>
      <c r="H257" s="17">
        <f t="shared" si="47"/>
        <v>0</v>
      </c>
      <c r="I257" s="17">
        <f t="shared" si="48"/>
        <v>0</v>
      </c>
      <c r="J257" s="17">
        <f t="shared" si="49"/>
        <v>0</v>
      </c>
      <c r="K257" s="17">
        <f t="shared" si="50"/>
        <v>0</v>
      </c>
      <c r="L257" s="17">
        <f t="shared" si="51"/>
        <v>0</v>
      </c>
      <c r="M257" s="17">
        <f t="shared" ca="1" si="43"/>
        <v>-0.19817438150505917</v>
      </c>
      <c r="N257" s="17">
        <f t="shared" ca="1" si="52"/>
        <v>0</v>
      </c>
      <c r="O257" s="95">
        <f t="shared" ca="1" si="53"/>
        <v>0</v>
      </c>
      <c r="P257" s="17">
        <f t="shared" ca="1" si="54"/>
        <v>0</v>
      </c>
      <c r="Q257" s="17">
        <f t="shared" ca="1" si="55"/>
        <v>0</v>
      </c>
      <c r="R257" s="15">
        <f t="shared" ca="1" si="44"/>
        <v>0.19817438150505917</v>
      </c>
    </row>
    <row r="258" spans="1:18" x14ac:dyDescent="0.2">
      <c r="A258" s="65"/>
      <c r="B258" s="65"/>
      <c r="C258" s="65"/>
      <c r="D258" s="66">
        <f t="shared" si="45"/>
        <v>0</v>
      </c>
      <c r="E258" s="66">
        <f t="shared" si="45"/>
        <v>0</v>
      </c>
      <c r="F258" s="17">
        <f t="shared" si="46"/>
        <v>0</v>
      </c>
      <c r="G258" s="17">
        <f t="shared" si="46"/>
        <v>0</v>
      </c>
      <c r="H258" s="17">
        <f t="shared" si="47"/>
        <v>0</v>
      </c>
      <c r="I258" s="17">
        <f t="shared" si="48"/>
        <v>0</v>
      </c>
      <c r="J258" s="17">
        <f t="shared" si="49"/>
        <v>0</v>
      </c>
      <c r="K258" s="17">
        <f t="shared" si="50"/>
        <v>0</v>
      </c>
      <c r="L258" s="17">
        <f t="shared" si="51"/>
        <v>0</v>
      </c>
      <c r="M258" s="17">
        <f t="shared" ca="1" si="43"/>
        <v>-0.19817438150505917</v>
      </c>
      <c r="N258" s="17">
        <f t="shared" ca="1" si="52"/>
        <v>0</v>
      </c>
      <c r="O258" s="95">
        <f t="shared" ca="1" si="53"/>
        <v>0</v>
      </c>
      <c r="P258" s="17">
        <f t="shared" ca="1" si="54"/>
        <v>0</v>
      </c>
      <c r="Q258" s="17">
        <f t="shared" ca="1" si="55"/>
        <v>0</v>
      </c>
      <c r="R258" s="15">
        <f t="shared" ca="1" si="44"/>
        <v>0.19817438150505917</v>
      </c>
    </row>
    <row r="259" spans="1:18" x14ac:dyDescent="0.2">
      <c r="A259" s="65"/>
      <c r="B259" s="65"/>
      <c r="C259" s="65"/>
      <c r="D259" s="66">
        <f t="shared" si="45"/>
        <v>0</v>
      </c>
      <c r="E259" s="66">
        <f t="shared" si="45"/>
        <v>0</v>
      </c>
      <c r="F259" s="17">
        <f t="shared" si="46"/>
        <v>0</v>
      </c>
      <c r="G259" s="17">
        <f t="shared" si="46"/>
        <v>0</v>
      </c>
      <c r="H259" s="17">
        <f t="shared" si="47"/>
        <v>0</v>
      </c>
      <c r="I259" s="17">
        <f t="shared" si="48"/>
        <v>0</v>
      </c>
      <c r="J259" s="17">
        <f t="shared" si="49"/>
        <v>0</v>
      </c>
      <c r="K259" s="17">
        <f t="shared" si="50"/>
        <v>0</v>
      </c>
      <c r="L259" s="17">
        <f t="shared" si="51"/>
        <v>0</v>
      </c>
      <c r="M259" s="17">
        <f t="shared" ca="1" si="43"/>
        <v>-0.19817438150505917</v>
      </c>
      <c r="N259" s="17">
        <f t="shared" ca="1" si="52"/>
        <v>0</v>
      </c>
      <c r="O259" s="95">
        <f t="shared" ca="1" si="53"/>
        <v>0</v>
      </c>
      <c r="P259" s="17">
        <f t="shared" ca="1" si="54"/>
        <v>0</v>
      </c>
      <c r="Q259" s="17">
        <f t="shared" ca="1" si="55"/>
        <v>0</v>
      </c>
      <c r="R259" s="15">
        <f t="shared" ca="1" si="44"/>
        <v>0.19817438150505917</v>
      </c>
    </row>
    <row r="260" spans="1:18" x14ac:dyDescent="0.2">
      <c r="A260" s="65"/>
      <c r="B260" s="65"/>
      <c r="C260" s="65"/>
      <c r="D260" s="66">
        <f t="shared" si="45"/>
        <v>0</v>
      </c>
      <c r="E260" s="66">
        <f t="shared" si="45"/>
        <v>0</v>
      </c>
      <c r="F260" s="17">
        <f t="shared" si="46"/>
        <v>0</v>
      </c>
      <c r="G260" s="17">
        <f t="shared" si="46"/>
        <v>0</v>
      </c>
      <c r="H260" s="17">
        <f t="shared" si="47"/>
        <v>0</v>
      </c>
      <c r="I260" s="17">
        <f t="shared" si="48"/>
        <v>0</v>
      </c>
      <c r="J260" s="17">
        <f t="shared" si="49"/>
        <v>0</v>
      </c>
      <c r="K260" s="17">
        <f t="shared" si="50"/>
        <v>0</v>
      </c>
      <c r="L260" s="17">
        <f t="shared" si="51"/>
        <v>0</v>
      </c>
      <c r="M260" s="17">
        <f t="shared" ca="1" si="43"/>
        <v>-0.19817438150505917</v>
      </c>
      <c r="N260" s="17">
        <f t="shared" ca="1" si="52"/>
        <v>0</v>
      </c>
      <c r="O260" s="95">
        <f t="shared" ca="1" si="53"/>
        <v>0</v>
      </c>
      <c r="P260" s="17">
        <f t="shared" ca="1" si="54"/>
        <v>0</v>
      </c>
      <c r="Q260" s="17">
        <f t="shared" ca="1" si="55"/>
        <v>0</v>
      </c>
      <c r="R260" s="15">
        <f t="shared" ca="1" si="44"/>
        <v>0.19817438150505917</v>
      </c>
    </row>
    <row r="261" spans="1:18" x14ac:dyDescent="0.2">
      <c r="A261" s="65"/>
      <c r="B261" s="65"/>
      <c r="C261" s="65"/>
      <c r="D261" s="66">
        <f t="shared" si="45"/>
        <v>0</v>
      </c>
      <c r="E261" s="66">
        <f t="shared" si="45"/>
        <v>0</v>
      </c>
      <c r="F261" s="17">
        <f t="shared" si="46"/>
        <v>0</v>
      </c>
      <c r="G261" s="17">
        <f t="shared" si="46"/>
        <v>0</v>
      </c>
      <c r="H261" s="17">
        <f t="shared" si="47"/>
        <v>0</v>
      </c>
      <c r="I261" s="17">
        <f t="shared" si="48"/>
        <v>0</v>
      </c>
      <c r="J261" s="17">
        <f t="shared" si="49"/>
        <v>0</v>
      </c>
      <c r="K261" s="17">
        <f t="shared" si="50"/>
        <v>0</v>
      </c>
      <c r="L261" s="17">
        <f t="shared" si="51"/>
        <v>0</v>
      </c>
      <c r="M261" s="17">
        <f t="shared" ca="1" si="43"/>
        <v>-0.19817438150505917</v>
      </c>
      <c r="N261" s="17">
        <f t="shared" ca="1" si="52"/>
        <v>0</v>
      </c>
      <c r="O261" s="95">
        <f t="shared" ca="1" si="53"/>
        <v>0</v>
      </c>
      <c r="P261" s="17">
        <f t="shared" ca="1" si="54"/>
        <v>0</v>
      </c>
      <c r="Q261" s="17">
        <f t="shared" ca="1" si="55"/>
        <v>0</v>
      </c>
      <c r="R261" s="15">
        <f t="shared" ca="1" si="44"/>
        <v>0.19817438150505917</v>
      </c>
    </row>
    <row r="262" spans="1:18" x14ac:dyDescent="0.2">
      <c r="A262" s="65"/>
      <c r="B262" s="65"/>
      <c r="C262" s="65"/>
      <c r="D262" s="66">
        <f t="shared" si="45"/>
        <v>0</v>
      </c>
      <c r="E262" s="66">
        <f t="shared" si="45"/>
        <v>0</v>
      </c>
      <c r="F262" s="17">
        <f t="shared" si="46"/>
        <v>0</v>
      </c>
      <c r="G262" s="17">
        <f t="shared" si="46"/>
        <v>0</v>
      </c>
      <c r="H262" s="17">
        <f t="shared" si="47"/>
        <v>0</v>
      </c>
      <c r="I262" s="17">
        <f t="shared" si="48"/>
        <v>0</v>
      </c>
      <c r="J262" s="17">
        <f t="shared" si="49"/>
        <v>0</v>
      </c>
      <c r="K262" s="17">
        <f t="shared" si="50"/>
        <v>0</v>
      </c>
      <c r="L262" s="17">
        <f t="shared" si="51"/>
        <v>0</v>
      </c>
      <c r="M262" s="17">
        <f t="shared" ca="1" si="43"/>
        <v>-0.19817438150505917</v>
      </c>
      <c r="N262" s="17">
        <f t="shared" ca="1" si="52"/>
        <v>0</v>
      </c>
      <c r="O262" s="95">
        <f t="shared" ca="1" si="53"/>
        <v>0</v>
      </c>
      <c r="P262" s="17">
        <f t="shared" ca="1" si="54"/>
        <v>0</v>
      </c>
      <c r="Q262" s="17">
        <f t="shared" ca="1" si="55"/>
        <v>0</v>
      </c>
      <c r="R262" s="15">
        <f t="shared" ca="1" si="44"/>
        <v>0.19817438150505917</v>
      </c>
    </row>
    <row r="263" spans="1:18" x14ac:dyDescent="0.2">
      <c r="A263" s="65"/>
      <c r="B263" s="65"/>
      <c r="C263" s="65"/>
      <c r="D263" s="66">
        <f t="shared" si="45"/>
        <v>0</v>
      </c>
      <c r="E263" s="66">
        <f t="shared" si="45"/>
        <v>0</v>
      </c>
      <c r="F263" s="17">
        <f t="shared" si="46"/>
        <v>0</v>
      </c>
      <c r="G263" s="17">
        <f t="shared" si="46"/>
        <v>0</v>
      </c>
      <c r="H263" s="17">
        <f t="shared" si="47"/>
        <v>0</v>
      </c>
      <c r="I263" s="17">
        <f t="shared" si="48"/>
        <v>0</v>
      </c>
      <c r="J263" s="17">
        <f t="shared" si="49"/>
        <v>0</v>
      </c>
      <c r="K263" s="17">
        <f t="shared" si="50"/>
        <v>0</v>
      </c>
      <c r="L263" s="17">
        <f t="shared" si="51"/>
        <v>0</v>
      </c>
      <c r="M263" s="17">
        <f t="shared" ca="1" si="43"/>
        <v>-0.19817438150505917</v>
      </c>
      <c r="N263" s="17">
        <f t="shared" ca="1" si="52"/>
        <v>0</v>
      </c>
      <c r="O263" s="95">
        <f t="shared" ca="1" si="53"/>
        <v>0</v>
      </c>
      <c r="P263" s="17">
        <f t="shared" ca="1" si="54"/>
        <v>0</v>
      </c>
      <c r="Q263" s="17">
        <f t="shared" ca="1" si="55"/>
        <v>0</v>
      </c>
      <c r="R263" s="15">
        <f t="shared" ca="1" si="44"/>
        <v>0.19817438150505917</v>
      </c>
    </row>
    <row r="264" spans="1:18" x14ac:dyDescent="0.2">
      <c r="A264" s="65"/>
      <c r="B264" s="65"/>
      <c r="C264" s="65"/>
      <c r="D264" s="66">
        <f t="shared" si="45"/>
        <v>0</v>
      </c>
      <c r="E264" s="66">
        <f t="shared" si="45"/>
        <v>0</v>
      </c>
      <c r="F264" s="17">
        <f t="shared" si="46"/>
        <v>0</v>
      </c>
      <c r="G264" s="17">
        <f t="shared" si="46"/>
        <v>0</v>
      </c>
      <c r="H264" s="17">
        <f t="shared" si="47"/>
        <v>0</v>
      </c>
      <c r="I264" s="17">
        <f t="shared" si="48"/>
        <v>0</v>
      </c>
      <c r="J264" s="17">
        <f t="shared" si="49"/>
        <v>0</v>
      </c>
      <c r="K264" s="17">
        <f t="shared" si="50"/>
        <v>0</v>
      </c>
      <c r="L264" s="17">
        <f t="shared" si="51"/>
        <v>0</v>
      </c>
      <c r="M264" s="17">
        <f t="shared" ca="1" si="43"/>
        <v>-0.19817438150505917</v>
      </c>
      <c r="N264" s="17">
        <f t="shared" ca="1" si="52"/>
        <v>0</v>
      </c>
      <c r="O264" s="95">
        <f t="shared" ca="1" si="53"/>
        <v>0</v>
      </c>
      <c r="P264" s="17">
        <f t="shared" ca="1" si="54"/>
        <v>0</v>
      </c>
      <c r="Q264" s="17">
        <f t="shared" ca="1" si="55"/>
        <v>0</v>
      </c>
      <c r="R264" s="15">
        <f t="shared" ca="1" si="44"/>
        <v>0.19817438150505917</v>
      </c>
    </row>
    <row r="265" spans="1:18" x14ac:dyDescent="0.2">
      <c r="A265" s="65"/>
      <c r="B265" s="65"/>
      <c r="C265" s="65"/>
      <c r="D265" s="66">
        <f t="shared" si="45"/>
        <v>0</v>
      </c>
      <c r="E265" s="66">
        <f t="shared" si="45"/>
        <v>0</v>
      </c>
      <c r="F265" s="17">
        <f t="shared" si="46"/>
        <v>0</v>
      </c>
      <c r="G265" s="17">
        <f t="shared" si="46"/>
        <v>0</v>
      </c>
      <c r="H265" s="17">
        <f t="shared" si="47"/>
        <v>0</v>
      </c>
      <c r="I265" s="17">
        <f t="shared" si="48"/>
        <v>0</v>
      </c>
      <c r="J265" s="17">
        <f t="shared" si="49"/>
        <v>0</v>
      </c>
      <c r="K265" s="17">
        <f t="shared" si="50"/>
        <v>0</v>
      </c>
      <c r="L265" s="17">
        <f t="shared" si="51"/>
        <v>0</v>
      </c>
      <c r="M265" s="17">
        <f t="shared" ca="1" si="43"/>
        <v>-0.19817438150505917</v>
      </c>
      <c r="N265" s="17">
        <f t="shared" ca="1" si="52"/>
        <v>0</v>
      </c>
      <c r="O265" s="95">
        <f t="shared" ca="1" si="53"/>
        <v>0</v>
      </c>
      <c r="P265" s="17">
        <f t="shared" ca="1" si="54"/>
        <v>0</v>
      </c>
      <c r="Q265" s="17">
        <f t="shared" ca="1" si="55"/>
        <v>0</v>
      </c>
      <c r="R265" s="15">
        <f t="shared" ca="1" si="44"/>
        <v>0.19817438150505917</v>
      </c>
    </row>
    <row r="266" spans="1:18" x14ac:dyDescent="0.2">
      <c r="A266" s="65"/>
      <c r="B266" s="65"/>
      <c r="C266" s="65"/>
      <c r="D266" s="66">
        <f t="shared" si="45"/>
        <v>0</v>
      </c>
      <c r="E266" s="66">
        <f t="shared" si="45"/>
        <v>0</v>
      </c>
      <c r="F266" s="17">
        <f t="shared" si="46"/>
        <v>0</v>
      </c>
      <c r="G266" s="17">
        <f t="shared" si="46"/>
        <v>0</v>
      </c>
      <c r="H266" s="17">
        <f t="shared" si="47"/>
        <v>0</v>
      </c>
      <c r="I266" s="17">
        <f t="shared" si="48"/>
        <v>0</v>
      </c>
      <c r="J266" s="17">
        <f t="shared" si="49"/>
        <v>0</v>
      </c>
      <c r="K266" s="17">
        <f t="shared" si="50"/>
        <v>0</v>
      </c>
      <c r="L266" s="17">
        <f t="shared" si="51"/>
        <v>0</v>
      </c>
      <c r="M266" s="17">
        <f t="shared" ca="1" si="43"/>
        <v>-0.19817438150505917</v>
      </c>
      <c r="N266" s="17">
        <f t="shared" ca="1" si="52"/>
        <v>0</v>
      </c>
      <c r="O266" s="95">
        <f t="shared" ca="1" si="53"/>
        <v>0</v>
      </c>
      <c r="P266" s="17">
        <f t="shared" ca="1" si="54"/>
        <v>0</v>
      </c>
      <c r="Q266" s="17">
        <f t="shared" ca="1" si="55"/>
        <v>0</v>
      </c>
      <c r="R266" s="15">
        <f t="shared" ca="1" si="44"/>
        <v>0.19817438150505917</v>
      </c>
    </row>
    <row r="267" spans="1:18" x14ac:dyDescent="0.2">
      <c r="A267" s="65"/>
      <c r="B267" s="65"/>
      <c r="C267" s="65"/>
      <c r="D267" s="66">
        <f t="shared" si="45"/>
        <v>0</v>
      </c>
      <c r="E267" s="66">
        <f t="shared" si="45"/>
        <v>0</v>
      </c>
      <c r="F267" s="17">
        <f t="shared" si="46"/>
        <v>0</v>
      </c>
      <c r="G267" s="17">
        <f t="shared" si="46"/>
        <v>0</v>
      </c>
      <c r="H267" s="17">
        <f t="shared" si="47"/>
        <v>0</v>
      </c>
      <c r="I267" s="17">
        <f t="shared" si="48"/>
        <v>0</v>
      </c>
      <c r="J267" s="17">
        <f t="shared" si="49"/>
        <v>0</v>
      </c>
      <c r="K267" s="17">
        <f t="shared" si="50"/>
        <v>0</v>
      </c>
      <c r="L267" s="17">
        <f t="shared" si="51"/>
        <v>0</v>
      </c>
      <c r="M267" s="17">
        <f t="shared" ca="1" si="43"/>
        <v>-0.19817438150505917</v>
      </c>
      <c r="N267" s="17">
        <f t="shared" ca="1" si="52"/>
        <v>0</v>
      </c>
      <c r="O267" s="95">
        <f t="shared" ca="1" si="53"/>
        <v>0</v>
      </c>
      <c r="P267" s="17">
        <f t="shared" ca="1" si="54"/>
        <v>0</v>
      </c>
      <c r="Q267" s="17">
        <f t="shared" ca="1" si="55"/>
        <v>0</v>
      </c>
      <c r="R267" s="15">
        <f t="shared" ca="1" si="44"/>
        <v>0.19817438150505917</v>
      </c>
    </row>
    <row r="268" spans="1:18" x14ac:dyDescent="0.2">
      <c r="A268" s="65"/>
      <c r="B268" s="65"/>
      <c r="C268" s="65"/>
      <c r="D268" s="66">
        <f t="shared" si="45"/>
        <v>0</v>
      </c>
      <c r="E268" s="66">
        <f t="shared" si="45"/>
        <v>0</v>
      </c>
      <c r="F268" s="17">
        <f t="shared" si="46"/>
        <v>0</v>
      </c>
      <c r="G268" s="17">
        <f t="shared" si="46"/>
        <v>0</v>
      </c>
      <c r="H268" s="17">
        <f t="shared" si="47"/>
        <v>0</v>
      </c>
      <c r="I268" s="17">
        <f t="shared" si="48"/>
        <v>0</v>
      </c>
      <c r="J268" s="17">
        <f t="shared" si="49"/>
        <v>0</v>
      </c>
      <c r="K268" s="17">
        <f t="shared" si="50"/>
        <v>0</v>
      </c>
      <c r="L268" s="17">
        <f t="shared" si="51"/>
        <v>0</v>
      </c>
      <c r="M268" s="17">
        <f t="shared" ca="1" si="43"/>
        <v>-0.19817438150505917</v>
      </c>
      <c r="N268" s="17">
        <f t="shared" ca="1" si="52"/>
        <v>0</v>
      </c>
      <c r="O268" s="95">
        <f t="shared" ca="1" si="53"/>
        <v>0</v>
      </c>
      <c r="P268" s="17">
        <f t="shared" ca="1" si="54"/>
        <v>0</v>
      </c>
      <c r="Q268" s="17">
        <f t="shared" ca="1" si="55"/>
        <v>0</v>
      </c>
      <c r="R268" s="15">
        <f t="shared" ca="1" si="44"/>
        <v>0.19817438150505917</v>
      </c>
    </row>
    <row r="269" spans="1:18" x14ac:dyDescent="0.2">
      <c r="A269" s="65"/>
      <c r="B269" s="65"/>
      <c r="C269" s="65"/>
      <c r="D269" s="66">
        <f t="shared" si="45"/>
        <v>0</v>
      </c>
      <c r="E269" s="66">
        <f t="shared" si="45"/>
        <v>0</v>
      </c>
      <c r="F269" s="17">
        <f t="shared" si="46"/>
        <v>0</v>
      </c>
      <c r="G269" s="17">
        <f t="shared" si="46"/>
        <v>0</v>
      </c>
      <c r="H269" s="17">
        <f t="shared" si="47"/>
        <v>0</v>
      </c>
      <c r="I269" s="17">
        <f t="shared" si="48"/>
        <v>0</v>
      </c>
      <c r="J269" s="17">
        <f t="shared" si="49"/>
        <v>0</v>
      </c>
      <c r="K269" s="17">
        <f t="shared" si="50"/>
        <v>0</v>
      </c>
      <c r="L269" s="17">
        <f t="shared" si="51"/>
        <v>0</v>
      </c>
      <c r="M269" s="17">
        <f t="shared" ca="1" si="43"/>
        <v>-0.19817438150505917</v>
      </c>
      <c r="N269" s="17">
        <f t="shared" ca="1" si="52"/>
        <v>0</v>
      </c>
      <c r="O269" s="95">
        <f t="shared" ca="1" si="53"/>
        <v>0</v>
      </c>
      <c r="P269" s="17">
        <f t="shared" ca="1" si="54"/>
        <v>0</v>
      </c>
      <c r="Q269" s="17">
        <f t="shared" ca="1" si="55"/>
        <v>0</v>
      </c>
      <c r="R269" s="15">
        <f t="shared" ca="1" si="44"/>
        <v>0.19817438150505917</v>
      </c>
    </row>
    <row r="270" spans="1:18" x14ac:dyDescent="0.2">
      <c r="A270" s="65"/>
      <c r="B270" s="65"/>
      <c r="C270" s="65"/>
      <c r="D270" s="66">
        <f t="shared" si="45"/>
        <v>0</v>
      </c>
      <c r="E270" s="66">
        <f t="shared" si="45"/>
        <v>0</v>
      </c>
      <c r="F270" s="17">
        <f t="shared" si="46"/>
        <v>0</v>
      </c>
      <c r="G270" s="17">
        <f t="shared" si="46"/>
        <v>0</v>
      </c>
      <c r="H270" s="17">
        <f t="shared" si="47"/>
        <v>0</v>
      </c>
      <c r="I270" s="17">
        <f t="shared" si="48"/>
        <v>0</v>
      </c>
      <c r="J270" s="17">
        <f t="shared" si="49"/>
        <v>0</v>
      </c>
      <c r="K270" s="17">
        <f t="shared" si="50"/>
        <v>0</v>
      </c>
      <c r="L270" s="17">
        <f t="shared" si="51"/>
        <v>0</v>
      </c>
      <c r="M270" s="17">
        <f t="shared" ca="1" si="43"/>
        <v>-0.19817438150505917</v>
      </c>
      <c r="N270" s="17">
        <f t="shared" ca="1" si="52"/>
        <v>0</v>
      </c>
      <c r="O270" s="95">
        <f t="shared" ca="1" si="53"/>
        <v>0</v>
      </c>
      <c r="P270" s="17">
        <f t="shared" ca="1" si="54"/>
        <v>0</v>
      </c>
      <c r="Q270" s="17">
        <f t="shared" ca="1" si="55"/>
        <v>0</v>
      </c>
      <c r="R270" s="15">
        <f t="shared" ca="1" si="44"/>
        <v>0.19817438150505917</v>
      </c>
    </row>
    <row r="271" spans="1:18" x14ac:dyDescent="0.2">
      <c r="A271" s="65"/>
      <c r="B271" s="65"/>
      <c r="C271" s="65"/>
      <c r="D271" s="66">
        <f t="shared" si="45"/>
        <v>0</v>
      </c>
      <c r="E271" s="66">
        <f t="shared" si="45"/>
        <v>0</v>
      </c>
      <c r="F271" s="17">
        <f t="shared" si="46"/>
        <v>0</v>
      </c>
      <c r="G271" s="17">
        <f t="shared" si="46"/>
        <v>0</v>
      </c>
      <c r="H271" s="17">
        <f t="shared" si="47"/>
        <v>0</v>
      </c>
      <c r="I271" s="17">
        <f t="shared" si="48"/>
        <v>0</v>
      </c>
      <c r="J271" s="17">
        <f t="shared" si="49"/>
        <v>0</v>
      </c>
      <c r="K271" s="17">
        <f t="shared" si="50"/>
        <v>0</v>
      </c>
      <c r="L271" s="17">
        <f t="shared" si="51"/>
        <v>0</v>
      </c>
      <c r="M271" s="17">
        <f t="shared" ca="1" si="43"/>
        <v>-0.19817438150505917</v>
      </c>
      <c r="N271" s="17">
        <f t="shared" ca="1" si="52"/>
        <v>0</v>
      </c>
      <c r="O271" s="95">
        <f t="shared" ca="1" si="53"/>
        <v>0</v>
      </c>
      <c r="P271" s="17">
        <f t="shared" ca="1" si="54"/>
        <v>0</v>
      </c>
      <c r="Q271" s="17">
        <f t="shared" ca="1" si="55"/>
        <v>0</v>
      </c>
      <c r="R271" s="15">
        <f t="shared" ca="1" si="44"/>
        <v>0.19817438150505917</v>
      </c>
    </row>
    <row r="272" spans="1:18" x14ac:dyDescent="0.2">
      <c r="A272" s="65"/>
      <c r="B272" s="65"/>
      <c r="C272" s="65"/>
      <c r="D272" s="66">
        <f t="shared" si="45"/>
        <v>0</v>
      </c>
      <c r="E272" s="66">
        <f t="shared" si="45"/>
        <v>0</v>
      </c>
      <c r="F272" s="17">
        <f t="shared" si="46"/>
        <v>0</v>
      </c>
      <c r="G272" s="17">
        <f t="shared" si="46"/>
        <v>0</v>
      </c>
      <c r="H272" s="17">
        <f t="shared" si="47"/>
        <v>0</v>
      </c>
      <c r="I272" s="17">
        <f t="shared" si="48"/>
        <v>0</v>
      </c>
      <c r="J272" s="17">
        <f t="shared" si="49"/>
        <v>0</v>
      </c>
      <c r="K272" s="17">
        <f t="shared" si="50"/>
        <v>0</v>
      </c>
      <c r="L272" s="17">
        <f t="shared" si="51"/>
        <v>0</v>
      </c>
      <c r="M272" s="17">
        <f t="shared" ca="1" si="43"/>
        <v>-0.19817438150505917</v>
      </c>
      <c r="N272" s="17">
        <f t="shared" ca="1" si="52"/>
        <v>0</v>
      </c>
      <c r="O272" s="95">
        <f t="shared" ca="1" si="53"/>
        <v>0</v>
      </c>
      <c r="P272" s="17">
        <f t="shared" ca="1" si="54"/>
        <v>0</v>
      </c>
      <c r="Q272" s="17">
        <f t="shared" ca="1" si="55"/>
        <v>0</v>
      </c>
      <c r="R272" s="15">
        <f t="shared" ca="1" si="44"/>
        <v>0.19817438150505917</v>
      </c>
    </row>
    <row r="273" spans="1:18" x14ac:dyDescent="0.2">
      <c r="A273" s="65"/>
      <c r="B273" s="65"/>
      <c r="C273" s="65"/>
      <c r="D273" s="66">
        <f t="shared" si="45"/>
        <v>0</v>
      </c>
      <c r="E273" s="66">
        <f t="shared" si="45"/>
        <v>0</v>
      </c>
      <c r="F273" s="17">
        <f t="shared" si="46"/>
        <v>0</v>
      </c>
      <c r="G273" s="17">
        <f t="shared" si="46"/>
        <v>0</v>
      </c>
      <c r="H273" s="17">
        <f t="shared" si="47"/>
        <v>0</v>
      </c>
      <c r="I273" s="17">
        <f t="shared" si="48"/>
        <v>0</v>
      </c>
      <c r="J273" s="17">
        <f t="shared" si="49"/>
        <v>0</v>
      </c>
      <c r="K273" s="17">
        <f t="shared" si="50"/>
        <v>0</v>
      </c>
      <c r="L273" s="17">
        <f t="shared" si="51"/>
        <v>0</v>
      </c>
      <c r="M273" s="17">
        <f t="shared" ca="1" si="43"/>
        <v>-0.19817438150505917</v>
      </c>
      <c r="N273" s="17">
        <f t="shared" ca="1" si="52"/>
        <v>0</v>
      </c>
      <c r="O273" s="95">
        <f t="shared" ca="1" si="53"/>
        <v>0</v>
      </c>
      <c r="P273" s="17">
        <f t="shared" ca="1" si="54"/>
        <v>0</v>
      </c>
      <c r="Q273" s="17">
        <f t="shared" ca="1" si="55"/>
        <v>0</v>
      </c>
      <c r="R273" s="15">
        <f t="shared" ca="1" si="44"/>
        <v>0.19817438150505917</v>
      </c>
    </row>
    <row r="274" spans="1:18" x14ac:dyDescent="0.2">
      <c r="A274" s="65"/>
      <c r="B274" s="65"/>
      <c r="C274" s="65"/>
      <c r="D274" s="66">
        <f t="shared" si="45"/>
        <v>0</v>
      </c>
      <c r="E274" s="66">
        <f t="shared" si="45"/>
        <v>0</v>
      </c>
      <c r="F274" s="17">
        <f t="shared" si="46"/>
        <v>0</v>
      </c>
      <c r="G274" s="17">
        <f t="shared" si="46"/>
        <v>0</v>
      </c>
      <c r="H274" s="17">
        <f t="shared" si="47"/>
        <v>0</v>
      </c>
      <c r="I274" s="17">
        <f t="shared" si="48"/>
        <v>0</v>
      </c>
      <c r="J274" s="17">
        <f t="shared" si="49"/>
        <v>0</v>
      </c>
      <c r="K274" s="17">
        <f t="shared" si="50"/>
        <v>0</v>
      </c>
      <c r="L274" s="17">
        <f t="shared" si="51"/>
        <v>0</v>
      </c>
      <c r="M274" s="17">
        <f t="shared" ca="1" si="43"/>
        <v>-0.19817438150505917</v>
      </c>
      <c r="N274" s="17">
        <f t="shared" ca="1" si="52"/>
        <v>0</v>
      </c>
      <c r="O274" s="95">
        <f t="shared" ca="1" si="53"/>
        <v>0</v>
      </c>
      <c r="P274" s="17">
        <f t="shared" ca="1" si="54"/>
        <v>0</v>
      </c>
      <c r="Q274" s="17">
        <f t="shared" ca="1" si="55"/>
        <v>0</v>
      </c>
      <c r="R274" s="15">
        <f t="shared" ca="1" si="44"/>
        <v>0.19817438150505917</v>
      </c>
    </row>
    <row r="275" spans="1:18" x14ac:dyDescent="0.2">
      <c r="A275" s="65"/>
      <c r="B275" s="65"/>
      <c r="C275" s="65"/>
      <c r="D275" s="66">
        <f t="shared" si="45"/>
        <v>0</v>
      </c>
      <c r="E275" s="66">
        <f t="shared" si="45"/>
        <v>0</v>
      </c>
      <c r="F275" s="17">
        <f t="shared" si="46"/>
        <v>0</v>
      </c>
      <c r="G275" s="17">
        <f t="shared" si="46"/>
        <v>0</v>
      </c>
      <c r="H275" s="17">
        <f t="shared" si="47"/>
        <v>0</v>
      </c>
      <c r="I275" s="17">
        <f t="shared" si="48"/>
        <v>0</v>
      </c>
      <c r="J275" s="17">
        <f t="shared" si="49"/>
        <v>0</v>
      </c>
      <c r="K275" s="17">
        <f t="shared" si="50"/>
        <v>0</v>
      </c>
      <c r="L275" s="17">
        <f t="shared" si="51"/>
        <v>0</v>
      </c>
      <c r="M275" s="17">
        <f t="shared" ca="1" si="43"/>
        <v>-0.19817438150505917</v>
      </c>
      <c r="N275" s="17">
        <f t="shared" ca="1" si="52"/>
        <v>0</v>
      </c>
      <c r="O275" s="95">
        <f t="shared" ca="1" si="53"/>
        <v>0</v>
      </c>
      <c r="P275" s="17">
        <f t="shared" ca="1" si="54"/>
        <v>0</v>
      </c>
      <c r="Q275" s="17">
        <f t="shared" ca="1" si="55"/>
        <v>0</v>
      </c>
      <c r="R275" s="15">
        <f t="shared" ca="1" si="44"/>
        <v>0.19817438150505917</v>
      </c>
    </row>
    <row r="276" spans="1:18" x14ac:dyDescent="0.2">
      <c r="A276" s="65"/>
      <c r="B276" s="65"/>
      <c r="C276" s="65"/>
      <c r="D276" s="66">
        <f t="shared" si="45"/>
        <v>0</v>
      </c>
      <c r="E276" s="66">
        <f t="shared" si="45"/>
        <v>0</v>
      </c>
      <c r="F276" s="17">
        <f t="shared" si="46"/>
        <v>0</v>
      </c>
      <c r="G276" s="17">
        <f t="shared" si="46"/>
        <v>0</v>
      </c>
      <c r="H276" s="17">
        <f t="shared" si="47"/>
        <v>0</v>
      </c>
      <c r="I276" s="17">
        <f t="shared" si="48"/>
        <v>0</v>
      </c>
      <c r="J276" s="17">
        <f t="shared" si="49"/>
        <v>0</v>
      </c>
      <c r="K276" s="17">
        <f t="shared" si="50"/>
        <v>0</v>
      </c>
      <c r="L276" s="17">
        <f t="shared" si="51"/>
        <v>0</v>
      </c>
      <c r="M276" s="17">
        <f t="shared" ca="1" si="43"/>
        <v>-0.19817438150505917</v>
      </c>
      <c r="N276" s="17">
        <f t="shared" ca="1" si="52"/>
        <v>0</v>
      </c>
      <c r="O276" s="95">
        <f t="shared" ca="1" si="53"/>
        <v>0</v>
      </c>
      <c r="P276" s="17">
        <f t="shared" ca="1" si="54"/>
        <v>0</v>
      </c>
      <c r="Q276" s="17">
        <f t="shared" ca="1" si="55"/>
        <v>0</v>
      </c>
      <c r="R276" s="15">
        <f t="shared" ca="1" si="44"/>
        <v>0.19817438150505917</v>
      </c>
    </row>
    <row r="277" spans="1:18" x14ac:dyDescent="0.2">
      <c r="A277" s="65"/>
      <c r="B277" s="65"/>
      <c r="C277" s="65"/>
      <c r="D277" s="66">
        <f t="shared" si="45"/>
        <v>0</v>
      </c>
      <c r="E277" s="66">
        <f t="shared" si="45"/>
        <v>0</v>
      </c>
      <c r="F277" s="17">
        <f t="shared" si="46"/>
        <v>0</v>
      </c>
      <c r="G277" s="17">
        <f t="shared" si="46"/>
        <v>0</v>
      </c>
      <c r="H277" s="17">
        <f t="shared" si="47"/>
        <v>0</v>
      </c>
      <c r="I277" s="17">
        <f t="shared" si="48"/>
        <v>0</v>
      </c>
      <c r="J277" s="17">
        <f t="shared" si="49"/>
        <v>0</v>
      </c>
      <c r="K277" s="17">
        <f t="shared" si="50"/>
        <v>0</v>
      </c>
      <c r="L277" s="17">
        <f t="shared" si="51"/>
        <v>0</v>
      </c>
      <c r="M277" s="17">
        <f t="shared" ref="M277:M342" ca="1" si="56">+E$4+E$5*D277+E$6*D277^2</f>
        <v>-0.19817438150505917</v>
      </c>
      <c r="N277" s="17">
        <f t="shared" ca="1" si="52"/>
        <v>0</v>
      </c>
      <c r="O277" s="95">
        <f t="shared" ca="1" si="53"/>
        <v>0</v>
      </c>
      <c r="P277" s="17">
        <f t="shared" ca="1" si="54"/>
        <v>0</v>
      </c>
      <c r="Q277" s="17">
        <f t="shared" ca="1" si="55"/>
        <v>0</v>
      </c>
      <c r="R277" s="15">
        <f t="shared" ref="R277:R342" ca="1" si="57">+E277-M277</f>
        <v>0.19817438150505917</v>
      </c>
    </row>
    <row r="278" spans="1:18" x14ac:dyDescent="0.2">
      <c r="A278" s="65"/>
      <c r="B278" s="65"/>
      <c r="C278" s="65"/>
      <c r="D278" s="66">
        <f t="shared" ref="D278:E341" si="58">A278/A$18</f>
        <v>0</v>
      </c>
      <c r="E278" s="66">
        <f t="shared" si="58"/>
        <v>0</v>
      </c>
      <c r="F278" s="17">
        <f t="shared" ref="F278:G341" si="59">$C278*D278</f>
        <v>0</v>
      </c>
      <c r="G278" s="17">
        <f t="shared" si="59"/>
        <v>0</v>
      </c>
      <c r="H278" s="17">
        <f t="shared" ref="H278:H341" si="60">C278*D278*D278</f>
        <v>0</v>
      </c>
      <c r="I278" s="17">
        <f t="shared" ref="I278:I341" si="61">C278*D278*D278*D278</f>
        <v>0</v>
      </c>
      <c r="J278" s="17">
        <f t="shared" ref="J278:J341" si="62">C278*D278*D278*D278*D278</f>
        <v>0</v>
      </c>
      <c r="K278" s="17">
        <f t="shared" ref="K278:K341" si="63">C278*E278*D278</f>
        <v>0</v>
      </c>
      <c r="L278" s="17">
        <f t="shared" ref="L278:L341" si="64">C278*E278*D278*D278</f>
        <v>0</v>
      </c>
      <c r="M278" s="17">
        <f t="shared" ca="1" si="56"/>
        <v>-0.19817438150505917</v>
      </c>
      <c r="N278" s="17">
        <f t="shared" ref="N278:N341" ca="1" si="65">C278*(M278-E278)^2</f>
        <v>0</v>
      </c>
      <c r="O278" s="95">
        <f t="shared" ref="O278:O341" ca="1" si="66">(C278*O$1-O$2*F278+O$3*H278)^2</f>
        <v>0</v>
      </c>
      <c r="P278" s="17">
        <f t="shared" ref="P278:P341" ca="1" si="67">(-C278*O$2+O$4*F278-O$5*H278)^2</f>
        <v>0</v>
      </c>
      <c r="Q278" s="17">
        <f t="shared" ref="Q278:Q341" ca="1" si="68">+(C278*O$3-F278*O$5+H278*O$6)^2</f>
        <v>0</v>
      </c>
      <c r="R278" s="15">
        <f t="shared" ca="1" si="57"/>
        <v>0.19817438150505917</v>
      </c>
    </row>
    <row r="279" spans="1:18" x14ac:dyDescent="0.2">
      <c r="A279" s="65"/>
      <c r="B279" s="65"/>
      <c r="C279" s="65"/>
      <c r="D279" s="66">
        <f t="shared" si="58"/>
        <v>0</v>
      </c>
      <c r="E279" s="66">
        <f t="shared" si="58"/>
        <v>0</v>
      </c>
      <c r="F279" s="17">
        <f t="shared" si="59"/>
        <v>0</v>
      </c>
      <c r="G279" s="17">
        <f t="shared" si="59"/>
        <v>0</v>
      </c>
      <c r="H279" s="17">
        <f t="shared" si="60"/>
        <v>0</v>
      </c>
      <c r="I279" s="17">
        <f t="shared" si="61"/>
        <v>0</v>
      </c>
      <c r="J279" s="17">
        <f t="shared" si="62"/>
        <v>0</v>
      </c>
      <c r="K279" s="17">
        <f t="shared" si="63"/>
        <v>0</v>
      </c>
      <c r="L279" s="17">
        <f t="shared" si="64"/>
        <v>0</v>
      </c>
      <c r="M279" s="17">
        <f t="shared" ca="1" si="56"/>
        <v>-0.19817438150505917</v>
      </c>
      <c r="N279" s="17">
        <f t="shared" ca="1" si="65"/>
        <v>0</v>
      </c>
      <c r="O279" s="95">
        <f t="shared" ca="1" si="66"/>
        <v>0</v>
      </c>
      <c r="P279" s="17">
        <f t="shared" ca="1" si="67"/>
        <v>0</v>
      </c>
      <c r="Q279" s="17">
        <f t="shared" ca="1" si="68"/>
        <v>0</v>
      </c>
      <c r="R279" s="15">
        <f t="shared" ca="1" si="57"/>
        <v>0.19817438150505917</v>
      </c>
    </row>
    <row r="280" spans="1:18" x14ac:dyDescent="0.2">
      <c r="A280" s="65"/>
      <c r="B280" s="65"/>
      <c r="C280" s="65"/>
      <c r="D280" s="66">
        <f t="shared" si="58"/>
        <v>0</v>
      </c>
      <c r="E280" s="66">
        <f t="shared" si="58"/>
        <v>0</v>
      </c>
      <c r="F280" s="17">
        <f t="shared" si="59"/>
        <v>0</v>
      </c>
      <c r="G280" s="17">
        <f t="shared" si="59"/>
        <v>0</v>
      </c>
      <c r="H280" s="17">
        <f t="shared" si="60"/>
        <v>0</v>
      </c>
      <c r="I280" s="17">
        <f t="shared" si="61"/>
        <v>0</v>
      </c>
      <c r="J280" s="17">
        <f t="shared" si="62"/>
        <v>0</v>
      </c>
      <c r="K280" s="17">
        <f t="shared" si="63"/>
        <v>0</v>
      </c>
      <c r="L280" s="17">
        <f t="shared" si="64"/>
        <v>0</v>
      </c>
      <c r="M280" s="17">
        <f t="shared" ca="1" si="56"/>
        <v>-0.19817438150505917</v>
      </c>
      <c r="N280" s="17">
        <f t="shared" ca="1" si="65"/>
        <v>0</v>
      </c>
      <c r="O280" s="95">
        <f t="shared" ca="1" si="66"/>
        <v>0</v>
      </c>
      <c r="P280" s="17">
        <f t="shared" ca="1" si="67"/>
        <v>0</v>
      </c>
      <c r="Q280" s="17">
        <f t="shared" ca="1" si="68"/>
        <v>0</v>
      </c>
      <c r="R280" s="15">
        <f t="shared" ca="1" si="57"/>
        <v>0.19817438150505917</v>
      </c>
    </row>
    <row r="281" spans="1:18" x14ac:dyDescent="0.2">
      <c r="A281" s="65"/>
      <c r="B281" s="65"/>
      <c r="C281" s="65"/>
      <c r="D281" s="66">
        <f t="shared" si="58"/>
        <v>0</v>
      </c>
      <c r="E281" s="66">
        <f t="shared" si="58"/>
        <v>0</v>
      </c>
      <c r="F281" s="17">
        <f t="shared" si="59"/>
        <v>0</v>
      </c>
      <c r="G281" s="17">
        <f t="shared" si="59"/>
        <v>0</v>
      </c>
      <c r="H281" s="17">
        <f t="shared" si="60"/>
        <v>0</v>
      </c>
      <c r="I281" s="17">
        <f t="shared" si="61"/>
        <v>0</v>
      </c>
      <c r="J281" s="17">
        <f t="shared" si="62"/>
        <v>0</v>
      </c>
      <c r="K281" s="17">
        <f t="shared" si="63"/>
        <v>0</v>
      </c>
      <c r="L281" s="17">
        <f t="shared" si="64"/>
        <v>0</v>
      </c>
      <c r="M281" s="17">
        <f t="shared" ca="1" si="56"/>
        <v>-0.19817438150505917</v>
      </c>
      <c r="N281" s="17">
        <f t="shared" ca="1" si="65"/>
        <v>0</v>
      </c>
      <c r="O281" s="95">
        <f t="shared" ca="1" si="66"/>
        <v>0</v>
      </c>
      <c r="P281" s="17">
        <f t="shared" ca="1" si="67"/>
        <v>0</v>
      </c>
      <c r="Q281" s="17">
        <f t="shared" ca="1" si="68"/>
        <v>0</v>
      </c>
      <c r="R281" s="15">
        <f t="shared" ca="1" si="57"/>
        <v>0.19817438150505917</v>
      </c>
    </row>
    <row r="282" spans="1:18" x14ac:dyDescent="0.2">
      <c r="A282" s="65"/>
      <c r="B282" s="65"/>
      <c r="C282" s="65"/>
      <c r="D282" s="66">
        <f t="shared" si="58"/>
        <v>0</v>
      </c>
      <c r="E282" s="66">
        <f t="shared" si="58"/>
        <v>0</v>
      </c>
      <c r="F282" s="17">
        <f t="shared" si="59"/>
        <v>0</v>
      </c>
      <c r="G282" s="17">
        <f t="shared" si="59"/>
        <v>0</v>
      </c>
      <c r="H282" s="17">
        <f t="shared" si="60"/>
        <v>0</v>
      </c>
      <c r="I282" s="17">
        <f t="shared" si="61"/>
        <v>0</v>
      </c>
      <c r="J282" s="17">
        <f t="shared" si="62"/>
        <v>0</v>
      </c>
      <c r="K282" s="17">
        <f t="shared" si="63"/>
        <v>0</v>
      </c>
      <c r="L282" s="17">
        <f t="shared" si="64"/>
        <v>0</v>
      </c>
      <c r="M282" s="17">
        <f t="shared" ca="1" si="56"/>
        <v>-0.19817438150505917</v>
      </c>
      <c r="N282" s="17">
        <f t="shared" ca="1" si="65"/>
        <v>0</v>
      </c>
      <c r="O282" s="95">
        <f t="shared" ca="1" si="66"/>
        <v>0</v>
      </c>
      <c r="P282" s="17">
        <f t="shared" ca="1" si="67"/>
        <v>0</v>
      </c>
      <c r="Q282" s="17">
        <f t="shared" ca="1" si="68"/>
        <v>0</v>
      </c>
      <c r="R282" s="15">
        <f t="shared" ca="1" si="57"/>
        <v>0.19817438150505917</v>
      </c>
    </row>
    <row r="283" spans="1:18" x14ac:dyDescent="0.2">
      <c r="A283" s="65"/>
      <c r="B283" s="65"/>
      <c r="C283" s="65"/>
      <c r="D283" s="66">
        <f t="shared" si="58"/>
        <v>0</v>
      </c>
      <c r="E283" s="66">
        <f t="shared" si="58"/>
        <v>0</v>
      </c>
      <c r="F283" s="17">
        <f t="shared" si="59"/>
        <v>0</v>
      </c>
      <c r="G283" s="17">
        <f t="shared" si="59"/>
        <v>0</v>
      </c>
      <c r="H283" s="17">
        <f t="shared" si="60"/>
        <v>0</v>
      </c>
      <c r="I283" s="17">
        <f t="shared" si="61"/>
        <v>0</v>
      </c>
      <c r="J283" s="17">
        <f t="shared" si="62"/>
        <v>0</v>
      </c>
      <c r="K283" s="17">
        <f t="shared" si="63"/>
        <v>0</v>
      </c>
      <c r="L283" s="17">
        <f t="shared" si="64"/>
        <v>0</v>
      </c>
      <c r="M283" s="17">
        <f t="shared" ca="1" si="56"/>
        <v>-0.19817438150505917</v>
      </c>
      <c r="N283" s="17">
        <f t="shared" ca="1" si="65"/>
        <v>0</v>
      </c>
      <c r="O283" s="95">
        <f t="shared" ca="1" si="66"/>
        <v>0</v>
      </c>
      <c r="P283" s="17">
        <f t="shared" ca="1" si="67"/>
        <v>0</v>
      </c>
      <c r="Q283" s="17">
        <f t="shared" ca="1" si="68"/>
        <v>0</v>
      </c>
      <c r="R283" s="15">
        <f t="shared" ca="1" si="57"/>
        <v>0.19817438150505917</v>
      </c>
    </row>
    <row r="284" spans="1:18" x14ac:dyDescent="0.2">
      <c r="A284" s="65"/>
      <c r="B284" s="65"/>
      <c r="C284" s="65"/>
      <c r="D284" s="66">
        <f t="shared" si="58"/>
        <v>0</v>
      </c>
      <c r="E284" s="66">
        <f t="shared" si="58"/>
        <v>0</v>
      </c>
      <c r="F284" s="17">
        <f t="shared" si="59"/>
        <v>0</v>
      </c>
      <c r="G284" s="17">
        <f t="shared" si="59"/>
        <v>0</v>
      </c>
      <c r="H284" s="17">
        <f t="shared" si="60"/>
        <v>0</v>
      </c>
      <c r="I284" s="17">
        <f t="shared" si="61"/>
        <v>0</v>
      </c>
      <c r="J284" s="17">
        <f t="shared" si="62"/>
        <v>0</v>
      </c>
      <c r="K284" s="17">
        <f t="shared" si="63"/>
        <v>0</v>
      </c>
      <c r="L284" s="17">
        <f t="shared" si="64"/>
        <v>0</v>
      </c>
      <c r="M284" s="17">
        <f t="shared" ca="1" si="56"/>
        <v>-0.19817438150505917</v>
      </c>
      <c r="N284" s="17">
        <f t="shared" ca="1" si="65"/>
        <v>0</v>
      </c>
      <c r="O284" s="95">
        <f t="shared" ca="1" si="66"/>
        <v>0</v>
      </c>
      <c r="P284" s="17">
        <f t="shared" ca="1" si="67"/>
        <v>0</v>
      </c>
      <c r="Q284" s="17">
        <f t="shared" ca="1" si="68"/>
        <v>0</v>
      </c>
      <c r="R284" s="15">
        <f t="shared" ca="1" si="57"/>
        <v>0.19817438150505917</v>
      </c>
    </row>
    <row r="285" spans="1:18" x14ac:dyDescent="0.2">
      <c r="A285" s="65"/>
      <c r="B285" s="65"/>
      <c r="C285" s="65"/>
      <c r="D285" s="66">
        <f t="shared" si="58"/>
        <v>0</v>
      </c>
      <c r="E285" s="66">
        <f t="shared" si="58"/>
        <v>0</v>
      </c>
      <c r="F285" s="17">
        <f t="shared" si="59"/>
        <v>0</v>
      </c>
      <c r="G285" s="17">
        <f t="shared" si="59"/>
        <v>0</v>
      </c>
      <c r="H285" s="17">
        <f t="shared" si="60"/>
        <v>0</v>
      </c>
      <c r="I285" s="17">
        <f t="shared" si="61"/>
        <v>0</v>
      </c>
      <c r="J285" s="17">
        <f t="shared" si="62"/>
        <v>0</v>
      </c>
      <c r="K285" s="17">
        <f t="shared" si="63"/>
        <v>0</v>
      </c>
      <c r="L285" s="17">
        <f t="shared" si="64"/>
        <v>0</v>
      </c>
      <c r="M285" s="17">
        <f t="shared" ca="1" si="56"/>
        <v>-0.19817438150505917</v>
      </c>
      <c r="N285" s="17">
        <f t="shared" ca="1" si="65"/>
        <v>0</v>
      </c>
      <c r="O285" s="95">
        <f t="shared" ca="1" si="66"/>
        <v>0</v>
      </c>
      <c r="P285" s="17">
        <f t="shared" ca="1" si="67"/>
        <v>0</v>
      </c>
      <c r="Q285" s="17">
        <f t="shared" ca="1" si="68"/>
        <v>0</v>
      </c>
      <c r="R285" s="15">
        <f t="shared" ca="1" si="57"/>
        <v>0.19817438150505917</v>
      </c>
    </row>
    <row r="286" spans="1:18" x14ac:dyDescent="0.2">
      <c r="A286" s="65"/>
      <c r="B286" s="65"/>
      <c r="C286" s="65"/>
      <c r="D286" s="66">
        <f t="shared" si="58"/>
        <v>0</v>
      </c>
      <c r="E286" s="66">
        <f t="shared" si="58"/>
        <v>0</v>
      </c>
      <c r="F286" s="17">
        <f t="shared" si="59"/>
        <v>0</v>
      </c>
      <c r="G286" s="17">
        <f t="shared" si="59"/>
        <v>0</v>
      </c>
      <c r="H286" s="17">
        <f t="shared" si="60"/>
        <v>0</v>
      </c>
      <c r="I286" s="17">
        <f t="shared" si="61"/>
        <v>0</v>
      </c>
      <c r="J286" s="17">
        <f t="shared" si="62"/>
        <v>0</v>
      </c>
      <c r="K286" s="17">
        <f t="shared" si="63"/>
        <v>0</v>
      </c>
      <c r="L286" s="17">
        <f t="shared" si="64"/>
        <v>0</v>
      </c>
      <c r="M286" s="17">
        <f t="shared" ca="1" si="56"/>
        <v>-0.19817438150505917</v>
      </c>
      <c r="N286" s="17">
        <f t="shared" ca="1" si="65"/>
        <v>0</v>
      </c>
      <c r="O286" s="95">
        <f t="shared" ca="1" si="66"/>
        <v>0</v>
      </c>
      <c r="P286" s="17">
        <f t="shared" ca="1" si="67"/>
        <v>0</v>
      </c>
      <c r="Q286" s="17">
        <f t="shared" ca="1" si="68"/>
        <v>0</v>
      </c>
      <c r="R286" s="15">
        <f t="shared" ca="1" si="57"/>
        <v>0.19817438150505917</v>
      </c>
    </row>
    <row r="287" spans="1:18" x14ac:dyDescent="0.2">
      <c r="A287" s="65"/>
      <c r="B287" s="65"/>
      <c r="C287" s="65"/>
      <c r="D287" s="66">
        <f t="shared" si="58"/>
        <v>0</v>
      </c>
      <c r="E287" s="66">
        <f t="shared" si="58"/>
        <v>0</v>
      </c>
      <c r="F287" s="17">
        <f t="shared" si="59"/>
        <v>0</v>
      </c>
      <c r="G287" s="17">
        <f t="shared" si="59"/>
        <v>0</v>
      </c>
      <c r="H287" s="17">
        <f t="shared" si="60"/>
        <v>0</v>
      </c>
      <c r="I287" s="17">
        <f t="shared" si="61"/>
        <v>0</v>
      </c>
      <c r="J287" s="17">
        <f t="shared" si="62"/>
        <v>0</v>
      </c>
      <c r="K287" s="17">
        <f t="shared" si="63"/>
        <v>0</v>
      </c>
      <c r="L287" s="17">
        <f t="shared" si="64"/>
        <v>0</v>
      </c>
      <c r="M287" s="17">
        <f t="shared" ca="1" si="56"/>
        <v>-0.19817438150505917</v>
      </c>
      <c r="N287" s="17">
        <f t="shared" ca="1" si="65"/>
        <v>0</v>
      </c>
      <c r="O287" s="95">
        <f t="shared" ca="1" si="66"/>
        <v>0</v>
      </c>
      <c r="P287" s="17">
        <f t="shared" ca="1" si="67"/>
        <v>0</v>
      </c>
      <c r="Q287" s="17">
        <f t="shared" ca="1" si="68"/>
        <v>0</v>
      </c>
      <c r="R287" s="15">
        <f t="shared" ca="1" si="57"/>
        <v>0.19817438150505917</v>
      </c>
    </row>
    <row r="288" spans="1:18" x14ac:dyDescent="0.2">
      <c r="A288" s="65"/>
      <c r="B288" s="65"/>
      <c r="C288" s="65"/>
      <c r="D288" s="66">
        <f t="shared" si="58"/>
        <v>0</v>
      </c>
      <c r="E288" s="66">
        <f t="shared" si="58"/>
        <v>0</v>
      </c>
      <c r="F288" s="17">
        <f t="shared" si="59"/>
        <v>0</v>
      </c>
      <c r="G288" s="17">
        <f t="shared" si="59"/>
        <v>0</v>
      </c>
      <c r="H288" s="17">
        <f t="shared" si="60"/>
        <v>0</v>
      </c>
      <c r="I288" s="17">
        <f t="shared" si="61"/>
        <v>0</v>
      </c>
      <c r="J288" s="17">
        <f t="shared" si="62"/>
        <v>0</v>
      </c>
      <c r="K288" s="17">
        <f t="shared" si="63"/>
        <v>0</v>
      </c>
      <c r="L288" s="17">
        <f t="shared" si="64"/>
        <v>0</v>
      </c>
      <c r="M288" s="17">
        <f t="shared" ca="1" si="56"/>
        <v>-0.19817438150505917</v>
      </c>
      <c r="N288" s="17">
        <f t="shared" ca="1" si="65"/>
        <v>0</v>
      </c>
      <c r="O288" s="95">
        <f t="shared" ca="1" si="66"/>
        <v>0</v>
      </c>
      <c r="P288" s="17">
        <f t="shared" ca="1" si="67"/>
        <v>0</v>
      </c>
      <c r="Q288" s="17">
        <f t="shared" ca="1" si="68"/>
        <v>0</v>
      </c>
      <c r="R288" s="15">
        <f t="shared" ca="1" si="57"/>
        <v>0.19817438150505917</v>
      </c>
    </row>
    <row r="289" spans="1:18" x14ac:dyDescent="0.2">
      <c r="A289" s="65"/>
      <c r="B289" s="65"/>
      <c r="C289" s="65"/>
      <c r="D289" s="66">
        <f t="shared" si="58"/>
        <v>0</v>
      </c>
      <c r="E289" s="66">
        <f t="shared" si="58"/>
        <v>0</v>
      </c>
      <c r="F289" s="17">
        <f t="shared" si="59"/>
        <v>0</v>
      </c>
      <c r="G289" s="17">
        <f t="shared" si="59"/>
        <v>0</v>
      </c>
      <c r="H289" s="17">
        <f t="shared" si="60"/>
        <v>0</v>
      </c>
      <c r="I289" s="17">
        <f t="shared" si="61"/>
        <v>0</v>
      </c>
      <c r="J289" s="17">
        <f t="shared" si="62"/>
        <v>0</v>
      </c>
      <c r="K289" s="17">
        <f t="shared" si="63"/>
        <v>0</v>
      </c>
      <c r="L289" s="17">
        <f t="shared" si="64"/>
        <v>0</v>
      </c>
      <c r="M289" s="17">
        <f t="shared" ca="1" si="56"/>
        <v>-0.19817438150505917</v>
      </c>
      <c r="N289" s="17">
        <f t="shared" ca="1" si="65"/>
        <v>0</v>
      </c>
      <c r="O289" s="95">
        <f t="shared" ca="1" si="66"/>
        <v>0</v>
      </c>
      <c r="P289" s="17">
        <f t="shared" ca="1" si="67"/>
        <v>0</v>
      </c>
      <c r="Q289" s="17">
        <f t="shared" ca="1" si="68"/>
        <v>0</v>
      </c>
      <c r="R289" s="15">
        <f t="shared" ca="1" si="57"/>
        <v>0.19817438150505917</v>
      </c>
    </row>
    <row r="290" spans="1:18" x14ac:dyDescent="0.2">
      <c r="A290" s="65"/>
      <c r="B290" s="65"/>
      <c r="C290" s="65"/>
      <c r="D290" s="66">
        <f t="shared" si="58"/>
        <v>0</v>
      </c>
      <c r="E290" s="66">
        <f t="shared" si="58"/>
        <v>0</v>
      </c>
      <c r="F290" s="17">
        <f t="shared" si="59"/>
        <v>0</v>
      </c>
      <c r="G290" s="17">
        <f t="shared" si="59"/>
        <v>0</v>
      </c>
      <c r="H290" s="17">
        <f t="shared" si="60"/>
        <v>0</v>
      </c>
      <c r="I290" s="17">
        <f t="shared" si="61"/>
        <v>0</v>
      </c>
      <c r="J290" s="17">
        <f t="shared" si="62"/>
        <v>0</v>
      </c>
      <c r="K290" s="17">
        <f t="shared" si="63"/>
        <v>0</v>
      </c>
      <c r="L290" s="17">
        <f t="shared" si="64"/>
        <v>0</v>
      </c>
      <c r="M290" s="17">
        <f t="shared" ca="1" si="56"/>
        <v>-0.19817438150505917</v>
      </c>
      <c r="N290" s="17">
        <f t="shared" ca="1" si="65"/>
        <v>0</v>
      </c>
      <c r="O290" s="95">
        <f t="shared" ca="1" si="66"/>
        <v>0</v>
      </c>
      <c r="P290" s="17">
        <f t="shared" ca="1" si="67"/>
        <v>0</v>
      </c>
      <c r="Q290" s="17">
        <f t="shared" ca="1" si="68"/>
        <v>0</v>
      </c>
      <c r="R290" s="15">
        <f t="shared" ca="1" si="57"/>
        <v>0.19817438150505917</v>
      </c>
    </row>
    <row r="291" spans="1:18" x14ac:dyDescent="0.2">
      <c r="A291" s="65"/>
      <c r="B291" s="65"/>
      <c r="C291" s="65"/>
      <c r="D291" s="66">
        <f t="shared" si="58"/>
        <v>0</v>
      </c>
      <c r="E291" s="66">
        <f t="shared" si="58"/>
        <v>0</v>
      </c>
      <c r="F291" s="17">
        <f t="shared" si="59"/>
        <v>0</v>
      </c>
      <c r="G291" s="17">
        <f t="shared" si="59"/>
        <v>0</v>
      </c>
      <c r="H291" s="17">
        <f t="shared" si="60"/>
        <v>0</v>
      </c>
      <c r="I291" s="17">
        <f t="shared" si="61"/>
        <v>0</v>
      </c>
      <c r="J291" s="17">
        <f t="shared" si="62"/>
        <v>0</v>
      </c>
      <c r="K291" s="17">
        <f t="shared" si="63"/>
        <v>0</v>
      </c>
      <c r="L291" s="17">
        <f t="shared" si="64"/>
        <v>0</v>
      </c>
      <c r="M291" s="17">
        <f t="shared" ca="1" si="56"/>
        <v>-0.19817438150505917</v>
      </c>
      <c r="N291" s="17">
        <f t="shared" ca="1" si="65"/>
        <v>0</v>
      </c>
      <c r="O291" s="95">
        <f t="shared" ca="1" si="66"/>
        <v>0</v>
      </c>
      <c r="P291" s="17">
        <f t="shared" ca="1" si="67"/>
        <v>0</v>
      </c>
      <c r="Q291" s="17">
        <f t="shared" ca="1" si="68"/>
        <v>0</v>
      </c>
      <c r="R291" s="15">
        <f t="shared" ca="1" si="57"/>
        <v>0.19817438150505917</v>
      </c>
    </row>
    <row r="292" spans="1:18" x14ac:dyDescent="0.2">
      <c r="A292" s="65"/>
      <c r="B292" s="65"/>
      <c r="C292" s="65"/>
      <c r="D292" s="66">
        <f t="shared" si="58"/>
        <v>0</v>
      </c>
      <c r="E292" s="66">
        <f t="shared" si="58"/>
        <v>0</v>
      </c>
      <c r="F292" s="17">
        <f t="shared" si="59"/>
        <v>0</v>
      </c>
      <c r="G292" s="17">
        <f t="shared" si="59"/>
        <v>0</v>
      </c>
      <c r="H292" s="17">
        <f t="shared" si="60"/>
        <v>0</v>
      </c>
      <c r="I292" s="17">
        <f t="shared" si="61"/>
        <v>0</v>
      </c>
      <c r="J292" s="17">
        <f t="shared" si="62"/>
        <v>0</v>
      </c>
      <c r="K292" s="17">
        <f t="shared" si="63"/>
        <v>0</v>
      </c>
      <c r="L292" s="17">
        <f t="shared" si="64"/>
        <v>0</v>
      </c>
      <c r="M292" s="17">
        <f t="shared" ca="1" si="56"/>
        <v>-0.19817438150505917</v>
      </c>
      <c r="N292" s="17">
        <f t="shared" ca="1" si="65"/>
        <v>0</v>
      </c>
      <c r="O292" s="95">
        <f t="shared" ca="1" si="66"/>
        <v>0</v>
      </c>
      <c r="P292" s="17">
        <f t="shared" ca="1" si="67"/>
        <v>0</v>
      </c>
      <c r="Q292" s="17">
        <f t="shared" ca="1" si="68"/>
        <v>0</v>
      </c>
      <c r="R292" s="15">
        <f t="shared" ca="1" si="57"/>
        <v>0.19817438150505917</v>
      </c>
    </row>
    <row r="293" spans="1:18" x14ac:dyDescent="0.2">
      <c r="A293" s="65"/>
      <c r="B293" s="65"/>
      <c r="C293" s="65"/>
      <c r="D293" s="66">
        <f t="shared" si="58"/>
        <v>0</v>
      </c>
      <c r="E293" s="66">
        <f t="shared" si="58"/>
        <v>0</v>
      </c>
      <c r="F293" s="17">
        <f t="shared" si="59"/>
        <v>0</v>
      </c>
      <c r="G293" s="17">
        <f t="shared" si="59"/>
        <v>0</v>
      </c>
      <c r="H293" s="17">
        <f t="shared" si="60"/>
        <v>0</v>
      </c>
      <c r="I293" s="17">
        <f t="shared" si="61"/>
        <v>0</v>
      </c>
      <c r="J293" s="17">
        <f t="shared" si="62"/>
        <v>0</v>
      </c>
      <c r="K293" s="17">
        <f t="shared" si="63"/>
        <v>0</v>
      </c>
      <c r="L293" s="17">
        <f t="shared" si="64"/>
        <v>0</v>
      </c>
      <c r="M293" s="17">
        <f t="shared" ca="1" si="56"/>
        <v>-0.19817438150505917</v>
      </c>
      <c r="N293" s="17">
        <f t="shared" ca="1" si="65"/>
        <v>0</v>
      </c>
      <c r="O293" s="95">
        <f t="shared" ca="1" si="66"/>
        <v>0</v>
      </c>
      <c r="P293" s="17">
        <f t="shared" ca="1" si="67"/>
        <v>0</v>
      </c>
      <c r="Q293" s="17">
        <f t="shared" ca="1" si="68"/>
        <v>0</v>
      </c>
      <c r="R293" s="15">
        <f t="shared" ca="1" si="57"/>
        <v>0.19817438150505917</v>
      </c>
    </row>
    <row r="294" spans="1:18" x14ac:dyDescent="0.2">
      <c r="A294" s="65"/>
      <c r="B294" s="65"/>
      <c r="C294" s="65"/>
      <c r="D294" s="66">
        <f t="shared" si="58"/>
        <v>0</v>
      </c>
      <c r="E294" s="66">
        <f t="shared" si="58"/>
        <v>0</v>
      </c>
      <c r="F294" s="17">
        <f t="shared" si="59"/>
        <v>0</v>
      </c>
      <c r="G294" s="17">
        <f t="shared" si="59"/>
        <v>0</v>
      </c>
      <c r="H294" s="17">
        <f t="shared" si="60"/>
        <v>0</v>
      </c>
      <c r="I294" s="17">
        <f t="shared" si="61"/>
        <v>0</v>
      </c>
      <c r="J294" s="17">
        <f t="shared" si="62"/>
        <v>0</v>
      </c>
      <c r="K294" s="17">
        <f t="shared" si="63"/>
        <v>0</v>
      </c>
      <c r="L294" s="17">
        <f t="shared" si="64"/>
        <v>0</v>
      </c>
      <c r="M294" s="17">
        <f t="shared" ca="1" si="56"/>
        <v>-0.19817438150505917</v>
      </c>
      <c r="N294" s="17">
        <f t="shared" ca="1" si="65"/>
        <v>0</v>
      </c>
      <c r="O294" s="95">
        <f t="shared" ca="1" si="66"/>
        <v>0</v>
      </c>
      <c r="P294" s="17">
        <f t="shared" ca="1" si="67"/>
        <v>0</v>
      </c>
      <c r="Q294" s="17">
        <f t="shared" ca="1" si="68"/>
        <v>0</v>
      </c>
      <c r="R294" s="15">
        <f t="shared" ca="1" si="57"/>
        <v>0.19817438150505917</v>
      </c>
    </row>
    <row r="295" spans="1:18" x14ac:dyDescent="0.2">
      <c r="A295" s="65"/>
      <c r="B295" s="65"/>
      <c r="C295" s="65"/>
      <c r="D295" s="66">
        <f t="shared" si="58"/>
        <v>0</v>
      </c>
      <c r="E295" s="66">
        <f t="shared" si="58"/>
        <v>0</v>
      </c>
      <c r="F295" s="17">
        <f t="shared" si="59"/>
        <v>0</v>
      </c>
      <c r="G295" s="17">
        <f t="shared" si="59"/>
        <v>0</v>
      </c>
      <c r="H295" s="17">
        <f t="shared" si="60"/>
        <v>0</v>
      </c>
      <c r="I295" s="17">
        <f t="shared" si="61"/>
        <v>0</v>
      </c>
      <c r="J295" s="17">
        <f t="shared" si="62"/>
        <v>0</v>
      </c>
      <c r="K295" s="17">
        <f t="shared" si="63"/>
        <v>0</v>
      </c>
      <c r="L295" s="17">
        <f t="shared" si="64"/>
        <v>0</v>
      </c>
      <c r="M295" s="17">
        <f t="shared" ca="1" si="56"/>
        <v>-0.19817438150505917</v>
      </c>
      <c r="N295" s="17">
        <f t="shared" ca="1" si="65"/>
        <v>0</v>
      </c>
      <c r="O295" s="95">
        <f t="shared" ca="1" si="66"/>
        <v>0</v>
      </c>
      <c r="P295" s="17">
        <f t="shared" ca="1" si="67"/>
        <v>0</v>
      </c>
      <c r="Q295" s="17">
        <f t="shared" ca="1" si="68"/>
        <v>0</v>
      </c>
      <c r="R295" s="15">
        <f t="shared" ca="1" si="57"/>
        <v>0.19817438150505917</v>
      </c>
    </row>
    <row r="296" spans="1:18" x14ac:dyDescent="0.2">
      <c r="A296" s="65"/>
      <c r="B296" s="65"/>
      <c r="C296" s="65"/>
      <c r="D296" s="66">
        <f t="shared" si="58"/>
        <v>0</v>
      </c>
      <c r="E296" s="66">
        <f t="shared" si="58"/>
        <v>0</v>
      </c>
      <c r="F296" s="17">
        <f t="shared" si="59"/>
        <v>0</v>
      </c>
      <c r="G296" s="17">
        <f t="shared" si="59"/>
        <v>0</v>
      </c>
      <c r="H296" s="17">
        <f t="shared" si="60"/>
        <v>0</v>
      </c>
      <c r="I296" s="17">
        <f t="shared" si="61"/>
        <v>0</v>
      </c>
      <c r="J296" s="17">
        <f t="shared" si="62"/>
        <v>0</v>
      </c>
      <c r="K296" s="17">
        <f t="shared" si="63"/>
        <v>0</v>
      </c>
      <c r="L296" s="17">
        <f t="shared" si="64"/>
        <v>0</v>
      </c>
      <c r="M296" s="17">
        <f t="shared" ca="1" si="56"/>
        <v>-0.19817438150505917</v>
      </c>
      <c r="N296" s="17">
        <f t="shared" ca="1" si="65"/>
        <v>0</v>
      </c>
      <c r="O296" s="95">
        <f t="shared" ca="1" si="66"/>
        <v>0</v>
      </c>
      <c r="P296" s="17">
        <f t="shared" ca="1" si="67"/>
        <v>0</v>
      </c>
      <c r="Q296" s="17">
        <f t="shared" ca="1" si="68"/>
        <v>0</v>
      </c>
      <c r="R296" s="15">
        <f t="shared" ca="1" si="57"/>
        <v>0.19817438150505917</v>
      </c>
    </row>
    <row r="297" spans="1:18" x14ac:dyDescent="0.2">
      <c r="A297" s="65"/>
      <c r="B297" s="65"/>
      <c r="C297" s="65"/>
      <c r="D297" s="66">
        <f t="shared" si="58"/>
        <v>0</v>
      </c>
      <c r="E297" s="66">
        <f t="shared" si="58"/>
        <v>0</v>
      </c>
      <c r="F297" s="17">
        <f t="shared" si="59"/>
        <v>0</v>
      </c>
      <c r="G297" s="17">
        <f t="shared" si="59"/>
        <v>0</v>
      </c>
      <c r="H297" s="17">
        <f t="shared" si="60"/>
        <v>0</v>
      </c>
      <c r="I297" s="17">
        <f t="shared" si="61"/>
        <v>0</v>
      </c>
      <c r="J297" s="17">
        <f t="shared" si="62"/>
        <v>0</v>
      </c>
      <c r="K297" s="17">
        <f t="shared" si="63"/>
        <v>0</v>
      </c>
      <c r="L297" s="17">
        <f t="shared" si="64"/>
        <v>0</v>
      </c>
      <c r="M297" s="17">
        <f t="shared" ca="1" si="56"/>
        <v>-0.19817438150505917</v>
      </c>
      <c r="N297" s="17">
        <f t="shared" ca="1" si="65"/>
        <v>0</v>
      </c>
      <c r="O297" s="95">
        <f t="shared" ca="1" si="66"/>
        <v>0</v>
      </c>
      <c r="P297" s="17">
        <f t="shared" ca="1" si="67"/>
        <v>0</v>
      </c>
      <c r="Q297" s="17">
        <f t="shared" ca="1" si="68"/>
        <v>0</v>
      </c>
      <c r="R297" s="15">
        <f t="shared" ca="1" si="57"/>
        <v>0.19817438150505917</v>
      </c>
    </row>
    <row r="298" spans="1:18" x14ac:dyDescent="0.2">
      <c r="A298" s="65"/>
      <c r="B298" s="65"/>
      <c r="C298" s="65"/>
      <c r="D298" s="66">
        <f t="shared" si="58"/>
        <v>0</v>
      </c>
      <c r="E298" s="66">
        <f t="shared" si="58"/>
        <v>0</v>
      </c>
      <c r="F298" s="17">
        <f t="shared" si="59"/>
        <v>0</v>
      </c>
      <c r="G298" s="17">
        <f t="shared" si="59"/>
        <v>0</v>
      </c>
      <c r="H298" s="17">
        <f t="shared" si="60"/>
        <v>0</v>
      </c>
      <c r="I298" s="17">
        <f t="shared" si="61"/>
        <v>0</v>
      </c>
      <c r="J298" s="17">
        <f t="shared" si="62"/>
        <v>0</v>
      </c>
      <c r="K298" s="17">
        <f t="shared" si="63"/>
        <v>0</v>
      </c>
      <c r="L298" s="17">
        <f t="shared" si="64"/>
        <v>0</v>
      </c>
      <c r="M298" s="17">
        <f t="shared" ca="1" si="56"/>
        <v>-0.19817438150505917</v>
      </c>
      <c r="N298" s="17">
        <f t="shared" ca="1" si="65"/>
        <v>0</v>
      </c>
      <c r="O298" s="95">
        <f t="shared" ca="1" si="66"/>
        <v>0</v>
      </c>
      <c r="P298" s="17">
        <f t="shared" ca="1" si="67"/>
        <v>0</v>
      </c>
      <c r="Q298" s="17">
        <f t="shared" ca="1" si="68"/>
        <v>0</v>
      </c>
      <c r="R298" s="15">
        <f t="shared" ca="1" si="57"/>
        <v>0.19817438150505917</v>
      </c>
    </row>
    <row r="299" spans="1:18" x14ac:dyDescent="0.2">
      <c r="A299" s="65"/>
      <c r="B299" s="65"/>
      <c r="C299" s="65"/>
      <c r="D299" s="66">
        <f t="shared" si="58"/>
        <v>0</v>
      </c>
      <c r="E299" s="66">
        <f t="shared" si="58"/>
        <v>0</v>
      </c>
      <c r="F299" s="17">
        <f t="shared" si="59"/>
        <v>0</v>
      </c>
      <c r="G299" s="17">
        <f t="shared" si="59"/>
        <v>0</v>
      </c>
      <c r="H299" s="17">
        <f t="shared" si="60"/>
        <v>0</v>
      </c>
      <c r="I299" s="17">
        <f t="shared" si="61"/>
        <v>0</v>
      </c>
      <c r="J299" s="17">
        <f t="shared" si="62"/>
        <v>0</v>
      </c>
      <c r="K299" s="17">
        <f t="shared" si="63"/>
        <v>0</v>
      </c>
      <c r="L299" s="17">
        <f t="shared" si="64"/>
        <v>0</v>
      </c>
      <c r="M299" s="17">
        <f t="shared" ca="1" si="56"/>
        <v>-0.19817438150505917</v>
      </c>
      <c r="N299" s="17">
        <f t="shared" ca="1" si="65"/>
        <v>0</v>
      </c>
      <c r="O299" s="95">
        <f t="shared" ca="1" si="66"/>
        <v>0</v>
      </c>
      <c r="P299" s="17">
        <f t="shared" ca="1" si="67"/>
        <v>0</v>
      </c>
      <c r="Q299" s="17">
        <f t="shared" ca="1" si="68"/>
        <v>0</v>
      </c>
      <c r="R299" s="15">
        <f t="shared" ca="1" si="57"/>
        <v>0.19817438150505917</v>
      </c>
    </row>
    <row r="300" spans="1:18" x14ac:dyDescent="0.2">
      <c r="A300" s="65"/>
      <c r="B300" s="65"/>
      <c r="C300" s="65"/>
      <c r="D300" s="66">
        <f t="shared" si="58"/>
        <v>0</v>
      </c>
      <c r="E300" s="66">
        <f t="shared" si="58"/>
        <v>0</v>
      </c>
      <c r="F300" s="17">
        <f t="shared" si="59"/>
        <v>0</v>
      </c>
      <c r="G300" s="17">
        <f t="shared" si="59"/>
        <v>0</v>
      </c>
      <c r="H300" s="17">
        <f t="shared" si="60"/>
        <v>0</v>
      </c>
      <c r="I300" s="17">
        <f t="shared" si="61"/>
        <v>0</v>
      </c>
      <c r="J300" s="17">
        <f t="shared" si="62"/>
        <v>0</v>
      </c>
      <c r="K300" s="17">
        <f t="shared" si="63"/>
        <v>0</v>
      </c>
      <c r="L300" s="17">
        <f t="shared" si="64"/>
        <v>0</v>
      </c>
      <c r="M300" s="17">
        <f t="shared" ca="1" si="56"/>
        <v>-0.19817438150505917</v>
      </c>
      <c r="N300" s="17">
        <f t="shared" ca="1" si="65"/>
        <v>0</v>
      </c>
      <c r="O300" s="95">
        <f t="shared" ca="1" si="66"/>
        <v>0</v>
      </c>
      <c r="P300" s="17">
        <f t="shared" ca="1" si="67"/>
        <v>0</v>
      </c>
      <c r="Q300" s="17">
        <f t="shared" ca="1" si="68"/>
        <v>0</v>
      </c>
      <c r="R300" s="15">
        <f t="shared" ca="1" si="57"/>
        <v>0.19817438150505917</v>
      </c>
    </row>
    <row r="301" spans="1:18" x14ac:dyDescent="0.2">
      <c r="A301" s="65"/>
      <c r="B301" s="65"/>
      <c r="C301" s="65"/>
      <c r="D301" s="66">
        <f t="shared" si="58"/>
        <v>0</v>
      </c>
      <c r="E301" s="66">
        <f t="shared" si="58"/>
        <v>0</v>
      </c>
      <c r="F301" s="17">
        <f t="shared" si="59"/>
        <v>0</v>
      </c>
      <c r="G301" s="17">
        <f t="shared" si="59"/>
        <v>0</v>
      </c>
      <c r="H301" s="17">
        <f t="shared" si="60"/>
        <v>0</v>
      </c>
      <c r="I301" s="17">
        <f t="shared" si="61"/>
        <v>0</v>
      </c>
      <c r="J301" s="17">
        <f t="shared" si="62"/>
        <v>0</v>
      </c>
      <c r="K301" s="17">
        <f t="shared" si="63"/>
        <v>0</v>
      </c>
      <c r="L301" s="17">
        <f t="shared" si="64"/>
        <v>0</v>
      </c>
      <c r="M301" s="17">
        <f t="shared" ca="1" si="56"/>
        <v>-0.19817438150505917</v>
      </c>
      <c r="N301" s="17">
        <f t="shared" ca="1" si="65"/>
        <v>0</v>
      </c>
      <c r="O301" s="95">
        <f t="shared" ca="1" si="66"/>
        <v>0</v>
      </c>
      <c r="P301" s="17">
        <f t="shared" ca="1" si="67"/>
        <v>0</v>
      </c>
      <c r="Q301" s="17">
        <f t="shared" ca="1" si="68"/>
        <v>0</v>
      </c>
      <c r="R301" s="15">
        <f t="shared" ca="1" si="57"/>
        <v>0.19817438150505917</v>
      </c>
    </row>
    <row r="302" spans="1:18" x14ac:dyDescent="0.2">
      <c r="A302" s="65"/>
      <c r="B302" s="65"/>
      <c r="C302" s="65"/>
      <c r="D302" s="66">
        <f t="shared" si="58"/>
        <v>0</v>
      </c>
      <c r="E302" s="66">
        <f t="shared" si="58"/>
        <v>0</v>
      </c>
      <c r="F302" s="17">
        <f t="shared" si="59"/>
        <v>0</v>
      </c>
      <c r="G302" s="17">
        <f t="shared" si="59"/>
        <v>0</v>
      </c>
      <c r="H302" s="17">
        <f t="shared" si="60"/>
        <v>0</v>
      </c>
      <c r="I302" s="17">
        <f t="shared" si="61"/>
        <v>0</v>
      </c>
      <c r="J302" s="17">
        <f t="shared" si="62"/>
        <v>0</v>
      </c>
      <c r="K302" s="17">
        <f t="shared" si="63"/>
        <v>0</v>
      </c>
      <c r="L302" s="17">
        <f t="shared" si="64"/>
        <v>0</v>
      </c>
      <c r="M302" s="17">
        <f t="shared" ca="1" si="56"/>
        <v>-0.19817438150505917</v>
      </c>
      <c r="N302" s="17">
        <f t="shared" ca="1" si="65"/>
        <v>0</v>
      </c>
      <c r="O302" s="95">
        <f t="shared" ca="1" si="66"/>
        <v>0</v>
      </c>
      <c r="P302" s="17">
        <f t="shared" ca="1" si="67"/>
        <v>0</v>
      </c>
      <c r="Q302" s="17">
        <f t="shared" ca="1" si="68"/>
        <v>0</v>
      </c>
      <c r="R302" s="15">
        <f t="shared" ca="1" si="57"/>
        <v>0.19817438150505917</v>
      </c>
    </row>
    <row r="303" spans="1:18" x14ac:dyDescent="0.2">
      <c r="A303" s="65"/>
      <c r="B303" s="65"/>
      <c r="C303" s="65"/>
      <c r="D303" s="66">
        <f t="shared" si="58"/>
        <v>0</v>
      </c>
      <c r="E303" s="66">
        <f t="shared" si="58"/>
        <v>0</v>
      </c>
      <c r="F303" s="17">
        <f t="shared" si="59"/>
        <v>0</v>
      </c>
      <c r="G303" s="17">
        <f t="shared" si="59"/>
        <v>0</v>
      </c>
      <c r="H303" s="17">
        <f t="shared" si="60"/>
        <v>0</v>
      </c>
      <c r="I303" s="17">
        <f t="shared" si="61"/>
        <v>0</v>
      </c>
      <c r="J303" s="17">
        <f t="shared" si="62"/>
        <v>0</v>
      </c>
      <c r="K303" s="17">
        <f t="shared" si="63"/>
        <v>0</v>
      </c>
      <c r="L303" s="17">
        <f t="shared" si="64"/>
        <v>0</v>
      </c>
      <c r="M303" s="17">
        <f t="shared" ca="1" si="56"/>
        <v>-0.19817438150505917</v>
      </c>
      <c r="N303" s="17">
        <f t="shared" ca="1" si="65"/>
        <v>0</v>
      </c>
      <c r="O303" s="95">
        <f t="shared" ca="1" si="66"/>
        <v>0</v>
      </c>
      <c r="P303" s="17">
        <f t="shared" ca="1" si="67"/>
        <v>0</v>
      </c>
      <c r="Q303" s="17">
        <f t="shared" ca="1" si="68"/>
        <v>0</v>
      </c>
      <c r="R303" s="15">
        <f t="shared" ca="1" si="57"/>
        <v>0.19817438150505917</v>
      </c>
    </row>
    <row r="304" spans="1:18" x14ac:dyDescent="0.2">
      <c r="A304" s="65"/>
      <c r="B304" s="65"/>
      <c r="C304" s="65"/>
      <c r="D304" s="66">
        <f t="shared" si="58"/>
        <v>0</v>
      </c>
      <c r="E304" s="66">
        <f t="shared" si="58"/>
        <v>0</v>
      </c>
      <c r="F304" s="17">
        <f t="shared" si="59"/>
        <v>0</v>
      </c>
      <c r="G304" s="17">
        <f t="shared" si="59"/>
        <v>0</v>
      </c>
      <c r="H304" s="17">
        <f t="shared" si="60"/>
        <v>0</v>
      </c>
      <c r="I304" s="17">
        <f t="shared" si="61"/>
        <v>0</v>
      </c>
      <c r="J304" s="17">
        <f t="shared" si="62"/>
        <v>0</v>
      </c>
      <c r="K304" s="17">
        <f t="shared" si="63"/>
        <v>0</v>
      </c>
      <c r="L304" s="17">
        <f t="shared" si="64"/>
        <v>0</v>
      </c>
      <c r="M304" s="17">
        <f t="shared" ca="1" si="56"/>
        <v>-0.19817438150505917</v>
      </c>
      <c r="N304" s="17">
        <f t="shared" ca="1" si="65"/>
        <v>0</v>
      </c>
      <c r="O304" s="95">
        <f t="shared" ca="1" si="66"/>
        <v>0</v>
      </c>
      <c r="P304" s="17">
        <f t="shared" ca="1" si="67"/>
        <v>0</v>
      </c>
      <c r="Q304" s="17">
        <f t="shared" ca="1" si="68"/>
        <v>0</v>
      </c>
      <c r="R304" s="15">
        <f t="shared" ca="1" si="57"/>
        <v>0.19817438150505917</v>
      </c>
    </row>
    <row r="305" spans="1:18" x14ac:dyDescent="0.2">
      <c r="A305" s="65"/>
      <c r="B305" s="65"/>
      <c r="C305" s="65"/>
      <c r="D305" s="66">
        <f t="shared" si="58"/>
        <v>0</v>
      </c>
      <c r="E305" s="66">
        <f t="shared" si="58"/>
        <v>0</v>
      </c>
      <c r="F305" s="17">
        <f t="shared" si="59"/>
        <v>0</v>
      </c>
      <c r="G305" s="17">
        <f t="shared" si="59"/>
        <v>0</v>
      </c>
      <c r="H305" s="17">
        <f t="shared" si="60"/>
        <v>0</v>
      </c>
      <c r="I305" s="17">
        <f t="shared" si="61"/>
        <v>0</v>
      </c>
      <c r="J305" s="17">
        <f t="shared" si="62"/>
        <v>0</v>
      </c>
      <c r="K305" s="17">
        <f t="shared" si="63"/>
        <v>0</v>
      </c>
      <c r="L305" s="17">
        <f t="shared" si="64"/>
        <v>0</v>
      </c>
      <c r="M305" s="17">
        <f t="shared" ca="1" si="56"/>
        <v>-0.19817438150505917</v>
      </c>
      <c r="N305" s="17">
        <f t="shared" ca="1" si="65"/>
        <v>0</v>
      </c>
      <c r="O305" s="95">
        <f t="shared" ca="1" si="66"/>
        <v>0</v>
      </c>
      <c r="P305" s="17">
        <f t="shared" ca="1" si="67"/>
        <v>0</v>
      </c>
      <c r="Q305" s="17">
        <f t="shared" ca="1" si="68"/>
        <v>0</v>
      </c>
      <c r="R305" s="15">
        <f t="shared" ca="1" si="57"/>
        <v>0.19817438150505917</v>
      </c>
    </row>
    <row r="306" spans="1:18" x14ac:dyDescent="0.2">
      <c r="A306" s="65"/>
      <c r="B306" s="65"/>
      <c r="C306" s="65"/>
      <c r="D306" s="66">
        <f t="shared" si="58"/>
        <v>0</v>
      </c>
      <c r="E306" s="66">
        <f t="shared" si="58"/>
        <v>0</v>
      </c>
      <c r="F306" s="17">
        <f t="shared" si="59"/>
        <v>0</v>
      </c>
      <c r="G306" s="17">
        <f t="shared" si="59"/>
        <v>0</v>
      </c>
      <c r="H306" s="17">
        <f t="shared" si="60"/>
        <v>0</v>
      </c>
      <c r="I306" s="17">
        <f t="shared" si="61"/>
        <v>0</v>
      </c>
      <c r="J306" s="17">
        <f t="shared" si="62"/>
        <v>0</v>
      </c>
      <c r="K306" s="17">
        <f t="shared" si="63"/>
        <v>0</v>
      </c>
      <c r="L306" s="17">
        <f t="shared" si="64"/>
        <v>0</v>
      </c>
      <c r="M306" s="17">
        <f t="shared" ca="1" si="56"/>
        <v>-0.19817438150505917</v>
      </c>
      <c r="N306" s="17">
        <f t="shared" ca="1" si="65"/>
        <v>0</v>
      </c>
      <c r="O306" s="95">
        <f t="shared" ca="1" si="66"/>
        <v>0</v>
      </c>
      <c r="P306" s="17">
        <f t="shared" ca="1" si="67"/>
        <v>0</v>
      </c>
      <c r="Q306" s="17">
        <f t="shared" ca="1" si="68"/>
        <v>0</v>
      </c>
      <c r="R306" s="15">
        <f t="shared" ca="1" si="57"/>
        <v>0.19817438150505917</v>
      </c>
    </row>
    <row r="307" spans="1:18" x14ac:dyDescent="0.2">
      <c r="A307" s="65"/>
      <c r="B307" s="65"/>
      <c r="C307" s="65"/>
      <c r="D307" s="66">
        <f t="shared" si="58"/>
        <v>0</v>
      </c>
      <c r="E307" s="66">
        <f t="shared" si="58"/>
        <v>0</v>
      </c>
      <c r="F307" s="17">
        <f t="shared" si="59"/>
        <v>0</v>
      </c>
      <c r="G307" s="17">
        <f t="shared" si="59"/>
        <v>0</v>
      </c>
      <c r="H307" s="17">
        <f t="shared" si="60"/>
        <v>0</v>
      </c>
      <c r="I307" s="17">
        <f t="shared" si="61"/>
        <v>0</v>
      </c>
      <c r="J307" s="17">
        <f t="shared" si="62"/>
        <v>0</v>
      </c>
      <c r="K307" s="17">
        <f t="shared" si="63"/>
        <v>0</v>
      </c>
      <c r="L307" s="17">
        <f t="shared" si="64"/>
        <v>0</v>
      </c>
      <c r="M307" s="17">
        <f t="shared" ca="1" si="56"/>
        <v>-0.19817438150505917</v>
      </c>
      <c r="N307" s="17">
        <f t="shared" ca="1" si="65"/>
        <v>0</v>
      </c>
      <c r="O307" s="95">
        <f t="shared" ca="1" si="66"/>
        <v>0</v>
      </c>
      <c r="P307" s="17">
        <f t="shared" ca="1" si="67"/>
        <v>0</v>
      </c>
      <c r="Q307" s="17">
        <f t="shared" ca="1" si="68"/>
        <v>0</v>
      </c>
      <c r="R307" s="15">
        <f t="shared" ca="1" si="57"/>
        <v>0.19817438150505917</v>
      </c>
    </row>
    <row r="308" spans="1:18" x14ac:dyDescent="0.2">
      <c r="A308" s="65"/>
      <c r="B308" s="65"/>
      <c r="C308" s="65"/>
      <c r="D308" s="66">
        <f t="shared" si="58"/>
        <v>0</v>
      </c>
      <c r="E308" s="66">
        <f t="shared" si="58"/>
        <v>0</v>
      </c>
      <c r="F308" s="17">
        <f t="shared" si="59"/>
        <v>0</v>
      </c>
      <c r="G308" s="17">
        <f t="shared" si="59"/>
        <v>0</v>
      </c>
      <c r="H308" s="17">
        <f t="shared" si="60"/>
        <v>0</v>
      </c>
      <c r="I308" s="17">
        <f t="shared" si="61"/>
        <v>0</v>
      </c>
      <c r="J308" s="17">
        <f t="shared" si="62"/>
        <v>0</v>
      </c>
      <c r="K308" s="17">
        <f t="shared" si="63"/>
        <v>0</v>
      </c>
      <c r="L308" s="17">
        <f t="shared" si="64"/>
        <v>0</v>
      </c>
      <c r="M308" s="17">
        <f t="shared" ca="1" si="56"/>
        <v>-0.19817438150505917</v>
      </c>
      <c r="N308" s="17">
        <f t="shared" ca="1" si="65"/>
        <v>0</v>
      </c>
      <c r="O308" s="95">
        <f t="shared" ca="1" si="66"/>
        <v>0</v>
      </c>
      <c r="P308" s="17">
        <f t="shared" ca="1" si="67"/>
        <v>0</v>
      </c>
      <c r="Q308" s="17">
        <f t="shared" ca="1" si="68"/>
        <v>0</v>
      </c>
      <c r="R308" s="15">
        <f t="shared" ca="1" si="57"/>
        <v>0.19817438150505917</v>
      </c>
    </row>
    <row r="309" spans="1:18" x14ac:dyDescent="0.2">
      <c r="A309" s="65"/>
      <c r="B309" s="65"/>
      <c r="C309" s="65"/>
      <c r="D309" s="66">
        <f t="shared" si="58"/>
        <v>0</v>
      </c>
      <c r="E309" s="66">
        <f t="shared" si="58"/>
        <v>0</v>
      </c>
      <c r="F309" s="17">
        <f t="shared" si="59"/>
        <v>0</v>
      </c>
      <c r="G309" s="17">
        <f t="shared" si="59"/>
        <v>0</v>
      </c>
      <c r="H309" s="17">
        <f t="shared" si="60"/>
        <v>0</v>
      </c>
      <c r="I309" s="17">
        <f t="shared" si="61"/>
        <v>0</v>
      </c>
      <c r="J309" s="17">
        <f t="shared" si="62"/>
        <v>0</v>
      </c>
      <c r="K309" s="17">
        <f t="shared" si="63"/>
        <v>0</v>
      </c>
      <c r="L309" s="17">
        <f t="shared" si="64"/>
        <v>0</v>
      </c>
      <c r="M309" s="17">
        <f t="shared" ca="1" si="56"/>
        <v>-0.19817438150505917</v>
      </c>
      <c r="N309" s="17">
        <f t="shared" ca="1" si="65"/>
        <v>0</v>
      </c>
      <c r="O309" s="95">
        <f t="shared" ca="1" si="66"/>
        <v>0</v>
      </c>
      <c r="P309" s="17">
        <f t="shared" ca="1" si="67"/>
        <v>0</v>
      </c>
      <c r="Q309" s="17">
        <f t="shared" ca="1" si="68"/>
        <v>0</v>
      </c>
      <c r="R309" s="15">
        <f t="shared" ca="1" si="57"/>
        <v>0.19817438150505917</v>
      </c>
    </row>
    <row r="310" spans="1:18" x14ac:dyDescent="0.2">
      <c r="A310" s="65"/>
      <c r="B310" s="65"/>
      <c r="C310" s="65"/>
      <c r="D310" s="66">
        <f t="shared" si="58"/>
        <v>0</v>
      </c>
      <c r="E310" s="66">
        <f t="shared" si="58"/>
        <v>0</v>
      </c>
      <c r="F310" s="17">
        <f t="shared" si="59"/>
        <v>0</v>
      </c>
      <c r="G310" s="17">
        <f t="shared" si="59"/>
        <v>0</v>
      </c>
      <c r="H310" s="17">
        <f t="shared" si="60"/>
        <v>0</v>
      </c>
      <c r="I310" s="17">
        <f t="shared" si="61"/>
        <v>0</v>
      </c>
      <c r="J310" s="17">
        <f t="shared" si="62"/>
        <v>0</v>
      </c>
      <c r="K310" s="17">
        <f t="shared" si="63"/>
        <v>0</v>
      </c>
      <c r="L310" s="17">
        <f t="shared" si="64"/>
        <v>0</v>
      </c>
      <c r="M310" s="17">
        <f t="shared" ca="1" si="56"/>
        <v>-0.19817438150505917</v>
      </c>
      <c r="N310" s="17">
        <f t="shared" ca="1" si="65"/>
        <v>0</v>
      </c>
      <c r="O310" s="95">
        <f t="shared" ca="1" si="66"/>
        <v>0</v>
      </c>
      <c r="P310" s="17">
        <f t="shared" ca="1" si="67"/>
        <v>0</v>
      </c>
      <c r="Q310" s="17">
        <f t="shared" ca="1" si="68"/>
        <v>0</v>
      </c>
      <c r="R310" s="15">
        <f t="shared" ca="1" si="57"/>
        <v>0.19817438150505917</v>
      </c>
    </row>
    <row r="311" spans="1:18" x14ac:dyDescent="0.2">
      <c r="A311" s="65"/>
      <c r="B311" s="65"/>
      <c r="C311" s="65"/>
      <c r="D311" s="66">
        <f t="shared" si="58"/>
        <v>0</v>
      </c>
      <c r="E311" s="66">
        <f t="shared" si="58"/>
        <v>0</v>
      </c>
      <c r="F311" s="17">
        <f t="shared" si="59"/>
        <v>0</v>
      </c>
      <c r="G311" s="17">
        <f t="shared" si="59"/>
        <v>0</v>
      </c>
      <c r="H311" s="17">
        <f t="shared" si="60"/>
        <v>0</v>
      </c>
      <c r="I311" s="17">
        <f t="shared" si="61"/>
        <v>0</v>
      </c>
      <c r="J311" s="17">
        <f t="shared" si="62"/>
        <v>0</v>
      </c>
      <c r="K311" s="17">
        <f t="shared" si="63"/>
        <v>0</v>
      </c>
      <c r="L311" s="17">
        <f t="shared" si="64"/>
        <v>0</v>
      </c>
      <c r="M311" s="17">
        <f t="shared" ca="1" si="56"/>
        <v>-0.19817438150505917</v>
      </c>
      <c r="N311" s="17">
        <f t="shared" ca="1" si="65"/>
        <v>0</v>
      </c>
      <c r="O311" s="95">
        <f t="shared" ca="1" si="66"/>
        <v>0</v>
      </c>
      <c r="P311" s="17">
        <f t="shared" ca="1" si="67"/>
        <v>0</v>
      </c>
      <c r="Q311" s="17">
        <f t="shared" ca="1" si="68"/>
        <v>0</v>
      </c>
      <c r="R311" s="15">
        <f t="shared" ca="1" si="57"/>
        <v>0.19817438150505917</v>
      </c>
    </row>
    <row r="312" spans="1:18" x14ac:dyDescent="0.2">
      <c r="A312" s="65"/>
      <c r="B312" s="65"/>
      <c r="C312" s="65"/>
      <c r="D312" s="66">
        <f t="shared" si="58"/>
        <v>0</v>
      </c>
      <c r="E312" s="66">
        <f t="shared" si="58"/>
        <v>0</v>
      </c>
      <c r="F312" s="17">
        <f t="shared" si="59"/>
        <v>0</v>
      </c>
      <c r="G312" s="17">
        <f t="shared" si="59"/>
        <v>0</v>
      </c>
      <c r="H312" s="17">
        <f t="shared" si="60"/>
        <v>0</v>
      </c>
      <c r="I312" s="17">
        <f t="shared" si="61"/>
        <v>0</v>
      </c>
      <c r="J312" s="17">
        <f t="shared" si="62"/>
        <v>0</v>
      </c>
      <c r="K312" s="17">
        <f t="shared" si="63"/>
        <v>0</v>
      </c>
      <c r="L312" s="17">
        <f t="shared" si="64"/>
        <v>0</v>
      </c>
      <c r="M312" s="17">
        <f t="shared" ca="1" si="56"/>
        <v>-0.19817438150505917</v>
      </c>
      <c r="N312" s="17">
        <f t="shared" ca="1" si="65"/>
        <v>0</v>
      </c>
      <c r="O312" s="95">
        <f t="shared" ca="1" si="66"/>
        <v>0</v>
      </c>
      <c r="P312" s="17">
        <f t="shared" ca="1" si="67"/>
        <v>0</v>
      </c>
      <c r="Q312" s="17">
        <f t="shared" ca="1" si="68"/>
        <v>0</v>
      </c>
      <c r="R312" s="15">
        <f t="shared" ca="1" si="57"/>
        <v>0.19817438150505917</v>
      </c>
    </row>
    <row r="313" spans="1:18" x14ac:dyDescent="0.2">
      <c r="A313" s="65"/>
      <c r="B313" s="65"/>
      <c r="C313" s="65"/>
      <c r="D313" s="66">
        <f t="shared" si="58"/>
        <v>0</v>
      </c>
      <c r="E313" s="66">
        <f t="shared" si="58"/>
        <v>0</v>
      </c>
      <c r="F313" s="17">
        <f t="shared" si="59"/>
        <v>0</v>
      </c>
      <c r="G313" s="17">
        <f t="shared" si="59"/>
        <v>0</v>
      </c>
      <c r="H313" s="17">
        <f t="shared" si="60"/>
        <v>0</v>
      </c>
      <c r="I313" s="17">
        <f t="shared" si="61"/>
        <v>0</v>
      </c>
      <c r="J313" s="17">
        <f t="shared" si="62"/>
        <v>0</v>
      </c>
      <c r="K313" s="17">
        <f t="shared" si="63"/>
        <v>0</v>
      </c>
      <c r="L313" s="17">
        <f t="shared" si="64"/>
        <v>0</v>
      </c>
      <c r="M313" s="17">
        <f t="shared" ca="1" si="56"/>
        <v>-0.19817438150505917</v>
      </c>
      <c r="N313" s="17">
        <f t="shared" ca="1" si="65"/>
        <v>0</v>
      </c>
      <c r="O313" s="95">
        <f t="shared" ca="1" si="66"/>
        <v>0</v>
      </c>
      <c r="P313" s="17">
        <f t="shared" ca="1" si="67"/>
        <v>0</v>
      </c>
      <c r="Q313" s="17">
        <f t="shared" ca="1" si="68"/>
        <v>0</v>
      </c>
      <c r="R313" s="15">
        <f t="shared" ca="1" si="57"/>
        <v>0.19817438150505917</v>
      </c>
    </row>
    <row r="314" spans="1:18" x14ac:dyDescent="0.2">
      <c r="A314" s="65"/>
      <c r="B314" s="65"/>
      <c r="C314" s="65"/>
      <c r="D314" s="66">
        <f t="shared" si="58"/>
        <v>0</v>
      </c>
      <c r="E314" s="66">
        <f t="shared" si="58"/>
        <v>0</v>
      </c>
      <c r="F314" s="17">
        <f t="shared" si="59"/>
        <v>0</v>
      </c>
      <c r="G314" s="17">
        <f t="shared" si="59"/>
        <v>0</v>
      </c>
      <c r="H314" s="17">
        <f t="shared" si="60"/>
        <v>0</v>
      </c>
      <c r="I314" s="17">
        <f t="shared" si="61"/>
        <v>0</v>
      </c>
      <c r="J314" s="17">
        <f t="shared" si="62"/>
        <v>0</v>
      </c>
      <c r="K314" s="17">
        <f t="shared" si="63"/>
        <v>0</v>
      </c>
      <c r="L314" s="17">
        <f t="shared" si="64"/>
        <v>0</v>
      </c>
      <c r="M314" s="17">
        <f t="shared" ca="1" si="56"/>
        <v>-0.19817438150505917</v>
      </c>
      <c r="N314" s="17">
        <f t="shared" ca="1" si="65"/>
        <v>0</v>
      </c>
      <c r="O314" s="95">
        <f t="shared" ca="1" si="66"/>
        <v>0</v>
      </c>
      <c r="P314" s="17">
        <f t="shared" ca="1" si="67"/>
        <v>0</v>
      </c>
      <c r="Q314" s="17">
        <f t="shared" ca="1" si="68"/>
        <v>0</v>
      </c>
      <c r="R314" s="15">
        <f t="shared" ca="1" si="57"/>
        <v>0.19817438150505917</v>
      </c>
    </row>
    <row r="315" spans="1:18" x14ac:dyDescent="0.2">
      <c r="A315" s="65"/>
      <c r="B315" s="65"/>
      <c r="C315" s="65"/>
      <c r="D315" s="66">
        <f t="shared" si="58"/>
        <v>0</v>
      </c>
      <c r="E315" s="66">
        <f t="shared" si="58"/>
        <v>0</v>
      </c>
      <c r="F315" s="17">
        <f t="shared" si="59"/>
        <v>0</v>
      </c>
      <c r="G315" s="17">
        <f t="shared" si="59"/>
        <v>0</v>
      </c>
      <c r="H315" s="17">
        <f t="shared" si="60"/>
        <v>0</v>
      </c>
      <c r="I315" s="17">
        <f t="shared" si="61"/>
        <v>0</v>
      </c>
      <c r="J315" s="17">
        <f t="shared" si="62"/>
        <v>0</v>
      </c>
      <c r="K315" s="17">
        <f t="shared" si="63"/>
        <v>0</v>
      </c>
      <c r="L315" s="17">
        <f t="shared" si="64"/>
        <v>0</v>
      </c>
      <c r="M315" s="17">
        <f t="shared" ca="1" si="56"/>
        <v>-0.19817438150505917</v>
      </c>
      <c r="N315" s="17">
        <f t="shared" ca="1" si="65"/>
        <v>0</v>
      </c>
      <c r="O315" s="95">
        <f t="shared" ca="1" si="66"/>
        <v>0</v>
      </c>
      <c r="P315" s="17">
        <f t="shared" ca="1" si="67"/>
        <v>0</v>
      </c>
      <c r="Q315" s="17">
        <f t="shared" ca="1" si="68"/>
        <v>0</v>
      </c>
      <c r="R315" s="15">
        <f t="shared" ca="1" si="57"/>
        <v>0.19817438150505917</v>
      </c>
    </row>
    <row r="316" spans="1:18" x14ac:dyDescent="0.2">
      <c r="A316" s="65"/>
      <c r="B316" s="65"/>
      <c r="C316" s="65"/>
      <c r="D316" s="66">
        <f t="shared" si="58"/>
        <v>0</v>
      </c>
      <c r="E316" s="66">
        <f t="shared" si="58"/>
        <v>0</v>
      </c>
      <c r="F316" s="17">
        <f t="shared" si="59"/>
        <v>0</v>
      </c>
      <c r="G316" s="17">
        <f t="shared" si="59"/>
        <v>0</v>
      </c>
      <c r="H316" s="17">
        <f t="shared" si="60"/>
        <v>0</v>
      </c>
      <c r="I316" s="17">
        <f t="shared" si="61"/>
        <v>0</v>
      </c>
      <c r="J316" s="17">
        <f t="shared" si="62"/>
        <v>0</v>
      </c>
      <c r="K316" s="17">
        <f t="shared" si="63"/>
        <v>0</v>
      </c>
      <c r="L316" s="17">
        <f t="shared" si="64"/>
        <v>0</v>
      </c>
      <c r="M316" s="17">
        <f t="shared" ca="1" si="56"/>
        <v>-0.19817438150505917</v>
      </c>
      <c r="N316" s="17">
        <f t="shared" ca="1" si="65"/>
        <v>0</v>
      </c>
      <c r="O316" s="95">
        <f t="shared" ca="1" si="66"/>
        <v>0</v>
      </c>
      <c r="P316" s="17">
        <f t="shared" ca="1" si="67"/>
        <v>0</v>
      </c>
      <c r="Q316" s="17">
        <f t="shared" ca="1" si="68"/>
        <v>0</v>
      </c>
      <c r="R316" s="15">
        <f t="shared" ca="1" si="57"/>
        <v>0.19817438150505917</v>
      </c>
    </row>
    <row r="317" spans="1:18" x14ac:dyDescent="0.2">
      <c r="A317" s="65"/>
      <c r="B317" s="65"/>
      <c r="C317" s="65"/>
      <c r="D317" s="66">
        <f t="shared" si="58"/>
        <v>0</v>
      </c>
      <c r="E317" s="66">
        <f t="shared" si="58"/>
        <v>0</v>
      </c>
      <c r="F317" s="17">
        <f t="shared" si="59"/>
        <v>0</v>
      </c>
      <c r="G317" s="17">
        <f t="shared" si="59"/>
        <v>0</v>
      </c>
      <c r="H317" s="17">
        <f t="shared" si="60"/>
        <v>0</v>
      </c>
      <c r="I317" s="17">
        <f t="shared" si="61"/>
        <v>0</v>
      </c>
      <c r="J317" s="17">
        <f t="shared" si="62"/>
        <v>0</v>
      </c>
      <c r="K317" s="17">
        <f t="shared" si="63"/>
        <v>0</v>
      </c>
      <c r="L317" s="17">
        <f t="shared" si="64"/>
        <v>0</v>
      </c>
      <c r="M317" s="17">
        <f t="shared" ca="1" si="56"/>
        <v>-0.19817438150505917</v>
      </c>
      <c r="N317" s="17">
        <f t="shared" ca="1" si="65"/>
        <v>0</v>
      </c>
      <c r="O317" s="95">
        <f t="shared" ca="1" si="66"/>
        <v>0</v>
      </c>
      <c r="P317" s="17">
        <f t="shared" ca="1" si="67"/>
        <v>0</v>
      </c>
      <c r="Q317" s="17">
        <f t="shared" ca="1" si="68"/>
        <v>0</v>
      </c>
      <c r="R317" s="15">
        <f t="shared" ca="1" si="57"/>
        <v>0.19817438150505917</v>
      </c>
    </row>
    <row r="318" spans="1:18" x14ac:dyDescent="0.2">
      <c r="A318" s="65"/>
      <c r="B318" s="65"/>
      <c r="C318" s="65"/>
      <c r="D318" s="66">
        <f t="shared" si="58"/>
        <v>0</v>
      </c>
      <c r="E318" s="66">
        <f t="shared" si="58"/>
        <v>0</v>
      </c>
      <c r="F318" s="17">
        <f t="shared" si="59"/>
        <v>0</v>
      </c>
      <c r="G318" s="17">
        <f t="shared" si="59"/>
        <v>0</v>
      </c>
      <c r="H318" s="17">
        <f t="shared" si="60"/>
        <v>0</v>
      </c>
      <c r="I318" s="17">
        <f t="shared" si="61"/>
        <v>0</v>
      </c>
      <c r="J318" s="17">
        <f t="shared" si="62"/>
        <v>0</v>
      </c>
      <c r="K318" s="17">
        <f t="shared" si="63"/>
        <v>0</v>
      </c>
      <c r="L318" s="17">
        <f t="shared" si="64"/>
        <v>0</v>
      </c>
      <c r="M318" s="17">
        <f t="shared" ca="1" si="56"/>
        <v>-0.19817438150505917</v>
      </c>
      <c r="N318" s="17">
        <f t="shared" ca="1" si="65"/>
        <v>0</v>
      </c>
      <c r="O318" s="95">
        <f t="shared" ca="1" si="66"/>
        <v>0</v>
      </c>
      <c r="P318" s="17">
        <f t="shared" ca="1" si="67"/>
        <v>0</v>
      </c>
      <c r="Q318" s="17">
        <f t="shared" ca="1" si="68"/>
        <v>0</v>
      </c>
      <c r="R318" s="15">
        <f t="shared" ca="1" si="57"/>
        <v>0.19817438150505917</v>
      </c>
    </row>
    <row r="319" spans="1:18" x14ac:dyDescent="0.2">
      <c r="A319" s="65"/>
      <c r="B319" s="65"/>
      <c r="C319" s="65"/>
      <c r="D319" s="66">
        <f t="shared" si="58"/>
        <v>0</v>
      </c>
      <c r="E319" s="66">
        <f t="shared" si="58"/>
        <v>0</v>
      </c>
      <c r="F319" s="17">
        <f t="shared" si="59"/>
        <v>0</v>
      </c>
      <c r="G319" s="17">
        <f t="shared" si="59"/>
        <v>0</v>
      </c>
      <c r="H319" s="17">
        <f t="shared" si="60"/>
        <v>0</v>
      </c>
      <c r="I319" s="17">
        <f t="shared" si="61"/>
        <v>0</v>
      </c>
      <c r="J319" s="17">
        <f t="shared" si="62"/>
        <v>0</v>
      </c>
      <c r="K319" s="17">
        <f t="shared" si="63"/>
        <v>0</v>
      </c>
      <c r="L319" s="17">
        <f t="shared" si="64"/>
        <v>0</v>
      </c>
      <c r="M319" s="17">
        <f t="shared" ca="1" si="56"/>
        <v>-0.19817438150505917</v>
      </c>
      <c r="N319" s="17">
        <f t="shared" ca="1" si="65"/>
        <v>0</v>
      </c>
      <c r="O319" s="95">
        <f t="shared" ca="1" si="66"/>
        <v>0</v>
      </c>
      <c r="P319" s="17">
        <f t="shared" ca="1" si="67"/>
        <v>0</v>
      </c>
      <c r="Q319" s="17">
        <f t="shared" ca="1" si="68"/>
        <v>0</v>
      </c>
      <c r="R319" s="15">
        <f t="shared" ca="1" si="57"/>
        <v>0.19817438150505917</v>
      </c>
    </row>
    <row r="320" spans="1:18" x14ac:dyDescent="0.2">
      <c r="A320" s="65"/>
      <c r="B320" s="65"/>
      <c r="C320" s="65"/>
      <c r="D320" s="66">
        <f t="shared" si="58"/>
        <v>0</v>
      </c>
      <c r="E320" s="66">
        <f t="shared" si="58"/>
        <v>0</v>
      </c>
      <c r="F320" s="17">
        <f t="shared" si="59"/>
        <v>0</v>
      </c>
      <c r="G320" s="17">
        <f t="shared" si="59"/>
        <v>0</v>
      </c>
      <c r="H320" s="17">
        <f t="shared" si="60"/>
        <v>0</v>
      </c>
      <c r="I320" s="17">
        <f t="shared" si="61"/>
        <v>0</v>
      </c>
      <c r="J320" s="17">
        <f t="shared" si="62"/>
        <v>0</v>
      </c>
      <c r="K320" s="17">
        <f t="shared" si="63"/>
        <v>0</v>
      </c>
      <c r="L320" s="17">
        <f t="shared" si="64"/>
        <v>0</v>
      </c>
      <c r="M320" s="17">
        <f t="shared" ca="1" si="56"/>
        <v>-0.19817438150505917</v>
      </c>
      <c r="N320" s="17">
        <f t="shared" ca="1" si="65"/>
        <v>0</v>
      </c>
      <c r="O320" s="95">
        <f t="shared" ca="1" si="66"/>
        <v>0</v>
      </c>
      <c r="P320" s="17">
        <f t="shared" ca="1" si="67"/>
        <v>0</v>
      </c>
      <c r="Q320" s="17">
        <f t="shared" ca="1" si="68"/>
        <v>0</v>
      </c>
      <c r="R320" s="15">
        <f t="shared" ca="1" si="57"/>
        <v>0.19817438150505917</v>
      </c>
    </row>
    <row r="321" spans="1:18" x14ac:dyDescent="0.2">
      <c r="A321" s="65"/>
      <c r="B321" s="65"/>
      <c r="C321" s="65"/>
      <c r="D321" s="66">
        <f t="shared" si="58"/>
        <v>0</v>
      </c>
      <c r="E321" s="66">
        <f t="shared" si="58"/>
        <v>0</v>
      </c>
      <c r="F321" s="17">
        <f t="shared" si="59"/>
        <v>0</v>
      </c>
      <c r="G321" s="17">
        <f t="shared" si="59"/>
        <v>0</v>
      </c>
      <c r="H321" s="17">
        <f t="shared" si="60"/>
        <v>0</v>
      </c>
      <c r="I321" s="17">
        <f t="shared" si="61"/>
        <v>0</v>
      </c>
      <c r="J321" s="17">
        <f t="shared" si="62"/>
        <v>0</v>
      </c>
      <c r="K321" s="17">
        <f t="shared" si="63"/>
        <v>0</v>
      </c>
      <c r="L321" s="17">
        <f t="shared" si="64"/>
        <v>0</v>
      </c>
      <c r="M321" s="17">
        <f t="shared" ca="1" si="56"/>
        <v>-0.19817438150505917</v>
      </c>
      <c r="N321" s="17">
        <f t="shared" ca="1" si="65"/>
        <v>0</v>
      </c>
      <c r="O321" s="95">
        <f t="shared" ca="1" si="66"/>
        <v>0</v>
      </c>
      <c r="P321" s="17">
        <f t="shared" ca="1" si="67"/>
        <v>0</v>
      </c>
      <c r="Q321" s="17">
        <f t="shared" ca="1" si="68"/>
        <v>0</v>
      </c>
      <c r="R321" s="15">
        <f t="shared" ca="1" si="57"/>
        <v>0.19817438150505917</v>
      </c>
    </row>
    <row r="322" spans="1:18" x14ac:dyDescent="0.2">
      <c r="A322" s="65"/>
      <c r="B322" s="65"/>
      <c r="C322" s="65"/>
      <c r="D322" s="66">
        <f t="shared" si="58"/>
        <v>0</v>
      </c>
      <c r="E322" s="66">
        <f t="shared" si="58"/>
        <v>0</v>
      </c>
      <c r="F322" s="17">
        <f t="shared" si="59"/>
        <v>0</v>
      </c>
      <c r="G322" s="17">
        <f t="shared" si="59"/>
        <v>0</v>
      </c>
      <c r="H322" s="17">
        <f t="shared" si="60"/>
        <v>0</v>
      </c>
      <c r="I322" s="17">
        <f t="shared" si="61"/>
        <v>0</v>
      </c>
      <c r="J322" s="17">
        <f t="shared" si="62"/>
        <v>0</v>
      </c>
      <c r="K322" s="17">
        <f t="shared" si="63"/>
        <v>0</v>
      </c>
      <c r="L322" s="17">
        <f t="shared" si="64"/>
        <v>0</v>
      </c>
      <c r="M322" s="17">
        <f t="shared" ca="1" si="56"/>
        <v>-0.19817438150505917</v>
      </c>
      <c r="N322" s="17">
        <f t="shared" ca="1" si="65"/>
        <v>0</v>
      </c>
      <c r="O322" s="95">
        <f t="shared" ca="1" si="66"/>
        <v>0</v>
      </c>
      <c r="P322" s="17">
        <f t="shared" ca="1" si="67"/>
        <v>0</v>
      </c>
      <c r="Q322" s="17">
        <f t="shared" ca="1" si="68"/>
        <v>0</v>
      </c>
      <c r="R322" s="15">
        <f t="shared" ca="1" si="57"/>
        <v>0.19817438150505917</v>
      </c>
    </row>
    <row r="323" spans="1:18" x14ac:dyDescent="0.2">
      <c r="A323" s="65"/>
      <c r="B323" s="65"/>
      <c r="C323" s="65"/>
      <c r="D323" s="66">
        <f t="shared" si="58"/>
        <v>0</v>
      </c>
      <c r="E323" s="66">
        <f t="shared" si="58"/>
        <v>0</v>
      </c>
      <c r="F323" s="17">
        <f t="shared" si="59"/>
        <v>0</v>
      </c>
      <c r="G323" s="17">
        <f t="shared" si="59"/>
        <v>0</v>
      </c>
      <c r="H323" s="17">
        <f t="shared" si="60"/>
        <v>0</v>
      </c>
      <c r="I323" s="17">
        <f t="shared" si="61"/>
        <v>0</v>
      </c>
      <c r="J323" s="17">
        <f t="shared" si="62"/>
        <v>0</v>
      </c>
      <c r="K323" s="17">
        <f t="shared" si="63"/>
        <v>0</v>
      </c>
      <c r="L323" s="17">
        <f t="shared" si="64"/>
        <v>0</v>
      </c>
      <c r="M323" s="17">
        <f t="shared" ca="1" si="56"/>
        <v>-0.19817438150505917</v>
      </c>
      <c r="N323" s="17">
        <f t="shared" ca="1" si="65"/>
        <v>0</v>
      </c>
      <c r="O323" s="95">
        <f t="shared" ca="1" si="66"/>
        <v>0</v>
      </c>
      <c r="P323" s="17">
        <f t="shared" ca="1" si="67"/>
        <v>0</v>
      </c>
      <c r="Q323" s="17">
        <f t="shared" ca="1" si="68"/>
        <v>0</v>
      </c>
      <c r="R323" s="15">
        <f t="shared" ca="1" si="57"/>
        <v>0.19817438150505917</v>
      </c>
    </row>
    <row r="324" spans="1:18" x14ac:dyDescent="0.2">
      <c r="A324" s="65"/>
      <c r="B324" s="65"/>
      <c r="C324" s="65"/>
      <c r="D324" s="66">
        <f t="shared" si="58"/>
        <v>0</v>
      </c>
      <c r="E324" s="66">
        <f t="shared" si="58"/>
        <v>0</v>
      </c>
      <c r="F324" s="17">
        <f t="shared" si="59"/>
        <v>0</v>
      </c>
      <c r="G324" s="17">
        <f t="shared" si="59"/>
        <v>0</v>
      </c>
      <c r="H324" s="17">
        <f t="shared" si="60"/>
        <v>0</v>
      </c>
      <c r="I324" s="17">
        <f t="shared" si="61"/>
        <v>0</v>
      </c>
      <c r="J324" s="17">
        <f t="shared" si="62"/>
        <v>0</v>
      </c>
      <c r="K324" s="17">
        <f t="shared" si="63"/>
        <v>0</v>
      </c>
      <c r="L324" s="17">
        <f t="shared" si="64"/>
        <v>0</v>
      </c>
      <c r="M324" s="17">
        <f t="shared" ca="1" si="56"/>
        <v>-0.19817438150505917</v>
      </c>
      <c r="N324" s="17">
        <f t="shared" ca="1" si="65"/>
        <v>0</v>
      </c>
      <c r="O324" s="95">
        <f t="shared" ca="1" si="66"/>
        <v>0</v>
      </c>
      <c r="P324" s="17">
        <f t="shared" ca="1" si="67"/>
        <v>0</v>
      </c>
      <c r="Q324" s="17">
        <f t="shared" ca="1" si="68"/>
        <v>0</v>
      </c>
      <c r="R324" s="15">
        <f t="shared" ca="1" si="57"/>
        <v>0.19817438150505917</v>
      </c>
    </row>
    <row r="325" spans="1:18" x14ac:dyDescent="0.2">
      <c r="A325" s="65"/>
      <c r="B325" s="65"/>
      <c r="C325" s="65"/>
      <c r="D325" s="66">
        <f t="shared" si="58"/>
        <v>0</v>
      </c>
      <c r="E325" s="66">
        <f t="shared" si="58"/>
        <v>0</v>
      </c>
      <c r="F325" s="17">
        <f t="shared" si="59"/>
        <v>0</v>
      </c>
      <c r="G325" s="17">
        <f t="shared" si="59"/>
        <v>0</v>
      </c>
      <c r="H325" s="17">
        <f t="shared" si="60"/>
        <v>0</v>
      </c>
      <c r="I325" s="17">
        <f t="shared" si="61"/>
        <v>0</v>
      </c>
      <c r="J325" s="17">
        <f t="shared" si="62"/>
        <v>0</v>
      </c>
      <c r="K325" s="17">
        <f t="shared" si="63"/>
        <v>0</v>
      </c>
      <c r="L325" s="17">
        <f t="shared" si="64"/>
        <v>0</v>
      </c>
      <c r="M325" s="17">
        <f t="shared" ca="1" si="56"/>
        <v>-0.19817438150505917</v>
      </c>
      <c r="N325" s="17">
        <f t="shared" ca="1" si="65"/>
        <v>0</v>
      </c>
      <c r="O325" s="95">
        <f t="shared" ca="1" si="66"/>
        <v>0</v>
      </c>
      <c r="P325" s="17">
        <f t="shared" ca="1" si="67"/>
        <v>0</v>
      </c>
      <c r="Q325" s="17">
        <f t="shared" ca="1" si="68"/>
        <v>0</v>
      </c>
      <c r="R325" s="15">
        <f t="shared" ca="1" si="57"/>
        <v>0.19817438150505917</v>
      </c>
    </row>
    <row r="326" spans="1:18" x14ac:dyDescent="0.2">
      <c r="A326" s="65"/>
      <c r="B326" s="65"/>
      <c r="C326" s="65"/>
      <c r="D326" s="66">
        <f t="shared" si="58"/>
        <v>0</v>
      </c>
      <c r="E326" s="66">
        <f t="shared" si="58"/>
        <v>0</v>
      </c>
      <c r="F326" s="17">
        <f t="shared" si="59"/>
        <v>0</v>
      </c>
      <c r="G326" s="17">
        <f t="shared" si="59"/>
        <v>0</v>
      </c>
      <c r="H326" s="17">
        <f t="shared" si="60"/>
        <v>0</v>
      </c>
      <c r="I326" s="17">
        <f t="shared" si="61"/>
        <v>0</v>
      </c>
      <c r="J326" s="17">
        <f t="shared" si="62"/>
        <v>0</v>
      </c>
      <c r="K326" s="17">
        <f t="shared" si="63"/>
        <v>0</v>
      </c>
      <c r="L326" s="17">
        <f t="shared" si="64"/>
        <v>0</v>
      </c>
      <c r="M326" s="17">
        <f t="shared" ca="1" si="56"/>
        <v>-0.19817438150505917</v>
      </c>
      <c r="N326" s="17">
        <f t="shared" ca="1" si="65"/>
        <v>0</v>
      </c>
      <c r="O326" s="95">
        <f t="shared" ca="1" si="66"/>
        <v>0</v>
      </c>
      <c r="P326" s="17">
        <f t="shared" ca="1" si="67"/>
        <v>0</v>
      </c>
      <c r="Q326" s="17">
        <f t="shared" ca="1" si="68"/>
        <v>0</v>
      </c>
      <c r="R326" s="15">
        <f t="shared" ca="1" si="57"/>
        <v>0.19817438150505917</v>
      </c>
    </row>
    <row r="327" spans="1:18" x14ac:dyDescent="0.2">
      <c r="A327" s="65"/>
      <c r="B327" s="65"/>
      <c r="C327" s="65"/>
      <c r="D327" s="66">
        <f t="shared" si="58"/>
        <v>0</v>
      </c>
      <c r="E327" s="66">
        <f t="shared" si="58"/>
        <v>0</v>
      </c>
      <c r="F327" s="17">
        <f t="shared" si="59"/>
        <v>0</v>
      </c>
      <c r="G327" s="17">
        <f t="shared" si="59"/>
        <v>0</v>
      </c>
      <c r="H327" s="17">
        <f t="shared" si="60"/>
        <v>0</v>
      </c>
      <c r="I327" s="17">
        <f t="shared" si="61"/>
        <v>0</v>
      </c>
      <c r="J327" s="17">
        <f t="shared" si="62"/>
        <v>0</v>
      </c>
      <c r="K327" s="17">
        <f t="shared" si="63"/>
        <v>0</v>
      </c>
      <c r="L327" s="17">
        <f t="shared" si="64"/>
        <v>0</v>
      </c>
      <c r="M327" s="17">
        <f t="shared" ca="1" si="56"/>
        <v>-0.19817438150505917</v>
      </c>
      <c r="N327" s="17">
        <f t="shared" ca="1" si="65"/>
        <v>0</v>
      </c>
      <c r="O327" s="95">
        <f t="shared" ca="1" si="66"/>
        <v>0</v>
      </c>
      <c r="P327" s="17">
        <f t="shared" ca="1" si="67"/>
        <v>0</v>
      </c>
      <c r="Q327" s="17">
        <f t="shared" ca="1" si="68"/>
        <v>0</v>
      </c>
      <c r="R327" s="15">
        <f t="shared" ca="1" si="57"/>
        <v>0.19817438150505917</v>
      </c>
    </row>
    <row r="328" spans="1:18" x14ac:dyDescent="0.2">
      <c r="A328" s="65"/>
      <c r="B328" s="65"/>
      <c r="C328" s="65"/>
      <c r="D328" s="66">
        <f t="shared" si="58"/>
        <v>0</v>
      </c>
      <c r="E328" s="66">
        <f t="shared" si="58"/>
        <v>0</v>
      </c>
      <c r="F328" s="17">
        <f t="shared" si="59"/>
        <v>0</v>
      </c>
      <c r="G328" s="17">
        <f t="shared" si="59"/>
        <v>0</v>
      </c>
      <c r="H328" s="17">
        <f t="shared" si="60"/>
        <v>0</v>
      </c>
      <c r="I328" s="17">
        <f t="shared" si="61"/>
        <v>0</v>
      </c>
      <c r="J328" s="17">
        <f t="shared" si="62"/>
        <v>0</v>
      </c>
      <c r="K328" s="17">
        <f t="shared" si="63"/>
        <v>0</v>
      </c>
      <c r="L328" s="17">
        <f t="shared" si="64"/>
        <v>0</v>
      </c>
      <c r="M328" s="17">
        <f t="shared" ca="1" si="56"/>
        <v>-0.19817438150505917</v>
      </c>
      <c r="N328" s="17">
        <f t="shared" ca="1" si="65"/>
        <v>0</v>
      </c>
      <c r="O328" s="95">
        <f t="shared" ca="1" si="66"/>
        <v>0</v>
      </c>
      <c r="P328" s="17">
        <f t="shared" ca="1" si="67"/>
        <v>0</v>
      </c>
      <c r="Q328" s="17">
        <f t="shared" ca="1" si="68"/>
        <v>0</v>
      </c>
      <c r="R328" s="15">
        <f t="shared" ca="1" si="57"/>
        <v>0.19817438150505917</v>
      </c>
    </row>
    <row r="329" spans="1:18" x14ac:dyDescent="0.2">
      <c r="A329" s="65"/>
      <c r="B329" s="65"/>
      <c r="C329" s="65"/>
      <c r="D329" s="66">
        <f t="shared" si="58"/>
        <v>0</v>
      </c>
      <c r="E329" s="66">
        <f t="shared" si="58"/>
        <v>0</v>
      </c>
      <c r="F329" s="17">
        <f t="shared" si="59"/>
        <v>0</v>
      </c>
      <c r="G329" s="17">
        <f t="shared" si="59"/>
        <v>0</v>
      </c>
      <c r="H329" s="17">
        <f t="shared" si="60"/>
        <v>0</v>
      </c>
      <c r="I329" s="17">
        <f t="shared" si="61"/>
        <v>0</v>
      </c>
      <c r="J329" s="17">
        <f t="shared" si="62"/>
        <v>0</v>
      </c>
      <c r="K329" s="17">
        <f t="shared" si="63"/>
        <v>0</v>
      </c>
      <c r="L329" s="17">
        <f t="shared" si="64"/>
        <v>0</v>
      </c>
      <c r="M329" s="17">
        <f t="shared" ca="1" si="56"/>
        <v>-0.19817438150505917</v>
      </c>
      <c r="N329" s="17">
        <f t="shared" ca="1" si="65"/>
        <v>0</v>
      </c>
      <c r="O329" s="95">
        <f t="shared" ca="1" si="66"/>
        <v>0</v>
      </c>
      <c r="P329" s="17">
        <f t="shared" ca="1" si="67"/>
        <v>0</v>
      </c>
      <c r="Q329" s="17">
        <f t="shared" ca="1" si="68"/>
        <v>0</v>
      </c>
      <c r="R329" s="15">
        <f t="shared" ca="1" si="57"/>
        <v>0.19817438150505917</v>
      </c>
    </row>
    <row r="330" spans="1:18" x14ac:dyDescent="0.2">
      <c r="A330" s="65"/>
      <c r="B330" s="65"/>
      <c r="C330" s="65"/>
      <c r="D330" s="66">
        <f t="shared" si="58"/>
        <v>0</v>
      </c>
      <c r="E330" s="66">
        <f t="shared" si="58"/>
        <v>0</v>
      </c>
      <c r="F330" s="17">
        <f t="shared" si="59"/>
        <v>0</v>
      </c>
      <c r="G330" s="17">
        <f t="shared" si="59"/>
        <v>0</v>
      </c>
      <c r="H330" s="17">
        <f t="shared" si="60"/>
        <v>0</v>
      </c>
      <c r="I330" s="17">
        <f t="shared" si="61"/>
        <v>0</v>
      </c>
      <c r="J330" s="17">
        <f t="shared" si="62"/>
        <v>0</v>
      </c>
      <c r="K330" s="17">
        <f t="shared" si="63"/>
        <v>0</v>
      </c>
      <c r="L330" s="17">
        <f t="shared" si="64"/>
        <v>0</v>
      </c>
      <c r="M330" s="17">
        <f t="shared" ca="1" si="56"/>
        <v>-0.19817438150505917</v>
      </c>
      <c r="N330" s="17">
        <f t="shared" ca="1" si="65"/>
        <v>0</v>
      </c>
      <c r="O330" s="95">
        <f t="shared" ca="1" si="66"/>
        <v>0</v>
      </c>
      <c r="P330" s="17">
        <f t="shared" ca="1" si="67"/>
        <v>0</v>
      </c>
      <c r="Q330" s="17">
        <f t="shared" ca="1" si="68"/>
        <v>0</v>
      </c>
      <c r="R330" s="15">
        <f t="shared" ca="1" si="57"/>
        <v>0.19817438150505917</v>
      </c>
    </row>
    <row r="331" spans="1:18" x14ac:dyDescent="0.2">
      <c r="A331" s="65"/>
      <c r="B331" s="65"/>
      <c r="C331" s="65"/>
      <c r="D331" s="66">
        <f t="shared" si="58"/>
        <v>0</v>
      </c>
      <c r="E331" s="66">
        <f t="shared" si="58"/>
        <v>0</v>
      </c>
      <c r="F331" s="17">
        <f t="shared" si="59"/>
        <v>0</v>
      </c>
      <c r="G331" s="17">
        <f t="shared" si="59"/>
        <v>0</v>
      </c>
      <c r="H331" s="17">
        <f t="shared" si="60"/>
        <v>0</v>
      </c>
      <c r="I331" s="17">
        <f t="shared" si="61"/>
        <v>0</v>
      </c>
      <c r="J331" s="17">
        <f t="shared" si="62"/>
        <v>0</v>
      </c>
      <c r="K331" s="17">
        <f t="shared" si="63"/>
        <v>0</v>
      </c>
      <c r="L331" s="17">
        <f t="shared" si="64"/>
        <v>0</v>
      </c>
      <c r="M331" s="17">
        <f t="shared" ca="1" si="56"/>
        <v>-0.19817438150505917</v>
      </c>
      <c r="N331" s="17">
        <f t="shared" ca="1" si="65"/>
        <v>0</v>
      </c>
      <c r="O331" s="95">
        <f t="shared" ca="1" si="66"/>
        <v>0</v>
      </c>
      <c r="P331" s="17">
        <f t="shared" ca="1" si="67"/>
        <v>0</v>
      </c>
      <c r="Q331" s="17">
        <f t="shared" ca="1" si="68"/>
        <v>0</v>
      </c>
      <c r="R331" s="15">
        <f t="shared" ca="1" si="57"/>
        <v>0.19817438150505917</v>
      </c>
    </row>
    <row r="332" spans="1:18" x14ac:dyDescent="0.2">
      <c r="A332" s="65"/>
      <c r="B332" s="65"/>
      <c r="C332" s="65"/>
      <c r="D332" s="66">
        <f t="shared" si="58"/>
        <v>0</v>
      </c>
      <c r="E332" s="66">
        <f t="shared" si="58"/>
        <v>0</v>
      </c>
      <c r="F332" s="17">
        <f t="shared" si="59"/>
        <v>0</v>
      </c>
      <c r="G332" s="17">
        <f t="shared" si="59"/>
        <v>0</v>
      </c>
      <c r="H332" s="17">
        <f t="shared" si="60"/>
        <v>0</v>
      </c>
      <c r="I332" s="17">
        <f t="shared" si="61"/>
        <v>0</v>
      </c>
      <c r="J332" s="17">
        <f t="shared" si="62"/>
        <v>0</v>
      </c>
      <c r="K332" s="17">
        <f t="shared" si="63"/>
        <v>0</v>
      </c>
      <c r="L332" s="17">
        <f t="shared" si="64"/>
        <v>0</v>
      </c>
      <c r="M332" s="17">
        <f t="shared" ca="1" si="56"/>
        <v>-0.19817438150505917</v>
      </c>
      <c r="N332" s="17">
        <f t="shared" ca="1" si="65"/>
        <v>0</v>
      </c>
      <c r="O332" s="95">
        <f t="shared" ca="1" si="66"/>
        <v>0</v>
      </c>
      <c r="P332" s="17">
        <f t="shared" ca="1" si="67"/>
        <v>0</v>
      </c>
      <c r="Q332" s="17">
        <f t="shared" ca="1" si="68"/>
        <v>0</v>
      </c>
      <c r="R332" s="15">
        <f t="shared" ca="1" si="57"/>
        <v>0.19817438150505917</v>
      </c>
    </row>
    <row r="333" spans="1:18" x14ac:dyDescent="0.2">
      <c r="A333" s="65"/>
      <c r="B333" s="65"/>
      <c r="C333" s="65"/>
      <c r="D333" s="66">
        <f t="shared" si="58"/>
        <v>0</v>
      </c>
      <c r="E333" s="66">
        <f t="shared" si="58"/>
        <v>0</v>
      </c>
      <c r="F333" s="17">
        <f t="shared" si="59"/>
        <v>0</v>
      </c>
      <c r="G333" s="17">
        <f t="shared" si="59"/>
        <v>0</v>
      </c>
      <c r="H333" s="17">
        <f t="shared" si="60"/>
        <v>0</v>
      </c>
      <c r="I333" s="17">
        <f t="shared" si="61"/>
        <v>0</v>
      </c>
      <c r="J333" s="17">
        <f t="shared" si="62"/>
        <v>0</v>
      </c>
      <c r="K333" s="17">
        <f t="shared" si="63"/>
        <v>0</v>
      </c>
      <c r="L333" s="17">
        <f t="shared" si="64"/>
        <v>0</v>
      </c>
      <c r="M333" s="17">
        <f t="shared" ca="1" si="56"/>
        <v>-0.19817438150505917</v>
      </c>
      <c r="N333" s="17">
        <f t="shared" ca="1" si="65"/>
        <v>0</v>
      </c>
      <c r="O333" s="95">
        <f t="shared" ca="1" si="66"/>
        <v>0</v>
      </c>
      <c r="P333" s="17">
        <f t="shared" ca="1" si="67"/>
        <v>0</v>
      </c>
      <c r="Q333" s="17">
        <f t="shared" ca="1" si="68"/>
        <v>0</v>
      </c>
      <c r="R333" s="15">
        <f t="shared" ca="1" si="57"/>
        <v>0.19817438150505917</v>
      </c>
    </row>
    <row r="334" spans="1:18" x14ac:dyDescent="0.2">
      <c r="A334" s="65"/>
      <c r="B334" s="65"/>
      <c r="C334" s="65"/>
      <c r="D334" s="66">
        <f t="shared" si="58"/>
        <v>0</v>
      </c>
      <c r="E334" s="66">
        <f t="shared" si="58"/>
        <v>0</v>
      </c>
      <c r="F334" s="17">
        <f t="shared" si="59"/>
        <v>0</v>
      </c>
      <c r="G334" s="17">
        <f t="shared" si="59"/>
        <v>0</v>
      </c>
      <c r="H334" s="17">
        <f t="shared" si="60"/>
        <v>0</v>
      </c>
      <c r="I334" s="17">
        <f t="shared" si="61"/>
        <v>0</v>
      </c>
      <c r="J334" s="17">
        <f t="shared" si="62"/>
        <v>0</v>
      </c>
      <c r="K334" s="17">
        <f t="shared" si="63"/>
        <v>0</v>
      </c>
      <c r="L334" s="17">
        <f t="shared" si="64"/>
        <v>0</v>
      </c>
      <c r="M334" s="17">
        <f t="shared" ca="1" si="56"/>
        <v>-0.19817438150505917</v>
      </c>
      <c r="N334" s="17">
        <f t="shared" ca="1" si="65"/>
        <v>0</v>
      </c>
      <c r="O334" s="95">
        <f t="shared" ca="1" si="66"/>
        <v>0</v>
      </c>
      <c r="P334" s="17">
        <f t="shared" ca="1" si="67"/>
        <v>0</v>
      </c>
      <c r="Q334" s="17">
        <f t="shared" ca="1" si="68"/>
        <v>0</v>
      </c>
      <c r="R334" s="15">
        <f t="shared" ca="1" si="57"/>
        <v>0.19817438150505917</v>
      </c>
    </row>
    <row r="335" spans="1:18" x14ac:dyDescent="0.2">
      <c r="A335" s="65"/>
      <c r="B335" s="65"/>
      <c r="C335" s="65"/>
      <c r="D335" s="66">
        <f t="shared" si="58"/>
        <v>0</v>
      </c>
      <c r="E335" s="66">
        <f t="shared" si="58"/>
        <v>0</v>
      </c>
      <c r="F335" s="17">
        <f t="shared" si="59"/>
        <v>0</v>
      </c>
      <c r="G335" s="17">
        <f t="shared" si="59"/>
        <v>0</v>
      </c>
      <c r="H335" s="17">
        <f t="shared" si="60"/>
        <v>0</v>
      </c>
      <c r="I335" s="17">
        <f t="shared" si="61"/>
        <v>0</v>
      </c>
      <c r="J335" s="17">
        <f t="shared" si="62"/>
        <v>0</v>
      </c>
      <c r="K335" s="17">
        <f t="shared" si="63"/>
        <v>0</v>
      </c>
      <c r="L335" s="17">
        <f t="shared" si="64"/>
        <v>0</v>
      </c>
      <c r="M335" s="17">
        <f t="shared" ca="1" si="56"/>
        <v>-0.19817438150505917</v>
      </c>
      <c r="N335" s="17">
        <f t="shared" ca="1" si="65"/>
        <v>0</v>
      </c>
      <c r="O335" s="95">
        <f t="shared" ca="1" si="66"/>
        <v>0</v>
      </c>
      <c r="P335" s="17">
        <f t="shared" ca="1" si="67"/>
        <v>0</v>
      </c>
      <c r="Q335" s="17">
        <f t="shared" ca="1" si="68"/>
        <v>0</v>
      </c>
      <c r="R335" s="15">
        <f t="shared" ca="1" si="57"/>
        <v>0.19817438150505917</v>
      </c>
    </row>
    <row r="336" spans="1:18" x14ac:dyDescent="0.2">
      <c r="A336" s="65"/>
      <c r="B336" s="65"/>
      <c r="C336" s="65"/>
      <c r="D336" s="66">
        <f t="shared" si="58"/>
        <v>0</v>
      </c>
      <c r="E336" s="66">
        <f t="shared" si="58"/>
        <v>0</v>
      </c>
      <c r="F336" s="17">
        <f t="shared" si="59"/>
        <v>0</v>
      </c>
      <c r="G336" s="17">
        <f t="shared" si="59"/>
        <v>0</v>
      </c>
      <c r="H336" s="17">
        <f t="shared" si="60"/>
        <v>0</v>
      </c>
      <c r="I336" s="17">
        <f t="shared" si="61"/>
        <v>0</v>
      </c>
      <c r="J336" s="17">
        <f t="shared" si="62"/>
        <v>0</v>
      </c>
      <c r="K336" s="17">
        <f t="shared" si="63"/>
        <v>0</v>
      </c>
      <c r="L336" s="17">
        <f t="shared" si="64"/>
        <v>0</v>
      </c>
      <c r="M336" s="17">
        <f t="shared" ca="1" si="56"/>
        <v>-0.19817438150505917</v>
      </c>
      <c r="N336" s="17">
        <f t="shared" ca="1" si="65"/>
        <v>0</v>
      </c>
      <c r="O336" s="95">
        <f t="shared" ca="1" si="66"/>
        <v>0</v>
      </c>
      <c r="P336" s="17">
        <f t="shared" ca="1" si="67"/>
        <v>0</v>
      </c>
      <c r="Q336" s="17">
        <f t="shared" ca="1" si="68"/>
        <v>0</v>
      </c>
      <c r="R336" s="15">
        <f t="shared" ca="1" si="57"/>
        <v>0.19817438150505917</v>
      </c>
    </row>
    <row r="337" spans="1:18" x14ac:dyDescent="0.2">
      <c r="A337" s="65"/>
      <c r="B337" s="65"/>
      <c r="C337" s="65"/>
      <c r="D337" s="66">
        <f t="shared" si="58"/>
        <v>0</v>
      </c>
      <c r="E337" s="66">
        <f t="shared" si="58"/>
        <v>0</v>
      </c>
      <c r="F337" s="17">
        <f t="shared" si="59"/>
        <v>0</v>
      </c>
      <c r="G337" s="17">
        <f t="shared" si="59"/>
        <v>0</v>
      </c>
      <c r="H337" s="17">
        <f t="shared" si="60"/>
        <v>0</v>
      </c>
      <c r="I337" s="17">
        <f t="shared" si="61"/>
        <v>0</v>
      </c>
      <c r="J337" s="17">
        <f t="shared" si="62"/>
        <v>0</v>
      </c>
      <c r="K337" s="17">
        <f t="shared" si="63"/>
        <v>0</v>
      </c>
      <c r="L337" s="17">
        <f t="shared" si="64"/>
        <v>0</v>
      </c>
      <c r="M337" s="17">
        <f t="shared" ca="1" si="56"/>
        <v>-0.19817438150505917</v>
      </c>
      <c r="N337" s="17">
        <f t="shared" ca="1" si="65"/>
        <v>0</v>
      </c>
      <c r="O337" s="95">
        <f t="shared" ca="1" si="66"/>
        <v>0</v>
      </c>
      <c r="P337" s="17">
        <f t="shared" ca="1" si="67"/>
        <v>0</v>
      </c>
      <c r="Q337" s="17">
        <f t="shared" ca="1" si="68"/>
        <v>0</v>
      </c>
      <c r="R337" s="15">
        <f t="shared" ca="1" si="57"/>
        <v>0.19817438150505917</v>
      </c>
    </row>
    <row r="338" spans="1:18" x14ac:dyDescent="0.2">
      <c r="A338" s="65"/>
      <c r="B338" s="65"/>
      <c r="C338" s="65"/>
      <c r="D338" s="66">
        <f t="shared" si="58"/>
        <v>0</v>
      </c>
      <c r="E338" s="66">
        <f t="shared" si="58"/>
        <v>0</v>
      </c>
      <c r="F338" s="17">
        <f t="shared" si="59"/>
        <v>0</v>
      </c>
      <c r="G338" s="17">
        <f t="shared" si="59"/>
        <v>0</v>
      </c>
      <c r="H338" s="17">
        <f t="shared" si="60"/>
        <v>0</v>
      </c>
      <c r="I338" s="17">
        <f t="shared" si="61"/>
        <v>0</v>
      </c>
      <c r="J338" s="17">
        <f t="shared" si="62"/>
        <v>0</v>
      </c>
      <c r="K338" s="17">
        <f t="shared" si="63"/>
        <v>0</v>
      </c>
      <c r="L338" s="17">
        <f t="shared" si="64"/>
        <v>0</v>
      </c>
      <c r="M338" s="17">
        <f t="shared" ca="1" si="56"/>
        <v>-0.19817438150505917</v>
      </c>
      <c r="N338" s="17">
        <f t="shared" ca="1" si="65"/>
        <v>0</v>
      </c>
      <c r="O338" s="95">
        <f t="shared" ca="1" si="66"/>
        <v>0</v>
      </c>
      <c r="P338" s="17">
        <f t="shared" ca="1" si="67"/>
        <v>0</v>
      </c>
      <c r="Q338" s="17">
        <f t="shared" ca="1" si="68"/>
        <v>0</v>
      </c>
      <c r="R338" s="15">
        <f t="shared" ca="1" si="57"/>
        <v>0.19817438150505917</v>
      </c>
    </row>
    <row r="339" spans="1:18" x14ac:dyDescent="0.2">
      <c r="A339" s="65"/>
      <c r="B339" s="65"/>
      <c r="C339" s="65"/>
      <c r="D339" s="66">
        <f t="shared" si="58"/>
        <v>0</v>
      </c>
      <c r="E339" s="66">
        <f t="shared" si="58"/>
        <v>0</v>
      </c>
      <c r="F339" s="17">
        <f t="shared" si="59"/>
        <v>0</v>
      </c>
      <c r="G339" s="17">
        <f t="shared" si="59"/>
        <v>0</v>
      </c>
      <c r="H339" s="17">
        <f t="shared" si="60"/>
        <v>0</v>
      </c>
      <c r="I339" s="17">
        <f t="shared" si="61"/>
        <v>0</v>
      </c>
      <c r="J339" s="17">
        <f t="shared" si="62"/>
        <v>0</v>
      </c>
      <c r="K339" s="17">
        <f t="shared" si="63"/>
        <v>0</v>
      </c>
      <c r="L339" s="17">
        <f t="shared" si="64"/>
        <v>0</v>
      </c>
      <c r="M339" s="17">
        <f t="shared" ca="1" si="56"/>
        <v>-0.19817438150505917</v>
      </c>
      <c r="N339" s="17">
        <f t="shared" ca="1" si="65"/>
        <v>0</v>
      </c>
      <c r="O339" s="95">
        <f t="shared" ca="1" si="66"/>
        <v>0</v>
      </c>
      <c r="P339" s="17">
        <f t="shared" ca="1" si="67"/>
        <v>0</v>
      </c>
      <c r="Q339" s="17">
        <f t="shared" ca="1" si="68"/>
        <v>0</v>
      </c>
      <c r="R339" s="15">
        <f t="shared" ca="1" si="57"/>
        <v>0.19817438150505917</v>
      </c>
    </row>
    <row r="340" spans="1:18" x14ac:dyDescent="0.2">
      <c r="A340" s="65"/>
      <c r="B340" s="65"/>
      <c r="C340" s="65"/>
      <c r="D340" s="66">
        <f t="shared" si="58"/>
        <v>0</v>
      </c>
      <c r="E340" s="66">
        <f t="shared" si="58"/>
        <v>0</v>
      </c>
      <c r="F340" s="17">
        <f t="shared" si="59"/>
        <v>0</v>
      </c>
      <c r="G340" s="17">
        <f t="shared" si="59"/>
        <v>0</v>
      </c>
      <c r="H340" s="17">
        <f t="shared" si="60"/>
        <v>0</v>
      </c>
      <c r="I340" s="17">
        <f t="shared" si="61"/>
        <v>0</v>
      </c>
      <c r="J340" s="17">
        <f t="shared" si="62"/>
        <v>0</v>
      </c>
      <c r="K340" s="17">
        <f t="shared" si="63"/>
        <v>0</v>
      </c>
      <c r="L340" s="17">
        <f t="shared" si="64"/>
        <v>0</v>
      </c>
      <c r="M340" s="17">
        <f t="shared" ca="1" si="56"/>
        <v>-0.19817438150505917</v>
      </c>
      <c r="N340" s="17">
        <f t="shared" ca="1" si="65"/>
        <v>0</v>
      </c>
      <c r="O340" s="95">
        <f t="shared" ca="1" si="66"/>
        <v>0</v>
      </c>
      <c r="P340" s="17">
        <f t="shared" ca="1" si="67"/>
        <v>0</v>
      </c>
      <c r="Q340" s="17">
        <f t="shared" ca="1" si="68"/>
        <v>0</v>
      </c>
      <c r="R340" s="15">
        <f t="shared" ca="1" si="57"/>
        <v>0.19817438150505917</v>
      </c>
    </row>
    <row r="341" spans="1:18" x14ac:dyDescent="0.2">
      <c r="A341" s="65"/>
      <c r="B341" s="65"/>
      <c r="C341" s="65"/>
      <c r="D341" s="66">
        <f t="shared" si="58"/>
        <v>0</v>
      </c>
      <c r="E341" s="66">
        <f t="shared" si="58"/>
        <v>0</v>
      </c>
      <c r="F341" s="17">
        <f t="shared" si="59"/>
        <v>0</v>
      </c>
      <c r="G341" s="17">
        <f t="shared" si="59"/>
        <v>0</v>
      </c>
      <c r="H341" s="17">
        <f t="shared" si="60"/>
        <v>0</v>
      </c>
      <c r="I341" s="17">
        <f t="shared" si="61"/>
        <v>0</v>
      </c>
      <c r="J341" s="17">
        <f t="shared" si="62"/>
        <v>0</v>
      </c>
      <c r="K341" s="17">
        <f t="shared" si="63"/>
        <v>0</v>
      </c>
      <c r="L341" s="17">
        <f t="shared" si="64"/>
        <v>0</v>
      </c>
      <c r="M341" s="17">
        <f t="shared" ca="1" si="56"/>
        <v>-0.19817438150505917</v>
      </c>
      <c r="N341" s="17">
        <f t="shared" ca="1" si="65"/>
        <v>0</v>
      </c>
      <c r="O341" s="95">
        <f t="shared" ca="1" si="66"/>
        <v>0</v>
      </c>
      <c r="P341" s="17">
        <f t="shared" ca="1" si="67"/>
        <v>0</v>
      </c>
      <c r="Q341" s="17">
        <f t="shared" ca="1" si="68"/>
        <v>0</v>
      </c>
      <c r="R341" s="15">
        <f t="shared" ca="1" si="57"/>
        <v>0.19817438150505917</v>
      </c>
    </row>
    <row r="342" spans="1:18" x14ac:dyDescent="0.2">
      <c r="A342" s="65"/>
      <c r="B342" s="65"/>
      <c r="C342" s="65"/>
      <c r="D342" s="66">
        <f>A342/A$18</f>
        <v>0</v>
      </c>
      <c r="E342" s="66">
        <f>B342/B$18</f>
        <v>0</v>
      </c>
      <c r="F342" s="17">
        <f>$C342*D342</f>
        <v>0</v>
      </c>
      <c r="G342" s="17">
        <f>$C342*E342</f>
        <v>0</v>
      </c>
      <c r="H342" s="17">
        <f>C342*D342*D342</f>
        <v>0</v>
      </c>
      <c r="I342" s="17">
        <f>C342*D342*D342*D342</f>
        <v>0</v>
      </c>
      <c r="J342" s="17">
        <f>C342*D342*D342*D342*D342</f>
        <v>0</v>
      </c>
      <c r="K342" s="17">
        <f>C342*E342*D342</f>
        <v>0</v>
      </c>
      <c r="L342" s="17">
        <f>C342*E342*D342*D342</f>
        <v>0</v>
      </c>
      <c r="M342" s="17">
        <f t="shared" ca="1" si="56"/>
        <v>-0.19817438150505917</v>
      </c>
      <c r="N342" s="17">
        <f ca="1">C342*(M342-E342)^2</f>
        <v>0</v>
      </c>
      <c r="O342" s="95">
        <f ca="1">(C342*O$1-O$2*F342+O$3*H342)^2</f>
        <v>0</v>
      </c>
      <c r="P342" s="17">
        <f ca="1">(-C342*O$2+O$4*F342-O$5*H342)^2</f>
        <v>0</v>
      </c>
      <c r="Q342" s="17">
        <f ca="1">+(C342*O$3-F342*O$5+H342*O$6)^2</f>
        <v>0</v>
      </c>
      <c r="R342" s="15">
        <f t="shared" ca="1" si="57"/>
        <v>0.19817438150505917</v>
      </c>
    </row>
  </sheetData>
  <phoneticPr fontId="25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Y53"/>
  <sheetViews>
    <sheetView workbookViewId="0">
      <selection activeCell="A54" sqref="A54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25" ht="20.25" x14ac:dyDescent="0.3">
      <c r="A1" s="1" t="s">
        <v>121</v>
      </c>
      <c r="U1" t="s">
        <v>221</v>
      </c>
      <c r="V1">
        <v>6.283328916928971</v>
      </c>
    </row>
    <row r="2" spans="1:25" x14ac:dyDescent="0.2">
      <c r="A2" t="s">
        <v>94</v>
      </c>
      <c r="B2" t="s">
        <v>98</v>
      </c>
      <c r="U2" t="s">
        <v>220</v>
      </c>
      <c r="V2">
        <v>5.5575268021367764E-3</v>
      </c>
      <c r="X2">
        <v>0</v>
      </c>
      <c r="Y2" s="31">
        <f>V$2*SIN(V$1*(V$3*X2+V$4))+V$5</f>
        <v>-4.2724904872791635E-3</v>
      </c>
    </row>
    <row r="3" spans="1:25" ht="13.5" thickBot="1" x14ac:dyDescent="0.25">
      <c r="A3" s="76" t="s">
        <v>214</v>
      </c>
      <c r="U3" t="s">
        <v>222</v>
      </c>
      <c r="V3" s="31">
        <v>6.841827633038683E-5</v>
      </c>
      <c r="X3">
        <v>1000</v>
      </c>
      <c r="Y3" s="31">
        <f t="shared" ref="Y3:Y27" si="0">V$2*SIN(V$1*(V$3*X3+V$4))+V$5</f>
        <v>-2.8976855382872374E-3</v>
      </c>
    </row>
    <row r="4" spans="1:25" ht="14.25" thickTop="1" thickBot="1" x14ac:dyDescent="0.25">
      <c r="A4" s="7" t="s">
        <v>70</v>
      </c>
      <c r="C4" s="3">
        <v>42896.875899999999</v>
      </c>
      <c r="D4" s="4">
        <v>0.35515010000000002</v>
      </c>
      <c r="U4" t="s">
        <v>224</v>
      </c>
      <c r="V4">
        <v>-0.18575307513009429</v>
      </c>
      <c r="X4">
        <v>2000</v>
      </c>
      <c r="Y4" s="31">
        <f t="shared" si="0"/>
        <v>-8.4298554515333109E-4</v>
      </c>
    </row>
    <row r="5" spans="1:25" ht="13.5" thickTop="1" x14ac:dyDescent="0.2">
      <c r="A5" s="14" t="s">
        <v>123</v>
      </c>
      <c r="B5" s="15"/>
      <c r="C5" s="16">
        <v>8</v>
      </c>
      <c r="D5" s="15" t="s">
        <v>124</v>
      </c>
      <c r="E5" s="15"/>
      <c r="U5" t="s">
        <v>223</v>
      </c>
      <c r="V5">
        <v>8.3840018112215622E-4</v>
      </c>
      <c r="X5">
        <v>3000</v>
      </c>
      <c r="Y5" s="31">
        <f t="shared" si="0"/>
        <v>1.517693996749195E-3</v>
      </c>
    </row>
    <row r="6" spans="1:25" x14ac:dyDescent="0.2">
      <c r="A6" s="7" t="s">
        <v>71</v>
      </c>
      <c r="X6">
        <v>4000</v>
      </c>
      <c r="Y6" s="31">
        <f t="shared" si="0"/>
        <v>3.7547552564582039E-3</v>
      </c>
    </row>
    <row r="7" spans="1:25" x14ac:dyDescent="0.2">
      <c r="A7" t="s">
        <v>72</v>
      </c>
      <c r="C7" s="72">
        <v>42896.7</v>
      </c>
      <c r="V7">
        <f>SUM(U21:U53)</f>
        <v>1.0534921156549869E-4</v>
      </c>
      <c r="X7">
        <v>5000</v>
      </c>
      <c r="Y7" s="31">
        <f t="shared" si="0"/>
        <v>5.461096529637369E-3</v>
      </c>
    </row>
    <row r="8" spans="1:25" x14ac:dyDescent="0.2">
      <c r="A8" t="s">
        <v>73</v>
      </c>
      <c r="C8">
        <f>+D4</f>
        <v>0.35515010000000002</v>
      </c>
      <c r="X8">
        <v>6000</v>
      </c>
      <c r="Y8" s="31">
        <f t="shared" si="0"/>
        <v>6.3261968426317223E-3</v>
      </c>
    </row>
    <row r="9" spans="1:25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  <c r="X9">
        <v>7000</v>
      </c>
      <c r="Y9" s="31">
        <f t="shared" si="0"/>
        <v>6.1926247391888289E-3</v>
      </c>
    </row>
    <row r="10" spans="1:25" ht="13.5" thickBot="1" x14ac:dyDescent="0.25">
      <c r="A10" s="15"/>
      <c r="B10" s="15"/>
      <c r="C10" s="6" t="s">
        <v>90</v>
      </c>
      <c r="D10" s="6" t="s">
        <v>91</v>
      </c>
      <c r="E10" s="15"/>
      <c r="X10">
        <v>8000</v>
      </c>
      <c r="Y10" s="31">
        <f t="shared" si="0"/>
        <v>5.0846877480933373E-3</v>
      </c>
    </row>
    <row r="11" spans="1:25" x14ac:dyDescent="0.2">
      <c r="A11" s="15" t="s">
        <v>86</v>
      </c>
      <c r="B11" s="15"/>
      <c r="C11" s="17">
        <f ca="1">INTERCEPT(INDIRECT($G$9):G945,INDIRECT($F$9):F945)</f>
        <v>-6.1165981540437092E-2</v>
      </c>
      <c r="D11" s="71">
        <f>E11*F11</f>
        <v>-3.0141456568952955E-2</v>
      </c>
      <c r="E11" s="32">
        <v>-3.0141456568952956</v>
      </c>
      <c r="F11" s="31">
        <v>0.01</v>
      </c>
      <c r="X11">
        <v>9000</v>
      </c>
      <c r="Y11" s="31">
        <f t="shared" si="0"/>
        <v>3.2040088849934175E-3</v>
      </c>
    </row>
    <row r="12" spans="1:25" x14ac:dyDescent="0.2">
      <c r="A12" s="15" t="s">
        <v>87</v>
      </c>
      <c r="B12" s="15"/>
      <c r="C12" s="17">
        <f ca="1">SLOPE(INDIRECT($G$9):G945,INDIRECT($F$9):F945)</f>
        <v>3.6820505002544935E-6</v>
      </c>
      <c r="D12" s="71">
        <f>E12*F12</f>
        <v>-2.2517519339422435E-6</v>
      </c>
      <c r="E12" s="33">
        <v>-2.2517519339422436</v>
      </c>
      <c r="F12" s="31">
        <v>9.9999999999999995E-7</v>
      </c>
      <c r="X12">
        <v>10000</v>
      </c>
      <c r="Y12" s="31">
        <f t="shared" si="0"/>
        <v>8.9283517918002468E-4</v>
      </c>
    </row>
    <row r="13" spans="1:25" ht="13.5" thickBot="1" x14ac:dyDescent="0.25">
      <c r="A13" s="15" t="s">
        <v>89</v>
      </c>
      <c r="B13" s="15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X13">
        <v>11000</v>
      </c>
      <c r="Y13" s="31">
        <f t="shared" si="0"/>
        <v>-1.4282446391230144E-3</v>
      </c>
    </row>
    <row r="14" spans="1:25" x14ac:dyDescent="0.2">
      <c r="B14" s="15"/>
      <c r="C14" s="15" t="s">
        <v>544</v>
      </c>
      <c r="D14" s="35">
        <f>2*D13*365.24/C8</f>
        <v>4.9826558904674972E-7</v>
      </c>
      <c r="E14" s="17">
        <f>SUM(R21:R132)</f>
        <v>7.1723449479058835E-4</v>
      </c>
      <c r="X14">
        <v>12000</v>
      </c>
      <c r="Y14" s="31">
        <f t="shared" si="0"/>
        <v>-3.3368391196007727E-3</v>
      </c>
    </row>
    <row r="15" spans="1:25" x14ac:dyDescent="0.2">
      <c r="A15" s="19" t="s">
        <v>88</v>
      </c>
      <c r="B15" s="15"/>
      <c r="C15" s="20">
        <f ca="1">(C7+C11)+(C8+C12)*INT(MAX(F21:F3486))</f>
        <v>50260.397351053529</v>
      </c>
      <c r="D15" s="10">
        <f>+C7+INT(MAX(F21:F1547))*C8+D11+D12*INT(MAX(F21:F3982))+D13*INT(MAX(F21:F4009)^2)</f>
        <v>50260.409487265359</v>
      </c>
      <c r="E15" s="22"/>
      <c r="X15">
        <v>13000</v>
      </c>
      <c r="Y15" s="31">
        <f t="shared" si="0"/>
        <v>-4.4856211327358132E-3</v>
      </c>
    </row>
    <row r="16" spans="1:25" x14ac:dyDescent="0.2">
      <c r="A16" s="23" t="s">
        <v>74</v>
      </c>
      <c r="B16" s="15"/>
      <c r="C16" s="24">
        <f ca="1">+C8+C12</f>
        <v>0.3551537820505003</v>
      </c>
      <c r="D16" s="10">
        <f>+C8+D12+2*D13*MAX(F21:F855)</f>
        <v>0.35515789388774321</v>
      </c>
      <c r="E16" s="22"/>
      <c r="X16">
        <v>14000</v>
      </c>
      <c r="Y16" s="31">
        <f t="shared" si="0"/>
        <v>-4.6655346621010179E-3</v>
      </c>
    </row>
    <row r="17" spans="1:25" ht="13.5" thickBot="1" x14ac:dyDescent="0.25">
      <c r="A17" s="21" t="s">
        <v>122</v>
      </c>
      <c r="B17" s="15"/>
      <c r="C17" s="15">
        <f>COUNT(C21:C2144)</f>
        <v>33</v>
      </c>
      <c r="D17" s="21"/>
      <c r="E17" s="25"/>
      <c r="X17">
        <v>15000</v>
      </c>
      <c r="Y17" s="31">
        <f t="shared" si="0"/>
        <v>-3.8438389393692552E-3</v>
      </c>
    </row>
    <row r="18" spans="1:25" ht="14.25" thickTop="1" thickBot="1" x14ac:dyDescent="0.25">
      <c r="A18" s="23" t="s">
        <v>75</v>
      </c>
      <c r="B18" s="15"/>
      <c r="C18" s="26">
        <f ca="1">+C15</f>
        <v>50260.397351053529</v>
      </c>
      <c r="D18" s="27">
        <f ca="1">+C16</f>
        <v>0.3551537820505003</v>
      </c>
      <c r="E18" s="69" t="s">
        <v>90</v>
      </c>
      <c r="X18">
        <v>16000</v>
      </c>
      <c r="Y18" s="31">
        <f t="shared" si="0"/>
        <v>-2.1700666283056072E-3</v>
      </c>
    </row>
    <row r="19" spans="1:25" ht="14.25" thickTop="1" thickBot="1" x14ac:dyDescent="0.25">
      <c r="A19" s="7" t="s">
        <v>132</v>
      </c>
      <c r="C19" s="67">
        <f>+D15</f>
        <v>50260.409487265359</v>
      </c>
      <c r="D19" s="68">
        <f>+D16</f>
        <v>0.35515789388774321</v>
      </c>
      <c r="E19" s="69" t="s">
        <v>133</v>
      </c>
      <c r="X19">
        <v>17000</v>
      </c>
      <c r="Y19" s="31">
        <f t="shared" si="0"/>
        <v>5.118821603324259E-5</v>
      </c>
    </row>
    <row r="20" spans="1:2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215</v>
      </c>
      <c r="T20" t="s">
        <v>225</v>
      </c>
      <c r="U20" s="8" t="s">
        <v>216</v>
      </c>
      <c r="V20" s="38" t="s">
        <v>547</v>
      </c>
      <c r="X20">
        <v>18000</v>
      </c>
      <c r="Y20" s="31">
        <f t="shared" si="0"/>
        <v>2.4157003499392735E-3</v>
      </c>
    </row>
    <row r="21" spans="1:25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3" si="1">+(C21-C$7)/C$8</f>
        <v>1.9031389826498777</v>
      </c>
      <c r="F21" s="11">
        <f t="shared" ref="F21:F53" si="2">ROUND(2*E21,0)/2</f>
        <v>2</v>
      </c>
      <c r="G21">
        <f t="shared" ref="G21:G53" si="3">+C21-(C$7+F21*C$8)</f>
        <v>-3.440019999834476E-2</v>
      </c>
      <c r="K21">
        <f>G21</f>
        <v>-3.440019999834476E-2</v>
      </c>
      <c r="P21" s="31">
        <f t="shared" ref="P21:P53" si="4">+D$11+D$12*F21+D$13*F21^2</f>
        <v>-3.0145959103819231E-2</v>
      </c>
      <c r="Q21" s="2">
        <f t="shared" ref="Q21:Q53" si="5">+C21-15018.5</f>
        <v>27878.875899999999</v>
      </c>
      <c r="R21">
        <f t="shared" ref="R21:R53" si="6">+(P21-G21)^2</f>
        <v>1.8098565588653377E-5</v>
      </c>
      <c r="S21" s="31">
        <f>+G21-P21</f>
        <v>-4.2542408945255294E-3</v>
      </c>
      <c r="T21" s="31">
        <f>V$2*SIN(V$1*(V$3*F21+V$4))+V$5</f>
        <v>-4.2706117947443993E-3</v>
      </c>
      <c r="U21">
        <f>(S21-T21)^2</f>
        <v>2.6800637397619325E-10</v>
      </c>
      <c r="V21" s="31">
        <f>P21+T21</f>
        <v>-3.4416570898563634E-2</v>
      </c>
      <c r="X21">
        <v>19000</v>
      </c>
      <c r="Y21" s="31">
        <f t="shared" si="0"/>
        <v>4.4931744851366921E-3</v>
      </c>
    </row>
    <row r="22" spans="1:25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1"/>
        <v>4.9044052078358487</v>
      </c>
      <c r="F22" s="11">
        <f t="shared" si="2"/>
        <v>5</v>
      </c>
      <c r="G22">
        <f t="shared" si="3"/>
        <v>-3.3950499993807171E-2</v>
      </c>
      <c r="J22">
        <f>G22</f>
        <v>-3.3950499993807171E-2</v>
      </c>
      <c r="P22" s="31">
        <f t="shared" si="4"/>
        <v>-3.0152709272362611E-2</v>
      </c>
      <c r="Q22" s="2">
        <f t="shared" si="5"/>
        <v>27879.941800000001</v>
      </c>
      <c r="R22">
        <f t="shared" si="6"/>
        <v>1.4423214363890385E-5</v>
      </c>
      <c r="S22" s="31">
        <f t="shared" ref="S22:S53" si="7">+G22-P22</f>
        <v>-3.7977907214445591E-3</v>
      </c>
      <c r="T22" s="31">
        <f t="shared" ref="T22:T53" si="8">V$2*SIN(V$1*(V$3*F22+V$4))+V$5</f>
        <v>-4.2677866749301005E-3</v>
      </c>
      <c r="U22">
        <f t="shared" ref="U22:U53" si="9">(S22-T22)^2</f>
        <v>2.2089619629278315E-7</v>
      </c>
      <c r="V22" s="31">
        <f t="shared" ref="V22:V53" si="10">P22+T22</f>
        <v>-3.4420495947292712E-2</v>
      </c>
      <c r="X22">
        <v>20000</v>
      </c>
      <c r="Y22" s="31">
        <f t="shared" si="0"/>
        <v>5.9055506746826577E-3</v>
      </c>
    </row>
    <row r="23" spans="1:25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1"/>
        <v>925.89978152900176</v>
      </c>
      <c r="F23" s="11">
        <f t="shared" si="2"/>
        <v>926</v>
      </c>
      <c r="G23">
        <f t="shared" si="3"/>
        <v>-3.5592599997471552E-2</v>
      </c>
      <c r="H23">
        <f>+G23</f>
        <v>-3.5592599997471552E-2</v>
      </c>
      <c r="P23" s="31">
        <f t="shared" si="4"/>
        <v>-3.2018854953933092E-2</v>
      </c>
      <c r="Q23" s="2">
        <f t="shared" si="5"/>
        <v>28207.0334</v>
      </c>
      <c r="R23">
        <f t="shared" si="6"/>
        <v>1.2771653636215715E-5</v>
      </c>
      <c r="S23" s="31">
        <f t="shared" si="7"/>
        <v>-3.5737450435384607E-3</v>
      </c>
      <c r="T23" s="31">
        <f t="shared" si="8"/>
        <v>-3.0266592215960507E-3</v>
      </c>
      <c r="U23">
        <f t="shared" si="9"/>
        <v>2.9930289657040243E-7</v>
      </c>
      <c r="V23" s="31">
        <f t="shared" si="10"/>
        <v>-3.504551417552914E-2</v>
      </c>
      <c r="X23">
        <v>21000</v>
      </c>
      <c r="Y23" s="31">
        <f t="shared" si="0"/>
        <v>6.3958038811836853E-3</v>
      </c>
    </row>
    <row r="24" spans="1:25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1"/>
        <v>936.9021717859697</v>
      </c>
      <c r="F24" s="11">
        <f t="shared" si="2"/>
        <v>937</v>
      </c>
      <c r="G24">
        <f t="shared" si="3"/>
        <v>-3.4743699994578492E-2</v>
      </c>
      <c r="K24">
        <f t="shared" ref="K24:K39" si="11">G24</f>
        <v>-3.4743699994578492E-2</v>
      </c>
      <c r="P24" s="31">
        <f t="shared" si="4"/>
        <v>-3.20386597877148E-2</v>
      </c>
      <c r="Q24" s="2">
        <f t="shared" si="5"/>
        <v>28210.940900000001</v>
      </c>
      <c r="R24">
        <f t="shared" si="6"/>
        <v>7.3172425207491635E-6</v>
      </c>
      <c r="S24" s="31">
        <f t="shared" si="7"/>
        <v>-2.7050402068636917E-3</v>
      </c>
      <c r="T24" s="31">
        <f t="shared" si="8"/>
        <v>-3.0077318233639747E-3</v>
      </c>
      <c r="U24">
        <f t="shared" si="9"/>
        <v>9.1622214699554406E-8</v>
      </c>
      <c r="V24" s="31">
        <f t="shared" si="10"/>
        <v>-3.5046391611078774E-2</v>
      </c>
      <c r="X24">
        <v>22000</v>
      </c>
      <c r="Y24" s="31">
        <f t="shared" si="0"/>
        <v>5.8747175420370652E-3</v>
      </c>
    </row>
    <row r="25" spans="1:25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1"/>
        <v>939.90371958223636</v>
      </c>
      <c r="F25" s="11">
        <f t="shared" si="2"/>
        <v>940</v>
      </c>
      <c r="G25">
        <f t="shared" si="3"/>
        <v>-3.4193999999843072E-2</v>
      </c>
      <c r="K25">
        <f t="shared" si="11"/>
        <v>-3.4193999999843072E-2</v>
      </c>
      <c r="P25" s="31">
        <f t="shared" si="4"/>
        <v>-3.2044050931502019E-2</v>
      </c>
      <c r="Q25" s="2">
        <f t="shared" si="5"/>
        <v>28212.0069</v>
      </c>
      <c r="R25">
        <f t="shared" si="6"/>
        <v>4.622280996460563E-6</v>
      </c>
      <c r="S25" s="31">
        <f t="shared" si="7"/>
        <v>-2.1499490683410533E-3</v>
      </c>
      <c r="T25" s="31">
        <f t="shared" si="8"/>
        <v>-3.0025548610172407E-3</v>
      </c>
      <c r="U25">
        <f t="shared" si="9"/>
        <v>7.2693663770498997E-7</v>
      </c>
      <c r="V25" s="31">
        <f t="shared" si="10"/>
        <v>-3.504660579251926E-2</v>
      </c>
      <c r="X25">
        <v>23000</v>
      </c>
      <c r="Y25" s="31">
        <f t="shared" si="0"/>
        <v>4.4371192511910252E-3</v>
      </c>
    </row>
    <row r="26" spans="1:25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1"/>
        <v>1251.8994081657395</v>
      </c>
      <c r="F26" s="11">
        <f t="shared" si="2"/>
        <v>1252</v>
      </c>
      <c r="G26">
        <f t="shared" si="3"/>
        <v>-3.5725199995795265E-2</v>
      </c>
      <c r="K26">
        <f t="shared" si="11"/>
        <v>-3.5725199995795265E-2</v>
      </c>
      <c r="P26" s="31">
        <f t="shared" si="4"/>
        <v>-3.2580921515846906E-2</v>
      </c>
      <c r="Q26" s="2">
        <f t="shared" si="5"/>
        <v>28322.8122</v>
      </c>
      <c r="R26">
        <f t="shared" si="6"/>
        <v>9.8864871594663634E-6</v>
      </c>
      <c r="S26" s="31">
        <f t="shared" si="7"/>
        <v>-3.1442784799483592E-3</v>
      </c>
      <c r="T26" s="31">
        <f t="shared" si="8"/>
        <v>-2.4309345117882364E-3</v>
      </c>
      <c r="U26">
        <f t="shared" si="9"/>
        <v>5.0885961691043024E-7</v>
      </c>
      <c r="V26" s="31">
        <f t="shared" si="10"/>
        <v>-3.5011856027635145E-2</v>
      </c>
      <c r="X26">
        <v>24000</v>
      </c>
      <c r="Y26" s="31">
        <f t="shared" si="0"/>
        <v>2.3446239786488955E-3</v>
      </c>
    </row>
    <row r="27" spans="1:25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1"/>
        <v>1905.9113315750294</v>
      </c>
      <c r="F27" s="11">
        <f t="shared" si="2"/>
        <v>1906</v>
      </c>
      <c r="G27">
        <f t="shared" si="3"/>
        <v>-3.1490599998505786E-2</v>
      </c>
      <c r="K27">
        <f t="shared" si="11"/>
        <v>-3.1490599998505786E-2</v>
      </c>
      <c r="P27" s="31">
        <f t="shared" si="4"/>
        <v>-3.3553239773032345E-2</v>
      </c>
      <c r="Q27" s="2">
        <f t="shared" si="5"/>
        <v>28555.084600000002</v>
      </c>
      <c r="R27">
        <f t="shared" si="6"/>
        <v>4.2544828394589739E-6</v>
      </c>
      <c r="S27" s="31">
        <f t="shared" si="7"/>
        <v>2.062639774526559E-3</v>
      </c>
      <c r="T27" s="31">
        <f t="shared" si="8"/>
        <v>-1.0556100684100335E-3</v>
      </c>
      <c r="U27">
        <f t="shared" si="9"/>
        <v>9.7234820829740838E-6</v>
      </c>
      <c r="V27" s="31">
        <f t="shared" si="10"/>
        <v>-3.4608849841442378E-2</v>
      </c>
      <c r="X27">
        <v>25000</v>
      </c>
      <c r="Y27" s="31">
        <f t="shared" si="0"/>
        <v>-2.1974773368289998E-5</v>
      </c>
    </row>
    <row r="28" spans="1:25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1"/>
        <v>2169.8994312545578</v>
      </c>
      <c r="F28" s="11">
        <f t="shared" si="2"/>
        <v>2170</v>
      </c>
      <c r="G28">
        <f t="shared" si="3"/>
        <v>-3.5716999998840038E-2</v>
      </c>
      <c r="K28">
        <f t="shared" si="11"/>
        <v>-3.5716999998840038E-2</v>
      </c>
      <c r="P28" s="31">
        <f t="shared" si="4"/>
        <v>-3.3887025346833369E-2</v>
      </c>
      <c r="Q28" s="2">
        <f t="shared" si="5"/>
        <v>28648.839999999997</v>
      </c>
      <c r="R28">
        <f t="shared" si="6"/>
        <v>3.3488072269869291E-6</v>
      </c>
      <c r="S28" s="31">
        <f t="shared" si="7"/>
        <v>-1.829974652006669E-3</v>
      </c>
      <c r="T28" s="31">
        <f t="shared" si="8"/>
        <v>-4.5172041749465491E-4</v>
      </c>
      <c r="U28">
        <f t="shared" si="9"/>
        <v>1.8995847349502982E-6</v>
      </c>
      <c r="V28" s="31">
        <f t="shared" si="10"/>
        <v>-3.4338745764328021E-2</v>
      </c>
    </row>
    <row r="29" spans="1:25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1"/>
        <v>2178.4056938179097</v>
      </c>
      <c r="F29" s="11">
        <f t="shared" si="2"/>
        <v>2178.5</v>
      </c>
      <c r="G29">
        <f t="shared" si="3"/>
        <v>-3.3492850001493935E-2</v>
      </c>
      <c r="K29">
        <f t="shared" si="11"/>
        <v>-3.3492850001493935E-2</v>
      </c>
      <c r="P29" s="31">
        <f t="shared" si="4"/>
        <v>-3.3897211118344303E-2</v>
      </c>
      <c r="Q29" s="2">
        <f t="shared" si="5"/>
        <v>28651.860999999997</v>
      </c>
      <c r="R29">
        <f t="shared" si="6"/>
        <v>1.6350791282047741E-7</v>
      </c>
      <c r="S29" s="31">
        <f t="shared" si="7"/>
        <v>4.0436111685036857E-4</v>
      </c>
      <c r="T29" s="31">
        <f t="shared" si="8"/>
        <v>-4.3195882683671452E-4</v>
      </c>
      <c r="U29">
        <f t="shared" si="9"/>
        <v>6.9943104820876588E-7</v>
      </c>
      <c r="V29" s="31">
        <f t="shared" si="10"/>
        <v>-3.4329169945181016E-2</v>
      </c>
    </row>
    <row r="30" spans="1:25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1"/>
        <v>5227.9103961958672</v>
      </c>
      <c r="F30" s="11">
        <f t="shared" si="2"/>
        <v>5228</v>
      </c>
      <c r="G30">
        <f t="shared" si="3"/>
        <v>-3.1822799996007234E-2</v>
      </c>
      <c r="K30">
        <f t="shared" si="11"/>
        <v>-3.1822799996007234E-2</v>
      </c>
      <c r="P30" s="31">
        <f t="shared" si="4"/>
        <v>-3.5292431563522547E-2</v>
      </c>
      <c r="Q30" s="2">
        <f t="shared" si="5"/>
        <v>29734.892899999999</v>
      </c>
      <c r="R30">
        <f t="shared" si="6"/>
        <v>1.203834321429877E-5</v>
      </c>
      <c r="S30" s="31">
        <f t="shared" si="7"/>
        <v>3.4696315675153133E-3</v>
      </c>
      <c r="T30" s="31">
        <f t="shared" si="8"/>
        <v>5.7407971532124451E-3</v>
      </c>
      <c r="U30">
        <f t="shared" si="9"/>
        <v>5.1581931176549957E-6</v>
      </c>
      <c r="V30" s="31">
        <f t="shared" si="10"/>
        <v>-2.9551634410310102E-2</v>
      </c>
    </row>
    <row r="31" spans="1:25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1"/>
        <v>5236.4228533231581</v>
      </c>
      <c r="F31" s="11">
        <f t="shared" si="2"/>
        <v>5236.5</v>
      </c>
      <c r="G31">
        <f t="shared" si="3"/>
        <v>-2.7398649996030144E-2</v>
      </c>
      <c r="K31">
        <f t="shared" si="11"/>
        <v>-2.7398649996030144E-2</v>
      </c>
      <c r="P31" s="31">
        <f t="shared" si="4"/>
        <v>-3.5290023705626325E-2</v>
      </c>
      <c r="Q31" s="2">
        <f t="shared" si="5"/>
        <v>29737.916100000002</v>
      </c>
      <c r="R31">
        <f t="shared" si="6"/>
        <v>6.2273779024505784E-5</v>
      </c>
      <c r="S31" s="31">
        <f t="shared" si="7"/>
        <v>7.8913737095961806E-3</v>
      </c>
      <c r="T31" s="31">
        <f t="shared" si="8"/>
        <v>5.7503299270722863E-3</v>
      </c>
      <c r="U31">
        <f t="shared" si="9"/>
        <v>4.5840684786842248E-6</v>
      </c>
      <c r="V31" s="31">
        <f t="shared" si="10"/>
        <v>-2.9539693778554039E-2</v>
      </c>
    </row>
    <row r="32" spans="1:25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1"/>
        <v>5331.9129010522738</v>
      </c>
      <c r="F32" s="11">
        <f t="shared" si="2"/>
        <v>5332</v>
      </c>
      <c r="G32">
        <f t="shared" si="3"/>
        <v>-3.0933199996070471E-2</v>
      </c>
      <c r="K32">
        <f t="shared" si="11"/>
        <v>-3.0933199996070471E-2</v>
      </c>
      <c r="P32" s="31">
        <f t="shared" si="4"/>
        <v>-3.5260564682974317E-2</v>
      </c>
      <c r="Q32" s="2">
        <f t="shared" si="5"/>
        <v>29771.829400000002</v>
      </c>
      <c r="R32">
        <f t="shared" si="6"/>
        <v>1.8726085133462427E-5</v>
      </c>
      <c r="S32" s="31">
        <f t="shared" si="7"/>
        <v>4.3273646869038465E-3</v>
      </c>
      <c r="T32" s="31">
        <f t="shared" si="8"/>
        <v>5.8528962956044548E-3</v>
      </c>
      <c r="U32">
        <f t="shared" si="9"/>
        <v>2.3272466891446658E-6</v>
      </c>
      <c r="V32" s="31">
        <f t="shared" si="10"/>
        <v>-2.9407668387369863E-2</v>
      </c>
    </row>
    <row r="33" spans="1:22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1"/>
        <v>6075.9169151296956</v>
      </c>
      <c r="F33" s="11">
        <f t="shared" si="2"/>
        <v>6076</v>
      </c>
      <c r="G33">
        <f t="shared" si="3"/>
        <v>-2.9507599996577483E-2</v>
      </c>
      <c r="K33">
        <f t="shared" si="11"/>
        <v>-2.9507599996577483E-2</v>
      </c>
      <c r="P33" s="31">
        <f t="shared" si="4"/>
        <v>-3.4879755236395873E-2</v>
      </c>
      <c r="Q33" s="2">
        <f t="shared" si="5"/>
        <v>30036.0625</v>
      </c>
      <c r="R33">
        <f t="shared" si="6"/>
        <v>2.8860051920708193E-5</v>
      </c>
      <c r="S33" s="31">
        <f t="shared" si="7"/>
        <v>5.3721552398183908E-3</v>
      </c>
      <c r="T33" s="31">
        <f t="shared" si="8"/>
        <v>6.3519361279213236E-3</v>
      </c>
      <c r="U33">
        <f t="shared" si="9"/>
        <v>9.5997058869177154E-7</v>
      </c>
      <c r="V33" s="31">
        <f t="shared" si="10"/>
        <v>-2.8527819108474552E-2</v>
      </c>
    </row>
    <row r="34" spans="1:22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1"/>
        <v>6084.4214882665219</v>
      </c>
      <c r="F34" s="11">
        <f t="shared" si="2"/>
        <v>6084.5</v>
      </c>
      <c r="G34">
        <f t="shared" si="3"/>
        <v>-2.788344999862602E-2</v>
      </c>
      <c r="K34">
        <f t="shared" si="11"/>
        <v>-2.788344999862602E-2</v>
      </c>
      <c r="P34" s="31">
        <f t="shared" si="4"/>
        <v>-3.4873855096701968E-2</v>
      </c>
      <c r="Q34" s="2">
        <f t="shared" si="5"/>
        <v>30039.082900000001</v>
      </c>
      <c r="R34">
        <f t="shared" si="6"/>
        <v>4.8865763435206207E-5</v>
      </c>
      <c r="S34" s="31">
        <f t="shared" si="7"/>
        <v>6.9904050980759483E-3</v>
      </c>
      <c r="T34" s="31">
        <f t="shared" si="8"/>
        <v>6.3544494096650483E-3</v>
      </c>
      <c r="U34">
        <f t="shared" si="9"/>
        <v>4.0443963762218175E-7</v>
      </c>
      <c r="V34" s="31">
        <f t="shared" si="10"/>
        <v>-2.8519405687036918E-2</v>
      </c>
    </row>
    <row r="35" spans="1:22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1"/>
        <v>6294.9181205355171</v>
      </c>
      <c r="F35" s="11">
        <f t="shared" si="2"/>
        <v>6295</v>
      </c>
      <c r="G35">
        <f t="shared" si="3"/>
        <v>-2.9079499996441882E-2</v>
      </c>
      <c r="K35">
        <f t="shared" si="11"/>
        <v>-2.9079499996441882E-2</v>
      </c>
      <c r="P35" s="31">
        <f t="shared" si="4"/>
        <v>-3.4716572250102884E-2</v>
      </c>
      <c r="Q35" s="2">
        <f t="shared" si="5"/>
        <v>30113.840799999998</v>
      </c>
      <c r="R35">
        <f t="shared" si="6"/>
        <v>3.1776583592994726E-5</v>
      </c>
      <c r="S35" s="31">
        <f t="shared" si="7"/>
        <v>5.6370722536610018E-3</v>
      </c>
      <c r="T35" s="31">
        <f t="shared" si="8"/>
        <v>6.3931246569605277E-3</v>
      </c>
      <c r="U35">
        <f t="shared" si="9"/>
        <v>5.7161523653498882E-7</v>
      </c>
      <c r="V35" s="31">
        <f t="shared" si="10"/>
        <v>-2.8323447593142356E-2</v>
      </c>
    </row>
    <row r="36" spans="1:22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1"/>
        <v>6317.4243791568706</v>
      </c>
      <c r="F36" s="11">
        <f t="shared" si="2"/>
        <v>6317.5</v>
      </c>
      <c r="G36">
        <f t="shared" si="3"/>
        <v>-2.6856750002480112E-2</v>
      </c>
      <c r="K36">
        <f t="shared" si="11"/>
        <v>-2.6856750002480112E-2</v>
      </c>
      <c r="P36" s="31">
        <f t="shared" si="4"/>
        <v>-3.4698490546676022E-2</v>
      </c>
      <c r="Q36" s="2">
        <f t="shared" si="5"/>
        <v>30121.833899999998</v>
      </c>
      <c r="R36">
        <f t="shared" si="6"/>
        <v>6.1492894762485973E-5</v>
      </c>
      <c r="S36" s="31">
        <f t="shared" si="7"/>
        <v>7.8417405441959104E-3</v>
      </c>
      <c r="T36" s="31">
        <f t="shared" si="8"/>
        <v>6.3945716703467043E-3</v>
      </c>
      <c r="U36">
        <f t="shared" si="9"/>
        <v>2.0942977494379793E-6</v>
      </c>
      <c r="V36" s="31">
        <f t="shared" si="10"/>
        <v>-2.8303918876329319E-2</v>
      </c>
    </row>
    <row r="37" spans="1:22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1"/>
        <v>9254.4265086790092</v>
      </c>
      <c r="F37" s="11">
        <f t="shared" si="2"/>
        <v>9254.5</v>
      </c>
      <c r="G37">
        <f t="shared" si="3"/>
        <v>-2.6100449998921249E-2</v>
      </c>
      <c r="K37">
        <f t="shared" si="11"/>
        <v>-2.6100449998921249E-2</v>
      </c>
      <c r="P37" s="31">
        <f t="shared" si="4"/>
        <v>-3.0232572554473338E-2</v>
      </c>
      <c r="Q37" s="2">
        <f t="shared" si="5"/>
        <v>31164.910499999998</v>
      </c>
      <c r="R37">
        <f t="shared" si="6"/>
        <v>1.7074436814102328E-5</v>
      </c>
      <c r="S37" s="31">
        <f t="shared" si="7"/>
        <v>4.1321225555520889E-3</v>
      </c>
      <c r="T37" s="31">
        <f t="shared" si="8"/>
        <v>2.6407571982126777E-3</v>
      </c>
      <c r="U37">
        <f t="shared" si="9"/>
        <v>2.2241706290721099E-6</v>
      </c>
      <c r="V37" s="31">
        <f t="shared" si="10"/>
        <v>-2.7591815356260659E-2</v>
      </c>
    </row>
    <row r="38" spans="1:22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1"/>
        <v>12371.431121658148</v>
      </c>
      <c r="F38" s="11">
        <f t="shared" si="2"/>
        <v>12371.5</v>
      </c>
      <c r="G38">
        <f t="shared" si="3"/>
        <v>-2.4462149995088112E-2</v>
      </c>
      <c r="K38">
        <f t="shared" si="11"/>
        <v>-2.4462149995088112E-2</v>
      </c>
      <c r="P38" s="31">
        <f t="shared" si="4"/>
        <v>-2.0921609598556719E-2</v>
      </c>
      <c r="Q38" s="2">
        <f t="shared" si="5"/>
        <v>32271.915000000001</v>
      </c>
      <c r="R38">
        <f t="shared" si="6"/>
        <v>1.2535426299470672E-5</v>
      </c>
      <c r="S38" s="31">
        <f t="shared" si="7"/>
        <v>-3.5405403965313928E-3</v>
      </c>
      <c r="T38" s="31">
        <f t="shared" si="8"/>
        <v>-3.8670032558488338E-3</v>
      </c>
      <c r="U38">
        <f t="shared" si="9"/>
        <v>1.0657799851371928E-7</v>
      </c>
      <c r="V38" s="31">
        <f t="shared" si="10"/>
        <v>-2.4788612854405551E-2</v>
      </c>
    </row>
    <row r="39" spans="1:22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1"/>
        <v>12374.428727459182</v>
      </c>
      <c r="F39" s="11">
        <f t="shared" si="2"/>
        <v>12374.5</v>
      </c>
      <c r="G39">
        <f t="shared" si="3"/>
        <v>-2.5312450001365505E-2</v>
      </c>
      <c r="K39">
        <f t="shared" si="11"/>
        <v>-2.5312450001365505E-2</v>
      </c>
      <c r="P39" s="31">
        <f t="shared" si="4"/>
        <v>-2.0910380669002304E-2</v>
      </c>
      <c r="Q39" s="2">
        <f t="shared" si="5"/>
        <v>32272.979599999999</v>
      </c>
      <c r="R39">
        <f t="shared" si="6"/>
        <v>1.9378214406932597E-5</v>
      </c>
      <c r="S39" s="31">
        <f t="shared" si="7"/>
        <v>-4.402069332363201E-3</v>
      </c>
      <c r="T39" s="31">
        <f t="shared" si="8"/>
        <v>-3.8708132486214952E-3</v>
      </c>
      <c r="U39">
        <f t="shared" si="9"/>
        <v>2.8223302651257428E-7</v>
      </c>
      <c r="V39" s="31">
        <f t="shared" si="10"/>
        <v>-2.47811939176238E-2</v>
      </c>
    </row>
    <row r="40" spans="1:22" x14ac:dyDescent="0.2">
      <c r="A40" s="73" t="s">
        <v>208</v>
      </c>
      <c r="B40" s="74" t="s">
        <v>110</v>
      </c>
      <c r="C40" s="75">
        <v>47292.369899999998</v>
      </c>
      <c r="E40">
        <f t="shared" si="1"/>
        <v>12376.935554854132</v>
      </c>
      <c r="F40" s="11">
        <f t="shared" si="2"/>
        <v>12377</v>
      </c>
      <c r="G40">
        <f t="shared" si="3"/>
        <v>-2.2887699997227173E-2</v>
      </c>
      <c r="O40">
        <f ca="1">+C$11+C$12*F40</f>
        <v>-1.5593242498787227E-2</v>
      </c>
      <c r="P40" s="31">
        <f t="shared" si="4"/>
        <v>-2.0901019896763948E-2</v>
      </c>
      <c r="Q40" s="2">
        <f t="shared" si="5"/>
        <v>32273.869899999998</v>
      </c>
      <c r="R40">
        <f t="shared" si="6"/>
        <v>3.9468978215765727E-6</v>
      </c>
      <c r="S40" s="31">
        <f t="shared" si="7"/>
        <v>-1.9866801004632256E-3</v>
      </c>
      <c r="T40" s="31">
        <f t="shared" si="8"/>
        <v>-3.8739822595109867E-3</v>
      </c>
      <c r="U40">
        <f t="shared" si="9"/>
        <v>3.5619094395463403E-6</v>
      </c>
      <c r="V40" s="31">
        <f t="shared" si="10"/>
        <v>-2.4775002156274935E-2</v>
      </c>
    </row>
    <row r="41" spans="1:22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1"/>
        <v>12393.934846139715</v>
      </c>
      <c r="F41" s="11">
        <f t="shared" si="2"/>
        <v>12394</v>
      </c>
      <c r="G41">
        <f t="shared" si="3"/>
        <v>-2.3139399992942344E-2</v>
      </c>
      <c r="J41">
        <f>G41</f>
        <v>-2.3139399992942344E-2</v>
      </c>
      <c r="P41" s="31">
        <f t="shared" si="4"/>
        <v>-2.0837286339534723E-2</v>
      </c>
      <c r="Q41" s="2">
        <f t="shared" si="5"/>
        <v>32279.907200000001</v>
      </c>
      <c r="R41">
        <f t="shared" si="6"/>
        <v>5.2997272732057845E-6</v>
      </c>
      <c r="S41" s="31">
        <f t="shared" si="7"/>
        <v>-2.3021136534076211E-3</v>
      </c>
      <c r="T41" s="31">
        <f t="shared" si="8"/>
        <v>-3.8953869962336826E-3</v>
      </c>
      <c r="U41">
        <f t="shared" si="9"/>
        <v>2.5385199449601324E-6</v>
      </c>
      <c r="V41" s="31">
        <f t="shared" si="10"/>
        <v>-2.4732673335768406E-2</v>
      </c>
    </row>
    <row r="42" spans="1:22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1"/>
        <v>13410.436038170905</v>
      </c>
      <c r="F42" s="11">
        <f t="shared" si="2"/>
        <v>13410.5</v>
      </c>
      <c r="G42">
        <f t="shared" si="3"/>
        <v>-2.2716049999871757E-2</v>
      </c>
      <c r="J42">
        <f>G42</f>
        <v>-2.2716049999871757E-2</v>
      </c>
      <c r="P42" s="31">
        <f t="shared" si="4"/>
        <v>-1.6771897694317715E-2</v>
      </c>
      <c r="Q42" s="2">
        <f t="shared" si="5"/>
        <v>32640.917699999998</v>
      </c>
      <c r="R42">
        <f t="shared" si="6"/>
        <v>3.533294663162343E-5</v>
      </c>
      <c r="S42" s="31">
        <f t="shared" si="7"/>
        <v>-5.9441523055540416E-3</v>
      </c>
      <c r="T42" s="31">
        <f t="shared" si="8"/>
        <v>-4.6827767475231801E-3</v>
      </c>
      <c r="U42">
        <f t="shared" si="9"/>
        <v>1.591068298397667E-6</v>
      </c>
      <c r="V42" s="31">
        <f t="shared" si="10"/>
        <v>-2.1454674441840897E-2</v>
      </c>
    </row>
    <row r="43" spans="1:22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1"/>
        <v>14319.943877250776</v>
      </c>
      <c r="F43" s="11">
        <f t="shared" si="2"/>
        <v>14320</v>
      </c>
      <c r="G43">
        <f t="shared" si="3"/>
        <v>-1.993199999560602E-2</v>
      </c>
      <c r="J43">
        <f>G43</f>
        <v>-1.993199999560602E-2</v>
      </c>
      <c r="P43" s="31">
        <f t="shared" si="4"/>
        <v>-1.2710095393237197E-2</v>
      </c>
      <c r="Q43" s="2">
        <f t="shared" si="5"/>
        <v>32963.929499999998</v>
      </c>
      <c r="R43">
        <f t="shared" si="6"/>
        <v>5.2155906085715983E-5</v>
      </c>
      <c r="S43" s="31">
        <f t="shared" si="7"/>
        <v>-7.2219046023688227E-3</v>
      </c>
      <c r="T43" s="31">
        <f t="shared" si="8"/>
        <v>-4.5079534017347959E-3</v>
      </c>
      <c r="U43">
        <f t="shared" si="9"/>
        <v>7.3655311194228752E-6</v>
      </c>
      <c r="V43" s="31">
        <f t="shared" si="10"/>
        <v>-1.7218048794971994E-2</v>
      </c>
    </row>
    <row r="44" spans="1:22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1"/>
        <v>15388.960611302109</v>
      </c>
      <c r="F44" s="11">
        <f t="shared" si="2"/>
        <v>15389</v>
      </c>
      <c r="G44">
        <f t="shared" si="3"/>
        <v>-1.3988899991090875E-2</v>
      </c>
      <c r="J44">
        <f>G44</f>
        <v>-1.3988899991090875E-2</v>
      </c>
      <c r="P44" s="31">
        <f t="shared" si="4"/>
        <v>-7.423606825913566E-3</v>
      </c>
      <c r="Q44" s="2">
        <f t="shared" si="5"/>
        <v>33343.590900000003</v>
      </c>
      <c r="R44">
        <f t="shared" si="6"/>
        <v>4.310307434472389E-5</v>
      </c>
      <c r="S44" s="31">
        <f t="shared" si="7"/>
        <v>-6.5652931651773092E-3</v>
      </c>
      <c r="T44" s="31">
        <f t="shared" si="8"/>
        <v>-3.2802035634426226E-3</v>
      </c>
      <c r="U44">
        <f t="shared" si="9"/>
        <v>1.0791813691425361E-5</v>
      </c>
      <c r="V44" s="31">
        <f t="shared" si="10"/>
        <v>-1.0703810389356189E-2</v>
      </c>
    </row>
    <row r="45" spans="1:22" x14ac:dyDescent="0.2">
      <c r="A45" s="73" t="s">
        <v>210</v>
      </c>
      <c r="B45" s="74" t="s">
        <v>110</v>
      </c>
      <c r="C45" s="75">
        <v>48385.1806</v>
      </c>
      <c r="D45" s="12"/>
      <c r="E45">
        <f t="shared" si="1"/>
        <v>15453.974530768828</v>
      </c>
      <c r="F45" s="11">
        <f t="shared" si="2"/>
        <v>15454</v>
      </c>
      <c r="G45">
        <f t="shared" si="3"/>
        <v>-9.045399994647596E-3</v>
      </c>
      <c r="I45">
        <f>G45</f>
        <v>-9.045399994647596E-3</v>
      </c>
      <c r="P45" s="31">
        <f t="shared" si="4"/>
        <v>-7.0843083066031293E-3</v>
      </c>
      <c r="Q45" s="2">
        <f t="shared" si="5"/>
        <v>33366.6806</v>
      </c>
      <c r="R45">
        <f t="shared" si="6"/>
        <v>3.845880608917096E-6</v>
      </c>
      <c r="S45" s="31">
        <f t="shared" si="7"/>
        <v>-1.9610916880444668E-3</v>
      </c>
      <c r="T45" s="31">
        <f t="shared" si="8"/>
        <v>-3.1743427624988572E-3</v>
      </c>
      <c r="U45">
        <f t="shared" si="9"/>
        <v>1.4719781696647328E-6</v>
      </c>
      <c r="V45" s="31">
        <f t="shared" si="10"/>
        <v>-1.0258651069101987E-2</v>
      </c>
    </row>
    <row r="46" spans="1:22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1"/>
        <v>15456.472066317889</v>
      </c>
      <c r="F46" s="11">
        <f t="shared" si="2"/>
        <v>15456.5</v>
      </c>
      <c r="G46">
        <f t="shared" si="3"/>
        <v>-9.9206499944557436E-3</v>
      </c>
      <c r="J46">
        <f>G46</f>
        <v>-9.9206499944557436E-3</v>
      </c>
      <c r="P46" s="31">
        <f t="shared" si="4"/>
        <v>-7.0712174837973679E-3</v>
      </c>
      <c r="Q46" s="2">
        <f t="shared" si="5"/>
        <v>33367.567600000002</v>
      </c>
      <c r="R46">
        <f t="shared" si="6"/>
        <v>8.1192656327968947E-6</v>
      </c>
      <c r="S46" s="31">
        <f t="shared" si="7"/>
        <v>-2.8494325106583757E-3</v>
      </c>
      <c r="T46" s="31">
        <f t="shared" si="8"/>
        <v>-3.1702080883516648E-3</v>
      </c>
      <c r="U46">
        <f t="shared" si="9"/>
        <v>1.0289697124446341E-7</v>
      </c>
      <c r="V46" s="31">
        <f t="shared" si="10"/>
        <v>-1.0241425572149033E-2</v>
      </c>
    </row>
    <row r="47" spans="1:22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1"/>
        <v>15456.967068290285</v>
      </c>
      <c r="F47" s="11">
        <f t="shared" si="2"/>
        <v>15457</v>
      </c>
      <c r="G47">
        <f t="shared" si="3"/>
        <v>-1.1695699999108911E-2</v>
      </c>
      <c r="J47">
        <f>G47</f>
        <v>-1.1695699999108911E-2</v>
      </c>
      <c r="P47" s="31">
        <f t="shared" si="4"/>
        <v>-7.0685989558606152E-3</v>
      </c>
      <c r="Q47" s="2">
        <f t="shared" si="5"/>
        <v>33367.743399999999</v>
      </c>
      <c r="R47">
        <f t="shared" si="6"/>
        <v>2.1410064064429465E-5</v>
      </c>
      <c r="S47" s="31">
        <f t="shared" si="7"/>
        <v>-4.6271010432482954E-3</v>
      </c>
      <c r="T47" s="31">
        <f t="shared" si="8"/>
        <v>-3.1693805977482631E-3</v>
      </c>
      <c r="U47">
        <f t="shared" si="9"/>
        <v>2.1249488972288124E-6</v>
      </c>
      <c r="V47" s="31">
        <f t="shared" si="10"/>
        <v>-1.0237979553608879E-2</v>
      </c>
    </row>
    <row r="48" spans="1:22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1"/>
        <v>15459.469390547842</v>
      </c>
      <c r="F48" s="11">
        <f t="shared" si="2"/>
        <v>15459.5</v>
      </c>
      <c r="G48">
        <f t="shared" si="3"/>
        <v>-1.0870949990930967E-2</v>
      </c>
      <c r="I48">
        <f>G48</f>
        <v>-1.0870949990930967E-2</v>
      </c>
      <c r="P48" s="31">
        <f t="shared" si="4"/>
        <v>-7.0555044992988078E-3</v>
      </c>
      <c r="Q48" s="2">
        <f t="shared" si="5"/>
        <v>33368.632100000003</v>
      </c>
      <c r="R48">
        <f t="shared" si="6"/>
        <v>1.4557624299616169E-5</v>
      </c>
      <c r="S48" s="31">
        <f t="shared" si="7"/>
        <v>-3.8154454916321592E-3</v>
      </c>
      <c r="T48" s="31">
        <f t="shared" si="8"/>
        <v>-3.165240367964194E-3</v>
      </c>
      <c r="U48">
        <f t="shared" si="9"/>
        <v>4.2276670284407396E-7</v>
      </c>
      <c r="V48" s="31">
        <f t="shared" si="10"/>
        <v>-1.0220744867263001E-2</v>
      </c>
    </row>
    <row r="49" spans="1:22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1"/>
        <v>15462.472627770634</v>
      </c>
      <c r="F49" s="11">
        <f t="shared" si="2"/>
        <v>15462.5</v>
      </c>
      <c r="G49">
        <f t="shared" si="3"/>
        <v>-9.721249996800907E-3</v>
      </c>
      <c r="J49">
        <f>G49</f>
        <v>-9.721249996800907E-3</v>
      </c>
      <c r="O49">
        <f ca="1">+C$11+C$12*F49</f>
        <v>-4.2322756802519873E-3</v>
      </c>
      <c r="P49" s="31">
        <f t="shared" si="4"/>
        <v>-7.0397871542930215E-3</v>
      </c>
      <c r="Q49" s="2">
        <f t="shared" si="5"/>
        <v>33369.698700000001</v>
      </c>
      <c r="R49">
        <f t="shared" si="6"/>
        <v>7.1902429757504686E-6</v>
      </c>
      <c r="S49" s="31">
        <f t="shared" si="7"/>
        <v>-2.6814628425078854E-3</v>
      </c>
      <c r="T49" s="31">
        <f t="shared" si="8"/>
        <v>-3.1602659883871996E-3</v>
      </c>
      <c r="U49">
        <f t="shared" si="9"/>
        <v>2.2925245250392777E-7</v>
      </c>
      <c r="V49" s="31">
        <f t="shared" si="10"/>
        <v>-1.0200053142680221E-2</v>
      </c>
    </row>
    <row r="50" spans="1:22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1"/>
        <v>18594.044039407578</v>
      </c>
      <c r="F50" s="11">
        <f t="shared" si="2"/>
        <v>18594</v>
      </c>
      <c r="G50">
        <f t="shared" si="3"/>
        <v>1.5640600002370775E-2</v>
      </c>
      <c r="J50">
        <f>G50</f>
        <v>1.5640600002370775E-2</v>
      </c>
      <c r="O50">
        <f ca="1">+C$11+C$12*F50</f>
        <v>7.298065461294953E-3</v>
      </c>
      <c r="P50" s="31">
        <f t="shared" si="4"/>
        <v>1.1744355537010337E-2</v>
      </c>
      <c r="Q50" s="2">
        <f t="shared" si="5"/>
        <v>34481.876600000003</v>
      </c>
      <c r="R50">
        <f t="shared" si="6"/>
        <v>1.5180720933851844E-5</v>
      </c>
      <c r="S50" s="31">
        <f t="shared" si="7"/>
        <v>3.8962444653604378E-3</v>
      </c>
      <c r="T50" s="31">
        <f t="shared" si="8"/>
        <v>3.7106115365117603E-3</v>
      </c>
      <c r="U50">
        <f t="shared" si="9"/>
        <v>3.4459584272938155E-8</v>
      </c>
      <c r="V50" s="31">
        <f t="shared" si="10"/>
        <v>1.5454967073522098E-2</v>
      </c>
    </row>
    <row r="51" spans="1:22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1"/>
        <v>18599.559172304896</v>
      </c>
      <c r="F51" s="11">
        <f t="shared" si="2"/>
        <v>18599.5</v>
      </c>
      <c r="G51">
        <f t="shared" si="3"/>
        <v>2.1015049998823088E-2</v>
      </c>
      <c r="J51">
        <f>G51</f>
        <v>2.1015049998823088E-2</v>
      </c>
      <c r="O51">
        <f ca="1">+C$11+C$12*F51</f>
        <v>7.3183167390463572E-3</v>
      </c>
      <c r="P51" s="31">
        <f t="shared" si="4"/>
        <v>1.1781526673205603E-2</v>
      </c>
      <c r="Q51" s="2">
        <f t="shared" si="5"/>
        <v>34483.835299999999</v>
      </c>
      <c r="R51">
        <f t="shared" si="6"/>
        <v>8.5257953004722175E-5</v>
      </c>
      <c r="S51" s="31">
        <f t="shared" si="7"/>
        <v>9.2335233256174848E-3</v>
      </c>
      <c r="T51" s="31">
        <f t="shared" si="8"/>
        <v>3.7218528962377402E-3</v>
      </c>
      <c r="U51">
        <f t="shared" si="9"/>
        <v>3.0378510922099102E-5</v>
      </c>
      <c r="V51" s="31">
        <f t="shared" si="10"/>
        <v>1.5503379569443343E-2</v>
      </c>
    </row>
    <row r="52" spans="1:22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1"/>
        <v>20700.085400510936</v>
      </c>
      <c r="F52" s="11">
        <f t="shared" si="2"/>
        <v>20700</v>
      </c>
      <c r="G52">
        <f t="shared" si="3"/>
        <v>3.0330000001413282E-2</v>
      </c>
      <c r="J52">
        <f>G52</f>
        <v>3.0330000001413282E-2</v>
      </c>
      <c r="O52">
        <f ca="1">+C$11+C$12*F52</f>
        <v>1.5052463814830927E-2</v>
      </c>
      <c r="P52" s="31">
        <f t="shared" si="4"/>
        <v>2.704915322389663E-2</v>
      </c>
      <c r="Q52" s="2">
        <f t="shared" si="5"/>
        <v>35229.837399999997</v>
      </c>
      <c r="R52">
        <f t="shared" si="6"/>
        <v>1.0763955577541401E-5</v>
      </c>
      <c r="S52" s="31">
        <f t="shared" si="7"/>
        <v>3.2808467775166522E-3</v>
      </c>
      <c r="T52" s="31">
        <f t="shared" si="8"/>
        <v>6.3544075540791223E-3</v>
      </c>
      <c r="U52">
        <f t="shared" si="9"/>
        <v>9.4467758472232932E-6</v>
      </c>
      <c r="V52" s="31">
        <f t="shared" si="10"/>
        <v>3.3403560777975752E-2</v>
      </c>
    </row>
    <row r="53" spans="1:22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si="1"/>
        <v>20734.090459217099</v>
      </c>
      <c r="F53" s="11">
        <f t="shared" si="2"/>
        <v>20734</v>
      </c>
      <c r="G53">
        <f t="shared" si="3"/>
        <v>3.2126600002811756E-2</v>
      </c>
      <c r="J53">
        <f>G53</f>
        <v>3.2126600002811756E-2</v>
      </c>
      <c r="O53">
        <f ca="1">+C$11+C$12*F53</f>
        <v>1.5177653531839572E-2</v>
      </c>
      <c r="P53" s="31">
        <f t="shared" si="4"/>
        <v>2.7313865365700782E-2</v>
      </c>
      <c r="Q53" s="2">
        <f t="shared" si="5"/>
        <v>35241.914299999997</v>
      </c>
      <c r="R53">
        <f t="shared" si="6"/>
        <v>2.3162414687247699E-5</v>
      </c>
      <c r="S53" s="31">
        <f t="shared" si="7"/>
        <v>4.8127346371109742E-3</v>
      </c>
      <c r="T53" s="31">
        <f t="shared" si="8"/>
        <v>6.363728814440619E-3</v>
      </c>
      <c r="U53">
        <f t="shared" si="9"/>
        <v>2.405582938110462E-6</v>
      </c>
      <c r="V53" s="31">
        <f t="shared" si="10"/>
        <v>3.36775941801414E-2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AB342"/>
  <sheetViews>
    <sheetView workbookViewId="0">
      <selection sqref="A1:IV65536"/>
    </sheetView>
  </sheetViews>
  <sheetFormatPr defaultRowHeight="12.75" x14ac:dyDescent="0.2"/>
  <cols>
    <col min="1" max="1" width="9.140625" style="15"/>
    <col min="2" max="2" width="10.7109375" style="15" customWidth="1"/>
    <col min="3" max="4" width="9.140625" style="15"/>
    <col min="5" max="5" width="11" style="15" customWidth="1"/>
    <col min="6" max="6" width="9.140625" style="15"/>
    <col min="7" max="7" width="10.7109375" style="15" customWidth="1"/>
    <col min="8" max="13" width="9.140625" style="15"/>
    <col min="14" max="14" width="12.140625" style="15" customWidth="1"/>
    <col min="15" max="15" width="11" style="15" customWidth="1"/>
    <col min="16" max="16384" width="9.140625" style="15"/>
  </cols>
  <sheetData>
    <row r="1" spans="1:28" ht="18.75" thickBot="1" x14ac:dyDescent="0.25">
      <c r="A1" s="36" t="s">
        <v>134</v>
      </c>
      <c r="D1" s="23" t="s">
        <v>203</v>
      </c>
      <c r="M1" s="37" t="s">
        <v>135</v>
      </c>
      <c r="N1" s="15" t="s">
        <v>136</v>
      </c>
      <c r="O1" s="15">
        <f ca="1">H18*J18-I18*I18</f>
        <v>282.41469655560468</v>
      </c>
      <c r="P1" s="15" t="s">
        <v>238</v>
      </c>
      <c r="U1" s="8" t="s">
        <v>192</v>
      </c>
      <c r="V1" s="64" t="s">
        <v>194</v>
      </c>
      <c r="AA1" s="15">
        <v>1</v>
      </c>
      <c r="AB1" s="15" t="s">
        <v>137</v>
      </c>
    </row>
    <row r="2" spans="1:28" x14ac:dyDescent="0.2">
      <c r="M2" s="37" t="s">
        <v>138</v>
      </c>
      <c r="N2" s="15" t="s">
        <v>139</v>
      </c>
      <c r="O2" s="15">
        <f ca="1">+F18*J18-H18*I18</f>
        <v>564.82465881876988</v>
      </c>
      <c r="P2" s="15" t="s">
        <v>239</v>
      </c>
      <c r="U2" s="15">
        <v>0</v>
      </c>
      <c r="V2" s="15">
        <f t="shared" ref="V2:V24" ca="1" si="0">+E$4+E$5*U2+E$6*U2^2</f>
        <v>-3.0141362249678293E-2</v>
      </c>
      <c r="AA2" s="15">
        <v>2</v>
      </c>
      <c r="AB2" s="15" t="s">
        <v>101</v>
      </c>
    </row>
    <row r="3" spans="1:28" ht="13.5" thickBot="1" x14ac:dyDescent="0.25">
      <c r="A3" s="15" t="s">
        <v>140</v>
      </c>
      <c r="B3" s="15" t="s">
        <v>141</v>
      </c>
      <c r="E3" s="38" t="s">
        <v>142</v>
      </c>
      <c r="F3" s="38" t="s">
        <v>143</v>
      </c>
      <c r="G3" s="38" t="s">
        <v>144</v>
      </c>
      <c r="H3" s="38" t="s">
        <v>145</v>
      </c>
      <c r="M3" s="37" t="s">
        <v>146</v>
      </c>
      <c r="N3" s="15" t="s">
        <v>147</v>
      </c>
      <c r="O3" s="15">
        <f ca="1">+F18*I18-H18*H18</f>
        <v>230.85753296635062</v>
      </c>
      <c r="P3" s="15" t="s">
        <v>240</v>
      </c>
      <c r="U3" s="15">
        <v>0.1</v>
      </c>
      <c r="V3" s="15">
        <f t="shared" ca="1" si="0"/>
        <v>-3.2150895222217611E-2</v>
      </c>
      <c r="AA3" s="15">
        <v>3</v>
      </c>
      <c r="AB3" s="15" t="s">
        <v>148</v>
      </c>
    </row>
    <row r="4" spans="1:28" x14ac:dyDescent="0.2">
      <c r="A4" s="15" t="s">
        <v>149</v>
      </c>
      <c r="B4" s="15" t="s">
        <v>150</v>
      </c>
      <c r="D4" s="39" t="s">
        <v>151</v>
      </c>
      <c r="E4" s="40">
        <f ca="1">(G18*O1-K18*O2+L18*O3)/O7</f>
        <v>-3.0141362249678293E-2</v>
      </c>
      <c r="F4" s="41">
        <f ca="1">+E7/O7*O18</f>
        <v>1.9079265148450365E-3</v>
      </c>
      <c r="G4" s="42">
        <f>+B18</f>
        <v>1</v>
      </c>
      <c r="H4" s="43">
        <f ca="1">ABS(F4/E4)</f>
        <v>6.3299279542861409E-2</v>
      </c>
      <c r="M4" s="37" t="s">
        <v>152</v>
      </c>
      <c r="N4" s="15" t="s">
        <v>153</v>
      </c>
      <c r="O4" s="15">
        <f ca="1">+C18*J18-H18*H18</f>
        <v>1873.8452114894219</v>
      </c>
      <c r="P4" s="15" t="s">
        <v>241</v>
      </c>
      <c r="U4" s="15">
        <v>0.2</v>
      </c>
      <c r="V4" s="15">
        <f t="shared" ca="1" si="0"/>
        <v>-3.3675924147549385E-2</v>
      </c>
      <c r="AA4" s="15">
        <v>4</v>
      </c>
      <c r="AB4" s="15" t="s">
        <v>154</v>
      </c>
    </row>
    <row r="5" spans="1:28" x14ac:dyDescent="0.2">
      <c r="A5" s="15" t="s">
        <v>155</v>
      </c>
      <c r="B5" s="44">
        <v>40323</v>
      </c>
      <c r="D5" s="45" t="s">
        <v>156</v>
      </c>
      <c r="E5" s="46">
        <f ca="1">+(-G18*O2+K18*O4-L18*O5)/O7</f>
        <v>-2.251784996143091E-2</v>
      </c>
      <c r="F5" s="47">
        <f ca="1">P18*E7/O7</f>
        <v>4.9145623988820419E-3</v>
      </c>
      <c r="G5" s="48">
        <f>+B18/A18</f>
        <v>1E-4</v>
      </c>
      <c r="H5" s="43">
        <f ca="1">ABS(F5/E5)</f>
        <v>0.21825184941279105</v>
      </c>
      <c r="M5" s="37" t="s">
        <v>157</v>
      </c>
      <c r="N5" s="15" t="s">
        <v>158</v>
      </c>
      <c r="O5" s="15">
        <f ca="1">+C18*I18-F18*H18</f>
        <v>907.72065180089498</v>
      </c>
      <c r="P5" s="15" t="s">
        <v>242</v>
      </c>
      <c r="U5" s="15">
        <v>0.3</v>
      </c>
      <c r="V5" s="15">
        <f t="shared" ca="1" si="0"/>
        <v>-3.4716449025673612E-2</v>
      </c>
      <c r="AA5" s="15">
        <v>5</v>
      </c>
      <c r="AB5" s="15" t="s">
        <v>159</v>
      </c>
    </row>
    <row r="6" spans="1:28" ht="13.5" thickBot="1" x14ac:dyDescent="0.25">
      <c r="D6" s="49" t="s">
        <v>160</v>
      </c>
      <c r="E6" s="50">
        <f ca="1">+(G18*O3-K18*O5+L18*O6)/O7</f>
        <v>2.4225202360377261E-2</v>
      </c>
      <c r="F6" s="51">
        <f ca="1">Q18*E7/O7</f>
        <v>2.4675362287976356E-3</v>
      </c>
      <c r="G6" s="52">
        <f>+B18/A18^2</f>
        <v>1E-8</v>
      </c>
      <c r="H6" s="43">
        <f ca="1">ABS(F6/E6)</f>
        <v>0.10185822979268638</v>
      </c>
      <c r="M6" s="53" t="s">
        <v>161</v>
      </c>
      <c r="N6" s="54" t="s">
        <v>162</v>
      </c>
      <c r="O6" s="54">
        <f ca="1">+C18*H18-F18*F18</f>
        <v>472.37954301000002</v>
      </c>
      <c r="P6" s="15" t="s">
        <v>243</v>
      </c>
      <c r="U6" s="15">
        <v>0.4</v>
      </c>
      <c r="V6" s="15">
        <f t="shared" ca="1" si="0"/>
        <v>-3.5272469856590292E-2</v>
      </c>
      <c r="AA6" s="15">
        <v>6</v>
      </c>
      <c r="AB6" s="15" t="s">
        <v>163</v>
      </c>
    </row>
    <row r="7" spans="1:28" x14ac:dyDescent="0.2">
      <c r="D7" s="23" t="s">
        <v>164</v>
      </c>
      <c r="E7" s="55">
        <f ca="1">SQRT(N18/(B15-3))</f>
        <v>4.8895619936142722E-3</v>
      </c>
      <c r="G7" s="56">
        <f>+B22</f>
        <v>-3.3950499993807171E-2</v>
      </c>
      <c r="M7" s="37" t="s">
        <v>165</v>
      </c>
      <c r="N7" s="15" t="s">
        <v>166</v>
      </c>
      <c r="O7" s="15">
        <f ca="1">+C18*O1-F18*O2+H18*O3</f>
        <v>1854.8291808790473</v>
      </c>
      <c r="U7" s="15">
        <v>0.5</v>
      </c>
      <c r="V7" s="15">
        <f t="shared" ca="1" si="0"/>
        <v>-3.5343986640299432E-2</v>
      </c>
      <c r="AA7" s="15">
        <v>7</v>
      </c>
      <c r="AB7" s="15" t="s">
        <v>167</v>
      </c>
    </row>
    <row r="8" spans="1:28" x14ac:dyDescent="0.2">
      <c r="A8" s="17">
        <v>21</v>
      </c>
      <c r="B8" s="15" t="s">
        <v>172</v>
      </c>
      <c r="C8" s="91">
        <f>A8</f>
        <v>21</v>
      </c>
      <c r="D8" s="23" t="s">
        <v>168</v>
      </c>
      <c r="F8" s="92">
        <f ca="1">CORREL(INDIRECT(E12):INDIRECT(E13),INDIRECT(M12):INDIRECT(M13))</f>
        <v>0.96771325258045782</v>
      </c>
      <c r="G8" s="55"/>
      <c r="K8" s="56"/>
      <c r="U8" s="15">
        <v>0.6</v>
      </c>
      <c r="V8" s="15">
        <f t="shared" ca="1" si="0"/>
        <v>-3.4930999376801025E-2</v>
      </c>
      <c r="AA8" s="15">
        <v>8</v>
      </c>
      <c r="AB8" s="15" t="s">
        <v>169</v>
      </c>
    </row>
    <row r="9" spans="1:28" x14ac:dyDescent="0.2">
      <c r="A9" s="17">
        <f>20+COUNT(A21:A1449)</f>
        <v>53</v>
      </c>
      <c r="B9" s="15" t="s">
        <v>174</v>
      </c>
      <c r="C9" s="91">
        <f>A9</f>
        <v>53</v>
      </c>
      <c r="E9" s="57">
        <f ca="1">E6*G6</f>
        <v>2.4225202360377262E-10</v>
      </c>
      <c r="F9" s="58">
        <f ca="1">H6</f>
        <v>0.10185822979268638</v>
      </c>
      <c r="G9" s="59">
        <f ca="1">F8</f>
        <v>0.96771325258045782</v>
      </c>
      <c r="K9" s="56"/>
      <c r="U9" s="15">
        <v>0.7</v>
      </c>
      <c r="V9" s="15">
        <f t="shared" ca="1" si="0"/>
        <v>-3.4033508066095071E-2</v>
      </c>
      <c r="AA9" s="15">
        <v>9</v>
      </c>
      <c r="AB9" s="15" t="s">
        <v>110</v>
      </c>
    </row>
    <row r="10" spans="1:28" x14ac:dyDescent="0.2">
      <c r="A10" s="15" t="s">
        <v>73</v>
      </c>
      <c r="B10" s="12">
        <v>0.46279589999999998</v>
      </c>
      <c r="D10" s="15" t="s">
        <v>232</v>
      </c>
      <c r="E10" s="15">
        <f ca="1">2*E9*365.2422/B10</f>
        <v>3.8237444219144482E-7</v>
      </c>
      <c r="F10" s="15" t="s">
        <v>233</v>
      </c>
      <c r="U10" s="15">
        <v>0.8</v>
      </c>
      <c r="V10" s="15">
        <f t="shared" ca="1" si="0"/>
        <v>-3.265151270818157E-2</v>
      </c>
      <c r="AA10" s="15">
        <v>10</v>
      </c>
      <c r="AB10" s="15" t="s">
        <v>170</v>
      </c>
    </row>
    <row r="11" spans="1:28" x14ac:dyDescent="0.2">
      <c r="U11" s="15">
        <v>0.9</v>
      </c>
      <c r="V11" s="15">
        <f t="shared" ca="1" si="0"/>
        <v>-3.0785013303060528E-2</v>
      </c>
      <c r="AA11" s="15">
        <v>11</v>
      </c>
      <c r="AB11" s="15" t="s">
        <v>171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5">
        <v>1</v>
      </c>
      <c r="V12" s="15">
        <f t="shared" ca="1" si="0"/>
        <v>-2.8434009850731943E-2</v>
      </c>
      <c r="AA12" s="15">
        <v>12</v>
      </c>
      <c r="AB12" s="15" t="s">
        <v>173</v>
      </c>
    </row>
    <row r="13" spans="1:28" x14ac:dyDescent="0.2">
      <c r="C13" s="5" t="str">
        <f t="shared" si="1"/>
        <v>C53</v>
      </c>
      <c r="D13" s="5" t="str">
        <f t="shared" si="1"/>
        <v>D53</v>
      </c>
      <c r="E13" s="5" t="str">
        <f t="shared" si="1"/>
        <v>E53</v>
      </c>
      <c r="F13" s="5" t="str">
        <f t="shared" si="1"/>
        <v>F53</v>
      </c>
      <c r="G13" s="5" t="str">
        <f t="shared" ref="G13:Q13" si="3">G$15&amp;$C9</f>
        <v>G53</v>
      </c>
      <c r="H13" s="5" t="str">
        <f t="shared" si="3"/>
        <v>H53</v>
      </c>
      <c r="I13" s="5" t="str">
        <f t="shared" si="3"/>
        <v>I53</v>
      </c>
      <c r="J13" s="5" t="str">
        <f t="shared" si="3"/>
        <v>J53</v>
      </c>
      <c r="K13" s="5" t="str">
        <f t="shared" si="3"/>
        <v>K53</v>
      </c>
      <c r="L13" s="5" t="str">
        <f t="shared" si="3"/>
        <v>L53</v>
      </c>
      <c r="M13" s="5" t="str">
        <f t="shared" si="3"/>
        <v>M53</v>
      </c>
      <c r="N13" s="5" t="str">
        <f t="shared" si="3"/>
        <v>N53</v>
      </c>
      <c r="O13" s="5" t="str">
        <f t="shared" si="3"/>
        <v>O53</v>
      </c>
      <c r="P13" s="5" t="str">
        <f t="shared" si="3"/>
        <v>P53</v>
      </c>
      <c r="Q13" s="5" t="str">
        <f t="shared" si="3"/>
        <v>Q53</v>
      </c>
      <c r="U13" s="15">
        <v>1.1000000000000001</v>
      </c>
      <c r="V13" s="15">
        <f t="shared" ca="1" si="0"/>
        <v>-2.5598502351195804E-2</v>
      </c>
      <c r="AA13" s="15">
        <v>13</v>
      </c>
      <c r="AB13" s="15" t="s">
        <v>175</v>
      </c>
    </row>
    <row r="14" spans="1:28" x14ac:dyDescent="0.2">
      <c r="U14" s="15">
        <v>1.2</v>
      </c>
      <c r="V14" s="15">
        <f t="shared" ca="1" si="0"/>
        <v>-2.2278490804452135E-2</v>
      </c>
      <c r="AA14" s="15">
        <v>14</v>
      </c>
      <c r="AB14" s="15" t="s">
        <v>176</v>
      </c>
    </row>
    <row r="15" spans="1:28" x14ac:dyDescent="0.2">
      <c r="A15" s="23" t="s">
        <v>180</v>
      </c>
      <c r="B15" s="23">
        <f>C9-C8+1</f>
        <v>33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5">
        <v>1.3</v>
      </c>
      <c r="V15" s="15">
        <f t="shared" ca="1" si="0"/>
        <v>-1.8473975210500905E-2</v>
      </c>
      <c r="AA15" s="15">
        <v>15</v>
      </c>
      <c r="AB15" s="15" t="s">
        <v>177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5">
        <v>1.4</v>
      </c>
      <c r="V16" s="15">
        <f t="shared" ca="1" si="0"/>
        <v>-1.4184955569342135E-2</v>
      </c>
      <c r="AA16" s="15">
        <v>16</v>
      </c>
      <c r="AB16" s="15" t="s">
        <v>178</v>
      </c>
    </row>
    <row r="17" spans="1:28" x14ac:dyDescent="0.2">
      <c r="A17" s="23" t="s">
        <v>179</v>
      </c>
      <c r="U17" s="15">
        <v>1.5</v>
      </c>
      <c r="V17" s="15">
        <f t="shared" ca="1" si="0"/>
        <v>-9.411431880975818E-3</v>
      </c>
      <c r="AA17" s="15">
        <v>17</v>
      </c>
      <c r="AB17" s="15" t="s">
        <v>181</v>
      </c>
    </row>
    <row r="18" spans="1:28" x14ac:dyDescent="0.2">
      <c r="A18" s="60">
        <v>10000</v>
      </c>
      <c r="B18" s="60">
        <v>1</v>
      </c>
      <c r="C18" s="15">
        <f ca="1">SUM(INDIRECT(C12):INDIRECT(C13))</f>
        <v>33</v>
      </c>
      <c r="D18" s="93">
        <f ca="1">SUM(INDIRECT(D12):INDIRECT(D13))</f>
        <v>30.869400000000002</v>
      </c>
      <c r="E18" s="93">
        <f ca="1">SUM(INDIRECT(E12):INDIRECT(E13))</f>
        <v>-0.64346939990355168</v>
      </c>
      <c r="F18" s="23">
        <f ca="1">SUM(INDIRECT(F12):INDIRECT(F13))</f>
        <v>30.869400000000002</v>
      </c>
      <c r="G18" s="23">
        <f ca="1">SUM(INDIRECT(G12):INDIRECT(G13))</f>
        <v>-0.64346939990355168</v>
      </c>
      <c r="H18" s="23">
        <f ca="1">SUM(INDIRECT(H12):INDIRECT(H13))</f>
        <v>43.190890890000006</v>
      </c>
      <c r="I18" s="23">
        <f ca="1">SUM(INDIRECT(I12):INDIRECT(I13))</f>
        <v>67.909016334565493</v>
      </c>
      <c r="J18" s="23">
        <f ca="1">SUM(INDIRECT(J12):INDIRECT(J13))</f>
        <v>113.3120687079184</v>
      </c>
      <c r="K18" s="23">
        <f ca="1">SUM(INDIRECT(K12):INDIRECT(K13))</f>
        <v>-0.2579021057927533</v>
      </c>
      <c r="L18" s="23">
        <f ca="1">SUM(INDIRECT(L12):INDIRECT(L13))</f>
        <v>-8.5989534729622619E-2</v>
      </c>
      <c r="N18" s="15">
        <f ca="1">SUM(INDIRECT(N12):INDIRECT(N13))</f>
        <v>7.172344946819153E-4</v>
      </c>
      <c r="O18" s="15">
        <f ca="1">SQRT(SUM(INDIRECT(O12):INDIRECT(O13)))</f>
        <v>723.76171512482711</v>
      </c>
      <c r="P18" s="15">
        <f ca="1">SQRT(SUM(INDIRECT(P12):INDIRECT(P13)))</f>
        <v>1864.3129508537447</v>
      </c>
      <c r="Q18" s="15">
        <f ca="1">SQRT(SUM(INDIRECT(Q12):INDIRECT(Q13)))</f>
        <v>936.04666594419518</v>
      </c>
      <c r="U18" s="15">
        <v>1.6</v>
      </c>
      <c r="V18" s="15">
        <f t="shared" ca="1" si="0"/>
        <v>-4.1534041454019469E-3</v>
      </c>
      <c r="AA18" s="15">
        <v>18</v>
      </c>
      <c r="AB18" s="15" t="s">
        <v>182</v>
      </c>
    </row>
    <row r="19" spans="1:28" x14ac:dyDescent="0.2">
      <c r="A19" s="61" t="s">
        <v>183</v>
      </c>
      <c r="F19" s="62" t="s">
        <v>184</v>
      </c>
      <c r="G19" s="62" t="s">
        <v>185</v>
      </c>
      <c r="H19" s="62" t="s">
        <v>186</v>
      </c>
      <c r="I19" s="62" t="s">
        <v>187</v>
      </c>
      <c r="J19" s="62" t="s">
        <v>188</v>
      </c>
      <c r="K19" s="62" t="s">
        <v>189</v>
      </c>
      <c r="L19" s="62" t="s">
        <v>190</v>
      </c>
      <c r="M19" s="63"/>
      <c r="N19" s="63"/>
      <c r="O19" s="63"/>
      <c r="P19" s="63"/>
      <c r="Q19" s="63"/>
      <c r="U19" s="15">
        <v>1.7</v>
      </c>
      <c r="V19" s="15">
        <f t="shared" ca="1" si="0"/>
        <v>1.5891276373794366E-3</v>
      </c>
      <c r="AA19" s="15">
        <v>19</v>
      </c>
      <c r="AB19" s="15" t="s">
        <v>191</v>
      </c>
    </row>
    <row r="20" spans="1:28" ht="15" thickBot="1" x14ac:dyDescent="0.25">
      <c r="A20" s="8" t="s">
        <v>192</v>
      </c>
      <c r="B20" s="8" t="s">
        <v>193</v>
      </c>
      <c r="C20" s="8" t="s">
        <v>234</v>
      </c>
      <c r="D20" s="8" t="s">
        <v>192</v>
      </c>
      <c r="E20" s="8" t="s">
        <v>193</v>
      </c>
      <c r="F20" s="8" t="s">
        <v>235</v>
      </c>
      <c r="G20" s="8" t="s">
        <v>236</v>
      </c>
      <c r="H20" s="8" t="s">
        <v>244</v>
      </c>
      <c r="I20" s="8" t="s">
        <v>245</v>
      </c>
      <c r="J20" s="8" t="s">
        <v>246</v>
      </c>
      <c r="K20" s="8" t="s">
        <v>237</v>
      </c>
      <c r="L20" s="8" t="s">
        <v>247</v>
      </c>
      <c r="M20" s="64" t="s">
        <v>194</v>
      </c>
      <c r="N20" s="8" t="s">
        <v>204</v>
      </c>
      <c r="O20" s="8" t="s">
        <v>195</v>
      </c>
      <c r="P20" s="8" t="s">
        <v>196</v>
      </c>
      <c r="Q20" s="8" t="s">
        <v>197</v>
      </c>
      <c r="R20" s="38" t="s">
        <v>198</v>
      </c>
      <c r="U20" s="15">
        <v>1.8</v>
      </c>
      <c r="V20" s="15">
        <f t="shared" ca="1" si="0"/>
        <v>7.8161634673684088E-3</v>
      </c>
      <c r="AA20" s="15">
        <v>20</v>
      </c>
      <c r="AB20" s="15" t="s">
        <v>199</v>
      </c>
    </row>
    <row r="21" spans="1:28" x14ac:dyDescent="0.2">
      <c r="A21" s="65">
        <v>2</v>
      </c>
      <c r="B21" s="65">
        <v>-3.440019999834476E-2</v>
      </c>
      <c r="C21" s="65">
        <v>1</v>
      </c>
      <c r="D21" s="66">
        <f t="shared" ref="D21:D84" si="5">A21/A$18</f>
        <v>2.0000000000000001E-4</v>
      </c>
      <c r="E21" s="66">
        <f t="shared" ref="E21:E84" si="6">B21/B$18</f>
        <v>-3.440019999834476E-2</v>
      </c>
      <c r="F21" s="17">
        <f t="shared" ref="F21:F84" si="7">$C21*D21</f>
        <v>2.0000000000000001E-4</v>
      </c>
      <c r="G21" s="17">
        <f t="shared" ref="G21:G84" si="8">$C21*E21</f>
        <v>-3.440019999834476E-2</v>
      </c>
      <c r="H21" s="17">
        <f t="shared" ref="H21:H84" si="9">C21*D21*D21</f>
        <v>4.0000000000000001E-8</v>
      </c>
      <c r="I21" s="17">
        <f t="shared" ref="I21:I84" si="10">C21*D21*D21*D21</f>
        <v>7.9999999999999998E-12</v>
      </c>
      <c r="J21" s="17">
        <f t="shared" ref="J21:J84" si="11">C21*D21*D21*D21*D21</f>
        <v>1.6E-15</v>
      </c>
      <c r="K21" s="17">
        <f t="shared" ref="K21:K84" si="12">C21*E21*D21</f>
        <v>-6.880039999668952E-6</v>
      </c>
      <c r="L21" s="17">
        <f t="shared" ref="L21:L84" si="13">C21*E21*D21*D21</f>
        <v>-1.3760079999337905E-9</v>
      </c>
      <c r="M21" s="17">
        <f t="shared" ref="M21:M84" ca="1" si="14">+E$4+E$5*D21+E$6*D21^2</f>
        <v>-3.0145864850662483E-2</v>
      </c>
      <c r="N21" s="17">
        <f t="shared" ref="N21:N84" ca="1" si="15">C21*(M21-E21)^2</f>
        <v>1.8099367548804787E-5</v>
      </c>
      <c r="O21" s="95">
        <f t="shared" ref="O21:O84" ca="1" si="16">(C21*O$1-O$2*F21+O$3*H21)^2</f>
        <v>79694.272891537694</v>
      </c>
      <c r="P21" s="17">
        <f t="shared" ref="P21:P84" ca="1" si="17">(-C21*O$2+O$4*F21-O$5*H21)^2</f>
        <v>318603.7190576985</v>
      </c>
      <c r="Q21" s="17">
        <f t="shared" ref="Q21:Q84" ca="1" si="18">+(C21*O$3-F21*O$5+H21*O$6)^2</f>
        <v>53211.420542791791</v>
      </c>
      <c r="R21" s="15">
        <f t="shared" ref="R21:R84" ca="1" si="19">+E21-M21</f>
        <v>-4.2543351476822776E-3</v>
      </c>
      <c r="U21" s="15">
        <v>1.9</v>
      </c>
      <c r="V21" s="15">
        <f t="shared" ca="1" si="0"/>
        <v>1.4527703344564893E-2</v>
      </c>
      <c r="AA21" s="15">
        <v>21</v>
      </c>
      <c r="AB21" s="15" t="s">
        <v>231</v>
      </c>
    </row>
    <row r="22" spans="1:28" x14ac:dyDescent="0.2">
      <c r="A22" s="65">
        <v>5</v>
      </c>
      <c r="B22" s="65">
        <v>-3.3950499993807171E-2</v>
      </c>
      <c r="C22" s="65">
        <v>1</v>
      </c>
      <c r="D22" s="66">
        <f t="shared" si="5"/>
        <v>5.0000000000000001E-4</v>
      </c>
      <c r="E22" s="66">
        <f t="shared" si="6"/>
        <v>-3.3950499993807171E-2</v>
      </c>
      <c r="F22" s="17">
        <f t="shared" si="7"/>
        <v>5.0000000000000001E-4</v>
      </c>
      <c r="G22" s="17">
        <f t="shared" si="8"/>
        <v>-3.3950499993807171E-2</v>
      </c>
      <c r="H22" s="17">
        <f t="shared" si="9"/>
        <v>2.4999999999999999E-7</v>
      </c>
      <c r="I22" s="17">
        <f t="shared" si="10"/>
        <v>1.2500000000000001E-10</v>
      </c>
      <c r="J22" s="17">
        <f t="shared" si="11"/>
        <v>6.2500000000000011E-14</v>
      </c>
      <c r="K22" s="17">
        <f t="shared" si="12"/>
        <v>-1.6975249996903586E-5</v>
      </c>
      <c r="L22" s="17">
        <f t="shared" si="13"/>
        <v>-8.4876249984517934E-9</v>
      </c>
      <c r="M22" s="17">
        <f t="shared" ca="1" si="14"/>
        <v>-3.0152615118358421E-2</v>
      </c>
      <c r="N22" s="17">
        <f t="shared" ca="1" si="15"/>
        <v>1.4423929527162365E-5</v>
      </c>
      <c r="O22" s="95">
        <f t="shared" ca="1" si="16"/>
        <v>79598.658368875505</v>
      </c>
      <c r="P22" s="17">
        <f t="shared" ca="1" si="17"/>
        <v>317969.63497777347</v>
      </c>
      <c r="Q22" s="17">
        <f t="shared" ca="1" si="18"/>
        <v>53085.906785212464</v>
      </c>
      <c r="R22" s="15">
        <f t="shared" ca="1" si="19"/>
        <v>-3.7978848754487496E-3</v>
      </c>
      <c r="U22" s="15">
        <v>2</v>
      </c>
      <c r="V22" s="15">
        <f t="shared" ca="1" si="0"/>
        <v>2.1723747268968932E-2</v>
      </c>
      <c r="AA22" s="15">
        <v>22</v>
      </c>
      <c r="AB22" s="15" t="s">
        <v>200</v>
      </c>
    </row>
    <row r="23" spans="1:28" x14ac:dyDescent="0.2">
      <c r="A23" s="65">
        <v>926</v>
      </c>
      <c r="B23" s="65">
        <v>-3.5592599997471552E-2</v>
      </c>
      <c r="C23" s="65">
        <v>1</v>
      </c>
      <c r="D23" s="66">
        <f t="shared" si="5"/>
        <v>9.2600000000000002E-2</v>
      </c>
      <c r="E23" s="66">
        <f t="shared" si="6"/>
        <v>-3.5592599997471552E-2</v>
      </c>
      <c r="F23" s="17">
        <f t="shared" si="7"/>
        <v>9.2600000000000002E-2</v>
      </c>
      <c r="G23" s="17">
        <f t="shared" si="8"/>
        <v>-3.5592599997471552E-2</v>
      </c>
      <c r="H23" s="17">
        <f t="shared" si="9"/>
        <v>8.5747600000000007E-3</v>
      </c>
      <c r="I23" s="17">
        <f t="shared" si="10"/>
        <v>7.9402277600000007E-4</v>
      </c>
      <c r="J23" s="17">
        <f t="shared" si="11"/>
        <v>7.3526509057600002E-5</v>
      </c>
      <c r="K23" s="17">
        <f t="shared" si="12"/>
        <v>-3.295874759765866E-3</v>
      </c>
      <c r="L23" s="17">
        <f t="shared" si="13"/>
        <v>-3.0519800275431919E-4</v>
      </c>
      <c r="M23" s="17">
        <f t="shared" ca="1" si="14"/>
        <v>-3.2018789859915131E-2</v>
      </c>
      <c r="N23" s="17">
        <f t="shared" ca="1" si="15"/>
        <v>1.2772118899301047E-5</v>
      </c>
      <c r="O23" s="95">
        <f t="shared" ca="1" si="16"/>
        <v>53866.455593790946</v>
      </c>
      <c r="P23" s="17">
        <f t="shared" ca="1" si="17"/>
        <v>159272.89113314738</v>
      </c>
      <c r="Q23" s="17">
        <f t="shared" ca="1" si="18"/>
        <v>22756.67039690715</v>
      </c>
      <c r="R23" s="15">
        <f t="shared" ca="1" si="19"/>
        <v>-3.5738101375564213E-3</v>
      </c>
      <c r="U23" s="15">
        <v>2.1</v>
      </c>
      <c r="V23" s="15">
        <f t="shared" ca="1" si="0"/>
        <v>2.9404295240580525E-2</v>
      </c>
      <c r="AA23" s="15">
        <v>23</v>
      </c>
      <c r="AB23" s="15" t="s">
        <v>201</v>
      </c>
    </row>
    <row r="24" spans="1:28" x14ac:dyDescent="0.2">
      <c r="A24" s="65">
        <v>937</v>
      </c>
      <c r="B24" s="65">
        <v>-3.4743699994578492E-2</v>
      </c>
      <c r="C24" s="65">
        <v>1</v>
      </c>
      <c r="D24" s="66">
        <f t="shared" si="5"/>
        <v>9.3700000000000006E-2</v>
      </c>
      <c r="E24" s="66">
        <f t="shared" si="6"/>
        <v>-3.4743699994578492E-2</v>
      </c>
      <c r="F24" s="17">
        <f t="shared" si="7"/>
        <v>9.3700000000000006E-2</v>
      </c>
      <c r="G24" s="17">
        <f t="shared" si="8"/>
        <v>-3.4743699994578492E-2</v>
      </c>
      <c r="H24" s="17">
        <f t="shared" si="9"/>
        <v>8.7796900000000015E-3</v>
      </c>
      <c r="I24" s="17">
        <f t="shared" si="10"/>
        <v>8.2265695300000016E-4</v>
      </c>
      <c r="J24" s="17">
        <f t="shared" si="11"/>
        <v>7.7082956496100021E-5</v>
      </c>
      <c r="K24" s="17">
        <f t="shared" si="12"/>
        <v>-3.2554846894920051E-3</v>
      </c>
      <c r="L24" s="17">
        <f t="shared" si="13"/>
        <v>-3.0503891540540088E-4</v>
      </c>
      <c r="M24" s="17">
        <f t="shared" ca="1" si="14"/>
        <v>-3.2038595024152988E-2</v>
      </c>
      <c r="N24" s="17">
        <f t="shared" ca="1" si="15"/>
        <v>7.3175929010207655E-6</v>
      </c>
      <c r="O24" s="95">
        <f t="shared" ca="1" si="16"/>
        <v>53600.345211501706</v>
      </c>
      <c r="P24" s="17">
        <f t="shared" ca="1" si="17"/>
        <v>157779.65170314987</v>
      </c>
      <c r="Q24" s="17">
        <f t="shared" ca="1" si="18"/>
        <v>22485.438509502259</v>
      </c>
      <c r="R24" s="15">
        <f t="shared" ca="1" si="19"/>
        <v>-2.7051049704255037E-3</v>
      </c>
      <c r="U24" s="15">
        <v>2.2000000000000002</v>
      </c>
      <c r="V24" s="15">
        <f t="shared" ca="1" si="0"/>
        <v>3.7569347259399671E-2</v>
      </c>
      <c r="AA24" s="15">
        <v>24</v>
      </c>
      <c r="AB24" s="15" t="s">
        <v>192</v>
      </c>
    </row>
    <row r="25" spans="1:28" x14ac:dyDescent="0.2">
      <c r="A25" s="65">
        <v>940</v>
      </c>
      <c r="B25" s="65">
        <v>-3.4193999999843072E-2</v>
      </c>
      <c r="C25" s="65">
        <v>1</v>
      </c>
      <c r="D25" s="66">
        <f t="shared" si="5"/>
        <v>9.4E-2</v>
      </c>
      <c r="E25" s="66">
        <f t="shared" si="6"/>
        <v>-3.4193999999843072E-2</v>
      </c>
      <c r="F25" s="17">
        <f t="shared" si="7"/>
        <v>9.4E-2</v>
      </c>
      <c r="G25" s="17">
        <f t="shared" si="8"/>
        <v>-3.4193999999843072E-2</v>
      </c>
      <c r="H25" s="17">
        <f t="shared" si="9"/>
        <v>8.8360000000000001E-3</v>
      </c>
      <c r="I25" s="17">
        <f t="shared" si="10"/>
        <v>8.3058399999999999E-4</v>
      </c>
      <c r="J25" s="17">
        <f t="shared" si="11"/>
        <v>7.8074895999999996E-5</v>
      </c>
      <c r="K25" s="17">
        <f t="shared" si="12"/>
        <v>-3.2142359999852489E-3</v>
      </c>
      <c r="L25" s="17">
        <f t="shared" si="13"/>
        <v>-3.0213818399861341E-4</v>
      </c>
      <c r="M25" s="17">
        <f t="shared" ca="1" si="14"/>
        <v>-3.2043986257996503E-2</v>
      </c>
      <c r="N25" s="17">
        <f t="shared" ca="1" si="15"/>
        <v>4.622559090129087E-6</v>
      </c>
      <c r="O25" s="95">
        <f t="shared" ca="1" si="16"/>
        <v>53527.928880864289</v>
      </c>
      <c r="P25" s="17">
        <f t="shared" ca="1" si="17"/>
        <v>157373.92764024052</v>
      </c>
      <c r="Q25" s="17">
        <f t="shared" ca="1" si="18"/>
        <v>22411.807792244454</v>
      </c>
      <c r="R25" s="15">
        <f t="shared" ca="1" si="19"/>
        <v>-2.1500137418465695E-3</v>
      </c>
      <c r="AA25" s="15">
        <v>25</v>
      </c>
      <c r="AB25" s="15" t="s">
        <v>193</v>
      </c>
    </row>
    <row r="26" spans="1:28" x14ac:dyDescent="0.2">
      <c r="A26" s="65">
        <v>1252</v>
      </c>
      <c r="B26" s="65">
        <v>-3.5725199995795265E-2</v>
      </c>
      <c r="C26" s="65">
        <v>1</v>
      </c>
      <c r="D26" s="66">
        <f t="shared" si="5"/>
        <v>0.12520000000000001</v>
      </c>
      <c r="E26" s="66">
        <f t="shared" si="6"/>
        <v>-3.5725199995795265E-2</v>
      </c>
      <c r="F26" s="17">
        <f t="shared" si="7"/>
        <v>0.12520000000000001</v>
      </c>
      <c r="G26" s="17">
        <f t="shared" si="8"/>
        <v>-3.5725199995795265E-2</v>
      </c>
      <c r="H26" s="17">
        <f t="shared" si="9"/>
        <v>1.5675040000000001E-2</v>
      </c>
      <c r="I26" s="17">
        <f t="shared" si="10"/>
        <v>1.9625150080000001E-3</v>
      </c>
      <c r="J26" s="17">
        <f t="shared" si="11"/>
        <v>2.4570687900160002E-4</v>
      </c>
      <c r="K26" s="17">
        <f t="shared" si="12"/>
        <v>-4.4727950394735675E-3</v>
      </c>
      <c r="L26" s="17">
        <f t="shared" si="13"/>
        <v>-5.5999393894209069E-4</v>
      </c>
      <c r="M26" s="17">
        <f t="shared" ca="1" si="14"/>
        <v>-3.2580866048842437E-2</v>
      </c>
      <c r="N26" s="17">
        <f t="shared" ca="1" si="15"/>
        <v>9.8868359699599478E-6</v>
      </c>
      <c r="O26" s="95">
        <f t="shared" ca="1" si="16"/>
        <v>46361.561355303871</v>
      </c>
      <c r="P26" s="17">
        <f t="shared" ca="1" si="17"/>
        <v>118644.28407701408</v>
      </c>
      <c r="Q26" s="17">
        <f t="shared" ca="1" si="18"/>
        <v>15529.016757205285</v>
      </c>
      <c r="R26" s="15">
        <f t="shared" ca="1" si="19"/>
        <v>-3.1443339469528278E-3</v>
      </c>
      <c r="AA26" s="15">
        <v>26</v>
      </c>
      <c r="AB26" s="15" t="s">
        <v>202</v>
      </c>
    </row>
    <row r="27" spans="1:28" x14ac:dyDescent="0.2">
      <c r="A27" s="65">
        <v>1906</v>
      </c>
      <c r="B27" s="65">
        <v>-3.1490599998505786E-2</v>
      </c>
      <c r="C27" s="65">
        <v>1</v>
      </c>
      <c r="D27" s="66">
        <f t="shared" si="5"/>
        <v>0.19059999999999999</v>
      </c>
      <c r="E27" s="66">
        <f t="shared" si="6"/>
        <v>-3.1490599998505786E-2</v>
      </c>
      <c r="F27" s="17">
        <f t="shared" si="7"/>
        <v>0.19059999999999999</v>
      </c>
      <c r="G27" s="17">
        <f t="shared" si="8"/>
        <v>-3.1490599998505786E-2</v>
      </c>
      <c r="H27" s="17">
        <f t="shared" si="9"/>
        <v>3.6328359999999997E-2</v>
      </c>
      <c r="I27" s="17">
        <f t="shared" si="10"/>
        <v>6.9241854159999994E-3</v>
      </c>
      <c r="J27" s="17">
        <f t="shared" si="11"/>
        <v>1.3197497402895999E-3</v>
      </c>
      <c r="K27" s="17">
        <f t="shared" si="12"/>
        <v>-6.0021083597152029E-3</v>
      </c>
      <c r="L27" s="17">
        <f t="shared" si="13"/>
        <v>-1.1440018533617176E-3</v>
      </c>
      <c r="M27" s="17">
        <f t="shared" ca="1" si="14"/>
        <v>-3.3553202579906391E-2</v>
      </c>
      <c r="N27" s="17">
        <f t="shared" ca="1" si="15"/>
        <v>4.2543294088004394E-6</v>
      </c>
      <c r="O27" s="95">
        <f t="shared" ca="1" si="16"/>
        <v>33542.381182639489</v>
      </c>
      <c r="P27" s="17">
        <f t="shared" ca="1" si="17"/>
        <v>57910.383792240595</v>
      </c>
      <c r="Q27" s="17">
        <f t="shared" ca="1" si="18"/>
        <v>5626.0126698041013</v>
      </c>
      <c r="R27" s="15">
        <f t="shared" ca="1" si="19"/>
        <v>2.0626025814006049E-3</v>
      </c>
    </row>
    <row r="28" spans="1:28" x14ac:dyDescent="0.2">
      <c r="A28" s="65">
        <v>2170</v>
      </c>
      <c r="B28" s="65">
        <v>-3.5716999998840038E-2</v>
      </c>
      <c r="C28" s="65">
        <v>1</v>
      </c>
      <c r="D28" s="66">
        <f t="shared" si="5"/>
        <v>0.217</v>
      </c>
      <c r="E28" s="66">
        <f t="shared" si="6"/>
        <v>-3.5716999998840038E-2</v>
      </c>
      <c r="F28" s="17">
        <f t="shared" si="7"/>
        <v>0.217</v>
      </c>
      <c r="G28" s="17">
        <f t="shared" si="8"/>
        <v>-3.5716999998840038E-2</v>
      </c>
      <c r="H28" s="17">
        <f t="shared" si="9"/>
        <v>4.7088999999999999E-2</v>
      </c>
      <c r="I28" s="17">
        <f t="shared" si="10"/>
        <v>1.0218313E-2</v>
      </c>
      <c r="J28" s="17">
        <f t="shared" si="11"/>
        <v>2.2173739209999997E-3</v>
      </c>
      <c r="K28" s="17">
        <f t="shared" si="12"/>
        <v>-7.7505889997482877E-3</v>
      </c>
      <c r="L28" s="17">
        <f t="shared" si="13"/>
        <v>-1.6818778129453784E-3</v>
      </c>
      <c r="M28" s="17">
        <f t="shared" ca="1" si="14"/>
        <v>-3.3886995137360994E-2</v>
      </c>
      <c r="N28" s="17">
        <f t="shared" ca="1" si="15"/>
        <v>3.3489177930369352E-6</v>
      </c>
      <c r="O28" s="95">
        <f t="shared" ca="1" si="16"/>
        <v>29144.839007162889</v>
      </c>
      <c r="P28" s="17">
        <f t="shared" ca="1" si="17"/>
        <v>40378.453237254202</v>
      </c>
      <c r="Q28" s="17">
        <f t="shared" ca="1" si="18"/>
        <v>3150.131448572934</v>
      </c>
      <c r="R28" s="15">
        <f t="shared" ca="1" si="19"/>
        <v>-1.830004861479044E-3</v>
      </c>
    </row>
    <row r="29" spans="1:28" x14ac:dyDescent="0.2">
      <c r="A29" s="65">
        <v>2178.5</v>
      </c>
      <c r="B29" s="65">
        <v>-3.3492850001493935E-2</v>
      </c>
      <c r="C29" s="65">
        <v>1</v>
      </c>
      <c r="D29" s="66">
        <f t="shared" si="5"/>
        <v>0.21784999999999999</v>
      </c>
      <c r="E29" s="66">
        <f t="shared" si="6"/>
        <v>-3.3492850001493935E-2</v>
      </c>
      <c r="F29" s="17">
        <f t="shared" si="7"/>
        <v>0.21784999999999999</v>
      </c>
      <c r="G29" s="17">
        <f t="shared" si="8"/>
        <v>-3.3492850001493935E-2</v>
      </c>
      <c r="H29" s="17">
        <f t="shared" si="9"/>
        <v>4.7458622499999992E-2</v>
      </c>
      <c r="I29" s="17">
        <f t="shared" si="10"/>
        <v>1.0338860911624998E-2</v>
      </c>
      <c r="J29" s="17">
        <f t="shared" si="11"/>
        <v>2.2523208495975056E-3</v>
      </c>
      <c r="K29" s="17">
        <f t="shared" si="12"/>
        <v>-7.2964173728254532E-3</v>
      </c>
      <c r="L29" s="17">
        <f t="shared" si="13"/>
        <v>-1.5895245246700248E-3</v>
      </c>
      <c r="M29" s="17">
        <f t="shared" ca="1" si="14"/>
        <v>-3.3897181129968763E-2</v>
      </c>
      <c r="N29" s="17">
        <f t="shared" ca="1" si="15"/>
        <v>1.6348366145372852E-7</v>
      </c>
      <c r="O29" s="95">
        <f t="shared" ca="1" si="16"/>
        <v>29010.205410412247</v>
      </c>
      <c r="P29" s="17">
        <f t="shared" ca="1" si="17"/>
        <v>39874.758685470995</v>
      </c>
      <c r="Q29" s="17">
        <f t="shared" ca="1" si="18"/>
        <v>3083.4777683206662</v>
      </c>
      <c r="R29" s="15">
        <f t="shared" ca="1" si="19"/>
        <v>4.0433112847482883E-4</v>
      </c>
    </row>
    <row r="30" spans="1:28" x14ac:dyDescent="0.2">
      <c r="A30" s="65">
        <v>5228</v>
      </c>
      <c r="B30" s="65">
        <v>-3.1822799996007234E-2</v>
      </c>
      <c r="C30" s="65">
        <v>1</v>
      </c>
      <c r="D30" s="66">
        <f t="shared" si="5"/>
        <v>0.52280000000000004</v>
      </c>
      <c r="E30" s="66">
        <f t="shared" si="6"/>
        <v>-3.1822799996007234E-2</v>
      </c>
      <c r="F30" s="17">
        <f t="shared" si="7"/>
        <v>0.52280000000000004</v>
      </c>
      <c r="G30" s="17">
        <f t="shared" si="8"/>
        <v>-3.1822799996007234E-2</v>
      </c>
      <c r="H30" s="17">
        <f t="shared" si="9"/>
        <v>0.27331984000000004</v>
      </c>
      <c r="I30" s="17">
        <f t="shared" si="10"/>
        <v>0.14289161235200004</v>
      </c>
      <c r="J30" s="17">
        <f t="shared" si="11"/>
        <v>7.4703734937625624E-2</v>
      </c>
      <c r="K30" s="17">
        <f t="shared" si="12"/>
        <v>-1.6636959837912583E-2</v>
      </c>
      <c r="L30" s="17">
        <f t="shared" si="13"/>
        <v>-8.6978026032606993E-3</v>
      </c>
      <c r="M30" s="17">
        <f t="shared" ca="1" si="14"/>
        <v>-3.5292465776408433E-2</v>
      </c>
      <c r="N30" s="17">
        <f t="shared" ca="1" si="15"/>
        <v>1.2038580627687059E-5</v>
      </c>
      <c r="O30" s="95">
        <f t="shared" ca="1" si="16"/>
        <v>2522.2803110772138</v>
      </c>
      <c r="P30" s="17">
        <f t="shared" ca="1" si="17"/>
        <v>27796.743602768038</v>
      </c>
      <c r="Q30" s="17">
        <f t="shared" ca="1" si="18"/>
        <v>13130.43785941633</v>
      </c>
      <c r="R30" s="15">
        <f t="shared" ca="1" si="19"/>
        <v>3.4696657804011988E-3</v>
      </c>
    </row>
    <row r="31" spans="1:28" x14ac:dyDescent="0.2">
      <c r="A31" s="65">
        <v>5236.5</v>
      </c>
      <c r="B31" s="65">
        <v>-2.7398649996030144E-2</v>
      </c>
      <c r="C31" s="65">
        <v>1</v>
      </c>
      <c r="D31" s="66">
        <f t="shared" si="5"/>
        <v>0.52364999999999995</v>
      </c>
      <c r="E31" s="66">
        <f t="shared" si="6"/>
        <v>-2.7398649996030144E-2</v>
      </c>
      <c r="F31" s="17">
        <f t="shared" si="7"/>
        <v>0.52364999999999995</v>
      </c>
      <c r="G31" s="17">
        <f t="shared" si="8"/>
        <v>-2.7398649996030144E-2</v>
      </c>
      <c r="H31" s="17">
        <f t="shared" si="9"/>
        <v>0.27420932249999996</v>
      </c>
      <c r="I31" s="17">
        <f t="shared" si="10"/>
        <v>0.14358971172712498</v>
      </c>
      <c r="J31" s="17">
        <f t="shared" si="11"/>
        <v>7.5190752545908984E-2</v>
      </c>
      <c r="K31" s="17">
        <f t="shared" si="12"/>
        <v>-1.4347303070421183E-2</v>
      </c>
      <c r="L31" s="17">
        <f t="shared" si="13"/>
        <v>-7.5129652528260517E-3</v>
      </c>
      <c r="M31" s="17">
        <f t="shared" ca="1" si="14"/>
        <v>-3.5290058055317139E-2</v>
      </c>
      <c r="N31" s="17">
        <f t="shared" ca="1" si="15"/>
        <v>6.2274321158179729E-5</v>
      </c>
      <c r="O31" s="95">
        <f t="shared" ca="1" si="16"/>
        <v>2494.7579182149398</v>
      </c>
      <c r="P31" s="17">
        <f t="shared" ca="1" si="17"/>
        <v>28059.23869099647</v>
      </c>
      <c r="Q31" s="17">
        <f t="shared" ca="1" si="18"/>
        <v>13211.09139524849</v>
      </c>
      <c r="R31" s="15">
        <f t="shared" ca="1" si="19"/>
        <v>7.8914080592869945E-3</v>
      </c>
    </row>
    <row r="32" spans="1:28" x14ac:dyDescent="0.2">
      <c r="A32" s="65">
        <v>5332</v>
      </c>
      <c r="B32" s="65">
        <v>-3.0933199996070471E-2</v>
      </c>
      <c r="C32" s="65">
        <v>1</v>
      </c>
      <c r="D32" s="66">
        <f t="shared" si="5"/>
        <v>0.53320000000000001</v>
      </c>
      <c r="E32" s="66">
        <f t="shared" si="6"/>
        <v>-3.0933199996070471E-2</v>
      </c>
      <c r="F32" s="17">
        <f t="shared" si="7"/>
        <v>0.53320000000000001</v>
      </c>
      <c r="G32" s="17">
        <f t="shared" si="8"/>
        <v>-3.0933199996070471E-2</v>
      </c>
      <c r="H32" s="17">
        <f t="shared" si="9"/>
        <v>0.28430223999999998</v>
      </c>
      <c r="I32" s="17">
        <f t="shared" si="10"/>
        <v>0.15158995436799999</v>
      </c>
      <c r="J32" s="17">
        <f t="shared" si="11"/>
        <v>8.0827763669017602E-2</v>
      </c>
      <c r="K32" s="17">
        <f t="shared" si="12"/>
        <v>-1.6493582237904775E-2</v>
      </c>
      <c r="L32" s="17">
        <f t="shared" si="13"/>
        <v>-8.7943780492508259E-3</v>
      </c>
      <c r="M32" s="17">
        <f t="shared" ca="1" si="14"/>
        <v>-3.5260600553604707E-2</v>
      </c>
      <c r="N32" s="17">
        <f t="shared" ca="1" si="15"/>
        <v>1.8726395585347618E-5</v>
      </c>
      <c r="O32" s="95">
        <f t="shared" ca="1" si="16"/>
        <v>2198.0627800980551</v>
      </c>
      <c r="P32" s="17">
        <f t="shared" ca="1" si="17"/>
        <v>31061.451709371242</v>
      </c>
      <c r="Q32" s="17">
        <f t="shared" ca="1" si="18"/>
        <v>14123.077837372644</v>
      </c>
      <c r="R32" s="15">
        <f t="shared" ca="1" si="19"/>
        <v>4.3274005575342361E-3</v>
      </c>
    </row>
    <row r="33" spans="1:18" x14ac:dyDescent="0.2">
      <c r="A33" s="65">
        <v>6076</v>
      </c>
      <c r="B33" s="65">
        <v>-2.9507599996577483E-2</v>
      </c>
      <c r="C33" s="65">
        <v>1</v>
      </c>
      <c r="D33" s="66">
        <f t="shared" si="5"/>
        <v>0.60760000000000003</v>
      </c>
      <c r="E33" s="66">
        <f t="shared" si="6"/>
        <v>-2.9507599996577483E-2</v>
      </c>
      <c r="F33" s="17">
        <f t="shared" si="7"/>
        <v>0.60760000000000003</v>
      </c>
      <c r="G33" s="17">
        <f t="shared" si="8"/>
        <v>-2.9507599996577483E-2</v>
      </c>
      <c r="H33" s="17">
        <f t="shared" si="9"/>
        <v>0.36917776000000002</v>
      </c>
      <c r="I33" s="17">
        <f t="shared" si="10"/>
        <v>0.22431240697600002</v>
      </c>
      <c r="J33" s="17">
        <f t="shared" si="11"/>
        <v>0.13629221847861761</v>
      </c>
      <c r="K33" s="17">
        <f t="shared" si="12"/>
        <v>-1.792881775792048E-2</v>
      </c>
      <c r="L33" s="17">
        <f t="shared" si="13"/>
        <v>-1.0893549669712484E-2</v>
      </c>
      <c r="M33" s="17">
        <f t="shared" ca="1" si="14"/>
        <v>-3.4879801943292925E-2</v>
      </c>
      <c r="N33" s="17">
        <f t="shared" ca="1" si="15"/>
        <v>2.8860553756293188E-5</v>
      </c>
      <c r="O33" s="95">
        <f t="shared" ca="1" si="16"/>
        <v>598.03238911263418</v>
      </c>
      <c r="P33" s="17">
        <f t="shared" ca="1" si="17"/>
        <v>56936.361696082611</v>
      </c>
      <c r="Q33" s="17">
        <f t="shared" ca="1" si="18"/>
        <v>21398.28119466448</v>
      </c>
      <c r="R33" s="15">
        <f t="shared" ca="1" si="19"/>
        <v>5.3722019467154422E-3</v>
      </c>
    </row>
    <row r="34" spans="1:18" x14ac:dyDescent="0.2">
      <c r="A34" s="65">
        <v>6084.5</v>
      </c>
      <c r="B34" s="65">
        <v>-2.788344999862602E-2</v>
      </c>
      <c r="C34" s="65">
        <v>1</v>
      </c>
      <c r="D34" s="66">
        <f t="shared" si="5"/>
        <v>0.60845000000000005</v>
      </c>
      <c r="E34" s="66">
        <f t="shared" si="6"/>
        <v>-2.788344999862602E-2</v>
      </c>
      <c r="F34" s="17">
        <f t="shared" si="7"/>
        <v>0.60845000000000005</v>
      </c>
      <c r="G34" s="17">
        <f t="shared" si="8"/>
        <v>-2.788344999862602E-2</v>
      </c>
      <c r="H34" s="17">
        <f t="shared" si="9"/>
        <v>0.37021140250000006</v>
      </c>
      <c r="I34" s="17">
        <f t="shared" si="10"/>
        <v>0.22525512785112506</v>
      </c>
      <c r="J34" s="17">
        <f t="shared" si="11"/>
        <v>0.13705648254101704</v>
      </c>
      <c r="K34" s="17">
        <f t="shared" si="12"/>
        <v>-1.6965685151664002E-2</v>
      </c>
      <c r="L34" s="17">
        <f t="shared" si="13"/>
        <v>-1.0322771130529963E-2</v>
      </c>
      <c r="M34" s="17">
        <f t="shared" ca="1" si="14"/>
        <v>-3.4873901917029354E-2</v>
      </c>
      <c r="N34" s="17">
        <f t="shared" ca="1" si="15"/>
        <v>4.8866418023508857E-5</v>
      </c>
      <c r="O34" s="95">
        <f t="shared" ca="1" si="16"/>
        <v>586.28021427013095</v>
      </c>
      <c r="P34" s="17">
        <f t="shared" ca="1" si="17"/>
        <v>57249.139709154813</v>
      </c>
      <c r="Q34" s="17">
        <f t="shared" ca="1" si="18"/>
        <v>21481.241915737963</v>
      </c>
      <c r="R34" s="15">
        <f t="shared" ca="1" si="19"/>
        <v>6.9904519184033342E-3</v>
      </c>
    </row>
    <row r="35" spans="1:18" x14ac:dyDescent="0.2">
      <c r="A35" s="65">
        <v>6295</v>
      </c>
      <c r="B35" s="65">
        <v>-2.9079499996441882E-2</v>
      </c>
      <c r="C35" s="65">
        <v>1</v>
      </c>
      <c r="D35" s="66">
        <f t="shared" si="5"/>
        <v>0.62949999999999995</v>
      </c>
      <c r="E35" s="66">
        <f t="shared" si="6"/>
        <v>-2.9079499996441882E-2</v>
      </c>
      <c r="F35" s="17">
        <f t="shared" si="7"/>
        <v>0.62949999999999995</v>
      </c>
      <c r="G35" s="17">
        <f t="shared" si="8"/>
        <v>-2.9079499996441882E-2</v>
      </c>
      <c r="H35" s="17">
        <f t="shared" si="9"/>
        <v>0.39627024999999994</v>
      </c>
      <c r="I35" s="17">
        <f t="shared" si="10"/>
        <v>0.24945212237499995</v>
      </c>
      <c r="J35" s="17">
        <f t="shared" si="11"/>
        <v>0.15703011103506245</v>
      </c>
      <c r="K35" s="17">
        <f t="shared" si="12"/>
        <v>-1.8305545247760163E-2</v>
      </c>
      <c r="L35" s="17">
        <f t="shared" si="13"/>
        <v>-1.1523340733465021E-2</v>
      </c>
      <c r="M35" s="17">
        <f t="shared" ca="1" si="14"/>
        <v>-3.4716621804751768E-2</v>
      </c>
      <c r="N35" s="17">
        <f t="shared" ca="1" si="15"/>
        <v>3.177714228172292E-5</v>
      </c>
      <c r="O35" s="95">
        <f t="shared" ca="1" si="16"/>
        <v>336.33895233318577</v>
      </c>
      <c r="P35" s="17">
        <f t="shared" ca="1" si="17"/>
        <v>65054.691607863584</v>
      </c>
      <c r="Q35" s="17">
        <f t="shared" ca="1" si="18"/>
        <v>23520.104788724966</v>
      </c>
      <c r="R35" s="15">
        <f t="shared" ca="1" si="19"/>
        <v>5.6371218083098862E-3</v>
      </c>
    </row>
    <row r="36" spans="1:18" x14ac:dyDescent="0.2">
      <c r="A36" s="65">
        <v>6317.5</v>
      </c>
      <c r="B36" s="65">
        <v>-2.6856750002480112E-2</v>
      </c>
      <c r="C36" s="65">
        <v>1</v>
      </c>
      <c r="D36" s="66">
        <f t="shared" si="5"/>
        <v>0.63175000000000003</v>
      </c>
      <c r="E36" s="66">
        <f t="shared" si="6"/>
        <v>-2.6856750002480112E-2</v>
      </c>
      <c r="F36" s="17">
        <f t="shared" si="7"/>
        <v>0.63175000000000003</v>
      </c>
      <c r="G36" s="17">
        <f t="shared" si="8"/>
        <v>-2.6856750002480112E-2</v>
      </c>
      <c r="H36" s="17">
        <f t="shared" si="9"/>
        <v>0.39910806250000003</v>
      </c>
      <c r="I36" s="17">
        <f t="shared" si="10"/>
        <v>0.25213651848437502</v>
      </c>
      <c r="J36" s="17">
        <f t="shared" si="11"/>
        <v>0.15928724555250393</v>
      </c>
      <c r="K36" s="17">
        <f t="shared" si="12"/>
        <v>-1.6966751814066813E-2</v>
      </c>
      <c r="L36" s="17">
        <f t="shared" si="13"/>
        <v>-1.0718745458536709E-2</v>
      </c>
      <c r="M36" s="17">
        <f t="shared" ca="1" si="14"/>
        <v>-3.4698540385091674E-2</v>
      </c>
      <c r="N36" s="17">
        <f t="shared" ca="1" si="15"/>
        <v>6.1493676404819188E-5</v>
      </c>
      <c r="O36" s="95">
        <f t="shared" ca="1" si="16"/>
        <v>314.13383234929074</v>
      </c>
      <c r="P36" s="17">
        <f t="shared" ca="1" si="17"/>
        <v>65894.080323546848</v>
      </c>
      <c r="Q36" s="17">
        <f t="shared" ca="1" si="18"/>
        <v>23735.871587968304</v>
      </c>
      <c r="R36" s="15">
        <f t="shared" ca="1" si="19"/>
        <v>7.8417903826115617E-3</v>
      </c>
    </row>
    <row r="37" spans="1:18" x14ac:dyDescent="0.2">
      <c r="A37" s="65">
        <v>9254.5</v>
      </c>
      <c r="B37" s="65">
        <v>-2.6100449998921249E-2</v>
      </c>
      <c r="C37" s="65">
        <v>1</v>
      </c>
      <c r="D37" s="66">
        <f t="shared" si="5"/>
        <v>0.92544999999999999</v>
      </c>
      <c r="E37" s="66">
        <f t="shared" si="6"/>
        <v>-2.6100449998921249E-2</v>
      </c>
      <c r="F37" s="17">
        <f t="shared" si="7"/>
        <v>0.92544999999999999</v>
      </c>
      <c r="G37" s="17">
        <f t="shared" si="8"/>
        <v>-2.6100449998921249E-2</v>
      </c>
      <c r="H37" s="17">
        <f t="shared" si="9"/>
        <v>0.85645770249999997</v>
      </c>
      <c r="I37" s="17">
        <f t="shared" si="10"/>
        <v>0.79260878077862496</v>
      </c>
      <c r="J37" s="17">
        <f t="shared" si="11"/>
        <v>0.73351979617157848</v>
      </c>
      <c r="K37" s="17">
        <f t="shared" si="12"/>
        <v>-2.415466145150167E-2</v>
      </c>
      <c r="L37" s="17">
        <f t="shared" si="13"/>
        <v>-2.235393144029222E-2</v>
      </c>
      <c r="M37" s="17">
        <f t="shared" ca="1" si="14"/>
        <v>-3.0232645340318245E-2</v>
      </c>
      <c r="N37" s="17">
        <f t="shared" ca="1" si="15"/>
        <v>1.7075038339463035E-5</v>
      </c>
      <c r="O37" s="95">
        <f t="shared" ca="1" si="16"/>
        <v>1813.2754090978901</v>
      </c>
      <c r="P37" s="17">
        <f t="shared" ca="1" si="17"/>
        <v>153586.43158097879</v>
      </c>
      <c r="Q37" s="17">
        <f t="shared" ca="1" si="18"/>
        <v>41869.117733910847</v>
      </c>
      <c r="R37" s="15">
        <f t="shared" ca="1" si="19"/>
        <v>4.1321953413969957E-3</v>
      </c>
    </row>
    <row r="38" spans="1:18" x14ac:dyDescent="0.2">
      <c r="A38" s="65">
        <v>12371.5</v>
      </c>
      <c r="B38" s="65">
        <v>-2.4462149995088112E-2</v>
      </c>
      <c r="C38" s="65">
        <v>1</v>
      </c>
      <c r="D38" s="66">
        <f t="shared" si="5"/>
        <v>1.23715</v>
      </c>
      <c r="E38" s="66">
        <f t="shared" si="6"/>
        <v>-2.4462149995088112E-2</v>
      </c>
      <c r="F38" s="17">
        <f t="shared" si="7"/>
        <v>1.23715</v>
      </c>
      <c r="G38" s="17">
        <f t="shared" si="8"/>
        <v>-2.4462149995088112E-2</v>
      </c>
      <c r="H38" s="17">
        <f t="shared" si="9"/>
        <v>1.5305401224999999</v>
      </c>
      <c r="I38" s="17">
        <f t="shared" si="10"/>
        <v>1.8935077125508748</v>
      </c>
      <c r="J38" s="17">
        <f t="shared" si="11"/>
        <v>2.3425530665823149</v>
      </c>
      <c r="K38" s="17">
        <f t="shared" si="12"/>
        <v>-3.0263348866423255E-2</v>
      </c>
      <c r="L38" s="17">
        <f t="shared" si="13"/>
        <v>-3.7440302050095527E-2</v>
      </c>
      <c r="M38" s="17">
        <f t="shared" ca="1" si="14"/>
        <v>-2.092167614122345E-2</v>
      </c>
      <c r="N38" s="17">
        <f t="shared" ca="1" si="15"/>
        <v>1.2534955109899291E-5</v>
      </c>
      <c r="O38" s="95">
        <f t="shared" ca="1" si="16"/>
        <v>3971.6985363045692</v>
      </c>
      <c r="P38" s="17">
        <f t="shared" ca="1" si="17"/>
        <v>132568.85876919481</v>
      </c>
      <c r="Q38" s="17">
        <f t="shared" ca="1" si="18"/>
        <v>28606.048740670631</v>
      </c>
      <c r="R38" s="15">
        <f t="shared" ca="1" si="19"/>
        <v>-3.5404738538646618E-3</v>
      </c>
    </row>
    <row r="39" spans="1:18" x14ac:dyDescent="0.2">
      <c r="A39" s="65">
        <v>12374.5</v>
      </c>
      <c r="B39" s="65">
        <v>-2.5312450001365505E-2</v>
      </c>
      <c r="C39" s="65">
        <v>1</v>
      </c>
      <c r="D39" s="66">
        <f t="shared" si="5"/>
        <v>1.2374499999999999</v>
      </c>
      <c r="E39" s="66">
        <f t="shared" si="6"/>
        <v>-2.5312450001365505E-2</v>
      </c>
      <c r="F39" s="17">
        <f t="shared" si="7"/>
        <v>1.2374499999999999</v>
      </c>
      <c r="G39" s="17">
        <f t="shared" si="8"/>
        <v>-2.5312450001365505E-2</v>
      </c>
      <c r="H39" s="17">
        <f t="shared" si="9"/>
        <v>1.5312825024999999</v>
      </c>
      <c r="I39" s="17">
        <f t="shared" si="10"/>
        <v>1.8948855327186247</v>
      </c>
      <c r="J39" s="17">
        <f t="shared" si="11"/>
        <v>2.3448261024626622</v>
      </c>
      <c r="K39" s="17">
        <f t="shared" si="12"/>
        <v>-3.1322891254189744E-2</v>
      </c>
      <c r="L39" s="17">
        <f t="shared" si="13"/>
        <v>-3.8760511782497099E-2</v>
      </c>
      <c r="M39" s="17">
        <f t="shared" ca="1" si="14"/>
        <v>-2.0910447190483579E-2</v>
      </c>
      <c r="N39" s="17">
        <f t="shared" ca="1" si="15"/>
        <v>1.9377628747012379E-5</v>
      </c>
      <c r="O39" s="95">
        <f t="shared" ca="1" si="16"/>
        <v>3971.4544432888129</v>
      </c>
      <c r="P39" s="17">
        <f t="shared" ca="1" si="17"/>
        <v>132487.5166631318</v>
      </c>
      <c r="Q39" s="17">
        <f t="shared" ca="1" si="18"/>
        <v>28579.5453023175</v>
      </c>
      <c r="R39" s="15">
        <f t="shared" ca="1" si="19"/>
        <v>-4.4020028108819262E-3</v>
      </c>
    </row>
    <row r="40" spans="1:18" x14ac:dyDescent="0.2">
      <c r="A40" s="65">
        <v>12377</v>
      </c>
      <c r="B40" s="65">
        <v>-2.2887699997227173E-2</v>
      </c>
      <c r="C40" s="65">
        <v>1</v>
      </c>
      <c r="D40" s="66">
        <f t="shared" si="5"/>
        <v>1.2377</v>
      </c>
      <c r="E40" s="66">
        <f t="shared" si="6"/>
        <v>-2.2887699997227173E-2</v>
      </c>
      <c r="F40" s="17">
        <f t="shared" si="7"/>
        <v>1.2377</v>
      </c>
      <c r="G40" s="17">
        <f t="shared" si="8"/>
        <v>-2.2887699997227173E-2</v>
      </c>
      <c r="H40" s="17">
        <f t="shared" si="9"/>
        <v>1.53190129</v>
      </c>
      <c r="I40" s="17">
        <f t="shared" si="10"/>
        <v>1.8960342266329999</v>
      </c>
      <c r="J40" s="17">
        <f t="shared" si="11"/>
        <v>2.3467215623036641</v>
      </c>
      <c r="K40" s="17">
        <f t="shared" si="12"/>
        <v>-2.8328106286568074E-2</v>
      </c>
      <c r="L40" s="17">
        <f t="shared" si="13"/>
        <v>-3.5061697150885307E-2</v>
      </c>
      <c r="M40" s="17">
        <f t="shared" ca="1" si="14"/>
        <v>-2.0901086400568362E-2</v>
      </c>
      <c r="N40" s="17">
        <f t="shared" ca="1" si="15"/>
        <v>3.9466335824296563E-6</v>
      </c>
      <c r="O40" s="95">
        <f t="shared" ca="1" si="16"/>
        <v>3971.2470374324985</v>
      </c>
      <c r="P40" s="17">
        <f t="shared" ca="1" si="17"/>
        <v>132419.65980684743</v>
      </c>
      <c r="Q40" s="17">
        <f t="shared" ca="1" si="18"/>
        <v>28557.446534348299</v>
      </c>
      <c r="R40" s="15">
        <f t="shared" ca="1" si="19"/>
        <v>-1.9866135966588108E-3</v>
      </c>
    </row>
    <row r="41" spans="1:18" x14ac:dyDescent="0.2">
      <c r="A41" s="65">
        <v>12394</v>
      </c>
      <c r="B41" s="65">
        <v>-2.3139399992942344E-2</v>
      </c>
      <c r="C41" s="65">
        <v>1</v>
      </c>
      <c r="D41" s="66">
        <f t="shared" si="5"/>
        <v>1.2394000000000001</v>
      </c>
      <c r="E41" s="66">
        <f t="shared" si="6"/>
        <v>-2.3139399992942344E-2</v>
      </c>
      <c r="F41" s="17">
        <f t="shared" si="7"/>
        <v>1.2394000000000001</v>
      </c>
      <c r="G41" s="17">
        <f t="shared" si="8"/>
        <v>-2.3139399992942344E-2</v>
      </c>
      <c r="H41" s="17">
        <f t="shared" si="9"/>
        <v>1.5361123600000002</v>
      </c>
      <c r="I41" s="17">
        <f t="shared" si="10"/>
        <v>1.9038576589840004</v>
      </c>
      <c r="J41" s="17">
        <f t="shared" si="11"/>
        <v>2.3596411825447703</v>
      </c>
      <c r="K41" s="17">
        <f t="shared" si="12"/>
        <v>-2.8678972351252743E-2</v>
      </c>
      <c r="L41" s="17">
        <f t="shared" si="13"/>
        <v>-3.554471833214265E-2</v>
      </c>
      <c r="M41" s="17">
        <f t="shared" ca="1" si="14"/>
        <v>-2.0837352722599074E-2</v>
      </c>
      <c r="N41" s="17">
        <f t="shared" ca="1" si="15"/>
        <v>5.2994216348949013E-6</v>
      </c>
      <c r="O41" s="95">
        <f t="shared" ca="1" si="16"/>
        <v>3969.740384778137</v>
      </c>
      <c r="P41" s="17">
        <f t="shared" ca="1" si="17"/>
        <v>131956.507983327</v>
      </c>
      <c r="Q41" s="17">
        <f t="shared" ca="1" si="18"/>
        <v>28406.873721733777</v>
      </c>
      <c r="R41" s="15">
        <f t="shared" ca="1" si="19"/>
        <v>-2.3020472703432701E-3</v>
      </c>
    </row>
    <row r="42" spans="1:18" x14ac:dyDescent="0.2">
      <c r="A42" s="65">
        <v>13410.5</v>
      </c>
      <c r="B42" s="65">
        <v>-2.2716049999871757E-2</v>
      </c>
      <c r="C42" s="65">
        <v>1</v>
      </c>
      <c r="D42" s="66">
        <f t="shared" si="5"/>
        <v>1.3410500000000001</v>
      </c>
      <c r="E42" s="66">
        <f t="shared" si="6"/>
        <v>-2.2716049999871757E-2</v>
      </c>
      <c r="F42" s="17">
        <f t="shared" si="7"/>
        <v>1.3410500000000001</v>
      </c>
      <c r="G42" s="17">
        <f t="shared" si="8"/>
        <v>-2.2716049999871757E-2</v>
      </c>
      <c r="H42" s="17">
        <f t="shared" si="9"/>
        <v>1.7984151025000001</v>
      </c>
      <c r="I42" s="17">
        <f t="shared" si="10"/>
        <v>2.4117645732076252</v>
      </c>
      <c r="J42" s="17">
        <f t="shared" si="11"/>
        <v>3.2342968809000858</v>
      </c>
      <c r="K42" s="17">
        <f t="shared" si="12"/>
        <v>-3.046335885232802E-2</v>
      </c>
      <c r="L42" s="17">
        <f t="shared" si="13"/>
        <v>-4.0852887388914495E-2</v>
      </c>
      <c r="M42" s="17">
        <f t="shared" ca="1" si="14"/>
        <v>-1.6771955154434103E-2</v>
      </c>
      <c r="N42" s="17">
        <f t="shared" ca="1" si="15"/>
        <v>3.5332263531558493E-5</v>
      </c>
      <c r="O42" s="95">
        <f t="shared" ca="1" si="16"/>
        <v>3583.9066270807625</v>
      </c>
      <c r="P42" s="17">
        <f t="shared" ca="1" si="17"/>
        <v>99626.673473170376</v>
      </c>
      <c r="Q42" s="17">
        <f t="shared" ca="1" si="18"/>
        <v>18743.45624327426</v>
      </c>
      <c r="R42" s="15">
        <f t="shared" ca="1" si="19"/>
        <v>-5.9440948454376544E-3</v>
      </c>
    </row>
    <row r="43" spans="1:18" x14ac:dyDescent="0.2">
      <c r="A43" s="65">
        <v>14320</v>
      </c>
      <c r="B43" s="65">
        <v>-1.993199999560602E-2</v>
      </c>
      <c r="C43" s="65">
        <v>1</v>
      </c>
      <c r="D43" s="66">
        <f t="shared" si="5"/>
        <v>1.4319999999999999</v>
      </c>
      <c r="E43" s="66">
        <f t="shared" si="6"/>
        <v>-1.993199999560602E-2</v>
      </c>
      <c r="F43" s="17">
        <f t="shared" si="7"/>
        <v>1.4319999999999999</v>
      </c>
      <c r="G43" s="17">
        <f t="shared" si="8"/>
        <v>-1.993199999560602E-2</v>
      </c>
      <c r="H43" s="17">
        <f t="shared" si="9"/>
        <v>2.050624</v>
      </c>
      <c r="I43" s="17">
        <f t="shared" si="10"/>
        <v>2.9364935679999999</v>
      </c>
      <c r="J43" s="17">
        <f t="shared" si="11"/>
        <v>4.2050587893759994</v>
      </c>
      <c r="K43" s="17">
        <f t="shared" si="12"/>
        <v>-2.854262399370782E-2</v>
      </c>
      <c r="L43" s="17">
        <f t="shared" si="13"/>
        <v>-4.0873037558989599E-2</v>
      </c>
      <c r="M43" s="17">
        <f t="shared" ca="1" si="14"/>
        <v>-1.27101420294011E-2</v>
      </c>
      <c r="N43" s="17">
        <f t="shared" ca="1" si="15"/>
        <v>5.2155232484037458E-5</v>
      </c>
      <c r="O43" s="95">
        <f t="shared" ca="1" si="16"/>
        <v>2810.2951715358708</v>
      </c>
      <c r="P43" s="17">
        <f t="shared" ca="1" si="17"/>
        <v>66114.772466063878</v>
      </c>
      <c r="Q43" s="17">
        <f t="shared" ca="1" si="18"/>
        <v>10065.228504878256</v>
      </c>
      <c r="R43" s="15">
        <f t="shared" ca="1" si="19"/>
        <v>-7.2218579662049198E-3</v>
      </c>
    </row>
    <row r="44" spans="1:18" x14ac:dyDescent="0.2">
      <c r="A44" s="65">
        <v>15389</v>
      </c>
      <c r="B44" s="65">
        <v>-1.3988899991090875E-2</v>
      </c>
      <c r="C44" s="65">
        <v>1</v>
      </c>
      <c r="D44" s="66">
        <f t="shared" si="5"/>
        <v>1.5388999999999999</v>
      </c>
      <c r="E44" s="66">
        <f t="shared" si="6"/>
        <v>-1.3988899991090875E-2</v>
      </c>
      <c r="F44" s="17">
        <f t="shared" si="7"/>
        <v>1.5388999999999999</v>
      </c>
      <c r="G44" s="17">
        <f t="shared" si="8"/>
        <v>-1.3988899991090875E-2</v>
      </c>
      <c r="H44" s="17">
        <f t="shared" si="9"/>
        <v>2.36821321</v>
      </c>
      <c r="I44" s="17">
        <f t="shared" si="10"/>
        <v>3.6444433088689996</v>
      </c>
      <c r="J44" s="17">
        <f t="shared" si="11"/>
        <v>5.6084338080185034</v>
      </c>
      <c r="K44" s="17">
        <f t="shared" si="12"/>
        <v>-2.1527518196289747E-2</v>
      </c>
      <c r="L44" s="17">
        <f t="shared" si="13"/>
        <v>-3.3128697752270293E-2</v>
      </c>
      <c r="M44" s="17">
        <f t="shared" ca="1" si="14"/>
        <v>-7.4236373105557099E-3</v>
      </c>
      <c r="N44" s="17">
        <f t="shared" ca="1" si="15"/>
        <v>4.3102674064427784E-5</v>
      </c>
      <c r="O44" s="95">
        <f t="shared" ca="1" si="16"/>
        <v>1605.9344286785854</v>
      </c>
      <c r="P44" s="17">
        <f t="shared" ca="1" si="17"/>
        <v>28615.003616102022</v>
      </c>
      <c r="Q44" s="17">
        <f t="shared" ca="1" si="18"/>
        <v>2240.9150445318705</v>
      </c>
      <c r="R44" s="15">
        <f t="shared" ca="1" si="19"/>
        <v>-6.5652626805351652E-3</v>
      </c>
    </row>
    <row r="45" spans="1:18" x14ac:dyDescent="0.2">
      <c r="A45" s="65">
        <v>15454</v>
      </c>
      <c r="B45" s="65">
        <v>-9.045399994647596E-3</v>
      </c>
      <c r="C45" s="65">
        <v>1</v>
      </c>
      <c r="D45" s="66">
        <f t="shared" si="5"/>
        <v>1.5454000000000001</v>
      </c>
      <c r="E45" s="66">
        <f t="shared" si="6"/>
        <v>-9.045399994647596E-3</v>
      </c>
      <c r="F45" s="17">
        <f t="shared" si="7"/>
        <v>1.5454000000000001</v>
      </c>
      <c r="G45" s="17">
        <f t="shared" si="8"/>
        <v>-9.045399994647596E-3</v>
      </c>
      <c r="H45" s="17">
        <f t="shared" si="9"/>
        <v>2.3882611600000003</v>
      </c>
      <c r="I45" s="17">
        <f t="shared" si="10"/>
        <v>3.6908187966640007</v>
      </c>
      <c r="J45" s="17">
        <f t="shared" si="11"/>
        <v>5.7037913683645467</v>
      </c>
      <c r="K45" s="17">
        <f t="shared" si="12"/>
        <v>-1.3978761151728396E-2</v>
      </c>
      <c r="L45" s="17">
        <f t="shared" si="13"/>
        <v>-2.1602777483881064E-2</v>
      </c>
      <c r="M45" s="17">
        <f t="shared" ca="1" si="14"/>
        <v>-7.0843376896442822E-3</v>
      </c>
      <c r="N45" s="17">
        <f t="shared" ca="1" si="15"/>
        <v>3.8457653641049099E-6</v>
      </c>
      <c r="O45" s="95">
        <f t="shared" ca="1" si="16"/>
        <v>1530.1593810280199</v>
      </c>
      <c r="P45" s="17">
        <f t="shared" ca="1" si="17"/>
        <v>26615.231960523499</v>
      </c>
      <c r="Q45" s="17">
        <f t="shared" ca="1" si="18"/>
        <v>1915.6594434764304</v>
      </c>
      <c r="R45" s="15">
        <f t="shared" ca="1" si="19"/>
        <v>-1.9610623050033138E-3</v>
      </c>
    </row>
    <row r="46" spans="1:18" x14ac:dyDescent="0.2">
      <c r="A46" s="65">
        <v>15456.5</v>
      </c>
      <c r="B46" s="65">
        <v>-9.9206499944557436E-3</v>
      </c>
      <c r="C46" s="65">
        <v>1</v>
      </c>
      <c r="D46" s="66">
        <f t="shared" si="5"/>
        <v>1.54565</v>
      </c>
      <c r="E46" s="66">
        <f t="shared" si="6"/>
        <v>-9.9206499944557436E-3</v>
      </c>
      <c r="F46" s="17">
        <f t="shared" si="7"/>
        <v>1.54565</v>
      </c>
      <c r="G46" s="17">
        <f t="shared" si="8"/>
        <v>-9.9206499944557436E-3</v>
      </c>
      <c r="H46" s="17">
        <f t="shared" si="9"/>
        <v>2.3890339224999999</v>
      </c>
      <c r="I46" s="17">
        <f t="shared" si="10"/>
        <v>3.692610282312125</v>
      </c>
      <c r="J46" s="17">
        <f t="shared" si="11"/>
        <v>5.7074830828557355</v>
      </c>
      <c r="K46" s="17">
        <f t="shared" si="12"/>
        <v>-1.533385266393052E-2</v>
      </c>
      <c r="L46" s="17">
        <f t="shared" si="13"/>
        <v>-2.3700769370004208E-2</v>
      </c>
      <c r="M46" s="17">
        <f t="shared" ca="1" si="14"/>
        <v>-7.0712468241956386E-3</v>
      </c>
      <c r="N46" s="17">
        <f t="shared" ca="1" si="15"/>
        <v>8.119098426688337E-6</v>
      </c>
      <c r="O46" s="95">
        <f t="shared" ca="1" si="16"/>
        <v>1527.2510760313492</v>
      </c>
      <c r="P46" s="17">
        <f t="shared" ca="1" si="17"/>
        <v>26539.265066655971</v>
      </c>
      <c r="Q46" s="17">
        <f t="shared" ca="1" si="18"/>
        <v>1903.5891115125196</v>
      </c>
      <c r="R46" s="15">
        <f t="shared" ca="1" si="19"/>
        <v>-2.849403170260105E-3</v>
      </c>
    </row>
    <row r="47" spans="1:18" x14ac:dyDescent="0.2">
      <c r="A47" s="65">
        <v>15457</v>
      </c>
      <c r="B47" s="65">
        <v>-1.1695699999108911E-2</v>
      </c>
      <c r="C47" s="65">
        <v>1</v>
      </c>
      <c r="D47" s="66">
        <f t="shared" si="5"/>
        <v>1.5457000000000001</v>
      </c>
      <c r="E47" s="66">
        <f t="shared" si="6"/>
        <v>-1.1695699999108911E-2</v>
      </c>
      <c r="F47" s="17">
        <f t="shared" si="7"/>
        <v>1.5457000000000001</v>
      </c>
      <c r="G47" s="17">
        <f t="shared" si="8"/>
        <v>-1.1695699999108911E-2</v>
      </c>
      <c r="H47" s="17">
        <f t="shared" si="9"/>
        <v>2.3891884900000004</v>
      </c>
      <c r="I47" s="17">
        <f t="shared" si="10"/>
        <v>3.6929686489930007</v>
      </c>
      <c r="J47" s="17">
        <f t="shared" si="11"/>
        <v>5.7082216407484818</v>
      </c>
      <c r="K47" s="17">
        <f t="shared" si="12"/>
        <v>-1.8078043488622644E-2</v>
      </c>
      <c r="L47" s="17">
        <f t="shared" si="13"/>
        <v>-2.7943231820364022E-2</v>
      </c>
      <c r="M47" s="17">
        <f t="shared" ca="1" si="14"/>
        <v>-7.0686282877278558E-3</v>
      </c>
      <c r="N47" s="17">
        <f t="shared" ca="1" si="15"/>
        <v>2.1409792622262801E-5</v>
      </c>
      <c r="O47" s="95">
        <f t="shared" ca="1" si="16"/>
        <v>1526.6694764023721</v>
      </c>
      <c r="P47" s="17">
        <f t="shared" ca="1" si="17"/>
        <v>26524.080281255272</v>
      </c>
      <c r="Q47" s="17">
        <f t="shared" ca="1" si="18"/>
        <v>1901.1790048642933</v>
      </c>
      <c r="R47" s="15">
        <f t="shared" ca="1" si="19"/>
        <v>-4.6270717113810547E-3</v>
      </c>
    </row>
    <row r="48" spans="1:18" x14ac:dyDescent="0.2">
      <c r="A48" s="65">
        <v>15459.5</v>
      </c>
      <c r="B48" s="65">
        <v>-1.0870949990930967E-2</v>
      </c>
      <c r="C48" s="65">
        <v>1</v>
      </c>
      <c r="D48" s="66">
        <f t="shared" si="5"/>
        <v>1.5459499999999999</v>
      </c>
      <c r="E48" s="66">
        <f t="shared" si="6"/>
        <v>-1.0870949990930967E-2</v>
      </c>
      <c r="F48" s="17">
        <f t="shared" si="7"/>
        <v>1.5459499999999999</v>
      </c>
      <c r="G48" s="17">
        <f t="shared" si="8"/>
        <v>-1.0870949990930967E-2</v>
      </c>
      <c r="H48" s="17">
        <f t="shared" si="9"/>
        <v>2.3899614025</v>
      </c>
      <c r="I48" s="17">
        <f t="shared" si="10"/>
        <v>3.6947608301948747</v>
      </c>
      <c r="J48" s="17">
        <f t="shared" si="11"/>
        <v>5.7119155054397659</v>
      </c>
      <c r="K48" s="17">
        <f t="shared" si="12"/>
        <v>-1.6805945138479727E-2</v>
      </c>
      <c r="L48" s="17">
        <f t="shared" si="13"/>
        <v>-2.5981150886832734E-2</v>
      </c>
      <c r="M48" s="17">
        <f t="shared" ca="1" si="14"/>
        <v>-7.0555337884988592E-3</v>
      </c>
      <c r="N48" s="17">
        <f t="shared" ca="1" si="15"/>
        <v>1.4557400797781448E-5</v>
      </c>
      <c r="O48" s="95">
        <f t="shared" ca="1" si="16"/>
        <v>1523.7617879440234</v>
      </c>
      <c r="P48" s="17">
        <f t="shared" ca="1" si="17"/>
        <v>26448.199390929691</v>
      </c>
      <c r="Q48" s="17">
        <f t="shared" ca="1" si="18"/>
        <v>1889.1482918805136</v>
      </c>
      <c r="R48" s="15">
        <f t="shared" ca="1" si="19"/>
        <v>-3.8154162024321078E-3</v>
      </c>
    </row>
    <row r="49" spans="1:18" x14ac:dyDescent="0.2">
      <c r="A49" s="65">
        <v>15462.5</v>
      </c>
      <c r="B49" s="65">
        <v>-9.721249996800907E-3</v>
      </c>
      <c r="C49" s="65">
        <v>1</v>
      </c>
      <c r="D49" s="66">
        <f t="shared" si="5"/>
        <v>1.5462499999999999</v>
      </c>
      <c r="E49" s="66">
        <f t="shared" si="6"/>
        <v>-9.721249996800907E-3</v>
      </c>
      <c r="F49" s="17">
        <f t="shared" si="7"/>
        <v>1.5462499999999999</v>
      </c>
      <c r="G49" s="17">
        <f t="shared" si="8"/>
        <v>-9.721249996800907E-3</v>
      </c>
      <c r="H49" s="17">
        <f t="shared" si="9"/>
        <v>2.3908890624999999</v>
      </c>
      <c r="I49" s="17">
        <f t="shared" si="10"/>
        <v>3.6969122128906244</v>
      </c>
      <c r="J49" s="17">
        <f t="shared" si="11"/>
        <v>5.7163505091821278</v>
      </c>
      <c r="K49" s="17">
        <f t="shared" si="12"/>
        <v>-1.5031482807553401E-2</v>
      </c>
      <c r="L49" s="17">
        <f t="shared" si="13"/>
        <v>-2.3242430291179447E-2</v>
      </c>
      <c r="M49" s="17">
        <f t="shared" ca="1" si="14"/>
        <v>-7.0398163922656617E-3</v>
      </c>
      <c r="N49" s="17">
        <f t="shared" ca="1" si="15"/>
        <v>7.1900861755308774E-6</v>
      </c>
      <c r="O49" s="95">
        <f t="shared" ca="1" si="16"/>
        <v>1520.2732499121055</v>
      </c>
      <c r="P49" s="17">
        <f t="shared" ca="1" si="17"/>
        <v>26357.237170847955</v>
      </c>
      <c r="Q49" s="17">
        <f t="shared" ca="1" si="18"/>
        <v>1874.7550925671626</v>
      </c>
      <c r="R49" s="15">
        <f t="shared" ca="1" si="19"/>
        <v>-2.6814336045352452E-3</v>
      </c>
    </row>
    <row r="50" spans="1:18" x14ac:dyDescent="0.2">
      <c r="A50" s="65">
        <v>18594</v>
      </c>
      <c r="B50" s="65">
        <v>1.5640600002370775E-2</v>
      </c>
      <c r="C50" s="65">
        <v>1</v>
      </c>
      <c r="D50" s="66">
        <f t="shared" si="5"/>
        <v>1.8593999999999999</v>
      </c>
      <c r="E50" s="66">
        <f t="shared" si="6"/>
        <v>1.5640600002370775E-2</v>
      </c>
      <c r="F50" s="17">
        <f t="shared" si="7"/>
        <v>1.8593999999999999</v>
      </c>
      <c r="G50" s="17">
        <f t="shared" si="8"/>
        <v>1.5640600002370775E-2</v>
      </c>
      <c r="H50" s="17">
        <f t="shared" si="9"/>
        <v>3.4573683599999998</v>
      </c>
      <c r="I50" s="17">
        <f t="shared" si="10"/>
        <v>6.4286307285839994</v>
      </c>
      <c r="J50" s="17">
        <f t="shared" si="11"/>
        <v>11.953395976729087</v>
      </c>
      <c r="K50" s="17">
        <f t="shared" si="12"/>
        <v>2.9082131644408218E-2</v>
      </c>
      <c r="L50" s="17">
        <f t="shared" si="13"/>
        <v>5.4075315579612641E-2</v>
      </c>
      <c r="M50" s="17">
        <f t="shared" ca="1" si="14"/>
        <v>1.1744395687402723E-2</v>
      </c>
      <c r="N50" s="17">
        <f t="shared" ca="1" si="15"/>
        <v>1.5180408063975666E-5</v>
      </c>
      <c r="O50" s="95">
        <f t="shared" ca="1" si="16"/>
        <v>920.47046030707418</v>
      </c>
      <c r="P50" s="17">
        <f t="shared" ca="1" si="17"/>
        <v>47926.637974624209</v>
      </c>
      <c r="Q50" s="17">
        <f t="shared" ca="1" si="18"/>
        <v>31057.661049759132</v>
      </c>
      <c r="R50" s="15">
        <f t="shared" ca="1" si="19"/>
        <v>3.896204314968052E-3</v>
      </c>
    </row>
    <row r="51" spans="1:18" x14ac:dyDescent="0.2">
      <c r="A51" s="65">
        <v>18599.5</v>
      </c>
      <c r="B51" s="65">
        <v>2.1015049998823088E-2</v>
      </c>
      <c r="C51" s="65">
        <v>1</v>
      </c>
      <c r="D51" s="66">
        <f t="shared" si="5"/>
        <v>1.85995</v>
      </c>
      <c r="E51" s="66">
        <f t="shared" si="6"/>
        <v>2.1015049998823088E-2</v>
      </c>
      <c r="F51" s="17">
        <f t="shared" si="7"/>
        <v>1.85995</v>
      </c>
      <c r="G51" s="17">
        <f t="shared" si="8"/>
        <v>2.1015049998823088E-2</v>
      </c>
      <c r="H51" s="17">
        <f t="shared" si="9"/>
        <v>3.4594140025</v>
      </c>
      <c r="I51" s="17">
        <f t="shared" si="10"/>
        <v>6.4343370739498749</v>
      </c>
      <c r="J51" s="17">
        <f t="shared" si="11"/>
        <v>11.96754524069307</v>
      </c>
      <c r="K51" s="17">
        <f t="shared" si="12"/>
        <v>3.9086942245311E-2</v>
      </c>
      <c r="L51" s="17">
        <f t="shared" si="13"/>
        <v>7.2699758229166189E-2</v>
      </c>
      <c r="M51" s="17">
        <f t="shared" ca="1" si="14"/>
        <v>1.1781566973443444E-2</v>
      </c>
      <c r="N51" s="17">
        <f t="shared" ca="1" si="15"/>
        <v>8.5257208779974009E-5</v>
      </c>
      <c r="O51" s="95">
        <f t="shared" ca="1" si="16"/>
        <v>930.30212596416311</v>
      </c>
      <c r="P51" s="17">
        <f t="shared" ca="1" si="17"/>
        <v>48289.091608709983</v>
      </c>
      <c r="Q51" s="17">
        <f t="shared" ca="1" si="18"/>
        <v>31222.505584191524</v>
      </c>
      <c r="R51" s="15">
        <f t="shared" ca="1" si="19"/>
        <v>9.2334830253796435E-3</v>
      </c>
    </row>
    <row r="52" spans="1:18" x14ac:dyDescent="0.2">
      <c r="A52" s="65">
        <v>20700</v>
      </c>
      <c r="B52" s="65">
        <v>3.0330000001413282E-2</v>
      </c>
      <c r="C52" s="65">
        <v>1</v>
      </c>
      <c r="D52" s="66">
        <f t="shared" si="5"/>
        <v>2.0699999999999998</v>
      </c>
      <c r="E52" s="66">
        <f t="shared" si="6"/>
        <v>3.0330000001413282E-2</v>
      </c>
      <c r="F52" s="17">
        <f t="shared" si="7"/>
        <v>2.0699999999999998</v>
      </c>
      <c r="G52" s="17">
        <f t="shared" si="8"/>
        <v>3.0330000001413282E-2</v>
      </c>
      <c r="H52" s="17">
        <f t="shared" si="9"/>
        <v>4.2848999999999995</v>
      </c>
      <c r="I52" s="17">
        <f t="shared" si="10"/>
        <v>8.8697429999999979</v>
      </c>
      <c r="J52" s="17">
        <f t="shared" si="11"/>
        <v>18.360368009999995</v>
      </c>
      <c r="K52" s="17">
        <f t="shared" si="12"/>
        <v>6.2783100002925488E-2</v>
      </c>
      <c r="L52" s="17">
        <f t="shared" si="13"/>
        <v>0.12996101700605575</v>
      </c>
      <c r="M52" s="17">
        <f t="shared" ca="1" si="14"/>
        <v>2.7049257924140244E-2</v>
      </c>
      <c r="N52" s="17">
        <f t="shared" ca="1" si="15"/>
        <v>1.076326857758981E-5</v>
      </c>
      <c r="O52" s="95">
        <f t="shared" ca="1" si="16"/>
        <v>10491.719668099116</v>
      </c>
      <c r="P52" s="17">
        <f t="shared" ca="1" si="17"/>
        <v>331151.09484383545</v>
      </c>
      <c r="Q52" s="17">
        <f t="shared" ca="1" si="18"/>
        <v>141357.11609233281</v>
      </c>
      <c r="R52" s="15">
        <f t="shared" ca="1" si="19"/>
        <v>3.2807420772730383E-3</v>
      </c>
    </row>
    <row r="53" spans="1:18" x14ac:dyDescent="0.2">
      <c r="A53" s="65">
        <v>20734</v>
      </c>
      <c r="B53" s="65">
        <v>3.2126600002811756E-2</v>
      </c>
      <c r="C53" s="65">
        <v>1</v>
      </c>
      <c r="D53" s="66">
        <f t="shared" si="5"/>
        <v>2.0733999999999999</v>
      </c>
      <c r="E53" s="66">
        <f t="shared" si="6"/>
        <v>3.2126600002811756E-2</v>
      </c>
      <c r="F53" s="17">
        <f t="shared" si="7"/>
        <v>2.0733999999999999</v>
      </c>
      <c r="G53" s="17">
        <f t="shared" si="8"/>
        <v>3.2126600002811756E-2</v>
      </c>
      <c r="H53" s="17">
        <f t="shared" si="9"/>
        <v>4.2989875599999996</v>
      </c>
      <c r="I53" s="17">
        <f t="shared" si="10"/>
        <v>8.913520806903998</v>
      </c>
      <c r="J53" s="17">
        <f t="shared" si="11"/>
        <v>18.481294041034747</v>
      </c>
      <c r="K53" s="17">
        <f t="shared" si="12"/>
        <v>6.6611292445829889E-2</v>
      </c>
      <c r="L53" s="17">
        <f t="shared" si="13"/>
        <v>0.13811185375718368</v>
      </c>
      <c r="M53" s="17">
        <f t="shared" ca="1" si="14"/>
        <v>2.7313971226035322E-2</v>
      </c>
      <c r="N53" s="17">
        <f t="shared" ca="1" si="15"/>
        <v>2.3161395743056639E-5</v>
      </c>
      <c r="O53" s="95">
        <f t="shared" ca="1" si="16"/>
        <v>10766.326717001972</v>
      </c>
      <c r="P53" s="17">
        <f t="shared" ca="1" si="17"/>
        <v>338577.10442102462</v>
      </c>
      <c r="Q53" s="17">
        <f t="shared" ca="1" si="18"/>
        <v>144053.12607929955</v>
      </c>
      <c r="R53" s="15">
        <f t="shared" ca="1" si="19"/>
        <v>4.8126287767764342E-3</v>
      </c>
    </row>
    <row r="54" spans="1:18" x14ac:dyDescent="0.2">
      <c r="A54" s="65"/>
      <c r="B54" s="65"/>
      <c r="C54" s="65"/>
      <c r="D54" s="66">
        <f t="shared" si="5"/>
        <v>0</v>
      </c>
      <c r="E54" s="66">
        <f t="shared" si="6"/>
        <v>0</v>
      </c>
      <c r="F54" s="17">
        <f t="shared" si="7"/>
        <v>0</v>
      </c>
      <c r="G54" s="17">
        <f t="shared" si="8"/>
        <v>0</v>
      </c>
      <c r="H54" s="17">
        <f t="shared" si="9"/>
        <v>0</v>
      </c>
      <c r="I54" s="17">
        <f t="shared" si="10"/>
        <v>0</v>
      </c>
      <c r="J54" s="17">
        <f t="shared" si="11"/>
        <v>0</v>
      </c>
      <c r="K54" s="17">
        <f t="shared" si="12"/>
        <v>0</v>
      </c>
      <c r="L54" s="17">
        <f t="shared" si="13"/>
        <v>0</v>
      </c>
      <c r="M54" s="17">
        <f t="shared" ca="1" si="14"/>
        <v>-3.0141362249678293E-2</v>
      </c>
      <c r="N54" s="17">
        <f t="shared" ca="1" si="15"/>
        <v>0</v>
      </c>
      <c r="O54" s="95">
        <f t="shared" ca="1" si="16"/>
        <v>0</v>
      </c>
      <c r="P54" s="17">
        <f t="shared" ca="1" si="17"/>
        <v>0</v>
      </c>
      <c r="Q54" s="17">
        <f t="shared" ca="1" si="18"/>
        <v>0</v>
      </c>
      <c r="R54" s="15">
        <f t="shared" ca="1" si="19"/>
        <v>3.0141362249678293E-2</v>
      </c>
    </row>
    <row r="55" spans="1:18" x14ac:dyDescent="0.2">
      <c r="A55" s="65"/>
      <c r="B55" s="65"/>
      <c r="C55" s="65"/>
      <c r="D55" s="66">
        <f t="shared" si="5"/>
        <v>0</v>
      </c>
      <c r="E55" s="66">
        <f t="shared" si="6"/>
        <v>0</v>
      </c>
      <c r="F55" s="17">
        <f t="shared" si="7"/>
        <v>0</v>
      </c>
      <c r="G55" s="17">
        <f t="shared" si="8"/>
        <v>0</v>
      </c>
      <c r="H55" s="17">
        <f t="shared" si="9"/>
        <v>0</v>
      </c>
      <c r="I55" s="17">
        <f t="shared" si="10"/>
        <v>0</v>
      </c>
      <c r="J55" s="17">
        <f t="shared" si="11"/>
        <v>0</v>
      </c>
      <c r="K55" s="17">
        <f t="shared" si="12"/>
        <v>0</v>
      </c>
      <c r="L55" s="17">
        <f t="shared" si="13"/>
        <v>0</v>
      </c>
      <c r="M55" s="17">
        <f t="shared" ca="1" si="14"/>
        <v>-3.0141362249678293E-2</v>
      </c>
      <c r="N55" s="17">
        <f t="shared" ca="1" si="15"/>
        <v>0</v>
      </c>
      <c r="O55" s="95">
        <f t="shared" ca="1" si="16"/>
        <v>0</v>
      </c>
      <c r="P55" s="17">
        <f t="shared" ca="1" si="17"/>
        <v>0</v>
      </c>
      <c r="Q55" s="17">
        <f t="shared" ca="1" si="18"/>
        <v>0</v>
      </c>
      <c r="R55" s="15">
        <f t="shared" ca="1" si="19"/>
        <v>3.0141362249678293E-2</v>
      </c>
    </row>
    <row r="56" spans="1:18" x14ac:dyDescent="0.2">
      <c r="A56" s="65"/>
      <c r="B56" s="65"/>
      <c r="C56" s="65"/>
      <c r="D56" s="66">
        <f t="shared" si="5"/>
        <v>0</v>
      </c>
      <c r="E56" s="66">
        <f t="shared" si="6"/>
        <v>0</v>
      </c>
      <c r="F56" s="17">
        <f t="shared" si="7"/>
        <v>0</v>
      </c>
      <c r="G56" s="17">
        <f t="shared" si="8"/>
        <v>0</v>
      </c>
      <c r="H56" s="17">
        <f t="shared" si="9"/>
        <v>0</v>
      </c>
      <c r="I56" s="17">
        <f t="shared" si="10"/>
        <v>0</v>
      </c>
      <c r="J56" s="17">
        <f t="shared" si="11"/>
        <v>0</v>
      </c>
      <c r="K56" s="17">
        <f t="shared" si="12"/>
        <v>0</v>
      </c>
      <c r="L56" s="17">
        <f t="shared" si="13"/>
        <v>0</v>
      </c>
      <c r="M56" s="17">
        <f t="shared" ca="1" si="14"/>
        <v>-3.0141362249678293E-2</v>
      </c>
      <c r="N56" s="17">
        <f t="shared" ca="1" si="15"/>
        <v>0</v>
      </c>
      <c r="O56" s="95">
        <f t="shared" ca="1" si="16"/>
        <v>0</v>
      </c>
      <c r="P56" s="17">
        <f t="shared" ca="1" si="17"/>
        <v>0</v>
      </c>
      <c r="Q56" s="17">
        <f t="shared" ca="1" si="18"/>
        <v>0</v>
      </c>
      <c r="R56" s="15">
        <f t="shared" ca="1" si="19"/>
        <v>3.0141362249678293E-2</v>
      </c>
    </row>
    <row r="57" spans="1:18" x14ac:dyDescent="0.2">
      <c r="A57" s="65"/>
      <c r="B57" s="65"/>
      <c r="C57" s="65"/>
      <c r="D57" s="66">
        <f t="shared" si="5"/>
        <v>0</v>
      </c>
      <c r="E57" s="66">
        <f t="shared" si="6"/>
        <v>0</v>
      </c>
      <c r="F57" s="17">
        <f t="shared" si="7"/>
        <v>0</v>
      </c>
      <c r="G57" s="17">
        <f t="shared" si="8"/>
        <v>0</v>
      </c>
      <c r="H57" s="17">
        <f t="shared" si="9"/>
        <v>0</v>
      </c>
      <c r="I57" s="17">
        <f t="shared" si="10"/>
        <v>0</v>
      </c>
      <c r="J57" s="17">
        <f t="shared" si="11"/>
        <v>0</v>
      </c>
      <c r="K57" s="17">
        <f t="shared" si="12"/>
        <v>0</v>
      </c>
      <c r="L57" s="17">
        <f t="shared" si="13"/>
        <v>0</v>
      </c>
      <c r="M57" s="17">
        <f t="shared" ca="1" si="14"/>
        <v>-3.0141362249678293E-2</v>
      </c>
      <c r="N57" s="17">
        <f t="shared" ca="1" si="15"/>
        <v>0</v>
      </c>
      <c r="O57" s="95">
        <f t="shared" ca="1" si="16"/>
        <v>0</v>
      </c>
      <c r="P57" s="17">
        <f t="shared" ca="1" si="17"/>
        <v>0</v>
      </c>
      <c r="Q57" s="17">
        <f t="shared" ca="1" si="18"/>
        <v>0</v>
      </c>
      <c r="R57" s="15">
        <f t="shared" ca="1" si="19"/>
        <v>3.0141362249678293E-2</v>
      </c>
    </row>
    <row r="58" spans="1:18" x14ac:dyDescent="0.2">
      <c r="A58" s="65"/>
      <c r="B58" s="65"/>
      <c r="C58" s="65"/>
      <c r="D58" s="66">
        <f t="shared" si="5"/>
        <v>0</v>
      </c>
      <c r="E58" s="66">
        <f t="shared" si="6"/>
        <v>0</v>
      </c>
      <c r="F58" s="17">
        <f t="shared" si="7"/>
        <v>0</v>
      </c>
      <c r="G58" s="17">
        <f t="shared" si="8"/>
        <v>0</v>
      </c>
      <c r="H58" s="17">
        <f t="shared" si="9"/>
        <v>0</v>
      </c>
      <c r="I58" s="17">
        <f t="shared" si="10"/>
        <v>0</v>
      </c>
      <c r="J58" s="17">
        <f t="shared" si="11"/>
        <v>0</v>
      </c>
      <c r="K58" s="17">
        <f t="shared" si="12"/>
        <v>0</v>
      </c>
      <c r="L58" s="17">
        <f t="shared" si="13"/>
        <v>0</v>
      </c>
      <c r="M58" s="17">
        <f t="shared" ca="1" si="14"/>
        <v>-3.0141362249678293E-2</v>
      </c>
      <c r="N58" s="17">
        <f t="shared" ca="1" si="15"/>
        <v>0</v>
      </c>
      <c r="O58" s="95">
        <f t="shared" ca="1" si="16"/>
        <v>0</v>
      </c>
      <c r="P58" s="17">
        <f t="shared" ca="1" si="17"/>
        <v>0</v>
      </c>
      <c r="Q58" s="17">
        <f t="shared" ca="1" si="18"/>
        <v>0</v>
      </c>
      <c r="R58" s="15">
        <f t="shared" ca="1" si="19"/>
        <v>3.0141362249678293E-2</v>
      </c>
    </row>
    <row r="59" spans="1:18" x14ac:dyDescent="0.2">
      <c r="A59" s="65"/>
      <c r="B59" s="65"/>
      <c r="C59" s="65"/>
      <c r="D59" s="66">
        <f t="shared" si="5"/>
        <v>0</v>
      </c>
      <c r="E59" s="66">
        <f t="shared" si="6"/>
        <v>0</v>
      </c>
      <c r="F59" s="17">
        <f t="shared" si="7"/>
        <v>0</v>
      </c>
      <c r="G59" s="17">
        <f t="shared" si="8"/>
        <v>0</v>
      </c>
      <c r="H59" s="17">
        <f t="shared" si="9"/>
        <v>0</v>
      </c>
      <c r="I59" s="17">
        <f t="shared" si="10"/>
        <v>0</v>
      </c>
      <c r="J59" s="17">
        <f t="shared" si="11"/>
        <v>0</v>
      </c>
      <c r="K59" s="17">
        <f t="shared" si="12"/>
        <v>0</v>
      </c>
      <c r="L59" s="17">
        <f t="shared" si="13"/>
        <v>0</v>
      </c>
      <c r="M59" s="17">
        <f t="shared" ca="1" si="14"/>
        <v>-3.0141362249678293E-2</v>
      </c>
      <c r="N59" s="17">
        <f t="shared" ca="1" si="15"/>
        <v>0</v>
      </c>
      <c r="O59" s="95">
        <f t="shared" ca="1" si="16"/>
        <v>0</v>
      </c>
      <c r="P59" s="17">
        <f t="shared" ca="1" si="17"/>
        <v>0</v>
      </c>
      <c r="Q59" s="17">
        <f t="shared" ca="1" si="18"/>
        <v>0</v>
      </c>
      <c r="R59" s="15">
        <f t="shared" ca="1" si="19"/>
        <v>3.0141362249678293E-2</v>
      </c>
    </row>
    <row r="60" spans="1:18" x14ac:dyDescent="0.2">
      <c r="A60" s="65"/>
      <c r="B60" s="65"/>
      <c r="C60" s="65"/>
      <c r="D60" s="66">
        <f t="shared" si="5"/>
        <v>0</v>
      </c>
      <c r="E60" s="66">
        <f t="shared" si="6"/>
        <v>0</v>
      </c>
      <c r="F60" s="17">
        <f t="shared" si="7"/>
        <v>0</v>
      </c>
      <c r="G60" s="17">
        <f t="shared" si="8"/>
        <v>0</v>
      </c>
      <c r="H60" s="17">
        <f t="shared" si="9"/>
        <v>0</v>
      </c>
      <c r="I60" s="17">
        <f t="shared" si="10"/>
        <v>0</v>
      </c>
      <c r="J60" s="17">
        <f t="shared" si="11"/>
        <v>0</v>
      </c>
      <c r="K60" s="17">
        <f t="shared" si="12"/>
        <v>0</v>
      </c>
      <c r="L60" s="17">
        <f t="shared" si="13"/>
        <v>0</v>
      </c>
      <c r="M60" s="17">
        <f t="shared" ca="1" si="14"/>
        <v>-3.0141362249678293E-2</v>
      </c>
      <c r="N60" s="17">
        <f t="shared" ca="1" si="15"/>
        <v>0</v>
      </c>
      <c r="O60" s="95">
        <f t="shared" ca="1" si="16"/>
        <v>0</v>
      </c>
      <c r="P60" s="17">
        <f t="shared" ca="1" si="17"/>
        <v>0</v>
      </c>
      <c r="Q60" s="17">
        <f t="shared" ca="1" si="18"/>
        <v>0</v>
      </c>
      <c r="R60" s="15">
        <f t="shared" ca="1" si="19"/>
        <v>3.0141362249678293E-2</v>
      </c>
    </row>
    <row r="61" spans="1:18" x14ac:dyDescent="0.2">
      <c r="A61" s="65"/>
      <c r="B61" s="65"/>
      <c r="C61" s="65"/>
      <c r="D61" s="66">
        <f t="shared" si="5"/>
        <v>0</v>
      </c>
      <c r="E61" s="66">
        <f t="shared" si="6"/>
        <v>0</v>
      </c>
      <c r="F61" s="17">
        <f t="shared" si="7"/>
        <v>0</v>
      </c>
      <c r="G61" s="17">
        <f t="shared" si="8"/>
        <v>0</v>
      </c>
      <c r="H61" s="17">
        <f t="shared" si="9"/>
        <v>0</v>
      </c>
      <c r="I61" s="17">
        <f t="shared" si="10"/>
        <v>0</v>
      </c>
      <c r="J61" s="17">
        <f t="shared" si="11"/>
        <v>0</v>
      </c>
      <c r="K61" s="17">
        <f t="shared" si="12"/>
        <v>0</v>
      </c>
      <c r="L61" s="17">
        <f t="shared" si="13"/>
        <v>0</v>
      </c>
      <c r="M61" s="17">
        <f t="shared" ca="1" si="14"/>
        <v>-3.0141362249678293E-2</v>
      </c>
      <c r="N61" s="17">
        <f t="shared" ca="1" si="15"/>
        <v>0</v>
      </c>
      <c r="O61" s="95">
        <f t="shared" ca="1" si="16"/>
        <v>0</v>
      </c>
      <c r="P61" s="17">
        <f t="shared" ca="1" si="17"/>
        <v>0</v>
      </c>
      <c r="Q61" s="17">
        <f t="shared" ca="1" si="18"/>
        <v>0</v>
      </c>
      <c r="R61" s="15">
        <f t="shared" ca="1" si="19"/>
        <v>3.0141362249678293E-2</v>
      </c>
    </row>
    <row r="62" spans="1:18" x14ac:dyDescent="0.2">
      <c r="A62" s="65"/>
      <c r="B62" s="65"/>
      <c r="C62" s="65"/>
      <c r="D62" s="66">
        <f t="shared" si="5"/>
        <v>0</v>
      </c>
      <c r="E62" s="66">
        <f t="shared" si="6"/>
        <v>0</v>
      </c>
      <c r="F62" s="17">
        <f t="shared" si="7"/>
        <v>0</v>
      </c>
      <c r="G62" s="17">
        <f t="shared" si="8"/>
        <v>0</v>
      </c>
      <c r="H62" s="17">
        <f t="shared" si="9"/>
        <v>0</v>
      </c>
      <c r="I62" s="17">
        <f t="shared" si="10"/>
        <v>0</v>
      </c>
      <c r="J62" s="17">
        <f t="shared" si="11"/>
        <v>0</v>
      </c>
      <c r="K62" s="17">
        <f t="shared" si="12"/>
        <v>0</v>
      </c>
      <c r="L62" s="17">
        <f t="shared" si="13"/>
        <v>0</v>
      </c>
      <c r="M62" s="17">
        <f t="shared" ca="1" si="14"/>
        <v>-3.0141362249678293E-2</v>
      </c>
      <c r="N62" s="17">
        <f t="shared" ca="1" si="15"/>
        <v>0</v>
      </c>
      <c r="O62" s="95">
        <f t="shared" ca="1" si="16"/>
        <v>0</v>
      </c>
      <c r="P62" s="17">
        <f t="shared" ca="1" si="17"/>
        <v>0</v>
      </c>
      <c r="Q62" s="17">
        <f t="shared" ca="1" si="18"/>
        <v>0</v>
      </c>
      <c r="R62" s="15">
        <f t="shared" ca="1" si="19"/>
        <v>3.0141362249678293E-2</v>
      </c>
    </row>
    <row r="63" spans="1:18" x14ac:dyDescent="0.2">
      <c r="A63" s="65"/>
      <c r="B63" s="65"/>
      <c r="C63" s="65"/>
      <c r="D63" s="66">
        <f t="shared" si="5"/>
        <v>0</v>
      </c>
      <c r="E63" s="66">
        <f t="shared" si="6"/>
        <v>0</v>
      </c>
      <c r="F63" s="17">
        <f t="shared" si="7"/>
        <v>0</v>
      </c>
      <c r="G63" s="17">
        <f t="shared" si="8"/>
        <v>0</v>
      </c>
      <c r="H63" s="17">
        <f t="shared" si="9"/>
        <v>0</v>
      </c>
      <c r="I63" s="17">
        <f t="shared" si="10"/>
        <v>0</v>
      </c>
      <c r="J63" s="17">
        <f t="shared" si="11"/>
        <v>0</v>
      </c>
      <c r="K63" s="17">
        <f t="shared" si="12"/>
        <v>0</v>
      </c>
      <c r="L63" s="17">
        <f t="shared" si="13"/>
        <v>0</v>
      </c>
      <c r="M63" s="17">
        <f t="shared" ca="1" si="14"/>
        <v>-3.0141362249678293E-2</v>
      </c>
      <c r="N63" s="17">
        <f t="shared" ca="1" si="15"/>
        <v>0</v>
      </c>
      <c r="O63" s="95">
        <f t="shared" ca="1" si="16"/>
        <v>0</v>
      </c>
      <c r="P63" s="17">
        <f t="shared" ca="1" si="17"/>
        <v>0</v>
      </c>
      <c r="Q63" s="17">
        <f t="shared" ca="1" si="18"/>
        <v>0</v>
      </c>
      <c r="R63" s="15">
        <f t="shared" ca="1" si="19"/>
        <v>3.0141362249678293E-2</v>
      </c>
    </row>
    <row r="64" spans="1:18" x14ac:dyDescent="0.2">
      <c r="A64" s="65"/>
      <c r="B64" s="65"/>
      <c r="C64" s="65"/>
      <c r="D64" s="66">
        <f t="shared" si="5"/>
        <v>0</v>
      </c>
      <c r="E64" s="66">
        <f t="shared" si="6"/>
        <v>0</v>
      </c>
      <c r="F64" s="17">
        <f t="shared" si="7"/>
        <v>0</v>
      </c>
      <c r="G64" s="17">
        <f t="shared" si="8"/>
        <v>0</v>
      </c>
      <c r="H64" s="17">
        <f t="shared" si="9"/>
        <v>0</v>
      </c>
      <c r="I64" s="17">
        <f t="shared" si="10"/>
        <v>0</v>
      </c>
      <c r="J64" s="17">
        <f t="shared" si="11"/>
        <v>0</v>
      </c>
      <c r="K64" s="17">
        <f t="shared" si="12"/>
        <v>0</v>
      </c>
      <c r="L64" s="17">
        <f t="shared" si="13"/>
        <v>0</v>
      </c>
      <c r="M64" s="17">
        <f t="shared" ca="1" si="14"/>
        <v>-3.0141362249678293E-2</v>
      </c>
      <c r="N64" s="17">
        <f t="shared" ca="1" si="15"/>
        <v>0</v>
      </c>
      <c r="O64" s="95">
        <f t="shared" ca="1" si="16"/>
        <v>0</v>
      </c>
      <c r="P64" s="17">
        <f t="shared" ca="1" si="17"/>
        <v>0</v>
      </c>
      <c r="Q64" s="17">
        <f t="shared" ca="1" si="18"/>
        <v>0</v>
      </c>
      <c r="R64" s="15">
        <f t="shared" ca="1" si="19"/>
        <v>3.0141362249678293E-2</v>
      </c>
    </row>
    <row r="65" spans="1:18" x14ac:dyDescent="0.2">
      <c r="A65" s="65"/>
      <c r="B65" s="65"/>
      <c r="C65" s="65"/>
      <c r="D65" s="66">
        <f t="shared" si="5"/>
        <v>0</v>
      </c>
      <c r="E65" s="66">
        <f t="shared" si="6"/>
        <v>0</v>
      </c>
      <c r="F65" s="17">
        <f t="shared" si="7"/>
        <v>0</v>
      </c>
      <c r="G65" s="17">
        <f t="shared" si="8"/>
        <v>0</v>
      </c>
      <c r="H65" s="17">
        <f t="shared" si="9"/>
        <v>0</v>
      </c>
      <c r="I65" s="17">
        <f t="shared" si="10"/>
        <v>0</v>
      </c>
      <c r="J65" s="17">
        <f t="shared" si="11"/>
        <v>0</v>
      </c>
      <c r="K65" s="17">
        <f t="shared" si="12"/>
        <v>0</v>
      </c>
      <c r="L65" s="17">
        <f t="shared" si="13"/>
        <v>0</v>
      </c>
      <c r="M65" s="17">
        <f t="shared" ca="1" si="14"/>
        <v>-3.0141362249678293E-2</v>
      </c>
      <c r="N65" s="17">
        <f t="shared" ca="1" si="15"/>
        <v>0</v>
      </c>
      <c r="O65" s="95">
        <f t="shared" ca="1" si="16"/>
        <v>0</v>
      </c>
      <c r="P65" s="17">
        <f t="shared" ca="1" si="17"/>
        <v>0</v>
      </c>
      <c r="Q65" s="17">
        <f t="shared" ca="1" si="18"/>
        <v>0</v>
      </c>
      <c r="R65" s="15">
        <f t="shared" ca="1" si="19"/>
        <v>3.0141362249678293E-2</v>
      </c>
    </row>
    <row r="66" spans="1:18" x14ac:dyDescent="0.2">
      <c r="A66" s="65"/>
      <c r="B66" s="65"/>
      <c r="C66" s="65"/>
      <c r="D66" s="66">
        <f t="shared" si="5"/>
        <v>0</v>
      </c>
      <c r="E66" s="66">
        <f t="shared" si="6"/>
        <v>0</v>
      </c>
      <c r="F66" s="17">
        <f t="shared" si="7"/>
        <v>0</v>
      </c>
      <c r="G66" s="17">
        <f t="shared" si="8"/>
        <v>0</v>
      </c>
      <c r="H66" s="17">
        <f t="shared" si="9"/>
        <v>0</v>
      </c>
      <c r="I66" s="17">
        <f t="shared" si="10"/>
        <v>0</v>
      </c>
      <c r="J66" s="17">
        <f t="shared" si="11"/>
        <v>0</v>
      </c>
      <c r="K66" s="17">
        <f t="shared" si="12"/>
        <v>0</v>
      </c>
      <c r="L66" s="17">
        <f t="shared" si="13"/>
        <v>0</v>
      </c>
      <c r="M66" s="17">
        <f t="shared" ca="1" si="14"/>
        <v>-3.0141362249678293E-2</v>
      </c>
      <c r="N66" s="17">
        <f t="shared" ca="1" si="15"/>
        <v>0</v>
      </c>
      <c r="O66" s="95">
        <f t="shared" ca="1" si="16"/>
        <v>0</v>
      </c>
      <c r="P66" s="17">
        <f t="shared" ca="1" si="17"/>
        <v>0</v>
      </c>
      <c r="Q66" s="17">
        <f t="shared" ca="1" si="18"/>
        <v>0</v>
      </c>
      <c r="R66" s="15">
        <f t="shared" ca="1" si="19"/>
        <v>3.0141362249678293E-2</v>
      </c>
    </row>
    <row r="67" spans="1:18" x14ac:dyDescent="0.2">
      <c r="A67" s="65"/>
      <c r="B67" s="65"/>
      <c r="C67" s="65"/>
      <c r="D67" s="66">
        <f t="shared" si="5"/>
        <v>0</v>
      </c>
      <c r="E67" s="66">
        <f t="shared" si="6"/>
        <v>0</v>
      </c>
      <c r="F67" s="17">
        <f t="shared" si="7"/>
        <v>0</v>
      </c>
      <c r="G67" s="17">
        <f t="shared" si="8"/>
        <v>0</v>
      </c>
      <c r="H67" s="17">
        <f t="shared" si="9"/>
        <v>0</v>
      </c>
      <c r="I67" s="17">
        <f t="shared" si="10"/>
        <v>0</v>
      </c>
      <c r="J67" s="17">
        <f t="shared" si="11"/>
        <v>0</v>
      </c>
      <c r="K67" s="17">
        <f t="shared" si="12"/>
        <v>0</v>
      </c>
      <c r="L67" s="17">
        <f t="shared" si="13"/>
        <v>0</v>
      </c>
      <c r="M67" s="17">
        <f t="shared" ca="1" si="14"/>
        <v>-3.0141362249678293E-2</v>
      </c>
      <c r="N67" s="17">
        <f t="shared" ca="1" si="15"/>
        <v>0</v>
      </c>
      <c r="O67" s="95">
        <f t="shared" ca="1" si="16"/>
        <v>0</v>
      </c>
      <c r="P67" s="17">
        <f t="shared" ca="1" si="17"/>
        <v>0</v>
      </c>
      <c r="Q67" s="17">
        <f t="shared" ca="1" si="18"/>
        <v>0</v>
      </c>
      <c r="R67" s="15">
        <f t="shared" ca="1" si="19"/>
        <v>3.0141362249678293E-2</v>
      </c>
    </row>
    <row r="68" spans="1:18" x14ac:dyDescent="0.2">
      <c r="A68" s="65"/>
      <c r="B68" s="65"/>
      <c r="C68" s="65"/>
      <c r="D68" s="66">
        <f t="shared" si="5"/>
        <v>0</v>
      </c>
      <c r="E68" s="66">
        <f t="shared" si="6"/>
        <v>0</v>
      </c>
      <c r="F68" s="17">
        <f t="shared" si="7"/>
        <v>0</v>
      </c>
      <c r="G68" s="17">
        <f t="shared" si="8"/>
        <v>0</v>
      </c>
      <c r="H68" s="17">
        <f t="shared" si="9"/>
        <v>0</v>
      </c>
      <c r="I68" s="17">
        <f t="shared" si="10"/>
        <v>0</v>
      </c>
      <c r="J68" s="17">
        <f t="shared" si="11"/>
        <v>0</v>
      </c>
      <c r="K68" s="17">
        <f t="shared" si="12"/>
        <v>0</v>
      </c>
      <c r="L68" s="17">
        <f t="shared" si="13"/>
        <v>0</v>
      </c>
      <c r="M68" s="17">
        <f t="shared" ca="1" si="14"/>
        <v>-3.0141362249678293E-2</v>
      </c>
      <c r="N68" s="17">
        <f t="shared" ca="1" si="15"/>
        <v>0</v>
      </c>
      <c r="O68" s="95">
        <f t="shared" ca="1" si="16"/>
        <v>0</v>
      </c>
      <c r="P68" s="17">
        <f t="shared" ca="1" si="17"/>
        <v>0</v>
      </c>
      <c r="Q68" s="17">
        <f t="shared" ca="1" si="18"/>
        <v>0</v>
      </c>
      <c r="R68" s="15">
        <f t="shared" ca="1" si="19"/>
        <v>3.0141362249678293E-2</v>
      </c>
    </row>
    <row r="69" spans="1:18" x14ac:dyDescent="0.2">
      <c r="A69" s="65"/>
      <c r="B69" s="65"/>
      <c r="C69" s="65"/>
      <c r="D69" s="66">
        <f t="shared" si="5"/>
        <v>0</v>
      </c>
      <c r="E69" s="66">
        <f t="shared" si="6"/>
        <v>0</v>
      </c>
      <c r="F69" s="17">
        <f t="shared" si="7"/>
        <v>0</v>
      </c>
      <c r="G69" s="17">
        <f t="shared" si="8"/>
        <v>0</v>
      </c>
      <c r="H69" s="17">
        <f t="shared" si="9"/>
        <v>0</v>
      </c>
      <c r="I69" s="17">
        <f t="shared" si="10"/>
        <v>0</v>
      </c>
      <c r="J69" s="17">
        <f t="shared" si="11"/>
        <v>0</v>
      </c>
      <c r="K69" s="17">
        <f t="shared" si="12"/>
        <v>0</v>
      </c>
      <c r="L69" s="17">
        <f t="shared" si="13"/>
        <v>0</v>
      </c>
      <c r="M69" s="17">
        <f t="shared" ca="1" si="14"/>
        <v>-3.0141362249678293E-2</v>
      </c>
      <c r="N69" s="17">
        <f t="shared" ca="1" si="15"/>
        <v>0</v>
      </c>
      <c r="O69" s="95">
        <f t="shared" ca="1" si="16"/>
        <v>0</v>
      </c>
      <c r="P69" s="17">
        <f t="shared" ca="1" si="17"/>
        <v>0</v>
      </c>
      <c r="Q69" s="17">
        <f t="shared" ca="1" si="18"/>
        <v>0</v>
      </c>
      <c r="R69" s="15">
        <f t="shared" ca="1" si="19"/>
        <v>3.0141362249678293E-2</v>
      </c>
    </row>
    <row r="70" spans="1:18" x14ac:dyDescent="0.2">
      <c r="A70" s="65"/>
      <c r="B70" s="65"/>
      <c r="C70" s="65"/>
      <c r="D70" s="66">
        <f t="shared" si="5"/>
        <v>0</v>
      </c>
      <c r="E70" s="66">
        <f t="shared" si="6"/>
        <v>0</v>
      </c>
      <c r="F70" s="17">
        <f t="shared" si="7"/>
        <v>0</v>
      </c>
      <c r="G70" s="17">
        <f t="shared" si="8"/>
        <v>0</v>
      </c>
      <c r="H70" s="17">
        <f t="shared" si="9"/>
        <v>0</v>
      </c>
      <c r="I70" s="17">
        <f t="shared" si="10"/>
        <v>0</v>
      </c>
      <c r="J70" s="17">
        <f t="shared" si="11"/>
        <v>0</v>
      </c>
      <c r="K70" s="17">
        <f t="shared" si="12"/>
        <v>0</v>
      </c>
      <c r="L70" s="17">
        <f t="shared" si="13"/>
        <v>0</v>
      </c>
      <c r="M70" s="17">
        <f t="shared" ca="1" si="14"/>
        <v>-3.0141362249678293E-2</v>
      </c>
      <c r="N70" s="17">
        <f t="shared" ca="1" si="15"/>
        <v>0</v>
      </c>
      <c r="O70" s="95">
        <f t="shared" ca="1" si="16"/>
        <v>0</v>
      </c>
      <c r="P70" s="17">
        <f t="shared" ca="1" si="17"/>
        <v>0</v>
      </c>
      <c r="Q70" s="17">
        <f t="shared" ca="1" si="18"/>
        <v>0</v>
      </c>
      <c r="R70" s="15">
        <f t="shared" ca="1" si="19"/>
        <v>3.0141362249678293E-2</v>
      </c>
    </row>
    <row r="71" spans="1:18" x14ac:dyDescent="0.2">
      <c r="A71" s="65"/>
      <c r="B71" s="65"/>
      <c r="C71" s="65"/>
      <c r="D71" s="66">
        <f t="shared" si="5"/>
        <v>0</v>
      </c>
      <c r="E71" s="66">
        <f t="shared" si="6"/>
        <v>0</v>
      </c>
      <c r="F71" s="17">
        <f t="shared" si="7"/>
        <v>0</v>
      </c>
      <c r="G71" s="17">
        <f t="shared" si="8"/>
        <v>0</v>
      </c>
      <c r="H71" s="17">
        <f t="shared" si="9"/>
        <v>0</v>
      </c>
      <c r="I71" s="17">
        <f t="shared" si="10"/>
        <v>0</v>
      </c>
      <c r="J71" s="17">
        <f t="shared" si="11"/>
        <v>0</v>
      </c>
      <c r="K71" s="17">
        <f t="shared" si="12"/>
        <v>0</v>
      </c>
      <c r="L71" s="17">
        <f t="shared" si="13"/>
        <v>0</v>
      </c>
      <c r="M71" s="17">
        <f t="shared" ca="1" si="14"/>
        <v>-3.0141362249678293E-2</v>
      </c>
      <c r="N71" s="17">
        <f t="shared" ca="1" si="15"/>
        <v>0</v>
      </c>
      <c r="O71" s="95">
        <f t="shared" ca="1" si="16"/>
        <v>0</v>
      </c>
      <c r="P71" s="17">
        <f t="shared" ca="1" si="17"/>
        <v>0</v>
      </c>
      <c r="Q71" s="17">
        <f t="shared" ca="1" si="18"/>
        <v>0</v>
      </c>
      <c r="R71" s="15">
        <f t="shared" ca="1" si="19"/>
        <v>3.0141362249678293E-2</v>
      </c>
    </row>
    <row r="72" spans="1:18" x14ac:dyDescent="0.2">
      <c r="A72" s="65"/>
      <c r="B72" s="65"/>
      <c r="C72" s="65"/>
      <c r="D72" s="66">
        <f t="shared" si="5"/>
        <v>0</v>
      </c>
      <c r="E72" s="66">
        <f t="shared" si="6"/>
        <v>0</v>
      </c>
      <c r="F72" s="17">
        <f t="shared" si="7"/>
        <v>0</v>
      </c>
      <c r="G72" s="17">
        <f t="shared" si="8"/>
        <v>0</v>
      </c>
      <c r="H72" s="17">
        <f t="shared" si="9"/>
        <v>0</v>
      </c>
      <c r="I72" s="17">
        <f t="shared" si="10"/>
        <v>0</v>
      </c>
      <c r="J72" s="17">
        <f t="shared" si="11"/>
        <v>0</v>
      </c>
      <c r="K72" s="17">
        <f t="shared" si="12"/>
        <v>0</v>
      </c>
      <c r="L72" s="17">
        <f t="shared" si="13"/>
        <v>0</v>
      </c>
      <c r="M72" s="17">
        <f t="shared" ca="1" si="14"/>
        <v>-3.0141362249678293E-2</v>
      </c>
      <c r="N72" s="17">
        <f t="shared" ca="1" si="15"/>
        <v>0</v>
      </c>
      <c r="O72" s="95">
        <f t="shared" ca="1" si="16"/>
        <v>0</v>
      </c>
      <c r="P72" s="17">
        <f t="shared" ca="1" si="17"/>
        <v>0</v>
      </c>
      <c r="Q72" s="17">
        <f t="shared" ca="1" si="18"/>
        <v>0</v>
      </c>
      <c r="R72" s="15">
        <f t="shared" ca="1" si="19"/>
        <v>3.0141362249678293E-2</v>
      </c>
    </row>
    <row r="73" spans="1:18" x14ac:dyDescent="0.2">
      <c r="A73" s="65"/>
      <c r="B73" s="65"/>
      <c r="C73" s="65"/>
      <c r="D73" s="66">
        <f t="shared" si="5"/>
        <v>0</v>
      </c>
      <c r="E73" s="66">
        <f t="shared" si="6"/>
        <v>0</v>
      </c>
      <c r="F73" s="17">
        <f t="shared" si="7"/>
        <v>0</v>
      </c>
      <c r="G73" s="17">
        <f t="shared" si="8"/>
        <v>0</v>
      </c>
      <c r="H73" s="17">
        <f t="shared" si="9"/>
        <v>0</v>
      </c>
      <c r="I73" s="17">
        <f t="shared" si="10"/>
        <v>0</v>
      </c>
      <c r="J73" s="17">
        <f t="shared" si="11"/>
        <v>0</v>
      </c>
      <c r="K73" s="17">
        <f t="shared" si="12"/>
        <v>0</v>
      </c>
      <c r="L73" s="17">
        <f t="shared" si="13"/>
        <v>0</v>
      </c>
      <c r="M73" s="17">
        <f t="shared" ca="1" si="14"/>
        <v>-3.0141362249678293E-2</v>
      </c>
      <c r="N73" s="17">
        <f t="shared" ca="1" si="15"/>
        <v>0</v>
      </c>
      <c r="O73" s="95">
        <f t="shared" ca="1" si="16"/>
        <v>0</v>
      </c>
      <c r="P73" s="17">
        <f t="shared" ca="1" si="17"/>
        <v>0</v>
      </c>
      <c r="Q73" s="17">
        <f t="shared" ca="1" si="18"/>
        <v>0</v>
      </c>
      <c r="R73" s="15">
        <f t="shared" ca="1" si="19"/>
        <v>3.0141362249678293E-2</v>
      </c>
    </row>
    <row r="74" spans="1:18" x14ac:dyDescent="0.2">
      <c r="A74" s="65"/>
      <c r="B74" s="65"/>
      <c r="C74" s="65"/>
      <c r="D74" s="66">
        <f t="shared" si="5"/>
        <v>0</v>
      </c>
      <c r="E74" s="66">
        <f t="shared" si="6"/>
        <v>0</v>
      </c>
      <c r="F74" s="17">
        <f t="shared" si="7"/>
        <v>0</v>
      </c>
      <c r="G74" s="17">
        <f t="shared" si="8"/>
        <v>0</v>
      </c>
      <c r="H74" s="17">
        <f t="shared" si="9"/>
        <v>0</v>
      </c>
      <c r="I74" s="17">
        <f t="shared" si="10"/>
        <v>0</v>
      </c>
      <c r="J74" s="17">
        <f t="shared" si="11"/>
        <v>0</v>
      </c>
      <c r="K74" s="17">
        <f t="shared" si="12"/>
        <v>0</v>
      </c>
      <c r="L74" s="17">
        <f t="shared" si="13"/>
        <v>0</v>
      </c>
      <c r="M74" s="17">
        <f t="shared" ca="1" si="14"/>
        <v>-3.0141362249678293E-2</v>
      </c>
      <c r="N74" s="17">
        <f t="shared" ca="1" si="15"/>
        <v>0</v>
      </c>
      <c r="O74" s="95">
        <f t="shared" ca="1" si="16"/>
        <v>0</v>
      </c>
      <c r="P74" s="17">
        <f t="shared" ca="1" si="17"/>
        <v>0</v>
      </c>
      <c r="Q74" s="17">
        <f t="shared" ca="1" si="18"/>
        <v>0</v>
      </c>
      <c r="R74" s="15">
        <f t="shared" ca="1" si="19"/>
        <v>3.0141362249678293E-2</v>
      </c>
    </row>
    <row r="75" spans="1:18" x14ac:dyDescent="0.2">
      <c r="A75" s="65"/>
      <c r="B75" s="65"/>
      <c r="C75" s="65"/>
      <c r="D75" s="66">
        <f t="shared" si="5"/>
        <v>0</v>
      </c>
      <c r="E75" s="66">
        <f t="shared" si="6"/>
        <v>0</v>
      </c>
      <c r="F75" s="17">
        <f t="shared" si="7"/>
        <v>0</v>
      </c>
      <c r="G75" s="17">
        <f t="shared" si="8"/>
        <v>0</v>
      </c>
      <c r="H75" s="17">
        <f t="shared" si="9"/>
        <v>0</v>
      </c>
      <c r="I75" s="17">
        <f t="shared" si="10"/>
        <v>0</v>
      </c>
      <c r="J75" s="17">
        <f t="shared" si="11"/>
        <v>0</v>
      </c>
      <c r="K75" s="17">
        <f t="shared" si="12"/>
        <v>0</v>
      </c>
      <c r="L75" s="17">
        <f t="shared" si="13"/>
        <v>0</v>
      </c>
      <c r="M75" s="17">
        <f t="shared" ca="1" si="14"/>
        <v>-3.0141362249678293E-2</v>
      </c>
      <c r="N75" s="17">
        <f t="shared" ca="1" si="15"/>
        <v>0</v>
      </c>
      <c r="O75" s="95">
        <f t="shared" ca="1" si="16"/>
        <v>0</v>
      </c>
      <c r="P75" s="17">
        <f t="shared" ca="1" si="17"/>
        <v>0</v>
      </c>
      <c r="Q75" s="17">
        <f t="shared" ca="1" si="18"/>
        <v>0</v>
      </c>
      <c r="R75" s="15">
        <f t="shared" ca="1" si="19"/>
        <v>3.0141362249678293E-2</v>
      </c>
    </row>
    <row r="76" spans="1:18" x14ac:dyDescent="0.2">
      <c r="A76" s="65"/>
      <c r="B76" s="65"/>
      <c r="C76" s="65"/>
      <c r="D76" s="66">
        <f t="shared" si="5"/>
        <v>0</v>
      </c>
      <c r="E76" s="66">
        <f t="shared" si="6"/>
        <v>0</v>
      </c>
      <c r="F76" s="17">
        <f t="shared" si="7"/>
        <v>0</v>
      </c>
      <c r="G76" s="17">
        <f t="shared" si="8"/>
        <v>0</v>
      </c>
      <c r="H76" s="17">
        <f t="shared" si="9"/>
        <v>0</v>
      </c>
      <c r="I76" s="17">
        <f t="shared" si="10"/>
        <v>0</v>
      </c>
      <c r="J76" s="17">
        <f t="shared" si="11"/>
        <v>0</v>
      </c>
      <c r="K76" s="17">
        <f t="shared" si="12"/>
        <v>0</v>
      </c>
      <c r="L76" s="17">
        <f t="shared" si="13"/>
        <v>0</v>
      </c>
      <c r="M76" s="17">
        <f t="shared" ca="1" si="14"/>
        <v>-3.0141362249678293E-2</v>
      </c>
      <c r="N76" s="17">
        <f t="shared" ca="1" si="15"/>
        <v>0</v>
      </c>
      <c r="O76" s="95">
        <f t="shared" ca="1" si="16"/>
        <v>0</v>
      </c>
      <c r="P76" s="17">
        <f t="shared" ca="1" si="17"/>
        <v>0</v>
      </c>
      <c r="Q76" s="17">
        <f t="shared" ca="1" si="18"/>
        <v>0</v>
      </c>
      <c r="R76" s="15">
        <f t="shared" ca="1" si="19"/>
        <v>3.0141362249678293E-2</v>
      </c>
    </row>
    <row r="77" spans="1:18" x14ac:dyDescent="0.2">
      <c r="A77" s="65"/>
      <c r="B77" s="65"/>
      <c r="C77" s="65"/>
      <c r="D77" s="66">
        <f t="shared" si="5"/>
        <v>0</v>
      </c>
      <c r="E77" s="66">
        <f t="shared" si="6"/>
        <v>0</v>
      </c>
      <c r="F77" s="17">
        <f t="shared" si="7"/>
        <v>0</v>
      </c>
      <c r="G77" s="17">
        <f t="shared" si="8"/>
        <v>0</v>
      </c>
      <c r="H77" s="17">
        <f t="shared" si="9"/>
        <v>0</v>
      </c>
      <c r="I77" s="17">
        <f t="shared" si="10"/>
        <v>0</v>
      </c>
      <c r="J77" s="17">
        <f t="shared" si="11"/>
        <v>0</v>
      </c>
      <c r="K77" s="17">
        <f t="shared" si="12"/>
        <v>0</v>
      </c>
      <c r="L77" s="17">
        <f t="shared" si="13"/>
        <v>0</v>
      </c>
      <c r="M77" s="17">
        <f t="shared" ca="1" si="14"/>
        <v>-3.0141362249678293E-2</v>
      </c>
      <c r="N77" s="17">
        <f t="shared" ca="1" si="15"/>
        <v>0</v>
      </c>
      <c r="O77" s="95">
        <f t="shared" ca="1" si="16"/>
        <v>0</v>
      </c>
      <c r="P77" s="17">
        <f t="shared" ca="1" si="17"/>
        <v>0</v>
      </c>
      <c r="Q77" s="17">
        <f t="shared" ca="1" si="18"/>
        <v>0</v>
      </c>
      <c r="R77" s="15">
        <f t="shared" ca="1" si="19"/>
        <v>3.0141362249678293E-2</v>
      </c>
    </row>
    <row r="78" spans="1:18" x14ac:dyDescent="0.2">
      <c r="A78" s="65"/>
      <c r="B78" s="65"/>
      <c r="C78" s="65"/>
      <c r="D78" s="66">
        <f t="shared" si="5"/>
        <v>0</v>
      </c>
      <c r="E78" s="66">
        <f t="shared" si="6"/>
        <v>0</v>
      </c>
      <c r="F78" s="17">
        <f t="shared" si="7"/>
        <v>0</v>
      </c>
      <c r="G78" s="17">
        <f t="shared" si="8"/>
        <v>0</v>
      </c>
      <c r="H78" s="17">
        <f t="shared" si="9"/>
        <v>0</v>
      </c>
      <c r="I78" s="17">
        <f t="shared" si="10"/>
        <v>0</v>
      </c>
      <c r="J78" s="17">
        <f t="shared" si="11"/>
        <v>0</v>
      </c>
      <c r="K78" s="17">
        <f t="shared" si="12"/>
        <v>0</v>
      </c>
      <c r="L78" s="17">
        <f t="shared" si="13"/>
        <v>0</v>
      </c>
      <c r="M78" s="17">
        <f t="shared" ca="1" si="14"/>
        <v>-3.0141362249678293E-2</v>
      </c>
      <c r="N78" s="17">
        <f t="shared" ca="1" si="15"/>
        <v>0</v>
      </c>
      <c r="O78" s="95">
        <f t="shared" ca="1" si="16"/>
        <v>0</v>
      </c>
      <c r="P78" s="17">
        <f t="shared" ca="1" si="17"/>
        <v>0</v>
      </c>
      <c r="Q78" s="17">
        <f t="shared" ca="1" si="18"/>
        <v>0</v>
      </c>
      <c r="R78" s="15">
        <f t="shared" ca="1" si="19"/>
        <v>3.0141362249678293E-2</v>
      </c>
    </row>
    <row r="79" spans="1:18" x14ac:dyDescent="0.2">
      <c r="A79" s="65"/>
      <c r="B79" s="65"/>
      <c r="C79" s="65"/>
      <c r="D79" s="66">
        <f t="shared" si="5"/>
        <v>0</v>
      </c>
      <c r="E79" s="66">
        <f t="shared" si="6"/>
        <v>0</v>
      </c>
      <c r="F79" s="17">
        <f t="shared" si="7"/>
        <v>0</v>
      </c>
      <c r="G79" s="17">
        <f t="shared" si="8"/>
        <v>0</v>
      </c>
      <c r="H79" s="17">
        <f t="shared" si="9"/>
        <v>0</v>
      </c>
      <c r="I79" s="17">
        <f t="shared" si="10"/>
        <v>0</v>
      </c>
      <c r="J79" s="17">
        <f t="shared" si="11"/>
        <v>0</v>
      </c>
      <c r="K79" s="17">
        <f t="shared" si="12"/>
        <v>0</v>
      </c>
      <c r="L79" s="17">
        <f t="shared" si="13"/>
        <v>0</v>
      </c>
      <c r="M79" s="17">
        <f t="shared" ca="1" si="14"/>
        <v>-3.0141362249678293E-2</v>
      </c>
      <c r="N79" s="17">
        <f t="shared" ca="1" si="15"/>
        <v>0</v>
      </c>
      <c r="O79" s="95">
        <f t="shared" ca="1" si="16"/>
        <v>0</v>
      </c>
      <c r="P79" s="17">
        <f t="shared" ca="1" si="17"/>
        <v>0</v>
      </c>
      <c r="Q79" s="17">
        <f t="shared" ca="1" si="18"/>
        <v>0</v>
      </c>
      <c r="R79" s="15">
        <f t="shared" ca="1" si="19"/>
        <v>3.0141362249678293E-2</v>
      </c>
    </row>
    <row r="80" spans="1:18" x14ac:dyDescent="0.2">
      <c r="A80" s="65"/>
      <c r="B80" s="65"/>
      <c r="C80" s="65"/>
      <c r="D80" s="66">
        <f t="shared" si="5"/>
        <v>0</v>
      </c>
      <c r="E80" s="66">
        <f t="shared" si="6"/>
        <v>0</v>
      </c>
      <c r="F80" s="17">
        <f t="shared" si="7"/>
        <v>0</v>
      </c>
      <c r="G80" s="17">
        <f t="shared" si="8"/>
        <v>0</v>
      </c>
      <c r="H80" s="17">
        <f t="shared" si="9"/>
        <v>0</v>
      </c>
      <c r="I80" s="17">
        <f t="shared" si="10"/>
        <v>0</v>
      </c>
      <c r="J80" s="17">
        <f t="shared" si="11"/>
        <v>0</v>
      </c>
      <c r="K80" s="17">
        <f t="shared" si="12"/>
        <v>0</v>
      </c>
      <c r="L80" s="17">
        <f t="shared" si="13"/>
        <v>0</v>
      </c>
      <c r="M80" s="17">
        <f t="shared" ca="1" si="14"/>
        <v>-3.0141362249678293E-2</v>
      </c>
      <c r="N80" s="17">
        <f t="shared" ca="1" si="15"/>
        <v>0</v>
      </c>
      <c r="O80" s="95">
        <f t="shared" ca="1" si="16"/>
        <v>0</v>
      </c>
      <c r="P80" s="17">
        <f t="shared" ca="1" si="17"/>
        <v>0</v>
      </c>
      <c r="Q80" s="17">
        <f t="shared" ca="1" si="18"/>
        <v>0</v>
      </c>
      <c r="R80" s="15">
        <f t="shared" ca="1" si="19"/>
        <v>3.0141362249678293E-2</v>
      </c>
    </row>
    <row r="81" spans="1:18" x14ac:dyDescent="0.2">
      <c r="A81" s="65"/>
      <c r="B81" s="65"/>
      <c r="C81" s="65"/>
      <c r="D81" s="66">
        <f t="shared" si="5"/>
        <v>0</v>
      </c>
      <c r="E81" s="66">
        <f t="shared" si="6"/>
        <v>0</v>
      </c>
      <c r="F81" s="17">
        <f t="shared" si="7"/>
        <v>0</v>
      </c>
      <c r="G81" s="17">
        <f t="shared" si="8"/>
        <v>0</v>
      </c>
      <c r="H81" s="17">
        <f t="shared" si="9"/>
        <v>0</v>
      </c>
      <c r="I81" s="17">
        <f t="shared" si="10"/>
        <v>0</v>
      </c>
      <c r="J81" s="17">
        <f t="shared" si="11"/>
        <v>0</v>
      </c>
      <c r="K81" s="17">
        <f t="shared" si="12"/>
        <v>0</v>
      </c>
      <c r="L81" s="17">
        <f t="shared" si="13"/>
        <v>0</v>
      </c>
      <c r="M81" s="17">
        <f t="shared" ca="1" si="14"/>
        <v>-3.0141362249678293E-2</v>
      </c>
      <c r="N81" s="17">
        <f t="shared" ca="1" si="15"/>
        <v>0</v>
      </c>
      <c r="O81" s="95">
        <f t="shared" ca="1" si="16"/>
        <v>0</v>
      </c>
      <c r="P81" s="17">
        <f t="shared" ca="1" si="17"/>
        <v>0</v>
      </c>
      <c r="Q81" s="17">
        <f t="shared" ca="1" si="18"/>
        <v>0</v>
      </c>
      <c r="R81" s="15">
        <f t="shared" ca="1" si="19"/>
        <v>3.0141362249678293E-2</v>
      </c>
    </row>
    <row r="82" spans="1:18" x14ac:dyDescent="0.2">
      <c r="A82" s="65"/>
      <c r="B82" s="65"/>
      <c r="C82" s="65"/>
      <c r="D82" s="66">
        <f t="shared" si="5"/>
        <v>0</v>
      </c>
      <c r="E82" s="66">
        <f t="shared" si="6"/>
        <v>0</v>
      </c>
      <c r="F82" s="17">
        <f t="shared" si="7"/>
        <v>0</v>
      </c>
      <c r="G82" s="17">
        <f t="shared" si="8"/>
        <v>0</v>
      </c>
      <c r="H82" s="17">
        <f t="shared" si="9"/>
        <v>0</v>
      </c>
      <c r="I82" s="17">
        <f t="shared" si="10"/>
        <v>0</v>
      </c>
      <c r="J82" s="17">
        <f t="shared" si="11"/>
        <v>0</v>
      </c>
      <c r="K82" s="17">
        <f t="shared" si="12"/>
        <v>0</v>
      </c>
      <c r="L82" s="17">
        <f t="shared" si="13"/>
        <v>0</v>
      </c>
      <c r="M82" s="17">
        <f t="shared" ca="1" si="14"/>
        <v>-3.0141362249678293E-2</v>
      </c>
      <c r="N82" s="17">
        <f t="shared" ca="1" si="15"/>
        <v>0</v>
      </c>
      <c r="O82" s="95">
        <f t="shared" ca="1" si="16"/>
        <v>0</v>
      </c>
      <c r="P82" s="17">
        <f t="shared" ca="1" si="17"/>
        <v>0</v>
      </c>
      <c r="Q82" s="17">
        <f t="shared" ca="1" si="18"/>
        <v>0</v>
      </c>
      <c r="R82" s="15">
        <f t="shared" ca="1" si="19"/>
        <v>3.0141362249678293E-2</v>
      </c>
    </row>
    <row r="83" spans="1:18" x14ac:dyDescent="0.2">
      <c r="A83" s="65"/>
      <c r="B83" s="65"/>
      <c r="C83" s="65"/>
      <c r="D83" s="66">
        <f t="shared" si="5"/>
        <v>0</v>
      </c>
      <c r="E83" s="66">
        <f t="shared" si="6"/>
        <v>0</v>
      </c>
      <c r="F83" s="17">
        <f t="shared" si="7"/>
        <v>0</v>
      </c>
      <c r="G83" s="17">
        <f t="shared" si="8"/>
        <v>0</v>
      </c>
      <c r="H83" s="17">
        <f t="shared" si="9"/>
        <v>0</v>
      </c>
      <c r="I83" s="17">
        <f t="shared" si="10"/>
        <v>0</v>
      </c>
      <c r="J83" s="17">
        <f t="shared" si="11"/>
        <v>0</v>
      </c>
      <c r="K83" s="17">
        <f t="shared" si="12"/>
        <v>0</v>
      </c>
      <c r="L83" s="17">
        <f t="shared" si="13"/>
        <v>0</v>
      </c>
      <c r="M83" s="17">
        <f t="shared" ca="1" si="14"/>
        <v>-3.0141362249678293E-2</v>
      </c>
      <c r="N83" s="17">
        <f t="shared" ca="1" si="15"/>
        <v>0</v>
      </c>
      <c r="O83" s="95">
        <f t="shared" ca="1" si="16"/>
        <v>0</v>
      </c>
      <c r="P83" s="17">
        <f t="shared" ca="1" si="17"/>
        <v>0</v>
      </c>
      <c r="Q83" s="17">
        <f t="shared" ca="1" si="18"/>
        <v>0</v>
      </c>
      <c r="R83" s="15">
        <f t="shared" ca="1" si="19"/>
        <v>3.0141362249678293E-2</v>
      </c>
    </row>
    <row r="84" spans="1:18" x14ac:dyDescent="0.2">
      <c r="A84" s="65"/>
      <c r="B84" s="65"/>
      <c r="C84" s="65"/>
      <c r="D84" s="66">
        <f t="shared" si="5"/>
        <v>0</v>
      </c>
      <c r="E84" s="66">
        <f t="shared" si="6"/>
        <v>0</v>
      </c>
      <c r="F84" s="17">
        <f t="shared" si="7"/>
        <v>0</v>
      </c>
      <c r="G84" s="17">
        <f t="shared" si="8"/>
        <v>0</v>
      </c>
      <c r="H84" s="17">
        <f t="shared" si="9"/>
        <v>0</v>
      </c>
      <c r="I84" s="17">
        <f t="shared" si="10"/>
        <v>0</v>
      </c>
      <c r="J84" s="17">
        <f t="shared" si="11"/>
        <v>0</v>
      </c>
      <c r="K84" s="17">
        <f t="shared" si="12"/>
        <v>0</v>
      </c>
      <c r="L84" s="17">
        <f t="shared" si="13"/>
        <v>0</v>
      </c>
      <c r="M84" s="17">
        <f t="shared" ca="1" si="14"/>
        <v>-3.0141362249678293E-2</v>
      </c>
      <c r="N84" s="17">
        <f t="shared" ca="1" si="15"/>
        <v>0</v>
      </c>
      <c r="O84" s="95">
        <f t="shared" ca="1" si="16"/>
        <v>0</v>
      </c>
      <c r="P84" s="17">
        <f t="shared" ca="1" si="17"/>
        <v>0</v>
      </c>
      <c r="Q84" s="17">
        <f t="shared" ca="1" si="18"/>
        <v>0</v>
      </c>
      <c r="R84" s="15">
        <f t="shared" ca="1" si="19"/>
        <v>3.0141362249678293E-2</v>
      </c>
    </row>
    <row r="85" spans="1:18" x14ac:dyDescent="0.2">
      <c r="A85" s="65"/>
      <c r="B85" s="65"/>
      <c r="C85" s="65"/>
      <c r="D85" s="66">
        <f t="shared" ref="D85:D148" si="20">A85/A$18</f>
        <v>0</v>
      </c>
      <c r="E85" s="66">
        <f t="shared" ref="E85:E148" si="21">B85/B$18</f>
        <v>0</v>
      </c>
      <c r="F85" s="17">
        <f t="shared" ref="F85:F148" si="22">$C85*D85</f>
        <v>0</v>
      </c>
      <c r="G85" s="17">
        <f t="shared" ref="G85:G148" si="23">$C85*E85</f>
        <v>0</v>
      </c>
      <c r="H85" s="17">
        <f t="shared" ref="H85:H148" si="24">C85*D85*D85</f>
        <v>0</v>
      </c>
      <c r="I85" s="17">
        <f t="shared" ref="I85:I148" si="25">C85*D85*D85*D85</f>
        <v>0</v>
      </c>
      <c r="J85" s="17">
        <f t="shared" ref="J85:J148" si="26">C85*D85*D85*D85*D85</f>
        <v>0</v>
      </c>
      <c r="K85" s="17">
        <f t="shared" ref="K85:K148" si="27">C85*E85*D85</f>
        <v>0</v>
      </c>
      <c r="L85" s="17">
        <f t="shared" ref="L85:L148" si="28">C85*E85*D85*D85</f>
        <v>0</v>
      </c>
      <c r="M85" s="17">
        <f t="shared" ref="M85:M148" ca="1" si="29">+E$4+E$5*D85+E$6*D85^2</f>
        <v>-3.0141362249678293E-2</v>
      </c>
      <c r="N85" s="17">
        <f t="shared" ref="N85:N148" ca="1" si="30">C85*(M85-E85)^2</f>
        <v>0</v>
      </c>
      <c r="O85" s="95">
        <f t="shared" ref="O85:O148" ca="1" si="31">(C85*O$1-O$2*F85+O$3*H85)^2</f>
        <v>0</v>
      </c>
      <c r="P85" s="17">
        <f t="shared" ref="P85:P148" ca="1" si="32">(-C85*O$2+O$4*F85-O$5*H85)^2</f>
        <v>0</v>
      </c>
      <c r="Q85" s="17">
        <f t="shared" ref="Q85:Q148" ca="1" si="33">+(C85*O$3-F85*O$5+H85*O$6)^2</f>
        <v>0</v>
      </c>
      <c r="R85" s="15">
        <f t="shared" ref="R85:R148" ca="1" si="34">+E85-M85</f>
        <v>3.0141362249678293E-2</v>
      </c>
    </row>
    <row r="86" spans="1:18" x14ac:dyDescent="0.2">
      <c r="A86" s="65"/>
      <c r="B86" s="65"/>
      <c r="C86" s="65"/>
      <c r="D86" s="66">
        <f t="shared" si="20"/>
        <v>0</v>
      </c>
      <c r="E86" s="66">
        <f t="shared" si="21"/>
        <v>0</v>
      </c>
      <c r="F86" s="17">
        <f t="shared" si="22"/>
        <v>0</v>
      </c>
      <c r="G86" s="17">
        <f t="shared" si="23"/>
        <v>0</v>
      </c>
      <c r="H86" s="17">
        <f t="shared" si="24"/>
        <v>0</v>
      </c>
      <c r="I86" s="17">
        <f t="shared" si="25"/>
        <v>0</v>
      </c>
      <c r="J86" s="17">
        <f t="shared" si="26"/>
        <v>0</v>
      </c>
      <c r="K86" s="17">
        <f t="shared" si="27"/>
        <v>0</v>
      </c>
      <c r="L86" s="17">
        <f t="shared" si="28"/>
        <v>0</v>
      </c>
      <c r="M86" s="17">
        <f t="shared" ca="1" si="29"/>
        <v>-3.0141362249678293E-2</v>
      </c>
      <c r="N86" s="17">
        <f t="shared" ca="1" si="30"/>
        <v>0</v>
      </c>
      <c r="O86" s="95">
        <f t="shared" ca="1" si="31"/>
        <v>0</v>
      </c>
      <c r="P86" s="17">
        <f t="shared" ca="1" si="32"/>
        <v>0</v>
      </c>
      <c r="Q86" s="17">
        <f t="shared" ca="1" si="33"/>
        <v>0</v>
      </c>
      <c r="R86" s="15">
        <f t="shared" ca="1" si="34"/>
        <v>3.0141362249678293E-2</v>
      </c>
    </row>
    <row r="87" spans="1:18" x14ac:dyDescent="0.2">
      <c r="A87" s="65"/>
      <c r="B87" s="65"/>
      <c r="C87" s="65"/>
      <c r="D87" s="66">
        <f t="shared" si="20"/>
        <v>0</v>
      </c>
      <c r="E87" s="66">
        <f t="shared" si="21"/>
        <v>0</v>
      </c>
      <c r="F87" s="17">
        <f t="shared" si="22"/>
        <v>0</v>
      </c>
      <c r="G87" s="17">
        <f t="shared" si="23"/>
        <v>0</v>
      </c>
      <c r="H87" s="17">
        <f t="shared" si="24"/>
        <v>0</v>
      </c>
      <c r="I87" s="17">
        <f t="shared" si="25"/>
        <v>0</v>
      </c>
      <c r="J87" s="17">
        <f t="shared" si="26"/>
        <v>0</v>
      </c>
      <c r="K87" s="17">
        <f t="shared" si="27"/>
        <v>0</v>
      </c>
      <c r="L87" s="17">
        <f t="shared" si="28"/>
        <v>0</v>
      </c>
      <c r="M87" s="17">
        <f t="shared" ca="1" si="29"/>
        <v>-3.0141362249678293E-2</v>
      </c>
      <c r="N87" s="17">
        <f t="shared" ca="1" si="30"/>
        <v>0</v>
      </c>
      <c r="O87" s="95">
        <f t="shared" ca="1" si="31"/>
        <v>0</v>
      </c>
      <c r="P87" s="17">
        <f t="shared" ca="1" si="32"/>
        <v>0</v>
      </c>
      <c r="Q87" s="17">
        <f t="shared" ca="1" si="33"/>
        <v>0</v>
      </c>
      <c r="R87" s="15">
        <f t="shared" ca="1" si="34"/>
        <v>3.0141362249678293E-2</v>
      </c>
    </row>
    <row r="88" spans="1:18" x14ac:dyDescent="0.2">
      <c r="A88" s="65"/>
      <c r="B88" s="65"/>
      <c r="C88" s="65"/>
      <c r="D88" s="66">
        <f t="shared" si="20"/>
        <v>0</v>
      </c>
      <c r="E88" s="66">
        <f t="shared" si="21"/>
        <v>0</v>
      </c>
      <c r="F88" s="17">
        <f t="shared" si="22"/>
        <v>0</v>
      </c>
      <c r="G88" s="17">
        <f t="shared" si="23"/>
        <v>0</v>
      </c>
      <c r="H88" s="17">
        <f t="shared" si="24"/>
        <v>0</v>
      </c>
      <c r="I88" s="17">
        <f t="shared" si="25"/>
        <v>0</v>
      </c>
      <c r="J88" s="17">
        <f t="shared" si="26"/>
        <v>0</v>
      </c>
      <c r="K88" s="17">
        <f t="shared" si="27"/>
        <v>0</v>
      </c>
      <c r="L88" s="17">
        <f t="shared" si="28"/>
        <v>0</v>
      </c>
      <c r="M88" s="17">
        <f t="shared" ca="1" si="29"/>
        <v>-3.0141362249678293E-2</v>
      </c>
      <c r="N88" s="17">
        <f t="shared" ca="1" si="30"/>
        <v>0</v>
      </c>
      <c r="O88" s="95">
        <f t="shared" ca="1" si="31"/>
        <v>0</v>
      </c>
      <c r="P88" s="17">
        <f t="shared" ca="1" si="32"/>
        <v>0</v>
      </c>
      <c r="Q88" s="17">
        <f t="shared" ca="1" si="33"/>
        <v>0</v>
      </c>
      <c r="R88" s="15">
        <f t="shared" ca="1" si="34"/>
        <v>3.0141362249678293E-2</v>
      </c>
    </row>
    <row r="89" spans="1:18" x14ac:dyDescent="0.2">
      <c r="A89" s="65"/>
      <c r="B89" s="65"/>
      <c r="C89" s="65"/>
      <c r="D89" s="66">
        <f t="shared" si="20"/>
        <v>0</v>
      </c>
      <c r="E89" s="66">
        <f t="shared" si="21"/>
        <v>0</v>
      </c>
      <c r="F89" s="17">
        <f t="shared" si="22"/>
        <v>0</v>
      </c>
      <c r="G89" s="17">
        <f t="shared" si="23"/>
        <v>0</v>
      </c>
      <c r="H89" s="17">
        <f t="shared" si="24"/>
        <v>0</v>
      </c>
      <c r="I89" s="17">
        <f t="shared" si="25"/>
        <v>0</v>
      </c>
      <c r="J89" s="17">
        <f t="shared" si="26"/>
        <v>0</v>
      </c>
      <c r="K89" s="17">
        <f t="shared" si="27"/>
        <v>0</v>
      </c>
      <c r="L89" s="17">
        <f t="shared" si="28"/>
        <v>0</v>
      </c>
      <c r="M89" s="17">
        <f t="shared" ca="1" si="29"/>
        <v>-3.0141362249678293E-2</v>
      </c>
      <c r="N89" s="17">
        <f t="shared" ca="1" si="30"/>
        <v>0</v>
      </c>
      <c r="O89" s="95">
        <f t="shared" ca="1" si="31"/>
        <v>0</v>
      </c>
      <c r="P89" s="17">
        <f t="shared" ca="1" si="32"/>
        <v>0</v>
      </c>
      <c r="Q89" s="17">
        <f t="shared" ca="1" si="33"/>
        <v>0</v>
      </c>
      <c r="R89" s="15">
        <f t="shared" ca="1" si="34"/>
        <v>3.0141362249678293E-2</v>
      </c>
    </row>
    <row r="90" spans="1:18" x14ac:dyDescent="0.2">
      <c r="A90" s="65"/>
      <c r="B90" s="65"/>
      <c r="C90" s="65"/>
      <c r="D90" s="66">
        <f t="shared" si="20"/>
        <v>0</v>
      </c>
      <c r="E90" s="66">
        <f t="shared" si="21"/>
        <v>0</v>
      </c>
      <c r="F90" s="17">
        <f t="shared" si="22"/>
        <v>0</v>
      </c>
      <c r="G90" s="17">
        <f t="shared" si="23"/>
        <v>0</v>
      </c>
      <c r="H90" s="17">
        <f t="shared" si="24"/>
        <v>0</v>
      </c>
      <c r="I90" s="17">
        <f t="shared" si="25"/>
        <v>0</v>
      </c>
      <c r="J90" s="17">
        <f t="shared" si="26"/>
        <v>0</v>
      </c>
      <c r="K90" s="17">
        <f t="shared" si="27"/>
        <v>0</v>
      </c>
      <c r="L90" s="17">
        <f t="shared" si="28"/>
        <v>0</v>
      </c>
      <c r="M90" s="17">
        <f t="shared" ca="1" si="29"/>
        <v>-3.0141362249678293E-2</v>
      </c>
      <c r="N90" s="17">
        <f t="shared" ca="1" si="30"/>
        <v>0</v>
      </c>
      <c r="O90" s="95">
        <f t="shared" ca="1" si="31"/>
        <v>0</v>
      </c>
      <c r="P90" s="17">
        <f t="shared" ca="1" si="32"/>
        <v>0</v>
      </c>
      <c r="Q90" s="17">
        <f t="shared" ca="1" si="33"/>
        <v>0</v>
      </c>
      <c r="R90" s="15">
        <f t="shared" ca="1" si="34"/>
        <v>3.0141362249678293E-2</v>
      </c>
    </row>
    <row r="91" spans="1:18" x14ac:dyDescent="0.2">
      <c r="A91" s="65"/>
      <c r="B91" s="65"/>
      <c r="C91" s="65"/>
      <c r="D91" s="66">
        <f t="shared" si="20"/>
        <v>0</v>
      </c>
      <c r="E91" s="66">
        <f t="shared" si="21"/>
        <v>0</v>
      </c>
      <c r="F91" s="17">
        <f t="shared" si="22"/>
        <v>0</v>
      </c>
      <c r="G91" s="17">
        <f t="shared" si="23"/>
        <v>0</v>
      </c>
      <c r="H91" s="17">
        <f t="shared" si="24"/>
        <v>0</v>
      </c>
      <c r="I91" s="17">
        <f t="shared" si="25"/>
        <v>0</v>
      </c>
      <c r="J91" s="17">
        <f t="shared" si="26"/>
        <v>0</v>
      </c>
      <c r="K91" s="17">
        <f t="shared" si="27"/>
        <v>0</v>
      </c>
      <c r="L91" s="17">
        <f t="shared" si="28"/>
        <v>0</v>
      </c>
      <c r="M91" s="17">
        <f t="shared" ca="1" si="29"/>
        <v>-3.0141362249678293E-2</v>
      </c>
      <c r="N91" s="17">
        <f t="shared" ca="1" si="30"/>
        <v>0</v>
      </c>
      <c r="O91" s="95">
        <f t="shared" ca="1" si="31"/>
        <v>0</v>
      </c>
      <c r="P91" s="17">
        <f t="shared" ca="1" si="32"/>
        <v>0</v>
      </c>
      <c r="Q91" s="17">
        <f t="shared" ca="1" si="33"/>
        <v>0</v>
      </c>
      <c r="R91" s="15">
        <f t="shared" ca="1" si="34"/>
        <v>3.0141362249678293E-2</v>
      </c>
    </row>
    <row r="92" spans="1:18" x14ac:dyDescent="0.2">
      <c r="A92" s="65"/>
      <c r="B92" s="65"/>
      <c r="C92" s="65"/>
      <c r="D92" s="66">
        <f t="shared" si="20"/>
        <v>0</v>
      </c>
      <c r="E92" s="66">
        <f t="shared" si="21"/>
        <v>0</v>
      </c>
      <c r="F92" s="17">
        <f t="shared" si="22"/>
        <v>0</v>
      </c>
      <c r="G92" s="17">
        <f t="shared" si="23"/>
        <v>0</v>
      </c>
      <c r="H92" s="17">
        <f t="shared" si="24"/>
        <v>0</v>
      </c>
      <c r="I92" s="17">
        <f t="shared" si="25"/>
        <v>0</v>
      </c>
      <c r="J92" s="17">
        <f t="shared" si="26"/>
        <v>0</v>
      </c>
      <c r="K92" s="17">
        <f t="shared" si="27"/>
        <v>0</v>
      </c>
      <c r="L92" s="17">
        <f t="shared" si="28"/>
        <v>0</v>
      </c>
      <c r="M92" s="17">
        <f t="shared" ca="1" si="29"/>
        <v>-3.0141362249678293E-2</v>
      </c>
      <c r="N92" s="17">
        <f t="shared" ca="1" si="30"/>
        <v>0</v>
      </c>
      <c r="O92" s="95">
        <f t="shared" ca="1" si="31"/>
        <v>0</v>
      </c>
      <c r="P92" s="17">
        <f t="shared" ca="1" si="32"/>
        <v>0</v>
      </c>
      <c r="Q92" s="17">
        <f t="shared" ca="1" si="33"/>
        <v>0</v>
      </c>
      <c r="R92" s="15">
        <f t="shared" ca="1" si="34"/>
        <v>3.0141362249678293E-2</v>
      </c>
    </row>
    <row r="93" spans="1:18" x14ac:dyDescent="0.2">
      <c r="A93" s="65"/>
      <c r="B93" s="65"/>
      <c r="C93" s="65"/>
      <c r="D93" s="66">
        <f t="shared" si="20"/>
        <v>0</v>
      </c>
      <c r="E93" s="66">
        <f t="shared" si="21"/>
        <v>0</v>
      </c>
      <c r="F93" s="17">
        <f t="shared" si="22"/>
        <v>0</v>
      </c>
      <c r="G93" s="17">
        <f t="shared" si="23"/>
        <v>0</v>
      </c>
      <c r="H93" s="17">
        <f t="shared" si="24"/>
        <v>0</v>
      </c>
      <c r="I93" s="17">
        <f t="shared" si="25"/>
        <v>0</v>
      </c>
      <c r="J93" s="17">
        <f t="shared" si="26"/>
        <v>0</v>
      </c>
      <c r="K93" s="17">
        <f t="shared" si="27"/>
        <v>0</v>
      </c>
      <c r="L93" s="17">
        <f t="shared" si="28"/>
        <v>0</v>
      </c>
      <c r="M93" s="17">
        <f t="shared" ca="1" si="29"/>
        <v>-3.0141362249678293E-2</v>
      </c>
      <c r="N93" s="17">
        <f t="shared" ca="1" si="30"/>
        <v>0</v>
      </c>
      <c r="O93" s="95">
        <f t="shared" ca="1" si="31"/>
        <v>0</v>
      </c>
      <c r="P93" s="17">
        <f t="shared" ca="1" si="32"/>
        <v>0</v>
      </c>
      <c r="Q93" s="17">
        <f t="shared" ca="1" si="33"/>
        <v>0</v>
      </c>
      <c r="R93" s="15">
        <f t="shared" ca="1" si="34"/>
        <v>3.0141362249678293E-2</v>
      </c>
    </row>
    <row r="94" spans="1:18" x14ac:dyDescent="0.2">
      <c r="A94" s="65"/>
      <c r="B94" s="65"/>
      <c r="C94" s="65"/>
      <c r="D94" s="66">
        <f t="shared" si="20"/>
        <v>0</v>
      </c>
      <c r="E94" s="66">
        <f t="shared" si="21"/>
        <v>0</v>
      </c>
      <c r="F94" s="17">
        <f t="shared" si="22"/>
        <v>0</v>
      </c>
      <c r="G94" s="17">
        <f t="shared" si="23"/>
        <v>0</v>
      </c>
      <c r="H94" s="17">
        <f t="shared" si="24"/>
        <v>0</v>
      </c>
      <c r="I94" s="17">
        <f t="shared" si="25"/>
        <v>0</v>
      </c>
      <c r="J94" s="17">
        <f t="shared" si="26"/>
        <v>0</v>
      </c>
      <c r="K94" s="17">
        <f t="shared" si="27"/>
        <v>0</v>
      </c>
      <c r="L94" s="17">
        <f t="shared" si="28"/>
        <v>0</v>
      </c>
      <c r="M94" s="17">
        <f t="shared" ca="1" si="29"/>
        <v>-3.0141362249678293E-2</v>
      </c>
      <c r="N94" s="17">
        <f t="shared" ca="1" si="30"/>
        <v>0</v>
      </c>
      <c r="O94" s="95">
        <f t="shared" ca="1" si="31"/>
        <v>0</v>
      </c>
      <c r="P94" s="17">
        <f t="shared" ca="1" si="32"/>
        <v>0</v>
      </c>
      <c r="Q94" s="17">
        <f t="shared" ca="1" si="33"/>
        <v>0</v>
      </c>
      <c r="R94" s="15">
        <f t="shared" ca="1" si="34"/>
        <v>3.0141362249678293E-2</v>
      </c>
    </row>
    <row r="95" spans="1:18" x14ac:dyDescent="0.2">
      <c r="A95" s="65"/>
      <c r="B95" s="65"/>
      <c r="C95" s="65"/>
      <c r="D95" s="66">
        <f t="shared" si="20"/>
        <v>0</v>
      </c>
      <c r="E95" s="66">
        <f t="shared" si="21"/>
        <v>0</v>
      </c>
      <c r="F95" s="17">
        <f t="shared" si="22"/>
        <v>0</v>
      </c>
      <c r="G95" s="17">
        <f t="shared" si="23"/>
        <v>0</v>
      </c>
      <c r="H95" s="17">
        <f t="shared" si="24"/>
        <v>0</v>
      </c>
      <c r="I95" s="17">
        <f t="shared" si="25"/>
        <v>0</v>
      </c>
      <c r="J95" s="17">
        <f t="shared" si="26"/>
        <v>0</v>
      </c>
      <c r="K95" s="17">
        <f t="shared" si="27"/>
        <v>0</v>
      </c>
      <c r="L95" s="17">
        <f t="shared" si="28"/>
        <v>0</v>
      </c>
      <c r="M95" s="17">
        <f t="shared" ca="1" si="29"/>
        <v>-3.0141362249678293E-2</v>
      </c>
      <c r="N95" s="17">
        <f t="shared" ca="1" si="30"/>
        <v>0</v>
      </c>
      <c r="O95" s="95">
        <f t="shared" ca="1" si="31"/>
        <v>0</v>
      </c>
      <c r="P95" s="17">
        <f t="shared" ca="1" si="32"/>
        <v>0</v>
      </c>
      <c r="Q95" s="17">
        <f t="shared" ca="1" si="33"/>
        <v>0</v>
      </c>
      <c r="R95" s="15">
        <f t="shared" ca="1" si="34"/>
        <v>3.0141362249678293E-2</v>
      </c>
    </row>
    <row r="96" spans="1:18" x14ac:dyDescent="0.2">
      <c r="A96" s="65"/>
      <c r="B96" s="65"/>
      <c r="C96" s="65"/>
      <c r="D96" s="66">
        <f t="shared" si="20"/>
        <v>0</v>
      </c>
      <c r="E96" s="66">
        <f t="shared" si="21"/>
        <v>0</v>
      </c>
      <c r="F96" s="17">
        <f t="shared" si="22"/>
        <v>0</v>
      </c>
      <c r="G96" s="17">
        <f t="shared" si="23"/>
        <v>0</v>
      </c>
      <c r="H96" s="17">
        <f t="shared" si="24"/>
        <v>0</v>
      </c>
      <c r="I96" s="17">
        <f t="shared" si="25"/>
        <v>0</v>
      </c>
      <c r="J96" s="17">
        <f t="shared" si="26"/>
        <v>0</v>
      </c>
      <c r="K96" s="17">
        <f t="shared" si="27"/>
        <v>0</v>
      </c>
      <c r="L96" s="17">
        <f t="shared" si="28"/>
        <v>0</v>
      </c>
      <c r="M96" s="17">
        <f t="shared" ca="1" si="29"/>
        <v>-3.0141362249678293E-2</v>
      </c>
      <c r="N96" s="17">
        <f t="shared" ca="1" si="30"/>
        <v>0</v>
      </c>
      <c r="O96" s="95">
        <f t="shared" ca="1" si="31"/>
        <v>0</v>
      </c>
      <c r="P96" s="17">
        <f t="shared" ca="1" si="32"/>
        <v>0</v>
      </c>
      <c r="Q96" s="17">
        <f t="shared" ca="1" si="33"/>
        <v>0</v>
      </c>
      <c r="R96" s="15">
        <f t="shared" ca="1" si="34"/>
        <v>3.0141362249678293E-2</v>
      </c>
    </row>
    <row r="97" spans="1:18" x14ac:dyDescent="0.2">
      <c r="A97" s="65"/>
      <c r="B97" s="65"/>
      <c r="C97" s="65"/>
      <c r="D97" s="66">
        <f t="shared" si="20"/>
        <v>0</v>
      </c>
      <c r="E97" s="66">
        <f t="shared" si="21"/>
        <v>0</v>
      </c>
      <c r="F97" s="17">
        <f t="shared" si="22"/>
        <v>0</v>
      </c>
      <c r="G97" s="17">
        <f t="shared" si="23"/>
        <v>0</v>
      </c>
      <c r="H97" s="17">
        <f t="shared" si="24"/>
        <v>0</v>
      </c>
      <c r="I97" s="17">
        <f t="shared" si="25"/>
        <v>0</v>
      </c>
      <c r="J97" s="17">
        <f t="shared" si="26"/>
        <v>0</v>
      </c>
      <c r="K97" s="17">
        <f t="shared" si="27"/>
        <v>0</v>
      </c>
      <c r="L97" s="17">
        <f t="shared" si="28"/>
        <v>0</v>
      </c>
      <c r="M97" s="17">
        <f t="shared" ca="1" si="29"/>
        <v>-3.0141362249678293E-2</v>
      </c>
      <c r="N97" s="17">
        <f t="shared" ca="1" si="30"/>
        <v>0</v>
      </c>
      <c r="O97" s="95">
        <f t="shared" ca="1" si="31"/>
        <v>0</v>
      </c>
      <c r="P97" s="17">
        <f t="shared" ca="1" si="32"/>
        <v>0</v>
      </c>
      <c r="Q97" s="17">
        <f t="shared" ca="1" si="33"/>
        <v>0</v>
      </c>
      <c r="R97" s="15">
        <f t="shared" ca="1" si="34"/>
        <v>3.0141362249678293E-2</v>
      </c>
    </row>
    <row r="98" spans="1:18" x14ac:dyDescent="0.2">
      <c r="A98" s="65"/>
      <c r="B98" s="65"/>
      <c r="C98" s="65"/>
      <c r="D98" s="66">
        <f t="shared" si="20"/>
        <v>0</v>
      </c>
      <c r="E98" s="66">
        <f t="shared" si="21"/>
        <v>0</v>
      </c>
      <c r="F98" s="17">
        <f t="shared" si="22"/>
        <v>0</v>
      </c>
      <c r="G98" s="17">
        <f t="shared" si="23"/>
        <v>0</v>
      </c>
      <c r="H98" s="17">
        <f t="shared" si="24"/>
        <v>0</v>
      </c>
      <c r="I98" s="17">
        <f t="shared" si="25"/>
        <v>0</v>
      </c>
      <c r="J98" s="17">
        <f t="shared" si="26"/>
        <v>0</v>
      </c>
      <c r="K98" s="17">
        <f t="shared" si="27"/>
        <v>0</v>
      </c>
      <c r="L98" s="17">
        <f t="shared" si="28"/>
        <v>0</v>
      </c>
      <c r="M98" s="17">
        <f t="shared" ca="1" si="29"/>
        <v>-3.0141362249678293E-2</v>
      </c>
      <c r="N98" s="17">
        <f t="shared" ca="1" si="30"/>
        <v>0</v>
      </c>
      <c r="O98" s="95">
        <f t="shared" ca="1" si="31"/>
        <v>0</v>
      </c>
      <c r="P98" s="17">
        <f t="shared" ca="1" si="32"/>
        <v>0</v>
      </c>
      <c r="Q98" s="17">
        <f t="shared" ca="1" si="33"/>
        <v>0</v>
      </c>
      <c r="R98" s="15">
        <f t="shared" ca="1" si="34"/>
        <v>3.0141362249678293E-2</v>
      </c>
    </row>
    <row r="99" spans="1:18" x14ac:dyDescent="0.2">
      <c r="A99" s="65"/>
      <c r="B99" s="65"/>
      <c r="C99" s="65"/>
      <c r="D99" s="66">
        <f t="shared" si="20"/>
        <v>0</v>
      </c>
      <c r="E99" s="66">
        <f t="shared" si="21"/>
        <v>0</v>
      </c>
      <c r="F99" s="17">
        <f t="shared" si="22"/>
        <v>0</v>
      </c>
      <c r="G99" s="17">
        <f t="shared" si="23"/>
        <v>0</v>
      </c>
      <c r="H99" s="17">
        <f t="shared" si="24"/>
        <v>0</v>
      </c>
      <c r="I99" s="17">
        <f t="shared" si="25"/>
        <v>0</v>
      </c>
      <c r="J99" s="17">
        <f t="shared" si="26"/>
        <v>0</v>
      </c>
      <c r="K99" s="17">
        <f t="shared" si="27"/>
        <v>0</v>
      </c>
      <c r="L99" s="17">
        <f t="shared" si="28"/>
        <v>0</v>
      </c>
      <c r="M99" s="17">
        <f t="shared" ca="1" si="29"/>
        <v>-3.0141362249678293E-2</v>
      </c>
      <c r="N99" s="17">
        <f t="shared" ca="1" si="30"/>
        <v>0</v>
      </c>
      <c r="O99" s="95">
        <f t="shared" ca="1" si="31"/>
        <v>0</v>
      </c>
      <c r="P99" s="17">
        <f t="shared" ca="1" si="32"/>
        <v>0</v>
      </c>
      <c r="Q99" s="17">
        <f t="shared" ca="1" si="33"/>
        <v>0</v>
      </c>
      <c r="R99" s="15">
        <f t="shared" ca="1" si="34"/>
        <v>3.0141362249678293E-2</v>
      </c>
    </row>
    <row r="100" spans="1:18" x14ac:dyDescent="0.2">
      <c r="A100" s="65"/>
      <c r="B100" s="65"/>
      <c r="C100" s="65"/>
      <c r="D100" s="66">
        <f t="shared" si="20"/>
        <v>0</v>
      </c>
      <c r="E100" s="66">
        <f t="shared" si="21"/>
        <v>0</v>
      </c>
      <c r="F100" s="17">
        <f t="shared" si="22"/>
        <v>0</v>
      </c>
      <c r="G100" s="17">
        <f t="shared" si="23"/>
        <v>0</v>
      </c>
      <c r="H100" s="17">
        <f t="shared" si="24"/>
        <v>0</v>
      </c>
      <c r="I100" s="17">
        <f t="shared" si="25"/>
        <v>0</v>
      </c>
      <c r="J100" s="17">
        <f t="shared" si="26"/>
        <v>0</v>
      </c>
      <c r="K100" s="17">
        <f t="shared" si="27"/>
        <v>0</v>
      </c>
      <c r="L100" s="17">
        <f t="shared" si="28"/>
        <v>0</v>
      </c>
      <c r="M100" s="17">
        <f t="shared" ca="1" si="29"/>
        <v>-3.0141362249678293E-2</v>
      </c>
      <c r="N100" s="17">
        <f t="shared" ca="1" si="30"/>
        <v>0</v>
      </c>
      <c r="O100" s="95">
        <f t="shared" ca="1" si="31"/>
        <v>0</v>
      </c>
      <c r="P100" s="17">
        <f t="shared" ca="1" si="32"/>
        <v>0</v>
      </c>
      <c r="Q100" s="17">
        <f t="shared" ca="1" si="33"/>
        <v>0</v>
      </c>
      <c r="R100" s="15">
        <f t="shared" ca="1" si="34"/>
        <v>3.0141362249678293E-2</v>
      </c>
    </row>
    <row r="101" spans="1:18" x14ac:dyDescent="0.2">
      <c r="A101" s="65"/>
      <c r="B101" s="65"/>
      <c r="C101" s="65"/>
      <c r="D101" s="66">
        <f t="shared" si="20"/>
        <v>0</v>
      </c>
      <c r="E101" s="66">
        <f t="shared" si="21"/>
        <v>0</v>
      </c>
      <c r="F101" s="17">
        <f t="shared" si="22"/>
        <v>0</v>
      </c>
      <c r="G101" s="17">
        <f t="shared" si="23"/>
        <v>0</v>
      </c>
      <c r="H101" s="17">
        <f t="shared" si="24"/>
        <v>0</v>
      </c>
      <c r="I101" s="17">
        <f t="shared" si="25"/>
        <v>0</v>
      </c>
      <c r="J101" s="17">
        <f t="shared" si="26"/>
        <v>0</v>
      </c>
      <c r="K101" s="17">
        <f t="shared" si="27"/>
        <v>0</v>
      </c>
      <c r="L101" s="17">
        <f t="shared" si="28"/>
        <v>0</v>
      </c>
      <c r="M101" s="17">
        <f t="shared" ca="1" si="29"/>
        <v>-3.0141362249678293E-2</v>
      </c>
      <c r="N101" s="17">
        <f t="shared" ca="1" si="30"/>
        <v>0</v>
      </c>
      <c r="O101" s="95">
        <f t="shared" ca="1" si="31"/>
        <v>0</v>
      </c>
      <c r="P101" s="17">
        <f t="shared" ca="1" si="32"/>
        <v>0</v>
      </c>
      <c r="Q101" s="17">
        <f t="shared" ca="1" si="33"/>
        <v>0</v>
      </c>
      <c r="R101" s="15">
        <f t="shared" ca="1" si="34"/>
        <v>3.0141362249678293E-2</v>
      </c>
    </row>
    <row r="102" spans="1:18" x14ac:dyDescent="0.2">
      <c r="A102" s="65"/>
      <c r="B102" s="65"/>
      <c r="C102" s="65"/>
      <c r="D102" s="66">
        <f t="shared" si="20"/>
        <v>0</v>
      </c>
      <c r="E102" s="66">
        <f t="shared" si="21"/>
        <v>0</v>
      </c>
      <c r="F102" s="17">
        <f t="shared" si="22"/>
        <v>0</v>
      </c>
      <c r="G102" s="17">
        <f t="shared" si="23"/>
        <v>0</v>
      </c>
      <c r="H102" s="17">
        <f t="shared" si="24"/>
        <v>0</v>
      </c>
      <c r="I102" s="17">
        <f t="shared" si="25"/>
        <v>0</v>
      </c>
      <c r="J102" s="17">
        <f t="shared" si="26"/>
        <v>0</v>
      </c>
      <c r="K102" s="17">
        <f t="shared" si="27"/>
        <v>0</v>
      </c>
      <c r="L102" s="17">
        <f t="shared" si="28"/>
        <v>0</v>
      </c>
      <c r="M102" s="17">
        <f t="shared" ca="1" si="29"/>
        <v>-3.0141362249678293E-2</v>
      </c>
      <c r="N102" s="17">
        <f t="shared" ca="1" si="30"/>
        <v>0</v>
      </c>
      <c r="O102" s="95">
        <f t="shared" ca="1" si="31"/>
        <v>0</v>
      </c>
      <c r="P102" s="17">
        <f t="shared" ca="1" si="32"/>
        <v>0</v>
      </c>
      <c r="Q102" s="17">
        <f t="shared" ca="1" si="33"/>
        <v>0</v>
      </c>
      <c r="R102" s="15">
        <f t="shared" ca="1" si="34"/>
        <v>3.0141362249678293E-2</v>
      </c>
    </row>
    <row r="103" spans="1:18" x14ac:dyDescent="0.2">
      <c r="A103" s="65"/>
      <c r="B103" s="65"/>
      <c r="C103" s="65"/>
      <c r="D103" s="66">
        <f t="shared" si="20"/>
        <v>0</v>
      </c>
      <c r="E103" s="66">
        <f t="shared" si="21"/>
        <v>0</v>
      </c>
      <c r="F103" s="17">
        <f t="shared" si="22"/>
        <v>0</v>
      </c>
      <c r="G103" s="17">
        <f t="shared" si="23"/>
        <v>0</v>
      </c>
      <c r="H103" s="17">
        <f t="shared" si="24"/>
        <v>0</v>
      </c>
      <c r="I103" s="17">
        <f t="shared" si="25"/>
        <v>0</v>
      </c>
      <c r="J103" s="17">
        <f t="shared" si="26"/>
        <v>0</v>
      </c>
      <c r="K103" s="17">
        <f t="shared" si="27"/>
        <v>0</v>
      </c>
      <c r="L103" s="17">
        <f t="shared" si="28"/>
        <v>0</v>
      </c>
      <c r="M103" s="17">
        <f t="shared" ca="1" si="29"/>
        <v>-3.0141362249678293E-2</v>
      </c>
      <c r="N103" s="17">
        <f t="shared" ca="1" si="30"/>
        <v>0</v>
      </c>
      <c r="O103" s="95">
        <f t="shared" ca="1" si="31"/>
        <v>0</v>
      </c>
      <c r="P103" s="17">
        <f t="shared" ca="1" si="32"/>
        <v>0</v>
      </c>
      <c r="Q103" s="17">
        <f t="shared" ca="1" si="33"/>
        <v>0</v>
      </c>
      <c r="R103" s="15">
        <f t="shared" ca="1" si="34"/>
        <v>3.0141362249678293E-2</v>
      </c>
    </row>
    <row r="104" spans="1:18" x14ac:dyDescent="0.2">
      <c r="A104" s="65"/>
      <c r="B104" s="65"/>
      <c r="C104" s="65"/>
      <c r="D104" s="66">
        <f t="shared" si="20"/>
        <v>0</v>
      </c>
      <c r="E104" s="66">
        <f t="shared" si="21"/>
        <v>0</v>
      </c>
      <c r="F104" s="17">
        <f t="shared" si="22"/>
        <v>0</v>
      </c>
      <c r="G104" s="17">
        <f t="shared" si="23"/>
        <v>0</v>
      </c>
      <c r="H104" s="17">
        <f t="shared" si="24"/>
        <v>0</v>
      </c>
      <c r="I104" s="17">
        <f t="shared" si="25"/>
        <v>0</v>
      </c>
      <c r="J104" s="17">
        <f t="shared" si="26"/>
        <v>0</v>
      </c>
      <c r="K104" s="17">
        <f t="shared" si="27"/>
        <v>0</v>
      </c>
      <c r="L104" s="17">
        <f t="shared" si="28"/>
        <v>0</v>
      </c>
      <c r="M104" s="17">
        <f t="shared" ca="1" si="29"/>
        <v>-3.0141362249678293E-2</v>
      </c>
      <c r="N104" s="17">
        <f t="shared" ca="1" si="30"/>
        <v>0</v>
      </c>
      <c r="O104" s="95">
        <f t="shared" ca="1" si="31"/>
        <v>0</v>
      </c>
      <c r="P104" s="17">
        <f t="shared" ca="1" si="32"/>
        <v>0</v>
      </c>
      <c r="Q104" s="17">
        <f t="shared" ca="1" si="33"/>
        <v>0</v>
      </c>
      <c r="R104" s="15">
        <f t="shared" ca="1" si="34"/>
        <v>3.0141362249678293E-2</v>
      </c>
    </row>
    <row r="105" spans="1:18" x14ac:dyDescent="0.2">
      <c r="A105" s="65"/>
      <c r="B105" s="65"/>
      <c r="C105" s="65"/>
      <c r="D105" s="66">
        <f t="shared" si="20"/>
        <v>0</v>
      </c>
      <c r="E105" s="66">
        <f t="shared" si="21"/>
        <v>0</v>
      </c>
      <c r="F105" s="17">
        <f t="shared" si="22"/>
        <v>0</v>
      </c>
      <c r="G105" s="17">
        <f t="shared" si="23"/>
        <v>0</v>
      </c>
      <c r="H105" s="17">
        <f t="shared" si="24"/>
        <v>0</v>
      </c>
      <c r="I105" s="17">
        <f t="shared" si="25"/>
        <v>0</v>
      </c>
      <c r="J105" s="17">
        <f t="shared" si="26"/>
        <v>0</v>
      </c>
      <c r="K105" s="17">
        <f t="shared" si="27"/>
        <v>0</v>
      </c>
      <c r="L105" s="17">
        <f t="shared" si="28"/>
        <v>0</v>
      </c>
      <c r="M105" s="17">
        <f t="shared" ca="1" si="29"/>
        <v>-3.0141362249678293E-2</v>
      </c>
      <c r="N105" s="17">
        <f t="shared" ca="1" si="30"/>
        <v>0</v>
      </c>
      <c r="O105" s="95">
        <f t="shared" ca="1" si="31"/>
        <v>0</v>
      </c>
      <c r="P105" s="17">
        <f t="shared" ca="1" si="32"/>
        <v>0</v>
      </c>
      <c r="Q105" s="17">
        <f t="shared" ca="1" si="33"/>
        <v>0</v>
      </c>
      <c r="R105" s="15">
        <f t="shared" ca="1" si="34"/>
        <v>3.0141362249678293E-2</v>
      </c>
    </row>
    <row r="106" spans="1:18" x14ac:dyDescent="0.2">
      <c r="A106" s="65"/>
      <c r="B106" s="65"/>
      <c r="C106" s="65"/>
      <c r="D106" s="66">
        <f t="shared" si="20"/>
        <v>0</v>
      </c>
      <c r="E106" s="66">
        <f t="shared" si="21"/>
        <v>0</v>
      </c>
      <c r="F106" s="17">
        <f t="shared" si="22"/>
        <v>0</v>
      </c>
      <c r="G106" s="17">
        <f t="shared" si="23"/>
        <v>0</v>
      </c>
      <c r="H106" s="17">
        <f t="shared" si="24"/>
        <v>0</v>
      </c>
      <c r="I106" s="17">
        <f t="shared" si="25"/>
        <v>0</v>
      </c>
      <c r="J106" s="17">
        <f t="shared" si="26"/>
        <v>0</v>
      </c>
      <c r="K106" s="17">
        <f t="shared" si="27"/>
        <v>0</v>
      </c>
      <c r="L106" s="17">
        <f t="shared" si="28"/>
        <v>0</v>
      </c>
      <c r="M106" s="17">
        <f t="shared" ca="1" si="29"/>
        <v>-3.0141362249678293E-2</v>
      </c>
      <c r="N106" s="17">
        <f t="shared" ca="1" si="30"/>
        <v>0</v>
      </c>
      <c r="O106" s="95">
        <f t="shared" ca="1" si="31"/>
        <v>0</v>
      </c>
      <c r="P106" s="17">
        <f t="shared" ca="1" si="32"/>
        <v>0</v>
      </c>
      <c r="Q106" s="17">
        <f t="shared" ca="1" si="33"/>
        <v>0</v>
      </c>
      <c r="R106" s="15">
        <f t="shared" ca="1" si="34"/>
        <v>3.0141362249678293E-2</v>
      </c>
    </row>
    <row r="107" spans="1:18" x14ac:dyDescent="0.2">
      <c r="A107" s="65"/>
      <c r="B107" s="65"/>
      <c r="C107" s="65"/>
      <c r="D107" s="66">
        <f t="shared" si="20"/>
        <v>0</v>
      </c>
      <c r="E107" s="66">
        <f t="shared" si="21"/>
        <v>0</v>
      </c>
      <c r="F107" s="17">
        <f t="shared" si="22"/>
        <v>0</v>
      </c>
      <c r="G107" s="17">
        <f t="shared" si="23"/>
        <v>0</v>
      </c>
      <c r="H107" s="17">
        <f t="shared" si="24"/>
        <v>0</v>
      </c>
      <c r="I107" s="17">
        <f t="shared" si="25"/>
        <v>0</v>
      </c>
      <c r="J107" s="17">
        <f t="shared" si="26"/>
        <v>0</v>
      </c>
      <c r="K107" s="17">
        <f t="shared" si="27"/>
        <v>0</v>
      </c>
      <c r="L107" s="17">
        <f t="shared" si="28"/>
        <v>0</v>
      </c>
      <c r="M107" s="17">
        <f t="shared" ca="1" si="29"/>
        <v>-3.0141362249678293E-2</v>
      </c>
      <c r="N107" s="17">
        <f t="shared" ca="1" si="30"/>
        <v>0</v>
      </c>
      <c r="O107" s="95">
        <f t="shared" ca="1" si="31"/>
        <v>0</v>
      </c>
      <c r="P107" s="17">
        <f t="shared" ca="1" si="32"/>
        <v>0</v>
      </c>
      <c r="Q107" s="17">
        <f t="shared" ca="1" si="33"/>
        <v>0</v>
      </c>
      <c r="R107" s="15">
        <f t="shared" ca="1" si="34"/>
        <v>3.0141362249678293E-2</v>
      </c>
    </row>
    <row r="108" spans="1:18" x14ac:dyDescent="0.2">
      <c r="A108" s="65"/>
      <c r="B108" s="65"/>
      <c r="C108" s="65"/>
      <c r="D108" s="66">
        <f t="shared" si="20"/>
        <v>0</v>
      </c>
      <c r="E108" s="66">
        <f t="shared" si="21"/>
        <v>0</v>
      </c>
      <c r="F108" s="17">
        <f t="shared" si="22"/>
        <v>0</v>
      </c>
      <c r="G108" s="17">
        <f t="shared" si="23"/>
        <v>0</v>
      </c>
      <c r="H108" s="17">
        <f t="shared" si="24"/>
        <v>0</v>
      </c>
      <c r="I108" s="17">
        <f t="shared" si="25"/>
        <v>0</v>
      </c>
      <c r="J108" s="17">
        <f t="shared" si="26"/>
        <v>0</v>
      </c>
      <c r="K108" s="17">
        <f t="shared" si="27"/>
        <v>0</v>
      </c>
      <c r="L108" s="17">
        <f t="shared" si="28"/>
        <v>0</v>
      </c>
      <c r="M108" s="17">
        <f t="shared" ca="1" si="29"/>
        <v>-3.0141362249678293E-2</v>
      </c>
      <c r="N108" s="17">
        <f t="shared" ca="1" si="30"/>
        <v>0</v>
      </c>
      <c r="O108" s="95">
        <f t="shared" ca="1" si="31"/>
        <v>0</v>
      </c>
      <c r="P108" s="17">
        <f t="shared" ca="1" si="32"/>
        <v>0</v>
      </c>
      <c r="Q108" s="17">
        <f t="shared" ca="1" si="33"/>
        <v>0</v>
      </c>
      <c r="R108" s="15">
        <f t="shared" ca="1" si="34"/>
        <v>3.0141362249678293E-2</v>
      </c>
    </row>
    <row r="109" spans="1:18" x14ac:dyDescent="0.2">
      <c r="A109" s="65"/>
      <c r="B109" s="65"/>
      <c r="C109" s="65"/>
      <c r="D109" s="66">
        <f t="shared" si="20"/>
        <v>0</v>
      </c>
      <c r="E109" s="66">
        <f t="shared" si="21"/>
        <v>0</v>
      </c>
      <c r="F109" s="17">
        <f t="shared" si="22"/>
        <v>0</v>
      </c>
      <c r="G109" s="17">
        <f t="shared" si="23"/>
        <v>0</v>
      </c>
      <c r="H109" s="17">
        <f t="shared" si="24"/>
        <v>0</v>
      </c>
      <c r="I109" s="17">
        <f t="shared" si="25"/>
        <v>0</v>
      </c>
      <c r="J109" s="17">
        <f t="shared" si="26"/>
        <v>0</v>
      </c>
      <c r="K109" s="17">
        <f t="shared" si="27"/>
        <v>0</v>
      </c>
      <c r="L109" s="17">
        <f t="shared" si="28"/>
        <v>0</v>
      </c>
      <c r="M109" s="17">
        <f t="shared" ca="1" si="29"/>
        <v>-3.0141362249678293E-2</v>
      </c>
      <c r="N109" s="17">
        <f t="shared" ca="1" si="30"/>
        <v>0</v>
      </c>
      <c r="O109" s="95">
        <f t="shared" ca="1" si="31"/>
        <v>0</v>
      </c>
      <c r="P109" s="17">
        <f t="shared" ca="1" si="32"/>
        <v>0</v>
      </c>
      <c r="Q109" s="17">
        <f t="shared" ca="1" si="33"/>
        <v>0</v>
      </c>
      <c r="R109" s="15">
        <f t="shared" ca="1" si="34"/>
        <v>3.0141362249678293E-2</v>
      </c>
    </row>
    <row r="110" spans="1:18" x14ac:dyDescent="0.2">
      <c r="A110" s="65"/>
      <c r="B110" s="65"/>
      <c r="C110" s="65"/>
      <c r="D110" s="66">
        <f t="shared" si="20"/>
        <v>0</v>
      </c>
      <c r="E110" s="66">
        <f t="shared" si="21"/>
        <v>0</v>
      </c>
      <c r="F110" s="17">
        <f t="shared" si="22"/>
        <v>0</v>
      </c>
      <c r="G110" s="17">
        <f t="shared" si="23"/>
        <v>0</v>
      </c>
      <c r="H110" s="17">
        <f t="shared" si="24"/>
        <v>0</v>
      </c>
      <c r="I110" s="17">
        <f t="shared" si="25"/>
        <v>0</v>
      </c>
      <c r="J110" s="17">
        <f t="shared" si="26"/>
        <v>0</v>
      </c>
      <c r="K110" s="17">
        <f t="shared" si="27"/>
        <v>0</v>
      </c>
      <c r="L110" s="17">
        <f t="shared" si="28"/>
        <v>0</v>
      </c>
      <c r="M110" s="17">
        <f t="shared" ca="1" si="29"/>
        <v>-3.0141362249678293E-2</v>
      </c>
      <c r="N110" s="17">
        <f t="shared" ca="1" si="30"/>
        <v>0</v>
      </c>
      <c r="O110" s="95">
        <f t="shared" ca="1" si="31"/>
        <v>0</v>
      </c>
      <c r="P110" s="17">
        <f t="shared" ca="1" si="32"/>
        <v>0</v>
      </c>
      <c r="Q110" s="17">
        <f t="shared" ca="1" si="33"/>
        <v>0</v>
      </c>
      <c r="R110" s="15">
        <f t="shared" ca="1" si="34"/>
        <v>3.0141362249678293E-2</v>
      </c>
    </row>
    <row r="111" spans="1:18" x14ac:dyDescent="0.2">
      <c r="A111" s="65"/>
      <c r="B111" s="65"/>
      <c r="C111" s="65"/>
      <c r="D111" s="66">
        <f t="shared" si="20"/>
        <v>0</v>
      </c>
      <c r="E111" s="66">
        <f t="shared" si="21"/>
        <v>0</v>
      </c>
      <c r="F111" s="17">
        <f t="shared" si="22"/>
        <v>0</v>
      </c>
      <c r="G111" s="17">
        <f t="shared" si="23"/>
        <v>0</v>
      </c>
      <c r="H111" s="17">
        <f t="shared" si="24"/>
        <v>0</v>
      </c>
      <c r="I111" s="17">
        <f t="shared" si="25"/>
        <v>0</v>
      </c>
      <c r="J111" s="17">
        <f t="shared" si="26"/>
        <v>0</v>
      </c>
      <c r="K111" s="17">
        <f t="shared" si="27"/>
        <v>0</v>
      </c>
      <c r="L111" s="17">
        <f t="shared" si="28"/>
        <v>0</v>
      </c>
      <c r="M111" s="17">
        <f t="shared" ca="1" si="29"/>
        <v>-3.0141362249678293E-2</v>
      </c>
      <c r="N111" s="17">
        <f t="shared" ca="1" si="30"/>
        <v>0</v>
      </c>
      <c r="O111" s="95">
        <f t="shared" ca="1" si="31"/>
        <v>0</v>
      </c>
      <c r="P111" s="17">
        <f t="shared" ca="1" si="32"/>
        <v>0</v>
      </c>
      <c r="Q111" s="17">
        <f t="shared" ca="1" si="33"/>
        <v>0</v>
      </c>
      <c r="R111" s="15">
        <f t="shared" ca="1" si="34"/>
        <v>3.0141362249678293E-2</v>
      </c>
    </row>
    <row r="112" spans="1:18" x14ac:dyDescent="0.2">
      <c r="A112" s="65"/>
      <c r="B112" s="65"/>
      <c r="C112" s="65"/>
      <c r="D112" s="66">
        <f t="shared" si="20"/>
        <v>0</v>
      </c>
      <c r="E112" s="66">
        <f t="shared" si="21"/>
        <v>0</v>
      </c>
      <c r="F112" s="17">
        <f t="shared" si="22"/>
        <v>0</v>
      </c>
      <c r="G112" s="17">
        <f t="shared" si="23"/>
        <v>0</v>
      </c>
      <c r="H112" s="17">
        <f t="shared" si="24"/>
        <v>0</v>
      </c>
      <c r="I112" s="17">
        <f t="shared" si="25"/>
        <v>0</v>
      </c>
      <c r="J112" s="17">
        <f t="shared" si="26"/>
        <v>0</v>
      </c>
      <c r="K112" s="17">
        <f t="shared" si="27"/>
        <v>0</v>
      </c>
      <c r="L112" s="17">
        <f t="shared" si="28"/>
        <v>0</v>
      </c>
      <c r="M112" s="17">
        <f t="shared" ca="1" si="29"/>
        <v>-3.0141362249678293E-2</v>
      </c>
      <c r="N112" s="17">
        <f t="shared" ca="1" si="30"/>
        <v>0</v>
      </c>
      <c r="O112" s="95">
        <f t="shared" ca="1" si="31"/>
        <v>0</v>
      </c>
      <c r="P112" s="17">
        <f t="shared" ca="1" si="32"/>
        <v>0</v>
      </c>
      <c r="Q112" s="17">
        <f t="shared" ca="1" si="33"/>
        <v>0</v>
      </c>
      <c r="R112" s="15">
        <f t="shared" ca="1" si="34"/>
        <v>3.0141362249678293E-2</v>
      </c>
    </row>
    <row r="113" spans="1:18" x14ac:dyDescent="0.2">
      <c r="A113" s="65"/>
      <c r="B113" s="65"/>
      <c r="C113" s="65"/>
      <c r="D113" s="66">
        <f t="shared" si="20"/>
        <v>0</v>
      </c>
      <c r="E113" s="66">
        <f t="shared" si="21"/>
        <v>0</v>
      </c>
      <c r="F113" s="17">
        <f t="shared" si="22"/>
        <v>0</v>
      </c>
      <c r="G113" s="17">
        <f t="shared" si="23"/>
        <v>0</v>
      </c>
      <c r="H113" s="17">
        <f t="shared" si="24"/>
        <v>0</v>
      </c>
      <c r="I113" s="17">
        <f t="shared" si="25"/>
        <v>0</v>
      </c>
      <c r="J113" s="17">
        <f t="shared" si="26"/>
        <v>0</v>
      </c>
      <c r="K113" s="17">
        <f t="shared" si="27"/>
        <v>0</v>
      </c>
      <c r="L113" s="17">
        <f t="shared" si="28"/>
        <v>0</v>
      </c>
      <c r="M113" s="17">
        <f t="shared" ca="1" si="29"/>
        <v>-3.0141362249678293E-2</v>
      </c>
      <c r="N113" s="17">
        <f t="shared" ca="1" si="30"/>
        <v>0</v>
      </c>
      <c r="O113" s="95">
        <f t="shared" ca="1" si="31"/>
        <v>0</v>
      </c>
      <c r="P113" s="17">
        <f t="shared" ca="1" si="32"/>
        <v>0</v>
      </c>
      <c r="Q113" s="17">
        <f t="shared" ca="1" si="33"/>
        <v>0</v>
      </c>
      <c r="R113" s="15">
        <f t="shared" ca="1" si="34"/>
        <v>3.0141362249678293E-2</v>
      </c>
    </row>
    <row r="114" spans="1:18" x14ac:dyDescent="0.2">
      <c r="A114" s="65"/>
      <c r="B114" s="65"/>
      <c r="C114" s="65"/>
      <c r="D114" s="66">
        <f t="shared" si="20"/>
        <v>0</v>
      </c>
      <c r="E114" s="66">
        <f t="shared" si="21"/>
        <v>0</v>
      </c>
      <c r="F114" s="17">
        <f t="shared" si="22"/>
        <v>0</v>
      </c>
      <c r="G114" s="17">
        <f t="shared" si="23"/>
        <v>0</v>
      </c>
      <c r="H114" s="17">
        <f t="shared" si="24"/>
        <v>0</v>
      </c>
      <c r="I114" s="17">
        <f t="shared" si="25"/>
        <v>0</v>
      </c>
      <c r="J114" s="17">
        <f t="shared" si="26"/>
        <v>0</v>
      </c>
      <c r="K114" s="17">
        <f t="shared" si="27"/>
        <v>0</v>
      </c>
      <c r="L114" s="17">
        <f t="shared" si="28"/>
        <v>0</v>
      </c>
      <c r="M114" s="17">
        <f t="shared" ca="1" si="29"/>
        <v>-3.0141362249678293E-2</v>
      </c>
      <c r="N114" s="17">
        <f t="shared" ca="1" si="30"/>
        <v>0</v>
      </c>
      <c r="O114" s="95">
        <f t="shared" ca="1" si="31"/>
        <v>0</v>
      </c>
      <c r="P114" s="17">
        <f t="shared" ca="1" si="32"/>
        <v>0</v>
      </c>
      <c r="Q114" s="17">
        <f t="shared" ca="1" si="33"/>
        <v>0</v>
      </c>
      <c r="R114" s="15">
        <f t="shared" ca="1" si="34"/>
        <v>3.0141362249678293E-2</v>
      </c>
    </row>
    <row r="115" spans="1:18" x14ac:dyDescent="0.2">
      <c r="A115" s="65"/>
      <c r="B115" s="65"/>
      <c r="C115" s="65"/>
      <c r="D115" s="66">
        <f t="shared" si="20"/>
        <v>0</v>
      </c>
      <c r="E115" s="66">
        <f t="shared" si="21"/>
        <v>0</v>
      </c>
      <c r="F115" s="17">
        <f t="shared" si="22"/>
        <v>0</v>
      </c>
      <c r="G115" s="17">
        <f t="shared" si="23"/>
        <v>0</v>
      </c>
      <c r="H115" s="17">
        <f t="shared" si="24"/>
        <v>0</v>
      </c>
      <c r="I115" s="17">
        <f t="shared" si="25"/>
        <v>0</v>
      </c>
      <c r="J115" s="17">
        <f t="shared" si="26"/>
        <v>0</v>
      </c>
      <c r="K115" s="17">
        <f t="shared" si="27"/>
        <v>0</v>
      </c>
      <c r="L115" s="17">
        <f t="shared" si="28"/>
        <v>0</v>
      </c>
      <c r="M115" s="17">
        <f t="shared" ca="1" si="29"/>
        <v>-3.0141362249678293E-2</v>
      </c>
      <c r="N115" s="17">
        <f t="shared" ca="1" si="30"/>
        <v>0</v>
      </c>
      <c r="O115" s="95">
        <f t="shared" ca="1" si="31"/>
        <v>0</v>
      </c>
      <c r="P115" s="17">
        <f t="shared" ca="1" si="32"/>
        <v>0</v>
      </c>
      <c r="Q115" s="17">
        <f t="shared" ca="1" si="33"/>
        <v>0</v>
      </c>
      <c r="R115" s="15">
        <f t="shared" ca="1" si="34"/>
        <v>3.0141362249678293E-2</v>
      </c>
    </row>
    <row r="116" spans="1:18" x14ac:dyDescent="0.2">
      <c r="A116" s="65"/>
      <c r="B116" s="65"/>
      <c r="C116" s="65"/>
      <c r="D116" s="66">
        <f t="shared" si="20"/>
        <v>0</v>
      </c>
      <c r="E116" s="66">
        <f t="shared" si="21"/>
        <v>0</v>
      </c>
      <c r="F116" s="17">
        <f t="shared" si="22"/>
        <v>0</v>
      </c>
      <c r="G116" s="17">
        <f t="shared" si="23"/>
        <v>0</v>
      </c>
      <c r="H116" s="17">
        <f t="shared" si="24"/>
        <v>0</v>
      </c>
      <c r="I116" s="17">
        <f t="shared" si="25"/>
        <v>0</v>
      </c>
      <c r="J116" s="17">
        <f t="shared" si="26"/>
        <v>0</v>
      </c>
      <c r="K116" s="17">
        <f t="shared" si="27"/>
        <v>0</v>
      </c>
      <c r="L116" s="17">
        <f t="shared" si="28"/>
        <v>0</v>
      </c>
      <c r="M116" s="17">
        <f t="shared" ca="1" si="29"/>
        <v>-3.0141362249678293E-2</v>
      </c>
      <c r="N116" s="17">
        <f t="shared" ca="1" si="30"/>
        <v>0</v>
      </c>
      <c r="O116" s="95">
        <f t="shared" ca="1" si="31"/>
        <v>0</v>
      </c>
      <c r="P116" s="17">
        <f t="shared" ca="1" si="32"/>
        <v>0</v>
      </c>
      <c r="Q116" s="17">
        <f t="shared" ca="1" si="33"/>
        <v>0</v>
      </c>
      <c r="R116" s="15">
        <f t="shared" ca="1" si="34"/>
        <v>3.0141362249678293E-2</v>
      </c>
    </row>
    <row r="117" spans="1:18" x14ac:dyDescent="0.2">
      <c r="A117" s="65"/>
      <c r="B117" s="65"/>
      <c r="C117" s="65"/>
      <c r="D117" s="66">
        <f t="shared" si="20"/>
        <v>0</v>
      </c>
      <c r="E117" s="66">
        <f t="shared" si="21"/>
        <v>0</v>
      </c>
      <c r="F117" s="17">
        <f t="shared" si="22"/>
        <v>0</v>
      </c>
      <c r="G117" s="17">
        <f t="shared" si="23"/>
        <v>0</v>
      </c>
      <c r="H117" s="17">
        <f t="shared" si="24"/>
        <v>0</v>
      </c>
      <c r="I117" s="17">
        <f t="shared" si="25"/>
        <v>0</v>
      </c>
      <c r="J117" s="17">
        <f t="shared" si="26"/>
        <v>0</v>
      </c>
      <c r="K117" s="17">
        <f t="shared" si="27"/>
        <v>0</v>
      </c>
      <c r="L117" s="17">
        <f t="shared" si="28"/>
        <v>0</v>
      </c>
      <c r="M117" s="17">
        <f t="shared" ca="1" si="29"/>
        <v>-3.0141362249678293E-2</v>
      </c>
      <c r="N117" s="17">
        <f t="shared" ca="1" si="30"/>
        <v>0</v>
      </c>
      <c r="O117" s="95">
        <f t="shared" ca="1" si="31"/>
        <v>0</v>
      </c>
      <c r="P117" s="17">
        <f t="shared" ca="1" si="32"/>
        <v>0</v>
      </c>
      <c r="Q117" s="17">
        <f t="shared" ca="1" si="33"/>
        <v>0</v>
      </c>
      <c r="R117" s="15">
        <f t="shared" ca="1" si="34"/>
        <v>3.0141362249678293E-2</v>
      </c>
    </row>
    <row r="118" spans="1:18" x14ac:dyDescent="0.2">
      <c r="A118" s="65"/>
      <c r="B118" s="65"/>
      <c r="C118" s="65"/>
      <c r="D118" s="66">
        <f t="shared" si="20"/>
        <v>0</v>
      </c>
      <c r="E118" s="66">
        <f t="shared" si="21"/>
        <v>0</v>
      </c>
      <c r="F118" s="17">
        <f t="shared" si="22"/>
        <v>0</v>
      </c>
      <c r="G118" s="17">
        <f t="shared" si="23"/>
        <v>0</v>
      </c>
      <c r="H118" s="17">
        <f t="shared" si="24"/>
        <v>0</v>
      </c>
      <c r="I118" s="17">
        <f t="shared" si="25"/>
        <v>0</v>
      </c>
      <c r="J118" s="17">
        <f t="shared" si="26"/>
        <v>0</v>
      </c>
      <c r="K118" s="17">
        <f t="shared" si="27"/>
        <v>0</v>
      </c>
      <c r="L118" s="17">
        <f t="shared" si="28"/>
        <v>0</v>
      </c>
      <c r="M118" s="17">
        <f t="shared" ca="1" si="29"/>
        <v>-3.0141362249678293E-2</v>
      </c>
      <c r="N118" s="17">
        <f t="shared" ca="1" si="30"/>
        <v>0</v>
      </c>
      <c r="O118" s="95">
        <f t="shared" ca="1" si="31"/>
        <v>0</v>
      </c>
      <c r="P118" s="17">
        <f t="shared" ca="1" si="32"/>
        <v>0</v>
      </c>
      <c r="Q118" s="17">
        <f t="shared" ca="1" si="33"/>
        <v>0</v>
      </c>
      <c r="R118" s="15">
        <f t="shared" ca="1" si="34"/>
        <v>3.0141362249678293E-2</v>
      </c>
    </row>
    <row r="119" spans="1:18" x14ac:dyDescent="0.2">
      <c r="A119" s="65"/>
      <c r="B119" s="65"/>
      <c r="C119" s="65"/>
      <c r="D119" s="66">
        <f t="shared" si="20"/>
        <v>0</v>
      </c>
      <c r="E119" s="66">
        <f t="shared" si="21"/>
        <v>0</v>
      </c>
      <c r="F119" s="17">
        <f t="shared" si="22"/>
        <v>0</v>
      </c>
      <c r="G119" s="17">
        <f t="shared" si="23"/>
        <v>0</v>
      </c>
      <c r="H119" s="17">
        <f t="shared" si="24"/>
        <v>0</v>
      </c>
      <c r="I119" s="17">
        <f t="shared" si="25"/>
        <v>0</v>
      </c>
      <c r="J119" s="17">
        <f t="shared" si="26"/>
        <v>0</v>
      </c>
      <c r="K119" s="17">
        <f t="shared" si="27"/>
        <v>0</v>
      </c>
      <c r="L119" s="17">
        <f t="shared" si="28"/>
        <v>0</v>
      </c>
      <c r="M119" s="17">
        <f t="shared" ca="1" si="29"/>
        <v>-3.0141362249678293E-2</v>
      </c>
      <c r="N119" s="17">
        <f t="shared" ca="1" si="30"/>
        <v>0</v>
      </c>
      <c r="O119" s="95">
        <f t="shared" ca="1" si="31"/>
        <v>0</v>
      </c>
      <c r="P119" s="17">
        <f t="shared" ca="1" si="32"/>
        <v>0</v>
      </c>
      <c r="Q119" s="17">
        <f t="shared" ca="1" si="33"/>
        <v>0</v>
      </c>
      <c r="R119" s="15">
        <f t="shared" ca="1" si="34"/>
        <v>3.0141362249678293E-2</v>
      </c>
    </row>
    <row r="120" spans="1:18" x14ac:dyDescent="0.2">
      <c r="A120" s="65"/>
      <c r="B120" s="65"/>
      <c r="C120" s="65"/>
      <c r="D120" s="66">
        <f t="shared" si="20"/>
        <v>0</v>
      </c>
      <c r="E120" s="66">
        <f t="shared" si="21"/>
        <v>0</v>
      </c>
      <c r="F120" s="17">
        <f t="shared" si="22"/>
        <v>0</v>
      </c>
      <c r="G120" s="17">
        <f t="shared" si="23"/>
        <v>0</v>
      </c>
      <c r="H120" s="17">
        <f t="shared" si="24"/>
        <v>0</v>
      </c>
      <c r="I120" s="17">
        <f t="shared" si="25"/>
        <v>0</v>
      </c>
      <c r="J120" s="17">
        <f t="shared" si="26"/>
        <v>0</v>
      </c>
      <c r="K120" s="17">
        <f t="shared" si="27"/>
        <v>0</v>
      </c>
      <c r="L120" s="17">
        <f t="shared" si="28"/>
        <v>0</v>
      </c>
      <c r="M120" s="17">
        <f t="shared" ca="1" si="29"/>
        <v>-3.0141362249678293E-2</v>
      </c>
      <c r="N120" s="17">
        <f t="shared" ca="1" si="30"/>
        <v>0</v>
      </c>
      <c r="O120" s="95">
        <f t="shared" ca="1" si="31"/>
        <v>0</v>
      </c>
      <c r="P120" s="17">
        <f t="shared" ca="1" si="32"/>
        <v>0</v>
      </c>
      <c r="Q120" s="17">
        <f t="shared" ca="1" si="33"/>
        <v>0</v>
      </c>
      <c r="R120" s="15">
        <f t="shared" ca="1" si="34"/>
        <v>3.0141362249678293E-2</v>
      </c>
    </row>
    <row r="121" spans="1:18" x14ac:dyDescent="0.2">
      <c r="A121" s="65"/>
      <c r="B121" s="65"/>
      <c r="C121" s="65"/>
      <c r="D121" s="66">
        <f t="shared" si="20"/>
        <v>0</v>
      </c>
      <c r="E121" s="66">
        <f t="shared" si="21"/>
        <v>0</v>
      </c>
      <c r="F121" s="17">
        <f t="shared" si="22"/>
        <v>0</v>
      </c>
      <c r="G121" s="17">
        <f t="shared" si="23"/>
        <v>0</v>
      </c>
      <c r="H121" s="17">
        <f t="shared" si="24"/>
        <v>0</v>
      </c>
      <c r="I121" s="17">
        <f t="shared" si="25"/>
        <v>0</v>
      </c>
      <c r="J121" s="17">
        <f t="shared" si="26"/>
        <v>0</v>
      </c>
      <c r="K121" s="17">
        <f t="shared" si="27"/>
        <v>0</v>
      </c>
      <c r="L121" s="17">
        <f t="shared" si="28"/>
        <v>0</v>
      </c>
      <c r="M121" s="17">
        <f t="shared" ca="1" si="29"/>
        <v>-3.0141362249678293E-2</v>
      </c>
      <c r="N121" s="17">
        <f t="shared" ca="1" si="30"/>
        <v>0</v>
      </c>
      <c r="O121" s="95">
        <f t="shared" ca="1" si="31"/>
        <v>0</v>
      </c>
      <c r="P121" s="17">
        <f t="shared" ca="1" si="32"/>
        <v>0</v>
      </c>
      <c r="Q121" s="17">
        <f t="shared" ca="1" si="33"/>
        <v>0</v>
      </c>
      <c r="R121" s="15">
        <f t="shared" ca="1" si="34"/>
        <v>3.0141362249678293E-2</v>
      </c>
    </row>
    <row r="122" spans="1:18" x14ac:dyDescent="0.2">
      <c r="A122" s="65"/>
      <c r="B122" s="65"/>
      <c r="C122" s="65"/>
      <c r="D122" s="66">
        <f t="shared" si="20"/>
        <v>0</v>
      </c>
      <c r="E122" s="66">
        <f t="shared" si="21"/>
        <v>0</v>
      </c>
      <c r="F122" s="17">
        <f t="shared" si="22"/>
        <v>0</v>
      </c>
      <c r="G122" s="17">
        <f t="shared" si="23"/>
        <v>0</v>
      </c>
      <c r="H122" s="17">
        <f t="shared" si="24"/>
        <v>0</v>
      </c>
      <c r="I122" s="17">
        <f t="shared" si="25"/>
        <v>0</v>
      </c>
      <c r="J122" s="17">
        <f t="shared" si="26"/>
        <v>0</v>
      </c>
      <c r="K122" s="17">
        <f t="shared" si="27"/>
        <v>0</v>
      </c>
      <c r="L122" s="17">
        <f t="shared" si="28"/>
        <v>0</v>
      </c>
      <c r="M122" s="17">
        <f t="shared" ca="1" si="29"/>
        <v>-3.0141362249678293E-2</v>
      </c>
      <c r="N122" s="17">
        <f t="shared" ca="1" si="30"/>
        <v>0</v>
      </c>
      <c r="O122" s="95">
        <f t="shared" ca="1" si="31"/>
        <v>0</v>
      </c>
      <c r="P122" s="17">
        <f t="shared" ca="1" si="32"/>
        <v>0</v>
      </c>
      <c r="Q122" s="17">
        <f t="shared" ca="1" si="33"/>
        <v>0</v>
      </c>
      <c r="R122" s="15">
        <f t="shared" ca="1" si="34"/>
        <v>3.0141362249678293E-2</v>
      </c>
    </row>
    <row r="123" spans="1:18" x14ac:dyDescent="0.2">
      <c r="A123" s="65"/>
      <c r="B123" s="65"/>
      <c r="C123" s="65"/>
      <c r="D123" s="66">
        <f t="shared" si="20"/>
        <v>0</v>
      </c>
      <c r="E123" s="66">
        <f t="shared" si="21"/>
        <v>0</v>
      </c>
      <c r="F123" s="17">
        <f t="shared" si="22"/>
        <v>0</v>
      </c>
      <c r="G123" s="17">
        <f t="shared" si="23"/>
        <v>0</v>
      </c>
      <c r="H123" s="17">
        <f t="shared" si="24"/>
        <v>0</v>
      </c>
      <c r="I123" s="17">
        <f t="shared" si="25"/>
        <v>0</v>
      </c>
      <c r="J123" s="17">
        <f t="shared" si="26"/>
        <v>0</v>
      </c>
      <c r="K123" s="17">
        <f t="shared" si="27"/>
        <v>0</v>
      </c>
      <c r="L123" s="17">
        <f t="shared" si="28"/>
        <v>0</v>
      </c>
      <c r="M123" s="17">
        <f t="shared" ca="1" si="29"/>
        <v>-3.0141362249678293E-2</v>
      </c>
      <c r="N123" s="17">
        <f t="shared" ca="1" si="30"/>
        <v>0</v>
      </c>
      <c r="O123" s="95">
        <f t="shared" ca="1" si="31"/>
        <v>0</v>
      </c>
      <c r="P123" s="17">
        <f t="shared" ca="1" si="32"/>
        <v>0</v>
      </c>
      <c r="Q123" s="17">
        <f t="shared" ca="1" si="33"/>
        <v>0</v>
      </c>
      <c r="R123" s="15">
        <f t="shared" ca="1" si="34"/>
        <v>3.0141362249678293E-2</v>
      </c>
    </row>
    <row r="124" spans="1:18" x14ac:dyDescent="0.2">
      <c r="A124" s="65"/>
      <c r="B124" s="65"/>
      <c r="C124" s="65"/>
      <c r="D124" s="66">
        <f t="shared" si="20"/>
        <v>0</v>
      </c>
      <c r="E124" s="66">
        <f t="shared" si="21"/>
        <v>0</v>
      </c>
      <c r="F124" s="17">
        <f t="shared" si="22"/>
        <v>0</v>
      </c>
      <c r="G124" s="17">
        <f t="shared" si="23"/>
        <v>0</v>
      </c>
      <c r="H124" s="17">
        <f t="shared" si="24"/>
        <v>0</v>
      </c>
      <c r="I124" s="17">
        <f t="shared" si="25"/>
        <v>0</v>
      </c>
      <c r="J124" s="17">
        <f t="shared" si="26"/>
        <v>0</v>
      </c>
      <c r="K124" s="17">
        <f t="shared" si="27"/>
        <v>0</v>
      </c>
      <c r="L124" s="17">
        <f t="shared" si="28"/>
        <v>0</v>
      </c>
      <c r="M124" s="17">
        <f t="shared" ca="1" si="29"/>
        <v>-3.0141362249678293E-2</v>
      </c>
      <c r="N124" s="17">
        <f t="shared" ca="1" si="30"/>
        <v>0</v>
      </c>
      <c r="O124" s="95">
        <f t="shared" ca="1" si="31"/>
        <v>0</v>
      </c>
      <c r="P124" s="17">
        <f t="shared" ca="1" si="32"/>
        <v>0</v>
      </c>
      <c r="Q124" s="17">
        <f t="shared" ca="1" si="33"/>
        <v>0</v>
      </c>
      <c r="R124" s="15">
        <f t="shared" ca="1" si="34"/>
        <v>3.0141362249678293E-2</v>
      </c>
    </row>
    <row r="125" spans="1:18" x14ac:dyDescent="0.2">
      <c r="A125" s="65"/>
      <c r="B125" s="65"/>
      <c r="C125" s="65"/>
      <c r="D125" s="66">
        <f t="shared" si="20"/>
        <v>0</v>
      </c>
      <c r="E125" s="66">
        <f t="shared" si="21"/>
        <v>0</v>
      </c>
      <c r="F125" s="17">
        <f t="shared" si="22"/>
        <v>0</v>
      </c>
      <c r="G125" s="17">
        <f t="shared" si="23"/>
        <v>0</v>
      </c>
      <c r="H125" s="17">
        <f t="shared" si="24"/>
        <v>0</v>
      </c>
      <c r="I125" s="17">
        <f t="shared" si="25"/>
        <v>0</v>
      </c>
      <c r="J125" s="17">
        <f t="shared" si="26"/>
        <v>0</v>
      </c>
      <c r="K125" s="17">
        <f t="shared" si="27"/>
        <v>0</v>
      </c>
      <c r="L125" s="17">
        <f t="shared" si="28"/>
        <v>0</v>
      </c>
      <c r="M125" s="17">
        <f t="shared" ca="1" si="29"/>
        <v>-3.0141362249678293E-2</v>
      </c>
      <c r="N125" s="17">
        <f t="shared" ca="1" si="30"/>
        <v>0</v>
      </c>
      <c r="O125" s="95">
        <f t="shared" ca="1" si="31"/>
        <v>0</v>
      </c>
      <c r="P125" s="17">
        <f t="shared" ca="1" si="32"/>
        <v>0</v>
      </c>
      <c r="Q125" s="17">
        <f t="shared" ca="1" si="33"/>
        <v>0</v>
      </c>
      <c r="R125" s="15">
        <f t="shared" ca="1" si="34"/>
        <v>3.0141362249678293E-2</v>
      </c>
    </row>
    <row r="126" spans="1:18" x14ac:dyDescent="0.2">
      <c r="A126" s="65"/>
      <c r="B126" s="65"/>
      <c r="C126" s="65"/>
      <c r="D126" s="66">
        <f t="shared" si="20"/>
        <v>0</v>
      </c>
      <c r="E126" s="66">
        <f t="shared" si="21"/>
        <v>0</v>
      </c>
      <c r="F126" s="17">
        <f t="shared" si="22"/>
        <v>0</v>
      </c>
      <c r="G126" s="17">
        <f t="shared" si="23"/>
        <v>0</v>
      </c>
      <c r="H126" s="17">
        <f t="shared" si="24"/>
        <v>0</v>
      </c>
      <c r="I126" s="17">
        <f t="shared" si="25"/>
        <v>0</v>
      </c>
      <c r="J126" s="17">
        <f t="shared" si="26"/>
        <v>0</v>
      </c>
      <c r="K126" s="17">
        <f t="shared" si="27"/>
        <v>0</v>
      </c>
      <c r="L126" s="17">
        <f t="shared" si="28"/>
        <v>0</v>
      </c>
      <c r="M126" s="17">
        <f t="shared" ca="1" si="29"/>
        <v>-3.0141362249678293E-2</v>
      </c>
      <c r="N126" s="17">
        <f t="shared" ca="1" si="30"/>
        <v>0</v>
      </c>
      <c r="O126" s="95">
        <f t="shared" ca="1" si="31"/>
        <v>0</v>
      </c>
      <c r="P126" s="17">
        <f t="shared" ca="1" si="32"/>
        <v>0</v>
      </c>
      <c r="Q126" s="17">
        <f t="shared" ca="1" si="33"/>
        <v>0</v>
      </c>
      <c r="R126" s="15">
        <f t="shared" ca="1" si="34"/>
        <v>3.0141362249678293E-2</v>
      </c>
    </row>
    <row r="127" spans="1:18" x14ac:dyDescent="0.2">
      <c r="A127" s="65"/>
      <c r="B127" s="65"/>
      <c r="C127" s="65"/>
      <c r="D127" s="66">
        <f t="shared" si="20"/>
        <v>0</v>
      </c>
      <c r="E127" s="66">
        <f t="shared" si="21"/>
        <v>0</v>
      </c>
      <c r="F127" s="17">
        <f t="shared" si="22"/>
        <v>0</v>
      </c>
      <c r="G127" s="17">
        <f t="shared" si="23"/>
        <v>0</v>
      </c>
      <c r="H127" s="17">
        <f t="shared" si="24"/>
        <v>0</v>
      </c>
      <c r="I127" s="17">
        <f t="shared" si="25"/>
        <v>0</v>
      </c>
      <c r="J127" s="17">
        <f t="shared" si="26"/>
        <v>0</v>
      </c>
      <c r="K127" s="17">
        <f t="shared" si="27"/>
        <v>0</v>
      </c>
      <c r="L127" s="17">
        <f t="shared" si="28"/>
        <v>0</v>
      </c>
      <c r="M127" s="17">
        <f t="shared" ca="1" si="29"/>
        <v>-3.0141362249678293E-2</v>
      </c>
      <c r="N127" s="17">
        <f t="shared" ca="1" si="30"/>
        <v>0</v>
      </c>
      <c r="O127" s="95">
        <f t="shared" ca="1" si="31"/>
        <v>0</v>
      </c>
      <c r="P127" s="17">
        <f t="shared" ca="1" si="32"/>
        <v>0</v>
      </c>
      <c r="Q127" s="17">
        <f t="shared" ca="1" si="33"/>
        <v>0</v>
      </c>
      <c r="R127" s="15">
        <f t="shared" ca="1" si="34"/>
        <v>3.0141362249678293E-2</v>
      </c>
    </row>
    <row r="128" spans="1:18" x14ac:dyDescent="0.2">
      <c r="A128" s="65"/>
      <c r="B128" s="65"/>
      <c r="C128" s="65"/>
      <c r="D128" s="66">
        <f t="shared" si="20"/>
        <v>0</v>
      </c>
      <c r="E128" s="66">
        <f t="shared" si="21"/>
        <v>0</v>
      </c>
      <c r="F128" s="17">
        <f t="shared" si="22"/>
        <v>0</v>
      </c>
      <c r="G128" s="17">
        <f t="shared" si="23"/>
        <v>0</v>
      </c>
      <c r="H128" s="17">
        <f t="shared" si="24"/>
        <v>0</v>
      </c>
      <c r="I128" s="17">
        <f t="shared" si="25"/>
        <v>0</v>
      </c>
      <c r="J128" s="17">
        <f t="shared" si="26"/>
        <v>0</v>
      </c>
      <c r="K128" s="17">
        <f t="shared" si="27"/>
        <v>0</v>
      </c>
      <c r="L128" s="17">
        <f t="shared" si="28"/>
        <v>0</v>
      </c>
      <c r="M128" s="17">
        <f t="shared" ca="1" si="29"/>
        <v>-3.0141362249678293E-2</v>
      </c>
      <c r="N128" s="17">
        <f t="shared" ca="1" si="30"/>
        <v>0</v>
      </c>
      <c r="O128" s="95">
        <f t="shared" ca="1" si="31"/>
        <v>0</v>
      </c>
      <c r="P128" s="17">
        <f t="shared" ca="1" si="32"/>
        <v>0</v>
      </c>
      <c r="Q128" s="17">
        <f t="shared" ca="1" si="33"/>
        <v>0</v>
      </c>
      <c r="R128" s="15">
        <f t="shared" ca="1" si="34"/>
        <v>3.0141362249678293E-2</v>
      </c>
    </row>
    <row r="129" spans="1:18" x14ac:dyDescent="0.2">
      <c r="A129" s="65"/>
      <c r="B129" s="65"/>
      <c r="C129" s="65"/>
      <c r="D129" s="66">
        <f t="shared" si="20"/>
        <v>0</v>
      </c>
      <c r="E129" s="66">
        <f t="shared" si="21"/>
        <v>0</v>
      </c>
      <c r="F129" s="17">
        <f t="shared" si="22"/>
        <v>0</v>
      </c>
      <c r="G129" s="17">
        <f t="shared" si="23"/>
        <v>0</v>
      </c>
      <c r="H129" s="17">
        <f t="shared" si="24"/>
        <v>0</v>
      </c>
      <c r="I129" s="17">
        <f t="shared" si="25"/>
        <v>0</v>
      </c>
      <c r="J129" s="17">
        <f t="shared" si="26"/>
        <v>0</v>
      </c>
      <c r="K129" s="17">
        <f t="shared" si="27"/>
        <v>0</v>
      </c>
      <c r="L129" s="17">
        <f t="shared" si="28"/>
        <v>0</v>
      </c>
      <c r="M129" s="17">
        <f t="shared" ca="1" si="29"/>
        <v>-3.0141362249678293E-2</v>
      </c>
      <c r="N129" s="17">
        <f t="shared" ca="1" si="30"/>
        <v>0</v>
      </c>
      <c r="O129" s="95">
        <f t="shared" ca="1" si="31"/>
        <v>0</v>
      </c>
      <c r="P129" s="17">
        <f t="shared" ca="1" si="32"/>
        <v>0</v>
      </c>
      <c r="Q129" s="17">
        <f t="shared" ca="1" si="33"/>
        <v>0</v>
      </c>
      <c r="R129" s="15">
        <f t="shared" ca="1" si="34"/>
        <v>3.0141362249678293E-2</v>
      </c>
    </row>
    <row r="130" spans="1:18" x14ac:dyDescent="0.2">
      <c r="A130" s="65"/>
      <c r="B130" s="65"/>
      <c r="C130" s="65"/>
      <c r="D130" s="66">
        <f t="shared" si="20"/>
        <v>0</v>
      </c>
      <c r="E130" s="66">
        <f t="shared" si="21"/>
        <v>0</v>
      </c>
      <c r="F130" s="17">
        <f t="shared" si="22"/>
        <v>0</v>
      </c>
      <c r="G130" s="17">
        <f t="shared" si="23"/>
        <v>0</v>
      </c>
      <c r="H130" s="17">
        <f t="shared" si="24"/>
        <v>0</v>
      </c>
      <c r="I130" s="17">
        <f t="shared" si="25"/>
        <v>0</v>
      </c>
      <c r="J130" s="17">
        <f t="shared" si="26"/>
        <v>0</v>
      </c>
      <c r="K130" s="17">
        <f t="shared" si="27"/>
        <v>0</v>
      </c>
      <c r="L130" s="17">
        <f t="shared" si="28"/>
        <v>0</v>
      </c>
      <c r="M130" s="17">
        <f t="shared" ca="1" si="29"/>
        <v>-3.0141362249678293E-2</v>
      </c>
      <c r="N130" s="17">
        <f t="shared" ca="1" si="30"/>
        <v>0</v>
      </c>
      <c r="O130" s="95">
        <f t="shared" ca="1" si="31"/>
        <v>0</v>
      </c>
      <c r="P130" s="17">
        <f t="shared" ca="1" si="32"/>
        <v>0</v>
      </c>
      <c r="Q130" s="17">
        <f t="shared" ca="1" si="33"/>
        <v>0</v>
      </c>
      <c r="R130" s="15">
        <f t="shared" ca="1" si="34"/>
        <v>3.0141362249678293E-2</v>
      </c>
    </row>
    <row r="131" spans="1:18" x14ac:dyDescent="0.2">
      <c r="A131" s="65"/>
      <c r="B131" s="65"/>
      <c r="C131" s="65"/>
      <c r="D131" s="66">
        <f t="shared" si="20"/>
        <v>0</v>
      </c>
      <c r="E131" s="66">
        <f t="shared" si="21"/>
        <v>0</v>
      </c>
      <c r="F131" s="17">
        <f t="shared" si="22"/>
        <v>0</v>
      </c>
      <c r="G131" s="17">
        <f t="shared" si="23"/>
        <v>0</v>
      </c>
      <c r="H131" s="17">
        <f t="shared" si="24"/>
        <v>0</v>
      </c>
      <c r="I131" s="17">
        <f t="shared" si="25"/>
        <v>0</v>
      </c>
      <c r="J131" s="17">
        <f t="shared" si="26"/>
        <v>0</v>
      </c>
      <c r="K131" s="17">
        <f t="shared" si="27"/>
        <v>0</v>
      </c>
      <c r="L131" s="17">
        <f t="shared" si="28"/>
        <v>0</v>
      </c>
      <c r="M131" s="17">
        <f t="shared" ca="1" si="29"/>
        <v>-3.0141362249678293E-2</v>
      </c>
      <c r="N131" s="17">
        <f t="shared" ca="1" si="30"/>
        <v>0</v>
      </c>
      <c r="O131" s="95">
        <f t="shared" ca="1" si="31"/>
        <v>0</v>
      </c>
      <c r="P131" s="17">
        <f t="shared" ca="1" si="32"/>
        <v>0</v>
      </c>
      <c r="Q131" s="17">
        <f t="shared" ca="1" si="33"/>
        <v>0</v>
      </c>
      <c r="R131" s="15">
        <f t="shared" ca="1" si="34"/>
        <v>3.0141362249678293E-2</v>
      </c>
    </row>
    <row r="132" spans="1:18" x14ac:dyDescent="0.2">
      <c r="A132" s="65"/>
      <c r="B132" s="65"/>
      <c r="C132" s="65"/>
      <c r="D132" s="66">
        <f t="shared" si="20"/>
        <v>0</v>
      </c>
      <c r="E132" s="66">
        <f t="shared" si="21"/>
        <v>0</v>
      </c>
      <c r="F132" s="17">
        <f t="shared" si="22"/>
        <v>0</v>
      </c>
      <c r="G132" s="17">
        <f t="shared" si="23"/>
        <v>0</v>
      </c>
      <c r="H132" s="17">
        <f t="shared" si="24"/>
        <v>0</v>
      </c>
      <c r="I132" s="17">
        <f t="shared" si="25"/>
        <v>0</v>
      </c>
      <c r="J132" s="17">
        <f t="shared" si="26"/>
        <v>0</v>
      </c>
      <c r="K132" s="17">
        <f t="shared" si="27"/>
        <v>0</v>
      </c>
      <c r="L132" s="17">
        <f t="shared" si="28"/>
        <v>0</v>
      </c>
      <c r="M132" s="17">
        <f t="shared" ca="1" si="29"/>
        <v>-3.0141362249678293E-2</v>
      </c>
      <c r="N132" s="17">
        <f t="shared" ca="1" si="30"/>
        <v>0</v>
      </c>
      <c r="O132" s="95">
        <f t="shared" ca="1" si="31"/>
        <v>0</v>
      </c>
      <c r="P132" s="17">
        <f t="shared" ca="1" si="32"/>
        <v>0</v>
      </c>
      <c r="Q132" s="17">
        <f t="shared" ca="1" si="33"/>
        <v>0</v>
      </c>
      <c r="R132" s="15">
        <f t="shared" ca="1" si="34"/>
        <v>3.0141362249678293E-2</v>
      </c>
    </row>
    <row r="133" spans="1:18" x14ac:dyDescent="0.2">
      <c r="A133" s="65"/>
      <c r="B133" s="65"/>
      <c r="C133" s="65"/>
      <c r="D133" s="66">
        <f t="shared" si="20"/>
        <v>0</v>
      </c>
      <c r="E133" s="66">
        <f t="shared" si="21"/>
        <v>0</v>
      </c>
      <c r="F133" s="17">
        <f t="shared" si="22"/>
        <v>0</v>
      </c>
      <c r="G133" s="17">
        <f t="shared" si="23"/>
        <v>0</v>
      </c>
      <c r="H133" s="17">
        <f t="shared" si="24"/>
        <v>0</v>
      </c>
      <c r="I133" s="17">
        <f t="shared" si="25"/>
        <v>0</v>
      </c>
      <c r="J133" s="17">
        <f t="shared" si="26"/>
        <v>0</v>
      </c>
      <c r="K133" s="17">
        <f t="shared" si="27"/>
        <v>0</v>
      </c>
      <c r="L133" s="17">
        <f t="shared" si="28"/>
        <v>0</v>
      </c>
      <c r="M133" s="17">
        <f t="shared" ca="1" si="29"/>
        <v>-3.0141362249678293E-2</v>
      </c>
      <c r="N133" s="17">
        <f t="shared" ca="1" si="30"/>
        <v>0</v>
      </c>
      <c r="O133" s="95">
        <f t="shared" ca="1" si="31"/>
        <v>0</v>
      </c>
      <c r="P133" s="17">
        <f t="shared" ca="1" si="32"/>
        <v>0</v>
      </c>
      <c r="Q133" s="17">
        <f t="shared" ca="1" si="33"/>
        <v>0</v>
      </c>
      <c r="R133" s="15">
        <f t="shared" ca="1" si="34"/>
        <v>3.0141362249678293E-2</v>
      </c>
    </row>
    <row r="134" spans="1:18" x14ac:dyDescent="0.2">
      <c r="A134" s="65"/>
      <c r="B134" s="65"/>
      <c r="C134" s="65"/>
      <c r="D134" s="66">
        <f t="shared" si="20"/>
        <v>0</v>
      </c>
      <c r="E134" s="66">
        <f t="shared" si="21"/>
        <v>0</v>
      </c>
      <c r="F134" s="17">
        <f t="shared" si="22"/>
        <v>0</v>
      </c>
      <c r="G134" s="17">
        <f t="shared" si="23"/>
        <v>0</v>
      </c>
      <c r="H134" s="17">
        <f t="shared" si="24"/>
        <v>0</v>
      </c>
      <c r="I134" s="17">
        <f t="shared" si="25"/>
        <v>0</v>
      </c>
      <c r="J134" s="17">
        <f t="shared" si="26"/>
        <v>0</v>
      </c>
      <c r="K134" s="17">
        <f t="shared" si="27"/>
        <v>0</v>
      </c>
      <c r="L134" s="17">
        <f t="shared" si="28"/>
        <v>0</v>
      </c>
      <c r="M134" s="17">
        <f t="shared" ca="1" si="29"/>
        <v>-3.0141362249678293E-2</v>
      </c>
      <c r="N134" s="17">
        <f t="shared" ca="1" si="30"/>
        <v>0</v>
      </c>
      <c r="O134" s="95">
        <f t="shared" ca="1" si="31"/>
        <v>0</v>
      </c>
      <c r="P134" s="17">
        <f t="shared" ca="1" si="32"/>
        <v>0</v>
      </c>
      <c r="Q134" s="17">
        <f t="shared" ca="1" si="33"/>
        <v>0</v>
      </c>
      <c r="R134" s="15">
        <f t="shared" ca="1" si="34"/>
        <v>3.0141362249678293E-2</v>
      </c>
    </row>
    <row r="135" spans="1:18" x14ac:dyDescent="0.2">
      <c r="A135" s="65"/>
      <c r="B135" s="65"/>
      <c r="C135" s="65"/>
      <c r="D135" s="66">
        <f t="shared" si="20"/>
        <v>0</v>
      </c>
      <c r="E135" s="66">
        <f t="shared" si="21"/>
        <v>0</v>
      </c>
      <c r="F135" s="17">
        <f t="shared" si="22"/>
        <v>0</v>
      </c>
      <c r="G135" s="17">
        <f t="shared" si="23"/>
        <v>0</v>
      </c>
      <c r="H135" s="17">
        <f t="shared" si="24"/>
        <v>0</v>
      </c>
      <c r="I135" s="17">
        <f t="shared" si="25"/>
        <v>0</v>
      </c>
      <c r="J135" s="17">
        <f t="shared" si="26"/>
        <v>0</v>
      </c>
      <c r="K135" s="17">
        <f t="shared" si="27"/>
        <v>0</v>
      </c>
      <c r="L135" s="17">
        <f t="shared" si="28"/>
        <v>0</v>
      </c>
      <c r="M135" s="17">
        <f t="shared" ca="1" si="29"/>
        <v>-3.0141362249678293E-2</v>
      </c>
      <c r="N135" s="17">
        <f t="shared" ca="1" si="30"/>
        <v>0</v>
      </c>
      <c r="O135" s="95">
        <f t="shared" ca="1" si="31"/>
        <v>0</v>
      </c>
      <c r="P135" s="17">
        <f t="shared" ca="1" si="32"/>
        <v>0</v>
      </c>
      <c r="Q135" s="17">
        <f t="shared" ca="1" si="33"/>
        <v>0</v>
      </c>
      <c r="R135" s="15">
        <f t="shared" ca="1" si="34"/>
        <v>3.0141362249678293E-2</v>
      </c>
    </row>
    <row r="136" spans="1:18" x14ac:dyDescent="0.2">
      <c r="A136" s="65"/>
      <c r="B136" s="65"/>
      <c r="C136" s="65"/>
      <c r="D136" s="66">
        <f t="shared" si="20"/>
        <v>0</v>
      </c>
      <c r="E136" s="66">
        <f t="shared" si="21"/>
        <v>0</v>
      </c>
      <c r="F136" s="17">
        <f t="shared" si="22"/>
        <v>0</v>
      </c>
      <c r="G136" s="17">
        <f t="shared" si="23"/>
        <v>0</v>
      </c>
      <c r="H136" s="17">
        <f t="shared" si="24"/>
        <v>0</v>
      </c>
      <c r="I136" s="17">
        <f t="shared" si="25"/>
        <v>0</v>
      </c>
      <c r="J136" s="17">
        <f t="shared" si="26"/>
        <v>0</v>
      </c>
      <c r="K136" s="17">
        <f t="shared" si="27"/>
        <v>0</v>
      </c>
      <c r="L136" s="17">
        <f t="shared" si="28"/>
        <v>0</v>
      </c>
      <c r="M136" s="17">
        <f t="shared" ca="1" si="29"/>
        <v>-3.0141362249678293E-2</v>
      </c>
      <c r="N136" s="17">
        <f t="shared" ca="1" si="30"/>
        <v>0</v>
      </c>
      <c r="O136" s="95">
        <f t="shared" ca="1" si="31"/>
        <v>0</v>
      </c>
      <c r="P136" s="17">
        <f t="shared" ca="1" si="32"/>
        <v>0</v>
      </c>
      <c r="Q136" s="17">
        <f t="shared" ca="1" si="33"/>
        <v>0</v>
      </c>
      <c r="R136" s="15">
        <f t="shared" ca="1" si="34"/>
        <v>3.0141362249678293E-2</v>
      </c>
    </row>
    <row r="137" spans="1:18" x14ac:dyDescent="0.2">
      <c r="A137" s="65"/>
      <c r="B137" s="65"/>
      <c r="C137" s="65"/>
      <c r="D137" s="66">
        <f t="shared" si="20"/>
        <v>0</v>
      </c>
      <c r="E137" s="66">
        <f t="shared" si="21"/>
        <v>0</v>
      </c>
      <c r="F137" s="17">
        <f t="shared" si="22"/>
        <v>0</v>
      </c>
      <c r="G137" s="17">
        <f t="shared" si="23"/>
        <v>0</v>
      </c>
      <c r="H137" s="17">
        <f t="shared" si="24"/>
        <v>0</v>
      </c>
      <c r="I137" s="17">
        <f t="shared" si="25"/>
        <v>0</v>
      </c>
      <c r="J137" s="17">
        <f t="shared" si="26"/>
        <v>0</v>
      </c>
      <c r="K137" s="17">
        <f t="shared" si="27"/>
        <v>0</v>
      </c>
      <c r="L137" s="17">
        <f t="shared" si="28"/>
        <v>0</v>
      </c>
      <c r="M137" s="17">
        <f t="shared" ca="1" si="29"/>
        <v>-3.0141362249678293E-2</v>
      </c>
      <c r="N137" s="17">
        <f t="shared" ca="1" si="30"/>
        <v>0</v>
      </c>
      <c r="O137" s="95">
        <f t="shared" ca="1" si="31"/>
        <v>0</v>
      </c>
      <c r="P137" s="17">
        <f t="shared" ca="1" si="32"/>
        <v>0</v>
      </c>
      <c r="Q137" s="17">
        <f t="shared" ca="1" si="33"/>
        <v>0</v>
      </c>
      <c r="R137" s="15">
        <f t="shared" ca="1" si="34"/>
        <v>3.0141362249678293E-2</v>
      </c>
    </row>
    <row r="138" spans="1:18" x14ac:dyDescent="0.2">
      <c r="A138" s="65"/>
      <c r="B138" s="65"/>
      <c r="C138" s="65"/>
      <c r="D138" s="66">
        <f t="shared" si="20"/>
        <v>0</v>
      </c>
      <c r="E138" s="66">
        <f t="shared" si="21"/>
        <v>0</v>
      </c>
      <c r="F138" s="17">
        <f t="shared" si="22"/>
        <v>0</v>
      </c>
      <c r="G138" s="17">
        <f t="shared" si="23"/>
        <v>0</v>
      </c>
      <c r="H138" s="17">
        <f t="shared" si="24"/>
        <v>0</v>
      </c>
      <c r="I138" s="17">
        <f t="shared" si="25"/>
        <v>0</v>
      </c>
      <c r="J138" s="17">
        <f t="shared" si="26"/>
        <v>0</v>
      </c>
      <c r="K138" s="17">
        <f t="shared" si="27"/>
        <v>0</v>
      </c>
      <c r="L138" s="17">
        <f t="shared" si="28"/>
        <v>0</v>
      </c>
      <c r="M138" s="17">
        <f t="shared" ca="1" si="29"/>
        <v>-3.0141362249678293E-2</v>
      </c>
      <c r="N138" s="17">
        <f t="shared" ca="1" si="30"/>
        <v>0</v>
      </c>
      <c r="O138" s="95">
        <f t="shared" ca="1" si="31"/>
        <v>0</v>
      </c>
      <c r="P138" s="17">
        <f t="shared" ca="1" si="32"/>
        <v>0</v>
      </c>
      <c r="Q138" s="17">
        <f t="shared" ca="1" si="33"/>
        <v>0</v>
      </c>
      <c r="R138" s="15">
        <f t="shared" ca="1" si="34"/>
        <v>3.0141362249678293E-2</v>
      </c>
    </row>
    <row r="139" spans="1:18" x14ac:dyDescent="0.2">
      <c r="A139" s="65"/>
      <c r="B139" s="65"/>
      <c r="C139" s="65"/>
      <c r="D139" s="66">
        <f t="shared" si="20"/>
        <v>0</v>
      </c>
      <c r="E139" s="66">
        <f t="shared" si="21"/>
        <v>0</v>
      </c>
      <c r="F139" s="17">
        <f t="shared" si="22"/>
        <v>0</v>
      </c>
      <c r="G139" s="17">
        <f t="shared" si="23"/>
        <v>0</v>
      </c>
      <c r="H139" s="17">
        <f t="shared" si="24"/>
        <v>0</v>
      </c>
      <c r="I139" s="17">
        <f t="shared" si="25"/>
        <v>0</v>
      </c>
      <c r="J139" s="17">
        <f t="shared" si="26"/>
        <v>0</v>
      </c>
      <c r="K139" s="17">
        <f t="shared" si="27"/>
        <v>0</v>
      </c>
      <c r="L139" s="17">
        <f t="shared" si="28"/>
        <v>0</v>
      </c>
      <c r="M139" s="17">
        <f t="shared" ca="1" si="29"/>
        <v>-3.0141362249678293E-2</v>
      </c>
      <c r="N139" s="17">
        <f t="shared" ca="1" si="30"/>
        <v>0</v>
      </c>
      <c r="O139" s="95">
        <f t="shared" ca="1" si="31"/>
        <v>0</v>
      </c>
      <c r="P139" s="17">
        <f t="shared" ca="1" si="32"/>
        <v>0</v>
      </c>
      <c r="Q139" s="17">
        <f t="shared" ca="1" si="33"/>
        <v>0</v>
      </c>
      <c r="R139" s="15">
        <f t="shared" ca="1" si="34"/>
        <v>3.0141362249678293E-2</v>
      </c>
    </row>
    <row r="140" spans="1:18" x14ac:dyDescent="0.2">
      <c r="A140" s="65"/>
      <c r="B140" s="65"/>
      <c r="C140" s="65"/>
      <c r="D140" s="66">
        <f t="shared" si="20"/>
        <v>0</v>
      </c>
      <c r="E140" s="66">
        <f t="shared" si="21"/>
        <v>0</v>
      </c>
      <c r="F140" s="17">
        <f t="shared" si="22"/>
        <v>0</v>
      </c>
      <c r="G140" s="17">
        <f t="shared" si="23"/>
        <v>0</v>
      </c>
      <c r="H140" s="17">
        <f t="shared" si="24"/>
        <v>0</v>
      </c>
      <c r="I140" s="17">
        <f t="shared" si="25"/>
        <v>0</v>
      </c>
      <c r="J140" s="17">
        <f t="shared" si="26"/>
        <v>0</v>
      </c>
      <c r="K140" s="17">
        <f t="shared" si="27"/>
        <v>0</v>
      </c>
      <c r="L140" s="17">
        <f t="shared" si="28"/>
        <v>0</v>
      </c>
      <c r="M140" s="17">
        <f t="shared" ca="1" si="29"/>
        <v>-3.0141362249678293E-2</v>
      </c>
      <c r="N140" s="17">
        <f t="shared" ca="1" si="30"/>
        <v>0</v>
      </c>
      <c r="O140" s="95">
        <f t="shared" ca="1" si="31"/>
        <v>0</v>
      </c>
      <c r="P140" s="17">
        <f t="shared" ca="1" si="32"/>
        <v>0</v>
      </c>
      <c r="Q140" s="17">
        <f t="shared" ca="1" si="33"/>
        <v>0</v>
      </c>
      <c r="R140" s="15">
        <f t="shared" ca="1" si="34"/>
        <v>3.0141362249678293E-2</v>
      </c>
    </row>
    <row r="141" spans="1:18" x14ac:dyDescent="0.2">
      <c r="A141" s="65"/>
      <c r="B141" s="65"/>
      <c r="C141" s="65"/>
      <c r="D141" s="66">
        <f t="shared" si="20"/>
        <v>0</v>
      </c>
      <c r="E141" s="66">
        <f t="shared" si="21"/>
        <v>0</v>
      </c>
      <c r="F141" s="17">
        <f t="shared" si="22"/>
        <v>0</v>
      </c>
      <c r="G141" s="17">
        <f t="shared" si="23"/>
        <v>0</v>
      </c>
      <c r="H141" s="17">
        <f t="shared" si="24"/>
        <v>0</v>
      </c>
      <c r="I141" s="17">
        <f t="shared" si="25"/>
        <v>0</v>
      </c>
      <c r="J141" s="17">
        <f t="shared" si="26"/>
        <v>0</v>
      </c>
      <c r="K141" s="17">
        <f t="shared" si="27"/>
        <v>0</v>
      </c>
      <c r="L141" s="17">
        <f t="shared" si="28"/>
        <v>0</v>
      </c>
      <c r="M141" s="17">
        <f t="shared" ca="1" si="29"/>
        <v>-3.0141362249678293E-2</v>
      </c>
      <c r="N141" s="17">
        <f t="shared" ca="1" si="30"/>
        <v>0</v>
      </c>
      <c r="O141" s="95">
        <f t="shared" ca="1" si="31"/>
        <v>0</v>
      </c>
      <c r="P141" s="17">
        <f t="shared" ca="1" si="32"/>
        <v>0</v>
      </c>
      <c r="Q141" s="17">
        <f t="shared" ca="1" si="33"/>
        <v>0</v>
      </c>
      <c r="R141" s="15">
        <f t="shared" ca="1" si="34"/>
        <v>3.0141362249678293E-2</v>
      </c>
    </row>
    <row r="142" spans="1:18" x14ac:dyDescent="0.2">
      <c r="A142" s="65"/>
      <c r="B142" s="65"/>
      <c r="C142" s="65"/>
      <c r="D142" s="66">
        <f t="shared" si="20"/>
        <v>0</v>
      </c>
      <c r="E142" s="66">
        <f t="shared" si="21"/>
        <v>0</v>
      </c>
      <c r="F142" s="17">
        <f t="shared" si="22"/>
        <v>0</v>
      </c>
      <c r="G142" s="17">
        <f t="shared" si="23"/>
        <v>0</v>
      </c>
      <c r="H142" s="17">
        <f t="shared" si="24"/>
        <v>0</v>
      </c>
      <c r="I142" s="17">
        <f t="shared" si="25"/>
        <v>0</v>
      </c>
      <c r="J142" s="17">
        <f t="shared" si="26"/>
        <v>0</v>
      </c>
      <c r="K142" s="17">
        <f t="shared" si="27"/>
        <v>0</v>
      </c>
      <c r="L142" s="17">
        <f t="shared" si="28"/>
        <v>0</v>
      </c>
      <c r="M142" s="17">
        <f t="shared" ca="1" si="29"/>
        <v>-3.0141362249678293E-2</v>
      </c>
      <c r="N142" s="17">
        <f t="shared" ca="1" si="30"/>
        <v>0</v>
      </c>
      <c r="O142" s="95">
        <f t="shared" ca="1" si="31"/>
        <v>0</v>
      </c>
      <c r="P142" s="17">
        <f t="shared" ca="1" si="32"/>
        <v>0</v>
      </c>
      <c r="Q142" s="17">
        <f t="shared" ca="1" si="33"/>
        <v>0</v>
      </c>
      <c r="R142" s="15">
        <f t="shared" ca="1" si="34"/>
        <v>3.0141362249678293E-2</v>
      </c>
    </row>
    <row r="143" spans="1:18" x14ac:dyDescent="0.2">
      <c r="A143" s="65"/>
      <c r="B143" s="65"/>
      <c r="C143" s="65"/>
      <c r="D143" s="66">
        <f t="shared" si="20"/>
        <v>0</v>
      </c>
      <c r="E143" s="66">
        <f t="shared" si="21"/>
        <v>0</v>
      </c>
      <c r="F143" s="17">
        <f t="shared" si="22"/>
        <v>0</v>
      </c>
      <c r="G143" s="17">
        <f t="shared" si="23"/>
        <v>0</v>
      </c>
      <c r="H143" s="17">
        <f t="shared" si="24"/>
        <v>0</v>
      </c>
      <c r="I143" s="17">
        <f t="shared" si="25"/>
        <v>0</v>
      </c>
      <c r="J143" s="17">
        <f t="shared" si="26"/>
        <v>0</v>
      </c>
      <c r="K143" s="17">
        <f t="shared" si="27"/>
        <v>0</v>
      </c>
      <c r="L143" s="17">
        <f t="shared" si="28"/>
        <v>0</v>
      </c>
      <c r="M143" s="17">
        <f t="shared" ca="1" si="29"/>
        <v>-3.0141362249678293E-2</v>
      </c>
      <c r="N143" s="17">
        <f t="shared" ca="1" si="30"/>
        <v>0</v>
      </c>
      <c r="O143" s="95">
        <f t="shared" ca="1" si="31"/>
        <v>0</v>
      </c>
      <c r="P143" s="17">
        <f t="shared" ca="1" si="32"/>
        <v>0</v>
      </c>
      <c r="Q143" s="17">
        <f t="shared" ca="1" si="33"/>
        <v>0</v>
      </c>
      <c r="R143" s="15">
        <f t="shared" ca="1" si="34"/>
        <v>3.0141362249678293E-2</v>
      </c>
    </row>
    <row r="144" spans="1:18" x14ac:dyDescent="0.2">
      <c r="A144" s="65"/>
      <c r="B144" s="65"/>
      <c r="C144" s="65"/>
      <c r="D144" s="66">
        <f t="shared" si="20"/>
        <v>0</v>
      </c>
      <c r="E144" s="66">
        <f t="shared" si="21"/>
        <v>0</v>
      </c>
      <c r="F144" s="17">
        <f t="shared" si="22"/>
        <v>0</v>
      </c>
      <c r="G144" s="17">
        <f t="shared" si="23"/>
        <v>0</v>
      </c>
      <c r="H144" s="17">
        <f t="shared" si="24"/>
        <v>0</v>
      </c>
      <c r="I144" s="17">
        <f t="shared" si="25"/>
        <v>0</v>
      </c>
      <c r="J144" s="17">
        <f t="shared" si="26"/>
        <v>0</v>
      </c>
      <c r="K144" s="17">
        <f t="shared" si="27"/>
        <v>0</v>
      </c>
      <c r="L144" s="17">
        <f t="shared" si="28"/>
        <v>0</v>
      </c>
      <c r="M144" s="17">
        <f t="shared" ca="1" si="29"/>
        <v>-3.0141362249678293E-2</v>
      </c>
      <c r="N144" s="17">
        <f t="shared" ca="1" si="30"/>
        <v>0</v>
      </c>
      <c r="O144" s="95">
        <f t="shared" ca="1" si="31"/>
        <v>0</v>
      </c>
      <c r="P144" s="17">
        <f t="shared" ca="1" si="32"/>
        <v>0</v>
      </c>
      <c r="Q144" s="17">
        <f t="shared" ca="1" si="33"/>
        <v>0</v>
      </c>
      <c r="R144" s="15">
        <f t="shared" ca="1" si="34"/>
        <v>3.0141362249678293E-2</v>
      </c>
    </row>
    <row r="145" spans="1:18" x14ac:dyDescent="0.2">
      <c r="A145" s="65"/>
      <c r="B145" s="65"/>
      <c r="C145" s="65"/>
      <c r="D145" s="66">
        <f t="shared" si="20"/>
        <v>0</v>
      </c>
      <c r="E145" s="66">
        <f t="shared" si="21"/>
        <v>0</v>
      </c>
      <c r="F145" s="17">
        <f t="shared" si="22"/>
        <v>0</v>
      </c>
      <c r="G145" s="17">
        <f t="shared" si="23"/>
        <v>0</v>
      </c>
      <c r="H145" s="17">
        <f t="shared" si="24"/>
        <v>0</v>
      </c>
      <c r="I145" s="17">
        <f t="shared" si="25"/>
        <v>0</v>
      </c>
      <c r="J145" s="17">
        <f t="shared" si="26"/>
        <v>0</v>
      </c>
      <c r="K145" s="17">
        <f t="shared" si="27"/>
        <v>0</v>
      </c>
      <c r="L145" s="17">
        <f t="shared" si="28"/>
        <v>0</v>
      </c>
      <c r="M145" s="17">
        <f t="shared" ca="1" si="29"/>
        <v>-3.0141362249678293E-2</v>
      </c>
      <c r="N145" s="17">
        <f t="shared" ca="1" si="30"/>
        <v>0</v>
      </c>
      <c r="O145" s="95">
        <f t="shared" ca="1" si="31"/>
        <v>0</v>
      </c>
      <c r="P145" s="17">
        <f t="shared" ca="1" si="32"/>
        <v>0</v>
      </c>
      <c r="Q145" s="17">
        <f t="shared" ca="1" si="33"/>
        <v>0</v>
      </c>
      <c r="R145" s="15">
        <f t="shared" ca="1" si="34"/>
        <v>3.0141362249678293E-2</v>
      </c>
    </row>
    <row r="146" spans="1:18" x14ac:dyDescent="0.2">
      <c r="A146" s="65"/>
      <c r="B146" s="65"/>
      <c r="C146" s="65"/>
      <c r="D146" s="66">
        <f t="shared" si="20"/>
        <v>0</v>
      </c>
      <c r="E146" s="66">
        <f t="shared" si="21"/>
        <v>0</v>
      </c>
      <c r="F146" s="17">
        <f t="shared" si="22"/>
        <v>0</v>
      </c>
      <c r="G146" s="17">
        <f t="shared" si="23"/>
        <v>0</v>
      </c>
      <c r="H146" s="17">
        <f t="shared" si="24"/>
        <v>0</v>
      </c>
      <c r="I146" s="17">
        <f t="shared" si="25"/>
        <v>0</v>
      </c>
      <c r="J146" s="17">
        <f t="shared" si="26"/>
        <v>0</v>
      </c>
      <c r="K146" s="17">
        <f t="shared" si="27"/>
        <v>0</v>
      </c>
      <c r="L146" s="17">
        <f t="shared" si="28"/>
        <v>0</v>
      </c>
      <c r="M146" s="17">
        <f t="shared" ca="1" si="29"/>
        <v>-3.0141362249678293E-2</v>
      </c>
      <c r="N146" s="17">
        <f t="shared" ca="1" si="30"/>
        <v>0</v>
      </c>
      <c r="O146" s="95">
        <f t="shared" ca="1" si="31"/>
        <v>0</v>
      </c>
      <c r="P146" s="17">
        <f t="shared" ca="1" si="32"/>
        <v>0</v>
      </c>
      <c r="Q146" s="17">
        <f t="shared" ca="1" si="33"/>
        <v>0</v>
      </c>
      <c r="R146" s="15">
        <f t="shared" ca="1" si="34"/>
        <v>3.0141362249678293E-2</v>
      </c>
    </row>
    <row r="147" spans="1:18" x14ac:dyDescent="0.2">
      <c r="A147" s="65"/>
      <c r="B147" s="65"/>
      <c r="C147" s="65"/>
      <c r="D147" s="66">
        <f t="shared" si="20"/>
        <v>0</v>
      </c>
      <c r="E147" s="66">
        <f t="shared" si="21"/>
        <v>0</v>
      </c>
      <c r="F147" s="17">
        <f t="shared" si="22"/>
        <v>0</v>
      </c>
      <c r="G147" s="17">
        <f t="shared" si="23"/>
        <v>0</v>
      </c>
      <c r="H147" s="17">
        <f t="shared" si="24"/>
        <v>0</v>
      </c>
      <c r="I147" s="17">
        <f t="shared" si="25"/>
        <v>0</v>
      </c>
      <c r="J147" s="17">
        <f t="shared" si="26"/>
        <v>0</v>
      </c>
      <c r="K147" s="17">
        <f t="shared" si="27"/>
        <v>0</v>
      </c>
      <c r="L147" s="17">
        <f t="shared" si="28"/>
        <v>0</v>
      </c>
      <c r="M147" s="17">
        <f t="shared" ca="1" si="29"/>
        <v>-3.0141362249678293E-2</v>
      </c>
      <c r="N147" s="17">
        <f t="shared" ca="1" si="30"/>
        <v>0</v>
      </c>
      <c r="O147" s="95">
        <f t="shared" ca="1" si="31"/>
        <v>0</v>
      </c>
      <c r="P147" s="17">
        <f t="shared" ca="1" si="32"/>
        <v>0</v>
      </c>
      <c r="Q147" s="17">
        <f t="shared" ca="1" si="33"/>
        <v>0</v>
      </c>
      <c r="R147" s="15">
        <f t="shared" ca="1" si="34"/>
        <v>3.0141362249678293E-2</v>
      </c>
    </row>
    <row r="148" spans="1:18" x14ac:dyDescent="0.2">
      <c r="A148" s="65"/>
      <c r="B148" s="65"/>
      <c r="C148" s="65"/>
      <c r="D148" s="66">
        <f t="shared" si="20"/>
        <v>0</v>
      </c>
      <c r="E148" s="66">
        <f t="shared" si="21"/>
        <v>0</v>
      </c>
      <c r="F148" s="17">
        <f t="shared" si="22"/>
        <v>0</v>
      </c>
      <c r="G148" s="17">
        <f t="shared" si="23"/>
        <v>0</v>
      </c>
      <c r="H148" s="17">
        <f t="shared" si="24"/>
        <v>0</v>
      </c>
      <c r="I148" s="17">
        <f t="shared" si="25"/>
        <v>0</v>
      </c>
      <c r="J148" s="17">
        <f t="shared" si="26"/>
        <v>0</v>
      </c>
      <c r="K148" s="17">
        <f t="shared" si="27"/>
        <v>0</v>
      </c>
      <c r="L148" s="17">
        <f t="shared" si="28"/>
        <v>0</v>
      </c>
      <c r="M148" s="17">
        <f t="shared" ca="1" si="29"/>
        <v>-3.0141362249678293E-2</v>
      </c>
      <c r="N148" s="17">
        <f t="shared" ca="1" si="30"/>
        <v>0</v>
      </c>
      <c r="O148" s="95">
        <f t="shared" ca="1" si="31"/>
        <v>0</v>
      </c>
      <c r="P148" s="17">
        <f t="shared" ca="1" si="32"/>
        <v>0</v>
      </c>
      <c r="Q148" s="17">
        <f t="shared" ca="1" si="33"/>
        <v>0</v>
      </c>
      <c r="R148" s="15">
        <f t="shared" ca="1" si="34"/>
        <v>3.0141362249678293E-2</v>
      </c>
    </row>
    <row r="149" spans="1:18" x14ac:dyDescent="0.2">
      <c r="A149" s="65"/>
      <c r="B149" s="65"/>
      <c r="C149" s="65"/>
      <c r="D149" s="66">
        <f t="shared" ref="D149:D212" si="35">A149/A$18</f>
        <v>0</v>
      </c>
      <c r="E149" s="66">
        <f t="shared" ref="E149:E212" si="36">B149/B$18</f>
        <v>0</v>
      </c>
      <c r="F149" s="17">
        <f t="shared" ref="F149:F212" si="37">$C149*D149</f>
        <v>0</v>
      </c>
      <c r="G149" s="17">
        <f t="shared" ref="G149:G212" si="38">$C149*E149</f>
        <v>0</v>
      </c>
      <c r="H149" s="17">
        <f t="shared" ref="H149:H212" si="39">C149*D149*D149</f>
        <v>0</v>
      </c>
      <c r="I149" s="17">
        <f t="shared" ref="I149:I212" si="40">C149*D149*D149*D149</f>
        <v>0</v>
      </c>
      <c r="J149" s="17">
        <f t="shared" ref="J149:J212" si="41">C149*D149*D149*D149*D149</f>
        <v>0</v>
      </c>
      <c r="K149" s="17">
        <f t="shared" ref="K149:K212" si="42">C149*E149*D149</f>
        <v>0</v>
      </c>
      <c r="L149" s="17">
        <f t="shared" ref="L149:L212" si="43">C149*E149*D149*D149</f>
        <v>0</v>
      </c>
      <c r="M149" s="17">
        <f t="shared" ref="M149:M212" ca="1" si="44">+E$4+E$5*D149+E$6*D149^2</f>
        <v>-3.0141362249678293E-2</v>
      </c>
      <c r="N149" s="17">
        <f t="shared" ref="N149:N212" ca="1" si="45">C149*(M149-E149)^2</f>
        <v>0</v>
      </c>
      <c r="O149" s="95">
        <f t="shared" ref="O149:O212" ca="1" si="46">(C149*O$1-O$2*F149+O$3*H149)^2</f>
        <v>0</v>
      </c>
      <c r="P149" s="17">
        <f t="shared" ref="P149:P212" ca="1" si="47">(-C149*O$2+O$4*F149-O$5*H149)^2</f>
        <v>0</v>
      </c>
      <c r="Q149" s="17">
        <f t="shared" ref="Q149:Q212" ca="1" si="48">+(C149*O$3-F149*O$5+H149*O$6)^2</f>
        <v>0</v>
      </c>
      <c r="R149" s="15">
        <f t="shared" ref="R149:R212" ca="1" si="49">+E149-M149</f>
        <v>3.0141362249678293E-2</v>
      </c>
    </row>
    <row r="150" spans="1:18" x14ac:dyDescent="0.2">
      <c r="A150" s="65"/>
      <c r="B150" s="65"/>
      <c r="C150" s="65"/>
      <c r="D150" s="66">
        <f t="shared" si="35"/>
        <v>0</v>
      </c>
      <c r="E150" s="66">
        <f t="shared" si="36"/>
        <v>0</v>
      </c>
      <c r="F150" s="17">
        <f t="shared" si="37"/>
        <v>0</v>
      </c>
      <c r="G150" s="17">
        <f t="shared" si="38"/>
        <v>0</v>
      </c>
      <c r="H150" s="17">
        <f t="shared" si="39"/>
        <v>0</v>
      </c>
      <c r="I150" s="17">
        <f t="shared" si="40"/>
        <v>0</v>
      </c>
      <c r="J150" s="17">
        <f t="shared" si="41"/>
        <v>0</v>
      </c>
      <c r="K150" s="17">
        <f t="shared" si="42"/>
        <v>0</v>
      </c>
      <c r="L150" s="17">
        <f t="shared" si="43"/>
        <v>0</v>
      </c>
      <c r="M150" s="17">
        <f t="shared" ca="1" si="44"/>
        <v>-3.0141362249678293E-2</v>
      </c>
      <c r="N150" s="17">
        <f t="shared" ca="1" si="45"/>
        <v>0</v>
      </c>
      <c r="O150" s="95">
        <f t="shared" ca="1" si="46"/>
        <v>0</v>
      </c>
      <c r="P150" s="17">
        <f t="shared" ca="1" si="47"/>
        <v>0</v>
      </c>
      <c r="Q150" s="17">
        <f t="shared" ca="1" si="48"/>
        <v>0</v>
      </c>
      <c r="R150" s="15">
        <f t="shared" ca="1" si="49"/>
        <v>3.0141362249678293E-2</v>
      </c>
    </row>
    <row r="151" spans="1:18" x14ac:dyDescent="0.2">
      <c r="A151" s="65"/>
      <c r="B151" s="65"/>
      <c r="C151" s="65"/>
      <c r="D151" s="66">
        <f t="shared" si="35"/>
        <v>0</v>
      </c>
      <c r="E151" s="66">
        <f t="shared" si="36"/>
        <v>0</v>
      </c>
      <c r="F151" s="17">
        <f t="shared" si="37"/>
        <v>0</v>
      </c>
      <c r="G151" s="17">
        <f t="shared" si="38"/>
        <v>0</v>
      </c>
      <c r="H151" s="17">
        <f t="shared" si="39"/>
        <v>0</v>
      </c>
      <c r="I151" s="17">
        <f t="shared" si="40"/>
        <v>0</v>
      </c>
      <c r="J151" s="17">
        <f t="shared" si="41"/>
        <v>0</v>
      </c>
      <c r="K151" s="17">
        <f t="shared" si="42"/>
        <v>0</v>
      </c>
      <c r="L151" s="17">
        <f t="shared" si="43"/>
        <v>0</v>
      </c>
      <c r="M151" s="17">
        <f t="shared" ca="1" si="44"/>
        <v>-3.0141362249678293E-2</v>
      </c>
      <c r="N151" s="17">
        <f t="shared" ca="1" si="45"/>
        <v>0</v>
      </c>
      <c r="O151" s="95">
        <f t="shared" ca="1" si="46"/>
        <v>0</v>
      </c>
      <c r="P151" s="17">
        <f t="shared" ca="1" si="47"/>
        <v>0</v>
      </c>
      <c r="Q151" s="17">
        <f t="shared" ca="1" si="48"/>
        <v>0</v>
      </c>
      <c r="R151" s="15">
        <f t="shared" ca="1" si="49"/>
        <v>3.0141362249678293E-2</v>
      </c>
    </row>
    <row r="152" spans="1:18" x14ac:dyDescent="0.2">
      <c r="A152" s="65"/>
      <c r="B152" s="65"/>
      <c r="C152" s="65"/>
      <c r="D152" s="66">
        <f t="shared" si="35"/>
        <v>0</v>
      </c>
      <c r="E152" s="66">
        <f t="shared" si="36"/>
        <v>0</v>
      </c>
      <c r="F152" s="17">
        <f t="shared" si="37"/>
        <v>0</v>
      </c>
      <c r="G152" s="17">
        <f t="shared" si="38"/>
        <v>0</v>
      </c>
      <c r="H152" s="17">
        <f t="shared" si="39"/>
        <v>0</v>
      </c>
      <c r="I152" s="17">
        <f t="shared" si="40"/>
        <v>0</v>
      </c>
      <c r="J152" s="17">
        <f t="shared" si="41"/>
        <v>0</v>
      </c>
      <c r="K152" s="17">
        <f t="shared" si="42"/>
        <v>0</v>
      </c>
      <c r="L152" s="17">
        <f t="shared" si="43"/>
        <v>0</v>
      </c>
      <c r="M152" s="17">
        <f t="shared" ca="1" si="44"/>
        <v>-3.0141362249678293E-2</v>
      </c>
      <c r="N152" s="17">
        <f t="shared" ca="1" si="45"/>
        <v>0</v>
      </c>
      <c r="O152" s="95">
        <f t="shared" ca="1" si="46"/>
        <v>0</v>
      </c>
      <c r="P152" s="17">
        <f t="shared" ca="1" si="47"/>
        <v>0</v>
      </c>
      <c r="Q152" s="17">
        <f t="shared" ca="1" si="48"/>
        <v>0</v>
      </c>
      <c r="R152" s="15">
        <f t="shared" ca="1" si="49"/>
        <v>3.0141362249678293E-2</v>
      </c>
    </row>
    <row r="153" spans="1:18" x14ac:dyDescent="0.2">
      <c r="A153" s="65"/>
      <c r="B153" s="65"/>
      <c r="C153" s="65"/>
      <c r="D153" s="66">
        <f t="shared" si="35"/>
        <v>0</v>
      </c>
      <c r="E153" s="66">
        <f t="shared" si="36"/>
        <v>0</v>
      </c>
      <c r="F153" s="17">
        <f t="shared" si="37"/>
        <v>0</v>
      </c>
      <c r="G153" s="17">
        <f t="shared" si="38"/>
        <v>0</v>
      </c>
      <c r="H153" s="17">
        <f t="shared" si="39"/>
        <v>0</v>
      </c>
      <c r="I153" s="17">
        <f t="shared" si="40"/>
        <v>0</v>
      </c>
      <c r="J153" s="17">
        <f t="shared" si="41"/>
        <v>0</v>
      </c>
      <c r="K153" s="17">
        <f t="shared" si="42"/>
        <v>0</v>
      </c>
      <c r="L153" s="17">
        <f t="shared" si="43"/>
        <v>0</v>
      </c>
      <c r="M153" s="17">
        <f t="shared" ca="1" si="44"/>
        <v>-3.0141362249678293E-2</v>
      </c>
      <c r="N153" s="17">
        <f t="shared" ca="1" si="45"/>
        <v>0</v>
      </c>
      <c r="O153" s="95">
        <f t="shared" ca="1" si="46"/>
        <v>0</v>
      </c>
      <c r="P153" s="17">
        <f t="shared" ca="1" si="47"/>
        <v>0</v>
      </c>
      <c r="Q153" s="17">
        <f t="shared" ca="1" si="48"/>
        <v>0</v>
      </c>
      <c r="R153" s="15">
        <f t="shared" ca="1" si="49"/>
        <v>3.0141362249678293E-2</v>
      </c>
    </row>
    <row r="154" spans="1:18" x14ac:dyDescent="0.2">
      <c r="A154" s="65"/>
      <c r="B154" s="65"/>
      <c r="C154" s="65"/>
      <c r="D154" s="66">
        <f t="shared" si="35"/>
        <v>0</v>
      </c>
      <c r="E154" s="66">
        <f t="shared" si="36"/>
        <v>0</v>
      </c>
      <c r="F154" s="17">
        <f t="shared" si="37"/>
        <v>0</v>
      </c>
      <c r="G154" s="17">
        <f t="shared" si="38"/>
        <v>0</v>
      </c>
      <c r="H154" s="17">
        <f t="shared" si="39"/>
        <v>0</v>
      </c>
      <c r="I154" s="17">
        <f t="shared" si="40"/>
        <v>0</v>
      </c>
      <c r="J154" s="17">
        <f t="shared" si="41"/>
        <v>0</v>
      </c>
      <c r="K154" s="17">
        <f t="shared" si="42"/>
        <v>0</v>
      </c>
      <c r="L154" s="17">
        <f t="shared" si="43"/>
        <v>0</v>
      </c>
      <c r="M154" s="17">
        <f t="shared" ca="1" si="44"/>
        <v>-3.0141362249678293E-2</v>
      </c>
      <c r="N154" s="17">
        <f t="shared" ca="1" si="45"/>
        <v>0</v>
      </c>
      <c r="O154" s="95">
        <f t="shared" ca="1" si="46"/>
        <v>0</v>
      </c>
      <c r="P154" s="17">
        <f t="shared" ca="1" si="47"/>
        <v>0</v>
      </c>
      <c r="Q154" s="17">
        <f t="shared" ca="1" si="48"/>
        <v>0</v>
      </c>
      <c r="R154" s="15">
        <f t="shared" ca="1" si="49"/>
        <v>3.0141362249678293E-2</v>
      </c>
    </row>
    <row r="155" spans="1:18" x14ac:dyDescent="0.2">
      <c r="A155" s="65"/>
      <c r="B155" s="65"/>
      <c r="C155" s="65"/>
      <c r="D155" s="66">
        <f t="shared" si="35"/>
        <v>0</v>
      </c>
      <c r="E155" s="66">
        <f t="shared" si="36"/>
        <v>0</v>
      </c>
      <c r="F155" s="17">
        <f t="shared" si="37"/>
        <v>0</v>
      </c>
      <c r="G155" s="17">
        <f t="shared" si="38"/>
        <v>0</v>
      </c>
      <c r="H155" s="17">
        <f t="shared" si="39"/>
        <v>0</v>
      </c>
      <c r="I155" s="17">
        <f t="shared" si="40"/>
        <v>0</v>
      </c>
      <c r="J155" s="17">
        <f t="shared" si="41"/>
        <v>0</v>
      </c>
      <c r="K155" s="17">
        <f t="shared" si="42"/>
        <v>0</v>
      </c>
      <c r="L155" s="17">
        <f t="shared" si="43"/>
        <v>0</v>
      </c>
      <c r="M155" s="17">
        <f t="shared" ca="1" si="44"/>
        <v>-3.0141362249678293E-2</v>
      </c>
      <c r="N155" s="17">
        <f t="shared" ca="1" si="45"/>
        <v>0</v>
      </c>
      <c r="O155" s="95">
        <f t="shared" ca="1" si="46"/>
        <v>0</v>
      </c>
      <c r="P155" s="17">
        <f t="shared" ca="1" si="47"/>
        <v>0</v>
      </c>
      <c r="Q155" s="17">
        <f t="shared" ca="1" si="48"/>
        <v>0</v>
      </c>
      <c r="R155" s="15">
        <f t="shared" ca="1" si="49"/>
        <v>3.0141362249678293E-2</v>
      </c>
    </row>
    <row r="156" spans="1:18" x14ac:dyDescent="0.2">
      <c r="A156" s="65"/>
      <c r="B156" s="65"/>
      <c r="C156" s="65"/>
      <c r="D156" s="66">
        <f t="shared" si="35"/>
        <v>0</v>
      </c>
      <c r="E156" s="66">
        <f t="shared" si="36"/>
        <v>0</v>
      </c>
      <c r="F156" s="17">
        <f t="shared" si="37"/>
        <v>0</v>
      </c>
      <c r="G156" s="17">
        <f t="shared" si="38"/>
        <v>0</v>
      </c>
      <c r="H156" s="17">
        <f t="shared" si="39"/>
        <v>0</v>
      </c>
      <c r="I156" s="17">
        <f t="shared" si="40"/>
        <v>0</v>
      </c>
      <c r="J156" s="17">
        <f t="shared" si="41"/>
        <v>0</v>
      </c>
      <c r="K156" s="17">
        <f t="shared" si="42"/>
        <v>0</v>
      </c>
      <c r="L156" s="17">
        <f t="shared" si="43"/>
        <v>0</v>
      </c>
      <c r="M156" s="17">
        <f t="shared" ca="1" si="44"/>
        <v>-3.0141362249678293E-2</v>
      </c>
      <c r="N156" s="17">
        <f t="shared" ca="1" si="45"/>
        <v>0</v>
      </c>
      <c r="O156" s="95">
        <f t="shared" ca="1" si="46"/>
        <v>0</v>
      </c>
      <c r="P156" s="17">
        <f t="shared" ca="1" si="47"/>
        <v>0</v>
      </c>
      <c r="Q156" s="17">
        <f t="shared" ca="1" si="48"/>
        <v>0</v>
      </c>
      <c r="R156" s="15">
        <f t="shared" ca="1" si="49"/>
        <v>3.0141362249678293E-2</v>
      </c>
    </row>
    <row r="157" spans="1:18" x14ac:dyDescent="0.2">
      <c r="A157" s="65"/>
      <c r="B157" s="65"/>
      <c r="C157" s="65"/>
      <c r="D157" s="66">
        <f t="shared" si="35"/>
        <v>0</v>
      </c>
      <c r="E157" s="66">
        <f t="shared" si="36"/>
        <v>0</v>
      </c>
      <c r="F157" s="17">
        <f t="shared" si="37"/>
        <v>0</v>
      </c>
      <c r="G157" s="17">
        <f t="shared" si="38"/>
        <v>0</v>
      </c>
      <c r="H157" s="17">
        <f t="shared" si="39"/>
        <v>0</v>
      </c>
      <c r="I157" s="17">
        <f t="shared" si="40"/>
        <v>0</v>
      </c>
      <c r="J157" s="17">
        <f t="shared" si="41"/>
        <v>0</v>
      </c>
      <c r="K157" s="17">
        <f t="shared" si="42"/>
        <v>0</v>
      </c>
      <c r="L157" s="17">
        <f t="shared" si="43"/>
        <v>0</v>
      </c>
      <c r="M157" s="17">
        <f t="shared" ca="1" si="44"/>
        <v>-3.0141362249678293E-2</v>
      </c>
      <c r="N157" s="17">
        <f t="shared" ca="1" si="45"/>
        <v>0</v>
      </c>
      <c r="O157" s="95">
        <f t="shared" ca="1" si="46"/>
        <v>0</v>
      </c>
      <c r="P157" s="17">
        <f t="shared" ca="1" si="47"/>
        <v>0</v>
      </c>
      <c r="Q157" s="17">
        <f t="shared" ca="1" si="48"/>
        <v>0</v>
      </c>
      <c r="R157" s="15">
        <f t="shared" ca="1" si="49"/>
        <v>3.0141362249678293E-2</v>
      </c>
    </row>
    <row r="158" spans="1:18" x14ac:dyDescent="0.2">
      <c r="A158" s="65"/>
      <c r="B158" s="65"/>
      <c r="C158" s="65"/>
      <c r="D158" s="66">
        <f t="shared" si="35"/>
        <v>0</v>
      </c>
      <c r="E158" s="66">
        <f t="shared" si="36"/>
        <v>0</v>
      </c>
      <c r="F158" s="17">
        <f t="shared" si="37"/>
        <v>0</v>
      </c>
      <c r="G158" s="17">
        <f t="shared" si="38"/>
        <v>0</v>
      </c>
      <c r="H158" s="17">
        <f t="shared" si="39"/>
        <v>0</v>
      </c>
      <c r="I158" s="17">
        <f t="shared" si="40"/>
        <v>0</v>
      </c>
      <c r="J158" s="17">
        <f t="shared" si="41"/>
        <v>0</v>
      </c>
      <c r="K158" s="17">
        <f t="shared" si="42"/>
        <v>0</v>
      </c>
      <c r="L158" s="17">
        <f t="shared" si="43"/>
        <v>0</v>
      </c>
      <c r="M158" s="17">
        <f t="shared" ca="1" si="44"/>
        <v>-3.0141362249678293E-2</v>
      </c>
      <c r="N158" s="17">
        <f t="shared" ca="1" si="45"/>
        <v>0</v>
      </c>
      <c r="O158" s="95">
        <f t="shared" ca="1" si="46"/>
        <v>0</v>
      </c>
      <c r="P158" s="17">
        <f t="shared" ca="1" si="47"/>
        <v>0</v>
      </c>
      <c r="Q158" s="17">
        <f t="shared" ca="1" si="48"/>
        <v>0</v>
      </c>
      <c r="R158" s="15">
        <f t="shared" ca="1" si="49"/>
        <v>3.0141362249678293E-2</v>
      </c>
    </row>
    <row r="159" spans="1:18" x14ac:dyDescent="0.2">
      <c r="A159" s="65"/>
      <c r="B159" s="65"/>
      <c r="C159" s="65"/>
      <c r="D159" s="66">
        <f t="shared" si="35"/>
        <v>0</v>
      </c>
      <c r="E159" s="66">
        <f t="shared" si="36"/>
        <v>0</v>
      </c>
      <c r="F159" s="17">
        <f t="shared" si="37"/>
        <v>0</v>
      </c>
      <c r="G159" s="17">
        <f t="shared" si="38"/>
        <v>0</v>
      </c>
      <c r="H159" s="17">
        <f t="shared" si="39"/>
        <v>0</v>
      </c>
      <c r="I159" s="17">
        <f t="shared" si="40"/>
        <v>0</v>
      </c>
      <c r="J159" s="17">
        <f t="shared" si="41"/>
        <v>0</v>
      </c>
      <c r="K159" s="17">
        <f t="shared" si="42"/>
        <v>0</v>
      </c>
      <c r="L159" s="17">
        <f t="shared" si="43"/>
        <v>0</v>
      </c>
      <c r="M159" s="17">
        <f t="shared" ca="1" si="44"/>
        <v>-3.0141362249678293E-2</v>
      </c>
      <c r="N159" s="17">
        <f t="shared" ca="1" si="45"/>
        <v>0</v>
      </c>
      <c r="O159" s="95">
        <f t="shared" ca="1" si="46"/>
        <v>0</v>
      </c>
      <c r="P159" s="17">
        <f t="shared" ca="1" si="47"/>
        <v>0</v>
      </c>
      <c r="Q159" s="17">
        <f t="shared" ca="1" si="48"/>
        <v>0</v>
      </c>
      <c r="R159" s="15">
        <f t="shared" ca="1" si="49"/>
        <v>3.0141362249678293E-2</v>
      </c>
    </row>
    <row r="160" spans="1:18" x14ac:dyDescent="0.2">
      <c r="A160" s="65"/>
      <c r="B160" s="65"/>
      <c r="C160" s="65"/>
      <c r="D160" s="66">
        <f t="shared" si="35"/>
        <v>0</v>
      </c>
      <c r="E160" s="66">
        <f t="shared" si="36"/>
        <v>0</v>
      </c>
      <c r="F160" s="17">
        <f t="shared" si="37"/>
        <v>0</v>
      </c>
      <c r="G160" s="17">
        <f t="shared" si="38"/>
        <v>0</v>
      </c>
      <c r="H160" s="17">
        <f t="shared" si="39"/>
        <v>0</v>
      </c>
      <c r="I160" s="17">
        <f t="shared" si="40"/>
        <v>0</v>
      </c>
      <c r="J160" s="17">
        <f t="shared" si="41"/>
        <v>0</v>
      </c>
      <c r="K160" s="17">
        <f t="shared" si="42"/>
        <v>0</v>
      </c>
      <c r="L160" s="17">
        <f t="shared" si="43"/>
        <v>0</v>
      </c>
      <c r="M160" s="17">
        <f t="shared" ca="1" si="44"/>
        <v>-3.0141362249678293E-2</v>
      </c>
      <c r="N160" s="17">
        <f t="shared" ca="1" si="45"/>
        <v>0</v>
      </c>
      <c r="O160" s="95">
        <f t="shared" ca="1" si="46"/>
        <v>0</v>
      </c>
      <c r="P160" s="17">
        <f t="shared" ca="1" si="47"/>
        <v>0</v>
      </c>
      <c r="Q160" s="17">
        <f t="shared" ca="1" si="48"/>
        <v>0</v>
      </c>
      <c r="R160" s="15">
        <f t="shared" ca="1" si="49"/>
        <v>3.0141362249678293E-2</v>
      </c>
    </row>
    <row r="161" spans="1:18" x14ac:dyDescent="0.2">
      <c r="A161" s="65"/>
      <c r="B161" s="65"/>
      <c r="C161" s="65"/>
      <c r="D161" s="66">
        <f t="shared" si="35"/>
        <v>0</v>
      </c>
      <c r="E161" s="66">
        <f t="shared" si="36"/>
        <v>0</v>
      </c>
      <c r="F161" s="17">
        <f t="shared" si="37"/>
        <v>0</v>
      </c>
      <c r="G161" s="17">
        <f t="shared" si="38"/>
        <v>0</v>
      </c>
      <c r="H161" s="17">
        <f t="shared" si="39"/>
        <v>0</v>
      </c>
      <c r="I161" s="17">
        <f t="shared" si="40"/>
        <v>0</v>
      </c>
      <c r="J161" s="17">
        <f t="shared" si="41"/>
        <v>0</v>
      </c>
      <c r="K161" s="17">
        <f t="shared" si="42"/>
        <v>0</v>
      </c>
      <c r="L161" s="17">
        <f t="shared" si="43"/>
        <v>0</v>
      </c>
      <c r="M161" s="17">
        <f t="shared" ca="1" si="44"/>
        <v>-3.0141362249678293E-2</v>
      </c>
      <c r="N161" s="17">
        <f t="shared" ca="1" si="45"/>
        <v>0</v>
      </c>
      <c r="O161" s="95">
        <f t="shared" ca="1" si="46"/>
        <v>0</v>
      </c>
      <c r="P161" s="17">
        <f t="shared" ca="1" si="47"/>
        <v>0</v>
      </c>
      <c r="Q161" s="17">
        <f t="shared" ca="1" si="48"/>
        <v>0</v>
      </c>
      <c r="R161" s="15">
        <f t="shared" ca="1" si="49"/>
        <v>3.0141362249678293E-2</v>
      </c>
    </row>
    <row r="162" spans="1:18" x14ac:dyDescent="0.2">
      <c r="A162" s="65"/>
      <c r="B162" s="65"/>
      <c r="C162" s="65"/>
      <c r="D162" s="66">
        <f t="shared" si="35"/>
        <v>0</v>
      </c>
      <c r="E162" s="66">
        <f t="shared" si="36"/>
        <v>0</v>
      </c>
      <c r="F162" s="17">
        <f t="shared" si="37"/>
        <v>0</v>
      </c>
      <c r="G162" s="17">
        <f t="shared" si="38"/>
        <v>0</v>
      </c>
      <c r="H162" s="17">
        <f t="shared" si="39"/>
        <v>0</v>
      </c>
      <c r="I162" s="17">
        <f t="shared" si="40"/>
        <v>0</v>
      </c>
      <c r="J162" s="17">
        <f t="shared" si="41"/>
        <v>0</v>
      </c>
      <c r="K162" s="17">
        <f t="shared" si="42"/>
        <v>0</v>
      </c>
      <c r="L162" s="17">
        <f t="shared" si="43"/>
        <v>0</v>
      </c>
      <c r="M162" s="17">
        <f t="shared" ca="1" si="44"/>
        <v>-3.0141362249678293E-2</v>
      </c>
      <c r="N162" s="17">
        <f t="shared" ca="1" si="45"/>
        <v>0</v>
      </c>
      <c r="O162" s="95">
        <f t="shared" ca="1" si="46"/>
        <v>0</v>
      </c>
      <c r="P162" s="17">
        <f t="shared" ca="1" si="47"/>
        <v>0</v>
      </c>
      <c r="Q162" s="17">
        <f t="shared" ca="1" si="48"/>
        <v>0</v>
      </c>
      <c r="R162" s="15">
        <f t="shared" ca="1" si="49"/>
        <v>3.0141362249678293E-2</v>
      </c>
    </row>
    <row r="163" spans="1:18" x14ac:dyDescent="0.2">
      <c r="A163" s="65"/>
      <c r="B163" s="65"/>
      <c r="C163" s="65"/>
      <c r="D163" s="66">
        <f t="shared" si="35"/>
        <v>0</v>
      </c>
      <c r="E163" s="66">
        <f t="shared" si="36"/>
        <v>0</v>
      </c>
      <c r="F163" s="17">
        <f t="shared" si="37"/>
        <v>0</v>
      </c>
      <c r="G163" s="17">
        <f t="shared" si="38"/>
        <v>0</v>
      </c>
      <c r="H163" s="17">
        <f t="shared" si="39"/>
        <v>0</v>
      </c>
      <c r="I163" s="17">
        <f t="shared" si="40"/>
        <v>0</v>
      </c>
      <c r="J163" s="17">
        <f t="shared" si="41"/>
        <v>0</v>
      </c>
      <c r="K163" s="17">
        <f t="shared" si="42"/>
        <v>0</v>
      </c>
      <c r="L163" s="17">
        <f t="shared" si="43"/>
        <v>0</v>
      </c>
      <c r="M163" s="17">
        <f t="shared" ca="1" si="44"/>
        <v>-3.0141362249678293E-2</v>
      </c>
      <c r="N163" s="17">
        <f t="shared" ca="1" si="45"/>
        <v>0</v>
      </c>
      <c r="O163" s="95">
        <f t="shared" ca="1" si="46"/>
        <v>0</v>
      </c>
      <c r="P163" s="17">
        <f t="shared" ca="1" si="47"/>
        <v>0</v>
      </c>
      <c r="Q163" s="17">
        <f t="shared" ca="1" si="48"/>
        <v>0</v>
      </c>
      <c r="R163" s="15">
        <f t="shared" ca="1" si="49"/>
        <v>3.0141362249678293E-2</v>
      </c>
    </row>
    <row r="164" spans="1:18" x14ac:dyDescent="0.2">
      <c r="A164" s="65"/>
      <c r="B164" s="65"/>
      <c r="C164" s="65"/>
      <c r="D164" s="66">
        <f t="shared" si="35"/>
        <v>0</v>
      </c>
      <c r="E164" s="66">
        <f t="shared" si="36"/>
        <v>0</v>
      </c>
      <c r="F164" s="17">
        <f t="shared" si="37"/>
        <v>0</v>
      </c>
      <c r="G164" s="17">
        <f t="shared" si="38"/>
        <v>0</v>
      </c>
      <c r="H164" s="17">
        <f t="shared" si="39"/>
        <v>0</v>
      </c>
      <c r="I164" s="17">
        <f t="shared" si="40"/>
        <v>0</v>
      </c>
      <c r="J164" s="17">
        <f t="shared" si="41"/>
        <v>0</v>
      </c>
      <c r="K164" s="17">
        <f t="shared" si="42"/>
        <v>0</v>
      </c>
      <c r="L164" s="17">
        <f t="shared" si="43"/>
        <v>0</v>
      </c>
      <c r="M164" s="17">
        <f t="shared" ca="1" si="44"/>
        <v>-3.0141362249678293E-2</v>
      </c>
      <c r="N164" s="17">
        <f t="shared" ca="1" si="45"/>
        <v>0</v>
      </c>
      <c r="O164" s="95">
        <f t="shared" ca="1" si="46"/>
        <v>0</v>
      </c>
      <c r="P164" s="17">
        <f t="shared" ca="1" si="47"/>
        <v>0</v>
      </c>
      <c r="Q164" s="17">
        <f t="shared" ca="1" si="48"/>
        <v>0</v>
      </c>
      <c r="R164" s="15">
        <f t="shared" ca="1" si="49"/>
        <v>3.0141362249678293E-2</v>
      </c>
    </row>
    <row r="165" spans="1:18" x14ac:dyDescent="0.2">
      <c r="A165" s="65"/>
      <c r="B165" s="65"/>
      <c r="C165" s="65"/>
      <c r="D165" s="66">
        <f t="shared" si="35"/>
        <v>0</v>
      </c>
      <c r="E165" s="66">
        <f t="shared" si="36"/>
        <v>0</v>
      </c>
      <c r="F165" s="17">
        <f t="shared" si="37"/>
        <v>0</v>
      </c>
      <c r="G165" s="17">
        <f t="shared" si="38"/>
        <v>0</v>
      </c>
      <c r="H165" s="17">
        <f t="shared" si="39"/>
        <v>0</v>
      </c>
      <c r="I165" s="17">
        <f t="shared" si="40"/>
        <v>0</v>
      </c>
      <c r="J165" s="17">
        <f t="shared" si="41"/>
        <v>0</v>
      </c>
      <c r="K165" s="17">
        <f t="shared" si="42"/>
        <v>0</v>
      </c>
      <c r="L165" s="17">
        <f t="shared" si="43"/>
        <v>0</v>
      </c>
      <c r="M165" s="17">
        <f t="shared" ca="1" si="44"/>
        <v>-3.0141362249678293E-2</v>
      </c>
      <c r="N165" s="17">
        <f t="shared" ca="1" si="45"/>
        <v>0</v>
      </c>
      <c r="O165" s="95">
        <f t="shared" ca="1" si="46"/>
        <v>0</v>
      </c>
      <c r="P165" s="17">
        <f t="shared" ca="1" si="47"/>
        <v>0</v>
      </c>
      <c r="Q165" s="17">
        <f t="shared" ca="1" si="48"/>
        <v>0</v>
      </c>
      <c r="R165" s="15">
        <f t="shared" ca="1" si="49"/>
        <v>3.0141362249678293E-2</v>
      </c>
    </row>
    <row r="166" spans="1:18" x14ac:dyDescent="0.2">
      <c r="A166" s="65"/>
      <c r="B166" s="65"/>
      <c r="C166" s="65"/>
      <c r="D166" s="66">
        <f t="shared" si="35"/>
        <v>0</v>
      </c>
      <c r="E166" s="66">
        <f t="shared" si="36"/>
        <v>0</v>
      </c>
      <c r="F166" s="17">
        <f t="shared" si="37"/>
        <v>0</v>
      </c>
      <c r="G166" s="17">
        <f t="shared" si="38"/>
        <v>0</v>
      </c>
      <c r="H166" s="17">
        <f t="shared" si="39"/>
        <v>0</v>
      </c>
      <c r="I166" s="17">
        <f t="shared" si="40"/>
        <v>0</v>
      </c>
      <c r="J166" s="17">
        <f t="shared" si="41"/>
        <v>0</v>
      </c>
      <c r="K166" s="17">
        <f t="shared" si="42"/>
        <v>0</v>
      </c>
      <c r="L166" s="17">
        <f t="shared" si="43"/>
        <v>0</v>
      </c>
      <c r="M166" s="17">
        <f t="shared" ca="1" si="44"/>
        <v>-3.0141362249678293E-2</v>
      </c>
      <c r="N166" s="17">
        <f t="shared" ca="1" si="45"/>
        <v>0</v>
      </c>
      <c r="O166" s="95">
        <f t="shared" ca="1" si="46"/>
        <v>0</v>
      </c>
      <c r="P166" s="17">
        <f t="shared" ca="1" si="47"/>
        <v>0</v>
      </c>
      <c r="Q166" s="17">
        <f t="shared" ca="1" si="48"/>
        <v>0</v>
      </c>
      <c r="R166" s="15">
        <f t="shared" ca="1" si="49"/>
        <v>3.0141362249678293E-2</v>
      </c>
    </row>
    <row r="167" spans="1:18" x14ac:dyDescent="0.2">
      <c r="A167" s="65"/>
      <c r="B167" s="65"/>
      <c r="C167" s="65"/>
      <c r="D167" s="66">
        <f t="shared" si="35"/>
        <v>0</v>
      </c>
      <c r="E167" s="66">
        <f t="shared" si="36"/>
        <v>0</v>
      </c>
      <c r="F167" s="17">
        <f t="shared" si="37"/>
        <v>0</v>
      </c>
      <c r="G167" s="17">
        <f t="shared" si="38"/>
        <v>0</v>
      </c>
      <c r="H167" s="17">
        <f t="shared" si="39"/>
        <v>0</v>
      </c>
      <c r="I167" s="17">
        <f t="shared" si="40"/>
        <v>0</v>
      </c>
      <c r="J167" s="17">
        <f t="shared" si="41"/>
        <v>0</v>
      </c>
      <c r="K167" s="17">
        <f t="shared" si="42"/>
        <v>0</v>
      </c>
      <c r="L167" s="17">
        <f t="shared" si="43"/>
        <v>0</v>
      </c>
      <c r="M167" s="17">
        <f t="shared" ca="1" si="44"/>
        <v>-3.0141362249678293E-2</v>
      </c>
      <c r="N167" s="17">
        <f t="shared" ca="1" si="45"/>
        <v>0</v>
      </c>
      <c r="O167" s="95">
        <f t="shared" ca="1" si="46"/>
        <v>0</v>
      </c>
      <c r="P167" s="17">
        <f t="shared" ca="1" si="47"/>
        <v>0</v>
      </c>
      <c r="Q167" s="17">
        <f t="shared" ca="1" si="48"/>
        <v>0</v>
      </c>
      <c r="R167" s="15">
        <f t="shared" ca="1" si="49"/>
        <v>3.0141362249678293E-2</v>
      </c>
    </row>
    <row r="168" spans="1:18" x14ac:dyDescent="0.2">
      <c r="A168" s="65"/>
      <c r="B168" s="65"/>
      <c r="C168" s="65"/>
      <c r="D168" s="66">
        <f t="shared" si="35"/>
        <v>0</v>
      </c>
      <c r="E168" s="66">
        <f t="shared" si="36"/>
        <v>0</v>
      </c>
      <c r="F168" s="17">
        <f t="shared" si="37"/>
        <v>0</v>
      </c>
      <c r="G168" s="17">
        <f t="shared" si="38"/>
        <v>0</v>
      </c>
      <c r="H168" s="17">
        <f t="shared" si="39"/>
        <v>0</v>
      </c>
      <c r="I168" s="17">
        <f t="shared" si="40"/>
        <v>0</v>
      </c>
      <c r="J168" s="17">
        <f t="shared" si="41"/>
        <v>0</v>
      </c>
      <c r="K168" s="17">
        <f t="shared" si="42"/>
        <v>0</v>
      </c>
      <c r="L168" s="17">
        <f t="shared" si="43"/>
        <v>0</v>
      </c>
      <c r="M168" s="17">
        <f t="shared" ca="1" si="44"/>
        <v>-3.0141362249678293E-2</v>
      </c>
      <c r="N168" s="17">
        <f t="shared" ca="1" si="45"/>
        <v>0</v>
      </c>
      <c r="O168" s="95">
        <f t="shared" ca="1" si="46"/>
        <v>0</v>
      </c>
      <c r="P168" s="17">
        <f t="shared" ca="1" si="47"/>
        <v>0</v>
      </c>
      <c r="Q168" s="17">
        <f t="shared" ca="1" si="48"/>
        <v>0</v>
      </c>
      <c r="R168" s="15">
        <f t="shared" ca="1" si="49"/>
        <v>3.0141362249678293E-2</v>
      </c>
    </row>
    <row r="169" spans="1:18" x14ac:dyDescent="0.2">
      <c r="A169" s="65"/>
      <c r="B169" s="65"/>
      <c r="C169" s="65"/>
      <c r="D169" s="66">
        <f t="shared" si="35"/>
        <v>0</v>
      </c>
      <c r="E169" s="66">
        <f t="shared" si="36"/>
        <v>0</v>
      </c>
      <c r="F169" s="17">
        <f t="shared" si="37"/>
        <v>0</v>
      </c>
      <c r="G169" s="17">
        <f t="shared" si="38"/>
        <v>0</v>
      </c>
      <c r="H169" s="17">
        <f t="shared" si="39"/>
        <v>0</v>
      </c>
      <c r="I169" s="17">
        <f t="shared" si="40"/>
        <v>0</v>
      </c>
      <c r="J169" s="17">
        <f t="shared" si="41"/>
        <v>0</v>
      </c>
      <c r="K169" s="17">
        <f t="shared" si="42"/>
        <v>0</v>
      </c>
      <c r="L169" s="17">
        <f t="shared" si="43"/>
        <v>0</v>
      </c>
      <c r="M169" s="17">
        <f t="shared" ca="1" si="44"/>
        <v>-3.0141362249678293E-2</v>
      </c>
      <c r="N169" s="17">
        <f t="shared" ca="1" si="45"/>
        <v>0</v>
      </c>
      <c r="O169" s="95">
        <f t="shared" ca="1" si="46"/>
        <v>0</v>
      </c>
      <c r="P169" s="17">
        <f t="shared" ca="1" si="47"/>
        <v>0</v>
      </c>
      <c r="Q169" s="17">
        <f t="shared" ca="1" si="48"/>
        <v>0</v>
      </c>
      <c r="R169" s="15">
        <f t="shared" ca="1" si="49"/>
        <v>3.0141362249678293E-2</v>
      </c>
    </row>
    <row r="170" spans="1:18" x14ac:dyDescent="0.2">
      <c r="A170" s="65"/>
      <c r="B170" s="65"/>
      <c r="C170" s="65"/>
      <c r="D170" s="66">
        <f t="shared" si="35"/>
        <v>0</v>
      </c>
      <c r="E170" s="66">
        <f t="shared" si="36"/>
        <v>0</v>
      </c>
      <c r="F170" s="17">
        <f t="shared" si="37"/>
        <v>0</v>
      </c>
      <c r="G170" s="17">
        <f t="shared" si="38"/>
        <v>0</v>
      </c>
      <c r="H170" s="17">
        <f t="shared" si="39"/>
        <v>0</v>
      </c>
      <c r="I170" s="17">
        <f t="shared" si="40"/>
        <v>0</v>
      </c>
      <c r="J170" s="17">
        <f t="shared" si="41"/>
        <v>0</v>
      </c>
      <c r="K170" s="17">
        <f t="shared" si="42"/>
        <v>0</v>
      </c>
      <c r="L170" s="17">
        <f t="shared" si="43"/>
        <v>0</v>
      </c>
      <c r="M170" s="17">
        <f t="shared" ca="1" si="44"/>
        <v>-3.0141362249678293E-2</v>
      </c>
      <c r="N170" s="17">
        <f t="shared" ca="1" si="45"/>
        <v>0</v>
      </c>
      <c r="O170" s="95">
        <f t="shared" ca="1" si="46"/>
        <v>0</v>
      </c>
      <c r="P170" s="17">
        <f t="shared" ca="1" si="47"/>
        <v>0</v>
      </c>
      <c r="Q170" s="17">
        <f t="shared" ca="1" si="48"/>
        <v>0</v>
      </c>
      <c r="R170" s="15">
        <f t="shared" ca="1" si="49"/>
        <v>3.0141362249678293E-2</v>
      </c>
    </row>
    <row r="171" spans="1:18" x14ac:dyDescent="0.2">
      <c r="A171" s="65"/>
      <c r="B171" s="65"/>
      <c r="C171" s="65"/>
      <c r="D171" s="66">
        <f t="shared" si="35"/>
        <v>0</v>
      </c>
      <c r="E171" s="66">
        <f t="shared" si="36"/>
        <v>0</v>
      </c>
      <c r="F171" s="17">
        <f t="shared" si="37"/>
        <v>0</v>
      </c>
      <c r="G171" s="17">
        <f t="shared" si="38"/>
        <v>0</v>
      </c>
      <c r="H171" s="17">
        <f t="shared" si="39"/>
        <v>0</v>
      </c>
      <c r="I171" s="17">
        <f t="shared" si="40"/>
        <v>0</v>
      </c>
      <c r="J171" s="17">
        <f t="shared" si="41"/>
        <v>0</v>
      </c>
      <c r="K171" s="17">
        <f t="shared" si="42"/>
        <v>0</v>
      </c>
      <c r="L171" s="17">
        <f t="shared" si="43"/>
        <v>0</v>
      </c>
      <c r="M171" s="17">
        <f t="shared" ca="1" si="44"/>
        <v>-3.0141362249678293E-2</v>
      </c>
      <c r="N171" s="17">
        <f t="shared" ca="1" si="45"/>
        <v>0</v>
      </c>
      <c r="O171" s="95">
        <f t="shared" ca="1" si="46"/>
        <v>0</v>
      </c>
      <c r="P171" s="17">
        <f t="shared" ca="1" si="47"/>
        <v>0</v>
      </c>
      <c r="Q171" s="17">
        <f t="shared" ca="1" si="48"/>
        <v>0</v>
      </c>
      <c r="R171" s="15">
        <f t="shared" ca="1" si="49"/>
        <v>3.0141362249678293E-2</v>
      </c>
    </row>
    <row r="172" spans="1:18" x14ac:dyDescent="0.2">
      <c r="A172" s="65"/>
      <c r="B172" s="65"/>
      <c r="C172" s="65"/>
      <c r="D172" s="66">
        <f t="shared" si="35"/>
        <v>0</v>
      </c>
      <c r="E172" s="66">
        <f t="shared" si="36"/>
        <v>0</v>
      </c>
      <c r="F172" s="17">
        <f t="shared" si="37"/>
        <v>0</v>
      </c>
      <c r="G172" s="17">
        <f t="shared" si="38"/>
        <v>0</v>
      </c>
      <c r="H172" s="17">
        <f t="shared" si="39"/>
        <v>0</v>
      </c>
      <c r="I172" s="17">
        <f t="shared" si="40"/>
        <v>0</v>
      </c>
      <c r="J172" s="17">
        <f t="shared" si="41"/>
        <v>0</v>
      </c>
      <c r="K172" s="17">
        <f t="shared" si="42"/>
        <v>0</v>
      </c>
      <c r="L172" s="17">
        <f t="shared" si="43"/>
        <v>0</v>
      </c>
      <c r="M172" s="17">
        <f t="shared" ca="1" si="44"/>
        <v>-3.0141362249678293E-2</v>
      </c>
      <c r="N172" s="17">
        <f t="shared" ca="1" si="45"/>
        <v>0</v>
      </c>
      <c r="O172" s="95">
        <f t="shared" ca="1" si="46"/>
        <v>0</v>
      </c>
      <c r="P172" s="17">
        <f t="shared" ca="1" si="47"/>
        <v>0</v>
      </c>
      <c r="Q172" s="17">
        <f t="shared" ca="1" si="48"/>
        <v>0</v>
      </c>
      <c r="R172" s="15">
        <f t="shared" ca="1" si="49"/>
        <v>3.0141362249678293E-2</v>
      </c>
    </row>
    <row r="173" spans="1:18" x14ac:dyDescent="0.2">
      <c r="A173" s="65"/>
      <c r="B173" s="65"/>
      <c r="C173" s="65"/>
      <c r="D173" s="66">
        <f t="shared" si="35"/>
        <v>0</v>
      </c>
      <c r="E173" s="66">
        <f t="shared" si="36"/>
        <v>0</v>
      </c>
      <c r="F173" s="17">
        <f t="shared" si="37"/>
        <v>0</v>
      </c>
      <c r="G173" s="17">
        <f t="shared" si="38"/>
        <v>0</v>
      </c>
      <c r="H173" s="17">
        <f t="shared" si="39"/>
        <v>0</v>
      </c>
      <c r="I173" s="17">
        <f t="shared" si="40"/>
        <v>0</v>
      </c>
      <c r="J173" s="17">
        <f t="shared" si="41"/>
        <v>0</v>
      </c>
      <c r="K173" s="17">
        <f t="shared" si="42"/>
        <v>0</v>
      </c>
      <c r="L173" s="17">
        <f t="shared" si="43"/>
        <v>0</v>
      </c>
      <c r="M173" s="17">
        <f t="shared" ca="1" si="44"/>
        <v>-3.0141362249678293E-2</v>
      </c>
      <c r="N173" s="17">
        <f t="shared" ca="1" si="45"/>
        <v>0</v>
      </c>
      <c r="O173" s="95">
        <f t="shared" ca="1" si="46"/>
        <v>0</v>
      </c>
      <c r="P173" s="17">
        <f t="shared" ca="1" si="47"/>
        <v>0</v>
      </c>
      <c r="Q173" s="17">
        <f t="shared" ca="1" si="48"/>
        <v>0</v>
      </c>
      <c r="R173" s="15">
        <f t="shared" ca="1" si="49"/>
        <v>3.0141362249678293E-2</v>
      </c>
    </row>
    <row r="174" spans="1:18" x14ac:dyDescent="0.2">
      <c r="A174" s="65"/>
      <c r="B174" s="65"/>
      <c r="C174" s="65"/>
      <c r="D174" s="66">
        <f t="shared" si="35"/>
        <v>0</v>
      </c>
      <c r="E174" s="66">
        <f t="shared" si="36"/>
        <v>0</v>
      </c>
      <c r="F174" s="17">
        <f t="shared" si="37"/>
        <v>0</v>
      </c>
      <c r="G174" s="17">
        <f t="shared" si="38"/>
        <v>0</v>
      </c>
      <c r="H174" s="17">
        <f t="shared" si="39"/>
        <v>0</v>
      </c>
      <c r="I174" s="17">
        <f t="shared" si="40"/>
        <v>0</v>
      </c>
      <c r="J174" s="17">
        <f t="shared" si="41"/>
        <v>0</v>
      </c>
      <c r="K174" s="17">
        <f t="shared" si="42"/>
        <v>0</v>
      </c>
      <c r="L174" s="17">
        <f t="shared" si="43"/>
        <v>0</v>
      </c>
      <c r="M174" s="17">
        <f t="shared" ca="1" si="44"/>
        <v>-3.0141362249678293E-2</v>
      </c>
      <c r="N174" s="17">
        <f t="shared" ca="1" si="45"/>
        <v>0</v>
      </c>
      <c r="O174" s="95">
        <f t="shared" ca="1" si="46"/>
        <v>0</v>
      </c>
      <c r="P174" s="17">
        <f t="shared" ca="1" si="47"/>
        <v>0</v>
      </c>
      <c r="Q174" s="17">
        <f t="shared" ca="1" si="48"/>
        <v>0</v>
      </c>
      <c r="R174" s="15">
        <f t="shared" ca="1" si="49"/>
        <v>3.0141362249678293E-2</v>
      </c>
    </row>
    <row r="175" spans="1:18" x14ac:dyDescent="0.2">
      <c r="A175" s="65"/>
      <c r="B175" s="65"/>
      <c r="C175" s="65"/>
      <c r="D175" s="66">
        <f t="shared" si="35"/>
        <v>0</v>
      </c>
      <c r="E175" s="66">
        <f t="shared" si="36"/>
        <v>0</v>
      </c>
      <c r="F175" s="17">
        <f t="shared" si="37"/>
        <v>0</v>
      </c>
      <c r="G175" s="17">
        <f t="shared" si="38"/>
        <v>0</v>
      </c>
      <c r="H175" s="17">
        <f t="shared" si="39"/>
        <v>0</v>
      </c>
      <c r="I175" s="17">
        <f t="shared" si="40"/>
        <v>0</v>
      </c>
      <c r="J175" s="17">
        <f t="shared" si="41"/>
        <v>0</v>
      </c>
      <c r="K175" s="17">
        <f t="shared" si="42"/>
        <v>0</v>
      </c>
      <c r="L175" s="17">
        <f t="shared" si="43"/>
        <v>0</v>
      </c>
      <c r="M175" s="17">
        <f t="shared" ca="1" si="44"/>
        <v>-3.0141362249678293E-2</v>
      </c>
      <c r="N175" s="17">
        <f t="shared" ca="1" si="45"/>
        <v>0</v>
      </c>
      <c r="O175" s="95">
        <f t="shared" ca="1" si="46"/>
        <v>0</v>
      </c>
      <c r="P175" s="17">
        <f t="shared" ca="1" si="47"/>
        <v>0</v>
      </c>
      <c r="Q175" s="17">
        <f t="shared" ca="1" si="48"/>
        <v>0</v>
      </c>
      <c r="R175" s="15">
        <f t="shared" ca="1" si="49"/>
        <v>3.0141362249678293E-2</v>
      </c>
    </row>
    <row r="176" spans="1:18" x14ac:dyDescent="0.2">
      <c r="A176" s="65"/>
      <c r="B176" s="65"/>
      <c r="C176" s="65"/>
      <c r="D176" s="66">
        <f t="shared" si="35"/>
        <v>0</v>
      </c>
      <c r="E176" s="66">
        <f t="shared" si="36"/>
        <v>0</v>
      </c>
      <c r="F176" s="17">
        <f t="shared" si="37"/>
        <v>0</v>
      </c>
      <c r="G176" s="17">
        <f t="shared" si="38"/>
        <v>0</v>
      </c>
      <c r="H176" s="17">
        <f t="shared" si="39"/>
        <v>0</v>
      </c>
      <c r="I176" s="17">
        <f t="shared" si="40"/>
        <v>0</v>
      </c>
      <c r="J176" s="17">
        <f t="shared" si="41"/>
        <v>0</v>
      </c>
      <c r="K176" s="17">
        <f t="shared" si="42"/>
        <v>0</v>
      </c>
      <c r="L176" s="17">
        <f t="shared" si="43"/>
        <v>0</v>
      </c>
      <c r="M176" s="17">
        <f t="shared" ca="1" si="44"/>
        <v>-3.0141362249678293E-2</v>
      </c>
      <c r="N176" s="17">
        <f t="shared" ca="1" si="45"/>
        <v>0</v>
      </c>
      <c r="O176" s="95">
        <f t="shared" ca="1" si="46"/>
        <v>0</v>
      </c>
      <c r="P176" s="17">
        <f t="shared" ca="1" si="47"/>
        <v>0</v>
      </c>
      <c r="Q176" s="17">
        <f t="shared" ca="1" si="48"/>
        <v>0</v>
      </c>
      <c r="R176" s="15">
        <f t="shared" ca="1" si="49"/>
        <v>3.0141362249678293E-2</v>
      </c>
    </row>
    <row r="177" spans="1:18" x14ac:dyDescent="0.2">
      <c r="A177" s="65"/>
      <c r="B177" s="65"/>
      <c r="C177" s="65"/>
      <c r="D177" s="66">
        <f t="shared" si="35"/>
        <v>0</v>
      </c>
      <c r="E177" s="66">
        <f t="shared" si="36"/>
        <v>0</v>
      </c>
      <c r="F177" s="17">
        <f t="shared" si="37"/>
        <v>0</v>
      </c>
      <c r="G177" s="17">
        <f t="shared" si="38"/>
        <v>0</v>
      </c>
      <c r="H177" s="17">
        <f t="shared" si="39"/>
        <v>0</v>
      </c>
      <c r="I177" s="17">
        <f t="shared" si="40"/>
        <v>0</v>
      </c>
      <c r="J177" s="17">
        <f t="shared" si="41"/>
        <v>0</v>
      </c>
      <c r="K177" s="17">
        <f t="shared" si="42"/>
        <v>0</v>
      </c>
      <c r="L177" s="17">
        <f t="shared" si="43"/>
        <v>0</v>
      </c>
      <c r="M177" s="17">
        <f t="shared" ca="1" si="44"/>
        <v>-3.0141362249678293E-2</v>
      </c>
      <c r="N177" s="17">
        <f t="shared" ca="1" si="45"/>
        <v>0</v>
      </c>
      <c r="O177" s="95">
        <f t="shared" ca="1" si="46"/>
        <v>0</v>
      </c>
      <c r="P177" s="17">
        <f t="shared" ca="1" si="47"/>
        <v>0</v>
      </c>
      <c r="Q177" s="17">
        <f t="shared" ca="1" si="48"/>
        <v>0</v>
      </c>
      <c r="R177" s="15">
        <f t="shared" ca="1" si="49"/>
        <v>3.0141362249678293E-2</v>
      </c>
    </row>
    <row r="178" spans="1:18" x14ac:dyDescent="0.2">
      <c r="A178" s="65"/>
      <c r="B178" s="65"/>
      <c r="C178" s="65"/>
      <c r="D178" s="66">
        <f t="shared" si="35"/>
        <v>0</v>
      </c>
      <c r="E178" s="66">
        <f t="shared" si="36"/>
        <v>0</v>
      </c>
      <c r="F178" s="17">
        <f t="shared" si="37"/>
        <v>0</v>
      </c>
      <c r="G178" s="17">
        <f t="shared" si="38"/>
        <v>0</v>
      </c>
      <c r="H178" s="17">
        <f t="shared" si="39"/>
        <v>0</v>
      </c>
      <c r="I178" s="17">
        <f t="shared" si="40"/>
        <v>0</v>
      </c>
      <c r="J178" s="17">
        <f t="shared" si="41"/>
        <v>0</v>
      </c>
      <c r="K178" s="17">
        <f t="shared" si="42"/>
        <v>0</v>
      </c>
      <c r="L178" s="17">
        <f t="shared" si="43"/>
        <v>0</v>
      </c>
      <c r="M178" s="17">
        <f t="shared" ca="1" si="44"/>
        <v>-3.0141362249678293E-2</v>
      </c>
      <c r="N178" s="17">
        <f t="shared" ca="1" si="45"/>
        <v>0</v>
      </c>
      <c r="O178" s="95">
        <f t="shared" ca="1" si="46"/>
        <v>0</v>
      </c>
      <c r="P178" s="17">
        <f t="shared" ca="1" si="47"/>
        <v>0</v>
      </c>
      <c r="Q178" s="17">
        <f t="shared" ca="1" si="48"/>
        <v>0</v>
      </c>
      <c r="R178" s="15">
        <f t="shared" ca="1" si="49"/>
        <v>3.0141362249678293E-2</v>
      </c>
    </row>
    <row r="179" spans="1:18" x14ac:dyDescent="0.2">
      <c r="A179" s="65"/>
      <c r="B179" s="65"/>
      <c r="C179" s="65"/>
      <c r="D179" s="66">
        <f t="shared" si="35"/>
        <v>0</v>
      </c>
      <c r="E179" s="66">
        <f t="shared" si="36"/>
        <v>0</v>
      </c>
      <c r="F179" s="17">
        <f t="shared" si="37"/>
        <v>0</v>
      </c>
      <c r="G179" s="17">
        <f t="shared" si="38"/>
        <v>0</v>
      </c>
      <c r="H179" s="17">
        <f t="shared" si="39"/>
        <v>0</v>
      </c>
      <c r="I179" s="17">
        <f t="shared" si="40"/>
        <v>0</v>
      </c>
      <c r="J179" s="17">
        <f t="shared" si="41"/>
        <v>0</v>
      </c>
      <c r="K179" s="17">
        <f t="shared" si="42"/>
        <v>0</v>
      </c>
      <c r="L179" s="17">
        <f t="shared" si="43"/>
        <v>0</v>
      </c>
      <c r="M179" s="17">
        <f t="shared" ca="1" si="44"/>
        <v>-3.0141362249678293E-2</v>
      </c>
      <c r="N179" s="17">
        <f t="shared" ca="1" si="45"/>
        <v>0</v>
      </c>
      <c r="O179" s="95">
        <f t="shared" ca="1" si="46"/>
        <v>0</v>
      </c>
      <c r="P179" s="17">
        <f t="shared" ca="1" si="47"/>
        <v>0</v>
      </c>
      <c r="Q179" s="17">
        <f t="shared" ca="1" si="48"/>
        <v>0</v>
      </c>
      <c r="R179" s="15">
        <f t="shared" ca="1" si="49"/>
        <v>3.0141362249678293E-2</v>
      </c>
    </row>
    <row r="180" spans="1:18" x14ac:dyDescent="0.2">
      <c r="A180" s="65"/>
      <c r="B180" s="65"/>
      <c r="C180" s="65"/>
      <c r="D180" s="66">
        <f t="shared" si="35"/>
        <v>0</v>
      </c>
      <c r="E180" s="66">
        <f t="shared" si="36"/>
        <v>0</v>
      </c>
      <c r="F180" s="17">
        <f t="shared" si="37"/>
        <v>0</v>
      </c>
      <c r="G180" s="17">
        <f t="shared" si="38"/>
        <v>0</v>
      </c>
      <c r="H180" s="17">
        <f t="shared" si="39"/>
        <v>0</v>
      </c>
      <c r="I180" s="17">
        <f t="shared" si="40"/>
        <v>0</v>
      </c>
      <c r="J180" s="17">
        <f t="shared" si="41"/>
        <v>0</v>
      </c>
      <c r="K180" s="17">
        <f t="shared" si="42"/>
        <v>0</v>
      </c>
      <c r="L180" s="17">
        <f t="shared" si="43"/>
        <v>0</v>
      </c>
      <c r="M180" s="17">
        <f t="shared" ca="1" si="44"/>
        <v>-3.0141362249678293E-2</v>
      </c>
      <c r="N180" s="17">
        <f t="shared" ca="1" si="45"/>
        <v>0</v>
      </c>
      <c r="O180" s="95">
        <f t="shared" ca="1" si="46"/>
        <v>0</v>
      </c>
      <c r="P180" s="17">
        <f t="shared" ca="1" si="47"/>
        <v>0</v>
      </c>
      <c r="Q180" s="17">
        <f t="shared" ca="1" si="48"/>
        <v>0</v>
      </c>
      <c r="R180" s="15">
        <f t="shared" ca="1" si="49"/>
        <v>3.0141362249678293E-2</v>
      </c>
    </row>
    <row r="181" spans="1:18" x14ac:dyDescent="0.2">
      <c r="A181" s="65"/>
      <c r="B181" s="65"/>
      <c r="C181" s="65"/>
      <c r="D181" s="66">
        <f t="shared" si="35"/>
        <v>0</v>
      </c>
      <c r="E181" s="66">
        <f t="shared" si="36"/>
        <v>0</v>
      </c>
      <c r="F181" s="17">
        <f t="shared" si="37"/>
        <v>0</v>
      </c>
      <c r="G181" s="17">
        <f t="shared" si="38"/>
        <v>0</v>
      </c>
      <c r="H181" s="17">
        <f t="shared" si="39"/>
        <v>0</v>
      </c>
      <c r="I181" s="17">
        <f t="shared" si="40"/>
        <v>0</v>
      </c>
      <c r="J181" s="17">
        <f t="shared" si="41"/>
        <v>0</v>
      </c>
      <c r="K181" s="17">
        <f t="shared" si="42"/>
        <v>0</v>
      </c>
      <c r="L181" s="17">
        <f t="shared" si="43"/>
        <v>0</v>
      </c>
      <c r="M181" s="17">
        <f t="shared" ca="1" si="44"/>
        <v>-3.0141362249678293E-2</v>
      </c>
      <c r="N181" s="17">
        <f t="shared" ca="1" si="45"/>
        <v>0</v>
      </c>
      <c r="O181" s="95">
        <f t="shared" ca="1" si="46"/>
        <v>0</v>
      </c>
      <c r="P181" s="17">
        <f t="shared" ca="1" si="47"/>
        <v>0</v>
      </c>
      <c r="Q181" s="17">
        <f t="shared" ca="1" si="48"/>
        <v>0</v>
      </c>
      <c r="R181" s="15">
        <f t="shared" ca="1" si="49"/>
        <v>3.0141362249678293E-2</v>
      </c>
    </row>
    <row r="182" spans="1:18" x14ac:dyDescent="0.2">
      <c r="A182" s="65"/>
      <c r="B182" s="65"/>
      <c r="C182" s="65"/>
      <c r="D182" s="66">
        <f t="shared" si="35"/>
        <v>0</v>
      </c>
      <c r="E182" s="66">
        <f t="shared" si="36"/>
        <v>0</v>
      </c>
      <c r="F182" s="17">
        <f t="shared" si="37"/>
        <v>0</v>
      </c>
      <c r="G182" s="17">
        <f t="shared" si="38"/>
        <v>0</v>
      </c>
      <c r="H182" s="17">
        <f t="shared" si="39"/>
        <v>0</v>
      </c>
      <c r="I182" s="17">
        <f t="shared" si="40"/>
        <v>0</v>
      </c>
      <c r="J182" s="17">
        <f t="shared" si="41"/>
        <v>0</v>
      </c>
      <c r="K182" s="17">
        <f t="shared" si="42"/>
        <v>0</v>
      </c>
      <c r="L182" s="17">
        <f t="shared" si="43"/>
        <v>0</v>
      </c>
      <c r="M182" s="17">
        <f t="shared" ca="1" si="44"/>
        <v>-3.0141362249678293E-2</v>
      </c>
      <c r="N182" s="17">
        <f t="shared" ca="1" si="45"/>
        <v>0</v>
      </c>
      <c r="O182" s="95">
        <f t="shared" ca="1" si="46"/>
        <v>0</v>
      </c>
      <c r="P182" s="17">
        <f t="shared" ca="1" si="47"/>
        <v>0</v>
      </c>
      <c r="Q182" s="17">
        <f t="shared" ca="1" si="48"/>
        <v>0</v>
      </c>
      <c r="R182" s="15">
        <f t="shared" ca="1" si="49"/>
        <v>3.0141362249678293E-2</v>
      </c>
    </row>
    <row r="183" spans="1:18" x14ac:dyDescent="0.2">
      <c r="A183" s="65"/>
      <c r="B183" s="65"/>
      <c r="C183" s="65"/>
      <c r="D183" s="66">
        <f t="shared" si="35"/>
        <v>0</v>
      </c>
      <c r="E183" s="66">
        <f t="shared" si="36"/>
        <v>0</v>
      </c>
      <c r="F183" s="17">
        <f t="shared" si="37"/>
        <v>0</v>
      </c>
      <c r="G183" s="17">
        <f t="shared" si="38"/>
        <v>0</v>
      </c>
      <c r="H183" s="17">
        <f t="shared" si="39"/>
        <v>0</v>
      </c>
      <c r="I183" s="17">
        <f t="shared" si="40"/>
        <v>0</v>
      </c>
      <c r="J183" s="17">
        <f t="shared" si="41"/>
        <v>0</v>
      </c>
      <c r="K183" s="17">
        <f t="shared" si="42"/>
        <v>0</v>
      </c>
      <c r="L183" s="17">
        <f t="shared" si="43"/>
        <v>0</v>
      </c>
      <c r="M183" s="17">
        <f t="shared" ca="1" si="44"/>
        <v>-3.0141362249678293E-2</v>
      </c>
      <c r="N183" s="17">
        <f t="shared" ca="1" si="45"/>
        <v>0</v>
      </c>
      <c r="O183" s="95">
        <f t="shared" ca="1" si="46"/>
        <v>0</v>
      </c>
      <c r="P183" s="17">
        <f t="shared" ca="1" si="47"/>
        <v>0</v>
      </c>
      <c r="Q183" s="17">
        <f t="shared" ca="1" si="48"/>
        <v>0</v>
      </c>
      <c r="R183" s="15">
        <f t="shared" ca="1" si="49"/>
        <v>3.0141362249678293E-2</v>
      </c>
    </row>
    <row r="184" spans="1:18" x14ac:dyDescent="0.2">
      <c r="A184" s="65"/>
      <c r="B184" s="65"/>
      <c r="C184" s="65"/>
      <c r="D184" s="66">
        <f t="shared" si="35"/>
        <v>0</v>
      </c>
      <c r="E184" s="66">
        <f t="shared" si="36"/>
        <v>0</v>
      </c>
      <c r="F184" s="17">
        <f t="shared" si="37"/>
        <v>0</v>
      </c>
      <c r="G184" s="17">
        <f t="shared" si="38"/>
        <v>0</v>
      </c>
      <c r="H184" s="17">
        <f t="shared" si="39"/>
        <v>0</v>
      </c>
      <c r="I184" s="17">
        <f t="shared" si="40"/>
        <v>0</v>
      </c>
      <c r="J184" s="17">
        <f t="shared" si="41"/>
        <v>0</v>
      </c>
      <c r="K184" s="17">
        <f t="shared" si="42"/>
        <v>0</v>
      </c>
      <c r="L184" s="17">
        <f t="shared" si="43"/>
        <v>0</v>
      </c>
      <c r="M184" s="17">
        <f t="shared" ca="1" si="44"/>
        <v>-3.0141362249678293E-2</v>
      </c>
      <c r="N184" s="17">
        <f t="shared" ca="1" si="45"/>
        <v>0</v>
      </c>
      <c r="O184" s="95">
        <f t="shared" ca="1" si="46"/>
        <v>0</v>
      </c>
      <c r="P184" s="17">
        <f t="shared" ca="1" si="47"/>
        <v>0</v>
      </c>
      <c r="Q184" s="17">
        <f t="shared" ca="1" si="48"/>
        <v>0</v>
      </c>
      <c r="R184" s="15">
        <f t="shared" ca="1" si="49"/>
        <v>3.0141362249678293E-2</v>
      </c>
    </row>
    <row r="185" spans="1:18" x14ac:dyDescent="0.2">
      <c r="A185" s="65"/>
      <c r="B185" s="65"/>
      <c r="C185" s="65"/>
      <c r="D185" s="66">
        <f t="shared" si="35"/>
        <v>0</v>
      </c>
      <c r="E185" s="66">
        <f t="shared" si="36"/>
        <v>0</v>
      </c>
      <c r="F185" s="17">
        <f t="shared" si="37"/>
        <v>0</v>
      </c>
      <c r="G185" s="17">
        <f t="shared" si="38"/>
        <v>0</v>
      </c>
      <c r="H185" s="17">
        <f t="shared" si="39"/>
        <v>0</v>
      </c>
      <c r="I185" s="17">
        <f t="shared" si="40"/>
        <v>0</v>
      </c>
      <c r="J185" s="17">
        <f t="shared" si="41"/>
        <v>0</v>
      </c>
      <c r="K185" s="17">
        <f t="shared" si="42"/>
        <v>0</v>
      </c>
      <c r="L185" s="17">
        <f t="shared" si="43"/>
        <v>0</v>
      </c>
      <c r="M185" s="17">
        <f t="shared" ca="1" si="44"/>
        <v>-3.0141362249678293E-2</v>
      </c>
      <c r="N185" s="17">
        <f t="shared" ca="1" si="45"/>
        <v>0</v>
      </c>
      <c r="O185" s="95">
        <f t="shared" ca="1" si="46"/>
        <v>0</v>
      </c>
      <c r="P185" s="17">
        <f t="shared" ca="1" si="47"/>
        <v>0</v>
      </c>
      <c r="Q185" s="17">
        <f t="shared" ca="1" si="48"/>
        <v>0</v>
      </c>
      <c r="R185" s="15">
        <f t="shared" ca="1" si="49"/>
        <v>3.0141362249678293E-2</v>
      </c>
    </row>
    <row r="186" spans="1:18" x14ac:dyDescent="0.2">
      <c r="A186" s="65"/>
      <c r="B186" s="65"/>
      <c r="C186" s="65"/>
      <c r="D186" s="66">
        <f t="shared" si="35"/>
        <v>0</v>
      </c>
      <c r="E186" s="66">
        <f t="shared" si="36"/>
        <v>0</v>
      </c>
      <c r="F186" s="17">
        <f t="shared" si="37"/>
        <v>0</v>
      </c>
      <c r="G186" s="17">
        <f t="shared" si="38"/>
        <v>0</v>
      </c>
      <c r="H186" s="17">
        <f t="shared" si="39"/>
        <v>0</v>
      </c>
      <c r="I186" s="17">
        <f t="shared" si="40"/>
        <v>0</v>
      </c>
      <c r="J186" s="17">
        <f t="shared" si="41"/>
        <v>0</v>
      </c>
      <c r="K186" s="17">
        <f t="shared" si="42"/>
        <v>0</v>
      </c>
      <c r="L186" s="17">
        <f t="shared" si="43"/>
        <v>0</v>
      </c>
      <c r="M186" s="17">
        <f t="shared" ca="1" si="44"/>
        <v>-3.0141362249678293E-2</v>
      </c>
      <c r="N186" s="17">
        <f t="shared" ca="1" si="45"/>
        <v>0</v>
      </c>
      <c r="O186" s="95">
        <f t="shared" ca="1" si="46"/>
        <v>0</v>
      </c>
      <c r="P186" s="17">
        <f t="shared" ca="1" si="47"/>
        <v>0</v>
      </c>
      <c r="Q186" s="17">
        <f t="shared" ca="1" si="48"/>
        <v>0</v>
      </c>
      <c r="R186" s="15">
        <f t="shared" ca="1" si="49"/>
        <v>3.0141362249678293E-2</v>
      </c>
    </row>
    <row r="187" spans="1:18" x14ac:dyDescent="0.2">
      <c r="A187" s="65"/>
      <c r="B187" s="65"/>
      <c r="C187" s="65"/>
      <c r="D187" s="66">
        <f t="shared" si="35"/>
        <v>0</v>
      </c>
      <c r="E187" s="66">
        <f t="shared" si="36"/>
        <v>0</v>
      </c>
      <c r="F187" s="17">
        <f t="shared" si="37"/>
        <v>0</v>
      </c>
      <c r="G187" s="17">
        <f t="shared" si="38"/>
        <v>0</v>
      </c>
      <c r="H187" s="17">
        <f t="shared" si="39"/>
        <v>0</v>
      </c>
      <c r="I187" s="17">
        <f t="shared" si="40"/>
        <v>0</v>
      </c>
      <c r="J187" s="17">
        <f t="shared" si="41"/>
        <v>0</v>
      </c>
      <c r="K187" s="17">
        <f t="shared" si="42"/>
        <v>0</v>
      </c>
      <c r="L187" s="17">
        <f t="shared" si="43"/>
        <v>0</v>
      </c>
      <c r="M187" s="17">
        <f t="shared" ca="1" si="44"/>
        <v>-3.0141362249678293E-2</v>
      </c>
      <c r="N187" s="17">
        <f t="shared" ca="1" si="45"/>
        <v>0</v>
      </c>
      <c r="O187" s="95">
        <f t="shared" ca="1" si="46"/>
        <v>0</v>
      </c>
      <c r="P187" s="17">
        <f t="shared" ca="1" si="47"/>
        <v>0</v>
      </c>
      <c r="Q187" s="17">
        <f t="shared" ca="1" si="48"/>
        <v>0</v>
      </c>
      <c r="R187" s="15">
        <f t="shared" ca="1" si="49"/>
        <v>3.0141362249678293E-2</v>
      </c>
    </row>
    <row r="188" spans="1:18" x14ac:dyDescent="0.2">
      <c r="A188" s="65"/>
      <c r="B188" s="65"/>
      <c r="C188" s="65"/>
      <c r="D188" s="66">
        <f t="shared" si="35"/>
        <v>0</v>
      </c>
      <c r="E188" s="66">
        <f t="shared" si="36"/>
        <v>0</v>
      </c>
      <c r="F188" s="17">
        <f t="shared" si="37"/>
        <v>0</v>
      </c>
      <c r="G188" s="17">
        <f t="shared" si="38"/>
        <v>0</v>
      </c>
      <c r="H188" s="17">
        <f t="shared" si="39"/>
        <v>0</v>
      </c>
      <c r="I188" s="17">
        <f t="shared" si="40"/>
        <v>0</v>
      </c>
      <c r="J188" s="17">
        <f t="shared" si="41"/>
        <v>0</v>
      </c>
      <c r="K188" s="17">
        <f t="shared" si="42"/>
        <v>0</v>
      </c>
      <c r="L188" s="17">
        <f t="shared" si="43"/>
        <v>0</v>
      </c>
      <c r="M188" s="17">
        <f t="shared" ca="1" si="44"/>
        <v>-3.0141362249678293E-2</v>
      </c>
      <c r="N188" s="17">
        <f t="shared" ca="1" si="45"/>
        <v>0</v>
      </c>
      <c r="O188" s="95">
        <f t="shared" ca="1" si="46"/>
        <v>0</v>
      </c>
      <c r="P188" s="17">
        <f t="shared" ca="1" si="47"/>
        <v>0</v>
      </c>
      <c r="Q188" s="17">
        <f t="shared" ca="1" si="48"/>
        <v>0</v>
      </c>
      <c r="R188" s="15">
        <f t="shared" ca="1" si="49"/>
        <v>3.0141362249678293E-2</v>
      </c>
    </row>
    <row r="189" spans="1:18" x14ac:dyDescent="0.2">
      <c r="A189" s="65"/>
      <c r="B189" s="65"/>
      <c r="C189" s="65"/>
      <c r="D189" s="66">
        <f t="shared" si="35"/>
        <v>0</v>
      </c>
      <c r="E189" s="66">
        <f t="shared" si="36"/>
        <v>0</v>
      </c>
      <c r="F189" s="17">
        <f t="shared" si="37"/>
        <v>0</v>
      </c>
      <c r="G189" s="17">
        <f t="shared" si="38"/>
        <v>0</v>
      </c>
      <c r="H189" s="17">
        <f t="shared" si="39"/>
        <v>0</v>
      </c>
      <c r="I189" s="17">
        <f t="shared" si="40"/>
        <v>0</v>
      </c>
      <c r="J189" s="17">
        <f t="shared" si="41"/>
        <v>0</v>
      </c>
      <c r="K189" s="17">
        <f t="shared" si="42"/>
        <v>0</v>
      </c>
      <c r="L189" s="17">
        <f t="shared" si="43"/>
        <v>0</v>
      </c>
      <c r="M189" s="17">
        <f t="shared" ca="1" si="44"/>
        <v>-3.0141362249678293E-2</v>
      </c>
      <c r="N189" s="17">
        <f t="shared" ca="1" si="45"/>
        <v>0</v>
      </c>
      <c r="O189" s="95">
        <f t="shared" ca="1" si="46"/>
        <v>0</v>
      </c>
      <c r="P189" s="17">
        <f t="shared" ca="1" si="47"/>
        <v>0</v>
      </c>
      <c r="Q189" s="17">
        <f t="shared" ca="1" si="48"/>
        <v>0</v>
      </c>
      <c r="R189" s="15">
        <f t="shared" ca="1" si="49"/>
        <v>3.0141362249678293E-2</v>
      </c>
    </row>
    <row r="190" spans="1:18" x14ac:dyDescent="0.2">
      <c r="A190" s="65"/>
      <c r="B190" s="65"/>
      <c r="C190" s="65"/>
      <c r="D190" s="66">
        <f t="shared" si="35"/>
        <v>0</v>
      </c>
      <c r="E190" s="66">
        <f t="shared" si="36"/>
        <v>0</v>
      </c>
      <c r="F190" s="17">
        <f t="shared" si="37"/>
        <v>0</v>
      </c>
      <c r="G190" s="17">
        <f t="shared" si="38"/>
        <v>0</v>
      </c>
      <c r="H190" s="17">
        <f t="shared" si="39"/>
        <v>0</v>
      </c>
      <c r="I190" s="17">
        <f t="shared" si="40"/>
        <v>0</v>
      </c>
      <c r="J190" s="17">
        <f t="shared" si="41"/>
        <v>0</v>
      </c>
      <c r="K190" s="17">
        <f t="shared" si="42"/>
        <v>0</v>
      </c>
      <c r="L190" s="17">
        <f t="shared" si="43"/>
        <v>0</v>
      </c>
      <c r="M190" s="17">
        <f t="shared" ca="1" si="44"/>
        <v>-3.0141362249678293E-2</v>
      </c>
      <c r="N190" s="17">
        <f t="shared" ca="1" si="45"/>
        <v>0</v>
      </c>
      <c r="O190" s="95">
        <f t="shared" ca="1" si="46"/>
        <v>0</v>
      </c>
      <c r="P190" s="17">
        <f t="shared" ca="1" si="47"/>
        <v>0</v>
      </c>
      <c r="Q190" s="17">
        <f t="shared" ca="1" si="48"/>
        <v>0</v>
      </c>
      <c r="R190" s="15">
        <f t="shared" ca="1" si="49"/>
        <v>3.0141362249678293E-2</v>
      </c>
    </row>
    <row r="191" spans="1:18" x14ac:dyDescent="0.2">
      <c r="A191" s="65"/>
      <c r="B191" s="65"/>
      <c r="C191" s="65"/>
      <c r="D191" s="66">
        <f t="shared" si="35"/>
        <v>0</v>
      </c>
      <c r="E191" s="66">
        <f t="shared" si="36"/>
        <v>0</v>
      </c>
      <c r="F191" s="17">
        <f t="shared" si="37"/>
        <v>0</v>
      </c>
      <c r="G191" s="17">
        <f t="shared" si="38"/>
        <v>0</v>
      </c>
      <c r="H191" s="17">
        <f t="shared" si="39"/>
        <v>0</v>
      </c>
      <c r="I191" s="17">
        <f t="shared" si="40"/>
        <v>0</v>
      </c>
      <c r="J191" s="17">
        <f t="shared" si="41"/>
        <v>0</v>
      </c>
      <c r="K191" s="17">
        <f t="shared" si="42"/>
        <v>0</v>
      </c>
      <c r="L191" s="17">
        <f t="shared" si="43"/>
        <v>0</v>
      </c>
      <c r="M191" s="17">
        <f t="shared" ca="1" si="44"/>
        <v>-3.0141362249678293E-2</v>
      </c>
      <c r="N191" s="17">
        <f t="shared" ca="1" si="45"/>
        <v>0</v>
      </c>
      <c r="O191" s="95">
        <f t="shared" ca="1" si="46"/>
        <v>0</v>
      </c>
      <c r="P191" s="17">
        <f t="shared" ca="1" si="47"/>
        <v>0</v>
      </c>
      <c r="Q191" s="17">
        <f t="shared" ca="1" si="48"/>
        <v>0</v>
      </c>
      <c r="R191" s="15">
        <f t="shared" ca="1" si="49"/>
        <v>3.0141362249678293E-2</v>
      </c>
    </row>
    <row r="192" spans="1:18" x14ac:dyDescent="0.2">
      <c r="A192" s="65"/>
      <c r="B192" s="65"/>
      <c r="C192" s="65"/>
      <c r="D192" s="66">
        <f t="shared" si="35"/>
        <v>0</v>
      </c>
      <c r="E192" s="66">
        <f t="shared" si="36"/>
        <v>0</v>
      </c>
      <c r="F192" s="17">
        <f t="shared" si="37"/>
        <v>0</v>
      </c>
      <c r="G192" s="17">
        <f t="shared" si="38"/>
        <v>0</v>
      </c>
      <c r="H192" s="17">
        <f t="shared" si="39"/>
        <v>0</v>
      </c>
      <c r="I192" s="17">
        <f t="shared" si="40"/>
        <v>0</v>
      </c>
      <c r="J192" s="17">
        <f t="shared" si="41"/>
        <v>0</v>
      </c>
      <c r="K192" s="17">
        <f t="shared" si="42"/>
        <v>0</v>
      </c>
      <c r="L192" s="17">
        <f t="shared" si="43"/>
        <v>0</v>
      </c>
      <c r="M192" s="17">
        <f t="shared" ca="1" si="44"/>
        <v>-3.0141362249678293E-2</v>
      </c>
      <c r="N192" s="17">
        <f t="shared" ca="1" si="45"/>
        <v>0</v>
      </c>
      <c r="O192" s="95">
        <f t="shared" ca="1" si="46"/>
        <v>0</v>
      </c>
      <c r="P192" s="17">
        <f t="shared" ca="1" si="47"/>
        <v>0</v>
      </c>
      <c r="Q192" s="17">
        <f t="shared" ca="1" si="48"/>
        <v>0</v>
      </c>
      <c r="R192" s="15">
        <f t="shared" ca="1" si="49"/>
        <v>3.0141362249678293E-2</v>
      </c>
    </row>
    <row r="193" spans="1:18" x14ac:dyDescent="0.2">
      <c r="A193" s="65"/>
      <c r="B193" s="65"/>
      <c r="C193" s="65"/>
      <c r="D193" s="66">
        <f t="shared" si="35"/>
        <v>0</v>
      </c>
      <c r="E193" s="66">
        <f t="shared" si="36"/>
        <v>0</v>
      </c>
      <c r="F193" s="17">
        <f t="shared" si="37"/>
        <v>0</v>
      </c>
      <c r="G193" s="17">
        <f t="shared" si="38"/>
        <v>0</v>
      </c>
      <c r="H193" s="17">
        <f t="shared" si="39"/>
        <v>0</v>
      </c>
      <c r="I193" s="17">
        <f t="shared" si="40"/>
        <v>0</v>
      </c>
      <c r="J193" s="17">
        <f t="shared" si="41"/>
        <v>0</v>
      </c>
      <c r="K193" s="17">
        <f t="shared" si="42"/>
        <v>0</v>
      </c>
      <c r="L193" s="17">
        <f t="shared" si="43"/>
        <v>0</v>
      </c>
      <c r="M193" s="17">
        <f t="shared" ca="1" si="44"/>
        <v>-3.0141362249678293E-2</v>
      </c>
      <c r="N193" s="17">
        <f t="shared" ca="1" si="45"/>
        <v>0</v>
      </c>
      <c r="O193" s="95">
        <f t="shared" ca="1" si="46"/>
        <v>0</v>
      </c>
      <c r="P193" s="17">
        <f t="shared" ca="1" si="47"/>
        <v>0</v>
      </c>
      <c r="Q193" s="17">
        <f t="shared" ca="1" si="48"/>
        <v>0</v>
      </c>
      <c r="R193" s="15">
        <f t="shared" ca="1" si="49"/>
        <v>3.0141362249678293E-2</v>
      </c>
    </row>
    <row r="194" spans="1:18" x14ac:dyDescent="0.2">
      <c r="A194" s="65"/>
      <c r="B194" s="65"/>
      <c r="C194" s="65"/>
      <c r="D194" s="66">
        <f t="shared" si="35"/>
        <v>0</v>
      </c>
      <c r="E194" s="66">
        <f t="shared" si="36"/>
        <v>0</v>
      </c>
      <c r="F194" s="17">
        <f t="shared" si="37"/>
        <v>0</v>
      </c>
      <c r="G194" s="17">
        <f t="shared" si="38"/>
        <v>0</v>
      </c>
      <c r="H194" s="17">
        <f t="shared" si="39"/>
        <v>0</v>
      </c>
      <c r="I194" s="17">
        <f t="shared" si="40"/>
        <v>0</v>
      </c>
      <c r="J194" s="17">
        <f t="shared" si="41"/>
        <v>0</v>
      </c>
      <c r="K194" s="17">
        <f t="shared" si="42"/>
        <v>0</v>
      </c>
      <c r="L194" s="17">
        <f t="shared" si="43"/>
        <v>0</v>
      </c>
      <c r="M194" s="17">
        <f t="shared" ca="1" si="44"/>
        <v>-3.0141362249678293E-2</v>
      </c>
      <c r="N194" s="17">
        <f t="shared" ca="1" si="45"/>
        <v>0</v>
      </c>
      <c r="O194" s="95">
        <f t="shared" ca="1" si="46"/>
        <v>0</v>
      </c>
      <c r="P194" s="17">
        <f t="shared" ca="1" si="47"/>
        <v>0</v>
      </c>
      <c r="Q194" s="17">
        <f t="shared" ca="1" si="48"/>
        <v>0</v>
      </c>
      <c r="R194" s="15">
        <f t="shared" ca="1" si="49"/>
        <v>3.0141362249678293E-2</v>
      </c>
    </row>
    <row r="195" spans="1:18" x14ac:dyDescent="0.2">
      <c r="A195" s="65"/>
      <c r="B195" s="65"/>
      <c r="C195" s="65"/>
      <c r="D195" s="66">
        <f t="shared" si="35"/>
        <v>0</v>
      </c>
      <c r="E195" s="66">
        <f t="shared" si="36"/>
        <v>0</v>
      </c>
      <c r="F195" s="17">
        <f t="shared" si="37"/>
        <v>0</v>
      </c>
      <c r="G195" s="17">
        <f t="shared" si="38"/>
        <v>0</v>
      </c>
      <c r="H195" s="17">
        <f t="shared" si="39"/>
        <v>0</v>
      </c>
      <c r="I195" s="17">
        <f t="shared" si="40"/>
        <v>0</v>
      </c>
      <c r="J195" s="17">
        <f t="shared" si="41"/>
        <v>0</v>
      </c>
      <c r="K195" s="17">
        <f t="shared" si="42"/>
        <v>0</v>
      </c>
      <c r="L195" s="17">
        <f t="shared" si="43"/>
        <v>0</v>
      </c>
      <c r="M195" s="17">
        <f t="shared" ca="1" si="44"/>
        <v>-3.0141362249678293E-2</v>
      </c>
      <c r="N195" s="17">
        <f t="shared" ca="1" si="45"/>
        <v>0</v>
      </c>
      <c r="O195" s="95">
        <f t="shared" ca="1" si="46"/>
        <v>0</v>
      </c>
      <c r="P195" s="17">
        <f t="shared" ca="1" si="47"/>
        <v>0</v>
      </c>
      <c r="Q195" s="17">
        <f t="shared" ca="1" si="48"/>
        <v>0</v>
      </c>
      <c r="R195" s="15">
        <f t="shared" ca="1" si="49"/>
        <v>3.0141362249678293E-2</v>
      </c>
    </row>
    <row r="196" spans="1:18" x14ac:dyDescent="0.2">
      <c r="A196" s="65"/>
      <c r="B196" s="65"/>
      <c r="C196" s="65"/>
      <c r="D196" s="66">
        <f t="shared" si="35"/>
        <v>0</v>
      </c>
      <c r="E196" s="66">
        <f t="shared" si="36"/>
        <v>0</v>
      </c>
      <c r="F196" s="17">
        <f t="shared" si="37"/>
        <v>0</v>
      </c>
      <c r="G196" s="17">
        <f t="shared" si="38"/>
        <v>0</v>
      </c>
      <c r="H196" s="17">
        <f t="shared" si="39"/>
        <v>0</v>
      </c>
      <c r="I196" s="17">
        <f t="shared" si="40"/>
        <v>0</v>
      </c>
      <c r="J196" s="17">
        <f t="shared" si="41"/>
        <v>0</v>
      </c>
      <c r="K196" s="17">
        <f t="shared" si="42"/>
        <v>0</v>
      </c>
      <c r="L196" s="17">
        <f t="shared" si="43"/>
        <v>0</v>
      </c>
      <c r="M196" s="17">
        <f t="shared" ca="1" si="44"/>
        <v>-3.0141362249678293E-2</v>
      </c>
      <c r="N196" s="17">
        <f t="shared" ca="1" si="45"/>
        <v>0</v>
      </c>
      <c r="O196" s="95">
        <f t="shared" ca="1" si="46"/>
        <v>0</v>
      </c>
      <c r="P196" s="17">
        <f t="shared" ca="1" si="47"/>
        <v>0</v>
      </c>
      <c r="Q196" s="17">
        <f t="shared" ca="1" si="48"/>
        <v>0</v>
      </c>
      <c r="R196" s="15">
        <f t="shared" ca="1" si="49"/>
        <v>3.0141362249678293E-2</v>
      </c>
    </row>
    <row r="197" spans="1:18" x14ac:dyDescent="0.2">
      <c r="A197" s="65"/>
      <c r="B197" s="65"/>
      <c r="C197" s="65"/>
      <c r="D197" s="66">
        <f t="shared" si="35"/>
        <v>0</v>
      </c>
      <c r="E197" s="66">
        <f t="shared" si="36"/>
        <v>0</v>
      </c>
      <c r="F197" s="17">
        <f t="shared" si="37"/>
        <v>0</v>
      </c>
      <c r="G197" s="17">
        <f t="shared" si="38"/>
        <v>0</v>
      </c>
      <c r="H197" s="17">
        <f t="shared" si="39"/>
        <v>0</v>
      </c>
      <c r="I197" s="17">
        <f t="shared" si="40"/>
        <v>0</v>
      </c>
      <c r="J197" s="17">
        <f t="shared" si="41"/>
        <v>0</v>
      </c>
      <c r="K197" s="17">
        <f t="shared" si="42"/>
        <v>0</v>
      </c>
      <c r="L197" s="17">
        <f t="shared" si="43"/>
        <v>0</v>
      </c>
      <c r="M197" s="17">
        <f t="shared" ca="1" si="44"/>
        <v>-3.0141362249678293E-2</v>
      </c>
      <c r="N197" s="17">
        <f t="shared" ca="1" si="45"/>
        <v>0</v>
      </c>
      <c r="O197" s="95">
        <f t="shared" ca="1" si="46"/>
        <v>0</v>
      </c>
      <c r="P197" s="17">
        <f t="shared" ca="1" si="47"/>
        <v>0</v>
      </c>
      <c r="Q197" s="17">
        <f t="shared" ca="1" si="48"/>
        <v>0</v>
      </c>
      <c r="R197" s="15">
        <f t="shared" ca="1" si="49"/>
        <v>3.0141362249678293E-2</v>
      </c>
    </row>
    <row r="198" spans="1:18" x14ac:dyDescent="0.2">
      <c r="A198" s="65"/>
      <c r="B198" s="65"/>
      <c r="C198" s="65"/>
      <c r="D198" s="66">
        <f t="shared" si="35"/>
        <v>0</v>
      </c>
      <c r="E198" s="66">
        <f t="shared" si="36"/>
        <v>0</v>
      </c>
      <c r="F198" s="17">
        <f t="shared" si="37"/>
        <v>0</v>
      </c>
      <c r="G198" s="17">
        <f t="shared" si="38"/>
        <v>0</v>
      </c>
      <c r="H198" s="17">
        <f t="shared" si="39"/>
        <v>0</v>
      </c>
      <c r="I198" s="17">
        <f t="shared" si="40"/>
        <v>0</v>
      </c>
      <c r="J198" s="17">
        <f t="shared" si="41"/>
        <v>0</v>
      </c>
      <c r="K198" s="17">
        <f t="shared" si="42"/>
        <v>0</v>
      </c>
      <c r="L198" s="17">
        <f t="shared" si="43"/>
        <v>0</v>
      </c>
      <c r="M198" s="17">
        <f t="shared" ca="1" si="44"/>
        <v>-3.0141362249678293E-2</v>
      </c>
      <c r="N198" s="17">
        <f t="shared" ca="1" si="45"/>
        <v>0</v>
      </c>
      <c r="O198" s="95">
        <f t="shared" ca="1" si="46"/>
        <v>0</v>
      </c>
      <c r="P198" s="17">
        <f t="shared" ca="1" si="47"/>
        <v>0</v>
      </c>
      <c r="Q198" s="17">
        <f t="shared" ca="1" si="48"/>
        <v>0</v>
      </c>
      <c r="R198" s="15">
        <f t="shared" ca="1" si="49"/>
        <v>3.0141362249678293E-2</v>
      </c>
    </row>
    <row r="199" spans="1:18" x14ac:dyDescent="0.2">
      <c r="A199" s="65"/>
      <c r="B199" s="65"/>
      <c r="C199" s="65"/>
      <c r="D199" s="66">
        <f t="shared" si="35"/>
        <v>0</v>
      </c>
      <c r="E199" s="66">
        <f t="shared" si="36"/>
        <v>0</v>
      </c>
      <c r="F199" s="17">
        <f t="shared" si="37"/>
        <v>0</v>
      </c>
      <c r="G199" s="17">
        <f t="shared" si="38"/>
        <v>0</v>
      </c>
      <c r="H199" s="17">
        <f t="shared" si="39"/>
        <v>0</v>
      </c>
      <c r="I199" s="17">
        <f t="shared" si="40"/>
        <v>0</v>
      </c>
      <c r="J199" s="17">
        <f t="shared" si="41"/>
        <v>0</v>
      </c>
      <c r="K199" s="17">
        <f t="shared" si="42"/>
        <v>0</v>
      </c>
      <c r="L199" s="17">
        <f t="shared" si="43"/>
        <v>0</v>
      </c>
      <c r="M199" s="17">
        <f t="shared" ca="1" si="44"/>
        <v>-3.0141362249678293E-2</v>
      </c>
      <c r="N199" s="17">
        <f t="shared" ca="1" si="45"/>
        <v>0</v>
      </c>
      <c r="O199" s="95">
        <f t="shared" ca="1" si="46"/>
        <v>0</v>
      </c>
      <c r="P199" s="17">
        <f t="shared" ca="1" si="47"/>
        <v>0</v>
      </c>
      <c r="Q199" s="17">
        <f t="shared" ca="1" si="48"/>
        <v>0</v>
      </c>
      <c r="R199" s="15">
        <f t="shared" ca="1" si="49"/>
        <v>3.0141362249678293E-2</v>
      </c>
    </row>
    <row r="200" spans="1:18" x14ac:dyDescent="0.2">
      <c r="A200" s="65"/>
      <c r="B200" s="65"/>
      <c r="C200" s="65"/>
      <c r="D200" s="66">
        <f t="shared" si="35"/>
        <v>0</v>
      </c>
      <c r="E200" s="66">
        <f t="shared" si="36"/>
        <v>0</v>
      </c>
      <c r="F200" s="17">
        <f t="shared" si="37"/>
        <v>0</v>
      </c>
      <c r="G200" s="17">
        <f t="shared" si="38"/>
        <v>0</v>
      </c>
      <c r="H200" s="17">
        <f t="shared" si="39"/>
        <v>0</v>
      </c>
      <c r="I200" s="17">
        <f t="shared" si="40"/>
        <v>0</v>
      </c>
      <c r="J200" s="17">
        <f t="shared" si="41"/>
        <v>0</v>
      </c>
      <c r="K200" s="17">
        <f t="shared" si="42"/>
        <v>0</v>
      </c>
      <c r="L200" s="17">
        <f t="shared" si="43"/>
        <v>0</v>
      </c>
      <c r="M200" s="17">
        <f t="shared" ca="1" si="44"/>
        <v>-3.0141362249678293E-2</v>
      </c>
      <c r="N200" s="17">
        <f t="shared" ca="1" si="45"/>
        <v>0</v>
      </c>
      <c r="O200" s="95">
        <f t="shared" ca="1" si="46"/>
        <v>0</v>
      </c>
      <c r="P200" s="17">
        <f t="shared" ca="1" si="47"/>
        <v>0</v>
      </c>
      <c r="Q200" s="17">
        <f t="shared" ca="1" si="48"/>
        <v>0</v>
      </c>
      <c r="R200" s="15">
        <f t="shared" ca="1" si="49"/>
        <v>3.0141362249678293E-2</v>
      </c>
    </row>
    <row r="201" spans="1:18" x14ac:dyDescent="0.2">
      <c r="A201" s="65"/>
      <c r="B201" s="65"/>
      <c r="C201" s="65"/>
      <c r="D201" s="66">
        <f t="shared" si="35"/>
        <v>0</v>
      </c>
      <c r="E201" s="66">
        <f t="shared" si="36"/>
        <v>0</v>
      </c>
      <c r="F201" s="17">
        <f t="shared" si="37"/>
        <v>0</v>
      </c>
      <c r="G201" s="17">
        <f t="shared" si="38"/>
        <v>0</v>
      </c>
      <c r="H201" s="17">
        <f t="shared" si="39"/>
        <v>0</v>
      </c>
      <c r="I201" s="17">
        <f t="shared" si="40"/>
        <v>0</v>
      </c>
      <c r="J201" s="17">
        <f t="shared" si="41"/>
        <v>0</v>
      </c>
      <c r="K201" s="17">
        <f t="shared" si="42"/>
        <v>0</v>
      </c>
      <c r="L201" s="17">
        <f t="shared" si="43"/>
        <v>0</v>
      </c>
      <c r="M201" s="17">
        <f t="shared" ca="1" si="44"/>
        <v>-3.0141362249678293E-2</v>
      </c>
      <c r="N201" s="17">
        <f t="shared" ca="1" si="45"/>
        <v>0</v>
      </c>
      <c r="O201" s="95">
        <f t="shared" ca="1" si="46"/>
        <v>0</v>
      </c>
      <c r="P201" s="17">
        <f t="shared" ca="1" si="47"/>
        <v>0</v>
      </c>
      <c r="Q201" s="17">
        <f t="shared" ca="1" si="48"/>
        <v>0</v>
      </c>
      <c r="R201" s="15">
        <f t="shared" ca="1" si="49"/>
        <v>3.0141362249678293E-2</v>
      </c>
    </row>
    <row r="202" spans="1:18" x14ac:dyDescent="0.2">
      <c r="A202" s="65"/>
      <c r="B202" s="65"/>
      <c r="C202" s="65"/>
      <c r="D202" s="66">
        <f t="shared" si="35"/>
        <v>0</v>
      </c>
      <c r="E202" s="66">
        <f t="shared" si="36"/>
        <v>0</v>
      </c>
      <c r="F202" s="17">
        <f t="shared" si="37"/>
        <v>0</v>
      </c>
      <c r="G202" s="17">
        <f t="shared" si="38"/>
        <v>0</v>
      </c>
      <c r="H202" s="17">
        <f t="shared" si="39"/>
        <v>0</v>
      </c>
      <c r="I202" s="17">
        <f t="shared" si="40"/>
        <v>0</v>
      </c>
      <c r="J202" s="17">
        <f t="shared" si="41"/>
        <v>0</v>
      </c>
      <c r="K202" s="17">
        <f t="shared" si="42"/>
        <v>0</v>
      </c>
      <c r="L202" s="17">
        <f t="shared" si="43"/>
        <v>0</v>
      </c>
      <c r="M202" s="17">
        <f t="shared" ca="1" si="44"/>
        <v>-3.0141362249678293E-2</v>
      </c>
      <c r="N202" s="17">
        <f t="shared" ca="1" si="45"/>
        <v>0</v>
      </c>
      <c r="O202" s="95">
        <f t="shared" ca="1" si="46"/>
        <v>0</v>
      </c>
      <c r="P202" s="17">
        <f t="shared" ca="1" si="47"/>
        <v>0</v>
      </c>
      <c r="Q202" s="17">
        <f t="shared" ca="1" si="48"/>
        <v>0</v>
      </c>
      <c r="R202" s="15">
        <f t="shared" ca="1" si="49"/>
        <v>3.0141362249678293E-2</v>
      </c>
    </row>
    <row r="203" spans="1:18" x14ac:dyDescent="0.2">
      <c r="A203" s="65"/>
      <c r="B203" s="65"/>
      <c r="C203" s="65"/>
      <c r="D203" s="66">
        <f t="shared" si="35"/>
        <v>0</v>
      </c>
      <c r="E203" s="66">
        <f t="shared" si="36"/>
        <v>0</v>
      </c>
      <c r="F203" s="17">
        <f t="shared" si="37"/>
        <v>0</v>
      </c>
      <c r="G203" s="17">
        <f t="shared" si="38"/>
        <v>0</v>
      </c>
      <c r="H203" s="17">
        <f t="shared" si="39"/>
        <v>0</v>
      </c>
      <c r="I203" s="17">
        <f t="shared" si="40"/>
        <v>0</v>
      </c>
      <c r="J203" s="17">
        <f t="shared" si="41"/>
        <v>0</v>
      </c>
      <c r="K203" s="17">
        <f t="shared" si="42"/>
        <v>0</v>
      </c>
      <c r="L203" s="17">
        <f t="shared" si="43"/>
        <v>0</v>
      </c>
      <c r="M203" s="17">
        <f t="shared" ca="1" si="44"/>
        <v>-3.0141362249678293E-2</v>
      </c>
      <c r="N203" s="17">
        <f t="shared" ca="1" si="45"/>
        <v>0</v>
      </c>
      <c r="O203" s="95">
        <f t="shared" ca="1" si="46"/>
        <v>0</v>
      </c>
      <c r="P203" s="17">
        <f t="shared" ca="1" si="47"/>
        <v>0</v>
      </c>
      <c r="Q203" s="17">
        <f t="shared" ca="1" si="48"/>
        <v>0</v>
      </c>
      <c r="R203" s="15">
        <f t="shared" ca="1" si="49"/>
        <v>3.0141362249678293E-2</v>
      </c>
    </row>
    <row r="204" spans="1:18" x14ac:dyDescent="0.2">
      <c r="A204" s="65"/>
      <c r="B204" s="65"/>
      <c r="C204" s="65"/>
      <c r="D204" s="66">
        <f t="shared" si="35"/>
        <v>0</v>
      </c>
      <c r="E204" s="66">
        <f t="shared" si="36"/>
        <v>0</v>
      </c>
      <c r="F204" s="17">
        <f t="shared" si="37"/>
        <v>0</v>
      </c>
      <c r="G204" s="17">
        <f t="shared" si="38"/>
        <v>0</v>
      </c>
      <c r="H204" s="17">
        <f t="shared" si="39"/>
        <v>0</v>
      </c>
      <c r="I204" s="17">
        <f t="shared" si="40"/>
        <v>0</v>
      </c>
      <c r="J204" s="17">
        <f t="shared" si="41"/>
        <v>0</v>
      </c>
      <c r="K204" s="17">
        <f t="shared" si="42"/>
        <v>0</v>
      </c>
      <c r="L204" s="17">
        <f t="shared" si="43"/>
        <v>0</v>
      </c>
      <c r="M204" s="17">
        <f t="shared" ca="1" si="44"/>
        <v>-3.0141362249678293E-2</v>
      </c>
      <c r="N204" s="17">
        <f t="shared" ca="1" si="45"/>
        <v>0</v>
      </c>
      <c r="O204" s="95">
        <f t="shared" ca="1" si="46"/>
        <v>0</v>
      </c>
      <c r="P204" s="17">
        <f t="shared" ca="1" si="47"/>
        <v>0</v>
      </c>
      <c r="Q204" s="17">
        <f t="shared" ca="1" si="48"/>
        <v>0</v>
      </c>
      <c r="R204" s="15">
        <f t="shared" ca="1" si="49"/>
        <v>3.0141362249678293E-2</v>
      </c>
    </row>
    <row r="205" spans="1:18" x14ac:dyDescent="0.2">
      <c r="A205" s="65"/>
      <c r="B205" s="65"/>
      <c r="C205" s="65"/>
      <c r="D205" s="66">
        <f t="shared" si="35"/>
        <v>0</v>
      </c>
      <c r="E205" s="66">
        <f t="shared" si="36"/>
        <v>0</v>
      </c>
      <c r="F205" s="17">
        <f t="shared" si="37"/>
        <v>0</v>
      </c>
      <c r="G205" s="17">
        <f t="shared" si="38"/>
        <v>0</v>
      </c>
      <c r="H205" s="17">
        <f t="shared" si="39"/>
        <v>0</v>
      </c>
      <c r="I205" s="17">
        <f t="shared" si="40"/>
        <v>0</v>
      </c>
      <c r="J205" s="17">
        <f t="shared" si="41"/>
        <v>0</v>
      </c>
      <c r="K205" s="17">
        <f t="shared" si="42"/>
        <v>0</v>
      </c>
      <c r="L205" s="17">
        <f t="shared" si="43"/>
        <v>0</v>
      </c>
      <c r="M205" s="17">
        <f t="shared" ca="1" si="44"/>
        <v>-3.0141362249678293E-2</v>
      </c>
      <c r="N205" s="17">
        <f t="shared" ca="1" si="45"/>
        <v>0</v>
      </c>
      <c r="O205" s="95">
        <f t="shared" ca="1" si="46"/>
        <v>0</v>
      </c>
      <c r="P205" s="17">
        <f t="shared" ca="1" si="47"/>
        <v>0</v>
      </c>
      <c r="Q205" s="17">
        <f t="shared" ca="1" si="48"/>
        <v>0</v>
      </c>
      <c r="R205" s="15">
        <f t="shared" ca="1" si="49"/>
        <v>3.0141362249678293E-2</v>
      </c>
    </row>
    <row r="206" spans="1:18" x14ac:dyDescent="0.2">
      <c r="A206" s="65"/>
      <c r="B206" s="65"/>
      <c r="C206" s="65"/>
      <c r="D206" s="66">
        <f t="shared" si="35"/>
        <v>0</v>
      </c>
      <c r="E206" s="66">
        <f t="shared" si="36"/>
        <v>0</v>
      </c>
      <c r="F206" s="17">
        <f t="shared" si="37"/>
        <v>0</v>
      </c>
      <c r="G206" s="17">
        <f t="shared" si="38"/>
        <v>0</v>
      </c>
      <c r="H206" s="17">
        <f t="shared" si="39"/>
        <v>0</v>
      </c>
      <c r="I206" s="17">
        <f t="shared" si="40"/>
        <v>0</v>
      </c>
      <c r="J206" s="17">
        <f t="shared" si="41"/>
        <v>0</v>
      </c>
      <c r="K206" s="17">
        <f t="shared" si="42"/>
        <v>0</v>
      </c>
      <c r="L206" s="17">
        <f t="shared" si="43"/>
        <v>0</v>
      </c>
      <c r="M206" s="17">
        <f t="shared" ca="1" si="44"/>
        <v>-3.0141362249678293E-2</v>
      </c>
      <c r="N206" s="17">
        <f t="shared" ca="1" si="45"/>
        <v>0</v>
      </c>
      <c r="O206" s="95">
        <f t="shared" ca="1" si="46"/>
        <v>0</v>
      </c>
      <c r="P206" s="17">
        <f t="shared" ca="1" si="47"/>
        <v>0</v>
      </c>
      <c r="Q206" s="17">
        <f t="shared" ca="1" si="48"/>
        <v>0</v>
      </c>
      <c r="R206" s="15">
        <f t="shared" ca="1" si="49"/>
        <v>3.0141362249678293E-2</v>
      </c>
    </row>
    <row r="207" spans="1:18" x14ac:dyDescent="0.2">
      <c r="A207" s="65"/>
      <c r="B207" s="65"/>
      <c r="C207" s="65"/>
      <c r="D207" s="66">
        <f t="shared" si="35"/>
        <v>0</v>
      </c>
      <c r="E207" s="66">
        <f t="shared" si="36"/>
        <v>0</v>
      </c>
      <c r="F207" s="17">
        <f t="shared" si="37"/>
        <v>0</v>
      </c>
      <c r="G207" s="17">
        <f t="shared" si="38"/>
        <v>0</v>
      </c>
      <c r="H207" s="17">
        <f t="shared" si="39"/>
        <v>0</v>
      </c>
      <c r="I207" s="17">
        <f t="shared" si="40"/>
        <v>0</v>
      </c>
      <c r="J207" s="17">
        <f t="shared" si="41"/>
        <v>0</v>
      </c>
      <c r="K207" s="17">
        <f t="shared" si="42"/>
        <v>0</v>
      </c>
      <c r="L207" s="17">
        <f t="shared" si="43"/>
        <v>0</v>
      </c>
      <c r="M207" s="17">
        <f t="shared" ca="1" si="44"/>
        <v>-3.0141362249678293E-2</v>
      </c>
      <c r="N207" s="17">
        <f t="shared" ca="1" si="45"/>
        <v>0</v>
      </c>
      <c r="O207" s="95">
        <f t="shared" ca="1" si="46"/>
        <v>0</v>
      </c>
      <c r="P207" s="17">
        <f t="shared" ca="1" si="47"/>
        <v>0</v>
      </c>
      <c r="Q207" s="17">
        <f t="shared" ca="1" si="48"/>
        <v>0</v>
      </c>
      <c r="R207" s="15">
        <f t="shared" ca="1" si="49"/>
        <v>3.0141362249678293E-2</v>
      </c>
    </row>
    <row r="208" spans="1:18" x14ac:dyDescent="0.2">
      <c r="A208" s="65"/>
      <c r="B208" s="65"/>
      <c r="C208" s="65"/>
      <c r="D208" s="66">
        <f t="shared" si="35"/>
        <v>0</v>
      </c>
      <c r="E208" s="66">
        <f t="shared" si="36"/>
        <v>0</v>
      </c>
      <c r="F208" s="17">
        <f t="shared" si="37"/>
        <v>0</v>
      </c>
      <c r="G208" s="17">
        <f t="shared" si="38"/>
        <v>0</v>
      </c>
      <c r="H208" s="17">
        <f t="shared" si="39"/>
        <v>0</v>
      </c>
      <c r="I208" s="17">
        <f t="shared" si="40"/>
        <v>0</v>
      </c>
      <c r="J208" s="17">
        <f t="shared" si="41"/>
        <v>0</v>
      </c>
      <c r="K208" s="17">
        <f t="shared" si="42"/>
        <v>0</v>
      </c>
      <c r="L208" s="17">
        <f t="shared" si="43"/>
        <v>0</v>
      </c>
      <c r="M208" s="17">
        <f t="shared" ca="1" si="44"/>
        <v>-3.0141362249678293E-2</v>
      </c>
      <c r="N208" s="17">
        <f t="shared" ca="1" si="45"/>
        <v>0</v>
      </c>
      <c r="O208" s="95">
        <f t="shared" ca="1" si="46"/>
        <v>0</v>
      </c>
      <c r="P208" s="17">
        <f t="shared" ca="1" si="47"/>
        <v>0</v>
      </c>
      <c r="Q208" s="17">
        <f t="shared" ca="1" si="48"/>
        <v>0</v>
      </c>
      <c r="R208" s="15">
        <f t="shared" ca="1" si="49"/>
        <v>3.0141362249678293E-2</v>
      </c>
    </row>
    <row r="209" spans="1:18" x14ac:dyDescent="0.2">
      <c r="A209" s="65"/>
      <c r="B209" s="65"/>
      <c r="C209" s="65"/>
      <c r="D209" s="66">
        <f t="shared" si="35"/>
        <v>0</v>
      </c>
      <c r="E209" s="66">
        <f t="shared" si="36"/>
        <v>0</v>
      </c>
      <c r="F209" s="17">
        <f t="shared" si="37"/>
        <v>0</v>
      </c>
      <c r="G209" s="17">
        <f t="shared" si="38"/>
        <v>0</v>
      </c>
      <c r="H209" s="17">
        <f t="shared" si="39"/>
        <v>0</v>
      </c>
      <c r="I209" s="17">
        <f t="shared" si="40"/>
        <v>0</v>
      </c>
      <c r="J209" s="17">
        <f t="shared" si="41"/>
        <v>0</v>
      </c>
      <c r="K209" s="17">
        <f t="shared" si="42"/>
        <v>0</v>
      </c>
      <c r="L209" s="17">
        <f t="shared" si="43"/>
        <v>0</v>
      </c>
      <c r="M209" s="17">
        <f t="shared" ca="1" si="44"/>
        <v>-3.0141362249678293E-2</v>
      </c>
      <c r="N209" s="17">
        <f t="shared" ca="1" si="45"/>
        <v>0</v>
      </c>
      <c r="O209" s="95">
        <f t="shared" ca="1" si="46"/>
        <v>0</v>
      </c>
      <c r="P209" s="17">
        <f t="shared" ca="1" si="47"/>
        <v>0</v>
      </c>
      <c r="Q209" s="17">
        <f t="shared" ca="1" si="48"/>
        <v>0</v>
      </c>
      <c r="R209" s="15">
        <f t="shared" ca="1" si="49"/>
        <v>3.0141362249678293E-2</v>
      </c>
    </row>
    <row r="210" spans="1:18" x14ac:dyDescent="0.2">
      <c r="A210" s="65"/>
      <c r="B210" s="65"/>
      <c r="C210" s="65"/>
      <c r="D210" s="66">
        <f t="shared" si="35"/>
        <v>0</v>
      </c>
      <c r="E210" s="66">
        <f t="shared" si="36"/>
        <v>0</v>
      </c>
      <c r="F210" s="17">
        <f t="shared" si="37"/>
        <v>0</v>
      </c>
      <c r="G210" s="17">
        <f t="shared" si="38"/>
        <v>0</v>
      </c>
      <c r="H210" s="17">
        <f t="shared" si="39"/>
        <v>0</v>
      </c>
      <c r="I210" s="17">
        <f t="shared" si="40"/>
        <v>0</v>
      </c>
      <c r="J210" s="17">
        <f t="shared" si="41"/>
        <v>0</v>
      </c>
      <c r="K210" s="17">
        <f t="shared" si="42"/>
        <v>0</v>
      </c>
      <c r="L210" s="17">
        <f t="shared" si="43"/>
        <v>0</v>
      </c>
      <c r="M210" s="17">
        <f t="shared" ca="1" si="44"/>
        <v>-3.0141362249678293E-2</v>
      </c>
      <c r="N210" s="17">
        <f t="shared" ca="1" si="45"/>
        <v>0</v>
      </c>
      <c r="O210" s="95">
        <f t="shared" ca="1" si="46"/>
        <v>0</v>
      </c>
      <c r="P210" s="17">
        <f t="shared" ca="1" si="47"/>
        <v>0</v>
      </c>
      <c r="Q210" s="17">
        <f t="shared" ca="1" si="48"/>
        <v>0</v>
      </c>
      <c r="R210" s="15">
        <f t="shared" ca="1" si="49"/>
        <v>3.0141362249678293E-2</v>
      </c>
    </row>
    <row r="211" spans="1:18" x14ac:dyDescent="0.2">
      <c r="A211" s="65"/>
      <c r="B211" s="65"/>
      <c r="C211" s="65"/>
      <c r="D211" s="66">
        <f t="shared" si="35"/>
        <v>0</v>
      </c>
      <c r="E211" s="66">
        <f t="shared" si="36"/>
        <v>0</v>
      </c>
      <c r="F211" s="17">
        <f t="shared" si="37"/>
        <v>0</v>
      </c>
      <c r="G211" s="17">
        <f t="shared" si="38"/>
        <v>0</v>
      </c>
      <c r="H211" s="17">
        <f t="shared" si="39"/>
        <v>0</v>
      </c>
      <c r="I211" s="17">
        <f t="shared" si="40"/>
        <v>0</v>
      </c>
      <c r="J211" s="17">
        <f t="shared" si="41"/>
        <v>0</v>
      </c>
      <c r="K211" s="17">
        <f t="shared" si="42"/>
        <v>0</v>
      </c>
      <c r="L211" s="17">
        <f t="shared" si="43"/>
        <v>0</v>
      </c>
      <c r="M211" s="17">
        <f t="shared" ca="1" si="44"/>
        <v>-3.0141362249678293E-2</v>
      </c>
      <c r="N211" s="17">
        <f t="shared" ca="1" si="45"/>
        <v>0</v>
      </c>
      <c r="O211" s="95">
        <f t="shared" ca="1" si="46"/>
        <v>0</v>
      </c>
      <c r="P211" s="17">
        <f t="shared" ca="1" si="47"/>
        <v>0</v>
      </c>
      <c r="Q211" s="17">
        <f t="shared" ca="1" si="48"/>
        <v>0</v>
      </c>
      <c r="R211" s="15">
        <f t="shared" ca="1" si="49"/>
        <v>3.0141362249678293E-2</v>
      </c>
    </row>
    <row r="212" spans="1:18" x14ac:dyDescent="0.2">
      <c r="A212" s="65"/>
      <c r="B212" s="65"/>
      <c r="C212" s="65"/>
      <c r="D212" s="66">
        <f t="shared" si="35"/>
        <v>0</v>
      </c>
      <c r="E212" s="66">
        <f t="shared" si="36"/>
        <v>0</v>
      </c>
      <c r="F212" s="17">
        <f t="shared" si="37"/>
        <v>0</v>
      </c>
      <c r="G212" s="17">
        <f t="shared" si="38"/>
        <v>0</v>
      </c>
      <c r="H212" s="17">
        <f t="shared" si="39"/>
        <v>0</v>
      </c>
      <c r="I212" s="17">
        <f t="shared" si="40"/>
        <v>0</v>
      </c>
      <c r="J212" s="17">
        <f t="shared" si="41"/>
        <v>0</v>
      </c>
      <c r="K212" s="17">
        <f t="shared" si="42"/>
        <v>0</v>
      </c>
      <c r="L212" s="17">
        <f t="shared" si="43"/>
        <v>0</v>
      </c>
      <c r="M212" s="17">
        <f t="shared" ca="1" si="44"/>
        <v>-3.0141362249678293E-2</v>
      </c>
      <c r="N212" s="17">
        <f t="shared" ca="1" si="45"/>
        <v>0</v>
      </c>
      <c r="O212" s="95">
        <f t="shared" ca="1" si="46"/>
        <v>0</v>
      </c>
      <c r="P212" s="17">
        <f t="shared" ca="1" si="47"/>
        <v>0</v>
      </c>
      <c r="Q212" s="17">
        <f t="shared" ca="1" si="48"/>
        <v>0</v>
      </c>
      <c r="R212" s="15">
        <f t="shared" ca="1" si="49"/>
        <v>3.0141362249678293E-2</v>
      </c>
    </row>
    <row r="213" spans="1:18" x14ac:dyDescent="0.2">
      <c r="A213" s="65"/>
      <c r="B213" s="65"/>
      <c r="C213" s="65"/>
      <c r="D213" s="66">
        <f t="shared" ref="D213:D276" si="50">A213/A$18</f>
        <v>0</v>
      </c>
      <c r="E213" s="66">
        <f t="shared" ref="E213:E276" si="51">B213/B$18</f>
        <v>0</v>
      </c>
      <c r="F213" s="17">
        <f t="shared" ref="F213:F276" si="52">$C213*D213</f>
        <v>0</v>
      </c>
      <c r="G213" s="17">
        <f t="shared" ref="G213:G276" si="53">$C213*E213</f>
        <v>0</v>
      </c>
      <c r="H213" s="17">
        <f t="shared" ref="H213:H276" si="54">C213*D213*D213</f>
        <v>0</v>
      </c>
      <c r="I213" s="17">
        <f t="shared" ref="I213:I276" si="55">C213*D213*D213*D213</f>
        <v>0</v>
      </c>
      <c r="J213" s="17">
        <f t="shared" ref="J213:J276" si="56">C213*D213*D213*D213*D213</f>
        <v>0</v>
      </c>
      <c r="K213" s="17">
        <f t="shared" ref="K213:K276" si="57">C213*E213*D213</f>
        <v>0</v>
      </c>
      <c r="L213" s="17">
        <f t="shared" ref="L213:L276" si="58">C213*E213*D213*D213</f>
        <v>0</v>
      </c>
      <c r="M213" s="17">
        <f t="shared" ref="M213:M276" ca="1" si="59">+E$4+E$5*D213+E$6*D213^2</f>
        <v>-3.0141362249678293E-2</v>
      </c>
      <c r="N213" s="17">
        <f t="shared" ref="N213:N276" ca="1" si="60">C213*(M213-E213)^2</f>
        <v>0</v>
      </c>
      <c r="O213" s="95">
        <f t="shared" ref="O213:O276" ca="1" si="61">(C213*O$1-O$2*F213+O$3*H213)^2</f>
        <v>0</v>
      </c>
      <c r="P213" s="17">
        <f t="shared" ref="P213:P276" ca="1" si="62">(-C213*O$2+O$4*F213-O$5*H213)^2</f>
        <v>0</v>
      </c>
      <c r="Q213" s="17">
        <f t="shared" ref="Q213:Q276" ca="1" si="63">+(C213*O$3-F213*O$5+H213*O$6)^2</f>
        <v>0</v>
      </c>
      <c r="R213" s="15">
        <f t="shared" ref="R213:R276" ca="1" si="64">+E213-M213</f>
        <v>3.0141362249678293E-2</v>
      </c>
    </row>
    <row r="214" spans="1:18" x14ac:dyDescent="0.2">
      <c r="A214" s="65"/>
      <c r="B214" s="65"/>
      <c r="C214" s="65"/>
      <c r="D214" s="66">
        <f t="shared" si="50"/>
        <v>0</v>
      </c>
      <c r="E214" s="66">
        <f t="shared" si="51"/>
        <v>0</v>
      </c>
      <c r="F214" s="17">
        <f t="shared" si="52"/>
        <v>0</v>
      </c>
      <c r="G214" s="17">
        <f t="shared" si="53"/>
        <v>0</v>
      </c>
      <c r="H214" s="17">
        <f t="shared" si="54"/>
        <v>0</v>
      </c>
      <c r="I214" s="17">
        <f t="shared" si="55"/>
        <v>0</v>
      </c>
      <c r="J214" s="17">
        <f t="shared" si="56"/>
        <v>0</v>
      </c>
      <c r="K214" s="17">
        <f t="shared" si="57"/>
        <v>0</v>
      </c>
      <c r="L214" s="17">
        <f t="shared" si="58"/>
        <v>0</v>
      </c>
      <c r="M214" s="17">
        <f t="shared" ca="1" si="59"/>
        <v>-3.0141362249678293E-2</v>
      </c>
      <c r="N214" s="17">
        <f t="shared" ca="1" si="60"/>
        <v>0</v>
      </c>
      <c r="O214" s="95">
        <f t="shared" ca="1" si="61"/>
        <v>0</v>
      </c>
      <c r="P214" s="17">
        <f t="shared" ca="1" si="62"/>
        <v>0</v>
      </c>
      <c r="Q214" s="17">
        <f t="shared" ca="1" si="63"/>
        <v>0</v>
      </c>
      <c r="R214" s="15">
        <f t="shared" ca="1" si="64"/>
        <v>3.0141362249678293E-2</v>
      </c>
    </row>
    <row r="215" spans="1:18" x14ac:dyDescent="0.2">
      <c r="A215" s="65"/>
      <c r="B215" s="65"/>
      <c r="C215" s="65"/>
      <c r="D215" s="66">
        <f t="shared" si="50"/>
        <v>0</v>
      </c>
      <c r="E215" s="66">
        <f t="shared" si="51"/>
        <v>0</v>
      </c>
      <c r="F215" s="17">
        <f t="shared" si="52"/>
        <v>0</v>
      </c>
      <c r="G215" s="17">
        <f t="shared" si="53"/>
        <v>0</v>
      </c>
      <c r="H215" s="17">
        <f t="shared" si="54"/>
        <v>0</v>
      </c>
      <c r="I215" s="17">
        <f t="shared" si="55"/>
        <v>0</v>
      </c>
      <c r="J215" s="17">
        <f t="shared" si="56"/>
        <v>0</v>
      </c>
      <c r="K215" s="17">
        <f t="shared" si="57"/>
        <v>0</v>
      </c>
      <c r="L215" s="17">
        <f t="shared" si="58"/>
        <v>0</v>
      </c>
      <c r="M215" s="17">
        <f t="shared" ca="1" si="59"/>
        <v>-3.0141362249678293E-2</v>
      </c>
      <c r="N215" s="17">
        <f t="shared" ca="1" si="60"/>
        <v>0</v>
      </c>
      <c r="O215" s="95">
        <f t="shared" ca="1" si="61"/>
        <v>0</v>
      </c>
      <c r="P215" s="17">
        <f t="shared" ca="1" si="62"/>
        <v>0</v>
      </c>
      <c r="Q215" s="17">
        <f t="shared" ca="1" si="63"/>
        <v>0</v>
      </c>
      <c r="R215" s="15">
        <f t="shared" ca="1" si="64"/>
        <v>3.0141362249678293E-2</v>
      </c>
    </row>
    <row r="216" spans="1:18" x14ac:dyDescent="0.2">
      <c r="A216" s="65"/>
      <c r="B216" s="65"/>
      <c r="C216" s="65"/>
      <c r="D216" s="66">
        <f t="shared" si="50"/>
        <v>0</v>
      </c>
      <c r="E216" s="66">
        <f t="shared" si="51"/>
        <v>0</v>
      </c>
      <c r="F216" s="17">
        <f t="shared" si="52"/>
        <v>0</v>
      </c>
      <c r="G216" s="17">
        <f t="shared" si="53"/>
        <v>0</v>
      </c>
      <c r="H216" s="17">
        <f t="shared" si="54"/>
        <v>0</v>
      </c>
      <c r="I216" s="17">
        <f t="shared" si="55"/>
        <v>0</v>
      </c>
      <c r="J216" s="17">
        <f t="shared" si="56"/>
        <v>0</v>
      </c>
      <c r="K216" s="17">
        <f t="shared" si="57"/>
        <v>0</v>
      </c>
      <c r="L216" s="17">
        <f t="shared" si="58"/>
        <v>0</v>
      </c>
      <c r="M216" s="17">
        <f t="shared" ca="1" si="59"/>
        <v>-3.0141362249678293E-2</v>
      </c>
      <c r="N216" s="17">
        <f t="shared" ca="1" si="60"/>
        <v>0</v>
      </c>
      <c r="O216" s="95">
        <f t="shared" ca="1" si="61"/>
        <v>0</v>
      </c>
      <c r="P216" s="17">
        <f t="shared" ca="1" si="62"/>
        <v>0</v>
      </c>
      <c r="Q216" s="17">
        <f t="shared" ca="1" si="63"/>
        <v>0</v>
      </c>
      <c r="R216" s="15">
        <f t="shared" ca="1" si="64"/>
        <v>3.0141362249678293E-2</v>
      </c>
    </row>
    <row r="217" spans="1:18" x14ac:dyDescent="0.2">
      <c r="A217" s="65"/>
      <c r="B217" s="65"/>
      <c r="C217" s="65"/>
      <c r="D217" s="66">
        <f t="shared" si="50"/>
        <v>0</v>
      </c>
      <c r="E217" s="66">
        <f t="shared" si="51"/>
        <v>0</v>
      </c>
      <c r="F217" s="17">
        <f t="shared" si="52"/>
        <v>0</v>
      </c>
      <c r="G217" s="17">
        <f t="shared" si="53"/>
        <v>0</v>
      </c>
      <c r="H217" s="17">
        <f t="shared" si="54"/>
        <v>0</v>
      </c>
      <c r="I217" s="17">
        <f t="shared" si="55"/>
        <v>0</v>
      </c>
      <c r="J217" s="17">
        <f t="shared" si="56"/>
        <v>0</v>
      </c>
      <c r="K217" s="17">
        <f t="shared" si="57"/>
        <v>0</v>
      </c>
      <c r="L217" s="17">
        <f t="shared" si="58"/>
        <v>0</v>
      </c>
      <c r="M217" s="17">
        <f t="shared" ca="1" si="59"/>
        <v>-3.0141362249678293E-2</v>
      </c>
      <c r="N217" s="17">
        <f t="shared" ca="1" si="60"/>
        <v>0</v>
      </c>
      <c r="O217" s="95">
        <f t="shared" ca="1" si="61"/>
        <v>0</v>
      </c>
      <c r="P217" s="17">
        <f t="shared" ca="1" si="62"/>
        <v>0</v>
      </c>
      <c r="Q217" s="17">
        <f t="shared" ca="1" si="63"/>
        <v>0</v>
      </c>
      <c r="R217" s="15">
        <f t="shared" ca="1" si="64"/>
        <v>3.0141362249678293E-2</v>
      </c>
    </row>
    <row r="218" spans="1:18" x14ac:dyDescent="0.2">
      <c r="A218" s="65"/>
      <c r="B218" s="65"/>
      <c r="C218" s="65"/>
      <c r="D218" s="66">
        <f t="shared" si="50"/>
        <v>0</v>
      </c>
      <c r="E218" s="66">
        <f t="shared" si="51"/>
        <v>0</v>
      </c>
      <c r="F218" s="17">
        <f t="shared" si="52"/>
        <v>0</v>
      </c>
      <c r="G218" s="17">
        <f t="shared" si="53"/>
        <v>0</v>
      </c>
      <c r="H218" s="17">
        <f t="shared" si="54"/>
        <v>0</v>
      </c>
      <c r="I218" s="17">
        <f t="shared" si="55"/>
        <v>0</v>
      </c>
      <c r="J218" s="17">
        <f t="shared" si="56"/>
        <v>0</v>
      </c>
      <c r="K218" s="17">
        <f t="shared" si="57"/>
        <v>0</v>
      </c>
      <c r="L218" s="17">
        <f t="shared" si="58"/>
        <v>0</v>
      </c>
      <c r="M218" s="17">
        <f t="shared" ca="1" si="59"/>
        <v>-3.0141362249678293E-2</v>
      </c>
      <c r="N218" s="17">
        <f t="shared" ca="1" si="60"/>
        <v>0</v>
      </c>
      <c r="O218" s="95">
        <f t="shared" ca="1" si="61"/>
        <v>0</v>
      </c>
      <c r="P218" s="17">
        <f t="shared" ca="1" si="62"/>
        <v>0</v>
      </c>
      <c r="Q218" s="17">
        <f t="shared" ca="1" si="63"/>
        <v>0</v>
      </c>
      <c r="R218" s="15">
        <f t="shared" ca="1" si="64"/>
        <v>3.0141362249678293E-2</v>
      </c>
    </row>
    <row r="219" spans="1:18" x14ac:dyDescent="0.2">
      <c r="A219" s="65"/>
      <c r="B219" s="65"/>
      <c r="C219" s="65"/>
      <c r="D219" s="66">
        <f t="shared" si="50"/>
        <v>0</v>
      </c>
      <c r="E219" s="66">
        <f t="shared" si="51"/>
        <v>0</v>
      </c>
      <c r="F219" s="17">
        <f t="shared" si="52"/>
        <v>0</v>
      </c>
      <c r="G219" s="17">
        <f t="shared" si="53"/>
        <v>0</v>
      </c>
      <c r="H219" s="17">
        <f t="shared" si="54"/>
        <v>0</v>
      </c>
      <c r="I219" s="17">
        <f t="shared" si="55"/>
        <v>0</v>
      </c>
      <c r="J219" s="17">
        <f t="shared" si="56"/>
        <v>0</v>
      </c>
      <c r="K219" s="17">
        <f t="shared" si="57"/>
        <v>0</v>
      </c>
      <c r="L219" s="17">
        <f t="shared" si="58"/>
        <v>0</v>
      </c>
      <c r="M219" s="17">
        <f t="shared" ca="1" si="59"/>
        <v>-3.0141362249678293E-2</v>
      </c>
      <c r="N219" s="17">
        <f t="shared" ca="1" si="60"/>
        <v>0</v>
      </c>
      <c r="O219" s="95">
        <f t="shared" ca="1" si="61"/>
        <v>0</v>
      </c>
      <c r="P219" s="17">
        <f t="shared" ca="1" si="62"/>
        <v>0</v>
      </c>
      <c r="Q219" s="17">
        <f t="shared" ca="1" si="63"/>
        <v>0</v>
      </c>
      <c r="R219" s="15">
        <f t="shared" ca="1" si="64"/>
        <v>3.0141362249678293E-2</v>
      </c>
    </row>
    <row r="220" spans="1:18" x14ac:dyDescent="0.2">
      <c r="A220" s="65"/>
      <c r="B220" s="65"/>
      <c r="C220" s="65"/>
      <c r="D220" s="66">
        <f t="shared" si="50"/>
        <v>0</v>
      </c>
      <c r="E220" s="66">
        <f t="shared" si="51"/>
        <v>0</v>
      </c>
      <c r="F220" s="17">
        <f t="shared" si="52"/>
        <v>0</v>
      </c>
      <c r="G220" s="17">
        <f t="shared" si="53"/>
        <v>0</v>
      </c>
      <c r="H220" s="17">
        <f t="shared" si="54"/>
        <v>0</v>
      </c>
      <c r="I220" s="17">
        <f t="shared" si="55"/>
        <v>0</v>
      </c>
      <c r="J220" s="17">
        <f t="shared" si="56"/>
        <v>0</v>
      </c>
      <c r="K220" s="17">
        <f t="shared" si="57"/>
        <v>0</v>
      </c>
      <c r="L220" s="17">
        <f t="shared" si="58"/>
        <v>0</v>
      </c>
      <c r="M220" s="17">
        <f t="shared" ca="1" si="59"/>
        <v>-3.0141362249678293E-2</v>
      </c>
      <c r="N220" s="17">
        <f t="shared" ca="1" si="60"/>
        <v>0</v>
      </c>
      <c r="O220" s="95">
        <f t="shared" ca="1" si="61"/>
        <v>0</v>
      </c>
      <c r="P220" s="17">
        <f t="shared" ca="1" si="62"/>
        <v>0</v>
      </c>
      <c r="Q220" s="17">
        <f t="shared" ca="1" si="63"/>
        <v>0</v>
      </c>
      <c r="R220" s="15">
        <f t="shared" ca="1" si="64"/>
        <v>3.0141362249678293E-2</v>
      </c>
    </row>
    <row r="221" spans="1:18" x14ac:dyDescent="0.2">
      <c r="A221" s="65"/>
      <c r="B221" s="65"/>
      <c r="C221" s="65"/>
      <c r="D221" s="66">
        <f t="shared" si="50"/>
        <v>0</v>
      </c>
      <c r="E221" s="66">
        <f t="shared" si="51"/>
        <v>0</v>
      </c>
      <c r="F221" s="17">
        <f t="shared" si="52"/>
        <v>0</v>
      </c>
      <c r="G221" s="17">
        <f t="shared" si="53"/>
        <v>0</v>
      </c>
      <c r="H221" s="17">
        <f t="shared" si="54"/>
        <v>0</v>
      </c>
      <c r="I221" s="17">
        <f t="shared" si="55"/>
        <v>0</v>
      </c>
      <c r="J221" s="17">
        <f t="shared" si="56"/>
        <v>0</v>
      </c>
      <c r="K221" s="17">
        <f t="shared" si="57"/>
        <v>0</v>
      </c>
      <c r="L221" s="17">
        <f t="shared" si="58"/>
        <v>0</v>
      </c>
      <c r="M221" s="17">
        <f t="shared" ca="1" si="59"/>
        <v>-3.0141362249678293E-2</v>
      </c>
      <c r="N221" s="17">
        <f t="shared" ca="1" si="60"/>
        <v>0</v>
      </c>
      <c r="O221" s="95">
        <f t="shared" ca="1" si="61"/>
        <v>0</v>
      </c>
      <c r="P221" s="17">
        <f t="shared" ca="1" si="62"/>
        <v>0</v>
      </c>
      <c r="Q221" s="17">
        <f t="shared" ca="1" si="63"/>
        <v>0</v>
      </c>
      <c r="R221" s="15">
        <f t="shared" ca="1" si="64"/>
        <v>3.0141362249678293E-2</v>
      </c>
    </row>
    <row r="222" spans="1:18" x14ac:dyDescent="0.2">
      <c r="A222" s="65"/>
      <c r="B222" s="65"/>
      <c r="C222" s="65"/>
      <c r="D222" s="66">
        <f t="shared" si="50"/>
        <v>0</v>
      </c>
      <c r="E222" s="66">
        <f t="shared" si="51"/>
        <v>0</v>
      </c>
      <c r="F222" s="17">
        <f t="shared" si="52"/>
        <v>0</v>
      </c>
      <c r="G222" s="17">
        <f t="shared" si="53"/>
        <v>0</v>
      </c>
      <c r="H222" s="17">
        <f t="shared" si="54"/>
        <v>0</v>
      </c>
      <c r="I222" s="17">
        <f t="shared" si="55"/>
        <v>0</v>
      </c>
      <c r="J222" s="17">
        <f t="shared" si="56"/>
        <v>0</v>
      </c>
      <c r="K222" s="17">
        <f t="shared" si="57"/>
        <v>0</v>
      </c>
      <c r="L222" s="17">
        <f t="shared" si="58"/>
        <v>0</v>
      </c>
      <c r="M222" s="17">
        <f t="shared" ca="1" si="59"/>
        <v>-3.0141362249678293E-2</v>
      </c>
      <c r="N222" s="17">
        <f t="shared" ca="1" si="60"/>
        <v>0</v>
      </c>
      <c r="O222" s="95">
        <f t="shared" ca="1" si="61"/>
        <v>0</v>
      </c>
      <c r="P222" s="17">
        <f t="shared" ca="1" si="62"/>
        <v>0</v>
      </c>
      <c r="Q222" s="17">
        <f t="shared" ca="1" si="63"/>
        <v>0</v>
      </c>
      <c r="R222" s="15">
        <f t="shared" ca="1" si="64"/>
        <v>3.0141362249678293E-2</v>
      </c>
    </row>
    <row r="223" spans="1:18" x14ac:dyDescent="0.2">
      <c r="A223" s="65"/>
      <c r="B223" s="65"/>
      <c r="C223" s="65"/>
      <c r="D223" s="66">
        <f t="shared" si="50"/>
        <v>0</v>
      </c>
      <c r="E223" s="66">
        <f t="shared" si="51"/>
        <v>0</v>
      </c>
      <c r="F223" s="17">
        <f t="shared" si="52"/>
        <v>0</v>
      </c>
      <c r="G223" s="17">
        <f t="shared" si="53"/>
        <v>0</v>
      </c>
      <c r="H223" s="17">
        <f t="shared" si="54"/>
        <v>0</v>
      </c>
      <c r="I223" s="17">
        <f t="shared" si="55"/>
        <v>0</v>
      </c>
      <c r="J223" s="17">
        <f t="shared" si="56"/>
        <v>0</v>
      </c>
      <c r="K223" s="17">
        <f t="shared" si="57"/>
        <v>0</v>
      </c>
      <c r="L223" s="17">
        <f t="shared" si="58"/>
        <v>0</v>
      </c>
      <c r="M223" s="17">
        <f t="shared" ca="1" si="59"/>
        <v>-3.0141362249678293E-2</v>
      </c>
      <c r="N223" s="17">
        <f t="shared" ca="1" si="60"/>
        <v>0</v>
      </c>
      <c r="O223" s="95">
        <f t="shared" ca="1" si="61"/>
        <v>0</v>
      </c>
      <c r="P223" s="17">
        <f t="shared" ca="1" si="62"/>
        <v>0</v>
      </c>
      <c r="Q223" s="17">
        <f t="shared" ca="1" si="63"/>
        <v>0</v>
      </c>
      <c r="R223" s="15">
        <f t="shared" ca="1" si="64"/>
        <v>3.0141362249678293E-2</v>
      </c>
    </row>
    <row r="224" spans="1:18" x14ac:dyDescent="0.2">
      <c r="A224" s="65"/>
      <c r="B224" s="65"/>
      <c r="C224" s="65"/>
      <c r="D224" s="66">
        <f t="shared" si="50"/>
        <v>0</v>
      </c>
      <c r="E224" s="66">
        <f t="shared" si="51"/>
        <v>0</v>
      </c>
      <c r="F224" s="17">
        <f t="shared" si="52"/>
        <v>0</v>
      </c>
      <c r="G224" s="17">
        <f t="shared" si="53"/>
        <v>0</v>
      </c>
      <c r="H224" s="17">
        <f t="shared" si="54"/>
        <v>0</v>
      </c>
      <c r="I224" s="17">
        <f t="shared" si="55"/>
        <v>0</v>
      </c>
      <c r="J224" s="17">
        <f t="shared" si="56"/>
        <v>0</v>
      </c>
      <c r="K224" s="17">
        <f t="shared" si="57"/>
        <v>0</v>
      </c>
      <c r="L224" s="17">
        <f t="shared" si="58"/>
        <v>0</v>
      </c>
      <c r="M224" s="17">
        <f t="shared" ca="1" si="59"/>
        <v>-3.0141362249678293E-2</v>
      </c>
      <c r="N224" s="17">
        <f t="shared" ca="1" si="60"/>
        <v>0</v>
      </c>
      <c r="O224" s="95">
        <f t="shared" ca="1" si="61"/>
        <v>0</v>
      </c>
      <c r="P224" s="17">
        <f t="shared" ca="1" si="62"/>
        <v>0</v>
      </c>
      <c r="Q224" s="17">
        <f t="shared" ca="1" si="63"/>
        <v>0</v>
      </c>
      <c r="R224" s="15">
        <f t="shared" ca="1" si="64"/>
        <v>3.0141362249678293E-2</v>
      </c>
    </row>
    <row r="225" spans="1:18" x14ac:dyDescent="0.2">
      <c r="A225" s="65"/>
      <c r="B225" s="65"/>
      <c r="C225" s="65"/>
      <c r="D225" s="66">
        <f t="shared" si="50"/>
        <v>0</v>
      </c>
      <c r="E225" s="66">
        <f t="shared" si="51"/>
        <v>0</v>
      </c>
      <c r="F225" s="17">
        <f t="shared" si="52"/>
        <v>0</v>
      </c>
      <c r="G225" s="17">
        <f t="shared" si="53"/>
        <v>0</v>
      </c>
      <c r="H225" s="17">
        <f t="shared" si="54"/>
        <v>0</v>
      </c>
      <c r="I225" s="17">
        <f t="shared" si="55"/>
        <v>0</v>
      </c>
      <c r="J225" s="17">
        <f t="shared" si="56"/>
        <v>0</v>
      </c>
      <c r="K225" s="17">
        <f t="shared" si="57"/>
        <v>0</v>
      </c>
      <c r="L225" s="17">
        <f t="shared" si="58"/>
        <v>0</v>
      </c>
      <c r="M225" s="17">
        <f t="shared" ca="1" si="59"/>
        <v>-3.0141362249678293E-2</v>
      </c>
      <c r="N225" s="17">
        <f t="shared" ca="1" si="60"/>
        <v>0</v>
      </c>
      <c r="O225" s="95">
        <f t="shared" ca="1" si="61"/>
        <v>0</v>
      </c>
      <c r="P225" s="17">
        <f t="shared" ca="1" si="62"/>
        <v>0</v>
      </c>
      <c r="Q225" s="17">
        <f t="shared" ca="1" si="63"/>
        <v>0</v>
      </c>
      <c r="R225" s="15">
        <f t="shared" ca="1" si="64"/>
        <v>3.0141362249678293E-2</v>
      </c>
    </row>
    <row r="226" spans="1:18" x14ac:dyDescent="0.2">
      <c r="A226" s="65"/>
      <c r="B226" s="65"/>
      <c r="C226" s="65"/>
      <c r="D226" s="66">
        <f t="shared" si="50"/>
        <v>0</v>
      </c>
      <c r="E226" s="66">
        <f t="shared" si="51"/>
        <v>0</v>
      </c>
      <c r="F226" s="17">
        <f t="shared" si="52"/>
        <v>0</v>
      </c>
      <c r="G226" s="17">
        <f t="shared" si="53"/>
        <v>0</v>
      </c>
      <c r="H226" s="17">
        <f t="shared" si="54"/>
        <v>0</v>
      </c>
      <c r="I226" s="17">
        <f t="shared" si="55"/>
        <v>0</v>
      </c>
      <c r="J226" s="17">
        <f t="shared" si="56"/>
        <v>0</v>
      </c>
      <c r="K226" s="17">
        <f t="shared" si="57"/>
        <v>0</v>
      </c>
      <c r="L226" s="17">
        <f t="shared" si="58"/>
        <v>0</v>
      </c>
      <c r="M226" s="17">
        <f t="shared" ca="1" si="59"/>
        <v>-3.0141362249678293E-2</v>
      </c>
      <c r="N226" s="17">
        <f t="shared" ca="1" si="60"/>
        <v>0</v>
      </c>
      <c r="O226" s="95">
        <f t="shared" ca="1" si="61"/>
        <v>0</v>
      </c>
      <c r="P226" s="17">
        <f t="shared" ca="1" si="62"/>
        <v>0</v>
      </c>
      <c r="Q226" s="17">
        <f t="shared" ca="1" si="63"/>
        <v>0</v>
      </c>
      <c r="R226" s="15">
        <f t="shared" ca="1" si="64"/>
        <v>3.0141362249678293E-2</v>
      </c>
    </row>
    <row r="227" spans="1:18" x14ac:dyDescent="0.2">
      <c r="A227" s="65"/>
      <c r="B227" s="65"/>
      <c r="C227" s="65"/>
      <c r="D227" s="66">
        <f t="shared" si="50"/>
        <v>0</v>
      </c>
      <c r="E227" s="66">
        <f t="shared" si="51"/>
        <v>0</v>
      </c>
      <c r="F227" s="17">
        <f t="shared" si="52"/>
        <v>0</v>
      </c>
      <c r="G227" s="17">
        <f t="shared" si="53"/>
        <v>0</v>
      </c>
      <c r="H227" s="17">
        <f t="shared" si="54"/>
        <v>0</v>
      </c>
      <c r="I227" s="17">
        <f t="shared" si="55"/>
        <v>0</v>
      </c>
      <c r="J227" s="17">
        <f t="shared" si="56"/>
        <v>0</v>
      </c>
      <c r="K227" s="17">
        <f t="shared" si="57"/>
        <v>0</v>
      </c>
      <c r="L227" s="17">
        <f t="shared" si="58"/>
        <v>0</v>
      </c>
      <c r="M227" s="17">
        <f t="shared" ca="1" si="59"/>
        <v>-3.0141362249678293E-2</v>
      </c>
      <c r="N227" s="17">
        <f t="shared" ca="1" si="60"/>
        <v>0</v>
      </c>
      <c r="O227" s="95">
        <f t="shared" ca="1" si="61"/>
        <v>0</v>
      </c>
      <c r="P227" s="17">
        <f t="shared" ca="1" si="62"/>
        <v>0</v>
      </c>
      <c r="Q227" s="17">
        <f t="shared" ca="1" si="63"/>
        <v>0</v>
      </c>
      <c r="R227" s="15">
        <f t="shared" ca="1" si="64"/>
        <v>3.0141362249678293E-2</v>
      </c>
    </row>
    <row r="228" spans="1:18" x14ac:dyDescent="0.2">
      <c r="A228" s="65"/>
      <c r="B228" s="65"/>
      <c r="C228" s="65"/>
      <c r="D228" s="66">
        <f t="shared" si="50"/>
        <v>0</v>
      </c>
      <c r="E228" s="66">
        <f t="shared" si="51"/>
        <v>0</v>
      </c>
      <c r="F228" s="17">
        <f t="shared" si="52"/>
        <v>0</v>
      </c>
      <c r="G228" s="17">
        <f t="shared" si="53"/>
        <v>0</v>
      </c>
      <c r="H228" s="17">
        <f t="shared" si="54"/>
        <v>0</v>
      </c>
      <c r="I228" s="17">
        <f t="shared" si="55"/>
        <v>0</v>
      </c>
      <c r="J228" s="17">
        <f t="shared" si="56"/>
        <v>0</v>
      </c>
      <c r="K228" s="17">
        <f t="shared" si="57"/>
        <v>0</v>
      </c>
      <c r="L228" s="17">
        <f t="shared" si="58"/>
        <v>0</v>
      </c>
      <c r="M228" s="17">
        <f t="shared" ca="1" si="59"/>
        <v>-3.0141362249678293E-2</v>
      </c>
      <c r="N228" s="17">
        <f t="shared" ca="1" si="60"/>
        <v>0</v>
      </c>
      <c r="O228" s="95">
        <f t="shared" ca="1" si="61"/>
        <v>0</v>
      </c>
      <c r="P228" s="17">
        <f t="shared" ca="1" si="62"/>
        <v>0</v>
      </c>
      <c r="Q228" s="17">
        <f t="shared" ca="1" si="63"/>
        <v>0</v>
      </c>
      <c r="R228" s="15">
        <f t="shared" ca="1" si="64"/>
        <v>3.0141362249678293E-2</v>
      </c>
    </row>
    <row r="229" spans="1:18" x14ac:dyDescent="0.2">
      <c r="A229" s="65"/>
      <c r="B229" s="65"/>
      <c r="C229" s="65"/>
      <c r="D229" s="66">
        <f t="shared" si="50"/>
        <v>0</v>
      </c>
      <c r="E229" s="66">
        <f t="shared" si="51"/>
        <v>0</v>
      </c>
      <c r="F229" s="17">
        <f t="shared" si="52"/>
        <v>0</v>
      </c>
      <c r="G229" s="17">
        <f t="shared" si="53"/>
        <v>0</v>
      </c>
      <c r="H229" s="17">
        <f t="shared" si="54"/>
        <v>0</v>
      </c>
      <c r="I229" s="17">
        <f t="shared" si="55"/>
        <v>0</v>
      </c>
      <c r="J229" s="17">
        <f t="shared" si="56"/>
        <v>0</v>
      </c>
      <c r="K229" s="17">
        <f t="shared" si="57"/>
        <v>0</v>
      </c>
      <c r="L229" s="17">
        <f t="shared" si="58"/>
        <v>0</v>
      </c>
      <c r="M229" s="17">
        <f t="shared" ca="1" si="59"/>
        <v>-3.0141362249678293E-2</v>
      </c>
      <c r="N229" s="17">
        <f t="shared" ca="1" si="60"/>
        <v>0</v>
      </c>
      <c r="O229" s="95">
        <f t="shared" ca="1" si="61"/>
        <v>0</v>
      </c>
      <c r="P229" s="17">
        <f t="shared" ca="1" si="62"/>
        <v>0</v>
      </c>
      <c r="Q229" s="17">
        <f t="shared" ca="1" si="63"/>
        <v>0</v>
      </c>
      <c r="R229" s="15">
        <f t="shared" ca="1" si="64"/>
        <v>3.0141362249678293E-2</v>
      </c>
    </row>
    <row r="230" spans="1:18" x14ac:dyDescent="0.2">
      <c r="A230" s="65"/>
      <c r="B230" s="65"/>
      <c r="C230" s="65"/>
      <c r="D230" s="66">
        <f t="shared" si="50"/>
        <v>0</v>
      </c>
      <c r="E230" s="66">
        <f t="shared" si="51"/>
        <v>0</v>
      </c>
      <c r="F230" s="17">
        <f t="shared" si="52"/>
        <v>0</v>
      </c>
      <c r="G230" s="17">
        <f t="shared" si="53"/>
        <v>0</v>
      </c>
      <c r="H230" s="17">
        <f t="shared" si="54"/>
        <v>0</v>
      </c>
      <c r="I230" s="17">
        <f t="shared" si="55"/>
        <v>0</v>
      </c>
      <c r="J230" s="17">
        <f t="shared" si="56"/>
        <v>0</v>
      </c>
      <c r="K230" s="17">
        <f t="shared" si="57"/>
        <v>0</v>
      </c>
      <c r="L230" s="17">
        <f t="shared" si="58"/>
        <v>0</v>
      </c>
      <c r="M230" s="17">
        <f t="shared" ca="1" si="59"/>
        <v>-3.0141362249678293E-2</v>
      </c>
      <c r="N230" s="17">
        <f t="shared" ca="1" si="60"/>
        <v>0</v>
      </c>
      <c r="O230" s="95">
        <f t="shared" ca="1" si="61"/>
        <v>0</v>
      </c>
      <c r="P230" s="17">
        <f t="shared" ca="1" si="62"/>
        <v>0</v>
      </c>
      <c r="Q230" s="17">
        <f t="shared" ca="1" si="63"/>
        <v>0</v>
      </c>
      <c r="R230" s="15">
        <f t="shared" ca="1" si="64"/>
        <v>3.0141362249678293E-2</v>
      </c>
    </row>
    <row r="231" spans="1:18" x14ac:dyDescent="0.2">
      <c r="A231" s="65"/>
      <c r="B231" s="65"/>
      <c r="C231" s="65"/>
      <c r="D231" s="66">
        <f t="shared" si="50"/>
        <v>0</v>
      </c>
      <c r="E231" s="66">
        <f t="shared" si="51"/>
        <v>0</v>
      </c>
      <c r="F231" s="17">
        <f t="shared" si="52"/>
        <v>0</v>
      </c>
      <c r="G231" s="17">
        <f t="shared" si="53"/>
        <v>0</v>
      </c>
      <c r="H231" s="17">
        <f t="shared" si="54"/>
        <v>0</v>
      </c>
      <c r="I231" s="17">
        <f t="shared" si="55"/>
        <v>0</v>
      </c>
      <c r="J231" s="17">
        <f t="shared" si="56"/>
        <v>0</v>
      </c>
      <c r="K231" s="17">
        <f t="shared" si="57"/>
        <v>0</v>
      </c>
      <c r="L231" s="17">
        <f t="shared" si="58"/>
        <v>0</v>
      </c>
      <c r="M231" s="17">
        <f t="shared" ca="1" si="59"/>
        <v>-3.0141362249678293E-2</v>
      </c>
      <c r="N231" s="17">
        <f t="shared" ca="1" si="60"/>
        <v>0</v>
      </c>
      <c r="O231" s="95">
        <f t="shared" ca="1" si="61"/>
        <v>0</v>
      </c>
      <c r="P231" s="17">
        <f t="shared" ca="1" si="62"/>
        <v>0</v>
      </c>
      <c r="Q231" s="17">
        <f t="shared" ca="1" si="63"/>
        <v>0</v>
      </c>
      <c r="R231" s="15">
        <f t="shared" ca="1" si="64"/>
        <v>3.0141362249678293E-2</v>
      </c>
    </row>
    <row r="232" spans="1:18" x14ac:dyDescent="0.2">
      <c r="A232" s="65"/>
      <c r="B232" s="65"/>
      <c r="C232" s="65"/>
      <c r="D232" s="66">
        <f t="shared" si="50"/>
        <v>0</v>
      </c>
      <c r="E232" s="66">
        <f t="shared" si="51"/>
        <v>0</v>
      </c>
      <c r="F232" s="17">
        <f t="shared" si="52"/>
        <v>0</v>
      </c>
      <c r="G232" s="17">
        <f t="shared" si="53"/>
        <v>0</v>
      </c>
      <c r="H232" s="17">
        <f t="shared" si="54"/>
        <v>0</v>
      </c>
      <c r="I232" s="17">
        <f t="shared" si="55"/>
        <v>0</v>
      </c>
      <c r="J232" s="17">
        <f t="shared" si="56"/>
        <v>0</v>
      </c>
      <c r="K232" s="17">
        <f t="shared" si="57"/>
        <v>0</v>
      </c>
      <c r="L232" s="17">
        <f t="shared" si="58"/>
        <v>0</v>
      </c>
      <c r="M232" s="17">
        <f t="shared" ca="1" si="59"/>
        <v>-3.0141362249678293E-2</v>
      </c>
      <c r="N232" s="17">
        <f t="shared" ca="1" si="60"/>
        <v>0</v>
      </c>
      <c r="O232" s="95">
        <f t="shared" ca="1" si="61"/>
        <v>0</v>
      </c>
      <c r="P232" s="17">
        <f t="shared" ca="1" si="62"/>
        <v>0</v>
      </c>
      <c r="Q232" s="17">
        <f t="shared" ca="1" si="63"/>
        <v>0</v>
      </c>
      <c r="R232" s="15">
        <f t="shared" ca="1" si="64"/>
        <v>3.0141362249678293E-2</v>
      </c>
    </row>
    <row r="233" spans="1:18" x14ac:dyDescent="0.2">
      <c r="A233" s="65"/>
      <c r="B233" s="65"/>
      <c r="C233" s="65"/>
      <c r="D233" s="66">
        <f t="shared" si="50"/>
        <v>0</v>
      </c>
      <c r="E233" s="66">
        <f t="shared" si="51"/>
        <v>0</v>
      </c>
      <c r="F233" s="17">
        <f t="shared" si="52"/>
        <v>0</v>
      </c>
      <c r="G233" s="17">
        <f t="shared" si="53"/>
        <v>0</v>
      </c>
      <c r="H233" s="17">
        <f t="shared" si="54"/>
        <v>0</v>
      </c>
      <c r="I233" s="17">
        <f t="shared" si="55"/>
        <v>0</v>
      </c>
      <c r="J233" s="17">
        <f t="shared" si="56"/>
        <v>0</v>
      </c>
      <c r="K233" s="17">
        <f t="shared" si="57"/>
        <v>0</v>
      </c>
      <c r="L233" s="17">
        <f t="shared" si="58"/>
        <v>0</v>
      </c>
      <c r="M233" s="17">
        <f t="shared" ca="1" si="59"/>
        <v>-3.0141362249678293E-2</v>
      </c>
      <c r="N233" s="17">
        <f t="shared" ca="1" si="60"/>
        <v>0</v>
      </c>
      <c r="O233" s="95">
        <f t="shared" ca="1" si="61"/>
        <v>0</v>
      </c>
      <c r="P233" s="17">
        <f t="shared" ca="1" si="62"/>
        <v>0</v>
      </c>
      <c r="Q233" s="17">
        <f t="shared" ca="1" si="63"/>
        <v>0</v>
      </c>
      <c r="R233" s="15">
        <f t="shared" ca="1" si="64"/>
        <v>3.0141362249678293E-2</v>
      </c>
    </row>
    <row r="234" spans="1:18" x14ac:dyDescent="0.2">
      <c r="A234" s="65"/>
      <c r="B234" s="65"/>
      <c r="C234" s="65"/>
      <c r="D234" s="66">
        <f t="shared" si="50"/>
        <v>0</v>
      </c>
      <c r="E234" s="66">
        <f t="shared" si="51"/>
        <v>0</v>
      </c>
      <c r="F234" s="17">
        <f t="shared" si="52"/>
        <v>0</v>
      </c>
      <c r="G234" s="17">
        <f t="shared" si="53"/>
        <v>0</v>
      </c>
      <c r="H234" s="17">
        <f t="shared" si="54"/>
        <v>0</v>
      </c>
      <c r="I234" s="17">
        <f t="shared" si="55"/>
        <v>0</v>
      </c>
      <c r="J234" s="17">
        <f t="shared" si="56"/>
        <v>0</v>
      </c>
      <c r="K234" s="17">
        <f t="shared" si="57"/>
        <v>0</v>
      </c>
      <c r="L234" s="17">
        <f t="shared" si="58"/>
        <v>0</v>
      </c>
      <c r="M234" s="17">
        <f t="shared" ca="1" si="59"/>
        <v>-3.0141362249678293E-2</v>
      </c>
      <c r="N234" s="17">
        <f t="shared" ca="1" si="60"/>
        <v>0</v>
      </c>
      <c r="O234" s="95">
        <f t="shared" ca="1" si="61"/>
        <v>0</v>
      </c>
      <c r="P234" s="17">
        <f t="shared" ca="1" si="62"/>
        <v>0</v>
      </c>
      <c r="Q234" s="17">
        <f t="shared" ca="1" si="63"/>
        <v>0</v>
      </c>
      <c r="R234" s="15">
        <f t="shared" ca="1" si="64"/>
        <v>3.0141362249678293E-2</v>
      </c>
    </row>
    <row r="235" spans="1:18" x14ac:dyDescent="0.2">
      <c r="A235" s="65"/>
      <c r="B235" s="65"/>
      <c r="C235" s="65"/>
      <c r="D235" s="66">
        <f t="shared" si="50"/>
        <v>0</v>
      </c>
      <c r="E235" s="66">
        <f t="shared" si="51"/>
        <v>0</v>
      </c>
      <c r="F235" s="17">
        <f t="shared" si="52"/>
        <v>0</v>
      </c>
      <c r="G235" s="17">
        <f t="shared" si="53"/>
        <v>0</v>
      </c>
      <c r="H235" s="17">
        <f t="shared" si="54"/>
        <v>0</v>
      </c>
      <c r="I235" s="17">
        <f t="shared" si="55"/>
        <v>0</v>
      </c>
      <c r="J235" s="17">
        <f t="shared" si="56"/>
        <v>0</v>
      </c>
      <c r="K235" s="17">
        <f t="shared" si="57"/>
        <v>0</v>
      </c>
      <c r="L235" s="17">
        <f t="shared" si="58"/>
        <v>0</v>
      </c>
      <c r="M235" s="17">
        <f t="shared" ca="1" si="59"/>
        <v>-3.0141362249678293E-2</v>
      </c>
      <c r="N235" s="17">
        <f t="shared" ca="1" si="60"/>
        <v>0</v>
      </c>
      <c r="O235" s="95">
        <f t="shared" ca="1" si="61"/>
        <v>0</v>
      </c>
      <c r="P235" s="17">
        <f t="shared" ca="1" si="62"/>
        <v>0</v>
      </c>
      <c r="Q235" s="17">
        <f t="shared" ca="1" si="63"/>
        <v>0</v>
      </c>
      <c r="R235" s="15">
        <f t="shared" ca="1" si="64"/>
        <v>3.0141362249678293E-2</v>
      </c>
    </row>
    <row r="236" spans="1:18" x14ac:dyDescent="0.2">
      <c r="A236" s="65"/>
      <c r="B236" s="65"/>
      <c r="C236" s="65"/>
      <c r="D236" s="66">
        <f t="shared" si="50"/>
        <v>0</v>
      </c>
      <c r="E236" s="66">
        <f t="shared" si="51"/>
        <v>0</v>
      </c>
      <c r="F236" s="17">
        <f t="shared" si="52"/>
        <v>0</v>
      </c>
      <c r="G236" s="17">
        <f t="shared" si="53"/>
        <v>0</v>
      </c>
      <c r="H236" s="17">
        <f t="shared" si="54"/>
        <v>0</v>
      </c>
      <c r="I236" s="17">
        <f t="shared" si="55"/>
        <v>0</v>
      </c>
      <c r="J236" s="17">
        <f t="shared" si="56"/>
        <v>0</v>
      </c>
      <c r="K236" s="17">
        <f t="shared" si="57"/>
        <v>0</v>
      </c>
      <c r="L236" s="17">
        <f t="shared" si="58"/>
        <v>0</v>
      </c>
      <c r="M236" s="17">
        <f t="shared" ca="1" si="59"/>
        <v>-3.0141362249678293E-2</v>
      </c>
      <c r="N236" s="17">
        <f t="shared" ca="1" si="60"/>
        <v>0</v>
      </c>
      <c r="O236" s="95">
        <f t="shared" ca="1" si="61"/>
        <v>0</v>
      </c>
      <c r="P236" s="17">
        <f t="shared" ca="1" si="62"/>
        <v>0</v>
      </c>
      <c r="Q236" s="17">
        <f t="shared" ca="1" si="63"/>
        <v>0</v>
      </c>
      <c r="R236" s="15">
        <f t="shared" ca="1" si="64"/>
        <v>3.0141362249678293E-2</v>
      </c>
    </row>
    <row r="237" spans="1:18" x14ac:dyDescent="0.2">
      <c r="A237" s="65"/>
      <c r="B237" s="65"/>
      <c r="C237" s="65"/>
      <c r="D237" s="66">
        <f t="shared" si="50"/>
        <v>0</v>
      </c>
      <c r="E237" s="66">
        <f t="shared" si="51"/>
        <v>0</v>
      </c>
      <c r="F237" s="17">
        <f t="shared" si="52"/>
        <v>0</v>
      </c>
      <c r="G237" s="17">
        <f t="shared" si="53"/>
        <v>0</v>
      </c>
      <c r="H237" s="17">
        <f t="shared" si="54"/>
        <v>0</v>
      </c>
      <c r="I237" s="17">
        <f t="shared" si="55"/>
        <v>0</v>
      </c>
      <c r="J237" s="17">
        <f t="shared" si="56"/>
        <v>0</v>
      </c>
      <c r="K237" s="17">
        <f t="shared" si="57"/>
        <v>0</v>
      </c>
      <c r="L237" s="17">
        <f t="shared" si="58"/>
        <v>0</v>
      </c>
      <c r="M237" s="17">
        <f t="shared" ca="1" si="59"/>
        <v>-3.0141362249678293E-2</v>
      </c>
      <c r="N237" s="17">
        <f t="shared" ca="1" si="60"/>
        <v>0</v>
      </c>
      <c r="O237" s="95">
        <f t="shared" ca="1" si="61"/>
        <v>0</v>
      </c>
      <c r="P237" s="17">
        <f t="shared" ca="1" si="62"/>
        <v>0</v>
      </c>
      <c r="Q237" s="17">
        <f t="shared" ca="1" si="63"/>
        <v>0</v>
      </c>
      <c r="R237" s="15">
        <f t="shared" ca="1" si="64"/>
        <v>3.0141362249678293E-2</v>
      </c>
    </row>
    <row r="238" spans="1:18" x14ac:dyDescent="0.2">
      <c r="A238" s="65"/>
      <c r="B238" s="65"/>
      <c r="C238" s="65"/>
      <c r="D238" s="66">
        <f t="shared" si="50"/>
        <v>0</v>
      </c>
      <c r="E238" s="66">
        <f t="shared" si="51"/>
        <v>0</v>
      </c>
      <c r="F238" s="17">
        <f t="shared" si="52"/>
        <v>0</v>
      </c>
      <c r="G238" s="17">
        <f t="shared" si="53"/>
        <v>0</v>
      </c>
      <c r="H238" s="17">
        <f t="shared" si="54"/>
        <v>0</v>
      </c>
      <c r="I238" s="17">
        <f t="shared" si="55"/>
        <v>0</v>
      </c>
      <c r="J238" s="17">
        <f t="shared" si="56"/>
        <v>0</v>
      </c>
      <c r="K238" s="17">
        <f t="shared" si="57"/>
        <v>0</v>
      </c>
      <c r="L238" s="17">
        <f t="shared" si="58"/>
        <v>0</v>
      </c>
      <c r="M238" s="17">
        <f t="shared" ca="1" si="59"/>
        <v>-3.0141362249678293E-2</v>
      </c>
      <c r="N238" s="17">
        <f t="shared" ca="1" si="60"/>
        <v>0</v>
      </c>
      <c r="O238" s="95">
        <f t="shared" ca="1" si="61"/>
        <v>0</v>
      </c>
      <c r="P238" s="17">
        <f t="shared" ca="1" si="62"/>
        <v>0</v>
      </c>
      <c r="Q238" s="17">
        <f t="shared" ca="1" si="63"/>
        <v>0</v>
      </c>
      <c r="R238" s="15">
        <f t="shared" ca="1" si="64"/>
        <v>3.0141362249678293E-2</v>
      </c>
    </row>
    <row r="239" spans="1:18" x14ac:dyDescent="0.2">
      <c r="A239" s="65"/>
      <c r="B239" s="65"/>
      <c r="C239" s="65"/>
      <c r="D239" s="66">
        <f t="shared" si="50"/>
        <v>0</v>
      </c>
      <c r="E239" s="66">
        <f t="shared" si="51"/>
        <v>0</v>
      </c>
      <c r="F239" s="17">
        <f t="shared" si="52"/>
        <v>0</v>
      </c>
      <c r="G239" s="17">
        <f t="shared" si="53"/>
        <v>0</v>
      </c>
      <c r="H239" s="17">
        <f t="shared" si="54"/>
        <v>0</v>
      </c>
      <c r="I239" s="17">
        <f t="shared" si="55"/>
        <v>0</v>
      </c>
      <c r="J239" s="17">
        <f t="shared" si="56"/>
        <v>0</v>
      </c>
      <c r="K239" s="17">
        <f t="shared" si="57"/>
        <v>0</v>
      </c>
      <c r="L239" s="17">
        <f t="shared" si="58"/>
        <v>0</v>
      </c>
      <c r="M239" s="17">
        <f t="shared" ca="1" si="59"/>
        <v>-3.0141362249678293E-2</v>
      </c>
      <c r="N239" s="17">
        <f t="shared" ca="1" si="60"/>
        <v>0</v>
      </c>
      <c r="O239" s="95">
        <f t="shared" ca="1" si="61"/>
        <v>0</v>
      </c>
      <c r="P239" s="17">
        <f t="shared" ca="1" si="62"/>
        <v>0</v>
      </c>
      <c r="Q239" s="17">
        <f t="shared" ca="1" si="63"/>
        <v>0</v>
      </c>
      <c r="R239" s="15">
        <f t="shared" ca="1" si="64"/>
        <v>3.0141362249678293E-2</v>
      </c>
    </row>
    <row r="240" spans="1:18" x14ac:dyDescent="0.2">
      <c r="A240" s="65"/>
      <c r="B240" s="65"/>
      <c r="C240" s="65"/>
      <c r="D240" s="66">
        <f t="shared" si="50"/>
        <v>0</v>
      </c>
      <c r="E240" s="66">
        <f t="shared" si="51"/>
        <v>0</v>
      </c>
      <c r="F240" s="17">
        <f t="shared" si="52"/>
        <v>0</v>
      </c>
      <c r="G240" s="17">
        <f t="shared" si="53"/>
        <v>0</v>
      </c>
      <c r="H240" s="17">
        <f t="shared" si="54"/>
        <v>0</v>
      </c>
      <c r="I240" s="17">
        <f t="shared" si="55"/>
        <v>0</v>
      </c>
      <c r="J240" s="17">
        <f t="shared" si="56"/>
        <v>0</v>
      </c>
      <c r="K240" s="17">
        <f t="shared" si="57"/>
        <v>0</v>
      </c>
      <c r="L240" s="17">
        <f t="shared" si="58"/>
        <v>0</v>
      </c>
      <c r="M240" s="17">
        <f t="shared" ca="1" si="59"/>
        <v>-3.0141362249678293E-2</v>
      </c>
      <c r="N240" s="17">
        <f t="shared" ca="1" si="60"/>
        <v>0</v>
      </c>
      <c r="O240" s="95">
        <f t="shared" ca="1" si="61"/>
        <v>0</v>
      </c>
      <c r="P240" s="17">
        <f t="shared" ca="1" si="62"/>
        <v>0</v>
      </c>
      <c r="Q240" s="17">
        <f t="shared" ca="1" si="63"/>
        <v>0</v>
      </c>
      <c r="R240" s="15">
        <f t="shared" ca="1" si="64"/>
        <v>3.0141362249678293E-2</v>
      </c>
    </row>
    <row r="241" spans="1:18" x14ac:dyDescent="0.2">
      <c r="A241" s="65"/>
      <c r="B241" s="65"/>
      <c r="C241" s="65"/>
      <c r="D241" s="66">
        <f t="shared" si="50"/>
        <v>0</v>
      </c>
      <c r="E241" s="66">
        <f t="shared" si="51"/>
        <v>0</v>
      </c>
      <c r="F241" s="17">
        <f t="shared" si="52"/>
        <v>0</v>
      </c>
      <c r="G241" s="17">
        <f t="shared" si="53"/>
        <v>0</v>
      </c>
      <c r="H241" s="17">
        <f t="shared" si="54"/>
        <v>0</v>
      </c>
      <c r="I241" s="17">
        <f t="shared" si="55"/>
        <v>0</v>
      </c>
      <c r="J241" s="17">
        <f t="shared" si="56"/>
        <v>0</v>
      </c>
      <c r="K241" s="17">
        <f t="shared" si="57"/>
        <v>0</v>
      </c>
      <c r="L241" s="17">
        <f t="shared" si="58"/>
        <v>0</v>
      </c>
      <c r="M241" s="17">
        <f t="shared" ca="1" si="59"/>
        <v>-3.0141362249678293E-2</v>
      </c>
      <c r="N241" s="17">
        <f t="shared" ca="1" si="60"/>
        <v>0</v>
      </c>
      <c r="O241" s="95">
        <f t="shared" ca="1" si="61"/>
        <v>0</v>
      </c>
      <c r="P241" s="17">
        <f t="shared" ca="1" si="62"/>
        <v>0</v>
      </c>
      <c r="Q241" s="17">
        <f t="shared" ca="1" si="63"/>
        <v>0</v>
      </c>
      <c r="R241" s="15">
        <f t="shared" ca="1" si="64"/>
        <v>3.0141362249678293E-2</v>
      </c>
    </row>
    <row r="242" spans="1:18" x14ac:dyDescent="0.2">
      <c r="A242" s="65"/>
      <c r="B242" s="65"/>
      <c r="C242" s="65"/>
      <c r="D242" s="66">
        <f t="shared" si="50"/>
        <v>0</v>
      </c>
      <c r="E242" s="66">
        <f t="shared" si="51"/>
        <v>0</v>
      </c>
      <c r="F242" s="17">
        <f t="shared" si="52"/>
        <v>0</v>
      </c>
      <c r="G242" s="17">
        <f t="shared" si="53"/>
        <v>0</v>
      </c>
      <c r="H242" s="17">
        <f t="shared" si="54"/>
        <v>0</v>
      </c>
      <c r="I242" s="17">
        <f t="shared" si="55"/>
        <v>0</v>
      </c>
      <c r="J242" s="17">
        <f t="shared" si="56"/>
        <v>0</v>
      </c>
      <c r="K242" s="17">
        <f t="shared" si="57"/>
        <v>0</v>
      </c>
      <c r="L242" s="17">
        <f t="shared" si="58"/>
        <v>0</v>
      </c>
      <c r="M242" s="17">
        <f t="shared" ca="1" si="59"/>
        <v>-3.0141362249678293E-2</v>
      </c>
      <c r="N242" s="17">
        <f t="shared" ca="1" si="60"/>
        <v>0</v>
      </c>
      <c r="O242" s="95">
        <f t="shared" ca="1" si="61"/>
        <v>0</v>
      </c>
      <c r="P242" s="17">
        <f t="shared" ca="1" si="62"/>
        <v>0</v>
      </c>
      <c r="Q242" s="17">
        <f t="shared" ca="1" si="63"/>
        <v>0</v>
      </c>
      <c r="R242" s="15">
        <f t="shared" ca="1" si="64"/>
        <v>3.0141362249678293E-2</v>
      </c>
    </row>
    <row r="243" spans="1:18" x14ac:dyDescent="0.2">
      <c r="A243" s="65"/>
      <c r="B243" s="65"/>
      <c r="C243" s="65"/>
      <c r="D243" s="66">
        <f t="shared" si="50"/>
        <v>0</v>
      </c>
      <c r="E243" s="66">
        <f t="shared" si="51"/>
        <v>0</v>
      </c>
      <c r="F243" s="17">
        <f t="shared" si="52"/>
        <v>0</v>
      </c>
      <c r="G243" s="17">
        <f t="shared" si="53"/>
        <v>0</v>
      </c>
      <c r="H243" s="17">
        <f t="shared" si="54"/>
        <v>0</v>
      </c>
      <c r="I243" s="17">
        <f t="shared" si="55"/>
        <v>0</v>
      </c>
      <c r="J243" s="17">
        <f t="shared" si="56"/>
        <v>0</v>
      </c>
      <c r="K243" s="17">
        <f t="shared" si="57"/>
        <v>0</v>
      </c>
      <c r="L243" s="17">
        <f t="shared" si="58"/>
        <v>0</v>
      </c>
      <c r="M243" s="17">
        <f t="shared" ca="1" si="59"/>
        <v>-3.0141362249678293E-2</v>
      </c>
      <c r="N243" s="17">
        <f t="shared" ca="1" si="60"/>
        <v>0</v>
      </c>
      <c r="O243" s="95">
        <f t="shared" ca="1" si="61"/>
        <v>0</v>
      </c>
      <c r="P243" s="17">
        <f t="shared" ca="1" si="62"/>
        <v>0</v>
      </c>
      <c r="Q243" s="17">
        <f t="shared" ca="1" si="63"/>
        <v>0</v>
      </c>
      <c r="R243" s="15">
        <f t="shared" ca="1" si="64"/>
        <v>3.0141362249678293E-2</v>
      </c>
    </row>
    <row r="244" spans="1:18" x14ac:dyDescent="0.2">
      <c r="A244" s="65"/>
      <c r="B244" s="65"/>
      <c r="C244" s="65"/>
      <c r="D244" s="66">
        <f t="shared" si="50"/>
        <v>0</v>
      </c>
      <c r="E244" s="66">
        <f t="shared" si="51"/>
        <v>0</v>
      </c>
      <c r="F244" s="17">
        <f t="shared" si="52"/>
        <v>0</v>
      </c>
      <c r="G244" s="17">
        <f t="shared" si="53"/>
        <v>0</v>
      </c>
      <c r="H244" s="17">
        <f t="shared" si="54"/>
        <v>0</v>
      </c>
      <c r="I244" s="17">
        <f t="shared" si="55"/>
        <v>0</v>
      </c>
      <c r="J244" s="17">
        <f t="shared" si="56"/>
        <v>0</v>
      </c>
      <c r="K244" s="17">
        <f t="shared" si="57"/>
        <v>0</v>
      </c>
      <c r="L244" s="17">
        <f t="shared" si="58"/>
        <v>0</v>
      </c>
      <c r="M244" s="17">
        <f t="shared" ca="1" si="59"/>
        <v>-3.0141362249678293E-2</v>
      </c>
      <c r="N244" s="17">
        <f t="shared" ca="1" si="60"/>
        <v>0</v>
      </c>
      <c r="O244" s="95">
        <f t="shared" ca="1" si="61"/>
        <v>0</v>
      </c>
      <c r="P244" s="17">
        <f t="shared" ca="1" si="62"/>
        <v>0</v>
      </c>
      <c r="Q244" s="17">
        <f t="shared" ca="1" si="63"/>
        <v>0</v>
      </c>
      <c r="R244" s="15">
        <f t="shared" ca="1" si="64"/>
        <v>3.0141362249678293E-2</v>
      </c>
    </row>
    <row r="245" spans="1:18" x14ac:dyDescent="0.2">
      <c r="A245" s="65"/>
      <c r="B245" s="65"/>
      <c r="C245" s="65"/>
      <c r="D245" s="66">
        <f t="shared" si="50"/>
        <v>0</v>
      </c>
      <c r="E245" s="66">
        <f t="shared" si="51"/>
        <v>0</v>
      </c>
      <c r="F245" s="17">
        <f t="shared" si="52"/>
        <v>0</v>
      </c>
      <c r="G245" s="17">
        <f t="shared" si="53"/>
        <v>0</v>
      </c>
      <c r="H245" s="17">
        <f t="shared" si="54"/>
        <v>0</v>
      </c>
      <c r="I245" s="17">
        <f t="shared" si="55"/>
        <v>0</v>
      </c>
      <c r="J245" s="17">
        <f t="shared" si="56"/>
        <v>0</v>
      </c>
      <c r="K245" s="17">
        <f t="shared" si="57"/>
        <v>0</v>
      </c>
      <c r="L245" s="17">
        <f t="shared" si="58"/>
        <v>0</v>
      </c>
      <c r="M245" s="17">
        <f t="shared" ca="1" si="59"/>
        <v>-3.0141362249678293E-2</v>
      </c>
      <c r="N245" s="17">
        <f t="shared" ca="1" si="60"/>
        <v>0</v>
      </c>
      <c r="O245" s="95">
        <f t="shared" ca="1" si="61"/>
        <v>0</v>
      </c>
      <c r="P245" s="17">
        <f t="shared" ca="1" si="62"/>
        <v>0</v>
      </c>
      <c r="Q245" s="17">
        <f t="shared" ca="1" si="63"/>
        <v>0</v>
      </c>
      <c r="R245" s="15">
        <f t="shared" ca="1" si="64"/>
        <v>3.0141362249678293E-2</v>
      </c>
    </row>
    <row r="246" spans="1:18" x14ac:dyDescent="0.2">
      <c r="A246" s="65"/>
      <c r="B246" s="65"/>
      <c r="C246" s="65"/>
      <c r="D246" s="66">
        <f t="shared" si="50"/>
        <v>0</v>
      </c>
      <c r="E246" s="66">
        <f t="shared" si="51"/>
        <v>0</v>
      </c>
      <c r="F246" s="17">
        <f t="shared" si="52"/>
        <v>0</v>
      </c>
      <c r="G246" s="17">
        <f t="shared" si="53"/>
        <v>0</v>
      </c>
      <c r="H246" s="17">
        <f t="shared" si="54"/>
        <v>0</v>
      </c>
      <c r="I246" s="17">
        <f t="shared" si="55"/>
        <v>0</v>
      </c>
      <c r="J246" s="17">
        <f t="shared" si="56"/>
        <v>0</v>
      </c>
      <c r="K246" s="17">
        <f t="shared" si="57"/>
        <v>0</v>
      </c>
      <c r="L246" s="17">
        <f t="shared" si="58"/>
        <v>0</v>
      </c>
      <c r="M246" s="17">
        <f t="shared" ca="1" si="59"/>
        <v>-3.0141362249678293E-2</v>
      </c>
      <c r="N246" s="17">
        <f t="shared" ca="1" si="60"/>
        <v>0</v>
      </c>
      <c r="O246" s="95">
        <f t="shared" ca="1" si="61"/>
        <v>0</v>
      </c>
      <c r="P246" s="17">
        <f t="shared" ca="1" si="62"/>
        <v>0</v>
      </c>
      <c r="Q246" s="17">
        <f t="shared" ca="1" si="63"/>
        <v>0</v>
      </c>
      <c r="R246" s="15">
        <f t="shared" ca="1" si="64"/>
        <v>3.0141362249678293E-2</v>
      </c>
    </row>
    <row r="247" spans="1:18" x14ac:dyDescent="0.2">
      <c r="A247" s="65"/>
      <c r="B247" s="65"/>
      <c r="C247" s="65"/>
      <c r="D247" s="66">
        <f t="shared" si="50"/>
        <v>0</v>
      </c>
      <c r="E247" s="66">
        <f t="shared" si="51"/>
        <v>0</v>
      </c>
      <c r="F247" s="17">
        <f t="shared" si="52"/>
        <v>0</v>
      </c>
      <c r="G247" s="17">
        <f t="shared" si="53"/>
        <v>0</v>
      </c>
      <c r="H247" s="17">
        <f t="shared" si="54"/>
        <v>0</v>
      </c>
      <c r="I247" s="17">
        <f t="shared" si="55"/>
        <v>0</v>
      </c>
      <c r="J247" s="17">
        <f t="shared" si="56"/>
        <v>0</v>
      </c>
      <c r="K247" s="17">
        <f t="shared" si="57"/>
        <v>0</v>
      </c>
      <c r="L247" s="17">
        <f t="shared" si="58"/>
        <v>0</v>
      </c>
      <c r="M247" s="17">
        <f t="shared" ca="1" si="59"/>
        <v>-3.0141362249678293E-2</v>
      </c>
      <c r="N247" s="17">
        <f t="shared" ca="1" si="60"/>
        <v>0</v>
      </c>
      <c r="O247" s="95">
        <f t="shared" ca="1" si="61"/>
        <v>0</v>
      </c>
      <c r="P247" s="17">
        <f t="shared" ca="1" si="62"/>
        <v>0</v>
      </c>
      <c r="Q247" s="17">
        <f t="shared" ca="1" si="63"/>
        <v>0</v>
      </c>
      <c r="R247" s="15">
        <f t="shared" ca="1" si="64"/>
        <v>3.0141362249678293E-2</v>
      </c>
    </row>
    <row r="248" spans="1:18" x14ac:dyDescent="0.2">
      <c r="A248" s="65"/>
      <c r="B248" s="65"/>
      <c r="C248" s="65"/>
      <c r="D248" s="66">
        <f t="shared" si="50"/>
        <v>0</v>
      </c>
      <c r="E248" s="66">
        <f t="shared" si="51"/>
        <v>0</v>
      </c>
      <c r="F248" s="17">
        <f t="shared" si="52"/>
        <v>0</v>
      </c>
      <c r="G248" s="17">
        <f t="shared" si="53"/>
        <v>0</v>
      </c>
      <c r="H248" s="17">
        <f t="shared" si="54"/>
        <v>0</v>
      </c>
      <c r="I248" s="17">
        <f t="shared" si="55"/>
        <v>0</v>
      </c>
      <c r="J248" s="17">
        <f t="shared" si="56"/>
        <v>0</v>
      </c>
      <c r="K248" s="17">
        <f t="shared" si="57"/>
        <v>0</v>
      </c>
      <c r="L248" s="17">
        <f t="shared" si="58"/>
        <v>0</v>
      </c>
      <c r="M248" s="17">
        <f t="shared" ca="1" si="59"/>
        <v>-3.0141362249678293E-2</v>
      </c>
      <c r="N248" s="17">
        <f t="shared" ca="1" si="60"/>
        <v>0</v>
      </c>
      <c r="O248" s="95">
        <f t="shared" ca="1" si="61"/>
        <v>0</v>
      </c>
      <c r="P248" s="17">
        <f t="shared" ca="1" si="62"/>
        <v>0</v>
      </c>
      <c r="Q248" s="17">
        <f t="shared" ca="1" si="63"/>
        <v>0</v>
      </c>
      <c r="R248" s="15">
        <f t="shared" ca="1" si="64"/>
        <v>3.0141362249678293E-2</v>
      </c>
    </row>
    <row r="249" spans="1:18" x14ac:dyDescent="0.2">
      <c r="A249" s="65"/>
      <c r="B249" s="65"/>
      <c r="C249" s="65"/>
      <c r="D249" s="66">
        <f t="shared" si="50"/>
        <v>0</v>
      </c>
      <c r="E249" s="66">
        <f t="shared" si="51"/>
        <v>0</v>
      </c>
      <c r="F249" s="17">
        <f t="shared" si="52"/>
        <v>0</v>
      </c>
      <c r="G249" s="17">
        <f t="shared" si="53"/>
        <v>0</v>
      </c>
      <c r="H249" s="17">
        <f t="shared" si="54"/>
        <v>0</v>
      </c>
      <c r="I249" s="17">
        <f t="shared" si="55"/>
        <v>0</v>
      </c>
      <c r="J249" s="17">
        <f t="shared" si="56"/>
        <v>0</v>
      </c>
      <c r="K249" s="17">
        <f t="shared" si="57"/>
        <v>0</v>
      </c>
      <c r="L249" s="17">
        <f t="shared" si="58"/>
        <v>0</v>
      </c>
      <c r="M249" s="17">
        <f t="shared" ca="1" si="59"/>
        <v>-3.0141362249678293E-2</v>
      </c>
      <c r="N249" s="17">
        <f t="shared" ca="1" si="60"/>
        <v>0</v>
      </c>
      <c r="O249" s="95">
        <f t="shared" ca="1" si="61"/>
        <v>0</v>
      </c>
      <c r="P249" s="17">
        <f t="shared" ca="1" si="62"/>
        <v>0</v>
      </c>
      <c r="Q249" s="17">
        <f t="shared" ca="1" si="63"/>
        <v>0</v>
      </c>
      <c r="R249" s="15">
        <f t="shared" ca="1" si="64"/>
        <v>3.0141362249678293E-2</v>
      </c>
    </row>
    <row r="250" spans="1:18" x14ac:dyDescent="0.2">
      <c r="A250" s="65"/>
      <c r="B250" s="65"/>
      <c r="C250" s="65"/>
      <c r="D250" s="66">
        <f t="shared" si="50"/>
        <v>0</v>
      </c>
      <c r="E250" s="66">
        <f t="shared" si="51"/>
        <v>0</v>
      </c>
      <c r="F250" s="17">
        <f t="shared" si="52"/>
        <v>0</v>
      </c>
      <c r="G250" s="17">
        <f t="shared" si="53"/>
        <v>0</v>
      </c>
      <c r="H250" s="17">
        <f t="shared" si="54"/>
        <v>0</v>
      </c>
      <c r="I250" s="17">
        <f t="shared" si="55"/>
        <v>0</v>
      </c>
      <c r="J250" s="17">
        <f t="shared" si="56"/>
        <v>0</v>
      </c>
      <c r="K250" s="17">
        <f t="shared" si="57"/>
        <v>0</v>
      </c>
      <c r="L250" s="17">
        <f t="shared" si="58"/>
        <v>0</v>
      </c>
      <c r="M250" s="17">
        <f t="shared" ca="1" si="59"/>
        <v>-3.0141362249678293E-2</v>
      </c>
      <c r="N250" s="17">
        <f t="shared" ca="1" si="60"/>
        <v>0</v>
      </c>
      <c r="O250" s="95">
        <f t="shared" ca="1" si="61"/>
        <v>0</v>
      </c>
      <c r="P250" s="17">
        <f t="shared" ca="1" si="62"/>
        <v>0</v>
      </c>
      <c r="Q250" s="17">
        <f t="shared" ca="1" si="63"/>
        <v>0</v>
      </c>
      <c r="R250" s="15">
        <f t="shared" ca="1" si="64"/>
        <v>3.0141362249678293E-2</v>
      </c>
    </row>
    <row r="251" spans="1:18" x14ac:dyDescent="0.2">
      <c r="A251" s="65"/>
      <c r="B251" s="65"/>
      <c r="C251" s="65"/>
      <c r="D251" s="66">
        <f t="shared" si="50"/>
        <v>0</v>
      </c>
      <c r="E251" s="66">
        <f t="shared" si="51"/>
        <v>0</v>
      </c>
      <c r="F251" s="17">
        <f t="shared" si="52"/>
        <v>0</v>
      </c>
      <c r="G251" s="17">
        <f t="shared" si="53"/>
        <v>0</v>
      </c>
      <c r="H251" s="17">
        <f t="shared" si="54"/>
        <v>0</v>
      </c>
      <c r="I251" s="17">
        <f t="shared" si="55"/>
        <v>0</v>
      </c>
      <c r="J251" s="17">
        <f t="shared" si="56"/>
        <v>0</v>
      </c>
      <c r="K251" s="17">
        <f t="shared" si="57"/>
        <v>0</v>
      </c>
      <c r="L251" s="17">
        <f t="shared" si="58"/>
        <v>0</v>
      </c>
      <c r="M251" s="17">
        <f t="shared" ca="1" si="59"/>
        <v>-3.0141362249678293E-2</v>
      </c>
      <c r="N251" s="17">
        <f t="shared" ca="1" si="60"/>
        <v>0</v>
      </c>
      <c r="O251" s="95">
        <f t="shared" ca="1" si="61"/>
        <v>0</v>
      </c>
      <c r="P251" s="17">
        <f t="shared" ca="1" si="62"/>
        <v>0</v>
      </c>
      <c r="Q251" s="17">
        <f t="shared" ca="1" si="63"/>
        <v>0</v>
      </c>
      <c r="R251" s="15">
        <f t="shared" ca="1" si="64"/>
        <v>3.0141362249678293E-2</v>
      </c>
    </row>
    <row r="252" spans="1:18" x14ac:dyDescent="0.2">
      <c r="A252" s="65"/>
      <c r="B252" s="65"/>
      <c r="C252" s="65"/>
      <c r="D252" s="66">
        <f t="shared" si="50"/>
        <v>0</v>
      </c>
      <c r="E252" s="66">
        <f t="shared" si="51"/>
        <v>0</v>
      </c>
      <c r="F252" s="17">
        <f t="shared" si="52"/>
        <v>0</v>
      </c>
      <c r="G252" s="17">
        <f t="shared" si="53"/>
        <v>0</v>
      </c>
      <c r="H252" s="17">
        <f t="shared" si="54"/>
        <v>0</v>
      </c>
      <c r="I252" s="17">
        <f t="shared" si="55"/>
        <v>0</v>
      </c>
      <c r="J252" s="17">
        <f t="shared" si="56"/>
        <v>0</v>
      </c>
      <c r="K252" s="17">
        <f t="shared" si="57"/>
        <v>0</v>
      </c>
      <c r="L252" s="17">
        <f t="shared" si="58"/>
        <v>0</v>
      </c>
      <c r="M252" s="17">
        <f t="shared" ca="1" si="59"/>
        <v>-3.0141362249678293E-2</v>
      </c>
      <c r="N252" s="17">
        <f t="shared" ca="1" si="60"/>
        <v>0</v>
      </c>
      <c r="O252" s="95">
        <f t="shared" ca="1" si="61"/>
        <v>0</v>
      </c>
      <c r="P252" s="17">
        <f t="shared" ca="1" si="62"/>
        <v>0</v>
      </c>
      <c r="Q252" s="17">
        <f t="shared" ca="1" si="63"/>
        <v>0</v>
      </c>
      <c r="R252" s="15">
        <f t="shared" ca="1" si="64"/>
        <v>3.0141362249678293E-2</v>
      </c>
    </row>
    <row r="253" spans="1:18" x14ac:dyDescent="0.2">
      <c r="A253" s="65"/>
      <c r="B253" s="65"/>
      <c r="C253" s="65"/>
      <c r="D253" s="66">
        <f t="shared" si="50"/>
        <v>0</v>
      </c>
      <c r="E253" s="66">
        <f t="shared" si="51"/>
        <v>0</v>
      </c>
      <c r="F253" s="17">
        <f t="shared" si="52"/>
        <v>0</v>
      </c>
      <c r="G253" s="17">
        <f t="shared" si="53"/>
        <v>0</v>
      </c>
      <c r="H253" s="17">
        <f t="shared" si="54"/>
        <v>0</v>
      </c>
      <c r="I253" s="17">
        <f t="shared" si="55"/>
        <v>0</v>
      </c>
      <c r="J253" s="17">
        <f t="shared" si="56"/>
        <v>0</v>
      </c>
      <c r="K253" s="17">
        <f t="shared" si="57"/>
        <v>0</v>
      </c>
      <c r="L253" s="17">
        <f t="shared" si="58"/>
        <v>0</v>
      </c>
      <c r="M253" s="17">
        <f t="shared" ca="1" si="59"/>
        <v>-3.0141362249678293E-2</v>
      </c>
      <c r="N253" s="17">
        <f t="shared" ca="1" si="60"/>
        <v>0</v>
      </c>
      <c r="O253" s="95">
        <f t="shared" ca="1" si="61"/>
        <v>0</v>
      </c>
      <c r="P253" s="17">
        <f t="shared" ca="1" si="62"/>
        <v>0</v>
      </c>
      <c r="Q253" s="17">
        <f t="shared" ca="1" si="63"/>
        <v>0</v>
      </c>
      <c r="R253" s="15">
        <f t="shared" ca="1" si="64"/>
        <v>3.0141362249678293E-2</v>
      </c>
    </row>
    <row r="254" spans="1:18" x14ac:dyDescent="0.2">
      <c r="A254" s="65"/>
      <c r="B254" s="65"/>
      <c r="C254" s="65"/>
      <c r="D254" s="66">
        <f t="shared" si="50"/>
        <v>0</v>
      </c>
      <c r="E254" s="66">
        <f t="shared" si="51"/>
        <v>0</v>
      </c>
      <c r="F254" s="17">
        <f t="shared" si="52"/>
        <v>0</v>
      </c>
      <c r="G254" s="17">
        <f t="shared" si="53"/>
        <v>0</v>
      </c>
      <c r="H254" s="17">
        <f t="shared" si="54"/>
        <v>0</v>
      </c>
      <c r="I254" s="17">
        <f t="shared" si="55"/>
        <v>0</v>
      </c>
      <c r="J254" s="17">
        <f t="shared" si="56"/>
        <v>0</v>
      </c>
      <c r="K254" s="17">
        <f t="shared" si="57"/>
        <v>0</v>
      </c>
      <c r="L254" s="17">
        <f t="shared" si="58"/>
        <v>0</v>
      </c>
      <c r="M254" s="17">
        <f t="shared" ca="1" si="59"/>
        <v>-3.0141362249678293E-2</v>
      </c>
      <c r="N254" s="17">
        <f t="shared" ca="1" si="60"/>
        <v>0</v>
      </c>
      <c r="O254" s="95">
        <f t="shared" ca="1" si="61"/>
        <v>0</v>
      </c>
      <c r="P254" s="17">
        <f t="shared" ca="1" si="62"/>
        <v>0</v>
      </c>
      <c r="Q254" s="17">
        <f t="shared" ca="1" si="63"/>
        <v>0</v>
      </c>
      <c r="R254" s="15">
        <f t="shared" ca="1" si="64"/>
        <v>3.0141362249678293E-2</v>
      </c>
    </row>
    <row r="255" spans="1:18" x14ac:dyDescent="0.2">
      <c r="A255" s="65"/>
      <c r="B255" s="65"/>
      <c r="C255" s="65"/>
      <c r="D255" s="66">
        <f t="shared" si="50"/>
        <v>0</v>
      </c>
      <c r="E255" s="66">
        <f t="shared" si="51"/>
        <v>0</v>
      </c>
      <c r="F255" s="17">
        <f t="shared" si="52"/>
        <v>0</v>
      </c>
      <c r="G255" s="17">
        <f t="shared" si="53"/>
        <v>0</v>
      </c>
      <c r="H255" s="17">
        <f t="shared" si="54"/>
        <v>0</v>
      </c>
      <c r="I255" s="17">
        <f t="shared" si="55"/>
        <v>0</v>
      </c>
      <c r="J255" s="17">
        <f t="shared" si="56"/>
        <v>0</v>
      </c>
      <c r="K255" s="17">
        <f t="shared" si="57"/>
        <v>0</v>
      </c>
      <c r="L255" s="17">
        <f t="shared" si="58"/>
        <v>0</v>
      </c>
      <c r="M255" s="17">
        <f t="shared" ca="1" si="59"/>
        <v>-3.0141362249678293E-2</v>
      </c>
      <c r="N255" s="17">
        <f t="shared" ca="1" si="60"/>
        <v>0</v>
      </c>
      <c r="O255" s="95">
        <f t="shared" ca="1" si="61"/>
        <v>0</v>
      </c>
      <c r="P255" s="17">
        <f t="shared" ca="1" si="62"/>
        <v>0</v>
      </c>
      <c r="Q255" s="17">
        <f t="shared" ca="1" si="63"/>
        <v>0</v>
      </c>
      <c r="R255" s="15">
        <f t="shared" ca="1" si="64"/>
        <v>3.0141362249678293E-2</v>
      </c>
    </row>
    <row r="256" spans="1:18" x14ac:dyDescent="0.2">
      <c r="A256" s="65"/>
      <c r="B256" s="65"/>
      <c r="C256" s="65"/>
      <c r="D256" s="66">
        <f t="shared" si="50"/>
        <v>0</v>
      </c>
      <c r="E256" s="66">
        <f t="shared" si="51"/>
        <v>0</v>
      </c>
      <c r="F256" s="17">
        <f t="shared" si="52"/>
        <v>0</v>
      </c>
      <c r="G256" s="17">
        <f t="shared" si="53"/>
        <v>0</v>
      </c>
      <c r="H256" s="17">
        <f t="shared" si="54"/>
        <v>0</v>
      </c>
      <c r="I256" s="17">
        <f t="shared" si="55"/>
        <v>0</v>
      </c>
      <c r="J256" s="17">
        <f t="shared" si="56"/>
        <v>0</v>
      </c>
      <c r="K256" s="17">
        <f t="shared" si="57"/>
        <v>0</v>
      </c>
      <c r="L256" s="17">
        <f t="shared" si="58"/>
        <v>0</v>
      </c>
      <c r="M256" s="17">
        <f t="shared" ca="1" si="59"/>
        <v>-3.0141362249678293E-2</v>
      </c>
      <c r="N256" s="17">
        <f t="shared" ca="1" si="60"/>
        <v>0</v>
      </c>
      <c r="O256" s="95">
        <f t="shared" ca="1" si="61"/>
        <v>0</v>
      </c>
      <c r="P256" s="17">
        <f t="shared" ca="1" si="62"/>
        <v>0</v>
      </c>
      <c r="Q256" s="17">
        <f t="shared" ca="1" si="63"/>
        <v>0</v>
      </c>
      <c r="R256" s="15">
        <f t="shared" ca="1" si="64"/>
        <v>3.0141362249678293E-2</v>
      </c>
    </row>
    <row r="257" spans="1:18" x14ac:dyDescent="0.2">
      <c r="A257" s="65"/>
      <c r="B257" s="65"/>
      <c r="C257" s="65"/>
      <c r="D257" s="66">
        <f t="shared" si="50"/>
        <v>0</v>
      </c>
      <c r="E257" s="66">
        <f t="shared" si="51"/>
        <v>0</v>
      </c>
      <c r="F257" s="17">
        <f t="shared" si="52"/>
        <v>0</v>
      </c>
      <c r="G257" s="17">
        <f t="shared" si="53"/>
        <v>0</v>
      </c>
      <c r="H257" s="17">
        <f t="shared" si="54"/>
        <v>0</v>
      </c>
      <c r="I257" s="17">
        <f t="shared" si="55"/>
        <v>0</v>
      </c>
      <c r="J257" s="17">
        <f t="shared" si="56"/>
        <v>0</v>
      </c>
      <c r="K257" s="17">
        <f t="shared" si="57"/>
        <v>0</v>
      </c>
      <c r="L257" s="17">
        <f t="shared" si="58"/>
        <v>0</v>
      </c>
      <c r="M257" s="17">
        <f t="shared" ca="1" si="59"/>
        <v>-3.0141362249678293E-2</v>
      </c>
      <c r="N257" s="17">
        <f t="shared" ca="1" si="60"/>
        <v>0</v>
      </c>
      <c r="O257" s="95">
        <f t="shared" ca="1" si="61"/>
        <v>0</v>
      </c>
      <c r="P257" s="17">
        <f t="shared" ca="1" si="62"/>
        <v>0</v>
      </c>
      <c r="Q257" s="17">
        <f t="shared" ca="1" si="63"/>
        <v>0</v>
      </c>
      <c r="R257" s="15">
        <f t="shared" ca="1" si="64"/>
        <v>3.0141362249678293E-2</v>
      </c>
    </row>
    <row r="258" spans="1:18" x14ac:dyDescent="0.2">
      <c r="A258" s="65"/>
      <c r="B258" s="65"/>
      <c r="C258" s="65"/>
      <c r="D258" s="66">
        <f t="shared" si="50"/>
        <v>0</v>
      </c>
      <c r="E258" s="66">
        <f t="shared" si="51"/>
        <v>0</v>
      </c>
      <c r="F258" s="17">
        <f t="shared" si="52"/>
        <v>0</v>
      </c>
      <c r="G258" s="17">
        <f t="shared" si="53"/>
        <v>0</v>
      </c>
      <c r="H258" s="17">
        <f t="shared" si="54"/>
        <v>0</v>
      </c>
      <c r="I258" s="17">
        <f t="shared" si="55"/>
        <v>0</v>
      </c>
      <c r="J258" s="17">
        <f t="shared" si="56"/>
        <v>0</v>
      </c>
      <c r="K258" s="17">
        <f t="shared" si="57"/>
        <v>0</v>
      </c>
      <c r="L258" s="17">
        <f t="shared" si="58"/>
        <v>0</v>
      </c>
      <c r="M258" s="17">
        <f t="shared" ca="1" si="59"/>
        <v>-3.0141362249678293E-2</v>
      </c>
      <c r="N258" s="17">
        <f t="shared" ca="1" si="60"/>
        <v>0</v>
      </c>
      <c r="O258" s="95">
        <f t="shared" ca="1" si="61"/>
        <v>0</v>
      </c>
      <c r="P258" s="17">
        <f t="shared" ca="1" si="62"/>
        <v>0</v>
      </c>
      <c r="Q258" s="17">
        <f t="shared" ca="1" si="63"/>
        <v>0</v>
      </c>
      <c r="R258" s="15">
        <f t="shared" ca="1" si="64"/>
        <v>3.0141362249678293E-2</v>
      </c>
    </row>
    <row r="259" spans="1:18" x14ac:dyDescent="0.2">
      <c r="A259" s="65"/>
      <c r="B259" s="65"/>
      <c r="C259" s="65"/>
      <c r="D259" s="66">
        <f t="shared" si="50"/>
        <v>0</v>
      </c>
      <c r="E259" s="66">
        <f t="shared" si="51"/>
        <v>0</v>
      </c>
      <c r="F259" s="17">
        <f t="shared" si="52"/>
        <v>0</v>
      </c>
      <c r="G259" s="17">
        <f t="shared" si="53"/>
        <v>0</v>
      </c>
      <c r="H259" s="17">
        <f t="shared" si="54"/>
        <v>0</v>
      </c>
      <c r="I259" s="17">
        <f t="shared" si="55"/>
        <v>0</v>
      </c>
      <c r="J259" s="17">
        <f t="shared" si="56"/>
        <v>0</v>
      </c>
      <c r="K259" s="17">
        <f t="shared" si="57"/>
        <v>0</v>
      </c>
      <c r="L259" s="17">
        <f t="shared" si="58"/>
        <v>0</v>
      </c>
      <c r="M259" s="17">
        <f t="shared" ca="1" si="59"/>
        <v>-3.0141362249678293E-2</v>
      </c>
      <c r="N259" s="17">
        <f t="shared" ca="1" si="60"/>
        <v>0</v>
      </c>
      <c r="O259" s="95">
        <f t="shared" ca="1" si="61"/>
        <v>0</v>
      </c>
      <c r="P259" s="17">
        <f t="shared" ca="1" si="62"/>
        <v>0</v>
      </c>
      <c r="Q259" s="17">
        <f t="shared" ca="1" si="63"/>
        <v>0</v>
      </c>
      <c r="R259" s="15">
        <f t="shared" ca="1" si="64"/>
        <v>3.0141362249678293E-2</v>
      </c>
    </row>
    <row r="260" spans="1:18" x14ac:dyDescent="0.2">
      <c r="A260" s="65"/>
      <c r="B260" s="65"/>
      <c r="C260" s="65"/>
      <c r="D260" s="66">
        <f t="shared" si="50"/>
        <v>0</v>
      </c>
      <c r="E260" s="66">
        <f t="shared" si="51"/>
        <v>0</v>
      </c>
      <c r="F260" s="17">
        <f t="shared" si="52"/>
        <v>0</v>
      </c>
      <c r="G260" s="17">
        <f t="shared" si="53"/>
        <v>0</v>
      </c>
      <c r="H260" s="17">
        <f t="shared" si="54"/>
        <v>0</v>
      </c>
      <c r="I260" s="17">
        <f t="shared" si="55"/>
        <v>0</v>
      </c>
      <c r="J260" s="17">
        <f t="shared" si="56"/>
        <v>0</v>
      </c>
      <c r="K260" s="17">
        <f t="shared" si="57"/>
        <v>0</v>
      </c>
      <c r="L260" s="17">
        <f t="shared" si="58"/>
        <v>0</v>
      </c>
      <c r="M260" s="17">
        <f t="shared" ca="1" si="59"/>
        <v>-3.0141362249678293E-2</v>
      </c>
      <c r="N260" s="17">
        <f t="shared" ca="1" si="60"/>
        <v>0</v>
      </c>
      <c r="O260" s="95">
        <f t="shared" ca="1" si="61"/>
        <v>0</v>
      </c>
      <c r="P260" s="17">
        <f t="shared" ca="1" si="62"/>
        <v>0</v>
      </c>
      <c r="Q260" s="17">
        <f t="shared" ca="1" si="63"/>
        <v>0</v>
      </c>
      <c r="R260" s="15">
        <f t="shared" ca="1" si="64"/>
        <v>3.0141362249678293E-2</v>
      </c>
    </row>
    <row r="261" spans="1:18" x14ac:dyDescent="0.2">
      <c r="A261" s="65"/>
      <c r="B261" s="65"/>
      <c r="C261" s="65"/>
      <c r="D261" s="66">
        <f t="shared" si="50"/>
        <v>0</v>
      </c>
      <c r="E261" s="66">
        <f t="shared" si="51"/>
        <v>0</v>
      </c>
      <c r="F261" s="17">
        <f t="shared" si="52"/>
        <v>0</v>
      </c>
      <c r="G261" s="17">
        <f t="shared" si="53"/>
        <v>0</v>
      </c>
      <c r="H261" s="17">
        <f t="shared" si="54"/>
        <v>0</v>
      </c>
      <c r="I261" s="17">
        <f t="shared" si="55"/>
        <v>0</v>
      </c>
      <c r="J261" s="17">
        <f t="shared" si="56"/>
        <v>0</v>
      </c>
      <c r="K261" s="17">
        <f t="shared" si="57"/>
        <v>0</v>
      </c>
      <c r="L261" s="17">
        <f t="shared" si="58"/>
        <v>0</v>
      </c>
      <c r="M261" s="17">
        <f t="shared" ca="1" si="59"/>
        <v>-3.0141362249678293E-2</v>
      </c>
      <c r="N261" s="17">
        <f t="shared" ca="1" si="60"/>
        <v>0</v>
      </c>
      <c r="O261" s="95">
        <f t="shared" ca="1" si="61"/>
        <v>0</v>
      </c>
      <c r="P261" s="17">
        <f t="shared" ca="1" si="62"/>
        <v>0</v>
      </c>
      <c r="Q261" s="17">
        <f t="shared" ca="1" si="63"/>
        <v>0</v>
      </c>
      <c r="R261" s="15">
        <f t="shared" ca="1" si="64"/>
        <v>3.0141362249678293E-2</v>
      </c>
    </row>
    <row r="262" spans="1:18" x14ac:dyDescent="0.2">
      <c r="A262" s="65"/>
      <c r="B262" s="65"/>
      <c r="C262" s="65"/>
      <c r="D262" s="66">
        <f t="shared" si="50"/>
        <v>0</v>
      </c>
      <c r="E262" s="66">
        <f t="shared" si="51"/>
        <v>0</v>
      </c>
      <c r="F262" s="17">
        <f t="shared" si="52"/>
        <v>0</v>
      </c>
      <c r="G262" s="17">
        <f t="shared" si="53"/>
        <v>0</v>
      </c>
      <c r="H262" s="17">
        <f t="shared" si="54"/>
        <v>0</v>
      </c>
      <c r="I262" s="17">
        <f t="shared" si="55"/>
        <v>0</v>
      </c>
      <c r="J262" s="17">
        <f t="shared" si="56"/>
        <v>0</v>
      </c>
      <c r="K262" s="17">
        <f t="shared" si="57"/>
        <v>0</v>
      </c>
      <c r="L262" s="17">
        <f t="shared" si="58"/>
        <v>0</v>
      </c>
      <c r="M262" s="17">
        <f t="shared" ca="1" si="59"/>
        <v>-3.0141362249678293E-2</v>
      </c>
      <c r="N262" s="17">
        <f t="shared" ca="1" si="60"/>
        <v>0</v>
      </c>
      <c r="O262" s="95">
        <f t="shared" ca="1" si="61"/>
        <v>0</v>
      </c>
      <c r="P262" s="17">
        <f t="shared" ca="1" si="62"/>
        <v>0</v>
      </c>
      <c r="Q262" s="17">
        <f t="shared" ca="1" si="63"/>
        <v>0</v>
      </c>
      <c r="R262" s="15">
        <f t="shared" ca="1" si="64"/>
        <v>3.0141362249678293E-2</v>
      </c>
    </row>
    <row r="263" spans="1:18" x14ac:dyDescent="0.2">
      <c r="A263" s="65"/>
      <c r="B263" s="65"/>
      <c r="C263" s="65"/>
      <c r="D263" s="66">
        <f t="shared" si="50"/>
        <v>0</v>
      </c>
      <c r="E263" s="66">
        <f t="shared" si="51"/>
        <v>0</v>
      </c>
      <c r="F263" s="17">
        <f t="shared" si="52"/>
        <v>0</v>
      </c>
      <c r="G263" s="17">
        <f t="shared" si="53"/>
        <v>0</v>
      </c>
      <c r="H263" s="17">
        <f t="shared" si="54"/>
        <v>0</v>
      </c>
      <c r="I263" s="17">
        <f t="shared" si="55"/>
        <v>0</v>
      </c>
      <c r="J263" s="17">
        <f t="shared" si="56"/>
        <v>0</v>
      </c>
      <c r="K263" s="17">
        <f t="shared" si="57"/>
        <v>0</v>
      </c>
      <c r="L263" s="17">
        <f t="shared" si="58"/>
        <v>0</v>
      </c>
      <c r="M263" s="17">
        <f t="shared" ca="1" si="59"/>
        <v>-3.0141362249678293E-2</v>
      </c>
      <c r="N263" s="17">
        <f t="shared" ca="1" si="60"/>
        <v>0</v>
      </c>
      <c r="O263" s="95">
        <f t="shared" ca="1" si="61"/>
        <v>0</v>
      </c>
      <c r="P263" s="17">
        <f t="shared" ca="1" si="62"/>
        <v>0</v>
      </c>
      <c r="Q263" s="17">
        <f t="shared" ca="1" si="63"/>
        <v>0</v>
      </c>
      <c r="R263" s="15">
        <f t="shared" ca="1" si="64"/>
        <v>3.0141362249678293E-2</v>
      </c>
    </row>
    <row r="264" spans="1:18" x14ac:dyDescent="0.2">
      <c r="A264" s="65"/>
      <c r="B264" s="65"/>
      <c r="C264" s="65"/>
      <c r="D264" s="66">
        <f t="shared" si="50"/>
        <v>0</v>
      </c>
      <c r="E264" s="66">
        <f t="shared" si="51"/>
        <v>0</v>
      </c>
      <c r="F264" s="17">
        <f t="shared" si="52"/>
        <v>0</v>
      </c>
      <c r="G264" s="17">
        <f t="shared" si="53"/>
        <v>0</v>
      </c>
      <c r="H264" s="17">
        <f t="shared" si="54"/>
        <v>0</v>
      </c>
      <c r="I264" s="17">
        <f t="shared" si="55"/>
        <v>0</v>
      </c>
      <c r="J264" s="17">
        <f t="shared" si="56"/>
        <v>0</v>
      </c>
      <c r="K264" s="17">
        <f t="shared" si="57"/>
        <v>0</v>
      </c>
      <c r="L264" s="17">
        <f t="shared" si="58"/>
        <v>0</v>
      </c>
      <c r="M264" s="17">
        <f t="shared" ca="1" si="59"/>
        <v>-3.0141362249678293E-2</v>
      </c>
      <c r="N264" s="17">
        <f t="shared" ca="1" si="60"/>
        <v>0</v>
      </c>
      <c r="O264" s="95">
        <f t="shared" ca="1" si="61"/>
        <v>0</v>
      </c>
      <c r="P264" s="17">
        <f t="shared" ca="1" si="62"/>
        <v>0</v>
      </c>
      <c r="Q264" s="17">
        <f t="shared" ca="1" si="63"/>
        <v>0</v>
      </c>
      <c r="R264" s="15">
        <f t="shared" ca="1" si="64"/>
        <v>3.0141362249678293E-2</v>
      </c>
    </row>
    <row r="265" spans="1:18" x14ac:dyDescent="0.2">
      <c r="A265" s="65"/>
      <c r="B265" s="65"/>
      <c r="C265" s="65"/>
      <c r="D265" s="66">
        <f t="shared" si="50"/>
        <v>0</v>
      </c>
      <c r="E265" s="66">
        <f t="shared" si="51"/>
        <v>0</v>
      </c>
      <c r="F265" s="17">
        <f t="shared" si="52"/>
        <v>0</v>
      </c>
      <c r="G265" s="17">
        <f t="shared" si="53"/>
        <v>0</v>
      </c>
      <c r="H265" s="17">
        <f t="shared" si="54"/>
        <v>0</v>
      </c>
      <c r="I265" s="17">
        <f t="shared" si="55"/>
        <v>0</v>
      </c>
      <c r="J265" s="17">
        <f t="shared" si="56"/>
        <v>0</v>
      </c>
      <c r="K265" s="17">
        <f t="shared" si="57"/>
        <v>0</v>
      </c>
      <c r="L265" s="17">
        <f t="shared" si="58"/>
        <v>0</v>
      </c>
      <c r="M265" s="17">
        <f t="shared" ca="1" si="59"/>
        <v>-3.0141362249678293E-2</v>
      </c>
      <c r="N265" s="17">
        <f t="shared" ca="1" si="60"/>
        <v>0</v>
      </c>
      <c r="O265" s="95">
        <f t="shared" ca="1" si="61"/>
        <v>0</v>
      </c>
      <c r="P265" s="17">
        <f t="shared" ca="1" si="62"/>
        <v>0</v>
      </c>
      <c r="Q265" s="17">
        <f t="shared" ca="1" si="63"/>
        <v>0</v>
      </c>
      <c r="R265" s="15">
        <f t="shared" ca="1" si="64"/>
        <v>3.0141362249678293E-2</v>
      </c>
    </row>
    <row r="266" spans="1:18" x14ac:dyDescent="0.2">
      <c r="A266" s="65"/>
      <c r="B266" s="65"/>
      <c r="C266" s="65"/>
      <c r="D266" s="66">
        <f t="shared" si="50"/>
        <v>0</v>
      </c>
      <c r="E266" s="66">
        <f t="shared" si="51"/>
        <v>0</v>
      </c>
      <c r="F266" s="17">
        <f t="shared" si="52"/>
        <v>0</v>
      </c>
      <c r="G266" s="17">
        <f t="shared" si="53"/>
        <v>0</v>
      </c>
      <c r="H266" s="17">
        <f t="shared" si="54"/>
        <v>0</v>
      </c>
      <c r="I266" s="17">
        <f t="shared" si="55"/>
        <v>0</v>
      </c>
      <c r="J266" s="17">
        <f t="shared" si="56"/>
        <v>0</v>
      </c>
      <c r="K266" s="17">
        <f t="shared" si="57"/>
        <v>0</v>
      </c>
      <c r="L266" s="17">
        <f t="shared" si="58"/>
        <v>0</v>
      </c>
      <c r="M266" s="17">
        <f t="shared" ca="1" si="59"/>
        <v>-3.0141362249678293E-2</v>
      </c>
      <c r="N266" s="17">
        <f t="shared" ca="1" si="60"/>
        <v>0</v>
      </c>
      <c r="O266" s="95">
        <f t="shared" ca="1" si="61"/>
        <v>0</v>
      </c>
      <c r="P266" s="17">
        <f t="shared" ca="1" si="62"/>
        <v>0</v>
      </c>
      <c r="Q266" s="17">
        <f t="shared" ca="1" si="63"/>
        <v>0</v>
      </c>
      <c r="R266" s="15">
        <f t="shared" ca="1" si="64"/>
        <v>3.0141362249678293E-2</v>
      </c>
    </row>
    <row r="267" spans="1:18" x14ac:dyDescent="0.2">
      <c r="A267" s="65"/>
      <c r="B267" s="65"/>
      <c r="C267" s="65"/>
      <c r="D267" s="66">
        <f t="shared" si="50"/>
        <v>0</v>
      </c>
      <c r="E267" s="66">
        <f t="shared" si="51"/>
        <v>0</v>
      </c>
      <c r="F267" s="17">
        <f t="shared" si="52"/>
        <v>0</v>
      </c>
      <c r="G267" s="17">
        <f t="shared" si="53"/>
        <v>0</v>
      </c>
      <c r="H267" s="17">
        <f t="shared" si="54"/>
        <v>0</v>
      </c>
      <c r="I267" s="17">
        <f t="shared" si="55"/>
        <v>0</v>
      </c>
      <c r="J267" s="17">
        <f t="shared" si="56"/>
        <v>0</v>
      </c>
      <c r="K267" s="17">
        <f t="shared" si="57"/>
        <v>0</v>
      </c>
      <c r="L267" s="17">
        <f t="shared" si="58"/>
        <v>0</v>
      </c>
      <c r="M267" s="17">
        <f t="shared" ca="1" si="59"/>
        <v>-3.0141362249678293E-2</v>
      </c>
      <c r="N267" s="17">
        <f t="shared" ca="1" si="60"/>
        <v>0</v>
      </c>
      <c r="O267" s="95">
        <f t="shared" ca="1" si="61"/>
        <v>0</v>
      </c>
      <c r="P267" s="17">
        <f t="shared" ca="1" si="62"/>
        <v>0</v>
      </c>
      <c r="Q267" s="17">
        <f t="shared" ca="1" si="63"/>
        <v>0</v>
      </c>
      <c r="R267" s="15">
        <f t="shared" ca="1" si="64"/>
        <v>3.0141362249678293E-2</v>
      </c>
    </row>
    <row r="268" spans="1:18" x14ac:dyDescent="0.2">
      <c r="A268" s="65"/>
      <c r="B268" s="65"/>
      <c r="C268" s="65"/>
      <c r="D268" s="66">
        <f t="shared" si="50"/>
        <v>0</v>
      </c>
      <c r="E268" s="66">
        <f t="shared" si="51"/>
        <v>0</v>
      </c>
      <c r="F268" s="17">
        <f t="shared" si="52"/>
        <v>0</v>
      </c>
      <c r="G268" s="17">
        <f t="shared" si="53"/>
        <v>0</v>
      </c>
      <c r="H268" s="17">
        <f t="shared" si="54"/>
        <v>0</v>
      </c>
      <c r="I268" s="17">
        <f t="shared" si="55"/>
        <v>0</v>
      </c>
      <c r="J268" s="17">
        <f t="shared" si="56"/>
        <v>0</v>
      </c>
      <c r="K268" s="17">
        <f t="shared" si="57"/>
        <v>0</v>
      </c>
      <c r="L268" s="17">
        <f t="shared" si="58"/>
        <v>0</v>
      </c>
      <c r="M268" s="17">
        <f t="shared" ca="1" si="59"/>
        <v>-3.0141362249678293E-2</v>
      </c>
      <c r="N268" s="17">
        <f t="shared" ca="1" si="60"/>
        <v>0</v>
      </c>
      <c r="O268" s="95">
        <f t="shared" ca="1" si="61"/>
        <v>0</v>
      </c>
      <c r="P268" s="17">
        <f t="shared" ca="1" si="62"/>
        <v>0</v>
      </c>
      <c r="Q268" s="17">
        <f t="shared" ca="1" si="63"/>
        <v>0</v>
      </c>
      <c r="R268" s="15">
        <f t="shared" ca="1" si="64"/>
        <v>3.0141362249678293E-2</v>
      </c>
    </row>
    <row r="269" spans="1:18" x14ac:dyDescent="0.2">
      <c r="A269" s="65"/>
      <c r="B269" s="65"/>
      <c r="C269" s="65"/>
      <c r="D269" s="66">
        <f t="shared" si="50"/>
        <v>0</v>
      </c>
      <c r="E269" s="66">
        <f t="shared" si="51"/>
        <v>0</v>
      </c>
      <c r="F269" s="17">
        <f t="shared" si="52"/>
        <v>0</v>
      </c>
      <c r="G269" s="17">
        <f t="shared" si="53"/>
        <v>0</v>
      </c>
      <c r="H269" s="17">
        <f t="shared" si="54"/>
        <v>0</v>
      </c>
      <c r="I269" s="17">
        <f t="shared" si="55"/>
        <v>0</v>
      </c>
      <c r="J269" s="17">
        <f t="shared" si="56"/>
        <v>0</v>
      </c>
      <c r="K269" s="17">
        <f t="shared" si="57"/>
        <v>0</v>
      </c>
      <c r="L269" s="17">
        <f t="shared" si="58"/>
        <v>0</v>
      </c>
      <c r="M269" s="17">
        <f t="shared" ca="1" si="59"/>
        <v>-3.0141362249678293E-2</v>
      </c>
      <c r="N269" s="17">
        <f t="shared" ca="1" si="60"/>
        <v>0</v>
      </c>
      <c r="O269" s="95">
        <f t="shared" ca="1" si="61"/>
        <v>0</v>
      </c>
      <c r="P269" s="17">
        <f t="shared" ca="1" si="62"/>
        <v>0</v>
      </c>
      <c r="Q269" s="17">
        <f t="shared" ca="1" si="63"/>
        <v>0</v>
      </c>
      <c r="R269" s="15">
        <f t="shared" ca="1" si="64"/>
        <v>3.0141362249678293E-2</v>
      </c>
    </row>
    <row r="270" spans="1:18" x14ac:dyDescent="0.2">
      <c r="A270" s="65"/>
      <c r="B270" s="65"/>
      <c r="C270" s="65"/>
      <c r="D270" s="66">
        <f t="shared" si="50"/>
        <v>0</v>
      </c>
      <c r="E270" s="66">
        <f t="shared" si="51"/>
        <v>0</v>
      </c>
      <c r="F270" s="17">
        <f t="shared" si="52"/>
        <v>0</v>
      </c>
      <c r="G270" s="17">
        <f t="shared" si="53"/>
        <v>0</v>
      </c>
      <c r="H270" s="17">
        <f t="shared" si="54"/>
        <v>0</v>
      </c>
      <c r="I270" s="17">
        <f t="shared" si="55"/>
        <v>0</v>
      </c>
      <c r="J270" s="17">
        <f t="shared" si="56"/>
        <v>0</v>
      </c>
      <c r="K270" s="17">
        <f t="shared" si="57"/>
        <v>0</v>
      </c>
      <c r="L270" s="17">
        <f t="shared" si="58"/>
        <v>0</v>
      </c>
      <c r="M270" s="17">
        <f t="shared" ca="1" si="59"/>
        <v>-3.0141362249678293E-2</v>
      </c>
      <c r="N270" s="17">
        <f t="shared" ca="1" si="60"/>
        <v>0</v>
      </c>
      <c r="O270" s="95">
        <f t="shared" ca="1" si="61"/>
        <v>0</v>
      </c>
      <c r="P270" s="17">
        <f t="shared" ca="1" si="62"/>
        <v>0</v>
      </c>
      <c r="Q270" s="17">
        <f t="shared" ca="1" si="63"/>
        <v>0</v>
      </c>
      <c r="R270" s="15">
        <f t="shared" ca="1" si="64"/>
        <v>3.0141362249678293E-2</v>
      </c>
    </row>
    <row r="271" spans="1:18" x14ac:dyDescent="0.2">
      <c r="A271" s="65"/>
      <c r="B271" s="65"/>
      <c r="C271" s="65"/>
      <c r="D271" s="66">
        <f t="shared" si="50"/>
        <v>0</v>
      </c>
      <c r="E271" s="66">
        <f t="shared" si="51"/>
        <v>0</v>
      </c>
      <c r="F271" s="17">
        <f t="shared" si="52"/>
        <v>0</v>
      </c>
      <c r="G271" s="17">
        <f t="shared" si="53"/>
        <v>0</v>
      </c>
      <c r="H271" s="17">
        <f t="shared" si="54"/>
        <v>0</v>
      </c>
      <c r="I271" s="17">
        <f t="shared" si="55"/>
        <v>0</v>
      </c>
      <c r="J271" s="17">
        <f t="shared" si="56"/>
        <v>0</v>
      </c>
      <c r="K271" s="17">
        <f t="shared" si="57"/>
        <v>0</v>
      </c>
      <c r="L271" s="17">
        <f t="shared" si="58"/>
        <v>0</v>
      </c>
      <c r="M271" s="17">
        <f t="shared" ca="1" si="59"/>
        <v>-3.0141362249678293E-2</v>
      </c>
      <c r="N271" s="17">
        <f t="shared" ca="1" si="60"/>
        <v>0</v>
      </c>
      <c r="O271" s="95">
        <f t="shared" ca="1" si="61"/>
        <v>0</v>
      </c>
      <c r="P271" s="17">
        <f t="shared" ca="1" si="62"/>
        <v>0</v>
      </c>
      <c r="Q271" s="17">
        <f t="shared" ca="1" si="63"/>
        <v>0</v>
      </c>
      <c r="R271" s="15">
        <f t="shared" ca="1" si="64"/>
        <v>3.0141362249678293E-2</v>
      </c>
    </row>
    <row r="272" spans="1:18" x14ac:dyDescent="0.2">
      <c r="A272" s="65"/>
      <c r="B272" s="65"/>
      <c r="C272" s="65"/>
      <c r="D272" s="66">
        <f t="shared" si="50"/>
        <v>0</v>
      </c>
      <c r="E272" s="66">
        <f t="shared" si="51"/>
        <v>0</v>
      </c>
      <c r="F272" s="17">
        <f t="shared" si="52"/>
        <v>0</v>
      </c>
      <c r="G272" s="17">
        <f t="shared" si="53"/>
        <v>0</v>
      </c>
      <c r="H272" s="17">
        <f t="shared" si="54"/>
        <v>0</v>
      </c>
      <c r="I272" s="17">
        <f t="shared" si="55"/>
        <v>0</v>
      </c>
      <c r="J272" s="17">
        <f t="shared" si="56"/>
        <v>0</v>
      </c>
      <c r="K272" s="17">
        <f t="shared" si="57"/>
        <v>0</v>
      </c>
      <c r="L272" s="17">
        <f t="shared" si="58"/>
        <v>0</v>
      </c>
      <c r="M272" s="17">
        <f t="shared" ca="1" si="59"/>
        <v>-3.0141362249678293E-2</v>
      </c>
      <c r="N272" s="17">
        <f t="shared" ca="1" si="60"/>
        <v>0</v>
      </c>
      <c r="O272" s="95">
        <f t="shared" ca="1" si="61"/>
        <v>0</v>
      </c>
      <c r="P272" s="17">
        <f t="shared" ca="1" si="62"/>
        <v>0</v>
      </c>
      <c r="Q272" s="17">
        <f t="shared" ca="1" si="63"/>
        <v>0</v>
      </c>
      <c r="R272" s="15">
        <f t="shared" ca="1" si="64"/>
        <v>3.0141362249678293E-2</v>
      </c>
    </row>
    <row r="273" spans="1:18" x14ac:dyDescent="0.2">
      <c r="A273" s="65"/>
      <c r="B273" s="65"/>
      <c r="C273" s="65"/>
      <c r="D273" s="66">
        <f t="shared" si="50"/>
        <v>0</v>
      </c>
      <c r="E273" s="66">
        <f t="shared" si="51"/>
        <v>0</v>
      </c>
      <c r="F273" s="17">
        <f t="shared" si="52"/>
        <v>0</v>
      </c>
      <c r="G273" s="17">
        <f t="shared" si="53"/>
        <v>0</v>
      </c>
      <c r="H273" s="17">
        <f t="shared" si="54"/>
        <v>0</v>
      </c>
      <c r="I273" s="17">
        <f t="shared" si="55"/>
        <v>0</v>
      </c>
      <c r="J273" s="17">
        <f t="shared" si="56"/>
        <v>0</v>
      </c>
      <c r="K273" s="17">
        <f t="shared" si="57"/>
        <v>0</v>
      </c>
      <c r="L273" s="17">
        <f t="shared" si="58"/>
        <v>0</v>
      </c>
      <c r="M273" s="17">
        <f t="shared" ca="1" si="59"/>
        <v>-3.0141362249678293E-2</v>
      </c>
      <c r="N273" s="17">
        <f t="shared" ca="1" si="60"/>
        <v>0</v>
      </c>
      <c r="O273" s="95">
        <f t="shared" ca="1" si="61"/>
        <v>0</v>
      </c>
      <c r="P273" s="17">
        <f t="shared" ca="1" si="62"/>
        <v>0</v>
      </c>
      <c r="Q273" s="17">
        <f t="shared" ca="1" si="63"/>
        <v>0</v>
      </c>
      <c r="R273" s="15">
        <f t="shared" ca="1" si="64"/>
        <v>3.0141362249678293E-2</v>
      </c>
    </row>
    <row r="274" spans="1:18" x14ac:dyDescent="0.2">
      <c r="A274" s="65"/>
      <c r="B274" s="65"/>
      <c r="C274" s="65"/>
      <c r="D274" s="66">
        <f t="shared" si="50"/>
        <v>0</v>
      </c>
      <c r="E274" s="66">
        <f t="shared" si="51"/>
        <v>0</v>
      </c>
      <c r="F274" s="17">
        <f t="shared" si="52"/>
        <v>0</v>
      </c>
      <c r="G274" s="17">
        <f t="shared" si="53"/>
        <v>0</v>
      </c>
      <c r="H274" s="17">
        <f t="shared" si="54"/>
        <v>0</v>
      </c>
      <c r="I274" s="17">
        <f t="shared" si="55"/>
        <v>0</v>
      </c>
      <c r="J274" s="17">
        <f t="shared" si="56"/>
        <v>0</v>
      </c>
      <c r="K274" s="17">
        <f t="shared" si="57"/>
        <v>0</v>
      </c>
      <c r="L274" s="17">
        <f t="shared" si="58"/>
        <v>0</v>
      </c>
      <c r="M274" s="17">
        <f t="shared" ca="1" si="59"/>
        <v>-3.0141362249678293E-2</v>
      </c>
      <c r="N274" s="17">
        <f t="shared" ca="1" si="60"/>
        <v>0</v>
      </c>
      <c r="O274" s="95">
        <f t="shared" ca="1" si="61"/>
        <v>0</v>
      </c>
      <c r="P274" s="17">
        <f t="shared" ca="1" si="62"/>
        <v>0</v>
      </c>
      <c r="Q274" s="17">
        <f t="shared" ca="1" si="63"/>
        <v>0</v>
      </c>
      <c r="R274" s="15">
        <f t="shared" ca="1" si="64"/>
        <v>3.0141362249678293E-2</v>
      </c>
    </row>
    <row r="275" spans="1:18" x14ac:dyDescent="0.2">
      <c r="A275" s="65"/>
      <c r="B275" s="65"/>
      <c r="C275" s="65"/>
      <c r="D275" s="66">
        <f t="shared" si="50"/>
        <v>0</v>
      </c>
      <c r="E275" s="66">
        <f t="shared" si="51"/>
        <v>0</v>
      </c>
      <c r="F275" s="17">
        <f t="shared" si="52"/>
        <v>0</v>
      </c>
      <c r="G275" s="17">
        <f t="shared" si="53"/>
        <v>0</v>
      </c>
      <c r="H275" s="17">
        <f t="shared" si="54"/>
        <v>0</v>
      </c>
      <c r="I275" s="17">
        <f t="shared" si="55"/>
        <v>0</v>
      </c>
      <c r="J275" s="17">
        <f t="shared" si="56"/>
        <v>0</v>
      </c>
      <c r="K275" s="17">
        <f t="shared" si="57"/>
        <v>0</v>
      </c>
      <c r="L275" s="17">
        <f t="shared" si="58"/>
        <v>0</v>
      </c>
      <c r="M275" s="17">
        <f t="shared" ca="1" si="59"/>
        <v>-3.0141362249678293E-2</v>
      </c>
      <c r="N275" s="17">
        <f t="shared" ca="1" si="60"/>
        <v>0</v>
      </c>
      <c r="O275" s="95">
        <f t="shared" ca="1" si="61"/>
        <v>0</v>
      </c>
      <c r="P275" s="17">
        <f t="shared" ca="1" si="62"/>
        <v>0</v>
      </c>
      <c r="Q275" s="17">
        <f t="shared" ca="1" si="63"/>
        <v>0</v>
      </c>
      <c r="R275" s="15">
        <f t="shared" ca="1" si="64"/>
        <v>3.0141362249678293E-2</v>
      </c>
    </row>
    <row r="276" spans="1:18" x14ac:dyDescent="0.2">
      <c r="A276" s="65"/>
      <c r="B276" s="65"/>
      <c r="C276" s="65"/>
      <c r="D276" s="66">
        <f t="shared" si="50"/>
        <v>0</v>
      </c>
      <c r="E276" s="66">
        <f t="shared" si="51"/>
        <v>0</v>
      </c>
      <c r="F276" s="17">
        <f t="shared" si="52"/>
        <v>0</v>
      </c>
      <c r="G276" s="17">
        <f t="shared" si="53"/>
        <v>0</v>
      </c>
      <c r="H276" s="17">
        <f t="shared" si="54"/>
        <v>0</v>
      </c>
      <c r="I276" s="17">
        <f t="shared" si="55"/>
        <v>0</v>
      </c>
      <c r="J276" s="17">
        <f t="shared" si="56"/>
        <v>0</v>
      </c>
      <c r="K276" s="17">
        <f t="shared" si="57"/>
        <v>0</v>
      </c>
      <c r="L276" s="17">
        <f t="shared" si="58"/>
        <v>0</v>
      </c>
      <c r="M276" s="17">
        <f t="shared" ca="1" si="59"/>
        <v>-3.0141362249678293E-2</v>
      </c>
      <c r="N276" s="17">
        <f t="shared" ca="1" si="60"/>
        <v>0</v>
      </c>
      <c r="O276" s="95">
        <f t="shared" ca="1" si="61"/>
        <v>0</v>
      </c>
      <c r="P276" s="17">
        <f t="shared" ca="1" si="62"/>
        <v>0</v>
      </c>
      <c r="Q276" s="17">
        <f t="shared" ca="1" si="63"/>
        <v>0</v>
      </c>
      <c r="R276" s="15">
        <f t="shared" ca="1" si="64"/>
        <v>3.0141362249678293E-2</v>
      </c>
    </row>
    <row r="277" spans="1:18" x14ac:dyDescent="0.2">
      <c r="A277" s="65"/>
      <c r="B277" s="65"/>
      <c r="C277" s="65"/>
      <c r="D277" s="66">
        <f t="shared" ref="D277:D342" si="65">A277/A$18</f>
        <v>0</v>
      </c>
      <c r="E277" s="66">
        <f t="shared" ref="E277:E342" si="66">B277/B$18</f>
        <v>0</v>
      </c>
      <c r="F277" s="17">
        <f t="shared" ref="F277:F342" si="67">$C277*D277</f>
        <v>0</v>
      </c>
      <c r="G277" s="17">
        <f t="shared" ref="G277:G342" si="68">$C277*E277</f>
        <v>0</v>
      </c>
      <c r="H277" s="17">
        <f t="shared" ref="H277:H342" si="69">C277*D277*D277</f>
        <v>0</v>
      </c>
      <c r="I277" s="17">
        <f t="shared" ref="I277:I342" si="70">C277*D277*D277*D277</f>
        <v>0</v>
      </c>
      <c r="J277" s="17">
        <f t="shared" ref="J277:J342" si="71">C277*D277*D277*D277*D277</f>
        <v>0</v>
      </c>
      <c r="K277" s="17">
        <f t="shared" ref="K277:K342" si="72">C277*E277*D277</f>
        <v>0</v>
      </c>
      <c r="L277" s="17">
        <f t="shared" ref="L277:L342" si="73">C277*E277*D277*D277</f>
        <v>0</v>
      </c>
      <c r="M277" s="17">
        <f t="shared" ref="M277:M342" ca="1" si="74">+E$4+E$5*D277+E$6*D277^2</f>
        <v>-3.0141362249678293E-2</v>
      </c>
      <c r="N277" s="17">
        <f t="shared" ref="N277:N340" ca="1" si="75">C277*(M277-E277)^2</f>
        <v>0</v>
      </c>
      <c r="O277" s="95">
        <f t="shared" ref="O277:O342" ca="1" si="76">(C277*O$1-O$2*F277+O$3*H277)^2</f>
        <v>0</v>
      </c>
      <c r="P277" s="17">
        <f t="shared" ref="P277:P340" ca="1" si="77">(-C277*O$2+O$4*F277-O$5*H277)^2</f>
        <v>0</v>
      </c>
      <c r="Q277" s="17">
        <f t="shared" ref="Q277:Q342" ca="1" si="78">+(C277*O$3-F277*O$5+H277*O$6)^2</f>
        <v>0</v>
      </c>
      <c r="R277" s="15">
        <f t="shared" ref="R277:R342" ca="1" si="79">+E277-M277</f>
        <v>3.0141362249678293E-2</v>
      </c>
    </row>
    <row r="278" spans="1:18" x14ac:dyDescent="0.2">
      <c r="A278" s="65"/>
      <c r="B278" s="65"/>
      <c r="C278" s="65"/>
      <c r="D278" s="66">
        <f t="shared" si="65"/>
        <v>0</v>
      </c>
      <c r="E278" s="66">
        <f t="shared" si="66"/>
        <v>0</v>
      </c>
      <c r="F278" s="17">
        <f t="shared" si="67"/>
        <v>0</v>
      </c>
      <c r="G278" s="17">
        <f t="shared" si="68"/>
        <v>0</v>
      </c>
      <c r="H278" s="17">
        <f t="shared" si="69"/>
        <v>0</v>
      </c>
      <c r="I278" s="17">
        <f t="shared" si="70"/>
        <v>0</v>
      </c>
      <c r="J278" s="17">
        <f t="shared" si="71"/>
        <v>0</v>
      </c>
      <c r="K278" s="17">
        <f t="shared" si="72"/>
        <v>0</v>
      </c>
      <c r="L278" s="17">
        <f t="shared" si="73"/>
        <v>0</v>
      </c>
      <c r="M278" s="17">
        <f t="shared" ca="1" si="74"/>
        <v>-3.0141362249678293E-2</v>
      </c>
      <c r="N278" s="17">
        <f t="shared" ca="1" si="75"/>
        <v>0</v>
      </c>
      <c r="O278" s="95">
        <f t="shared" ca="1" si="76"/>
        <v>0</v>
      </c>
      <c r="P278" s="17">
        <f t="shared" ca="1" si="77"/>
        <v>0</v>
      </c>
      <c r="Q278" s="17">
        <f t="shared" ca="1" si="78"/>
        <v>0</v>
      </c>
      <c r="R278" s="15">
        <f t="shared" ca="1" si="79"/>
        <v>3.0141362249678293E-2</v>
      </c>
    </row>
    <row r="279" spans="1:18" x14ac:dyDescent="0.2">
      <c r="A279" s="65"/>
      <c r="B279" s="65"/>
      <c r="C279" s="65"/>
      <c r="D279" s="66">
        <f t="shared" si="65"/>
        <v>0</v>
      </c>
      <c r="E279" s="66">
        <f t="shared" si="66"/>
        <v>0</v>
      </c>
      <c r="F279" s="17">
        <f t="shared" si="67"/>
        <v>0</v>
      </c>
      <c r="G279" s="17">
        <f t="shared" si="68"/>
        <v>0</v>
      </c>
      <c r="H279" s="17">
        <f t="shared" si="69"/>
        <v>0</v>
      </c>
      <c r="I279" s="17">
        <f t="shared" si="70"/>
        <v>0</v>
      </c>
      <c r="J279" s="17">
        <f t="shared" si="71"/>
        <v>0</v>
      </c>
      <c r="K279" s="17">
        <f t="shared" si="72"/>
        <v>0</v>
      </c>
      <c r="L279" s="17">
        <f t="shared" si="73"/>
        <v>0</v>
      </c>
      <c r="M279" s="17">
        <f t="shared" ca="1" si="74"/>
        <v>-3.0141362249678293E-2</v>
      </c>
      <c r="N279" s="17">
        <f t="shared" ca="1" si="75"/>
        <v>0</v>
      </c>
      <c r="O279" s="95">
        <f t="shared" ca="1" si="76"/>
        <v>0</v>
      </c>
      <c r="P279" s="17">
        <f t="shared" ca="1" si="77"/>
        <v>0</v>
      </c>
      <c r="Q279" s="17">
        <f t="shared" ca="1" si="78"/>
        <v>0</v>
      </c>
      <c r="R279" s="15">
        <f t="shared" ca="1" si="79"/>
        <v>3.0141362249678293E-2</v>
      </c>
    </row>
    <row r="280" spans="1:18" x14ac:dyDescent="0.2">
      <c r="A280" s="65"/>
      <c r="B280" s="65"/>
      <c r="C280" s="65"/>
      <c r="D280" s="66">
        <f t="shared" si="65"/>
        <v>0</v>
      </c>
      <c r="E280" s="66">
        <f t="shared" si="66"/>
        <v>0</v>
      </c>
      <c r="F280" s="17">
        <f t="shared" si="67"/>
        <v>0</v>
      </c>
      <c r="G280" s="17">
        <f t="shared" si="68"/>
        <v>0</v>
      </c>
      <c r="H280" s="17">
        <f t="shared" si="69"/>
        <v>0</v>
      </c>
      <c r="I280" s="17">
        <f t="shared" si="70"/>
        <v>0</v>
      </c>
      <c r="J280" s="17">
        <f t="shared" si="71"/>
        <v>0</v>
      </c>
      <c r="K280" s="17">
        <f t="shared" si="72"/>
        <v>0</v>
      </c>
      <c r="L280" s="17">
        <f t="shared" si="73"/>
        <v>0</v>
      </c>
      <c r="M280" s="17">
        <f t="shared" ca="1" si="74"/>
        <v>-3.0141362249678293E-2</v>
      </c>
      <c r="N280" s="17">
        <f t="shared" ca="1" si="75"/>
        <v>0</v>
      </c>
      <c r="O280" s="95">
        <f t="shared" ca="1" si="76"/>
        <v>0</v>
      </c>
      <c r="P280" s="17">
        <f t="shared" ca="1" si="77"/>
        <v>0</v>
      </c>
      <c r="Q280" s="17">
        <f t="shared" ca="1" si="78"/>
        <v>0</v>
      </c>
      <c r="R280" s="15">
        <f t="shared" ca="1" si="79"/>
        <v>3.0141362249678293E-2</v>
      </c>
    </row>
    <row r="281" spans="1:18" x14ac:dyDescent="0.2">
      <c r="A281" s="65"/>
      <c r="B281" s="65"/>
      <c r="C281" s="65"/>
      <c r="D281" s="66">
        <f t="shared" si="65"/>
        <v>0</v>
      </c>
      <c r="E281" s="66">
        <f t="shared" si="66"/>
        <v>0</v>
      </c>
      <c r="F281" s="17">
        <f t="shared" si="67"/>
        <v>0</v>
      </c>
      <c r="G281" s="17">
        <f t="shared" si="68"/>
        <v>0</v>
      </c>
      <c r="H281" s="17">
        <f t="shared" si="69"/>
        <v>0</v>
      </c>
      <c r="I281" s="17">
        <f t="shared" si="70"/>
        <v>0</v>
      </c>
      <c r="J281" s="17">
        <f t="shared" si="71"/>
        <v>0</v>
      </c>
      <c r="K281" s="17">
        <f t="shared" si="72"/>
        <v>0</v>
      </c>
      <c r="L281" s="17">
        <f t="shared" si="73"/>
        <v>0</v>
      </c>
      <c r="M281" s="17">
        <f t="shared" ca="1" si="74"/>
        <v>-3.0141362249678293E-2</v>
      </c>
      <c r="N281" s="17">
        <f t="shared" ca="1" si="75"/>
        <v>0</v>
      </c>
      <c r="O281" s="95">
        <f t="shared" ca="1" si="76"/>
        <v>0</v>
      </c>
      <c r="P281" s="17">
        <f t="shared" ca="1" si="77"/>
        <v>0</v>
      </c>
      <c r="Q281" s="17">
        <f t="shared" ca="1" si="78"/>
        <v>0</v>
      </c>
      <c r="R281" s="15">
        <f t="shared" ca="1" si="79"/>
        <v>3.0141362249678293E-2</v>
      </c>
    </row>
    <row r="282" spans="1:18" x14ac:dyDescent="0.2">
      <c r="A282" s="65"/>
      <c r="B282" s="65"/>
      <c r="C282" s="65"/>
      <c r="D282" s="66">
        <f t="shared" si="65"/>
        <v>0</v>
      </c>
      <c r="E282" s="66">
        <f t="shared" si="66"/>
        <v>0</v>
      </c>
      <c r="F282" s="17">
        <f t="shared" si="67"/>
        <v>0</v>
      </c>
      <c r="G282" s="17">
        <f t="shared" si="68"/>
        <v>0</v>
      </c>
      <c r="H282" s="17">
        <f t="shared" si="69"/>
        <v>0</v>
      </c>
      <c r="I282" s="17">
        <f t="shared" si="70"/>
        <v>0</v>
      </c>
      <c r="J282" s="17">
        <f t="shared" si="71"/>
        <v>0</v>
      </c>
      <c r="K282" s="17">
        <f t="shared" si="72"/>
        <v>0</v>
      </c>
      <c r="L282" s="17">
        <f t="shared" si="73"/>
        <v>0</v>
      </c>
      <c r="M282" s="17">
        <f t="shared" ca="1" si="74"/>
        <v>-3.0141362249678293E-2</v>
      </c>
      <c r="N282" s="17">
        <f t="shared" ca="1" si="75"/>
        <v>0</v>
      </c>
      <c r="O282" s="95">
        <f t="shared" ca="1" si="76"/>
        <v>0</v>
      </c>
      <c r="P282" s="17">
        <f t="shared" ca="1" si="77"/>
        <v>0</v>
      </c>
      <c r="Q282" s="17">
        <f t="shared" ca="1" si="78"/>
        <v>0</v>
      </c>
      <c r="R282" s="15">
        <f t="shared" ca="1" si="79"/>
        <v>3.0141362249678293E-2</v>
      </c>
    </row>
    <row r="283" spans="1:18" x14ac:dyDescent="0.2">
      <c r="A283" s="65"/>
      <c r="B283" s="65"/>
      <c r="C283" s="65"/>
      <c r="D283" s="66">
        <f t="shared" si="65"/>
        <v>0</v>
      </c>
      <c r="E283" s="66">
        <f t="shared" si="66"/>
        <v>0</v>
      </c>
      <c r="F283" s="17">
        <f t="shared" si="67"/>
        <v>0</v>
      </c>
      <c r="G283" s="17">
        <f t="shared" si="68"/>
        <v>0</v>
      </c>
      <c r="H283" s="17">
        <f t="shared" si="69"/>
        <v>0</v>
      </c>
      <c r="I283" s="17">
        <f t="shared" si="70"/>
        <v>0</v>
      </c>
      <c r="J283" s="17">
        <f t="shared" si="71"/>
        <v>0</v>
      </c>
      <c r="K283" s="17">
        <f t="shared" si="72"/>
        <v>0</v>
      </c>
      <c r="L283" s="17">
        <f t="shared" si="73"/>
        <v>0</v>
      </c>
      <c r="M283" s="17">
        <f t="shared" ca="1" si="74"/>
        <v>-3.0141362249678293E-2</v>
      </c>
      <c r="N283" s="17">
        <f t="shared" ca="1" si="75"/>
        <v>0</v>
      </c>
      <c r="O283" s="95">
        <f t="shared" ca="1" si="76"/>
        <v>0</v>
      </c>
      <c r="P283" s="17">
        <f t="shared" ca="1" si="77"/>
        <v>0</v>
      </c>
      <c r="Q283" s="17">
        <f t="shared" ca="1" si="78"/>
        <v>0</v>
      </c>
      <c r="R283" s="15">
        <f t="shared" ca="1" si="79"/>
        <v>3.0141362249678293E-2</v>
      </c>
    </row>
    <row r="284" spans="1:18" x14ac:dyDescent="0.2">
      <c r="A284" s="65"/>
      <c r="B284" s="65"/>
      <c r="C284" s="65"/>
      <c r="D284" s="66">
        <f t="shared" si="65"/>
        <v>0</v>
      </c>
      <c r="E284" s="66">
        <f t="shared" si="66"/>
        <v>0</v>
      </c>
      <c r="F284" s="17">
        <f t="shared" si="67"/>
        <v>0</v>
      </c>
      <c r="G284" s="17">
        <f t="shared" si="68"/>
        <v>0</v>
      </c>
      <c r="H284" s="17">
        <f t="shared" si="69"/>
        <v>0</v>
      </c>
      <c r="I284" s="17">
        <f t="shared" si="70"/>
        <v>0</v>
      </c>
      <c r="J284" s="17">
        <f t="shared" si="71"/>
        <v>0</v>
      </c>
      <c r="K284" s="17">
        <f t="shared" si="72"/>
        <v>0</v>
      </c>
      <c r="L284" s="17">
        <f t="shared" si="73"/>
        <v>0</v>
      </c>
      <c r="M284" s="17">
        <f t="shared" ca="1" si="74"/>
        <v>-3.0141362249678293E-2</v>
      </c>
      <c r="N284" s="17">
        <f t="shared" ca="1" si="75"/>
        <v>0</v>
      </c>
      <c r="O284" s="95">
        <f t="shared" ca="1" si="76"/>
        <v>0</v>
      </c>
      <c r="P284" s="17">
        <f t="shared" ca="1" si="77"/>
        <v>0</v>
      </c>
      <c r="Q284" s="17">
        <f t="shared" ca="1" si="78"/>
        <v>0</v>
      </c>
      <c r="R284" s="15">
        <f t="shared" ca="1" si="79"/>
        <v>3.0141362249678293E-2</v>
      </c>
    </row>
    <row r="285" spans="1:18" x14ac:dyDescent="0.2">
      <c r="A285" s="65"/>
      <c r="B285" s="65"/>
      <c r="C285" s="65"/>
      <c r="D285" s="66">
        <f t="shared" si="65"/>
        <v>0</v>
      </c>
      <c r="E285" s="66">
        <f t="shared" si="66"/>
        <v>0</v>
      </c>
      <c r="F285" s="17">
        <f t="shared" si="67"/>
        <v>0</v>
      </c>
      <c r="G285" s="17">
        <f t="shared" si="68"/>
        <v>0</v>
      </c>
      <c r="H285" s="17">
        <f t="shared" si="69"/>
        <v>0</v>
      </c>
      <c r="I285" s="17">
        <f t="shared" si="70"/>
        <v>0</v>
      </c>
      <c r="J285" s="17">
        <f t="shared" si="71"/>
        <v>0</v>
      </c>
      <c r="K285" s="17">
        <f t="shared" si="72"/>
        <v>0</v>
      </c>
      <c r="L285" s="17">
        <f t="shared" si="73"/>
        <v>0</v>
      </c>
      <c r="M285" s="17">
        <f t="shared" ca="1" si="74"/>
        <v>-3.0141362249678293E-2</v>
      </c>
      <c r="N285" s="17">
        <f t="shared" ca="1" si="75"/>
        <v>0</v>
      </c>
      <c r="O285" s="95">
        <f t="shared" ca="1" si="76"/>
        <v>0</v>
      </c>
      <c r="P285" s="17">
        <f t="shared" ca="1" si="77"/>
        <v>0</v>
      </c>
      <c r="Q285" s="17">
        <f t="shared" ca="1" si="78"/>
        <v>0</v>
      </c>
      <c r="R285" s="15">
        <f t="shared" ca="1" si="79"/>
        <v>3.0141362249678293E-2</v>
      </c>
    </row>
    <row r="286" spans="1:18" x14ac:dyDescent="0.2">
      <c r="A286" s="65"/>
      <c r="B286" s="65"/>
      <c r="C286" s="65"/>
      <c r="D286" s="66">
        <f t="shared" si="65"/>
        <v>0</v>
      </c>
      <c r="E286" s="66">
        <f t="shared" si="66"/>
        <v>0</v>
      </c>
      <c r="F286" s="17">
        <f t="shared" si="67"/>
        <v>0</v>
      </c>
      <c r="G286" s="17">
        <f t="shared" si="68"/>
        <v>0</v>
      </c>
      <c r="H286" s="17">
        <f t="shared" si="69"/>
        <v>0</v>
      </c>
      <c r="I286" s="17">
        <f t="shared" si="70"/>
        <v>0</v>
      </c>
      <c r="J286" s="17">
        <f t="shared" si="71"/>
        <v>0</v>
      </c>
      <c r="K286" s="17">
        <f t="shared" si="72"/>
        <v>0</v>
      </c>
      <c r="L286" s="17">
        <f t="shared" si="73"/>
        <v>0</v>
      </c>
      <c r="M286" s="17">
        <f t="shared" ca="1" si="74"/>
        <v>-3.0141362249678293E-2</v>
      </c>
      <c r="N286" s="17">
        <f t="shared" ca="1" si="75"/>
        <v>0</v>
      </c>
      <c r="O286" s="95">
        <f t="shared" ca="1" si="76"/>
        <v>0</v>
      </c>
      <c r="P286" s="17">
        <f t="shared" ca="1" si="77"/>
        <v>0</v>
      </c>
      <c r="Q286" s="17">
        <f t="shared" ca="1" si="78"/>
        <v>0</v>
      </c>
      <c r="R286" s="15">
        <f t="shared" ca="1" si="79"/>
        <v>3.0141362249678293E-2</v>
      </c>
    </row>
    <row r="287" spans="1:18" x14ac:dyDescent="0.2">
      <c r="A287" s="65"/>
      <c r="B287" s="65"/>
      <c r="C287" s="65"/>
      <c r="D287" s="66">
        <f t="shared" si="65"/>
        <v>0</v>
      </c>
      <c r="E287" s="66">
        <f t="shared" si="66"/>
        <v>0</v>
      </c>
      <c r="F287" s="17">
        <f t="shared" si="67"/>
        <v>0</v>
      </c>
      <c r="G287" s="17">
        <f t="shared" si="68"/>
        <v>0</v>
      </c>
      <c r="H287" s="17">
        <f t="shared" si="69"/>
        <v>0</v>
      </c>
      <c r="I287" s="17">
        <f t="shared" si="70"/>
        <v>0</v>
      </c>
      <c r="J287" s="17">
        <f t="shared" si="71"/>
        <v>0</v>
      </c>
      <c r="K287" s="17">
        <f t="shared" si="72"/>
        <v>0</v>
      </c>
      <c r="L287" s="17">
        <f t="shared" si="73"/>
        <v>0</v>
      </c>
      <c r="M287" s="17">
        <f t="shared" ca="1" si="74"/>
        <v>-3.0141362249678293E-2</v>
      </c>
      <c r="N287" s="17">
        <f t="shared" ca="1" si="75"/>
        <v>0</v>
      </c>
      <c r="O287" s="95">
        <f t="shared" ca="1" si="76"/>
        <v>0</v>
      </c>
      <c r="P287" s="17">
        <f t="shared" ca="1" si="77"/>
        <v>0</v>
      </c>
      <c r="Q287" s="17">
        <f t="shared" ca="1" si="78"/>
        <v>0</v>
      </c>
      <c r="R287" s="15">
        <f t="shared" ca="1" si="79"/>
        <v>3.0141362249678293E-2</v>
      </c>
    </row>
    <row r="288" spans="1:18" x14ac:dyDescent="0.2">
      <c r="A288" s="65"/>
      <c r="B288" s="65"/>
      <c r="C288" s="65"/>
      <c r="D288" s="66">
        <f t="shared" si="65"/>
        <v>0</v>
      </c>
      <c r="E288" s="66">
        <f t="shared" si="66"/>
        <v>0</v>
      </c>
      <c r="F288" s="17">
        <f t="shared" si="67"/>
        <v>0</v>
      </c>
      <c r="G288" s="17">
        <f t="shared" si="68"/>
        <v>0</v>
      </c>
      <c r="H288" s="17">
        <f t="shared" si="69"/>
        <v>0</v>
      </c>
      <c r="I288" s="17">
        <f t="shared" si="70"/>
        <v>0</v>
      </c>
      <c r="J288" s="17">
        <f t="shared" si="71"/>
        <v>0</v>
      </c>
      <c r="K288" s="17">
        <f t="shared" si="72"/>
        <v>0</v>
      </c>
      <c r="L288" s="17">
        <f t="shared" si="73"/>
        <v>0</v>
      </c>
      <c r="M288" s="17">
        <f t="shared" ca="1" si="74"/>
        <v>-3.0141362249678293E-2</v>
      </c>
      <c r="N288" s="17">
        <f t="shared" ca="1" si="75"/>
        <v>0</v>
      </c>
      <c r="O288" s="95">
        <f t="shared" ca="1" si="76"/>
        <v>0</v>
      </c>
      <c r="P288" s="17">
        <f t="shared" ca="1" si="77"/>
        <v>0</v>
      </c>
      <c r="Q288" s="17">
        <f t="shared" ca="1" si="78"/>
        <v>0</v>
      </c>
      <c r="R288" s="15">
        <f t="shared" ca="1" si="79"/>
        <v>3.0141362249678293E-2</v>
      </c>
    </row>
    <row r="289" spans="1:18" x14ac:dyDescent="0.2">
      <c r="A289" s="65"/>
      <c r="B289" s="65"/>
      <c r="C289" s="65"/>
      <c r="D289" s="66">
        <f t="shared" si="65"/>
        <v>0</v>
      </c>
      <c r="E289" s="66">
        <f t="shared" si="66"/>
        <v>0</v>
      </c>
      <c r="F289" s="17">
        <f t="shared" si="67"/>
        <v>0</v>
      </c>
      <c r="G289" s="17">
        <f t="shared" si="68"/>
        <v>0</v>
      </c>
      <c r="H289" s="17">
        <f t="shared" si="69"/>
        <v>0</v>
      </c>
      <c r="I289" s="17">
        <f t="shared" si="70"/>
        <v>0</v>
      </c>
      <c r="J289" s="17">
        <f t="shared" si="71"/>
        <v>0</v>
      </c>
      <c r="K289" s="17">
        <f t="shared" si="72"/>
        <v>0</v>
      </c>
      <c r="L289" s="17">
        <f t="shared" si="73"/>
        <v>0</v>
      </c>
      <c r="M289" s="17">
        <f t="shared" ca="1" si="74"/>
        <v>-3.0141362249678293E-2</v>
      </c>
      <c r="N289" s="17">
        <f t="shared" ca="1" si="75"/>
        <v>0</v>
      </c>
      <c r="O289" s="95">
        <f t="shared" ca="1" si="76"/>
        <v>0</v>
      </c>
      <c r="P289" s="17">
        <f t="shared" ca="1" si="77"/>
        <v>0</v>
      </c>
      <c r="Q289" s="17">
        <f t="shared" ca="1" si="78"/>
        <v>0</v>
      </c>
      <c r="R289" s="15">
        <f t="shared" ca="1" si="79"/>
        <v>3.0141362249678293E-2</v>
      </c>
    </row>
    <row r="290" spans="1:18" x14ac:dyDescent="0.2">
      <c r="A290" s="65"/>
      <c r="B290" s="65"/>
      <c r="C290" s="65"/>
      <c r="D290" s="66">
        <f t="shared" si="65"/>
        <v>0</v>
      </c>
      <c r="E290" s="66">
        <f t="shared" si="66"/>
        <v>0</v>
      </c>
      <c r="F290" s="17">
        <f t="shared" si="67"/>
        <v>0</v>
      </c>
      <c r="G290" s="17">
        <f t="shared" si="68"/>
        <v>0</v>
      </c>
      <c r="H290" s="17">
        <f t="shared" si="69"/>
        <v>0</v>
      </c>
      <c r="I290" s="17">
        <f t="shared" si="70"/>
        <v>0</v>
      </c>
      <c r="J290" s="17">
        <f t="shared" si="71"/>
        <v>0</v>
      </c>
      <c r="K290" s="17">
        <f t="shared" si="72"/>
        <v>0</v>
      </c>
      <c r="L290" s="17">
        <f t="shared" si="73"/>
        <v>0</v>
      </c>
      <c r="M290" s="17">
        <f t="shared" ca="1" si="74"/>
        <v>-3.0141362249678293E-2</v>
      </c>
      <c r="N290" s="17">
        <f t="shared" ca="1" si="75"/>
        <v>0</v>
      </c>
      <c r="O290" s="95">
        <f t="shared" ca="1" si="76"/>
        <v>0</v>
      </c>
      <c r="P290" s="17">
        <f t="shared" ca="1" si="77"/>
        <v>0</v>
      </c>
      <c r="Q290" s="17">
        <f t="shared" ca="1" si="78"/>
        <v>0</v>
      </c>
      <c r="R290" s="15">
        <f t="shared" ca="1" si="79"/>
        <v>3.0141362249678293E-2</v>
      </c>
    </row>
    <row r="291" spans="1:18" x14ac:dyDescent="0.2">
      <c r="A291" s="65"/>
      <c r="B291" s="65"/>
      <c r="C291" s="65"/>
      <c r="D291" s="66">
        <f t="shared" si="65"/>
        <v>0</v>
      </c>
      <c r="E291" s="66">
        <f t="shared" si="66"/>
        <v>0</v>
      </c>
      <c r="F291" s="17">
        <f t="shared" si="67"/>
        <v>0</v>
      </c>
      <c r="G291" s="17">
        <f t="shared" si="68"/>
        <v>0</v>
      </c>
      <c r="H291" s="17">
        <f t="shared" si="69"/>
        <v>0</v>
      </c>
      <c r="I291" s="17">
        <f t="shared" si="70"/>
        <v>0</v>
      </c>
      <c r="J291" s="17">
        <f t="shared" si="71"/>
        <v>0</v>
      </c>
      <c r="K291" s="17">
        <f t="shared" si="72"/>
        <v>0</v>
      </c>
      <c r="L291" s="17">
        <f t="shared" si="73"/>
        <v>0</v>
      </c>
      <c r="M291" s="17">
        <f t="shared" ca="1" si="74"/>
        <v>-3.0141362249678293E-2</v>
      </c>
      <c r="N291" s="17">
        <f t="shared" ca="1" si="75"/>
        <v>0</v>
      </c>
      <c r="O291" s="95">
        <f t="shared" ca="1" si="76"/>
        <v>0</v>
      </c>
      <c r="P291" s="17">
        <f t="shared" ca="1" si="77"/>
        <v>0</v>
      </c>
      <c r="Q291" s="17">
        <f t="shared" ca="1" si="78"/>
        <v>0</v>
      </c>
      <c r="R291" s="15">
        <f t="shared" ca="1" si="79"/>
        <v>3.0141362249678293E-2</v>
      </c>
    </row>
    <row r="292" spans="1:18" x14ac:dyDescent="0.2">
      <c r="A292" s="65"/>
      <c r="B292" s="65"/>
      <c r="C292" s="65"/>
      <c r="D292" s="66">
        <f t="shared" si="65"/>
        <v>0</v>
      </c>
      <c r="E292" s="66">
        <f t="shared" si="66"/>
        <v>0</v>
      </c>
      <c r="F292" s="17">
        <f t="shared" si="67"/>
        <v>0</v>
      </c>
      <c r="G292" s="17">
        <f t="shared" si="68"/>
        <v>0</v>
      </c>
      <c r="H292" s="17">
        <f t="shared" si="69"/>
        <v>0</v>
      </c>
      <c r="I292" s="17">
        <f t="shared" si="70"/>
        <v>0</v>
      </c>
      <c r="J292" s="17">
        <f t="shared" si="71"/>
        <v>0</v>
      </c>
      <c r="K292" s="17">
        <f t="shared" si="72"/>
        <v>0</v>
      </c>
      <c r="L292" s="17">
        <f t="shared" si="73"/>
        <v>0</v>
      </c>
      <c r="M292" s="17">
        <f t="shared" ca="1" si="74"/>
        <v>-3.0141362249678293E-2</v>
      </c>
      <c r="N292" s="17">
        <f t="shared" ca="1" si="75"/>
        <v>0</v>
      </c>
      <c r="O292" s="95">
        <f t="shared" ca="1" si="76"/>
        <v>0</v>
      </c>
      <c r="P292" s="17">
        <f t="shared" ca="1" si="77"/>
        <v>0</v>
      </c>
      <c r="Q292" s="17">
        <f t="shared" ca="1" si="78"/>
        <v>0</v>
      </c>
      <c r="R292" s="15">
        <f t="shared" ca="1" si="79"/>
        <v>3.0141362249678293E-2</v>
      </c>
    </row>
    <row r="293" spans="1:18" x14ac:dyDescent="0.2">
      <c r="A293" s="65"/>
      <c r="B293" s="65"/>
      <c r="C293" s="65"/>
      <c r="D293" s="66">
        <f t="shared" si="65"/>
        <v>0</v>
      </c>
      <c r="E293" s="66">
        <f t="shared" si="66"/>
        <v>0</v>
      </c>
      <c r="F293" s="17">
        <f t="shared" si="67"/>
        <v>0</v>
      </c>
      <c r="G293" s="17">
        <f t="shared" si="68"/>
        <v>0</v>
      </c>
      <c r="H293" s="17">
        <f t="shared" si="69"/>
        <v>0</v>
      </c>
      <c r="I293" s="17">
        <f t="shared" si="70"/>
        <v>0</v>
      </c>
      <c r="J293" s="17">
        <f t="shared" si="71"/>
        <v>0</v>
      </c>
      <c r="K293" s="17">
        <f t="shared" si="72"/>
        <v>0</v>
      </c>
      <c r="L293" s="17">
        <f t="shared" si="73"/>
        <v>0</v>
      </c>
      <c r="M293" s="17">
        <f t="shared" ca="1" si="74"/>
        <v>-3.0141362249678293E-2</v>
      </c>
      <c r="N293" s="17">
        <f t="shared" ca="1" si="75"/>
        <v>0</v>
      </c>
      <c r="O293" s="95">
        <f t="shared" ca="1" si="76"/>
        <v>0</v>
      </c>
      <c r="P293" s="17">
        <f t="shared" ca="1" si="77"/>
        <v>0</v>
      </c>
      <c r="Q293" s="17">
        <f t="shared" ca="1" si="78"/>
        <v>0</v>
      </c>
      <c r="R293" s="15">
        <f t="shared" ca="1" si="79"/>
        <v>3.0141362249678293E-2</v>
      </c>
    </row>
    <row r="294" spans="1:18" x14ac:dyDescent="0.2">
      <c r="A294" s="65"/>
      <c r="B294" s="65"/>
      <c r="C294" s="65"/>
      <c r="D294" s="66">
        <f t="shared" si="65"/>
        <v>0</v>
      </c>
      <c r="E294" s="66">
        <f t="shared" si="66"/>
        <v>0</v>
      </c>
      <c r="F294" s="17">
        <f t="shared" si="67"/>
        <v>0</v>
      </c>
      <c r="G294" s="17">
        <f t="shared" si="68"/>
        <v>0</v>
      </c>
      <c r="H294" s="17">
        <f t="shared" si="69"/>
        <v>0</v>
      </c>
      <c r="I294" s="17">
        <f t="shared" si="70"/>
        <v>0</v>
      </c>
      <c r="J294" s="17">
        <f t="shared" si="71"/>
        <v>0</v>
      </c>
      <c r="K294" s="17">
        <f t="shared" si="72"/>
        <v>0</v>
      </c>
      <c r="L294" s="17">
        <f t="shared" si="73"/>
        <v>0</v>
      </c>
      <c r="M294" s="17">
        <f t="shared" ca="1" si="74"/>
        <v>-3.0141362249678293E-2</v>
      </c>
      <c r="N294" s="17">
        <f t="shared" ca="1" si="75"/>
        <v>0</v>
      </c>
      <c r="O294" s="95">
        <f t="shared" ca="1" si="76"/>
        <v>0</v>
      </c>
      <c r="P294" s="17">
        <f t="shared" ca="1" si="77"/>
        <v>0</v>
      </c>
      <c r="Q294" s="17">
        <f t="shared" ca="1" si="78"/>
        <v>0</v>
      </c>
      <c r="R294" s="15">
        <f t="shared" ca="1" si="79"/>
        <v>3.0141362249678293E-2</v>
      </c>
    </row>
    <row r="295" spans="1:18" x14ac:dyDescent="0.2">
      <c r="A295" s="65"/>
      <c r="B295" s="65"/>
      <c r="C295" s="65"/>
      <c r="D295" s="66">
        <f t="shared" si="65"/>
        <v>0</v>
      </c>
      <c r="E295" s="66">
        <f t="shared" si="66"/>
        <v>0</v>
      </c>
      <c r="F295" s="17">
        <f t="shared" si="67"/>
        <v>0</v>
      </c>
      <c r="G295" s="17">
        <f t="shared" si="68"/>
        <v>0</v>
      </c>
      <c r="H295" s="17">
        <f t="shared" si="69"/>
        <v>0</v>
      </c>
      <c r="I295" s="17">
        <f t="shared" si="70"/>
        <v>0</v>
      </c>
      <c r="J295" s="17">
        <f t="shared" si="71"/>
        <v>0</v>
      </c>
      <c r="K295" s="17">
        <f t="shared" si="72"/>
        <v>0</v>
      </c>
      <c r="L295" s="17">
        <f t="shared" si="73"/>
        <v>0</v>
      </c>
      <c r="M295" s="17">
        <f t="shared" ca="1" si="74"/>
        <v>-3.0141362249678293E-2</v>
      </c>
      <c r="N295" s="17">
        <f t="shared" ca="1" si="75"/>
        <v>0</v>
      </c>
      <c r="O295" s="95">
        <f t="shared" ca="1" si="76"/>
        <v>0</v>
      </c>
      <c r="P295" s="17">
        <f t="shared" ca="1" si="77"/>
        <v>0</v>
      </c>
      <c r="Q295" s="17">
        <f t="shared" ca="1" si="78"/>
        <v>0</v>
      </c>
      <c r="R295" s="15">
        <f t="shared" ca="1" si="79"/>
        <v>3.0141362249678293E-2</v>
      </c>
    </row>
    <row r="296" spans="1:18" x14ac:dyDescent="0.2">
      <c r="A296" s="65"/>
      <c r="B296" s="65"/>
      <c r="C296" s="65"/>
      <c r="D296" s="66">
        <f t="shared" si="65"/>
        <v>0</v>
      </c>
      <c r="E296" s="66">
        <f t="shared" si="66"/>
        <v>0</v>
      </c>
      <c r="F296" s="17">
        <f t="shared" si="67"/>
        <v>0</v>
      </c>
      <c r="G296" s="17">
        <f t="shared" si="68"/>
        <v>0</v>
      </c>
      <c r="H296" s="17">
        <f t="shared" si="69"/>
        <v>0</v>
      </c>
      <c r="I296" s="17">
        <f t="shared" si="70"/>
        <v>0</v>
      </c>
      <c r="J296" s="17">
        <f t="shared" si="71"/>
        <v>0</v>
      </c>
      <c r="K296" s="17">
        <f t="shared" si="72"/>
        <v>0</v>
      </c>
      <c r="L296" s="17">
        <f t="shared" si="73"/>
        <v>0</v>
      </c>
      <c r="M296" s="17">
        <f t="shared" ca="1" si="74"/>
        <v>-3.0141362249678293E-2</v>
      </c>
      <c r="N296" s="17">
        <f t="shared" ca="1" si="75"/>
        <v>0</v>
      </c>
      <c r="O296" s="95">
        <f t="shared" ca="1" si="76"/>
        <v>0</v>
      </c>
      <c r="P296" s="17">
        <f t="shared" ca="1" si="77"/>
        <v>0</v>
      </c>
      <c r="Q296" s="17">
        <f t="shared" ca="1" si="78"/>
        <v>0</v>
      </c>
      <c r="R296" s="15">
        <f t="shared" ca="1" si="79"/>
        <v>3.0141362249678293E-2</v>
      </c>
    </row>
    <row r="297" spans="1:18" x14ac:dyDescent="0.2">
      <c r="A297" s="65"/>
      <c r="B297" s="65"/>
      <c r="C297" s="65"/>
      <c r="D297" s="66">
        <f t="shared" si="65"/>
        <v>0</v>
      </c>
      <c r="E297" s="66">
        <f t="shared" si="66"/>
        <v>0</v>
      </c>
      <c r="F297" s="17">
        <f t="shared" si="67"/>
        <v>0</v>
      </c>
      <c r="G297" s="17">
        <f t="shared" si="68"/>
        <v>0</v>
      </c>
      <c r="H297" s="17">
        <f t="shared" si="69"/>
        <v>0</v>
      </c>
      <c r="I297" s="17">
        <f t="shared" si="70"/>
        <v>0</v>
      </c>
      <c r="J297" s="17">
        <f t="shared" si="71"/>
        <v>0</v>
      </c>
      <c r="K297" s="17">
        <f t="shared" si="72"/>
        <v>0</v>
      </c>
      <c r="L297" s="17">
        <f t="shared" si="73"/>
        <v>0</v>
      </c>
      <c r="M297" s="17">
        <f t="shared" ca="1" si="74"/>
        <v>-3.0141362249678293E-2</v>
      </c>
      <c r="N297" s="17">
        <f t="shared" ca="1" si="75"/>
        <v>0</v>
      </c>
      <c r="O297" s="95">
        <f t="shared" ca="1" si="76"/>
        <v>0</v>
      </c>
      <c r="P297" s="17">
        <f t="shared" ca="1" si="77"/>
        <v>0</v>
      </c>
      <c r="Q297" s="17">
        <f t="shared" ca="1" si="78"/>
        <v>0</v>
      </c>
      <c r="R297" s="15">
        <f t="shared" ca="1" si="79"/>
        <v>3.0141362249678293E-2</v>
      </c>
    </row>
    <row r="298" spans="1:18" x14ac:dyDescent="0.2">
      <c r="A298" s="65"/>
      <c r="B298" s="65"/>
      <c r="C298" s="65"/>
      <c r="D298" s="66">
        <f t="shared" si="65"/>
        <v>0</v>
      </c>
      <c r="E298" s="66">
        <f t="shared" si="66"/>
        <v>0</v>
      </c>
      <c r="F298" s="17">
        <f t="shared" si="67"/>
        <v>0</v>
      </c>
      <c r="G298" s="17">
        <f t="shared" si="68"/>
        <v>0</v>
      </c>
      <c r="H298" s="17">
        <f t="shared" si="69"/>
        <v>0</v>
      </c>
      <c r="I298" s="17">
        <f t="shared" si="70"/>
        <v>0</v>
      </c>
      <c r="J298" s="17">
        <f t="shared" si="71"/>
        <v>0</v>
      </c>
      <c r="K298" s="17">
        <f t="shared" si="72"/>
        <v>0</v>
      </c>
      <c r="L298" s="17">
        <f t="shared" si="73"/>
        <v>0</v>
      </c>
      <c r="M298" s="17">
        <f t="shared" ca="1" si="74"/>
        <v>-3.0141362249678293E-2</v>
      </c>
      <c r="N298" s="17">
        <f t="shared" ca="1" si="75"/>
        <v>0</v>
      </c>
      <c r="O298" s="95">
        <f t="shared" ca="1" si="76"/>
        <v>0</v>
      </c>
      <c r="P298" s="17">
        <f t="shared" ca="1" si="77"/>
        <v>0</v>
      </c>
      <c r="Q298" s="17">
        <f t="shared" ca="1" si="78"/>
        <v>0</v>
      </c>
      <c r="R298" s="15">
        <f t="shared" ca="1" si="79"/>
        <v>3.0141362249678293E-2</v>
      </c>
    </row>
    <row r="299" spans="1:18" x14ac:dyDescent="0.2">
      <c r="A299" s="65"/>
      <c r="B299" s="65"/>
      <c r="C299" s="65"/>
      <c r="D299" s="66">
        <f t="shared" si="65"/>
        <v>0</v>
      </c>
      <c r="E299" s="66">
        <f t="shared" si="66"/>
        <v>0</v>
      </c>
      <c r="F299" s="17">
        <f t="shared" si="67"/>
        <v>0</v>
      </c>
      <c r="G299" s="17">
        <f t="shared" si="68"/>
        <v>0</v>
      </c>
      <c r="H299" s="17">
        <f t="shared" si="69"/>
        <v>0</v>
      </c>
      <c r="I299" s="17">
        <f t="shared" si="70"/>
        <v>0</v>
      </c>
      <c r="J299" s="17">
        <f t="shared" si="71"/>
        <v>0</v>
      </c>
      <c r="K299" s="17">
        <f t="shared" si="72"/>
        <v>0</v>
      </c>
      <c r="L299" s="17">
        <f t="shared" si="73"/>
        <v>0</v>
      </c>
      <c r="M299" s="17">
        <f t="shared" ca="1" si="74"/>
        <v>-3.0141362249678293E-2</v>
      </c>
      <c r="N299" s="17">
        <f t="shared" ca="1" si="75"/>
        <v>0</v>
      </c>
      <c r="O299" s="95">
        <f t="shared" ca="1" si="76"/>
        <v>0</v>
      </c>
      <c r="P299" s="17">
        <f t="shared" ca="1" si="77"/>
        <v>0</v>
      </c>
      <c r="Q299" s="17">
        <f t="shared" ca="1" si="78"/>
        <v>0</v>
      </c>
      <c r="R299" s="15">
        <f t="shared" ca="1" si="79"/>
        <v>3.0141362249678293E-2</v>
      </c>
    </row>
    <row r="300" spans="1:18" x14ac:dyDescent="0.2">
      <c r="A300" s="65"/>
      <c r="B300" s="65"/>
      <c r="C300" s="65"/>
      <c r="D300" s="66">
        <f t="shared" si="65"/>
        <v>0</v>
      </c>
      <c r="E300" s="66">
        <f t="shared" si="66"/>
        <v>0</v>
      </c>
      <c r="F300" s="17">
        <f t="shared" si="67"/>
        <v>0</v>
      </c>
      <c r="G300" s="17">
        <f t="shared" si="68"/>
        <v>0</v>
      </c>
      <c r="H300" s="17">
        <f t="shared" si="69"/>
        <v>0</v>
      </c>
      <c r="I300" s="17">
        <f t="shared" si="70"/>
        <v>0</v>
      </c>
      <c r="J300" s="17">
        <f t="shared" si="71"/>
        <v>0</v>
      </c>
      <c r="K300" s="17">
        <f t="shared" si="72"/>
        <v>0</v>
      </c>
      <c r="L300" s="17">
        <f t="shared" si="73"/>
        <v>0</v>
      </c>
      <c r="M300" s="17">
        <f t="shared" ca="1" si="74"/>
        <v>-3.0141362249678293E-2</v>
      </c>
      <c r="N300" s="17">
        <f t="shared" ca="1" si="75"/>
        <v>0</v>
      </c>
      <c r="O300" s="95">
        <f t="shared" ca="1" si="76"/>
        <v>0</v>
      </c>
      <c r="P300" s="17">
        <f t="shared" ca="1" si="77"/>
        <v>0</v>
      </c>
      <c r="Q300" s="17">
        <f t="shared" ca="1" si="78"/>
        <v>0</v>
      </c>
      <c r="R300" s="15">
        <f t="shared" ca="1" si="79"/>
        <v>3.0141362249678293E-2</v>
      </c>
    </row>
    <row r="301" spans="1:18" x14ac:dyDescent="0.2">
      <c r="A301" s="65"/>
      <c r="B301" s="65"/>
      <c r="C301" s="65"/>
      <c r="D301" s="66">
        <f t="shared" si="65"/>
        <v>0</v>
      </c>
      <c r="E301" s="66">
        <f t="shared" si="66"/>
        <v>0</v>
      </c>
      <c r="F301" s="17">
        <f t="shared" si="67"/>
        <v>0</v>
      </c>
      <c r="G301" s="17">
        <f t="shared" si="68"/>
        <v>0</v>
      </c>
      <c r="H301" s="17">
        <f t="shared" si="69"/>
        <v>0</v>
      </c>
      <c r="I301" s="17">
        <f t="shared" si="70"/>
        <v>0</v>
      </c>
      <c r="J301" s="17">
        <f t="shared" si="71"/>
        <v>0</v>
      </c>
      <c r="K301" s="17">
        <f t="shared" si="72"/>
        <v>0</v>
      </c>
      <c r="L301" s="17">
        <f t="shared" si="73"/>
        <v>0</v>
      </c>
      <c r="M301" s="17">
        <f t="shared" ca="1" si="74"/>
        <v>-3.0141362249678293E-2</v>
      </c>
      <c r="N301" s="17">
        <f t="shared" ca="1" si="75"/>
        <v>0</v>
      </c>
      <c r="O301" s="95">
        <f t="shared" ca="1" si="76"/>
        <v>0</v>
      </c>
      <c r="P301" s="17">
        <f t="shared" ca="1" si="77"/>
        <v>0</v>
      </c>
      <c r="Q301" s="17">
        <f t="shared" ca="1" si="78"/>
        <v>0</v>
      </c>
      <c r="R301" s="15">
        <f t="shared" ca="1" si="79"/>
        <v>3.0141362249678293E-2</v>
      </c>
    </row>
    <row r="302" spans="1:18" x14ac:dyDescent="0.2">
      <c r="A302" s="65"/>
      <c r="B302" s="65"/>
      <c r="C302" s="65"/>
      <c r="D302" s="66">
        <f t="shared" si="65"/>
        <v>0</v>
      </c>
      <c r="E302" s="66">
        <f t="shared" si="66"/>
        <v>0</v>
      </c>
      <c r="F302" s="17">
        <f t="shared" si="67"/>
        <v>0</v>
      </c>
      <c r="G302" s="17">
        <f t="shared" si="68"/>
        <v>0</v>
      </c>
      <c r="H302" s="17">
        <f t="shared" si="69"/>
        <v>0</v>
      </c>
      <c r="I302" s="17">
        <f t="shared" si="70"/>
        <v>0</v>
      </c>
      <c r="J302" s="17">
        <f t="shared" si="71"/>
        <v>0</v>
      </c>
      <c r="K302" s="17">
        <f t="shared" si="72"/>
        <v>0</v>
      </c>
      <c r="L302" s="17">
        <f t="shared" si="73"/>
        <v>0</v>
      </c>
      <c r="M302" s="17">
        <f t="shared" ca="1" si="74"/>
        <v>-3.0141362249678293E-2</v>
      </c>
      <c r="N302" s="17">
        <f t="shared" ca="1" si="75"/>
        <v>0</v>
      </c>
      <c r="O302" s="95">
        <f t="shared" ca="1" si="76"/>
        <v>0</v>
      </c>
      <c r="P302" s="17">
        <f t="shared" ca="1" si="77"/>
        <v>0</v>
      </c>
      <c r="Q302" s="17">
        <f t="shared" ca="1" si="78"/>
        <v>0</v>
      </c>
      <c r="R302" s="15">
        <f t="shared" ca="1" si="79"/>
        <v>3.0141362249678293E-2</v>
      </c>
    </row>
    <row r="303" spans="1:18" x14ac:dyDescent="0.2">
      <c r="A303" s="65"/>
      <c r="B303" s="65"/>
      <c r="C303" s="65"/>
      <c r="D303" s="66">
        <f t="shared" si="65"/>
        <v>0</v>
      </c>
      <c r="E303" s="66">
        <f t="shared" si="66"/>
        <v>0</v>
      </c>
      <c r="F303" s="17">
        <f t="shared" si="67"/>
        <v>0</v>
      </c>
      <c r="G303" s="17">
        <f t="shared" si="68"/>
        <v>0</v>
      </c>
      <c r="H303" s="17">
        <f t="shared" si="69"/>
        <v>0</v>
      </c>
      <c r="I303" s="17">
        <f t="shared" si="70"/>
        <v>0</v>
      </c>
      <c r="J303" s="17">
        <f t="shared" si="71"/>
        <v>0</v>
      </c>
      <c r="K303" s="17">
        <f t="shared" si="72"/>
        <v>0</v>
      </c>
      <c r="L303" s="17">
        <f t="shared" si="73"/>
        <v>0</v>
      </c>
      <c r="M303" s="17">
        <f t="shared" ca="1" si="74"/>
        <v>-3.0141362249678293E-2</v>
      </c>
      <c r="N303" s="17">
        <f t="shared" ca="1" si="75"/>
        <v>0</v>
      </c>
      <c r="O303" s="95">
        <f t="shared" ca="1" si="76"/>
        <v>0</v>
      </c>
      <c r="P303" s="17">
        <f t="shared" ca="1" si="77"/>
        <v>0</v>
      </c>
      <c r="Q303" s="17">
        <f t="shared" ca="1" si="78"/>
        <v>0</v>
      </c>
      <c r="R303" s="15">
        <f t="shared" ca="1" si="79"/>
        <v>3.0141362249678293E-2</v>
      </c>
    </row>
    <row r="304" spans="1:18" x14ac:dyDescent="0.2">
      <c r="A304" s="65"/>
      <c r="B304" s="65"/>
      <c r="C304" s="65"/>
      <c r="D304" s="66">
        <f t="shared" si="65"/>
        <v>0</v>
      </c>
      <c r="E304" s="66">
        <f t="shared" si="66"/>
        <v>0</v>
      </c>
      <c r="F304" s="17">
        <f t="shared" si="67"/>
        <v>0</v>
      </c>
      <c r="G304" s="17">
        <f t="shared" si="68"/>
        <v>0</v>
      </c>
      <c r="H304" s="17">
        <f t="shared" si="69"/>
        <v>0</v>
      </c>
      <c r="I304" s="17">
        <f t="shared" si="70"/>
        <v>0</v>
      </c>
      <c r="J304" s="17">
        <f t="shared" si="71"/>
        <v>0</v>
      </c>
      <c r="K304" s="17">
        <f t="shared" si="72"/>
        <v>0</v>
      </c>
      <c r="L304" s="17">
        <f t="shared" si="73"/>
        <v>0</v>
      </c>
      <c r="M304" s="17">
        <f t="shared" ca="1" si="74"/>
        <v>-3.0141362249678293E-2</v>
      </c>
      <c r="N304" s="17">
        <f t="shared" ca="1" si="75"/>
        <v>0</v>
      </c>
      <c r="O304" s="95">
        <f t="shared" ca="1" si="76"/>
        <v>0</v>
      </c>
      <c r="P304" s="17">
        <f t="shared" ca="1" si="77"/>
        <v>0</v>
      </c>
      <c r="Q304" s="17">
        <f t="shared" ca="1" si="78"/>
        <v>0</v>
      </c>
      <c r="R304" s="15">
        <f t="shared" ca="1" si="79"/>
        <v>3.0141362249678293E-2</v>
      </c>
    </row>
    <row r="305" spans="1:18" x14ac:dyDescent="0.2">
      <c r="A305" s="65"/>
      <c r="B305" s="65"/>
      <c r="C305" s="65"/>
      <c r="D305" s="66">
        <f t="shared" si="65"/>
        <v>0</v>
      </c>
      <c r="E305" s="66">
        <f t="shared" si="66"/>
        <v>0</v>
      </c>
      <c r="F305" s="17">
        <f t="shared" si="67"/>
        <v>0</v>
      </c>
      <c r="G305" s="17">
        <f t="shared" si="68"/>
        <v>0</v>
      </c>
      <c r="H305" s="17">
        <f t="shared" si="69"/>
        <v>0</v>
      </c>
      <c r="I305" s="17">
        <f t="shared" si="70"/>
        <v>0</v>
      </c>
      <c r="J305" s="17">
        <f t="shared" si="71"/>
        <v>0</v>
      </c>
      <c r="K305" s="17">
        <f t="shared" si="72"/>
        <v>0</v>
      </c>
      <c r="L305" s="17">
        <f t="shared" si="73"/>
        <v>0</v>
      </c>
      <c r="M305" s="17">
        <f t="shared" ca="1" si="74"/>
        <v>-3.0141362249678293E-2</v>
      </c>
      <c r="N305" s="17">
        <f t="shared" ca="1" si="75"/>
        <v>0</v>
      </c>
      <c r="O305" s="95">
        <f t="shared" ca="1" si="76"/>
        <v>0</v>
      </c>
      <c r="P305" s="17">
        <f t="shared" ca="1" si="77"/>
        <v>0</v>
      </c>
      <c r="Q305" s="17">
        <f t="shared" ca="1" si="78"/>
        <v>0</v>
      </c>
      <c r="R305" s="15">
        <f t="shared" ca="1" si="79"/>
        <v>3.0141362249678293E-2</v>
      </c>
    </row>
    <row r="306" spans="1:18" x14ac:dyDescent="0.2">
      <c r="A306" s="65"/>
      <c r="B306" s="65"/>
      <c r="C306" s="65"/>
      <c r="D306" s="66">
        <f t="shared" si="65"/>
        <v>0</v>
      </c>
      <c r="E306" s="66">
        <f t="shared" si="66"/>
        <v>0</v>
      </c>
      <c r="F306" s="17">
        <f t="shared" si="67"/>
        <v>0</v>
      </c>
      <c r="G306" s="17">
        <f t="shared" si="68"/>
        <v>0</v>
      </c>
      <c r="H306" s="17">
        <f t="shared" si="69"/>
        <v>0</v>
      </c>
      <c r="I306" s="17">
        <f t="shared" si="70"/>
        <v>0</v>
      </c>
      <c r="J306" s="17">
        <f t="shared" si="71"/>
        <v>0</v>
      </c>
      <c r="K306" s="17">
        <f t="shared" si="72"/>
        <v>0</v>
      </c>
      <c r="L306" s="17">
        <f t="shared" si="73"/>
        <v>0</v>
      </c>
      <c r="M306" s="17">
        <f t="shared" ca="1" si="74"/>
        <v>-3.0141362249678293E-2</v>
      </c>
      <c r="N306" s="17">
        <f t="shared" ca="1" si="75"/>
        <v>0</v>
      </c>
      <c r="O306" s="95">
        <f t="shared" ca="1" si="76"/>
        <v>0</v>
      </c>
      <c r="P306" s="17">
        <f t="shared" ca="1" si="77"/>
        <v>0</v>
      </c>
      <c r="Q306" s="17">
        <f t="shared" ca="1" si="78"/>
        <v>0</v>
      </c>
      <c r="R306" s="15">
        <f t="shared" ca="1" si="79"/>
        <v>3.0141362249678293E-2</v>
      </c>
    </row>
    <row r="307" spans="1:18" x14ac:dyDescent="0.2">
      <c r="A307" s="65"/>
      <c r="B307" s="65"/>
      <c r="C307" s="65"/>
      <c r="D307" s="66">
        <f t="shared" si="65"/>
        <v>0</v>
      </c>
      <c r="E307" s="66">
        <f t="shared" si="66"/>
        <v>0</v>
      </c>
      <c r="F307" s="17">
        <f t="shared" si="67"/>
        <v>0</v>
      </c>
      <c r="G307" s="17">
        <f t="shared" si="68"/>
        <v>0</v>
      </c>
      <c r="H307" s="17">
        <f t="shared" si="69"/>
        <v>0</v>
      </c>
      <c r="I307" s="17">
        <f t="shared" si="70"/>
        <v>0</v>
      </c>
      <c r="J307" s="17">
        <f t="shared" si="71"/>
        <v>0</v>
      </c>
      <c r="K307" s="17">
        <f t="shared" si="72"/>
        <v>0</v>
      </c>
      <c r="L307" s="17">
        <f t="shared" si="73"/>
        <v>0</v>
      </c>
      <c r="M307" s="17">
        <f t="shared" ca="1" si="74"/>
        <v>-3.0141362249678293E-2</v>
      </c>
      <c r="N307" s="17">
        <f t="shared" ca="1" si="75"/>
        <v>0</v>
      </c>
      <c r="O307" s="95">
        <f t="shared" ca="1" si="76"/>
        <v>0</v>
      </c>
      <c r="P307" s="17">
        <f t="shared" ca="1" si="77"/>
        <v>0</v>
      </c>
      <c r="Q307" s="17">
        <f t="shared" ca="1" si="78"/>
        <v>0</v>
      </c>
      <c r="R307" s="15">
        <f t="shared" ca="1" si="79"/>
        <v>3.0141362249678293E-2</v>
      </c>
    </row>
    <row r="308" spans="1:18" x14ac:dyDescent="0.2">
      <c r="A308" s="65"/>
      <c r="B308" s="65"/>
      <c r="C308" s="65"/>
      <c r="D308" s="66">
        <f t="shared" si="65"/>
        <v>0</v>
      </c>
      <c r="E308" s="66">
        <f t="shared" si="66"/>
        <v>0</v>
      </c>
      <c r="F308" s="17">
        <f t="shared" si="67"/>
        <v>0</v>
      </c>
      <c r="G308" s="17">
        <f t="shared" si="68"/>
        <v>0</v>
      </c>
      <c r="H308" s="17">
        <f t="shared" si="69"/>
        <v>0</v>
      </c>
      <c r="I308" s="17">
        <f t="shared" si="70"/>
        <v>0</v>
      </c>
      <c r="J308" s="17">
        <f t="shared" si="71"/>
        <v>0</v>
      </c>
      <c r="K308" s="17">
        <f t="shared" si="72"/>
        <v>0</v>
      </c>
      <c r="L308" s="17">
        <f t="shared" si="73"/>
        <v>0</v>
      </c>
      <c r="M308" s="17">
        <f t="shared" ca="1" si="74"/>
        <v>-3.0141362249678293E-2</v>
      </c>
      <c r="N308" s="17">
        <f t="shared" ca="1" si="75"/>
        <v>0</v>
      </c>
      <c r="O308" s="95">
        <f t="shared" ca="1" si="76"/>
        <v>0</v>
      </c>
      <c r="P308" s="17">
        <f t="shared" ca="1" si="77"/>
        <v>0</v>
      </c>
      <c r="Q308" s="17">
        <f t="shared" ca="1" si="78"/>
        <v>0</v>
      </c>
      <c r="R308" s="15">
        <f t="shared" ca="1" si="79"/>
        <v>3.0141362249678293E-2</v>
      </c>
    </row>
    <row r="309" spans="1:18" x14ac:dyDescent="0.2">
      <c r="A309" s="65"/>
      <c r="B309" s="65"/>
      <c r="C309" s="65"/>
      <c r="D309" s="66">
        <f t="shared" si="65"/>
        <v>0</v>
      </c>
      <c r="E309" s="66">
        <f t="shared" si="66"/>
        <v>0</v>
      </c>
      <c r="F309" s="17">
        <f t="shared" si="67"/>
        <v>0</v>
      </c>
      <c r="G309" s="17">
        <f t="shared" si="68"/>
        <v>0</v>
      </c>
      <c r="H309" s="17">
        <f t="shared" si="69"/>
        <v>0</v>
      </c>
      <c r="I309" s="17">
        <f t="shared" si="70"/>
        <v>0</v>
      </c>
      <c r="J309" s="17">
        <f t="shared" si="71"/>
        <v>0</v>
      </c>
      <c r="K309" s="17">
        <f t="shared" si="72"/>
        <v>0</v>
      </c>
      <c r="L309" s="17">
        <f t="shared" si="73"/>
        <v>0</v>
      </c>
      <c r="M309" s="17">
        <f t="shared" ca="1" si="74"/>
        <v>-3.0141362249678293E-2</v>
      </c>
      <c r="N309" s="17">
        <f t="shared" ca="1" si="75"/>
        <v>0</v>
      </c>
      <c r="O309" s="95">
        <f t="shared" ca="1" si="76"/>
        <v>0</v>
      </c>
      <c r="P309" s="17">
        <f t="shared" ca="1" si="77"/>
        <v>0</v>
      </c>
      <c r="Q309" s="17">
        <f t="shared" ca="1" si="78"/>
        <v>0</v>
      </c>
      <c r="R309" s="15">
        <f t="shared" ca="1" si="79"/>
        <v>3.0141362249678293E-2</v>
      </c>
    </row>
    <row r="310" spans="1:18" x14ac:dyDescent="0.2">
      <c r="A310" s="65"/>
      <c r="B310" s="65"/>
      <c r="C310" s="65"/>
      <c r="D310" s="66">
        <f t="shared" si="65"/>
        <v>0</v>
      </c>
      <c r="E310" s="66">
        <f t="shared" si="66"/>
        <v>0</v>
      </c>
      <c r="F310" s="17">
        <f t="shared" si="67"/>
        <v>0</v>
      </c>
      <c r="G310" s="17">
        <f t="shared" si="68"/>
        <v>0</v>
      </c>
      <c r="H310" s="17">
        <f t="shared" si="69"/>
        <v>0</v>
      </c>
      <c r="I310" s="17">
        <f t="shared" si="70"/>
        <v>0</v>
      </c>
      <c r="J310" s="17">
        <f t="shared" si="71"/>
        <v>0</v>
      </c>
      <c r="K310" s="17">
        <f t="shared" si="72"/>
        <v>0</v>
      </c>
      <c r="L310" s="17">
        <f t="shared" si="73"/>
        <v>0</v>
      </c>
      <c r="M310" s="17">
        <f t="shared" ca="1" si="74"/>
        <v>-3.0141362249678293E-2</v>
      </c>
      <c r="N310" s="17">
        <f t="shared" ca="1" si="75"/>
        <v>0</v>
      </c>
      <c r="O310" s="95">
        <f t="shared" ca="1" si="76"/>
        <v>0</v>
      </c>
      <c r="P310" s="17">
        <f t="shared" ca="1" si="77"/>
        <v>0</v>
      </c>
      <c r="Q310" s="17">
        <f t="shared" ca="1" si="78"/>
        <v>0</v>
      </c>
      <c r="R310" s="15">
        <f t="shared" ca="1" si="79"/>
        <v>3.0141362249678293E-2</v>
      </c>
    </row>
    <row r="311" spans="1:18" x14ac:dyDescent="0.2">
      <c r="A311" s="65"/>
      <c r="B311" s="65"/>
      <c r="C311" s="65"/>
      <c r="D311" s="66">
        <f t="shared" si="65"/>
        <v>0</v>
      </c>
      <c r="E311" s="66">
        <f t="shared" si="66"/>
        <v>0</v>
      </c>
      <c r="F311" s="17">
        <f t="shared" si="67"/>
        <v>0</v>
      </c>
      <c r="G311" s="17">
        <f t="shared" si="68"/>
        <v>0</v>
      </c>
      <c r="H311" s="17">
        <f t="shared" si="69"/>
        <v>0</v>
      </c>
      <c r="I311" s="17">
        <f t="shared" si="70"/>
        <v>0</v>
      </c>
      <c r="J311" s="17">
        <f t="shared" si="71"/>
        <v>0</v>
      </c>
      <c r="K311" s="17">
        <f t="shared" si="72"/>
        <v>0</v>
      </c>
      <c r="L311" s="17">
        <f t="shared" si="73"/>
        <v>0</v>
      </c>
      <c r="M311" s="17">
        <f t="shared" ca="1" si="74"/>
        <v>-3.0141362249678293E-2</v>
      </c>
      <c r="N311" s="17">
        <f t="shared" ca="1" si="75"/>
        <v>0</v>
      </c>
      <c r="O311" s="95">
        <f t="shared" ca="1" si="76"/>
        <v>0</v>
      </c>
      <c r="P311" s="17">
        <f t="shared" ca="1" si="77"/>
        <v>0</v>
      </c>
      <c r="Q311" s="17">
        <f t="shared" ca="1" si="78"/>
        <v>0</v>
      </c>
      <c r="R311" s="15">
        <f t="shared" ca="1" si="79"/>
        <v>3.0141362249678293E-2</v>
      </c>
    </row>
    <row r="312" spans="1:18" x14ac:dyDescent="0.2">
      <c r="A312" s="65"/>
      <c r="B312" s="65"/>
      <c r="C312" s="65"/>
      <c r="D312" s="66">
        <f t="shared" si="65"/>
        <v>0</v>
      </c>
      <c r="E312" s="66">
        <f t="shared" si="66"/>
        <v>0</v>
      </c>
      <c r="F312" s="17">
        <f t="shared" si="67"/>
        <v>0</v>
      </c>
      <c r="G312" s="17">
        <f t="shared" si="68"/>
        <v>0</v>
      </c>
      <c r="H312" s="17">
        <f t="shared" si="69"/>
        <v>0</v>
      </c>
      <c r="I312" s="17">
        <f t="shared" si="70"/>
        <v>0</v>
      </c>
      <c r="J312" s="17">
        <f t="shared" si="71"/>
        <v>0</v>
      </c>
      <c r="K312" s="17">
        <f t="shared" si="72"/>
        <v>0</v>
      </c>
      <c r="L312" s="17">
        <f t="shared" si="73"/>
        <v>0</v>
      </c>
      <c r="M312" s="17">
        <f t="shared" ca="1" si="74"/>
        <v>-3.0141362249678293E-2</v>
      </c>
      <c r="N312" s="17">
        <f t="shared" ca="1" si="75"/>
        <v>0</v>
      </c>
      <c r="O312" s="95">
        <f t="shared" ca="1" si="76"/>
        <v>0</v>
      </c>
      <c r="P312" s="17">
        <f t="shared" ca="1" si="77"/>
        <v>0</v>
      </c>
      <c r="Q312" s="17">
        <f t="shared" ca="1" si="78"/>
        <v>0</v>
      </c>
      <c r="R312" s="15">
        <f t="shared" ca="1" si="79"/>
        <v>3.0141362249678293E-2</v>
      </c>
    </row>
    <row r="313" spans="1:18" x14ac:dyDescent="0.2">
      <c r="A313" s="65"/>
      <c r="B313" s="65"/>
      <c r="C313" s="65"/>
      <c r="D313" s="66">
        <f t="shared" si="65"/>
        <v>0</v>
      </c>
      <c r="E313" s="66">
        <f t="shared" si="66"/>
        <v>0</v>
      </c>
      <c r="F313" s="17">
        <f t="shared" si="67"/>
        <v>0</v>
      </c>
      <c r="G313" s="17">
        <f t="shared" si="68"/>
        <v>0</v>
      </c>
      <c r="H313" s="17">
        <f t="shared" si="69"/>
        <v>0</v>
      </c>
      <c r="I313" s="17">
        <f t="shared" si="70"/>
        <v>0</v>
      </c>
      <c r="J313" s="17">
        <f t="shared" si="71"/>
        <v>0</v>
      </c>
      <c r="K313" s="17">
        <f t="shared" si="72"/>
        <v>0</v>
      </c>
      <c r="L313" s="17">
        <f t="shared" si="73"/>
        <v>0</v>
      </c>
      <c r="M313" s="17">
        <f t="shared" ca="1" si="74"/>
        <v>-3.0141362249678293E-2</v>
      </c>
      <c r="N313" s="17">
        <f t="shared" ca="1" si="75"/>
        <v>0</v>
      </c>
      <c r="O313" s="95">
        <f t="shared" ca="1" si="76"/>
        <v>0</v>
      </c>
      <c r="P313" s="17">
        <f t="shared" ca="1" si="77"/>
        <v>0</v>
      </c>
      <c r="Q313" s="17">
        <f t="shared" ca="1" si="78"/>
        <v>0</v>
      </c>
      <c r="R313" s="15">
        <f t="shared" ca="1" si="79"/>
        <v>3.0141362249678293E-2</v>
      </c>
    </row>
    <row r="314" spans="1:18" x14ac:dyDescent="0.2">
      <c r="A314" s="65"/>
      <c r="B314" s="65"/>
      <c r="C314" s="65"/>
      <c r="D314" s="66">
        <f t="shared" si="65"/>
        <v>0</v>
      </c>
      <c r="E314" s="66">
        <f t="shared" si="66"/>
        <v>0</v>
      </c>
      <c r="F314" s="17">
        <f t="shared" si="67"/>
        <v>0</v>
      </c>
      <c r="G314" s="17">
        <f t="shared" si="68"/>
        <v>0</v>
      </c>
      <c r="H314" s="17">
        <f t="shared" si="69"/>
        <v>0</v>
      </c>
      <c r="I314" s="17">
        <f t="shared" si="70"/>
        <v>0</v>
      </c>
      <c r="J314" s="17">
        <f t="shared" si="71"/>
        <v>0</v>
      </c>
      <c r="K314" s="17">
        <f t="shared" si="72"/>
        <v>0</v>
      </c>
      <c r="L314" s="17">
        <f t="shared" si="73"/>
        <v>0</v>
      </c>
      <c r="M314" s="17">
        <f t="shared" ca="1" si="74"/>
        <v>-3.0141362249678293E-2</v>
      </c>
      <c r="N314" s="17">
        <f t="shared" ca="1" si="75"/>
        <v>0</v>
      </c>
      <c r="O314" s="95">
        <f t="shared" ca="1" si="76"/>
        <v>0</v>
      </c>
      <c r="P314" s="17">
        <f t="shared" ca="1" si="77"/>
        <v>0</v>
      </c>
      <c r="Q314" s="17">
        <f t="shared" ca="1" si="78"/>
        <v>0</v>
      </c>
      <c r="R314" s="15">
        <f t="shared" ca="1" si="79"/>
        <v>3.0141362249678293E-2</v>
      </c>
    </row>
    <row r="315" spans="1:18" x14ac:dyDescent="0.2">
      <c r="A315" s="65"/>
      <c r="B315" s="65"/>
      <c r="C315" s="65"/>
      <c r="D315" s="66">
        <f t="shared" si="65"/>
        <v>0</v>
      </c>
      <c r="E315" s="66">
        <f t="shared" si="66"/>
        <v>0</v>
      </c>
      <c r="F315" s="17">
        <f t="shared" si="67"/>
        <v>0</v>
      </c>
      <c r="G315" s="17">
        <f t="shared" si="68"/>
        <v>0</v>
      </c>
      <c r="H315" s="17">
        <f t="shared" si="69"/>
        <v>0</v>
      </c>
      <c r="I315" s="17">
        <f t="shared" si="70"/>
        <v>0</v>
      </c>
      <c r="J315" s="17">
        <f t="shared" si="71"/>
        <v>0</v>
      </c>
      <c r="K315" s="17">
        <f t="shared" si="72"/>
        <v>0</v>
      </c>
      <c r="L315" s="17">
        <f t="shared" si="73"/>
        <v>0</v>
      </c>
      <c r="M315" s="17">
        <f t="shared" ca="1" si="74"/>
        <v>-3.0141362249678293E-2</v>
      </c>
      <c r="N315" s="17">
        <f t="shared" ca="1" si="75"/>
        <v>0</v>
      </c>
      <c r="O315" s="95">
        <f t="shared" ca="1" si="76"/>
        <v>0</v>
      </c>
      <c r="P315" s="17">
        <f t="shared" ca="1" si="77"/>
        <v>0</v>
      </c>
      <c r="Q315" s="17">
        <f t="shared" ca="1" si="78"/>
        <v>0</v>
      </c>
      <c r="R315" s="15">
        <f t="shared" ca="1" si="79"/>
        <v>3.0141362249678293E-2</v>
      </c>
    </row>
    <row r="316" spans="1:18" x14ac:dyDescent="0.2">
      <c r="A316" s="65"/>
      <c r="B316" s="65"/>
      <c r="C316" s="65"/>
      <c r="D316" s="66">
        <f t="shared" si="65"/>
        <v>0</v>
      </c>
      <c r="E316" s="66">
        <f t="shared" si="66"/>
        <v>0</v>
      </c>
      <c r="F316" s="17">
        <f t="shared" si="67"/>
        <v>0</v>
      </c>
      <c r="G316" s="17">
        <f t="shared" si="68"/>
        <v>0</v>
      </c>
      <c r="H316" s="17">
        <f t="shared" si="69"/>
        <v>0</v>
      </c>
      <c r="I316" s="17">
        <f t="shared" si="70"/>
        <v>0</v>
      </c>
      <c r="J316" s="17">
        <f t="shared" si="71"/>
        <v>0</v>
      </c>
      <c r="K316" s="17">
        <f t="shared" si="72"/>
        <v>0</v>
      </c>
      <c r="L316" s="17">
        <f t="shared" si="73"/>
        <v>0</v>
      </c>
      <c r="M316" s="17">
        <f t="shared" ca="1" si="74"/>
        <v>-3.0141362249678293E-2</v>
      </c>
      <c r="N316" s="17">
        <f t="shared" ca="1" si="75"/>
        <v>0</v>
      </c>
      <c r="O316" s="95">
        <f t="shared" ca="1" si="76"/>
        <v>0</v>
      </c>
      <c r="P316" s="17">
        <f t="shared" ca="1" si="77"/>
        <v>0</v>
      </c>
      <c r="Q316" s="17">
        <f t="shared" ca="1" si="78"/>
        <v>0</v>
      </c>
      <c r="R316" s="15">
        <f t="shared" ca="1" si="79"/>
        <v>3.0141362249678293E-2</v>
      </c>
    </row>
    <row r="317" spans="1:18" x14ac:dyDescent="0.2">
      <c r="A317" s="65"/>
      <c r="B317" s="65"/>
      <c r="C317" s="65"/>
      <c r="D317" s="66">
        <f t="shared" si="65"/>
        <v>0</v>
      </c>
      <c r="E317" s="66">
        <f t="shared" si="66"/>
        <v>0</v>
      </c>
      <c r="F317" s="17">
        <f t="shared" si="67"/>
        <v>0</v>
      </c>
      <c r="G317" s="17">
        <f t="shared" si="68"/>
        <v>0</v>
      </c>
      <c r="H317" s="17">
        <f t="shared" si="69"/>
        <v>0</v>
      </c>
      <c r="I317" s="17">
        <f t="shared" si="70"/>
        <v>0</v>
      </c>
      <c r="J317" s="17">
        <f t="shared" si="71"/>
        <v>0</v>
      </c>
      <c r="K317" s="17">
        <f t="shared" si="72"/>
        <v>0</v>
      </c>
      <c r="L317" s="17">
        <f t="shared" si="73"/>
        <v>0</v>
      </c>
      <c r="M317" s="17">
        <f t="shared" ca="1" si="74"/>
        <v>-3.0141362249678293E-2</v>
      </c>
      <c r="N317" s="17">
        <f t="shared" ca="1" si="75"/>
        <v>0</v>
      </c>
      <c r="O317" s="95">
        <f t="shared" ca="1" si="76"/>
        <v>0</v>
      </c>
      <c r="P317" s="17">
        <f t="shared" ca="1" si="77"/>
        <v>0</v>
      </c>
      <c r="Q317" s="17">
        <f t="shared" ca="1" si="78"/>
        <v>0</v>
      </c>
      <c r="R317" s="15">
        <f t="shared" ca="1" si="79"/>
        <v>3.0141362249678293E-2</v>
      </c>
    </row>
    <row r="318" spans="1:18" x14ac:dyDescent="0.2">
      <c r="A318" s="65"/>
      <c r="B318" s="65"/>
      <c r="C318" s="65"/>
      <c r="D318" s="66">
        <f t="shared" si="65"/>
        <v>0</v>
      </c>
      <c r="E318" s="66">
        <f t="shared" si="66"/>
        <v>0</v>
      </c>
      <c r="F318" s="17">
        <f t="shared" si="67"/>
        <v>0</v>
      </c>
      <c r="G318" s="17">
        <f t="shared" si="68"/>
        <v>0</v>
      </c>
      <c r="H318" s="17">
        <f t="shared" si="69"/>
        <v>0</v>
      </c>
      <c r="I318" s="17">
        <f t="shared" si="70"/>
        <v>0</v>
      </c>
      <c r="J318" s="17">
        <f t="shared" si="71"/>
        <v>0</v>
      </c>
      <c r="K318" s="17">
        <f t="shared" si="72"/>
        <v>0</v>
      </c>
      <c r="L318" s="17">
        <f t="shared" si="73"/>
        <v>0</v>
      </c>
      <c r="M318" s="17">
        <f t="shared" ca="1" si="74"/>
        <v>-3.0141362249678293E-2</v>
      </c>
      <c r="N318" s="17">
        <f t="shared" ca="1" si="75"/>
        <v>0</v>
      </c>
      <c r="O318" s="95">
        <f t="shared" ca="1" si="76"/>
        <v>0</v>
      </c>
      <c r="P318" s="17">
        <f t="shared" ca="1" si="77"/>
        <v>0</v>
      </c>
      <c r="Q318" s="17">
        <f t="shared" ca="1" si="78"/>
        <v>0</v>
      </c>
      <c r="R318" s="15">
        <f t="shared" ca="1" si="79"/>
        <v>3.0141362249678293E-2</v>
      </c>
    </row>
    <row r="319" spans="1:18" x14ac:dyDescent="0.2">
      <c r="A319" s="65"/>
      <c r="B319" s="65"/>
      <c r="C319" s="65"/>
      <c r="D319" s="66">
        <f t="shared" si="65"/>
        <v>0</v>
      </c>
      <c r="E319" s="66">
        <f t="shared" si="66"/>
        <v>0</v>
      </c>
      <c r="F319" s="17">
        <f t="shared" si="67"/>
        <v>0</v>
      </c>
      <c r="G319" s="17">
        <f t="shared" si="68"/>
        <v>0</v>
      </c>
      <c r="H319" s="17">
        <f t="shared" si="69"/>
        <v>0</v>
      </c>
      <c r="I319" s="17">
        <f t="shared" si="70"/>
        <v>0</v>
      </c>
      <c r="J319" s="17">
        <f t="shared" si="71"/>
        <v>0</v>
      </c>
      <c r="K319" s="17">
        <f t="shared" si="72"/>
        <v>0</v>
      </c>
      <c r="L319" s="17">
        <f t="shared" si="73"/>
        <v>0</v>
      </c>
      <c r="M319" s="17">
        <f t="shared" ca="1" si="74"/>
        <v>-3.0141362249678293E-2</v>
      </c>
      <c r="N319" s="17">
        <f t="shared" ca="1" si="75"/>
        <v>0</v>
      </c>
      <c r="O319" s="95">
        <f t="shared" ca="1" si="76"/>
        <v>0</v>
      </c>
      <c r="P319" s="17">
        <f t="shared" ca="1" si="77"/>
        <v>0</v>
      </c>
      <c r="Q319" s="17">
        <f t="shared" ca="1" si="78"/>
        <v>0</v>
      </c>
      <c r="R319" s="15">
        <f t="shared" ca="1" si="79"/>
        <v>3.0141362249678293E-2</v>
      </c>
    </row>
    <row r="320" spans="1:18" x14ac:dyDescent="0.2">
      <c r="A320" s="65"/>
      <c r="B320" s="65"/>
      <c r="C320" s="65"/>
      <c r="D320" s="66">
        <f t="shared" si="65"/>
        <v>0</v>
      </c>
      <c r="E320" s="66">
        <f t="shared" si="66"/>
        <v>0</v>
      </c>
      <c r="F320" s="17">
        <f t="shared" si="67"/>
        <v>0</v>
      </c>
      <c r="G320" s="17">
        <f t="shared" si="68"/>
        <v>0</v>
      </c>
      <c r="H320" s="17">
        <f t="shared" si="69"/>
        <v>0</v>
      </c>
      <c r="I320" s="17">
        <f t="shared" si="70"/>
        <v>0</v>
      </c>
      <c r="J320" s="17">
        <f t="shared" si="71"/>
        <v>0</v>
      </c>
      <c r="K320" s="17">
        <f t="shared" si="72"/>
        <v>0</v>
      </c>
      <c r="L320" s="17">
        <f t="shared" si="73"/>
        <v>0</v>
      </c>
      <c r="M320" s="17">
        <f t="shared" ca="1" si="74"/>
        <v>-3.0141362249678293E-2</v>
      </c>
      <c r="N320" s="17">
        <f t="shared" ca="1" si="75"/>
        <v>0</v>
      </c>
      <c r="O320" s="95">
        <f t="shared" ca="1" si="76"/>
        <v>0</v>
      </c>
      <c r="P320" s="17">
        <f t="shared" ca="1" si="77"/>
        <v>0</v>
      </c>
      <c r="Q320" s="17">
        <f t="shared" ca="1" si="78"/>
        <v>0</v>
      </c>
      <c r="R320" s="15">
        <f t="shared" ca="1" si="79"/>
        <v>3.0141362249678293E-2</v>
      </c>
    </row>
    <row r="321" spans="1:18" x14ac:dyDescent="0.2">
      <c r="A321" s="65"/>
      <c r="B321" s="65"/>
      <c r="C321" s="65"/>
      <c r="D321" s="66">
        <f t="shared" si="65"/>
        <v>0</v>
      </c>
      <c r="E321" s="66">
        <f t="shared" si="66"/>
        <v>0</v>
      </c>
      <c r="F321" s="17">
        <f t="shared" si="67"/>
        <v>0</v>
      </c>
      <c r="G321" s="17">
        <f t="shared" si="68"/>
        <v>0</v>
      </c>
      <c r="H321" s="17">
        <f t="shared" si="69"/>
        <v>0</v>
      </c>
      <c r="I321" s="17">
        <f t="shared" si="70"/>
        <v>0</v>
      </c>
      <c r="J321" s="17">
        <f t="shared" si="71"/>
        <v>0</v>
      </c>
      <c r="K321" s="17">
        <f t="shared" si="72"/>
        <v>0</v>
      </c>
      <c r="L321" s="17">
        <f t="shared" si="73"/>
        <v>0</v>
      </c>
      <c r="M321" s="17">
        <f t="shared" ca="1" si="74"/>
        <v>-3.0141362249678293E-2</v>
      </c>
      <c r="N321" s="17">
        <f t="shared" ca="1" si="75"/>
        <v>0</v>
      </c>
      <c r="O321" s="95">
        <f t="shared" ca="1" si="76"/>
        <v>0</v>
      </c>
      <c r="P321" s="17">
        <f t="shared" ca="1" si="77"/>
        <v>0</v>
      </c>
      <c r="Q321" s="17">
        <f t="shared" ca="1" si="78"/>
        <v>0</v>
      </c>
      <c r="R321" s="15">
        <f t="shared" ca="1" si="79"/>
        <v>3.0141362249678293E-2</v>
      </c>
    </row>
    <row r="322" spans="1:18" x14ac:dyDescent="0.2">
      <c r="A322" s="65"/>
      <c r="B322" s="65"/>
      <c r="C322" s="65"/>
      <c r="D322" s="66">
        <f t="shared" si="65"/>
        <v>0</v>
      </c>
      <c r="E322" s="66">
        <f t="shared" si="66"/>
        <v>0</v>
      </c>
      <c r="F322" s="17">
        <f t="shared" si="67"/>
        <v>0</v>
      </c>
      <c r="G322" s="17">
        <f t="shared" si="68"/>
        <v>0</v>
      </c>
      <c r="H322" s="17">
        <f t="shared" si="69"/>
        <v>0</v>
      </c>
      <c r="I322" s="17">
        <f t="shared" si="70"/>
        <v>0</v>
      </c>
      <c r="J322" s="17">
        <f t="shared" si="71"/>
        <v>0</v>
      </c>
      <c r="K322" s="17">
        <f t="shared" si="72"/>
        <v>0</v>
      </c>
      <c r="L322" s="17">
        <f t="shared" si="73"/>
        <v>0</v>
      </c>
      <c r="M322" s="17">
        <f t="shared" ca="1" si="74"/>
        <v>-3.0141362249678293E-2</v>
      </c>
      <c r="N322" s="17">
        <f t="shared" ca="1" si="75"/>
        <v>0</v>
      </c>
      <c r="O322" s="95">
        <f t="shared" ca="1" si="76"/>
        <v>0</v>
      </c>
      <c r="P322" s="17">
        <f t="shared" ca="1" si="77"/>
        <v>0</v>
      </c>
      <c r="Q322" s="17">
        <f t="shared" ca="1" si="78"/>
        <v>0</v>
      </c>
      <c r="R322" s="15">
        <f t="shared" ca="1" si="79"/>
        <v>3.0141362249678293E-2</v>
      </c>
    </row>
    <row r="323" spans="1:18" x14ac:dyDescent="0.2">
      <c r="A323" s="65"/>
      <c r="B323" s="65"/>
      <c r="C323" s="65"/>
      <c r="D323" s="66">
        <f t="shared" si="65"/>
        <v>0</v>
      </c>
      <c r="E323" s="66">
        <f t="shared" si="66"/>
        <v>0</v>
      </c>
      <c r="F323" s="17">
        <f t="shared" si="67"/>
        <v>0</v>
      </c>
      <c r="G323" s="17">
        <f t="shared" si="68"/>
        <v>0</v>
      </c>
      <c r="H323" s="17">
        <f t="shared" si="69"/>
        <v>0</v>
      </c>
      <c r="I323" s="17">
        <f t="shared" si="70"/>
        <v>0</v>
      </c>
      <c r="J323" s="17">
        <f t="shared" si="71"/>
        <v>0</v>
      </c>
      <c r="K323" s="17">
        <f t="shared" si="72"/>
        <v>0</v>
      </c>
      <c r="L323" s="17">
        <f t="shared" si="73"/>
        <v>0</v>
      </c>
      <c r="M323" s="17">
        <f t="shared" ca="1" si="74"/>
        <v>-3.0141362249678293E-2</v>
      </c>
      <c r="N323" s="17">
        <f t="shared" ca="1" si="75"/>
        <v>0</v>
      </c>
      <c r="O323" s="95">
        <f t="shared" ca="1" si="76"/>
        <v>0</v>
      </c>
      <c r="P323" s="17">
        <f t="shared" ca="1" si="77"/>
        <v>0</v>
      </c>
      <c r="Q323" s="17">
        <f t="shared" ca="1" si="78"/>
        <v>0</v>
      </c>
      <c r="R323" s="15">
        <f t="shared" ca="1" si="79"/>
        <v>3.0141362249678293E-2</v>
      </c>
    </row>
    <row r="324" spans="1:18" x14ac:dyDescent="0.2">
      <c r="A324" s="65"/>
      <c r="B324" s="65"/>
      <c r="C324" s="65"/>
      <c r="D324" s="66">
        <f t="shared" si="65"/>
        <v>0</v>
      </c>
      <c r="E324" s="66">
        <f t="shared" si="66"/>
        <v>0</v>
      </c>
      <c r="F324" s="17">
        <f t="shared" si="67"/>
        <v>0</v>
      </c>
      <c r="G324" s="17">
        <f t="shared" si="68"/>
        <v>0</v>
      </c>
      <c r="H324" s="17">
        <f t="shared" si="69"/>
        <v>0</v>
      </c>
      <c r="I324" s="17">
        <f t="shared" si="70"/>
        <v>0</v>
      </c>
      <c r="J324" s="17">
        <f t="shared" si="71"/>
        <v>0</v>
      </c>
      <c r="K324" s="17">
        <f t="shared" si="72"/>
        <v>0</v>
      </c>
      <c r="L324" s="17">
        <f t="shared" si="73"/>
        <v>0</v>
      </c>
      <c r="M324" s="17">
        <f t="shared" ca="1" si="74"/>
        <v>-3.0141362249678293E-2</v>
      </c>
      <c r="N324" s="17">
        <f t="shared" ca="1" si="75"/>
        <v>0</v>
      </c>
      <c r="O324" s="95">
        <f t="shared" ca="1" si="76"/>
        <v>0</v>
      </c>
      <c r="P324" s="17">
        <f t="shared" ca="1" si="77"/>
        <v>0</v>
      </c>
      <c r="Q324" s="17">
        <f t="shared" ca="1" si="78"/>
        <v>0</v>
      </c>
      <c r="R324" s="15">
        <f t="shared" ca="1" si="79"/>
        <v>3.0141362249678293E-2</v>
      </c>
    </row>
    <row r="325" spans="1:18" x14ac:dyDescent="0.2">
      <c r="A325" s="65"/>
      <c r="B325" s="65"/>
      <c r="C325" s="65"/>
      <c r="D325" s="66">
        <f t="shared" si="65"/>
        <v>0</v>
      </c>
      <c r="E325" s="66">
        <f t="shared" si="66"/>
        <v>0</v>
      </c>
      <c r="F325" s="17">
        <f t="shared" si="67"/>
        <v>0</v>
      </c>
      <c r="G325" s="17">
        <f t="shared" si="68"/>
        <v>0</v>
      </c>
      <c r="H325" s="17">
        <f t="shared" si="69"/>
        <v>0</v>
      </c>
      <c r="I325" s="17">
        <f t="shared" si="70"/>
        <v>0</v>
      </c>
      <c r="J325" s="17">
        <f t="shared" si="71"/>
        <v>0</v>
      </c>
      <c r="K325" s="17">
        <f t="shared" si="72"/>
        <v>0</v>
      </c>
      <c r="L325" s="17">
        <f t="shared" si="73"/>
        <v>0</v>
      </c>
      <c r="M325" s="17">
        <f t="shared" ca="1" si="74"/>
        <v>-3.0141362249678293E-2</v>
      </c>
      <c r="N325" s="17">
        <f t="shared" ca="1" si="75"/>
        <v>0</v>
      </c>
      <c r="O325" s="95">
        <f t="shared" ca="1" si="76"/>
        <v>0</v>
      </c>
      <c r="P325" s="17">
        <f t="shared" ca="1" si="77"/>
        <v>0</v>
      </c>
      <c r="Q325" s="17">
        <f t="shared" ca="1" si="78"/>
        <v>0</v>
      </c>
      <c r="R325" s="15">
        <f t="shared" ca="1" si="79"/>
        <v>3.0141362249678293E-2</v>
      </c>
    </row>
    <row r="326" spans="1:18" x14ac:dyDescent="0.2">
      <c r="A326" s="65"/>
      <c r="B326" s="65"/>
      <c r="C326" s="65"/>
      <c r="D326" s="66">
        <f t="shared" si="65"/>
        <v>0</v>
      </c>
      <c r="E326" s="66">
        <f t="shared" si="66"/>
        <v>0</v>
      </c>
      <c r="F326" s="17">
        <f t="shared" si="67"/>
        <v>0</v>
      </c>
      <c r="G326" s="17">
        <f t="shared" si="68"/>
        <v>0</v>
      </c>
      <c r="H326" s="17">
        <f t="shared" si="69"/>
        <v>0</v>
      </c>
      <c r="I326" s="17">
        <f t="shared" si="70"/>
        <v>0</v>
      </c>
      <c r="J326" s="17">
        <f t="shared" si="71"/>
        <v>0</v>
      </c>
      <c r="K326" s="17">
        <f t="shared" si="72"/>
        <v>0</v>
      </c>
      <c r="L326" s="17">
        <f t="shared" si="73"/>
        <v>0</v>
      </c>
      <c r="M326" s="17">
        <f t="shared" ca="1" si="74"/>
        <v>-3.0141362249678293E-2</v>
      </c>
      <c r="N326" s="17">
        <f t="shared" ca="1" si="75"/>
        <v>0</v>
      </c>
      <c r="O326" s="95">
        <f t="shared" ca="1" si="76"/>
        <v>0</v>
      </c>
      <c r="P326" s="17">
        <f t="shared" ca="1" si="77"/>
        <v>0</v>
      </c>
      <c r="Q326" s="17">
        <f t="shared" ca="1" si="78"/>
        <v>0</v>
      </c>
      <c r="R326" s="15">
        <f t="shared" ca="1" si="79"/>
        <v>3.0141362249678293E-2</v>
      </c>
    </row>
    <row r="327" spans="1:18" x14ac:dyDescent="0.2">
      <c r="A327" s="65"/>
      <c r="B327" s="65"/>
      <c r="C327" s="65"/>
      <c r="D327" s="66">
        <f t="shared" si="65"/>
        <v>0</v>
      </c>
      <c r="E327" s="66">
        <f t="shared" si="66"/>
        <v>0</v>
      </c>
      <c r="F327" s="17">
        <f t="shared" si="67"/>
        <v>0</v>
      </c>
      <c r="G327" s="17">
        <f t="shared" si="68"/>
        <v>0</v>
      </c>
      <c r="H327" s="17">
        <f t="shared" si="69"/>
        <v>0</v>
      </c>
      <c r="I327" s="17">
        <f t="shared" si="70"/>
        <v>0</v>
      </c>
      <c r="J327" s="17">
        <f t="shared" si="71"/>
        <v>0</v>
      </c>
      <c r="K327" s="17">
        <f t="shared" si="72"/>
        <v>0</v>
      </c>
      <c r="L327" s="17">
        <f t="shared" si="73"/>
        <v>0</v>
      </c>
      <c r="M327" s="17">
        <f t="shared" ca="1" si="74"/>
        <v>-3.0141362249678293E-2</v>
      </c>
      <c r="N327" s="17">
        <f t="shared" ca="1" si="75"/>
        <v>0</v>
      </c>
      <c r="O327" s="95">
        <f t="shared" ca="1" si="76"/>
        <v>0</v>
      </c>
      <c r="P327" s="17">
        <f t="shared" ca="1" si="77"/>
        <v>0</v>
      </c>
      <c r="Q327" s="17">
        <f t="shared" ca="1" si="78"/>
        <v>0</v>
      </c>
      <c r="R327" s="15">
        <f t="shared" ca="1" si="79"/>
        <v>3.0141362249678293E-2</v>
      </c>
    </row>
    <row r="328" spans="1:18" x14ac:dyDescent="0.2">
      <c r="A328" s="65"/>
      <c r="B328" s="65"/>
      <c r="C328" s="65"/>
      <c r="D328" s="66">
        <f t="shared" si="65"/>
        <v>0</v>
      </c>
      <c r="E328" s="66">
        <f t="shared" si="66"/>
        <v>0</v>
      </c>
      <c r="F328" s="17">
        <f t="shared" si="67"/>
        <v>0</v>
      </c>
      <c r="G328" s="17">
        <f t="shared" si="68"/>
        <v>0</v>
      </c>
      <c r="H328" s="17">
        <f t="shared" si="69"/>
        <v>0</v>
      </c>
      <c r="I328" s="17">
        <f t="shared" si="70"/>
        <v>0</v>
      </c>
      <c r="J328" s="17">
        <f t="shared" si="71"/>
        <v>0</v>
      </c>
      <c r="K328" s="17">
        <f t="shared" si="72"/>
        <v>0</v>
      </c>
      <c r="L328" s="17">
        <f t="shared" si="73"/>
        <v>0</v>
      </c>
      <c r="M328" s="17">
        <f t="shared" ca="1" si="74"/>
        <v>-3.0141362249678293E-2</v>
      </c>
      <c r="N328" s="17">
        <f t="shared" ca="1" si="75"/>
        <v>0</v>
      </c>
      <c r="O328" s="95">
        <f t="shared" ca="1" si="76"/>
        <v>0</v>
      </c>
      <c r="P328" s="17">
        <f t="shared" ca="1" si="77"/>
        <v>0</v>
      </c>
      <c r="Q328" s="17">
        <f t="shared" ca="1" si="78"/>
        <v>0</v>
      </c>
      <c r="R328" s="15">
        <f t="shared" ca="1" si="79"/>
        <v>3.0141362249678293E-2</v>
      </c>
    </row>
    <row r="329" spans="1:18" x14ac:dyDescent="0.2">
      <c r="A329" s="65"/>
      <c r="B329" s="65"/>
      <c r="C329" s="65"/>
      <c r="D329" s="66">
        <f t="shared" si="65"/>
        <v>0</v>
      </c>
      <c r="E329" s="66">
        <f t="shared" si="66"/>
        <v>0</v>
      </c>
      <c r="F329" s="17">
        <f t="shared" si="67"/>
        <v>0</v>
      </c>
      <c r="G329" s="17">
        <f t="shared" si="68"/>
        <v>0</v>
      </c>
      <c r="H329" s="17">
        <f t="shared" si="69"/>
        <v>0</v>
      </c>
      <c r="I329" s="17">
        <f t="shared" si="70"/>
        <v>0</v>
      </c>
      <c r="J329" s="17">
        <f t="shared" si="71"/>
        <v>0</v>
      </c>
      <c r="K329" s="17">
        <f t="shared" si="72"/>
        <v>0</v>
      </c>
      <c r="L329" s="17">
        <f t="shared" si="73"/>
        <v>0</v>
      </c>
      <c r="M329" s="17">
        <f t="shared" ca="1" si="74"/>
        <v>-3.0141362249678293E-2</v>
      </c>
      <c r="N329" s="17">
        <f t="shared" ca="1" si="75"/>
        <v>0</v>
      </c>
      <c r="O329" s="95">
        <f t="shared" ca="1" si="76"/>
        <v>0</v>
      </c>
      <c r="P329" s="17">
        <f t="shared" ca="1" si="77"/>
        <v>0</v>
      </c>
      <c r="Q329" s="17">
        <f t="shared" ca="1" si="78"/>
        <v>0</v>
      </c>
      <c r="R329" s="15">
        <f t="shared" ca="1" si="79"/>
        <v>3.0141362249678293E-2</v>
      </c>
    </row>
    <row r="330" spans="1:18" x14ac:dyDescent="0.2">
      <c r="A330" s="65"/>
      <c r="B330" s="65"/>
      <c r="C330" s="65"/>
      <c r="D330" s="66">
        <f t="shared" si="65"/>
        <v>0</v>
      </c>
      <c r="E330" s="66">
        <f t="shared" si="66"/>
        <v>0</v>
      </c>
      <c r="F330" s="17">
        <f t="shared" si="67"/>
        <v>0</v>
      </c>
      <c r="G330" s="17">
        <f t="shared" si="68"/>
        <v>0</v>
      </c>
      <c r="H330" s="17">
        <f t="shared" si="69"/>
        <v>0</v>
      </c>
      <c r="I330" s="17">
        <f t="shared" si="70"/>
        <v>0</v>
      </c>
      <c r="J330" s="17">
        <f t="shared" si="71"/>
        <v>0</v>
      </c>
      <c r="K330" s="17">
        <f t="shared" si="72"/>
        <v>0</v>
      </c>
      <c r="L330" s="17">
        <f t="shared" si="73"/>
        <v>0</v>
      </c>
      <c r="M330" s="17">
        <f t="shared" ca="1" si="74"/>
        <v>-3.0141362249678293E-2</v>
      </c>
      <c r="N330" s="17">
        <f t="shared" ca="1" si="75"/>
        <v>0</v>
      </c>
      <c r="O330" s="95">
        <f t="shared" ca="1" si="76"/>
        <v>0</v>
      </c>
      <c r="P330" s="17">
        <f t="shared" ca="1" si="77"/>
        <v>0</v>
      </c>
      <c r="Q330" s="17">
        <f t="shared" ca="1" si="78"/>
        <v>0</v>
      </c>
      <c r="R330" s="15">
        <f t="shared" ca="1" si="79"/>
        <v>3.0141362249678293E-2</v>
      </c>
    </row>
    <row r="331" spans="1:18" x14ac:dyDescent="0.2">
      <c r="A331" s="65"/>
      <c r="B331" s="65"/>
      <c r="C331" s="65"/>
      <c r="D331" s="66">
        <f t="shared" si="65"/>
        <v>0</v>
      </c>
      <c r="E331" s="66">
        <f t="shared" si="66"/>
        <v>0</v>
      </c>
      <c r="F331" s="17">
        <f t="shared" si="67"/>
        <v>0</v>
      </c>
      <c r="G331" s="17">
        <f t="shared" si="68"/>
        <v>0</v>
      </c>
      <c r="H331" s="17">
        <f t="shared" si="69"/>
        <v>0</v>
      </c>
      <c r="I331" s="17">
        <f t="shared" si="70"/>
        <v>0</v>
      </c>
      <c r="J331" s="17">
        <f t="shared" si="71"/>
        <v>0</v>
      </c>
      <c r="K331" s="17">
        <f t="shared" si="72"/>
        <v>0</v>
      </c>
      <c r="L331" s="17">
        <f t="shared" si="73"/>
        <v>0</v>
      </c>
      <c r="M331" s="17">
        <f t="shared" ca="1" si="74"/>
        <v>-3.0141362249678293E-2</v>
      </c>
      <c r="N331" s="17">
        <f t="shared" ca="1" si="75"/>
        <v>0</v>
      </c>
      <c r="O331" s="95">
        <f t="shared" ca="1" si="76"/>
        <v>0</v>
      </c>
      <c r="P331" s="17">
        <f t="shared" ca="1" si="77"/>
        <v>0</v>
      </c>
      <c r="Q331" s="17">
        <f t="shared" ca="1" si="78"/>
        <v>0</v>
      </c>
      <c r="R331" s="15">
        <f t="shared" ca="1" si="79"/>
        <v>3.0141362249678293E-2</v>
      </c>
    </row>
    <row r="332" spans="1:18" x14ac:dyDescent="0.2">
      <c r="A332" s="65"/>
      <c r="B332" s="65"/>
      <c r="C332" s="65"/>
      <c r="D332" s="66">
        <f t="shared" si="65"/>
        <v>0</v>
      </c>
      <c r="E332" s="66">
        <f t="shared" si="66"/>
        <v>0</v>
      </c>
      <c r="F332" s="17">
        <f t="shared" si="67"/>
        <v>0</v>
      </c>
      <c r="G332" s="17">
        <f t="shared" si="68"/>
        <v>0</v>
      </c>
      <c r="H332" s="17">
        <f t="shared" si="69"/>
        <v>0</v>
      </c>
      <c r="I332" s="17">
        <f t="shared" si="70"/>
        <v>0</v>
      </c>
      <c r="J332" s="17">
        <f t="shared" si="71"/>
        <v>0</v>
      </c>
      <c r="K332" s="17">
        <f t="shared" si="72"/>
        <v>0</v>
      </c>
      <c r="L332" s="17">
        <f t="shared" si="73"/>
        <v>0</v>
      </c>
      <c r="M332" s="17">
        <f t="shared" ca="1" si="74"/>
        <v>-3.0141362249678293E-2</v>
      </c>
      <c r="N332" s="17">
        <f t="shared" ca="1" si="75"/>
        <v>0</v>
      </c>
      <c r="O332" s="95">
        <f t="shared" ca="1" si="76"/>
        <v>0</v>
      </c>
      <c r="P332" s="17">
        <f t="shared" ca="1" si="77"/>
        <v>0</v>
      </c>
      <c r="Q332" s="17">
        <f t="shared" ca="1" si="78"/>
        <v>0</v>
      </c>
      <c r="R332" s="15">
        <f t="shared" ca="1" si="79"/>
        <v>3.0141362249678293E-2</v>
      </c>
    </row>
    <row r="333" spans="1:18" x14ac:dyDescent="0.2">
      <c r="A333" s="65"/>
      <c r="B333" s="65"/>
      <c r="C333" s="65"/>
      <c r="D333" s="66">
        <f t="shared" si="65"/>
        <v>0</v>
      </c>
      <c r="E333" s="66">
        <f t="shared" si="66"/>
        <v>0</v>
      </c>
      <c r="F333" s="17">
        <f t="shared" si="67"/>
        <v>0</v>
      </c>
      <c r="G333" s="17">
        <f t="shared" si="68"/>
        <v>0</v>
      </c>
      <c r="H333" s="17">
        <f t="shared" si="69"/>
        <v>0</v>
      </c>
      <c r="I333" s="17">
        <f t="shared" si="70"/>
        <v>0</v>
      </c>
      <c r="J333" s="17">
        <f t="shared" si="71"/>
        <v>0</v>
      </c>
      <c r="K333" s="17">
        <f t="shared" si="72"/>
        <v>0</v>
      </c>
      <c r="L333" s="17">
        <f t="shared" si="73"/>
        <v>0</v>
      </c>
      <c r="M333" s="17">
        <f t="shared" ca="1" si="74"/>
        <v>-3.0141362249678293E-2</v>
      </c>
      <c r="N333" s="17">
        <f t="shared" ca="1" si="75"/>
        <v>0</v>
      </c>
      <c r="O333" s="95">
        <f t="shared" ca="1" si="76"/>
        <v>0</v>
      </c>
      <c r="P333" s="17">
        <f t="shared" ca="1" si="77"/>
        <v>0</v>
      </c>
      <c r="Q333" s="17">
        <f t="shared" ca="1" si="78"/>
        <v>0</v>
      </c>
      <c r="R333" s="15">
        <f t="shared" ca="1" si="79"/>
        <v>3.0141362249678293E-2</v>
      </c>
    </row>
    <row r="334" spans="1:18" x14ac:dyDescent="0.2">
      <c r="A334" s="65"/>
      <c r="B334" s="65"/>
      <c r="C334" s="65"/>
      <c r="D334" s="66">
        <f t="shared" si="65"/>
        <v>0</v>
      </c>
      <c r="E334" s="66">
        <f t="shared" si="66"/>
        <v>0</v>
      </c>
      <c r="F334" s="17">
        <f t="shared" si="67"/>
        <v>0</v>
      </c>
      <c r="G334" s="17">
        <f t="shared" si="68"/>
        <v>0</v>
      </c>
      <c r="H334" s="17">
        <f t="shared" si="69"/>
        <v>0</v>
      </c>
      <c r="I334" s="17">
        <f t="shared" si="70"/>
        <v>0</v>
      </c>
      <c r="J334" s="17">
        <f t="shared" si="71"/>
        <v>0</v>
      </c>
      <c r="K334" s="17">
        <f t="shared" si="72"/>
        <v>0</v>
      </c>
      <c r="L334" s="17">
        <f t="shared" si="73"/>
        <v>0</v>
      </c>
      <c r="M334" s="17">
        <f t="shared" ca="1" si="74"/>
        <v>-3.0141362249678293E-2</v>
      </c>
      <c r="N334" s="17">
        <f t="shared" ca="1" si="75"/>
        <v>0</v>
      </c>
      <c r="O334" s="95">
        <f t="shared" ca="1" si="76"/>
        <v>0</v>
      </c>
      <c r="P334" s="17">
        <f t="shared" ca="1" si="77"/>
        <v>0</v>
      </c>
      <c r="Q334" s="17">
        <f t="shared" ca="1" si="78"/>
        <v>0</v>
      </c>
      <c r="R334" s="15">
        <f t="shared" ca="1" si="79"/>
        <v>3.0141362249678293E-2</v>
      </c>
    </row>
    <row r="335" spans="1:18" x14ac:dyDescent="0.2">
      <c r="A335" s="65"/>
      <c r="B335" s="65"/>
      <c r="C335" s="65"/>
      <c r="D335" s="66">
        <f t="shared" si="65"/>
        <v>0</v>
      </c>
      <c r="E335" s="66">
        <f t="shared" si="66"/>
        <v>0</v>
      </c>
      <c r="F335" s="17">
        <f t="shared" si="67"/>
        <v>0</v>
      </c>
      <c r="G335" s="17">
        <f t="shared" si="68"/>
        <v>0</v>
      </c>
      <c r="H335" s="17">
        <f t="shared" si="69"/>
        <v>0</v>
      </c>
      <c r="I335" s="17">
        <f t="shared" si="70"/>
        <v>0</v>
      </c>
      <c r="J335" s="17">
        <f t="shared" si="71"/>
        <v>0</v>
      </c>
      <c r="K335" s="17">
        <f t="shared" si="72"/>
        <v>0</v>
      </c>
      <c r="L335" s="17">
        <f t="shared" si="73"/>
        <v>0</v>
      </c>
      <c r="M335" s="17">
        <f t="shared" ca="1" si="74"/>
        <v>-3.0141362249678293E-2</v>
      </c>
      <c r="N335" s="17">
        <f t="shared" ca="1" si="75"/>
        <v>0</v>
      </c>
      <c r="O335" s="95">
        <f t="shared" ca="1" si="76"/>
        <v>0</v>
      </c>
      <c r="P335" s="17">
        <f t="shared" ca="1" si="77"/>
        <v>0</v>
      </c>
      <c r="Q335" s="17">
        <f t="shared" ca="1" si="78"/>
        <v>0</v>
      </c>
      <c r="R335" s="15">
        <f t="shared" ca="1" si="79"/>
        <v>3.0141362249678293E-2</v>
      </c>
    </row>
    <row r="336" spans="1:18" x14ac:dyDescent="0.2">
      <c r="A336" s="65"/>
      <c r="B336" s="65"/>
      <c r="C336" s="65"/>
      <c r="D336" s="66">
        <f t="shared" si="65"/>
        <v>0</v>
      </c>
      <c r="E336" s="66">
        <f t="shared" si="66"/>
        <v>0</v>
      </c>
      <c r="F336" s="17">
        <f t="shared" si="67"/>
        <v>0</v>
      </c>
      <c r="G336" s="17">
        <f t="shared" si="68"/>
        <v>0</v>
      </c>
      <c r="H336" s="17">
        <f t="shared" si="69"/>
        <v>0</v>
      </c>
      <c r="I336" s="17">
        <f t="shared" si="70"/>
        <v>0</v>
      </c>
      <c r="J336" s="17">
        <f t="shared" si="71"/>
        <v>0</v>
      </c>
      <c r="K336" s="17">
        <f t="shared" si="72"/>
        <v>0</v>
      </c>
      <c r="L336" s="17">
        <f t="shared" si="73"/>
        <v>0</v>
      </c>
      <c r="M336" s="17">
        <f t="shared" ca="1" si="74"/>
        <v>-3.0141362249678293E-2</v>
      </c>
      <c r="N336" s="17">
        <f t="shared" ca="1" si="75"/>
        <v>0</v>
      </c>
      <c r="O336" s="95">
        <f t="shared" ca="1" si="76"/>
        <v>0</v>
      </c>
      <c r="P336" s="17">
        <f t="shared" ca="1" si="77"/>
        <v>0</v>
      </c>
      <c r="Q336" s="17">
        <f t="shared" ca="1" si="78"/>
        <v>0</v>
      </c>
      <c r="R336" s="15">
        <f t="shared" ca="1" si="79"/>
        <v>3.0141362249678293E-2</v>
      </c>
    </row>
    <row r="337" spans="1:18" x14ac:dyDescent="0.2">
      <c r="A337" s="65"/>
      <c r="B337" s="65"/>
      <c r="C337" s="65"/>
      <c r="D337" s="66">
        <f t="shared" si="65"/>
        <v>0</v>
      </c>
      <c r="E337" s="66">
        <f t="shared" si="66"/>
        <v>0</v>
      </c>
      <c r="F337" s="17">
        <f t="shared" si="67"/>
        <v>0</v>
      </c>
      <c r="G337" s="17">
        <f t="shared" si="68"/>
        <v>0</v>
      </c>
      <c r="H337" s="17">
        <f t="shared" si="69"/>
        <v>0</v>
      </c>
      <c r="I337" s="17">
        <f t="shared" si="70"/>
        <v>0</v>
      </c>
      <c r="J337" s="17">
        <f t="shared" si="71"/>
        <v>0</v>
      </c>
      <c r="K337" s="17">
        <f t="shared" si="72"/>
        <v>0</v>
      </c>
      <c r="L337" s="17">
        <f t="shared" si="73"/>
        <v>0</v>
      </c>
      <c r="M337" s="17">
        <f t="shared" ca="1" si="74"/>
        <v>-3.0141362249678293E-2</v>
      </c>
      <c r="N337" s="17">
        <f t="shared" ca="1" si="75"/>
        <v>0</v>
      </c>
      <c r="O337" s="95">
        <f t="shared" ca="1" si="76"/>
        <v>0</v>
      </c>
      <c r="P337" s="17">
        <f t="shared" ca="1" si="77"/>
        <v>0</v>
      </c>
      <c r="Q337" s="17">
        <f t="shared" ca="1" si="78"/>
        <v>0</v>
      </c>
      <c r="R337" s="15">
        <f t="shared" ca="1" si="79"/>
        <v>3.0141362249678293E-2</v>
      </c>
    </row>
    <row r="338" spans="1:18" x14ac:dyDescent="0.2">
      <c r="A338" s="65"/>
      <c r="B338" s="65"/>
      <c r="C338" s="65"/>
      <c r="D338" s="66">
        <f t="shared" si="65"/>
        <v>0</v>
      </c>
      <c r="E338" s="66">
        <f t="shared" si="66"/>
        <v>0</v>
      </c>
      <c r="F338" s="17">
        <f t="shared" si="67"/>
        <v>0</v>
      </c>
      <c r="G338" s="17">
        <f t="shared" si="68"/>
        <v>0</v>
      </c>
      <c r="H338" s="17">
        <f t="shared" si="69"/>
        <v>0</v>
      </c>
      <c r="I338" s="17">
        <f t="shared" si="70"/>
        <v>0</v>
      </c>
      <c r="J338" s="17">
        <f t="shared" si="71"/>
        <v>0</v>
      </c>
      <c r="K338" s="17">
        <f t="shared" si="72"/>
        <v>0</v>
      </c>
      <c r="L338" s="17">
        <f t="shared" si="73"/>
        <v>0</v>
      </c>
      <c r="M338" s="17">
        <f t="shared" ca="1" si="74"/>
        <v>-3.0141362249678293E-2</v>
      </c>
      <c r="N338" s="17">
        <f t="shared" ca="1" si="75"/>
        <v>0</v>
      </c>
      <c r="O338" s="95">
        <f t="shared" ca="1" si="76"/>
        <v>0</v>
      </c>
      <c r="P338" s="17">
        <f t="shared" ca="1" si="77"/>
        <v>0</v>
      </c>
      <c r="Q338" s="17">
        <f t="shared" ca="1" si="78"/>
        <v>0</v>
      </c>
      <c r="R338" s="15">
        <f t="shared" ca="1" si="79"/>
        <v>3.0141362249678293E-2</v>
      </c>
    </row>
    <row r="339" spans="1:18" x14ac:dyDescent="0.2">
      <c r="A339" s="65"/>
      <c r="B339" s="65"/>
      <c r="C339" s="65"/>
      <c r="D339" s="66">
        <f t="shared" si="65"/>
        <v>0</v>
      </c>
      <c r="E339" s="66">
        <f t="shared" si="66"/>
        <v>0</v>
      </c>
      <c r="F339" s="17">
        <f t="shared" si="67"/>
        <v>0</v>
      </c>
      <c r="G339" s="17">
        <f t="shared" si="68"/>
        <v>0</v>
      </c>
      <c r="H339" s="17">
        <f t="shared" si="69"/>
        <v>0</v>
      </c>
      <c r="I339" s="17">
        <f t="shared" si="70"/>
        <v>0</v>
      </c>
      <c r="J339" s="17">
        <f t="shared" si="71"/>
        <v>0</v>
      </c>
      <c r="K339" s="17">
        <f t="shared" si="72"/>
        <v>0</v>
      </c>
      <c r="L339" s="17">
        <f t="shared" si="73"/>
        <v>0</v>
      </c>
      <c r="M339" s="17">
        <f t="shared" ca="1" si="74"/>
        <v>-3.0141362249678293E-2</v>
      </c>
      <c r="N339" s="17">
        <f t="shared" ca="1" si="75"/>
        <v>0</v>
      </c>
      <c r="O339" s="95">
        <f t="shared" ca="1" si="76"/>
        <v>0</v>
      </c>
      <c r="P339" s="17">
        <f t="shared" ca="1" si="77"/>
        <v>0</v>
      </c>
      <c r="Q339" s="17">
        <f t="shared" ca="1" si="78"/>
        <v>0</v>
      </c>
      <c r="R339" s="15">
        <f t="shared" ca="1" si="79"/>
        <v>3.0141362249678293E-2</v>
      </c>
    </row>
    <row r="340" spans="1:18" x14ac:dyDescent="0.2">
      <c r="A340" s="65"/>
      <c r="B340" s="65"/>
      <c r="C340" s="65"/>
      <c r="D340" s="66">
        <f t="shared" si="65"/>
        <v>0</v>
      </c>
      <c r="E340" s="66">
        <f t="shared" si="66"/>
        <v>0</v>
      </c>
      <c r="F340" s="17">
        <f t="shared" si="67"/>
        <v>0</v>
      </c>
      <c r="G340" s="17">
        <f t="shared" si="68"/>
        <v>0</v>
      </c>
      <c r="H340" s="17">
        <f t="shared" si="69"/>
        <v>0</v>
      </c>
      <c r="I340" s="17">
        <f t="shared" si="70"/>
        <v>0</v>
      </c>
      <c r="J340" s="17">
        <f t="shared" si="71"/>
        <v>0</v>
      </c>
      <c r="K340" s="17">
        <f t="shared" si="72"/>
        <v>0</v>
      </c>
      <c r="L340" s="17">
        <f t="shared" si="73"/>
        <v>0</v>
      </c>
      <c r="M340" s="17">
        <f t="shared" ca="1" si="74"/>
        <v>-3.0141362249678293E-2</v>
      </c>
      <c r="N340" s="17">
        <f t="shared" ca="1" si="75"/>
        <v>0</v>
      </c>
      <c r="O340" s="95">
        <f t="shared" ca="1" si="76"/>
        <v>0</v>
      </c>
      <c r="P340" s="17">
        <f t="shared" ca="1" si="77"/>
        <v>0</v>
      </c>
      <c r="Q340" s="17">
        <f t="shared" ca="1" si="78"/>
        <v>0</v>
      </c>
      <c r="R340" s="15">
        <f t="shared" ca="1" si="79"/>
        <v>3.0141362249678293E-2</v>
      </c>
    </row>
    <row r="341" spans="1:18" x14ac:dyDescent="0.2">
      <c r="A341" s="65"/>
      <c r="B341" s="65"/>
      <c r="C341" s="65"/>
      <c r="D341" s="66">
        <f t="shared" si="65"/>
        <v>0</v>
      </c>
      <c r="E341" s="66">
        <f t="shared" si="66"/>
        <v>0</v>
      </c>
      <c r="F341" s="17">
        <f t="shared" si="67"/>
        <v>0</v>
      </c>
      <c r="G341" s="17">
        <f t="shared" si="68"/>
        <v>0</v>
      </c>
      <c r="H341" s="17">
        <f t="shared" si="69"/>
        <v>0</v>
      </c>
      <c r="I341" s="17">
        <f t="shared" si="70"/>
        <v>0</v>
      </c>
      <c r="J341" s="17">
        <f t="shared" si="71"/>
        <v>0</v>
      </c>
      <c r="K341" s="17">
        <f t="shared" si="72"/>
        <v>0</v>
      </c>
      <c r="L341" s="17">
        <f t="shared" si="73"/>
        <v>0</v>
      </c>
      <c r="M341" s="17">
        <f t="shared" ca="1" si="74"/>
        <v>-3.0141362249678293E-2</v>
      </c>
      <c r="N341" s="17">
        <f ca="1">C341*(M341-E341)^2</f>
        <v>0</v>
      </c>
      <c r="O341" s="95">
        <f t="shared" ca="1" si="76"/>
        <v>0</v>
      </c>
      <c r="P341" s="17">
        <f ca="1">(-C341*O$2+O$4*F341-O$5*H341)^2</f>
        <v>0</v>
      </c>
      <c r="Q341" s="17">
        <f t="shared" ca="1" si="78"/>
        <v>0</v>
      </c>
      <c r="R341" s="15">
        <f t="shared" ca="1" si="79"/>
        <v>3.0141362249678293E-2</v>
      </c>
    </row>
    <row r="342" spans="1:18" x14ac:dyDescent="0.2">
      <c r="A342" s="65"/>
      <c r="B342" s="65"/>
      <c r="C342" s="65"/>
      <c r="D342" s="66">
        <f t="shared" si="65"/>
        <v>0</v>
      </c>
      <c r="E342" s="66">
        <f t="shared" si="66"/>
        <v>0</v>
      </c>
      <c r="F342" s="17">
        <f t="shared" si="67"/>
        <v>0</v>
      </c>
      <c r="G342" s="17">
        <f t="shared" si="68"/>
        <v>0</v>
      </c>
      <c r="H342" s="17">
        <f t="shared" si="69"/>
        <v>0</v>
      </c>
      <c r="I342" s="17">
        <f t="shared" si="70"/>
        <v>0</v>
      </c>
      <c r="J342" s="17">
        <f t="shared" si="71"/>
        <v>0</v>
      </c>
      <c r="K342" s="17">
        <f t="shared" si="72"/>
        <v>0</v>
      </c>
      <c r="L342" s="17">
        <f t="shared" si="73"/>
        <v>0</v>
      </c>
      <c r="M342" s="17">
        <f t="shared" ca="1" si="74"/>
        <v>-3.0141362249678293E-2</v>
      </c>
      <c r="N342" s="17">
        <f ca="1">C342*(M342-E342)^2</f>
        <v>0</v>
      </c>
      <c r="O342" s="95">
        <f t="shared" ca="1" si="76"/>
        <v>0</v>
      </c>
      <c r="P342" s="17">
        <f ca="1">(-C342*O$2+O$4*F342-O$5*H342)^2</f>
        <v>0</v>
      </c>
      <c r="Q342" s="17">
        <f t="shared" ca="1" si="78"/>
        <v>0</v>
      </c>
      <c r="R342" s="15">
        <f t="shared" ca="1" si="79"/>
        <v>3.0141362249678293E-2</v>
      </c>
    </row>
  </sheetData>
  <phoneticPr fontId="2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Y88"/>
  <sheetViews>
    <sheetView workbookViewId="0"/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25" ht="20.25" x14ac:dyDescent="0.3">
      <c r="A1" s="1" t="s">
        <v>121</v>
      </c>
      <c r="U1" t="s">
        <v>221</v>
      </c>
      <c r="V1">
        <v>6.283328916928971</v>
      </c>
    </row>
    <row r="2" spans="1:25" x14ac:dyDescent="0.2">
      <c r="A2" t="s">
        <v>94</v>
      </c>
      <c r="B2" t="s">
        <v>98</v>
      </c>
      <c r="U2" t="s">
        <v>220</v>
      </c>
      <c r="V2">
        <v>5.5575268021367764E-3</v>
      </c>
      <c r="X2">
        <v>0</v>
      </c>
      <c r="Y2" s="31">
        <f>V$2*SIN(V$1*(V$3*X2+V$4))+V$5</f>
        <v>-4.2724904872791635E-3</v>
      </c>
    </row>
    <row r="3" spans="1:25" ht="13.5" thickBot="1" x14ac:dyDescent="0.25">
      <c r="A3" s="76" t="s">
        <v>214</v>
      </c>
      <c r="E3" s="88" t="s">
        <v>217</v>
      </c>
      <c r="U3" t="s">
        <v>222</v>
      </c>
      <c r="V3" s="31">
        <v>6.841827633038683E-5</v>
      </c>
      <c r="X3">
        <v>1000</v>
      </c>
      <c r="Y3" s="31">
        <f t="shared" ref="Y3:Y37" si="0">V$2*SIN(V$1*(V$3*X3+V$4))+V$5</f>
        <v>-2.8976855382872374E-3</v>
      </c>
    </row>
    <row r="4" spans="1:25" ht="14.25" thickTop="1" thickBot="1" x14ac:dyDescent="0.25">
      <c r="A4" s="7" t="s">
        <v>70</v>
      </c>
      <c r="C4" s="3">
        <v>42896.875899999999</v>
      </c>
      <c r="D4" s="4">
        <v>0.35515010000000002</v>
      </c>
      <c r="U4" t="s">
        <v>224</v>
      </c>
      <c r="V4">
        <v>-0.18575307513009429</v>
      </c>
      <c r="X4">
        <v>2000</v>
      </c>
      <c r="Y4" s="31">
        <f t="shared" si="0"/>
        <v>-8.4298554515333109E-4</v>
      </c>
    </row>
    <row r="5" spans="1:25" ht="13.5" thickTop="1" x14ac:dyDescent="0.2">
      <c r="A5" s="14" t="s">
        <v>123</v>
      </c>
      <c r="B5" s="15"/>
      <c r="C5" s="16">
        <v>8</v>
      </c>
      <c r="D5" s="15" t="s">
        <v>124</v>
      </c>
      <c r="E5" s="15"/>
      <c r="U5" t="s">
        <v>223</v>
      </c>
      <c r="V5">
        <v>8.3840018112215622E-4</v>
      </c>
      <c r="X5">
        <v>3000</v>
      </c>
      <c r="Y5" s="31">
        <f t="shared" si="0"/>
        <v>1.517693996749195E-3</v>
      </c>
    </row>
    <row r="6" spans="1:25" x14ac:dyDescent="0.2">
      <c r="A6" s="7" t="s">
        <v>71</v>
      </c>
      <c r="X6">
        <v>4000</v>
      </c>
      <c r="Y6" s="31">
        <f t="shared" si="0"/>
        <v>3.7547552564582039E-3</v>
      </c>
    </row>
    <row r="7" spans="1:25" x14ac:dyDescent="0.2">
      <c r="A7" t="s">
        <v>72</v>
      </c>
      <c r="C7" s="72">
        <v>42896.7</v>
      </c>
      <c r="V7">
        <f>SUM(U21:U53)</f>
        <v>1.0534921156549869E-4</v>
      </c>
      <c r="X7">
        <v>5000</v>
      </c>
      <c r="Y7" s="31">
        <f t="shared" si="0"/>
        <v>5.461096529637369E-3</v>
      </c>
    </row>
    <row r="8" spans="1:25" x14ac:dyDescent="0.2">
      <c r="A8" t="s">
        <v>73</v>
      </c>
      <c r="C8">
        <f>+D4</f>
        <v>0.35515010000000002</v>
      </c>
      <c r="X8">
        <v>6000</v>
      </c>
      <c r="Y8" s="31">
        <f t="shared" si="0"/>
        <v>6.3261968426317223E-3</v>
      </c>
    </row>
    <row r="9" spans="1:25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  <c r="U9" t="s">
        <v>226</v>
      </c>
      <c r="V9">
        <f>1/V3*C8</f>
        <v>5190.8659359526437</v>
      </c>
      <c r="W9" t="s">
        <v>227</v>
      </c>
      <c r="X9">
        <v>7000</v>
      </c>
      <c r="Y9" s="31">
        <f t="shared" si="0"/>
        <v>6.1926247391888289E-3</v>
      </c>
    </row>
    <row r="10" spans="1:25" ht="13.5" thickBot="1" x14ac:dyDescent="0.25">
      <c r="A10" s="15"/>
      <c r="B10" s="15"/>
      <c r="C10" s="6" t="s">
        <v>90</v>
      </c>
      <c r="D10" s="6" t="s">
        <v>91</v>
      </c>
      <c r="E10" s="15"/>
      <c r="V10">
        <f>V9/365.2422</f>
        <v>14.212119891821491</v>
      </c>
      <c r="W10" t="s">
        <v>228</v>
      </c>
      <c r="X10">
        <v>8000</v>
      </c>
      <c r="Y10" s="31">
        <f t="shared" si="0"/>
        <v>5.0846877480933373E-3</v>
      </c>
    </row>
    <row r="11" spans="1:25" x14ac:dyDescent="0.2">
      <c r="A11" s="15" t="s">
        <v>86</v>
      </c>
      <c r="B11" s="15"/>
      <c r="C11" s="17">
        <f ca="1">INTERCEPT(INDIRECT($G$9):G966,INDIRECT($F$9):F966)</f>
        <v>-6.7578878580917504E-2</v>
      </c>
      <c r="D11" s="71">
        <f>E11*F11</f>
        <v>-3.0141456568952955E-2</v>
      </c>
      <c r="E11" s="32">
        <v>-3.0141456568952956</v>
      </c>
      <c r="F11" s="31">
        <v>0.01</v>
      </c>
      <c r="X11">
        <v>9000</v>
      </c>
      <c r="Y11" s="31">
        <f t="shared" si="0"/>
        <v>3.2040088849934175E-3</v>
      </c>
    </row>
    <row r="12" spans="1:25" x14ac:dyDescent="0.2">
      <c r="A12" s="15" t="s">
        <v>87</v>
      </c>
      <c r="B12" s="15"/>
      <c r="C12" s="17">
        <f ca="1">SLOPE(INDIRECT($G$9):G966,INDIRECT($F$9):F966)</f>
        <v>4.419483831793072E-6</v>
      </c>
      <c r="D12" s="71">
        <f>E12*F12</f>
        <v>-2.2517519339422435E-6</v>
      </c>
      <c r="E12" s="33">
        <v>-2.2517519339422436</v>
      </c>
      <c r="F12" s="31">
        <v>9.9999999999999995E-7</v>
      </c>
      <c r="X12">
        <v>10000</v>
      </c>
      <c r="Y12" s="31">
        <f t="shared" si="0"/>
        <v>8.9283517918002468E-4</v>
      </c>
    </row>
    <row r="13" spans="1:25" ht="13.5" thickBot="1" x14ac:dyDescent="0.25">
      <c r="A13" s="15" t="s">
        <v>89</v>
      </c>
      <c r="B13" s="15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X13">
        <v>11000</v>
      </c>
      <c r="Y13" s="31">
        <f t="shared" si="0"/>
        <v>-1.4282446391230144E-3</v>
      </c>
    </row>
    <row r="14" spans="1:25" x14ac:dyDescent="0.2">
      <c r="A14" s="15"/>
      <c r="B14" s="15"/>
      <c r="C14" s="15"/>
      <c r="D14" s="35"/>
      <c r="E14" s="17">
        <f>SUM(R21:R153)</f>
        <v>0.26174466314696776</v>
      </c>
      <c r="X14">
        <v>12000</v>
      </c>
      <c r="Y14" s="31">
        <f t="shared" si="0"/>
        <v>-3.3368391196007727E-3</v>
      </c>
    </row>
    <row r="15" spans="1:25" x14ac:dyDescent="0.2">
      <c r="A15" s="19" t="s">
        <v>88</v>
      </c>
      <c r="B15" s="15"/>
      <c r="C15" s="20">
        <f ca="1">(C7+C11)+(C8+C12)*INT(MAX(F21:F3507))</f>
        <v>56086.716120231446</v>
      </c>
      <c r="D15" s="10">
        <f>+C7+INT(MAX(F21:F1568))*C8+D11+D12*INT(MAX(F21:F4003))+D13*INT(MAX(F21:F4030)^2)</f>
        <v>56086.839931897084</v>
      </c>
      <c r="E15" s="22"/>
      <c r="X15">
        <v>13000</v>
      </c>
      <c r="Y15" s="31">
        <f t="shared" si="0"/>
        <v>-4.4856211327358132E-3</v>
      </c>
    </row>
    <row r="16" spans="1:25" x14ac:dyDescent="0.2">
      <c r="A16" s="23" t="s">
        <v>74</v>
      </c>
      <c r="B16" s="15"/>
      <c r="C16" s="24">
        <f ca="1">+C8+C12</f>
        <v>0.35515451948383181</v>
      </c>
      <c r="D16" s="10">
        <f>+C8+D12+2*D13*MAX(F21:F876)</f>
        <v>0.35516584212343838</v>
      </c>
      <c r="E16" s="22"/>
      <c r="X16">
        <v>14000</v>
      </c>
      <c r="Y16" s="31">
        <f t="shared" si="0"/>
        <v>-4.6655346621010179E-3</v>
      </c>
    </row>
    <row r="17" spans="1:25" ht="13.5" thickBot="1" x14ac:dyDescent="0.25">
      <c r="A17" s="21" t="s">
        <v>122</v>
      </c>
      <c r="B17" s="15"/>
      <c r="C17" s="15">
        <f>COUNT(C21:C2165)</f>
        <v>68</v>
      </c>
      <c r="D17" s="21"/>
      <c r="E17" s="25"/>
      <c r="X17">
        <v>15000</v>
      </c>
      <c r="Y17" s="31">
        <f t="shared" si="0"/>
        <v>-3.8438389393692552E-3</v>
      </c>
    </row>
    <row r="18" spans="1:25" ht="14.25" thickTop="1" thickBot="1" x14ac:dyDescent="0.25">
      <c r="A18" s="23" t="s">
        <v>75</v>
      </c>
      <c r="B18" s="15"/>
      <c r="C18" s="26">
        <f ca="1">+C15</f>
        <v>56086.716120231446</v>
      </c>
      <c r="D18" s="27">
        <f ca="1">+C16</f>
        <v>0.35515451948383181</v>
      </c>
      <c r="E18" s="69" t="s">
        <v>90</v>
      </c>
      <c r="X18">
        <v>16000</v>
      </c>
      <c r="Y18" s="31">
        <f t="shared" si="0"/>
        <v>-2.1700666283056072E-3</v>
      </c>
    </row>
    <row r="19" spans="1:25" ht="14.25" thickTop="1" thickBot="1" x14ac:dyDescent="0.25">
      <c r="A19" s="7" t="s">
        <v>132</v>
      </c>
      <c r="C19" s="67">
        <f>+D15</f>
        <v>56086.839931897084</v>
      </c>
      <c r="D19" s="68">
        <f>+D16</f>
        <v>0.35516584212343838</v>
      </c>
      <c r="E19" s="69" t="s">
        <v>133</v>
      </c>
      <c r="X19">
        <v>17000</v>
      </c>
      <c r="Y19" s="31">
        <f t="shared" si="0"/>
        <v>5.118821603324259E-5</v>
      </c>
    </row>
    <row r="20" spans="1:2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" t="s">
        <v>548</v>
      </c>
      <c r="U20" s="8" t="s">
        <v>216</v>
      </c>
      <c r="V20" s="8" t="s">
        <v>547</v>
      </c>
      <c r="X20">
        <v>18000</v>
      </c>
      <c r="Y20" s="31">
        <f t="shared" si="0"/>
        <v>2.4157003499392735E-3</v>
      </c>
    </row>
    <row r="21" spans="1:25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2" si="1">+(C21-C$7)/C$8</f>
        <v>1.9031389826498777</v>
      </c>
      <c r="F21" s="11">
        <f t="shared" ref="F21:F52" si="2">ROUND(2*E21,0)/2</f>
        <v>2</v>
      </c>
      <c r="G21">
        <f t="shared" ref="G21:G52" si="3">+C21-(C$7+F21*C$8)</f>
        <v>-3.440019999834476E-2</v>
      </c>
      <c r="K21">
        <f>G21</f>
        <v>-3.440019999834476E-2</v>
      </c>
      <c r="P21" s="31">
        <f t="shared" ref="P21:P52" si="4">+D$11+D$12*F21+D$13*F21^2</f>
        <v>-3.0145959103819231E-2</v>
      </c>
      <c r="Q21" s="2">
        <f t="shared" ref="Q21:Q52" si="5">+C21-15018.5</f>
        <v>27878.875899999999</v>
      </c>
      <c r="R21">
        <f t="shared" ref="R21:R52" si="6">+(P21-G21)^2</f>
        <v>1.8098565588653377E-5</v>
      </c>
      <c r="S21" s="31">
        <f t="shared" ref="S21:S52" si="7">+G21-P21</f>
        <v>-4.2542408945255294E-3</v>
      </c>
      <c r="T21" s="31">
        <f>V$2*SIN(V$1*(V$3*F21+V$4))+V$5</f>
        <v>-4.2706117947443993E-3</v>
      </c>
      <c r="U21">
        <f>(S21-T21)^2</f>
        <v>2.6800637397619325E-10</v>
      </c>
      <c r="V21" s="31">
        <f>P21+T21</f>
        <v>-3.4416570898563634E-2</v>
      </c>
      <c r="X21">
        <v>19000</v>
      </c>
      <c r="Y21" s="31">
        <f t="shared" si="0"/>
        <v>4.4931744851366921E-3</v>
      </c>
    </row>
    <row r="22" spans="1:25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1"/>
        <v>4.9044052078358487</v>
      </c>
      <c r="F22" s="11">
        <f t="shared" si="2"/>
        <v>5</v>
      </c>
      <c r="G22">
        <f t="shared" si="3"/>
        <v>-3.3950499993807171E-2</v>
      </c>
      <c r="J22">
        <f>G22</f>
        <v>-3.3950499993807171E-2</v>
      </c>
      <c r="P22" s="31">
        <f t="shared" si="4"/>
        <v>-3.0152709272362611E-2</v>
      </c>
      <c r="Q22" s="2">
        <f t="shared" si="5"/>
        <v>27879.941800000001</v>
      </c>
      <c r="R22">
        <f t="shared" si="6"/>
        <v>1.4423214363890385E-5</v>
      </c>
      <c r="S22" s="31">
        <f t="shared" si="7"/>
        <v>-3.7977907214445591E-3</v>
      </c>
      <c r="T22" s="31">
        <f t="shared" ref="T22:T74" si="8">V$2*SIN(V$1*(V$3*F22+V$4))+V$5</f>
        <v>-4.2677866749301005E-3</v>
      </c>
      <c r="U22">
        <f t="shared" ref="U22:U53" si="9">(S22-T22)^2</f>
        <v>2.2089619629278315E-7</v>
      </c>
      <c r="V22" s="31">
        <f t="shared" ref="V22:V74" si="10">P22+T22</f>
        <v>-3.4420495947292712E-2</v>
      </c>
      <c r="X22">
        <v>20000</v>
      </c>
      <c r="Y22" s="31">
        <f t="shared" si="0"/>
        <v>5.9055506746826577E-3</v>
      </c>
    </row>
    <row r="23" spans="1:25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1"/>
        <v>925.89978152900176</v>
      </c>
      <c r="F23" s="11">
        <f t="shared" si="2"/>
        <v>926</v>
      </c>
      <c r="G23">
        <f t="shared" si="3"/>
        <v>-3.5592599997471552E-2</v>
      </c>
      <c r="H23">
        <f>+G23</f>
        <v>-3.5592599997471552E-2</v>
      </c>
      <c r="P23" s="31">
        <f t="shared" si="4"/>
        <v>-3.2018854953933092E-2</v>
      </c>
      <c r="Q23" s="2">
        <f t="shared" si="5"/>
        <v>28207.0334</v>
      </c>
      <c r="R23">
        <f t="shared" si="6"/>
        <v>1.2771653636215715E-5</v>
      </c>
      <c r="S23" s="31">
        <f t="shared" si="7"/>
        <v>-3.5737450435384607E-3</v>
      </c>
      <c r="T23" s="31">
        <f t="shared" si="8"/>
        <v>-3.0266592215960507E-3</v>
      </c>
      <c r="U23">
        <f t="shared" si="9"/>
        <v>2.9930289657040243E-7</v>
      </c>
      <c r="V23" s="31">
        <f t="shared" si="10"/>
        <v>-3.504551417552914E-2</v>
      </c>
      <c r="X23">
        <v>21000</v>
      </c>
      <c r="Y23" s="31">
        <f t="shared" si="0"/>
        <v>6.3958038811836853E-3</v>
      </c>
    </row>
    <row r="24" spans="1:25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1"/>
        <v>936.9021717859697</v>
      </c>
      <c r="F24" s="11">
        <f t="shared" si="2"/>
        <v>937</v>
      </c>
      <c r="G24">
        <f t="shared" si="3"/>
        <v>-3.4743699994578492E-2</v>
      </c>
      <c r="K24">
        <f t="shared" ref="K24:K39" si="11">G24</f>
        <v>-3.4743699994578492E-2</v>
      </c>
      <c r="P24" s="31">
        <f t="shared" si="4"/>
        <v>-3.20386597877148E-2</v>
      </c>
      <c r="Q24" s="2">
        <f t="shared" si="5"/>
        <v>28210.940900000001</v>
      </c>
      <c r="R24">
        <f t="shared" si="6"/>
        <v>7.3172425207491635E-6</v>
      </c>
      <c r="S24" s="31">
        <f t="shared" si="7"/>
        <v>-2.7050402068636917E-3</v>
      </c>
      <c r="T24" s="31">
        <f t="shared" si="8"/>
        <v>-3.0077318233639747E-3</v>
      </c>
      <c r="U24">
        <f t="shared" si="9"/>
        <v>9.1622214699554406E-8</v>
      </c>
      <c r="V24" s="31">
        <f t="shared" si="10"/>
        <v>-3.5046391611078774E-2</v>
      </c>
      <c r="X24">
        <v>22000</v>
      </c>
      <c r="Y24" s="31">
        <f t="shared" si="0"/>
        <v>5.8747175420370652E-3</v>
      </c>
    </row>
    <row r="25" spans="1:25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1"/>
        <v>939.90371958223636</v>
      </c>
      <c r="F25" s="11">
        <f t="shared" si="2"/>
        <v>940</v>
      </c>
      <c r="G25">
        <f t="shared" si="3"/>
        <v>-3.4193999999843072E-2</v>
      </c>
      <c r="K25">
        <f t="shared" si="11"/>
        <v>-3.4193999999843072E-2</v>
      </c>
      <c r="P25" s="31">
        <f t="shared" si="4"/>
        <v>-3.2044050931502019E-2</v>
      </c>
      <c r="Q25" s="2">
        <f t="shared" si="5"/>
        <v>28212.0069</v>
      </c>
      <c r="R25">
        <f t="shared" si="6"/>
        <v>4.622280996460563E-6</v>
      </c>
      <c r="S25" s="31">
        <f t="shared" si="7"/>
        <v>-2.1499490683410533E-3</v>
      </c>
      <c r="T25" s="31">
        <f t="shared" si="8"/>
        <v>-3.0025548610172407E-3</v>
      </c>
      <c r="U25">
        <f t="shared" si="9"/>
        <v>7.2693663770498997E-7</v>
      </c>
      <c r="V25" s="31">
        <f t="shared" si="10"/>
        <v>-3.504660579251926E-2</v>
      </c>
      <c r="X25">
        <v>23000</v>
      </c>
      <c r="Y25" s="31">
        <f t="shared" si="0"/>
        <v>4.4371192511910252E-3</v>
      </c>
    </row>
    <row r="26" spans="1:25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1"/>
        <v>1251.8994081657395</v>
      </c>
      <c r="F26" s="11">
        <f t="shared" si="2"/>
        <v>1252</v>
      </c>
      <c r="G26">
        <f t="shared" si="3"/>
        <v>-3.5725199995795265E-2</v>
      </c>
      <c r="K26">
        <f t="shared" si="11"/>
        <v>-3.5725199995795265E-2</v>
      </c>
      <c r="P26" s="31">
        <f t="shared" si="4"/>
        <v>-3.2580921515846906E-2</v>
      </c>
      <c r="Q26" s="2">
        <f t="shared" si="5"/>
        <v>28322.8122</v>
      </c>
      <c r="R26">
        <f t="shared" si="6"/>
        <v>9.8864871594663634E-6</v>
      </c>
      <c r="S26" s="31">
        <f t="shared" si="7"/>
        <v>-3.1442784799483592E-3</v>
      </c>
      <c r="T26" s="31">
        <f t="shared" si="8"/>
        <v>-2.4309345117882364E-3</v>
      </c>
      <c r="U26">
        <f t="shared" si="9"/>
        <v>5.0885961691043024E-7</v>
      </c>
      <c r="V26" s="31">
        <f t="shared" si="10"/>
        <v>-3.5011856027635145E-2</v>
      </c>
      <c r="X26">
        <v>24000</v>
      </c>
      <c r="Y26" s="31">
        <f t="shared" si="0"/>
        <v>2.3446239786488955E-3</v>
      </c>
    </row>
    <row r="27" spans="1:25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1"/>
        <v>1905.9113315750294</v>
      </c>
      <c r="F27" s="11">
        <f t="shared" si="2"/>
        <v>1906</v>
      </c>
      <c r="G27">
        <f t="shared" si="3"/>
        <v>-3.1490599998505786E-2</v>
      </c>
      <c r="K27">
        <f t="shared" si="11"/>
        <v>-3.1490599998505786E-2</v>
      </c>
      <c r="P27" s="31">
        <f t="shared" si="4"/>
        <v>-3.3553239773032345E-2</v>
      </c>
      <c r="Q27" s="2">
        <f t="shared" si="5"/>
        <v>28555.084600000002</v>
      </c>
      <c r="R27">
        <f t="shared" si="6"/>
        <v>4.2544828394589739E-6</v>
      </c>
      <c r="S27" s="31">
        <f t="shared" si="7"/>
        <v>2.062639774526559E-3</v>
      </c>
      <c r="T27" s="31">
        <f t="shared" si="8"/>
        <v>-1.0556100684100335E-3</v>
      </c>
      <c r="U27">
        <f t="shared" si="9"/>
        <v>9.7234820829740838E-6</v>
      </c>
      <c r="V27" s="31">
        <f t="shared" si="10"/>
        <v>-3.4608849841442378E-2</v>
      </c>
      <c r="X27">
        <v>25000</v>
      </c>
      <c r="Y27" s="31">
        <f t="shared" si="0"/>
        <v>-2.1974773368289998E-5</v>
      </c>
    </row>
    <row r="28" spans="1:25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1"/>
        <v>2169.8994312545578</v>
      </c>
      <c r="F28" s="11">
        <f t="shared" si="2"/>
        <v>2170</v>
      </c>
      <c r="G28">
        <f t="shared" si="3"/>
        <v>-3.5716999998840038E-2</v>
      </c>
      <c r="K28">
        <f t="shared" si="11"/>
        <v>-3.5716999998840038E-2</v>
      </c>
      <c r="P28" s="31">
        <f t="shared" si="4"/>
        <v>-3.3887025346833369E-2</v>
      </c>
      <c r="Q28" s="2">
        <f t="shared" si="5"/>
        <v>28648.839999999997</v>
      </c>
      <c r="R28">
        <f t="shared" si="6"/>
        <v>3.3488072269869291E-6</v>
      </c>
      <c r="S28" s="31">
        <f t="shared" si="7"/>
        <v>-1.829974652006669E-3</v>
      </c>
      <c r="T28" s="31">
        <f t="shared" si="8"/>
        <v>-4.5172041749465491E-4</v>
      </c>
      <c r="U28">
        <f t="shared" si="9"/>
        <v>1.8995847349502982E-6</v>
      </c>
      <c r="V28" s="31">
        <f t="shared" si="10"/>
        <v>-3.4338745764328021E-2</v>
      </c>
      <c r="X28">
        <v>26000</v>
      </c>
      <c r="Y28" s="31">
        <f t="shared" si="0"/>
        <v>-2.2320019926117454E-3</v>
      </c>
    </row>
    <row r="29" spans="1:25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1"/>
        <v>2178.4056938179097</v>
      </c>
      <c r="F29" s="11">
        <f t="shared" si="2"/>
        <v>2178.5</v>
      </c>
      <c r="G29">
        <f t="shared" si="3"/>
        <v>-3.3492850001493935E-2</v>
      </c>
      <c r="K29">
        <f t="shared" si="11"/>
        <v>-3.3492850001493935E-2</v>
      </c>
      <c r="P29" s="31">
        <f t="shared" si="4"/>
        <v>-3.3897211118344303E-2</v>
      </c>
      <c r="Q29" s="2">
        <f t="shared" si="5"/>
        <v>28651.860999999997</v>
      </c>
      <c r="R29">
        <f t="shared" si="6"/>
        <v>1.6350791282047741E-7</v>
      </c>
      <c r="S29" s="31">
        <f t="shared" si="7"/>
        <v>4.0436111685036857E-4</v>
      </c>
      <c r="T29" s="31">
        <f t="shared" si="8"/>
        <v>-4.3195882683671452E-4</v>
      </c>
      <c r="U29">
        <f t="shared" si="9"/>
        <v>6.9943104820876588E-7</v>
      </c>
      <c r="V29" s="31">
        <f t="shared" si="10"/>
        <v>-3.4329169945181016E-2</v>
      </c>
      <c r="X29">
        <v>27000</v>
      </c>
      <c r="Y29" s="31">
        <f t="shared" si="0"/>
        <v>-3.8832756450943007E-3</v>
      </c>
    </row>
    <row r="30" spans="1:25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1"/>
        <v>5227.9103961958672</v>
      </c>
      <c r="F30" s="11">
        <f t="shared" si="2"/>
        <v>5228</v>
      </c>
      <c r="G30">
        <f t="shared" si="3"/>
        <v>-3.1822799996007234E-2</v>
      </c>
      <c r="K30">
        <f t="shared" si="11"/>
        <v>-3.1822799996007234E-2</v>
      </c>
      <c r="P30" s="31">
        <f t="shared" si="4"/>
        <v>-3.5292431563522547E-2</v>
      </c>
      <c r="Q30" s="2">
        <f t="shared" si="5"/>
        <v>29734.892899999999</v>
      </c>
      <c r="R30">
        <f t="shared" si="6"/>
        <v>1.203834321429877E-5</v>
      </c>
      <c r="S30" s="31">
        <f t="shared" si="7"/>
        <v>3.4696315675153133E-3</v>
      </c>
      <c r="T30" s="31">
        <f t="shared" si="8"/>
        <v>5.7407971532124451E-3</v>
      </c>
      <c r="U30">
        <f t="shared" si="9"/>
        <v>5.1581931176549957E-6</v>
      </c>
      <c r="V30" s="31">
        <f t="shared" si="10"/>
        <v>-2.9551634410310102E-2</v>
      </c>
      <c r="X30">
        <v>28000</v>
      </c>
      <c r="Y30" s="31">
        <f t="shared" si="0"/>
        <v>-4.6752959946850248E-3</v>
      </c>
    </row>
    <row r="31" spans="1:25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1"/>
        <v>5236.4228533231581</v>
      </c>
      <c r="F31" s="11">
        <f t="shared" si="2"/>
        <v>5236.5</v>
      </c>
      <c r="G31">
        <f t="shared" si="3"/>
        <v>-2.7398649996030144E-2</v>
      </c>
      <c r="K31">
        <f t="shared" si="11"/>
        <v>-2.7398649996030144E-2</v>
      </c>
      <c r="P31" s="31">
        <f t="shared" si="4"/>
        <v>-3.5290023705626325E-2</v>
      </c>
      <c r="Q31" s="2">
        <f t="shared" si="5"/>
        <v>29737.916100000002</v>
      </c>
      <c r="R31">
        <f t="shared" si="6"/>
        <v>6.2273779024505784E-5</v>
      </c>
      <c r="S31" s="31">
        <f t="shared" si="7"/>
        <v>7.8913737095961806E-3</v>
      </c>
      <c r="T31" s="31">
        <f t="shared" si="8"/>
        <v>5.7503299270722863E-3</v>
      </c>
      <c r="U31">
        <f t="shared" si="9"/>
        <v>4.5840684786842248E-6</v>
      </c>
      <c r="V31" s="31">
        <f t="shared" si="10"/>
        <v>-2.9539693778554039E-2</v>
      </c>
      <c r="X31">
        <v>29000</v>
      </c>
      <c r="Y31" s="31">
        <f t="shared" si="0"/>
        <v>-4.4639307192188057E-3</v>
      </c>
    </row>
    <row r="32" spans="1:25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1"/>
        <v>5331.9129010522738</v>
      </c>
      <c r="F32" s="11">
        <f t="shared" si="2"/>
        <v>5332</v>
      </c>
      <c r="G32">
        <f t="shared" si="3"/>
        <v>-3.0933199996070471E-2</v>
      </c>
      <c r="K32">
        <f t="shared" si="11"/>
        <v>-3.0933199996070471E-2</v>
      </c>
      <c r="P32" s="31">
        <f t="shared" si="4"/>
        <v>-3.5260564682974317E-2</v>
      </c>
      <c r="Q32" s="2">
        <f t="shared" si="5"/>
        <v>29771.829400000002</v>
      </c>
      <c r="R32">
        <f t="shared" si="6"/>
        <v>1.8726085133462427E-5</v>
      </c>
      <c r="S32" s="31">
        <f t="shared" si="7"/>
        <v>4.3273646869038465E-3</v>
      </c>
      <c r="T32" s="31">
        <f t="shared" si="8"/>
        <v>5.8528962956044548E-3</v>
      </c>
      <c r="U32">
        <f t="shared" si="9"/>
        <v>2.3272466891446658E-6</v>
      </c>
      <c r="V32" s="31">
        <f t="shared" si="10"/>
        <v>-2.9407668387369863E-2</v>
      </c>
      <c r="X32">
        <v>30000</v>
      </c>
      <c r="Y32" s="31">
        <f t="shared" si="0"/>
        <v>-3.2876441940033713E-3</v>
      </c>
    </row>
    <row r="33" spans="1:25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1"/>
        <v>6075.9169151296956</v>
      </c>
      <c r="F33" s="11">
        <f t="shared" si="2"/>
        <v>6076</v>
      </c>
      <c r="G33">
        <f t="shared" si="3"/>
        <v>-2.9507599996577483E-2</v>
      </c>
      <c r="K33">
        <f t="shared" si="11"/>
        <v>-2.9507599996577483E-2</v>
      </c>
      <c r="P33" s="31">
        <f t="shared" si="4"/>
        <v>-3.4879755236395873E-2</v>
      </c>
      <c r="Q33" s="2">
        <f t="shared" si="5"/>
        <v>30036.0625</v>
      </c>
      <c r="R33">
        <f t="shared" si="6"/>
        <v>2.8860051920708193E-5</v>
      </c>
      <c r="S33" s="31">
        <f t="shared" si="7"/>
        <v>5.3721552398183908E-3</v>
      </c>
      <c r="T33" s="31">
        <f t="shared" si="8"/>
        <v>6.3519361279213236E-3</v>
      </c>
      <c r="U33">
        <f t="shared" si="9"/>
        <v>9.5997058869177154E-7</v>
      </c>
      <c r="V33" s="31">
        <f t="shared" si="10"/>
        <v>-2.8527819108474552E-2</v>
      </c>
      <c r="X33">
        <v>31000</v>
      </c>
      <c r="Y33" s="31">
        <f t="shared" si="0"/>
        <v>-1.3604977225120788E-3</v>
      </c>
    </row>
    <row r="34" spans="1:25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1"/>
        <v>6084.4214882665219</v>
      </c>
      <c r="F34" s="11">
        <f t="shared" si="2"/>
        <v>6084.5</v>
      </c>
      <c r="G34">
        <f t="shared" si="3"/>
        <v>-2.788344999862602E-2</v>
      </c>
      <c r="K34">
        <f t="shared" si="11"/>
        <v>-2.788344999862602E-2</v>
      </c>
      <c r="P34" s="31">
        <f t="shared" si="4"/>
        <v>-3.4873855096701968E-2</v>
      </c>
      <c r="Q34" s="2">
        <f t="shared" si="5"/>
        <v>30039.082900000001</v>
      </c>
      <c r="R34">
        <f t="shared" si="6"/>
        <v>4.8865763435206207E-5</v>
      </c>
      <c r="S34" s="31">
        <f t="shared" si="7"/>
        <v>6.9904050980759483E-3</v>
      </c>
      <c r="T34" s="31">
        <f t="shared" si="8"/>
        <v>6.3544494096650483E-3</v>
      </c>
      <c r="U34">
        <f t="shared" si="9"/>
        <v>4.0443963762218175E-7</v>
      </c>
      <c r="V34" s="31">
        <f t="shared" si="10"/>
        <v>-2.8519405687036918E-2</v>
      </c>
      <c r="X34">
        <v>32000</v>
      </c>
      <c r="Y34" s="31">
        <f t="shared" si="0"/>
        <v>9.6680546366279528E-4</v>
      </c>
    </row>
    <row r="35" spans="1:25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1"/>
        <v>6294.9181205355171</v>
      </c>
      <c r="F35" s="11">
        <f t="shared" si="2"/>
        <v>6295</v>
      </c>
      <c r="G35">
        <f t="shared" si="3"/>
        <v>-2.9079499996441882E-2</v>
      </c>
      <c r="K35">
        <f t="shared" si="11"/>
        <v>-2.9079499996441882E-2</v>
      </c>
      <c r="P35" s="31">
        <f t="shared" si="4"/>
        <v>-3.4716572250102884E-2</v>
      </c>
      <c r="Q35" s="2">
        <f t="shared" si="5"/>
        <v>30113.840799999998</v>
      </c>
      <c r="R35">
        <f t="shared" si="6"/>
        <v>3.1776583592994726E-5</v>
      </c>
      <c r="S35" s="31">
        <f t="shared" si="7"/>
        <v>5.6370722536610018E-3</v>
      </c>
      <c r="T35" s="31">
        <f t="shared" si="8"/>
        <v>6.3931246569605277E-3</v>
      </c>
      <c r="U35">
        <f t="shared" si="9"/>
        <v>5.7161523653498882E-7</v>
      </c>
      <c r="V35" s="31">
        <f t="shared" si="10"/>
        <v>-2.8323447593142356E-2</v>
      </c>
      <c r="X35">
        <v>33000</v>
      </c>
      <c r="Y35" s="31">
        <f t="shared" si="0"/>
        <v>3.2707413821147992E-3</v>
      </c>
    </row>
    <row r="36" spans="1:25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1"/>
        <v>6317.4243791568706</v>
      </c>
      <c r="F36" s="11">
        <f t="shared" si="2"/>
        <v>6317.5</v>
      </c>
      <c r="G36">
        <f t="shared" si="3"/>
        <v>-2.6856750002480112E-2</v>
      </c>
      <c r="K36">
        <f t="shared" si="11"/>
        <v>-2.6856750002480112E-2</v>
      </c>
      <c r="P36" s="31">
        <f t="shared" si="4"/>
        <v>-3.4698490546676022E-2</v>
      </c>
      <c r="Q36" s="2">
        <f t="shared" si="5"/>
        <v>30121.833899999998</v>
      </c>
      <c r="R36">
        <f t="shared" si="6"/>
        <v>6.1492894762485973E-5</v>
      </c>
      <c r="S36" s="31">
        <f t="shared" si="7"/>
        <v>7.8417405441959104E-3</v>
      </c>
      <c r="T36" s="31">
        <f t="shared" si="8"/>
        <v>6.3945716703467043E-3</v>
      </c>
      <c r="U36">
        <f t="shared" si="9"/>
        <v>2.0942977494379793E-6</v>
      </c>
      <c r="V36" s="31">
        <f t="shared" si="10"/>
        <v>-2.8303918876329319E-2</v>
      </c>
      <c r="X36">
        <v>34000</v>
      </c>
      <c r="Y36" s="31">
        <f t="shared" si="0"/>
        <v>5.1320384393581655E-3</v>
      </c>
    </row>
    <row r="37" spans="1:25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1"/>
        <v>9254.4265086790092</v>
      </c>
      <c r="F37" s="11">
        <f t="shared" si="2"/>
        <v>9254.5</v>
      </c>
      <c r="G37">
        <f t="shared" si="3"/>
        <v>-2.6100449998921249E-2</v>
      </c>
      <c r="K37">
        <f t="shared" si="11"/>
        <v>-2.6100449998921249E-2</v>
      </c>
      <c r="P37" s="31">
        <f t="shared" si="4"/>
        <v>-3.0232572554473338E-2</v>
      </c>
      <c r="Q37" s="2">
        <f t="shared" si="5"/>
        <v>31164.910499999998</v>
      </c>
      <c r="R37">
        <f t="shared" si="6"/>
        <v>1.7074436814102328E-5</v>
      </c>
      <c r="S37" s="31">
        <f t="shared" si="7"/>
        <v>4.1321225555520889E-3</v>
      </c>
      <c r="T37" s="31">
        <f t="shared" si="8"/>
        <v>2.6407571982126777E-3</v>
      </c>
      <c r="U37">
        <f t="shared" si="9"/>
        <v>2.2241706290721099E-6</v>
      </c>
      <c r="V37" s="31">
        <f t="shared" si="10"/>
        <v>-2.7591815356260659E-2</v>
      </c>
      <c r="X37">
        <v>35000</v>
      </c>
      <c r="Y37" s="31">
        <f t="shared" si="0"/>
        <v>6.2119767183627453E-3</v>
      </c>
    </row>
    <row r="38" spans="1:25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1"/>
        <v>12371.431121658148</v>
      </c>
      <c r="F38" s="11">
        <f t="shared" si="2"/>
        <v>12371.5</v>
      </c>
      <c r="G38">
        <f t="shared" si="3"/>
        <v>-2.4462149995088112E-2</v>
      </c>
      <c r="K38">
        <f t="shared" si="11"/>
        <v>-2.4462149995088112E-2</v>
      </c>
      <c r="P38" s="31">
        <f t="shared" si="4"/>
        <v>-2.0921609598556719E-2</v>
      </c>
      <c r="Q38" s="2">
        <f t="shared" si="5"/>
        <v>32271.915000000001</v>
      </c>
      <c r="R38">
        <f t="shared" si="6"/>
        <v>1.2535426299470672E-5</v>
      </c>
      <c r="S38" s="31">
        <f t="shared" si="7"/>
        <v>-3.5405403965313928E-3</v>
      </c>
      <c r="T38" s="31">
        <f t="shared" si="8"/>
        <v>-3.8670032558488338E-3</v>
      </c>
      <c r="U38">
        <f t="shared" si="9"/>
        <v>1.0657799851371928E-7</v>
      </c>
      <c r="V38" s="31">
        <f t="shared" si="10"/>
        <v>-2.4788612854405551E-2</v>
      </c>
    </row>
    <row r="39" spans="1:25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1"/>
        <v>12374.428727459182</v>
      </c>
      <c r="F39" s="11">
        <f t="shared" si="2"/>
        <v>12374.5</v>
      </c>
      <c r="G39">
        <f t="shared" si="3"/>
        <v>-2.5312450001365505E-2</v>
      </c>
      <c r="K39">
        <f t="shared" si="11"/>
        <v>-2.5312450001365505E-2</v>
      </c>
      <c r="P39" s="31">
        <f t="shared" si="4"/>
        <v>-2.0910380669002304E-2</v>
      </c>
      <c r="Q39" s="2">
        <f t="shared" si="5"/>
        <v>32272.979599999999</v>
      </c>
      <c r="R39">
        <f t="shared" si="6"/>
        <v>1.9378214406932597E-5</v>
      </c>
      <c r="S39" s="31">
        <f t="shared" si="7"/>
        <v>-4.402069332363201E-3</v>
      </c>
      <c r="T39" s="31">
        <f t="shared" si="8"/>
        <v>-3.8708132486214952E-3</v>
      </c>
      <c r="U39">
        <f t="shared" si="9"/>
        <v>2.8223302651257428E-7</v>
      </c>
      <c r="V39" s="31">
        <f t="shared" si="10"/>
        <v>-2.47811939176238E-2</v>
      </c>
    </row>
    <row r="40" spans="1:25" x14ac:dyDescent="0.2">
      <c r="A40" s="73" t="s">
        <v>208</v>
      </c>
      <c r="B40" s="74" t="s">
        <v>110</v>
      </c>
      <c r="C40" s="75">
        <v>47292.369899999998</v>
      </c>
      <c r="E40">
        <f t="shared" si="1"/>
        <v>12376.935554854132</v>
      </c>
      <c r="F40" s="11">
        <f t="shared" si="2"/>
        <v>12377</v>
      </c>
      <c r="G40">
        <f t="shared" si="3"/>
        <v>-2.2887699997227173E-2</v>
      </c>
      <c r="O40">
        <f ca="1">+C$11+C$12*F40</f>
        <v>-1.2878927194814649E-2</v>
      </c>
      <c r="P40" s="31">
        <f t="shared" si="4"/>
        <v>-2.0901019896763948E-2</v>
      </c>
      <c r="Q40" s="2">
        <f t="shared" si="5"/>
        <v>32273.869899999998</v>
      </c>
      <c r="R40">
        <f t="shared" si="6"/>
        <v>3.9468978215765727E-6</v>
      </c>
      <c r="S40" s="31">
        <f t="shared" si="7"/>
        <v>-1.9866801004632256E-3</v>
      </c>
      <c r="T40" s="31">
        <f t="shared" si="8"/>
        <v>-3.8739822595109867E-3</v>
      </c>
      <c r="U40">
        <f t="shared" si="9"/>
        <v>3.5619094395463403E-6</v>
      </c>
      <c r="V40" s="31">
        <f t="shared" si="10"/>
        <v>-2.4775002156274935E-2</v>
      </c>
    </row>
    <row r="41" spans="1:25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1"/>
        <v>12393.934846139715</v>
      </c>
      <c r="F41" s="11">
        <f t="shared" si="2"/>
        <v>12394</v>
      </c>
      <c r="G41">
        <f t="shared" si="3"/>
        <v>-2.3139399992942344E-2</v>
      </c>
      <c r="J41">
        <f>G41</f>
        <v>-2.3139399992942344E-2</v>
      </c>
      <c r="P41" s="31">
        <f t="shared" si="4"/>
        <v>-2.0837286339534723E-2</v>
      </c>
      <c r="Q41" s="2">
        <f t="shared" si="5"/>
        <v>32279.907200000001</v>
      </c>
      <c r="R41">
        <f t="shared" si="6"/>
        <v>5.2997272732057845E-6</v>
      </c>
      <c r="S41" s="31">
        <f t="shared" si="7"/>
        <v>-2.3021136534076211E-3</v>
      </c>
      <c r="T41" s="31">
        <f t="shared" si="8"/>
        <v>-3.8953869962336826E-3</v>
      </c>
      <c r="U41">
        <f t="shared" si="9"/>
        <v>2.5385199449601324E-6</v>
      </c>
      <c r="V41" s="31">
        <f t="shared" si="10"/>
        <v>-2.4732673335768406E-2</v>
      </c>
    </row>
    <row r="42" spans="1:25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1"/>
        <v>13410.436038170905</v>
      </c>
      <c r="F42" s="11">
        <f t="shared" si="2"/>
        <v>13410.5</v>
      </c>
      <c r="G42">
        <f t="shared" si="3"/>
        <v>-2.2716049999871757E-2</v>
      </c>
      <c r="J42">
        <f>G42</f>
        <v>-2.2716049999871757E-2</v>
      </c>
      <c r="P42" s="31">
        <f t="shared" si="4"/>
        <v>-1.6771897694317715E-2</v>
      </c>
      <c r="Q42" s="2">
        <f t="shared" si="5"/>
        <v>32640.917699999998</v>
      </c>
      <c r="R42">
        <f t="shared" si="6"/>
        <v>3.533294663162343E-5</v>
      </c>
      <c r="S42" s="31">
        <f t="shared" si="7"/>
        <v>-5.9441523055540416E-3</v>
      </c>
      <c r="T42" s="31">
        <f t="shared" si="8"/>
        <v>-4.6827767475231801E-3</v>
      </c>
      <c r="U42">
        <f t="shared" si="9"/>
        <v>1.591068298397667E-6</v>
      </c>
      <c r="V42" s="31">
        <f t="shared" si="10"/>
        <v>-2.1454674441840897E-2</v>
      </c>
    </row>
    <row r="43" spans="1:25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1"/>
        <v>14319.943877250776</v>
      </c>
      <c r="F43" s="11">
        <f t="shared" si="2"/>
        <v>14320</v>
      </c>
      <c r="G43">
        <f t="shared" si="3"/>
        <v>-1.993199999560602E-2</v>
      </c>
      <c r="J43">
        <f>G43</f>
        <v>-1.993199999560602E-2</v>
      </c>
      <c r="P43" s="31">
        <f t="shared" si="4"/>
        <v>-1.2710095393237197E-2</v>
      </c>
      <c r="Q43" s="2">
        <f t="shared" si="5"/>
        <v>32963.929499999998</v>
      </c>
      <c r="R43">
        <f t="shared" si="6"/>
        <v>5.2155906085715983E-5</v>
      </c>
      <c r="S43" s="31">
        <f t="shared" si="7"/>
        <v>-7.2219046023688227E-3</v>
      </c>
      <c r="T43" s="31">
        <f t="shared" si="8"/>
        <v>-4.5079534017347959E-3</v>
      </c>
      <c r="U43">
        <f t="shared" si="9"/>
        <v>7.3655311194228752E-6</v>
      </c>
      <c r="V43" s="31">
        <f t="shared" si="10"/>
        <v>-1.7218048794971994E-2</v>
      </c>
    </row>
    <row r="44" spans="1:25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1"/>
        <v>15388.960611302109</v>
      </c>
      <c r="F44" s="11">
        <f t="shared" si="2"/>
        <v>15389</v>
      </c>
      <c r="G44">
        <f t="shared" si="3"/>
        <v>-1.3988899991090875E-2</v>
      </c>
      <c r="J44">
        <f>G44</f>
        <v>-1.3988899991090875E-2</v>
      </c>
      <c r="P44" s="31">
        <f t="shared" si="4"/>
        <v>-7.423606825913566E-3</v>
      </c>
      <c r="Q44" s="2">
        <f t="shared" si="5"/>
        <v>33343.590900000003</v>
      </c>
      <c r="R44">
        <f t="shared" si="6"/>
        <v>4.310307434472389E-5</v>
      </c>
      <c r="S44" s="31">
        <f t="shared" si="7"/>
        <v>-6.5652931651773092E-3</v>
      </c>
      <c r="T44" s="31">
        <f t="shared" si="8"/>
        <v>-3.2802035634426226E-3</v>
      </c>
      <c r="U44">
        <f t="shared" si="9"/>
        <v>1.0791813691425361E-5</v>
      </c>
      <c r="V44" s="31">
        <f t="shared" si="10"/>
        <v>-1.0703810389356189E-2</v>
      </c>
    </row>
    <row r="45" spans="1:25" x14ac:dyDescent="0.2">
      <c r="A45" s="73" t="s">
        <v>210</v>
      </c>
      <c r="B45" s="74" t="s">
        <v>110</v>
      </c>
      <c r="C45" s="75">
        <v>48385.1806</v>
      </c>
      <c r="D45" s="12"/>
      <c r="E45">
        <f t="shared" si="1"/>
        <v>15453.974530768828</v>
      </c>
      <c r="F45" s="11">
        <f t="shared" si="2"/>
        <v>15454</v>
      </c>
      <c r="G45">
        <f t="shared" si="3"/>
        <v>-9.045399994647596E-3</v>
      </c>
      <c r="I45">
        <f>G45</f>
        <v>-9.045399994647596E-3</v>
      </c>
      <c r="P45" s="31">
        <f t="shared" si="4"/>
        <v>-7.0843083066031293E-3</v>
      </c>
      <c r="Q45" s="2">
        <f t="shared" si="5"/>
        <v>33366.6806</v>
      </c>
      <c r="R45">
        <f t="shared" si="6"/>
        <v>3.845880608917096E-6</v>
      </c>
      <c r="S45" s="31">
        <f t="shared" si="7"/>
        <v>-1.9610916880444668E-3</v>
      </c>
      <c r="T45" s="31">
        <f t="shared" si="8"/>
        <v>-3.1743427624988572E-3</v>
      </c>
      <c r="U45">
        <f t="shared" si="9"/>
        <v>1.4719781696647328E-6</v>
      </c>
      <c r="V45" s="31">
        <f t="shared" si="10"/>
        <v>-1.0258651069101987E-2</v>
      </c>
    </row>
    <row r="46" spans="1:25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1"/>
        <v>15456.472066317889</v>
      </c>
      <c r="F46" s="11">
        <f t="shared" si="2"/>
        <v>15456.5</v>
      </c>
      <c r="G46">
        <f t="shared" si="3"/>
        <v>-9.9206499944557436E-3</v>
      </c>
      <c r="J46">
        <f>G46</f>
        <v>-9.9206499944557436E-3</v>
      </c>
      <c r="P46" s="31">
        <f t="shared" si="4"/>
        <v>-7.0712174837973679E-3</v>
      </c>
      <c r="Q46" s="2">
        <f t="shared" si="5"/>
        <v>33367.567600000002</v>
      </c>
      <c r="R46">
        <f t="shared" si="6"/>
        <v>8.1192656327968947E-6</v>
      </c>
      <c r="S46" s="31">
        <f t="shared" si="7"/>
        <v>-2.8494325106583757E-3</v>
      </c>
      <c r="T46" s="31">
        <f t="shared" si="8"/>
        <v>-3.1702080883516648E-3</v>
      </c>
      <c r="U46">
        <f t="shared" si="9"/>
        <v>1.0289697124446341E-7</v>
      </c>
      <c r="V46" s="31">
        <f t="shared" si="10"/>
        <v>-1.0241425572149033E-2</v>
      </c>
    </row>
    <row r="47" spans="1:25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1"/>
        <v>15456.967068290285</v>
      </c>
      <c r="F47" s="11">
        <f t="shared" si="2"/>
        <v>15457</v>
      </c>
      <c r="G47">
        <f t="shared" si="3"/>
        <v>-1.1695699999108911E-2</v>
      </c>
      <c r="J47">
        <f>G47</f>
        <v>-1.1695699999108911E-2</v>
      </c>
      <c r="P47" s="31">
        <f t="shared" si="4"/>
        <v>-7.0685989558606152E-3</v>
      </c>
      <c r="Q47" s="2">
        <f t="shared" si="5"/>
        <v>33367.743399999999</v>
      </c>
      <c r="R47">
        <f t="shared" si="6"/>
        <v>2.1410064064429465E-5</v>
      </c>
      <c r="S47" s="31">
        <f t="shared" si="7"/>
        <v>-4.6271010432482954E-3</v>
      </c>
      <c r="T47" s="31">
        <f t="shared" si="8"/>
        <v>-3.1693805977482631E-3</v>
      </c>
      <c r="U47">
        <f t="shared" si="9"/>
        <v>2.1249488972288124E-6</v>
      </c>
      <c r="V47" s="31">
        <f t="shared" si="10"/>
        <v>-1.0237979553608879E-2</v>
      </c>
    </row>
    <row r="48" spans="1:25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1"/>
        <v>15459.469390547842</v>
      </c>
      <c r="F48" s="11">
        <f t="shared" si="2"/>
        <v>15459.5</v>
      </c>
      <c r="G48">
        <f t="shared" si="3"/>
        <v>-1.0870949990930967E-2</v>
      </c>
      <c r="I48">
        <f>G48</f>
        <v>-1.0870949990930967E-2</v>
      </c>
      <c r="P48" s="31">
        <f t="shared" si="4"/>
        <v>-7.0555044992988078E-3</v>
      </c>
      <c r="Q48" s="2">
        <f t="shared" si="5"/>
        <v>33368.632100000003</v>
      </c>
      <c r="R48">
        <f t="shared" si="6"/>
        <v>1.4557624299616169E-5</v>
      </c>
      <c r="S48" s="31">
        <f t="shared" si="7"/>
        <v>-3.8154454916321592E-3</v>
      </c>
      <c r="T48" s="31">
        <f t="shared" si="8"/>
        <v>-3.165240367964194E-3</v>
      </c>
      <c r="U48">
        <f t="shared" si="9"/>
        <v>4.2276670284407396E-7</v>
      </c>
      <c r="V48" s="31">
        <f t="shared" si="10"/>
        <v>-1.0220744867263001E-2</v>
      </c>
    </row>
    <row r="49" spans="1:22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1"/>
        <v>15462.472627770634</v>
      </c>
      <c r="F49" s="11">
        <f t="shared" si="2"/>
        <v>15462.5</v>
      </c>
      <c r="G49">
        <f t="shared" si="3"/>
        <v>-9.721249996800907E-3</v>
      </c>
      <c r="J49">
        <f t="shared" ref="J49:J74" si="12">G49</f>
        <v>-9.721249996800907E-3</v>
      </c>
      <c r="O49">
        <f t="shared" ref="O49:O74" ca="1" si="13">+C$11+C$12*F49</f>
        <v>7.5739016818286709E-4</v>
      </c>
      <c r="P49" s="31">
        <f t="shared" si="4"/>
        <v>-7.0397871542930215E-3</v>
      </c>
      <c r="Q49" s="2">
        <f t="shared" si="5"/>
        <v>33369.698700000001</v>
      </c>
      <c r="R49">
        <f t="shared" si="6"/>
        <v>7.1902429757504686E-6</v>
      </c>
      <c r="S49" s="31">
        <f t="shared" si="7"/>
        <v>-2.6814628425078854E-3</v>
      </c>
      <c r="T49" s="31">
        <f t="shared" si="8"/>
        <v>-3.1602659883871996E-3</v>
      </c>
      <c r="U49">
        <f t="shared" si="9"/>
        <v>2.2925245250392777E-7</v>
      </c>
      <c r="V49" s="31">
        <f t="shared" si="10"/>
        <v>-1.0200053142680221E-2</v>
      </c>
    </row>
    <row r="50" spans="1:22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1"/>
        <v>18594.044039407578</v>
      </c>
      <c r="F50" s="11">
        <f t="shared" si="2"/>
        <v>18594</v>
      </c>
      <c r="G50">
        <f t="shared" si="3"/>
        <v>1.5640600002370775E-2</v>
      </c>
      <c r="J50">
        <f t="shared" si="12"/>
        <v>1.5640600002370775E-2</v>
      </c>
      <c r="O50">
        <f t="shared" ca="1" si="13"/>
        <v>1.4597003787442872E-2</v>
      </c>
      <c r="P50" s="31">
        <f t="shared" si="4"/>
        <v>1.1744355537010337E-2</v>
      </c>
      <c r="Q50" s="2">
        <f t="shared" si="5"/>
        <v>34481.876600000003</v>
      </c>
      <c r="R50">
        <f t="shared" si="6"/>
        <v>1.5180720933851844E-5</v>
      </c>
      <c r="S50" s="31">
        <f t="shared" si="7"/>
        <v>3.8962444653604378E-3</v>
      </c>
      <c r="T50" s="31">
        <f t="shared" si="8"/>
        <v>3.7106115365117603E-3</v>
      </c>
      <c r="U50">
        <f t="shared" si="9"/>
        <v>3.4459584272938155E-8</v>
      </c>
      <c r="V50" s="31">
        <f t="shared" si="10"/>
        <v>1.5454967073522098E-2</v>
      </c>
    </row>
    <row r="51" spans="1:22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1"/>
        <v>18599.559172304896</v>
      </c>
      <c r="F51" s="11">
        <f t="shared" si="2"/>
        <v>18599.5</v>
      </c>
      <c r="G51">
        <f t="shared" si="3"/>
        <v>2.1015049998823088E-2</v>
      </c>
      <c r="J51">
        <f t="shared" si="12"/>
        <v>2.1015049998823088E-2</v>
      </c>
      <c r="O51">
        <f t="shared" ca="1" si="13"/>
        <v>1.4621310948517735E-2</v>
      </c>
      <c r="P51" s="31">
        <f t="shared" si="4"/>
        <v>1.1781526673205603E-2</v>
      </c>
      <c r="Q51" s="2">
        <f t="shared" si="5"/>
        <v>34483.835299999999</v>
      </c>
      <c r="R51">
        <f t="shared" si="6"/>
        <v>8.5257953004722175E-5</v>
      </c>
      <c r="S51" s="31">
        <f t="shared" si="7"/>
        <v>9.2335233256174848E-3</v>
      </c>
      <c r="T51" s="31">
        <f t="shared" si="8"/>
        <v>3.7218528962377402E-3</v>
      </c>
      <c r="U51">
        <f t="shared" si="9"/>
        <v>3.0378510922099102E-5</v>
      </c>
      <c r="V51" s="31">
        <f t="shared" si="10"/>
        <v>1.5503379569443343E-2</v>
      </c>
    </row>
    <row r="52" spans="1:22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1"/>
        <v>20700.085400510936</v>
      </c>
      <c r="F52" s="11">
        <f t="shared" si="2"/>
        <v>20700</v>
      </c>
      <c r="G52">
        <f t="shared" si="3"/>
        <v>3.0330000001413282E-2</v>
      </c>
      <c r="J52">
        <f t="shared" si="12"/>
        <v>3.0330000001413282E-2</v>
      </c>
      <c r="O52">
        <f t="shared" ca="1" si="13"/>
        <v>2.3904436737199081E-2</v>
      </c>
      <c r="P52" s="31">
        <f t="shared" si="4"/>
        <v>2.704915322389663E-2</v>
      </c>
      <c r="Q52" s="2">
        <f t="shared" si="5"/>
        <v>35229.837399999997</v>
      </c>
      <c r="R52">
        <f t="shared" si="6"/>
        <v>1.0763955577541401E-5</v>
      </c>
      <c r="S52" s="31">
        <f t="shared" si="7"/>
        <v>3.2808467775166522E-3</v>
      </c>
      <c r="T52" s="31">
        <f t="shared" si="8"/>
        <v>6.3544075540791223E-3</v>
      </c>
      <c r="U52">
        <f t="shared" si="9"/>
        <v>9.4467758472232932E-6</v>
      </c>
      <c r="V52" s="31">
        <f t="shared" si="10"/>
        <v>3.3403560777975752E-2</v>
      </c>
    </row>
    <row r="53" spans="1:22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ref="E53:E74" si="14">+(C53-C$7)/C$8</f>
        <v>20734.090459217099</v>
      </c>
      <c r="F53" s="11">
        <f t="shared" ref="F53:F88" si="15">ROUND(2*E53,0)/2</f>
        <v>20734</v>
      </c>
      <c r="G53">
        <f t="shared" ref="G53:G74" si="16">+C53-(C$7+F53*C$8)</f>
        <v>3.2126600002811756E-2</v>
      </c>
      <c r="J53">
        <f t="shared" si="12"/>
        <v>3.2126600002811756E-2</v>
      </c>
      <c r="O53">
        <f t="shared" ca="1" si="13"/>
        <v>2.4054699187480044E-2</v>
      </c>
      <c r="P53" s="31">
        <f t="shared" ref="P53:P74" si="17">+D$11+D$12*F53+D$13*F53^2</f>
        <v>2.7313865365700782E-2</v>
      </c>
      <c r="Q53" s="2">
        <f t="shared" ref="Q53:Q74" si="18">+C53-15018.5</f>
        <v>35241.914299999997</v>
      </c>
      <c r="R53">
        <f t="shared" ref="R53:R74" si="19">+(P53-G53)^2</f>
        <v>2.3162414687247699E-5</v>
      </c>
      <c r="S53" s="31">
        <f t="shared" ref="S53:S74" si="20">+G53-P53</f>
        <v>4.8127346371109742E-3</v>
      </c>
      <c r="T53" s="31">
        <f t="shared" si="8"/>
        <v>6.363728814440619E-3</v>
      </c>
      <c r="U53">
        <f t="shared" si="9"/>
        <v>2.405582938110462E-6</v>
      </c>
      <c r="V53" s="31">
        <f t="shared" si="10"/>
        <v>3.36775941801414E-2</v>
      </c>
    </row>
    <row r="54" spans="1:22" x14ac:dyDescent="0.2">
      <c r="A54" s="77" t="s">
        <v>117</v>
      </c>
      <c r="B54" s="78" t="s">
        <v>111</v>
      </c>
      <c r="C54" s="77">
        <v>50597.457699999999</v>
      </c>
      <c r="D54" s="77">
        <v>4.0000000000000002E-4</v>
      </c>
      <c r="E54">
        <f t="shared" si="14"/>
        <v>21683.107227056957</v>
      </c>
      <c r="F54" s="11">
        <f t="shared" si="15"/>
        <v>21683</v>
      </c>
      <c r="G54">
        <f t="shared" si="16"/>
        <v>3.8081700004113372E-2</v>
      </c>
      <c r="J54">
        <f t="shared" si="12"/>
        <v>3.8081700004113372E-2</v>
      </c>
      <c r="O54">
        <f t="shared" ca="1" si="13"/>
        <v>2.824878934385168E-2</v>
      </c>
      <c r="P54" s="31">
        <f t="shared" si="17"/>
        <v>3.4928435788448703E-2</v>
      </c>
      <c r="Q54" s="2">
        <f t="shared" si="18"/>
        <v>35578.957699999999</v>
      </c>
      <c r="R54">
        <f t="shared" si="19"/>
        <v>9.9430752137913239E-6</v>
      </c>
      <c r="S54" s="31">
        <f t="shared" si="20"/>
        <v>3.1532642156646695E-3</v>
      </c>
      <c r="T54" s="31">
        <f t="shared" si="8"/>
        <v>6.1472583140565855E-3</v>
      </c>
      <c r="V54" s="31">
        <f t="shared" si="10"/>
        <v>4.1075694102505292E-2</v>
      </c>
    </row>
    <row r="55" spans="1:22" x14ac:dyDescent="0.2">
      <c r="A55" s="77" t="s">
        <v>117</v>
      </c>
      <c r="B55" s="79"/>
      <c r="C55" s="77">
        <v>50926.507599999997</v>
      </c>
      <c r="D55" s="77">
        <v>4.0000000000000002E-4</v>
      </c>
      <c r="E55">
        <f t="shared" si="14"/>
        <v>22609.616609991099</v>
      </c>
      <c r="F55" s="11">
        <f t="shared" si="15"/>
        <v>22609.5</v>
      </c>
      <c r="G55">
        <f t="shared" si="16"/>
        <v>4.1414049999730196E-2</v>
      </c>
      <c r="J55">
        <f t="shared" si="12"/>
        <v>4.1414049999730196E-2</v>
      </c>
      <c r="O55">
        <f t="shared" ca="1" si="13"/>
        <v>3.2343441114007956E-2</v>
      </c>
      <c r="P55" s="31">
        <f t="shared" si="17"/>
        <v>4.2783417678279131E-2</v>
      </c>
      <c r="Q55" s="2">
        <f t="shared" si="18"/>
        <v>35908.007599999997</v>
      </c>
      <c r="R55">
        <f t="shared" si="19"/>
        <v>1.875167839054501E-6</v>
      </c>
      <c r="S55" s="31">
        <f t="shared" si="20"/>
        <v>-1.3693676785489356E-3</v>
      </c>
      <c r="T55" s="31">
        <f t="shared" si="8"/>
        <v>5.0941423862252543E-3</v>
      </c>
      <c r="V55" s="31">
        <f t="shared" si="10"/>
        <v>4.7877560064504388E-2</v>
      </c>
    </row>
    <row r="56" spans="1:22" x14ac:dyDescent="0.2">
      <c r="A56" s="80" t="s">
        <v>106</v>
      </c>
      <c r="B56" s="81" t="s">
        <v>111</v>
      </c>
      <c r="C56" s="82">
        <v>51657.419000000002</v>
      </c>
      <c r="D56" s="82">
        <v>6.7000000000000002E-3</v>
      </c>
      <c r="E56">
        <f t="shared" si="14"/>
        <v>24667.651790045966</v>
      </c>
      <c r="F56" s="11">
        <f t="shared" si="15"/>
        <v>24667.5</v>
      </c>
      <c r="G56">
        <f t="shared" si="16"/>
        <v>5.3908250003587455E-2</v>
      </c>
      <c r="J56">
        <f t="shared" si="12"/>
        <v>5.3908250003587455E-2</v>
      </c>
      <c r="O56">
        <f t="shared" ca="1" si="13"/>
        <v>4.1438738839838105E-2</v>
      </c>
      <c r="P56" s="31">
        <f t="shared" si="17"/>
        <v>6.1719323316201016E-2</v>
      </c>
      <c r="Q56" s="2">
        <f t="shared" si="18"/>
        <v>36638.919000000002</v>
      </c>
      <c r="R56">
        <f t="shared" si="19"/>
        <v>6.1012866295023798E-5</v>
      </c>
      <c r="S56" s="31">
        <f t="shared" si="20"/>
        <v>-7.8110733126135617E-3</v>
      </c>
      <c r="T56" s="31">
        <f t="shared" si="8"/>
        <v>7.6894518027021492E-4</v>
      </c>
      <c r="V56" s="31">
        <f t="shared" si="10"/>
        <v>6.2488268496471232E-2</v>
      </c>
    </row>
    <row r="57" spans="1:22" x14ac:dyDescent="0.2">
      <c r="A57" s="80" t="s">
        <v>106</v>
      </c>
      <c r="B57" s="81"/>
      <c r="C57" s="82">
        <v>51772.31</v>
      </c>
      <c r="D57" s="82">
        <v>4.8999999999999998E-3</v>
      </c>
      <c r="E57">
        <f t="shared" si="14"/>
        <v>24991.151628564938</v>
      </c>
      <c r="F57" s="11">
        <f t="shared" si="15"/>
        <v>24991</v>
      </c>
      <c r="G57">
        <f t="shared" si="16"/>
        <v>5.3850900003453717E-2</v>
      </c>
      <c r="J57">
        <f t="shared" si="12"/>
        <v>5.3850900003453717E-2</v>
      </c>
      <c r="O57">
        <f t="shared" ca="1" si="13"/>
        <v>4.2868441859423165E-2</v>
      </c>
      <c r="P57" s="31">
        <f t="shared" si="17"/>
        <v>6.4882519146914258E-2</v>
      </c>
      <c r="Q57" s="2">
        <f t="shared" si="18"/>
        <v>36753.81</v>
      </c>
      <c r="R57">
        <f t="shared" si="19"/>
        <v>1.2169662092636509E-4</v>
      </c>
      <c r="S57" s="31">
        <f t="shared" si="20"/>
        <v>-1.1031619143460542E-2</v>
      </c>
      <c r="T57" s="31">
        <f t="shared" si="8"/>
        <v>-7.2526848114630883E-7</v>
      </c>
      <c r="V57" s="31">
        <f t="shared" si="10"/>
        <v>6.4881793878433111E-2</v>
      </c>
    </row>
    <row r="58" spans="1:22" x14ac:dyDescent="0.2">
      <c r="A58" s="80" t="s">
        <v>104</v>
      </c>
      <c r="B58" s="81"/>
      <c r="C58" s="82">
        <v>52399.5141</v>
      </c>
      <c r="D58" s="82">
        <v>2.3E-3</v>
      </c>
      <c r="E58">
        <f t="shared" si="14"/>
        <v>26757.177035850484</v>
      </c>
      <c r="F58" s="11">
        <f t="shared" si="15"/>
        <v>26757</v>
      </c>
      <c r="G58">
        <f t="shared" si="16"/>
        <v>6.2874300005205441E-2</v>
      </c>
      <c r="J58">
        <f t="shared" si="12"/>
        <v>6.2874300005205441E-2</v>
      </c>
      <c r="O58">
        <f t="shared" ca="1" si="13"/>
        <v>5.0673250306369724E-2</v>
      </c>
      <c r="P58" s="31">
        <f t="shared" si="17"/>
        <v>8.3044454982590443E-2</v>
      </c>
      <c r="Q58" s="2">
        <f t="shared" si="18"/>
        <v>37381.0141</v>
      </c>
      <c r="R58">
        <f t="shared" si="19"/>
        <v>4.0683515181172896E-4</v>
      </c>
      <c r="S58" s="31">
        <f t="shared" si="20"/>
        <v>-2.0170154977385002E-2</v>
      </c>
      <c r="T58" s="31">
        <f t="shared" si="8"/>
        <v>-3.5518872823343439E-3</v>
      </c>
      <c r="V58" s="31">
        <f t="shared" si="10"/>
        <v>7.9492567700256103E-2</v>
      </c>
    </row>
    <row r="59" spans="1:22" x14ac:dyDescent="0.2">
      <c r="A59" s="80" t="s">
        <v>104</v>
      </c>
      <c r="B59" s="81" t="s">
        <v>111</v>
      </c>
      <c r="C59" s="82">
        <v>52399.686900000001</v>
      </c>
      <c r="D59" s="82">
        <v>2.5999999999999999E-3</v>
      </c>
      <c r="E59">
        <f t="shared" si="14"/>
        <v>26757.663590690256</v>
      </c>
      <c r="F59" s="11">
        <f t="shared" si="15"/>
        <v>26757.5</v>
      </c>
      <c r="G59">
        <f t="shared" si="16"/>
        <v>5.8099250003579073E-2</v>
      </c>
      <c r="J59">
        <f t="shared" si="12"/>
        <v>5.8099250003579073E-2</v>
      </c>
      <c r="O59">
        <f t="shared" ca="1" si="13"/>
        <v>5.0675460048285617E-2</v>
      </c>
      <c r="P59" s="31">
        <f t="shared" si="17"/>
        <v>8.3049811061196896E-2</v>
      </c>
      <c r="Q59" s="2">
        <f t="shared" si="18"/>
        <v>37381.186900000001</v>
      </c>
      <c r="R59">
        <f t="shared" si="19"/>
        <v>6.2253049708991507E-4</v>
      </c>
      <c r="S59" s="31">
        <f t="shared" si="20"/>
        <v>-2.4950561057617823E-2</v>
      </c>
      <c r="T59" s="31">
        <f t="shared" si="8"/>
        <v>-3.5526196270900972E-3</v>
      </c>
      <c r="V59" s="31">
        <f t="shared" si="10"/>
        <v>7.9497191434106801E-2</v>
      </c>
    </row>
    <row r="60" spans="1:22" x14ac:dyDescent="0.2">
      <c r="A60" s="80" t="s">
        <v>116</v>
      </c>
      <c r="B60" s="81" t="s">
        <v>110</v>
      </c>
      <c r="C60" s="82">
        <v>52462.3796</v>
      </c>
      <c r="D60" s="82">
        <v>5.9999999999999995E-4</v>
      </c>
      <c r="E60">
        <f t="shared" si="14"/>
        <v>26934.188108070368</v>
      </c>
      <c r="F60" s="11">
        <f t="shared" si="15"/>
        <v>26934</v>
      </c>
      <c r="G60">
        <f t="shared" si="16"/>
        <v>6.680659999983618E-2</v>
      </c>
      <c r="J60">
        <f t="shared" si="12"/>
        <v>6.680659999983618E-2</v>
      </c>
      <c r="O60">
        <f t="shared" ca="1" si="13"/>
        <v>5.1455498944597097E-2</v>
      </c>
      <c r="P60" s="31">
        <f t="shared" si="17"/>
        <v>8.4948074832969442E-2</v>
      </c>
      <c r="Q60" s="2">
        <f t="shared" si="18"/>
        <v>37443.8796</v>
      </c>
      <c r="R60">
        <f t="shared" si="19"/>
        <v>3.2911310912120748E-4</v>
      </c>
      <c r="S60" s="31">
        <f t="shared" si="20"/>
        <v>-1.8141474833133261E-2</v>
      </c>
      <c r="T60" s="31">
        <f t="shared" si="8"/>
        <v>-3.7982195854272291E-3</v>
      </c>
      <c r="V60" s="31">
        <f t="shared" si="10"/>
        <v>8.1149855247542216E-2</v>
      </c>
    </row>
    <row r="61" spans="1:22" x14ac:dyDescent="0.2">
      <c r="A61" s="77" t="s">
        <v>118</v>
      </c>
      <c r="B61" s="79" t="s">
        <v>110</v>
      </c>
      <c r="C61" s="83">
        <v>53100.590199999999</v>
      </c>
      <c r="D61" s="83">
        <v>5.0000000000000001E-4</v>
      </c>
      <c r="E61">
        <f t="shared" si="14"/>
        <v>28731.204637137933</v>
      </c>
      <c r="F61" s="11">
        <f t="shared" si="15"/>
        <v>28731</v>
      </c>
      <c r="G61">
        <f t="shared" si="16"/>
        <v>7.2676900002988987E-2</v>
      </c>
      <c r="J61">
        <f t="shared" si="12"/>
        <v>7.2676900002988987E-2</v>
      </c>
      <c r="O61">
        <f t="shared" ca="1" si="13"/>
        <v>5.9397311390329235E-2</v>
      </c>
      <c r="P61" s="31">
        <f t="shared" si="17"/>
        <v>0.10513398554790614</v>
      </c>
      <c r="Q61" s="2">
        <f t="shared" si="18"/>
        <v>38082.090199999999</v>
      </c>
      <c r="R61">
        <f t="shared" si="19"/>
        <v>1.0534624020700697E-3</v>
      </c>
      <c r="S61" s="31">
        <f t="shared" si="20"/>
        <v>-3.245708554491715E-2</v>
      </c>
      <c r="T61" s="31">
        <f t="shared" si="8"/>
        <v>-4.6206017720999909E-3</v>
      </c>
      <c r="V61" s="31">
        <f t="shared" si="10"/>
        <v>0.10051338377580614</v>
      </c>
    </row>
    <row r="62" spans="1:22" x14ac:dyDescent="0.2">
      <c r="A62" s="84" t="s">
        <v>120</v>
      </c>
      <c r="B62" s="85"/>
      <c r="C62" s="82">
        <v>53451.658000000003</v>
      </c>
      <c r="D62" s="82">
        <v>3.0000000000000001E-3</v>
      </c>
      <c r="E62">
        <f t="shared" si="14"/>
        <v>29719.710060619454</v>
      </c>
      <c r="F62" s="11">
        <f t="shared" si="15"/>
        <v>29719.5</v>
      </c>
      <c r="G62">
        <f t="shared" si="16"/>
        <v>7.4603050008590799E-2</v>
      </c>
      <c r="J62">
        <f t="shared" si="12"/>
        <v>7.4603050008590799E-2</v>
      </c>
      <c r="O62">
        <f t="shared" ca="1" si="13"/>
        <v>6.3765971158056697E-2</v>
      </c>
      <c r="P62" s="31">
        <f t="shared" si="17"/>
        <v>0.11690494983617358</v>
      </c>
      <c r="Q62" s="2">
        <f t="shared" si="18"/>
        <v>38433.158000000003</v>
      </c>
      <c r="R62">
        <f t="shared" si="19"/>
        <v>1.7894507290228483E-3</v>
      </c>
      <c r="S62" s="31">
        <f t="shared" si="20"/>
        <v>-4.2301899827582784E-2</v>
      </c>
      <c r="T62" s="31">
        <f t="shared" si="8"/>
        <v>-3.7055530526523789E-3</v>
      </c>
      <c r="V62" s="31">
        <f t="shared" si="10"/>
        <v>0.1131993967835212</v>
      </c>
    </row>
    <row r="63" spans="1:22" x14ac:dyDescent="0.2">
      <c r="A63" s="84" t="s">
        <v>119</v>
      </c>
      <c r="B63" s="85" t="s">
        <v>110</v>
      </c>
      <c r="C63" s="86">
        <v>53494.454599999997</v>
      </c>
      <c r="D63" s="86">
        <v>6.9999999999999999E-4</v>
      </c>
      <c r="E63">
        <f t="shared" si="14"/>
        <v>29840.212912793773</v>
      </c>
      <c r="F63" s="11">
        <f t="shared" si="15"/>
        <v>29840</v>
      </c>
      <c r="G63">
        <f t="shared" si="16"/>
        <v>7.5616000001900829E-2</v>
      </c>
      <c r="J63">
        <f t="shared" si="12"/>
        <v>7.5616000001900829E-2</v>
      </c>
      <c r="O63">
        <f t="shared" ca="1" si="13"/>
        <v>6.4298518959787762E-2</v>
      </c>
      <c r="P63" s="31">
        <f t="shared" si="17"/>
        <v>0.11837222542390669</v>
      </c>
      <c r="Q63" s="2">
        <f t="shared" si="18"/>
        <v>38475.954599999997</v>
      </c>
      <c r="R63">
        <f t="shared" si="19"/>
        <v>1.8280948123373798E-3</v>
      </c>
      <c r="S63" s="31">
        <f t="shared" si="20"/>
        <v>-4.2756225422005856E-2</v>
      </c>
      <c r="T63" s="31">
        <f t="shared" si="8"/>
        <v>-3.5337757969140164E-3</v>
      </c>
      <c r="V63" s="31">
        <f t="shared" si="10"/>
        <v>0.11483844962699268</v>
      </c>
    </row>
    <row r="64" spans="1:22" x14ac:dyDescent="0.2">
      <c r="A64" s="84" t="s">
        <v>119</v>
      </c>
      <c r="B64" s="85" t="s">
        <v>111</v>
      </c>
      <c r="C64" s="86">
        <v>53495.3439</v>
      </c>
      <c r="D64" s="86">
        <v>5.9999999999999995E-4</v>
      </c>
      <c r="E64">
        <f t="shared" si="14"/>
        <v>29842.716924477852</v>
      </c>
      <c r="F64" s="11">
        <f t="shared" si="15"/>
        <v>29842.5</v>
      </c>
      <c r="G64">
        <f t="shared" si="16"/>
        <v>7.7040750002197456E-2</v>
      </c>
      <c r="J64">
        <f t="shared" si="12"/>
        <v>7.7040750002197456E-2</v>
      </c>
      <c r="O64">
        <f t="shared" ca="1" si="13"/>
        <v>6.4309567669367254E-2</v>
      </c>
      <c r="P64" s="31">
        <f t="shared" si="17"/>
        <v>0.11840274131814046</v>
      </c>
      <c r="Q64" s="2">
        <f t="shared" si="18"/>
        <v>38476.8439</v>
      </c>
      <c r="R64">
        <f t="shared" si="19"/>
        <v>1.710814325620145E-3</v>
      </c>
      <c r="S64" s="31">
        <f t="shared" si="20"/>
        <v>-4.1361991315943009E-2</v>
      </c>
      <c r="T64" s="31">
        <f t="shared" si="8"/>
        <v>-3.5300860996105546E-3</v>
      </c>
      <c r="V64" s="31">
        <f t="shared" si="10"/>
        <v>0.11487265521852991</v>
      </c>
    </row>
    <row r="65" spans="1:22" x14ac:dyDescent="0.2">
      <c r="A65" s="84" t="s">
        <v>119</v>
      </c>
      <c r="B65" s="85" t="s">
        <v>110</v>
      </c>
      <c r="C65" s="86">
        <v>53509.373500000002</v>
      </c>
      <c r="D65" s="86">
        <v>2.0000000000000001E-4</v>
      </c>
      <c r="E65">
        <f t="shared" si="14"/>
        <v>29882.220221816082</v>
      </c>
      <c r="F65" s="11">
        <f t="shared" si="15"/>
        <v>29882</v>
      </c>
      <c r="G65">
        <f t="shared" si="16"/>
        <v>7.8211800006101839E-2</v>
      </c>
      <c r="J65">
        <f t="shared" si="12"/>
        <v>7.8211800006101839E-2</v>
      </c>
      <c r="O65">
        <f t="shared" ca="1" si="13"/>
        <v>6.4484137280723067E-2</v>
      </c>
      <c r="P65" s="31">
        <f t="shared" si="17"/>
        <v>0.11888529434045161</v>
      </c>
      <c r="Q65" s="2">
        <f t="shared" si="18"/>
        <v>38490.873500000002</v>
      </c>
      <c r="R65">
        <f t="shared" si="19"/>
        <v>1.6543331413663832E-3</v>
      </c>
      <c r="S65" s="31">
        <f t="shared" si="20"/>
        <v>-4.0673494334349775E-2</v>
      </c>
      <c r="T65" s="31">
        <f t="shared" si="8"/>
        <v>-3.4711220036642639E-3</v>
      </c>
      <c r="V65" s="31">
        <f t="shared" si="10"/>
        <v>0.11541417233678734</v>
      </c>
    </row>
    <row r="66" spans="1:22" x14ac:dyDescent="0.2">
      <c r="A66" s="87" t="s">
        <v>125</v>
      </c>
      <c r="B66" s="85" t="s">
        <v>110</v>
      </c>
      <c r="C66" s="86">
        <v>53804.501900000003</v>
      </c>
      <c r="D66" s="86">
        <v>4.0000000000000002E-4</v>
      </c>
      <c r="E66">
        <f t="shared" si="14"/>
        <v>30713.216468191913</v>
      </c>
      <c r="F66" s="11">
        <f t="shared" si="15"/>
        <v>30713</v>
      </c>
      <c r="G66">
        <f t="shared" si="16"/>
        <v>7.6878700005181599E-2</v>
      </c>
      <c r="J66">
        <f t="shared" si="12"/>
        <v>7.6878700005181599E-2</v>
      </c>
      <c r="O66">
        <f t="shared" ca="1" si="13"/>
        <v>6.8156728344943115E-2</v>
      </c>
      <c r="P66" s="31">
        <f t="shared" si="17"/>
        <v>0.12921247303559935</v>
      </c>
      <c r="Q66" s="2">
        <f t="shared" si="18"/>
        <v>38786.001900000003</v>
      </c>
      <c r="R66">
        <f t="shared" si="19"/>
        <v>2.7388237995992805E-3</v>
      </c>
      <c r="S66" s="31">
        <f t="shared" si="20"/>
        <v>-5.2333773030417752E-2</v>
      </c>
      <c r="T66" s="31">
        <f t="shared" si="8"/>
        <v>-1.9719178388869496E-3</v>
      </c>
      <c r="V66" s="31">
        <f t="shared" si="10"/>
        <v>0.1272405551967124</v>
      </c>
    </row>
    <row r="67" spans="1:22" x14ac:dyDescent="0.2">
      <c r="A67" s="87" t="s">
        <v>125</v>
      </c>
      <c r="B67" s="85" t="s">
        <v>110</v>
      </c>
      <c r="C67" s="86">
        <v>53874.467600000004</v>
      </c>
      <c r="D67" s="86">
        <v>2.9999999999999997E-4</v>
      </c>
      <c r="E67">
        <f t="shared" si="14"/>
        <v>30910.219650789921</v>
      </c>
      <c r="F67" s="11">
        <f t="shared" si="15"/>
        <v>30910</v>
      </c>
      <c r="G67">
        <f t="shared" si="16"/>
        <v>7.8009000004385598E-2</v>
      </c>
      <c r="J67">
        <f t="shared" si="12"/>
        <v>7.8009000004385598E-2</v>
      </c>
      <c r="O67">
        <f t="shared" ca="1" si="13"/>
        <v>6.9027366659806341E-2</v>
      </c>
      <c r="P67" s="31">
        <f t="shared" si="17"/>
        <v>0.13170973262158786</v>
      </c>
      <c r="Q67" s="2">
        <f t="shared" si="18"/>
        <v>38855.967600000004</v>
      </c>
      <c r="R67">
        <f t="shared" si="19"/>
        <v>2.8837686836242511E-3</v>
      </c>
      <c r="S67" s="31">
        <f t="shared" si="20"/>
        <v>-5.3700732617202263E-2</v>
      </c>
      <c r="T67" s="31">
        <f t="shared" si="8"/>
        <v>-1.5562797057143197E-3</v>
      </c>
      <c r="V67" s="31">
        <f t="shared" si="10"/>
        <v>0.13015345291587355</v>
      </c>
    </row>
    <row r="68" spans="1:22" x14ac:dyDescent="0.2">
      <c r="A68" s="82" t="s">
        <v>127</v>
      </c>
      <c r="B68" s="81" t="s">
        <v>111</v>
      </c>
      <c r="C68" s="82">
        <v>54489.590300000003</v>
      </c>
      <c r="D68" s="82">
        <v>5.0000000000000001E-4</v>
      </c>
      <c r="E68">
        <f t="shared" si="14"/>
        <v>32642.227328670346</v>
      </c>
      <c r="F68" s="11">
        <f t="shared" si="15"/>
        <v>32642</v>
      </c>
      <c r="G68">
        <f t="shared" si="16"/>
        <v>8.0735800009279046E-2</v>
      </c>
      <c r="J68">
        <f t="shared" si="12"/>
        <v>8.0735800009279046E-2</v>
      </c>
      <c r="O68">
        <f t="shared" ca="1" si="13"/>
        <v>7.6681912656471965E-2</v>
      </c>
      <c r="P68" s="31">
        <f t="shared" si="17"/>
        <v>0.15447470004358704</v>
      </c>
      <c r="Q68" s="2">
        <f t="shared" si="18"/>
        <v>39471.090300000003</v>
      </c>
      <c r="R68">
        <f t="shared" si="19"/>
        <v>5.4374253782696683E-3</v>
      </c>
      <c r="S68" s="31">
        <f t="shared" si="20"/>
        <v>-7.3738900034307997E-2</v>
      </c>
      <c r="T68" s="31">
        <f t="shared" si="8"/>
        <v>2.4759778275487399E-3</v>
      </c>
      <c r="V68" s="31">
        <f t="shared" si="10"/>
        <v>0.15695067787113579</v>
      </c>
    </row>
    <row r="69" spans="1:22" x14ac:dyDescent="0.2">
      <c r="A69" s="82" t="s">
        <v>127</v>
      </c>
      <c r="B69" s="81" t="s">
        <v>111</v>
      </c>
      <c r="C69" s="82">
        <v>54648.342600000004</v>
      </c>
      <c r="D69" s="82">
        <v>5.0000000000000001E-4</v>
      </c>
      <c r="E69">
        <f t="shared" si="14"/>
        <v>33089.227906735789</v>
      </c>
      <c r="F69" s="11">
        <f t="shared" si="15"/>
        <v>33089</v>
      </c>
      <c r="G69">
        <f t="shared" si="16"/>
        <v>8.0941100008203648E-2</v>
      </c>
      <c r="J69">
        <f t="shared" si="12"/>
        <v>8.0941100008203648E-2</v>
      </c>
      <c r="O69">
        <f t="shared" ca="1" si="13"/>
        <v>7.8657421929283447E-2</v>
      </c>
      <c r="P69" s="31">
        <f t="shared" si="17"/>
        <v>0.16058590937880074</v>
      </c>
      <c r="Q69" s="2">
        <f t="shared" si="18"/>
        <v>39629.842600000004</v>
      </c>
      <c r="R69">
        <f t="shared" si="19"/>
        <v>6.3432956596787505E-3</v>
      </c>
      <c r="S69" s="31">
        <f t="shared" si="20"/>
        <v>-7.9644809370597092E-2</v>
      </c>
      <c r="T69" s="31">
        <f t="shared" si="8"/>
        <v>3.4601021996995074E-3</v>
      </c>
      <c r="V69" s="31">
        <f t="shared" si="10"/>
        <v>0.16404601157850024</v>
      </c>
    </row>
    <row r="70" spans="1:22" x14ac:dyDescent="0.2">
      <c r="A70" s="87" t="s">
        <v>129</v>
      </c>
      <c r="B70" s="81" t="s">
        <v>111</v>
      </c>
      <c r="C70" s="82">
        <v>54942.408109999997</v>
      </c>
      <c r="D70" s="82">
        <v>2.0000000000000001E-4</v>
      </c>
      <c r="E70">
        <f t="shared" si="14"/>
        <v>33917.231362176157</v>
      </c>
      <c r="F70" s="11">
        <f t="shared" si="15"/>
        <v>33917</v>
      </c>
      <c r="G70">
        <f t="shared" si="16"/>
        <v>8.2168300003104378E-2</v>
      </c>
      <c r="J70">
        <f t="shared" si="12"/>
        <v>8.2168300003104378E-2</v>
      </c>
      <c r="O70">
        <f t="shared" ca="1" si="13"/>
        <v>8.2316754542008111E-2</v>
      </c>
      <c r="P70" s="31">
        <f t="shared" si="17"/>
        <v>0.17216174558822966</v>
      </c>
      <c r="Q70" s="2">
        <f t="shared" si="18"/>
        <v>39923.908109999997</v>
      </c>
      <c r="R70">
        <f t="shared" si="19"/>
        <v>8.098820248282906E-3</v>
      </c>
      <c r="S70" s="31">
        <f t="shared" si="20"/>
        <v>-8.9993445585125287E-2</v>
      </c>
      <c r="T70" s="31">
        <f t="shared" si="8"/>
        <v>5.0034286020128379E-3</v>
      </c>
      <c r="V70" s="31">
        <f t="shared" si="10"/>
        <v>0.1771651741902425</v>
      </c>
    </row>
    <row r="71" spans="1:22" x14ac:dyDescent="0.2">
      <c r="A71" s="87" t="s">
        <v>129</v>
      </c>
      <c r="B71" s="81" t="s">
        <v>111</v>
      </c>
      <c r="C71" s="82">
        <v>54942.409110000001</v>
      </c>
      <c r="D71" s="82">
        <v>2.9999999999999997E-4</v>
      </c>
      <c r="E71">
        <f t="shared" si="14"/>
        <v>33917.234177887047</v>
      </c>
      <c r="F71" s="11">
        <f t="shared" si="15"/>
        <v>33917</v>
      </c>
      <c r="G71">
        <f t="shared" si="16"/>
        <v>8.3168300006946083E-2</v>
      </c>
      <c r="J71">
        <f t="shared" si="12"/>
        <v>8.3168300006946083E-2</v>
      </c>
      <c r="O71">
        <f t="shared" ca="1" si="13"/>
        <v>8.2316754542008111E-2</v>
      </c>
      <c r="P71" s="31">
        <f t="shared" si="17"/>
        <v>0.17216174558822966</v>
      </c>
      <c r="Q71" s="2">
        <f t="shared" si="18"/>
        <v>39923.909110000001</v>
      </c>
      <c r="R71">
        <f t="shared" si="19"/>
        <v>7.9198333564288823E-3</v>
      </c>
      <c r="S71" s="31">
        <f t="shared" si="20"/>
        <v>-8.8993445581283581E-2</v>
      </c>
      <c r="T71" s="31">
        <f t="shared" si="8"/>
        <v>5.0034286020128379E-3</v>
      </c>
      <c r="V71" s="31">
        <f t="shared" si="10"/>
        <v>0.1771651741902425</v>
      </c>
    </row>
    <row r="72" spans="1:22" x14ac:dyDescent="0.2">
      <c r="A72" s="87" t="s">
        <v>129</v>
      </c>
      <c r="B72" s="81" t="s">
        <v>110</v>
      </c>
      <c r="C72" s="82">
        <v>54944.36131</v>
      </c>
      <c r="D72" s="82">
        <v>6.9999999999999999E-4</v>
      </c>
      <c r="E72">
        <f t="shared" si="14"/>
        <v>33922.731008663664</v>
      </c>
      <c r="F72" s="11">
        <f t="shared" si="15"/>
        <v>33922.5</v>
      </c>
      <c r="G72">
        <f t="shared" si="16"/>
        <v>8.2042750000255182E-2</v>
      </c>
      <c r="J72">
        <f t="shared" si="12"/>
        <v>8.2042750000255182E-2</v>
      </c>
      <c r="O72">
        <f t="shared" ca="1" si="13"/>
        <v>8.2341061703082988E-2</v>
      </c>
      <c r="P72" s="31">
        <f t="shared" si="17"/>
        <v>0.1722397487564617</v>
      </c>
      <c r="Q72" s="2">
        <f t="shared" si="18"/>
        <v>39925.86131</v>
      </c>
      <c r="R72">
        <f t="shared" si="19"/>
        <v>8.135498584627119E-3</v>
      </c>
      <c r="S72" s="31">
        <f t="shared" si="20"/>
        <v>-9.0196998756206515E-2</v>
      </c>
      <c r="T72" s="31">
        <f t="shared" si="8"/>
        <v>5.0121168098053578E-3</v>
      </c>
      <c r="V72" s="31">
        <f t="shared" si="10"/>
        <v>0.17725186556626704</v>
      </c>
    </row>
    <row r="73" spans="1:22" x14ac:dyDescent="0.2">
      <c r="A73" s="87" t="s">
        <v>129</v>
      </c>
      <c r="B73" s="81" t="s">
        <v>110</v>
      </c>
      <c r="C73" s="82">
        <v>54944.361510000002</v>
      </c>
      <c r="D73" s="82">
        <v>6.9999999999999999E-4</v>
      </c>
      <c r="E73">
        <f t="shared" si="14"/>
        <v>33922.731571805853</v>
      </c>
      <c r="F73" s="11">
        <f t="shared" si="15"/>
        <v>33922.5</v>
      </c>
      <c r="G73">
        <f t="shared" si="16"/>
        <v>8.2242750002478715E-2</v>
      </c>
      <c r="J73">
        <f t="shared" si="12"/>
        <v>8.2242750002478715E-2</v>
      </c>
      <c r="O73">
        <f t="shared" ca="1" si="13"/>
        <v>8.2341061703082988E-2</v>
      </c>
      <c r="P73" s="31">
        <f t="shared" si="17"/>
        <v>0.1722397487564617</v>
      </c>
      <c r="Q73" s="2">
        <f t="shared" si="18"/>
        <v>39925.861510000002</v>
      </c>
      <c r="R73">
        <f t="shared" si="19"/>
        <v>8.0994597847244137E-3</v>
      </c>
      <c r="S73" s="31">
        <f t="shared" si="20"/>
        <v>-8.9996998753982982E-2</v>
      </c>
      <c r="T73" s="31">
        <f t="shared" si="8"/>
        <v>5.0121168098053578E-3</v>
      </c>
      <c r="V73" s="31">
        <f t="shared" si="10"/>
        <v>0.17725186556626704</v>
      </c>
    </row>
    <row r="74" spans="1:22" x14ac:dyDescent="0.2">
      <c r="A74" s="82" t="s">
        <v>128</v>
      </c>
      <c r="B74" s="81" t="s">
        <v>111</v>
      </c>
      <c r="C74" s="82">
        <v>54961.757799999999</v>
      </c>
      <c r="D74" s="82">
        <v>2.9999999999999997E-4</v>
      </c>
      <c r="E74">
        <f t="shared" si="14"/>
        <v>33971.714494800937</v>
      </c>
      <c r="F74" s="11">
        <f t="shared" si="15"/>
        <v>33971.5</v>
      </c>
      <c r="G74">
        <f t="shared" si="16"/>
        <v>7.6177850001840852E-2</v>
      </c>
      <c r="J74">
        <f t="shared" si="12"/>
        <v>7.6177850001840852E-2</v>
      </c>
      <c r="O74">
        <f t="shared" ca="1" si="13"/>
        <v>8.2557616410840848E-2</v>
      </c>
      <c r="P74" s="31">
        <f t="shared" si="17"/>
        <v>0.17293533300313724</v>
      </c>
      <c r="Q74" s="2">
        <f t="shared" si="18"/>
        <v>39943.257799999999</v>
      </c>
      <c r="R74">
        <f t="shared" si="19"/>
        <v>9.3620105167461585E-3</v>
      </c>
      <c r="S74" s="31">
        <f t="shared" si="20"/>
        <v>-9.6757483001296385E-2</v>
      </c>
      <c r="T74" s="31">
        <f t="shared" si="8"/>
        <v>5.0884852986140035E-3</v>
      </c>
      <c r="V74" s="31">
        <f t="shared" si="10"/>
        <v>0.17802381830175124</v>
      </c>
    </row>
    <row r="75" spans="1:22" x14ac:dyDescent="0.2">
      <c r="A75" s="166" t="s">
        <v>255</v>
      </c>
      <c r="B75" s="163" t="s">
        <v>111</v>
      </c>
      <c r="C75" s="161">
        <v>55284.416729999997</v>
      </c>
      <c r="D75" s="161">
        <v>4.0000000000000002E-4</v>
      </c>
      <c r="E75">
        <f t="shared" ref="E75:E84" si="21">+(C75-C$7)/C$8</f>
        <v>34880.228753983174</v>
      </c>
      <c r="F75" s="11">
        <f t="shared" si="15"/>
        <v>34880</v>
      </c>
      <c r="G75">
        <f t="shared" ref="G75:G84" si="22">+C75-(C$7+F75*C$8)</f>
        <v>8.1242000000202097E-2</v>
      </c>
      <c r="J75">
        <f t="shared" ref="J75:J84" si="23">G75</f>
        <v>8.1242000000202097E-2</v>
      </c>
      <c r="O75">
        <f t="shared" ref="O75:O84" ca="1" si="24">+C$11+C$12*F75</f>
        <v>8.6572717472024843E-2</v>
      </c>
      <c r="P75" s="31">
        <f t="shared" ref="P75:P84" si="25">+D$11+D$12*F75+D$13*F75^2</f>
        <v>0.18604276365990638</v>
      </c>
      <c r="Q75" s="2">
        <f t="shared" ref="Q75:Q84" si="26">+C75-15018.5</f>
        <v>40265.916729999997</v>
      </c>
      <c r="R75">
        <f t="shared" ref="R75:R84" si="27">+(P75-G75)^2</f>
        <v>1.0983200063657194E-2</v>
      </c>
      <c r="S75" s="31">
        <f t="shared" ref="S75:S84" si="28">+G75-P75</f>
        <v>-0.10480076365970428</v>
      </c>
      <c r="T75" s="31">
        <f t="shared" ref="T75:T84" si="29">V$2*SIN(V$1*(V$3*F75+V$4))+V$5</f>
        <v>6.1317086585171996E-3</v>
      </c>
      <c r="V75" s="31">
        <f t="shared" ref="V75:V84" si="30">P75+T75</f>
        <v>0.19217447231842358</v>
      </c>
    </row>
    <row r="76" spans="1:22" x14ac:dyDescent="0.2">
      <c r="A76" s="166" t="s">
        <v>255</v>
      </c>
      <c r="B76" s="163" t="s">
        <v>111</v>
      </c>
      <c r="C76" s="161">
        <v>55284.41863</v>
      </c>
      <c r="D76" s="161">
        <v>1.2999999999999999E-3</v>
      </c>
      <c r="E76">
        <f t="shared" si="21"/>
        <v>34880.234103833849</v>
      </c>
      <c r="F76" s="11">
        <f t="shared" si="15"/>
        <v>34880</v>
      </c>
      <c r="G76">
        <f t="shared" si="22"/>
        <v>8.3142000003135763E-2</v>
      </c>
      <c r="J76">
        <f t="shared" si="23"/>
        <v>8.3142000003135763E-2</v>
      </c>
      <c r="O76">
        <f t="shared" ca="1" si="24"/>
        <v>8.6572717472024843E-2</v>
      </c>
      <c r="P76" s="31">
        <f t="shared" si="25"/>
        <v>0.18604276365990638</v>
      </c>
      <c r="Q76" s="2">
        <f t="shared" si="26"/>
        <v>40265.91863</v>
      </c>
      <c r="R76">
        <f t="shared" si="27"/>
        <v>1.0588567161146565E-2</v>
      </c>
      <c r="S76" s="31">
        <f t="shared" si="28"/>
        <v>-0.10290076365677062</v>
      </c>
      <c r="T76" s="31">
        <f t="shared" si="29"/>
        <v>6.1317086585171996E-3</v>
      </c>
      <c r="V76" s="31">
        <f t="shared" si="30"/>
        <v>0.19217447231842358</v>
      </c>
    </row>
    <row r="77" spans="1:22" x14ac:dyDescent="0.2">
      <c r="A77" s="159" t="s">
        <v>427</v>
      </c>
      <c r="B77" s="160" t="s">
        <v>111</v>
      </c>
      <c r="C77" s="161">
        <v>55314.253599999996</v>
      </c>
      <c r="D77" s="159">
        <v>4.0000000000000002E-4</v>
      </c>
      <c r="E77">
        <f t="shared" si="21"/>
        <v>34964.240753416649</v>
      </c>
      <c r="F77" s="11">
        <f t="shared" si="15"/>
        <v>34964</v>
      </c>
      <c r="G77">
        <f t="shared" si="22"/>
        <v>8.5503599999356084E-2</v>
      </c>
      <c r="J77">
        <f t="shared" si="23"/>
        <v>8.5503599999356084E-2</v>
      </c>
      <c r="O77">
        <f t="shared" ca="1" si="24"/>
        <v>8.6943954113895452E-2</v>
      </c>
      <c r="P77" s="31">
        <f t="shared" si="25"/>
        <v>0.18727487441293972</v>
      </c>
      <c r="Q77" s="2">
        <f t="shared" si="26"/>
        <v>40295.753599999996</v>
      </c>
      <c r="R77">
        <f t="shared" si="27"/>
        <v>1.0357392295764944E-2</v>
      </c>
      <c r="S77" s="31">
        <f t="shared" si="28"/>
        <v>-0.10177127441358363</v>
      </c>
      <c r="T77" s="31">
        <f t="shared" si="29"/>
        <v>6.1893885286276196E-3</v>
      </c>
      <c r="V77" s="31">
        <f t="shared" si="30"/>
        <v>0.19346426294156735</v>
      </c>
    </row>
    <row r="78" spans="1:22" x14ac:dyDescent="0.2">
      <c r="A78" s="166" t="s">
        <v>255</v>
      </c>
      <c r="B78" s="163" t="s">
        <v>111</v>
      </c>
      <c r="C78" s="161">
        <v>55622.523070000003</v>
      </c>
      <c r="D78" s="161">
        <v>2.9999999999999997E-4</v>
      </c>
      <c r="E78">
        <f t="shared" si="21"/>
        <v>35832.238453544021</v>
      </c>
      <c r="F78" s="11">
        <f t="shared" si="15"/>
        <v>35832</v>
      </c>
      <c r="G78">
        <f t="shared" si="22"/>
        <v>8.4686800000781659E-2</v>
      </c>
      <c r="J78">
        <f t="shared" si="23"/>
        <v>8.4686800000781659E-2</v>
      </c>
      <c r="O78">
        <f t="shared" ca="1" si="24"/>
        <v>9.078006607989185E-2</v>
      </c>
      <c r="P78" s="31">
        <f t="shared" si="25"/>
        <v>0.20020686575594465</v>
      </c>
      <c r="Q78" s="2">
        <f t="shared" si="26"/>
        <v>40604.023070000003</v>
      </c>
      <c r="R78">
        <f t="shared" si="27"/>
        <v>1.3344885592077181E-2</v>
      </c>
      <c r="S78" s="31">
        <f t="shared" si="28"/>
        <v>-0.11552006575516299</v>
      </c>
      <c r="T78" s="31">
        <f t="shared" si="29"/>
        <v>6.3683473153785071E-3</v>
      </c>
      <c r="V78" s="31">
        <f t="shared" si="30"/>
        <v>0.20657521307132315</v>
      </c>
    </row>
    <row r="79" spans="1:22" x14ac:dyDescent="0.2">
      <c r="A79" s="166" t="s">
        <v>255</v>
      </c>
      <c r="B79" s="163" t="s">
        <v>111</v>
      </c>
      <c r="C79" s="161">
        <v>55622.523869999997</v>
      </c>
      <c r="D79" s="161">
        <v>2.9999999999999997E-4</v>
      </c>
      <c r="E79">
        <f t="shared" si="21"/>
        <v>35832.240706112709</v>
      </c>
      <c r="F79" s="11">
        <f t="shared" si="15"/>
        <v>35832</v>
      </c>
      <c r="G79">
        <f t="shared" si="22"/>
        <v>8.5486799995123874E-2</v>
      </c>
      <c r="J79">
        <f t="shared" si="23"/>
        <v>8.5486799995123874E-2</v>
      </c>
      <c r="O79">
        <f t="shared" ca="1" si="24"/>
        <v>9.078006607989185E-2</v>
      </c>
      <c r="P79" s="31">
        <f t="shared" si="25"/>
        <v>0.20020686575594465</v>
      </c>
      <c r="Q79" s="2">
        <f t="shared" si="26"/>
        <v>40604.023869999997</v>
      </c>
      <c r="R79">
        <f t="shared" si="27"/>
        <v>1.3160693488167044E-2</v>
      </c>
      <c r="S79" s="31">
        <f t="shared" si="28"/>
        <v>-0.11472006576082078</v>
      </c>
      <c r="T79" s="31">
        <f t="shared" si="29"/>
        <v>6.3683473153785071E-3</v>
      </c>
      <c r="V79" s="31">
        <f t="shared" si="30"/>
        <v>0.20657521307132315</v>
      </c>
    </row>
    <row r="80" spans="1:22" x14ac:dyDescent="0.2">
      <c r="A80" s="166" t="s">
        <v>255</v>
      </c>
      <c r="B80" s="163" t="s">
        <v>111</v>
      </c>
      <c r="C80" s="161">
        <v>55622.525370000003</v>
      </c>
      <c r="D80" s="161">
        <v>5.0000000000000001E-4</v>
      </c>
      <c r="E80">
        <f t="shared" si="21"/>
        <v>35832.244929679044</v>
      </c>
      <c r="F80" s="11">
        <f t="shared" si="15"/>
        <v>35832</v>
      </c>
      <c r="G80">
        <f t="shared" si="22"/>
        <v>8.6986800000886433E-2</v>
      </c>
      <c r="J80">
        <f t="shared" si="23"/>
        <v>8.6986800000886433E-2</v>
      </c>
      <c r="O80">
        <f t="shared" ca="1" si="24"/>
        <v>9.078006607989185E-2</v>
      </c>
      <c r="P80" s="31">
        <f t="shared" si="25"/>
        <v>0.20020686575594465</v>
      </c>
      <c r="Q80" s="2">
        <f t="shared" si="26"/>
        <v>40604.025370000003</v>
      </c>
      <c r="R80">
        <f t="shared" si="27"/>
        <v>1.2818783289579708E-2</v>
      </c>
      <c r="S80" s="31">
        <f t="shared" si="28"/>
        <v>-0.11322006575505822</v>
      </c>
      <c r="T80" s="31">
        <f t="shared" si="29"/>
        <v>6.3683473153785071E-3</v>
      </c>
      <c r="V80" s="31">
        <f t="shared" si="30"/>
        <v>0.20657521307132315</v>
      </c>
    </row>
    <row r="81" spans="1:22" x14ac:dyDescent="0.2">
      <c r="A81" s="164" t="s">
        <v>258</v>
      </c>
      <c r="B81" s="165" t="s">
        <v>110</v>
      </c>
      <c r="C81" s="164">
        <v>55644.896200000003</v>
      </c>
      <c r="D81" s="164">
        <v>4.0000000000000002E-4</v>
      </c>
      <c r="E81">
        <f t="shared" si="21"/>
        <v>35895.234719066684</v>
      </c>
      <c r="F81" s="11">
        <f t="shared" si="15"/>
        <v>35895</v>
      </c>
      <c r="G81">
        <f t="shared" si="22"/>
        <v>8.3360500007984228E-2</v>
      </c>
      <c r="J81">
        <f t="shared" si="23"/>
        <v>8.3360500007984228E-2</v>
      </c>
      <c r="O81">
        <f t="shared" ca="1" si="24"/>
        <v>9.105849356129482E-2</v>
      </c>
      <c r="P81" s="31">
        <f t="shared" si="25"/>
        <v>0.20115968674367857</v>
      </c>
      <c r="Q81" s="2">
        <f t="shared" si="26"/>
        <v>40626.396200000003</v>
      </c>
      <c r="R81">
        <f t="shared" si="27"/>
        <v>1.3876648395590985E-2</v>
      </c>
      <c r="S81" s="31">
        <f t="shared" si="28"/>
        <v>-0.11779918673569434</v>
      </c>
      <c r="T81" s="31">
        <f t="shared" si="29"/>
        <v>6.3513445373242416E-3</v>
      </c>
      <c r="V81" s="31">
        <f t="shared" si="30"/>
        <v>0.20751103128100282</v>
      </c>
    </row>
    <row r="82" spans="1:22" x14ac:dyDescent="0.2">
      <c r="A82" s="164" t="s">
        <v>258</v>
      </c>
      <c r="B82" s="165" t="s">
        <v>110</v>
      </c>
      <c r="C82" s="164">
        <v>55680.77</v>
      </c>
      <c r="D82" s="164">
        <v>1.1000000000000001E-3</v>
      </c>
      <c r="E82">
        <f t="shared" si="21"/>
        <v>35996.244967972692</v>
      </c>
      <c r="F82" s="11">
        <f t="shared" si="15"/>
        <v>35996</v>
      </c>
      <c r="G82">
        <f t="shared" si="22"/>
        <v>8.7000399995304178E-2</v>
      </c>
      <c r="J82">
        <f t="shared" si="23"/>
        <v>8.7000399995304178E-2</v>
      </c>
      <c r="O82">
        <f t="shared" ca="1" si="24"/>
        <v>9.1504861428305925E-2</v>
      </c>
      <c r="P82" s="31">
        <f t="shared" si="25"/>
        <v>0.20269123778824691</v>
      </c>
      <c r="Q82" s="2">
        <f t="shared" si="26"/>
        <v>40662.269999999997</v>
      </c>
      <c r="R82">
        <f t="shared" si="27"/>
        <v>1.3384369949232986E-2</v>
      </c>
      <c r="S82" s="31">
        <f t="shared" si="28"/>
        <v>-0.11569083779294273</v>
      </c>
      <c r="T82" s="31">
        <f t="shared" si="29"/>
        <v>6.3156549229590056E-3</v>
      </c>
      <c r="V82" s="31">
        <f t="shared" si="30"/>
        <v>0.20900689271120593</v>
      </c>
    </row>
    <row r="83" spans="1:22" x14ac:dyDescent="0.2">
      <c r="A83" s="159" t="s">
        <v>427</v>
      </c>
      <c r="B83" s="160" t="s">
        <v>111</v>
      </c>
      <c r="C83" s="161">
        <v>55717.1705</v>
      </c>
      <c r="D83" s="159">
        <v>2.0000000000000001E-4</v>
      </c>
      <c r="E83">
        <f t="shared" si="21"/>
        <v>36098.738251798328</v>
      </c>
      <c r="F83" s="11">
        <f t="shared" si="15"/>
        <v>36098.5</v>
      </c>
      <c r="G83">
        <f t="shared" si="22"/>
        <v>8.461515000090003E-2</v>
      </c>
      <c r="J83">
        <f t="shared" si="23"/>
        <v>8.461515000090003E-2</v>
      </c>
      <c r="O83">
        <f t="shared" ca="1" si="24"/>
        <v>9.1957858521064709E-2</v>
      </c>
      <c r="P83" s="31">
        <f t="shared" si="25"/>
        <v>0.20425058768098409</v>
      </c>
      <c r="Q83" s="2">
        <f t="shared" si="26"/>
        <v>40698.6705</v>
      </c>
      <c r="R83">
        <f t="shared" si="27"/>
        <v>1.4312637948905275E-2</v>
      </c>
      <c r="S83" s="31">
        <f t="shared" si="28"/>
        <v>-0.11963543768008406</v>
      </c>
      <c r="T83" s="31">
        <f t="shared" si="29"/>
        <v>6.2688802275465893E-3</v>
      </c>
      <c r="V83" s="31">
        <f t="shared" si="30"/>
        <v>0.21051946790853068</v>
      </c>
    </row>
    <row r="84" spans="1:22" x14ac:dyDescent="0.2">
      <c r="A84" s="159" t="s">
        <v>427</v>
      </c>
      <c r="B84" s="160" t="s">
        <v>111</v>
      </c>
      <c r="C84" s="161">
        <v>55726.05</v>
      </c>
      <c r="D84" s="159">
        <v>2.9999999999999997E-4</v>
      </c>
      <c r="E84">
        <f t="shared" si="21"/>
        <v>36123.740356542221</v>
      </c>
      <c r="F84" s="11">
        <f t="shared" si="15"/>
        <v>36123.5</v>
      </c>
      <c r="G84">
        <f t="shared" si="22"/>
        <v>8.536265000293497E-2</v>
      </c>
      <c r="J84">
        <f t="shared" si="23"/>
        <v>8.536265000293497E-2</v>
      </c>
      <c r="O84">
        <f t="shared" ca="1" si="24"/>
        <v>9.2068345616859545E-2</v>
      </c>
      <c r="P84" s="31">
        <f t="shared" si="25"/>
        <v>0.20463168909627197</v>
      </c>
      <c r="Q84" s="2">
        <f t="shared" si="26"/>
        <v>40707.550000000003</v>
      </c>
      <c r="R84">
        <f t="shared" si="27"/>
        <v>1.4225103686247948E-2</v>
      </c>
      <c r="S84" s="31">
        <f t="shared" si="28"/>
        <v>-0.119269039093337</v>
      </c>
      <c r="T84" s="31">
        <f t="shared" si="29"/>
        <v>6.2558686191907954E-3</v>
      </c>
      <c r="V84" s="31">
        <f t="shared" si="30"/>
        <v>0.21088755771546278</v>
      </c>
    </row>
    <row r="85" spans="1:22" x14ac:dyDescent="0.2">
      <c r="A85" s="159" t="s">
        <v>427</v>
      </c>
      <c r="B85" s="160" t="s">
        <v>111</v>
      </c>
      <c r="C85" s="161">
        <v>55730.134899999997</v>
      </c>
      <c r="D85" s="159">
        <v>2.9999999999999997E-4</v>
      </c>
      <c r="E85">
        <f>+(C85-C$7)/C$8</f>
        <v>36135.242253908982</v>
      </c>
      <c r="F85" s="11">
        <f t="shared" si="15"/>
        <v>36135</v>
      </c>
      <c r="G85">
        <f>+C85-(C$7+F85*C$8)</f>
        <v>8.6036499997135252E-2</v>
      </c>
      <c r="J85">
        <f>G85</f>
        <v>8.6036499997135252E-2</v>
      </c>
      <c r="O85">
        <f ca="1">+C$11+C$12*F85</f>
        <v>9.2119169680925164E-2</v>
      </c>
      <c r="P85" s="31">
        <f>+D$11+D$12*F85+D$13*F85^2</f>
        <v>0.20480709743191075</v>
      </c>
      <c r="Q85" s="2">
        <f>+C85-15018.5</f>
        <v>40711.634899999997</v>
      </c>
      <c r="R85">
        <f>+(P85-G85)^2</f>
        <v>1.41064548150135E-2</v>
      </c>
      <c r="S85" s="31">
        <f>+G85-P85</f>
        <v>-0.1187705974347755</v>
      </c>
      <c r="T85" s="31">
        <f>V$2*SIN(V$1*(V$3*F85+V$4))+V$5</f>
        <v>6.2496730612819698E-3</v>
      </c>
      <c r="V85" s="31">
        <f>P85+T85</f>
        <v>0.21105677049319271</v>
      </c>
    </row>
    <row r="86" spans="1:22" x14ac:dyDescent="0.2">
      <c r="A86" s="173" t="s">
        <v>546</v>
      </c>
      <c r="B86" s="30" t="s">
        <v>110</v>
      </c>
      <c r="C86" s="29">
        <v>55998.629000000001</v>
      </c>
      <c r="D86" s="29">
        <v>4.0000000000000001E-3</v>
      </c>
      <c r="E86">
        <f>+(C86-C$7)/C$8</f>
        <v>36891.244012038864</v>
      </c>
      <c r="F86" s="11">
        <f t="shared" si="15"/>
        <v>36891</v>
      </c>
      <c r="G86">
        <f>+C86-(C$7+F86*C$8)</f>
        <v>8.666090000042459E-2</v>
      </c>
      <c r="J86">
        <f>G86</f>
        <v>8.666090000042459E-2</v>
      </c>
      <c r="O86">
        <f ca="1">+C$11+C$12*F86</f>
        <v>9.5460299457760703E-2</v>
      </c>
      <c r="P86" s="31">
        <f>+D$11+D$12*F86+D$13*F86^2</f>
        <v>0.21647884983866583</v>
      </c>
      <c r="Q86" s="2">
        <f>+C86-15018.5</f>
        <v>40980.129000000001</v>
      </c>
      <c r="R86">
        <f>+(P86-G86)^2</f>
        <v>1.6852700100204121E-2</v>
      </c>
      <c r="S86" s="31">
        <f>+G86-P86</f>
        <v>-0.12981794983824124</v>
      </c>
      <c r="T86" s="31">
        <f>V$2*SIN(V$1*(V$3*F86+V$4))+V$5</f>
        <v>5.5619653108147961E-3</v>
      </c>
      <c r="V86" s="31">
        <f>P86+T86</f>
        <v>0.22204081514948062</v>
      </c>
    </row>
    <row r="87" spans="1:22" x14ac:dyDescent="0.2">
      <c r="A87" s="135" t="s">
        <v>545</v>
      </c>
      <c r="B87" s="138" t="s">
        <v>110</v>
      </c>
      <c r="C87" s="135">
        <v>56013.902399999999</v>
      </c>
      <c r="D87" s="135">
        <v>5.0000000000000001E-4</v>
      </c>
      <c r="E87">
        <f>+(C87-C$7)/C$8</f>
        <v>36934.249490567512</v>
      </c>
      <c r="F87" s="11">
        <f t="shared" si="15"/>
        <v>36934</v>
      </c>
      <c r="G87">
        <f>+C87-(C$7+F87*C$8)</f>
        <v>8.8606600002094638E-2</v>
      </c>
      <c r="J87">
        <f>G87</f>
        <v>8.8606600002094638E-2</v>
      </c>
      <c r="O87">
        <f ca="1">+C$11+C$12*F87</f>
        <v>9.5650337262527821E-2</v>
      </c>
      <c r="P87" s="31">
        <f>+D$11+D$12*F87+D$13*F87^2</f>
        <v>0.21715104235093219</v>
      </c>
      <c r="Q87" s="2">
        <f>+C87-15018.5</f>
        <v>40995.402399999999</v>
      </c>
      <c r="R87">
        <f>+(P87-G87)^2</f>
        <v>1.6523673658773622E-2</v>
      </c>
      <c r="S87" s="31">
        <f>+G87-P87</f>
        <v>-0.12854444234883755</v>
      </c>
      <c r="T87" s="31">
        <f>V$2*SIN(V$1*(V$3*F87+V$4))+V$5</f>
        <v>5.5070332332253814E-3</v>
      </c>
      <c r="V87" s="31">
        <f>P87+T87</f>
        <v>0.22265807558415757</v>
      </c>
    </row>
    <row r="88" spans="1:22" x14ac:dyDescent="0.2">
      <c r="A88" s="135" t="s">
        <v>545</v>
      </c>
      <c r="B88" s="138" t="s">
        <v>110</v>
      </c>
      <c r="C88" s="135">
        <v>56086.706200000001</v>
      </c>
      <c r="D88" s="135">
        <v>5.9999999999999995E-4</v>
      </c>
      <c r="E88">
        <f>+(C88-C$7)/C$8</f>
        <v>37139.243942209228</v>
      </c>
      <c r="F88" s="11">
        <f t="shared" si="15"/>
        <v>37139</v>
      </c>
      <c r="G88">
        <f>+C88-(C$7+F88*C$8)</f>
        <v>8.6636100000760052E-2</v>
      </c>
      <c r="J88">
        <f>G88</f>
        <v>8.6636100000760052E-2</v>
      </c>
      <c r="O88">
        <f ca="1">+C$11+C$12*F88</f>
        <v>9.6556331448045388E-2</v>
      </c>
      <c r="P88" s="31">
        <f>+D$11+D$12*F88+D$13*F88^2</f>
        <v>0.22036799708264831</v>
      </c>
      <c r="Q88" s="2">
        <f>+C88-15018.5</f>
        <v>41068.206200000001</v>
      </c>
      <c r="R88">
        <f>+(P88-G88)^2</f>
        <v>1.7884220297120754E-2</v>
      </c>
      <c r="S88" s="31">
        <f>+G88-P88</f>
        <v>-0.13373189708188826</v>
      </c>
      <c r="T88" s="31">
        <f>V$2*SIN(V$1*(V$3*F88+V$4))+V$5</f>
        <v>5.2235557060316701E-3</v>
      </c>
      <c r="V88" s="31">
        <f>P88+T88</f>
        <v>0.22559155278867998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Y88"/>
  <sheetViews>
    <sheetView workbookViewId="0"/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25" ht="20.25" x14ac:dyDescent="0.3">
      <c r="A1" s="1" t="s">
        <v>121</v>
      </c>
      <c r="U1" t="s">
        <v>221</v>
      </c>
      <c r="V1">
        <v>6.283328916928971</v>
      </c>
    </row>
    <row r="2" spans="1:25" x14ac:dyDescent="0.2">
      <c r="A2" t="s">
        <v>94</v>
      </c>
      <c r="B2" t="s">
        <v>98</v>
      </c>
      <c r="U2" t="s">
        <v>220</v>
      </c>
      <c r="V2">
        <v>5.5575268021367764E-3</v>
      </c>
      <c r="X2">
        <v>0</v>
      </c>
      <c r="Y2" s="31">
        <f t="shared" ref="Y2:Y37" si="0">V$2*SIN(V$1*(V$3*X2+V$4))+V$5</f>
        <v>-4.2724904872791635E-3</v>
      </c>
    </row>
    <row r="3" spans="1:25" ht="13.5" thickBot="1" x14ac:dyDescent="0.25">
      <c r="A3" s="76" t="s">
        <v>214</v>
      </c>
      <c r="E3" s="88" t="s">
        <v>217</v>
      </c>
      <c r="U3" t="s">
        <v>222</v>
      </c>
      <c r="V3" s="31">
        <v>6.841827633038683E-5</v>
      </c>
      <c r="X3">
        <v>1000</v>
      </c>
      <c r="Y3" s="31">
        <f t="shared" si="0"/>
        <v>-2.8976855382872374E-3</v>
      </c>
    </row>
    <row r="4" spans="1:25" ht="14.25" thickTop="1" thickBot="1" x14ac:dyDescent="0.25">
      <c r="A4" s="7" t="s">
        <v>70</v>
      </c>
      <c r="C4" s="3">
        <v>42896.875899999999</v>
      </c>
      <c r="D4" s="4">
        <v>0.35515010000000002</v>
      </c>
      <c r="U4" t="s">
        <v>224</v>
      </c>
      <c r="V4">
        <v>-0.18575307513009429</v>
      </c>
      <c r="X4">
        <v>2000</v>
      </c>
      <c r="Y4" s="31">
        <f t="shared" si="0"/>
        <v>-8.4298554515333109E-4</v>
      </c>
    </row>
    <row r="5" spans="1:25" ht="13.5" thickTop="1" x14ac:dyDescent="0.2">
      <c r="A5" s="14" t="s">
        <v>123</v>
      </c>
      <c r="B5" s="15"/>
      <c r="C5" s="16">
        <v>8</v>
      </c>
      <c r="D5" s="15" t="s">
        <v>124</v>
      </c>
      <c r="E5" s="15"/>
      <c r="U5" t="s">
        <v>223</v>
      </c>
      <c r="V5">
        <v>8.3840018112215622E-4</v>
      </c>
      <c r="X5">
        <v>3000</v>
      </c>
      <c r="Y5" s="31">
        <f t="shared" si="0"/>
        <v>1.517693996749195E-3</v>
      </c>
    </row>
    <row r="6" spans="1:25" x14ac:dyDescent="0.2">
      <c r="A6" s="7" t="s">
        <v>71</v>
      </c>
      <c r="X6">
        <v>4000</v>
      </c>
      <c r="Y6" s="31">
        <f t="shared" si="0"/>
        <v>3.7547552564582039E-3</v>
      </c>
    </row>
    <row r="7" spans="1:25" x14ac:dyDescent="0.2">
      <c r="A7" t="s">
        <v>72</v>
      </c>
      <c r="C7" s="72">
        <v>42897.375899999999</v>
      </c>
      <c r="V7">
        <f>SUM(U21:U53)</f>
        <v>1.4414544126375361E-3</v>
      </c>
      <c r="X7">
        <v>5000</v>
      </c>
      <c r="Y7" s="31">
        <f t="shared" si="0"/>
        <v>5.461096529637369E-3</v>
      </c>
    </row>
    <row r="8" spans="1:25" x14ac:dyDescent="0.2">
      <c r="A8" t="s">
        <v>73</v>
      </c>
      <c r="C8">
        <v>0.35515010000000002</v>
      </c>
      <c r="X8">
        <v>6000</v>
      </c>
      <c r="Y8" s="31">
        <f t="shared" si="0"/>
        <v>6.3261968426317223E-3</v>
      </c>
    </row>
    <row r="9" spans="1:25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  <c r="U9" t="s">
        <v>226</v>
      </c>
      <c r="V9">
        <f>1/V3*C8</f>
        <v>5190.8659359526437</v>
      </c>
      <c r="W9" t="s">
        <v>227</v>
      </c>
      <c r="X9">
        <v>7000</v>
      </c>
      <c r="Y9" s="31">
        <f t="shared" si="0"/>
        <v>6.1926247391888289E-3</v>
      </c>
    </row>
    <row r="10" spans="1:25" ht="13.5" thickBot="1" x14ac:dyDescent="0.25">
      <c r="A10" s="15"/>
      <c r="B10" s="15"/>
      <c r="C10" s="6" t="s">
        <v>90</v>
      </c>
      <c r="D10" s="6" t="s">
        <v>91</v>
      </c>
      <c r="E10" s="15"/>
      <c r="V10">
        <f>V9/365.2422</f>
        <v>14.212119891821491</v>
      </c>
      <c r="W10" t="s">
        <v>228</v>
      </c>
      <c r="X10">
        <v>8000</v>
      </c>
      <c r="Y10" s="31">
        <f t="shared" si="0"/>
        <v>5.0846877480933373E-3</v>
      </c>
    </row>
    <row r="11" spans="1:25" x14ac:dyDescent="0.2">
      <c r="A11" s="15" t="s">
        <v>86</v>
      </c>
      <c r="B11" s="15"/>
      <c r="C11" s="17">
        <f ca="1">INTERCEPT(INDIRECT($G$9):G966,INDIRECT($F$9):F966)</f>
        <v>-3.3169839617156568E-2</v>
      </c>
      <c r="D11" s="71">
        <f>E11*F11</f>
        <v>-5.1819222846517608E-3</v>
      </c>
      <c r="E11" s="32">
        <v>-0.5181922284651761</v>
      </c>
      <c r="F11" s="31">
        <v>0.01</v>
      </c>
      <c r="X11">
        <v>9000</v>
      </c>
      <c r="Y11" s="31">
        <f t="shared" si="0"/>
        <v>3.2040088849934175E-3</v>
      </c>
    </row>
    <row r="12" spans="1:25" x14ac:dyDescent="0.2">
      <c r="A12" s="15" t="s">
        <v>87</v>
      </c>
      <c r="B12" s="15"/>
      <c r="C12" s="17">
        <f ca="1">SLOPE(INDIRECT($G$9):G966,INDIRECT($F$9):F966)</f>
        <v>4.4194838318308539E-6</v>
      </c>
      <c r="D12" s="71">
        <f>E12*F12</f>
        <v>1.2313886915719903E-6</v>
      </c>
      <c r="E12" s="33">
        <v>1.2313886915719903</v>
      </c>
      <c r="F12" s="31">
        <v>9.9999999999999995E-7</v>
      </c>
      <c r="X12">
        <v>10000</v>
      </c>
      <c r="Y12" s="31">
        <f t="shared" si="0"/>
        <v>8.9283517918002468E-4</v>
      </c>
    </row>
    <row r="13" spans="1:25" ht="13.5" thickBot="1" x14ac:dyDescent="0.25">
      <c r="A13" s="15" t="s">
        <v>89</v>
      </c>
      <c r="B13" s="15"/>
      <c r="C13" s="5" t="s">
        <v>84</v>
      </c>
      <c r="D13" s="71">
        <f>E13*F13</f>
        <v>7.9823913472904448E-11</v>
      </c>
      <c r="E13" s="34">
        <v>0.79823913472904451</v>
      </c>
      <c r="F13" s="31">
        <v>1E-10</v>
      </c>
      <c r="X13">
        <v>11000</v>
      </c>
      <c r="Y13" s="31">
        <f t="shared" si="0"/>
        <v>-1.4282446391230144E-3</v>
      </c>
    </row>
    <row r="14" spans="1:25" x14ac:dyDescent="0.2">
      <c r="A14" s="15"/>
      <c r="B14" s="15"/>
      <c r="C14" s="15"/>
      <c r="D14" s="35"/>
      <c r="E14" s="17">
        <f>SUM(R21:R153)</f>
        <v>1.1904032107106572E-2</v>
      </c>
      <c r="X14">
        <v>12000</v>
      </c>
      <c r="Y14" s="31">
        <f t="shared" si="0"/>
        <v>-3.3368391196007727E-3</v>
      </c>
    </row>
    <row r="15" spans="1:25" x14ac:dyDescent="0.2">
      <c r="A15" s="19" t="s">
        <v>88</v>
      </c>
      <c r="B15" s="15"/>
      <c r="C15" s="20">
        <f ca="1">(C7+C11)+(C8+C12)*INT(MAX(F21:F3507))</f>
        <v>56086.716120231446</v>
      </c>
      <c r="D15" s="10">
        <f>+C7+INT(MAX(F21:F1568))*C8+D11+D12*INT(MAX(F21:F4003))+D13*INT(MAX(F21:F4030)^2)</f>
        <v>56086.735801550145</v>
      </c>
      <c r="E15" s="22"/>
      <c r="X15">
        <v>13000</v>
      </c>
      <c r="Y15" s="31">
        <f t="shared" si="0"/>
        <v>-4.4856211327358132E-3</v>
      </c>
    </row>
    <row r="16" spans="1:25" x14ac:dyDescent="0.2">
      <c r="A16" s="23" t="s">
        <v>74</v>
      </c>
      <c r="B16" s="15"/>
      <c r="C16" s="24">
        <f ca="1">+C8+C12</f>
        <v>0.35515451948383187</v>
      </c>
      <c r="D16" s="10">
        <f>+C8+D12+2*D13*MAX(F21:F876)</f>
        <v>0.35515726023004091</v>
      </c>
      <c r="E16" s="22"/>
      <c r="X16">
        <v>14000</v>
      </c>
      <c r="Y16" s="31">
        <f t="shared" si="0"/>
        <v>-4.6655346621010179E-3</v>
      </c>
    </row>
    <row r="17" spans="1:25" ht="13.5" thickBot="1" x14ac:dyDescent="0.25">
      <c r="A17" s="21" t="s">
        <v>122</v>
      </c>
      <c r="B17" s="15"/>
      <c r="C17" s="15">
        <f>COUNT(C21:C2165)</f>
        <v>68</v>
      </c>
      <c r="D17" s="21"/>
      <c r="E17" s="25"/>
      <c r="X17">
        <v>15000</v>
      </c>
      <c r="Y17" s="31">
        <f t="shared" si="0"/>
        <v>-3.8438389393692552E-3</v>
      </c>
    </row>
    <row r="18" spans="1:25" ht="14.25" thickTop="1" thickBot="1" x14ac:dyDescent="0.25">
      <c r="A18" s="23" t="s">
        <v>75</v>
      </c>
      <c r="B18" s="15"/>
      <c r="C18" s="26">
        <f ca="1">+C15</f>
        <v>56086.716120231446</v>
      </c>
      <c r="D18" s="27">
        <f ca="1">+C16</f>
        <v>0.35515451948383187</v>
      </c>
      <c r="E18" s="69" t="s">
        <v>90</v>
      </c>
      <c r="X18">
        <v>16000</v>
      </c>
      <c r="Y18" s="31">
        <f t="shared" si="0"/>
        <v>-2.1700666283056072E-3</v>
      </c>
    </row>
    <row r="19" spans="1:25" ht="14.25" thickTop="1" thickBot="1" x14ac:dyDescent="0.25">
      <c r="A19" s="7" t="s">
        <v>132</v>
      </c>
      <c r="C19" s="67">
        <f>+D15</f>
        <v>56086.735801550145</v>
      </c>
      <c r="D19" s="68">
        <f>+D16</f>
        <v>0.35515726023004091</v>
      </c>
      <c r="E19" s="69" t="s">
        <v>133</v>
      </c>
      <c r="X19">
        <v>17000</v>
      </c>
      <c r="Y19" s="31">
        <f t="shared" si="0"/>
        <v>5.118821603324259E-5</v>
      </c>
    </row>
    <row r="20" spans="1:2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" t="s">
        <v>548</v>
      </c>
      <c r="U20" s="8" t="s">
        <v>216</v>
      </c>
      <c r="V20" s="8" t="s">
        <v>547</v>
      </c>
      <c r="X20">
        <v>18000</v>
      </c>
      <c r="Y20" s="31">
        <f t="shared" si="0"/>
        <v>2.4157003499392735E-3</v>
      </c>
    </row>
    <row r="21" spans="1:25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2" si="1">+(C21-C$7)/C$8</f>
        <v>0</v>
      </c>
      <c r="F21" s="11">
        <f t="shared" ref="F21:F52" si="2">ROUND(2*E21,0)/2</f>
        <v>0</v>
      </c>
      <c r="G21">
        <f t="shared" ref="G21:G52" si="3">+C21-(C$7+F21*C$8)</f>
        <v>0</v>
      </c>
      <c r="K21">
        <f>G21</f>
        <v>0</v>
      </c>
      <c r="P21" s="31">
        <f t="shared" ref="P21:P52" si="4">+D$11+D$12*F21+D$13*F21^2</f>
        <v>-5.1819222846517608E-3</v>
      </c>
      <c r="Q21" s="2">
        <f t="shared" ref="Q21:Q52" si="5">+C21-15018.5</f>
        <v>27878.875899999999</v>
      </c>
      <c r="R21">
        <f t="shared" ref="R21:R52" si="6">+(P21-G21)^2</f>
        <v>2.6852318564170523E-5</v>
      </c>
      <c r="S21" s="31">
        <f t="shared" ref="S21:S52" si="7">+G21-P21</f>
        <v>5.1819222846517608E-3</v>
      </c>
      <c r="T21" s="31">
        <f t="shared" ref="T21:T52" si="8">V$2*SIN(V$1*(V$3*F21+V$4))+V$5</f>
        <v>-4.2724904872791635E-3</v>
      </c>
      <c r="U21">
        <f t="shared" ref="U21:U53" si="9">(S21-T21)^2</f>
        <v>8.9385920862050579E-5</v>
      </c>
      <c r="V21" s="31">
        <f t="shared" ref="V21:V52" si="10">P21+T21</f>
        <v>-9.4544127719309243E-3</v>
      </c>
      <c r="X21">
        <v>19000</v>
      </c>
      <c r="Y21" s="31">
        <f t="shared" si="0"/>
        <v>4.4931744851366921E-3</v>
      </c>
    </row>
    <row r="22" spans="1:25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1"/>
        <v>3.0012662251859714</v>
      </c>
      <c r="F22" s="11">
        <f t="shared" si="2"/>
        <v>3</v>
      </c>
      <c r="G22">
        <f t="shared" si="3"/>
        <v>4.4970000453758985E-4</v>
      </c>
      <c r="J22">
        <f>G22</f>
        <v>4.4970000453758985E-4</v>
      </c>
      <c r="P22" s="31">
        <f t="shared" si="4"/>
        <v>-5.1782274001618235E-3</v>
      </c>
      <c r="Q22" s="2">
        <f t="shared" si="5"/>
        <v>27879.941800000001</v>
      </c>
      <c r="R22">
        <f t="shared" si="6"/>
        <v>3.1673566872566676E-5</v>
      </c>
      <c r="S22" s="31">
        <f t="shared" si="7"/>
        <v>5.6279274046994133E-3</v>
      </c>
      <c r="T22" s="31">
        <f t="shared" si="8"/>
        <v>-4.2696710321007249E-3</v>
      </c>
      <c r="U22">
        <f t="shared" si="9"/>
        <v>9.7962454816148537E-5</v>
      </c>
      <c r="V22" s="31">
        <f t="shared" si="10"/>
        <v>-9.4478984322625484E-3</v>
      </c>
      <c r="X22">
        <v>20000</v>
      </c>
      <c r="Y22" s="31">
        <f t="shared" si="0"/>
        <v>5.9055506746826577E-3</v>
      </c>
    </row>
    <row r="23" spans="1:25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1"/>
        <v>923.99664254635195</v>
      </c>
      <c r="F23" s="11">
        <f t="shared" si="2"/>
        <v>924</v>
      </c>
      <c r="G23">
        <f t="shared" si="3"/>
        <v>-1.192399999126792E-3</v>
      </c>
      <c r="H23">
        <f>+G23</f>
        <v>-1.192399999126792E-3</v>
      </c>
      <c r="P23" s="31">
        <f t="shared" si="4"/>
        <v>-3.9759673920899989E-3</v>
      </c>
      <c r="Q23" s="2">
        <f t="shared" si="5"/>
        <v>28207.0334</v>
      </c>
      <c r="R23">
        <f t="shared" si="6"/>
        <v>7.7482474311679848E-6</v>
      </c>
      <c r="S23" s="31">
        <f t="shared" si="7"/>
        <v>2.7835673929632069E-3</v>
      </c>
      <c r="T23" s="31">
        <f t="shared" si="8"/>
        <v>-3.0300912932309369E-3</v>
      </c>
      <c r="U23">
        <f t="shared" si="9"/>
        <v>3.3798627319560621E-5</v>
      </c>
      <c r="V23" s="31">
        <f t="shared" si="10"/>
        <v>-7.0060586853209362E-3</v>
      </c>
      <c r="X23">
        <v>21000</v>
      </c>
      <c r="Y23" s="31">
        <f t="shared" si="0"/>
        <v>6.3958038811836853E-3</v>
      </c>
    </row>
    <row r="24" spans="1:25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1"/>
        <v>934.99903280331978</v>
      </c>
      <c r="F24" s="11">
        <f t="shared" si="2"/>
        <v>935</v>
      </c>
      <c r="G24">
        <f t="shared" si="3"/>
        <v>-3.4349999623373151E-4</v>
      </c>
      <c r="K24">
        <f t="shared" ref="K24:K39" si="11">G24</f>
        <v>-3.4349999623373151E-4</v>
      </c>
      <c r="P24" s="31">
        <f t="shared" si="4"/>
        <v>-3.9607897972761003E-3</v>
      </c>
      <c r="Q24" s="2">
        <f t="shared" si="5"/>
        <v>28210.940900000001</v>
      </c>
      <c r="R24">
        <f t="shared" si="6"/>
        <v>1.308478550472514E-5</v>
      </c>
      <c r="S24" s="31">
        <f t="shared" si="7"/>
        <v>3.6172898010423688E-3</v>
      </c>
      <c r="T24" s="31">
        <f t="shared" si="8"/>
        <v>-3.0111795781216956E-3</v>
      </c>
      <c r="U24">
        <f t="shared" si="9"/>
        <v>4.3936606310515636E-5</v>
      </c>
      <c r="V24" s="31">
        <f t="shared" si="10"/>
        <v>-6.9719693753977959E-3</v>
      </c>
      <c r="X24">
        <v>22000</v>
      </c>
      <c r="Y24" s="31">
        <f t="shared" si="0"/>
        <v>5.8747175420370652E-3</v>
      </c>
    </row>
    <row r="25" spans="1:25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1"/>
        <v>938.00058059958644</v>
      </c>
      <c r="F25" s="11">
        <f t="shared" si="2"/>
        <v>938</v>
      </c>
      <c r="G25">
        <f t="shared" si="3"/>
        <v>2.0619999850168824E-4</v>
      </c>
      <c r="K25">
        <f t="shared" si="11"/>
        <v>2.0619999850168824E-4</v>
      </c>
      <c r="P25" s="31">
        <f t="shared" si="4"/>
        <v>-3.9566471006315792E-3</v>
      </c>
      <c r="Q25" s="2">
        <f t="shared" si="5"/>
        <v>28212.0069</v>
      </c>
      <c r="R25">
        <f t="shared" si="6"/>
        <v>1.7329295970762258E-5</v>
      </c>
      <c r="S25" s="31">
        <f t="shared" si="7"/>
        <v>4.1628470991332675E-3</v>
      </c>
      <c r="T25" s="31">
        <f t="shared" si="8"/>
        <v>-3.0060068796242982E-3</v>
      </c>
      <c r="U25">
        <f t="shared" si="9"/>
        <v>5.139246736874818E-5</v>
      </c>
      <c r="V25" s="31">
        <f t="shared" si="10"/>
        <v>-6.9626539802558774E-3</v>
      </c>
      <c r="X25">
        <v>23000</v>
      </c>
      <c r="Y25" s="31">
        <f t="shared" si="0"/>
        <v>4.4371192511910252E-3</v>
      </c>
    </row>
    <row r="26" spans="1:25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1"/>
        <v>1249.9962691830897</v>
      </c>
      <c r="F26" s="11">
        <f t="shared" si="2"/>
        <v>1250</v>
      </c>
      <c r="G26">
        <f t="shared" si="3"/>
        <v>-1.3249999974505045E-3</v>
      </c>
      <c r="K26">
        <f t="shared" si="11"/>
        <v>-1.3249999974505045E-3</v>
      </c>
      <c r="P26" s="31">
        <f t="shared" si="4"/>
        <v>-3.5179615553853597E-3</v>
      </c>
      <c r="Q26" s="2">
        <f t="shared" si="5"/>
        <v>28322.8122</v>
      </c>
      <c r="R26">
        <f t="shared" si="6"/>
        <v>4.8090803945800677E-6</v>
      </c>
      <c r="S26" s="31">
        <f t="shared" si="7"/>
        <v>2.1929615579348552E-3</v>
      </c>
      <c r="T26" s="31">
        <f t="shared" si="8"/>
        <v>-2.4347973402651575E-3</v>
      </c>
      <c r="U26">
        <f t="shared" si="9"/>
        <v>2.1416152419869396E-5</v>
      </c>
      <c r="V26" s="31">
        <f t="shared" si="10"/>
        <v>-5.9527588956505171E-3</v>
      </c>
      <c r="X26">
        <v>24000</v>
      </c>
      <c r="Y26" s="31">
        <f t="shared" si="0"/>
        <v>2.3446239786488955E-3</v>
      </c>
    </row>
    <row r="27" spans="1:25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1"/>
        <v>1904.0081925923794</v>
      </c>
      <c r="F27" s="11">
        <f t="shared" si="2"/>
        <v>1904</v>
      </c>
      <c r="G27">
        <f t="shared" si="3"/>
        <v>2.9095999998389743E-3</v>
      </c>
      <c r="K27">
        <f t="shared" si="11"/>
        <v>2.9095999998389743E-3</v>
      </c>
      <c r="P27" s="31">
        <f t="shared" si="4"/>
        <v>-2.5479792875941023E-3</v>
      </c>
      <c r="Q27" s="2">
        <f t="shared" si="5"/>
        <v>28555.084600000002</v>
      </c>
      <c r="R27">
        <f t="shared" si="6"/>
        <v>2.9785171678618523E-5</v>
      </c>
      <c r="S27" s="31">
        <f t="shared" si="7"/>
        <v>5.4575792874330762E-3</v>
      </c>
      <c r="T27" s="31">
        <f t="shared" si="8"/>
        <v>-1.0601016179329127E-3</v>
      </c>
      <c r="U27">
        <f t="shared" si="9"/>
        <v>4.2480164384172412E-5</v>
      </c>
      <c r="V27" s="31">
        <f t="shared" si="10"/>
        <v>-3.608080905527015E-3</v>
      </c>
      <c r="X27">
        <v>25000</v>
      </c>
      <c r="Y27" s="31">
        <f t="shared" si="0"/>
        <v>-2.1974773368289998E-5</v>
      </c>
    </row>
    <row r="28" spans="1:25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1"/>
        <v>2167.9962922719078</v>
      </c>
      <c r="F28" s="11">
        <f t="shared" si="2"/>
        <v>2168</v>
      </c>
      <c r="G28">
        <f t="shared" si="3"/>
        <v>-1.3168000004952773E-3</v>
      </c>
      <c r="K28">
        <f t="shared" si="11"/>
        <v>-1.3168000004952773E-3</v>
      </c>
      <c r="P28" s="31">
        <f t="shared" si="4"/>
        <v>-2.1370813274444169E-3</v>
      </c>
      <c r="Q28" s="2">
        <f t="shared" si="5"/>
        <v>28648.839999999997</v>
      </c>
      <c r="R28">
        <f t="shared" si="6"/>
        <v>6.728614553414413E-7</v>
      </c>
      <c r="S28" s="31">
        <f t="shared" si="7"/>
        <v>8.202813269491396E-4</v>
      </c>
      <c r="T28" s="31">
        <f t="shared" si="8"/>
        <v>-4.5636770982853249E-4</v>
      </c>
      <c r="U28">
        <f t="shared" si="9"/>
        <v>1.6298327631053578E-6</v>
      </c>
      <c r="V28" s="31">
        <f t="shared" si="10"/>
        <v>-2.5934490372729493E-3</v>
      </c>
      <c r="X28">
        <v>26000</v>
      </c>
      <c r="Y28" s="31">
        <f t="shared" si="0"/>
        <v>-2.2320019926117454E-3</v>
      </c>
    </row>
    <row r="29" spans="1:25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1"/>
        <v>2176.5025548352596</v>
      </c>
      <c r="F29" s="11">
        <f t="shared" si="2"/>
        <v>2176.5</v>
      </c>
      <c r="G29">
        <f t="shared" si="3"/>
        <v>9.0734999685082585E-4</v>
      </c>
      <c r="K29">
        <f t="shared" si="11"/>
        <v>9.0734999685082585E-4</v>
      </c>
      <c r="P29" s="31">
        <f t="shared" si="4"/>
        <v>-2.1236667661333492E-3</v>
      </c>
      <c r="Q29" s="2">
        <f t="shared" si="5"/>
        <v>28651.860999999997</v>
      </c>
      <c r="R29">
        <f t="shared" si="6"/>
        <v>9.1870626174910673E-6</v>
      </c>
      <c r="S29" s="31">
        <f t="shared" si="7"/>
        <v>3.0310167629841751E-3</v>
      </c>
      <c r="T29" s="31">
        <f t="shared" si="8"/>
        <v>-4.3661014868282314E-4</v>
      </c>
      <c r="U29">
        <f t="shared" si="9"/>
        <v>1.2024436398517202E-5</v>
      </c>
      <c r="V29" s="31">
        <f t="shared" si="10"/>
        <v>-2.5602769148161723E-3</v>
      </c>
      <c r="X29">
        <v>27000</v>
      </c>
      <c r="Y29" s="31">
        <f t="shared" si="0"/>
        <v>-3.8832756450943007E-3</v>
      </c>
    </row>
    <row r="30" spans="1:25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1"/>
        <v>5226.0072572132167</v>
      </c>
      <c r="F30" s="11">
        <f t="shared" si="2"/>
        <v>5226</v>
      </c>
      <c r="G30">
        <f t="shared" si="3"/>
        <v>2.5774000023375265E-3</v>
      </c>
      <c r="K30">
        <f t="shared" si="11"/>
        <v>2.5774000023375265E-3</v>
      </c>
      <c r="P30" s="31">
        <f t="shared" si="4"/>
        <v>3.4333919849793776E-3</v>
      </c>
      <c r="Q30" s="2">
        <f t="shared" si="5"/>
        <v>29734.892899999999</v>
      </c>
      <c r="R30">
        <f t="shared" si="6"/>
        <v>7.3272227434712713E-7</v>
      </c>
      <c r="S30" s="31">
        <f t="shared" si="7"/>
        <v>-8.5599198264185109E-4</v>
      </c>
      <c r="T30" s="31">
        <f t="shared" si="8"/>
        <v>5.7385446297852473E-3</v>
      </c>
      <c r="U30">
        <f t="shared" si="9"/>
        <v>4.3487913132641473E-5</v>
      </c>
      <c r="V30" s="31">
        <f t="shared" si="10"/>
        <v>9.1719366147646249E-3</v>
      </c>
      <c r="X30">
        <v>28000</v>
      </c>
      <c r="Y30" s="31">
        <f t="shared" si="0"/>
        <v>-4.6752959946850248E-3</v>
      </c>
    </row>
    <row r="31" spans="1:25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1"/>
        <v>5234.5197143405085</v>
      </c>
      <c r="F31" s="11">
        <f t="shared" si="2"/>
        <v>5234.5</v>
      </c>
      <c r="G31">
        <f t="shared" si="3"/>
        <v>7.001550002314616E-3</v>
      </c>
      <c r="K31">
        <f t="shared" si="11"/>
        <v>7.001550002314616E-3</v>
      </c>
      <c r="P31" s="31">
        <f t="shared" si="4"/>
        <v>3.4509562722562477E-3</v>
      </c>
      <c r="Q31" s="2">
        <f t="shared" si="5"/>
        <v>29737.916100000002</v>
      </c>
      <c r="R31">
        <f t="shared" si="6"/>
        <v>1.2606715835929797E-5</v>
      </c>
      <c r="S31" s="31">
        <f t="shared" si="7"/>
        <v>3.5505937300583683E-3</v>
      </c>
      <c r="T31" s="31">
        <f t="shared" si="8"/>
        <v>5.7480928172579564E-3</v>
      </c>
      <c r="U31">
        <f t="shared" si="9"/>
        <v>4.8290022382430228E-6</v>
      </c>
      <c r="V31" s="31">
        <f t="shared" si="10"/>
        <v>9.1990490895142041E-3</v>
      </c>
      <c r="X31">
        <v>29000</v>
      </c>
      <c r="Y31" s="31">
        <f t="shared" si="0"/>
        <v>-4.4639307192188057E-3</v>
      </c>
    </row>
    <row r="32" spans="1:25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1"/>
        <v>5330.0097620696242</v>
      </c>
      <c r="F32" s="11">
        <f t="shared" si="2"/>
        <v>5330</v>
      </c>
      <c r="G32">
        <f t="shared" si="3"/>
        <v>3.4670000022742897E-3</v>
      </c>
      <c r="K32">
        <f t="shared" si="11"/>
        <v>3.4670000022742897E-3</v>
      </c>
      <c r="P32" s="31">
        <f t="shared" si="4"/>
        <v>3.6490890168873425E-3</v>
      </c>
      <c r="Q32" s="2">
        <f t="shared" si="5"/>
        <v>29771.829400000002</v>
      </c>
      <c r="R32">
        <f t="shared" si="6"/>
        <v>3.3156409242752559E-8</v>
      </c>
      <c r="S32" s="31">
        <f t="shared" si="7"/>
        <v>-1.8208901461305282E-4</v>
      </c>
      <c r="T32" s="31">
        <f t="shared" si="8"/>
        <v>5.8508343668300863E-3</v>
      </c>
      <c r="U32">
        <f t="shared" si="9"/>
        <v>3.639616452636332E-5</v>
      </c>
      <c r="V32" s="31">
        <f t="shared" si="10"/>
        <v>9.4999233837174298E-3</v>
      </c>
      <c r="X32">
        <v>30000</v>
      </c>
      <c r="Y32" s="31">
        <f t="shared" si="0"/>
        <v>-3.2876441940033713E-3</v>
      </c>
    </row>
    <row r="33" spans="1:25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1"/>
        <v>6074.0137761470451</v>
      </c>
      <c r="F33" s="11">
        <f t="shared" si="2"/>
        <v>6074</v>
      </c>
      <c r="G33">
        <f t="shared" si="3"/>
        <v>4.8926000017672777E-3</v>
      </c>
      <c r="K33">
        <f t="shared" si="11"/>
        <v>4.8926000017672777E-3</v>
      </c>
      <c r="P33" s="31">
        <f t="shared" si="4"/>
        <v>5.2425142638951854E-3</v>
      </c>
      <c r="Q33" s="2">
        <f t="shared" si="5"/>
        <v>30036.0625</v>
      </c>
      <c r="R33">
        <f t="shared" si="6"/>
        <v>1.2243999084051809E-7</v>
      </c>
      <c r="S33" s="31">
        <f t="shared" si="7"/>
        <v>-3.499142621279077E-4</v>
      </c>
      <c r="T33" s="31">
        <f t="shared" si="8"/>
        <v>6.3513340672552744E-3</v>
      </c>
      <c r="U33">
        <f t="shared" si="9"/>
        <v>4.4906729172060887E-5</v>
      </c>
      <c r="V33" s="31">
        <f t="shared" si="10"/>
        <v>1.159384833115046E-2</v>
      </c>
      <c r="X33">
        <v>31000</v>
      </c>
      <c r="Y33" s="31">
        <f t="shared" si="0"/>
        <v>-1.3604977225120788E-3</v>
      </c>
    </row>
    <row r="34" spans="1:25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1"/>
        <v>6082.5183492838714</v>
      </c>
      <c r="F34" s="11">
        <f t="shared" si="2"/>
        <v>6082.5</v>
      </c>
      <c r="G34">
        <f t="shared" si="3"/>
        <v>6.5167499997187406E-3</v>
      </c>
      <c r="K34">
        <f t="shared" si="11"/>
        <v>6.5167499997187406E-3</v>
      </c>
      <c r="P34" s="31">
        <f t="shared" si="4"/>
        <v>5.2612292927086803E-3</v>
      </c>
      <c r="Q34" s="2">
        <f t="shared" si="5"/>
        <v>30039.082900000001</v>
      </c>
      <c r="R34">
        <f t="shared" si="6"/>
        <v>1.5763322457310418E-6</v>
      </c>
      <c r="S34" s="31">
        <f t="shared" si="7"/>
        <v>1.2555207070100603E-3</v>
      </c>
      <c r="T34" s="31">
        <f t="shared" si="8"/>
        <v>6.3538646742324501E-3</v>
      </c>
      <c r="U34">
        <f t="shared" si="9"/>
        <v>2.5993111208112936E-5</v>
      </c>
      <c r="V34" s="31">
        <f t="shared" si="10"/>
        <v>1.1615093966941131E-2</v>
      </c>
      <c r="X34">
        <v>32000</v>
      </c>
      <c r="Y34" s="31">
        <f t="shared" si="0"/>
        <v>9.6680546366279528E-4</v>
      </c>
    </row>
    <row r="35" spans="1:25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1"/>
        <v>6293.0149815528666</v>
      </c>
      <c r="F35" s="11">
        <f t="shared" si="2"/>
        <v>6293</v>
      </c>
      <c r="G35">
        <f t="shared" si="3"/>
        <v>5.3207000019028783E-3</v>
      </c>
      <c r="K35">
        <f t="shared" si="11"/>
        <v>5.3207000019028783E-3</v>
      </c>
      <c r="P35" s="31">
        <f t="shared" si="4"/>
        <v>5.7283813193538015E-3</v>
      </c>
      <c r="Q35" s="2">
        <f t="shared" si="5"/>
        <v>30113.840799999998</v>
      </c>
      <c r="R35">
        <f t="shared" si="6"/>
        <v>1.6620405659852043E-7</v>
      </c>
      <c r="S35" s="31">
        <f t="shared" si="7"/>
        <v>-4.076813174509232E-4</v>
      </c>
      <c r="T35" s="31">
        <f t="shared" si="8"/>
        <v>6.3929708805438683E-3</v>
      </c>
      <c r="U35">
        <f t="shared" si="9"/>
        <v>4.6248870318091387E-5</v>
      </c>
      <c r="V35" s="31">
        <f t="shared" si="10"/>
        <v>1.212135219989767E-2</v>
      </c>
      <c r="X35">
        <v>33000</v>
      </c>
      <c r="Y35" s="31">
        <f t="shared" si="0"/>
        <v>3.2707413821147992E-3</v>
      </c>
    </row>
    <row r="36" spans="1:25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1"/>
        <v>6315.521240174221</v>
      </c>
      <c r="F36" s="11">
        <f t="shared" si="2"/>
        <v>6315.5</v>
      </c>
      <c r="G36">
        <f t="shared" si="3"/>
        <v>7.5434499958646484E-3</v>
      </c>
      <c r="K36">
        <f t="shared" si="11"/>
        <v>7.5434499958646484E-3</v>
      </c>
      <c r="P36" s="31">
        <f t="shared" si="4"/>
        <v>5.7787329107071919E-3</v>
      </c>
      <c r="Q36" s="2">
        <f t="shared" si="5"/>
        <v>30121.833899999998</v>
      </c>
      <c r="R36">
        <f t="shared" si="6"/>
        <v>3.1142263906466296E-6</v>
      </c>
      <c r="S36" s="31">
        <f t="shared" si="7"/>
        <v>1.7647170851574565E-3</v>
      </c>
      <c r="T36" s="31">
        <f t="shared" si="8"/>
        <v>6.3944640951827218E-3</v>
      </c>
      <c r="U36">
        <f t="shared" si="9"/>
        <v>2.1434557376837886E-5</v>
      </c>
      <c r="V36" s="31">
        <f t="shared" si="10"/>
        <v>1.2173197005889914E-2</v>
      </c>
      <c r="X36">
        <v>34000</v>
      </c>
      <c r="Y36" s="31">
        <f t="shared" si="0"/>
        <v>5.1320384393581655E-3</v>
      </c>
    </row>
    <row r="37" spans="1:25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1"/>
        <v>9252.5233696963587</v>
      </c>
      <c r="F37" s="11">
        <f t="shared" si="2"/>
        <v>9252.5</v>
      </c>
      <c r="G37">
        <f t="shared" si="3"/>
        <v>8.2997499994235113E-3</v>
      </c>
      <c r="K37">
        <f t="shared" si="11"/>
        <v>8.2997499994235113E-3</v>
      </c>
      <c r="P37" s="31">
        <f t="shared" si="4"/>
        <v>1.3045127535541047E-2</v>
      </c>
      <c r="Q37" s="2">
        <f t="shared" si="5"/>
        <v>31164.910499999998</v>
      </c>
      <c r="R37">
        <f t="shared" si="6"/>
        <v>2.2518607960288937E-5</v>
      </c>
      <c r="S37" s="31">
        <f t="shared" si="7"/>
        <v>-4.7453775361175361E-3</v>
      </c>
      <c r="T37" s="31">
        <f t="shared" si="8"/>
        <v>2.6452765705258156E-3</v>
      </c>
      <c r="U37">
        <f t="shared" si="9"/>
        <v>5.4621768124044247E-5</v>
      </c>
      <c r="V37" s="31">
        <f t="shared" si="10"/>
        <v>1.5690404106066862E-2</v>
      </c>
      <c r="X37">
        <v>35000</v>
      </c>
      <c r="Y37" s="31">
        <f t="shared" si="0"/>
        <v>6.2119767183627453E-3</v>
      </c>
    </row>
    <row r="38" spans="1:25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1"/>
        <v>12369.527982675498</v>
      </c>
      <c r="F38" s="11">
        <f t="shared" si="2"/>
        <v>12369.5</v>
      </c>
      <c r="G38">
        <f t="shared" si="3"/>
        <v>9.9380500032566488E-3</v>
      </c>
      <c r="K38">
        <f t="shared" si="11"/>
        <v>9.9380500032566488E-3</v>
      </c>
      <c r="P38" s="31">
        <f t="shared" si="4"/>
        <v>2.2263160519386364E-2</v>
      </c>
      <c r="Q38" s="2">
        <f t="shared" si="5"/>
        <v>32271.915000000001</v>
      </c>
      <c r="R38">
        <f t="shared" si="6"/>
        <v>1.5190834923481131E-4</v>
      </c>
      <c r="S38" s="31">
        <f t="shared" si="7"/>
        <v>-1.2325110516129716E-2</v>
      </c>
      <c r="T38" s="31">
        <f t="shared" si="8"/>
        <v>-3.864458912264127E-3</v>
      </c>
      <c r="U38">
        <f t="shared" si="9"/>
        <v>7.1582625561993367E-5</v>
      </c>
      <c r="V38" s="31">
        <f t="shared" si="10"/>
        <v>1.8398701607122238E-2</v>
      </c>
    </row>
    <row r="39" spans="1:25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1"/>
        <v>12372.525588476532</v>
      </c>
      <c r="F39" s="11">
        <f t="shared" si="2"/>
        <v>12372.5</v>
      </c>
      <c r="G39">
        <f t="shared" si="3"/>
        <v>9.0877499969792552E-3</v>
      </c>
      <c r="K39">
        <f t="shared" si="11"/>
        <v>9.0877499969792552E-3</v>
      </c>
      <c r="P39" s="31">
        <f t="shared" si="4"/>
        <v>2.2272779695262521E-2</v>
      </c>
      <c r="Q39" s="2">
        <f t="shared" si="5"/>
        <v>32272.979599999999</v>
      </c>
      <c r="R39">
        <f t="shared" si="6"/>
        <v>1.7384500814461169E-4</v>
      </c>
      <c r="S39" s="31">
        <f t="shared" si="7"/>
        <v>-1.3185029698283265E-2</v>
      </c>
      <c r="T39" s="31">
        <f t="shared" si="8"/>
        <v>-3.8682741233551751E-3</v>
      </c>
      <c r="U39">
        <f t="shared" si="9"/>
        <v>8.6801934442953663E-5</v>
      </c>
      <c r="V39" s="31">
        <f t="shared" si="10"/>
        <v>1.8404505571907346E-2</v>
      </c>
    </row>
    <row r="40" spans="1:25" x14ac:dyDescent="0.2">
      <c r="A40" s="73" t="s">
        <v>208</v>
      </c>
      <c r="B40" s="74" t="s">
        <v>110</v>
      </c>
      <c r="C40" s="75">
        <v>47292.369899999998</v>
      </c>
      <c r="E40">
        <f t="shared" si="1"/>
        <v>12375.032415871483</v>
      </c>
      <c r="F40" s="11">
        <f t="shared" si="2"/>
        <v>12375</v>
      </c>
      <c r="G40">
        <f t="shared" si="3"/>
        <v>1.1512500001117587E-2</v>
      </c>
      <c r="O40">
        <f ca="1">+C$11+C$12*F40</f>
        <v>2.1521272801750251E-2</v>
      </c>
      <c r="P40" s="31">
        <f t="shared" si="4"/>
        <v>2.2280796772738129E-2</v>
      </c>
      <c r="Q40" s="2">
        <f t="shared" si="5"/>
        <v>32273.869899999998</v>
      </c>
      <c r="R40">
        <f t="shared" si="6"/>
        <v>1.1595621536169339E-4</v>
      </c>
      <c r="S40" s="31">
        <f t="shared" si="7"/>
        <v>-1.0768296771620542E-2</v>
      </c>
      <c r="T40" s="31">
        <f t="shared" si="8"/>
        <v>-3.8714474860698151E-3</v>
      </c>
      <c r="U40">
        <f t="shared" si="9"/>
        <v>4.7566530067601579E-5</v>
      </c>
      <c r="V40" s="31">
        <f t="shared" si="10"/>
        <v>1.8409349286668313E-2</v>
      </c>
    </row>
    <row r="41" spans="1:25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1"/>
        <v>12392.031707157064</v>
      </c>
      <c r="F41" s="11">
        <f t="shared" si="2"/>
        <v>12392</v>
      </c>
      <c r="G41">
        <f t="shared" si="3"/>
        <v>1.1260800005402416E-2</v>
      </c>
      <c r="J41">
        <f>G41</f>
        <v>1.1260800005402416E-2</v>
      </c>
      <c r="P41" s="31">
        <f t="shared" si="4"/>
        <v>2.2335339361199569E-2</v>
      </c>
      <c r="Q41" s="2">
        <f t="shared" si="5"/>
        <v>32279.907200000001</v>
      </c>
      <c r="R41">
        <f t="shared" si="6"/>
        <v>1.2264542194310004E-4</v>
      </c>
      <c r="S41" s="31">
        <f t="shared" si="7"/>
        <v>-1.1074539355797153E-2</v>
      </c>
      <c r="T41" s="31">
        <f t="shared" si="8"/>
        <v>-3.8928818925909494E-3</v>
      </c>
      <c r="U41">
        <f t="shared" si="9"/>
        <v>5.1576203918825363E-5</v>
      </c>
      <c r="V41" s="31">
        <f t="shared" si="10"/>
        <v>1.844245746860862E-2</v>
      </c>
    </row>
    <row r="42" spans="1:25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1"/>
        <v>13408.532899188254</v>
      </c>
      <c r="F42" s="11">
        <f t="shared" si="2"/>
        <v>13408.5</v>
      </c>
      <c r="G42">
        <f t="shared" si="3"/>
        <v>1.1684149998473004E-2</v>
      </c>
      <c r="J42">
        <f>G42</f>
        <v>1.1684149998473004E-2</v>
      </c>
      <c r="P42" s="31">
        <f t="shared" si="4"/>
        <v>2.5680524544252868E-2</v>
      </c>
      <c r="Q42" s="2">
        <f t="shared" si="5"/>
        <v>32640.917699999998</v>
      </c>
      <c r="R42">
        <f t="shared" si="6"/>
        <v>1.9589850042575451E-4</v>
      </c>
      <c r="S42" s="31">
        <f t="shared" si="7"/>
        <v>-1.3996374545779865E-2</v>
      </c>
      <c r="T42" s="31">
        <f t="shared" si="8"/>
        <v>-4.6822290899213217E-3</v>
      </c>
      <c r="U42">
        <f t="shared" si="9"/>
        <v>8.6753305572890343E-5</v>
      </c>
      <c r="V42" s="31">
        <f t="shared" si="10"/>
        <v>2.0998295454331545E-2</v>
      </c>
    </row>
    <row r="43" spans="1:25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1"/>
        <v>14318.040738268126</v>
      </c>
      <c r="F43" s="11">
        <f t="shared" si="2"/>
        <v>14318</v>
      </c>
      <c r="G43">
        <f t="shared" si="3"/>
        <v>1.4468199995462783E-2</v>
      </c>
      <c r="J43">
        <f>G43</f>
        <v>1.4468199995462783E-2</v>
      </c>
      <c r="P43" s="31">
        <f t="shared" si="4"/>
        <v>2.8813412280954041E-2</v>
      </c>
      <c r="Q43" s="2">
        <f t="shared" si="5"/>
        <v>32963.929499999998</v>
      </c>
      <c r="R43">
        <f t="shared" si="6"/>
        <v>2.0578511551580934E-4</v>
      </c>
      <c r="S43" s="31">
        <f t="shared" si="7"/>
        <v>-1.4345212285491259E-2</v>
      </c>
      <c r="T43" s="31">
        <f t="shared" si="8"/>
        <v>-4.5092560990746804E-3</v>
      </c>
      <c r="U43">
        <f t="shared" si="9"/>
        <v>9.6746034101106553E-5</v>
      </c>
      <c r="V43" s="31">
        <f t="shared" si="10"/>
        <v>2.4304156181879359E-2</v>
      </c>
    </row>
    <row r="44" spans="1:25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1"/>
        <v>15387.05747231946</v>
      </c>
      <c r="F44" s="11">
        <f t="shared" si="2"/>
        <v>15387</v>
      </c>
      <c r="G44">
        <f t="shared" si="3"/>
        <v>2.0411299999977928E-2</v>
      </c>
      <c r="J44">
        <f>G44</f>
        <v>2.0411299999977928E-2</v>
      </c>
      <c r="P44" s="31">
        <f t="shared" si="4"/>
        <v>3.2664546827087297E-2</v>
      </c>
      <c r="Q44" s="2">
        <f t="shared" si="5"/>
        <v>33343.590900000003</v>
      </c>
      <c r="R44">
        <f t="shared" si="6"/>
        <v>1.5014205780606584E-4</v>
      </c>
      <c r="S44" s="31">
        <f t="shared" si="7"/>
        <v>-1.2253246827109369E-2</v>
      </c>
      <c r="T44" s="31">
        <f t="shared" si="8"/>
        <v>-3.2834102416948951E-3</v>
      </c>
      <c r="U44">
        <f t="shared" si="9"/>
        <v>8.045796836903999E-5</v>
      </c>
      <c r="V44" s="31">
        <f t="shared" si="10"/>
        <v>2.9381136585392403E-2</v>
      </c>
    </row>
    <row r="45" spans="1:25" x14ac:dyDescent="0.2">
      <c r="A45" s="73" t="s">
        <v>210</v>
      </c>
      <c r="B45" s="74" t="s">
        <v>110</v>
      </c>
      <c r="C45" s="75">
        <v>48385.1806</v>
      </c>
      <c r="D45" s="12"/>
      <c r="E45">
        <f t="shared" si="1"/>
        <v>15452.071391786178</v>
      </c>
      <c r="F45" s="11">
        <f t="shared" si="2"/>
        <v>15452</v>
      </c>
      <c r="G45">
        <f t="shared" si="3"/>
        <v>2.5354799996421207E-2</v>
      </c>
      <c r="I45">
        <f>G45</f>
        <v>2.5354799996421207E-2</v>
      </c>
      <c r="P45" s="31">
        <f t="shared" si="4"/>
        <v>3.2904596920432884E-2</v>
      </c>
      <c r="Q45" s="2">
        <f t="shared" si="5"/>
        <v>33366.6806</v>
      </c>
      <c r="R45">
        <f t="shared" si="6"/>
        <v>5.699943359381618E-5</v>
      </c>
      <c r="S45" s="31">
        <f t="shared" si="7"/>
        <v>-7.5497969240116772E-3</v>
      </c>
      <c r="T45" s="31">
        <f t="shared" si="8"/>
        <v>-3.177647164880839E-3</v>
      </c>
      <c r="U45">
        <f t="shared" si="9"/>
        <v>1.911569351626785E-5</v>
      </c>
      <c r="V45" s="31">
        <f t="shared" si="10"/>
        <v>2.9726949755552044E-2</v>
      </c>
    </row>
    <row r="46" spans="1:25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1"/>
        <v>15454.568927335238</v>
      </c>
      <c r="F46" s="11">
        <f t="shared" si="2"/>
        <v>15454.5</v>
      </c>
      <c r="G46">
        <f t="shared" si="3"/>
        <v>2.4479550003889017E-2</v>
      </c>
      <c r="J46">
        <f>G46</f>
        <v>2.4479550003889017E-2</v>
      </c>
      <c r="P46" s="31">
        <f t="shared" si="4"/>
        <v>3.2913843086616192E-2</v>
      </c>
      <c r="Q46" s="2">
        <f t="shared" si="5"/>
        <v>33367.567600000002</v>
      </c>
      <c r="R46">
        <f t="shared" si="6"/>
        <v>7.113729980533947E-5</v>
      </c>
      <c r="S46" s="31">
        <f t="shared" si="7"/>
        <v>-8.4342930827271748E-3</v>
      </c>
      <c r="T46" s="31">
        <f t="shared" si="8"/>
        <v>-3.1735161983127663E-3</v>
      </c>
      <c r="U46">
        <f t="shared" si="9"/>
        <v>2.7675773427588967E-5</v>
      </c>
      <c r="V46" s="31">
        <f t="shared" si="10"/>
        <v>2.9740326888303425E-2</v>
      </c>
    </row>
    <row r="47" spans="1:25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1"/>
        <v>15455.063929307636</v>
      </c>
      <c r="F47" s="11">
        <f t="shared" si="2"/>
        <v>15455</v>
      </c>
      <c r="G47">
        <f t="shared" si="3"/>
        <v>2.270449999923585E-2</v>
      </c>
      <c r="J47">
        <f>G47</f>
        <v>2.270449999923585E-2</v>
      </c>
      <c r="P47" s="31">
        <f t="shared" si="4"/>
        <v>3.2915692439588723E-2</v>
      </c>
      <c r="Q47" s="2">
        <f t="shared" si="5"/>
        <v>33367.743399999999</v>
      </c>
      <c r="R47">
        <f t="shared" si="6"/>
        <v>1.0426845105391966E-4</v>
      </c>
      <c r="S47" s="31">
        <f t="shared" si="7"/>
        <v>-1.0211192440352873E-2</v>
      </c>
      <c r="T47" s="31">
        <f t="shared" si="8"/>
        <v>-3.1726894487667978E-3</v>
      </c>
      <c r="U47">
        <f t="shared" si="9"/>
        <v>4.9540524362566134E-5</v>
      </c>
      <c r="V47" s="31">
        <f t="shared" si="10"/>
        <v>2.9743002990821926E-2</v>
      </c>
    </row>
    <row r="48" spans="1:25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1"/>
        <v>15457.566251565191</v>
      </c>
      <c r="F48" s="11">
        <f t="shared" si="2"/>
        <v>15457.5</v>
      </c>
      <c r="G48">
        <f t="shared" si="3"/>
        <v>2.3529250000137836E-2</v>
      </c>
      <c r="I48">
        <f>G48</f>
        <v>2.3529250000137836E-2</v>
      </c>
      <c r="P48" s="31">
        <f t="shared" si="4"/>
        <v>3.2924939803130729E-2</v>
      </c>
      <c r="Q48" s="2">
        <f t="shared" si="5"/>
        <v>33368.632100000003</v>
      </c>
      <c r="R48">
        <f t="shared" si="6"/>
        <v>8.827898687406463E-5</v>
      </c>
      <c r="S48" s="31">
        <f t="shared" si="7"/>
        <v>-9.3956898029928931E-3</v>
      </c>
      <c r="T48" s="31">
        <f t="shared" si="8"/>
        <v>-3.1685529219760574E-3</v>
      </c>
      <c r="U48">
        <f t="shared" si="9"/>
        <v>3.8777233734920082E-5</v>
      </c>
      <c r="V48" s="31">
        <f t="shared" si="10"/>
        <v>2.9756386881154673E-2</v>
      </c>
    </row>
    <row r="49" spans="1:22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1"/>
        <v>15460.569488787984</v>
      </c>
      <c r="F49" s="11">
        <f t="shared" si="2"/>
        <v>15460.5</v>
      </c>
      <c r="G49">
        <f t="shared" si="3"/>
        <v>2.4678950001543853E-2</v>
      </c>
      <c r="J49">
        <f t="shared" ref="J49:J88" si="12">G49</f>
        <v>2.4678950001543853E-2</v>
      </c>
      <c r="O49">
        <f t="shared" ref="O49:O88" ca="1" si="13">+C$11+C$12*F49</f>
        <v>3.5157590164864347E-2</v>
      </c>
      <c r="P49" s="31">
        <f t="shared" si="4"/>
        <v>3.2936037956475712E-2</v>
      </c>
      <c r="Q49" s="2">
        <f t="shared" si="5"/>
        <v>33369.698700000001</v>
      </c>
      <c r="R49">
        <f t="shared" si="6"/>
        <v>6.8179501495480789E-5</v>
      </c>
      <c r="S49" s="31">
        <f t="shared" si="7"/>
        <v>-8.257087954931859E-3</v>
      </c>
      <c r="T49" s="31">
        <f t="shared" si="8"/>
        <v>-3.163582980940122E-3</v>
      </c>
      <c r="U49">
        <f t="shared" si="9"/>
        <v>2.5943792920078563E-5</v>
      </c>
      <c r="V49" s="31">
        <f t="shared" si="10"/>
        <v>2.977245497553559E-2</v>
      </c>
    </row>
    <row r="50" spans="1:22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1"/>
        <v>18592.140900424929</v>
      </c>
      <c r="F50" s="11">
        <f t="shared" si="2"/>
        <v>18592</v>
      </c>
      <c r="G50">
        <f t="shared" si="3"/>
        <v>5.0040800000715535E-2</v>
      </c>
      <c r="J50">
        <f t="shared" si="12"/>
        <v>5.0040800000715535E-2</v>
      </c>
      <c r="O50">
        <f t="shared" ca="1" si="13"/>
        <v>4.899720378424266E-2</v>
      </c>
      <c r="P50" s="31">
        <f t="shared" si="4"/>
        <v>4.5304186886221634E-2</v>
      </c>
      <c r="Q50" s="2">
        <f t="shared" si="5"/>
        <v>34481.876600000003</v>
      </c>
      <c r="R50">
        <f t="shared" si="6"/>
        <v>2.2435503796395614E-5</v>
      </c>
      <c r="S50" s="31">
        <f t="shared" si="7"/>
        <v>4.7366131144939011E-3</v>
      </c>
      <c r="T50" s="31">
        <f t="shared" si="8"/>
        <v>3.7065197849471183E-3</v>
      </c>
      <c r="U50">
        <f t="shared" si="9"/>
        <v>1.0610922675767768E-6</v>
      </c>
      <c r="V50" s="31">
        <f t="shared" si="10"/>
        <v>4.9010706671168754E-2</v>
      </c>
    </row>
    <row r="51" spans="1:22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1"/>
        <v>18597.656033322248</v>
      </c>
      <c r="F51" s="11">
        <f t="shared" si="2"/>
        <v>18597.5</v>
      </c>
      <c r="G51">
        <f t="shared" si="3"/>
        <v>5.5415249997167848E-2</v>
      </c>
      <c r="J51">
        <f t="shared" si="12"/>
        <v>5.5415249997167848E-2</v>
      </c>
      <c r="O51">
        <f t="shared" ca="1" si="13"/>
        <v>4.9021510945317731E-2</v>
      </c>
      <c r="P51" s="31">
        <f t="shared" si="4"/>
        <v>4.5327286886890833E-2</v>
      </c>
      <c r="Q51" s="2">
        <f t="shared" si="5"/>
        <v>34483.835299999999</v>
      </c>
      <c r="R51">
        <f t="shared" si="6"/>
        <v>1.0176699971430991E-4</v>
      </c>
      <c r="S51" s="31">
        <f t="shared" si="7"/>
        <v>1.0087963110277015E-2</v>
      </c>
      <c r="T51" s="31">
        <f t="shared" si="8"/>
        <v>3.717766990871773E-3</v>
      </c>
      <c r="U51">
        <f t="shared" si="9"/>
        <v>4.0579398599685613E-5</v>
      </c>
      <c r="V51" s="31">
        <f t="shared" si="10"/>
        <v>4.9045053877762604E-2</v>
      </c>
    </row>
    <row r="52" spans="1:22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1"/>
        <v>20698.182261528287</v>
      </c>
      <c r="F52" s="11">
        <f t="shared" si="2"/>
        <v>20698</v>
      </c>
      <c r="G52">
        <f t="shared" si="3"/>
        <v>6.4730199999758042E-2</v>
      </c>
      <c r="J52">
        <f t="shared" si="12"/>
        <v>6.4730199999758042E-2</v>
      </c>
      <c r="O52">
        <f t="shared" ca="1" si="13"/>
        <v>5.8304636734078444E-2</v>
      </c>
      <c r="P52" s="31">
        <f t="shared" si="4"/>
        <v>5.450250043677022E-2</v>
      </c>
      <c r="Q52" s="2">
        <f t="shared" si="5"/>
        <v>35229.837399999997</v>
      </c>
      <c r="R52">
        <f t="shared" si="6"/>
        <v>1.046058383507413E-4</v>
      </c>
      <c r="S52" s="31">
        <f t="shared" si="7"/>
        <v>1.0227699562987823E-2</v>
      </c>
      <c r="T52" s="31">
        <f t="shared" si="8"/>
        <v>6.3538225258343685E-3</v>
      </c>
      <c r="U52">
        <f t="shared" si="9"/>
        <v>1.5006923298984826E-5</v>
      </c>
      <c r="V52" s="31">
        <f t="shared" si="10"/>
        <v>6.0856322962604591E-2</v>
      </c>
    </row>
    <row r="53" spans="1:22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ref="E53:E88" si="14">+(C53-C$7)/C$8</f>
        <v>20732.18732023445</v>
      </c>
      <c r="F53" s="11">
        <f>ROUND(2*E53,0)/2</f>
        <v>20732</v>
      </c>
      <c r="G53">
        <f t="shared" ref="G53:G88" si="15">+C53-(C$7+F53*C$8)</f>
        <v>6.6526799993880559E-2</v>
      </c>
      <c r="J53">
        <f t="shared" si="12"/>
        <v>6.6526799993880559E-2</v>
      </c>
      <c r="O53">
        <f t="shared" ca="1" si="13"/>
        <v>5.8454899184360698E-2</v>
      </c>
      <c r="P53" s="31">
        <f t="shared" ref="P53:P88" si="16">+D$11+D$12*F53+D$13*F53^2</f>
        <v>5.4656809213279874E-2</v>
      </c>
      <c r="Q53" s="2">
        <f t="shared" ref="Q53:Q88" si="17">+C53-15018.5</f>
        <v>35241.914299999997</v>
      </c>
      <c r="R53">
        <f t="shared" ref="R53:R88" si="18">+(P53-G53)^2</f>
        <v>1.4089668113154526E-4</v>
      </c>
      <c r="S53" s="31">
        <f t="shared" ref="S53:S88" si="19">+G53-P53</f>
        <v>1.1869990780600685E-2</v>
      </c>
      <c r="T53" s="31">
        <f t="shared" ref="T53:T88" si="20">V$2*SIN(V$1*(V$3*F53+V$4))+V$5</f>
        <v>6.3632131623947881E-3</v>
      </c>
      <c r="U53">
        <f t="shared" si="9"/>
        <v>3.0324599736373414E-5</v>
      </c>
      <c r="V53" s="31">
        <f t="shared" ref="V53:V88" si="21">P53+T53</f>
        <v>6.1020022375674665E-2</v>
      </c>
    </row>
    <row r="54" spans="1:22" x14ac:dyDescent="0.2">
      <c r="A54" s="77" t="s">
        <v>117</v>
      </c>
      <c r="B54" s="78" t="s">
        <v>111</v>
      </c>
      <c r="C54" s="77">
        <v>50597.457699999999</v>
      </c>
      <c r="D54" s="77">
        <v>4.0000000000000002E-4</v>
      </c>
      <c r="E54">
        <f t="shared" si="14"/>
        <v>21681.204088074308</v>
      </c>
      <c r="F54" s="11">
        <f>ROUND(2*E54,0)/2</f>
        <v>21681</v>
      </c>
      <c r="G54">
        <f t="shared" si="15"/>
        <v>7.2481900002458133E-2</v>
      </c>
      <c r="J54">
        <f t="shared" si="12"/>
        <v>7.2481900002458133E-2</v>
      </c>
      <c r="O54">
        <f t="shared" ca="1" si="13"/>
        <v>6.264898934076818E-2</v>
      </c>
      <c r="P54" s="31">
        <f t="shared" si="16"/>
        <v>5.9038304569959545E-2</v>
      </c>
      <c r="Q54" s="2">
        <f t="shared" si="17"/>
        <v>35578.957699999999</v>
      </c>
      <c r="R54">
        <f t="shared" si="18"/>
        <v>1.807302581526969E-4</v>
      </c>
      <c r="S54" s="31">
        <f t="shared" si="19"/>
        <v>1.3443595432498588E-2</v>
      </c>
      <c r="T54" s="31">
        <f t="shared" si="20"/>
        <v>6.1486696862484858E-3</v>
      </c>
      <c r="V54" s="31">
        <f t="shared" si="21"/>
        <v>6.5186974256208036E-2</v>
      </c>
    </row>
    <row r="55" spans="1:22" x14ac:dyDescent="0.2">
      <c r="A55" s="77" t="s">
        <v>117</v>
      </c>
      <c r="B55" s="79"/>
      <c r="C55" s="77">
        <v>50926.507599999997</v>
      </c>
      <c r="D55" s="77">
        <v>4.0000000000000002E-4</v>
      </c>
      <c r="E55">
        <f t="shared" si="14"/>
        <v>22607.71347100845</v>
      </c>
      <c r="F55" s="11">
        <f>ROUND(2*E55,0)/2</f>
        <v>22607.5</v>
      </c>
      <c r="G55">
        <f t="shared" si="15"/>
        <v>7.5814249998074956E-2</v>
      </c>
      <c r="J55">
        <f t="shared" si="12"/>
        <v>7.5814249998074956E-2</v>
      </c>
      <c r="O55">
        <f t="shared" ca="1" si="13"/>
        <v>6.6743641110959456E-2</v>
      </c>
      <c r="P55" s="31">
        <f t="shared" si="16"/>
        <v>6.3454624402245127E-2</v>
      </c>
      <c r="Q55" s="2">
        <f t="shared" si="17"/>
        <v>35908.007599999997</v>
      </c>
      <c r="R55">
        <f t="shared" si="18"/>
        <v>1.5276034486909186E-4</v>
      </c>
      <c r="S55" s="31">
        <f t="shared" si="19"/>
        <v>1.2359625595829829E-2</v>
      </c>
      <c r="T55" s="31">
        <f t="shared" si="20"/>
        <v>5.0972138537091153E-3</v>
      </c>
      <c r="V55" s="31">
        <f t="shared" si="21"/>
        <v>6.8551838255954248E-2</v>
      </c>
    </row>
    <row r="56" spans="1:22" x14ac:dyDescent="0.2">
      <c r="A56" s="80" t="s">
        <v>106</v>
      </c>
      <c r="B56" s="81" t="s">
        <v>111</v>
      </c>
      <c r="C56" s="82">
        <v>51657.419000000002</v>
      </c>
      <c r="D56" s="82">
        <v>6.7000000000000002E-3</v>
      </c>
      <c r="E56">
        <f t="shared" si="14"/>
        <v>24665.748651063317</v>
      </c>
      <c r="F56" s="11">
        <f>ROUND(2*E56,0)/2</f>
        <v>24665.5</v>
      </c>
      <c r="G56">
        <f t="shared" si="15"/>
        <v>8.8308450001932215E-2</v>
      </c>
      <c r="J56">
        <f t="shared" si="12"/>
        <v>8.8308450001932215E-2</v>
      </c>
      <c r="O56">
        <f t="shared" ca="1" si="13"/>
        <v>7.5838938836867362E-2</v>
      </c>
      <c r="P56" s="31">
        <f t="shared" si="16"/>
        <v>7.3754717972682571E-2</v>
      </c>
      <c r="Q56" s="2">
        <f t="shared" si="17"/>
        <v>36638.919000000002</v>
      </c>
      <c r="R56">
        <f t="shared" si="18"/>
        <v>2.1181111597920696E-4</v>
      </c>
      <c r="S56" s="31">
        <f t="shared" si="19"/>
        <v>1.4553732029249644E-2</v>
      </c>
      <c r="T56" s="31">
        <f t="shared" si="20"/>
        <v>7.7372313297628659E-4</v>
      </c>
      <c r="V56" s="31">
        <f t="shared" si="21"/>
        <v>7.4528441105658857E-2</v>
      </c>
    </row>
    <row r="57" spans="1:22" x14ac:dyDescent="0.2">
      <c r="A57" s="80" t="s">
        <v>106</v>
      </c>
      <c r="B57" s="81"/>
      <c r="C57" s="82">
        <v>51772.31</v>
      </c>
      <c r="D57" s="82">
        <v>4.8999999999999998E-3</v>
      </c>
      <c r="E57">
        <f t="shared" si="14"/>
        <v>24989.248489582285</v>
      </c>
      <c r="F57" s="11">
        <f>ROUND(2*E57,0)/2</f>
        <v>24989</v>
      </c>
      <c r="G57">
        <f t="shared" si="15"/>
        <v>8.8251099994522519E-2</v>
      </c>
      <c r="J57">
        <f t="shared" si="12"/>
        <v>8.8251099994522519E-2</v>
      </c>
      <c r="O57">
        <f t="shared" ca="1" si="13"/>
        <v>7.7268641856464634E-2</v>
      </c>
      <c r="P57" s="31">
        <f t="shared" si="16"/>
        <v>7.5435302155889422E-2</v>
      </c>
      <c r="Q57" s="2">
        <f t="shared" si="17"/>
        <v>36753.81</v>
      </c>
      <c r="R57">
        <f t="shared" si="18"/>
        <v>1.6424467424071276E-4</v>
      </c>
      <c r="S57" s="31">
        <f t="shared" si="19"/>
        <v>1.2815797838633097E-2</v>
      </c>
      <c r="T57" s="31">
        <f t="shared" si="20"/>
        <v>3.9985607772519572E-6</v>
      </c>
      <c r="V57" s="31">
        <f t="shared" si="21"/>
        <v>7.5439300716666671E-2</v>
      </c>
    </row>
    <row r="58" spans="1:22" x14ac:dyDescent="0.2">
      <c r="A58" s="80" t="s">
        <v>104</v>
      </c>
      <c r="B58" s="81"/>
      <c r="C58" s="82">
        <v>52399.5141</v>
      </c>
      <c r="D58" s="82">
        <v>2.3E-3</v>
      </c>
      <c r="E58">
        <f t="shared" si="14"/>
        <v>26755.273896867831</v>
      </c>
      <c r="F58" s="174">
        <f>ROUND(2*E58,0)/2-0.5</f>
        <v>26755</v>
      </c>
      <c r="G58">
        <f t="shared" si="15"/>
        <v>9.7274500003550202E-2</v>
      </c>
      <c r="J58">
        <f t="shared" si="12"/>
        <v>9.7274500003550202E-2</v>
      </c>
      <c r="O58">
        <f t="shared" ca="1" si="13"/>
        <v>8.5073450303477932E-2</v>
      </c>
      <c r="P58" s="31">
        <f t="shared" si="16"/>
        <v>8.4904236135263864E-2</v>
      </c>
      <c r="Q58" s="2">
        <f t="shared" si="17"/>
        <v>37381.0141</v>
      </c>
      <c r="R58">
        <f t="shared" si="18"/>
        <v>1.5302342817103047E-4</v>
      </c>
      <c r="S58" s="31">
        <f t="shared" si="19"/>
        <v>1.2370263868286338E-2</v>
      </c>
      <c r="T58" s="31">
        <f t="shared" si="20"/>
        <v>-3.548955875234822E-3</v>
      </c>
      <c r="V58" s="31">
        <f t="shared" si="21"/>
        <v>8.1355280260029042E-2</v>
      </c>
    </row>
    <row r="59" spans="1:22" x14ac:dyDescent="0.2">
      <c r="A59" s="80" t="s">
        <v>104</v>
      </c>
      <c r="B59" s="81" t="s">
        <v>111</v>
      </c>
      <c r="C59" s="82">
        <v>52399.686900000001</v>
      </c>
      <c r="D59" s="82">
        <v>2.5999999999999999E-3</v>
      </c>
      <c r="E59">
        <f t="shared" si="14"/>
        <v>26755.760451707603</v>
      </c>
      <c r="F59" s="174">
        <f t="shared" ref="F59:F88" si="22">ROUND(2*E59,0)/2-0.5</f>
        <v>26755.5</v>
      </c>
      <c r="G59">
        <f t="shared" si="15"/>
        <v>9.2499450001923833E-2</v>
      </c>
      <c r="J59">
        <f t="shared" si="12"/>
        <v>9.2499450001923833E-2</v>
      </c>
      <c r="O59">
        <f t="shared" ca="1" si="13"/>
        <v>8.5075660045393839E-2</v>
      </c>
      <c r="P59" s="31">
        <f t="shared" si="16"/>
        <v>8.4906987538370601E-2</v>
      </c>
      <c r="Q59" s="2">
        <f t="shared" si="17"/>
        <v>37381.186900000001</v>
      </c>
      <c r="R59">
        <f t="shared" si="18"/>
        <v>5.764548626046481E-5</v>
      </c>
      <c r="S59" s="31">
        <f t="shared" si="19"/>
        <v>7.5924624635532317E-3</v>
      </c>
      <c r="T59" s="31">
        <f t="shared" si="20"/>
        <v>-3.5496890311534674E-3</v>
      </c>
      <c r="V59" s="31">
        <f t="shared" si="21"/>
        <v>8.1357298507217138E-2</v>
      </c>
    </row>
    <row r="60" spans="1:22" x14ac:dyDescent="0.2">
      <c r="A60" s="80" t="s">
        <v>116</v>
      </c>
      <c r="B60" s="81" t="s">
        <v>110</v>
      </c>
      <c r="C60" s="82">
        <v>52462.3796</v>
      </c>
      <c r="D60" s="82">
        <v>5.9999999999999995E-4</v>
      </c>
      <c r="E60">
        <f t="shared" si="14"/>
        <v>26932.284969087719</v>
      </c>
      <c r="F60" s="174">
        <f t="shared" si="22"/>
        <v>26932</v>
      </c>
      <c r="G60">
        <f t="shared" si="15"/>
        <v>0.10120679999818094</v>
      </c>
      <c r="J60">
        <f t="shared" si="12"/>
        <v>0.10120679999818094</v>
      </c>
      <c r="O60">
        <f t="shared" ca="1" si="13"/>
        <v>8.5855698941711994E-2</v>
      </c>
      <c r="P60" s="31">
        <f t="shared" si="16"/>
        <v>8.5880726574015825E-2</v>
      </c>
      <c r="Q60" s="2">
        <f t="shared" si="17"/>
        <v>37443.8796</v>
      </c>
      <c r="R60">
        <f t="shared" si="18"/>
        <v>2.3488852660290022E-4</v>
      </c>
      <c r="S60" s="31">
        <f t="shared" si="19"/>
        <v>1.5326073424165115E-2</v>
      </c>
      <c r="T60" s="31">
        <f t="shared" si="20"/>
        <v>-3.7955835111960798E-3</v>
      </c>
      <c r="V60" s="31">
        <f t="shared" si="21"/>
        <v>8.2085143062819749E-2</v>
      </c>
    </row>
    <row r="61" spans="1:22" x14ac:dyDescent="0.2">
      <c r="A61" s="77" t="s">
        <v>118</v>
      </c>
      <c r="B61" s="79" t="s">
        <v>110</v>
      </c>
      <c r="C61" s="83">
        <v>53100.590199999999</v>
      </c>
      <c r="D61" s="83">
        <v>5.0000000000000001E-4</v>
      </c>
      <c r="E61">
        <f t="shared" si="14"/>
        <v>28729.301498155284</v>
      </c>
      <c r="F61" s="174">
        <f t="shared" si="22"/>
        <v>28729</v>
      </c>
      <c r="G61">
        <f t="shared" si="15"/>
        <v>0.10707710000133375</v>
      </c>
      <c r="J61">
        <f t="shared" si="12"/>
        <v>0.10707710000133375</v>
      </c>
      <c r="O61">
        <f t="shared" ca="1" si="13"/>
        <v>9.3797511387512036E-2</v>
      </c>
      <c r="P61" s="31">
        <f t="shared" si="16"/>
        <v>9.6077744742294843E-2</v>
      </c>
      <c r="Q61" s="2">
        <f t="shared" si="17"/>
        <v>38082.090199999999</v>
      </c>
      <c r="R61">
        <f t="shared" si="18"/>
        <v>1.2098581611454679E-4</v>
      </c>
      <c r="S61" s="31">
        <f t="shared" si="19"/>
        <v>1.0999355259038904E-2</v>
      </c>
      <c r="T61" s="31">
        <f t="shared" si="20"/>
        <v>-4.6214955050188052E-3</v>
      </c>
      <c r="V61" s="31">
        <f t="shared" si="21"/>
        <v>9.1456249237276036E-2</v>
      </c>
    </row>
    <row r="62" spans="1:22" x14ac:dyDescent="0.2">
      <c r="A62" s="84" t="s">
        <v>120</v>
      </c>
      <c r="B62" s="85"/>
      <c r="C62" s="82">
        <v>53451.658000000003</v>
      </c>
      <c r="D62" s="82">
        <v>3.0000000000000001E-3</v>
      </c>
      <c r="E62">
        <f t="shared" si="14"/>
        <v>29717.806921636806</v>
      </c>
      <c r="F62" s="174">
        <f t="shared" si="22"/>
        <v>29717.5</v>
      </c>
      <c r="G62">
        <f t="shared" si="15"/>
        <v>0.1090032499996596</v>
      </c>
      <c r="J62">
        <f t="shared" si="12"/>
        <v>0.1090032499996596</v>
      </c>
      <c r="O62">
        <f t="shared" ca="1" si="13"/>
        <v>9.816617115527683E-2</v>
      </c>
      <c r="P62" s="31">
        <f t="shared" si="16"/>
        <v>0.10190674839658173</v>
      </c>
      <c r="Q62" s="2">
        <f t="shared" si="17"/>
        <v>38433.158000000003</v>
      </c>
      <c r="R62">
        <f t="shared" si="18"/>
        <v>5.0360335002486782E-5</v>
      </c>
      <c r="S62" s="31">
        <f t="shared" si="19"/>
        <v>7.0965016030778705E-3</v>
      </c>
      <c r="T62" s="31">
        <f t="shared" si="20"/>
        <v>-3.708302508798647E-3</v>
      </c>
      <c r="V62" s="31">
        <f t="shared" si="21"/>
        <v>9.8198445887783078E-2</v>
      </c>
    </row>
    <row r="63" spans="1:22" x14ac:dyDescent="0.2">
      <c r="A63" s="84" t="s">
        <v>119</v>
      </c>
      <c r="B63" s="85" t="s">
        <v>110</v>
      </c>
      <c r="C63" s="86">
        <v>53494.454599999997</v>
      </c>
      <c r="D63" s="86">
        <v>6.9999999999999999E-4</v>
      </c>
      <c r="E63">
        <f t="shared" si="14"/>
        <v>29838.309773811121</v>
      </c>
      <c r="F63" s="174">
        <f t="shared" si="22"/>
        <v>29838</v>
      </c>
      <c r="G63">
        <f t="shared" si="15"/>
        <v>0.11001619999296963</v>
      </c>
      <c r="J63">
        <f t="shared" si="12"/>
        <v>0.11001619999296963</v>
      </c>
      <c r="O63">
        <f t="shared" ca="1" si="13"/>
        <v>9.8698718957012446E-2</v>
      </c>
      <c r="P63" s="31">
        <f t="shared" si="16"/>
        <v>0.10262798207991583</v>
      </c>
      <c r="Q63" s="2">
        <f t="shared" si="17"/>
        <v>38475.954599999997</v>
      </c>
      <c r="R63">
        <f t="shared" si="18"/>
        <v>5.4585763930769073E-5</v>
      </c>
      <c r="S63" s="31">
        <f t="shared" si="19"/>
        <v>7.3882179130538017E-3</v>
      </c>
      <c r="T63" s="31">
        <f t="shared" si="20"/>
        <v>-3.5367239188767749E-3</v>
      </c>
      <c r="V63" s="31">
        <f t="shared" si="21"/>
        <v>9.9091258161039059E-2</v>
      </c>
    </row>
    <row r="64" spans="1:22" x14ac:dyDescent="0.2">
      <c r="A64" s="84" t="s">
        <v>119</v>
      </c>
      <c r="B64" s="85" t="s">
        <v>111</v>
      </c>
      <c r="C64" s="86">
        <v>53495.3439</v>
      </c>
      <c r="D64" s="86">
        <v>5.9999999999999995E-4</v>
      </c>
      <c r="E64">
        <f t="shared" si="14"/>
        <v>29840.813785495204</v>
      </c>
      <c r="F64" s="174">
        <f t="shared" si="22"/>
        <v>29840.5</v>
      </c>
      <c r="G64">
        <f t="shared" si="15"/>
        <v>0.11144095000054222</v>
      </c>
      <c r="J64">
        <f t="shared" si="12"/>
        <v>0.11144095000054222</v>
      </c>
      <c r="O64">
        <f t="shared" ca="1" si="13"/>
        <v>9.8709767666592022E-2</v>
      </c>
      <c r="P64" s="31">
        <f t="shared" si="16"/>
        <v>0.10264296998019526</v>
      </c>
      <c r="Q64" s="2">
        <f t="shared" si="17"/>
        <v>38476.8439</v>
      </c>
      <c r="R64">
        <f t="shared" si="18"/>
        <v>7.7404452438424243E-5</v>
      </c>
      <c r="S64" s="31">
        <f t="shared" si="19"/>
        <v>8.7979800203469571E-3</v>
      </c>
      <c r="T64" s="31">
        <f t="shared" si="20"/>
        <v>-3.5330382613264024E-3</v>
      </c>
      <c r="V64" s="31">
        <f t="shared" si="21"/>
        <v>9.9109931718868852E-2</v>
      </c>
    </row>
    <row r="65" spans="1:22" x14ac:dyDescent="0.2">
      <c r="A65" s="84" t="s">
        <v>119</v>
      </c>
      <c r="B65" s="85" t="s">
        <v>110</v>
      </c>
      <c r="C65" s="86">
        <v>53509.373500000002</v>
      </c>
      <c r="D65" s="86">
        <v>2.0000000000000001E-4</v>
      </c>
      <c r="E65">
        <f t="shared" si="14"/>
        <v>29880.317082833433</v>
      </c>
      <c r="F65" s="174">
        <f t="shared" si="22"/>
        <v>29880</v>
      </c>
      <c r="G65">
        <f t="shared" si="15"/>
        <v>0.11261199999717064</v>
      </c>
      <c r="J65">
        <f t="shared" si="12"/>
        <v>0.11261199999717064</v>
      </c>
      <c r="O65">
        <f t="shared" ca="1" si="13"/>
        <v>9.8884337277949333E-2</v>
      </c>
      <c r="P65" s="31">
        <f t="shared" si="16"/>
        <v>0.10287991123248241</v>
      </c>
      <c r="Q65" s="2">
        <f t="shared" si="17"/>
        <v>38490.873500000002</v>
      </c>
      <c r="R65">
        <f t="shared" si="18"/>
        <v>9.4713551723770863E-5</v>
      </c>
      <c r="S65" s="31">
        <f t="shared" si="19"/>
        <v>9.7320887646882293E-3</v>
      </c>
      <c r="T65" s="31">
        <f t="shared" si="20"/>
        <v>-3.4741375378708399E-3</v>
      </c>
      <c r="V65" s="31">
        <f t="shared" si="21"/>
        <v>9.9405773694611579E-2</v>
      </c>
    </row>
    <row r="66" spans="1:22" x14ac:dyDescent="0.2">
      <c r="A66" s="87" t="s">
        <v>125</v>
      </c>
      <c r="B66" s="85" t="s">
        <v>110</v>
      </c>
      <c r="C66" s="86">
        <v>53804.501900000003</v>
      </c>
      <c r="D66" s="86">
        <v>4.0000000000000002E-4</v>
      </c>
      <c r="E66">
        <f t="shared" si="14"/>
        <v>30711.313329209264</v>
      </c>
      <c r="F66" s="174">
        <f t="shared" si="22"/>
        <v>30711</v>
      </c>
      <c r="G66">
        <f t="shared" si="15"/>
        <v>0.11127890000352636</v>
      </c>
      <c r="J66">
        <f t="shared" si="12"/>
        <v>0.11127890000352636</v>
      </c>
      <c r="O66">
        <f t="shared" ca="1" si="13"/>
        <v>0.10255692834220077</v>
      </c>
      <c r="P66" s="31">
        <f t="shared" si="16"/>
        <v>0.10792241876114647</v>
      </c>
      <c r="Q66" s="2">
        <f t="shared" si="17"/>
        <v>38786.001900000003</v>
      </c>
      <c r="R66">
        <f t="shared" si="18"/>
        <v>1.126596633044804E-5</v>
      </c>
      <c r="S66" s="31">
        <f t="shared" si="19"/>
        <v>3.3564812423798884E-3</v>
      </c>
      <c r="T66" s="31">
        <f t="shared" si="20"/>
        <v>-1.9760391467764887E-3</v>
      </c>
      <c r="V66" s="31">
        <f t="shared" si="21"/>
        <v>0.10594637961436998</v>
      </c>
    </row>
    <row r="67" spans="1:22" x14ac:dyDescent="0.2">
      <c r="A67" s="87" t="s">
        <v>125</v>
      </c>
      <c r="B67" s="85" t="s">
        <v>110</v>
      </c>
      <c r="C67" s="86">
        <v>53874.467600000004</v>
      </c>
      <c r="D67" s="86">
        <v>2.9999999999999997E-4</v>
      </c>
      <c r="E67">
        <f t="shared" si="14"/>
        <v>30908.316511807272</v>
      </c>
      <c r="F67" s="174">
        <f t="shared" si="22"/>
        <v>30908</v>
      </c>
      <c r="G67">
        <f t="shared" si="15"/>
        <v>0.11240920000273036</v>
      </c>
      <c r="J67">
        <f t="shared" si="12"/>
        <v>0.11240920000273036</v>
      </c>
      <c r="O67">
        <f t="shared" ca="1" si="13"/>
        <v>0.10342756665707147</v>
      </c>
      <c r="P67" s="31">
        <f t="shared" si="16"/>
        <v>0.10913398026907067</v>
      </c>
      <c r="Q67" s="2">
        <f t="shared" si="17"/>
        <v>38855.967600000004</v>
      </c>
      <c r="R67">
        <f t="shared" si="18"/>
        <v>1.0727064303753814E-5</v>
      </c>
      <c r="S67" s="31">
        <f t="shared" si="19"/>
        <v>3.2752197336596844E-3</v>
      </c>
      <c r="T67" s="31">
        <f t="shared" si="20"/>
        <v>-1.5605907811703378E-3</v>
      </c>
      <c r="V67" s="31">
        <f t="shared" si="21"/>
        <v>0.10757338948790034</v>
      </c>
    </row>
    <row r="68" spans="1:22" x14ac:dyDescent="0.2">
      <c r="A68" s="82" t="s">
        <v>127</v>
      </c>
      <c r="B68" s="81" t="s">
        <v>111</v>
      </c>
      <c r="C68" s="82">
        <v>54489.590300000003</v>
      </c>
      <c r="D68" s="82">
        <v>5.0000000000000001E-4</v>
      </c>
      <c r="E68">
        <f t="shared" si="14"/>
        <v>32640.324189687693</v>
      </c>
      <c r="F68" s="174">
        <f t="shared" si="22"/>
        <v>32640</v>
      </c>
      <c r="G68">
        <f t="shared" si="15"/>
        <v>0.11513600000034785</v>
      </c>
      <c r="J68">
        <f t="shared" si="12"/>
        <v>0.11513600000034785</v>
      </c>
      <c r="O68">
        <f t="shared" ca="1" si="13"/>
        <v>0.11108211265380251</v>
      </c>
      <c r="P68" s="31">
        <f t="shared" si="16"/>
        <v>0.12005257537532082</v>
      </c>
      <c r="Q68" s="2">
        <f t="shared" si="17"/>
        <v>39471.090300000003</v>
      </c>
      <c r="R68">
        <f t="shared" si="18"/>
        <v>2.4172713417790655E-5</v>
      </c>
      <c r="S68" s="31">
        <f t="shared" si="19"/>
        <v>-4.9165753749729757E-3</v>
      </c>
      <c r="T68" s="31">
        <f t="shared" si="20"/>
        <v>2.4714110674361211E-3</v>
      </c>
      <c r="V68" s="31">
        <f t="shared" si="21"/>
        <v>0.12252398644275694</v>
      </c>
    </row>
    <row r="69" spans="1:22" x14ac:dyDescent="0.2">
      <c r="A69" s="82" t="s">
        <v>127</v>
      </c>
      <c r="B69" s="81" t="s">
        <v>111</v>
      </c>
      <c r="C69" s="82">
        <v>54648.342600000004</v>
      </c>
      <c r="D69" s="82">
        <v>5.0000000000000001E-4</v>
      </c>
      <c r="E69">
        <f t="shared" si="14"/>
        <v>33087.32476775314</v>
      </c>
      <c r="F69" s="174">
        <f t="shared" si="22"/>
        <v>33087</v>
      </c>
      <c r="G69">
        <f t="shared" si="15"/>
        <v>0.11534129999927245</v>
      </c>
      <c r="J69">
        <f t="shared" si="12"/>
        <v>0.11534129999927245</v>
      </c>
      <c r="O69">
        <f t="shared" ca="1" si="13"/>
        <v>0.11305762192663089</v>
      </c>
      <c r="P69" s="31">
        <f t="shared" si="16"/>
        <v>0.12294823022374612</v>
      </c>
      <c r="Q69" s="2">
        <f t="shared" si="17"/>
        <v>39629.842600000004</v>
      </c>
      <c r="R69">
        <f t="shared" si="18"/>
        <v>5.7865387440011093E-5</v>
      </c>
      <c r="S69" s="31">
        <f t="shared" si="19"/>
        <v>-7.6069302244736736E-3</v>
      </c>
      <c r="T69" s="31">
        <f t="shared" si="20"/>
        <v>3.4558880206268612E-3</v>
      </c>
      <c r="V69" s="31">
        <f t="shared" si="21"/>
        <v>0.12640411824437298</v>
      </c>
    </row>
    <row r="70" spans="1:22" x14ac:dyDescent="0.2">
      <c r="A70" s="87" t="s">
        <v>129</v>
      </c>
      <c r="B70" s="81" t="s">
        <v>111</v>
      </c>
      <c r="C70" s="82">
        <v>54942.408109999997</v>
      </c>
      <c r="D70" s="82">
        <v>2.0000000000000001E-4</v>
      </c>
      <c r="E70">
        <f t="shared" si="14"/>
        <v>33915.328223193508</v>
      </c>
      <c r="F70" s="174">
        <f t="shared" si="22"/>
        <v>33915</v>
      </c>
      <c r="G70">
        <f t="shared" si="15"/>
        <v>0.11656849999417318</v>
      </c>
      <c r="J70">
        <f t="shared" si="12"/>
        <v>0.11656849999417318</v>
      </c>
      <c r="O70">
        <f t="shared" ca="1" si="13"/>
        <v>0.11671695453938684</v>
      </c>
      <c r="P70" s="31">
        <f t="shared" si="16"/>
        <v>0.12839626367259127</v>
      </c>
      <c r="Q70" s="2">
        <f t="shared" si="17"/>
        <v>39923.908109999997</v>
      </c>
      <c r="R70">
        <f t="shared" si="18"/>
        <v>1.3989599363250623E-4</v>
      </c>
      <c r="S70" s="31">
        <f t="shared" si="19"/>
        <v>-1.1827763678418091E-2</v>
      </c>
      <c r="T70" s="31">
        <f t="shared" si="20"/>
        <v>5.0002634781485941E-3</v>
      </c>
      <c r="V70" s="31">
        <f t="shared" si="21"/>
        <v>0.13339652715073985</v>
      </c>
    </row>
    <row r="71" spans="1:22" x14ac:dyDescent="0.2">
      <c r="A71" s="87" t="s">
        <v>129</v>
      </c>
      <c r="B71" s="81" t="s">
        <v>111</v>
      </c>
      <c r="C71" s="82">
        <v>54942.409110000001</v>
      </c>
      <c r="D71" s="82">
        <v>2.9999999999999997E-4</v>
      </c>
      <c r="E71">
        <f t="shared" si="14"/>
        <v>33915.331038904398</v>
      </c>
      <c r="F71" s="174">
        <f t="shared" si="22"/>
        <v>33915</v>
      </c>
      <c r="G71">
        <f t="shared" si="15"/>
        <v>0.11756849999801489</v>
      </c>
      <c r="J71">
        <f t="shared" si="12"/>
        <v>0.11756849999801489</v>
      </c>
      <c r="O71">
        <f t="shared" ca="1" si="13"/>
        <v>0.11671695453938684</v>
      </c>
      <c r="P71" s="31">
        <f t="shared" si="16"/>
        <v>0.12839626367259127</v>
      </c>
      <c r="Q71" s="2">
        <f t="shared" si="17"/>
        <v>39923.909110000001</v>
      </c>
      <c r="R71">
        <f t="shared" si="18"/>
        <v>1.1724046619247589E-4</v>
      </c>
      <c r="S71" s="31">
        <f t="shared" si="19"/>
        <v>-1.0827763674576385E-2</v>
      </c>
      <c r="T71" s="31">
        <f t="shared" si="20"/>
        <v>5.0002634781485941E-3</v>
      </c>
      <c r="V71" s="31">
        <f t="shared" si="21"/>
        <v>0.13339652715073985</v>
      </c>
    </row>
    <row r="72" spans="1:22" x14ac:dyDescent="0.2">
      <c r="A72" s="87" t="s">
        <v>129</v>
      </c>
      <c r="B72" s="81" t="s">
        <v>110</v>
      </c>
      <c r="C72" s="82">
        <v>54944.36131</v>
      </c>
      <c r="D72" s="82">
        <v>6.9999999999999999E-4</v>
      </c>
      <c r="E72">
        <f t="shared" si="14"/>
        <v>33920.827869681016</v>
      </c>
      <c r="F72" s="174">
        <f t="shared" si="22"/>
        <v>33920.5</v>
      </c>
      <c r="G72">
        <f t="shared" si="15"/>
        <v>0.11644294999859994</v>
      </c>
      <c r="J72">
        <f t="shared" si="12"/>
        <v>0.11644294999859994</v>
      </c>
      <c r="O72">
        <f t="shared" ca="1" si="13"/>
        <v>0.11674126170046191</v>
      </c>
      <c r="P72" s="31">
        <f t="shared" si="16"/>
        <v>0.12843281823334807</v>
      </c>
      <c r="Q72" s="2">
        <f t="shared" si="17"/>
        <v>39925.86131</v>
      </c>
      <c r="R72">
        <f t="shared" si="18"/>
        <v>1.4375694028662209E-4</v>
      </c>
      <c r="S72" s="31">
        <f t="shared" si="19"/>
        <v>-1.1989868234748124E-2</v>
      </c>
      <c r="T72" s="31">
        <f t="shared" si="20"/>
        <v>5.0089601586601777E-3</v>
      </c>
      <c r="V72" s="31">
        <f t="shared" si="21"/>
        <v>0.13344177839200824</v>
      </c>
    </row>
    <row r="73" spans="1:22" x14ac:dyDescent="0.2">
      <c r="A73" s="87" t="s">
        <v>129</v>
      </c>
      <c r="B73" s="81" t="s">
        <v>110</v>
      </c>
      <c r="C73" s="82">
        <v>54944.361510000002</v>
      </c>
      <c r="D73" s="82">
        <v>6.9999999999999999E-4</v>
      </c>
      <c r="E73">
        <f t="shared" si="14"/>
        <v>33920.828432823197</v>
      </c>
      <c r="F73" s="174">
        <f t="shared" si="22"/>
        <v>33920.5</v>
      </c>
      <c r="G73">
        <f t="shared" si="15"/>
        <v>0.11664295000082348</v>
      </c>
      <c r="J73">
        <f t="shared" si="12"/>
        <v>0.11664295000082348</v>
      </c>
      <c r="O73">
        <f t="shared" ca="1" si="13"/>
        <v>0.11674126170046191</v>
      </c>
      <c r="P73" s="31">
        <f t="shared" si="16"/>
        <v>0.12843281823334807</v>
      </c>
      <c r="Q73" s="2">
        <f t="shared" si="17"/>
        <v>39925.861510000002</v>
      </c>
      <c r="R73">
        <f t="shared" si="18"/>
        <v>1.3900099294029253E-4</v>
      </c>
      <c r="S73" s="31">
        <f t="shared" si="19"/>
        <v>-1.1789868232524592E-2</v>
      </c>
      <c r="T73" s="31">
        <f t="shared" si="20"/>
        <v>5.0089601586601777E-3</v>
      </c>
      <c r="V73" s="31">
        <f t="shared" si="21"/>
        <v>0.13344177839200824</v>
      </c>
    </row>
    <row r="74" spans="1:22" x14ac:dyDescent="0.2">
      <c r="A74" s="82" t="s">
        <v>128</v>
      </c>
      <c r="B74" s="81" t="s">
        <v>111</v>
      </c>
      <c r="C74" s="82">
        <v>54961.757799999999</v>
      </c>
      <c r="D74" s="82">
        <v>2.9999999999999997E-4</v>
      </c>
      <c r="E74">
        <f t="shared" si="14"/>
        <v>33969.811355818289</v>
      </c>
      <c r="F74" s="174">
        <f t="shared" si="22"/>
        <v>33969.5</v>
      </c>
      <c r="G74">
        <f t="shared" si="15"/>
        <v>0.11057805000018561</v>
      </c>
      <c r="J74">
        <f t="shared" si="12"/>
        <v>0.11057805000018561</v>
      </c>
      <c r="O74">
        <f t="shared" ca="1" si="13"/>
        <v>0.11695781640822163</v>
      </c>
      <c r="P74" s="31">
        <f t="shared" si="16"/>
        <v>0.12875869930803321</v>
      </c>
      <c r="Q74" s="2">
        <f t="shared" si="17"/>
        <v>39943.257799999999</v>
      </c>
      <c r="R74">
        <f t="shared" si="18"/>
        <v>3.3053600925493946E-4</v>
      </c>
      <c r="S74" s="31">
        <f t="shared" si="19"/>
        <v>-1.8180649307847602E-2</v>
      </c>
      <c r="T74" s="31">
        <f t="shared" si="20"/>
        <v>5.0854049051056848E-3</v>
      </c>
      <c r="V74" s="31">
        <f t="shared" si="21"/>
        <v>0.13384410421313889</v>
      </c>
    </row>
    <row r="75" spans="1:22" x14ac:dyDescent="0.2">
      <c r="A75" s="166" t="s">
        <v>255</v>
      </c>
      <c r="B75" s="163" t="s">
        <v>111</v>
      </c>
      <c r="C75" s="161">
        <v>55284.416729999997</v>
      </c>
      <c r="D75" s="161">
        <v>4.0000000000000002E-4</v>
      </c>
      <c r="E75">
        <f t="shared" si="14"/>
        <v>34878.325615000525</v>
      </c>
      <c r="F75" s="174">
        <f t="shared" si="22"/>
        <v>34878</v>
      </c>
      <c r="G75">
        <f t="shared" si="15"/>
        <v>0.11564219999854686</v>
      </c>
      <c r="J75">
        <f t="shared" si="12"/>
        <v>0.11564219999854686</v>
      </c>
      <c r="O75">
        <f t="shared" ca="1" si="13"/>
        <v>0.12097291746943996</v>
      </c>
      <c r="P75" s="31">
        <f t="shared" si="16"/>
        <v>0.13487023838237361</v>
      </c>
      <c r="Q75" s="2">
        <f t="shared" si="17"/>
        <v>40265.916729999997</v>
      </c>
      <c r="R75">
        <f t="shared" si="18"/>
        <v>3.6971746008991488E-4</v>
      </c>
      <c r="S75" s="31">
        <f t="shared" si="19"/>
        <v>-1.9228038383826751E-2</v>
      </c>
      <c r="T75" s="31">
        <f t="shared" si="20"/>
        <v>6.1302508912747158E-3</v>
      </c>
      <c r="V75" s="31">
        <f t="shared" si="21"/>
        <v>0.14100048927364833</v>
      </c>
    </row>
    <row r="76" spans="1:22" x14ac:dyDescent="0.2">
      <c r="A76" s="166" t="s">
        <v>255</v>
      </c>
      <c r="B76" s="163" t="s">
        <v>111</v>
      </c>
      <c r="C76" s="161">
        <v>55284.41863</v>
      </c>
      <c r="D76" s="161">
        <v>1.2999999999999999E-3</v>
      </c>
      <c r="E76">
        <f t="shared" si="14"/>
        <v>34878.3309648512</v>
      </c>
      <c r="F76" s="174">
        <f t="shared" si="22"/>
        <v>34878</v>
      </c>
      <c r="G76">
        <f t="shared" si="15"/>
        <v>0.11754220000148052</v>
      </c>
      <c r="J76">
        <f t="shared" si="12"/>
        <v>0.11754220000148052</v>
      </c>
      <c r="O76">
        <f t="shared" ca="1" si="13"/>
        <v>0.12097291746943996</v>
      </c>
      <c r="P76" s="31">
        <f t="shared" si="16"/>
        <v>0.13487023838237361</v>
      </c>
      <c r="Q76" s="2">
        <f t="shared" si="17"/>
        <v>40265.91863</v>
      </c>
      <c r="R76">
        <f t="shared" si="18"/>
        <v>3.0026091412970385E-4</v>
      </c>
      <c r="S76" s="31">
        <f t="shared" si="19"/>
        <v>-1.7328038380893085E-2</v>
      </c>
      <c r="T76" s="31">
        <f t="shared" si="20"/>
        <v>6.1302508912747158E-3</v>
      </c>
      <c r="V76" s="31">
        <f t="shared" si="21"/>
        <v>0.14100048927364833</v>
      </c>
    </row>
    <row r="77" spans="1:22" x14ac:dyDescent="0.2">
      <c r="A77" s="159" t="s">
        <v>427</v>
      </c>
      <c r="B77" s="160" t="s">
        <v>111</v>
      </c>
      <c r="C77" s="161">
        <v>55314.253599999996</v>
      </c>
      <c r="D77" s="159">
        <v>4.0000000000000002E-4</v>
      </c>
      <c r="E77">
        <f t="shared" si="14"/>
        <v>34962.337614434</v>
      </c>
      <c r="F77" s="174">
        <f t="shared" si="22"/>
        <v>34962</v>
      </c>
      <c r="G77">
        <f t="shared" si="15"/>
        <v>0.11990379999770084</v>
      </c>
      <c r="J77">
        <f t="shared" si="12"/>
        <v>0.11990379999770084</v>
      </c>
      <c r="O77">
        <f t="shared" ca="1" si="13"/>
        <v>0.12134415411131373</v>
      </c>
      <c r="P77" s="31">
        <f t="shared" si="16"/>
        <v>0.13544196681028925</v>
      </c>
      <c r="Q77" s="2">
        <f t="shared" si="17"/>
        <v>40295.753599999996</v>
      </c>
      <c r="R77">
        <f t="shared" si="18"/>
        <v>2.4143462789582372E-4</v>
      </c>
      <c r="S77" s="31">
        <f t="shared" si="19"/>
        <v>-1.5538166812588405E-2</v>
      </c>
      <c r="T77" s="31">
        <f t="shared" si="20"/>
        <v>6.1880959998771978E-3</v>
      </c>
      <c r="V77" s="31">
        <f t="shared" si="21"/>
        <v>0.14163006281016643</v>
      </c>
    </row>
    <row r="78" spans="1:22" x14ac:dyDescent="0.2">
      <c r="A78" s="166" t="s">
        <v>255</v>
      </c>
      <c r="B78" s="163" t="s">
        <v>111</v>
      </c>
      <c r="C78" s="161">
        <v>55622.523070000003</v>
      </c>
      <c r="D78" s="161">
        <v>2.9999999999999997E-4</v>
      </c>
      <c r="E78">
        <f t="shared" si="14"/>
        <v>35830.335314561373</v>
      </c>
      <c r="F78" s="174">
        <f t="shared" si="22"/>
        <v>35830</v>
      </c>
      <c r="G78">
        <f t="shared" si="15"/>
        <v>0.11908700000640238</v>
      </c>
      <c r="J78">
        <f t="shared" si="12"/>
        <v>0.11908700000640238</v>
      </c>
      <c r="O78">
        <f t="shared" ca="1" si="13"/>
        <v>0.12518026607734295</v>
      </c>
      <c r="P78" s="31">
        <f t="shared" si="16"/>
        <v>0.14141578860544785</v>
      </c>
      <c r="Q78" s="2">
        <f t="shared" si="17"/>
        <v>40604.023070000003</v>
      </c>
      <c r="R78">
        <f t="shared" si="18"/>
        <v>4.9857480030086291E-4</v>
      </c>
      <c r="S78" s="31">
        <f t="shared" si="19"/>
        <v>-2.2328788599045468E-2</v>
      </c>
      <c r="T78" s="31">
        <f t="shared" si="20"/>
        <v>6.3688207190378274E-3</v>
      </c>
      <c r="V78" s="31">
        <f t="shared" si="21"/>
        <v>0.14778460932448567</v>
      </c>
    </row>
    <row r="79" spans="1:22" x14ac:dyDescent="0.2">
      <c r="A79" s="166" t="s">
        <v>255</v>
      </c>
      <c r="B79" s="163" t="s">
        <v>111</v>
      </c>
      <c r="C79" s="161">
        <v>55622.523869999997</v>
      </c>
      <c r="D79" s="161">
        <v>2.9999999999999997E-4</v>
      </c>
      <c r="E79">
        <f t="shared" si="14"/>
        <v>35830.33756713006</v>
      </c>
      <c r="F79" s="174">
        <f t="shared" si="22"/>
        <v>35830</v>
      </c>
      <c r="G79">
        <f t="shared" si="15"/>
        <v>0.11988700000074459</v>
      </c>
      <c r="J79">
        <f t="shared" si="12"/>
        <v>0.11988700000074459</v>
      </c>
      <c r="O79">
        <f t="shared" ca="1" si="13"/>
        <v>0.12518026607734295</v>
      </c>
      <c r="P79" s="31">
        <f t="shared" si="16"/>
        <v>0.14141578860544785</v>
      </c>
      <c r="Q79" s="2">
        <f t="shared" si="17"/>
        <v>40604.023869999997</v>
      </c>
      <c r="R79">
        <f t="shared" si="18"/>
        <v>4.6348873878600066E-4</v>
      </c>
      <c r="S79" s="31">
        <f t="shared" si="19"/>
        <v>-2.1528788604703253E-2</v>
      </c>
      <c r="T79" s="31">
        <f t="shared" si="20"/>
        <v>6.3688207190378274E-3</v>
      </c>
      <c r="V79" s="31">
        <f t="shared" si="21"/>
        <v>0.14778460932448567</v>
      </c>
    </row>
    <row r="80" spans="1:22" x14ac:dyDescent="0.2">
      <c r="A80" s="166" t="s">
        <v>255</v>
      </c>
      <c r="B80" s="163" t="s">
        <v>111</v>
      </c>
      <c r="C80" s="161">
        <v>55622.525370000003</v>
      </c>
      <c r="D80" s="161">
        <v>5.0000000000000001E-4</v>
      </c>
      <c r="E80">
        <f t="shared" si="14"/>
        <v>35830.341790696395</v>
      </c>
      <c r="F80" s="174">
        <f t="shared" si="22"/>
        <v>35830</v>
      </c>
      <c r="G80">
        <f t="shared" si="15"/>
        <v>0.12138700000650715</v>
      </c>
      <c r="J80">
        <f t="shared" si="12"/>
        <v>0.12138700000650715</v>
      </c>
      <c r="O80">
        <f t="shared" ca="1" si="13"/>
        <v>0.12518026607734295</v>
      </c>
      <c r="P80" s="31">
        <f t="shared" si="16"/>
        <v>0.14141578860544785</v>
      </c>
      <c r="Q80" s="2">
        <f t="shared" si="17"/>
        <v>40604.025370000003</v>
      </c>
      <c r="R80">
        <f t="shared" si="18"/>
        <v>4.0115237274105677E-4</v>
      </c>
      <c r="S80" s="31">
        <f t="shared" si="19"/>
        <v>-2.0028788598940694E-2</v>
      </c>
      <c r="T80" s="31">
        <f t="shared" si="20"/>
        <v>6.3688207190378274E-3</v>
      </c>
      <c r="V80" s="31">
        <f t="shared" si="21"/>
        <v>0.14778460932448567</v>
      </c>
    </row>
    <row r="81" spans="1:22" x14ac:dyDescent="0.2">
      <c r="A81" s="164" t="s">
        <v>258</v>
      </c>
      <c r="B81" s="165" t="s">
        <v>110</v>
      </c>
      <c r="C81" s="164">
        <v>55644.896200000003</v>
      </c>
      <c r="D81" s="164">
        <v>4.0000000000000002E-4</v>
      </c>
      <c r="E81">
        <f t="shared" si="14"/>
        <v>35893.331580084036</v>
      </c>
      <c r="F81" s="174">
        <f t="shared" si="22"/>
        <v>35893</v>
      </c>
      <c r="G81">
        <f t="shared" si="15"/>
        <v>0.11776069999905303</v>
      </c>
      <c r="J81">
        <f t="shared" si="12"/>
        <v>0.11776069999905303</v>
      </c>
      <c r="O81">
        <f t="shared" ca="1" si="13"/>
        <v>0.12545869355874828</v>
      </c>
      <c r="P81" s="31">
        <f t="shared" si="16"/>
        <v>0.14185405435741594</v>
      </c>
      <c r="Q81" s="2">
        <f t="shared" si="17"/>
        <v>40626.396200000003</v>
      </c>
      <c r="R81">
        <f t="shared" si="18"/>
        <v>5.804897242376448E-4</v>
      </c>
      <c r="S81" s="31">
        <f t="shared" si="19"/>
        <v>-2.4093354358362906E-2</v>
      </c>
      <c r="T81" s="31">
        <f t="shared" si="20"/>
        <v>6.3519465273491026E-3</v>
      </c>
      <c r="V81" s="31">
        <f t="shared" si="21"/>
        <v>0.14820600088476504</v>
      </c>
    </row>
    <row r="82" spans="1:22" x14ac:dyDescent="0.2">
      <c r="A82" s="164" t="s">
        <v>258</v>
      </c>
      <c r="B82" s="165" t="s">
        <v>110</v>
      </c>
      <c r="C82" s="164">
        <v>55680.77</v>
      </c>
      <c r="D82" s="164">
        <v>1.1000000000000001E-3</v>
      </c>
      <c r="E82">
        <f t="shared" si="14"/>
        <v>35994.341828990044</v>
      </c>
      <c r="F82" s="174">
        <f t="shared" si="22"/>
        <v>35994</v>
      </c>
      <c r="G82">
        <f t="shared" si="15"/>
        <v>0.1214006000009249</v>
      </c>
      <c r="J82">
        <f t="shared" si="12"/>
        <v>0.1214006000009249</v>
      </c>
      <c r="O82">
        <f t="shared" ca="1" si="13"/>
        <v>0.12590506142576319</v>
      </c>
      <c r="P82" s="31">
        <f t="shared" si="16"/>
        <v>0.14255799308371522</v>
      </c>
      <c r="Q82" s="2">
        <f t="shared" si="17"/>
        <v>40662.269999999997</v>
      </c>
      <c r="R82">
        <f t="shared" si="18"/>
        <v>4.4763528205970398E-4</v>
      </c>
      <c r="S82" s="31">
        <f t="shared" si="19"/>
        <v>-2.1157393082790327E-2</v>
      </c>
      <c r="T82" s="31">
        <f t="shared" si="20"/>
        <v>6.3164620985872453E-3</v>
      </c>
      <c r="V82" s="31">
        <f t="shared" si="21"/>
        <v>0.14887445518230247</v>
      </c>
    </row>
    <row r="83" spans="1:22" x14ac:dyDescent="0.2">
      <c r="A83" s="159" t="s">
        <v>427</v>
      </c>
      <c r="B83" s="160" t="s">
        <v>111</v>
      </c>
      <c r="C83" s="161">
        <v>55717.1705</v>
      </c>
      <c r="D83" s="159">
        <v>2.0000000000000001E-4</v>
      </c>
      <c r="E83">
        <f t="shared" si="14"/>
        <v>36096.835112815679</v>
      </c>
      <c r="F83" s="174">
        <f t="shared" si="22"/>
        <v>36096.5</v>
      </c>
      <c r="G83">
        <f t="shared" si="15"/>
        <v>0.11901534999924479</v>
      </c>
      <c r="J83">
        <f t="shared" si="12"/>
        <v>0.11901534999924479</v>
      </c>
      <c r="O83">
        <f t="shared" ca="1" si="13"/>
        <v>0.12635805851852583</v>
      </c>
      <c r="P83" s="31">
        <f t="shared" si="16"/>
        <v>0.14327405137260874</v>
      </c>
      <c r="Q83" s="2">
        <f t="shared" si="17"/>
        <v>40698.6705</v>
      </c>
      <c r="R83">
        <f t="shared" si="18"/>
        <v>5.8848459232204971E-4</v>
      </c>
      <c r="S83" s="31">
        <f t="shared" si="19"/>
        <v>-2.4258701373363944E-2</v>
      </c>
      <c r="T83" s="31">
        <f t="shared" si="20"/>
        <v>6.2698940785993005E-3</v>
      </c>
      <c r="V83" s="31">
        <f t="shared" si="21"/>
        <v>0.14954394545120803</v>
      </c>
    </row>
    <row r="84" spans="1:22" x14ac:dyDescent="0.2">
      <c r="A84" s="159" t="s">
        <v>427</v>
      </c>
      <c r="B84" s="160" t="s">
        <v>111</v>
      </c>
      <c r="C84" s="161">
        <v>55726.05</v>
      </c>
      <c r="D84" s="159">
        <v>2.9999999999999997E-4</v>
      </c>
      <c r="E84">
        <f t="shared" si="14"/>
        <v>36121.837217559572</v>
      </c>
      <c r="F84" s="174">
        <f t="shared" si="22"/>
        <v>36121.5</v>
      </c>
      <c r="G84">
        <f t="shared" si="15"/>
        <v>0.11976285000127973</v>
      </c>
      <c r="J84">
        <f t="shared" si="12"/>
        <v>0.11976285000127973</v>
      </c>
      <c r="O84">
        <f t="shared" ca="1" si="13"/>
        <v>0.12646854561432164</v>
      </c>
      <c r="P84" s="31">
        <f t="shared" si="16"/>
        <v>0.14344895417447767</v>
      </c>
      <c r="Q84" s="2">
        <f t="shared" si="17"/>
        <v>40707.550000000003</v>
      </c>
      <c r="R84">
        <f t="shared" si="18"/>
        <v>5.610315309035849E-4</v>
      </c>
      <c r="S84" s="31">
        <f t="shared" si="19"/>
        <v>-2.3686104173197942E-2</v>
      </c>
      <c r="T84" s="31">
        <f t="shared" si="20"/>
        <v>6.2569325955760813E-3</v>
      </c>
      <c r="V84" s="31">
        <f t="shared" si="21"/>
        <v>0.14970588677005375</v>
      </c>
    </row>
    <row r="85" spans="1:22" x14ac:dyDescent="0.2">
      <c r="A85" s="159" t="s">
        <v>427</v>
      </c>
      <c r="B85" s="160" t="s">
        <v>111</v>
      </c>
      <c r="C85" s="161">
        <v>55730.134899999997</v>
      </c>
      <c r="D85" s="159">
        <v>2.9999999999999997E-4</v>
      </c>
      <c r="E85">
        <f t="shared" si="14"/>
        <v>36133.339114926326</v>
      </c>
      <c r="F85" s="174">
        <f t="shared" si="22"/>
        <v>36133</v>
      </c>
      <c r="G85">
        <f t="shared" si="15"/>
        <v>0.12043669999548001</v>
      </c>
      <c r="J85">
        <f t="shared" si="12"/>
        <v>0.12043669999548001</v>
      </c>
      <c r="O85">
        <f t="shared" ca="1" si="13"/>
        <v>0.12651936967838767</v>
      </c>
      <c r="P85" s="31">
        <f t="shared" si="16"/>
        <v>0.1435294429694251</v>
      </c>
      <c r="Q85" s="2">
        <f t="shared" si="17"/>
        <v>40711.634899999997</v>
      </c>
      <c r="R85">
        <f t="shared" si="18"/>
        <v>5.3327477806069034E-4</v>
      </c>
      <c r="S85" s="31">
        <f t="shared" si="19"/>
        <v>-2.3092742973945091E-2</v>
      </c>
      <c r="T85" s="31">
        <f t="shared" si="20"/>
        <v>6.2507600544017767E-3</v>
      </c>
      <c r="V85" s="31">
        <f t="shared" si="21"/>
        <v>0.14978020302382689</v>
      </c>
    </row>
    <row r="86" spans="1:22" x14ac:dyDescent="0.2">
      <c r="A86" s="173" t="s">
        <v>546</v>
      </c>
      <c r="B86" s="30" t="s">
        <v>110</v>
      </c>
      <c r="C86" s="29">
        <v>55998.629000000001</v>
      </c>
      <c r="D86" s="29">
        <v>4.0000000000000001E-3</v>
      </c>
      <c r="E86">
        <f t="shared" si="14"/>
        <v>36889.340873056215</v>
      </c>
      <c r="F86" s="174">
        <f t="shared" si="22"/>
        <v>36889</v>
      </c>
      <c r="G86">
        <f t="shared" si="15"/>
        <v>0.12106109999876935</v>
      </c>
      <c r="J86">
        <f t="shared" si="12"/>
        <v>0.12106109999876935</v>
      </c>
      <c r="O86">
        <f t="shared" ca="1" si="13"/>
        <v>0.1298604994552518</v>
      </c>
      <c r="P86" s="31">
        <f t="shared" si="16"/>
        <v>0.14886702258832504</v>
      </c>
      <c r="Q86" s="2">
        <f t="shared" si="17"/>
        <v>40980.129000000001</v>
      </c>
      <c r="R86">
        <f t="shared" si="18"/>
        <v>7.7316933105636351E-4</v>
      </c>
      <c r="S86" s="31">
        <f t="shared" si="19"/>
        <v>-2.7805922589555693E-2</v>
      </c>
      <c r="T86" s="31">
        <f t="shared" si="20"/>
        <v>5.5644811521593342E-3</v>
      </c>
      <c r="V86" s="31">
        <f t="shared" si="21"/>
        <v>0.15443150374048437</v>
      </c>
    </row>
    <row r="87" spans="1:22" x14ac:dyDescent="0.2">
      <c r="A87" s="135" t="s">
        <v>545</v>
      </c>
      <c r="B87" s="138" t="s">
        <v>110</v>
      </c>
      <c r="C87" s="135">
        <v>56013.902399999999</v>
      </c>
      <c r="D87" s="135">
        <v>5.0000000000000001E-4</v>
      </c>
      <c r="E87">
        <f t="shared" si="14"/>
        <v>36932.346351584863</v>
      </c>
      <c r="F87" s="174">
        <f t="shared" si="22"/>
        <v>36932</v>
      </c>
      <c r="G87">
        <f t="shared" si="15"/>
        <v>0.1230068000004394</v>
      </c>
      <c r="J87">
        <f t="shared" si="12"/>
        <v>0.1230068000004394</v>
      </c>
      <c r="O87">
        <f t="shared" ca="1" si="13"/>
        <v>0.13005053726002053</v>
      </c>
      <c r="P87" s="31">
        <f t="shared" si="16"/>
        <v>0.14917335759007141</v>
      </c>
      <c r="Q87" s="2">
        <f t="shared" si="17"/>
        <v>40995.402399999999</v>
      </c>
      <c r="R87">
        <f t="shared" si="18"/>
        <v>6.846887360915289E-4</v>
      </c>
      <c r="S87" s="31">
        <f t="shared" si="19"/>
        <v>-2.6166557589632017E-2</v>
      </c>
      <c r="T87" s="31">
        <f t="shared" si="20"/>
        <v>5.5096237349139014E-3</v>
      </c>
      <c r="V87" s="31">
        <f t="shared" si="21"/>
        <v>0.15468298132498531</v>
      </c>
    </row>
    <row r="88" spans="1:22" x14ac:dyDescent="0.2">
      <c r="A88" s="135" t="s">
        <v>545</v>
      </c>
      <c r="B88" s="138" t="s">
        <v>110</v>
      </c>
      <c r="C88" s="135">
        <v>56086.706200000001</v>
      </c>
      <c r="D88" s="135">
        <v>5.9999999999999995E-4</v>
      </c>
      <c r="E88">
        <f t="shared" si="14"/>
        <v>37137.34080322658</v>
      </c>
      <c r="F88" s="174">
        <f t="shared" si="22"/>
        <v>37137</v>
      </c>
      <c r="G88">
        <f t="shared" si="15"/>
        <v>0.12103629999910481</v>
      </c>
      <c r="J88">
        <f t="shared" si="12"/>
        <v>0.12103629999910481</v>
      </c>
      <c r="O88">
        <f t="shared" ca="1" si="13"/>
        <v>0.13095653144554587</v>
      </c>
      <c r="P88" s="31">
        <f t="shared" si="16"/>
        <v>0.15063785014848372</v>
      </c>
      <c r="Q88" s="2">
        <f t="shared" si="17"/>
        <v>41068.206200000001</v>
      </c>
      <c r="R88">
        <f t="shared" si="18"/>
        <v>8.7625177124619417E-4</v>
      </c>
      <c r="S88" s="31">
        <f t="shared" si="19"/>
        <v>-2.9601550149378902E-2</v>
      </c>
      <c r="T88" s="31">
        <f t="shared" si="20"/>
        <v>5.2264895456386956E-3</v>
      </c>
      <c r="V88" s="31">
        <f t="shared" si="21"/>
        <v>0.15586433969412242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3"/>
  </sheetPr>
  <dimension ref="A1:Z264"/>
  <sheetViews>
    <sheetView workbookViewId="0"/>
  </sheetViews>
  <sheetFormatPr defaultColWidth="10.28515625" defaultRowHeight="12.75" x14ac:dyDescent="0.2"/>
  <cols>
    <col min="1" max="1" width="25.5703125" customWidth="1"/>
    <col min="2" max="2" width="5.140625" style="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5" width="10.28515625" customWidth="1"/>
    <col min="26" max="26" width="14.28515625" customWidth="1"/>
  </cols>
  <sheetData>
    <row r="1" spans="1:26" ht="21" thickBot="1" x14ac:dyDescent="0.35">
      <c r="A1" s="1" t="s">
        <v>121</v>
      </c>
      <c r="T1" s="148"/>
      <c r="U1" s="149" t="s">
        <v>439</v>
      </c>
      <c r="V1" s="148"/>
      <c r="W1" s="148"/>
      <c r="X1" s="148"/>
      <c r="Y1" s="6" t="s">
        <v>80</v>
      </c>
      <c r="Z1" s="6" t="s">
        <v>435</v>
      </c>
    </row>
    <row r="2" spans="1:26" x14ac:dyDescent="0.2">
      <c r="A2" t="s">
        <v>94</v>
      </c>
      <c r="B2" s="5" t="s">
        <v>98</v>
      </c>
      <c r="T2" s="148">
        <v>1E-4</v>
      </c>
      <c r="U2" s="148" t="s">
        <v>428</v>
      </c>
      <c r="V2" s="148">
        <f t="shared" ref="V2:V10" si="0">W2*X2</f>
        <v>-1.1031517512532726E-3</v>
      </c>
      <c r="W2" s="150">
        <v>-11.031517512532725</v>
      </c>
      <c r="X2" s="148">
        <v>1E-4</v>
      </c>
      <c r="Y2">
        <v>-10000</v>
      </c>
      <c r="Z2" s="31">
        <f>+D$11+D$12*Y2+D$13*Y2^2</f>
        <v>2.8579383775086484E-2</v>
      </c>
    </row>
    <row r="3" spans="1:26" ht="13.5" thickBot="1" x14ac:dyDescent="0.25">
      <c r="A3" s="131" t="s">
        <v>532</v>
      </c>
      <c r="E3" s="88"/>
      <c r="T3" s="148">
        <v>1.0000000000000001E-9</v>
      </c>
      <c r="U3" s="148" t="s">
        <v>429</v>
      </c>
      <c r="V3" s="148">
        <f t="shared" si="0"/>
        <v>2.1574610542249089E-7</v>
      </c>
      <c r="W3" s="151">
        <v>2.1574610542249091</v>
      </c>
      <c r="X3" s="148">
        <v>9.9999999999999995E-8</v>
      </c>
      <c r="Y3">
        <v>-9000</v>
      </c>
      <c r="Z3" s="31">
        <f t="shared" ref="Z3:Z48" si="1">+D$11+D$12*Y3+D$13*Y3^2</f>
        <v>2.4318471288280227E-2</v>
      </c>
    </row>
    <row r="4" spans="1:26" ht="14.25" thickTop="1" thickBot="1" x14ac:dyDescent="0.25">
      <c r="A4" s="7" t="s">
        <v>70</v>
      </c>
      <c r="C4" s="3">
        <v>42896.875899999999</v>
      </c>
      <c r="D4" s="4">
        <v>0.35515010000000002</v>
      </c>
      <c r="T4" s="148">
        <v>4.7600000000000002E-11</v>
      </c>
      <c r="U4" s="152" t="s">
        <v>430</v>
      </c>
      <c r="V4" s="148">
        <f t="shared" si="0"/>
        <v>4.7566563837782209E-11</v>
      </c>
      <c r="W4" s="151">
        <v>4.7566563837782212</v>
      </c>
      <c r="X4" s="148">
        <v>9.9999999999999994E-12</v>
      </c>
      <c r="Y4">
        <v>-8000</v>
      </c>
      <c r="Z4" s="31">
        <f t="shared" si="1"/>
        <v>2.0401201591188002E-2</v>
      </c>
    </row>
    <row r="5" spans="1:26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 s="148">
        <v>1.3100000000000001E-2</v>
      </c>
      <c r="U5" s="148" t="s">
        <v>431</v>
      </c>
      <c r="V5" s="148">
        <f t="shared" si="0"/>
        <v>1.3090616341805536E-2</v>
      </c>
      <c r="W5" s="151">
        <v>1.3090616341805537</v>
      </c>
      <c r="X5" s="148">
        <v>0.01</v>
      </c>
      <c r="Y5">
        <v>-7000</v>
      </c>
      <c r="Z5" s="31">
        <f t="shared" si="1"/>
        <v>1.6827574683809812E-2</v>
      </c>
    </row>
    <row r="6" spans="1:26" x14ac:dyDescent="0.2">
      <c r="A6" s="7" t="s">
        <v>71</v>
      </c>
      <c r="T6" s="148">
        <v>2.5300000000000002E-4</v>
      </c>
      <c r="U6" s="148" t="s">
        <v>189</v>
      </c>
      <c r="V6" s="148">
        <f t="shared" si="0"/>
        <v>2.5294854003511728E-4</v>
      </c>
      <c r="W6" s="151">
        <v>2.5294854003511729</v>
      </c>
      <c r="X6" s="148">
        <v>1E-4</v>
      </c>
      <c r="Y6">
        <v>-6000</v>
      </c>
      <c r="Z6" s="31">
        <f t="shared" si="1"/>
        <v>1.3597590566145658E-2</v>
      </c>
    </row>
    <row r="7" spans="1:26" ht="13.5" thickBot="1" x14ac:dyDescent="0.25">
      <c r="A7" t="s">
        <v>72</v>
      </c>
      <c r="C7" s="72">
        <v>42897.375899999999</v>
      </c>
      <c r="T7" s="148">
        <v>3.859</v>
      </c>
      <c r="U7" s="152" t="s">
        <v>432</v>
      </c>
      <c r="V7" s="148">
        <f t="shared" si="0"/>
        <v>3.858288840526952</v>
      </c>
      <c r="W7" s="151">
        <v>3.858288840526952</v>
      </c>
      <c r="X7" s="148">
        <v>1</v>
      </c>
      <c r="Y7">
        <v>-5000</v>
      </c>
      <c r="Z7" s="31">
        <f t="shared" si="1"/>
        <v>1.0711249238195539E-2</v>
      </c>
    </row>
    <row r="8" spans="1:26" x14ac:dyDescent="0.2">
      <c r="A8" t="s">
        <v>73</v>
      </c>
      <c r="C8">
        <v>0.35515010000000002</v>
      </c>
      <c r="T8" s="148">
        <v>4.7000000000000002E-3</v>
      </c>
      <c r="U8" s="148" t="s">
        <v>433</v>
      </c>
      <c r="V8" s="148">
        <f t="shared" si="0"/>
        <v>4.6980705094323968E-3</v>
      </c>
      <c r="W8" s="151">
        <v>4.6980705094323971</v>
      </c>
      <c r="X8" s="148">
        <v>1E-3</v>
      </c>
      <c r="Y8">
        <v>-4000</v>
      </c>
      <c r="Z8" s="31">
        <f t="shared" si="1"/>
        <v>8.1685506999594516E-3</v>
      </c>
    </row>
    <row r="9" spans="1:26" x14ac:dyDescent="0.2">
      <c r="A9" s="28" t="s">
        <v>126</v>
      </c>
      <c r="C9" s="70">
        <v>33</v>
      </c>
      <c r="F9" s="18" t="str">
        <f>"F"&amp;C9</f>
        <v>F33</v>
      </c>
      <c r="G9" s="95" t="str">
        <f>"G"&amp;C9</f>
        <v>G33</v>
      </c>
      <c r="T9" s="148">
        <v>5.7300000000000005E-4</v>
      </c>
      <c r="U9" s="148" t="s">
        <v>190</v>
      </c>
      <c r="V9" s="148">
        <f t="shared" si="0"/>
        <v>5.7238131166094039E-4</v>
      </c>
      <c r="W9" s="151">
        <v>5.7238131166094037</v>
      </c>
      <c r="X9" s="148">
        <v>1E-4</v>
      </c>
      <c r="Y9">
        <v>-3000</v>
      </c>
      <c r="Z9" s="31">
        <f t="shared" si="1"/>
        <v>5.9694949514373999E-3</v>
      </c>
    </row>
    <row r="10" spans="1:26" ht="13.5" thickBot="1" x14ac:dyDescent="0.25">
      <c r="A10" s="15"/>
      <c r="B10" s="122"/>
      <c r="C10" s="6" t="s">
        <v>90</v>
      </c>
      <c r="D10" s="6" t="s">
        <v>91</v>
      </c>
      <c r="E10" s="15"/>
      <c r="T10" s="148">
        <v>2.0529999999999999</v>
      </c>
      <c r="U10" s="152" t="s">
        <v>434</v>
      </c>
      <c r="V10" s="148">
        <f t="shared" si="0"/>
        <v>2.0526467148913849</v>
      </c>
      <c r="W10" s="153">
        <v>2.0526467148913849</v>
      </c>
      <c r="X10" s="148">
        <v>1</v>
      </c>
      <c r="Y10">
        <v>-2000</v>
      </c>
      <c r="Z10" s="31">
        <f t="shared" si="1"/>
        <v>4.1140819926293835E-3</v>
      </c>
    </row>
    <row r="11" spans="1:26" x14ac:dyDescent="0.2">
      <c r="A11" s="15" t="s">
        <v>86</v>
      </c>
      <c r="B11" s="122"/>
      <c r="C11" s="17">
        <f ca="1">INTERCEPT(INDIRECT($G$9):G270,INDIRECT($F$9):F270)</f>
        <v>-2.2506246928574516E-2</v>
      </c>
      <c r="D11" s="71">
        <f>E11*F11</f>
        <v>1.4341844441554516E-3</v>
      </c>
      <c r="E11" s="32">
        <v>0.14341844441554516</v>
      </c>
      <c r="F11" s="31">
        <v>0.01</v>
      </c>
      <c r="T11" s="148"/>
      <c r="U11" s="148"/>
      <c r="V11" s="148"/>
      <c r="W11" s="148">
        <f>SUM(R21:R140)</f>
        <v>7.3758342426420279E-2</v>
      </c>
      <c r="X11" s="148"/>
      <c r="Y11">
        <v>-1000</v>
      </c>
      <c r="Z11" s="31">
        <f t="shared" si="1"/>
        <v>2.6023118235354004E-3</v>
      </c>
    </row>
    <row r="12" spans="1:26" x14ac:dyDescent="0.2">
      <c r="A12" s="15" t="s">
        <v>87</v>
      </c>
      <c r="B12" s="122"/>
      <c r="C12" s="17">
        <f ca="1">SLOPE(INDIRECT($G$9):G270,INDIRECT($F$9):F270)</f>
        <v>3.7728580991601257E-6</v>
      </c>
      <c r="D12" s="71">
        <f>E12*F12</f>
        <v>-9.9630598452293124E-7</v>
      </c>
      <c r="E12" s="33">
        <v>-9.9630598452293135</v>
      </c>
      <c r="F12" s="31">
        <v>9.9999999999999995E-8</v>
      </c>
      <c r="T12" s="148"/>
      <c r="U12" s="148"/>
      <c r="V12" s="148"/>
      <c r="W12" s="148"/>
      <c r="X12" s="148"/>
      <c r="Y12">
        <v>0</v>
      </c>
      <c r="Z12" s="31">
        <f t="shared" si="1"/>
        <v>1.4341844441554516E-3</v>
      </c>
    </row>
    <row r="13" spans="1:26" ht="13.5" thickBot="1" x14ac:dyDescent="0.25">
      <c r="A13" s="15" t="s">
        <v>89</v>
      </c>
      <c r="B13" s="122"/>
      <c r="C13" s="5" t="s">
        <v>84</v>
      </c>
      <c r="D13" s="71">
        <f>E13*F13</f>
        <v>1.718213948570172E-10</v>
      </c>
      <c r="E13" s="34">
        <v>1.718213948570172</v>
      </c>
      <c r="F13" s="31">
        <v>1E-10</v>
      </c>
      <c r="T13" s="148"/>
      <c r="U13" s="148" t="s">
        <v>436</v>
      </c>
      <c r="V13" s="154">
        <f>2*PI()/V6</f>
        <v>24839.776921848534</v>
      </c>
      <c r="W13" s="148" t="s">
        <v>438</v>
      </c>
      <c r="X13" s="148"/>
      <c r="Y13">
        <v>1000</v>
      </c>
      <c r="Z13" s="31">
        <f t="shared" si="1"/>
        <v>6.0969985448953751E-4</v>
      </c>
    </row>
    <row r="14" spans="1:26" x14ac:dyDescent="0.2">
      <c r="A14" s="15"/>
      <c r="B14" s="122"/>
      <c r="C14" s="15"/>
      <c r="D14" s="35"/>
      <c r="E14" s="157">
        <f>SUM(T21:T126)</f>
        <v>2.4848627153117417E-3</v>
      </c>
      <c r="T14" s="148"/>
      <c r="U14" s="148"/>
      <c r="V14" s="155">
        <f>V13*C$8/365.24</f>
        <v>24.153568223010073</v>
      </c>
      <c r="W14" s="156" t="s">
        <v>228</v>
      </c>
      <c r="X14" s="148"/>
      <c r="Y14">
        <v>2000</v>
      </c>
      <c r="Z14" s="31">
        <f t="shared" si="1"/>
        <v>1.2885805453765773E-4</v>
      </c>
    </row>
    <row r="15" spans="1:26" x14ac:dyDescent="0.2">
      <c r="A15" s="19" t="s">
        <v>88</v>
      </c>
      <c r="B15" s="122"/>
      <c r="C15" s="20">
        <f ca="1">(C7+C11)+(C8+C12)*INT(MAX(F21:F2811))</f>
        <v>56086.702770084303</v>
      </c>
      <c r="D15" s="10">
        <f>+C7+INT(MAX(F21:F872))*C8+D11+D12*INT(MAX(F21:F3307))+D13*INT(MAX(F21:F3334)^2)</f>
        <v>56086.786573089805</v>
      </c>
      <c r="E15" s="22"/>
      <c r="T15" s="148"/>
      <c r="U15" s="148" t="s">
        <v>437</v>
      </c>
      <c r="V15" s="154">
        <f>2*PI()/V9</f>
        <v>10977.271932493728</v>
      </c>
      <c r="W15" s="148" t="s">
        <v>438</v>
      </c>
      <c r="X15" s="148"/>
      <c r="Y15">
        <v>3000</v>
      </c>
      <c r="Z15" s="31">
        <f t="shared" si="1"/>
        <v>-8.3409557001873011E-6</v>
      </c>
    </row>
    <row r="16" spans="1:26" x14ac:dyDescent="0.2">
      <c r="A16" s="23" t="s">
        <v>74</v>
      </c>
      <c r="B16" s="122"/>
      <c r="C16" s="24">
        <f ca="1">+C8+C12</f>
        <v>0.35515387285809918</v>
      </c>
      <c r="D16" s="10">
        <f>+C8+D12+2*D13*MAX(F21:F180)</f>
        <v>0.35516186572811848</v>
      </c>
      <c r="E16" s="22"/>
      <c r="T16" s="148"/>
      <c r="U16" s="148"/>
      <c r="V16" s="155">
        <f>V15*C$8/365.24</f>
        <v>10.674020437390048</v>
      </c>
      <c r="W16" s="156" t="s">
        <v>228</v>
      </c>
      <c r="X16" s="148"/>
      <c r="Y16">
        <v>4000</v>
      </c>
      <c r="Z16" s="31">
        <f t="shared" si="1"/>
        <v>1.9810282377600175E-4</v>
      </c>
    </row>
    <row r="17" spans="1:26" ht="13.5" thickBot="1" x14ac:dyDescent="0.25">
      <c r="A17" s="21" t="s">
        <v>122</v>
      </c>
      <c r="B17" s="122"/>
      <c r="C17" s="15">
        <f>COUNT(C21:C1469)</f>
        <v>123</v>
      </c>
      <c r="D17" s="21"/>
      <c r="E17" s="25"/>
      <c r="Y17">
        <v>5000</v>
      </c>
      <c r="Z17" s="31">
        <f t="shared" si="1"/>
        <v>7.481893929662262E-4</v>
      </c>
    </row>
    <row r="18" spans="1:26" ht="14.25" thickTop="1" thickBot="1" x14ac:dyDescent="0.25">
      <c r="A18" s="23" t="s">
        <v>75</v>
      </c>
      <c r="B18" s="122"/>
      <c r="C18" s="26">
        <f ca="1">+C15</f>
        <v>56086.702770084303</v>
      </c>
      <c r="D18" s="27">
        <f ca="1">+C16</f>
        <v>0.35515387285809918</v>
      </c>
      <c r="E18" s="69" t="s">
        <v>90</v>
      </c>
      <c r="Y18">
        <v>6000</v>
      </c>
      <c r="Z18" s="31">
        <f t="shared" si="1"/>
        <v>1.6419187518704834E-3</v>
      </c>
    </row>
    <row r="19" spans="1:26" ht="14.25" thickTop="1" thickBot="1" x14ac:dyDescent="0.25">
      <c r="A19" s="7" t="s">
        <v>132</v>
      </c>
      <c r="C19" s="67">
        <f>+D15</f>
        <v>56086.786573089805</v>
      </c>
      <c r="D19" s="68">
        <f>+D16</f>
        <v>0.35516186572811848</v>
      </c>
      <c r="E19" s="69" t="s">
        <v>133</v>
      </c>
      <c r="W19">
        <f>COUNT(W21:W136)</f>
        <v>80</v>
      </c>
      <c r="Y19">
        <v>7000</v>
      </c>
      <c r="Z19" s="31">
        <f t="shared" si="1"/>
        <v>2.8792909004887761E-3</v>
      </c>
    </row>
    <row r="20" spans="1:26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535</v>
      </c>
      <c r="I20" s="9" t="s">
        <v>536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537</v>
      </c>
      <c r="T20" s="8" t="s">
        <v>538</v>
      </c>
      <c r="U20" s="8" t="s">
        <v>539</v>
      </c>
      <c r="Y20">
        <v>8000</v>
      </c>
      <c r="Z20" s="31">
        <f t="shared" si="1"/>
        <v>4.4603058388211023E-3</v>
      </c>
    </row>
    <row r="21" spans="1:26" x14ac:dyDescent="0.2">
      <c r="A21" s="132" t="s">
        <v>410</v>
      </c>
      <c r="B21" s="133" t="s">
        <v>111</v>
      </c>
      <c r="C21" s="134">
        <v>42537.432999999997</v>
      </c>
      <c r="D21" s="135" t="s">
        <v>260</v>
      </c>
      <c r="E21">
        <f t="shared" ref="E21:E52" si="2">+(C21-C$7)/C$8</f>
        <v>-1013.4951390975303</v>
      </c>
      <c r="F21" s="11">
        <f t="shared" ref="F21:F52" si="3">ROUND(2*E21,0)/2</f>
        <v>-1013.5</v>
      </c>
      <c r="G21" s="12">
        <f t="shared" ref="G21:G57" si="4">+C21-(C$7+F21*C$8)</f>
        <v>1.7263499976252206E-3</v>
      </c>
      <c r="H21">
        <f>G21</f>
        <v>1.7263499976252206E-3</v>
      </c>
      <c r="P21" s="31">
        <f t="shared" ref="P21:P52" si="5">+D$11+D$12*F21+D$13*F21^2</f>
        <v>2.6204324464368118E-3</v>
      </c>
      <c r="Q21" s="2">
        <f t="shared" ref="Q21:Q52" si="6">+C21-15018.5</f>
        <v>27518.932999999997</v>
      </c>
      <c r="R21">
        <f t="shared" ref="R21:R52" si="7">+(P21-G21)^2</f>
        <v>7.9938342527293163E-7</v>
      </c>
      <c r="S21" s="5">
        <v>1</v>
      </c>
      <c r="T21">
        <f>+S21*R21</f>
        <v>7.9938342527293163E-7</v>
      </c>
      <c r="U21" s="31">
        <f>G21-P21</f>
        <v>-8.9408244881159123E-4</v>
      </c>
      <c r="W21">
        <v>99</v>
      </c>
      <c r="Y21">
        <v>9000</v>
      </c>
      <c r="Z21" s="31">
        <f t="shared" si="1"/>
        <v>6.3849635668674649E-3</v>
      </c>
    </row>
    <row r="22" spans="1:26" x14ac:dyDescent="0.2">
      <c r="A22" s="132" t="s">
        <v>411</v>
      </c>
      <c r="B22" s="133" t="s">
        <v>111</v>
      </c>
      <c r="C22" s="134">
        <v>42537.613700000002</v>
      </c>
      <c r="D22" s="135" t="s">
        <v>260</v>
      </c>
      <c r="E22">
        <f t="shared" si="2"/>
        <v>-1012.9863401418087</v>
      </c>
      <c r="F22" s="11">
        <f t="shared" si="3"/>
        <v>-1013</v>
      </c>
      <c r="G22" s="12">
        <f t="shared" si="4"/>
        <v>4.8513000001548789E-3</v>
      </c>
      <c r="H22">
        <f>G22</f>
        <v>4.8513000001548789E-3</v>
      </c>
      <c r="P22" s="31">
        <f t="shared" si="5"/>
        <v>2.6197601954162115E-3</v>
      </c>
      <c r="Q22" s="2">
        <f t="shared" si="6"/>
        <v>27519.113700000002</v>
      </c>
      <c r="R22">
        <f t="shared" si="7"/>
        <v>4.9797699001330899E-6</v>
      </c>
      <c r="S22" s="5">
        <v>1</v>
      </c>
      <c r="T22">
        <f t="shared" ref="T22:T85" si="8">+S22*R22</f>
        <v>4.9797699001330899E-6</v>
      </c>
      <c r="U22" s="31">
        <f t="shared" ref="U22:U85" si="9">G22-P22</f>
        <v>2.2315398047386675E-3</v>
      </c>
      <c r="W22">
        <v>99</v>
      </c>
      <c r="Y22">
        <v>10000</v>
      </c>
      <c r="Z22" s="31">
        <f t="shared" si="1"/>
        <v>8.6532640846278611E-3</v>
      </c>
    </row>
    <row r="23" spans="1:26" x14ac:dyDescent="0.2">
      <c r="A23" s="10" t="s">
        <v>108</v>
      </c>
      <c r="B23" s="20"/>
      <c r="C23" s="95">
        <v>42659.417699999998</v>
      </c>
      <c r="D23" s="95"/>
      <c r="E23">
        <f t="shared" si="2"/>
        <v>-670.02149232113663</v>
      </c>
      <c r="F23" s="11">
        <f t="shared" si="3"/>
        <v>-670</v>
      </c>
      <c r="G23" s="12">
        <f t="shared" si="4"/>
        <v>-7.6330000010784715E-3</v>
      </c>
      <c r="I23">
        <f>G23</f>
        <v>-7.6330000010784715E-3</v>
      </c>
      <c r="O23">
        <f ca="1">+C$11+C$12*F23</f>
        <v>-2.5034061855011801E-2</v>
      </c>
      <c r="P23" s="31">
        <f t="shared" si="5"/>
        <v>2.1788400779371307E-3</v>
      </c>
      <c r="Q23" s="2">
        <f t="shared" si="6"/>
        <v>27640.917699999998</v>
      </c>
      <c r="R23">
        <f t="shared" si="7"/>
        <v>9.627220573617689E-5</v>
      </c>
      <c r="S23" s="5">
        <v>0</v>
      </c>
      <c r="T23">
        <f t="shared" si="8"/>
        <v>0</v>
      </c>
      <c r="U23" s="31">
        <f t="shared" si="9"/>
        <v>-9.8118400790156018E-3</v>
      </c>
      <c r="W23" t="e">
        <v>#N/A</v>
      </c>
      <c r="Y23">
        <v>14000</v>
      </c>
      <c r="Z23" s="31">
        <f t="shared" si="1"/>
        <v>2.1162894052809786E-2</v>
      </c>
    </row>
    <row r="24" spans="1:26" x14ac:dyDescent="0.2">
      <c r="A24" s="18" t="s">
        <v>412</v>
      </c>
      <c r="B24" s="143" t="s">
        <v>111</v>
      </c>
      <c r="C24" s="144">
        <v>42876.421999999999</v>
      </c>
      <c r="D24" s="95" t="s">
        <v>260</v>
      </c>
      <c r="E24">
        <f t="shared" si="2"/>
        <v>-59.000124172850938</v>
      </c>
      <c r="F24" s="11">
        <f t="shared" si="3"/>
        <v>-59</v>
      </c>
      <c r="G24" s="12">
        <f t="shared" si="4"/>
        <v>-4.4100001105107367E-5</v>
      </c>
      <c r="I24">
        <f>G24</f>
        <v>-4.4100001105107367E-5</v>
      </c>
      <c r="P24" s="31">
        <f t="shared" si="5"/>
        <v>1.4935646075178019E-3</v>
      </c>
      <c r="Q24" s="2">
        <f t="shared" si="6"/>
        <v>27857.921999999999</v>
      </c>
      <c r="R24">
        <f t="shared" si="7"/>
        <v>2.3644124486114447E-6</v>
      </c>
      <c r="S24" s="5">
        <v>0</v>
      </c>
      <c r="T24">
        <f t="shared" si="8"/>
        <v>0</v>
      </c>
      <c r="U24" s="31">
        <f t="shared" si="9"/>
        <v>-1.5376646086229092E-3</v>
      </c>
      <c r="W24" t="e">
        <v>#N/A</v>
      </c>
      <c r="Y24">
        <v>15000</v>
      </c>
      <c r="Z24" s="31">
        <f t="shared" si="1"/>
        <v>2.5149408519140354E-2</v>
      </c>
    </row>
    <row r="25" spans="1:26" x14ac:dyDescent="0.2">
      <c r="A25" s="10" t="s">
        <v>82</v>
      </c>
      <c r="B25" s="20"/>
      <c r="C25" s="95">
        <v>42896.875899999999</v>
      </c>
      <c r="D25" s="95" t="s">
        <v>84</v>
      </c>
      <c r="E25">
        <f t="shared" si="2"/>
        <v>-1.4078554391509392</v>
      </c>
      <c r="F25" s="11">
        <f t="shared" si="3"/>
        <v>-1.5</v>
      </c>
      <c r="G25" s="12">
        <f t="shared" si="4"/>
        <v>3.2725149998441339E-2</v>
      </c>
      <c r="I25">
        <f>G25</f>
        <v>3.2725149998441339E-2</v>
      </c>
      <c r="N25" s="107"/>
      <c r="O25">
        <f ca="1">+C$11+C$12*F25</f>
        <v>-2.2511906215723257E-2</v>
      </c>
      <c r="P25" s="31">
        <f t="shared" si="5"/>
        <v>1.4356792897303745E-3</v>
      </c>
      <c r="Q25" s="2">
        <f t="shared" si="6"/>
        <v>27878.375899999999</v>
      </c>
      <c r="R25">
        <f t="shared" si="7"/>
        <v>9.7903097723128145E-4</v>
      </c>
      <c r="S25" s="5">
        <v>0</v>
      </c>
      <c r="T25">
        <f t="shared" si="8"/>
        <v>0</v>
      </c>
      <c r="U25" s="31">
        <f t="shared" si="9"/>
        <v>3.1289470708710965E-2</v>
      </c>
      <c r="W25" t="e">
        <v>#N/A</v>
      </c>
      <c r="Y25">
        <v>16000</v>
      </c>
      <c r="Z25" s="31">
        <f t="shared" si="1"/>
        <v>2.9479565775184957E-2</v>
      </c>
    </row>
    <row r="26" spans="1:26" x14ac:dyDescent="0.2">
      <c r="A26" s="132" t="s">
        <v>412</v>
      </c>
      <c r="B26" s="133" t="s">
        <v>111</v>
      </c>
      <c r="C26" s="134">
        <v>42897.375899999999</v>
      </c>
      <c r="D26" s="135" t="s">
        <v>260</v>
      </c>
      <c r="E26">
        <f t="shared" si="2"/>
        <v>0</v>
      </c>
      <c r="F26" s="11">
        <f t="shared" si="3"/>
        <v>0</v>
      </c>
      <c r="G26" s="12">
        <f t="shared" si="4"/>
        <v>0</v>
      </c>
      <c r="H26">
        <f t="shared" ref="H26:H41" si="10">G26</f>
        <v>0</v>
      </c>
      <c r="P26" s="31">
        <f t="shared" si="5"/>
        <v>1.4341844441554516E-3</v>
      </c>
      <c r="Q26" s="2">
        <f t="shared" si="6"/>
        <v>27878.875899999999</v>
      </c>
      <c r="R26">
        <f t="shared" si="7"/>
        <v>2.0568850198574817E-6</v>
      </c>
      <c r="S26" s="5">
        <v>1</v>
      </c>
      <c r="T26">
        <f t="shared" si="8"/>
        <v>2.0568850198574817E-6</v>
      </c>
      <c r="U26" s="31">
        <f t="shared" si="9"/>
        <v>-1.4341844441554516E-3</v>
      </c>
      <c r="W26">
        <v>99</v>
      </c>
      <c r="Y26">
        <v>17000</v>
      </c>
      <c r="Z26" s="31">
        <f t="shared" si="1"/>
        <v>3.4153365820943589E-2</v>
      </c>
    </row>
    <row r="27" spans="1:26" x14ac:dyDescent="0.2">
      <c r="A27" s="132" t="s">
        <v>412</v>
      </c>
      <c r="B27" s="133" t="s">
        <v>111</v>
      </c>
      <c r="C27" s="134">
        <v>42898.441800000001</v>
      </c>
      <c r="D27" s="135" t="s">
        <v>260</v>
      </c>
      <c r="E27">
        <f t="shared" si="2"/>
        <v>3.0012662251859714</v>
      </c>
      <c r="F27" s="11">
        <f t="shared" si="3"/>
        <v>3</v>
      </c>
      <c r="G27" s="12">
        <f t="shared" si="4"/>
        <v>4.4970000453758985E-4</v>
      </c>
      <c r="H27">
        <f t="shared" si="10"/>
        <v>4.4970000453758985E-4</v>
      </c>
      <c r="P27" s="31">
        <f t="shared" si="5"/>
        <v>1.4311970725944365E-3</v>
      </c>
      <c r="Q27" s="2">
        <f t="shared" si="6"/>
        <v>27879.941800000001</v>
      </c>
      <c r="R27">
        <f t="shared" si="7"/>
        <v>9.6333649460418626E-7</v>
      </c>
      <c r="S27" s="5">
        <v>1</v>
      </c>
      <c r="T27">
        <f t="shared" si="8"/>
        <v>9.6333649460418626E-7</v>
      </c>
      <c r="U27" s="31">
        <f t="shared" si="9"/>
        <v>-9.8149706805684663E-4</v>
      </c>
      <c r="W27">
        <v>99</v>
      </c>
      <c r="Y27">
        <v>18000</v>
      </c>
      <c r="Z27" s="31">
        <f t="shared" si="1"/>
        <v>3.9170808656416263E-2</v>
      </c>
    </row>
    <row r="28" spans="1:26" x14ac:dyDescent="0.2">
      <c r="A28" s="132" t="s">
        <v>412</v>
      </c>
      <c r="B28" s="133" t="s">
        <v>111</v>
      </c>
      <c r="C28" s="134">
        <v>43225.5334</v>
      </c>
      <c r="D28" s="135" t="s">
        <v>260</v>
      </c>
      <c r="E28">
        <f t="shared" si="2"/>
        <v>923.99664254635195</v>
      </c>
      <c r="F28" s="11">
        <f t="shared" si="3"/>
        <v>924</v>
      </c>
      <c r="G28" s="12">
        <f t="shared" si="4"/>
        <v>-1.192399999126792E-3</v>
      </c>
      <c r="H28">
        <f t="shared" si="10"/>
        <v>-1.192399999126792E-3</v>
      </c>
      <c r="P28" s="31">
        <f t="shared" si="5"/>
        <v>6.602946976717078E-4</v>
      </c>
      <c r="Q28" s="2">
        <f t="shared" si="6"/>
        <v>28207.0334</v>
      </c>
      <c r="R28">
        <f t="shared" si="7"/>
        <v>3.4324776395452851E-6</v>
      </c>
      <c r="S28" s="5">
        <v>1</v>
      </c>
      <c r="T28">
        <f t="shared" si="8"/>
        <v>3.4324776395452851E-6</v>
      </c>
      <c r="U28" s="31">
        <f t="shared" si="9"/>
        <v>-1.8526946967984998E-3</v>
      </c>
      <c r="W28">
        <v>99</v>
      </c>
      <c r="Y28">
        <v>19000</v>
      </c>
      <c r="Z28" s="31">
        <f t="shared" si="1"/>
        <v>4.4531894281602966E-2</v>
      </c>
    </row>
    <row r="29" spans="1:26" x14ac:dyDescent="0.2">
      <c r="A29" s="132" t="s">
        <v>412</v>
      </c>
      <c r="B29" s="133" t="s">
        <v>111</v>
      </c>
      <c r="C29" s="134">
        <v>43229.440900000001</v>
      </c>
      <c r="D29" s="135" t="s">
        <v>260</v>
      </c>
      <c r="E29">
        <f t="shared" si="2"/>
        <v>934.99903280331978</v>
      </c>
      <c r="F29" s="11">
        <f t="shared" si="3"/>
        <v>935</v>
      </c>
      <c r="G29" s="12">
        <f t="shared" si="4"/>
        <v>-3.4349999623373151E-4</v>
      </c>
      <c r="H29">
        <f t="shared" si="10"/>
        <v>-3.4349999623373151E-4</v>
      </c>
      <c r="P29" s="31">
        <f t="shared" si="5"/>
        <v>6.5284890754538675E-4</v>
      </c>
      <c r="Q29" s="2">
        <f t="shared" si="6"/>
        <v>28210.940900000001</v>
      </c>
      <c r="R29">
        <f t="shared" si="7"/>
        <v>9.9271113806185034E-7</v>
      </c>
      <c r="S29" s="5">
        <v>1</v>
      </c>
      <c r="T29">
        <f t="shared" si="8"/>
        <v>9.9271113806185034E-7</v>
      </c>
      <c r="U29" s="31">
        <f t="shared" si="9"/>
        <v>-9.9634890377911815E-4</v>
      </c>
      <c r="W29">
        <v>99</v>
      </c>
      <c r="Y29">
        <v>20000</v>
      </c>
      <c r="Z29" s="31">
        <f t="shared" si="1"/>
        <v>5.023662269650371E-2</v>
      </c>
    </row>
    <row r="30" spans="1:26" x14ac:dyDescent="0.2">
      <c r="A30" s="132" t="s">
        <v>412</v>
      </c>
      <c r="B30" s="133" t="s">
        <v>111</v>
      </c>
      <c r="C30" s="134">
        <v>43230.5069</v>
      </c>
      <c r="D30" s="135" t="s">
        <v>260</v>
      </c>
      <c r="E30">
        <f t="shared" si="2"/>
        <v>938.00058059958644</v>
      </c>
      <c r="F30" s="11">
        <f t="shared" si="3"/>
        <v>938</v>
      </c>
      <c r="G30" s="12">
        <f t="shared" si="4"/>
        <v>2.0619999850168824E-4</v>
      </c>
      <c r="H30">
        <f t="shared" si="10"/>
        <v>2.0619999850168824E-4</v>
      </c>
      <c r="P30" s="31">
        <f t="shared" si="5"/>
        <v>6.5082545400951949E-4</v>
      </c>
      <c r="Q30" s="2">
        <f t="shared" si="6"/>
        <v>28212.0069</v>
      </c>
      <c r="R30">
        <f t="shared" si="7"/>
        <v>1.9769179568554643E-7</v>
      </c>
      <c r="S30" s="5">
        <v>1</v>
      </c>
      <c r="T30">
        <f t="shared" si="8"/>
        <v>1.9769179568554643E-7</v>
      </c>
      <c r="U30" s="31">
        <f t="shared" si="9"/>
        <v>-4.4462545550783125E-4</v>
      </c>
      <c r="W30">
        <v>99</v>
      </c>
      <c r="Y30">
        <v>21000</v>
      </c>
      <c r="Z30" s="31">
        <f t="shared" si="1"/>
        <v>5.6284993901118484E-2</v>
      </c>
    </row>
    <row r="31" spans="1:26" x14ac:dyDescent="0.2">
      <c r="A31" s="132" t="s">
        <v>412</v>
      </c>
      <c r="B31" s="133" t="s">
        <v>111</v>
      </c>
      <c r="C31" s="134">
        <v>43341.3122</v>
      </c>
      <c r="D31" s="135" t="s">
        <v>260</v>
      </c>
      <c r="E31">
        <f t="shared" si="2"/>
        <v>1249.9962691830897</v>
      </c>
      <c r="F31" s="11">
        <f t="shared" si="3"/>
        <v>1250</v>
      </c>
      <c r="G31" s="12">
        <f t="shared" si="4"/>
        <v>-1.3249999974505045E-3</v>
      </c>
      <c r="H31">
        <f t="shared" si="10"/>
        <v>-1.3249999974505045E-3</v>
      </c>
      <c r="P31" s="31">
        <f t="shared" si="5"/>
        <v>4.5727289296587702E-4</v>
      </c>
      <c r="Q31" s="2">
        <f t="shared" si="6"/>
        <v>28322.8122</v>
      </c>
      <c r="R31">
        <f t="shared" si="7"/>
        <v>3.1764966559131623E-6</v>
      </c>
      <c r="S31" s="5">
        <v>1</v>
      </c>
      <c r="T31">
        <f t="shared" si="8"/>
        <v>3.1764966559131623E-6</v>
      </c>
      <c r="U31" s="31">
        <f t="shared" si="9"/>
        <v>-1.7822728904163814E-3</v>
      </c>
      <c r="W31">
        <v>99</v>
      </c>
      <c r="Y31">
        <v>22000</v>
      </c>
      <c r="Z31" s="31">
        <f t="shared" si="1"/>
        <v>6.2677007895447293E-2</v>
      </c>
    </row>
    <row r="32" spans="1:26" x14ac:dyDescent="0.2">
      <c r="A32" s="132" t="s">
        <v>412</v>
      </c>
      <c r="B32" s="133" t="s">
        <v>111</v>
      </c>
      <c r="C32" s="134">
        <v>43573.584600000002</v>
      </c>
      <c r="D32" s="135" t="s">
        <v>260</v>
      </c>
      <c r="E32">
        <f t="shared" si="2"/>
        <v>1904.0081925923794</v>
      </c>
      <c r="F32" s="11">
        <f t="shared" si="3"/>
        <v>1904</v>
      </c>
      <c r="G32" s="12">
        <f t="shared" si="4"/>
        <v>2.9095999998389743E-3</v>
      </c>
      <c r="H32">
        <f t="shared" si="10"/>
        <v>2.9095999998389743E-3</v>
      </c>
      <c r="P32" s="31">
        <f t="shared" si="5"/>
        <v>1.6010751940176697E-4</v>
      </c>
      <c r="Q32" s="2">
        <f t="shared" si="6"/>
        <v>28555.084600000002</v>
      </c>
      <c r="R32">
        <f t="shared" si="7"/>
        <v>7.5597088999807473E-6</v>
      </c>
      <c r="S32" s="5">
        <v>1</v>
      </c>
      <c r="T32">
        <f t="shared" si="8"/>
        <v>7.5597088999807473E-6</v>
      </c>
      <c r="U32" s="31">
        <f t="shared" si="9"/>
        <v>2.7494924804372075E-3</v>
      </c>
      <c r="W32">
        <v>99</v>
      </c>
      <c r="Y32">
        <v>23000</v>
      </c>
      <c r="Z32" s="31">
        <f t="shared" si="1"/>
        <v>6.9412664679490116E-2</v>
      </c>
    </row>
    <row r="33" spans="1:26" x14ac:dyDescent="0.2">
      <c r="A33" s="132" t="s">
        <v>412</v>
      </c>
      <c r="B33" s="133" t="s">
        <v>111</v>
      </c>
      <c r="C33" s="134">
        <v>43667.34</v>
      </c>
      <c r="D33" s="135" t="s">
        <v>260</v>
      </c>
      <c r="E33">
        <f t="shared" si="2"/>
        <v>2167.9962922719078</v>
      </c>
      <c r="F33" s="11">
        <f t="shared" si="3"/>
        <v>2168</v>
      </c>
      <c r="G33" s="12">
        <f t="shared" si="4"/>
        <v>-1.3168000004952773E-3</v>
      </c>
      <c r="H33">
        <f t="shared" si="10"/>
        <v>-1.3168000004952773E-3</v>
      </c>
      <c r="P33" s="31">
        <f t="shared" si="5"/>
        <v>8.179211353016554E-5</v>
      </c>
      <c r="Q33" s="2">
        <f t="shared" si="6"/>
        <v>28648.839999999997</v>
      </c>
      <c r="R33">
        <f t="shared" si="7"/>
        <v>1.9560599014141575E-6</v>
      </c>
      <c r="S33" s="5">
        <v>1</v>
      </c>
      <c r="T33">
        <f t="shared" si="8"/>
        <v>1.9560599014141575E-6</v>
      </c>
      <c r="U33" s="31">
        <f t="shared" si="9"/>
        <v>-1.3985921140254429E-3</v>
      </c>
      <c r="W33">
        <v>99</v>
      </c>
      <c r="Y33">
        <v>24000</v>
      </c>
      <c r="Z33" s="31">
        <f t="shared" si="1"/>
        <v>7.6491964253247002E-2</v>
      </c>
    </row>
    <row r="34" spans="1:26" x14ac:dyDescent="0.2">
      <c r="A34" s="132" t="s">
        <v>412</v>
      </c>
      <c r="B34" s="133" t="s">
        <v>111</v>
      </c>
      <c r="C34" s="134">
        <v>43670.360999999997</v>
      </c>
      <c r="D34" s="135" t="s">
        <v>260</v>
      </c>
      <c r="E34">
        <f t="shared" si="2"/>
        <v>2176.5025548352596</v>
      </c>
      <c r="F34" s="11">
        <f t="shared" si="3"/>
        <v>2176.5</v>
      </c>
      <c r="G34" s="12">
        <f t="shared" si="4"/>
        <v>9.0734999685082585E-4</v>
      </c>
      <c r="H34">
        <f t="shared" si="10"/>
        <v>9.0734999685082585E-4</v>
      </c>
      <c r="P34" s="31">
        <f t="shared" si="5"/>
        <v>7.9668576086349167E-5</v>
      </c>
      <c r="Q34" s="2">
        <f t="shared" si="6"/>
        <v>28651.860999999997</v>
      </c>
      <c r="R34">
        <f t="shared" si="7"/>
        <v>6.8505653427870274E-7</v>
      </c>
      <c r="S34" s="5">
        <v>1</v>
      </c>
      <c r="T34">
        <f t="shared" si="8"/>
        <v>6.8505653427870274E-7</v>
      </c>
      <c r="U34" s="31">
        <f t="shared" si="9"/>
        <v>8.2768142076447668E-4</v>
      </c>
      <c r="W34">
        <v>99</v>
      </c>
      <c r="Y34">
        <v>25000</v>
      </c>
      <c r="Z34" s="31">
        <f t="shared" si="1"/>
        <v>8.391490661671791E-2</v>
      </c>
    </row>
    <row r="35" spans="1:26" x14ac:dyDescent="0.2">
      <c r="A35" s="132" t="s">
        <v>412</v>
      </c>
      <c r="B35" s="133" t="s">
        <v>110</v>
      </c>
      <c r="C35" s="134">
        <v>44753.392899999999</v>
      </c>
      <c r="D35" s="135" t="s">
        <v>260</v>
      </c>
      <c r="E35">
        <f t="shared" si="2"/>
        <v>5226.0072572132167</v>
      </c>
      <c r="F35" s="11">
        <f t="shared" si="3"/>
        <v>5226</v>
      </c>
      <c r="G35" s="12">
        <f t="shared" si="4"/>
        <v>2.5774000023375265E-3</v>
      </c>
      <c r="H35">
        <f t="shared" si="10"/>
        <v>2.5774000023375265E-3</v>
      </c>
      <c r="P35" s="31">
        <f t="shared" si="5"/>
        <v>9.2011654240461895E-4</v>
      </c>
      <c r="Q35" s="2">
        <f t="shared" si="6"/>
        <v>29734.892899999999</v>
      </c>
      <c r="R35">
        <f t="shared" si="7"/>
        <v>2.7465884665671893E-6</v>
      </c>
      <c r="S35" s="5">
        <v>1</v>
      </c>
      <c r="T35">
        <f t="shared" si="8"/>
        <v>2.7465884665671893E-6</v>
      </c>
      <c r="U35" s="31">
        <f t="shared" si="9"/>
        <v>1.6572834599329076E-3</v>
      </c>
      <c r="W35">
        <v>99</v>
      </c>
      <c r="Y35">
        <v>26000</v>
      </c>
      <c r="Z35" s="31">
        <f t="shared" si="1"/>
        <v>9.1681491769902868E-2</v>
      </c>
    </row>
    <row r="36" spans="1:26" x14ac:dyDescent="0.2">
      <c r="A36" s="132" t="s">
        <v>412</v>
      </c>
      <c r="B36" s="133" t="s">
        <v>111</v>
      </c>
      <c r="C36" s="134">
        <v>44756.416100000002</v>
      </c>
      <c r="D36" s="135" t="s">
        <v>260</v>
      </c>
      <c r="E36">
        <f t="shared" si="2"/>
        <v>5234.5197143405085</v>
      </c>
      <c r="F36" s="11">
        <f t="shared" si="3"/>
        <v>5234.5</v>
      </c>
      <c r="G36" s="12">
        <f t="shared" si="4"/>
        <v>7.001550002314616E-3</v>
      </c>
      <c r="H36">
        <f t="shared" si="10"/>
        <v>7.001550002314616E-3</v>
      </c>
      <c r="P36" s="31">
        <f t="shared" si="5"/>
        <v>9.2692531199383994E-4</v>
      </c>
      <c r="Q36" s="2">
        <f t="shared" si="6"/>
        <v>29737.916100000002</v>
      </c>
      <c r="R36">
        <f t="shared" si="7"/>
        <v>3.6901065128254784E-5</v>
      </c>
      <c r="S36" s="5">
        <v>1</v>
      </c>
      <c r="T36">
        <f t="shared" si="8"/>
        <v>3.6901065128254784E-5</v>
      </c>
      <c r="U36" s="31">
        <f t="shared" si="9"/>
        <v>6.0746246903207761E-3</v>
      </c>
      <c r="W36">
        <v>99</v>
      </c>
      <c r="Y36">
        <v>27000</v>
      </c>
      <c r="Z36" s="31">
        <f t="shared" si="1"/>
        <v>9.9791719712801846E-2</v>
      </c>
    </row>
    <row r="37" spans="1:26" x14ac:dyDescent="0.2">
      <c r="A37" s="132" t="s">
        <v>412</v>
      </c>
      <c r="B37" s="133" t="s">
        <v>111</v>
      </c>
      <c r="C37" s="134">
        <v>44790.329400000002</v>
      </c>
      <c r="D37" s="135" t="s">
        <v>260</v>
      </c>
      <c r="E37">
        <f t="shared" si="2"/>
        <v>5330.0097620696242</v>
      </c>
      <c r="F37" s="11">
        <f t="shared" si="3"/>
        <v>5330</v>
      </c>
      <c r="G37" s="12">
        <f t="shared" si="4"/>
        <v>3.4670000022742897E-3</v>
      </c>
      <c r="H37">
        <f t="shared" si="10"/>
        <v>3.4670000022742897E-3</v>
      </c>
      <c r="P37" s="31">
        <f t="shared" si="5"/>
        <v>1.005130371001744E-3</v>
      </c>
      <c r="Q37" s="2">
        <f t="shared" si="6"/>
        <v>29771.829400000002</v>
      </c>
      <c r="R37">
        <f t="shared" si="7"/>
        <v>6.0608020813820202E-6</v>
      </c>
      <c r="S37" s="5">
        <v>1</v>
      </c>
      <c r="T37">
        <f t="shared" si="8"/>
        <v>6.0608020813820202E-6</v>
      </c>
      <c r="U37" s="31">
        <f t="shared" si="9"/>
        <v>2.4618696312725457E-3</v>
      </c>
      <c r="W37">
        <v>99</v>
      </c>
      <c r="Y37">
        <v>28000</v>
      </c>
      <c r="Z37" s="31">
        <f t="shared" si="1"/>
        <v>0.10824559044541486</v>
      </c>
    </row>
    <row r="38" spans="1:26" x14ac:dyDescent="0.2">
      <c r="A38" s="132" t="s">
        <v>412</v>
      </c>
      <c r="B38" s="133" t="s">
        <v>111</v>
      </c>
      <c r="C38" s="134">
        <v>45054.5625</v>
      </c>
      <c r="D38" s="135" t="s">
        <v>260</v>
      </c>
      <c r="E38">
        <f t="shared" si="2"/>
        <v>6074.0137761470451</v>
      </c>
      <c r="F38" s="11">
        <f t="shared" si="3"/>
        <v>6074</v>
      </c>
      <c r="G38" s="12">
        <f t="shared" si="4"/>
        <v>4.8926000017672777E-3</v>
      </c>
      <c r="H38">
        <f t="shared" si="10"/>
        <v>4.8926000017672777E-3</v>
      </c>
      <c r="P38" s="31">
        <f t="shared" si="5"/>
        <v>1.7217104016070545E-3</v>
      </c>
      <c r="Q38" s="2">
        <f t="shared" si="6"/>
        <v>30036.0625</v>
      </c>
      <c r="R38">
        <f t="shared" si="7"/>
        <v>1.005454085640426E-5</v>
      </c>
      <c r="S38" s="5">
        <v>1</v>
      </c>
      <c r="T38">
        <f t="shared" si="8"/>
        <v>1.005454085640426E-5</v>
      </c>
      <c r="U38" s="31">
        <f t="shared" si="9"/>
        <v>3.1708896001602233E-3</v>
      </c>
      <c r="W38">
        <v>99</v>
      </c>
      <c r="Y38">
        <v>29000</v>
      </c>
      <c r="Z38" s="31">
        <f t="shared" si="1"/>
        <v>0.11704310396774192</v>
      </c>
    </row>
    <row r="39" spans="1:26" x14ac:dyDescent="0.2">
      <c r="A39" s="132" t="s">
        <v>412</v>
      </c>
      <c r="B39" s="133" t="s">
        <v>111</v>
      </c>
      <c r="C39" s="134">
        <v>45057.582900000001</v>
      </c>
      <c r="D39" s="135" t="s">
        <v>260</v>
      </c>
      <c r="E39">
        <f t="shared" si="2"/>
        <v>6082.5183492838714</v>
      </c>
      <c r="F39" s="11">
        <f t="shared" si="3"/>
        <v>6082.5</v>
      </c>
      <c r="G39" s="12">
        <f t="shared" si="4"/>
        <v>6.5167499997187406E-3</v>
      </c>
      <c r="H39">
        <f t="shared" si="10"/>
        <v>6.5167499997187406E-3</v>
      </c>
      <c r="P39" s="31">
        <f t="shared" si="5"/>
        <v>1.7309961484245342E-3</v>
      </c>
      <c r="Q39" s="2">
        <f t="shared" si="6"/>
        <v>30039.082900000001</v>
      </c>
      <c r="R39">
        <f t="shared" si="7"/>
        <v>2.2903439925177329E-5</v>
      </c>
      <c r="S39" s="5">
        <v>1</v>
      </c>
      <c r="T39">
        <f t="shared" si="8"/>
        <v>2.2903439925177329E-5</v>
      </c>
      <c r="U39" s="31">
        <f t="shared" si="9"/>
        <v>4.7857538512942064E-3</v>
      </c>
      <c r="W39">
        <v>99</v>
      </c>
      <c r="Y39">
        <v>31000</v>
      </c>
      <c r="Z39" s="31">
        <f t="shared" si="1"/>
        <v>0.13566905938153809</v>
      </c>
    </row>
    <row r="40" spans="1:26" x14ac:dyDescent="0.2">
      <c r="A40" s="132" t="s">
        <v>412</v>
      </c>
      <c r="B40" s="133" t="s">
        <v>111</v>
      </c>
      <c r="C40" s="134">
        <v>45132.340799999998</v>
      </c>
      <c r="D40" s="135" t="s">
        <v>260</v>
      </c>
      <c r="E40">
        <f t="shared" si="2"/>
        <v>6293.0149815528666</v>
      </c>
      <c r="F40" s="11">
        <f t="shared" si="3"/>
        <v>6293</v>
      </c>
      <c r="G40" s="12">
        <f t="shared" si="4"/>
        <v>5.3207000019028783E-3</v>
      </c>
      <c r="H40">
        <f t="shared" si="10"/>
        <v>5.3207000019028783E-3</v>
      </c>
      <c r="P40" s="31">
        <f t="shared" si="5"/>
        <v>1.9688758176496166E-3</v>
      </c>
      <c r="Q40" s="2">
        <f t="shared" si="6"/>
        <v>30113.840799999998</v>
      </c>
      <c r="R40">
        <f t="shared" si="7"/>
        <v>1.1234725362145043E-5</v>
      </c>
      <c r="S40" s="5">
        <v>1</v>
      </c>
      <c r="T40">
        <f t="shared" si="8"/>
        <v>1.1234725362145043E-5</v>
      </c>
      <c r="U40" s="31">
        <f t="shared" si="9"/>
        <v>3.3518241842532617E-3</v>
      </c>
      <c r="W40">
        <v>99</v>
      </c>
      <c r="Y40">
        <v>32000</v>
      </c>
      <c r="Z40" s="31">
        <f t="shared" si="1"/>
        <v>0.14549750127300726</v>
      </c>
    </row>
    <row r="41" spans="1:26" x14ac:dyDescent="0.2">
      <c r="A41" s="132" t="s">
        <v>412</v>
      </c>
      <c r="B41" s="133" t="s">
        <v>111</v>
      </c>
      <c r="C41" s="134">
        <v>45140.333899999998</v>
      </c>
      <c r="D41" s="135" t="s">
        <v>260</v>
      </c>
      <c r="E41">
        <f t="shared" si="2"/>
        <v>6315.521240174221</v>
      </c>
      <c r="F41" s="11">
        <f t="shared" si="3"/>
        <v>6315.5</v>
      </c>
      <c r="G41" s="12">
        <f t="shared" si="4"/>
        <v>7.5434499958646484E-3</v>
      </c>
      <c r="H41">
        <f t="shared" si="10"/>
        <v>7.5434499958646484E-3</v>
      </c>
      <c r="P41" s="31">
        <f t="shared" si="5"/>
        <v>1.9952031592815819E-3</v>
      </c>
      <c r="Q41" s="2">
        <f t="shared" si="6"/>
        <v>30121.833899999998</v>
      </c>
      <c r="R41">
        <f t="shared" si="7"/>
        <v>3.0783042959654002E-5</v>
      </c>
      <c r="S41" s="5">
        <v>1</v>
      </c>
      <c r="T41">
        <f t="shared" si="8"/>
        <v>3.0783042959654002E-5</v>
      </c>
      <c r="U41" s="31">
        <f t="shared" si="9"/>
        <v>5.5482468365830664E-3</v>
      </c>
      <c r="W41">
        <v>99</v>
      </c>
      <c r="Y41">
        <v>33000</v>
      </c>
      <c r="Z41" s="31">
        <f t="shared" si="1"/>
        <v>0.15566958595419045</v>
      </c>
    </row>
    <row r="42" spans="1:26" x14ac:dyDescent="0.2">
      <c r="A42" s="10" t="s">
        <v>256</v>
      </c>
      <c r="B42" s="20" t="s">
        <v>111</v>
      </c>
      <c r="C42" s="95">
        <v>46183.41</v>
      </c>
      <c r="D42" s="95" t="s">
        <v>257</v>
      </c>
      <c r="E42">
        <f t="shared" si="2"/>
        <v>9252.5219618409355</v>
      </c>
      <c r="F42" s="11">
        <f t="shared" si="3"/>
        <v>9252.5</v>
      </c>
      <c r="G42" s="12">
        <f t="shared" si="4"/>
        <v>7.7997500047786161E-3</v>
      </c>
      <c r="I42">
        <f>G42</f>
        <v>7.7997500047786161E-3</v>
      </c>
      <c r="O42">
        <f ca="1">+C$11+C$12*F42</f>
        <v>1.2402122633904548E-2</v>
      </c>
      <c r="P42" s="31">
        <f t="shared" si="5"/>
        <v>6.9252792332064189E-3</v>
      </c>
      <c r="Q42" s="2">
        <f t="shared" si="6"/>
        <v>31164.910000000003</v>
      </c>
      <c r="R42">
        <f t="shared" si="7"/>
        <v>7.646991303340739E-7</v>
      </c>
      <c r="S42" s="5">
        <v>0</v>
      </c>
      <c r="T42">
        <f t="shared" si="8"/>
        <v>0</v>
      </c>
      <c r="U42" s="31">
        <f t="shared" si="9"/>
        <v>8.7447077157219721E-4</v>
      </c>
      <c r="W42" t="e">
        <v>#N/A</v>
      </c>
      <c r="Y42">
        <v>34000</v>
      </c>
      <c r="Z42" s="31">
        <f t="shared" si="1"/>
        <v>0.16618531342508766</v>
      </c>
    </row>
    <row r="43" spans="1:26" x14ac:dyDescent="0.2">
      <c r="A43" s="132" t="s">
        <v>130</v>
      </c>
      <c r="B43" s="133" t="s">
        <v>111</v>
      </c>
      <c r="C43" s="134">
        <v>46183.410499999998</v>
      </c>
      <c r="D43" s="135" t="s">
        <v>260</v>
      </c>
      <c r="E43">
        <f t="shared" si="2"/>
        <v>9252.5233696963587</v>
      </c>
      <c r="F43" s="11">
        <f t="shared" si="3"/>
        <v>9252.5</v>
      </c>
      <c r="G43" s="12">
        <f t="shared" si="4"/>
        <v>8.2997499994235113E-3</v>
      </c>
      <c r="H43">
        <f t="shared" ref="H43:H57" si="11">G43</f>
        <v>8.2997499994235113E-3</v>
      </c>
      <c r="O43">
        <f ca="1">+C$11+C$12*F43</f>
        <v>1.2402122633904548E-2</v>
      </c>
      <c r="P43" s="31">
        <f t="shared" si="5"/>
        <v>6.9252792332064189E-3</v>
      </c>
      <c r="Q43" s="2">
        <f t="shared" si="6"/>
        <v>31164.910499999998</v>
      </c>
      <c r="R43">
        <f t="shared" si="7"/>
        <v>1.8891698871854011E-6</v>
      </c>
      <c r="S43" s="5">
        <v>1</v>
      </c>
      <c r="T43">
        <f t="shared" si="8"/>
        <v>1.8891698871854011E-6</v>
      </c>
      <c r="U43" s="31">
        <f t="shared" si="9"/>
        <v>1.3744707662170924E-3</v>
      </c>
      <c r="W43">
        <v>99</v>
      </c>
      <c r="Y43">
        <v>35000</v>
      </c>
      <c r="Z43" s="31">
        <f t="shared" si="1"/>
        <v>0.17704468368569892</v>
      </c>
    </row>
    <row r="44" spans="1:26" x14ac:dyDescent="0.2">
      <c r="A44" s="132" t="s">
        <v>410</v>
      </c>
      <c r="B44" s="133" t="s">
        <v>111</v>
      </c>
      <c r="C44" s="134">
        <v>46207.741199999997</v>
      </c>
      <c r="D44" s="135" t="s">
        <v>260</v>
      </c>
      <c r="E44">
        <f t="shared" si="2"/>
        <v>9321.0315863630549</v>
      </c>
      <c r="F44" s="11">
        <f t="shared" si="3"/>
        <v>9321</v>
      </c>
      <c r="G44" s="12">
        <f t="shared" si="4"/>
        <v>1.1217899998882785E-2</v>
      </c>
      <c r="H44">
        <f t="shared" si="11"/>
        <v>1.1217899998882785E-2</v>
      </c>
      <c r="P44" s="31">
        <f t="shared" si="5"/>
        <v>7.07563801366691E-3</v>
      </c>
      <c r="Q44" s="2">
        <f t="shared" si="6"/>
        <v>31189.241199999997</v>
      </c>
      <c r="R44">
        <f t="shared" si="7"/>
        <v>1.7158334354164565E-5</v>
      </c>
      <c r="S44" s="5">
        <v>1</v>
      </c>
      <c r="T44">
        <f t="shared" si="8"/>
        <v>1.7158334354164565E-5</v>
      </c>
      <c r="U44" s="31">
        <f t="shared" si="9"/>
        <v>4.1422619852158754E-3</v>
      </c>
      <c r="W44">
        <v>99</v>
      </c>
      <c r="Y44">
        <v>36000</v>
      </c>
      <c r="Z44" s="31">
        <f t="shared" si="1"/>
        <v>0.18824769673602423</v>
      </c>
    </row>
    <row r="45" spans="1:26" x14ac:dyDescent="0.2">
      <c r="A45" s="132" t="s">
        <v>410</v>
      </c>
      <c r="B45" s="133" t="s">
        <v>111</v>
      </c>
      <c r="C45" s="134">
        <v>46209.693599999999</v>
      </c>
      <c r="D45" s="135" t="s">
        <v>260</v>
      </c>
      <c r="E45">
        <f t="shared" si="2"/>
        <v>9326.528980281857</v>
      </c>
      <c r="F45" s="11">
        <f t="shared" si="3"/>
        <v>9326.5</v>
      </c>
      <c r="G45" s="12">
        <f t="shared" si="4"/>
        <v>1.0292350001691375E-2</v>
      </c>
      <c r="H45">
        <f t="shared" si="11"/>
        <v>1.0292350001691375E-2</v>
      </c>
      <c r="P45" s="31">
        <f t="shared" si="5"/>
        <v>7.0877805477853138E-3</v>
      </c>
      <c r="Q45" s="2">
        <f t="shared" si="6"/>
        <v>31191.193599999999</v>
      </c>
      <c r="R45">
        <f t="shared" si="7"/>
        <v>1.0269265384907791E-5</v>
      </c>
      <c r="S45" s="5">
        <v>1</v>
      </c>
      <c r="T45">
        <f t="shared" si="8"/>
        <v>1.0269265384907791E-5</v>
      </c>
      <c r="U45" s="31">
        <f t="shared" si="9"/>
        <v>3.2045694539060612E-3</v>
      </c>
      <c r="W45">
        <v>99</v>
      </c>
      <c r="Y45">
        <v>37000</v>
      </c>
      <c r="Z45" s="31">
        <f t="shared" si="1"/>
        <v>0.19979435257606354</v>
      </c>
    </row>
    <row r="46" spans="1:26" x14ac:dyDescent="0.2">
      <c r="A46" s="132" t="s">
        <v>410</v>
      </c>
      <c r="B46" s="133" t="s">
        <v>111</v>
      </c>
      <c r="C46" s="134">
        <v>46210.758999999998</v>
      </c>
      <c r="D46" s="135" t="s">
        <v>260</v>
      </c>
      <c r="E46">
        <f t="shared" si="2"/>
        <v>9329.5288386515986</v>
      </c>
      <c r="F46" s="11">
        <f t="shared" si="3"/>
        <v>9329.5</v>
      </c>
      <c r="G46" s="12">
        <f t="shared" si="4"/>
        <v>1.0242049997032154E-2</v>
      </c>
      <c r="H46">
        <f t="shared" si="11"/>
        <v>1.0242049997032154E-2</v>
      </c>
      <c r="P46" s="31">
        <f t="shared" si="5"/>
        <v>7.0944081296591011E-3</v>
      </c>
      <c r="Q46" s="2">
        <f t="shared" si="6"/>
        <v>31192.258999999998</v>
      </c>
      <c r="R46">
        <f t="shared" si="7"/>
        <v>9.9076493252397221E-6</v>
      </c>
      <c r="S46" s="5">
        <v>1</v>
      </c>
      <c r="T46">
        <f t="shared" si="8"/>
        <v>9.9076493252397221E-6</v>
      </c>
      <c r="U46" s="31">
        <f t="shared" si="9"/>
        <v>3.1476418673730532E-3</v>
      </c>
      <c r="W46">
        <v>99</v>
      </c>
      <c r="Y46">
        <v>38000</v>
      </c>
      <c r="Z46" s="31">
        <f t="shared" si="1"/>
        <v>0.21168465120581689</v>
      </c>
    </row>
    <row r="47" spans="1:26" x14ac:dyDescent="0.2">
      <c r="A47" s="132" t="s">
        <v>410</v>
      </c>
      <c r="B47" s="133" t="s">
        <v>111</v>
      </c>
      <c r="C47" s="134">
        <v>46212.713499999998</v>
      </c>
      <c r="D47" s="135" t="s">
        <v>260</v>
      </c>
      <c r="E47">
        <f t="shared" si="2"/>
        <v>9335.0321455632384</v>
      </c>
      <c r="F47" s="11">
        <f t="shared" si="3"/>
        <v>9335</v>
      </c>
      <c r="G47" s="12">
        <f t="shared" si="4"/>
        <v>1.1416499997721985E-2</v>
      </c>
      <c r="H47">
        <f t="shared" si="11"/>
        <v>1.1416499997721985E-2</v>
      </c>
      <c r="P47" s="31">
        <f t="shared" si="5"/>
        <v>7.1065667290779247E-3</v>
      </c>
      <c r="Q47" s="2">
        <f t="shared" si="6"/>
        <v>31194.213499999998</v>
      </c>
      <c r="R47">
        <f t="shared" si="7"/>
        <v>1.8575524780164874E-5</v>
      </c>
      <c r="S47" s="5">
        <v>1</v>
      </c>
      <c r="T47">
        <f t="shared" si="8"/>
        <v>1.8575524780164874E-5</v>
      </c>
      <c r="U47" s="31">
        <f t="shared" si="9"/>
        <v>4.3099332686440603E-3</v>
      </c>
      <c r="W47">
        <v>99</v>
      </c>
      <c r="Y47">
        <v>39000</v>
      </c>
      <c r="Z47" s="31">
        <f t="shared" si="1"/>
        <v>0.2239185926252843</v>
      </c>
    </row>
    <row r="48" spans="1:26" x14ac:dyDescent="0.2">
      <c r="A48" s="132" t="s">
        <v>410</v>
      </c>
      <c r="B48" s="133" t="s">
        <v>111</v>
      </c>
      <c r="C48" s="134">
        <v>46229.403700000003</v>
      </c>
      <c r="D48" s="135" t="s">
        <v>260</v>
      </c>
      <c r="E48">
        <f t="shared" si="2"/>
        <v>9382.0269232642859</v>
      </c>
      <c r="F48" s="11">
        <f t="shared" si="3"/>
        <v>9382</v>
      </c>
      <c r="G48" s="12">
        <f t="shared" si="4"/>
        <v>9.5618000050308183E-3</v>
      </c>
      <c r="H48">
        <f t="shared" si="11"/>
        <v>9.5618000050308183E-3</v>
      </c>
      <c r="P48" s="31">
        <f t="shared" si="5"/>
        <v>7.2108914570396705E-3</v>
      </c>
      <c r="Q48" s="2">
        <f t="shared" si="6"/>
        <v>31210.903700000003</v>
      </c>
      <c r="R48">
        <f t="shared" si="7"/>
        <v>5.5267710010178465E-6</v>
      </c>
      <c r="S48" s="5">
        <v>1</v>
      </c>
      <c r="T48">
        <f t="shared" si="8"/>
        <v>5.5267710010178465E-6</v>
      </c>
      <c r="U48" s="31">
        <f t="shared" si="9"/>
        <v>2.3509085479911478E-3</v>
      </c>
      <c r="W48">
        <v>99</v>
      </c>
      <c r="Y48">
        <v>40000</v>
      </c>
      <c r="Z48" s="31">
        <f t="shared" si="1"/>
        <v>0.23649617683446575</v>
      </c>
    </row>
    <row r="49" spans="1:23" x14ac:dyDescent="0.2">
      <c r="A49" s="132" t="s">
        <v>410</v>
      </c>
      <c r="B49" s="133" t="s">
        <v>111</v>
      </c>
      <c r="C49" s="134">
        <v>46231.357600000003</v>
      </c>
      <c r="D49" s="136" t="s">
        <v>260</v>
      </c>
      <c r="E49">
        <f t="shared" si="2"/>
        <v>9387.5285407494011</v>
      </c>
      <c r="F49" s="11">
        <f t="shared" si="3"/>
        <v>9387.5</v>
      </c>
      <c r="G49" s="12">
        <f t="shared" si="4"/>
        <v>1.0136250006326009E-2</v>
      </c>
      <c r="H49">
        <f t="shared" si="11"/>
        <v>1.0136250006326009E-2</v>
      </c>
      <c r="P49" s="31">
        <f t="shared" si="5"/>
        <v>7.2231492833140214E-3</v>
      </c>
      <c r="Q49" s="2">
        <f t="shared" si="6"/>
        <v>31212.857600000003</v>
      </c>
      <c r="R49">
        <f t="shared" si="7"/>
        <v>8.4861558224129627E-6</v>
      </c>
      <c r="S49" s="5">
        <v>1</v>
      </c>
      <c r="T49">
        <f t="shared" si="8"/>
        <v>8.4861558224129627E-6</v>
      </c>
      <c r="U49" s="31">
        <f t="shared" si="9"/>
        <v>2.9131007230119872E-3</v>
      </c>
      <c r="W49">
        <v>99</v>
      </c>
    </row>
    <row r="50" spans="1:23" x14ac:dyDescent="0.2">
      <c r="A50" s="132" t="s">
        <v>410</v>
      </c>
      <c r="B50" s="133" t="s">
        <v>111</v>
      </c>
      <c r="C50" s="134">
        <v>46232.422100000003</v>
      </c>
      <c r="D50" s="136" t="s">
        <v>260</v>
      </c>
      <c r="E50">
        <f t="shared" si="2"/>
        <v>9390.5258649793541</v>
      </c>
      <c r="F50" s="11">
        <f t="shared" si="3"/>
        <v>9390.5</v>
      </c>
      <c r="G50" s="12">
        <f t="shared" si="4"/>
        <v>9.1859500025748275E-3</v>
      </c>
      <c r="H50">
        <f t="shared" si="11"/>
        <v>9.1859500025748275E-3</v>
      </c>
      <c r="P50" s="31">
        <f t="shared" si="5"/>
        <v>7.2298397518183281E-3</v>
      </c>
      <c r="Q50" s="2">
        <f t="shared" si="6"/>
        <v>31213.922100000003</v>
      </c>
      <c r="R50">
        <f t="shared" si="7"/>
        <v>3.826367313114655E-6</v>
      </c>
      <c r="S50" s="5">
        <v>1</v>
      </c>
      <c r="T50">
        <f t="shared" si="8"/>
        <v>3.826367313114655E-6</v>
      </c>
      <c r="U50" s="31">
        <f t="shared" si="9"/>
        <v>1.9561102507564994E-3</v>
      </c>
      <c r="W50">
        <v>99</v>
      </c>
    </row>
    <row r="51" spans="1:23" x14ac:dyDescent="0.2">
      <c r="A51" s="132" t="s">
        <v>410</v>
      </c>
      <c r="B51" s="133" t="s">
        <v>111</v>
      </c>
      <c r="C51" s="134">
        <v>46233.4899</v>
      </c>
      <c r="D51" s="135" t="s">
        <v>260</v>
      </c>
      <c r="E51">
        <f t="shared" si="2"/>
        <v>9393.5324810551974</v>
      </c>
      <c r="F51" s="11">
        <f t="shared" si="3"/>
        <v>9393.5</v>
      </c>
      <c r="G51" s="12">
        <f t="shared" si="4"/>
        <v>1.1535650002770126E-2</v>
      </c>
      <c r="H51">
        <f t="shared" si="11"/>
        <v>1.1535650002770126E-2</v>
      </c>
      <c r="P51" s="31">
        <f t="shared" si="5"/>
        <v>7.2365333131077427E-3</v>
      </c>
      <c r="Q51" s="2">
        <f t="shared" si="6"/>
        <v>31214.9899</v>
      </c>
      <c r="R51">
        <f t="shared" si="7"/>
        <v>1.8482404311333647E-5</v>
      </c>
      <c r="S51" s="5">
        <v>1</v>
      </c>
      <c r="T51">
        <f t="shared" si="8"/>
        <v>1.8482404311333647E-5</v>
      </c>
      <c r="U51" s="31">
        <f t="shared" si="9"/>
        <v>4.2991166896623832E-3</v>
      </c>
      <c r="W51">
        <v>99</v>
      </c>
    </row>
    <row r="52" spans="1:23" x14ac:dyDescent="0.2">
      <c r="A52" s="132" t="s">
        <v>410</v>
      </c>
      <c r="B52" s="133" t="s">
        <v>111</v>
      </c>
      <c r="C52" s="134">
        <v>47241.582799999996</v>
      </c>
      <c r="D52" s="136" t="s">
        <v>260</v>
      </c>
      <c r="E52">
        <f t="shared" si="2"/>
        <v>12232.030625924073</v>
      </c>
      <c r="F52" s="11">
        <f t="shared" si="3"/>
        <v>12232</v>
      </c>
      <c r="G52" s="12">
        <f t="shared" si="4"/>
        <v>1.0876799999095965E-2</v>
      </c>
      <c r="H52">
        <f t="shared" si="11"/>
        <v>1.0876799999095965E-2</v>
      </c>
      <c r="O52">
        <f t="shared" ref="O52:O83" ca="1" si="12">+C$11+C$12*F52</f>
        <v>2.3643353340352141E-2</v>
      </c>
      <c r="P52" s="31">
        <f t="shared" si="5"/>
        <v>1.495560014220209E-2</v>
      </c>
      <c r="Q52" s="2">
        <f t="shared" si="6"/>
        <v>32223.082799999996</v>
      </c>
      <c r="R52">
        <f t="shared" si="7"/>
        <v>1.6636610607402542E-5</v>
      </c>
      <c r="S52" s="5">
        <v>1</v>
      </c>
      <c r="T52">
        <f t="shared" si="8"/>
        <v>1.6636610607402542E-5</v>
      </c>
      <c r="U52" s="31">
        <f t="shared" si="9"/>
        <v>-4.0788001431061247E-3</v>
      </c>
      <c r="W52">
        <v>99</v>
      </c>
    </row>
    <row r="53" spans="1:23" x14ac:dyDescent="0.2">
      <c r="A53" s="132" t="s">
        <v>410</v>
      </c>
      <c r="B53" s="133" t="s">
        <v>110</v>
      </c>
      <c r="C53" s="134">
        <v>47288.460700000003</v>
      </c>
      <c r="D53" s="136" t="s">
        <v>260</v>
      </c>
      <c r="E53">
        <f t="shared" ref="E53:E84" si="13">+(C53-C$7)/C$8</f>
        <v>12364.025238906039</v>
      </c>
      <c r="F53" s="11">
        <f t="shared" ref="F53:F84" si="14">ROUND(2*E53,0)/2</f>
        <v>12364</v>
      </c>
      <c r="G53" s="12">
        <f t="shared" si="4"/>
        <v>8.9636000047903508E-3</v>
      </c>
      <c r="H53">
        <f t="shared" si="11"/>
        <v>8.9636000047903508E-3</v>
      </c>
      <c r="O53">
        <f t="shared" ca="1" si="12"/>
        <v>2.4141370609441277E-2</v>
      </c>
      <c r="P53" s="31">
        <f t="shared" ref="P53:P84" si="15">+D$11+D$12*F53+D$13*F53^2</f>
        <v>1.5381935463928286E-2</v>
      </c>
      <c r="Q53" s="2">
        <f t="shared" ref="Q53:Q84" si="16">+C53-15018.5</f>
        <v>32269.960700000003</v>
      </c>
      <c r="R53">
        <f t="shared" ref="R53:R84" si="17">+(P53-G53)^2</f>
        <v>4.1195030066027367E-5</v>
      </c>
      <c r="S53" s="5">
        <v>1</v>
      </c>
      <c r="T53">
        <f t="shared" si="8"/>
        <v>4.1195030066027367E-5</v>
      </c>
      <c r="U53" s="31">
        <f t="shared" si="9"/>
        <v>-6.418335459137935E-3</v>
      </c>
      <c r="W53">
        <v>99</v>
      </c>
    </row>
    <row r="54" spans="1:23" x14ac:dyDescent="0.2">
      <c r="A54" s="132" t="s">
        <v>413</v>
      </c>
      <c r="B54" s="133" t="s">
        <v>111</v>
      </c>
      <c r="C54" s="134">
        <v>47290.415000000001</v>
      </c>
      <c r="D54" s="136" t="s">
        <v>260</v>
      </c>
      <c r="E54">
        <f t="shared" si="13"/>
        <v>12369.527982675498</v>
      </c>
      <c r="F54" s="11">
        <f t="shared" si="14"/>
        <v>12369.5</v>
      </c>
      <c r="G54" s="12">
        <f t="shared" si="4"/>
        <v>9.9380500032566488E-3</v>
      </c>
      <c r="H54">
        <f t="shared" si="11"/>
        <v>9.9380500032566488E-3</v>
      </c>
      <c r="O54">
        <f t="shared" ca="1" si="12"/>
        <v>2.4162121328986659E-2</v>
      </c>
      <c r="P54" s="31">
        <f t="shared" si="15"/>
        <v>1.5399829375596736E-2</v>
      </c>
      <c r="Q54" s="2">
        <f t="shared" si="16"/>
        <v>32271.915000000001</v>
      </c>
      <c r="R54">
        <f t="shared" si="17"/>
        <v>2.983103391211968E-5</v>
      </c>
      <c r="S54" s="5">
        <v>1</v>
      </c>
      <c r="T54">
        <f t="shared" si="8"/>
        <v>2.983103391211968E-5</v>
      </c>
      <c r="U54" s="31">
        <f t="shared" si="9"/>
        <v>-5.4617793723400875E-3</v>
      </c>
      <c r="W54">
        <v>99</v>
      </c>
    </row>
    <row r="55" spans="1:23" x14ac:dyDescent="0.2">
      <c r="A55" s="132" t="s">
        <v>413</v>
      </c>
      <c r="B55" s="133" t="s">
        <v>111</v>
      </c>
      <c r="C55" s="134">
        <v>47291.479599999999</v>
      </c>
      <c r="D55" s="136" t="s">
        <v>260</v>
      </c>
      <c r="E55">
        <f t="shared" si="13"/>
        <v>12372.525588476532</v>
      </c>
      <c r="F55" s="11">
        <f t="shared" si="14"/>
        <v>12372.5</v>
      </c>
      <c r="G55" s="12">
        <f t="shared" si="4"/>
        <v>9.0877499969792552E-3</v>
      </c>
      <c r="H55">
        <f t="shared" si="11"/>
        <v>9.0877499969792552E-3</v>
      </c>
      <c r="O55">
        <f t="shared" ca="1" si="12"/>
        <v>2.417343990328414E-2</v>
      </c>
      <c r="P55" s="31">
        <f t="shared" si="15"/>
        <v>1.5409594072497824E-2</v>
      </c>
      <c r="Q55" s="2">
        <f t="shared" si="16"/>
        <v>32272.979599999999</v>
      </c>
      <c r="R55">
        <f t="shared" si="17"/>
        <v>3.9965712515169229E-5</v>
      </c>
      <c r="S55" s="5">
        <v>1</v>
      </c>
      <c r="T55">
        <f t="shared" si="8"/>
        <v>3.9965712515169229E-5</v>
      </c>
      <c r="U55" s="31">
        <f t="shared" si="9"/>
        <v>-6.3218440755185689E-3</v>
      </c>
      <c r="W55">
        <v>99</v>
      </c>
    </row>
    <row r="56" spans="1:23" x14ac:dyDescent="0.2">
      <c r="A56" s="132" t="s">
        <v>413</v>
      </c>
      <c r="B56" s="133" t="s">
        <v>111</v>
      </c>
      <c r="C56" s="134">
        <v>47292.369899999998</v>
      </c>
      <c r="D56" s="136" t="s">
        <v>260</v>
      </c>
      <c r="E56">
        <f t="shared" si="13"/>
        <v>12375.032415871483</v>
      </c>
      <c r="F56" s="11">
        <f t="shared" si="14"/>
        <v>12375</v>
      </c>
      <c r="G56" s="12">
        <f t="shared" si="4"/>
        <v>1.1512500001117587E-2</v>
      </c>
      <c r="H56">
        <f t="shared" si="11"/>
        <v>1.1512500001117587E-2</v>
      </c>
      <c r="O56">
        <f t="shared" ca="1" si="12"/>
        <v>2.4182872048532041E-2</v>
      </c>
      <c r="P56" s="31">
        <f t="shared" si="15"/>
        <v>1.5417733682459576E-2</v>
      </c>
      <c r="Q56" s="2">
        <f t="shared" si="16"/>
        <v>32273.869899999998</v>
      </c>
      <c r="R56">
        <f t="shared" si="17"/>
        <v>1.5250850105887904E-5</v>
      </c>
      <c r="S56" s="5">
        <v>1</v>
      </c>
      <c r="T56">
        <f t="shared" si="8"/>
        <v>1.5250850105887904E-5</v>
      </c>
      <c r="U56" s="31">
        <f t="shared" si="9"/>
        <v>-3.905233681341989E-3</v>
      </c>
      <c r="W56">
        <v>99</v>
      </c>
    </row>
    <row r="57" spans="1:23" x14ac:dyDescent="0.2">
      <c r="A57" s="132" t="s">
        <v>413</v>
      </c>
      <c r="B57" s="137" t="s">
        <v>111</v>
      </c>
      <c r="C57" s="136">
        <v>47298.407200000001</v>
      </c>
      <c r="D57" s="136" t="s">
        <v>260</v>
      </c>
      <c r="E57">
        <f t="shared" si="13"/>
        <v>12392.031707157064</v>
      </c>
      <c r="F57" s="11">
        <f t="shared" si="14"/>
        <v>12392</v>
      </c>
      <c r="G57" s="12">
        <f t="shared" si="4"/>
        <v>1.1260800005402416E-2</v>
      </c>
      <c r="H57">
        <f t="shared" si="11"/>
        <v>1.1260800005402416E-2</v>
      </c>
      <c r="O57">
        <f t="shared" ca="1" si="12"/>
        <v>2.4247010636217758E-2</v>
      </c>
      <c r="P57" s="31">
        <f t="shared" si="15"/>
        <v>1.547313998899189E-2</v>
      </c>
      <c r="Q57" s="2">
        <f t="shared" si="16"/>
        <v>32279.907200000001</v>
      </c>
      <c r="R57">
        <f t="shared" si="17"/>
        <v>1.7743808137346575E-5</v>
      </c>
      <c r="S57" s="5">
        <v>1</v>
      </c>
      <c r="T57">
        <f t="shared" si="8"/>
        <v>1.7743808137346575E-5</v>
      </c>
      <c r="U57" s="31">
        <f t="shared" si="9"/>
        <v>-4.2123399835894745E-3</v>
      </c>
      <c r="W57">
        <v>99</v>
      </c>
    </row>
    <row r="58" spans="1:23" x14ac:dyDescent="0.2">
      <c r="A58" s="18" t="s">
        <v>414</v>
      </c>
      <c r="B58" s="145" t="s">
        <v>111</v>
      </c>
      <c r="C58" s="146">
        <v>47304.428</v>
      </c>
      <c r="D58" s="146" t="s">
        <v>260</v>
      </c>
      <c r="E58">
        <f t="shared" si="13"/>
        <v>12408.984539213139</v>
      </c>
      <c r="F58" s="11">
        <f t="shared" si="14"/>
        <v>12409</v>
      </c>
      <c r="J58" s="107"/>
      <c r="O58">
        <f t="shared" ca="1" si="12"/>
        <v>2.4311149223903483E-2</v>
      </c>
      <c r="P58" s="31">
        <f t="shared" si="15"/>
        <v>1.5528645608290433E-2</v>
      </c>
      <c r="Q58" s="2">
        <f t="shared" si="16"/>
        <v>32285.928</v>
      </c>
      <c r="R58">
        <f t="shared" si="17"/>
        <v>2.4113883442787774E-4</v>
      </c>
      <c r="S58" s="5">
        <v>0</v>
      </c>
      <c r="T58">
        <f t="shared" si="8"/>
        <v>0</v>
      </c>
      <c r="U58" s="31">
        <f t="shared" si="9"/>
        <v>-1.5528645608290433E-2</v>
      </c>
      <c r="W58" t="e">
        <v>#N/A</v>
      </c>
    </row>
    <row r="59" spans="1:23" x14ac:dyDescent="0.2">
      <c r="A59" s="132" t="s">
        <v>410</v>
      </c>
      <c r="B59" s="138" t="s">
        <v>110</v>
      </c>
      <c r="C59" s="135">
        <v>47356.293400000002</v>
      </c>
      <c r="D59" s="135" t="s">
        <v>260</v>
      </c>
      <c r="E59">
        <f t="shared" si="13"/>
        <v>12555.022510200624</v>
      </c>
      <c r="F59" s="11">
        <f t="shared" si="14"/>
        <v>12555</v>
      </c>
      <c r="G59" s="12">
        <f t="shared" ref="G59:G90" si="18">+C59-(C$7+F59*C$8)</f>
        <v>7.9945000034058467E-3</v>
      </c>
      <c r="H59">
        <f t="shared" ref="H59:H74" si="19">G59</f>
        <v>7.9945000034058467E-3</v>
      </c>
      <c r="O59">
        <f t="shared" ca="1" si="12"/>
        <v>2.4861986506380863E-2</v>
      </c>
      <c r="P59" s="31">
        <f t="shared" si="15"/>
        <v>1.6009429932526825E-2</v>
      </c>
      <c r="Q59" s="2">
        <f t="shared" si="16"/>
        <v>32337.793400000002</v>
      </c>
      <c r="R59">
        <f t="shared" si="17"/>
        <v>6.4239101768719217E-5</v>
      </c>
      <c r="S59" s="5">
        <v>1</v>
      </c>
      <c r="T59">
        <f t="shared" si="8"/>
        <v>6.4239101768719217E-5</v>
      </c>
      <c r="U59" s="31">
        <f t="shared" si="9"/>
        <v>-8.0149299291209786E-3</v>
      </c>
      <c r="W59">
        <v>99</v>
      </c>
    </row>
    <row r="60" spans="1:23" x14ac:dyDescent="0.2">
      <c r="A60" s="132" t="s">
        <v>410</v>
      </c>
      <c r="B60" s="138" t="s">
        <v>111</v>
      </c>
      <c r="C60" s="135">
        <v>47359.307399999998</v>
      </c>
      <c r="D60" s="135" t="s">
        <v>260</v>
      </c>
      <c r="E60">
        <f t="shared" si="13"/>
        <v>12563.509062787814</v>
      </c>
      <c r="F60" s="11">
        <f t="shared" si="14"/>
        <v>12563.5</v>
      </c>
      <c r="G60" s="12">
        <f t="shared" si="18"/>
        <v>3.2186499956878833E-3</v>
      </c>
      <c r="H60">
        <f t="shared" si="19"/>
        <v>3.2186499956878833E-3</v>
      </c>
      <c r="O60">
        <f t="shared" ca="1" si="12"/>
        <v>2.4894055800223726E-2</v>
      </c>
      <c r="P60" s="31">
        <f t="shared" si="15"/>
        <v>1.603764644516547E-2</v>
      </c>
      <c r="Q60" s="2">
        <f t="shared" si="16"/>
        <v>32340.807399999998</v>
      </c>
      <c r="R60">
        <f t="shared" si="17"/>
        <v>1.6432666997171896E-4</v>
      </c>
      <c r="S60" s="5">
        <v>1</v>
      </c>
      <c r="T60">
        <f t="shared" si="8"/>
        <v>1.6432666997171896E-4</v>
      </c>
      <c r="U60" s="31">
        <f t="shared" si="9"/>
        <v>-1.2818996449477586E-2</v>
      </c>
      <c r="W60">
        <v>99</v>
      </c>
    </row>
    <row r="61" spans="1:23" x14ac:dyDescent="0.2">
      <c r="A61" s="132" t="s">
        <v>410</v>
      </c>
      <c r="B61" s="138" t="s">
        <v>111</v>
      </c>
      <c r="C61" s="135">
        <v>47587.499799999998</v>
      </c>
      <c r="D61" s="135" t="s">
        <v>260</v>
      </c>
      <c r="E61">
        <f t="shared" si="13"/>
        <v>13206.032885813627</v>
      </c>
      <c r="F61" s="11">
        <f t="shared" si="14"/>
        <v>13206</v>
      </c>
      <c r="G61" s="12">
        <f t="shared" si="18"/>
        <v>1.1679399998683948E-2</v>
      </c>
      <c r="H61">
        <f t="shared" si="19"/>
        <v>1.1679399998683948E-2</v>
      </c>
      <c r="O61">
        <f t="shared" ca="1" si="12"/>
        <v>2.7318117128934102E-2</v>
      </c>
      <c r="P61" s="31">
        <f t="shared" si="15"/>
        <v>1.8242350146947865E-2</v>
      </c>
      <c r="Q61" s="2">
        <f t="shared" si="16"/>
        <v>32568.999799999998</v>
      </c>
      <c r="R61">
        <f t="shared" si="17"/>
        <v>4.3072314648597362E-5</v>
      </c>
      <c r="S61" s="5">
        <v>1</v>
      </c>
      <c r="T61">
        <f t="shared" si="8"/>
        <v>4.3072314648597362E-5</v>
      </c>
      <c r="U61" s="31">
        <f t="shared" si="9"/>
        <v>-6.5629501482639165E-3</v>
      </c>
      <c r="W61">
        <v>99</v>
      </c>
    </row>
    <row r="62" spans="1:23" x14ac:dyDescent="0.2">
      <c r="A62" s="132" t="s">
        <v>410</v>
      </c>
      <c r="B62" s="138" t="s">
        <v>111</v>
      </c>
      <c r="C62" s="135">
        <v>47596.554499999998</v>
      </c>
      <c r="D62" s="135" t="s">
        <v>260</v>
      </c>
      <c r="E62">
        <f t="shared" si="13"/>
        <v>13231.528303103389</v>
      </c>
      <c r="F62" s="11">
        <f t="shared" si="14"/>
        <v>13231.5</v>
      </c>
      <c r="G62" s="12">
        <f t="shared" si="18"/>
        <v>1.0051849996671081E-2</v>
      </c>
      <c r="H62">
        <f t="shared" si="19"/>
        <v>1.0051849996671081E-2</v>
      </c>
      <c r="O62">
        <f t="shared" ca="1" si="12"/>
        <v>2.741432501046269E-2</v>
      </c>
      <c r="P62" s="31">
        <f t="shared" si="15"/>
        <v>1.8332778811569105E-2</v>
      </c>
      <c r="Q62" s="2">
        <f t="shared" si="16"/>
        <v>32578.054499999998</v>
      </c>
      <c r="R62">
        <f t="shared" si="17"/>
        <v>6.8573782037408392E-5</v>
      </c>
      <c r="S62" s="5">
        <v>1</v>
      </c>
      <c r="T62">
        <f t="shared" si="8"/>
        <v>6.8573782037408392E-5</v>
      </c>
      <c r="U62" s="31">
        <f t="shared" si="9"/>
        <v>-8.280928814898024E-3</v>
      </c>
      <c r="W62">
        <v>99</v>
      </c>
    </row>
    <row r="63" spans="1:23" x14ac:dyDescent="0.2">
      <c r="A63" s="132" t="s">
        <v>410</v>
      </c>
      <c r="B63" s="138" t="s">
        <v>111</v>
      </c>
      <c r="C63" s="135">
        <v>47643.432000000001</v>
      </c>
      <c r="D63" s="135" t="s">
        <v>260</v>
      </c>
      <c r="E63">
        <f t="shared" si="13"/>
        <v>13363.521789800992</v>
      </c>
      <c r="F63" s="11">
        <f t="shared" si="14"/>
        <v>13363.5</v>
      </c>
      <c r="G63" s="12">
        <f t="shared" si="18"/>
        <v>7.7386500051943585E-3</v>
      </c>
      <c r="H63">
        <f t="shared" si="19"/>
        <v>7.7386500051943585E-3</v>
      </c>
      <c r="O63">
        <f t="shared" ca="1" si="12"/>
        <v>2.7912342279551826E-2</v>
      </c>
      <c r="P63" s="31">
        <f t="shared" si="15"/>
        <v>1.8804452301113432E-2</v>
      </c>
      <c r="Q63" s="2">
        <f t="shared" si="16"/>
        <v>32624.932000000001</v>
      </c>
      <c r="R63">
        <f t="shared" si="17"/>
        <v>1.2245198045236785E-4</v>
      </c>
      <c r="S63" s="5">
        <v>1</v>
      </c>
      <c r="T63">
        <f t="shared" si="8"/>
        <v>1.2245198045236785E-4</v>
      </c>
      <c r="U63" s="31">
        <f t="shared" si="9"/>
        <v>-1.1065802295919074E-2</v>
      </c>
      <c r="W63">
        <v>99</v>
      </c>
    </row>
    <row r="64" spans="1:23" x14ac:dyDescent="0.2">
      <c r="A64" s="132" t="s">
        <v>415</v>
      </c>
      <c r="B64" s="139" t="s">
        <v>111</v>
      </c>
      <c r="C64" s="140">
        <v>47659.417699999998</v>
      </c>
      <c r="D64" s="140" t="s">
        <v>260</v>
      </c>
      <c r="E64">
        <f t="shared" si="13"/>
        <v>13408.532899188254</v>
      </c>
      <c r="F64" s="11">
        <f t="shared" si="14"/>
        <v>13408.5</v>
      </c>
      <c r="G64" s="12">
        <f t="shared" si="18"/>
        <v>1.1684149998473004E-2</v>
      </c>
      <c r="H64">
        <f t="shared" si="19"/>
        <v>1.1684149998473004E-2</v>
      </c>
      <c r="O64">
        <f t="shared" ca="1" si="12"/>
        <v>2.8082120894014032E-2</v>
      </c>
      <c r="P64" s="31">
        <f t="shared" si="15"/>
        <v>1.8966618639049942E-2</v>
      </c>
      <c r="Q64" s="2">
        <f t="shared" si="16"/>
        <v>32640.917699999998</v>
      </c>
      <c r="R64">
        <f t="shared" si="17"/>
        <v>5.3034349500986529E-5</v>
      </c>
      <c r="S64" s="5">
        <v>1</v>
      </c>
      <c r="T64">
        <f t="shared" si="8"/>
        <v>5.3034349500986529E-5</v>
      </c>
      <c r="U64" s="31">
        <f t="shared" si="9"/>
        <v>-7.282468640576939E-3</v>
      </c>
      <c r="W64">
        <v>99</v>
      </c>
    </row>
    <row r="65" spans="1:23" x14ac:dyDescent="0.2">
      <c r="A65" s="132" t="s">
        <v>410</v>
      </c>
      <c r="B65" s="141" t="s">
        <v>111</v>
      </c>
      <c r="C65" s="135">
        <v>47973.552100000001</v>
      </c>
      <c r="D65" s="135" t="s">
        <v>260</v>
      </c>
      <c r="E65">
        <f t="shared" si="13"/>
        <v>14293.044546517096</v>
      </c>
      <c r="F65" s="11">
        <f t="shared" si="14"/>
        <v>14293</v>
      </c>
      <c r="G65" s="12">
        <f t="shared" si="18"/>
        <v>1.5820699998585042E-2</v>
      </c>
      <c r="H65">
        <f t="shared" si="19"/>
        <v>1.5820699998585042E-2</v>
      </c>
      <c r="O65">
        <f t="shared" ca="1" si="12"/>
        <v>3.1419213882721161E-2</v>
      </c>
      <c r="P65" s="31">
        <f t="shared" si="15"/>
        <v>2.2295349817678615E-2</v>
      </c>
      <c r="Q65" s="2">
        <f t="shared" si="16"/>
        <v>32955.052100000001</v>
      </c>
      <c r="R65">
        <f t="shared" si="17"/>
        <v>4.1921090279888438E-5</v>
      </c>
      <c r="S65" s="5">
        <v>1</v>
      </c>
      <c r="T65">
        <f t="shared" si="8"/>
        <v>4.1921090279888438E-5</v>
      </c>
      <c r="U65" s="31">
        <f t="shared" si="9"/>
        <v>-6.4746498190935732E-3</v>
      </c>
      <c r="W65">
        <v>99</v>
      </c>
    </row>
    <row r="66" spans="1:23" x14ac:dyDescent="0.2">
      <c r="A66" s="132" t="s">
        <v>415</v>
      </c>
      <c r="B66" s="141" t="s">
        <v>111</v>
      </c>
      <c r="C66" s="142">
        <v>47982.429499999998</v>
      </c>
      <c r="D66" s="142" t="s">
        <v>260</v>
      </c>
      <c r="E66">
        <f t="shared" si="13"/>
        <v>14318.040738268126</v>
      </c>
      <c r="F66" s="11">
        <f t="shared" si="14"/>
        <v>14318</v>
      </c>
      <c r="G66" s="12">
        <f t="shared" si="18"/>
        <v>1.4468199995462783E-2</v>
      </c>
      <c r="H66">
        <f t="shared" si="19"/>
        <v>1.4468199995462783E-2</v>
      </c>
      <c r="O66">
        <f t="shared" ca="1" si="12"/>
        <v>3.1513535335200162E-2</v>
      </c>
      <c r="P66" s="31">
        <f t="shared" si="15"/>
        <v>2.2393341716271893E-2</v>
      </c>
      <c r="Q66" s="2">
        <f t="shared" si="16"/>
        <v>32963.929499999998</v>
      </c>
      <c r="R66">
        <f t="shared" si="17"/>
        <v>6.2807871294909184E-5</v>
      </c>
      <c r="S66" s="5">
        <v>1</v>
      </c>
      <c r="T66">
        <f t="shared" si="8"/>
        <v>6.2807871294909184E-5</v>
      </c>
      <c r="U66" s="31">
        <f t="shared" si="9"/>
        <v>-7.9251417208091104E-3</v>
      </c>
      <c r="W66">
        <v>99</v>
      </c>
    </row>
    <row r="67" spans="1:23" x14ac:dyDescent="0.2">
      <c r="A67" s="132" t="s">
        <v>416</v>
      </c>
      <c r="B67" s="141" t="s">
        <v>111</v>
      </c>
      <c r="C67" s="142">
        <v>48356.409099999997</v>
      </c>
      <c r="D67" s="142" t="s">
        <v>260</v>
      </c>
      <c r="E67">
        <f t="shared" si="13"/>
        <v>15371.059166251109</v>
      </c>
      <c r="F67" s="11">
        <f t="shared" si="14"/>
        <v>15371</v>
      </c>
      <c r="G67" s="12">
        <f t="shared" si="18"/>
        <v>2.1012899997003842E-2</v>
      </c>
      <c r="H67">
        <f t="shared" si="19"/>
        <v>2.1012899997003842E-2</v>
      </c>
      <c r="O67">
        <f t="shared" ca="1" si="12"/>
        <v>3.5486354913615778E-2</v>
      </c>
      <c r="P67" s="31">
        <f t="shared" si="15"/>
        <v>2.6715800792250465E-2</v>
      </c>
      <c r="Q67" s="2">
        <f t="shared" si="16"/>
        <v>33337.909099999997</v>
      </c>
      <c r="R67">
        <f t="shared" si="17"/>
        <v>3.2523077480424556E-5</v>
      </c>
      <c r="S67" s="5">
        <v>1</v>
      </c>
      <c r="T67">
        <f t="shared" si="8"/>
        <v>3.2523077480424556E-5</v>
      </c>
      <c r="U67" s="31">
        <f t="shared" si="9"/>
        <v>-5.7029007952466224E-3</v>
      </c>
      <c r="W67">
        <v>99</v>
      </c>
    </row>
    <row r="68" spans="1:23" x14ac:dyDescent="0.2">
      <c r="A68" s="132" t="s">
        <v>417</v>
      </c>
      <c r="B68" s="141" t="s">
        <v>111</v>
      </c>
      <c r="C68" s="142">
        <v>48362.090900000003</v>
      </c>
      <c r="D68" s="142" t="s">
        <v>260</v>
      </c>
      <c r="E68">
        <f t="shared" si="13"/>
        <v>15387.05747231946</v>
      </c>
      <c r="F68" s="11">
        <f t="shared" si="14"/>
        <v>15387</v>
      </c>
      <c r="G68" s="12">
        <f t="shared" si="18"/>
        <v>2.0411299999977928E-2</v>
      </c>
      <c r="H68">
        <f t="shared" si="19"/>
        <v>2.0411299999977928E-2</v>
      </c>
      <c r="O68">
        <f t="shared" ca="1" si="12"/>
        <v>3.5546720643202336E-2</v>
      </c>
      <c r="P68" s="31">
        <f t="shared" si="15"/>
        <v>2.6784418015906288E-2</v>
      </c>
      <c r="Q68" s="2">
        <f t="shared" si="16"/>
        <v>33343.590900000003</v>
      </c>
      <c r="R68">
        <f t="shared" si="17"/>
        <v>4.0616633244950636E-5</v>
      </c>
      <c r="S68" s="5">
        <v>1</v>
      </c>
      <c r="T68">
        <f t="shared" si="8"/>
        <v>4.0616633244950636E-5</v>
      </c>
      <c r="U68" s="31">
        <f t="shared" si="9"/>
        <v>-6.3731180159283599E-3</v>
      </c>
      <c r="W68">
        <v>99</v>
      </c>
    </row>
    <row r="69" spans="1:23" x14ac:dyDescent="0.2">
      <c r="A69" s="132" t="s">
        <v>417</v>
      </c>
      <c r="B69" s="141" t="s">
        <v>111</v>
      </c>
      <c r="C69" s="142">
        <v>48385.1806</v>
      </c>
      <c r="D69" s="142" t="s">
        <v>260</v>
      </c>
      <c r="E69">
        <f t="shared" si="13"/>
        <v>15452.071391786178</v>
      </c>
      <c r="F69" s="11">
        <f t="shared" si="14"/>
        <v>15452</v>
      </c>
      <c r="G69" s="12">
        <f t="shared" si="18"/>
        <v>2.5354799996421207E-2</v>
      </c>
      <c r="H69">
        <f t="shared" si="19"/>
        <v>2.5354799996421207E-2</v>
      </c>
      <c r="O69">
        <f t="shared" ca="1" si="12"/>
        <v>3.5791956419647747E-2</v>
      </c>
      <c r="P69" s="31">
        <f t="shared" si="15"/>
        <v>2.7064080126652006E-2</v>
      </c>
      <c r="Q69" s="2">
        <f t="shared" si="16"/>
        <v>33366.6806</v>
      </c>
      <c r="R69">
        <f t="shared" si="17"/>
        <v>2.9216385636018168E-6</v>
      </c>
      <c r="S69" s="5">
        <v>1</v>
      </c>
      <c r="T69">
        <f t="shared" si="8"/>
        <v>2.9216385636018168E-6</v>
      </c>
      <c r="U69" s="31">
        <f t="shared" si="9"/>
        <v>-1.7092801302307989E-3</v>
      </c>
      <c r="W69">
        <v>99</v>
      </c>
    </row>
    <row r="70" spans="1:23" x14ac:dyDescent="0.2">
      <c r="A70" s="132" t="s">
        <v>417</v>
      </c>
      <c r="B70" s="141" t="s">
        <v>111</v>
      </c>
      <c r="C70" s="142">
        <v>48386.067600000002</v>
      </c>
      <c r="D70" s="142" t="s">
        <v>260</v>
      </c>
      <c r="E70">
        <f t="shared" si="13"/>
        <v>15454.568927335238</v>
      </c>
      <c r="F70" s="11">
        <f t="shared" si="14"/>
        <v>15454.5</v>
      </c>
      <c r="G70" s="12">
        <f t="shared" si="18"/>
        <v>2.4479550003889017E-2</v>
      </c>
      <c r="H70">
        <f t="shared" si="19"/>
        <v>2.4479550003889017E-2</v>
      </c>
      <c r="O70">
        <f t="shared" ca="1" si="12"/>
        <v>3.5801388564895648E-2</v>
      </c>
      <c r="P70" s="31">
        <f t="shared" si="15"/>
        <v>2.7074865356541071E-2</v>
      </c>
      <c r="Q70" s="2">
        <f t="shared" si="16"/>
        <v>33367.567600000002</v>
      </c>
      <c r="R70">
        <f t="shared" si="17"/>
        <v>6.7356617797114561E-6</v>
      </c>
      <c r="S70" s="5">
        <v>1</v>
      </c>
      <c r="T70">
        <f t="shared" si="8"/>
        <v>6.7356617797114561E-6</v>
      </c>
      <c r="U70" s="31">
        <f t="shared" si="9"/>
        <v>-2.5953153526520542E-3</v>
      </c>
      <c r="W70">
        <v>99</v>
      </c>
    </row>
    <row r="71" spans="1:23" x14ac:dyDescent="0.2">
      <c r="A71" s="132" t="s">
        <v>417</v>
      </c>
      <c r="B71" s="138" t="s">
        <v>111</v>
      </c>
      <c r="C71" s="135">
        <v>48386.243399999999</v>
      </c>
      <c r="D71" s="135" t="s">
        <v>260</v>
      </c>
      <c r="E71">
        <f t="shared" si="13"/>
        <v>15455.063929307636</v>
      </c>
      <c r="F71" s="11">
        <f t="shared" si="14"/>
        <v>15455</v>
      </c>
      <c r="G71" s="12">
        <f t="shared" si="18"/>
        <v>2.270449999923585E-2</v>
      </c>
      <c r="H71">
        <f t="shared" si="19"/>
        <v>2.270449999923585E-2</v>
      </c>
      <c r="O71">
        <f t="shared" ca="1" si="12"/>
        <v>3.5803274993945228E-2</v>
      </c>
      <c r="P71" s="31">
        <f t="shared" si="15"/>
        <v>2.7077022660250975E-2</v>
      </c>
      <c r="Q71" s="2">
        <f t="shared" si="16"/>
        <v>33367.743399999999</v>
      </c>
      <c r="R71">
        <f t="shared" si="17"/>
        <v>1.9118954421090787E-5</v>
      </c>
      <c r="S71" s="5">
        <v>1</v>
      </c>
      <c r="T71">
        <f t="shared" si="8"/>
        <v>1.9118954421090787E-5</v>
      </c>
      <c r="U71" s="31">
        <f t="shared" si="9"/>
        <v>-4.3725226610151248E-3</v>
      </c>
      <c r="W71">
        <v>99</v>
      </c>
    </row>
    <row r="72" spans="1:23" x14ac:dyDescent="0.2">
      <c r="A72" s="132" t="s">
        <v>417</v>
      </c>
      <c r="B72" s="138" t="s">
        <v>111</v>
      </c>
      <c r="C72" s="135">
        <v>48387.132100000003</v>
      </c>
      <c r="D72" s="135" t="s">
        <v>260</v>
      </c>
      <c r="E72">
        <f t="shared" si="13"/>
        <v>15457.566251565191</v>
      </c>
      <c r="F72" s="11">
        <f t="shared" si="14"/>
        <v>15457.5</v>
      </c>
      <c r="G72" s="12">
        <f t="shared" si="18"/>
        <v>2.3529250000137836E-2</v>
      </c>
      <c r="H72">
        <f t="shared" si="19"/>
        <v>2.3529250000137836E-2</v>
      </c>
      <c r="O72">
        <f t="shared" ca="1" si="12"/>
        <v>3.5812707139193128E-2</v>
      </c>
      <c r="P72" s="31">
        <f t="shared" si="15"/>
        <v>2.7087810467460963E-2</v>
      </c>
      <c r="Q72" s="2">
        <f t="shared" si="16"/>
        <v>33368.632100000003</v>
      </c>
      <c r="R72">
        <f t="shared" si="17"/>
        <v>1.2663352599594991E-5</v>
      </c>
      <c r="S72" s="5">
        <v>1</v>
      </c>
      <c r="T72">
        <f t="shared" si="8"/>
        <v>1.2663352599594991E-5</v>
      </c>
      <c r="U72" s="31">
        <f t="shared" si="9"/>
        <v>-3.5585604673231269E-3</v>
      </c>
      <c r="W72">
        <v>99</v>
      </c>
    </row>
    <row r="73" spans="1:23" x14ac:dyDescent="0.2">
      <c r="A73" s="132" t="s">
        <v>417</v>
      </c>
      <c r="B73" s="138" t="s">
        <v>111</v>
      </c>
      <c r="C73" s="135">
        <v>48388.198700000001</v>
      </c>
      <c r="D73" s="135" t="s">
        <v>260</v>
      </c>
      <c r="E73">
        <f t="shared" si="13"/>
        <v>15460.569488787984</v>
      </c>
      <c r="F73" s="11">
        <f t="shared" si="14"/>
        <v>15460.5</v>
      </c>
      <c r="G73" s="12">
        <f t="shared" si="18"/>
        <v>2.4678950001543853E-2</v>
      </c>
      <c r="H73">
        <f t="shared" si="19"/>
        <v>2.4678950001543853E-2</v>
      </c>
      <c r="O73">
        <f t="shared" ca="1" si="12"/>
        <v>3.5824025713490609E-2</v>
      </c>
      <c r="P73" s="31">
        <f t="shared" si="15"/>
        <v>2.7100758671165966E-2</v>
      </c>
      <c r="Q73" s="2">
        <f t="shared" si="16"/>
        <v>33369.698700000001</v>
      </c>
      <c r="R73">
        <f t="shared" si="17"/>
        <v>5.8651572322568247E-6</v>
      </c>
      <c r="S73" s="5">
        <v>1</v>
      </c>
      <c r="T73">
        <f t="shared" si="8"/>
        <v>5.8651572322568247E-6</v>
      </c>
      <c r="U73" s="31">
        <f t="shared" si="9"/>
        <v>-2.4218086696221122E-3</v>
      </c>
      <c r="W73">
        <v>99</v>
      </c>
    </row>
    <row r="74" spans="1:23" x14ac:dyDescent="0.2">
      <c r="A74" s="132" t="s">
        <v>410</v>
      </c>
      <c r="B74" s="138" t="s">
        <v>111</v>
      </c>
      <c r="C74" s="135">
        <v>48409.329700000002</v>
      </c>
      <c r="D74" s="135" t="s">
        <v>260</v>
      </c>
      <c r="E74">
        <f t="shared" si="13"/>
        <v>15520.068275357384</v>
      </c>
      <c r="F74" s="11">
        <f t="shared" si="14"/>
        <v>15520</v>
      </c>
      <c r="G74" s="12">
        <f t="shared" si="18"/>
        <v>2.424800000153482E-2</v>
      </c>
      <c r="H74">
        <f t="shared" si="19"/>
        <v>2.424800000153482E-2</v>
      </c>
      <c r="O74">
        <f t="shared" ca="1" si="12"/>
        <v>3.6048510770390632E-2</v>
      </c>
      <c r="P74" s="31">
        <f t="shared" si="15"/>
        <v>2.7358203672127233E-2</v>
      </c>
      <c r="Q74" s="2">
        <f t="shared" si="16"/>
        <v>33390.829700000002</v>
      </c>
      <c r="R74">
        <f t="shared" si="17"/>
        <v>9.673366872566525E-6</v>
      </c>
      <c r="S74" s="5">
        <v>1</v>
      </c>
      <c r="T74">
        <f t="shared" si="8"/>
        <v>9.673366872566525E-6</v>
      </c>
      <c r="U74" s="31">
        <f t="shared" si="9"/>
        <v>-3.1102036705924138E-3</v>
      </c>
      <c r="W74">
        <v>99</v>
      </c>
    </row>
    <row r="75" spans="1:23" x14ac:dyDescent="0.2">
      <c r="A75" s="18" t="s">
        <v>418</v>
      </c>
      <c r="B75" s="20" t="s">
        <v>111</v>
      </c>
      <c r="C75" s="95">
        <v>48500.25</v>
      </c>
      <c r="D75" s="95" t="s">
        <v>260</v>
      </c>
      <c r="E75">
        <f t="shared" si="13"/>
        <v>15776.073553125849</v>
      </c>
      <c r="F75" s="11">
        <f t="shared" si="14"/>
        <v>15776</v>
      </c>
      <c r="G75" s="12">
        <f t="shared" si="18"/>
        <v>2.6122399998712353E-2</v>
      </c>
      <c r="I75">
        <f>G75</f>
        <v>2.6122399998712353E-2</v>
      </c>
      <c r="O75">
        <f t="shared" ca="1" si="12"/>
        <v>3.7014362443775629E-2</v>
      </c>
      <c r="P75" s="31">
        <f t="shared" si="15"/>
        <v>2.8479743867691337E-2</v>
      </c>
      <c r="Q75" s="2">
        <f t="shared" si="16"/>
        <v>33481.75</v>
      </c>
      <c r="R75">
        <f t="shared" si="17"/>
        <v>5.5570701166128048E-6</v>
      </c>
      <c r="S75" s="5">
        <v>0</v>
      </c>
      <c r="T75">
        <f t="shared" si="8"/>
        <v>0</v>
      </c>
      <c r="U75" s="31">
        <f t="shared" si="9"/>
        <v>-2.3573438689789838E-3</v>
      </c>
      <c r="W75" t="e">
        <v>#N/A</v>
      </c>
    </row>
    <row r="76" spans="1:23" x14ac:dyDescent="0.2">
      <c r="A76" s="132" t="s">
        <v>410</v>
      </c>
      <c r="B76" s="138" t="s">
        <v>111</v>
      </c>
      <c r="C76" s="135">
        <v>48714.589899999999</v>
      </c>
      <c r="D76" s="135" t="s">
        <v>260</v>
      </c>
      <c r="E76">
        <f t="shared" si="13"/>
        <v>16379.592741209983</v>
      </c>
      <c r="F76" s="11">
        <f t="shared" si="14"/>
        <v>16379.5</v>
      </c>
      <c r="G76" s="12">
        <f t="shared" si="18"/>
        <v>3.2937049996689893E-2</v>
      </c>
      <c r="H76">
        <f t="shared" ref="H76:H86" si="20">G76</f>
        <v>3.2937049996689893E-2</v>
      </c>
      <c r="O76">
        <f t="shared" ca="1" si="12"/>
        <v>3.9291282306618762E-2</v>
      </c>
      <c r="P76" s="31">
        <f t="shared" si="15"/>
        <v>3.121281243344478E-2</v>
      </c>
      <c r="Q76" s="2">
        <f t="shared" si="16"/>
        <v>33696.089899999999</v>
      </c>
      <c r="R76">
        <f t="shared" si="17"/>
        <v>2.9729951745054477E-6</v>
      </c>
      <c r="S76" s="5">
        <v>1</v>
      </c>
      <c r="T76">
        <f t="shared" si="8"/>
        <v>2.9729951745054477E-6</v>
      </c>
      <c r="U76" s="31">
        <f t="shared" si="9"/>
        <v>1.7242375632451137E-3</v>
      </c>
      <c r="W76">
        <v>99</v>
      </c>
    </row>
    <row r="77" spans="1:23" x14ac:dyDescent="0.2">
      <c r="A77" s="132" t="s">
        <v>410</v>
      </c>
      <c r="B77" s="138" t="s">
        <v>111</v>
      </c>
      <c r="C77" s="135">
        <v>48716.541100000002</v>
      </c>
      <c r="D77" s="135" t="s">
        <v>260</v>
      </c>
      <c r="E77">
        <f t="shared" si="13"/>
        <v>16385.086756275734</v>
      </c>
      <c r="F77" s="11">
        <f t="shared" si="14"/>
        <v>16385</v>
      </c>
      <c r="G77" s="12">
        <f t="shared" si="18"/>
        <v>3.0811500000709202E-2</v>
      </c>
      <c r="H77">
        <f t="shared" si="20"/>
        <v>3.0811500000709202E-2</v>
      </c>
      <c r="O77">
        <f t="shared" ca="1" si="12"/>
        <v>3.9312033026164143E-2</v>
      </c>
      <c r="P77" s="31">
        <f t="shared" si="15"/>
        <v>3.1238295782034756E-2</v>
      </c>
      <c r="Q77" s="2">
        <f t="shared" si="16"/>
        <v>33698.041100000002</v>
      </c>
      <c r="R77">
        <f t="shared" si="17"/>
        <v>1.8215463895728971E-7</v>
      </c>
      <c r="S77" s="5">
        <v>1</v>
      </c>
      <c r="T77">
        <f t="shared" si="8"/>
        <v>1.8215463895728971E-7</v>
      </c>
      <c r="U77" s="31">
        <f t="shared" si="9"/>
        <v>-4.2679578132555351E-4</v>
      </c>
      <c r="W77">
        <v>99</v>
      </c>
    </row>
    <row r="78" spans="1:23" x14ac:dyDescent="0.2">
      <c r="A78" s="132" t="s">
        <v>410</v>
      </c>
      <c r="B78" s="138" t="s">
        <v>111</v>
      </c>
      <c r="C78" s="135">
        <v>48735.367599999998</v>
      </c>
      <c r="D78" s="135" t="s">
        <v>260</v>
      </c>
      <c r="E78">
        <f t="shared" si="13"/>
        <v>16438.096737126074</v>
      </c>
      <c r="F78" s="11">
        <f t="shared" si="14"/>
        <v>16438</v>
      </c>
      <c r="G78" s="12">
        <f t="shared" si="18"/>
        <v>3.4356199998001102E-2</v>
      </c>
      <c r="H78">
        <f t="shared" si="20"/>
        <v>3.4356199998001102E-2</v>
      </c>
      <c r="O78">
        <f t="shared" ca="1" si="12"/>
        <v>3.9511994505419631E-2</v>
      </c>
      <c r="P78" s="31">
        <f t="shared" si="15"/>
        <v>3.1484395327954814E-2</v>
      </c>
      <c r="Q78" s="2">
        <f t="shared" si="16"/>
        <v>33716.867599999998</v>
      </c>
      <c r="R78">
        <f t="shared" si="17"/>
        <v>8.247262062899668E-6</v>
      </c>
      <c r="S78" s="5">
        <v>1</v>
      </c>
      <c r="T78">
        <f t="shared" si="8"/>
        <v>8.247262062899668E-6</v>
      </c>
      <c r="U78" s="31">
        <f t="shared" si="9"/>
        <v>2.8718046700462879E-3</v>
      </c>
      <c r="W78">
        <v>99</v>
      </c>
    </row>
    <row r="79" spans="1:23" x14ac:dyDescent="0.2">
      <c r="A79" s="132" t="s">
        <v>410</v>
      </c>
      <c r="B79" s="138" t="s">
        <v>111</v>
      </c>
      <c r="C79" s="135">
        <v>48735.539700000001</v>
      </c>
      <c r="D79" s="135" t="s">
        <v>260</v>
      </c>
      <c r="E79">
        <f t="shared" si="13"/>
        <v>16438.581320968238</v>
      </c>
      <c r="F79" s="11">
        <f t="shared" si="14"/>
        <v>16438.5</v>
      </c>
      <c r="G79" s="12">
        <f t="shared" si="18"/>
        <v>2.8881149999506306E-2</v>
      </c>
      <c r="H79">
        <f t="shared" si="20"/>
        <v>2.8881149999506306E-2</v>
      </c>
      <c r="O79">
        <f t="shared" ca="1" si="12"/>
        <v>3.9513880934469212E-2</v>
      </c>
      <c r="P79" s="31">
        <f t="shared" si="15"/>
        <v>3.1486721618006558E-2</v>
      </c>
      <c r="Q79" s="2">
        <f t="shared" si="16"/>
        <v>33717.039700000001</v>
      </c>
      <c r="R79">
        <f t="shared" si="17"/>
        <v>6.7890034591340223E-6</v>
      </c>
      <c r="S79" s="5">
        <v>1</v>
      </c>
      <c r="T79">
        <f t="shared" si="8"/>
        <v>6.7890034591340223E-6</v>
      </c>
      <c r="U79" s="31">
        <f t="shared" si="9"/>
        <v>-2.605571618500252E-3</v>
      </c>
      <c r="W79">
        <v>99</v>
      </c>
    </row>
    <row r="80" spans="1:23" x14ac:dyDescent="0.2">
      <c r="A80" s="132" t="s">
        <v>410</v>
      </c>
      <c r="B80" s="138" t="s">
        <v>111</v>
      </c>
      <c r="C80" s="135">
        <v>49069.572800000002</v>
      </c>
      <c r="D80" s="135" t="s">
        <v>260</v>
      </c>
      <c r="E80">
        <f t="shared" si="13"/>
        <v>17379.12195435114</v>
      </c>
      <c r="F80" s="11">
        <f t="shared" si="14"/>
        <v>17379</v>
      </c>
      <c r="G80" s="12">
        <f t="shared" si="18"/>
        <v>4.3312100002367515E-2</v>
      </c>
      <c r="H80">
        <f t="shared" si="20"/>
        <v>4.3312100002367515E-2</v>
      </c>
      <c r="O80">
        <f t="shared" ca="1" si="12"/>
        <v>4.3062253976729303E-2</v>
      </c>
      <c r="P80" s="31">
        <f t="shared" si="15"/>
        <v>3.601453694391557E-2</v>
      </c>
      <c r="Q80" s="2">
        <f t="shared" si="16"/>
        <v>34051.072800000002</v>
      </c>
      <c r="R80">
        <f t="shared" si="17"/>
        <v>5.3254426592082502E-5</v>
      </c>
      <c r="S80" s="5">
        <v>1</v>
      </c>
      <c r="T80">
        <f t="shared" si="8"/>
        <v>5.3254426592082502E-5</v>
      </c>
      <c r="U80" s="31">
        <f t="shared" si="9"/>
        <v>7.2975630584519446E-3</v>
      </c>
      <c r="W80">
        <v>99</v>
      </c>
    </row>
    <row r="81" spans="1:23" x14ac:dyDescent="0.2">
      <c r="A81" s="132" t="s">
        <v>410</v>
      </c>
      <c r="B81" s="138" t="s">
        <v>111</v>
      </c>
      <c r="C81" s="135">
        <v>49071.525600000001</v>
      </c>
      <c r="D81" s="135" t="s">
        <v>260</v>
      </c>
      <c r="E81">
        <f t="shared" si="13"/>
        <v>17384.620474554285</v>
      </c>
      <c r="F81" s="11">
        <f t="shared" si="14"/>
        <v>17384.5</v>
      </c>
      <c r="G81" s="12">
        <f t="shared" si="18"/>
        <v>4.2786550002347212E-2</v>
      </c>
      <c r="H81">
        <f t="shared" si="20"/>
        <v>4.2786550002347212E-2</v>
      </c>
      <c r="O81">
        <f t="shared" ca="1" si="12"/>
        <v>4.3083004696274685E-2</v>
      </c>
      <c r="P81" s="31">
        <f t="shared" si="15"/>
        <v>3.6041909382831319E-2</v>
      </c>
      <c r="Q81" s="2">
        <f t="shared" si="16"/>
        <v>34053.025600000001</v>
      </c>
      <c r="R81">
        <f t="shared" si="17"/>
        <v>4.5490177086423731E-5</v>
      </c>
      <c r="S81" s="5">
        <v>1</v>
      </c>
      <c r="T81">
        <f t="shared" si="8"/>
        <v>4.5490177086423731E-5</v>
      </c>
      <c r="U81" s="31">
        <f t="shared" si="9"/>
        <v>6.7446406195158931E-3</v>
      </c>
      <c r="W81">
        <v>99</v>
      </c>
    </row>
    <row r="82" spans="1:23" x14ac:dyDescent="0.2">
      <c r="A82" s="132" t="s">
        <v>410</v>
      </c>
      <c r="B82" s="138" t="s">
        <v>111</v>
      </c>
      <c r="C82" s="135">
        <v>49135.455000000002</v>
      </c>
      <c r="D82" s="135" t="s">
        <v>260</v>
      </c>
      <c r="E82">
        <f t="shared" si="13"/>
        <v>17564.627181577598</v>
      </c>
      <c r="F82" s="11">
        <f t="shared" si="14"/>
        <v>17564.5</v>
      </c>
      <c r="G82" s="12">
        <f t="shared" si="18"/>
        <v>4.5168550001108088E-2</v>
      </c>
      <c r="H82">
        <f t="shared" si="20"/>
        <v>4.5168550001108088E-2</v>
      </c>
      <c r="O82">
        <f t="shared" ca="1" si="12"/>
        <v>4.3762119154123508E-2</v>
      </c>
      <c r="P82" s="31">
        <f t="shared" si="15"/>
        <v>3.6943471772811612E-2</v>
      </c>
      <c r="Q82" s="2">
        <f t="shared" si="16"/>
        <v>34116.955000000002</v>
      </c>
      <c r="R82">
        <f t="shared" si="17"/>
        <v>6.7651911861596695E-5</v>
      </c>
      <c r="S82" s="5">
        <v>1</v>
      </c>
      <c r="T82">
        <f t="shared" si="8"/>
        <v>6.7651911861596695E-5</v>
      </c>
      <c r="U82" s="31">
        <f t="shared" si="9"/>
        <v>8.2250782282964757E-3</v>
      </c>
      <c r="W82">
        <v>99</v>
      </c>
    </row>
    <row r="83" spans="1:23" x14ac:dyDescent="0.2">
      <c r="A83" s="132" t="s">
        <v>410</v>
      </c>
      <c r="B83" s="138" t="s">
        <v>111</v>
      </c>
      <c r="C83" s="135">
        <v>49500.376600000003</v>
      </c>
      <c r="D83" s="135" t="s">
        <v>260</v>
      </c>
      <c r="E83">
        <f t="shared" si="13"/>
        <v>18592.140900424929</v>
      </c>
      <c r="F83" s="11">
        <f t="shared" si="14"/>
        <v>18592</v>
      </c>
      <c r="G83" s="12">
        <f t="shared" si="18"/>
        <v>5.0040800000715535E-2</v>
      </c>
      <c r="H83">
        <f t="shared" si="20"/>
        <v>5.0040800000715535E-2</v>
      </c>
      <c r="O83">
        <f t="shared" ca="1" si="12"/>
        <v>4.7638730851010544E-2</v>
      </c>
      <c r="P83" s="31">
        <f t="shared" si="15"/>
        <v>4.2303070294098605E-2</v>
      </c>
      <c r="Q83" s="2">
        <f t="shared" si="16"/>
        <v>34481.876600000003</v>
      </c>
      <c r="R83">
        <f t="shared" si="17"/>
        <v>5.9872461012662126E-5</v>
      </c>
      <c r="S83" s="5">
        <v>1</v>
      </c>
      <c r="T83">
        <f t="shared" si="8"/>
        <v>5.9872461012662126E-5</v>
      </c>
      <c r="U83" s="31">
        <f t="shared" si="9"/>
        <v>7.7377297066169304E-3</v>
      </c>
      <c r="W83">
        <v>99</v>
      </c>
    </row>
    <row r="84" spans="1:23" x14ac:dyDescent="0.2">
      <c r="A84" s="132" t="s">
        <v>399</v>
      </c>
      <c r="B84" s="138" t="s">
        <v>111</v>
      </c>
      <c r="C84" s="135">
        <v>49502.335299999999</v>
      </c>
      <c r="D84" s="135" t="s">
        <v>260</v>
      </c>
      <c r="E84">
        <f t="shared" si="13"/>
        <v>18597.656033322248</v>
      </c>
      <c r="F84" s="11">
        <f t="shared" si="14"/>
        <v>18597.5</v>
      </c>
      <c r="G84" s="12">
        <f t="shared" si="18"/>
        <v>5.5415249997167848E-2</v>
      </c>
      <c r="H84">
        <f t="shared" si="20"/>
        <v>5.5415249997167848E-2</v>
      </c>
      <c r="O84">
        <f t="shared" ref="O84:O115" ca="1" si="21">+C$11+C$12*F84</f>
        <v>4.7659481570555925E-2</v>
      </c>
      <c r="P84" s="31">
        <f t="shared" si="15"/>
        <v>4.2332735345885927E-2</v>
      </c>
      <c r="Q84" s="2">
        <f t="shared" si="16"/>
        <v>34483.835299999999</v>
      </c>
      <c r="R84">
        <f t="shared" si="17"/>
        <v>1.7115218960100611E-4</v>
      </c>
      <c r="S84" s="5">
        <v>1</v>
      </c>
      <c r="T84">
        <f t="shared" si="8"/>
        <v>1.7115218960100611E-4</v>
      </c>
      <c r="U84" s="31">
        <f t="shared" si="9"/>
        <v>1.3082514651281921E-2</v>
      </c>
      <c r="W84">
        <v>99</v>
      </c>
    </row>
    <row r="85" spans="1:23" x14ac:dyDescent="0.2">
      <c r="A85" s="132" t="s">
        <v>399</v>
      </c>
      <c r="B85" s="138" t="s">
        <v>111</v>
      </c>
      <c r="C85" s="135">
        <v>50248.337399999997</v>
      </c>
      <c r="D85" s="135" t="s">
        <v>260</v>
      </c>
      <c r="E85">
        <f t="shared" ref="E85:E116" si="22">+(C85-C$7)/C$8</f>
        <v>20698.182261528287</v>
      </c>
      <c r="F85" s="11">
        <f t="shared" ref="F85:F93" si="23">ROUND(2*E85,0)/2</f>
        <v>20698</v>
      </c>
      <c r="G85" s="12">
        <f t="shared" si="18"/>
        <v>6.4730199999758042E-2</v>
      </c>
      <c r="H85">
        <f t="shared" si="20"/>
        <v>6.4730199999758042E-2</v>
      </c>
      <c r="O85">
        <f t="shared" ca="1" si="21"/>
        <v>5.5584370007841763E-2</v>
      </c>
      <c r="P85" s="31">
        <f t="shared" ref="P85:P116" si="24">+D$11+D$12*F85+D$13*F85^2</f>
        <v>5.4422166534574538E-2</v>
      </c>
      <c r="Q85" s="2">
        <f t="shared" ref="Q85:Q116" si="25">+C85-15018.5</f>
        <v>35229.837399999997</v>
      </c>
      <c r="R85">
        <f t="shared" ref="R85:R116" si="26">+(P85-G85)^2</f>
        <v>1.0625555391934304E-4</v>
      </c>
      <c r="S85" s="5">
        <v>1</v>
      </c>
      <c r="T85">
        <f t="shared" si="8"/>
        <v>1.0625555391934304E-4</v>
      </c>
      <c r="U85" s="31">
        <f t="shared" si="9"/>
        <v>1.0308033465183504E-2</v>
      </c>
      <c r="W85">
        <v>99</v>
      </c>
    </row>
    <row r="86" spans="1:23" x14ac:dyDescent="0.2">
      <c r="A86" s="132" t="s">
        <v>399</v>
      </c>
      <c r="B86" s="138" t="s">
        <v>111</v>
      </c>
      <c r="C86" s="135">
        <v>50260.414299999997</v>
      </c>
      <c r="D86" s="135" t="s">
        <v>260</v>
      </c>
      <c r="E86">
        <f t="shared" si="22"/>
        <v>20732.18732023445</v>
      </c>
      <c r="F86" s="11">
        <f t="shared" si="23"/>
        <v>20732</v>
      </c>
      <c r="G86" s="12">
        <f t="shared" si="18"/>
        <v>6.6526799993880559E-2</v>
      </c>
      <c r="H86">
        <f t="shared" si="20"/>
        <v>6.6526799993880559E-2</v>
      </c>
      <c r="O86">
        <f t="shared" ca="1" si="21"/>
        <v>5.5712647183213213E-2</v>
      </c>
      <c r="P86" s="31">
        <f t="shared" si="24"/>
        <v>5.4630323184324245E-2</v>
      </c>
      <c r="Q86" s="2">
        <f t="shared" si="25"/>
        <v>35241.914299999997</v>
      </c>
      <c r="R86">
        <f t="shared" si="26"/>
        <v>1.4152616048031117E-4</v>
      </c>
      <c r="S86" s="5">
        <v>1</v>
      </c>
      <c r="T86">
        <f t="shared" ref="T86:T140" si="27">+S86*R86</f>
        <v>1.4152616048031117E-4</v>
      </c>
      <c r="U86" s="31">
        <f t="shared" ref="U86:U140" si="28">G86-P86</f>
        <v>1.1896476809556314E-2</v>
      </c>
      <c r="W86">
        <v>99</v>
      </c>
    </row>
    <row r="87" spans="1:23" x14ac:dyDescent="0.2">
      <c r="A87" s="10" t="s">
        <v>259</v>
      </c>
      <c r="B87" s="20" t="s">
        <v>110</v>
      </c>
      <c r="C87" s="95">
        <v>50554.656000000003</v>
      </c>
      <c r="D87" s="95"/>
      <c r="E87">
        <f t="shared" si="22"/>
        <v>21560.686875774507</v>
      </c>
      <c r="F87" s="11">
        <f t="shared" si="23"/>
        <v>21560.5</v>
      </c>
      <c r="G87" s="12">
        <f t="shared" si="18"/>
        <v>6.6368950007017702E-2</v>
      </c>
      <c r="I87">
        <f>G87</f>
        <v>6.6368950007017702E-2</v>
      </c>
      <c r="O87">
        <f t="shared" ca="1" si="21"/>
        <v>5.8838460118367381E-2</v>
      </c>
      <c r="P87" s="31">
        <f t="shared" si="24"/>
        <v>5.9825391305486045E-2</v>
      </c>
      <c r="Q87" s="2">
        <f t="shared" si="25"/>
        <v>35536.156000000003</v>
      </c>
      <c r="R87">
        <f t="shared" si="26"/>
        <v>4.2818160480390664E-5</v>
      </c>
      <c r="S87" s="5">
        <v>0</v>
      </c>
      <c r="T87">
        <f t="shared" si="27"/>
        <v>0</v>
      </c>
      <c r="U87" s="31">
        <f t="shared" si="28"/>
        <v>6.5435587015316571E-3</v>
      </c>
      <c r="W87" t="e">
        <v>#N/A</v>
      </c>
    </row>
    <row r="88" spans="1:23" x14ac:dyDescent="0.2">
      <c r="A88" s="132" t="s">
        <v>399</v>
      </c>
      <c r="B88" s="138" t="s">
        <v>111</v>
      </c>
      <c r="C88" s="135">
        <v>50597.457699999999</v>
      </c>
      <c r="D88" s="135" t="s">
        <v>260</v>
      </c>
      <c r="E88">
        <f t="shared" si="22"/>
        <v>21681.204088074308</v>
      </c>
      <c r="F88" s="11">
        <f t="shared" si="23"/>
        <v>21681</v>
      </c>
      <c r="G88" s="12">
        <f t="shared" si="18"/>
        <v>7.2481900002458133E-2</v>
      </c>
      <c r="H88">
        <f t="shared" ref="H88:H105" si="29">G88</f>
        <v>7.2481900002458133E-2</v>
      </c>
      <c r="O88">
        <f t="shared" ca="1" si="21"/>
        <v>5.9293089519316167E-2</v>
      </c>
      <c r="P88" s="31">
        <f t="shared" si="24"/>
        <v>6.0600629123259045E-2</v>
      </c>
      <c r="Q88" s="2">
        <f t="shared" si="25"/>
        <v>35578.957699999999</v>
      </c>
      <c r="R88">
        <f t="shared" si="26"/>
        <v>1.4116459770490425E-4</v>
      </c>
      <c r="S88" s="5">
        <v>1</v>
      </c>
      <c r="T88">
        <f t="shared" si="27"/>
        <v>1.4116459770490425E-4</v>
      </c>
      <c r="U88" s="31">
        <f t="shared" si="28"/>
        <v>1.1881270879199088E-2</v>
      </c>
      <c r="W88">
        <v>99</v>
      </c>
    </row>
    <row r="89" spans="1:23" x14ac:dyDescent="0.2">
      <c r="A89" s="132" t="s">
        <v>401</v>
      </c>
      <c r="B89" s="138" t="s">
        <v>111</v>
      </c>
      <c r="C89" s="135">
        <v>50598.345999999998</v>
      </c>
      <c r="D89" s="135" t="s">
        <v>260</v>
      </c>
      <c r="E89">
        <f t="shared" si="22"/>
        <v>21683.705284047501</v>
      </c>
      <c r="F89" s="11">
        <f t="shared" si="23"/>
        <v>21683.5</v>
      </c>
      <c r="G89" s="12">
        <f t="shared" si="18"/>
        <v>7.2906649998913053E-2</v>
      </c>
      <c r="H89">
        <f t="shared" si="29"/>
        <v>7.2906649998913053E-2</v>
      </c>
      <c r="O89">
        <f t="shared" ca="1" si="21"/>
        <v>5.9302521664564067E-2</v>
      </c>
      <c r="P89" s="31">
        <f t="shared" si="24"/>
        <v>6.0616765730490942E-2</v>
      </c>
      <c r="Q89" s="2">
        <f t="shared" si="25"/>
        <v>35579.845999999998</v>
      </c>
      <c r="R89">
        <f t="shared" si="26"/>
        <v>1.5104125533120931E-4</v>
      </c>
      <c r="S89" s="5">
        <v>1</v>
      </c>
      <c r="T89">
        <f t="shared" si="27"/>
        <v>1.5104125533120931E-4</v>
      </c>
      <c r="U89" s="31">
        <f t="shared" si="28"/>
        <v>1.2289884268422112E-2</v>
      </c>
      <c r="W89">
        <v>99</v>
      </c>
    </row>
    <row r="90" spans="1:23" x14ac:dyDescent="0.2">
      <c r="A90" s="132" t="s">
        <v>410</v>
      </c>
      <c r="B90" s="138" t="s">
        <v>111</v>
      </c>
      <c r="C90" s="135">
        <v>50926.507599999997</v>
      </c>
      <c r="D90" s="135" t="s">
        <v>260</v>
      </c>
      <c r="E90">
        <f t="shared" si="22"/>
        <v>22607.71347100845</v>
      </c>
      <c r="F90" s="11">
        <f t="shared" si="23"/>
        <v>22607.5</v>
      </c>
      <c r="G90" s="12">
        <f t="shared" si="18"/>
        <v>7.5814249998074956E-2</v>
      </c>
      <c r="H90">
        <f t="shared" si="29"/>
        <v>7.5814249998074956E-2</v>
      </c>
      <c r="O90">
        <f t="shared" ca="1" si="21"/>
        <v>6.2788642548188028E-2</v>
      </c>
      <c r="P90" s="31">
        <f t="shared" si="24"/>
        <v>6.6727949654033378E-2</v>
      </c>
      <c r="Q90" s="2">
        <f t="shared" si="25"/>
        <v>35908.007599999997</v>
      </c>
      <c r="R90">
        <f t="shared" si="26"/>
        <v>8.2560853942130111E-5</v>
      </c>
      <c r="S90" s="5">
        <v>1</v>
      </c>
      <c r="T90">
        <f t="shared" si="27"/>
        <v>8.2560853942130111E-5</v>
      </c>
      <c r="U90" s="31">
        <f t="shared" si="28"/>
        <v>9.0863003440415785E-3</v>
      </c>
      <c r="W90">
        <v>99</v>
      </c>
    </row>
    <row r="91" spans="1:23" x14ac:dyDescent="0.2">
      <c r="A91" s="132" t="s">
        <v>401</v>
      </c>
      <c r="B91" s="138" t="s">
        <v>111</v>
      </c>
      <c r="C91" s="135">
        <v>51657.419000000002</v>
      </c>
      <c r="D91" s="135" t="s">
        <v>342</v>
      </c>
      <c r="E91">
        <f t="shared" si="22"/>
        <v>24665.748651063317</v>
      </c>
      <c r="F91" s="11">
        <f t="shared" si="23"/>
        <v>24665.5</v>
      </c>
      <c r="G91" s="12">
        <f t="shared" ref="G91:G122" si="30">+C91-(C$7+F91*C$8)</f>
        <v>8.8308450001932215E-2</v>
      </c>
      <c r="H91">
        <f t="shared" si="29"/>
        <v>8.8308450001932215E-2</v>
      </c>
      <c r="O91">
        <f t="shared" ca="1" si="21"/>
        <v>7.0553184516259568E-2</v>
      </c>
      <c r="P91" s="31">
        <f t="shared" si="24"/>
        <v>8.1393683278383117E-2</v>
      </c>
      <c r="Q91" s="2">
        <f t="shared" si="25"/>
        <v>36638.919000000002</v>
      </c>
      <c r="R91">
        <f t="shared" si="26"/>
        <v>4.7813998841101936E-5</v>
      </c>
      <c r="S91" s="5">
        <v>1</v>
      </c>
      <c r="T91">
        <f t="shared" si="27"/>
        <v>4.7813998841101936E-5</v>
      </c>
      <c r="U91" s="31">
        <f t="shared" si="28"/>
        <v>6.9147667235490984E-3</v>
      </c>
      <c r="W91">
        <v>99</v>
      </c>
    </row>
    <row r="92" spans="1:23" x14ac:dyDescent="0.2">
      <c r="A92" s="132" t="s">
        <v>419</v>
      </c>
      <c r="B92" s="138" t="s">
        <v>111</v>
      </c>
      <c r="C92" s="135">
        <v>51772.31</v>
      </c>
      <c r="D92" s="135" t="s">
        <v>342</v>
      </c>
      <c r="E92">
        <f t="shared" si="22"/>
        <v>24989.248489582285</v>
      </c>
      <c r="F92" s="11">
        <f t="shared" si="23"/>
        <v>24989</v>
      </c>
      <c r="G92" s="12">
        <f t="shared" si="30"/>
        <v>8.8251099994522519E-2</v>
      </c>
      <c r="H92">
        <f t="shared" si="29"/>
        <v>8.8251099994522519E-2</v>
      </c>
      <c r="O92">
        <f t="shared" ca="1" si="21"/>
        <v>7.1773704111337863E-2</v>
      </c>
      <c r="P92" s="31">
        <f t="shared" si="24"/>
        <v>8.3831385005765091E-2</v>
      </c>
      <c r="Q92" s="2">
        <f t="shared" si="25"/>
        <v>36753.81</v>
      </c>
      <c r="R92">
        <f t="shared" si="26"/>
        <v>1.9533880581847075E-5</v>
      </c>
      <c r="S92" s="5">
        <v>1</v>
      </c>
      <c r="T92">
        <f t="shared" si="27"/>
        <v>1.9533880581847075E-5</v>
      </c>
      <c r="U92" s="31">
        <f t="shared" si="28"/>
        <v>4.4197149887574283E-3</v>
      </c>
      <c r="W92">
        <v>99</v>
      </c>
    </row>
    <row r="93" spans="1:23" x14ac:dyDescent="0.2">
      <c r="A93" s="132" t="s">
        <v>419</v>
      </c>
      <c r="B93" s="138" t="s">
        <v>111</v>
      </c>
      <c r="C93" s="135">
        <v>52032.456400000003</v>
      </c>
      <c r="D93" s="135" t="s">
        <v>260</v>
      </c>
      <c r="E93">
        <f t="shared" si="22"/>
        <v>25721.745538013372</v>
      </c>
      <c r="F93" s="11">
        <f t="shared" si="23"/>
        <v>25721.5</v>
      </c>
      <c r="G93" s="12">
        <f t="shared" si="30"/>
        <v>8.7202850001631305E-2</v>
      </c>
      <c r="H93">
        <f t="shared" si="29"/>
        <v>8.7202850001631305E-2</v>
      </c>
      <c r="O93">
        <f t="shared" ca="1" si="21"/>
        <v>7.4537322668972658E-2</v>
      </c>
      <c r="P93" s="31">
        <f t="shared" si="24"/>
        <v>8.9483972400256434E-2</v>
      </c>
      <c r="Q93" s="2">
        <f t="shared" si="25"/>
        <v>37013.956400000003</v>
      </c>
      <c r="R93">
        <f t="shared" si="26"/>
        <v>5.2035193975092644E-6</v>
      </c>
      <c r="S93" s="5">
        <v>1</v>
      </c>
      <c r="T93">
        <f t="shared" si="27"/>
        <v>5.2035193975092644E-6</v>
      </c>
      <c r="U93" s="31">
        <f t="shared" si="28"/>
        <v>-2.2811223986251294E-3</v>
      </c>
      <c r="W93">
        <v>99</v>
      </c>
    </row>
    <row r="94" spans="1:23" x14ac:dyDescent="0.2">
      <c r="A94" s="132" t="s">
        <v>419</v>
      </c>
      <c r="B94" s="138" t="s">
        <v>111</v>
      </c>
      <c r="C94" s="135">
        <v>52053.412900000003</v>
      </c>
      <c r="D94" s="135" t="s">
        <v>260</v>
      </c>
      <c r="E94">
        <f t="shared" si="22"/>
        <v>25780.752983034505</v>
      </c>
      <c r="F94" s="147">
        <f t="shared" ref="F94:F140" si="31">ROUND(2*E94,0)/2-0.5</f>
        <v>25780.5</v>
      </c>
      <c r="G94" s="12">
        <f t="shared" si="30"/>
        <v>8.9846950002538506E-2</v>
      </c>
      <c r="H94">
        <f t="shared" si="29"/>
        <v>8.9846950002538506E-2</v>
      </c>
      <c r="O94">
        <f t="shared" ca="1" si="21"/>
        <v>7.4759921296823101E-2</v>
      </c>
      <c r="P94" s="31">
        <f t="shared" si="24"/>
        <v>8.9947289930367214E-2</v>
      </c>
      <c r="Q94" s="2">
        <f t="shared" si="25"/>
        <v>37034.912900000003</v>
      </c>
      <c r="R94">
        <f t="shared" si="26"/>
        <v>1.0068101116670249E-8</v>
      </c>
      <c r="S94" s="5">
        <v>1</v>
      </c>
      <c r="T94">
        <f t="shared" si="27"/>
        <v>1.0068101116670249E-8</v>
      </c>
      <c r="U94" s="31">
        <f t="shared" si="28"/>
        <v>-1.003399278287076E-4</v>
      </c>
      <c r="W94">
        <v>99</v>
      </c>
    </row>
    <row r="95" spans="1:23" x14ac:dyDescent="0.2">
      <c r="A95" s="132" t="s">
        <v>410</v>
      </c>
      <c r="B95" s="138" t="s">
        <v>111</v>
      </c>
      <c r="C95" s="135">
        <v>52074.367700000003</v>
      </c>
      <c r="D95" s="135" t="s">
        <v>260</v>
      </c>
      <c r="E95">
        <f t="shared" si="22"/>
        <v>25839.755641347147</v>
      </c>
      <c r="F95" s="147">
        <f t="shared" si="31"/>
        <v>25839.5</v>
      </c>
      <c r="G95" s="12">
        <f t="shared" si="30"/>
        <v>9.0791050002735574E-2</v>
      </c>
      <c r="H95">
        <f t="shared" si="29"/>
        <v>9.0791050002735574E-2</v>
      </c>
      <c r="O95">
        <f t="shared" ca="1" si="21"/>
        <v>7.4982519924673557E-2</v>
      </c>
      <c r="P95" s="31">
        <f t="shared" si="24"/>
        <v>9.0411803681028996E-2</v>
      </c>
      <c r="Q95" s="2">
        <f t="shared" si="25"/>
        <v>37055.867700000003</v>
      </c>
      <c r="R95">
        <f t="shared" si="26"/>
        <v>1.4382777252796911E-7</v>
      </c>
      <c r="S95" s="5">
        <v>1</v>
      </c>
      <c r="T95">
        <f t="shared" si="27"/>
        <v>1.4382777252796911E-7</v>
      </c>
      <c r="U95" s="31">
        <f t="shared" si="28"/>
        <v>3.7924632170657779E-4</v>
      </c>
      <c r="W95">
        <v>99</v>
      </c>
    </row>
    <row r="96" spans="1:23" x14ac:dyDescent="0.2">
      <c r="A96" s="132" t="s">
        <v>410</v>
      </c>
      <c r="B96" s="138" t="s">
        <v>111</v>
      </c>
      <c r="C96" s="135">
        <v>52347.484799999998</v>
      </c>
      <c r="D96" s="135" t="s">
        <v>260</v>
      </c>
      <c r="E96">
        <f t="shared" si="22"/>
        <v>26608.774430867397</v>
      </c>
      <c r="F96" s="147">
        <f t="shared" si="31"/>
        <v>26608.5</v>
      </c>
      <c r="G96" s="12">
        <f t="shared" si="30"/>
        <v>9.7464149999723304E-2</v>
      </c>
      <c r="H96">
        <f t="shared" si="29"/>
        <v>9.7464149999723304E-2</v>
      </c>
      <c r="O96">
        <f t="shared" ca="1" si="21"/>
        <v>7.7883847802927689E-2</v>
      </c>
      <c r="P96" s="31">
        <f t="shared" si="24"/>
        <v>9.6575632848858256E-2</v>
      </c>
      <c r="Q96" s="2">
        <f t="shared" si="25"/>
        <v>37328.984799999998</v>
      </c>
      <c r="R96">
        <f t="shared" si="26"/>
        <v>7.8946272738134251E-7</v>
      </c>
      <c r="S96" s="5">
        <v>1</v>
      </c>
      <c r="T96">
        <f t="shared" si="27"/>
        <v>7.8946272738134251E-7</v>
      </c>
      <c r="U96" s="31">
        <f t="shared" si="28"/>
        <v>8.8851715086504801E-4</v>
      </c>
      <c r="W96">
        <v>99</v>
      </c>
    </row>
    <row r="97" spans="1:23" x14ac:dyDescent="0.2">
      <c r="A97" s="132" t="s">
        <v>403</v>
      </c>
      <c r="B97" s="138" t="s">
        <v>111</v>
      </c>
      <c r="C97" s="135">
        <v>52399.5141</v>
      </c>
      <c r="D97" s="135" t="s">
        <v>342</v>
      </c>
      <c r="E97">
        <f t="shared" si="22"/>
        <v>26755.273896867831</v>
      </c>
      <c r="F97" s="147">
        <f t="shared" si="31"/>
        <v>26755</v>
      </c>
      <c r="G97" s="12">
        <f t="shared" si="30"/>
        <v>9.7274500003550202E-2</v>
      </c>
      <c r="H97">
        <f t="shared" si="29"/>
        <v>9.7274500003550202E-2</v>
      </c>
      <c r="O97">
        <f t="shared" ca="1" si="21"/>
        <v>7.8436571514454642E-2</v>
      </c>
      <c r="P97" s="31">
        <f t="shared" si="24"/>
        <v>9.7772931204277921E-2</v>
      </c>
      <c r="Q97" s="2">
        <f t="shared" si="25"/>
        <v>37381.0141</v>
      </c>
      <c r="R97">
        <f t="shared" si="26"/>
        <v>2.4843366185887643E-7</v>
      </c>
      <c r="S97" s="5">
        <v>1</v>
      </c>
      <c r="T97">
        <f t="shared" si="27"/>
        <v>2.4843366185887643E-7</v>
      </c>
      <c r="U97" s="31">
        <f t="shared" si="28"/>
        <v>-4.9843120072771974E-4</v>
      </c>
      <c r="W97">
        <v>99</v>
      </c>
    </row>
    <row r="98" spans="1:23" x14ac:dyDescent="0.2">
      <c r="A98" s="132" t="s">
        <v>403</v>
      </c>
      <c r="B98" s="138" t="s">
        <v>111</v>
      </c>
      <c r="C98" s="135">
        <v>52399.686900000001</v>
      </c>
      <c r="D98" s="135" t="s">
        <v>342</v>
      </c>
      <c r="E98">
        <f t="shared" si="22"/>
        <v>26755.760451707603</v>
      </c>
      <c r="F98" s="147">
        <f t="shared" si="31"/>
        <v>26755.5</v>
      </c>
      <c r="G98" s="12">
        <f t="shared" si="30"/>
        <v>9.2499450001923833E-2</v>
      </c>
      <c r="H98">
        <f t="shared" si="29"/>
        <v>9.2499450001923833E-2</v>
      </c>
      <c r="O98">
        <f t="shared" ca="1" si="21"/>
        <v>7.8438457943504222E-2</v>
      </c>
      <c r="P98" s="31">
        <f t="shared" si="24"/>
        <v>9.777703017566039E-2</v>
      </c>
      <c r="Q98" s="2">
        <f t="shared" si="25"/>
        <v>37381.186900000001</v>
      </c>
      <c r="R98">
        <f t="shared" si="26"/>
        <v>2.7852852490217185E-5</v>
      </c>
      <c r="S98" s="5">
        <v>1</v>
      </c>
      <c r="T98">
        <f t="shared" si="27"/>
        <v>2.7852852490217185E-5</v>
      </c>
      <c r="U98" s="31">
        <f t="shared" si="28"/>
        <v>-5.2775801737365569E-3</v>
      </c>
      <c r="W98">
        <v>99</v>
      </c>
    </row>
    <row r="99" spans="1:23" x14ac:dyDescent="0.2">
      <c r="A99" s="132" t="s">
        <v>410</v>
      </c>
      <c r="B99" s="138" t="s">
        <v>111</v>
      </c>
      <c r="C99" s="135">
        <v>52403.421600000001</v>
      </c>
      <c r="D99" s="135" t="s">
        <v>260</v>
      </c>
      <c r="E99">
        <f t="shared" si="22"/>
        <v>26766.276287124801</v>
      </c>
      <c r="F99" s="147">
        <f t="shared" si="31"/>
        <v>26766</v>
      </c>
      <c r="G99" s="12">
        <f t="shared" si="30"/>
        <v>9.8123399999167304E-2</v>
      </c>
      <c r="H99">
        <f t="shared" si="29"/>
        <v>9.8123399999167304E-2</v>
      </c>
      <c r="O99">
        <f t="shared" ca="1" si="21"/>
        <v>7.8478072953545405E-2</v>
      </c>
      <c r="P99" s="31">
        <f t="shared" si="24"/>
        <v>9.7863128420063727E-2</v>
      </c>
      <c r="Q99" s="2">
        <f t="shared" si="25"/>
        <v>37384.921600000001</v>
      </c>
      <c r="R99">
        <f t="shared" si="26"/>
        <v>6.7741294889069543E-8</v>
      </c>
      <c r="S99" s="5">
        <v>1</v>
      </c>
      <c r="T99">
        <f t="shared" si="27"/>
        <v>6.7741294889069543E-8</v>
      </c>
      <c r="U99" s="31">
        <f t="shared" si="28"/>
        <v>2.6027157910357701E-4</v>
      </c>
      <c r="W99">
        <v>99</v>
      </c>
    </row>
    <row r="100" spans="1:23" x14ac:dyDescent="0.2">
      <c r="A100" s="132" t="s">
        <v>410</v>
      </c>
      <c r="B100" s="138" t="s">
        <v>111</v>
      </c>
      <c r="C100" s="135">
        <v>52410.3488</v>
      </c>
      <c r="D100" s="135" t="s">
        <v>260</v>
      </c>
      <c r="E100">
        <f t="shared" si="22"/>
        <v>26785.781279520968</v>
      </c>
      <c r="F100" s="147">
        <f t="shared" si="31"/>
        <v>26785.5</v>
      </c>
      <c r="G100" s="12">
        <f t="shared" si="30"/>
        <v>9.9896449995867442E-2</v>
      </c>
      <c r="H100">
        <f t="shared" si="29"/>
        <v>9.9896449995867442E-2</v>
      </c>
      <c r="O100">
        <f t="shared" ca="1" si="21"/>
        <v>7.8551643686479031E-2</v>
      </c>
      <c r="P100" s="31">
        <f t="shared" si="24"/>
        <v>9.8023125675185896E-2</v>
      </c>
      <c r="Q100" s="2">
        <f t="shared" si="25"/>
        <v>37391.8488</v>
      </c>
      <c r="R100">
        <f t="shared" si="26"/>
        <v>3.5093440104569774E-6</v>
      </c>
      <c r="S100" s="5">
        <v>1</v>
      </c>
      <c r="T100">
        <f t="shared" si="27"/>
        <v>3.5093440104569774E-6</v>
      </c>
      <c r="U100" s="31">
        <f t="shared" si="28"/>
        <v>1.8733243206815464E-3</v>
      </c>
      <c r="W100">
        <v>99</v>
      </c>
    </row>
    <row r="101" spans="1:23" x14ac:dyDescent="0.2">
      <c r="A101" s="132" t="s">
        <v>420</v>
      </c>
      <c r="B101" s="138" t="s">
        <v>111</v>
      </c>
      <c r="C101" s="135">
        <v>52462.3796</v>
      </c>
      <c r="D101" s="135" t="s">
        <v>260</v>
      </c>
      <c r="E101">
        <f t="shared" si="22"/>
        <v>26932.284969087719</v>
      </c>
      <c r="F101" s="147">
        <f t="shared" si="31"/>
        <v>26932</v>
      </c>
      <c r="G101" s="12">
        <f t="shared" si="30"/>
        <v>0.10120679999818094</v>
      </c>
      <c r="H101">
        <f t="shared" si="29"/>
        <v>0.10120679999818094</v>
      </c>
      <c r="O101">
        <f t="shared" ca="1" si="21"/>
        <v>7.9104367398005984E-2</v>
      </c>
      <c r="P101" s="31">
        <f t="shared" si="24"/>
        <v>9.9229334859964241E-2</v>
      </c>
      <c r="Q101" s="2">
        <f t="shared" si="25"/>
        <v>37443.8796</v>
      </c>
      <c r="R101">
        <f t="shared" si="26"/>
        <v>3.9103683728623913E-6</v>
      </c>
      <c r="S101" s="5">
        <v>1</v>
      </c>
      <c r="T101">
        <f t="shared" si="27"/>
        <v>3.9103683728623913E-6</v>
      </c>
      <c r="U101" s="31">
        <f t="shared" si="28"/>
        <v>1.9774651382166997E-3</v>
      </c>
      <c r="W101">
        <v>99</v>
      </c>
    </row>
    <row r="102" spans="1:23" x14ac:dyDescent="0.2">
      <c r="A102" s="132" t="s">
        <v>410</v>
      </c>
      <c r="B102" s="138" t="s">
        <v>111</v>
      </c>
      <c r="C102" s="135">
        <v>52725.547500000001</v>
      </c>
      <c r="D102" s="135" t="s">
        <v>260</v>
      </c>
      <c r="E102">
        <f t="shared" si="22"/>
        <v>27673.28968793758</v>
      </c>
      <c r="F102" s="147">
        <f t="shared" si="31"/>
        <v>27673</v>
      </c>
      <c r="G102" s="12">
        <f t="shared" si="30"/>
        <v>0.10288269999728072</v>
      </c>
      <c r="H102">
        <f t="shared" si="29"/>
        <v>0.10288269999728072</v>
      </c>
      <c r="O102">
        <f t="shared" ca="1" si="21"/>
        <v>8.1900055249483641E-2</v>
      </c>
      <c r="P102" s="31">
        <f t="shared" si="24"/>
        <v>0.10544336180966284</v>
      </c>
      <c r="Q102" s="2">
        <f t="shared" si="25"/>
        <v>37707.047500000001</v>
      </c>
      <c r="R102">
        <f t="shared" si="26"/>
        <v>6.5569889173920411E-6</v>
      </c>
      <c r="S102" s="5">
        <v>1</v>
      </c>
      <c r="T102">
        <f t="shared" si="27"/>
        <v>6.5569889173920411E-6</v>
      </c>
      <c r="U102" s="31">
        <f t="shared" si="28"/>
        <v>-2.5606618123821118E-3</v>
      </c>
      <c r="W102">
        <v>99</v>
      </c>
    </row>
    <row r="103" spans="1:23" x14ac:dyDescent="0.2">
      <c r="A103" s="132" t="s">
        <v>410</v>
      </c>
      <c r="B103" s="138" t="s">
        <v>111</v>
      </c>
      <c r="C103" s="135">
        <v>52739.394699999997</v>
      </c>
      <c r="D103" s="135" t="s">
        <v>260</v>
      </c>
      <c r="E103">
        <f t="shared" si="22"/>
        <v>27712.279399611594</v>
      </c>
      <c r="F103" s="147">
        <f t="shared" si="31"/>
        <v>27712</v>
      </c>
      <c r="G103" s="12">
        <f t="shared" si="30"/>
        <v>9.9228799997945316E-2</v>
      </c>
      <c r="H103">
        <f t="shared" si="29"/>
        <v>9.9228799997945316E-2</v>
      </c>
      <c r="O103">
        <f t="shared" ca="1" si="21"/>
        <v>8.2047196715350892E-2</v>
      </c>
      <c r="P103" s="31">
        <f t="shared" si="24"/>
        <v>0.1057756426664785</v>
      </c>
      <c r="Q103" s="2">
        <f t="shared" si="25"/>
        <v>37720.894699999997</v>
      </c>
      <c r="R103">
        <f t="shared" si="26"/>
        <v>4.2861148926526705E-5</v>
      </c>
      <c r="S103" s="5">
        <v>1</v>
      </c>
      <c r="T103">
        <f t="shared" si="27"/>
        <v>4.2861148926526705E-5</v>
      </c>
      <c r="U103" s="31">
        <f t="shared" si="28"/>
        <v>-6.5468426685331843E-3</v>
      </c>
      <c r="W103">
        <v>99</v>
      </c>
    </row>
    <row r="104" spans="1:23" x14ac:dyDescent="0.2">
      <c r="A104" s="132" t="s">
        <v>410</v>
      </c>
      <c r="B104" s="138" t="s">
        <v>111</v>
      </c>
      <c r="C104" s="135">
        <v>52760.353499999997</v>
      </c>
      <c r="D104" s="135" t="s">
        <v>260</v>
      </c>
      <c r="E104">
        <f t="shared" si="22"/>
        <v>27771.293320767749</v>
      </c>
      <c r="F104" s="147">
        <f t="shared" si="31"/>
        <v>27771</v>
      </c>
      <c r="G104" s="12">
        <f t="shared" si="30"/>
        <v>0.10417289999895729</v>
      </c>
      <c r="H104">
        <f t="shared" si="29"/>
        <v>0.10417289999895729</v>
      </c>
      <c r="O104">
        <f t="shared" ca="1" si="21"/>
        <v>8.2269795343201335E-2</v>
      </c>
      <c r="P104" s="31">
        <f t="shared" si="24"/>
        <v>0.10627931743399191</v>
      </c>
      <c r="Q104" s="2">
        <f t="shared" si="25"/>
        <v>37741.853499999997</v>
      </c>
      <c r="R104">
        <f t="shared" si="26"/>
        <v>4.4369944106178223E-6</v>
      </c>
      <c r="S104" s="5">
        <v>1</v>
      </c>
      <c r="T104">
        <f t="shared" si="27"/>
        <v>4.4369944106178223E-6</v>
      </c>
      <c r="U104" s="31">
        <f t="shared" si="28"/>
        <v>-2.1064174350346188E-3</v>
      </c>
      <c r="W104">
        <v>99</v>
      </c>
    </row>
    <row r="105" spans="1:23" x14ac:dyDescent="0.2">
      <c r="A105" s="132" t="s">
        <v>410</v>
      </c>
      <c r="B105" s="138" t="s">
        <v>111</v>
      </c>
      <c r="C105" s="135">
        <v>52760.528100000003</v>
      </c>
      <c r="D105" s="135" t="s">
        <v>260</v>
      </c>
      <c r="E105">
        <f t="shared" si="22"/>
        <v>27771.784943887116</v>
      </c>
      <c r="F105" s="147">
        <f t="shared" si="31"/>
        <v>27771.5</v>
      </c>
      <c r="G105" s="12">
        <f t="shared" si="30"/>
        <v>0.1011978500027908</v>
      </c>
      <c r="H105">
        <f t="shared" si="29"/>
        <v>0.1011978500027908</v>
      </c>
      <c r="O105">
        <f t="shared" ca="1" si="21"/>
        <v>8.2271681772250915E-2</v>
      </c>
      <c r="P105" s="31">
        <f t="shared" si="24"/>
        <v>0.10628359097591157</v>
      </c>
      <c r="Q105" s="2">
        <f t="shared" si="25"/>
        <v>37742.028100000003</v>
      </c>
      <c r="R105">
        <f t="shared" si="26"/>
        <v>2.5864761245679396E-5</v>
      </c>
      <c r="S105" s="5">
        <v>1</v>
      </c>
      <c r="T105">
        <f t="shared" si="27"/>
        <v>2.5864761245679396E-5</v>
      </c>
      <c r="U105" s="31">
        <f t="shared" si="28"/>
        <v>-5.0857409731207698E-3</v>
      </c>
      <c r="W105">
        <v>99</v>
      </c>
    </row>
    <row r="106" spans="1:23" x14ac:dyDescent="0.2">
      <c r="A106" s="18" t="s">
        <v>421</v>
      </c>
      <c r="B106" s="20" t="s">
        <v>111</v>
      </c>
      <c r="C106" s="95">
        <v>53071.289400000001</v>
      </c>
      <c r="D106" s="95" t="s">
        <v>342</v>
      </c>
      <c r="E106">
        <f t="shared" si="22"/>
        <v>28646.798916852345</v>
      </c>
      <c r="F106" s="147">
        <f t="shared" si="31"/>
        <v>28646.5</v>
      </c>
      <c r="G106" s="12">
        <f t="shared" si="30"/>
        <v>0.10616035000566626</v>
      </c>
      <c r="I106">
        <f>G106</f>
        <v>0.10616035000566626</v>
      </c>
      <c r="O106">
        <f t="shared" ca="1" si="21"/>
        <v>8.5572932609016022E-2</v>
      </c>
      <c r="P106" s="31">
        <f t="shared" si="24"/>
        <v>0.1138939152626168</v>
      </c>
      <c r="Q106" s="2">
        <f t="shared" si="25"/>
        <v>38052.789400000001</v>
      </c>
      <c r="R106">
        <f t="shared" si="26"/>
        <v>5.9808031583512505E-5</v>
      </c>
      <c r="S106" s="5">
        <v>0</v>
      </c>
      <c r="T106">
        <f t="shared" si="27"/>
        <v>0</v>
      </c>
      <c r="U106" s="31">
        <f t="shared" si="28"/>
        <v>-7.733565256950542E-3</v>
      </c>
      <c r="W106" t="e">
        <v>#N/A</v>
      </c>
    </row>
    <row r="107" spans="1:23" x14ac:dyDescent="0.2">
      <c r="A107" s="10" t="s">
        <v>259</v>
      </c>
      <c r="B107" s="20" t="s">
        <v>111</v>
      </c>
      <c r="C107" s="95">
        <v>53087.803200000002</v>
      </c>
      <c r="D107" s="95">
        <v>2.9999999999999997E-4</v>
      </c>
      <c r="E107">
        <f t="shared" si="22"/>
        <v>28693.297003154446</v>
      </c>
      <c r="F107" s="147">
        <f t="shared" si="31"/>
        <v>28693</v>
      </c>
      <c r="G107" s="12">
        <f t="shared" si="30"/>
        <v>0.1054807000036817</v>
      </c>
      <c r="I107">
        <f>G107</f>
        <v>0.1054807000036817</v>
      </c>
      <c r="O107">
        <f t="shared" ca="1" si="21"/>
        <v>8.5748370510626976E-2</v>
      </c>
      <c r="P107" s="31">
        <f t="shared" si="24"/>
        <v>0.11430571214281028</v>
      </c>
      <c r="Q107" s="2">
        <f t="shared" si="25"/>
        <v>38069.303200000002</v>
      </c>
      <c r="R107">
        <f t="shared" si="26"/>
        <v>7.7880839255766736E-5</v>
      </c>
      <c r="S107" s="5">
        <v>0</v>
      </c>
      <c r="T107">
        <f t="shared" si="27"/>
        <v>0</v>
      </c>
      <c r="U107" s="31">
        <f t="shared" si="28"/>
        <v>-8.8250121391285768E-3</v>
      </c>
      <c r="W107" t="e">
        <v>#N/A</v>
      </c>
    </row>
    <row r="108" spans="1:23" x14ac:dyDescent="0.2">
      <c r="A108" s="18" t="s">
        <v>422</v>
      </c>
      <c r="B108" s="20" t="s">
        <v>111</v>
      </c>
      <c r="C108" s="95">
        <v>53100.590199999999</v>
      </c>
      <c r="D108" s="95" t="s">
        <v>260</v>
      </c>
      <c r="E108">
        <f t="shared" si="22"/>
        <v>28729.301498155284</v>
      </c>
      <c r="F108" s="147">
        <f t="shared" si="31"/>
        <v>28729</v>
      </c>
      <c r="G108" s="12">
        <f t="shared" si="30"/>
        <v>0.10707710000133375</v>
      </c>
      <c r="I108">
        <f>G108</f>
        <v>0.10707710000133375</v>
      </c>
      <c r="O108">
        <f t="shared" ca="1" si="21"/>
        <v>8.5884193402196732E-2</v>
      </c>
      <c r="P108" s="31">
        <f t="shared" si="24"/>
        <v>0.11462503294024473</v>
      </c>
      <c r="Q108" s="2">
        <f t="shared" si="25"/>
        <v>38082.090199999999</v>
      </c>
      <c r="R108">
        <f t="shared" si="26"/>
        <v>5.6971291650297405E-5</v>
      </c>
      <c r="S108" s="5">
        <v>0</v>
      </c>
      <c r="T108">
        <f t="shared" si="27"/>
        <v>0</v>
      </c>
      <c r="U108" s="31">
        <f t="shared" si="28"/>
        <v>-7.5479329389109839E-3</v>
      </c>
      <c r="W108" t="e">
        <v>#N/A</v>
      </c>
    </row>
    <row r="109" spans="1:23" x14ac:dyDescent="0.2">
      <c r="A109" s="132" t="s">
        <v>410</v>
      </c>
      <c r="B109" s="138" t="s">
        <v>111</v>
      </c>
      <c r="C109" s="135">
        <v>53121.366900000001</v>
      </c>
      <c r="D109" s="135" t="s">
        <v>260</v>
      </c>
      <c r="E109">
        <f t="shared" si="22"/>
        <v>28787.802678360506</v>
      </c>
      <c r="F109" s="147">
        <f t="shared" si="31"/>
        <v>28787.5</v>
      </c>
      <c r="G109" s="12">
        <f t="shared" si="30"/>
        <v>0.10749624999880325</v>
      </c>
      <c r="H109">
        <f>G109</f>
        <v>0.10749624999880325</v>
      </c>
      <c r="O109">
        <f t="shared" ca="1" si="21"/>
        <v>8.6104905600997608E-2</v>
      </c>
      <c r="P109" s="31">
        <f t="shared" si="24"/>
        <v>0.11514487910770181</v>
      </c>
      <c r="Q109" s="2">
        <f t="shared" si="25"/>
        <v>38102.866900000001</v>
      </c>
      <c r="R109">
        <f t="shared" si="26"/>
        <v>5.8501527245490392E-5</v>
      </c>
      <c r="S109" s="5">
        <v>1</v>
      </c>
      <c r="T109">
        <f t="shared" si="27"/>
        <v>5.8501527245490392E-5</v>
      </c>
      <c r="U109" s="31">
        <f t="shared" si="28"/>
        <v>-7.6486291088985608E-3</v>
      </c>
      <c r="W109">
        <v>99</v>
      </c>
    </row>
    <row r="110" spans="1:23" x14ac:dyDescent="0.2">
      <c r="A110" s="132" t="s">
        <v>410</v>
      </c>
      <c r="B110" s="138" t="s">
        <v>111</v>
      </c>
      <c r="C110" s="135">
        <v>53121.545299999998</v>
      </c>
      <c r="D110" s="135" t="s">
        <v>260</v>
      </c>
      <c r="E110">
        <f t="shared" si="22"/>
        <v>28788.305001181187</v>
      </c>
      <c r="F110" s="147">
        <f t="shared" si="31"/>
        <v>28788</v>
      </c>
      <c r="G110" s="12">
        <f t="shared" si="30"/>
        <v>0.10832119999395218</v>
      </c>
      <c r="H110">
        <f>G110</f>
        <v>0.10832119999395218</v>
      </c>
      <c r="O110">
        <f t="shared" ca="1" si="21"/>
        <v>8.6106792030047188E-2</v>
      </c>
      <c r="P110" s="31">
        <f t="shared" si="24"/>
        <v>0.11514932730606933</v>
      </c>
      <c r="Q110" s="2">
        <f t="shared" si="25"/>
        <v>38103.045299999998</v>
      </c>
      <c r="R110">
        <f t="shared" si="26"/>
        <v>4.6623322590480239E-5</v>
      </c>
      <c r="S110" s="5">
        <v>1</v>
      </c>
      <c r="T110">
        <f t="shared" si="27"/>
        <v>4.6623322590480239E-5</v>
      </c>
      <c r="U110" s="31">
        <f t="shared" si="28"/>
        <v>-6.8281273121171548E-3</v>
      </c>
      <c r="W110">
        <v>99</v>
      </c>
    </row>
    <row r="111" spans="1:23" x14ac:dyDescent="0.2">
      <c r="A111" s="18" t="s">
        <v>421</v>
      </c>
      <c r="B111" s="20" t="s">
        <v>111</v>
      </c>
      <c r="C111" s="95">
        <v>53133.088300000003</v>
      </c>
      <c r="D111" s="95" t="s">
        <v>342</v>
      </c>
      <c r="E111">
        <f t="shared" si="22"/>
        <v>28820.806751849439</v>
      </c>
      <c r="F111" s="147">
        <f t="shared" si="31"/>
        <v>28820.5</v>
      </c>
      <c r="G111" s="12">
        <f t="shared" si="30"/>
        <v>0.10894294999889098</v>
      </c>
      <c r="I111">
        <f t="shared" ref="I111:I140" si="32">G111</f>
        <v>0.10894294999889098</v>
      </c>
      <c r="O111">
        <f t="shared" ca="1" si="21"/>
        <v>8.6229409918269884E-2</v>
      </c>
      <c r="P111" s="31">
        <f t="shared" si="24"/>
        <v>0.11543864447840499</v>
      </c>
      <c r="Q111" s="2">
        <f t="shared" si="25"/>
        <v>38114.588300000003</v>
      </c>
      <c r="R111">
        <f t="shared" si="26"/>
        <v>4.2194046771188759E-5</v>
      </c>
      <c r="S111" s="5">
        <v>0</v>
      </c>
      <c r="T111">
        <f t="shared" si="27"/>
        <v>0</v>
      </c>
      <c r="U111" s="31">
        <f t="shared" si="28"/>
        <v>-6.4956944795140081E-3</v>
      </c>
      <c r="W111" t="e">
        <v>#N/A</v>
      </c>
    </row>
    <row r="112" spans="1:23" x14ac:dyDescent="0.2">
      <c r="A112" s="18" t="s">
        <v>427</v>
      </c>
      <c r="B112" s="20" t="s">
        <v>111</v>
      </c>
      <c r="C112" s="95">
        <v>53421.647499999999</v>
      </c>
      <c r="D112" s="95" t="s">
        <v>342</v>
      </c>
      <c r="E112">
        <f t="shared" si="22"/>
        <v>29633.306030323514</v>
      </c>
      <c r="F112" s="147">
        <f t="shared" si="31"/>
        <v>29633</v>
      </c>
      <c r="G112" s="12">
        <f t="shared" si="30"/>
        <v>0.1086866999976337</v>
      </c>
      <c r="I112">
        <f t="shared" si="32"/>
        <v>0.1086866999976337</v>
      </c>
      <c r="O112">
        <f t="shared" ca="1" si="21"/>
        <v>8.9294857123837487E-2</v>
      </c>
      <c r="P112" s="31">
        <f t="shared" si="24"/>
        <v>0.12278953991320327</v>
      </c>
      <c r="Q112" s="2">
        <f t="shared" si="25"/>
        <v>38403.147499999999</v>
      </c>
      <c r="R112">
        <f t="shared" si="26"/>
        <v>1.9889009368418233E-4</v>
      </c>
      <c r="S112" s="5">
        <v>0</v>
      </c>
      <c r="T112">
        <f t="shared" si="27"/>
        <v>0</v>
      </c>
      <c r="U112" s="31">
        <f t="shared" si="28"/>
        <v>-1.4102839915569571E-2</v>
      </c>
      <c r="W112" t="e">
        <v>#N/A</v>
      </c>
    </row>
    <row r="113" spans="1:23" x14ac:dyDescent="0.2">
      <c r="A113" s="18" t="s">
        <v>427</v>
      </c>
      <c r="B113" s="20" t="s">
        <v>111</v>
      </c>
      <c r="C113" s="95">
        <v>53423.604500000001</v>
      </c>
      <c r="D113" s="95" t="s">
        <v>342</v>
      </c>
      <c r="E113">
        <f t="shared" si="22"/>
        <v>29638.816376512357</v>
      </c>
      <c r="F113" s="147">
        <f t="shared" si="31"/>
        <v>29638.5</v>
      </c>
      <c r="G113" s="12">
        <f t="shared" si="30"/>
        <v>0.11236115000065183</v>
      </c>
      <c r="I113">
        <f t="shared" si="32"/>
        <v>0.11236115000065183</v>
      </c>
      <c r="O113">
        <f t="shared" ca="1" si="21"/>
        <v>8.9315607843382869E-2</v>
      </c>
      <c r="P113" s="31">
        <f t="shared" si="24"/>
        <v>0.12284007284521739</v>
      </c>
      <c r="Q113" s="2">
        <f t="shared" si="25"/>
        <v>38405.104500000001</v>
      </c>
      <c r="R113">
        <f t="shared" si="26"/>
        <v>1.0980782398235793E-4</v>
      </c>
      <c r="S113" s="5">
        <v>0</v>
      </c>
      <c r="T113">
        <f t="shared" si="27"/>
        <v>0</v>
      </c>
      <c r="U113" s="31">
        <f t="shared" si="28"/>
        <v>-1.0478922844565558E-2</v>
      </c>
      <c r="W113" t="e">
        <v>#N/A</v>
      </c>
    </row>
    <row r="114" spans="1:23" x14ac:dyDescent="0.2">
      <c r="A114" s="18" t="s">
        <v>427</v>
      </c>
      <c r="B114" s="20" t="s">
        <v>111</v>
      </c>
      <c r="C114" s="95">
        <v>53425.555899999999</v>
      </c>
      <c r="D114" s="95" t="s">
        <v>342</v>
      </c>
      <c r="E114">
        <f t="shared" si="22"/>
        <v>29644.310954720269</v>
      </c>
      <c r="F114" s="147">
        <f t="shared" si="31"/>
        <v>29644</v>
      </c>
      <c r="G114" s="12">
        <f t="shared" si="30"/>
        <v>0.11043559999961872</v>
      </c>
      <c r="I114">
        <f t="shared" si="32"/>
        <v>0.11043559999961872</v>
      </c>
      <c r="O114">
        <f t="shared" ca="1" si="21"/>
        <v>8.933635856292825E-2</v>
      </c>
      <c r="P114" s="31">
        <f t="shared" si="24"/>
        <v>0.12289061617242587</v>
      </c>
      <c r="Q114" s="2">
        <f t="shared" si="25"/>
        <v>38407.055899999999</v>
      </c>
      <c r="R114">
        <f t="shared" si="26"/>
        <v>1.5512742786488783E-4</v>
      </c>
      <c r="S114" s="5">
        <v>0</v>
      </c>
      <c r="T114">
        <f t="shared" si="27"/>
        <v>0</v>
      </c>
      <c r="U114" s="31">
        <f t="shared" si="28"/>
        <v>-1.2455016172807157E-2</v>
      </c>
      <c r="W114" t="e">
        <v>#N/A</v>
      </c>
    </row>
    <row r="115" spans="1:23" x14ac:dyDescent="0.2">
      <c r="A115" s="18" t="s">
        <v>405</v>
      </c>
      <c r="B115" s="20" t="s">
        <v>111</v>
      </c>
      <c r="C115" s="95">
        <v>53451.658000000003</v>
      </c>
      <c r="D115" s="95" t="s">
        <v>260</v>
      </c>
      <c r="E115">
        <f t="shared" si="22"/>
        <v>29717.806921636806</v>
      </c>
      <c r="F115" s="147">
        <f t="shared" si="31"/>
        <v>29717.5</v>
      </c>
      <c r="G115" s="12">
        <f t="shared" si="30"/>
        <v>0.1090032499996596</v>
      </c>
      <c r="I115">
        <f t="shared" si="32"/>
        <v>0.1090032499996596</v>
      </c>
      <c r="O115">
        <f t="shared" ca="1" si="21"/>
        <v>8.9613663633216517E-2</v>
      </c>
      <c r="P115" s="31">
        <f t="shared" si="24"/>
        <v>0.1235670564987776</v>
      </c>
      <c r="Q115" s="2">
        <f t="shared" si="25"/>
        <v>38433.158000000003</v>
      </c>
      <c r="R115">
        <f t="shared" si="26"/>
        <v>2.1210445974375157E-4</v>
      </c>
      <c r="S115" s="5">
        <v>0</v>
      </c>
      <c r="T115">
        <f t="shared" si="27"/>
        <v>0</v>
      </c>
      <c r="U115" s="31">
        <f t="shared" si="28"/>
        <v>-1.4563806499117996E-2</v>
      </c>
      <c r="W115" t="e">
        <v>#N/A</v>
      </c>
    </row>
    <row r="116" spans="1:23" x14ac:dyDescent="0.2">
      <c r="A116" s="18" t="s">
        <v>407</v>
      </c>
      <c r="B116" s="20" t="s">
        <v>111</v>
      </c>
      <c r="C116" s="95">
        <v>53494.454599999997</v>
      </c>
      <c r="D116" s="95" t="s">
        <v>260</v>
      </c>
      <c r="E116">
        <f t="shared" si="22"/>
        <v>29838.309773811121</v>
      </c>
      <c r="F116" s="147">
        <f t="shared" si="31"/>
        <v>29838</v>
      </c>
      <c r="G116" s="12">
        <f t="shared" si="30"/>
        <v>0.11001619999296963</v>
      </c>
      <c r="I116">
        <f t="shared" si="32"/>
        <v>0.11001619999296963</v>
      </c>
      <c r="O116">
        <f t="shared" ref="O116:O140" ca="1" si="33">+C$11+C$12*F116</f>
        <v>9.0068293034165317E-2</v>
      </c>
      <c r="P116" s="31">
        <f t="shared" si="24"/>
        <v>0.12468006717195212</v>
      </c>
      <c r="Q116" s="2">
        <f t="shared" si="25"/>
        <v>38475.954599999997</v>
      </c>
      <c r="R116">
        <f t="shared" si="26"/>
        <v>2.1502900064283997E-4</v>
      </c>
      <c r="S116" s="5">
        <v>0</v>
      </c>
      <c r="T116">
        <f t="shared" si="27"/>
        <v>0</v>
      </c>
      <c r="U116" s="31">
        <f t="shared" si="28"/>
        <v>-1.4663867178982493E-2</v>
      </c>
      <c r="W116" t="e">
        <v>#N/A</v>
      </c>
    </row>
    <row r="117" spans="1:23" x14ac:dyDescent="0.2">
      <c r="A117" s="18" t="s">
        <v>407</v>
      </c>
      <c r="B117" s="20" t="s">
        <v>111</v>
      </c>
      <c r="C117" s="95">
        <v>53495.3439</v>
      </c>
      <c r="D117" s="95" t="s">
        <v>260</v>
      </c>
      <c r="E117">
        <f t="shared" ref="E117:E143" si="34">+(C117-C$7)/C$8</f>
        <v>29840.813785495204</v>
      </c>
      <c r="F117" s="147">
        <f t="shared" si="31"/>
        <v>29840.5</v>
      </c>
      <c r="G117" s="12">
        <f t="shared" si="30"/>
        <v>0.11144095000054222</v>
      </c>
      <c r="I117">
        <f t="shared" si="32"/>
        <v>0.11144095000054222</v>
      </c>
      <c r="O117">
        <f t="shared" ca="1" si="33"/>
        <v>9.0077725179413218E-2</v>
      </c>
      <c r="P117" s="31">
        <f t="shared" ref="P117:P143" si="35">+D$11+D$12*F117+D$13*F117^2</f>
        <v>0.12470321151477325</v>
      </c>
      <c r="Q117" s="2">
        <f t="shared" ref="Q117:Q143" si="36">+C117-15018.5</f>
        <v>38476.8439</v>
      </c>
      <c r="R117">
        <f t="shared" ref="R117:R143" si="37">+(P117-G117)^2</f>
        <v>1.7588758047185353E-4</v>
      </c>
      <c r="S117" s="5">
        <v>0</v>
      </c>
      <c r="T117">
        <f t="shared" si="27"/>
        <v>0</v>
      </c>
      <c r="U117" s="31">
        <f t="shared" si="28"/>
        <v>-1.326226151423103E-2</v>
      </c>
      <c r="W117" t="e">
        <v>#N/A</v>
      </c>
    </row>
    <row r="118" spans="1:23" x14ac:dyDescent="0.2">
      <c r="A118" s="18" t="s">
        <v>407</v>
      </c>
      <c r="B118" s="20" t="s">
        <v>111</v>
      </c>
      <c r="C118" s="95">
        <v>53509.373500000002</v>
      </c>
      <c r="D118" s="95" t="s">
        <v>260</v>
      </c>
      <c r="E118">
        <f t="shared" si="34"/>
        <v>29880.317082833433</v>
      </c>
      <c r="F118" s="147">
        <f t="shared" si="31"/>
        <v>29880</v>
      </c>
      <c r="G118" s="12">
        <f t="shared" si="30"/>
        <v>0.11261199999717064</v>
      </c>
      <c r="I118">
        <f t="shared" si="32"/>
        <v>0.11261199999717064</v>
      </c>
      <c r="O118">
        <f t="shared" ca="1" si="33"/>
        <v>9.0226753074330035E-2</v>
      </c>
      <c r="P118" s="31">
        <f t="shared" si="35"/>
        <v>0.12506917718304117</v>
      </c>
      <c r="Q118" s="2">
        <f t="shared" si="36"/>
        <v>38490.873500000002</v>
      </c>
      <c r="R118">
        <f t="shared" si="37"/>
        <v>1.5518126344017314E-4</v>
      </c>
      <c r="S118" s="5">
        <v>0</v>
      </c>
      <c r="T118">
        <f t="shared" si="27"/>
        <v>0</v>
      </c>
      <c r="U118" s="31">
        <f t="shared" si="28"/>
        <v>-1.2457177185870527E-2</v>
      </c>
      <c r="W118" t="e">
        <v>#N/A</v>
      </c>
    </row>
    <row r="119" spans="1:23" x14ac:dyDescent="0.2">
      <c r="A119" s="18" t="s">
        <v>423</v>
      </c>
      <c r="B119" s="20" t="s">
        <v>111</v>
      </c>
      <c r="C119" s="95">
        <v>53804.501900000003</v>
      </c>
      <c r="D119" s="95" t="s">
        <v>260</v>
      </c>
      <c r="E119">
        <f t="shared" si="34"/>
        <v>30711.313329209264</v>
      </c>
      <c r="F119" s="147">
        <f t="shared" si="31"/>
        <v>30711</v>
      </c>
      <c r="G119" s="12">
        <f t="shared" si="30"/>
        <v>0.11127890000352636</v>
      </c>
      <c r="I119">
        <f t="shared" si="32"/>
        <v>0.11127890000352636</v>
      </c>
      <c r="O119">
        <f t="shared" ca="1" si="33"/>
        <v>9.3361998154732104E-2</v>
      </c>
      <c r="P119" s="31">
        <f t="shared" si="35"/>
        <v>0.13289264675273704</v>
      </c>
      <c r="Q119" s="2">
        <f t="shared" si="36"/>
        <v>38786.001900000003</v>
      </c>
      <c r="R119">
        <f t="shared" si="37"/>
        <v>4.6715404853901537E-4</v>
      </c>
      <c r="S119" s="5">
        <v>0</v>
      </c>
      <c r="T119">
        <f t="shared" si="27"/>
        <v>0</v>
      </c>
      <c r="U119" s="31">
        <f t="shared" si="28"/>
        <v>-2.1613746749210683E-2</v>
      </c>
      <c r="W119" t="e">
        <v>#N/A</v>
      </c>
    </row>
    <row r="120" spans="1:23" x14ac:dyDescent="0.2">
      <c r="A120" s="18" t="s">
        <v>423</v>
      </c>
      <c r="B120" s="20" t="s">
        <v>111</v>
      </c>
      <c r="C120" s="95">
        <v>53874.467600000004</v>
      </c>
      <c r="D120" s="95" t="s">
        <v>260</v>
      </c>
      <c r="E120">
        <f t="shared" si="34"/>
        <v>30908.316511807272</v>
      </c>
      <c r="F120" s="147">
        <f t="shared" si="31"/>
        <v>30908</v>
      </c>
      <c r="G120" s="12">
        <f t="shared" si="30"/>
        <v>0.11240920000273036</v>
      </c>
      <c r="I120">
        <f t="shared" si="32"/>
        <v>0.11240920000273036</v>
      </c>
      <c r="O120">
        <f t="shared" ca="1" si="33"/>
        <v>9.4105251200266651E-2</v>
      </c>
      <c r="P120" s="31">
        <f t="shared" si="35"/>
        <v>0.13478210459213588</v>
      </c>
      <c r="Q120" s="2">
        <f t="shared" si="36"/>
        <v>38855.967600000004</v>
      </c>
      <c r="R120">
        <f t="shared" si="37"/>
        <v>5.0054685976664269E-4</v>
      </c>
      <c r="S120" s="5">
        <v>0</v>
      </c>
      <c r="T120">
        <f t="shared" si="27"/>
        <v>0</v>
      </c>
      <c r="U120" s="31">
        <f t="shared" si="28"/>
        <v>-2.2372904589405523E-2</v>
      </c>
      <c r="W120" t="e">
        <v>#N/A</v>
      </c>
    </row>
    <row r="121" spans="1:23" x14ac:dyDescent="0.2">
      <c r="A121" s="18" t="s">
        <v>424</v>
      </c>
      <c r="B121" s="20" t="s">
        <v>111</v>
      </c>
      <c r="C121" s="95">
        <v>54489.590300000003</v>
      </c>
      <c r="D121" s="95" t="s">
        <v>342</v>
      </c>
      <c r="E121">
        <f t="shared" si="34"/>
        <v>32640.324189687693</v>
      </c>
      <c r="F121" s="147">
        <f t="shared" si="31"/>
        <v>32640</v>
      </c>
      <c r="G121" s="12">
        <f t="shared" si="30"/>
        <v>0.11513600000034785</v>
      </c>
      <c r="I121">
        <f t="shared" si="32"/>
        <v>0.11513600000034785</v>
      </c>
      <c r="O121">
        <f t="shared" ca="1" si="33"/>
        <v>0.10063984142801198</v>
      </c>
      <c r="P121" s="31">
        <f t="shared" si="35"/>
        <v>0.15196804781958945</v>
      </c>
      <c r="Q121" s="2">
        <f t="shared" si="36"/>
        <v>39471.090300000003</v>
      </c>
      <c r="R121">
        <f t="shared" si="37"/>
        <v>1.3565997465588998E-3</v>
      </c>
      <c r="S121" s="5">
        <v>0</v>
      </c>
      <c r="T121">
        <f t="shared" si="27"/>
        <v>0</v>
      </c>
      <c r="U121" s="31">
        <f t="shared" si="28"/>
        <v>-3.6832047819241598E-2</v>
      </c>
      <c r="W121" t="e">
        <v>#N/A</v>
      </c>
    </row>
    <row r="122" spans="1:23" x14ac:dyDescent="0.2">
      <c r="A122" s="18" t="s">
        <v>424</v>
      </c>
      <c r="B122" s="20" t="s">
        <v>111</v>
      </c>
      <c r="C122" s="95">
        <v>54648.342600000004</v>
      </c>
      <c r="D122" s="95" t="s">
        <v>342</v>
      </c>
      <c r="E122">
        <f t="shared" si="34"/>
        <v>33087.32476775314</v>
      </c>
      <c r="F122" s="147">
        <f t="shared" si="31"/>
        <v>33087</v>
      </c>
      <c r="G122" s="12">
        <f t="shared" si="30"/>
        <v>0.11534129999927245</v>
      </c>
      <c r="I122">
        <f t="shared" si="32"/>
        <v>0.11534129999927245</v>
      </c>
      <c r="O122">
        <f t="shared" ca="1" si="33"/>
        <v>0.10232630899833656</v>
      </c>
      <c r="P122" s="31">
        <f t="shared" si="35"/>
        <v>0.1565708062989436</v>
      </c>
      <c r="Q122" s="2">
        <f t="shared" si="36"/>
        <v>39629.842600000004</v>
      </c>
      <c r="R122">
        <f t="shared" si="37"/>
        <v>1.699872189714623E-3</v>
      </c>
      <c r="S122" s="5">
        <v>0</v>
      </c>
      <c r="T122">
        <f t="shared" si="27"/>
        <v>0</v>
      </c>
      <c r="U122" s="31">
        <f t="shared" si="28"/>
        <v>-4.1229506299671148E-2</v>
      </c>
      <c r="W122" t="e">
        <v>#N/A</v>
      </c>
    </row>
    <row r="123" spans="1:23" x14ac:dyDescent="0.2">
      <c r="A123" s="10" t="s">
        <v>129</v>
      </c>
      <c r="B123" s="20" t="s">
        <v>111</v>
      </c>
      <c r="C123" s="95">
        <v>54942.408109999997</v>
      </c>
      <c r="D123" s="95">
        <v>2.0000000000000001E-4</v>
      </c>
      <c r="E123">
        <f t="shared" si="34"/>
        <v>33915.328223193508</v>
      </c>
      <c r="F123" s="147">
        <f t="shared" si="31"/>
        <v>33915</v>
      </c>
      <c r="G123" s="12">
        <f t="shared" ref="G123:G143" si="38">+C123-(C$7+F123*C$8)</f>
        <v>0.11656849999417318</v>
      </c>
      <c r="I123">
        <f t="shared" si="32"/>
        <v>0.11656849999417318</v>
      </c>
      <c r="O123">
        <f t="shared" ca="1" si="33"/>
        <v>0.10545023550444114</v>
      </c>
      <c r="P123" s="31">
        <f t="shared" si="35"/>
        <v>0.16527811318107638</v>
      </c>
      <c r="Q123" s="2">
        <f t="shared" si="36"/>
        <v>39923.908109999997</v>
      </c>
      <c r="R123">
        <f t="shared" si="37"/>
        <v>2.372626416817734E-3</v>
      </c>
      <c r="S123" s="5">
        <v>0</v>
      </c>
      <c r="T123">
        <f t="shared" si="27"/>
        <v>0</v>
      </c>
      <c r="U123" s="31">
        <f t="shared" si="28"/>
        <v>-4.87096131869032E-2</v>
      </c>
      <c r="W123" t="e">
        <v>#N/A</v>
      </c>
    </row>
    <row r="124" spans="1:23" x14ac:dyDescent="0.2">
      <c r="A124" s="18" t="s">
        <v>425</v>
      </c>
      <c r="B124" s="20" t="s">
        <v>111</v>
      </c>
      <c r="C124" s="95">
        <v>54942.408600000002</v>
      </c>
      <c r="D124" s="95" t="s">
        <v>342</v>
      </c>
      <c r="E124">
        <f t="shared" si="34"/>
        <v>33915.329602891856</v>
      </c>
      <c r="F124" s="147">
        <f t="shared" si="31"/>
        <v>33915</v>
      </c>
      <c r="G124" s="12">
        <f t="shared" si="38"/>
        <v>0.11705849999998463</v>
      </c>
      <c r="I124">
        <f t="shared" si="32"/>
        <v>0.11705849999998463</v>
      </c>
      <c r="O124">
        <f t="shared" ca="1" si="33"/>
        <v>0.10545023550444114</v>
      </c>
      <c r="P124" s="31">
        <f t="shared" si="35"/>
        <v>0.16527811318107638</v>
      </c>
      <c r="Q124" s="2">
        <f t="shared" si="36"/>
        <v>39923.908600000002</v>
      </c>
      <c r="R124">
        <f t="shared" si="37"/>
        <v>2.3251310953341171E-3</v>
      </c>
      <c r="S124" s="5">
        <v>0</v>
      </c>
      <c r="T124">
        <f t="shared" si="27"/>
        <v>0</v>
      </c>
      <c r="U124" s="31">
        <f t="shared" si="28"/>
        <v>-4.8219613181091747E-2</v>
      </c>
      <c r="W124" t="e">
        <v>#N/A</v>
      </c>
    </row>
    <row r="125" spans="1:23" x14ac:dyDescent="0.2">
      <c r="A125" s="10" t="s">
        <v>129</v>
      </c>
      <c r="B125" s="20" t="s">
        <v>111</v>
      </c>
      <c r="C125" s="95">
        <v>54942.409110000001</v>
      </c>
      <c r="D125" s="95">
        <v>2.9999999999999997E-4</v>
      </c>
      <c r="E125">
        <f t="shared" si="34"/>
        <v>33915.331038904398</v>
      </c>
      <c r="F125" s="147">
        <f t="shared" si="31"/>
        <v>33915</v>
      </c>
      <c r="G125" s="12">
        <f t="shared" si="38"/>
        <v>0.11756849999801489</v>
      </c>
      <c r="I125">
        <f t="shared" si="32"/>
        <v>0.11756849999801489</v>
      </c>
      <c r="O125">
        <f t="shared" ca="1" si="33"/>
        <v>0.10545023550444114</v>
      </c>
      <c r="P125" s="31">
        <f t="shared" si="35"/>
        <v>0.16527811318107638</v>
      </c>
      <c r="Q125" s="2">
        <f t="shared" si="36"/>
        <v>39923.909110000001</v>
      </c>
      <c r="R125">
        <f t="shared" si="37"/>
        <v>2.276207190077355E-3</v>
      </c>
      <c r="S125" s="5">
        <v>0</v>
      </c>
      <c r="T125">
        <f t="shared" si="27"/>
        <v>0</v>
      </c>
      <c r="U125" s="31">
        <f t="shared" si="28"/>
        <v>-4.7709613183061494E-2</v>
      </c>
      <c r="W125" t="e">
        <v>#N/A</v>
      </c>
    </row>
    <row r="126" spans="1:23" x14ac:dyDescent="0.2">
      <c r="A126" s="10" t="s">
        <v>129</v>
      </c>
      <c r="B126" s="20" t="s">
        <v>110</v>
      </c>
      <c r="C126" s="95">
        <v>54944.36131</v>
      </c>
      <c r="D126" s="95">
        <v>6.9999999999999999E-4</v>
      </c>
      <c r="E126">
        <f t="shared" si="34"/>
        <v>33920.827869681016</v>
      </c>
      <c r="F126" s="147">
        <f t="shared" si="31"/>
        <v>33920.5</v>
      </c>
      <c r="G126" s="12">
        <f t="shared" si="38"/>
        <v>0.11644294999859994</v>
      </c>
      <c r="I126">
        <f t="shared" si="32"/>
        <v>0.11644294999859994</v>
      </c>
      <c r="O126">
        <f t="shared" ca="1" si="33"/>
        <v>0.10547098622398653</v>
      </c>
      <c r="P126" s="31">
        <f t="shared" si="35"/>
        <v>0.16533673924443104</v>
      </c>
      <c r="Q126" s="2">
        <f t="shared" si="36"/>
        <v>39925.86131</v>
      </c>
      <c r="R126">
        <f t="shared" si="37"/>
        <v>2.390602626815749E-3</v>
      </c>
      <c r="S126" s="5">
        <v>0</v>
      </c>
      <c r="T126">
        <f t="shared" si="27"/>
        <v>0</v>
      </c>
      <c r="U126" s="31">
        <f t="shared" si="28"/>
        <v>-4.8893789245831099E-2</v>
      </c>
      <c r="W126" t="e">
        <v>#N/A</v>
      </c>
    </row>
    <row r="127" spans="1:23" x14ac:dyDescent="0.2">
      <c r="A127" s="18" t="s">
        <v>425</v>
      </c>
      <c r="B127" s="20" t="s">
        <v>111</v>
      </c>
      <c r="C127" s="95">
        <v>54944.361400000002</v>
      </c>
      <c r="D127" s="95" t="s">
        <v>342</v>
      </c>
      <c r="E127">
        <f t="shared" si="34"/>
        <v>33920.828123095002</v>
      </c>
      <c r="F127" s="147">
        <f t="shared" si="31"/>
        <v>33920.5</v>
      </c>
      <c r="G127" s="12">
        <f t="shared" si="38"/>
        <v>0.11653294999996433</v>
      </c>
      <c r="I127">
        <f t="shared" si="32"/>
        <v>0.11653294999996433</v>
      </c>
      <c r="O127">
        <f t="shared" ca="1" si="33"/>
        <v>0.10547098622398653</v>
      </c>
      <c r="P127" s="31">
        <f t="shared" si="35"/>
        <v>0.16533673924443104</v>
      </c>
      <c r="Q127" s="2">
        <f t="shared" si="36"/>
        <v>39925.861400000002</v>
      </c>
      <c r="R127">
        <f t="shared" si="37"/>
        <v>2.3818098446183244E-3</v>
      </c>
      <c r="S127" s="5">
        <v>0</v>
      </c>
      <c r="T127">
        <f t="shared" si="27"/>
        <v>0</v>
      </c>
      <c r="U127" s="31">
        <f t="shared" si="28"/>
        <v>-4.8803789244466711E-2</v>
      </c>
      <c r="W127" t="e">
        <v>#N/A</v>
      </c>
    </row>
    <row r="128" spans="1:23" x14ac:dyDescent="0.2">
      <c r="A128" s="10" t="s">
        <v>129</v>
      </c>
      <c r="B128" s="20" t="s">
        <v>110</v>
      </c>
      <c r="C128" s="95">
        <v>54944.361510000002</v>
      </c>
      <c r="D128" s="95">
        <v>6.9999999999999999E-4</v>
      </c>
      <c r="E128">
        <f t="shared" si="34"/>
        <v>33920.828432823197</v>
      </c>
      <c r="F128" s="147">
        <f t="shared" si="31"/>
        <v>33920.5</v>
      </c>
      <c r="G128" s="12">
        <f t="shared" si="38"/>
        <v>0.11664295000082348</v>
      </c>
      <c r="I128">
        <f t="shared" si="32"/>
        <v>0.11664295000082348</v>
      </c>
      <c r="O128">
        <f t="shared" ca="1" si="33"/>
        <v>0.10547098622398653</v>
      </c>
      <c r="P128" s="31">
        <f t="shared" si="35"/>
        <v>0.16533673924443104</v>
      </c>
      <c r="Q128" s="2">
        <f t="shared" si="36"/>
        <v>39925.861510000002</v>
      </c>
      <c r="R128">
        <f t="shared" si="37"/>
        <v>2.371085110900872E-3</v>
      </c>
      <c r="S128" s="5">
        <v>0</v>
      </c>
      <c r="T128">
        <f t="shared" si="27"/>
        <v>0</v>
      </c>
      <c r="U128" s="31">
        <f t="shared" si="28"/>
        <v>-4.8693789243607566E-2</v>
      </c>
      <c r="W128" t="e">
        <v>#N/A</v>
      </c>
    </row>
    <row r="129" spans="1:23" x14ac:dyDescent="0.2">
      <c r="A129" s="18" t="s">
        <v>426</v>
      </c>
      <c r="B129" s="20" t="s">
        <v>111</v>
      </c>
      <c r="C129" s="95">
        <v>54961.757799999999</v>
      </c>
      <c r="D129" s="95" t="s">
        <v>342</v>
      </c>
      <c r="E129">
        <f t="shared" si="34"/>
        <v>33969.811355818289</v>
      </c>
      <c r="F129" s="147">
        <f t="shared" si="31"/>
        <v>33969.5</v>
      </c>
      <c r="G129" s="12">
        <f t="shared" si="38"/>
        <v>0.11057805000018561</v>
      </c>
      <c r="I129">
        <f t="shared" si="32"/>
        <v>0.11057805000018561</v>
      </c>
      <c r="O129">
        <f t="shared" ca="1" si="33"/>
        <v>0.10565585627084538</v>
      </c>
      <c r="P129" s="31">
        <f t="shared" si="35"/>
        <v>0.16585950302153471</v>
      </c>
      <c r="Q129" s="2">
        <f t="shared" si="36"/>
        <v>39943.257799999999</v>
      </c>
      <c r="R129">
        <f t="shared" si="37"/>
        <v>3.0560390481516272E-3</v>
      </c>
      <c r="S129" s="5">
        <v>0</v>
      </c>
      <c r="T129">
        <f t="shared" si="27"/>
        <v>0</v>
      </c>
      <c r="U129" s="31">
        <f t="shared" si="28"/>
        <v>-5.5281453021349097E-2</v>
      </c>
      <c r="W129" t="e">
        <v>#N/A</v>
      </c>
    </row>
    <row r="130" spans="1:23" x14ac:dyDescent="0.2">
      <c r="A130" s="10" t="s">
        <v>255</v>
      </c>
      <c r="B130" s="20" t="s">
        <v>111</v>
      </c>
      <c r="C130" s="95">
        <v>55284.416729999997</v>
      </c>
      <c r="D130" s="95">
        <v>4.0000000000000002E-4</v>
      </c>
      <c r="E130">
        <f t="shared" si="34"/>
        <v>34878.325615000525</v>
      </c>
      <c r="F130" s="147">
        <f t="shared" si="31"/>
        <v>34878</v>
      </c>
      <c r="G130" s="12">
        <f t="shared" si="38"/>
        <v>0.11564219999854686</v>
      </c>
      <c r="I130">
        <f t="shared" si="32"/>
        <v>0.11564219999854686</v>
      </c>
      <c r="O130">
        <f t="shared" ca="1" si="33"/>
        <v>0.10908349785393236</v>
      </c>
      <c r="P130" s="31">
        <f t="shared" si="35"/>
        <v>0.17570143569337288</v>
      </c>
      <c r="Q130" s="2">
        <f t="shared" si="36"/>
        <v>40265.916729999997</v>
      </c>
      <c r="R130">
        <f t="shared" si="37"/>
        <v>3.6071117922466638E-3</v>
      </c>
      <c r="S130" s="5">
        <v>0</v>
      </c>
      <c r="T130">
        <f t="shared" si="27"/>
        <v>0</v>
      </c>
      <c r="U130" s="31">
        <f t="shared" si="28"/>
        <v>-6.0059235694826019E-2</v>
      </c>
      <c r="W130" t="e">
        <v>#N/A</v>
      </c>
    </row>
    <row r="131" spans="1:23" x14ac:dyDescent="0.2">
      <c r="A131" s="10" t="s">
        <v>255</v>
      </c>
      <c r="B131" s="20" t="s">
        <v>111</v>
      </c>
      <c r="C131" s="95">
        <v>55284.41863</v>
      </c>
      <c r="D131" s="95">
        <v>1.2999999999999999E-3</v>
      </c>
      <c r="E131">
        <f t="shared" si="34"/>
        <v>34878.3309648512</v>
      </c>
      <c r="F131" s="147">
        <f t="shared" si="31"/>
        <v>34878</v>
      </c>
      <c r="G131" s="12">
        <f t="shared" si="38"/>
        <v>0.11754220000148052</v>
      </c>
      <c r="I131">
        <f t="shared" si="32"/>
        <v>0.11754220000148052</v>
      </c>
      <c r="O131">
        <f t="shared" ca="1" si="33"/>
        <v>0.10908349785393236</v>
      </c>
      <c r="P131" s="31">
        <f t="shared" si="35"/>
        <v>0.17570143569337288</v>
      </c>
      <c r="Q131" s="2">
        <f t="shared" si="36"/>
        <v>40265.91863</v>
      </c>
      <c r="R131">
        <f t="shared" si="37"/>
        <v>3.3824966962650855E-3</v>
      </c>
      <c r="S131" s="5">
        <v>0</v>
      </c>
      <c r="T131">
        <f t="shared" si="27"/>
        <v>0</v>
      </c>
      <c r="U131" s="31">
        <f t="shared" si="28"/>
        <v>-5.8159235691892353E-2</v>
      </c>
      <c r="W131" t="e">
        <v>#N/A</v>
      </c>
    </row>
    <row r="132" spans="1:23" x14ac:dyDescent="0.2">
      <c r="A132" s="18" t="s">
        <v>427</v>
      </c>
      <c r="B132" s="20" t="s">
        <v>111</v>
      </c>
      <c r="C132" s="95">
        <v>55314.253599999996</v>
      </c>
      <c r="D132" s="95" t="s">
        <v>342</v>
      </c>
      <c r="E132">
        <f t="shared" si="34"/>
        <v>34962.337614434</v>
      </c>
      <c r="F132" s="147">
        <f t="shared" si="31"/>
        <v>34962</v>
      </c>
      <c r="G132" s="12">
        <f t="shared" si="38"/>
        <v>0.11990379999770084</v>
      </c>
      <c r="I132">
        <f t="shared" si="32"/>
        <v>0.11990379999770084</v>
      </c>
      <c r="O132">
        <f t="shared" ca="1" si="33"/>
        <v>0.10940041793426179</v>
      </c>
      <c r="P132" s="31">
        <f t="shared" si="35"/>
        <v>0.17662574651288529</v>
      </c>
      <c r="Q132" s="2">
        <f t="shared" si="36"/>
        <v>40295.753599999996</v>
      </c>
      <c r="R132">
        <f t="shared" si="37"/>
        <v>3.2173792164714447E-3</v>
      </c>
      <c r="S132" s="5">
        <v>0</v>
      </c>
      <c r="T132">
        <f t="shared" si="27"/>
        <v>0</v>
      </c>
      <c r="U132" s="31">
        <f t="shared" si="28"/>
        <v>-5.6721946515184446E-2</v>
      </c>
      <c r="W132" t="e">
        <v>#N/A</v>
      </c>
    </row>
    <row r="133" spans="1:23" x14ac:dyDescent="0.2">
      <c r="A133" s="10" t="s">
        <v>255</v>
      </c>
      <c r="B133" s="20" t="s">
        <v>111</v>
      </c>
      <c r="C133" s="95">
        <v>55622.523070000003</v>
      </c>
      <c r="D133" s="95">
        <v>2.9999999999999997E-4</v>
      </c>
      <c r="E133">
        <f t="shared" si="34"/>
        <v>35830.335314561373</v>
      </c>
      <c r="F133" s="147">
        <f t="shared" si="31"/>
        <v>35830</v>
      </c>
      <c r="G133" s="12">
        <f t="shared" si="38"/>
        <v>0.11908700000640238</v>
      </c>
      <c r="I133">
        <f t="shared" si="32"/>
        <v>0.11908700000640238</v>
      </c>
      <c r="O133">
        <f t="shared" ca="1" si="33"/>
        <v>0.11267525876433278</v>
      </c>
      <c r="P133" s="31">
        <f t="shared" si="35"/>
        <v>0.18631894051865458</v>
      </c>
      <c r="Q133" s="2">
        <f t="shared" si="36"/>
        <v>40604.023070000003</v>
      </c>
      <c r="R133">
        <f t="shared" si="37"/>
        <v>4.5201338250430191E-3</v>
      </c>
      <c r="S133" s="5">
        <v>0</v>
      </c>
      <c r="T133">
        <f t="shared" si="27"/>
        <v>0</v>
      </c>
      <c r="U133" s="31">
        <f t="shared" si="28"/>
        <v>-6.7231940512252203E-2</v>
      </c>
      <c r="W133" t="e">
        <v>#N/A</v>
      </c>
    </row>
    <row r="134" spans="1:23" x14ac:dyDescent="0.2">
      <c r="A134" s="10" t="s">
        <v>255</v>
      </c>
      <c r="B134" s="20" t="s">
        <v>111</v>
      </c>
      <c r="C134" s="95">
        <v>55622.523869999997</v>
      </c>
      <c r="D134" s="95">
        <v>2.9999999999999997E-4</v>
      </c>
      <c r="E134">
        <f t="shared" si="34"/>
        <v>35830.33756713006</v>
      </c>
      <c r="F134" s="147">
        <f t="shared" si="31"/>
        <v>35830</v>
      </c>
      <c r="G134" s="12">
        <f t="shared" si="38"/>
        <v>0.11988700000074459</v>
      </c>
      <c r="I134">
        <f t="shared" si="32"/>
        <v>0.11988700000074459</v>
      </c>
      <c r="O134">
        <f t="shared" ca="1" si="33"/>
        <v>0.11267525876433278</v>
      </c>
      <c r="P134" s="31">
        <f t="shared" si="35"/>
        <v>0.18631894051865458</v>
      </c>
      <c r="Q134" s="2">
        <f t="shared" si="36"/>
        <v>40604.023869999997</v>
      </c>
      <c r="R134">
        <f t="shared" si="37"/>
        <v>4.4132027209751309E-3</v>
      </c>
      <c r="S134" s="5">
        <v>0</v>
      </c>
      <c r="T134">
        <f t="shared" si="27"/>
        <v>0</v>
      </c>
      <c r="U134" s="31">
        <f t="shared" si="28"/>
        <v>-6.6431940517909988E-2</v>
      </c>
      <c r="W134" t="e">
        <v>#N/A</v>
      </c>
    </row>
    <row r="135" spans="1:23" x14ac:dyDescent="0.2">
      <c r="A135" s="10" t="s">
        <v>255</v>
      </c>
      <c r="B135" s="20" t="s">
        <v>111</v>
      </c>
      <c r="C135" s="95">
        <v>55622.525370000003</v>
      </c>
      <c r="D135" s="95">
        <v>5.0000000000000001E-4</v>
      </c>
      <c r="E135">
        <f t="shared" si="34"/>
        <v>35830.341790696395</v>
      </c>
      <c r="F135" s="147">
        <f t="shared" si="31"/>
        <v>35830</v>
      </c>
      <c r="G135" s="12">
        <f t="shared" si="38"/>
        <v>0.12138700000650715</v>
      </c>
      <c r="I135">
        <f t="shared" si="32"/>
        <v>0.12138700000650715</v>
      </c>
      <c r="O135">
        <f t="shared" ca="1" si="33"/>
        <v>0.11267525876433278</v>
      </c>
      <c r="P135" s="31">
        <f t="shared" si="35"/>
        <v>0.18631894051865458</v>
      </c>
      <c r="Q135" s="2">
        <f t="shared" si="36"/>
        <v>40604.025370000003</v>
      </c>
      <c r="R135">
        <f t="shared" si="37"/>
        <v>4.2161568986730522E-3</v>
      </c>
      <c r="S135" s="5">
        <v>0</v>
      </c>
      <c r="T135">
        <f t="shared" si="27"/>
        <v>0</v>
      </c>
      <c r="U135" s="31">
        <f t="shared" si="28"/>
        <v>-6.4931940512147429E-2</v>
      </c>
      <c r="W135" t="e">
        <v>#N/A</v>
      </c>
    </row>
    <row r="136" spans="1:23" x14ac:dyDescent="0.2">
      <c r="A136" s="18" t="s">
        <v>409</v>
      </c>
      <c r="B136" s="20" t="s">
        <v>111</v>
      </c>
      <c r="C136" s="95">
        <v>55644.896200000003</v>
      </c>
      <c r="D136" s="95" t="s">
        <v>342</v>
      </c>
      <c r="E136">
        <f t="shared" si="34"/>
        <v>35893.331580084036</v>
      </c>
      <c r="F136" s="147">
        <f t="shared" si="31"/>
        <v>35893</v>
      </c>
      <c r="G136" s="12">
        <f t="shared" si="38"/>
        <v>0.11776069999905303</v>
      </c>
      <c r="I136">
        <f t="shared" si="32"/>
        <v>0.11776069999905303</v>
      </c>
      <c r="O136">
        <f t="shared" ca="1" si="33"/>
        <v>0.11291294882457988</v>
      </c>
      <c r="P136" s="31">
        <f t="shared" si="35"/>
        <v>0.1870325566335394</v>
      </c>
      <c r="Q136" s="2">
        <f t="shared" si="36"/>
        <v>40626.396200000003</v>
      </c>
      <c r="R136">
        <f t="shared" si="37"/>
        <v>4.7985901215888338E-3</v>
      </c>
      <c r="S136" s="5">
        <v>0</v>
      </c>
      <c r="T136">
        <f t="shared" si="27"/>
        <v>0</v>
      </c>
      <c r="U136" s="31">
        <f t="shared" si="28"/>
        <v>-6.9271856634486373E-2</v>
      </c>
      <c r="W136" t="e">
        <v>#N/A</v>
      </c>
    </row>
    <row r="137" spans="1:23" x14ac:dyDescent="0.2">
      <c r="A137" s="18" t="s">
        <v>409</v>
      </c>
      <c r="B137" s="20" t="s">
        <v>111</v>
      </c>
      <c r="C137" s="95">
        <v>55680.77</v>
      </c>
      <c r="D137" s="95" t="s">
        <v>342</v>
      </c>
      <c r="E137">
        <f t="shared" si="34"/>
        <v>35994.341828990044</v>
      </c>
      <c r="F137" s="147">
        <f t="shared" si="31"/>
        <v>35994</v>
      </c>
      <c r="G137" s="12">
        <f t="shared" si="38"/>
        <v>0.1214006000009249</v>
      </c>
      <c r="I137">
        <f t="shared" si="32"/>
        <v>0.1214006000009249</v>
      </c>
      <c r="O137">
        <f t="shared" ca="1" si="33"/>
        <v>0.11329400749259504</v>
      </c>
      <c r="P137" s="31">
        <f t="shared" si="35"/>
        <v>0.18817945391492336</v>
      </c>
      <c r="Q137" s="2">
        <f t="shared" si="36"/>
        <v>40662.269999999997</v>
      </c>
      <c r="R137">
        <f t="shared" si="37"/>
        <v>4.4594153300671477E-3</v>
      </c>
      <c r="S137" s="5">
        <v>0</v>
      </c>
      <c r="T137">
        <f t="shared" si="27"/>
        <v>0</v>
      </c>
      <c r="U137" s="31">
        <f t="shared" si="28"/>
        <v>-6.6778853913998459E-2</v>
      </c>
      <c r="W137" t="e">
        <v>#N/A</v>
      </c>
    </row>
    <row r="138" spans="1:23" x14ac:dyDescent="0.2">
      <c r="A138" s="18" t="s">
        <v>427</v>
      </c>
      <c r="B138" s="20" t="s">
        <v>111</v>
      </c>
      <c r="C138" s="95">
        <v>55717.1705</v>
      </c>
      <c r="D138" s="95" t="s">
        <v>342</v>
      </c>
      <c r="E138">
        <f t="shared" si="34"/>
        <v>36096.835112815679</v>
      </c>
      <c r="F138" s="147">
        <f t="shared" si="31"/>
        <v>36096.5</v>
      </c>
      <c r="G138" s="12">
        <f t="shared" si="38"/>
        <v>0.11901534999924479</v>
      </c>
      <c r="I138">
        <f t="shared" si="32"/>
        <v>0.11901534999924479</v>
      </c>
      <c r="O138">
        <f t="shared" ca="1" si="33"/>
        <v>0.11368072544775897</v>
      </c>
      <c r="P138" s="31">
        <f t="shared" si="35"/>
        <v>0.18934696830376857</v>
      </c>
      <c r="Q138" s="2">
        <f t="shared" si="36"/>
        <v>40698.6705</v>
      </c>
      <c r="R138">
        <f t="shared" si="37"/>
        <v>4.9465365333332244E-3</v>
      </c>
      <c r="S138" s="5">
        <v>0</v>
      </c>
      <c r="T138">
        <f t="shared" si="27"/>
        <v>0</v>
      </c>
      <c r="U138" s="31">
        <f t="shared" si="28"/>
        <v>-7.033161830452378E-2</v>
      </c>
      <c r="W138" t="e">
        <v>#N/A</v>
      </c>
    </row>
    <row r="139" spans="1:23" x14ac:dyDescent="0.2">
      <c r="A139" s="18" t="s">
        <v>427</v>
      </c>
      <c r="B139" s="20" t="s">
        <v>111</v>
      </c>
      <c r="C139" s="95">
        <v>55726.05</v>
      </c>
      <c r="D139" s="95" t="s">
        <v>342</v>
      </c>
      <c r="E139">
        <f t="shared" si="34"/>
        <v>36121.837217559572</v>
      </c>
      <c r="F139" s="147">
        <f t="shared" si="31"/>
        <v>36121.5</v>
      </c>
      <c r="G139" s="12">
        <f t="shared" si="38"/>
        <v>0.11976285000127973</v>
      </c>
      <c r="I139">
        <f t="shared" si="32"/>
        <v>0.11976285000127973</v>
      </c>
      <c r="O139">
        <f t="shared" ca="1" si="33"/>
        <v>0.11377504690023797</v>
      </c>
      <c r="P139" s="31">
        <f t="shared" si="35"/>
        <v>0.18963227559150009</v>
      </c>
      <c r="Q139" s="2">
        <f t="shared" si="36"/>
        <v>40707.550000000003</v>
      </c>
      <c r="R139">
        <f t="shared" si="37"/>
        <v>4.8817366323073395E-3</v>
      </c>
      <c r="S139" s="5">
        <v>0</v>
      </c>
      <c r="T139">
        <f t="shared" si="27"/>
        <v>0</v>
      </c>
      <c r="U139" s="31">
        <f t="shared" si="28"/>
        <v>-6.9869425590220358E-2</v>
      </c>
      <c r="W139" t="e">
        <v>#N/A</v>
      </c>
    </row>
    <row r="140" spans="1:23" x14ac:dyDescent="0.2">
      <c r="A140" s="18" t="s">
        <v>427</v>
      </c>
      <c r="B140" s="20" t="s">
        <v>111</v>
      </c>
      <c r="C140" s="95">
        <v>55730.134899999997</v>
      </c>
      <c r="D140" s="95" t="s">
        <v>342</v>
      </c>
      <c r="E140">
        <f t="shared" si="34"/>
        <v>36133.339114926326</v>
      </c>
      <c r="F140" s="147">
        <f t="shared" si="31"/>
        <v>36133</v>
      </c>
      <c r="G140" s="12">
        <f t="shared" si="38"/>
        <v>0.12043669999548001</v>
      </c>
      <c r="I140">
        <f t="shared" si="32"/>
        <v>0.12043669999548001</v>
      </c>
      <c r="O140">
        <f t="shared" ca="1" si="33"/>
        <v>0.11381843476837832</v>
      </c>
      <c r="P140" s="31">
        <f t="shared" si="35"/>
        <v>0.18976358906588708</v>
      </c>
      <c r="Q140" s="2">
        <f t="shared" si="36"/>
        <v>40711.634899999997</v>
      </c>
      <c r="R140">
        <f t="shared" si="37"/>
        <v>4.8062175481805277E-3</v>
      </c>
      <c r="S140" s="5">
        <v>0</v>
      </c>
      <c r="T140">
        <f t="shared" si="27"/>
        <v>0</v>
      </c>
      <c r="U140" s="31">
        <f t="shared" si="28"/>
        <v>-6.9326889070407072E-2</v>
      </c>
      <c r="W140" t="e">
        <v>#N/A</v>
      </c>
    </row>
    <row r="141" spans="1:23" x14ac:dyDescent="0.2">
      <c r="A141" s="17" t="s">
        <v>546</v>
      </c>
      <c r="B141" s="20" t="s">
        <v>110</v>
      </c>
      <c r="C141" s="95">
        <v>55998.629000000001</v>
      </c>
      <c r="D141" s="95">
        <v>4.0000000000000001E-3</v>
      </c>
      <c r="E141">
        <f t="shared" si="34"/>
        <v>36889.340873056215</v>
      </c>
      <c r="F141" s="11">
        <f>ROUND(2*E141,0)/2</f>
        <v>36889.5</v>
      </c>
      <c r="G141">
        <f t="shared" si="38"/>
        <v>-5.6513949995860457E-2</v>
      </c>
      <c r="K141" s="63"/>
      <c r="L141" s="63"/>
      <c r="N141">
        <f>G141</f>
        <v>-5.6513949995860457E-2</v>
      </c>
      <c r="P141" s="31">
        <f t="shared" si="35"/>
        <v>0.19850155882379406</v>
      </c>
      <c r="Q141" s="2">
        <f t="shared" si="36"/>
        <v>40980.129000000001</v>
      </c>
      <c r="R141">
        <f t="shared" si="37"/>
        <v>6.5032909738547293E-2</v>
      </c>
    </row>
    <row r="142" spans="1:23" x14ac:dyDescent="0.2">
      <c r="A142" s="95" t="s">
        <v>545</v>
      </c>
      <c r="B142" s="20" t="s">
        <v>110</v>
      </c>
      <c r="C142" s="95">
        <v>56013.902399999999</v>
      </c>
      <c r="D142" s="95">
        <v>5.0000000000000001E-4</v>
      </c>
      <c r="E142">
        <f t="shared" si="34"/>
        <v>36932.346351584863</v>
      </c>
      <c r="F142" s="11">
        <f>ROUND(2*E142,0)/2</f>
        <v>36932.5</v>
      </c>
      <c r="G142">
        <f t="shared" si="38"/>
        <v>-5.4568250001466367E-2</v>
      </c>
      <c r="K142" s="63"/>
      <c r="L142" s="63"/>
      <c r="N142">
        <f>G142</f>
        <v>-5.4568250001466367E-2</v>
      </c>
      <c r="P142" s="31">
        <f t="shared" si="35"/>
        <v>0.19900413822393836</v>
      </c>
      <c r="Q142" s="2">
        <f t="shared" si="36"/>
        <v>40995.402399999999</v>
      </c>
      <c r="R142">
        <f t="shared" si="37"/>
        <v>6.4298956070335381E-2</v>
      </c>
    </row>
    <row r="143" spans="1:23" x14ac:dyDescent="0.2">
      <c r="A143" s="95" t="s">
        <v>545</v>
      </c>
      <c r="B143" s="20" t="s">
        <v>110</v>
      </c>
      <c r="C143" s="95">
        <v>56086.706200000001</v>
      </c>
      <c r="D143" s="95">
        <v>5.9999999999999995E-4</v>
      </c>
      <c r="E143">
        <f t="shared" si="34"/>
        <v>37137.34080322658</v>
      </c>
      <c r="F143" s="11">
        <f>ROUND(2*E143,0)/2</f>
        <v>37137.5</v>
      </c>
      <c r="G143">
        <f t="shared" si="38"/>
        <v>-5.6538749995524995E-2</v>
      </c>
      <c r="K143" s="63"/>
      <c r="L143" s="63"/>
      <c r="N143">
        <f>G143</f>
        <v>-5.6538749995524995E-2</v>
      </c>
      <c r="P143" s="31">
        <f t="shared" si="35"/>
        <v>0.20140889169410831</v>
      </c>
      <c r="Q143" s="2">
        <f t="shared" si="36"/>
        <v>41068.206200000001</v>
      </c>
      <c r="R143">
        <f t="shared" si="37"/>
        <v>6.6536985853243441E-2</v>
      </c>
    </row>
    <row r="144" spans="1:23" x14ac:dyDescent="0.2">
      <c r="A144" s="10"/>
      <c r="B144" s="20"/>
      <c r="C144" s="95"/>
      <c r="D144" s="95"/>
    </row>
    <row r="145" spans="1:4" x14ac:dyDescent="0.2">
      <c r="A145" s="10"/>
      <c r="B145" s="20"/>
      <c r="C145" s="95"/>
      <c r="D145" s="95"/>
    </row>
    <row r="146" spans="1:4" x14ac:dyDescent="0.2">
      <c r="A146" s="10"/>
      <c r="B146" s="20"/>
      <c r="C146" s="95"/>
      <c r="D146" s="95"/>
    </row>
    <row r="147" spans="1:4" x14ac:dyDescent="0.2">
      <c r="A147" s="10"/>
      <c r="B147" s="20"/>
      <c r="C147" s="95"/>
      <c r="D147" s="95"/>
    </row>
    <row r="148" spans="1:4" x14ac:dyDescent="0.2">
      <c r="A148" s="10"/>
      <c r="B148" s="20"/>
      <c r="C148" s="95"/>
      <c r="D148" s="95"/>
    </row>
    <row r="149" spans="1:4" x14ac:dyDescent="0.2">
      <c r="A149" s="10"/>
      <c r="B149" s="20"/>
      <c r="C149" s="95"/>
      <c r="D149" s="95"/>
    </row>
    <row r="150" spans="1:4" x14ac:dyDescent="0.2">
      <c r="A150" s="10"/>
      <c r="B150" s="20"/>
      <c r="C150" s="95"/>
      <c r="D150" s="95"/>
    </row>
    <row r="151" spans="1:4" x14ac:dyDescent="0.2">
      <c r="A151" s="10"/>
      <c r="B151" s="20"/>
      <c r="C151" s="95"/>
      <c r="D151" s="95"/>
    </row>
    <row r="152" spans="1:4" x14ac:dyDescent="0.2">
      <c r="A152" s="10"/>
      <c r="B152" s="20"/>
      <c r="C152" s="95"/>
      <c r="D152" s="95"/>
    </row>
    <row r="153" spans="1:4" x14ac:dyDescent="0.2">
      <c r="A153" s="10"/>
      <c r="B153" s="20"/>
      <c r="C153" s="95"/>
      <c r="D153" s="95"/>
    </row>
    <row r="154" spans="1:4" x14ac:dyDescent="0.2">
      <c r="A154" s="10"/>
      <c r="B154" s="20"/>
      <c r="C154" s="95"/>
      <c r="D154" s="95"/>
    </row>
    <row r="155" spans="1:4" x14ac:dyDescent="0.2">
      <c r="A155" s="10"/>
      <c r="B155" s="20"/>
      <c r="C155" s="95"/>
      <c r="D155" s="95"/>
    </row>
    <row r="156" spans="1:4" x14ac:dyDescent="0.2">
      <c r="A156" s="10"/>
      <c r="B156" s="20"/>
      <c r="C156" s="95"/>
      <c r="D156" s="95"/>
    </row>
    <row r="157" spans="1:4" x14ac:dyDescent="0.2">
      <c r="A157" s="10"/>
      <c r="B157" s="20"/>
      <c r="C157" s="95"/>
      <c r="D157" s="95"/>
    </row>
    <row r="158" spans="1:4" x14ac:dyDescent="0.2">
      <c r="A158" s="10"/>
      <c r="B158" s="20"/>
      <c r="C158" s="95"/>
      <c r="D158" s="95"/>
    </row>
    <row r="159" spans="1:4" x14ac:dyDescent="0.2">
      <c r="A159" s="10"/>
      <c r="B159" s="20"/>
      <c r="C159" s="95"/>
      <c r="D159" s="95"/>
    </row>
    <row r="160" spans="1:4" x14ac:dyDescent="0.2">
      <c r="C160" s="12"/>
      <c r="D160" s="12"/>
    </row>
    <row r="161" spans="3:4" x14ac:dyDescent="0.2">
      <c r="C161" s="12"/>
      <c r="D161" s="12"/>
    </row>
    <row r="162" spans="3:4" x14ac:dyDescent="0.2">
      <c r="C162" s="12"/>
      <c r="D162" s="12"/>
    </row>
    <row r="163" spans="3:4" x14ac:dyDescent="0.2">
      <c r="C163" s="12"/>
      <c r="D163" s="12"/>
    </row>
    <row r="164" spans="3:4" x14ac:dyDescent="0.2">
      <c r="C164" s="12"/>
      <c r="D164" s="12"/>
    </row>
    <row r="165" spans="3:4" x14ac:dyDescent="0.2">
      <c r="C165" s="12"/>
      <c r="D165" s="12"/>
    </row>
    <row r="166" spans="3:4" x14ac:dyDescent="0.2">
      <c r="C166" s="12"/>
      <c r="D166" s="12"/>
    </row>
    <row r="167" spans="3:4" x14ac:dyDescent="0.2">
      <c r="C167" s="12"/>
      <c r="D167" s="12"/>
    </row>
    <row r="168" spans="3:4" x14ac:dyDescent="0.2">
      <c r="C168" s="12"/>
      <c r="D168" s="12"/>
    </row>
    <row r="169" spans="3:4" x14ac:dyDescent="0.2">
      <c r="C169" s="12"/>
      <c r="D169" s="12"/>
    </row>
    <row r="170" spans="3:4" x14ac:dyDescent="0.2">
      <c r="C170" s="12"/>
      <c r="D170" s="12"/>
    </row>
    <row r="171" spans="3:4" x14ac:dyDescent="0.2">
      <c r="C171" s="12"/>
      <c r="D171" s="12"/>
    </row>
    <row r="172" spans="3:4" x14ac:dyDescent="0.2">
      <c r="C172" s="12"/>
      <c r="D172" s="12"/>
    </row>
    <row r="173" spans="3:4" x14ac:dyDescent="0.2">
      <c r="C173" s="12"/>
      <c r="D173" s="12"/>
    </row>
    <row r="174" spans="3:4" x14ac:dyDescent="0.2">
      <c r="C174" s="12"/>
      <c r="D174" s="12"/>
    </row>
    <row r="175" spans="3:4" x14ac:dyDescent="0.2">
      <c r="C175" s="12"/>
      <c r="D175" s="12"/>
    </row>
    <row r="176" spans="3:4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Active</vt:lpstr>
      <vt:lpstr>Graphs</vt:lpstr>
      <vt:lpstr>A (old)</vt:lpstr>
      <vt:lpstr>Q_fit</vt:lpstr>
      <vt:lpstr>A (2)</vt:lpstr>
      <vt:lpstr>Q_fit (2)</vt:lpstr>
      <vt:lpstr>A (3)</vt:lpstr>
      <vt:lpstr>A (8)</vt:lpstr>
      <vt:lpstr>A (4)</vt:lpstr>
      <vt:lpstr>A (5)</vt:lpstr>
      <vt:lpstr>A (9)</vt:lpstr>
      <vt:lpstr>A (6)</vt:lpstr>
      <vt:lpstr>A (7)</vt:lpstr>
      <vt:lpstr>A (10)</vt:lpstr>
      <vt:lpstr>Q_fit (3)</vt:lpstr>
      <vt:lpstr>A (11)</vt:lpstr>
      <vt:lpstr>F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2024-02-28T02:01:11Z</dcterms:modified>
</cp:coreProperties>
</file>